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827"/>
  <workbookPr codeName="ThisWorkbook" defaultThemeVersion="166925"/>
  <mc:AlternateContent xmlns:mc="http://schemas.openxmlformats.org/markup-compatibility/2006">
    <mc:Choice Requires="x15">
      <x15ac:absPath xmlns:x15ac="http://schemas.microsoft.com/office/spreadsheetml/2010/11/ac" url="C:\Users\APannella\Downloads\PPP Files\"/>
    </mc:Choice>
  </mc:AlternateContent>
  <xr:revisionPtr revIDLastSave="0" documentId="13_ncr:1_{0F4E60F9-279A-4729-8F01-3B578CEF5BBC}" xr6:coauthVersionLast="45" xr6:coauthVersionMax="45" xr10:uidLastSave="{00000000-0000-0000-0000-000000000000}"/>
  <bookViews>
    <workbookView xWindow="-120" yWindow="-120" windowWidth="24240" windowHeight="13140" tabRatio="832" xr2:uid="{00000000-000D-0000-FFFF-FFFF00000000}"/>
  </bookViews>
  <sheets>
    <sheet name="Instructions" sheetId="11" r:id="rId1"/>
    <sheet name="1. Summary for SBA" sheetId="17" r:id="rId2"/>
    <sheet name="2.Census &amp; Reference Benchmarks" sheetId="7" r:id="rId3"/>
    <sheet name="3.Weekly Hours &amp; Wage Activity" sheetId="8" r:id="rId4"/>
    <sheet name="4. Other Costs &amp; Exclusions" sheetId="4" r:id="rId5"/>
    <sheet name="5. Wage &amp; FTE Reductions" sheetId="14" r:id="rId6"/>
    <sheet name="6. Hourly EE Wage Reduction" sheetId="20" r:id="rId7"/>
    <sheet name="7.Safe Harbor Input Data &amp; Calc" sheetId="23" r:id="rId8"/>
    <sheet name="8.SBA APP Output Calc Form" sheetId="25" r:id="rId9"/>
    <sheet name="8a. SBA APP Table #1 Employees" sheetId="26" r:id="rId10"/>
    <sheet name="8b. SBA APP Table #2 Employees" sheetId="27" r:id="rId11"/>
    <sheet name="9. Documentation" sheetId="18" r:id="rId12"/>
  </sheets>
  <definedNames>
    <definedName name="_xlnm._FilterDatabase" localSheetId="5" hidden="1">'5. Wage &amp; FTE Reductions'!$B$3:$Y$30</definedName>
    <definedName name="_xlnm._FilterDatabase" localSheetId="9" hidden="1">'8a. SBA APP Table #1 Employees'!$C$503:$E$503</definedName>
    <definedName name="F" localSheetId="0">#REF!</definedName>
    <definedName name="F">#REF!</definedName>
    <definedName name="FT" localSheetId="0">#REF!</definedName>
    <definedName name="F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R6" i="7" l="1"/>
  <c r="R7" i="7"/>
  <c r="R8" i="7"/>
  <c r="R9" i="7"/>
  <c r="R10" i="7"/>
  <c r="R11" i="7"/>
  <c r="R12" i="7"/>
  <c r="R13" i="7"/>
  <c r="R14" i="7"/>
  <c r="R15" i="7"/>
  <c r="R16" i="7"/>
  <c r="R17" i="7"/>
  <c r="R18" i="7"/>
  <c r="R19" i="7"/>
  <c r="R20" i="7"/>
  <c r="R21" i="7"/>
  <c r="R22" i="7"/>
  <c r="R23" i="7"/>
  <c r="R24" i="7"/>
  <c r="R25" i="7"/>
  <c r="R26" i="7"/>
  <c r="R27" i="7"/>
  <c r="R28" i="7"/>
  <c r="R29" i="7"/>
  <c r="R30" i="7"/>
  <c r="R31" i="7"/>
  <c r="R32" i="7"/>
  <c r="R33" i="7"/>
  <c r="R34" i="7"/>
  <c r="R35" i="7"/>
  <c r="R36" i="7"/>
  <c r="R37" i="7"/>
  <c r="R38" i="7"/>
  <c r="R39" i="7"/>
  <c r="R40" i="7"/>
  <c r="R41" i="7"/>
  <c r="R42" i="7"/>
  <c r="R43" i="7"/>
  <c r="R44" i="7"/>
  <c r="R45" i="7"/>
  <c r="R46" i="7"/>
  <c r="R47" i="7"/>
  <c r="R48" i="7"/>
  <c r="R49" i="7"/>
  <c r="R50" i="7"/>
  <c r="R51" i="7"/>
  <c r="R52" i="7"/>
  <c r="R53" i="7"/>
  <c r="R54" i="7"/>
  <c r="R55" i="7"/>
  <c r="R56" i="7"/>
  <c r="R57" i="7"/>
  <c r="R58" i="7"/>
  <c r="R59" i="7"/>
  <c r="R60" i="7"/>
  <c r="R61" i="7"/>
  <c r="R62" i="7"/>
  <c r="R63" i="7"/>
  <c r="R64" i="7"/>
  <c r="R65" i="7"/>
  <c r="R66" i="7"/>
  <c r="R67" i="7"/>
  <c r="R68" i="7"/>
  <c r="R69" i="7"/>
  <c r="R70" i="7"/>
  <c r="R71" i="7"/>
  <c r="R72" i="7"/>
  <c r="R73" i="7"/>
  <c r="R74" i="7"/>
  <c r="R75" i="7"/>
  <c r="R76" i="7"/>
  <c r="R77" i="7"/>
  <c r="R78" i="7"/>
  <c r="R79" i="7"/>
  <c r="R80" i="7"/>
  <c r="R81" i="7"/>
  <c r="R82" i="7"/>
  <c r="R83" i="7"/>
  <c r="R84" i="7"/>
  <c r="R85" i="7"/>
  <c r="R86" i="7"/>
  <c r="R87" i="7"/>
  <c r="R88" i="7"/>
  <c r="R89" i="7"/>
  <c r="R90" i="7"/>
  <c r="R91" i="7"/>
  <c r="R92" i="7"/>
  <c r="R93" i="7"/>
  <c r="R94" i="7"/>
  <c r="R95" i="7"/>
  <c r="R96" i="7"/>
  <c r="R97" i="7"/>
  <c r="R98" i="7"/>
  <c r="R99" i="7"/>
  <c r="R100" i="7"/>
  <c r="R101" i="7"/>
  <c r="R102" i="7"/>
  <c r="R103" i="7"/>
  <c r="R104" i="7"/>
  <c r="R105" i="7"/>
  <c r="R106" i="7"/>
  <c r="R107" i="7"/>
  <c r="R108" i="7"/>
  <c r="R109" i="7"/>
  <c r="R110" i="7"/>
  <c r="R111" i="7"/>
  <c r="R112" i="7"/>
  <c r="R113" i="7"/>
  <c r="R114" i="7"/>
  <c r="R115" i="7"/>
  <c r="R116" i="7"/>
  <c r="R117" i="7"/>
  <c r="R118" i="7"/>
  <c r="R119" i="7"/>
  <c r="R120" i="7"/>
  <c r="R121" i="7"/>
  <c r="R122" i="7"/>
  <c r="R123" i="7"/>
  <c r="R124" i="7"/>
  <c r="R125" i="7"/>
  <c r="R126" i="7"/>
  <c r="R127" i="7"/>
  <c r="R128" i="7"/>
  <c r="R129" i="7"/>
  <c r="R130" i="7"/>
  <c r="R131" i="7"/>
  <c r="R132" i="7"/>
  <c r="R133" i="7"/>
  <c r="R134" i="7"/>
  <c r="R135" i="7"/>
  <c r="R136" i="7"/>
  <c r="R137" i="7"/>
  <c r="R138" i="7"/>
  <c r="R139" i="7"/>
  <c r="R140" i="7"/>
  <c r="R141" i="7"/>
  <c r="R142" i="7"/>
  <c r="R143" i="7"/>
  <c r="R144" i="7"/>
  <c r="R145" i="7"/>
  <c r="R146" i="7"/>
  <c r="R147" i="7"/>
  <c r="R148" i="7"/>
  <c r="R149" i="7"/>
  <c r="R150" i="7"/>
  <c r="R151" i="7"/>
  <c r="R152" i="7"/>
  <c r="R153" i="7"/>
  <c r="R154" i="7"/>
  <c r="R155" i="7"/>
  <c r="R156" i="7"/>
  <c r="R157" i="7"/>
  <c r="R158" i="7"/>
  <c r="R159" i="7"/>
  <c r="R160" i="7"/>
  <c r="R161" i="7"/>
  <c r="R162" i="7"/>
  <c r="R163" i="7"/>
  <c r="R164" i="7"/>
  <c r="R165" i="7"/>
  <c r="R166" i="7"/>
  <c r="R167" i="7"/>
  <c r="R168" i="7"/>
  <c r="R169" i="7"/>
  <c r="R170" i="7"/>
  <c r="R171" i="7"/>
  <c r="R172" i="7"/>
  <c r="R173" i="7"/>
  <c r="R174" i="7"/>
  <c r="R175" i="7"/>
  <c r="R176" i="7"/>
  <c r="R177" i="7"/>
  <c r="R178" i="7"/>
  <c r="R179" i="7"/>
  <c r="R180" i="7"/>
  <c r="R181" i="7"/>
  <c r="R182" i="7"/>
  <c r="R183" i="7"/>
  <c r="R184" i="7"/>
  <c r="R185" i="7"/>
  <c r="R186" i="7"/>
  <c r="R187" i="7"/>
  <c r="R188" i="7"/>
  <c r="R189" i="7"/>
  <c r="R190" i="7"/>
  <c r="R191" i="7"/>
  <c r="R192" i="7"/>
  <c r="R193" i="7"/>
  <c r="R194" i="7"/>
  <c r="R195" i="7"/>
  <c r="R196" i="7"/>
  <c r="R197" i="7"/>
  <c r="R198" i="7"/>
  <c r="R199" i="7"/>
  <c r="R200" i="7"/>
  <c r="R201" i="7"/>
  <c r="R202" i="7"/>
  <c r="R203" i="7"/>
  <c r="R204" i="7"/>
  <c r="R205" i="7"/>
  <c r="R206" i="7"/>
  <c r="R207" i="7"/>
  <c r="R208" i="7"/>
  <c r="R209" i="7"/>
  <c r="R210" i="7"/>
  <c r="R211" i="7"/>
  <c r="R212" i="7"/>
  <c r="R213" i="7"/>
  <c r="R214" i="7"/>
  <c r="R215" i="7"/>
  <c r="R216" i="7"/>
  <c r="R217" i="7"/>
  <c r="R218" i="7"/>
  <c r="R219" i="7"/>
  <c r="R220" i="7"/>
  <c r="R221" i="7"/>
  <c r="R222" i="7"/>
  <c r="R223" i="7"/>
  <c r="R224" i="7"/>
  <c r="R225" i="7"/>
  <c r="R226" i="7"/>
  <c r="R227" i="7"/>
  <c r="R228" i="7"/>
  <c r="R229" i="7"/>
  <c r="R230" i="7"/>
  <c r="R231" i="7"/>
  <c r="R232" i="7"/>
  <c r="R233" i="7"/>
  <c r="R234" i="7"/>
  <c r="R235" i="7"/>
  <c r="R236" i="7"/>
  <c r="R237" i="7"/>
  <c r="R238" i="7"/>
  <c r="R239" i="7"/>
  <c r="R240" i="7"/>
  <c r="R241" i="7"/>
  <c r="R242" i="7"/>
  <c r="R243" i="7"/>
  <c r="R244" i="7"/>
  <c r="R245" i="7"/>
  <c r="R246" i="7"/>
  <c r="R247" i="7"/>
  <c r="R248" i="7"/>
  <c r="R249" i="7"/>
  <c r="R250" i="7"/>
  <c r="R251" i="7"/>
  <c r="R252" i="7"/>
  <c r="R253" i="7"/>
  <c r="R254" i="7"/>
  <c r="R255" i="7"/>
  <c r="R256" i="7"/>
  <c r="R257" i="7"/>
  <c r="R258" i="7"/>
  <c r="R259" i="7"/>
  <c r="R260" i="7"/>
  <c r="R261" i="7"/>
  <c r="R262" i="7"/>
  <c r="R263" i="7"/>
  <c r="R264" i="7"/>
  <c r="R265" i="7"/>
  <c r="R266" i="7"/>
  <c r="R267" i="7"/>
  <c r="R268" i="7"/>
  <c r="R269" i="7"/>
  <c r="R270" i="7"/>
  <c r="R271" i="7"/>
  <c r="R272" i="7"/>
  <c r="R273" i="7"/>
  <c r="R274" i="7"/>
  <c r="R275" i="7"/>
  <c r="R276" i="7"/>
  <c r="R277" i="7"/>
  <c r="R278" i="7"/>
  <c r="R279" i="7"/>
  <c r="R280" i="7"/>
  <c r="R281" i="7"/>
  <c r="R282" i="7"/>
  <c r="R283" i="7"/>
  <c r="R284" i="7"/>
  <c r="R285" i="7"/>
  <c r="R286" i="7"/>
  <c r="R287" i="7"/>
  <c r="R288" i="7"/>
  <c r="R289" i="7"/>
  <c r="R290" i="7"/>
  <c r="R291" i="7"/>
  <c r="R292" i="7"/>
  <c r="R293" i="7"/>
  <c r="R294" i="7"/>
  <c r="R295" i="7"/>
  <c r="R296" i="7"/>
  <c r="R297" i="7"/>
  <c r="R298" i="7"/>
  <c r="R299" i="7"/>
  <c r="R300" i="7"/>
  <c r="R301" i="7"/>
  <c r="R302" i="7"/>
  <c r="R303" i="7"/>
  <c r="R304" i="7"/>
  <c r="R305" i="7"/>
  <c r="R306" i="7"/>
  <c r="R307" i="7"/>
  <c r="R308" i="7"/>
  <c r="R309" i="7"/>
  <c r="R310" i="7"/>
  <c r="R311" i="7"/>
  <c r="R312" i="7"/>
  <c r="R313" i="7"/>
  <c r="R314" i="7"/>
  <c r="R315" i="7"/>
  <c r="R316" i="7"/>
  <c r="R317" i="7"/>
  <c r="R318" i="7"/>
  <c r="R319" i="7"/>
  <c r="R320" i="7"/>
  <c r="R321" i="7"/>
  <c r="R322" i="7"/>
  <c r="R323" i="7"/>
  <c r="R324" i="7"/>
  <c r="R325" i="7"/>
  <c r="R326" i="7"/>
  <c r="R327" i="7"/>
  <c r="R328" i="7"/>
  <c r="R329" i="7"/>
  <c r="R330" i="7"/>
  <c r="R331" i="7"/>
  <c r="R332" i="7"/>
  <c r="R333" i="7"/>
  <c r="R334" i="7"/>
  <c r="R335" i="7"/>
  <c r="R336" i="7"/>
  <c r="R337" i="7"/>
  <c r="R338" i="7"/>
  <c r="R339" i="7"/>
  <c r="R340" i="7"/>
  <c r="R341" i="7"/>
  <c r="R342" i="7"/>
  <c r="R343" i="7"/>
  <c r="R344" i="7"/>
  <c r="R345" i="7"/>
  <c r="R346" i="7"/>
  <c r="R347" i="7"/>
  <c r="R348" i="7"/>
  <c r="R349" i="7"/>
  <c r="R350" i="7"/>
  <c r="R351" i="7"/>
  <c r="R352" i="7"/>
  <c r="R353" i="7"/>
  <c r="R354" i="7"/>
  <c r="R355" i="7"/>
  <c r="R356" i="7"/>
  <c r="R357" i="7"/>
  <c r="R358" i="7"/>
  <c r="R359" i="7"/>
  <c r="R360" i="7"/>
  <c r="R361" i="7"/>
  <c r="R362" i="7"/>
  <c r="R363" i="7"/>
  <c r="R364" i="7"/>
  <c r="R365" i="7"/>
  <c r="R366" i="7"/>
  <c r="R367" i="7"/>
  <c r="R368" i="7"/>
  <c r="R369" i="7"/>
  <c r="R370" i="7"/>
  <c r="R371" i="7"/>
  <c r="R372" i="7"/>
  <c r="R373" i="7"/>
  <c r="R374" i="7"/>
  <c r="R375" i="7"/>
  <c r="R376" i="7"/>
  <c r="R377" i="7"/>
  <c r="R378" i="7"/>
  <c r="R379" i="7"/>
  <c r="R380" i="7"/>
  <c r="R381" i="7"/>
  <c r="R382" i="7"/>
  <c r="R383" i="7"/>
  <c r="R384" i="7"/>
  <c r="R385" i="7"/>
  <c r="R386" i="7"/>
  <c r="R387" i="7"/>
  <c r="R388" i="7"/>
  <c r="R389" i="7"/>
  <c r="R390" i="7"/>
  <c r="R391" i="7"/>
  <c r="R392" i="7"/>
  <c r="R393" i="7"/>
  <c r="R394" i="7"/>
  <c r="R395" i="7"/>
  <c r="R396" i="7"/>
  <c r="R397" i="7"/>
  <c r="R398" i="7"/>
  <c r="R399" i="7"/>
  <c r="R400" i="7"/>
  <c r="R401" i="7"/>
  <c r="R402" i="7"/>
  <c r="R403" i="7"/>
  <c r="R404" i="7"/>
  <c r="R405" i="7"/>
  <c r="R406" i="7"/>
  <c r="R407" i="7"/>
  <c r="R408" i="7"/>
  <c r="R409" i="7"/>
  <c r="R410" i="7"/>
  <c r="R411" i="7"/>
  <c r="R412" i="7"/>
  <c r="R413" i="7"/>
  <c r="R414" i="7"/>
  <c r="R415" i="7"/>
  <c r="R416" i="7"/>
  <c r="R417" i="7"/>
  <c r="R418" i="7"/>
  <c r="R419" i="7"/>
  <c r="R420" i="7"/>
  <c r="R421" i="7"/>
  <c r="R422" i="7"/>
  <c r="R423" i="7"/>
  <c r="R424" i="7"/>
  <c r="R425" i="7"/>
  <c r="R426" i="7"/>
  <c r="R427" i="7"/>
  <c r="R428" i="7"/>
  <c r="R429" i="7"/>
  <c r="R430" i="7"/>
  <c r="R431" i="7"/>
  <c r="R432" i="7"/>
  <c r="R433" i="7"/>
  <c r="R434" i="7"/>
  <c r="R435" i="7"/>
  <c r="R436" i="7"/>
  <c r="R437" i="7"/>
  <c r="R438" i="7"/>
  <c r="R439" i="7"/>
  <c r="R440" i="7"/>
  <c r="R441" i="7"/>
  <c r="R442" i="7"/>
  <c r="R443" i="7"/>
  <c r="R444" i="7"/>
  <c r="R445" i="7"/>
  <c r="R446" i="7"/>
  <c r="R447" i="7"/>
  <c r="R448" i="7"/>
  <c r="R449" i="7"/>
  <c r="R450" i="7"/>
  <c r="R451" i="7"/>
  <c r="R452" i="7"/>
  <c r="R453" i="7"/>
  <c r="R454" i="7"/>
  <c r="R455" i="7"/>
  <c r="R456" i="7"/>
  <c r="R457" i="7"/>
  <c r="R458" i="7"/>
  <c r="R459" i="7"/>
  <c r="R460" i="7"/>
  <c r="R461" i="7"/>
  <c r="R462" i="7"/>
  <c r="R463" i="7"/>
  <c r="R464" i="7"/>
  <c r="R465" i="7"/>
  <c r="R466" i="7"/>
  <c r="R467" i="7"/>
  <c r="R468" i="7"/>
  <c r="R469" i="7"/>
  <c r="R470" i="7"/>
  <c r="R471" i="7"/>
  <c r="R472" i="7"/>
  <c r="R473" i="7"/>
  <c r="R474" i="7"/>
  <c r="R475" i="7"/>
  <c r="R476" i="7"/>
  <c r="R477" i="7"/>
  <c r="R478" i="7"/>
  <c r="R479" i="7"/>
  <c r="R480" i="7"/>
  <c r="R481" i="7"/>
  <c r="R482" i="7"/>
  <c r="R483" i="7"/>
  <c r="R484" i="7"/>
  <c r="R485" i="7"/>
  <c r="R486" i="7"/>
  <c r="R487" i="7"/>
  <c r="R488" i="7"/>
  <c r="R489" i="7"/>
  <c r="R490" i="7"/>
  <c r="R491" i="7"/>
  <c r="R492" i="7"/>
  <c r="R493" i="7"/>
  <c r="R494" i="7"/>
  <c r="R495" i="7"/>
  <c r="R496" i="7"/>
  <c r="R497" i="7"/>
  <c r="R498" i="7"/>
  <c r="R499" i="7"/>
  <c r="R500" i="7"/>
  <c r="R501" i="7"/>
  <c r="R502" i="7"/>
  <c r="R503" i="7"/>
  <c r="R504" i="7"/>
  <c r="O6" i="7"/>
  <c r="O7" i="7"/>
  <c r="O8" i="7"/>
  <c r="O9" i="7"/>
  <c r="O10" i="7"/>
  <c r="O11" i="7"/>
  <c r="O12" i="7"/>
  <c r="O13" i="7"/>
  <c r="O14" i="7"/>
  <c r="O15" i="7"/>
  <c r="O16" i="7"/>
  <c r="O17" i="7"/>
  <c r="O18" i="7"/>
  <c r="O19" i="7"/>
  <c r="O20" i="7"/>
  <c r="O21" i="7"/>
  <c r="O22" i="7"/>
  <c r="O23" i="7"/>
  <c r="O24" i="7"/>
  <c r="O25" i="7"/>
  <c r="O26" i="7"/>
  <c r="O27" i="7"/>
  <c r="O28" i="7"/>
  <c r="O29" i="7"/>
  <c r="O30" i="7"/>
  <c r="O31" i="7"/>
  <c r="O32" i="7"/>
  <c r="O33" i="7"/>
  <c r="O34" i="7"/>
  <c r="O35" i="7"/>
  <c r="O36" i="7"/>
  <c r="O37" i="7"/>
  <c r="O38" i="7"/>
  <c r="O39" i="7"/>
  <c r="O40" i="7"/>
  <c r="O41" i="7"/>
  <c r="O42" i="7"/>
  <c r="O43" i="7"/>
  <c r="O44" i="7"/>
  <c r="O45" i="7"/>
  <c r="O46" i="7"/>
  <c r="O47" i="7"/>
  <c r="O48" i="7"/>
  <c r="O49" i="7"/>
  <c r="O50" i="7"/>
  <c r="O51" i="7"/>
  <c r="O52" i="7"/>
  <c r="O53" i="7"/>
  <c r="O54" i="7"/>
  <c r="O55" i="7"/>
  <c r="O56" i="7"/>
  <c r="O57" i="7"/>
  <c r="O58" i="7"/>
  <c r="O59" i="7"/>
  <c r="O60" i="7"/>
  <c r="O61" i="7"/>
  <c r="O62" i="7"/>
  <c r="O63" i="7"/>
  <c r="O64" i="7"/>
  <c r="O65" i="7"/>
  <c r="O66" i="7"/>
  <c r="O67" i="7"/>
  <c r="O68" i="7"/>
  <c r="O69" i="7"/>
  <c r="O70" i="7"/>
  <c r="O71" i="7"/>
  <c r="O72" i="7"/>
  <c r="O73" i="7"/>
  <c r="O74" i="7"/>
  <c r="O75" i="7"/>
  <c r="O76" i="7"/>
  <c r="O77" i="7"/>
  <c r="O78" i="7"/>
  <c r="O79" i="7"/>
  <c r="O80" i="7"/>
  <c r="O81" i="7"/>
  <c r="O82" i="7"/>
  <c r="O83" i="7"/>
  <c r="O84" i="7"/>
  <c r="O85" i="7"/>
  <c r="O86" i="7"/>
  <c r="O87" i="7"/>
  <c r="O88" i="7"/>
  <c r="O89" i="7"/>
  <c r="O90" i="7"/>
  <c r="O91" i="7"/>
  <c r="O92" i="7"/>
  <c r="O93" i="7"/>
  <c r="O94" i="7"/>
  <c r="O95" i="7"/>
  <c r="O96" i="7"/>
  <c r="O97" i="7"/>
  <c r="O98" i="7"/>
  <c r="O99" i="7"/>
  <c r="O100" i="7"/>
  <c r="O101" i="7"/>
  <c r="O102" i="7"/>
  <c r="O103" i="7"/>
  <c r="O104" i="7"/>
  <c r="O105" i="7"/>
  <c r="O106" i="7"/>
  <c r="O107" i="7"/>
  <c r="O108" i="7"/>
  <c r="O109" i="7"/>
  <c r="O110" i="7"/>
  <c r="O111" i="7"/>
  <c r="O112" i="7"/>
  <c r="O113" i="7"/>
  <c r="O114" i="7"/>
  <c r="O115" i="7"/>
  <c r="O116" i="7"/>
  <c r="O117" i="7"/>
  <c r="O118" i="7"/>
  <c r="O119" i="7"/>
  <c r="O120" i="7"/>
  <c r="O121" i="7"/>
  <c r="O122" i="7"/>
  <c r="O123" i="7"/>
  <c r="O124" i="7"/>
  <c r="O125" i="7"/>
  <c r="O126" i="7"/>
  <c r="O127" i="7"/>
  <c r="O128" i="7"/>
  <c r="O129" i="7"/>
  <c r="O130" i="7"/>
  <c r="O131" i="7"/>
  <c r="O132" i="7"/>
  <c r="O133" i="7"/>
  <c r="O134" i="7"/>
  <c r="O135" i="7"/>
  <c r="O136" i="7"/>
  <c r="O137" i="7"/>
  <c r="O138" i="7"/>
  <c r="O139" i="7"/>
  <c r="O140" i="7"/>
  <c r="O141" i="7"/>
  <c r="O142" i="7"/>
  <c r="O143" i="7"/>
  <c r="O144" i="7"/>
  <c r="O145" i="7"/>
  <c r="O146" i="7"/>
  <c r="O147" i="7"/>
  <c r="O148" i="7"/>
  <c r="O149" i="7"/>
  <c r="O150" i="7"/>
  <c r="O151" i="7"/>
  <c r="O152" i="7"/>
  <c r="O153" i="7"/>
  <c r="O154" i="7"/>
  <c r="O155" i="7"/>
  <c r="O156" i="7"/>
  <c r="O157" i="7"/>
  <c r="O158" i="7"/>
  <c r="O159" i="7"/>
  <c r="O160" i="7"/>
  <c r="O161" i="7"/>
  <c r="O162" i="7"/>
  <c r="O163" i="7"/>
  <c r="O164" i="7"/>
  <c r="O165" i="7"/>
  <c r="O166" i="7"/>
  <c r="O167" i="7"/>
  <c r="O168" i="7"/>
  <c r="O169" i="7"/>
  <c r="O170" i="7"/>
  <c r="O171" i="7"/>
  <c r="O172" i="7"/>
  <c r="O173" i="7"/>
  <c r="O174" i="7"/>
  <c r="O175" i="7"/>
  <c r="O176" i="7"/>
  <c r="O177" i="7"/>
  <c r="O178" i="7"/>
  <c r="O179" i="7"/>
  <c r="O180" i="7"/>
  <c r="O181" i="7"/>
  <c r="O182" i="7"/>
  <c r="O183" i="7"/>
  <c r="O184" i="7"/>
  <c r="O185" i="7"/>
  <c r="O186" i="7"/>
  <c r="O187" i="7"/>
  <c r="O188" i="7"/>
  <c r="O189" i="7"/>
  <c r="O190" i="7"/>
  <c r="O191" i="7"/>
  <c r="O192" i="7"/>
  <c r="O193" i="7"/>
  <c r="O194" i="7"/>
  <c r="O195" i="7"/>
  <c r="O196" i="7"/>
  <c r="O197" i="7"/>
  <c r="O198" i="7"/>
  <c r="O199" i="7"/>
  <c r="O200" i="7"/>
  <c r="O201" i="7"/>
  <c r="O202" i="7"/>
  <c r="O203" i="7"/>
  <c r="O204" i="7"/>
  <c r="O205" i="7"/>
  <c r="O206" i="7"/>
  <c r="O207" i="7"/>
  <c r="O208" i="7"/>
  <c r="O209" i="7"/>
  <c r="O210" i="7"/>
  <c r="O211" i="7"/>
  <c r="O212" i="7"/>
  <c r="O213" i="7"/>
  <c r="O214" i="7"/>
  <c r="O215" i="7"/>
  <c r="O216" i="7"/>
  <c r="O217" i="7"/>
  <c r="O218" i="7"/>
  <c r="O219" i="7"/>
  <c r="O220" i="7"/>
  <c r="O221" i="7"/>
  <c r="O222" i="7"/>
  <c r="O223" i="7"/>
  <c r="O224" i="7"/>
  <c r="O225" i="7"/>
  <c r="O226" i="7"/>
  <c r="O227" i="7"/>
  <c r="O228" i="7"/>
  <c r="O229" i="7"/>
  <c r="O230" i="7"/>
  <c r="O231" i="7"/>
  <c r="O232" i="7"/>
  <c r="O233" i="7"/>
  <c r="O234" i="7"/>
  <c r="O235" i="7"/>
  <c r="O236" i="7"/>
  <c r="O237" i="7"/>
  <c r="O238" i="7"/>
  <c r="O239" i="7"/>
  <c r="O240" i="7"/>
  <c r="O241" i="7"/>
  <c r="O242" i="7"/>
  <c r="O243" i="7"/>
  <c r="O244" i="7"/>
  <c r="O245" i="7"/>
  <c r="O246" i="7"/>
  <c r="O247" i="7"/>
  <c r="O248" i="7"/>
  <c r="O249" i="7"/>
  <c r="O250" i="7"/>
  <c r="O251" i="7"/>
  <c r="O252" i="7"/>
  <c r="O253" i="7"/>
  <c r="O254" i="7"/>
  <c r="O255" i="7"/>
  <c r="O256" i="7"/>
  <c r="O257" i="7"/>
  <c r="O258" i="7"/>
  <c r="O259" i="7"/>
  <c r="O260" i="7"/>
  <c r="O261" i="7"/>
  <c r="O262" i="7"/>
  <c r="O263" i="7"/>
  <c r="O264" i="7"/>
  <c r="O265" i="7"/>
  <c r="O266" i="7"/>
  <c r="O267" i="7"/>
  <c r="O268" i="7"/>
  <c r="O269" i="7"/>
  <c r="O270" i="7"/>
  <c r="O271" i="7"/>
  <c r="O272" i="7"/>
  <c r="O273" i="7"/>
  <c r="O274" i="7"/>
  <c r="O275" i="7"/>
  <c r="O276" i="7"/>
  <c r="O277" i="7"/>
  <c r="O278" i="7"/>
  <c r="O279" i="7"/>
  <c r="O280" i="7"/>
  <c r="O281" i="7"/>
  <c r="O282" i="7"/>
  <c r="O283" i="7"/>
  <c r="O284" i="7"/>
  <c r="O285" i="7"/>
  <c r="O286" i="7"/>
  <c r="O287" i="7"/>
  <c r="O288" i="7"/>
  <c r="O289" i="7"/>
  <c r="O290" i="7"/>
  <c r="O291" i="7"/>
  <c r="O292" i="7"/>
  <c r="O293" i="7"/>
  <c r="O294" i="7"/>
  <c r="O295" i="7"/>
  <c r="O296" i="7"/>
  <c r="O297" i="7"/>
  <c r="O298" i="7"/>
  <c r="O299" i="7"/>
  <c r="O300" i="7"/>
  <c r="O301" i="7"/>
  <c r="O302" i="7"/>
  <c r="O303" i="7"/>
  <c r="O304" i="7"/>
  <c r="O305" i="7"/>
  <c r="O306" i="7"/>
  <c r="O307" i="7"/>
  <c r="O308" i="7"/>
  <c r="O309" i="7"/>
  <c r="O310" i="7"/>
  <c r="O311" i="7"/>
  <c r="O312" i="7"/>
  <c r="O313" i="7"/>
  <c r="O314" i="7"/>
  <c r="O315" i="7"/>
  <c r="O316" i="7"/>
  <c r="O317" i="7"/>
  <c r="O318" i="7"/>
  <c r="O319" i="7"/>
  <c r="O320" i="7"/>
  <c r="O321" i="7"/>
  <c r="O322" i="7"/>
  <c r="O323" i="7"/>
  <c r="O324" i="7"/>
  <c r="O325" i="7"/>
  <c r="O326" i="7"/>
  <c r="O327" i="7"/>
  <c r="O328" i="7"/>
  <c r="O329" i="7"/>
  <c r="O330" i="7"/>
  <c r="O331" i="7"/>
  <c r="O332" i="7"/>
  <c r="O333" i="7"/>
  <c r="O334" i="7"/>
  <c r="O335" i="7"/>
  <c r="O336" i="7"/>
  <c r="O337" i="7"/>
  <c r="O338" i="7"/>
  <c r="O339" i="7"/>
  <c r="O340" i="7"/>
  <c r="O341" i="7"/>
  <c r="O342" i="7"/>
  <c r="O343" i="7"/>
  <c r="O344" i="7"/>
  <c r="O345" i="7"/>
  <c r="O346" i="7"/>
  <c r="O347" i="7"/>
  <c r="O348" i="7"/>
  <c r="O349" i="7"/>
  <c r="O350" i="7"/>
  <c r="O351" i="7"/>
  <c r="O352" i="7"/>
  <c r="O353" i="7"/>
  <c r="O354" i="7"/>
  <c r="O355" i="7"/>
  <c r="O356" i="7"/>
  <c r="O357" i="7"/>
  <c r="O358" i="7"/>
  <c r="O359" i="7"/>
  <c r="O360" i="7"/>
  <c r="O361" i="7"/>
  <c r="O362" i="7"/>
  <c r="O363" i="7"/>
  <c r="O364" i="7"/>
  <c r="O365" i="7"/>
  <c r="O366" i="7"/>
  <c r="O367" i="7"/>
  <c r="O368" i="7"/>
  <c r="O369" i="7"/>
  <c r="O370" i="7"/>
  <c r="O371" i="7"/>
  <c r="O372" i="7"/>
  <c r="O373" i="7"/>
  <c r="O374" i="7"/>
  <c r="O375" i="7"/>
  <c r="O376" i="7"/>
  <c r="O377" i="7"/>
  <c r="O378" i="7"/>
  <c r="O379" i="7"/>
  <c r="O380" i="7"/>
  <c r="O381" i="7"/>
  <c r="O382" i="7"/>
  <c r="O383" i="7"/>
  <c r="O384" i="7"/>
  <c r="O385" i="7"/>
  <c r="O386" i="7"/>
  <c r="O387" i="7"/>
  <c r="O388" i="7"/>
  <c r="O389" i="7"/>
  <c r="O390" i="7"/>
  <c r="O391" i="7"/>
  <c r="O392" i="7"/>
  <c r="O393" i="7"/>
  <c r="O394" i="7"/>
  <c r="O395" i="7"/>
  <c r="O396" i="7"/>
  <c r="O397" i="7"/>
  <c r="O398" i="7"/>
  <c r="O399" i="7"/>
  <c r="O400" i="7"/>
  <c r="O401" i="7"/>
  <c r="O402" i="7"/>
  <c r="O403" i="7"/>
  <c r="O404" i="7"/>
  <c r="O405" i="7"/>
  <c r="O406" i="7"/>
  <c r="O407" i="7"/>
  <c r="O408" i="7"/>
  <c r="O409" i="7"/>
  <c r="O410" i="7"/>
  <c r="O411" i="7"/>
  <c r="O412" i="7"/>
  <c r="O413" i="7"/>
  <c r="O414" i="7"/>
  <c r="O415" i="7"/>
  <c r="O416" i="7"/>
  <c r="O417" i="7"/>
  <c r="O418" i="7"/>
  <c r="O419" i="7"/>
  <c r="O420" i="7"/>
  <c r="O421" i="7"/>
  <c r="O422" i="7"/>
  <c r="O423" i="7"/>
  <c r="O424" i="7"/>
  <c r="O425" i="7"/>
  <c r="O426" i="7"/>
  <c r="O427" i="7"/>
  <c r="O428" i="7"/>
  <c r="O429" i="7"/>
  <c r="O430" i="7"/>
  <c r="O431" i="7"/>
  <c r="O432" i="7"/>
  <c r="O433" i="7"/>
  <c r="O434" i="7"/>
  <c r="O435" i="7"/>
  <c r="O436" i="7"/>
  <c r="O437" i="7"/>
  <c r="O438" i="7"/>
  <c r="O439" i="7"/>
  <c r="O440" i="7"/>
  <c r="O441" i="7"/>
  <c r="O442" i="7"/>
  <c r="O443" i="7"/>
  <c r="O444" i="7"/>
  <c r="O445" i="7"/>
  <c r="O446" i="7"/>
  <c r="O447" i="7"/>
  <c r="O448" i="7"/>
  <c r="O449" i="7"/>
  <c r="O450" i="7"/>
  <c r="O451" i="7"/>
  <c r="O452" i="7"/>
  <c r="O453" i="7"/>
  <c r="O454" i="7"/>
  <c r="O455" i="7"/>
  <c r="O456" i="7"/>
  <c r="O457" i="7"/>
  <c r="O458" i="7"/>
  <c r="O459" i="7"/>
  <c r="O460" i="7"/>
  <c r="O461" i="7"/>
  <c r="O462" i="7"/>
  <c r="O463" i="7"/>
  <c r="O464" i="7"/>
  <c r="O465" i="7"/>
  <c r="O466" i="7"/>
  <c r="O467" i="7"/>
  <c r="O468" i="7"/>
  <c r="O469" i="7"/>
  <c r="O470" i="7"/>
  <c r="O471" i="7"/>
  <c r="O472" i="7"/>
  <c r="O473" i="7"/>
  <c r="O474" i="7"/>
  <c r="O475" i="7"/>
  <c r="O476" i="7"/>
  <c r="O477" i="7"/>
  <c r="O478" i="7"/>
  <c r="O479" i="7"/>
  <c r="O480" i="7"/>
  <c r="O481" i="7"/>
  <c r="O482" i="7"/>
  <c r="O483" i="7"/>
  <c r="O484" i="7"/>
  <c r="O485" i="7"/>
  <c r="O486" i="7"/>
  <c r="O487" i="7"/>
  <c r="O488" i="7"/>
  <c r="O489" i="7"/>
  <c r="O490" i="7"/>
  <c r="O491" i="7"/>
  <c r="O492" i="7"/>
  <c r="O493" i="7"/>
  <c r="O494" i="7"/>
  <c r="O495" i="7"/>
  <c r="O496" i="7"/>
  <c r="O497" i="7"/>
  <c r="O498" i="7"/>
  <c r="O499" i="7"/>
  <c r="O500" i="7"/>
  <c r="O501" i="7"/>
  <c r="O502" i="7"/>
  <c r="O503" i="7"/>
  <c r="O504" i="7"/>
  <c r="L6" i="7"/>
  <c r="L7" i="7"/>
  <c r="L8" i="7"/>
  <c r="L9" i="7"/>
  <c r="L10" i="7"/>
  <c r="L11" i="7"/>
  <c r="L12" i="7"/>
  <c r="L13" i="7"/>
  <c r="L14" i="7"/>
  <c r="L15" i="7"/>
  <c r="L16" i="7"/>
  <c r="L17" i="7"/>
  <c r="L18" i="7"/>
  <c r="L19" i="7"/>
  <c r="L20" i="7"/>
  <c r="L21" i="7"/>
  <c r="L22" i="7"/>
  <c r="L23" i="7"/>
  <c r="L24" i="7"/>
  <c r="L25" i="7"/>
  <c r="L26" i="7"/>
  <c r="L27" i="7"/>
  <c r="L28" i="7"/>
  <c r="L29" i="7"/>
  <c r="L30" i="7"/>
  <c r="L31" i="7"/>
  <c r="L32" i="7"/>
  <c r="L33" i="7"/>
  <c r="L34" i="7"/>
  <c r="L35" i="7"/>
  <c r="L36" i="7"/>
  <c r="L37" i="7"/>
  <c r="L38" i="7"/>
  <c r="L39" i="7"/>
  <c r="L40" i="7"/>
  <c r="L41" i="7"/>
  <c r="L42" i="7"/>
  <c r="L43" i="7"/>
  <c r="L44" i="7"/>
  <c r="L45" i="7"/>
  <c r="L46" i="7"/>
  <c r="L47" i="7"/>
  <c r="L48" i="7"/>
  <c r="L49" i="7"/>
  <c r="L50" i="7"/>
  <c r="L51" i="7"/>
  <c r="L52" i="7"/>
  <c r="L53" i="7"/>
  <c r="L54" i="7"/>
  <c r="L55" i="7"/>
  <c r="L56" i="7"/>
  <c r="L57" i="7"/>
  <c r="L58" i="7"/>
  <c r="L59" i="7"/>
  <c r="L60" i="7"/>
  <c r="L61" i="7"/>
  <c r="L62" i="7"/>
  <c r="L63" i="7"/>
  <c r="L64" i="7"/>
  <c r="L65" i="7"/>
  <c r="L66" i="7"/>
  <c r="L67" i="7"/>
  <c r="L68" i="7"/>
  <c r="L69" i="7"/>
  <c r="L70" i="7"/>
  <c r="L71" i="7"/>
  <c r="L72" i="7"/>
  <c r="L73" i="7"/>
  <c r="L74" i="7"/>
  <c r="L75" i="7"/>
  <c r="L76" i="7"/>
  <c r="L77" i="7"/>
  <c r="L78" i="7"/>
  <c r="L79" i="7"/>
  <c r="L80" i="7"/>
  <c r="L81" i="7"/>
  <c r="L82" i="7"/>
  <c r="L83" i="7"/>
  <c r="L84" i="7"/>
  <c r="L85" i="7"/>
  <c r="L86" i="7"/>
  <c r="L87" i="7"/>
  <c r="L88" i="7"/>
  <c r="L89" i="7"/>
  <c r="L90" i="7"/>
  <c r="L91" i="7"/>
  <c r="L92" i="7"/>
  <c r="L93" i="7"/>
  <c r="L94" i="7"/>
  <c r="L95" i="7"/>
  <c r="L96" i="7"/>
  <c r="L97" i="7"/>
  <c r="L98" i="7"/>
  <c r="L99" i="7"/>
  <c r="L100" i="7"/>
  <c r="L101" i="7"/>
  <c r="L102" i="7"/>
  <c r="L103" i="7"/>
  <c r="L104" i="7"/>
  <c r="L105" i="7"/>
  <c r="L106" i="7"/>
  <c r="L107" i="7"/>
  <c r="L108" i="7"/>
  <c r="L109" i="7"/>
  <c r="L110" i="7"/>
  <c r="L111" i="7"/>
  <c r="L112" i="7"/>
  <c r="L113" i="7"/>
  <c r="L114" i="7"/>
  <c r="L115" i="7"/>
  <c r="L116" i="7"/>
  <c r="L117" i="7"/>
  <c r="L118" i="7"/>
  <c r="L119" i="7"/>
  <c r="L120" i="7"/>
  <c r="L121" i="7"/>
  <c r="L122" i="7"/>
  <c r="L123" i="7"/>
  <c r="L124" i="7"/>
  <c r="L125" i="7"/>
  <c r="L126" i="7"/>
  <c r="L127" i="7"/>
  <c r="L128" i="7"/>
  <c r="L129" i="7"/>
  <c r="L130" i="7"/>
  <c r="L131" i="7"/>
  <c r="L132" i="7"/>
  <c r="L133" i="7"/>
  <c r="L134" i="7"/>
  <c r="L135" i="7"/>
  <c r="L136" i="7"/>
  <c r="L137" i="7"/>
  <c r="L138" i="7"/>
  <c r="L139" i="7"/>
  <c r="L140" i="7"/>
  <c r="L141" i="7"/>
  <c r="L142" i="7"/>
  <c r="L143" i="7"/>
  <c r="L144" i="7"/>
  <c r="L145" i="7"/>
  <c r="L146" i="7"/>
  <c r="L147" i="7"/>
  <c r="L148" i="7"/>
  <c r="L149" i="7"/>
  <c r="L150" i="7"/>
  <c r="L151" i="7"/>
  <c r="L152" i="7"/>
  <c r="L153" i="7"/>
  <c r="L154" i="7"/>
  <c r="L155" i="7"/>
  <c r="L156" i="7"/>
  <c r="L157" i="7"/>
  <c r="L158" i="7"/>
  <c r="L159" i="7"/>
  <c r="L160" i="7"/>
  <c r="L161" i="7"/>
  <c r="L162" i="7"/>
  <c r="L163" i="7"/>
  <c r="L164" i="7"/>
  <c r="L165" i="7"/>
  <c r="L166" i="7"/>
  <c r="L167" i="7"/>
  <c r="L168" i="7"/>
  <c r="L169" i="7"/>
  <c r="L170" i="7"/>
  <c r="L171" i="7"/>
  <c r="L172" i="7"/>
  <c r="L173" i="7"/>
  <c r="L174" i="7"/>
  <c r="L175" i="7"/>
  <c r="L176" i="7"/>
  <c r="L177" i="7"/>
  <c r="L178" i="7"/>
  <c r="L179" i="7"/>
  <c r="L180" i="7"/>
  <c r="L181" i="7"/>
  <c r="L182" i="7"/>
  <c r="L183" i="7"/>
  <c r="L184" i="7"/>
  <c r="L185" i="7"/>
  <c r="L186" i="7"/>
  <c r="L187" i="7"/>
  <c r="L188" i="7"/>
  <c r="L189" i="7"/>
  <c r="L190" i="7"/>
  <c r="L191" i="7"/>
  <c r="L192" i="7"/>
  <c r="L193" i="7"/>
  <c r="L194" i="7"/>
  <c r="L195" i="7"/>
  <c r="L196" i="7"/>
  <c r="L197" i="7"/>
  <c r="L198" i="7"/>
  <c r="L199" i="7"/>
  <c r="L200" i="7"/>
  <c r="L201" i="7"/>
  <c r="L202" i="7"/>
  <c r="L203" i="7"/>
  <c r="L204" i="7"/>
  <c r="L205" i="7"/>
  <c r="L206" i="7"/>
  <c r="L207" i="7"/>
  <c r="L208" i="7"/>
  <c r="L209" i="7"/>
  <c r="L210" i="7"/>
  <c r="L211" i="7"/>
  <c r="L212" i="7"/>
  <c r="L213" i="7"/>
  <c r="L214" i="7"/>
  <c r="L215" i="7"/>
  <c r="L216" i="7"/>
  <c r="L217" i="7"/>
  <c r="L218" i="7"/>
  <c r="L219" i="7"/>
  <c r="L220" i="7"/>
  <c r="L221" i="7"/>
  <c r="L222" i="7"/>
  <c r="L223" i="7"/>
  <c r="L224" i="7"/>
  <c r="L225" i="7"/>
  <c r="L226" i="7"/>
  <c r="L227" i="7"/>
  <c r="L228" i="7"/>
  <c r="L229" i="7"/>
  <c r="L230" i="7"/>
  <c r="L231" i="7"/>
  <c r="L232" i="7"/>
  <c r="L233" i="7"/>
  <c r="L234" i="7"/>
  <c r="L235" i="7"/>
  <c r="L236" i="7"/>
  <c r="L237" i="7"/>
  <c r="L238" i="7"/>
  <c r="L239" i="7"/>
  <c r="L240" i="7"/>
  <c r="L241" i="7"/>
  <c r="L242" i="7"/>
  <c r="L243" i="7"/>
  <c r="L244" i="7"/>
  <c r="L245" i="7"/>
  <c r="L246" i="7"/>
  <c r="L247" i="7"/>
  <c r="L248" i="7"/>
  <c r="L249" i="7"/>
  <c r="L250" i="7"/>
  <c r="L251" i="7"/>
  <c r="L252" i="7"/>
  <c r="L253" i="7"/>
  <c r="L254" i="7"/>
  <c r="L255" i="7"/>
  <c r="L256" i="7"/>
  <c r="L257" i="7"/>
  <c r="L258" i="7"/>
  <c r="L259" i="7"/>
  <c r="L260" i="7"/>
  <c r="L261" i="7"/>
  <c r="L262" i="7"/>
  <c r="L263" i="7"/>
  <c r="L264" i="7"/>
  <c r="L265" i="7"/>
  <c r="L266" i="7"/>
  <c r="L267" i="7"/>
  <c r="L268" i="7"/>
  <c r="L269" i="7"/>
  <c r="L270" i="7"/>
  <c r="L271" i="7"/>
  <c r="L272" i="7"/>
  <c r="L273" i="7"/>
  <c r="L274" i="7"/>
  <c r="L275" i="7"/>
  <c r="L276" i="7"/>
  <c r="L277" i="7"/>
  <c r="L278" i="7"/>
  <c r="L279" i="7"/>
  <c r="L280" i="7"/>
  <c r="L281" i="7"/>
  <c r="L282" i="7"/>
  <c r="L283" i="7"/>
  <c r="L284" i="7"/>
  <c r="L285" i="7"/>
  <c r="L286" i="7"/>
  <c r="L287" i="7"/>
  <c r="L288" i="7"/>
  <c r="L289" i="7"/>
  <c r="L290" i="7"/>
  <c r="L291" i="7"/>
  <c r="L292" i="7"/>
  <c r="L293" i="7"/>
  <c r="L294" i="7"/>
  <c r="L295" i="7"/>
  <c r="L296" i="7"/>
  <c r="L297" i="7"/>
  <c r="L298" i="7"/>
  <c r="L299" i="7"/>
  <c r="L300" i="7"/>
  <c r="L301" i="7"/>
  <c r="L302" i="7"/>
  <c r="L303" i="7"/>
  <c r="L304" i="7"/>
  <c r="L305" i="7"/>
  <c r="L306" i="7"/>
  <c r="L307" i="7"/>
  <c r="L308" i="7"/>
  <c r="L309" i="7"/>
  <c r="L310" i="7"/>
  <c r="L311" i="7"/>
  <c r="L312" i="7"/>
  <c r="L313" i="7"/>
  <c r="L314" i="7"/>
  <c r="L315" i="7"/>
  <c r="L316" i="7"/>
  <c r="L317" i="7"/>
  <c r="L318" i="7"/>
  <c r="L319" i="7"/>
  <c r="L320" i="7"/>
  <c r="L321" i="7"/>
  <c r="L322" i="7"/>
  <c r="L323" i="7"/>
  <c r="L324" i="7"/>
  <c r="L325" i="7"/>
  <c r="L326" i="7"/>
  <c r="L327" i="7"/>
  <c r="L328" i="7"/>
  <c r="L329" i="7"/>
  <c r="L330" i="7"/>
  <c r="L331" i="7"/>
  <c r="L332" i="7"/>
  <c r="L333" i="7"/>
  <c r="L334" i="7"/>
  <c r="L335" i="7"/>
  <c r="L336" i="7"/>
  <c r="L337" i="7"/>
  <c r="L338" i="7"/>
  <c r="L339" i="7"/>
  <c r="L340" i="7"/>
  <c r="L341" i="7"/>
  <c r="L342" i="7"/>
  <c r="L343" i="7"/>
  <c r="L344" i="7"/>
  <c r="L345" i="7"/>
  <c r="L346" i="7"/>
  <c r="L347" i="7"/>
  <c r="L348" i="7"/>
  <c r="L349" i="7"/>
  <c r="L350" i="7"/>
  <c r="L351" i="7"/>
  <c r="L352" i="7"/>
  <c r="L353" i="7"/>
  <c r="L354" i="7"/>
  <c r="L355" i="7"/>
  <c r="L356" i="7"/>
  <c r="L357" i="7"/>
  <c r="L358" i="7"/>
  <c r="L359" i="7"/>
  <c r="L360" i="7"/>
  <c r="L361" i="7"/>
  <c r="L362" i="7"/>
  <c r="L363" i="7"/>
  <c r="L364" i="7"/>
  <c r="L365" i="7"/>
  <c r="L366" i="7"/>
  <c r="L367" i="7"/>
  <c r="L368" i="7"/>
  <c r="L369" i="7"/>
  <c r="L370" i="7"/>
  <c r="L371" i="7"/>
  <c r="L372" i="7"/>
  <c r="L373" i="7"/>
  <c r="L374" i="7"/>
  <c r="L375" i="7"/>
  <c r="L376" i="7"/>
  <c r="L377" i="7"/>
  <c r="L378" i="7"/>
  <c r="L379" i="7"/>
  <c r="L380" i="7"/>
  <c r="L381" i="7"/>
  <c r="L382" i="7"/>
  <c r="L383" i="7"/>
  <c r="L384" i="7"/>
  <c r="L385" i="7"/>
  <c r="L386" i="7"/>
  <c r="L387" i="7"/>
  <c r="L388" i="7"/>
  <c r="L389" i="7"/>
  <c r="L390" i="7"/>
  <c r="L391" i="7"/>
  <c r="L392" i="7"/>
  <c r="L393" i="7"/>
  <c r="L394" i="7"/>
  <c r="L395" i="7"/>
  <c r="L396" i="7"/>
  <c r="L397" i="7"/>
  <c r="L398" i="7"/>
  <c r="L399" i="7"/>
  <c r="L400" i="7"/>
  <c r="L401" i="7"/>
  <c r="L402" i="7"/>
  <c r="L403" i="7"/>
  <c r="L404" i="7"/>
  <c r="L405" i="7"/>
  <c r="L406" i="7"/>
  <c r="L407" i="7"/>
  <c r="L408" i="7"/>
  <c r="L409" i="7"/>
  <c r="L410" i="7"/>
  <c r="L411" i="7"/>
  <c r="L412" i="7"/>
  <c r="L413" i="7"/>
  <c r="L414" i="7"/>
  <c r="L415" i="7"/>
  <c r="L416" i="7"/>
  <c r="L417" i="7"/>
  <c r="L418" i="7"/>
  <c r="L419" i="7"/>
  <c r="L420" i="7"/>
  <c r="L421" i="7"/>
  <c r="L422" i="7"/>
  <c r="L423" i="7"/>
  <c r="L424" i="7"/>
  <c r="L425" i="7"/>
  <c r="L426" i="7"/>
  <c r="L427" i="7"/>
  <c r="L428" i="7"/>
  <c r="L429" i="7"/>
  <c r="L430" i="7"/>
  <c r="L431" i="7"/>
  <c r="L432" i="7"/>
  <c r="L433" i="7"/>
  <c r="L434" i="7"/>
  <c r="L435" i="7"/>
  <c r="L436" i="7"/>
  <c r="L437" i="7"/>
  <c r="L438" i="7"/>
  <c r="L439" i="7"/>
  <c r="L440" i="7"/>
  <c r="L441" i="7"/>
  <c r="L442" i="7"/>
  <c r="L443" i="7"/>
  <c r="L444" i="7"/>
  <c r="L445" i="7"/>
  <c r="L446" i="7"/>
  <c r="L447" i="7"/>
  <c r="L448" i="7"/>
  <c r="L449" i="7"/>
  <c r="L450" i="7"/>
  <c r="L451" i="7"/>
  <c r="L452" i="7"/>
  <c r="L453" i="7"/>
  <c r="L454" i="7"/>
  <c r="L455" i="7"/>
  <c r="L456" i="7"/>
  <c r="L457" i="7"/>
  <c r="L458" i="7"/>
  <c r="L459" i="7"/>
  <c r="L460" i="7"/>
  <c r="L461" i="7"/>
  <c r="L462" i="7"/>
  <c r="L463" i="7"/>
  <c r="L464" i="7"/>
  <c r="L465" i="7"/>
  <c r="L466" i="7"/>
  <c r="L467" i="7"/>
  <c r="L468" i="7"/>
  <c r="L469" i="7"/>
  <c r="L470" i="7"/>
  <c r="L471" i="7"/>
  <c r="L472" i="7"/>
  <c r="L473" i="7"/>
  <c r="L474" i="7"/>
  <c r="L475" i="7"/>
  <c r="L476" i="7"/>
  <c r="L477" i="7"/>
  <c r="L478" i="7"/>
  <c r="L479" i="7"/>
  <c r="L480" i="7"/>
  <c r="L481" i="7"/>
  <c r="L482" i="7"/>
  <c r="L483" i="7"/>
  <c r="L484" i="7"/>
  <c r="L485" i="7"/>
  <c r="L486" i="7"/>
  <c r="L487" i="7"/>
  <c r="L488" i="7"/>
  <c r="L489" i="7"/>
  <c r="L490" i="7"/>
  <c r="L491" i="7"/>
  <c r="L492" i="7"/>
  <c r="L493" i="7"/>
  <c r="L494" i="7"/>
  <c r="L495" i="7"/>
  <c r="L496" i="7"/>
  <c r="L497" i="7"/>
  <c r="L498" i="7"/>
  <c r="L499" i="7"/>
  <c r="L500" i="7"/>
  <c r="L501" i="7"/>
  <c r="L502" i="7"/>
  <c r="L503" i="7"/>
  <c r="L504" i="7"/>
  <c r="AY6" i="14" l="1"/>
  <c r="AY7" i="14"/>
  <c r="AY8" i="14"/>
  <c r="AY9" i="14"/>
  <c r="AY10" i="14"/>
  <c r="AY11" i="14"/>
  <c r="AY12" i="14"/>
  <c r="AY13" i="14"/>
  <c r="AY14" i="14"/>
  <c r="AY15" i="14"/>
  <c r="AY16" i="14"/>
  <c r="AY17" i="14"/>
  <c r="AY18" i="14"/>
  <c r="AY19" i="14"/>
  <c r="AY20" i="14"/>
  <c r="AY21" i="14"/>
  <c r="AY22" i="14"/>
  <c r="AY23" i="14"/>
  <c r="AY24" i="14"/>
  <c r="AY25" i="14"/>
  <c r="AY26" i="14"/>
  <c r="AY27" i="14"/>
  <c r="AY28" i="14"/>
  <c r="AY29" i="14"/>
  <c r="AY30" i="14"/>
  <c r="AY31" i="14"/>
  <c r="AY32" i="14"/>
  <c r="AY33" i="14"/>
  <c r="AY34" i="14"/>
  <c r="AY35" i="14"/>
  <c r="AY36" i="14"/>
  <c r="AY37" i="14"/>
  <c r="AY38" i="14"/>
  <c r="AY39" i="14"/>
  <c r="AY40" i="14"/>
  <c r="AY41" i="14"/>
  <c r="AY42" i="14"/>
  <c r="AY43" i="14"/>
  <c r="AY44" i="14"/>
  <c r="AY45" i="14"/>
  <c r="AY46" i="14"/>
  <c r="AY47" i="14"/>
  <c r="AY48" i="14"/>
  <c r="AY49" i="14"/>
  <c r="AY50" i="14"/>
  <c r="AY51" i="14"/>
  <c r="AY52" i="14"/>
  <c r="AY53" i="14"/>
  <c r="AY54" i="14"/>
  <c r="AY55" i="14"/>
  <c r="AY56" i="14"/>
  <c r="AY57" i="14"/>
  <c r="AY58" i="14"/>
  <c r="AY59" i="14"/>
  <c r="AY60" i="14"/>
  <c r="AY61" i="14"/>
  <c r="AY62" i="14"/>
  <c r="AY63" i="14"/>
  <c r="AY64" i="14"/>
  <c r="AY65" i="14"/>
  <c r="AY66" i="14"/>
  <c r="AY67" i="14"/>
  <c r="AY68" i="14"/>
  <c r="AY69" i="14"/>
  <c r="AY70" i="14"/>
  <c r="AY71" i="14"/>
  <c r="AY72" i="14"/>
  <c r="AY73" i="14"/>
  <c r="AY74" i="14"/>
  <c r="AY75" i="14"/>
  <c r="AY76" i="14"/>
  <c r="AY77" i="14"/>
  <c r="AY78" i="14"/>
  <c r="AY79" i="14"/>
  <c r="AY80" i="14"/>
  <c r="AY81" i="14"/>
  <c r="AY82" i="14"/>
  <c r="AY83" i="14"/>
  <c r="AY84" i="14"/>
  <c r="AY85" i="14"/>
  <c r="AY86" i="14"/>
  <c r="AY87" i="14"/>
  <c r="AY88" i="14"/>
  <c r="AY89" i="14"/>
  <c r="AY90" i="14"/>
  <c r="AY91" i="14"/>
  <c r="AY92" i="14"/>
  <c r="AY93" i="14"/>
  <c r="AY94" i="14"/>
  <c r="AY95" i="14"/>
  <c r="AY96" i="14"/>
  <c r="AY97" i="14"/>
  <c r="AY98" i="14"/>
  <c r="AY99" i="14"/>
  <c r="AY100" i="14"/>
  <c r="AY101" i="14"/>
  <c r="AY102" i="14"/>
  <c r="AY103" i="14"/>
  <c r="AY104" i="14"/>
  <c r="AY105" i="14"/>
  <c r="AY106" i="14"/>
  <c r="AY107" i="14"/>
  <c r="AY108" i="14"/>
  <c r="AY109" i="14"/>
  <c r="AY110" i="14"/>
  <c r="AY111" i="14"/>
  <c r="AY112" i="14"/>
  <c r="AY113" i="14"/>
  <c r="AY114" i="14"/>
  <c r="AY115" i="14"/>
  <c r="AY116" i="14"/>
  <c r="AY117" i="14"/>
  <c r="AY118" i="14"/>
  <c r="AY119" i="14"/>
  <c r="AY120" i="14"/>
  <c r="AY121" i="14"/>
  <c r="AY122" i="14"/>
  <c r="AY123" i="14"/>
  <c r="AY124" i="14"/>
  <c r="AY125" i="14"/>
  <c r="AY126" i="14"/>
  <c r="AY127" i="14"/>
  <c r="AY128" i="14"/>
  <c r="AY129" i="14"/>
  <c r="AY130" i="14"/>
  <c r="AY131" i="14"/>
  <c r="AY132" i="14"/>
  <c r="AY133" i="14"/>
  <c r="AY134" i="14"/>
  <c r="AY135" i="14"/>
  <c r="AY136" i="14"/>
  <c r="AY137" i="14"/>
  <c r="AY138" i="14"/>
  <c r="AY139" i="14"/>
  <c r="AY140" i="14"/>
  <c r="AY141" i="14"/>
  <c r="AY142" i="14"/>
  <c r="AY143" i="14"/>
  <c r="AY144" i="14"/>
  <c r="AY145" i="14"/>
  <c r="AY146" i="14"/>
  <c r="AY147" i="14"/>
  <c r="AY148" i="14"/>
  <c r="AY149" i="14"/>
  <c r="AY150" i="14"/>
  <c r="AY151" i="14"/>
  <c r="AY152" i="14"/>
  <c r="AY153" i="14"/>
  <c r="AY154" i="14"/>
  <c r="AY155" i="14"/>
  <c r="AY156" i="14"/>
  <c r="AY157" i="14"/>
  <c r="AY158" i="14"/>
  <c r="AY159" i="14"/>
  <c r="AY160" i="14"/>
  <c r="AY161" i="14"/>
  <c r="AY162" i="14"/>
  <c r="AY163" i="14"/>
  <c r="AY164" i="14"/>
  <c r="AY165" i="14"/>
  <c r="AY166" i="14"/>
  <c r="AY167" i="14"/>
  <c r="AY168" i="14"/>
  <c r="AY169" i="14"/>
  <c r="AY170" i="14"/>
  <c r="AY171" i="14"/>
  <c r="AY172" i="14"/>
  <c r="AY173" i="14"/>
  <c r="AY174" i="14"/>
  <c r="AY175" i="14"/>
  <c r="AY176" i="14"/>
  <c r="AY177" i="14"/>
  <c r="AY178" i="14"/>
  <c r="AY179" i="14"/>
  <c r="AY180" i="14"/>
  <c r="AY181" i="14"/>
  <c r="AY182" i="14"/>
  <c r="AY183" i="14"/>
  <c r="AY184" i="14"/>
  <c r="AY185" i="14"/>
  <c r="AY186" i="14"/>
  <c r="AY187" i="14"/>
  <c r="AY188" i="14"/>
  <c r="AY189" i="14"/>
  <c r="AY190" i="14"/>
  <c r="AY191" i="14"/>
  <c r="AY192" i="14"/>
  <c r="AY193" i="14"/>
  <c r="AY194" i="14"/>
  <c r="AY195" i="14"/>
  <c r="AY196" i="14"/>
  <c r="AY197" i="14"/>
  <c r="AY198" i="14"/>
  <c r="AY199" i="14"/>
  <c r="AY200" i="14"/>
  <c r="AY201" i="14"/>
  <c r="AY202" i="14"/>
  <c r="AY203" i="14"/>
  <c r="AY204" i="14"/>
  <c r="AY205" i="14"/>
  <c r="AY206" i="14"/>
  <c r="AY207" i="14"/>
  <c r="AY208" i="14"/>
  <c r="AY209" i="14"/>
  <c r="AY210" i="14"/>
  <c r="AY211" i="14"/>
  <c r="AY212" i="14"/>
  <c r="AY213" i="14"/>
  <c r="AY214" i="14"/>
  <c r="AY215" i="14"/>
  <c r="AY216" i="14"/>
  <c r="AY217" i="14"/>
  <c r="AY218" i="14"/>
  <c r="AY219" i="14"/>
  <c r="AY220" i="14"/>
  <c r="AY221" i="14"/>
  <c r="AY222" i="14"/>
  <c r="AY223" i="14"/>
  <c r="AY224" i="14"/>
  <c r="AY225" i="14"/>
  <c r="AY226" i="14"/>
  <c r="AY227" i="14"/>
  <c r="AY228" i="14"/>
  <c r="AY229" i="14"/>
  <c r="AY230" i="14"/>
  <c r="AY231" i="14"/>
  <c r="AY232" i="14"/>
  <c r="AY233" i="14"/>
  <c r="AY234" i="14"/>
  <c r="AY235" i="14"/>
  <c r="AY236" i="14"/>
  <c r="AY237" i="14"/>
  <c r="AY238" i="14"/>
  <c r="AY239" i="14"/>
  <c r="AY240" i="14"/>
  <c r="AY241" i="14"/>
  <c r="AY242" i="14"/>
  <c r="AY243" i="14"/>
  <c r="AY244" i="14"/>
  <c r="AY245" i="14"/>
  <c r="AY246" i="14"/>
  <c r="AY247" i="14"/>
  <c r="AY248" i="14"/>
  <c r="AY249" i="14"/>
  <c r="AY250" i="14"/>
  <c r="AY251" i="14"/>
  <c r="AY252" i="14"/>
  <c r="AY253" i="14"/>
  <c r="AY254" i="14"/>
  <c r="AY255" i="14"/>
  <c r="AY256" i="14"/>
  <c r="AY257" i="14"/>
  <c r="AY258" i="14"/>
  <c r="AY259" i="14"/>
  <c r="AY260" i="14"/>
  <c r="AY261" i="14"/>
  <c r="AY262" i="14"/>
  <c r="AY263" i="14"/>
  <c r="AY264" i="14"/>
  <c r="AY265" i="14"/>
  <c r="AY266" i="14"/>
  <c r="AY267" i="14"/>
  <c r="AY268" i="14"/>
  <c r="AY269" i="14"/>
  <c r="AY270" i="14"/>
  <c r="AY271" i="14"/>
  <c r="AY272" i="14"/>
  <c r="AY273" i="14"/>
  <c r="AY274" i="14"/>
  <c r="AY275" i="14"/>
  <c r="AY276" i="14"/>
  <c r="AY277" i="14"/>
  <c r="AY278" i="14"/>
  <c r="AY279" i="14"/>
  <c r="AY280" i="14"/>
  <c r="AY281" i="14"/>
  <c r="AY282" i="14"/>
  <c r="AY283" i="14"/>
  <c r="AY284" i="14"/>
  <c r="AY285" i="14"/>
  <c r="AY286" i="14"/>
  <c r="AY287" i="14"/>
  <c r="AY288" i="14"/>
  <c r="AY289" i="14"/>
  <c r="AY290" i="14"/>
  <c r="AY291" i="14"/>
  <c r="AY292" i="14"/>
  <c r="AY293" i="14"/>
  <c r="AY294" i="14"/>
  <c r="AY295" i="14"/>
  <c r="AY296" i="14"/>
  <c r="AY297" i="14"/>
  <c r="AY298" i="14"/>
  <c r="AY299" i="14"/>
  <c r="AY300" i="14"/>
  <c r="AY301" i="14"/>
  <c r="AY302" i="14"/>
  <c r="AY303" i="14"/>
  <c r="AY304" i="14"/>
  <c r="AY305" i="14"/>
  <c r="AY306" i="14"/>
  <c r="AY307" i="14"/>
  <c r="AY308" i="14"/>
  <c r="AY309" i="14"/>
  <c r="AY310" i="14"/>
  <c r="AY311" i="14"/>
  <c r="AY312" i="14"/>
  <c r="AY313" i="14"/>
  <c r="AY314" i="14"/>
  <c r="AY315" i="14"/>
  <c r="AY316" i="14"/>
  <c r="AY317" i="14"/>
  <c r="AY318" i="14"/>
  <c r="AY319" i="14"/>
  <c r="AY320" i="14"/>
  <c r="AY321" i="14"/>
  <c r="AY322" i="14"/>
  <c r="AY323" i="14"/>
  <c r="AY324" i="14"/>
  <c r="AY325" i="14"/>
  <c r="AY326" i="14"/>
  <c r="AY327" i="14"/>
  <c r="AY328" i="14"/>
  <c r="AY329" i="14"/>
  <c r="AY330" i="14"/>
  <c r="AY331" i="14"/>
  <c r="AY332" i="14"/>
  <c r="AY333" i="14"/>
  <c r="AY334" i="14"/>
  <c r="AY335" i="14"/>
  <c r="AY336" i="14"/>
  <c r="AY337" i="14"/>
  <c r="AY338" i="14"/>
  <c r="AY339" i="14"/>
  <c r="AY340" i="14"/>
  <c r="AY341" i="14"/>
  <c r="AY342" i="14"/>
  <c r="AY343" i="14"/>
  <c r="AY344" i="14"/>
  <c r="AY345" i="14"/>
  <c r="AY346" i="14"/>
  <c r="AY347" i="14"/>
  <c r="AY348" i="14"/>
  <c r="AY349" i="14"/>
  <c r="AY350" i="14"/>
  <c r="AY351" i="14"/>
  <c r="AY352" i="14"/>
  <c r="AY353" i="14"/>
  <c r="AY354" i="14"/>
  <c r="AY355" i="14"/>
  <c r="AY356" i="14"/>
  <c r="AY357" i="14"/>
  <c r="AY358" i="14"/>
  <c r="AY359" i="14"/>
  <c r="AY360" i="14"/>
  <c r="AY361" i="14"/>
  <c r="AY362" i="14"/>
  <c r="AY363" i="14"/>
  <c r="AY364" i="14"/>
  <c r="AY365" i="14"/>
  <c r="AY366" i="14"/>
  <c r="AY367" i="14"/>
  <c r="AY368" i="14"/>
  <c r="AY369" i="14"/>
  <c r="AY370" i="14"/>
  <c r="AY371" i="14"/>
  <c r="AY372" i="14"/>
  <c r="AY373" i="14"/>
  <c r="AY374" i="14"/>
  <c r="AY375" i="14"/>
  <c r="AY376" i="14"/>
  <c r="AY377" i="14"/>
  <c r="AY378" i="14"/>
  <c r="AY379" i="14"/>
  <c r="AY380" i="14"/>
  <c r="AY381" i="14"/>
  <c r="AY382" i="14"/>
  <c r="AY383" i="14"/>
  <c r="AY384" i="14"/>
  <c r="AY385" i="14"/>
  <c r="AY386" i="14"/>
  <c r="AY387" i="14"/>
  <c r="AY388" i="14"/>
  <c r="AY389" i="14"/>
  <c r="AY390" i="14"/>
  <c r="AY391" i="14"/>
  <c r="AY392" i="14"/>
  <c r="AY393" i="14"/>
  <c r="AY394" i="14"/>
  <c r="AY395" i="14"/>
  <c r="AY396" i="14"/>
  <c r="AY397" i="14"/>
  <c r="AY398" i="14"/>
  <c r="AY399" i="14"/>
  <c r="AY400" i="14"/>
  <c r="AY401" i="14"/>
  <c r="AY402" i="14"/>
  <c r="AY403" i="14"/>
  <c r="AY404" i="14"/>
  <c r="AY405" i="14"/>
  <c r="AY406" i="14"/>
  <c r="AY407" i="14"/>
  <c r="AY408" i="14"/>
  <c r="AY409" i="14"/>
  <c r="AY410" i="14"/>
  <c r="AY411" i="14"/>
  <c r="AY412" i="14"/>
  <c r="AY413" i="14"/>
  <c r="AY414" i="14"/>
  <c r="AY415" i="14"/>
  <c r="AY416" i="14"/>
  <c r="AY417" i="14"/>
  <c r="AY418" i="14"/>
  <c r="AY419" i="14"/>
  <c r="AY420" i="14"/>
  <c r="AY421" i="14"/>
  <c r="AY422" i="14"/>
  <c r="AY423" i="14"/>
  <c r="AY424" i="14"/>
  <c r="AY425" i="14"/>
  <c r="AY426" i="14"/>
  <c r="AY427" i="14"/>
  <c r="AY428" i="14"/>
  <c r="AY429" i="14"/>
  <c r="AY430" i="14"/>
  <c r="AY431" i="14"/>
  <c r="AY432" i="14"/>
  <c r="AY433" i="14"/>
  <c r="AY434" i="14"/>
  <c r="AY435" i="14"/>
  <c r="AY436" i="14"/>
  <c r="AY437" i="14"/>
  <c r="AY438" i="14"/>
  <c r="AY439" i="14"/>
  <c r="AY440" i="14"/>
  <c r="AY441" i="14"/>
  <c r="AY442" i="14"/>
  <c r="AY443" i="14"/>
  <c r="AY444" i="14"/>
  <c r="AY445" i="14"/>
  <c r="AY446" i="14"/>
  <c r="AY447" i="14"/>
  <c r="AY448" i="14"/>
  <c r="AY449" i="14"/>
  <c r="AY450" i="14"/>
  <c r="AY451" i="14"/>
  <c r="AY452" i="14"/>
  <c r="AY453" i="14"/>
  <c r="AY454" i="14"/>
  <c r="AY455" i="14"/>
  <c r="AY456" i="14"/>
  <c r="AY457" i="14"/>
  <c r="AY458" i="14"/>
  <c r="AY459" i="14"/>
  <c r="AY460" i="14"/>
  <c r="AY461" i="14"/>
  <c r="AY462" i="14"/>
  <c r="AY463" i="14"/>
  <c r="AY464" i="14"/>
  <c r="AY465" i="14"/>
  <c r="AY466" i="14"/>
  <c r="AY467" i="14"/>
  <c r="AY468" i="14"/>
  <c r="AY469" i="14"/>
  <c r="AY470" i="14"/>
  <c r="AY471" i="14"/>
  <c r="AY472" i="14"/>
  <c r="AY473" i="14"/>
  <c r="AY474" i="14"/>
  <c r="AY475" i="14"/>
  <c r="AY476" i="14"/>
  <c r="AY477" i="14"/>
  <c r="AY478" i="14"/>
  <c r="AY479" i="14"/>
  <c r="AY480" i="14"/>
  <c r="AY481" i="14"/>
  <c r="AY482" i="14"/>
  <c r="AY483" i="14"/>
  <c r="AY484" i="14"/>
  <c r="AY485" i="14"/>
  <c r="AY486" i="14"/>
  <c r="AY487" i="14"/>
  <c r="AY488" i="14"/>
  <c r="AY489" i="14"/>
  <c r="AY490" i="14"/>
  <c r="AY491" i="14"/>
  <c r="AY492" i="14"/>
  <c r="AY493" i="14"/>
  <c r="AY494" i="14"/>
  <c r="AY495" i="14"/>
  <c r="AY496" i="14"/>
  <c r="AY497" i="14"/>
  <c r="AY498" i="14"/>
  <c r="AY499" i="14"/>
  <c r="AY500" i="14"/>
  <c r="AY501" i="14"/>
  <c r="AY502" i="14"/>
  <c r="AY503" i="14"/>
  <c r="AY504" i="14"/>
  <c r="AY5" i="14"/>
  <c r="D5" i="14"/>
  <c r="I20" i="14" l="1"/>
  <c r="AA30" i="4" l="1"/>
  <c r="AA31" i="4"/>
  <c r="AA32" i="4"/>
  <c r="AA33" i="4"/>
  <c r="AA34" i="4"/>
  <c r="AA29" i="4"/>
  <c r="H51" i="17"/>
  <c r="I51" i="17"/>
  <c r="J51" i="17"/>
  <c r="K51" i="17"/>
  <c r="L51" i="17"/>
  <c r="M51" i="17"/>
  <c r="N51" i="17"/>
  <c r="O51" i="17"/>
  <c r="P51" i="17"/>
  <c r="R51" i="17"/>
  <c r="S51" i="17"/>
  <c r="T51" i="17"/>
  <c r="U51" i="17"/>
  <c r="V51" i="17"/>
  <c r="W51" i="17"/>
  <c r="X51" i="17"/>
  <c r="Y51" i="17"/>
  <c r="Z51" i="17"/>
  <c r="AA51" i="17"/>
  <c r="AB51" i="17"/>
  <c r="AC51" i="17"/>
  <c r="AD51" i="17"/>
  <c r="G51" i="17"/>
  <c r="Y80" i="14"/>
  <c r="Y336" i="14"/>
  <c r="R506" i="8"/>
  <c r="R511" i="8" s="1"/>
  <c r="S506" i="8"/>
  <c r="T506" i="8"/>
  <c r="U506" i="8"/>
  <c r="V506" i="8"/>
  <c r="W506" i="8"/>
  <c r="X506" i="8"/>
  <c r="Y506" i="8"/>
  <c r="Y511" i="8" s="1"/>
  <c r="Z506" i="8"/>
  <c r="Z511" i="8" s="1"/>
  <c r="AA506" i="8"/>
  <c r="AB506" i="8"/>
  <c r="AB511" i="8" s="1"/>
  <c r="AC506" i="8"/>
  <c r="AC511" i="8" s="1"/>
  <c r="AD506" i="8"/>
  <c r="AD511" i="8" s="1"/>
  <c r="AE506" i="8"/>
  <c r="AE511" i="8" s="1"/>
  <c r="AF506" i="8"/>
  <c r="AG506" i="8"/>
  <c r="AG511" i="8" s="1"/>
  <c r="S511" i="8"/>
  <c r="T511" i="8"/>
  <c r="U511" i="8"/>
  <c r="V511" i="8"/>
  <c r="W511" i="8"/>
  <c r="AA511" i="8"/>
  <c r="AE81" i="17"/>
  <c r="K15" i="4"/>
  <c r="L15" i="4"/>
  <c r="M15" i="4"/>
  <c r="N15" i="4"/>
  <c r="O15" i="4"/>
  <c r="P15" i="4"/>
  <c r="Q15" i="4"/>
  <c r="R15" i="4"/>
  <c r="S15" i="4"/>
  <c r="T15" i="4"/>
  <c r="U15" i="4"/>
  <c r="V15" i="4"/>
  <c r="W15" i="4"/>
  <c r="X15" i="4"/>
  <c r="Y15" i="4"/>
  <c r="Z15" i="4"/>
  <c r="O48" i="17"/>
  <c r="P48" i="17"/>
  <c r="Q48" i="17"/>
  <c r="R48" i="17"/>
  <c r="S48" i="17"/>
  <c r="T48" i="17"/>
  <c r="U48" i="17"/>
  <c r="V48" i="17"/>
  <c r="W48" i="17"/>
  <c r="X48" i="17"/>
  <c r="Y48" i="17"/>
  <c r="Z48" i="17"/>
  <c r="AA48" i="17"/>
  <c r="AB48" i="17"/>
  <c r="AC48" i="17"/>
  <c r="AD48" i="17"/>
  <c r="O49" i="17"/>
  <c r="P49" i="17"/>
  <c r="Q49" i="17"/>
  <c r="R49" i="17"/>
  <c r="S49" i="17"/>
  <c r="T49" i="17"/>
  <c r="U49" i="17"/>
  <c r="V49" i="17"/>
  <c r="W49" i="17"/>
  <c r="X49" i="17"/>
  <c r="Y49" i="17"/>
  <c r="Z49" i="17"/>
  <c r="AA49" i="17"/>
  <c r="AB49" i="17"/>
  <c r="AC49" i="17"/>
  <c r="AD49" i="17"/>
  <c r="O50" i="17"/>
  <c r="P50" i="17"/>
  <c r="Q50" i="17"/>
  <c r="R50" i="17"/>
  <c r="S50" i="17"/>
  <c r="T50" i="17"/>
  <c r="U50" i="17"/>
  <c r="V50" i="17"/>
  <c r="W50" i="17"/>
  <c r="X50" i="17"/>
  <c r="Y50" i="17"/>
  <c r="Z50" i="17"/>
  <c r="AA50" i="17"/>
  <c r="AB50" i="17"/>
  <c r="AC50" i="17"/>
  <c r="AD50" i="17"/>
  <c r="O60" i="17"/>
  <c r="P60" i="17"/>
  <c r="Q60" i="17"/>
  <c r="R60" i="17"/>
  <c r="S60" i="17"/>
  <c r="T60" i="17"/>
  <c r="U60" i="17"/>
  <c r="V60" i="17"/>
  <c r="W60" i="17"/>
  <c r="W64" i="17" s="1"/>
  <c r="X60" i="17"/>
  <c r="Y60" i="17"/>
  <c r="Z60" i="17"/>
  <c r="AA60" i="17"/>
  <c r="AB60" i="17"/>
  <c r="AC60" i="17"/>
  <c r="AD60" i="17"/>
  <c r="O61" i="17"/>
  <c r="P61" i="17"/>
  <c r="Q61" i="17"/>
  <c r="R61" i="17"/>
  <c r="S61" i="17"/>
  <c r="T61" i="17"/>
  <c r="U61" i="17"/>
  <c r="V61" i="17"/>
  <c r="W61" i="17"/>
  <c r="X61" i="17"/>
  <c r="Y61" i="17"/>
  <c r="Z61" i="17"/>
  <c r="AA61" i="17"/>
  <c r="AB61" i="17"/>
  <c r="AC61" i="17"/>
  <c r="AD61" i="17"/>
  <c r="O62" i="17"/>
  <c r="P62" i="17"/>
  <c r="Q62" i="17"/>
  <c r="R62" i="17"/>
  <c r="S62" i="17"/>
  <c r="T62" i="17"/>
  <c r="U62" i="17"/>
  <c r="V62" i="17"/>
  <c r="W62" i="17"/>
  <c r="X62" i="17"/>
  <c r="Y62" i="17"/>
  <c r="Y64" i="17" s="1"/>
  <c r="Z62" i="17"/>
  <c r="AA62" i="17"/>
  <c r="AB62" i="17"/>
  <c r="AC62" i="17"/>
  <c r="AD62" i="17"/>
  <c r="O77" i="17"/>
  <c r="P77" i="17"/>
  <c r="Q77" i="17"/>
  <c r="R77" i="17"/>
  <c r="S77" i="17"/>
  <c r="T77" i="17"/>
  <c r="U77" i="17"/>
  <c r="V77" i="17"/>
  <c r="W77" i="17"/>
  <c r="X77" i="17"/>
  <c r="Y77" i="17"/>
  <c r="Z77" i="17"/>
  <c r="AA77" i="17"/>
  <c r="AB77" i="17"/>
  <c r="AC77" i="17"/>
  <c r="AD77" i="17"/>
  <c r="O78" i="17"/>
  <c r="P78" i="17"/>
  <c r="Q78" i="17"/>
  <c r="R78" i="17"/>
  <c r="S78" i="17"/>
  <c r="T78" i="17"/>
  <c r="U78" i="17"/>
  <c r="V78" i="17"/>
  <c r="W78" i="17"/>
  <c r="X78" i="17"/>
  <c r="Y78" i="17"/>
  <c r="Z78" i="17"/>
  <c r="AA78" i="17"/>
  <c r="AB78" i="17"/>
  <c r="AC78" i="17"/>
  <c r="AD78" i="17"/>
  <c r="O79" i="17"/>
  <c r="P79" i="17"/>
  <c r="Q79" i="17"/>
  <c r="R79" i="17"/>
  <c r="S79" i="17"/>
  <c r="T79" i="17"/>
  <c r="U79" i="17"/>
  <c r="V79" i="17"/>
  <c r="W79" i="17"/>
  <c r="X79" i="17"/>
  <c r="Y79" i="17"/>
  <c r="Z79" i="17"/>
  <c r="AA79" i="17"/>
  <c r="AB79" i="17"/>
  <c r="AC79" i="17"/>
  <c r="AD79" i="17"/>
  <c r="O64" i="17"/>
  <c r="P64" i="17"/>
  <c r="Q64" i="17"/>
  <c r="R64" i="17"/>
  <c r="S64" i="17"/>
  <c r="Z64" i="17"/>
  <c r="AA64" i="17"/>
  <c r="AE64" i="17"/>
  <c r="AA13" i="4"/>
  <c r="AA14" i="4"/>
  <c r="AA12" i="4"/>
  <c r="AA5" i="4"/>
  <c r="AA6" i="4"/>
  <c r="AA4" i="4"/>
  <c r="D7" i="4"/>
  <c r="E7" i="4"/>
  <c r="F7" i="4"/>
  <c r="G7" i="4"/>
  <c r="H7" i="4"/>
  <c r="I7" i="4"/>
  <c r="J7" i="4"/>
  <c r="K7" i="4"/>
  <c r="L7" i="4"/>
  <c r="M7" i="4"/>
  <c r="N7" i="4"/>
  <c r="O7" i="4"/>
  <c r="P7" i="4"/>
  <c r="Q7" i="4"/>
  <c r="R7" i="4"/>
  <c r="S7" i="4"/>
  <c r="T7" i="4"/>
  <c r="U7" i="4"/>
  <c r="V7" i="4"/>
  <c r="W7" i="4"/>
  <c r="X7" i="4"/>
  <c r="Y7" i="4"/>
  <c r="Z7" i="4"/>
  <c r="D36" i="4"/>
  <c r="E36" i="4"/>
  <c r="F36" i="4"/>
  <c r="G36" i="4"/>
  <c r="H36" i="4"/>
  <c r="I36" i="4"/>
  <c r="J36" i="4"/>
  <c r="K36" i="4"/>
  <c r="L36" i="4"/>
  <c r="M36" i="4"/>
  <c r="Q51" i="17" s="1"/>
  <c r="N36" i="4"/>
  <c r="O36" i="4"/>
  <c r="P36" i="4"/>
  <c r="Q36" i="4"/>
  <c r="R36" i="4"/>
  <c r="S36" i="4"/>
  <c r="T36" i="4"/>
  <c r="U36" i="4"/>
  <c r="V36" i="4"/>
  <c r="W36" i="4"/>
  <c r="X36" i="4"/>
  <c r="Y36" i="4"/>
  <c r="Z36" i="4"/>
  <c r="D24" i="4"/>
  <c r="E24" i="4"/>
  <c r="F24" i="4"/>
  <c r="G24" i="4"/>
  <c r="H24" i="4"/>
  <c r="I24" i="4"/>
  <c r="J24" i="4"/>
  <c r="K24" i="4"/>
  <c r="L24" i="4"/>
  <c r="M24" i="4"/>
  <c r="N24" i="4"/>
  <c r="O24" i="4"/>
  <c r="P24" i="4"/>
  <c r="Q24" i="4"/>
  <c r="R24" i="4"/>
  <c r="S24" i="4"/>
  <c r="T24" i="4"/>
  <c r="U24" i="4"/>
  <c r="V24" i="4"/>
  <c r="W24" i="4"/>
  <c r="X24" i="4"/>
  <c r="Y24" i="4"/>
  <c r="Z24" i="4"/>
  <c r="AQ506" i="8"/>
  <c r="AQ511" i="8" s="1"/>
  <c r="AR506" i="8"/>
  <c r="AR511" i="8" s="1"/>
  <c r="AS506" i="8"/>
  <c r="Q40" i="17" s="1"/>
  <c r="AT506" i="8"/>
  <c r="R40" i="17" s="1"/>
  <c r="AU506" i="8"/>
  <c r="S40" i="17" s="1"/>
  <c r="AV506" i="8"/>
  <c r="AV511" i="8" s="1"/>
  <c r="AW506" i="8"/>
  <c r="AW511" i="8" s="1"/>
  <c r="AX506" i="8"/>
  <c r="AX511" i="8" s="1"/>
  <c r="AY506" i="8"/>
  <c r="W40" i="17" s="1"/>
  <c r="AZ506" i="8"/>
  <c r="X40" i="17" s="1"/>
  <c r="BA506" i="8"/>
  <c r="Y40" i="17" s="1"/>
  <c r="BB506" i="8"/>
  <c r="Z40" i="17" s="1"/>
  <c r="BC506" i="8"/>
  <c r="AA40" i="17" s="1"/>
  <c r="BD506" i="8"/>
  <c r="BD511" i="8" s="1"/>
  <c r="BE506" i="8"/>
  <c r="BE511" i="8" s="1"/>
  <c r="BF506" i="8"/>
  <c r="BF511" i="8" s="1"/>
  <c r="S6" i="14"/>
  <c r="S7" i="14"/>
  <c r="Y7" i="14" s="1"/>
  <c r="S8" i="14"/>
  <c r="Y8" i="14" s="1"/>
  <c r="S9" i="14"/>
  <c r="Y9" i="14" s="1"/>
  <c r="S10" i="14"/>
  <c r="Y10" i="14" s="1"/>
  <c r="S11" i="14"/>
  <c r="S12" i="14"/>
  <c r="Y12" i="14" s="1"/>
  <c r="S13" i="14"/>
  <c r="Y13" i="14" s="1"/>
  <c r="S14" i="14"/>
  <c r="Y14" i="14" s="1"/>
  <c r="S15" i="14"/>
  <c r="Y15" i="14" s="1"/>
  <c r="S16" i="14"/>
  <c r="Y16" i="14" s="1"/>
  <c r="S17" i="14"/>
  <c r="Y17" i="14" s="1"/>
  <c r="S18" i="14"/>
  <c r="Y18" i="14" s="1"/>
  <c r="S19" i="14"/>
  <c r="Y19" i="14" s="1"/>
  <c r="S20" i="14"/>
  <c r="T20" i="14" s="1"/>
  <c r="S21" i="14"/>
  <c r="Y21" i="14" s="1"/>
  <c r="S22" i="14"/>
  <c r="Y22" i="14" s="1"/>
  <c r="S23" i="14"/>
  <c r="Y23" i="14" s="1"/>
  <c r="S24" i="14"/>
  <c r="Y24" i="14" s="1"/>
  <c r="S25" i="14"/>
  <c r="Y25" i="14" s="1"/>
  <c r="S26" i="14"/>
  <c r="Y26" i="14" s="1"/>
  <c r="S27" i="14"/>
  <c r="Y27" i="14" s="1"/>
  <c r="S28" i="14"/>
  <c r="Y28" i="14" s="1"/>
  <c r="S29" i="14"/>
  <c r="Y29" i="14" s="1"/>
  <c r="S30" i="14"/>
  <c r="Y30" i="14" s="1"/>
  <c r="S31" i="14"/>
  <c r="Y31" i="14" s="1"/>
  <c r="S32" i="14"/>
  <c r="Y32" i="14" s="1"/>
  <c r="S33" i="14"/>
  <c r="Y33" i="14" s="1"/>
  <c r="S34" i="14"/>
  <c r="Y34" i="14" s="1"/>
  <c r="S35" i="14"/>
  <c r="Y35" i="14" s="1"/>
  <c r="S36" i="14"/>
  <c r="Y36" i="14" s="1"/>
  <c r="S37" i="14"/>
  <c r="Y37" i="14" s="1"/>
  <c r="S38" i="14"/>
  <c r="Y38" i="14" s="1"/>
  <c r="S39" i="14"/>
  <c r="Y39" i="14" s="1"/>
  <c r="S40" i="14"/>
  <c r="Y40" i="14" s="1"/>
  <c r="S41" i="14"/>
  <c r="Y41" i="14" s="1"/>
  <c r="S42" i="14"/>
  <c r="Y42" i="14" s="1"/>
  <c r="S43" i="14"/>
  <c r="Y43" i="14" s="1"/>
  <c r="S44" i="14"/>
  <c r="Y44" i="14" s="1"/>
  <c r="S45" i="14"/>
  <c r="Y45" i="14" s="1"/>
  <c r="S46" i="14"/>
  <c r="Y46" i="14" s="1"/>
  <c r="S47" i="14"/>
  <c r="Y47" i="14" s="1"/>
  <c r="S48" i="14"/>
  <c r="Y48" i="14" s="1"/>
  <c r="S49" i="14"/>
  <c r="Y49" i="14" s="1"/>
  <c r="S50" i="14"/>
  <c r="Y50" i="14" s="1"/>
  <c r="S51" i="14"/>
  <c r="Y51" i="14" s="1"/>
  <c r="S52" i="14"/>
  <c r="Y52" i="14" s="1"/>
  <c r="S53" i="14"/>
  <c r="Y53" i="14" s="1"/>
  <c r="S54" i="14"/>
  <c r="Y54" i="14" s="1"/>
  <c r="S55" i="14"/>
  <c r="Y55" i="14" s="1"/>
  <c r="S56" i="14"/>
  <c r="Y56" i="14" s="1"/>
  <c r="S57" i="14"/>
  <c r="Y57" i="14" s="1"/>
  <c r="S58" i="14"/>
  <c r="Y58" i="14" s="1"/>
  <c r="S59" i="14"/>
  <c r="Y59" i="14" s="1"/>
  <c r="S60" i="14"/>
  <c r="Y60" i="14" s="1"/>
  <c r="S61" i="14"/>
  <c r="Y61" i="14" s="1"/>
  <c r="S62" i="14"/>
  <c r="Y62" i="14" s="1"/>
  <c r="S63" i="14"/>
  <c r="Y63" i="14" s="1"/>
  <c r="S64" i="14"/>
  <c r="Y64" i="14" s="1"/>
  <c r="S65" i="14"/>
  <c r="Y65" i="14" s="1"/>
  <c r="S66" i="14"/>
  <c r="Y66" i="14" s="1"/>
  <c r="S67" i="14"/>
  <c r="Y67" i="14" s="1"/>
  <c r="S68" i="14"/>
  <c r="Y68" i="14" s="1"/>
  <c r="S69" i="14"/>
  <c r="Y69" i="14" s="1"/>
  <c r="S70" i="14"/>
  <c r="Y70" i="14" s="1"/>
  <c r="S71" i="14"/>
  <c r="Y71" i="14" s="1"/>
  <c r="S72" i="14"/>
  <c r="Y72" i="14" s="1"/>
  <c r="S73" i="14"/>
  <c r="Y73" i="14" s="1"/>
  <c r="S74" i="14"/>
  <c r="Y74" i="14" s="1"/>
  <c r="S75" i="14"/>
  <c r="Y75" i="14" s="1"/>
  <c r="S76" i="14"/>
  <c r="Y76" i="14" s="1"/>
  <c r="S77" i="14"/>
  <c r="Y77" i="14" s="1"/>
  <c r="S78" i="14"/>
  <c r="Y78" i="14" s="1"/>
  <c r="S79" i="14"/>
  <c r="Y79" i="14" s="1"/>
  <c r="S80" i="14"/>
  <c r="S81" i="14"/>
  <c r="Y81" i="14" s="1"/>
  <c r="S82" i="14"/>
  <c r="Y82" i="14" s="1"/>
  <c r="S83" i="14"/>
  <c r="Y83" i="14" s="1"/>
  <c r="S84" i="14"/>
  <c r="Y84" i="14" s="1"/>
  <c r="S85" i="14"/>
  <c r="Y85" i="14" s="1"/>
  <c r="S86" i="14"/>
  <c r="Y86" i="14" s="1"/>
  <c r="S87" i="14"/>
  <c r="Y87" i="14" s="1"/>
  <c r="S88" i="14"/>
  <c r="Y88" i="14" s="1"/>
  <c r="S89" i="14"/>
  <c r="Y89" i="14" s="1"/>
  <c r="S90" i="14"/>
  <c r="Y90" i="14" s="1"/>
  <c r="S91" i="14"/>
  <c r="Y91" i="14" s="1"/>
  <c r="S92" i="14"/>
  <c r="Y92" i="14" s="1"/>
  <c r="S93" i="14"/>
  <c r="Y93" i="14" s="1"/>
  <c r="S94" i="14"/>
  <c r="Y94" i="14" s="1"/>
  <c r="S95" i="14"/>
  <c r="Y95" i="14" s="1"/>
  <c r="S96" i="14"/>
  <c r="Y96" i="14" s="1"/>
  <c r="S97" i="14"/>
  <c r="Y97" i="14" s="1"/>
  <c r="S98" i="14"/>
  <c r="Y98" i="14" s="1"/>
  <c r="S99" i="14"/>
  <c r="Y99" i="14" s="1"/>
  <c r="S100" i="14"/>
  <c r="Y100" i="14" s="1"/>
  <c r="S101" i="14"/>
  <c r="Y101" i="14" s="1"/>
  <c r="S102" i="14"/>
  <c r="Y102" i="14" s="1"/>
  <c r="S103" i="14"/>
  <c r="Y103" i="14" s="1"/>
  <c r="S104" i="14"/>
  <c r="Y104" i="14" s="1"/>
  <c r="S105" i="14"/>
  <c r="Y105" i="14" s="1"/>
  <c r="S106" i="14"/>
  <c r="Y106" i="14" s="1"/>
  <c r="S107" i="14"/>
  <c r="Y107" i="14" s="1"/>
  <c r="S108" i="14"/>
  <c r="Y108" i="14" s="1"/>
  <c r="S109" i="14"/>
  <c r="Y109" i="14" s="1"/>
  <c r="S110" i="14"/>
  <c r="Y110" i="14" s="1"/>
  <c r="S111" i="14"/>
  <c r="Y111" i="14" s="1"/>
  <c r="S112" i="14"/>
  <c r="Y112" i="14" s="1"/>
  <c r="S113" i="14"/>
  <c r="Y113" i="14" s="1"/>
  <c r="S114" i="14"/>
  <c r="Y114" i="14" s="1"/>
  <c r="S115" i="14"/>
  <c r="Y115" i="14" s="1"/>
  <c r="S116" i="14"/>
  <c r="Y116" i="14" s="1"/>
  <c r="S117" i="14"/>
  <c r="Y117" i="14" s="1"/>
  <c r="S118" i="14"/>
  <c r="Y118" i="14" s="1"/>
  <c r="S119" i="14"/>
  <c r="Y119" i="14" s="1"/>
  <c r="S120" i="14"/>
  <c r="Y120" i="14" s="1"/>
  <c r="S121" i="14"/>
  <c r="Y121" i="14" s="1"/>
  <c r="S122" i="14"/>
  <c r="Y122" i="14" s="1"/>
  <c r="S123" i="14"/>
  <c r="Y123" i="14" s="1"/>
  <c r="S124" i="14"/>
  <c r="Y124" i="14" s="1"/>
  <c r="S125" i="14"/>
  <c r="Y125" i="14" s="1"/>
  <c r="S126" i="14"/>
  <c r="Y126" i="14" s="1"/>
  <c r="S127" i="14"/>
  <c r="Y127" i="14" s="1"/>
  <c r="S128" i="14"/>
  <c r="Y128" i="14" s="1"/>
  <c r="S129" i="14"/>
  <c r="Y129" i="14" s="1"/>
  <c r="S130" i="14"/>
  <c r="Y130" i="14" s="1"/>
  <c r="S131" i="14"/>
  <c r="Y131" i="14" s="1"/>
  <c r="S132" i="14"/>
  <c r="Y132" i="14" s="1"/>
  <c r="S133" i="14"/>
  <c r="Y133" i="14" s="1"/>
  <c r="S134" i="14"/>
  <c r="Y134" i="14" s="1"/>
  <c r="S135" i="14"/>
  <c r="Y135" i="14" s="1"/>
  <c r="S136" i="14"/>
  <c r="Y136" i="14" s="1"/>
  <c r="S137" i="14"/>
  <c r="Y137" i="14" s="1"/>
  <c r="S138" i="14"/>
  <c r="Y138" i="14" s="1"/>
  <c r="S139" i="14"/>
  <c r="Y139" i="14" s="1"/>
  <c r="S140" i="14"/>
  <c r="Y140" i="14" s="1"/>
  <c r="S141" i="14"/>
  <c r="Y141" i="14" s="1"/>
  <c r="S142" i="14"/>
  <c r="Y142" i="14" s="1"/>
  <c r="S143" i="14"/>
  <c r="Y143" i="14" s="1"/>
  <c r="S144" i="14"/>
  <c r="Y144" i="14" s="1"/>
  <c r="S145" i="14"/>
  <c r="Y145" i="14" s="1"/>
  <c r="S146" i="14"/>
  <c r="Y146" i="14" s="1"/>
  <c r="S147" i="14"/>
  <c r="Y147" i="14" s="1"/>
  <c r="S148" i="14"/>
  <c r="Y148" i="14" s="1"/>
  <c r="S149" i="14"/>
  <c r="Y149" i="14" s="1"/>
  <c r="S150" i="14"/>
  <c r="Y150" i="14" s="1"/>
  <c r="S151" i="14"/>
  <c r="Y151" i="14" s="1"/>
  <c r="S152" i="14"/>
  <c r="Y152" i="14" s="1"/>
  <c r="S153" i="14"/>
  <c r="Y153" i="14" s="1"/>
  <c r="S154" i="14"/>
  <c r="Y154" i="14" s="1"/>
  <c r="S155" i="14"/>
  <c r="Y155" i="14" s="1"/>
  <c r="S156" i="14"/>
  <c r="Y156" i="14" s="1"/>
  <c r="S157" i="14"/>
  <c r="Y157" i="14" s="1"/>
  <c r="S158" i="14"/>
  <c r="Y158" i="14" s="1"/>
  <c r="S159" i="14"/>
  <c r="Y159" i="14" s="1"/>
  <c r="S160" i="14"/>
  <c r="Y160" i="14" s="1"/>
  <c r="S161" i="14"/>
  <c r="Y161" i="14" s="1"/>
  <c r="S162" i="14"/>
  <c r="Y162" i="14" s="1"/>
  <c r="S163" i="14"/>
  <c r="Y163" i="14" s="1"/>
  <c r="S164" i="14"/>
  <c r="Y164" i="14" s="1"/>
  <c r="S165" i="14"/>
  <c r="Y165" i="14" s="1"/>
  <c r="S166" i="14"/>
  <c r="Y166" i="14" s="1"/>
  <c r="S167" i="14"/>
  <c r="Y167" i="14" s="1"/>
  <c r="S168" i="14"/>
  <c r="Y168" i="14" s="1"/>
  <c r="S169" i="14"/>
  <c r="Y169" i="14" s="1"/>
  <c r="S170" i="14"/>
  <c r="Y170" i="14" s="1"/>
  <c r="S171" i="14"/>
  <c r="Y171" i="14" s="1"/>
  <c r="S172" i="14"/>
  <c r="Y172" i="14" s="1"/>
  <c r="S173" i="14"/>
  <c r="Y173" i="14" s="1"/>
  <c r="S174" i="14"/>
  <c r="Y174" i="14" s="1"/>
  <c r="S175" i="14"/>
  <c r="Y175" i="14" s="1"/>
  <c r="S176" i="14"/>
  <c r="Y176" i="14" s="1"/>
  <c r="S177" i="14"/>
  <c r="Y177" i="14" s="1"/>
  <c r="S178" i="14"/>
  <c r="Y178" i="14" s="1"/>
  <c r="S179" i="14"/>
  <c r="Y179" i="14" s="1"/>
  <c r="S180" i="14"/>
  <c r="Y180" i="14" s="1"/>
  <c r="S181" i="14"/>
  <c r="Y181" i="14" s="1"/>
  <c r="S182" i="14"/>
  <c r="Y182" i="14" s="1"/>
  <c r="S183" i="14"/>
  <c r="Y183" i="14" s="1"/>
  <c r="S184" i="14"/>
  <c r="Y184" i="14" s="1"/>
  <c r="S185" i="14"/>
  <c r="Y185" i="14" s="1"/>
  <c r="S186" i="14"/>
  <c r="Y186" i="14" s="1"/>
  <c r="S187" i="14"/>
  <c r="Y187" i="14" s="1"/>
  <c r="S188" i="14"/>
  <c r="Y188" i="14" s="1"/>
  <c r="S189" i="14"/>
  <c r="Y189" i="14" s="1"/>
  <c r="S190" i="14"/>
  <c r="Y190" i="14" s="1"/>
  <c r="S191" i="14"/>
  <c r="Y191" i="14" s="1"/>
  <c r="S192" i="14"/>
  <c r="Y192" i="14" s="1"/>
  <c r="S193" i="14"/>
  <c r="Y193" i="14" s="1"/>
  <c r="S194" i="14"/>
  <c r="Y194" i="14" s="1"/>
  <c r="S195" i="14"/>
  <c r="Y195" i="14" s="1"/>
  <c r="S196" i="14"/>
  <c r="Y196" i="14" s="1"/>
  <c r="S197" i="14"/>
  <c r="Y197" i="14" s="1"/>
  <c r="S198" i="14"/>
  <c r="Y198" i="14" s="1"/>
  <c r="S199" i="14"/>
  <c r="Y199" i="14" s="1"/>
  <c r="S200" i="14"/>
  <c r="Y200" i="14" s="1"/>
  <c r="S201" i="14"/>
  <c r="Y201" i="14" s="1"/>
  <c r="S202" i="14"/>
  <c r="Y202" i="14" s="1"/>
  <c r="S203" i="14"/>
  <c r="Y203" i="14" s="1"/>
  <c r="S204" i="14"/>
  <c r="Y204" i="14" s="1"/>
  <c r="S205" i="14"/>
  <c r="Y205" i="14" s="1"/>
  <c r="S206" i="14"/>
  <c r="Y206" i="14" s="1"/>
  <c r="S207" i="14"/>
  <c r="Y207" i="14" s="1"/>
  <c r="S208" i="14"/>
  <c r="Y208" i="14" s="1"/>
  <c r="S209" i="14"/>
  <c r="Y209" i="14" s="1"/>
  <c r="S210" i="14"/>
  <c r="Y210" i="14" s="1"/>
  <c r="S211" i="14"/>
  <c r="Y211" i="14" s="1"/>
  <c r="S212" i="14"/>
  <c r="Y212" i="14" s="1"/>
  <c r="S213" i="14"/>
  <c r="Y213" i="14" s="1"/>
  <c r="S214" i="14"/>
  <c r="Y214" i="14" s="1"/>
  <c r="S215" i="14"/>
  <c r="Y215" i="14" s="1"/>
  <c r="S216" i="14"/>
  <c r="Y216" i="14" s="1"/>
  <c r="S217" i="14"/>
  <c r="Y217" i="14" s="1"/>
  <c r="S218" i="14"/>
  <c r="Y218" i="14" s="1"/>
  <c r="S219" i="14"/>
  <c r="Y219" i="14" s="1"/>
  <c r="S220" i="14"/>
  <c r="Y220" i="14" s="1"/>
  <c r="S221" i="14"/>
  <c r="Y221" i="14" s="1"/>
  <c r="S222" i="14"/>
  <c r="Y222" i="14" s="1"/>
  <c r="S223" i="14"/>
  <c r="Y223" i="14" s="1"/>
  <c r="S224" i="14"/>
  <c r="Y224" i="14" s="1"/>
  <c r="S225" i="14"/>
  <c r="Y225" i="14" s="1"/>
  <c r="S226" i="14"/>
  <c r="Y226" i="14" s="1"/>
  <c r="S227" i="14"/>
  <c r="Y227" i="14" s="1"/>
  <c r="S228" i="14"/>
  <c r="Y228" i="14" s="1"/>
  <c r="S229" i="14"/>
  <c r="Y229" i="14" s="1"/>
  <c r="S230" i="14"/>
  <c r="Y230" i="14" s="1"/>
  <c r="S231" i="14"/>
  <c r="Y231" i="14" s="1"/>
  <c r="S232" i="14"/>
  <c r="Y232" i="14" s="1"/>
  <c r="S233" i="14"/>
  <c r="Y233" i="14" s="1"/>
  <c r="S234" i="14"/>
  <c r="Y234" i="14" s="1"/>
  <c r="S235" i="14"/>
  <c r="Y235" i="14" s="1"/>
  <c r="S236" i="14"/>
  <c r="Y236" i="14" s="1"/>
  <c r="S237" i="14"/>
  <c r="Y237" i="14" s="1"/>
  <c r="S238" i="14"/>
  <c r="Y238" i="14" s="1"/>
  <c r="S239" i="14"/>
  <c r="Y239" i="14" s="1"/>
  <c r="S240" i="14"/>
  <c r="Y240" i="14" s="1"/>
  <c r="S241" i="14"/>
  <c r="Y241" i="14" s="1"/>
  <c r="S242" i="14"/>
  <c r="Y242" i="14" s="1"/>
  <c r="S243" i="14"/>
  <c r="Y243" i="14" s="1"/>
  <c r="S244" i="14"/>
  <c r="Y244" i="14" s="1"/>
  <c r="S245" i="14"/>
  <c r="Y245" i="14" s="1"/>
  <c r="S246" i="14"/>
  <c r="Y246" i="14" s="1"/>
  <c r="S247" i="14"/>
  <c r="Y247" i="14" s="1"/>
  <c r="S248" i="14"/>
  <c r="Y248" i="14" s="1"/>
  <c r="S249" i="14"/>
  <c r="Y249" i="14" s="1"/>
  <c r="S250" i="14"/>
  <c r="Y250" i="14" s="1"/>
  <c r="S251" i="14"/>
  <c r="Y251" i="14" s="1"/>
  <c r="S252" i="14"/>
  <c r="Y252" i="14" s="1"/>
  <c r="S253" i="14"/>
  <c r="Y253" i="14" s="1"/>
  <c r="S254" i="14"/>
  <c r="Y254" i="14" s="1"/>
  <c r="S255" i="14"/>
  <c r="Y255" i="14" s="1"/>
  <c r="S256" i="14"/>
  <c r="Y256" i="14" s="1"/>
  <c r="S257" i="14"/>
  <c r="Y257" i="14" s="1"/>
  <c r="S258" i="14"/>
  <c r="Y258" i="14" s="1"/>
  <c r="S259" i="14"/>
  <c r="Y259" i="14" s="1"/>
  <c r="S260" i="14"/>
  <c r="Y260" i="14" s="1"/>
  <c r="S261" i="14"/>
  <c r="Y261" i="14" s="1"/>
  <c r="S262" i="14"/>
  <c r="Y262" i="14" s="1"/>
  <c r="S263" i="14"/>
  <c r="Y263" i="14" s="1"/>
  <c r="S264" i="14"/>
  <c r="Y264" i="14" s="1"/>
  <c r="S265" i="14"/>
  <c r="Y265" i="14" s="1"/>
  <c r="S266" i="14"/>
  <c r="Y266" i="14" s="1"/>
  <c r="S267" i="14"/>
  <c r="Y267" i="14" s="1"/>
  <c r="S268" i="14"/>
  <c r="Y268" i="14" s="1"/>
  <c r="S269" i="14"/>
  <c r="Y269" i="14" s="1"/>
  <c r="S270" i="14"/>
  <c r="Y270" i="14" s="1"/>
  <c r="S271" i="14"/>
  <c r="Y271" i="14" s="1"/>
  <c r="S272" i="14"/>
  <c r="Y272" i="14" s="1"/>
  <c r="S273" i="14"/>
  <c r="Y273" i="14" s="1"/>
  <c r="S274" i="14"/>
  <c r="Y274" i="14" s="1"/>
  <c r="S275" i="14"/>
  <c r="Y275" i="14" s="1"/>
  <c r="S276" i="14"/>
  <c r="Y276" i="14" s="1"/>
  <c r="S277" i="14"/>
  <c r="Y277" i="14" s="1"/>
  <c r="S278" i="14"/>
  <c r="Y278" i="14" s="1"/>
  <c r="S279" i="14"/>
  <c r="Y279" i="14" s="1"/>
  <c r="S280" i="14"/>
  <c r="Y280" i="14" s="1"/>
  <c r="S281" i="14"/>
  <c r="Y281" i="14" s="1"/>
  <c r="S282" i="14"/>
  <c r="Y282" i="14" s="1"/>
  <c r="S283" i="14"/>
  <c r="Y283" i="14" s="1"/>
  <c r="S284" i="14"/>
  <c r="Y284" i="14" s="1"/>
  <c r="S285" i="14"/>
  <c r="Y285" i="14" s="1"/>
  <c r="S286" i="14"/>
  <c r="Y286" i="14" s="1"/>
  <c r="S287" i="14"/>
  <c r="Y287" i="14" s="1"/>
  <c r="S288" i="14"/>
  <c r="Y288" i="14" s="1"/>
  <c r="S289" i="14"/>
  <c r="Y289" i="14" s="1"/>
  <c r="S290" i="14"/>
  <c r="Y290" i="14" s="1"/>
  <c r="S291" i="14"/>
  <c r="Y291" i="14" s="1"/>
  <c r="S292" i="14"/>
  <c r="Y292" i="14" s="1"/>
  <c r="S293" i="14"/>
  <c r="Y293" i="14" s="1"/>
  <c r="S294" i="14"/>
  <c r="Y294" i="14" s="1"/>
  <c r="S295" i="14"/>
  <c r="Y295" i="14" s="1"/>
  <c r="S296" i="14"/>
  <c r="Y296" i="14" s="1"/>
  <c r="S297" i="14"/>
  <c r="Y297" i="14" s="1"/>
  <c r="S298" i="14"/>
  <c r="Y298" i="14" s="1"/>
  <c r="S299" i="14"/>
  <c r="Y299" i="14" s="1"/>
  <c r="S300" i="14"/>
  <c r="Y300" i="14" s="1"/>
  <c r="S301" i="14"/>
  <c r="Y301" i="14" s="1"/>
  <c r="S302" i="14"/>
  <c r="Y302" i="14" s="1"/>
  <c r="S303" i="14"/>
  <c r="Y303" i="14" s="1"/>
  <c r="S304" i="14"/>
  <c r="Y304" i="14" s="1"/>
  <c r="S305" i="14"/>
  <c r="Y305" i="14" s="1"/>
  <c r="S306" i="14"/>
  <c r="Y306" i="14" s="1"/>
  <c r="S307" i="14"/>
  <c r="Y307" i="14" s="1"/>
  <c r="S308" i="14"/>
  <c r="Y308" i="14" s="1"/>
  <c r="S309" i="14"/>
  <c r="Y309" i="14" s="1"/>
  <c r="S310" i="14"/>
  <c r="Y310" i="14" s="1"/>
  <c r="S311" i="14"/>
  <c r="Y311" i="14" s="1"/>
  <c r="S312" i="14"/>
  <c r="Y312" i="14" s="1"/>
  <c r="S313" i="14"/>
  <c r="Y313" i="14" s="1"/>
  <c r="S314" i="14"/>
  <c r="Y314" i="14" s="1"/>
  <c r="S315" i="14"/>
  <c r="Y315" i="14" s="1"/>
  <c r="S316" i="14"/>
  <c r="Y316" i="14" s="1"/>
  <c r="S317" i="14"/>
  <c r="Y317" i="14" s="1"/>
  <c r="S318" i="14"/>
  <c r="Y318" i="14" s="1"/>
  <c r="S319" i="14"/>
  <c r="Y319" i="14" s="1"/>
  <c r="S320" i="14"/>
  <c r="Y320" i="14" s="1"/>
  <c r="S321" i="14"/>
  <c r="Y321" i="14" s="1"/>
  <c r="S322" i="14"/>
  <c r="Y322" i="14" s="1"/>
  <c r="S323" i="14"/>
  <c r="Y323" i="14" s="1"/>
  <c r="S324" i="14"/>
  <c r="Y324" i="14" s="1"/>
  <c r="S325" i="14"/>
  <c r="Y325" i="14" s="1"/>
  <c r="S326" i="14"/>
  <c r="Y326" i="14" s="1"/>
  <c r="S327" i="14"/>
  <c r="Y327" i="14" s="1"/>
  <c r="S328" i="14"/>
  <c r="Y328" i="14" s="1"/>
  <c r="S329" i="14"/>
  <c r="Y329" i="14" s="1"/>
  <c r="S330" i="14"/>
  <c r="Y330" i="14" s="1"/>
  <c r="S331" i="14"/>
  <c r="Y331" i="14" s="1"/>
  <c r="S332" i="14"/>
  <c r="Y332" i="14" s="1"/>
  <c r="S333" i="14"/>
  <c r="Y333" i="14" s="1"/>
  <c r="S334" i="14"/>
  <c r="Y334" i="14" s="1"/>
  <c r="S335" i="14"/>
  <c r="Y335" i="14" s="1"/>
  <c r="S336" i="14"/>
  <c r="S337" i="14"/>
  <c r="Y337" i="14" s="1"/>
  <c r="S338" i="14"/>
  <c r="Y338" i="14" s="1"/>
  <c r="S339" i="14"/>
  <c r="Y339" i="14" s="1"/>
  <c r="S340" i="14"/>
  <c r="Y340" i="14" s="1"/>
  <c r="S341" i="14"/>
  <c r="Y341" i="14" s="1"/>
  <c r="S342" i="14"/>
  <c r="Y342" i="14" s="1"/>
  <c r="S343" i="14"/>
  <c r="Y343" i="14" s="1"/>
  <c r="S344" i="14"/>
  <c r="Y344" i="14" s="1"/>
  <c r="S345" i="14"/>
  <c r="Y345" i="14" s="1"/>
  <c r="S346" i="14"/>
  <c r="Y346" i="14" s="1"/>
  <c r="S347" i="14"/>
  <c r="Y347" i="14" s="1"/>
  <c r="S348" i="14"/>
  <c r="Y348" i="14" s="1"/>
  <c r="S349" i="14"/>
  <c r="Y349" i="14" s="1"/>
  <c r="S350" i="14"/>
  <c r="Y350" i="14" s="1"/>
  <c r="S351" i="14"/>
  <c r="Y351" i="14" s="1"/>
  <c r="S352" i="14"/>
  <c r="Y352" i="14" s="1"/>
  <c r="S353" i="14"/>
  <c r="Y353" i="14" s="1"/>
  <c r="S354" i="14"/>
  <c r="Y354" i="14" s="1"/>
  <c r="S355" i="14"/>
  <c r="Y355" i="14" s="1"/>
  <c r="S356" i="14"/>
  <c r="Y356" i="14" s="1"/>
  <c r="S357" i="14"/>
  <c r="Y357" i="14" s="1"/>
  <c r="S358" i="14"/>
  <c r="Y358" i="14" s="1"/>
  <c r="S359" i="14"/>
  <c r="Y359" i="14" s="1"/>
  <c r="S360" i="14"/>
  <c r="Y360" i="14" s="1"/>
  <c r="S361" i="14"/>
  <c r="Y361" i="14" s="1"/>
  <c r="S362" i="14"/>
  <c r="Y362" i="14" s="1"/>
  <c r="S363" i="14"/>
  <c r="Y363" i="14" s="1"/>
  <c r="S364" i="14"/>
  <c r="Y364" i="14" s="1"/>
  <c r="S365" i="14"/>
  <c r="Y365" i="14" s="1"/>
  <c r="S366" i="14"/>
  <c r="Y366" i="14" s="1"/>
  <c r="S367" i="14"/>
  <c r="Y367" i="14" s="1"/>
  <c r="S368" i="14"/>
  <c r="Y368" i="14" s="1"/>
  <c r="S369" i="14"/>
  <c r="Y369" i="14" s="1"/>
  <c r="S370" i="14"/>
  <c r="Y370" i="14" s="1"/>
  <c r="S371" i="14"/>
  <c r="Y371" i="14" s="1"/>
  <c r="S372" i="14"/>
  <c r="Y372" i="14" s="1"/>
  <c r="S373" i="14"/>
  <c r="Y373" i="14" s="1"/>
  <c r="S374" i="14"/>
  <c r="Y374" i="14" s="1"/>
  <c r="S375" i="14"/>
  <c r="Y375" i="14" s="1"/>
  <c r="S376" i="14"/>
  <c r="Y376" i="14" s="1"/>
  <c r="S377" i="14"/>
  <c r="Y377" i="14" s="1"/>
  <c r="S378" i="14"/>
  <c r="Y378" i="14" s="1"/>
  <c r="S379" i="14"/>
  <c r="Y379" i="14" s="1"/>
  <c r="S380" i="14"/>
  <c r="Y380" i="14" s="1"/>
  <c r="S381" i="14"/>
  <c r="Y381" i="14" s="1"/>
  <c r="S382" i="14"/>
  <c r="Y382" i="14" s="1"/>
  <c r="S383" i="14"/>
  <c r="Y383" i="14" s="1"/>
  <c r="S384" i="14"/>
  <c r="Y384" i="14" s="1"/>
  <c r="S385" i="14"/>
  <c r="Y385" i="14" s="1"/>
  <c r="S386" i="14"/>
  <c r="Y386" i="14" s="1"/>
  <c r="S387" i="14"/>
  <c r="Y387" i="14" s="1"/>
  <c r="S388" i="14"/>
  <c r="Y388" i="14" s="1"/>
  <c r="S389" i="14"/>
  <c r="Y389" i="14" s="1"/>
  <c r="S390" i="14"/>
  <c r="Y390" i="14" s="1"/>
  <c r="S391" i="14"/>
  <c r="Y391" i="14" s="1"/>
  <c r="S392" i="14"/>
  <c r="Y392" i="14" s="1"/>
  <c r="S393" i="14"/>
  <c r="Y393" i="14" s="1"/>
  <c r="S394" i="14"/>
  <c r="Y394" i="14" s="1"/>
  <c r="S395" i="14"/>
  <c r="Y395" i="14" s="1"/>
  <c r="S396" i="14"/>
  <c r="Y396" i="14" s="1"/>
  <c r="S397" i="14"/>
  <c r="Y397" i="14" s="1"/>
  <c r="S398" i="14"/>
  <c r="Y398" i="14" s="1"/>
  <c r="S399" i="14"/>
  <c r="Y399" i="14" s="1"/>
  <c r="S400" i="14"/>
  <c r="Y400" i="14" s="1"/>
  <c r="S401" i="14"/>
  <c r="Y401" i="14" s="1"/>
  <c r="S402" i="14"/>
  <c r="Y402" i="14" s="1"/>
  <c r="S403" i="14"/>
  <c r="Y403" i="14" s="1"/>
  <c r="S404" i="14"/>
  <c r="Y404" i="14" s="1"/>
  <c r="S405" i="14"/>
  <c r="Y405" i="14" s="1"/>
  <c r="S406" i="14"/>
  <c r="Y406" i="14" s="1"/>
  <c r="S407" i="14"/>
  <c r="Y407" i="14" s="1"/>
  <c r="S408" i="14"/>
  <c r="Y408" i="14" s="1"/>
  <c r="S409" i="14"/>
  <c r="Y409" i="14" s="1"/>
  <c r="S410" i="14"/>
  <c r="Y410" i="14" s="1"/>
  <c r="S411" i="14"/>
  <c r="Y411" i="14" s="1"/>
  <c r="S412" i="14"/>
  <c r="Y412" i="14" s="1"/>
  <c r="S413" i="14"/>
  <c r="Y413" i="14" s="1"/>
  <c r="S414" i="14"/>
  <c r="Y414" i="14" s="1"/>
  <c r="S415" i="14"/>
  <c r="Y415" i="14" s="1"/>
  <c r="S416" i="14"/>
  <c r="Y416" i="14" s="1"/>
  <c r="S417" i="14"/>
  <c r="Y417" i="14" s="1"/>
  <c r="S418" i="14"/>
  <c r="Y418" i="14" s="1"/>
  <c r="S419" i="14"/>
  <c r="Y419" i="14" s="1"/>
  <c r="S420" i="14"/>
  <c r="Y420" i="14" s="1"/>
  <c r="S421" i="14"/>
  <c r="Y421" i="14" s="1"/>
  <c r="S422" i="14"/>
  <c r="Y422" i="14" s="1"/>
  <c r="S423" i="14"/>
  <c r="Y423" i="14" s="1"/>
  <c r="S424" i="14"/>
  <c r="Y424" i="14" s="1"/>
  <c r="S425" i="14"/>
  <c r="Y425" i="14" s="1"/>
  <c r="S426" i="14"/>
  <c r="Y426" i="14" s="1"/>
  <c r="S427" i="14"/>
  <c r="Y427" i="14" s="1"/>
  <c r="S428" i="14"/>
  <c r="Y428" i="14" s="1"/>
  <c r="S429" i="14"/>
  <c r="Y429" i="14" s="1"/>
  <c r="S430" i="14"/>
  <c r="Y430" i="14" s="1"/>
  <c r="S431" i="14"/>
  <c r="Y431" i="14" s="1"/>
  <c r="S432" i="14"/>
  <c r="Y432" i="14" s="1"/>
  <c r="S433" i="14"/>
  <c r="Y433" i="14" s="1"/>
  <c r="S434" i="14"/>
  <c r="Y434" i="14" s="1"/>
  <c r="S435" i="14"/>
  <c r="Y435" i="14" s="1"/>
  <c r="S436" i="14"/>
  <c r="Y436" i="14" s="1"/>
  <c r="S437" i="14"/>
  <c r="Y437" i="14" s="1"/>
  <c r="S438" i="14"/>
  <c r="Y438" i="14" s="1"/>
  <c r="S439" i="14"/>
  <c r="Y439" i="14" s="1"/>
  <c r="S440" i="14"/>
  <c r="Y440" i="14" s="1"/>
  <c r="S441" i="14"/>
  <c r="Y441" i="14" s="1"/>
  <c r="S442" i="14"/>
  <c r="Y442" i="14" s="1"/>
  <c r="S443" i="14"/>
  <c r="Y443" i="14" s="1"/>
  <c r="S444" i="14"/>
  <c r="Y444" i="14" s="1"/>
  <c r="S445" i="14"/>
  <c r="Y445" i="14" s="1"/>
  <c r="S446" i="14"/>
  <c r="Y446" i="14" s="1"/>
  <c r="S447" i="14"/>
  <c r="Y447" i="14" s="1"/>
  <c r="S448" i="14"/>
  <c r="Y448" i="14" s="1"/>
  <c r="S449" i="14"/>
  <c r="Y449" i="14" s="1"/>
  <c r="S450" i="14"/>
  <c r="Y450" i="14" s="1"/>
  <c r="S451" i="14"/>
  <c r="Y451" i="14" s="1"/>
  <c r="S452" i="14"/>
  <c r="Y452" i="14" s="1"/>
  <c r="S453" i="14"/>
  <c r="Y453" i="14" s="1"/>
  <c r="S454" i="14"/>
  <c r="Y454" i="14" s="1"/>
  <c r="S455" i="14"/>
  <c r="Y455" i="14" s="1"/>
  <c r="S456" i="14"/>
  <c r="Y456" i="14" s="1"/>
  <c r="S457" i="14"/>
  <c r="Y457" i="14" s="1"/>
  <c r="S458" i="14"/>
  <c r="Y458" i="14" s="1"/>
  <c r="S459" i="14"/>
  <c r="Y459" i="14" s="1"/>
  <c r="S460" i="14"/>
  <c r="Y460" i="14" s="1"/>
  <c r="S461" i="14"/>
  <c r="Y461" i="14" s="1"/>
  <c r="S462" i="14"/>
  <c r="Y462" i="14" s="1"/>
  <c r="S463" i="14"/>
  <c r="Y463" i="14" s="1"/>
  <c r="S464" i="14"/>
  <c r="Y464" i="14" s="1"/>
  <c r="S465" i="14"/>
  <c r="Y465" i="14" s="1"/>
  <c r="S466" i="14"/>
  <c r="Y466" i="14" s="1"/>
  <c r="S467" i="14"/>
  <c r="Y467" i="14" s="1"/>
  <c r="S468" i="14"/>
  <c r="Y468" i="14" s="1"/>
  <c r="S469" i="14"/>
  <c r="Y469" i="14" s="1"/>
  <c r="S470" i="14"/>
  <c r="Y470" i="14" s="1"/>
  <c r="S471" i="14"/>
  <c r="Y471" i="14" s="1"/>
  <c r="S472" i="14"/>
  <c r="Y472" i="14" s="1"/>
  <c r="S473" i="14"/>
  <c r="Y473" i="14" s="1"/>
  <c r="S474" i="14"/>
  <c r="Y474" i="14" s="1"/>
  <c r="S475" i="14"/>
  <c r="Y475" i="14" s="1"/>
  <c r="S476" i="14"/>
  <c r="Y476" i="14" s="1"/>
  <c r="S477" i="14"/>
  <c r="Y477" i="14" s="1"/>
  <c r="S478" i="14"/>
  <c r="Y478" i="14" s="1"/>
  <c r="S479" i="14"/>
  <c r="Y479" i="14" s="1"/>
  <c r="S480" i="14"/>
  <c r="Y480" i="14" s="1"/>
  <c r="S481" i="14"/>
  <c r="Y481" i="14" s="1"/>
  <c r="S482" i="14"/>
  <c r="Y482" i="14" s="1"/>
  <c r="S483" i="14"/>
  <c r="Y483" i="14" s="1"/>
  <c r="S484" i="14"/>
  <c r="Y484" i="14" s="1"/>
  <c r="S485" i="14"/>
  <c r="Y485" i="14" s="1"/>
  <c r="S486" i="14"/>
  <c r="Y486" i="14" s="1"/>
  <c r="S487" i="14"/>
  <c r="Y487" i="14" s="1"/>
  <c r="S488" i="14"/>
  <c r="Y488" i="14" s="1"/>
  <c r="S489" i="14"/>
  <c r="Y489" i="14" s="1"/>
  <c r="S490" i="14"/>
  <c r="Y490" i="14" s="1"/>
  <c r="S491" i="14"/>
  <c r="Y491" i="14" s="1"/>
  <c r="S492" i="14"/>
  <c r="Y492" i="14" s="1"/>
  <c r="S493" i="14"/>
  <c r="Y493" i="14" s="1"/>
  <c r="S494" i="14"/>
  <c r="Y494" i="14" s="1"/>
  <c r="S495" i="14"/>
  <c r="Y495" i="14" s="1"/>
  <c r="S496" i="14"/>
  <c r="Y496" i="14" s="1"/>
  <c r="S497" i="14"/>
  <c r="Y497" i="14" s="1"/>
  <c r="S498" i="14"/>
  <c r="Y498" i="14" s="1"/>
  <c r="S499" i="14"/>
  <c r="Y499" i="14" s="1"/>
  <c r="S500" i="14"/>
  <c r="Y500" i="14" s="1"/>
  <c r="S501" i="14"/>
  <c r="Y501" i="14" s="1"/>
  <c r="S502" i="14"/>
  <c r="Y502" i="14" s="1"/>
  <c r="S503" i="14"/>
  <c r="Y503" i="14" s="1"/>
  <c r="S504" i="14"/>
  <c r="Y504" i="14" s="1"/>
  <c r="S5" i="14"/>
  <c r="AZ27" i="14"/>
  <c r="AZ50" i="14"/>
  <c r="AZ51" i="14"/>
  <c r="AZ74" i="14"/>
  <c r="AZ83" i="14"/>
  <c r="AZ91" i="14"/>
  <c r="AZ114" i="14"/>
  <c r="AZ115" i="14"/>
  <c r="AZ138" i="14"/>
  <c r="AZ147" i="14"/>
  <c r="AZ155" i="14"/>
  <c r="AZ178" i="14"/>
  <c r="AZ179" i="14"/>
  <c r="AZ193" i="14"/>
  <c r="AZ194" i="14"/>
  <c r="AZ201" i="14"/>
  <c r="AZ202" i="14"/>
  <c r="AZ209" i="14"/>
  <c r="AZ210" i="14"/>
  <c r="AZ217" i="14"/>
  <c r="AZ218" i="14"/>
  <c r="AZ225" i="14"/>
  <c r="AZ226" i="14"/>
  <c r="AZ233" i="14"/>
  <c r="AZ234" i="14"/>
  <c r="AZ241" i="14"/>
  <c r="AZ242" i="14"/>
  <c r="AZ249" i="14"/>
  <c r="AZ250" i="14"/>
  <c r="AZ257" i="14"/>
  <c r="AZ258" i="14"/>
  <c r="AZ265" i="14"/>
  <c r="AZ266" i="14"/>
  <c r="AZ273" i="14"/>
  <c r="AZ274" i="14"/>
  <c r="AZ281" i="14"/>
  <c r="AZ282" i="14"/>
  <c r="AZ289" i="14"/>
  <c r="AZ290" i="14"/>
  <c r="AZ297" i="14"/>
  <c r="AZ298" i="14"/>
  <c r="AZ305" i="14"/>
  <c r="AZ306" i="14"/>
  <c r="AZ313" i="14"/>
  <c r="AZ314" i="14"/>
  <c r="AZ321" i="14"/>
  <c r="AZ322" i="14"/>
  <c r="AZ329" i="14"/>
  <c r="AZ330" i="14"/>
  <c r="AZ337" i="14"/>
  <c r="AZ338" i="14"/>
  <c r="AZ345" i="14"/>
  <c r="AZ346" i="14"/>
  <c r="AZ353" i="14"/>
  <c r="AZ354" i="14"/>
  <c r="AZ361" i="14"/>
  <c r="AZ362" i="14"/>
  <c r="AZ369" i="14"/>
  <c r="AZ370" i="14"/>
  <c r="AZ377" i="14"/>
  <c r="AZ378" i="14"/>
  <c r="AZ385" i="14"/>
  <c r="AZ386" i="14"/>
  <c r="AZ393" i="14"/>
  <c r="AZ394" i="14"/>
  <c r="AZ401" i="14"/>
  <c r="AZ402" i="14"/>
  <c r="AZ409" i="14"/>
  <c r="AZ410" i="14"/>
  <c r="AZ417" i="14"/>
  <c r="AZ418" i="14"/>
  <c r="AZ425" i="14"/>
  <c r="AZ426" i="14"/>
  <c r="AZ433" i="14"/>
  <c r="AZ434" i="14"/>
  <c r="AZ441" i="14"/>
  <c r="AZ442" i="14"/>
  <c r="AZ449" i="14"/>
  <c r="AZ450" i="14"/>
  <c r="AZ457" i="14"/>
  <c r="AZ458" i="14"/>
  <c r="AZ465" i="14"/>
  <c r="AZ466" i="14"/>
  <c r="AZ473" i="14"/>
  <c r="AZ474" i="14"/>
  <c r="AZ481" i="14"/>
  <c r="AZ482" i="14"/>
  <c r="AZ489" i="14"/>
  <c r="AZ490" i="14"/>
  <c r="AZ497" i="14"/>
  <c r="AZ498" i="14"/>
  <c r="AZ6" i="14"/>
  <c r="AZ14" i="14"/>
  <c r="AZ21" i="14"/>
  <c r="AZ22" i="14"/>
  <c r="AZ23" i="14"/>
  <c r="AZ24" i="14"/>
  <c r="AZ25" i="14"/>
  <c r="AZ26" i="14"/>
  <c r="AZ28" i="14"/>
  <c r="AZ29" i="14"/>
  <c r="AZ30" i="14"/>
  <c r="AZ31" i="14"/>
  <c r="AZ32" i="14"/>
  <c r="AZ33" i="14"/>
  <c r="AZ34" i="14"/>
  <c r="AZ35" i="14"/>
  <c r="AZ36" i="14"/>
  <c r="AZ37" i="14"/>
  <c r="AZ38" i="14"/>
  <c r="AZ39" i="14"/>
  <c r="AZ40" i="14"/>
  <c r="AZ41" i="14"/>
  <c r="AZ42" i="14"/>
  <c r="AZ43" i="14"/>
  <c r="AZ44" i="14"/>
  <c r="AZ45" i="14"/>
  <c r="AZ46" i="14"/>
  <c r="AZ47" i="14"/>
  <c r="AZ48" i="14"/>
  <c r="AZ49" i="14"/>
  <c r="AZ52" i="14"/>
  <c r="AZ53" i="14"/>
  <c r="AZ54" i="14"/>
  <c r="AZ55" i="14"/>
  <c r="AZ56" i="14"/>
  <c r="AZ57" i="14"/>
  <c r="AZ58" i="14"/>
  <c r="AZ59" i="14"/>
  <c r="AZ60" i="14"/>
  <c r="AZ61" i="14"/>
  <c r="AZ62" i="14"/>
  <c r="AZ63" i="14"/>
  <c r="AZ64" i="14"/>
  <c r="AZ65" i="14"/>
  <c r="AZ66" i="14"/>
  <c r="AZ67" i="14"/>
  <c r="AZ68" i="14"/>
  <c r="AZ69" i="14"/>
  <c r="AZ70" i="14"/>
  <c r="AZ71" i="14"/>
  <c r="AZ72" i="14"/>
  <c r="AZ73" i="14"/>
  <c r="AZ75" i="14"/>
  <c r="AZ76" i="14"/>
  <c r="AZ77" i="14"/>
  <c r="AZ78" i="14"/>
  <c r="AZ79" i="14"/>
  <c r="AZ80" i="14"/>
  <c r="AZ81" i="14"/>
  <c r="AZ82" i="14"/>
  <c r="AZ84" i="14"/>
  <c r="AZ85" i="14"/>
  <c r="AZ86" i="14"/>
  <c r="AZ87" i="14"/>
  <c r="AZ88" i="14"/>
  <c r="AZ89" i="14"/>
  <c r="AZ90" i="14"/>
  <c r="AZ92" i="14"/>
  <c r="AZ93" i="14"/>
  <c r="AZ94" i="14"/>
  <c r="AZ95" i="14"/>
  <c r="AZ96" i="14"/>
  <c r="AZ97" i="14"/>
  <c r="AZ98" i="14"/>
  <c r="AZ99" i="14"/>
  <c r="AZ100" i="14"/>
  <c r="AZ101" i="14"/>
  <c r="AZ102" i="14"/>
  <c r="AZ103" i="14"/>
  <c r="AZ104" i="14"/>
  <c r="AZ105" i="14"/>
  <c r="AZ106" i="14"/>
  <c r="AZ107" i="14"/>
  <c r="AZ108" i="14"/>
  <c r="AZ109" i="14"/>
  <c r="AZ110" i="14"/>
  <c r="AZ111" i="14"/>
  <c r="AZ112" i="14"/>
  <c r="AZ113" i="14"/>
  <c r="AZ116" i="14"/>
  <c r="AZ117" i="14"/>
  <c r="AZ118" i="14"/>
  <c r="AZ119" i="14"/>
  <c r="AZ120" i="14"/>
  <c r="AZ121" i="14"/>
  <c r="AZ122" i="14"/>
  <c r="AZ123" i="14"/>
  <c r="AZ124" i="14"/>
  <c r="AZ125" i="14"/>
  <c r="AZ126" i="14"/>
  <c r="AZ127" i="14"/>
  <c r="AZ128" i="14"/>
  <c r="AZ129" i="14"/>
  <c r="AZ130" i="14"/>
  <c r="AZ131" i="14"/>
  <c r="AZ132" i="14"/>
  <c r="AZ133" i="14"/>
  <c r="AZ134" i="14"/>
  <c r="AZ135" i="14"/>
  <c r="AZ136" i="14"/>
  <c r="AZ137" i="14"/>
  <c r="AZ139" i="14"/>
  <c r="AZ140" i="14"/>
  <c r="AZ141" i="14"/>
  <c r="AZ142" i="14"/>
  <c r="AZ143" i="14"/>
  <c r="AZ144" i="14"/>
  <c r="AZ145" i="14"/>
  <c r="AZ146" i="14"/>
  <c r="AZ148" i="14"/>
  <c r="AZ149" i="14"/>
  <c r="AZ150" i="14"/>
  <c r="AZ151" i="14"/>
  <c r="AZ152" i="14"/>
  <c r="AZ153" i="14"/>
  <c r="AZ154" i="14"/>
  <c r="AZ156" i="14"/>
  <c r="AZ157" i="14"/>
  <c r="AZ158" i="14"/>
  <c r="AZ159" i="14"/>
  <c r="AZ160" i="14"/>
  <c r="AZ161" i="14"/>
  <c r="AZ162" i="14"/>
  <c r="AZ163" i="14"/>
  <c r="AZ164" i="14"/>
  <c r="AZ165" i="14"/>
  <c r="AZ166" i="14"/>
  <c r="AZ167" i="14"/>
  <c r="AZ168" i="14"/>
  <c r="AZ169" i="14"/>
  <c r="AZ170" i="14"/>
  <c r="AZ171" i="14"/>
  <c r="AZ172" i="14"/>
  <c r="AZ173" i="14"/>
  <c r="AZ174" i="14"/>
  <c r="AZ175" i="14"/>
  <c r="AZ176" i="14"/>
  <c r="AZ177" i="14"/>
  <c r="AZ180" i="14"/>
  <c r="AZ181" i="14"/>
  <c r="AZ182" i="14"/>
  <c r="AZ183" i="14"/>
  <c r="AZ184" i="14"/>
  <c r="AZ185" i="14"/>
  <c r="AZ186" i="14"/>
  <c r="AZ187" i="14"/>
  <c r="AZ188" i="14"/>
  <c r="AZ189" i="14"/>
  <c r="AZ190" i="14"/>
  <c r="AZ191" i="14"/>
  <c r="AZ192" i="14"/>
  <c r="AZ195" i="14"/>
  <c r="AZ196" i="14"/>
  <c r="AZ197" i="14"/>
  <c r="AZ198" i="14"/>
  <c r="AZ199" i="14"/>
  <c r="AZ200" i="14"/>
  <c r="AZ203" i="14"/>
  <c r="AZ204" i="14"/>
  <c r="AZ205" i="14"/>
  <c r="AZ206" i="14"/>
  <c r="AZ207" i="14"/>
  <c r="AZ208" i="14"/>
  <c r="AZ211" i="14"/>
  <c r="AZ212" i="14"/>
  <c r="AZ213" i="14"/>
  <c r="AZ214" i="14"/>
  <c r="AZ215" i="14"/>
  <c r="AZ216" i="14"/>
  <c r="AZ219" i="14"/>
  <c r="AZ220" i="14"/>
  <c r="AZ221" i="14"/>
  <c r="AZ222" i="14"/>
  <c r="AZ223" i="14"/>
  <c r="AZ224" i="14"/>
  <c r="AZ227" i="14"/>
  <c r="AZ228" i="14"/>
  <c r="AZ229" i="14"/>
  <c r="AZ230" i="14"/>
  <c r="AZ231" i="14"/>
  <c r="AZ232" i="14"/>
  <c r="AZ235" i="14"/>
  <c r="AZ236" i="14"/>
  <c r="AZ237" i="14"/>
  <c r="AZ238" i="14"/>
  <c r="AZ239" i="14"/>
  <c r="AZ240" i="14"/>
  <c r="AZ243" i="14"/>
  <c r="AZ244" i="14"/>
  <c r="AZ245" i="14"/>
  <c r="AZ246" i="14"/>
  <c r="AZ247" i="14"/>
  <c r="AZ248" i="14"/>
  <c r="AZ251" i="14"/>
  <c r="AZ252" i="14"/>
  <c r="AZ253" i="14"/>
  <c r="AZ254" i="14"/>
  <c r="AZ255" i="14"/>
  <c r="AZ256" i="14"/>
  <c r="AZ259" i="14"/>
  <c r="AZ260" i="14"/>
  <c r="AZ261" i="14"/>
  <c r="AZ262" i="14"/>
  <c r="AZ263" i="14"/>
  <c r="AZ264" i="14"/>
  <c r="AZ267" i="14"/>
  <c r="AZ268" i="14"/>
  <c r="AZ269" i="14"/>
  <c r="AZ270" i="14"/>
  <c r="AZ271" i="14"/>
  <c r="AZ272" i="14"/>
  <c r="AZ275" i="14"/>
  <c r="AZ276" i="14"/>
  <c r="AZ277" i="14"/>
  <c r="AZ278" i="14"/>
  <c r="AZ279" i="14"/>
  <c r="AZ280" i="14"/>
  <c r="AZ283" i="14"/>
  <c r="AZ284" i="14"/>
  <c r="AZ285" i="14"/>
  <c r="AZ286" i="14"/>
  <c r="AZ287" i="14"/>
  <c r="AZ288" i="14"/>
  <c r="AZ291" i="14"/>
  <c r="AZ292" i="14"/>
  <c r="AZ293" i="14"/>
  <c r="AZ294" i="14"/>
  <c r="AZ295" i="14"/>
  <c r="AZ296" i="14"/>
  <c r="AZ299" i="14"/>
  <c r="AZ300" i="14"/>
  <c r="AZ301" i="14"/>
  <c r="AZ302" i="14"/>
  <c r="AZ303" i="14"/>
  <c r="AZ304" i="14"/>
  <c r="AZ307" i="14"/>
  <c r="AZ308" i="14"/>
  <c r="AZ309" i="14"/>
  <c r="AZ310" i="14"/>
  <c r="AZ311" i="14"/>
  <c r="AZ312" i="14"/>
  <c r="AZ315" i="14"/>
  <c r="AZ316" i="14"/>
  <c r="AZ317" i="14"/>
  <c r="AZ318" i="14"/>
  <c r="AZ319" i="14"/>
  <c r="AZ320" i="14"/>
  <c r="AZ323" i="14"/>
  <c r="AZ324" i="14"/>
  <c r="AZ325" i="14"/>
  <c r="AZ326" i="14"/>
  <c r="AZ327" i="14"/>
  <c r="AZ328" i="14"/>
  <c r="AZ331" i="14"/>
  <c r="AZ332" i="14"/>
  <c r="AZ333" i="14"/>
  <c r="AZ334" i="14"/>
  <c r="AZ335" i="14"/>
  <c r="AZ336" i="14"/>
  <c r="AZ339" i="14"/>
  <c r="AZ340" i="14"/>
  <c r="AZ341" i="14"/>
  <c r="AZ342" i="14"/>
  <c r="AZ343" i="14"/>
  <c r="AZ344" i="14"/>
  <c r="AZ347" i="14"/>
  <c r="AZ348" i="14"/>
  <c r="AZ349" i="14"/>
  <c r="AZ350" i="14"/>
  <c r="AZ351" i="14"/>
  <c r="AZ352" i="14"/>
  <c r="AZ355" i="14"/>
  <c r="AZ356" i="14"/>
  <c r="AZ357" i="14"/>
  <c r="AZ358" i="14"/>
  <c r="AZ359" i="14"/>
  <c r="AZ360" i="14"/>
  <c r="AZ363" i="14"/>
  <c r="AZ364" i="14"/>
  <c r="AZ365" i="14"/>
  <c r="AZ366" i="14"/>
  <c r="AZ367" i="14"/>
  <c r="AZ368" i="14"/>
  <c r="AZ371" i="14"/>
  <c r="AZ372" i="14"/>
  <c r="AZ373" i="14"/>
  <c r="AZ374" i="14"/>
  <c r="AZ375" i="14"/>
  <c r="AZ376" i="14"/>
  <c r="AZ379" i="14"/>
  <c r="AZ380" i="14"/>
  <c r="AZ381" i="14"/>
  <c r="AZ382" i="14"/>
  <c r="AZ383" i="14"/>
  <c r="AZ384" i="14"/>
  <c r="AZ387" i="14"/>
  <c r="AZ388" i="14"/>
  <c r="AZ389" i="14"/>
  <c r="AZ390" i="14"/>
  <c r="AZ391" i="14"/>
  <c r="AZ392" i="14"/>
  <c r="AZ395" i="14"/>
  <c r="AZ396" i="14"/>
  <c r="AZ397" i="14"/>
  <c r="AZ398" i="14"/>
  <c r="AZ399" i="14"/>
  <c r="AZ400" i="14"/>
  <c r="AZ403" i="14"/>
  <c r="AZ404" i="14"/>
  <c r="AZ405" i="14"/>
  <c r="AZ406" i="14"/>
  <c r="AZ407" i="14"/>
  <c r="AZ408" i="14"/>
  <c r="AZ411" i="14"/>
  <c r="AZ412" i="14"/>
  <c r="AZ413" i="14"/>
  <c r="AZ414" i="14"/>
  <c r="AZ415" i="14"/>
  <c r="AZ416" i="14"/>
  <c r="AZ419" i="14"/>
  <c r="AZ420" i="14"/>
  <c r="AZ421" i="14"/>
  <c r="AZ422" i="14"/>
  <c r="AZ423" i="14"/>
  <c r="AZ424" i="14"/>
  <c r="AZ427" i="14"/>
  <c r="AZ428" i="14"/>
  <c r="AZ429" i="14"/>
  <c r="AZ430" i="14"/>
  <c r="AZ431" i="14"/>
  <c r="AZ432" i="14"/>
  <c r="AZ435" i="14"/>
  <c r="AZ436" i="14"/>
  <c r="AZ437" i="14"/>
  <c r="AZ438" i="14"/>
  <c r="AZ439" i="14"/>
  <c r="AZ440" i="14"/>
  <c r="AZ443" i="14"/>
  <c r="AZ444" i="14"/>
  <c r="AZ445" i="14"/>
  <c r="AZ446" i="14"/>
  <c r="AZ447" i="14"/>
  <c r="AZ448" i="14"/>
  <c r="AZ451" i="14"/>
  <c r="AZ452" i="14"/>
  <c r="AZ453" i="14"/>
  <c r="AZ454" i="14"/>
  <c r="AZ455" i="14"/>
  <c r="AZ456" i="14"/>
  <c r="AZ459" i="14"/>
  <c r="AZ460" i="14"/>
  <c r="AZ461" i="14"/>
  <c r="AZ462" i="14"/>
  <c r="AZ463" i="14"/>
  <c r="AZ464" i="14"/>
  <c r="AZ467" i="14"/>
  <c r="AZ468" i="14"/>
  <c r="AZ469" i="14"/>
  <c r="AZ470" i="14"/>
  <c r="AZ471" i="14"/>
  <c r="AZ472" i="14"/>
  <c r="AZ475" i="14"/>
  <c r="AZ476" i="14"/>
  <c r="AZ477" i="14"/>
  <c r="AZ478" i="14"/>
  <c r="AZ479" i="14"/>
  <c r="AZ480" i="14"/>
  <c r="AZ483" i="14"/>
  <c r="AZ484" i="14"/>
  <c r="AZ485" i="14"/>
  <c r="AZ486" i="14"/>
  <c r="AZ487" i="14"/>
  <c r="AZ488" i="14"/>
  <c r="AZ491" i="14"/>
  <c r="AZ492" i="14"/>
  <c r="AZ493" i="14"/>
  <c r="AZ494" i="14"/>
  <c r="AZ495" i="14"/>
  <c r="AZ496" i="14"/>
  <c r="AZ499" i="14"/>
  <c r="AZ500" i="14"/>
  <c r="AZ501" i="14"/>
  <c r="AZ502" i="14"/>
  <c r="AZ503" i="14"/>
  <c r="AZ504" i="14"/>
  <c r="AI6" i="14"/>
  <c r="AJ6" i="14"/>
  <c r="AK6" i="14"/>
  <c r="AL6" i="14"/>
  <c r="AM6" i="14"/>
  <c r="AN6" i="14"/>
  <c r="AO6" i="14"/>
  <c r="AP6" i="14"/>
  <c r="AQ6" i="14"/>
  <c r="AR6" i="14"/>
  <c r="AS6" i="14"/>
  <c r="AT6" i="14"/>
  <c r="AU6" i="14"/>
  <c r="AV6" i="14"/>
  <c r="AW6" i="14"/>
  <c r="AX6" i="14"/>
  <c r="AI7" i="14"/>
  <c r="AJ7" i="14"/>
  <c r="AK7" i="14"/>
  <c r="AL7" i="14"/>
  <c r="AM7" i="14"/>
  <c r="AN7" i="14"/>
  <c r="AO7" i="14"/>
  <c r="AP7" i="14"/>
  <c r="AQ7" i="14"/>
  <c r="AR7" i="14"/>
  <c r="AS7" i="14"/>
  <c r="AT7" i="14"/>
  <c r="AU7" i="14"/>
  <c r="AV7" i="14"/>
  <c r="AW7" i="14"/>
  <c r="AX7" i="14"/>
  <c r="AI8" i="14"/>
  <c r="AJ8" i="14"/>
  <c r="AK8" i="14"/>
  <c r="AL8" i="14"/>
  <c r="AM8" i="14"/>
  <c r="AN8" i="14"/>
  <c r="AO8" i="14"/>
  <c r="AP8" i="14"/>
  <c r="AQ8" i="14"/>
  <c r="AR8" i="14"/>
  <c r="AS8" i="14"/>
  <c r="AT8" i="14"/>
  <c r="AU8" i="14"/>
  <c r="AV8" i="14"/>
  <c r="AW8" i="14"/>
  <c r="AX8" i="14"/>
  <c r="AI9" i="14"/>
  <c r="AJ9" i="14"/>
  <c r="AK9" i="14"/>
  <c r="AL9" i="14"/>
  <c r="AM9" i="14"/>
  <c r="AN9" i="14"/>
  <c r="AO9" i="14"/>
  <c r="AP9" i="14"/>
  <c r="AQ9" i="14"/>
  <c r="AR9" i="14"/>
  <c r="AS9" i="14"/>
  <c r="AT9" i="14"/>
  <c r="AU9" i="14"/>
  <c r="AV9" i="14"/>
  <c r="AW9" i="14"/>
  <c r="AX9" i="14"/>
  <c r="AI10" i="14"/>
  <c r="AJ10" i="14"/>
  <c r="AK10" i="14"/>
  <c r="AL10" i="14"/>
  <c r="AM10" i="14"/>
  <c r="AN10" i="14"/>
  <c r="AO10" i="14"/>
  <c r="AP10" i="14"/>
  <c r="AQ10" i="14"/>
  <c r="AR10" i="14"/>
  <c r="AS10" i="14"/>
  <c r="AT10" i="14"/>
  <c r="AU10" i="14"/>
  <c r="AV10" i="14"/>
  <c r="AW10" i="14"/>
  <c r="AX10" i="14"/>
  <c r="AI11" i="14"/>
  <c r="AJ11" i="14"/>
  <c r="AK11" i="14"/>
  <c r="AL11" i="14"/>
  <c r="AM11" i="14"/>
  <c r="AN11" i="14"/>
  <c r="AO11" i="14"/>
  <c r="AP11" i="14"/>
  <c r="AQ11" i="14"/>
  <c r="AR11" i="14"/>
  <c r="AS11" i="14"/>
  <c r="AT11" i="14"/>
  <c r="AU11" i="14"/>
  <c r="AV11" i="14"/>
  <c r="AW11" i="14"/>
  <c r="AX11" i="14"/>
  <c r="AI12" i="14"/>
  <c r="AJ12" i="14"/>
  <c r="AK12" i="14"/>
  <c r="AL12" i="14"/>
  <c r="AM12" i="14"/>
  <c r="AN12" i="14"/>
  <c r="AO12" i="14"/>
  <c r="AP12" i="14"/>
  <c r="AQ12" i="14"/>
  <c r="AR12" i="14"/>
  <c r="AS12" i="14"/>
  <c r="AT12" i="14"/>
  <c r="AU12" i="14"/>
  <c r="AV12" i="14"/>
  <c r="AW12" i="14"/>
  <c r="AX12" i="14"/>
  <c r="AI13" i="14"/>
  <c r="AJ13" i="14"/>
  <c r="AK13" i="14"/>
  <c r="AL13" i="14"/>
  <c r="AM13" i="14"/>
  <c r="AN13" i="14"/>
  <c r="AO13" i="14"/>
  <c r="AP13" i="14"/>
  <c r="AQ13" i="14"/>
  <c r="AR13" i="14"/>
  <c r="AS13" i="14"/>
  <c r="AT13" i="14"/>
  <c r="AU13" i="14"/>
  <c r="AV13" i="14"/>
  <c r="AW13" i="14"/>
  <c r="AX13" i="14"/>
  <c r="AI14" i="14"/>
  <c r="AJ14" i="14"/>
  <c r="AK14" i="14"/>
  <c r="AL14" i="14"/>
  <c r="AM14" i="14"/>
  <c r="AN14" i="14"/>
  <c r="AO14" i="14"/>
  <c r="AP14" i="14"/>
  <c r="AQ14" i="14"/>
  <c r="AR14" i="14"/>
  <c r="AS14" i="14"/>
  <c r="AT14" i="14"/>
  <c r="AU14" i="14"/>
  <c r="AV14" i="14"/>
  <c r="AW14" i="14"/>
  <c r="AX14" i="14"/>
  <c r="AI15" i="14"/>
  <c r="AJ15" i="14"/>
  <c r="AK15" i="14"/>
  <c r="AL15" i="14"/>
  <c r="AM15" i="14"/>
  <c r="AN15" i="14"/>
  <c r="AO15" i="14"/>
  <c r="AP15" i="14"/>
  <c r="AQ15" i="14"/>
  <c r="AR15" i="14"/>
  <c r="AS15" i="14"/>
  <c r="AT15" i="14"/>
  <c r="AU15" i="14"/>
  <c r="AV15" i="14"/>
  <c r="AW15" i="14"/>
  <c r="AX15" i="14"/>
  <c r="AI16" i="14"/>
  <c r="AJ16" i="14"/>
  <c r="AK16" i="14"/>
  <c r="AL16" i="14"/>
  <c r="AM16" i="14"/>
  <c r="AN16" i="14"/>
  <c r="AO16" i="14"/>
  <c r="AP16" i="14"/>
  <c r="AQ16" i="14"/>
  <c r="AR16" i="14"/>
  <c r="AS16" i="14"/>
  <c r="AT16" i="14"/>
  <c r="AU16" i="14"/>
  <c r="AV16" i="14"/>
  <c r="AW16" i="14"/>
  <c r="AX16" i="14"/>
  <c r="AI17" i="14"/>
  <c r="AJ17" i="14"/>
  <c r="AK17" i="14"/>
  <c r="AL17" i="14"/>
  <c r="AM17" i="14"/>
  <c r="AN17" i="14"/>
  <c r="AO17" i="14"/>
  <c r="AP17" i="14"/>
  <c r="AQ17" i="14"/>
  <c r="AR17" i="14"/>
  <c r="AS17" i="14"/>
  <c r="AT17" i="14"/>
  <c r="AU17" i="14"/>
  <c r="AV17" i="14"/>
  <c r="AW17" i="14"/>
  <c r="AX17" i="14"/>
  <c r="AI18" i="14"/>
  <c r="AJ18" i="14"/>
  <c r="AK18" i="14"/>
  <c r="AL18" i="14"/>
  <c r="AM18" i="14"/>
  <c r="AN18" i="14"/>
  <c r="AO18" i="14"/>
  <c r="AP18" i="14"/>
  <c r="AQ18" i="14"/>
  <c r="AR18" i="14"/>
  <c r="AS18" i="14"/>
  <c r="AT18" i="14"/>
  <c r="AU18" i="14"/>
  <c r="AV18" i="14"/>
  <c r="AW18" i="14"/>
  <c r="AX18" i="14"/>
  <c r="AI19" i="14"/>
  <c r="AJ19" i="14"/>
  <c r="AK19" i="14"/>
  <c r="AL19" i="14"/>
  <c r="AM19" i="14"/>
  <c r="AN19" i="14"/>
  <c r="AO19" i="14"/>
  <c r="AP19" i="14"/>
  <c r="AQ19" i="14"/>
  <c r="AR19" i="14"/>
  <c r="AS19" i="14"/>
  <c r="AT19" i="14"/>
  <c r="AU19" i="14"/>
  <c r="AV19" i="14"/>
  <c r="AW19" i="14"/>
  <c r="AX19" i="14"/>
  <c r="AI20" i="14"/>
  <c r="AJ20" i="14"/>
  <c r="AK20" i="14"/>
  <c r="AL20" i="14"/>
  <c r="AM20" i="14"/>
  <c r="AN20" i="14"/>
  <c r="AO20" i="14"/>
  <c r="AP20" i="14"/>
  <c r="AQ20" i="14"/>
  <c r="AR20" i="14"/>
  <c r="AS20" i="14"/>
  <c r="AT20" i="14"/>
  <c r="AU20" i="14"/>
  <c r="AV20" i="14"/>
  <c r="AW20" i="14"/>
  <c r="AX20" i="14"/>
  <c r="AI21" i="14"/>
  <c r="AJ21" i="14"/>
  <c r="AK21" i="14"/>
  <c r="AL21" i="14"/>
  <c r="AM21" i="14"/>
  <c r="AN21" i="14"/>
  <c r="AO21" i="14"/>
  <c r="AP21" i="14"/>
  <c r="AQ21" i="14"/>
  <c r="AR21" i="14"/>
  <c r="AS21" i="14"/>
  <c r="AT21" i="14"/>
  <c r="AU21" i="14"/>
  <c r="AV21" i="14"/>
  <c r="AW21" i="14"/>
  <c r="AX21" i="14"/>
  <c r="AI22" i="14"/>
  <c r="AJ22" i="14"/>
  <c r="AK22" i="14"/>
  <c r="AL22" i="14"/>
  <c r="AM22" i="14"/>
  <c r="AN22" i="14"/>
  <c r="AO22" i="14"/>
  <c r="AP22" i="14"/>
  <c r="AQ22" i="14"/>
  <c r="AR22" i="14"/>
  <c r="AS22" i="14"/>
  <c r="AT22" i="14"/>
  <c r="AU22" i="14"/>
  <c r="AV22" i="14"/>
  <c r="AW22" i="14"/>
  <c r="AX22" i="14"/>
  <c r="AI23" i="14"/>
  <c r="AJ23" i="14"/>
  <c r="AK23" i="14"/>
  <c r="AL23" i="14"/>
  <c r="AM23" i="14"/>
  <c r="AN23" i="14"/>
  <c r="AO23" i="14"/>
  <c r="AP23" i="14"/>
  <c r="AQ23" i="14"/>
  <c r="AR23" i="14"/>
  <c r="AS23" i="14"/>
  <c r="AT23" i="14"/>
  <c r="AU23" i="14"/>
  <c r="AV23" i="14"/>
  <c r="AW23" i="14"/>
  <c r="AX23" i="14"/>
  <c r="AI24" i="14"/>
  <c r="AJ24" i="14"/>
  <c r="AK24" i="14"/>
  <c r="AL24" i="14"/>
  <c r="AM24" i="14"/>
  <c r="AN24" i="14"/>
  <c r="AO24" i="14"/>
  <c r="AP24" i="14"/>
  <c r="AQ24" i="14"/>
  <c r="AR24" i="14"/>
  <c r="AS24" i="14"/>
  <c r="AT24" i="14"/>
  <c r="AU24" i="14"/>
  <c r="AV24" i="14"/>
  <c r="AW24" i="14"/>
  <c r="AX24" i="14"/>
  <c r="AI25" i="14"/>
  <c r="AJ25" i="14"/>
  <c r="AK25" i="14"/>
  <c r="AL25" i="14"/>
  <c r="AM25" i="14"/>
  <c r="AN25" i="14"/>
  <c r="AO25" i="14"/>
  <c r="AP25" i="14"/>
  <c r="AQ25" i="14"/>
  <c r="AR25" i="14"/>
  <c r="AS25" i="14"/>
  <c r="AT25" i="14"/>
  <c r="AU25" i="14"/>
  <c r="AV25" i="14"/>
  <c r="AW25" i="14"/>
  <c r="AX25" i="14"/>
  <c r="AI26" i="14"/>
  <c r="AJ26" i="14"/>
  <c r="AK26" i="14"/>
  <c r="AL26" i="14"/>
  <c r="AM26" i="14"/>
  <c r="AN26" i="14"/>
  <c r="AO26" i="14"/>
  <c r="AP26" i="14"/>
  <c r="AQ26" i="14"/>
  <c r="AR26" i="14"/>
  <c r="AS26" i="14"/>
  <c r="AT26" i="14"/>
  <c r="AU26" i="14"/>
  <c r="AV26" i="14"/>
  <c r="AW26" i="14"/>
  <c r="AX26" i="14"/>
  <c r="AI27" i="14"/>
  <c r="AJ27" i="14"/>
  <c r="AK27" i="14"/>
  <c r="AL27" i="14"/>
  <c r="AM27" i="14"/>
  <c r="AN27" i="14"/>
  <c r="AO27" i="14"/>
  <c r="AP27" i="14"/>
  <c r="AQ27" i="14"/>
  <c r="AR27" i="14"/>
  <c r="AS27" i="14"/>
  <c r="AT27" i="14"/>
  <c r="AU27" i="14"/>
  <c r="AV27" i="14"/>
  <c r="AW27" i="14"/>
  <c r="AX27" i="14"/>
  <c r="AI28" i="14"/>
  <c r="AJ28" i="14"/>
  <c r="AK28" i="14"/>
  <c r="AL28" i="14"/>
  <c r="AM28" i="14"/>
  <c r="AN28" i="14"/>
  <c r="AO28" i="14"/>
  <c r="AP28" i="14"/>
  <c r="AQ28" i="14"/>
  <c r="AR28" i="14"/>
  <c r="AS28" i="14"/>
  <c r="AT28" i="14"/>
  <c r="AU28" i="14"/>
  <c r="AV28" i="14"/>
  <c r="AW28" i="14"/>
  <c r="AX28" i="14"/>
  <c r="AI29" i="14"/>
  <c r="AJ29" i="14"/>
  <c r="AK29" i="14"/>
  <c r="AL29" i="14"/>
  <c r="AM29" i="14"/>
  <c r="AN29" i="14"/>
  <c r="AO29" i="14"/>
  <c r="AP29" i="14"/>
  <c r="AQ29" i="14"/>
  <c r="AR29" i="14"/>
  <c r="AS29" i="14"/>
  <c r="AT29" i="14"/>
  <c r="AU29" i="14"/>
  <c r="AV29" i="14"/>
  <c r="AW29" i="14"/>
  <c r="AX29" i="14"/>
  <c r="AI30" i="14"/>
  <c r="AJ30" i="14"/>
  <c r="AK30" i="14"/>
  <c r="AL30" i="14"/>
  <c r="AM30" i="14"/>
  <c r="AN30" i="14"/>
  <c r="AO30" i="14"/>
  <c r="AP30" i="14"/>
  <c r="AQ30" i="14"/>
  <c r="AR30" i="14"/>
  <c r="AS30" i="14"/>
  <c r="AT30" i="14"/>
  <c r="AU30" i="14"/>
  <c r="AV30" i="14"/>
  <c r="AW30" i="14"/>
  <c r="AX30" i="14"/>
  <c r="AI31" i="14"/>
  <c r="AJ31" i="14"/>
  <c r="AK31" i="14"/>
  <c r="AL31" i="14"/>
  <c r="AM31" i="14"/>
  <c r="AN31" i="14"/>
  <c r="AO31" i="14"/>
  <c r="AP31" i="14"/>
  <c r="AQ31" i="14"/>
  <c r="AR31" i="14"/>
  <c r="AS31" i="14"/>
  <c r="AT31" i="14"/>
  <c r="AU31" i="14"/>
  <c r="AV31" i="14"/>
  <c r="AW31" i="14"/>
  <c r="AX31" i="14"/>
  <c r="AI32" i="14"/>
  <c r="AJ32" i="14"/>
  <c r="AK32" i="14"/>
  <c r="AL32" i="14"/>
  <c r="AM32" i="14"/>
  <c r="AN32" i="14"/>
  <c r="AO32" i="14"/>
  <c r="AP32" i="14"/>
  <c r="AQ32" i="14"/>
  <c r="AR32" i="14"/>
  <c r="AS32" i="14"/>
  <c r="AT32" i="14"/>
  <c r="AU32" i="14"/>
  <c r="AV32" i="14"/>
  <c r="AW32" i="14"/>
  <c r="AX32" i="14"/>
  <c r="AI33" i="14"/>
  <c r="AJ33" i="14"/>
  <c r="AK33" i="14"/>
  <c r="AL33" i="14"/>
  <c r="AM33" i="14"/>
  <c r="AN33" i="14"/>
  <c r="AO33" i="14"/>
  <c r="AP33" i="14"/>
  <c r="AQ33" i="14"/>
  <c r="AR33" i="14"/>
  <c r="AS33" i="14"/>
  <c r="AT33" i="14"/>
  <c r="AU33" i="14"/>
  <c r="AV33" i="14"/>
  <c r="AW33" i="14"/>
  <c r="AX33" i="14"/>
  <c r="AI34" i="14"/>
  <c r="AJ34" i="14"/>
  <c r="AK34" i="14"/>
  <c r="AL34" i="14"/>
  <c r="AM34" i="14"/>
  <c r="AN34" i="14"/>
  <c r="AO34" i="14"/>
  <c r="AP34" i="14"/>
  <c r="AQ34" i="14"/>
  <c r="AR34" i="14"/>
  <c r="AS34" i="14"/>
  <c r="AT34" i="14"/>
  <c r="AU34" i="14"/>
  <c r="AV34" i="14"/>
  <c r="AW34" i="14"/>
  <c r="AX34" i="14"/>
  <c r="AI35" i="14"/>
  <c r="AJ35" i="14"/>
  <c r="AK35" i="14"/>
  <c r="AL35" i="14"/>
  <c r="AM35" i="14"/>
  <c r="AN35" i="14"/>
  <c r="AO35" i="14"/>
  <c r="AP35" i="14"/>
  <c r="AQ35" i="14"/>
  <c r="AR35" i="14"/>
  <c r="AS35" i="14"/>
  <c r="AT35" i="14"/>
  <c r="AU35" i="14"/>
  <c r="AV35" i="14"/>
  <c r="AW35" i="14"/>
  <c r="AX35" i="14"/>
  <c r="AI36" i="14"/>
  <c r="AJ36" i="14"/>
  <c r="AK36" i="14"/>
  <c r="AL36" i="14"/>
  <c r="AM36" i="14"/>
  <c r="AN36" i="14"/>
  <c r="AO36" i="14"/>
  <c r="AP36" i="14"/>
  <c r="AQ36" i="14"/>
  <c r="AR36" i="14"/>
  <c r="AS36" i="14"/>
  <c r="AT36" i="14"/>
  <c r="AU36" i="14"/>
  <c r="AV36" i="14"/>
  <c r="AW36" i="14"/>
  <c r="AX36" i="14"/>
  <c r="AI37" i="14"/>
  <c r="AJ37" i="14"/>
  <c r="AK37" i="14"/>
  <c r="AL37" i="14"/>
  <c r="AM37" i="14"/>
  <c r="AN37" i="14"/>
  <c r="AO37" i="14"/>
  <c r="AP37" i="14"/>
  <c r="AQ37" i="14"/>
  <c r="AR37" i="14"/>
  <c r="AS37" i="14"/>
  <c r="AT37" i="14"/>
  <c r="AU37" i="14"/>
  <c r="AV37" i="14"/>
  <c r="AW37" i="14"/>
  <c r="AX37" i="14"/>
  <c r="AI38" i="14"/>
  <c r="AJ38" i="14"/>
  <c r="AK38" i="14"/>
  <c r="AL38" i="14"/>
  <c r="AM38" i="14"/>
  <c r="AN38" i="14"/>
  <c r="AO38" i="14"/>
  <c r="AP38" i="14"/>
  <c r="AQ38" i="14"/>
  <c r="AR38" i="14"/>
  <c r="AS38" i="14"/>
  <c r="AT38" i="14"/>
  <c r="AU38" i="14"/>
  <c r="AV38" i="14"/>
  <c r="AW38" i="14"/>
  <c r="AX38" i="14"/>
  <c r="AI39" i="14"/>
  <c r="AJ39" i="14"/>
  <c r="AK39" i="14"/>
  <c r="AL39" i="14"/>
  <c r="AM39" i="14"/>
  <c r="AN39" i="14"/>
  <c r="AO39" i="14"/>
  <c r="AP39" i="14"/>
  <c r="AQ39" i="14"/>
  <c r="AR39" i="14"/>
  <c r="AS39" i="14"/>
  <c r="AT39" i="14"/>
  <c r="AU39" i="14"/>
  <c r="AV39" i="14"/>
  <c r="AW39" i="14"/>
  <c r="AX39" i="14"/>
  <c r="AI40" i="14"/>
  <c r="AJ40" i="14"/>
  <c r="AK40" i="14"/>
  <c r="AL40" i="14"/>
  <c r="AM40" i="14"/>
  <c r="AN40" i="14"/>
  <c r="AO40" i="14"/>
  <c r="AP40" i="14"/>
  <c r="AQ40" i="14"/>
  <c r="AR40" i="14"/>
  <c r="AS40" i="14"/>
  <c r="AT40" i="14"/>
  <c r="AU40" i="14"/>
  <c r="AV40" i="14"/>
  <c r="AW40" i="14"/>
  <c r="AX40" i="14"/>
  <c r="AI41" i="14"/>
  <c r="AJ41" i="14"/>
  <c r="AK41" i="14"/>
  <c r="AL41" i="14"/>
  <c r="AM41" i="14"/>
  <c r="AN41" i="14"/>
  <c r="AO41" i="14"/>
  <c r="AP41" i="14"/>
  <c r="AQ41" i="14"/>
  <c r="AR41" i="14"/>
  <c r="AS41" i="14"/>
  <c r="AT41" i="14"/>
  <c r="AU41" i="14"/>
  <c r="AV41" i="14"/>
  <c r="AW41" i="14"/>
  <c r="AX41" i="14"/>
  <c r="AI42" i="14"/>
  <c r="AJ42" i="14"/>
  <c r="AK42" i="14"/>
  <c r="AL42" i="14"/>
  <c r="AM42" i="14"/>
  <c r="AN42" i="14"/>
  <c r="AO42" i="14"/>
  <c r="AP42" i="14"/>
  <c r="AQ42" i="14"/>
  <c r="AR42" i="14"/>
  <c r="AS42" i="14"/>
  <c r="AT42" i="14"/>
  <c r="AU42" i="14"/>
  <c r="AV42" i="14"/>
  <c r="AW42" i="14"/>
  <c r="AX42" i="14"/>
  <c r="AI43" i="14"/>
  <c r="AJ43" i="14"/>
  <c r="AK43" i="14"/>
  <c r="AL43" i="14"/>
  <c r="AM43" i="14"/>
  <c r="AN43" i="14"/>
  <c r="AO43" i="14"/>
  <c r="AP43" i="14"/>
  <c r="AQ43" i="14"/>
  <c r="AR43" i="14"/>
  <c r="AS43" i="14"/>
  <c r="AT43" i="14"/>
  <c r="AU43" i="14"/>
  <c r="AV43" i="14"/>
  <c r="AW43" i="14"/>
  <c r="AX43" i="14"/>
  <c r="AI44" i="14"/>
  <c r="AJ44" i="14"/>
  <c r="AK44" i="14"/>
  <c r="AL44" i="14"/>
  <c r="AM44" i="14"/>
  <c r="AN44" i="14"/>
  <c r="AO44" i="14"/>
  <c r="AP44" i="14"/>
  <c r="AQ44" i="14"/>
  <c r="AR44" i="14"/>
  <c r="AS44" i="14"/>
  <c r="AT44" i="14"/>
  <c r="AU44" i="14"/>
  <c r="AV44" i="14"/>
  <c r="AW44" i="14"/>
  <c r="AX44" i="14"/>
  <c r="AI45" i="14"/>
  <c r="AJ45" i="14"/>
  <c r="AK45" i="14"/>
  <c r="AL45" i="14"/>
  <c r="AM45" i="14"/>
  <c r="AN45" i="14"/>
  <c r="AO45" i="14"/>
  <c r="AP45" i="14"/>
  <c r="AQ45" i="14"/>
  <c r="AR45" i="14"/>
  <c r="AS45" i="14"/>
  <c r="AT45" i="14"/>
  <c r="AU45" i="14"/>
  <c r="AV45" i="14"/>
  <c r="AW45" i="14"/>
  <c r="AX45" i="14"/>
  <c r="AI46" i="14"/>
  <c r="AJ46" i="14"/>
  <c r="AK46" i="14"/>
  <c r="AL46" i="14"/>
  <c r="AM46" i="14"/>
  <c r="AN46" i="14"/>
  <c r="AO46" i="14"/>
  <c r="AP46" i="14"/>
  <c r="AQ46" i="14"/>
  <c r="AR46" i="14"/>
  <c r="AS46" i="14"/>
  <c r="AT46" i="14"/>
  <c r="AU46" i="14"/>
  <c r="AV46" i="14"/>
  <c r="AW46" i="14"/>
  <c r="AX46" i="14"/>
  <c r="AI47" i="14"/>
  <c r="AJ47" i="14"/>
  <c r="AK47" i="14"/>
  <c r="AL47" i="14"/>
  <c r="AM47" i="14"/>
  <c r="AN47" i="14"/>
  <c r="AO47" i="14"/>
  <c r="AP47" i="14"/>
  <c r="AQ47" i="14"/>
  <c r="AR47" i="14"/>
  <c r="AS47" i="14"/>
  <c r="AT47" i="14"/>
  <c r="AU47" i="14"/>
  <c r="AV47" i="14"/>
  <c r="AW47" i="14"/>
  <c r="AX47" i="14"/>
  <c r="AI48" i="14"/>
  <c r="AJ48" i="14"/>
  <c r="AK48" i="14"/>
  <c r="AL48" i="14"/>
  <c r="AM48" i="14"/>
  <c r="AN48" i="14"/>
  <c r="AO48" i="14"/>
  <c r="AP48" i="14"/>
  <c r="AQ48" i="14"/>
  <c r="AR48" i="14"/>
  <c r="AS48" i="14"/>
  <c r="AT48" i="14"/>
  <c r="AU48" i="14"/>
  <c r="AV48" i="14"/>
  <c r="AW48" i="14"/>
  <c r="AX48" i="14"/>
  <c r="AI49" i="14"/>
  <c r="AJ49" i="14"/>
  <c r="AK49" i="14"/>
  <c r="AL49" i="14"/>
  <c r="AM49" i="14"/>
  <c r="AN49" i="14"/>
  <c r="AO49" i="14"/>
  <c r="AP49" i="14"/>
  <c r="AQ49" i="14"/>
  <c r="AR49" i="14"/>
  <c r="AS49" i="14"/>
  <c r="AT49" i="14"/>
  <c r="AU49" i="14"/>
  <c r="AV49" i="14"/>
  <c r="AW49" i="14"/>
  <c r="AX49" i="14"/>
  <c r="AI50" i="14"/>
  <c r="AJ50" i="14"/>
  <c r="AK50" i="14"/>
  <c r="AL50" i="14"/>
  <c r="AM50" i="14"/>
  <c r="AN50" i="14"/>
  <c r="AO50" i="14"/>
  <c r="AP50" i="14"/>
  <c r="AQ50" i="14"/>
  <c r="AR50" i="14"/>
  <c r="AS50" i="14"/>
  <c r="AT50" i="14"/>
  <c r="AU50" i="14"/>
  <c r="AV50" i="14"/>
  <c r="AW50" i="14"/>
  <c r="AX50" i="14"/>
  <c r="AI51" i="14"/>
  <c r="AJ51" i="14"/>
  <c r="AK51" i="14"/>
  <c r="AL51" i="14"/>
  <c r="AM51" i="14"/>
  <c r="AN51" i="14"/>
  <c r="AO51" i="14"/>
  <c r="AP51" i="14"/>
  <c r="AQ51" i="14"/>
  <c r="AR51" i="14"/>
  <c r="AS51" i="14"/>
  <c r="AT51" i="14"/>
  <c r="AU51" i="14"/>
  <c r="AV51" i="14"/>
  <c r="AW51" i="14"/>
  <c r="AX51" i="14"/>
  <c r="AI52" i="14"/>
  <c r="AJ52" i="14"/>
  <c r="AK52" i="14"/>
  <c r="AL52" i="14"/>
  <c r="AM52" i="14"/>
  <c r="AN52" i="14"/>
  <c r="AO52" i="14"/>
  <c r="AP52" i="14"/>
  <c r="AQ52" i="14"/>
  <c r="AR52" i="14"/>
  <c r="AS52" i="14"/>
  <c r="AT52" i="14"/>
  <c r="AU52" i="14"/>
  <c r="AV52" i="14"/>
  <c r="AW52" i="14"/>
  <c r="AX52" i="14"/>
  <c r="AI53" i="14"/>
  <c r="AJ53" i="14"/>
  <c r="AK53" i="14"/>
  <c r="AL53" i="14"/>
  <c r="AM53" i="14"/>
  <c r="AN53" i="14"/>
  <c r="AO53" i="14"/>
  <c r="AP53" i="14"/>
  <c r="AQ53" i="14"/>
  <c r="AR53" i="14"/>
  <c r="AS53" i="14"/>
  <c r="AT53" i="14"/>
  <c r="AU53" i="14"/>
  <c r="AV53" i="14"/>
  <c r="AW53" i="14"/>
  <c r="AX53" i="14"/>
  <c r="AI54" i="14"/>
  <c r="AJ54" i="14"/>
  <c r="AK54" i="14"/>
  <c r="AL54" i="14"/>
  <c r="AM54" i="14"/>
  <c r="AN54" i="14"/>
  <c r="AO54" i="14"/>
  <c r="AP54" i="14"/>
  <c r="AQ54" i="14"/>
  <c r="AR54" i="14"/>
  <c r="AS54" i="14"/>
  <c r="AT54" i="14"/>
  <c r="AU54" i="14"/>
  <c r="AV54" i="14"/>
  <c r="AW54" i="14"/>
  <c r="AX54" i="14"/>
  <c r="AI55" i="14"/>
  <c r="AJ55" i="14"/>
  <c r="AK55" i="14"/>
  <c r="AL55" i="14"/>
  <c r="AM55" i="14"/>
  <c r="AN55" i="14"/>
  <c r="AO55" i="14"/>
  <c r="AP55" i="14"/>
  <c r="AQ55" i="14"/>
  <c r="AR55" i="14"/>
  <c r="AS55" i="14"/>
  <c r="AT55" i="14"/>
  <c r="AU55" i="14"/>
  <c r="AV55" i="14"/>
  <c r="AW55" i="14"/>
  <c r="AX55" i="14"/>
  <c r="AI56" i="14"/>
  <c r="AJ56" i="14"/>
  <c r="AK56" i="14"/>
  <c r="AL56" i="14"/>
  <c r="AM56" i="14"/>
  <c r="AN56" i="14"/>
  <c r="AO56" i="14"/>
  <c r="AP56" i="14"/>
  <c r="AQ56" i="14"/>
  <c r="AR56" i="14"/>
  <c r="AS56" i="14"/>
  <c r="AT56" i="14"/>
  <c r="AU56" i="14"/>
  <c r="AV56" i="14"/>
  <c r="AW56" i="14"/>
  <c r="AX56" i="14"/>
  <c r="AI57" i="14"/>
  <c r="AJ57" i="14"/>
  <c r="AK57" i="14"/>
  <c r="AL57" i="14"/>
  <c r="AM57" i="14"/>
  <c r="AN57" i="14"/>
  <c r="AO57" i="14"/>
  <c r="AP57" i="14"/>
  <c r="AQ57" i="14"/>
  <c r="AR57" i="14"/>
  <c r="AS57" i="14"/>
  <c r="AT57" i="14"/>
  <c r="AU57" i="14"/>
  <c r="AV57" i="14"/>
  <c r="AW57" i="14"/>
  <c r="AX57" i="14"/>
  <c r="AI58" i="14"/>
  <c r="AJ58" i="14"/>
  <c r="AK58" i="14"/>
  <c r="AL58" i="14"/>
  <c r="AM58" i="14"/>
  <c r="AN58" i="14"/>
  <c r="AO58" i="14"/>
  <c r="AP58" i="14"/>
  <c r="AQ58" i="14"/>
  <c r="AR58" i="14"/>
  <c r="AS58" i="14"/>
  <c r="AT58" i="14"/>
  <c r="AU58" i="14"/>
  <c r="AV58" i="14"/>
  <c r="AW58" i="14"/>
  <c r="AX58" i="14"/>
  <c r="AI59" i="14"/>
  <c r="AJ59" i="14"/>
  <c r="AK59" i="14"/>
  <c r="AL59" i="14"/>
  <c r="AM59" i="14"/>
  <c r="AN59" i="14"/>
  <c r="AO59" i="14"/>
  <c r="AP59" i="14"/>
  <c r="AQ59" i="14"/>
  <c r="AR59" i="14"/>
  <c r="AS59" i="14"/>
  <c r="AT59" i="14"/>
  <c r="AU59" i="14"/>
  <c r="AV59" i="14"/>
  <c r="AW59" i="14"/>
  <c r="AX59" i="14"/>
  <c r="AI60" i="14"/>
  <c r="AJ60" i="14"/>
  <c r="AK60" i="14"/>
  <c r="AL60" i="14"/>
  <c r="AM60" i="14"/>
  <c r="AN60" i="14"/>
  <c r="AO60" i="14"/>
  <c r="AP60" i="14"/>
  <c r="AQ60" i="14"/>
  <c r="AR60" i="14"/>
  <c r="AS60" i="14"/>
  <c r="AT60" i="14"/>
  <c r="AU60" i="14"/>
  <c r="AV60" i="14"/>
  <c r="AW60" i="14"/>
  <c r="AX60" i="14"/>
  <c r="AI61" i="14"/>
  <c r="AJ61" i="14"/>
  <c r="AK61" i="14"/>
  <c r="AL61" i="14"/>
  <c r="AM61" i="14"/>
  <c r="AN61" i="14"/>
  <c r="AO61" i="14"/>
  <c r="AP61" i="14"/>
  <c r="AQ61" i="14"/>
  <c r="AR61" i="14"/>
  <c r="AS61" i="14"/>
  <c r="AT61" i="14"/>
  <c r="AU61" i="14"/>
  <c r="AV61" i="14"/>
  <c r="AW61" i="14"/>
  <c r="AX61" i="14"/>
  <c r="AI62" i="14"/>
  <c r="AJ62" i="14"/>
  <c r="AK62" i="14"/>
  <c r="AL62" i="14"/>
  <c r="AM62" i="14"/>
  <c r="AN62" i="14"/>
  <c r="AO62" i="14"/>
  <c r="AP62" i="14"/>
  <c r="AQ62" i="14"/>
  <c r="AR62" i="14"/>
  <c r="AS62" i="14"/>
  <c r="AT62" i="14"/>
  <c r="AU62" i="14"/>
  <c r="AV62" i="14"/>
  <c r="AW62" i="14"/>
  <c r="AX62" i="14"/>
  <c r="AI63" i="14"/>
  <c r="AJ63" i="14"/>
  <c r="AK63" i="14"/>
  <c r="AL63" i="14"/>
  <c r="AM63" i="14"/>
  <c r="AN63" i="14"/>
  <c r="AO63" i="14"/>
  <c r="AP63" i="14"/>
  <c r="AQ63" i="14"/>
  <c r="AR63" i="14"/>
  <c r="AS63" i="14"/>
  <c r="AT63" i="14"/>
  <c r="AU63" i="14"/>
  <c r="AV63" i="14"/>
  <c r="AW63" i="14"/>
  <c r="AX63" i="14"/>
  <c r="AI64" i="14"/>
  <c r="AJ64" i="14"/>
  <c r="AK64" i="14"/>
  <c r="AL64" i="14"/>
  <c r="AM64" i="14"/>
  <c r="AN64" i="14"/>
  <c r="AO64" i="14"/>
  <c r="AP64" i="14"/>
  <c r="AQ64" i="14"/>
  <c r="AR64" i="14"/>
  <c r="AS64" i="14"/>
  <c r="AT64" i="14"/>
  <c r="AU64" i="14"/>
  <c r="AV64" i="14"/>
  <c r="AW64" i="14"/>
  <c r="AX64" i="14"/>
  <c r="AI65" i="14"/>
  <c r="AJ65" i="14"/>
  <c r="AK65" i="14"/>
  <c r="AL65" i="14"/>
  <c r="AM65" i="14"/>
  <c r="AN65" i="14"/>
  <c r="AO65" i="14"/>
  <c r="AP65" i="14"/>
  <c r="AQ65" i="14"/>
  <c r="AR65" i="14"/>
  <c r="AS65" i="14"/>
  <c r="AT65" i="14"/>
  <c r="AU65" i="14"/>
  <c r="AV65" i="14"/>
  <c r="AW65" i="14"/>
  <c r="AX65" i="14"/>
  <c r="AI66" i="14"/>
  <c r="AJ66" i="14"/>
  <c r="AK66" i="14"/>
  <c r="AL66" i="14"/>
  <c r="AM66" i="14"/>
  <c r="AN66" i="14"/>
  <c r="AO66" i="14"/>
  <c r="AP66" i="14"/>
  <c r="AQ66" i="14"/>
  <c r="AR66" i="14"/>
  <c r="AS66" i="14"/>
  <c r="AT66" i="14"/>
  <c r="AU66" i="14"/>
  <c r="AV66" i="14"/>
  <c r="AW66" i="14"/>
  <c r="AX66" i="14"/>
  <c r="AI67" i="14"/>
  <c r="AJ67" i="14"/>
  <c r="AK67" i="14"/>
  <c r="AL67" i="14"/>
  <c r="AM67" i="14"/>
  <c r="AN67" i="14"/>
  <c r="AO67" i="14"/>
  <c r="AP67" i="14"/>
  <c r="AQ67" i="14"/>
  <c r="AR67" i="14"/>
  <c r="AS67" i="14"/>
  <c r="AT67" i="14"/>
  <c r="AU67" i="14"/>
  <c r="AV67" i="14"/>
  <c r="AW67" i="14"/>
  <c r="AX67" i="14"/>
  <c r="AI68" i="14"/>
  <c r="AJ68" i="14"/>
  <c r="AK68" i="14"/>
  <c r="AL68" i="14"/>
  <c r="AM68" i="14"/>
  <c r="AN68" i="14"/>
  <c r="AO68" i="14"/>
  <c r="AP68" i="14"/>
  <c r="AQ68" i="14"/>
  <c r="AR68" i="14"/>
  <c r="AS68" i="14"/>
  <c r="AT68" i="14"/>
  <c r="AU68" i="14"/>
  <c r="AV68" i="14"/>
  <c r="AW68" i="14"/>
  <c r="AX68" i="14"/>
  <c r="AI69" i="14"/>
  <c r="AJ69" i="14"/>
  <c r="AK69" i="14"/>
  <c r="AL69" i="14"/>
  <c r="AM69" i="14"/>
  <c r="AN69" i="14"/>
  <c r="AO69" i="14"/>
  <c r="AP69" i="14"/>
  <c r="AQ69" i="14"/>
  <c r="AR69" i="14"/>
  <c r="AS69" i="14"/>
  <c r="AT69" i="14"/>
  <c r="AU69" i="14"/>
  <c r="AV69" i="14"/>
  <c r="AW69" i="14"/>
  <c r="AX69" i="14"/>
  <c r="AI70" i="14"/>
  <c r="AJ70" i="14"/>
  <c r="AK70" i="14"/>
  <c r="AL70" i="14"/>
  <c r="AM70" i="14"/>
  <c r="AN70" i="14"/>
  <c r="AO70" i="14"/>
  <c r="AP70" i="14"/>
  <c r="AQ70" i="14"/>
  <c r="AR70" i="14"/>
  <c r="AS70" i="14"/>
  <c r="AT70" i="14"/>
  <c r="AU70" i="14"/>
  <c r="AV70" i="14"/>
  <c r="AW70" i="14"/>
  <c r="AX70" i="14"/>
  <c r="AI71" i="14"/>
  <c r="AJ71" i="14"/>
  <c r="AK71" i="14"/>
  <c r="AL71" i="14"/>
  <c r="AM71" i="14"/>
  <c r="AN71" i="14"/>
  <c r="AO71" i="14"/>
  <c r="AP71" i="14"/>
  <c r="AQ71" i="14"/>
  <c r="AR71" i="14"/>
  <c r="AS71" i="14"/>
  <c r="AT71" i="14"/>
  <c r="AU71" i="14"/>
  <c r="AV71" i="14"/>
  <c r="AW71" i="14"/>
  <c r="AX71" i="14"/>
  <c r="AI72" i="14"/>
  <c r="AJ72" i="14"/>
  <c r="AK72" i="14"/>
  <c r="AL72" i="14"/>
  <c r="AM72" i="14"/>
  <c r="AN72" i="14"/>
  <c r="AO72" i="14"/>
  <c r="AP72" i="14"/>
  <c r="AQ72" i="14"/>
  <c r="AR72" i="14"/>
  <c r="AS72" i="14"/>
  <c r="AT72" i="14"/>
  <c r="AU72" i="14"/>
  <c r="AV72" i="14"/>
  <c r="AW72" i="14"/>
  <c r="AX72" i="14"/>
  <c r="AI73" i="14"/>
  <c r="AJ73" i="14"/>
  <c r="AK73" i="14"/>
  <c r="AL73" i="14"/>
  <c r="AM73" i="14"/>
  <c r="AN73" i="14"/>
  <c r="AO73" i="14"/>
  <c r="AP73" i="14"/>
  <c r="AQ73" i="14"/>
  <c r="AR73" i="14"/>
  <c r="AS73" i="14"/>
  <c r="AT73" i="14"/>
  <c r="AU73" i="14"/>
  <c r="AV73" i="14"/>
  <c r="AW73" i="14"/>
  <c r="AX73" i="14"/>
  <c r="AI74" i="14"/>
  <c r="AJ74" i="14"/>
  <c r="AK74" i="14"/>
  <c r="AL74" i="14"/>
  <c r="AM74" i="14"/>
  <c r="AN74" i="14"/>
  <c r="AO74" i="14"/>
  <c r="AP74" i="14"/>
  <c r="AQ74" i="14"/>
  <c r="AR74" i="14"/>
  <c r="AS74" i="14"/>
  <c r="AT74" i="14"/>
  <c r="AU74" i="14"/>
  <c r="AV74" i="14"/>
  <c r="AW74" i="14"/>
  <c r="AX74" i="14"/>
  <c r="AI75" i="14"/>
  <c r="AJ75" i="14"/>
  <c r="AK75" i="14"/>
  <c r="AL75" i="14"/>
  <c r="AM75" i="14"/>
  <c r="AN75" i="14"/>
  <c r="AO75" i="14"/>
  <c r="AP75" i="14"/>
  <c r="AQ75" i="14"/>
  <c r="AR75" i="14"/>
  <c r="AS75" i="14"/>
  <c r="AT75" i="14"/>
  <c r="AU75" i="14"/>
  <c r="AV75" i="14"/>
  <c r="AW75" i="14"/>
  <c r="AX75" i="14"/>
  <c r="AI76" i="14"/>
  <c r="AJ76" i="14"/>
  <c r="AK76" i="14"/>
  <c r="AL76" i="14"/>
  <c r="AM76" i="14"/>
  <c r="AN76" i="14"/>
  <c r="AO76" i="14"/>
  <c r="AP76" i="14"/>
  <c r="AQ76" i="14"/>
  <c r="AR76" i="14"/>
  <c r="AS76" i="14"/>
  <c r="AT76" i="14"/>
  <c r="AU76" i="14"/>
  <c r="AV76" i="14"/>
  <c r="AW76" i="14"/>
  <c r="AX76" i="14"/>
  <c r="AI77" i="14"/>
  <c r="AJ77" i="14"/>
  <c r="AK77" i="14"/>
  <c r="AL77" i="14"/>
  <c r="AM77" i="14"/>
  <c r="AN77" i="14"/>
  <c r="AO77" i="14"/>
  <c r="AP77" i="14"/>
  <c r="AQ77" i="14"/>
  <c r="AR77" i="14"/>
  <c r="AS77" i="14"/>
  <c r="AT77" i="14"/>
  <c r="AU77" i="14"/>
  <c r="AV77" i="14"/>
  <c r="AW77" i="14"/>
  <c r="AX77" i="14"/>
  <c r="AI78" i="14"/>
  <c r="AJ78" i="14"/>
  <c r="AK78" i="14"/>
  <c r="AL78" i="14"/>
  <c r="AM78" i="14"/>
  <c r="AN78" i="14"/>
  <c r="AO78" i="14"/>
  <c r="AP78" i="14"/>
  <c r="AQ78" i="14"/>
  <c r="AR78" i="14"/>
  <c r="AS78" i="14"/>
  <c r="AT78" i="14"/>
  <c r="AU78" i="14"/>
  <c r="AV78" i="14"/>
  <c r="AW78" i="14"/>
  <c r="AX78" i="14"/>
  <c r="AI79" i="14"/>
  <c r="AJ79" i="14"/>
  <c r="AK79" i="14"/>
  <c r="AL79" i="14"/>
  <c r="AM79" i="14"/>
  <c r="AN79" i="14"/>
  <c r="AO79" i="14"/>
  <c r="AP79" i="14"/>
  <c r="AQ79" i="14"/>
  <c r="AR79" i="14"/>
  <c r="AS79" i="14"/>
  <c r="AT79" i="14"/>
  <c r="AU79" i="14"/>
  <c r="AV79" i="14"/>
  <c r="AW79" i="14"/>
  <c r="AX79" i="14"/>
  <c r="AI80" i="14"/>
  <c r="AJ80" i="14"/>
  <c r="AK80" i="14"/>
  <c r="AL80" i="14"/>
  <c r="AM80" i="14"/>
  <c r="AN80" i="14"/>
  <c r="AO80" i="14"/>
  <c r="AP80" i="14"/>
  <c r="AQ80" i="14"/>
  <c r="AR80" i="14"/>
  <c r="AS80" i="14"/>
  <c r="AT80" i="14"/>
  <c r="AU80" i="14"/>
  <c r="AV80" i="14"/>
  <c r="AW80" i="14"/>
  <c r="AX80" i="14"/>
  <c r="AI81" i="14"/>
  <c r="AJ81" i="14"/>
  <c r="AK81" i="14"/>
  <c r="AL81" i="14"/>
  <c r="AM81" i="14"/>
  <c r="AN81" i="14"/>
  <c r="AO81" i="14"/>
  <c r="AP81" i="14"/>
  <c r="AQ81" i="14"/>
  <c r="AR81" i="14"/>
  <c r="AS81" i="14"/>
  <c r="AT81" i="14"/>
  <c r="AU81" i="14"/>
  <c r="AV81" i="14"/>
  <c r="AW81" i="14"/>
  <c r="AX81" i="14"/>
  <c r="AI82" i="14"/>
  <c r="AJ82" i="14"/>
  <c r="AK82" i="14"/>
  <c r="AL82" i="14"/>
  <c r="AM82" i="14"/>
  <c r="AN82" i="14"/>
  <c r="AO82" i="14"/>
  <c r="AP82" i="14"/>
  <c r="AQ82" i="14"/>
  <c r="AR82" i="14"/>
  <c r="AS82" i="14"/>
  <c r="AT82" i="14"/>
  <c r="AU82" i="14"/>
  <c r="AV82" i="14"/>
  <c r="AW82" i="14"/>
  <c r="AX82" i="14"/>
  <c r="AI83" i="14"/>
  <c r="AJ83" i="14"/>
  <c r="AK83" i="14"/>
  <c r="AL83" i="14"/>
  <c r="AM83" i="14"/>
  <c r="AN83" i="14"/>
  <c r="AO83" i="14"/>
  <c r="AP83" i="14"/>
  <c r="AQ83" i="14"/>
  <c r="AR83" i="14"/>
  <c r="AS83" i="14"/>
  <c r="AT83" i="14"/>
  <c r="AU83" i="14"/>
  <c r="AV83" i="14"/>
  <c r="AW83" i="14"/>
  <c r="AX83" i="14"/>
  <c r="AI84" i="14"/>
  <c r="AJ84" i="14"/>
  <c r="AK84" i="14"/>
  <c r="AL84" i="14"/>
  <c r="AM84" i="14"/>
  <c r="AN84" i="14"/>
  <c r="AO84" i="14"/>
  <c r="AP84" i="14"/>
  <c r="AQ84" i="14"/>
  <c r="AR84" i="14"/>
  <c r="AS84" i="14"/>
  <c r="AT84" i="14"/>
  <c r="AU84" i="14"/>
  <c r="AV84" i="14"/>
  <c r="AW84" i="14"/>
  <c r="AX84" i="14"/>
  <c r="AI85" i="14"/>
  <c r="AJ85" i="14"/>
  <c r="AK85" i="14"/>
  <c r="AL85" i="14"/>
  <c r="AM85" i="14"/>
  <c r="AN85" i="14"/>
  <c r="AO85" i="14"/>
  <c r="AP85" i="14"/>
  <c r="AQ85" i="14"/>
  <c r="AR85" i="14"/>
  <c r="AS85" i="14"/>
  <c r="AT85" i="14"/>
  <c r="AU85" i="14"/>
  <c r="AV85" i="14"/>
  <c r="AW85" i="14"/>
  <c r="AX85" i="14"/>
  <c r="AI86" i="14"/>
  <c r="AJ86" i="14"/>
  <c r="AK86" i="14"/>
  <c r="AL86" i="14"/>
  <c r="AM86" i="14"/>
  <c r="AN86" i="14"/>
  <c r="AO86" i="14"/>
  <c r="AP86" i="14"/>
  <c r="AQ86" i="14"/>
  <c r="AR86" i="14"/>
  <c r="AS86" i="14"/>
  <c r="AT86" i="14"/>
  <c r="AU86" i="14"/>
  <c r="AV86" i="14"/>
  <c r="AW86" i="14"/>
  <c r="AX86" i="14"/>
  <c r="AI87" i="14"/>
  <c r="AJ87" i="14"/>
  <c r="AK87" i="14"/>
  <c r="AL87" i="14"/>
  <c r="AM87" i="14"/>
  <c r="AN87" i="14"/>
  <c r="AO87" i="14"/>
  <c r="AP87" i="14"/>
  <c r="AQ87" i="14"/>
  <c r="AR87" i="14"/>
  <c r="AS87" i="14"/>
  <c r="AT87" i="14"/>
  <c r="AU87" i="14"/>
  <c r="AV87" i="14"/>
  <c r="AW87" i="14"/>
  <c r="AX87" i="14"/>
  <c r="AI88" i="14"/>
  <c r="AJ88" i="14"/>
  <c r="AK88" i="14"/>
  <c r="AL88" i="14"/>
  <c r="AM88" i="14"/>
  <c r="AN88" i="14"/>
  <c r="AO88" i="14"/>
  <c r="AP88" i="14"/>
  <c r="AQ88" i="14"/>
  <c r="AR88" i="14"/>
  <c r="AS88" i="14"/>
  <c r="AT88" i="14"/>
  <c r="AU88" i="14"/>
  <c r="AV88" i="14"/>
  <c r="AW88" i="14"/>
  <c r="AX88" i="14"/>
  <c r="AI89" i="14"/>
  <c r="AJ89" i="14"/>
  <c r="AK89" i="14"/>
  <c r="AL89" i="14"/>
  <c r="AM89" i="14"/>
  <c r="AN89" i="14"/>
  <c r="AO89" i="14"/>
  <c r="AP89" i="14"/>
  <c r="AQ89" i="14"/>
  <c r="AR89" i="14"/>
  <c r="AS89" i="14"/>
  <c r="AT89" i="14"/>
  <c r="AU89" i="14"/>
  <c r="AV89" i="14"/>
  <c r="AW89" i="14"/>
  <c r="AX89" i="14"/>
  <c r="AI90" i="14"/>
  <c r="AJ90" i="14"/>
  <c r="AK90" i="14"/>
  <c r="AL90" i="14"/>
  <c r="AM90" i="14"/>
  <c r="AN90" i="14"/>
  <c r="AO90" i="14"/>
  <c r="AP90" i="14"/>
  <c r="AQ90" i="14"/>
  <c r="AR90" i="14"/>
  <c r="AS90" i="14"/>
  <c r="AT90" i="14"/>
  <c r="AU90" i="14"/>
  <c r="AV90" i="14"/>
  <c r="AW90" i="14"/>
  <c r="AX90" i="14"/>
  <c r="AI91" i="14"/>
  <c r="AJ91" i="14"/>
  <c r="AK91" i="14"/>
  <c r="AL91" i="14"/>
  <c r="AM91" i="14"/>
  <c r="AN91" i="14"/>
  <c r="AO91" i="14"/>
  <c r="AP91" i="14"/>
  <c r="AQ91" i="14"/>
  <c r="AR91" i="14"/>
  <c r="AS91" i="14"/>
  <c r="AT91" i="14"/>
  <c r="AU91" i="14"/>
  <c r="AV91" i="14"/>
  <c r="AW91" i="14"/>
  <c r="AX91" i="14"/>
  <c r="AI92" i="14"/>
  <c r="AJ92" i="14"/>
  <c r="AK92" i="14"/>
  <c r="AL92" i="14"/>
  <c r="AM92" i="14"/>
  <c r="AN92" i="14"/>
  <c r="AO92" i="14"/>
  <c r="AP92" i="14"/>
  <c r="AQ92" i="14"/>
  <c r="AR92" i="14"/>
  <c r="AS92" i="14"/>
  <c r="AT92" i="14"/>
  <c r="AU92" i="14"/>
  <c r="AV92" i="14"/>
  <c r="AW92" i="14"/>
  <c r="AX92" i="14"/>
  <c r="AI93" i="14"/>
  <c r="AJ93" i="14"/>
  <c r="AK93" i="14"/>
  <c r="AL93" i="14"/>
  <c r="AM93" i="14"/>
  <c r="AN93" i="14"/>
  <c r="AO93" i="14"/>
  <c r="AP93" i="14"/>
  <c r="AQ93" i="14"/>
  <c r="AR93" i="14"/>
  <c r="AS93" i="14"/>
  <c r="AT93" i="14"/>
  <c r="AU93" i="14"/>
  <c r="AV93" i="14"/>
  <c r="AW93" i="14"/>
  <c r="AX93" i="14"/>
  <c r="AI94" i="14"/>
  <c r="AJ94" i="14"/>
  <c r="AK94" i="14"/>
  <c r="AL94" i="14"/>
  <c r="AM94" i="14"/>
  <c r="AN94" i="14"/>
  <c r="AO94" i="14"/>
  <c r="AP94" i="14"/>
  <c r="AQ94" i="14"/>
  <c r="AR94" i="14"/>
  <c r="AS94" i="14"/>
  <c r="AT94" i="14"/>
  <c r="AU94" i="14"/>
  <c r="AV94" i="14"/>
  <c r="AW94" i="14"/>
  <c r="AX94" i="14"/>
  <c r="AI95" i="14"/>
  <c r="AJ95" i="14"/>
  <c r="AK95" i="14"/>
  <c r="AL95" i="14"/>
  <c r="AM95" i="14"/>
  <c r="AN95" i="14"/>
  <c r="AO95" i="14"/>
  <c r="AP95" i="14"/>
  <c r="AQ95" i="14"/>
  <c r="AR95" i="14"/>
  <c r="AS95" i="14"/>
  <c r="AT95" i="14"/>
  <c r="AU95" i="14"/>
  <c r="AV95" i="14"/>
  <c r="AW95" i="14"/>
  <c r="AX95" i="14"/>
  <c r="AI96" i="14"/>
  <c r="AJ96" i="14"/>
  <c r="AK96" i="14"/>
  <c r="AL96" i="14"/>
  <c r="AM96" i="14"/>
  <c r="AN96" i="14"/>
  <c r="AO96" i="14"/>
  <c r="AP96" i="14"/>
  <c r="AQ96" i="14"/>
  <c r="AR96" i="14"/>
  <c r="AS96" i="14"/>
  <c r="AT96" i="14"/>
  <c r="AU96" i="14"/>
  <c r="AV96" i="14"/>
  <c r="AW96" i="14"/>
  <c r="AX96" i="14"/>
  <c r="AI97" i="14"/>
  <c r="AJ97" i="14"/>
  <c r="AK97" i="14"/>
  <c r="AL97" i="14"/>
  <c r="AM97" i="14"/>
  <c r="AN97" i="14"/>
  <c r="AO97" i="14"/>
  <c r="AP97" i="14"/>
  <c r="AQ97" i="14"/>
  <c r="AR97" i="14"/>
  <c r="AS97" i="14"/>
  <c r="AT97" i="14"/>
  <c r="AU97" i="14"/>
  <c r="AV97" i="14"/>
  <c r="AW97" i="14"/>
  <c r="AX97" i="14"/>
  <c r="AI98" i="14"/>
  <c r="AJ98" i="14"/>
  <c r="AK98" i="14"/>
  <c r="AL98" i="14"/>
  <c r="AM98" i="14"/>
  <c r="AN98" i="14"/>
  <c r="AO98" i="14"/>
  <c r="AP98" i="14"/>
  <c r="AQ98" i="14"/>
  <c r="AR98" i="14"/>
  <c r="AS98" i="14"/>
  <c r="AT98" i="14"/>
  <c r="AU98" i="14"/>
  <c r="AV98" i="14"/>
  <c r="AW98" i="14"/>
  <c r="AX98" i="14"/>
  <c r="AI99" i="14"/>
  <c r="AJ99" i="14"/>
  <c r="AK99" i="14"/>
  <c r="AL99" i="14"/>
  <c r="AM99" i="14"/>
  <c r="AN99" i="14"/>
  <c r="AO99" i="14"/>
  <c r="AP99" i="14"/>
  <c r="AQ99" i="14"/>
  <c r="AR99" i="14"/>
  <c r="AS99" i="14"/>
  <c r="AT99" i="14"/>
  <c r="AU99" i="14"/>
  <c r="AV99" i="14"/>
  <c r="AW99" i="14"/>
  <c r="AX99" i="14"/>
  <c r="AI100" i="14"/>
  <c r="AJ100" i="14"/>
  <c r="AK100" i="14"/>
  <c r="AL100" i="14"/>
  <c r="AM100" i="14"/>
  <c r="AN100" i="14"/>
  <c r="AO100" i="14"/>
  <c r="AP100" i="14"/>
  <c r="AQ100" i="14"/>
  <c r="AR100" i="14"/>
  <c r="AS100" i="14"/>
  <c r="AT100" i="14"/>
  <c r="AU100" i="14"/>
  <c r="AV100" i="14"/>
  <c r="AW100" i="14"/>
  <c r="AX100" i="14"/>
  <c r="AI101" i="14"/>
  <c r="AJ101" i="14"/>
  <c r="AK101" i="14"/>
  <c r="AL101" i="14"/>
  <c r="AM101" i="14"/>
  <c r="AN101" i="14"/>
  <c r="AO101" i="14"/>
  <c r="AP101" i="14"/>
  <c r="AQ101" i="14"/>
  <c r="AR101" i="14"/>
  <c r="AS101" i="14"/>
  <c r="AT101" i="14"/>
  <c r="AU101" i="14"/>
  <c r="AV101" i="14"/>
  <c r="AW101" i="14"/>
  <c r="AX101" i="14"/>
  <c r="AI102" i="14"/>
  <c r="AJ102" i="14"/>
  <c r="AK102" i="14"/>
  <c r="AL102" i="14"/>
  <c r="AM102" i="14"/>
  <c r="AN102" i="14"/>
  <c r="AO102" i="14"/>
  <c r="AP102" i="14"/>
  <c r="AQ102" i="14"/>
  <c r="AR102" i="14"/>
  <c r="AS102" i="14"/>
  <c r="AT102" i="14"/>
  <c r="AU102" i="14"/>
  <c r="AV102" i="14"/>
  <c r="AW102" i="14"/>
  <c r="AX102" i="14"/>
  <c r="AI103" i="14"/>
  <c r="AJ103" i="14"/>
  <c r="AK103" i="14"/>
  <c r="AL103" i="14"/>
  <c r="AM103" i="14"/>
  <c r="AN103" i="14"/>
  <c r="AO103" i="14"/>
  <c r="AP103" i="14"/>
  <c r="AQ103" i="14"/>
  <c r="AR103" i="14"/>
  <c r="AS103" i="14"/>
  <c r="AT103" i="14"/>
  <c r="AU103" i="14"/>
  <c r="AV103" i="14"/>
  <c r="AW103" i="14"/>
  <c r="AX103" i="14"/>
  <c r="AI104" i="14"/>
  <c r="AJ104" i="14"/>
  <c r="AK104" i="14"/>
  <c r="AL104" i="14"/>
  <c r="AM104" i="14"/>
  <c r="AN104" i="14"/>
  <c r="AO104" i="14"/>
  <c r="AP104" i="14"/>
  <c r="AQ104" i="14"/>
  <c r="AR104" i="14"/>
  <c r="AS104" i="14"/>
  <c r="AT104" i="14"/>
  <c r="AU104" i="14"/>
  <c r="AV104" i="14"/>
  <c r="AW104" i="14"/>
  <c r="AX104" i="14"/>
  <c r="AI105" i="14"/>
  <c r="AJ105" i="14"/>
  <c r="AK105" i="14"/>
  <c r="AL105" i="14"/>
  <c r="AM105" i="14"/>
  <c r="AN105" i="14"/>
  <c r="AO105" i="14"/>
  <c r="AP105" i="14"/>
  <c r="AQ105" i="14"/>
  <c r="AR105" i="14"/>
  <c r="AS105" i="14"/>
  <c r="AT105" i="14"/>
  <c r="AU105" i="14"/>
  <c r="AV105" i="14"/>
  <c r="AW105" i="14"/>
  <c r="AX105" i="14"/>
  <c r="AI106" i="14"/>
  <c r="AJ106" i="14"/>
  <c r="AK106" i="14"/>
  <c r="AL106" i="14"/>
  <c r="AM106" i="14"/>
  <c r="AN106" i="14"/>
  <c r="AO106" i="14"/>
  <c r="AP106" i="14"/>
  <c r="AQ106" i="14"/>
  <c r="AR106" i="14"/>
  <c r="AS106" i="14"/>
  <c r="AT106" i="14"/>
  <c r="AU106" i="14"/>
  <c r="AV106" i="14"/>
  <c r="AW106" i="14"/>
  <c r="AX106" i="14"/>
  <c r="AI107" i="14"/>
  <c r="AJ107" i="14"/>
  <c r="AK107" i="14"/>
  <c r="AL107" i="14"/>
  <c r="AM107" i="14"/>
  <c r="AN107" i="14"/>
  <c r="AO107" i="14"/>
  <c r="AP107" i="14"/>
  <c r="AQ107" i="14"/>
  <c r="AR107" i="14"/>
  <c r="AS107" i="14"/>
  <c r="AT107" i="14"/>
  <c r="AU107" i="14"/>
  <c r="AV107" i="14"/>
  <c r="AW107" i="14"/>
  <c r="AX107" i="14"/>
  <c r="AI108" i="14"/>
  <c r="AJ108" i="14"/>
  <c r="AK108" i="14"/>
  <c r="AL108" i="14"/>
  <c r="AM108" i="14"/>
  <c r="AN108" i="14"/>
  <c r="AO108" i="14"/>
  <c r="AP108" i="14"/>
  <c r="AQ108" i="14"/>
  <c r="AR108" i="14"/>
  <c r="AS108" i="14"/>
  <c r="AT108" i="14"/>
  <c r="AU108" i="14"/>
  <c r="AV108" i="14"/>
  <c r="AW108" i="14"/>
  <c r="AX108" i="14"/>
  <c r="AI109" i="14"/>
  <c r="AJ109" i="14"/>
  <c r="AK109" i="14"/>
  <c r="AL109" i="14"/>
  <c r="AM109" i="14"/>
  <c r="AN109" i="14"/>
  <c r="AO109" i="14"/>
  <c r="AP109" i="14"/>
  <c r="AQ109" i="14"/>
  <c r="AR109" i="14"/>
  <c r="AS109" i="14"/>
  <c r="AT109" i="14"/>
  <c r="AU109" i="14"/>
  <c r="AV109" i="14"/>
  <c r="AW109" i="14"/>
  <c r="AX109" i="14"/>
  <c r="AI110" i="14"/>
  <c r="AJ110" i="14"/>
  <c r="AK110" i="14"/>
  <c r="AL110" i="14"/>
  <c r="AM110" i="14"/>
  <c r="AN110" i="14"/>
  <c r="AO110" i="14"/>
  <c r="AP110" i="14"/>
  <c r="AQ110" i="14"/>
  <c r="AR110" i="14"/>
  <c r="AS110" i="14"/>
  <c r="AT110" i="14"/>
  <c r="AU110" i="14"/>
  <c r="AV110" i="14"/>
  <c r="AW110" i="14"/>
  <c r="AX110" i="14"/>
  <c r="AI111" i="14"/>
  <c r="AJ111" i="14"/>
  <c r="AK111" i="14"/>
  <c r="AL111" i="14"/>
  <c r="AM111" i="14"/>
  <c r="AN111" i="14"/>
  <c r="AO111" i="14"/>
  <c r="AP111" i="14"/>
  <c r="AQ111" i="14"/>
  <c r="AR111" i="14"/>
  <c r="AS111" i="14"/>
  <c r="AT111" i="14"/>
  <c r="AU111" i="14"/>
  <c r="AV111" i="14"/>
  <c r="AW111" i="14"/>
  <c r="AX111" i="14"/>
  <c r="AI112" i="14"/>
  <c r="AJ112" i="14"/>
  <c r="AK112" i="14"/>
  <c r="AL112" i="14"/>
  <c r="AM112" i="14"/>
  <c r="AN112" i="14"/>
  <c r="AO112" i="14"/>
  <c r="AP112" i="14"/>
  <c r="AQ112" i="14"/>
  <c r="AR112" i="14"/>
  <c r="AS112" i="14"/>
  <c r="AT112" i="14"/>
  <c r="AU112" i="14"/>
  <c r="AV112" i="14"/>
  <c r="AW112" i="14"/>
  <c r="AX112" i="14"/>
  <c r="AI113" i="14"/>
  <c r="AJ113" i="14"/>
  <c r="AK113" i="14"/>
  <c r="AL113" i="14"/>
  <c r="AM113" i="14"/>
  <c r="AN113" i="14"/>
  <c r="AO113" i="14"/>
  <c r="AP113" i="14"/>
  <c r="AQ113" i="14"/>
  <c r="AR113" i="14"/>
  <c r="AS113" i="14"/>
  <c r="AT113" i="14"/>
  <c r="AU113" i="14"/>
  <c r="AV113" i="14"/>
  <c r="AW113" i="14"/>
  <c r="AX113" i="14"/>
  <c r="AI114" i="14"/>
  <c r="AJ114" i="14"/>
  <c r="AK114" i="14"/>
  <c r="AL114" i="14"/>
  <c r="AM114" i="14"/>
  <c r="AN114" i="14"/>
  <c r="AO114" i="14"/>
  <c r="AP114" i="14"/>
  <c r="AQ114" i="14"/>
  <c r="AR114" i="14"/>
  <c r="AS114" i="14"/>
  <c r="AT114" i="14"/>
  <c r="AU114" i="14"/>
  <c r="AV114" i="14"/>
  <c r="AW114" i="14"/>
  <c r="AX114" i="14"/>
  <c r="AI115" i="14"/>
  <c r="AJ115" i="14"/>
  <c r="AK115" i="14"/>
  <c r="AL115" i="14"/>
  <c r="AM115" i="14"/>
  <c r="AN115" i="14"/>
  <c r="AO115" i="14"/>
  <c r="AP115" i="14"/>
  <c r="AQ115" i="14"/>
  <c r="AR115" i="14"/>
  <c r="AS115" i="14"/>
  <c r="AT115" i="14"/>
  <c r="AU115" i="14"/>
  <c r="AV115" i="14"/>
  <c r="AW115" i="14"/>
  <c r="AX115" i="14"/>
  <c r="AI116" i="14"/>
  <c r="AJ116" i="14"/>
  <c r="AK116" i="14"/>
  <c r="AL116" i="14"/>
  <c r="AM116" i="14"/>
  <c r="AN116" i="14"/>
  <c r="AO116" i="14"/>
  <c r="AP116" i="14"/>
  <c r="AQ116" i="14"/>
  <c r="AR116" i="14"/>
  <c r="AS116" i="14"/>
  <c r="AT116" i="14"/>
  <c r="AU116" i="14"/>
  <c r="AV116" i="14"/>
  <c r="AW116" i="14"/>
  <c r="AX116" i="14"/>
  <c r="AI117" i="14"/>
  <c r="AJ117" i="14"/>
  <c r="AK117" i="14"/>
  <c r="AL117" i="14"/>
  <c r="AM117" i="14"/>
  <c r="AN117" i="14"/>
  <c r="AO117" i="14"/>
  <c r="AP117" i="14"/>
  <c r="AQ117" i="14"/>
  <c r="AR117" i="14"/>
  <c r="AS117" i="14"/>
  <c r="AT117" i="14"/>
  <c r="AU117" i="14"/>
  <c r="AV117" i="14"/>
  <c r="AW117" i="14"/>
  <c r="AX117" i="14"/>
  <c r="AI118" i="14"/>
  <c r="AJ118" i="14"/>
  <c r="AK118" i="14"/>
  <c r="AL118" i="14"/>
  <c r="AM118" i="14"/>
  <c r="AN118" i="14"/>
  <c r="AO118" i="14"/>
  <c r="AP118" i="14"/>
  <c r="AQ118" i="14"/>
  <c r="AR118" i="14"/>
  <c r="AS118" i="14"/>
  <c r="AT118" i="14"/>
  <c r="AU118" i="14"/>
  <c r="AV118" i="14"/>
  <c r="AW118" i="14"/>
  <c r="AX118" i="14"/>
  <c r="AI119" i="14"/>
  <c r="AJ119" i="14"/>
  <c r="AK119" i="14"/>
  <c r="AL119" i="14"/>
  <c r="AM119" i="14"/>
  <c r="AN119" i="14"/>
  <c r="AO119" i="14"/>
  <c r="AP119" i="14"/>
  <c r="AQ119" i="14"/>
  <c r="AR119" i="14"/>
  <c r="AS119" i="14"/>
  <c r="AT119" i="14"/>
  <c r="AU119" i="14"/>
  <c r="AV119" i="14"/>
  <c r="AW119" i="14"/>
  <c r="AX119" i="14"/>
  <c r="AI120" i="14"/>
  <c r="AJ120" i="14"/>
  <c r="AK120" i="14"/>
  <c r="AL120" i="14"/>
  <c r="AM120" i="14"/>
  <c r="AN120" i="14"/>
  <c r="AO120" i="14"/>
  <c r="AP120" i="14"/>
  <c r="AQ120" i="14"/>
  <c r="AR120" i="14"/>
  <c r="AS120" i="14"/>
  <c r="AT120" i="14"/>
  <c r="AU120" i="14"/>
  <c r="AV120" i="14"/>
  <c r="AW120" i="14"/>
  <c r="AX120" i="14"/>
  <c r="AI121" i="14"/>
  <c r="AJ121" i="14"/>
  <c r="AK121" i="14"/>
  <c r="AL121" i="14"/>
  <c r="AM121" i="14"/>
  <c r="AN121" i="14"/>
  <c r="AO121" i="14"/>
  <c r="AP121" i="14"/>
  <c r="AQ121" i="14"/>
  <c r="AR121" i="14"/>
  <c r="AS121" i="14"/>
  <c r="AT121" i="14"/>
  <c r="AU121" i="14"/>
  <c r="AV121" i="14"/>
  <c r="AW121" i="14"/>
  <c r="AX121" i="14"/>
  <c r="AI122" i="14"/>
  <c r="AJ122" i="14"/>
  <c r="AK122" i="14"/>
  <c r="AL122" i="14"/>
  <c r="AM122" i="14"/>
  <c r="AN122" i="14"/>
  <c r="AO122" i="14"/>
  <c r="AP122" i="14"/>
  <c r="AQ122" i="14"/>
  <c r="AR122" i="14"/>
  <c r="AS122" i="14"/>
  <c r="AT122" i="14"/>
  <c r="AU122" i="14"/>
  <c r="AV122" i="14"/>
  <c r="AW122" i="14"/>
  <c r="AX122" i="14"/>
  <c r="AI123" i="14"/>
  <c r="AJ123" i="14"/>
  <c r="AK123" i="14"/>
  <c r="AL123" i="14"/>
  <c r="AM123" i="14"/>
  <c r="AN123" i="14"/>
  <c r="AO123" i="14"/>
  <c r="AP123" i="14"/>
  <c r="AQ123" i="14"/>
  <c r="AR123" i="14"/>
  <c r="AS123" i="14"/>
  <c r="AT123" i="14"/>
  <c r="AU123" i="14"/>
  <c r="AV123" i="14"/>
  <c r="AW123" i="14"/>
  <c r="AX123" i="14"/>
  <c r="AI124" i="14"/>
  <c r="AJ124" i="14"/>
  <c r="AK124" i="14"/>
  <c r="AL124" i="14"/>
  <c r="AM124" i="14"/>
  <c r="AN124" i="14"/>
  <c r="AO124" i="14"/>
  <c r="AP124" i="14"/>
  <c r="AQ124" i="14"/>
  <c r="AR124" i="14"/>
  <c r="AS124" i="14"/>
  <c r="AT124" i="14"/>
  <c r="AU124" i="14"/>
  <c r="AV124" i="14"/>
  <c r="AW124" i="14"/>
  <c r="AX124" i="14"/>
  <c r="AI125" i="14"/>
  <c r="AJ125" i="14"/>
  <c r="AK125" i="14"/>
  <c r="AL125" i="14"/>
  <c r="AM125" i="14"/>
  <c r="AN125" i="14"/>
  <c r="AO125" i="14"/>
  <c r="AP125" i="14"/>
  <c r="AQ125" i="14"/>
  <c r="AR125" i="14"/>
  <c r="AS125" i="14"/>
  <c r="AT125" i="14"/>
  <c r="AU125" i="14"/>
  <c r="AV125" i="14"/>
  <c r="AW125" i="14"/>
  <c r="AX125" i="14"/>
  <c r="AI126" i="14"/>
  <c r="AJ126" i="14"/>
  <c r="AK126" i="14"/>
  <c r="AL126" i="14"/>
  <c r="AM126" i="14"/>
  <c r="AN126" i="14"/>
  <c r="AO126" i="14"/>
  <c r="AP126" i="14"/>
  <c r="AQ126" i="14"/>
  <c r="AR126" i="14"/>
  <c r="AS126" i="14"/>
  <c r="AT126" i="14"/>
  <c r="AU126" i="14"/>
  <c r="AV126" i="14"/>
  <c r="AW126" i="14"/>
  <c r="AX126" i="14"/>
  <c r="AI127" i="14"/>
  <c r="AJ127" i="14"/>
  <c r="AK127" i="14"/>
  <c r="AL127" i="14"/>
  <c r="AM127" i="14"/>
  <c r="AN127" i="14"/>
  <c r="AO127" i="14"/>
  <c r="AP127" i="14"/>
  <c r="AQ127" i="14"/>
  <c r="AR127" i="14"/>
  <c r="AS127" i="14"/>
  <c r="AT127" i="14"/>
  <c r="AU127" i="14"/>
  <c r="AV127" i="14"/>
  <c r="AW127" i="14"/>
  <c r="AX127" i="14"/>
  <c r="AI128" i="14"/>
  <c r="AJ128" i="14"/>
  <c r="AK128" i="14"/>
  <c r="AL128" i="14"/>
  <c r="AM128" i="14"/>
  <c r="AN128" i="14"/>
  <c r="AO128" i="14"/>
  <c r="AP128" i="14"/>
  <c r="AQ128" i="14"/>
  <c r="AR128" i="14"/>
  <c r="AS128" i="14"/>
  <c r="AT128" i="14"/>
  <c r="AU128" i="14"/>
  <c r="AV128" i="14"/>
  <c r="AW128" i="14"/>
  <c r="AX128" i="14"/>
  <c r="AI129" i="14"/>
  <c r="AJ129" i="14"/>
  <c r="AK129" i="14"/>
  <c r="AL129" i="14"/>
  <c r="AM129" i="14"/>
  <c r="AN129" i="14"/>
  <c r="AO129" i="14"/>
  <c r="AP129" i="14"/>
  <c r="AQ129" i="14"/>
  <c r="AR129" i="14"/>
  <c r="AS129" i="14"/>
  <c r="AT129" i="14"/>
  <c r="AU129" i="14"/>
  <c r="AV129" i="14"/>
  <c r="AW129" i="14"/>
  <c r="AX129" i="14"/>
  <c r="AI130" i="14"/>
  <c r="AJ130" i="14"/>
  <c r="AK130" i="14"/>
  <c r="AL130" i="14"/>
  <c r="AM130" i="14"/>
  <c r="AN130" i="14"/>
  <c r="AO130" i="14"/>
  <c r="AP130" i="14"/>
  <c r="AQ130" i="14"/>
  <c r="AR130" i="14"/>
  <c r="AS130" i="14"/>
  <c r="AT130" i="14"/>
  <c r="AU130" i="14"/>
  <c r="AV130" i="14"/>
  <c r="AW130" i="14"/>
  <c r="AX130" i="14"/>
  <c r="AI131" i="14"/>
  <c r="AJ131" i="14"/>
  <c r="AK131" i="14"/>
  <c r="AL131" i="14"/>
  <c r="AM131" i="14"/>
  <c r="AN131" i="14"/>
  <c r="AO131" i="14"/>
  <c r="AP131" i="14"/>
  <c r="AQ131" i="14"/>
  <c r="AR131" i="14"/>
  <c r="AS131" i="14"/>
  <c r="AT131" i="14"/>
  <c r="AU131" i="14"/>
  <c r="AV131" i="14"/>
  <c r="AW131" i="14"/>
  <c r="AX131" i="14"/>
  <c r="AI132" i="14"/>
  <c r="AJ132" i="14"/>
  <c r="AK132" i="14"/>
  <c r="AL132" i="14"/>
  <c r="AM132" i="14"/>
  <c r="AN132" i="14"/>
  <c r="AO132" i="14"/>
  <c r="AP132" i="14"/>
  <c r="AQ132" i="14"/>
  <c r="AR132" i="14"/>
  <c r="AS132" i="14"/>
  <c r="AT132" i="14"/>
  <c r="AU132" i="14"/>
  <c r="AV132" i="14"/>
  <c r="AW132" i="14"/>
  <c r="AX132" i="14"/>
  <c r="AI133" i="14"/>
  <c r="AJ133" i="14"/>
  <c r="AK133" i="14"/>
  <c r="AL133" i="14"/>
  <c r="AM133" i="14"/>
  <c r="AN133" i="14"/>
  <c r="AO133" i="14"/>
  <c r="AP133" i="14"/>
  <c r="AQ133" i="14"/>
  <c r="AR133" i="14"/>
  <c r="AS133" i="14"/>
  <c r="AT133" i="14"/>
  <c r="AU133" i="14"/>
  <c r="AV133" i="14"/>
  <c r="AW133" i="14"/>
  <c r="AX133" i="14"/>
  <c r="AI134" i="14"/>
  <c r="AJ134" i="14"/>
  <c r="AK134" i="14"/>
  <c r="AL134" i="14"/>
  <c r="AM134" i="14"/>
  <c r="AN134" i="14"/>
  <c r="AO134" i="14"/>
  <c r="AP134" i="14"/>
  <c r="AQ134" i="14"/>
  <c r="AR134" i="14"/>
  <c r="AS134" i="14"/>
  <c r="AT134" i="14"/>
  <c r="AU134" i="14"/>
  <c r="AV134" i="14"/>
  <c r="AW134" i="14"/>
  <c r="AX134" i="14"/>
  <c r="AI135" i="14"/>
  <c r="AJ135" i="14"/>
  <c r="AK135" i="14"/>
  <c r="AL135" i="14"/>
  <c r="AM135" i="14"/>
  <c r="AN135" i="14"/>
  <c r="AO135" i="14"/>
  <c r="AP135" i="14"/>
  <c r="AQ135" i="14"/>
  <c r="AR135" i="14"/>
  <c r="AS135" i="14"/>
  <c r="AT135" i="14"/>
  <c r="AU135" i="14"/>
  <c r="AV135" i="14"/>
  <c r="AW135" i="14"/>
  <c r="AX135" i="14"/>
  <c r="AI136" i="14"/>
  <c r="AJ136" i="14"/>
  <c r="AK136" i="14"/>
  <c r="AL136" i="14"/>
  <c r="AM136" i="14"/>
  <c r="AN136" i="14"/>
  <c r="AO136" i="14"/>
  <c r="AP136" i="14"/>
  <c r="AQ136" i="14"/>
  <c r="AR136" i="14"/>
  <c r="AS136" i="14"/>
  <c r="AT136" i="14"/>
  <c r="AU136" i="14"/>
  <c r="AV136" i="14"/>
  <c r="AW136" i="14"/>
  <c r="AX136" i="14"/>
  <c r="AI137" i="14"/>
  <c r="AJ137" i="14"/>
  <c r="AK137" i="14"/>
  <c r="AL137" i="14"/>
  <c r="AM137" i="14"/>
  <c r="AN137" i="14"/>
  <c r="AO137" i="14"/>
  <c r="AP137" i="14"/>
  <c r="AQ137" i="14"/>
  <c r="AR137" i="14"/>
  <c r="AS137" i="14"/>
  <c r="AT137" i="14"/>
  <c r="AU137" i="14"/>
  <c r="AV137" i="14"/>
  <c r="AW137" i="14"/>
  <c r="AX137" i="14"/>
  <c r="AI138" i="14"/>
  <c r="AJ138" i="14"/>
  <c r="AK138" i="14"/>
  <c r="AL138" i="14"/>
  <c r="AM138" i="14"/>
  <c r="AN138" i="14"/>
  <c r="AO138" i="14"/>
  <c r="AP138" i="14"/>
  <c r="AQ138" i="14"/>
  <c r="AR138" i="14"/>
  <c r="AS138" i="14"/>
  <c r="AT138" i="14"/>
  <c r="AU138" i="14"/>
  <c r="AV138" i="14"/>
  <c r="AW138" i="14"/>
  <c r="AX138" i="14"/>
  <c r="AI139" i="14"/>
  <c r="AJ139" i="14"/>
  <c r="AK139" i="14"/>
  <c r="AL139" i="14"/>
  <c r="AM139" i="14"/>
  <c r="AN139" i="14"/>
  <c r="AO139" i="14"/>
  <c r="AP139" i="14"/>
  <c r="AQ139" i="14"/>
  <c r="AR139" i="14"/>
  <c r="AS139" i="14"/>
  <c r="AT139" i="14"/>
  <c r="AU139" i="14"/>
  <c r="AV139" i="14"/>
  <c r="AW139" i="14"/>
  <c r="AX139" i="14"/>
  <c r="AI140" i="14"/>
  <c r="AJ140" i="14"/>
  <c r="AK140" i="14"/>
  <c r="AL140" i="14"/>
  <c r="AM140" i="14"/>
  <c r="AN140" i="14"/>
  <c r="AO140" i="14"/>
  <c r="AP140" i="14"/>
  <c r="AQ140" i="14"/>
  <c r="AR140" i="14"/>
  <c r="AS140" i="14"/>
  <c r="AT140" i="14"/>
  <c r="AU140" i="14"/>
  <c r="AV140" i="14"/>
  <c r="AW140" i="14"/>
  <c r="AX140" i="14"/>
  <c r="AI141" i="14"/>
  <c r="AJ141" i="14"/>
  <c r="AK141" i="14"/>
  <c r="AL141" i="14"/>
  <c r="AM141" i="14"/>
  <c r="AN141" i="14"/>
  <c r="AO141" i="14"/>
  <c r="AP141" i="14"/>
  <c r="AQ141" i="14"/>
  <c r="AR141" i="14"/>
  <c r="AS141" i="14"/>
  <c r="AT141" i="14"/>
  <c r="AU141" i="14"/>
  <c r="AV141" i="14"/>
  <c r="AW141" i="14"/>
  <c r="AX141" i="14"/>
  <c r="AI142" i="14"/>
  <c r="AJ142" i="14"/>
  <c r="AK142" i="14"/>
  <c r="AL142" i="14"/>
  <c r="AM142" i="14"/>
  <c r="AN142" i="14"/>
  <c r="AO142" i="14"/>
  <c r="AP142" i="14"/>
  <c r="AQ142" i="14"/>
  <c r="AR142" i="14"/>
  <c r="AS142" i="14"/>
  <c r="AT142" i="14"/>
  <c r="AU142" i="14"/>
  <c r="AV142" i="14"/>
  <c r="AW142" i="14"/>
  <c r="AX142" i="14"/>
  <c r="AI143" i="14"/>
  <c r="AJ143" i="14"/>
  <c r="AK143" i="14"/>
  <c r="AL143" i="14"/>
  <c r="AM143" i="14"/>
  <c r="AN143" i="14"/>
  <c r="AO143" i="14"/>
  <c r="AP143" i="14"/>
  <c r="AQ143" i="14"/>
  <c r="AR143" i="14"/>
  <c r="AS143" i="14"/>
  <c r="AT143" i="14"/>
  <c r="AU143" i="14"/>
  <c r="AV143" i="14"/>
  <c r="AW143" i="14"/>
  <c r="AX143" i="14"/>
  <c r="AI144" i="14"/>
  <c r="AJ144" i="14"/>
  <c r="AK144" i="14"/>
  <c r="AL144" i="14"/>
  <c r="AM144" i="14"/>
  <c r="AN144" i="14"/>
  <c r="AO144" i="14"/>
  <c r="AP144" i="14"/>
  <c r="AQ144" i="14"/>
  <c r="AR144" i="14"/>
  <c r="AS144" i="14"/>
  <c r="AT144" i="14"/>
  <c r="AU144" i="14"/>
  <c r="AV144" i="14"/>
  <c r="AW144" i="14"/>
  <c r="AX144" i="14"/>
  <c r="AI145" i="14"/>
  <c r="AJ145" i="14"/>
  <c r="AK145" i="14"/>
  <c r="AL145" i="14"/>
  <c r="AM145" i="14"/>
  <c r="AN145" i="14"/>
  <c r="AO145" i="14"/>
  <c r="AP145" i="14"/>
  <c r="AQ145" i="14"/>
  <c r="AR145" i="14"/>
  <c r="AS145" i="14"/>
  <c r="AT145" i="14"/>
  <c r="AU145" i="14"/>
  <c r="AV145" i="14"/>
  <c r="AW145" i="14"/>
  <c r="AX145" i="14"/>
  <c r="AI146" i="14"/>
  <c r="AJ146" i="14"/>
  <c r="AK146" i="14"/>
  <c r="AL146" i="14"/>
  <c r="AM146" i="14"/>
  <c r="AN146" i="14"/>
  <c r="AO146" i="14"/>
  <c r="AP146" i="14"/>
  <c r="AQ146" i="14"/>
  <c r="AR146" i="14"/>
  <c r="AS146" i="14"/>
  <c r="AT146" i="14"/>
  <c r="AU146" i="14"/>
  <c r="AV146" i="14"/>
  <c r="AW146" i="14"/>
  <c r="AX146" i="14"/>
  <c r="AI147" i="14"/>
  <c r="AJ147" i="14"/>
  <c r="AK147" i="14"/>
  <c r="AL147" i="14"/>
  <c r="AM147" i="14"/>
  <c r="AN147" i="14"/>
  <c r="AO147" i="14"/>
  <c r="AP147" i="14"/>
  <c r="AQ147" i="14"/>
  <c r="AR147" i="14"/>
  <c r="AS147" i="14"/>
  <c r="AT147" i="14"/>
  <c r="AU147" i="14"/>
  <c r="AV147" i="14"/>
  <c r="AW147" i="14"/>
  <c r="AX147" i="14"/>
  <c r="AI148" i="14"/>
  <c r="AJ148" i="14"/>
  <c r="AK148" i="14"/>
  <c r="AL148" i="14"/>
  <c r="AM148" i="14"/>
  <c r="AN148" i="14"/>
  <c r="AO148" i="14"/>
  <c r="AP148" i="14"/>
  <c r="AQ148" i="14"/>
  <c r="AR148" i="14"/>
  <c r="AS148" i="14"/>
  <c r="AT148" i="14"/>
  <c r="AU148" i="14"/>
  <c r="AV148" i="14"/>
  <c r="AW148" i="14"/>
  <c r="AX148" i="14"/>
  <c r="AI149" i="14"/>
  <c r="AJ149" i="14"/>
  <c r="AK149" i="14"/>
  <c r="AL149" i="14"/>
  <c r="AM149" i="14"/>
  <c r="AN149" i="14"/>
  <c r="AO149" i="14"/>
  <c r="AP149" i="14"/>
  <c r="AQ149" i="14"/>
  <c r="AR149" i="14"/>
  <c r="AS149" i="14"/>
  <c r="AT149" i="14"/>
  <c r="AU149" i="14"/>
  <c r="AV149" i="14"/>
  <c r="AW149" i="14"/>
  <c r="AX149" i="14"/>
  <c r="AI150" i="14"/>
  <c r="AJ150" i="14"/>
  <c r="AK150" i="14"/>
  <c r="AL150" i="14"/>
  <c r="AM150" i="14"/>
  <c r="AN150" i="14"/>
  <c r="AO150" i="14"/>
  <c r="AP150" i="14"/>
  <c r="AQ150" i="14"/>
  <c r="AR150" i="14"/>
  <c r="AS150" i="14"/>
  <c r="AT150" i="14"/>
  <c r="AU150" i="14"/>
  <c r="AV150" i="14"/>
  <c r="AW150" i="14"/>
  <c r="AX150" i="14"/>
  <c r="AI151" i="14"/>
  <c r="AJ151" i="14"/>
  <c r="AK151" i="14"/>
  <c r="AL151" i="14"/>
  <c r="AM151" i="14"/>
  <c r="AN151" i="14"/>
  <c r="AO151" i="14"/>
  <c r="AP151" i="14"/>
  <c r="AQ151" i="14"/>
  <c r="AR151" i="14"/>
  <c r="AS151" i="14"/>
  <c r="AT151" i="14"/>
  <c r="AU151" i="14"/>
  <c r="AV151" i="14"/>
  <c r="AW151" i="14"/>
  <c r="AX151" i="14"/>
  <c r="AI152" i="14"/>
  <c r="AJ152" i="14"/>
  <c r="AK152" i="14"/>
  <c r="AL152" i="14"/>
  <c r="AM152" i="14"/>
  <c r="AN152" i="14"/>
  <c r="AO152" i="14"/>
  <c r="AP152" i="14"/>
  <c r="AQ152" i="14"/>
  <c r="AR152" i="14"/>
  <c r="AS152" i="14"/>
  <c r="AT152" i="14"/>
  <c r="AU152" i="14"/>
  <c r="AV152" i="14"/>
  <c r="AW152" i="14"/>
  <c r="AX152" i="14"/>
  <c r="AI153" i="14"/>
  <c r="AJ153" i="14"/>
  <c r="AK153" i="14"/>
  <c r="AL153" i="14"/>
  <c r="AM153" i="14"/>
  <c r="AN153" i="14"/>
  <c r="AO153" i="14"/>
  <c r="AP153" i="14"/>
  <c r="AQ153" i="14"/>
  <c r="AR153" i="14"/>
  <c r="AS153" i="14"/>
  <c r="AT153" i="14"/>
  <c r="AU153" i="14"/>
  <c r="AV153" i="14"/>
  <c r="AW153" i="14"/>
  <c r="AX153" i="14"/>
  <c r="AI154" i="14"/>
  <c r="AJ154" i="14"/>
  <c r="AK154" i="14"/>
  <c r="AL154" i="14"/>
  <c r="AM154" i="14"/>
  <c r="AN154" i="14"/>
  <c r="AO154" i="14"/>
  <c r="AP154" i="14"/>
  <c r="AQ154" i="14"/>
  <c r="AR154" i="14"/>
  <c r="AS154" i="14"/>
  <c r="AT154" i="14"/>
  <c r="AU154" i="14"/>
  <c r="AV154" i="14"/>
  <c r="AW154" i="14"/>
  <c r="AX154" i="14"/>
  <c r="AI155" i="14"/>
  <c r="AJ155" i="14"/>
  <c r="AK155" i="14"/>
  <c r="AL155" i="14"/>
  <c r="AM155" i="14"/>
  <c r="AN155" i="14"/>
  <c r="AO155" i="14"/>
  <c r="AP155" i="14"/>
  <c r="AQ155" i="14"/>
  <c r="AR155" i="14"/>
  <c r="AS155" i="14"/>
  <c r="AT155" i="14"/>
  <c r="AU155" i="14"/>
  <c r="AV155" i="14"/>
  <c r="AW155" i="14"/>
  <c r="AX155" i="14"/>
  <c r="AI156" i="14"/>
  <c r="AJ156" i="14"/>
  <c r="AK156" i="14"/>
  <c r="AL156" i="14"/>
  <c r="AM156" i="14"/>
  <c r="AN156" i="14"/>
  <c r="AO156" i="14"/>
  <c r="AP156" i="14"/>
  <c r="AQ156" i="14"/>
  <c r="AR156" i="14"/>
  <c r="AS156" i="14"/>
  <c r="AT156" i="14"/>
  <c r="AU156" i="14"/>
  <c r="AV156" i="14"/>
  <c r="AW156" i="14"/>
  <c r="AX156" i="14"/>
  <c r="AI157" i="14"/>
  <c r="AJ157" i="14"/>
  <c r="AK157" i="14"/>
  <c r="AL157" i="14"/>
  <c r="AM157" i="14"/>
  <c r="AN157" i="14"/>
  <c r="AO157" i="14"/>
  <c r="AP157" i="14"/>
  <c r="AQ157" i="14"/>
  <c r="AR157" i="14"/>
  <c r="AS157" i="14"/>
  <c r="AT157" i="14"/>
  <c r="AU157" i="14"/>
  <c r="AV157" i="14"/>
  <c r="AW157" i="14"/>
  <c r="AX157" i="14"/>
  <c r="AI158" i="14"/>
  <c r="AJ158" i="14"/>
  <c r="AK158" i="14"/>
  <c r="AL158" i="14"/>
  <c r="AM158" i="14"/>
  <c r="AN158" i="14"/>
  <c r="AO158" i="14"/>
  <c r="AP158" i="14"/>
  <c r="AQ158" i="14"/>
  <c r="AR158" i="14"/>
  <c r="AS158" i="14"/>
  <c r="AT158" i="14"/>
  <c r="AU158" i="14"/>
  <c r="AV158" i="14"/>
  <c r="AW158" i="14"/>
  <c r="AX158" i="14"/>
  <c r="AI159" i="14"/>
  <c r="AJ159" i="14"/>
  <c r="AK159" i="14"/>
  <c r="AL159" i="14"/>
  <c r="AM159" i="14"/>
  <c r="AN159" i="14"/>
  <c r="AO159" i="14"/>
  <c r="AP159" i="14"/>
  <c r="AQ159" i="14"/>
  <c r="AR159" i="14"/>
  <c r="AS159" i="14"/>
  <c r="AT159" i="14"/>
  <c r="AU159" i="14"/>
  <c r="AV159" i="14"/>
  <c r="AW159" i="14"/>
  <c r="AX159" i="14"/>
  <c r="AI160" i="14"/>
  <c r="AJ160" i="14"/>
  <c r="AK160" i="14"/>
  <c r="AL160" i="14"/>
  <c r="AM160" i="14"/>
  <c r="AN160" i="14"/>
  <c r="AO160" i="14"/>
  <c r="AP160" i="14"/>
  <c r="AQ160" i="14"/>
  <c r="AR160" i="14"/>
  <c r="AS160" i="14"/>
  <c r="AT160" i="14"/>
  <c r="AU160" i="14"/>
  <c r="AV160" i="14"/>
  <c r="AW160" i="14"/>
  <c r="AX160" i="14"/>
  <c r="AI161" i="14"/>
  <c r="AJ161" i="14"/>
  <c r="AK161" i="14"/>
  <c r="AL161" i="14"/>
  <c r="AM161" i="14"/>
  <c r="AN161" i="14"/>
  <c r="AO161" i="14"/>
  <c r="AP161" i="14"/>
  <c r="AQ161" i="14"/>
  <c r="AR161" i="14"/>
  <c r="AS161" i="14"/>
  <c r="AT161" i="14"/>
  <c r="AU161" i="14"/>
  <c r="AV161" i="14"/>
  <c r="AW161" i="14"/>
  <c r="AX161" i="14"/>
  <c r="AI162" i="14"/>
  <c r="AJ162" i="14"/>
  <c r="AK162" i="14"/>
  <c r="AL162" i="14"/>
  <c r="AM162" i="14"/>
  <c r="AN162" i="14"/>
  <c r="AO162" i="14"/>
  <c r="AP162" i="14"/>
  <c r="AQ162" i="14"/>
  <c r="AR162" i="14"/>
  <c r="AS162" i="14"/>
  <c r="AT162" i="14"/>
  <c r="AU162" i="14"/>
  <c r="AV162" i="14"/>
  <c r="AW162" i="14"/>
  <c r="AX162" i="14"/>
  <c r="AI163" i="14"/>
  <c r="AJ163" i="14"/>
  <c r="AK163" i="14"/>
  <c r="AL163" i="14"/>
  <c r="AM163" i="14"/>
  <c r="AN163" i="14"/>
  <c r="AO163" i="14"/>
  <c r="AP163" i="14"/>
  <c r="AQ163" i="14"/>
  <c r="AR163" i="14"/>
  <c r="AS163" i="14"/>
  <c r="AT163" i="14"/>
  <c r="AU163" i="14"/>
  <c r="AV163" i="14"/>
  <c r="AW163" i="14"/>
  <c r="AX163" i="14"/>
  <c r="AI164" i="14"/>
  <c r="AJ164" i="14"/>
  <c r="AK164" i="14"/>
  <c r="AL164" i="14"/>
  <c r="AM164" i="14"/>
  <c r="AN164" i="14"/>
  <c r="AO164" i="14"/>
  <c r="AP164" i="14"/>
  <c r="AQ164" i="14"/>
  <c r="AR164" i="14"/>
  <c r="AS164" i="14"/>
  <c r="AT164" i="14"/>
  <c r="AU164" i="14"/>
  <c r="AV164" i="14"/>
  <c r="AW164" i="14"/>
  <c r="AX164" i="14"/>
  <c r="AI165" i="14"/>
  <c r="AJ165" i="14"/>
  <c r="AK165" i="14"/>
  <c r="AL165" i="14"/>
  <c r="AM165" i="14"/>
  <c r="AN165" i="14"/>
  <c r="AO165" i="14"/>
  <c r="AP165" i="14"/>
  <c r="AQ165" i="14"/>
  <c r="AR165" i="14"/>
  <c r="AS165" i="14"/>
  <c r="AT165" i="14"/>
  <c r="AU165" i="14"/>
  <c r="AV165" i="14"/>
  <c r="AW165" i="14"/>
  <c r="AX165" i="14"/>
  <c r="AI166" i="14"/>
  <c r="AJ166" i="14"/>
  <c r="AK166" i="14"/>
  <c r="AL166" i="14"/>
  <c r="AM166" i="14"/>
  <c r="AN166" i="14"/>
  <c r="AO166" i="14"/>
  <c r="AP166" i="14"/>
  <c r="AQ166" i="14"/>
  <c r="AR166" i="14"/>
  <c r="AS166" i="14"/>
  <c r="AT166" i="14"/>
  <c r="AU166" i="14"/>
  <c r="AV166" i="14"/>
  <c r="AW166" i="14"/>
  <c r="AX166" i="14"/>
  <c r="AI167" i="14"/>
  <c r="AJ167" i="14"/>
  <c r="AK167" i="14"/>
  <c r="AL167" i="14"/>
  <c r="AM167" i="14"/>
  <c r="AN167" i="14"/>
  <c r="AO167" i="14"/>
  <c r="AP167" i="14"/>
  <c r="AQ167" i="14"/>
  <c r="AR167" i="14"/>
  <c r="AS167" i="14"/>
  <c r="AT167" i="14"/>
  <c r="AU167" i="14"/>
  <c r="AV167" i="14"/>
  <c r="AW167" i="14"/>
  <c r="AX167" i="14"/>
  <c r="AI168" i="14"/>
  <c r="AJ168" i="14"/>
  <c r="AK168" i="14"/>
  <c r="AL168" i="14"/>
  <c r="AM168" i="14"/>
  <c r="AN168" i="14"/>
  <c r="AO168" i="14"/>
  <c r="AP168" i="14"/>
  <c r="AQ168" i="14"/>
  <c r="AR168" i="14"/>
  <c r="AS168" i="14"/>
  <c r="AT168" i="14"/>
  <c r="AU168" i="14"/>
  <c r="AV168" i="14"/>
  <c r="AW168" i="14"/>
  <c r="AX168" i="14"/>
  <c r="AI169" i="14"/>
  <c r="AJ169" i="14"/>
  <c r="AK169" i="14"/>
  <c r="AL169" i="14"/>
  <c r="AM169" i="14"/>
  <c r="AN169" i="14"/>
  <c r="AO169" i="14"/>
  <c r="AP169" i="14"/>
  <c r="AQ169" i="14"/>
  <c r="AR169" i="14"/>
  <c r="AS169" i="14"/>
  <c r="AT169" i="14"/>
  <c r="AU169" i="14"/>
  <c r="AV169" i="14"/>
  <c r="AW169" i="14"/>
  <c r="AX169" i="14"/>
  <c r="AI170" i="14"/>
  <c r="AJ170" i="14"/>
  <c r="AK170" i="14"/>
  <c r="AL170" i="14"/>
  <c r="AM170" i="14"/>
  <c r="AN170" i="14"/>
  <c r="AO170" i="14"/>
  <c r="AP170" i="14"/>
  <c r="AQ170" i="14"/>
  <c r="AR170" i="14"/>
  <c r="AS170" i="14"/>
  <c r="AT170" i="14"/>
  <c r="AU170" i="14"/>
  <c r="AV170" i="14"/>
  <c r="AW170" i="14"/>
  <c r="AX170" i="14"/>
  <c r="AI171" i="14"/>
  <c r="AJ171" i="14"/>
  <c r="AK171" i="14"/>
  <c r="AL171" i="14"/>
  <c r="AM171" i="14"/>
  <c r="AN171" i="14"/>
  <c r="AO171" i="14"/>
  <c r="AP171" i="14"/>
  <c r="AQ171" i="14"/>
  <c r="AR171" i="14"/>
  <c r="AS171" i="14"/>
  <c r="AT171" i="14"/>
  <c r="AU171" i="14"/>
  <c r="AV171" i="14"/>
  <c r="AW171" i="14"/>
  <c r="AX171" i="14"/>
  <c r="AI172" i="14"/>
  <c r="AJ172" i="14"/>
  <c r="AK172" i="14"/>
  <c r="AL172" i="14"/>
  <c r="AM172" i="14"/>
  <c r="AN172" i="14"/>
  <c r="AO172" i="14"/>
  <c r="AP172" i="14"/>
  <c r="AQ172" i="14"/>
  <c r="AR172" i="14"/>
  <c r="AS172" i="14"/>
  <c r="AT172" i="14"/>
  <c r="AU172" i="14"/>
  <c r="AV172" i="14"/>
  <c r="AW172" i="14"/>
  <c r="AX172" i="14"/>
  <c r="AI173" i="14"/>
  <c r="AJ173" i="14"/>
  <c r="AK173" i="14"/>
  <c r="AL173" i="14"/>
  <c r="AM173" i="14"/>
  <c r="AN173" i="14"/>
  <c r="AO173" i="14"/>
  <c r="AP173" i="14"/>
  <c r="AQ173" i="14"/>
  <c r="AR173" i="14"/>
  <c r="AS173" i="14"/>
  <c r="AT173" i="14"/>
  <c r="AU173" i="14"/>
  <c r="AV173" i="14"/>
  <c r="AW173" i="14"/>
  <c r="AX173" i="14"/>
  <c r="AI174" i="14"/>
  <c r="AJ174" i="14"/>
  <c r="AK174" i="14"/>
  <c r="AL174" i="14"/>
  <c r="AM174" i="14"/>
  <c r="AN174" i="14"/>
  <c r="AO174" i="14"/>
  <c r="AP174" i="14"/>
  <c r="AQ174" i="14"/>
  <c r="AR174" i="14"/>
  <c r="AS174" i="14"/>
  <c r="AT174" i="14"/>
  <c r="AU174" i="14"/>
  <c r="AV174" i="14"/>
  <c r="AW174" i="14"/>
  <c r="AX174" i="14"/>
  <c r="AI175" i="14"/>
  <c r="AJ175" i="14"/>
  <c r="AK175" i="14"/>
  <c r="AL175" i="14"/>
  <c r="AM175" i="14"/>
  <c r="AN175" i="14"/>
  <c r="AO175" i="14"/>
  <c r="AP175" i="14"/>
  <c r="AQ175" i="14"/>
  <c r="AR175" i="14"/>
  <c r="AS175" i="14"/>
  <c r="AT175" i="14"/>
  <c r="AU175" i="14"/>
  <c r="AV175" i="14"/>
  <c r="AW175" i="14"/>
  <c r="AX175" i="14"/>
  <c r="AI176" i="14"/>
  <c r="AJ176" i="14"/>
  <c r="AK176" i="14"/>
  <c r="AL176" i="14"/>
  <c r="AM176" i="14"/>
  <c r="AN176" i="14"/>
  <c r="AO176" i="14"/>
  <c r="AP176" i="14"/>
  <c r="AQ176" i="14"/>
  <c r="AR176" i="14"/>
  <c r="AS176" i="14"/>
  <c r="AT176" i="14"/>
  <c r="AU176" i="14"/>
  <c r="AV176" i="14"/>
  <c r="AW176" i="14"/>
  <c r="AX176" i="14"/>
  <c r="AI177" i="14"/>
  <c r="AJ177" i="14"/>
  <c r="AK177" i="14"/>
  <c r="AL177" i="14"/>
  <c r="AM177" i="14"/>
  <c r="AN177" i="14"/>
  <c r="AO177" i="14"/>
  <c r="AP177" i="14"/>
  <c r="AQ177" i="14"/>
  <c r="AR177" i="14"/>
  <c r="AS177" i="14"/>
  <c r="AT177" i="14"/>
  <c r="AU177" i="14"/>
  <c r="AV177" i="14"/>
  <c r="AW177" i="14"/>
  <c r="AX177" i="14"/>
  <c r="AI178" i="14"/>
  <c r="AJ178" i="14"/>
  <c r="AK178" i="14"/>
  <c r="AL178" i="14"/>
  <c r="AM178" i="14"/>
  <c r="AN178" i="14"/>
  <c r="AO178" i="14"/>
  <c r="AP178" i="14"/>
  <c r="AQ178" i="14"/>
  <c r="AR178" i="14"/>
  <c r="AS178" i="14"/>
  <c r="AT178" i="14"/>
  <c r="AU178" i="14"/>
  <c r="AV178" i="14"/>
  <c r="AW178" i="14"/>
  <c r="AX178" i="14"/>
  <c r="AI179" i="14"/>
  <c r="AJ179" i="14"/>
  <c r="AK179" i="14"/>
  <c r="AL179" i="14"/>
  <c r="AM179" i="14"/>
  <c r="AN179" i="14"/>
  <c r="AO179" i="14"/>
  <c r="AP179" i="14"/>
  <c r="AQ179" i="14"/>
  <c r="AR179" i="14"/>
  <c r="AS179" i="14"/>
  <c r="AT179" i="14"/>
  <c r="AU179" i="14"/>
  <c r="AV179" i="14"/>
  <c r="AW179" i="14"/>
  <c r="AX179" i="14"/>
  <c r="AI180" i="14"/>
  <c r="AJ180" i="14"/>
  <c r="AK180" i="14"/>
  <c r="AL180" i="14"/>
  <c r="AM180" i="14"/>
  <c r="AN180" i="14"/>
  <c r="AO180" i="14"/>
  <c r="AP180" i="14"/>
  <c r="AQ180" i="14"/>
  <c r="AR180" i="14"/>
  <c r="AS180" i="14"/>
  <c r="AT180" i="14"/>
  <c r="AU180" i="14"/>
  <c r="AV180" i="14"/>
  <c r="AW180" i="14"/>
  <c r="AX180" i="14"/>
  <c r="AI181" i="14"/>
  <c r="AJ181" i="14"/>
  <c r="AK181" i="14"/>
  <c r="AL181" i="14"/>
  <c r="AM181" i="14"/>
  <c r="AN181" i="14"/>
  <c r="AO181" i="14"/>
  <c r="AP181" i="14"/>
  <c r="AQ181" i="14"/>
  <c r="AR181" i="14"/>
  <c r="AS181" i="14"/>
  <c r="AT181" i="14"/>
  <c r="AU181" i="14"/>
  <c r="AV181" i="14"/>
  <c r="AW181" i="14"/>
  <c r="AX181" i="14"/>
  <c r="AI182" i="14"/>
  <c r="AJ182" i="14"/>
  <c r="AK182" i="14"/>
  <c r="AL182" i="14"/>
  <c r="AM182" i="14"/>
  <c r="AN182" i="14"/>
  <c r="AO182" i="14"/>
  <c r="AP182" i="14"/>
  <c r="AQ182" i="14"/>
  <c r="AR182" i="14"/>
  <c r="AS182" i="14"/>
  <c r="AT182" i="14"/>
  <c r="AU182" i="14"/>
  <c r="AV182" i="14"/>
  <c r="AW182" i="14"/>
  <c r="AX182" i="14"/>
  <c r="AI183" i="14"/>
  <c r="AJ183" i="14"/>
  <c r="AK183" i="14"/>
  <c r="AL183" i="14"/>
  <c r="AM183" i="14"/>
  <c r="AN183" i="14"/>
  <c r="AO183" i="14"/>
  <c r="AP183" i="14"/>
  <c r="AQ183" i="14"/>
  <c r="AR183" i="14"/>
  <c r="AS183" i="14"/>
  <c r="AT183" i="14"/>
  <c r="AU183" i="14"/>
  <c r="AV183" i="14"/>
  <c r="AW183" i="14"/>
  <c r="AX183" i="14"/>
  <c r="AI184" i="14"/>
  <c r="AJ184" i="14"/>
  <c r="AK184" i="14"/>
  <c r="AL184" i="14"/>
  <c r="AM184" i="14"/>
  <c r="AN184" i="14"/>
  <c r="AO184" i="14"/>
  <c r="AP184" i="14"/>
  <c r="AQ184" i="14"/>
  <c r="AR184" i="14"/>
  <c r="AS184" i="14"/>
  <c r="AT184" i="14"/>
  <c r="AU184" i="14"/>
  <c r="AV184" i="14"/>
  <c r="AW184" i="14"/>
  <c r="AX184" i="14"/>
  <c r="AI185" i="14"/>
  <c r="AJ185" i="14"/>
  <c r="AK185" i="14"/>
  <c r="AL185" i="14"/>
  <c r="AM185" i="14"/>
  <c r="AN185" i="14"/>
  <c r="AO185" i="14"/>
  <c r="AP185" i="14"/>
  <c r="AQ185" i="14"/>
  <c r="AR185" i="14"/>
  <c r="AS185" i="14"/>
  <c r="AT185" i="14"/>
  <c r="AU185" i="14"/>
  <c r="AV185" i="14"/>
  <c r="AW185" i="14"/>
  <c r="AX185" i="14"/>
  <c r="AI186" i="14"/>
  <c r="AJ186" i="14"/>
  <c r="AK186" i="14"/>
  <c r="AL186" i="14"/>
  <c r="AM186" i="14"/>
  <c r="AN186" i="14"/>
  <c r="AO186" i="14"/>
  <c r="AP186" i="14"/>
  <c r="AQ186" i="14"/>
  <c r="AR186" i="14"/>
  <c r="AS186" i="14"/>
  <c r="AT186" i="14"/>
  <c r="AU186" i="14"/>
  <c r="AV186" i="14"/>
  <c r="AW186" i="14"/>
  <c r="AX186" i="14"/>
  <c r="AI187" i="14"/>
  <c r="AJ187" i="14"/>
  <c r="AK187" i="14"/>
  <c r="AL187" i="14"/>
  <c r="AM187" i="14"/>
  <c r="AN187" i="14"/>
  <c r="AO187" i="14"/>
  <c r="AP187" i="14"/>
  <c r="AQ187" i="14"/>
  <c r="AR187" i="14"/>
  <c r="AS187" i="14"/>
  <c r="AT187" i="14"/>
  <c r="AU187" i="14"/>
  <c r="AV187" i="14"/>
  <c r="AW187" i="14"/>
  <c r="AX187" i="14"/>
  <c r="AI188" i="14"/>
  <c r="AJ188" i="14"/>
  <c r="AK188" i="14"/>
  <c r="AL188" i="14"/>
  <c r="AM188" i="14"/>
  <c r="AN188" i="14"/>
  <c r="AO188" i="14"/>
  <c r="AP188" i="14"/>
  <c r="AQ188" i="14"/>
  <c r="AR188" i="14"/>
  <c r="AS188" i="14"/>
  <c r="AT188" i="14"/>
  <c r="AU188" i="14"/>
  <c r="AV188" i="14"/>
  <c r="AW188" i="14"/>
  <c r="AX188" i="14"/>
  <c r="AI189" i="14"/>
  <c r="AJ189" i="14"/>
  <c r="AK189" i="14"/>
  <c r="AL189" i="14"/>
  <c r="AM189" i="14"/>
  <c r="AN189" i="14"/>
  <c r="AO189" i="14"/>
  <c r="AP189" i="14"/>
  <c r="AQ189" i="14"/>
  <c r="AR189" i="14"/>
  <c r="AS189" i="14"/>
  <c r="AT189" i="14"/>
  <c r="AU189" i="14"/>
  <c r="AV189" i="14"/>
  <c r="AW189" i="14"/>
  <c r="AX189" i="14"/>
  <c r="AI190" i="14"/>
  <c r="AJ190" i="14"/>
  <c r="AK190" i="14"/>
  <c r="AL190" i="14"/>
  <c r="AM190" i="14"/>
  <c r="AN190" i="14"/>
  <c r="AO190" i="14"/>
  <c r="AP190" i="14"/>
  <c r="AQ190" i="14"/>
  <c r="AR190" i="14"/>
  <c r="AS190" i="14"/>
  <c r="AT190" i="14"/>
  <c r="AU190" i="14"/>
  <c r="AV190" i="14"/>
  <c r="AW190" i="14"/>
  <c r="AX190" i="14"/>
  <c r="AI191" i="14"/>
  <c r="AJ191" i="14"/>
  <c r="AK191" i="14"/>
  <c r="AL191" i="14"/>
  <c r="AM191" i="14"/>
  <c r="AN191" i="14"/>
  <c r="AO191" i="14"/>
  <c r="AP191" i="14"/>
  <c r="AQ191" i="14"/>
  <c r="AR191" i="14"/>
  <c r="AS191" i="14"/>
  <c r="AT191" i="14"/>
  <c r="AU191" i="14"/>
  <c r="AV191" i="14"/>
  <c r="AW191" i="14"/>
  <c r="AX191" i="14"/>
  <c r="AI192" i="14"/>
  <c r="AJ192" i="14"/>
  <c r="AK192" i="14"/>
  <c r="AL192" i="14"/>
  <c r="AM192" i="14"/>
  <c r="AN192" i="14"/>
  <c r="AO192" i="14"/>
  <c r="AP192" i="14"/>
  <c r="AQ192" i="14"/>
  <c r="AR192" i="14"/>
  <c r="AS192" i="14"/>
  <c r="AT192" i="14"/>
  <c r="AU192" i="14"/>
  <c r="AV192" i="14"/>
  <c r="AW192" i="14"/>
  <c r="AX192" i="14"/>
  <c r="AI193" i="14"/>
  <c r="AJ193" i="14"/>
  <c r="AK193" i="14"/>
  <c r="AL193" i="14"/>
  <c r="AM193" i="14"/>
  <c r="AN193" i="14"/>
  <c r="AO193" i="14"/>
  <c r="AP193" i="14"/>
  <c r="AQ193" i="14"/>
  <c r="AR193" i="14"/>
  <c r="AS193" i="14"/>
  <c r="AT193" i="14"/>
  <c r="AU193" i="14"/>
  <c r="AV193" i="14"/>
  <c r="AW193" i="14"/>
  <c r="AX193" i="14"/>
  <c r="AI194" i="14"/>
  <c r="AJ194" i="14"/>
  <c r="AK194" i="14"/>
  <c r="AL194" i="14"/>
  <c r="AM194" i="14"/>
  <c r="AN194" i="14"/>
  <c r="AO194" i="14"/>
  <c r="AP194" i="14"/>
  <c r="AQ194" i="14"/>
  <c r="AR194" i="14"/>
  <c r="AS194" i="14"/>
  <c r="AT194" i="14"/>
  <c r="AU194" i="14"/>
  <c r="AV194" i="14"/>
  <c r="AW194" i="14"/>
  <c r="AX194" i="14"/>
  <c r="AI195" i="14"/>
  <c r="AJ195" i="14"/>
  <c r="AK195" i="14"/>
  <c r="AL195" i="14"/>
  <c r="AM195" i="14"/>
  <c r="AN195" i="14"/>
  <c r="AO195" i="14"/>
  <c r="AP195" i="14"/>
  <c r="AQ195" i="14"/>
  <c r="AR195" i="14"/>
  <c r="AS195" i="14"/>
  <c r="AT195" i="14"/>
  <c r="AU195" i="14"/>
  <c r="AV195" i="14"/>
  <c r="AW195" i="14"/>
  <c r="AX195" i="14"/>
  <c r="AI196" i="14"/>
  <c r="AJ196" i="14"/>
  <c r="AK196" i="14"/>
  <c r="AL196" i="14"/>
  <c r="AM196" i="14"/>
  <c r="AN196" i="14"/>
  <c r="AO196" i="14"/>
  <c r="AP196" i="14"/>
  <c r="AQ196" i="14"/>
  <c r="AR196" i="14"/>
  <c r="AS196" i="14"/>
  <c r="AT196" i="14"/>
  <c r="AU196" i="14"/>
  <c r="AV196" i="14"/>
  <c r="AW196" i="14"/>
  <c r="AX196" i="14"/>
  <c r="AI197" i="14"/>
  <c r="AJ197" i="14"/>
  <c r="AK197" i="14"/>
  <c r="AL197" i="14"/>
  <c r="AM197" i="14"/>
  <c r="AN197" i="14"/>
  <c r="AO197" i="14"/>
  <c r="AP197" i="14"/>
  <c r="AQ197" i="14"/>
  <c r="AR197" i="14"/>
  <c r="AS197" i="14"/>
  <c r="AT197" i="14"/>
  <c r="AU197" i="14"/>
  <c r="AV197" i="14"/>
  <c r="AW197" i="14"/>
  <c r="AX197" i="14"/>
  <c r="AI198" i="14"/>
  <c r="AJ198" i="14"/>
  <c r="AK198" i="14"/>
  <c r="AL198" i="14"/>
  <c r="AM198" i="14"/>
  <c r="AN198" i="14"/>
  <c r="AO198" i="14"/>
  <c r="AP198" i="14"/>
  <c r="AQ198" i="14"/>
  <c r="AR198" i="14"/>
  <c r="AS198" i="14"/>
  <c r="AT198" i="14"/>
  <c r="AU198" i="14"/>
  <c r="AV198" i="14"/>
  <c r="AW198" i="14"/>
  <c r="AX198" i="14"/>
  <c r="AI199" i="14"/>
  <c r="AJ199" i="14"/>
  <c r="AK199" i="14"/>
  <c r="AL199" i="14"/>
  <c r="AM199" i="14"/>
  <c r="AN199" i="14"/>
  <c r="AO199" i="14"/>
  <c r="AP199" i="14"/>
  <c r="AQ199" i="14"/>
  <c r="AR199" i="14"/>
  <c r="AS199" i="14"/>
  <c r="AT199" i="14"/>
  <c r="AU199" i="14"/>
  <c r="AV199" i="14"/>
  <c r="AW199" i="14"/>
  <c r="AX199" i="14"/>
  <c r="AI200" i="14"/>
  <c r="AJ200" i="14"/>
  <c r="AK200" i="14"/>
  <c r="AL200" i="14"/>
  <c r="AM200" i="14"/>
  <c r="AN200" i="14"/>
  <c r="AO200" i="14"/>
  <c r="AP200" i="14"/>
  <c r="AQ200" i="14"/>
  <c r="AR200" i="14"/>
  <c r="AS200" i="14"/>
  <c r="AT200" i="14"/>
  <c r="AU200" i="14"/>
  <c r="AV200" i="14"/>
  <c r="AW200" i="14"/>
  <c r="AX200" i="14"/>
  <c r="AI201" i="14"/>
  <c r="AJ201" i="14"/>
  <c r="AK201" i="14"/>
  <c r="AL201" i="14"/>
  <c r="AM201" i="14"/>
  <c r="AN201" i="14"/>
  <c r="AO201" i="14"/>
  <c r="AP201" i="14"/>
  <c r="AQ201" i="14"/>
  <c r="AR201" i="14"/>
  <c r="AS201" i="14"/>
  <c r="AT201" i="14"/>
  <c r="AU201" i="14"/>
  <c r="AV201" i="14"/>
  <c r="AW201" i="14"/>
  <c r="AX201" i="14"/>
  <c r="AI202" i="14"/>
  <c r="AJ202" i="14"/>
  <c r="AK202" i="14"/>
  <c r="AL202" i="14"/>
  <c r="AM202" i="14"/>
  <c r="AN202" i="14"/>
  <c r="AO202" i="14"/>
  <c r="AP202" i="14"/>
  <c r="AQ202" i="14"/>
  <c r="AR202" i="14"/>
  <c r="AS202" i="14"/>
  <c r="AT202" i="14"/>
  <c r="AU202" i="14"/>
  <c r="AV202" i="14"/>
  <c r="AW202" i="14"/>
  <c r="AX202" i="14"/>
  <c r="AI203" i="14"/>
  <c r="AJ203" i="14"/>
  <c r="AK203" i="14"/>
  <c r="AL203" i="14"/>
  <c r="AM203" i="14"/>
  <c r="AN203" i="14"/>
  <c r="AO203" i="14"/>
  <c r="AP203" i="14"/>
  <c r="AQ203" i="14"/>
  <c r="AR203" i="14"/>
  <c r="AS203" i="14"/>
  <c r="AT203" i="14"/>
  <c r="AU203" i="14"/>
  <c r="AV203" i="14"/>
  <c r="AW203" i="14"/>
  <c r="AX203" i="14"/>
  <c r="AI204" i="14"/>
  <c r="AJ204" i="14"/>
  <c r="AK204" i="14"/>
  <c r="AL204" i="14"/>
  <c r="AM204" i="14"/>
  <c r="AN204" i="14"/>
  <c r="AO204" i="14"/>
  <c r="AP204" i="14"/>
  <c r="AQ204" i="14"/>
  <c r="AR204" i="14"/>
  <c r="AS204" i="14"/>
  <c r="AT204" i="14"/>
  <c r="AU204" i="14"/>
  <c r="AV204" i="14"/>
  <c r="AW204" i="14"/>
  <c r="AX204" i="14"/>
  <c r="AI205" i="14"/>
  <c r="AJ205" i="14"/>
  <c r="AK205" i="14"/>
  <c r="AL205" i="14"/>
  <c r="AM205" i="14"/>
  <c r="AN205" i="14"/>
  <c r="AO205" i="14"/>
  <c r="AP205" i="14"/>
  <c r="AQ205" i="14"/>
  <c r="AR205" i="14"/>
  <c r="AS205" i="14"/>
  <c r="AT205" i="14"/>
  <c r="AU205" i="14"/>
  <c r="AV205" i="14"/>
  <c r="AW205" i="14"/>
  <c r="AX205" i="14"/>
  <c r="AI206" i="14"/>
  <c r="AJ206" i="14"/>
  <c r="AK206" i="14"/>
  <c r="AL206" i="14"/>
  <c r="AM206" i="14"/>
  <c r="AN206" i="14"/>
  <c r="AO206" i="14"/>
  <c r="AP206" i="14"/>
  <c r="AQ206" i="14"/>
  <c r="AR206" i="14"/>
  <c r="AS206" i="14"/>
  <c r="AT206" i="14"/>
  <c r="AU206" i="14"/>
  <c r="AV206" i="14"/>
  <c r="AW206" i="14"/>
  <c r="AX206" i="14"/>
  <c r="AI207" i="14"/>
  <c r="AJ207" i="14"/>
  <c r="AK207" i="14"/>
  <c r="AL207" i="14"/>
  <c r="AM207" i="14"/>
  <c r="AN207" i="14"/>
  <c r="AO207" i="14"/>
  <c r="AP207" i="14"/>
  <c r="AQ207" i="14"/>
  <c r="AR207" i="14"/>
  <c r="AS207" i="14"/>
  <c r="AT207" i="14"/>
  <c r="AU207" i="14"/>
  <c r="AV207" i="14"/>
  <c r="AW207" i="14"/>
  <c r="AX207" i="14"/>
  <c r="AI208" i="14"/>
  <c r="AJ208" i="14"/>
  <c r="AK208" i="14"/>
  <c r="AL208" i="14"/>
  <c r="AM208" i="14"/>
  <c r="AN208" i="14"/>
  <c r="AO208" i="14"/>
  <c r="AP208" i="14"/>
  <c r="AQ208" i="14"/>
  <c r="AR208" i="14"/>
  <c r="AS208" i="14"/>
  <c r="AT208" i="14"/>
  <c r="AU208" i="14"/>
  <c r="AV208" i="14"/>
  <c r="AW208" i="14"/>
  <c r="AX208" i="14"/>
  <c r="AI209" i="14"/>
  <c r="AJ209" i="14"/>
  <c r="AK209" i="14"/>
  <c r="AL209" i="14"/>
  <c r="AM209" i="14"/>
  <c r="AN209" i="14"/>
  <c r="AO209" i="14"/>
  <c r="AP209" i="14"/>
  <c r="AQ209" i="14"/>
  <c r="AR209" i="14"/>
  <c r="AS209" i="14"/>
  <c r="AT209" i="14"/>
  <c r="AU209" i="14"/>
  <c r="AV209" i="14"/>
  <c r="AW209" i="14"/>
  <c r="AX209" i="14"/>
  <c r="AI210" i="14"/>
  <c r="AJ210" i="14"/>
  <c r="AK210" i="14"/>
  <c r="AL210" i="14"/>
  <c r="AM210" i="14"/>
  <c r="AN210" i="14"/>
  <c r="AO210" i="14"/>
  <c r="AP210" i="14"/>
  <c r="AQ210" i="14"/>
  <c r="AR210" i="14"/>
  <c r="AS210" i="14"/>
  <c r="AT210" i="14"/>
  <c r="AU210" i="14"/>
  <c r="AV210" i="14"/>
  <c r="AW210" i="14"/>
  <c r="AX210" i="14"/>
  <c r="AI211" i="14"/>
  <c r="AJ211" i="14"/>
  <c r="AK211" i="14"/>
  <c r="AL211" i="14"/>
  <c r="AM211" i="14"/>
  <c r="AN211" i="14"/>
  <c r="AO211" i="14"/>
  <c r="AP211" i="14"/>
  <c r="AQ211" i="14"/>
  <c r="AR211" i="14"/>
  <c r="AS211" i="14"/>
  <c r="AT211" i="14"/>
  <c r="AU211" i="14"/>
  <c r="AV211" i="14"/>
  <c r="AW211" i="14"/>
  <c r="AX211" i="14"/>
  <c r="AI212" i="14"/>
  <c r="AJ212" i="14"/>
  <c r="AK212" i="14"/>
  <c r="AL212" i="14"/>
  <c r="AM212" i="14"/>
  <c r="AN212" i="14"/>
  <c r="AO212" i="14"/>
  <c r="AP212" i="14"/>
  <c r="AQ212" i="14"/>
  <c r="AR212" i="14"/>
  <c r="AS212" i="14"/>
  <c r="AT212" i="14"/>
  <c r="AU212" i="14"/>
  <c r="AV212" i="14"/>
  <c r="AW212" i="14"/>
  <c r="AX212" i="14"/>
  <c r="AI213" i="14"/>
  <c r="AJ213" i="14"/>
  <c r="AK213" i="14"/>
  <c r="AL213" i="14"/>
  <c r="AM213" i="14"/>
  <c r="AN213" i="14"/>
  <c r="AO213" i="14"/>
  <c r="AP213" i="14"/>
  <c r="AQ213" i="14"/>
  <c r="AR213" i="14"/>
  <c r="AS213" i="14"/>
  <c r="AT213" i="14"/>
  <c r="AU213" i="14"/>
  <c r="AV213" i="14"/>
  <c r="AW213" i="14"/>
  <c r="AX213" i="14"/>
  <c r="AI214" i="14"/>
  <c r="AJ214" i="14"/>
  <c r="AK214" i="14"/>
  <c r="AL214" i="14"/>
  <c r="AM214" i="14"/>
  <c r="AN214" i="14"/>
  <c r="AO214" i="14"/>
  <c r="AP214" i="14"/>
  <c r="AQ214" i="14"/>
  <c r="AR214" i="14"/>
  <c r="AS214" i="14"/>
  <c r="AT214" i="14"/>
  <c r="AU214" i="14"/>
  <c r="AV214" i="14"/>
  <c r="AW214" i="14"/>
  <c r="AX214" i="14"/>
  <c r="AI215" i="14"/>
  <c r="AJ215" i="14"/>
  <c r="AK215" i="14"/>
  <c r="AL215" i="14"/>
  <c r="AM215" i="14"/>
  <c r="AN215" i="14"/>
  <c r="AO215" i="14"/>
  <c r="AP215" i="14"/>
  <c r="AQ215" i="14"/>
  <c r="AR215" i="14"/>
  <c r="AS215" i="14"/>
  <c r="AT215" i="14"/>
  <c r="AU215" i="14"/>
  <c r="AV215" i="14"/>
  <c r="AW215" i="14"/>
  <c r="AX215" i="14"/>
  <c r="AI216" i="14"/>
  <c r="AJ216" i="14"/>
  <c r="AK216" i="14"/>
  <c r="AL216" i="14"/>
  <c r="AM216" i="14"/>
  <c r="AN216" i="14"/>
  <c r="AO216" i="14"/>
  <c r="AP216" i="14"/>
  <c r="AQ216" i="14"/>
  <c r="AR216" i="14"/>
  <c r="AS216" i="14"/>
  <c r="AT216" i="14"/>
  <c r="AU216" i="14"/>
  <c r="AV216" i="14"/>
  <c r="AW216" i="14"/>
  <c r="AX216" i="14"/>
  <c r="AI217" i="14"/>
  <c r="AJ217" i="14"/>
  <c r="AK217" i="14"/>
  <c r="AL217" i="14"/>
  <c r="AM217" i="14"/>
  <c r="AN217" i="14"/>
  <c r="AO217" i="14"/>
  <c r="AP217" i="14"/>
  <c r="AQ217" i="14"/>
  <c r="AR217" i="14"/>
  <c r="AS217" i="14"/>
  <c r="AT217" i="14"/>
  <c r="AU217" i="14"/>
  <c r="AV217" i="14"/>
  <c r="AW217" i="14"/>
  <c r="AX217" i="14"/>
  <c r="AI218" i="14"/>
  <c r="AJ218" i="14"/>
  <c r="AK218" i="14"/>
  <c r="AL218" i="14"/>
  <c r="AM218" i="14"/>
  <c r="AN218" i="14"/>
  <c r="AO218" i="14"/>
  <c r="AP218" i="14"/>
  <c r="AQ218" i="14"/>
  <c r="AR218" i="14"/>
  <c r="AS218" i="14"/>
  <c r="AT218" i="14"/>
  <c r="AU218" i="14"/>
  <c r="AV218" i="14"/>
  <c r="AW218" i="14"/>
  <c r="AX218" i="14"/>
  <c r="AI219" i="14"/>
  <c r="AJ219" i="14"/>
  <c r="AK219" i="14"/>
  <c r="AL219" i="14"/>
  <c r="AM219" i="14"/>
  <c r="AN219" i="14"/>
  <c r="AO219" i="14"/>
  <c r="AP219" i="14"/>
  <c r="AQ219" i="14"/>
  <c r="AR219" i="14"/>
  <c r="AS219" i="14"/>
  <c r="AT219" i="14"/>
  <c r="AU219" i="14"/>
  <c r="AV219" i="14"/>
  <c r="AW219" i="14"/>
  <c r="AX219" i="14"/>
  <c r="AI220" i="14"/>
  <c r="AJ220" i="14"/>
  <c r="AK220" i="14"/>
  <c r="AL220" i="14"/>
  <c r="AM220" i="14"/>
  <c r="AN220" i="14"/>
  <c r="AO220" i="14"/>
  <c r="AP220" i="14"/>
  <c r="AQ220" i="14"/>
  <c r="AR220" i="14"/>
  <c r="AS220" i="14"/>
  <c r="AT220" i="14"/>
  <c r="AU220" i="14"/>
  <c r="AV220" i="14"/>
  <c r="AW220" i="14"/>
  <c r="AX220" i="14"/>
  <c r="AI221" i="14"/>
  <c r="AJ221" i="14"/>
  <c r="AK221" i="14"/>
  <c r="AL221" i="14"/>
  <c r="AM221" i="14"/>
  <c r="AN221" i="14"/>
  <c r="AO221" i="14"/>
  <c r="AP221" i="14"/>
  <c r="AQ221" i="14"/>
  <c r="AR221" i="14"/>
  <c r="AS221" i="14"/>
  <c r="AT221" i="14"/>
  <c r="AU221" i="14"/>
  <c r="AV221" i="14"/>
  <c r="AW221" i="14"/>
  <c r="AX221" i="14"/>
  <c r="AI222" i="14"/>
  <c r="AJ222" i="14"/>
  <c r="AK222" i="14"/>
  <c r="AL222" i="14"/>
  <c r="AM222" i="14"/>
  <c r="AN222" i="14"/>
  <c r="AO222" i="14"/>
  <c r="AP222" i="14"/>
  <c r="AQ222" i="14"/>
  <c r="AR222" i="14"/>
  <c r="AS222" i="14"/>
  <c r="AT222" i="14"/>
  <c r="AU222" i="14"/>
  <c r="AV222" i="14"/>
  <c r="AW222" i="14"/>
  <c r="AX222" i="14"/>
  <c r="AI223" i="14"/>
  <c r="AJ223" i="14"/>
  <c r="AK223" i="14"/>
  <c r="AL223" i="14"/>
  <c r="AM223" i="14"/>
  <c r="AN223" i="14"/>
  <c r="AO223" i="14"/>
  <c r="AP223" i="14"/>
  <c r="AQ223" i="14"/>
  <c r="AR223" i="14"/>
  <c r="AS223" i="14"/>
  <c r="AT223" i="14"/>
  <c r="AU223" i="14"/>
  <c r="AV223" i="14"/>
  <c r="AW223" i="14"/>
  <c r="AX223" i="14"/>
  <c r="AI224" i="14"/>
  <c r="AJ224" i="14"/>
  <c r="AK224" i="14"/>
  <c r="AL224" i="14"/>
  <c r="AM224" i="14"/>
  <c r="AN224" i="14"/>
  <c r="AO224" i="14"/>
  <c r="AP224" i="14"/>
  <c r="AQ224" i="14"/>
  <c r="AR224" i="14"/>
  <c r="AS224" i="14"/>
  <c r="AT224" i="14"/>
  <c r="AU224" i="14"/>
  <c r="AV224" i="14"/>
  <c r="AW224" i="14"/>
  <c r="AX224" i="14"/>
  <c r="AI225" i="14"/>
  <c r="AJ225" i="14"/>
  <c r="AK225" i="14"/>
  <c r="AL225" i="14"/>
  <c r="AM225" i="14"/>
  <c r="AN225" i="14"/>
  <c r="AO225" i="14"/>
  <c r="AP225" i="14"/>
  <c r="AQ225" i="14"/>
  <c r="AR225" i="14"/>
  <c r="AS225" i="14"/>
  <c r="AT225" i="14"/>
  <c r="AU225" i="14"/>
  <c r="AV225" i="14"/>
  <c r="AW225" i="14"/>
  <c r="AX225" i="14"/>
  <c r="AI226" i="14"/>
  <c r="AJ226" i="14"/>
  <c r="AK226" i="14"/>
  <c r="AL226" i="14"/>
  <c r="AM226" i="14"/>
  <c r="AN226" i="14"/>
  <c r="AO226" i="14"/>
  <c r="AP226" i="14"/>
  <c r="AQ226" i="14"/>
  <c r="AR226" i="14"/>
  <c r="AS226" i="14"/>
  <c r="AT226" i="14"/>
  <c r="AU226" i="14"/>
  <c r="AV226" i="14"/>
  <c r="AW226" i="14"/>
  <c r="AX226" i="14"/>
  <c r="AI227" i="14"/>
  <c r="AJ227" i="14"/>
  <c r="AK227" i="14"/>
  <c r="AL227" i="14"/>
  <c r="AM227" i="14"/>
  <c r="AN227" i="14"/>
  <c r="AO227" i="14"/>
  <c r="AP227" i="14"/>
  <c r="AQ227" i="14"/>
  <c r="AR227" i="14"/>
  <c r="AS227" i="14"/>
  <c r="AT227" i="14"/>
  <c r="AU227" i="14"/>
  <c r="AV227" i="14"/>
  <c r="AW227" i="14"/>
  <c r="AX227" i="14"/>
  <c r="AI228" i="14"/>
  <c r="AJ228" i="14"/>
  <c r="AK228" i="14"/>
  <c r="AL228" i="14"/>
  <c r="AM228" i="14"/>
  <c r="AN228" i="14"/>
  <c r="AO228" i="14"/>
  <c r="AP228" i="14"/>
  <c r="AQ228" i="14"/>
  <c r="AR228" i="14"/>
  <c r="AS228" i="14"/>
  <c r="AT228" i="14"/>
  <c r="AU228" i="14"/>
  <c r="AV228" i="14"/>
  <c r="AW228" i="14"/>
  <c r="AX228" i="14"/>
  <c r="AI229" i="14"/>
  <c r="AJ229" i="14"/>
  <c r="AK229" i="14"/>
  <c r="AL229" i="14"/>
  <c r="AM229" i="14"/>
  <c r="AN229" i="14"/>
  <c r="AO229" i="14"/>
  <c r="AP229" i="14"/>
  <c r="AQ229" i="14"/>
  <c r="AR229" i="14"/>
  <c r="AS229" i="14"/>
  <c r="AT229" i="14"/>
  <c r="AU229" i="14"/>
  <c r="AV229" i="14"/>
  <c r="AW229" i="14"/>
  <c r="AX229" i="14"/>
  <c r="AI230" i="14"/>
  <c r="AJ230" i="14"/>
  <c r="AK230" i="14"/>
  <c r="AL230" i="14"/>
  <c r="AM230" i="14"/>
  <c r="AN230" i="14"/>
  <c r="AO230" i="14"/>
  <c r="AP230" i="14"/>
  <c r="AQ230" i="14"/>
  <c r="AR230" i="14"/>
  <c r="AS230" i="14"/>
  <c r="AT230" i="14"/>
  <c r="AU230" i="14"/>
  <c r="AV230" i="14"/>
  <c r="AW230" i="14"/>
  <c r="AX230" i="14"/>
  <c r="AI231" i="14"/>
  <c r="AJ231" i="14"/>
  <c r="AK231" i="14"/>
  <c r="AL231" i="14"/>
  <c r="AM231" i="14"/>
  <c r="AN231" i="14"/>
  <c r="AO231" i="14"/>
  <c r="AP231" i="14"/>
  <c r="AQ231" i="14"/>
  <c r="AR231" i="14"/>
  <c r="AS231" i="14"/>
  <c r="AT231" i="14"/>
  <c r="AU231" i="14"/>
  <c r="AV231" i="14"/>
  <c r="AW231" i="14"/>
  <c r="AX231" i="14"/>
  <c r="AI232" i="14"/>
  <c r="AJ232" i="14"/>
  <c r="AK232" i="14"/>
  <c r="AL232" i="14"/>
  <c r="AM232" i="14"/>
  <c r="AN232" i="14"/>
  <c r="AO232" i="14"/>
  <c r="AP232" i="14"/>
  <c r="AQ232" i="14"/>
  <c r="AR232" i="14"/>
  <c r="AS232" i="14"/>
  <c r="AT232" i="14"/>
  <c r="AU232" i="14"/>
  <c r="AV232" i="14"/>
  <c r="AW232" i="14"/>
  <c r="AX232" i="14"/>
  <c r="AI233" i="14"/>
  <c r="AJ233" i="14"/>
  <c r="AK233" i="14"/>
  <c r="AL233" i="14"/>
  <c r="AM233" i="14"/>
  <c r="AN233" i="14"/>
  <c r="AO233" i="14"/>
  <c r="AP233" i="14"/>
  <c r="AQ233" i="14"/>
  <c r="AR233" i="14"/>
  <c r="AS233" i="14"/>
  <c r="AT233" i="14"/>
  <c r="AU233" i="14"/>
  <c r="AV233" i="14"/>
  <c r="AW233" i="14"/>
  <c r="AX233" i="14"/>
  <c r="AI234" i="14"/>
  <c r="AJ234" i="14"/>
  <c r="AK234" i="14"/>
  <c r="AL234" i="14"/>
  <c r="AM234" i="14"/>
  <c r="AN234" i="14"/>
  <c r="AO234" i="14"/>
  <c r="AP234" i="14"/>
  <c r="AQ234" i="14"/>
  <c r="AR234" i="14"/>
  <c r="AS234" i="14"/>
  <c r="AT234" i="14"/>
  <c r="AU234" i="14"/>
  <c r="AV234" i="14"/>
  <c r="AW234" i="14"/>
  <c r="AX234" i="14"/>
  <c r="AI235" i="14"/>
  <c r="AJ235" i="14"/>
  <c r="AK235" i="14"/>
  <c r="AL235" i="14"/>
  <c r="AM235" i="14"/>
  <c r="AN235" i="14"/>
  <c r="AO235" i="14"/>
  <c r="AP235" i="14"/>
  <c r="AQ235" i="14"/>
  <c r="AR235" i="14"/>
  <c r="AS235" i="14"/>
  <c r="AT235" i="14"/>
  <c r="AU235" i="14"/>
  <c r="AV235" i="14"/>
  <c r="AW235" i="14"/>
  <c r="AX235" i="14"/>
  <c r="AI236" i="14"/>
  <c r="AJ236" i="14"/>
  <c r="AK236" i="14"/>
  <c r="AL236" i="14"/>
  <c r="AM236" i="14"/>
  <c r="AN236" i="14"/>
  <c r="AO236" i="14"/>
  <c r="AP236" i="14"/>
  <c r="AQ236" i="14"/>
  <c r="AR236" i="14"/>
  <c r="AS236" i="14"/>
  <c r="AT236" i="14"/>
  <c r="AU236" i="14"/>
  <c r="AV236" i="14"/>
  <c r="AW236" i="14"/>
  <c r="AX236" i="14"/>
  <c r="AI237" i="14"/>
  <c r="AJ237" i="14"/>
  <c r="AK237" i="14"/>
  <c r="AL237" i="14"/>
  <c r="AM237" i="14"/>
  <c r="AN237" i="14"/>
  <c r="AO237" i="14"/>
  <c r="AP237" i="14"/>
  <c r="AQ237" i="14"/>
  <c r="AR237" i="14"/>
  <c r="AS237" i="14"/>
  <c r="AT237" i="14"/>
  <c r="AU237" i="14"/>
  <c r="AV237" i="14"/>
  <c r="AW237" i="14"/>
  <c r="AX237" i="14"/>
  <c r="AI238" i="14"/>
  <c r="AJ238" i="14"/>
  <c r="AK238" i="14"/>
  <c r="AL238" i="14"/>
  <c r="AM238" i="14"/>
  <c r="AN238" i="14"/>
  <c r="AO238" i="14"/>
  <c r="AP238" i="14"/>
  <c r="AQ238" i="14"/>
  <c r="AR238" i="14"/>
  <c r="AS238" i="14"/>
  <c r="AT238" i="14"/>
  <c r="AU238" i="14"/>
  <c r="AV238" i="14"/>
  <c r="AW238" i="14"/>
  <c r="AX238" i="14"/>
  <c r="AI239" i="14"/>
  <c r="AJ239" i="14"/>
  <c r="AK239" i="14"/>
  <c r="AL239" i="14"/>
  <c r="AM239" i="14"/>
  <c r="AN239" i="14"/>
  <c r="AO239" i="14"/>
  <c r="AP239" i="14"/>
  <c r="AQ239" i="14"/>
  <c r="AR239" i="14"/>
  <c r="AS239" i="14"/>
  <c r="AT239" i="14"/>
  <c r="AU239" i="14"/>
  <c r="AV239" i="14"/>
  <c r="AW239" i="14"/>
  <c r="AX239" i="14"/>
  <c r="AI240" i="14"/>
  <c r="AJ240" i="14"/>
  <c r="AK240" i="14"/>
  <c r="AL240" i="14"/>
  <c r="AM240" i="14"/>
  <c r="AN240" i="14"/>
  <c r="AO240" i="14"/>
  <c r="AP240" i="14"/>
  <c r="AQ240" i="14"/>
  <c r="AR240" i="14"/>
  <c r="AS240" i="14"/>
  <c r="AT240" i="14"/>
  <c r="AU240" i="14"/>
  <c r="AV240" i="14"/>
  <c r="AW240" i="14"/>
  <c r="AX240" i="14"/>
  <c r="AI241" i="14"/>
  <c r="AJ241" i="14"/>
  <c r="AK241" i="14"/>
  <c r="AL241" i="14"/>
  <c r="AM241" i="14"/>
  <c r="AN241" i="14"/>
  <c r="AO241" i="14"/>
  <c r="AP241" i="14"/>
  <c r="AQ241" i="14"/>
  <c r="AR241" i="14"/>
  <c r="AS241" i="14"/>
  <c r="AT241" i="14"/>
  <c r="AU241" i="14"/>
  <c r="AV241" i="14"/>
  <c r="AW241" i="14"/>
  <c r="AX241" i="14"/>
  <c r="AI242" i="14"/>
  <c r="AJ242" i="14"/>
  <c r="AK242" i="14"/>
  <c r="AL242" i="14"/>
  <c r="AM242" i="14"/>
  <c r="AN242" i="14"/>
  <c r="AO242" i="14"/>
  <c r="AP242" i="14"/>
  <c r="AQ242" i="14"/>
  <c r="AR242" i="14"/>
  <c r="AS242" i="14"/>
  <c r="AT242" i="14"/>
  <c r="AU242" i="14"/>
  <c r="AV242" i="14"/>
  <c r="AW242" i="14"/>
  <c r="AX242" i="14"/>
  <c r="AI243" i="14"/>
  <c r="AJ243" i="14"/>
  <c r="AK243" i="14"/>
  <c r="AL243" i="14"/>
  <c r="AM243" i="14"/>
  <c r="AN243" i="14"/>
  <c r="AO243" i="14"/>
  <c r="AP243" i="14"/>
  <c r="AQ243" i="14"/>
  <c r="AR243" i="14"/>
  <c r="AS243" i="14"/>
  <c r="AT243" i="14"/>
  <c r="AU243" i="14"/>
  <c r="AV243" i="14"/>
  <c r="AW243" i="14"/>
  <c r="AX243" i="14"/>
  <c r="AI244" i="14"/>
  <c r="AJ244" i="14"/>
  <c r="AK244" i="14"/>
  <c r="AL244" i="14"/>
  <c r="AM244" i="14"/>
  <c r="AN244" i="14"/>
  <c r="AO244" i="14"/>
  <c r="AP244" i="14"/>
  <c r="AQ244" i="14"/>
  <c r="AR244" i="14"/>
  <c r="AS244" i="14"/>
  <c r="AT244" i="14"/>
  <c r="AU244" i="14"/>
  <c r="AV244" i="14"/>
  <c r="AW244" i="14"/>
  <c r="AX244" i="14"/>
  <c r="AI245" i="14"/>
  <c r="AJ245" i="14"/>
  <c r="AK245" i="14"/>
  <c r="AL245" i="14"/>
  <c r="AM245" i="14"/>
  <c r="AN245" i="14"/>
  <c r="AO245" i="14"/>
  <c r="AP245" i="14"/>
  <c r="AQ245" i="14"/>
  <c r="AR245" i="14"/>
  <c r="AS245" i="14"/>
  <c r="AT245" i="14"/>
  <c r="AU245" i="14"/>
  <c r="AV245" i="14"/>
  <c r="AW245" i="14"/>
  <c r="AX245" i="14"/>
  <c r="AI246" i="14"/>
  <c r="AJ246" i="14"/>
  <c r="AK246" i="14"/>
  <c r="AL246" i="14"/>
  <c r="AM246" i="14"/>
  <c r="AN246" i="14"/>
  <c r="AO246" i="14"/>
  <c r="AP246" i="14"/>
  <c r="AQ246" i="14"/>
  <c r="AR246" i="14"/>
  <c r="AS246" i="14"/>
  <c r="AT246" i="14"/>
  <c r="AU246" i="14"/>
  <c r="AV246" i="14"/>
  <c r="AW246" i="14"/>
  <c r="AX246" i="14"/>
  <c r="AI247" i="14"/>
  <c r="AJ247" i="14"/>
  <c r="AK247" i="14"/>
  <c r="AL247" i="14"/>
  <c r="AM247" i="14"/>
  <c r="AN247" i="14"/>
  <c r="AO247" i="14"/>
  <c r="AP247" i="14"/>
  <c r="AQ247" i="14"/>
  <c r="AR247" i="14"/>
  <c r="AS247" i="14"/>
  <c r="AT247" i="14"/>
  <c r="AU247" i="14"/>
  <c r="AV247" i="14"/>
  <c r="AW247" i="14"/>
  <c r="AX247" i="14"/>
  <c r="AI248" i="14"/>
  <c r="AJ248" i="14"/>
  <c r="AK248" i="14"/>
  <c r="AL248" i="14"/>
  <c r="AM248" i="14"/>
  <c r="AN248" i="14"/>
  <c r="AO248" i="14"/>
  <c r="AP248" i="14"/>
  <c r="AQ248" i="14"/>
  <c r="AR248" i="14"/>
  <c r="AS248" i="14"/>
  <c r="AT248" i="14"/>
  <c r="AU248" i="14"/>
  <c r="AV248" i="14"/>
  <c r="AW248" i="14"/>
  <c r="AX248" i="14"/>
  <c r="AI249" i="14"/>
  <c r="AJ249" i="14"/>
  <c r="AK249" i="14"/>
  <c r="AL249" i="14"/>
  <c r="AM249" i="14"/>
  <c r="AN249" i="14"/>
  <c r="AO249" i="14"/>
  <c r="AP249" i="14"/>
  <c r="AQ249" i="14"/>
  <c r="AR249" i="14"/>
  <c r="AS249" i="14"/>
  <c r="AT249" i="14"/>
  <c r="AU249" i="14"/>
  <c r="AV249" i="14"/>
  <c r="AW249" i="14"/>
  <c r="AX249" i="14"/>
  <c r="AI250" i="14"/>
  <c r="AJ250" i="14"/>
  <c r="AK250" i="14"/>
  <c r="AL250" i="14"/>
  <c r="AM250" i="14"/>
  <c r="AN250" i="14"/>
  <c r="AO250" i="14"/>
  <c r="AP250" i="14"/>
  <c r="AQ250" i="14"/>
  <c r="AR250" i="14"/>
  <c r="AS250" i="14"/>
  <c r="AT250" i="14"/>
  <c r="AU250" i="14"/>
  <c r="AV250" i="14"/>
  <c r="AW250" i="14"/>
  <c r="AX250" i="14"/>
  <c r="AI251" i="14"/>
  <c r="AJ251" i="14"/>
  <c r="AK251" i="14"/>
  <c r="AL251" i="14"/>
  <c r="AM251" i="14"/>
  <c r="AN251" i="14"/>
  <c r="AO251" i="14"/>
  <c r="AP251" i="14"/>
  <c r="AQ251" i="14"/>
  <c r="AR251" i="14"/>
  <c r="AS251" i="14"/>
  <c r="AT251" i="14"/>
  <c r="AU251" i="14"/>
  <c r="AV251" i="14"/>
  <c r="AW251" i="14"/>
  <c r="AX251" i="14"/>
  <c r="AI252" i="14"/>
  <c r="AJ252" i="14"/>
  <c r="AK252" i="14"/>
  <c r="AL252" i="14"/>
  <c r="AM252" i="14"/>
  <c r="AN252" i="14"/>
  <c r="AO252" i="14"/>
  <c r="AP252" i="14"/>
  <c r="AQ252" i="14"/>
  <c r="AR252" i="14"/>
  <c r="AS252" i="14"/>
  <c r="AT252" i="14"/>
  <c r="AU252" i="14"/>
  <c r="AV252" i="14"/>
  <c r="AW252" i="14"/>
  <c r="AX252" i="14"/>
  <c r="AI253" i="14"/>
  <c r="AJ253" i="14"/>
  <c r="AK253" i="14"/>
  <c r="AL253" i="14"/>
  <c r="AM253" i="14"/>
  <c r="AN253" i="14"/>
  <c r="AO253" i="14"/>
  <c r="AP253" i="14"/>
  <c r="AQ253" i="14"/>
  <c r="AR253" i="14"/>
  <c r="AS253" i="14"/>
  <c r="AT253" i="14"/>
  <c r="AU253" i="14"/>
  <c r="AV253" i="14"/>
  <c r="AW253" i="14"/>
  <c r="AX253" i="14"/>
  <c r="AI254" i="14"/>
  <c r="AJ254" i="14"/>
  <c r="AK254" i="14"/>
  <c r="AL254" i="14"/>
  <c r="AM254" i="14"/>
  <c r="AN254" i="14"/>
  <c r="AO254" i="14"/>
  <c r="AP254" i="14"/>
  <c r="AQ254" i="14"/>
  <c r="AR254" i="14"/>
  <c r="AS254" i="14"/>
  <c r="AT254" i="14"/>
  <c r="AU254" i="14"/>
  <c r="AV254" i="14"/>
  <c r="AW254" i="14"/>
  <c r="AX254" i="14"/>
  <c r="AI255" i="14"/>
  <c r="AJ255" i="14"/>
  <c r="AK255" i="14"/>
  <c r="AL255" i="14"/>
  <c r="AM255" i="14"/>
  <c r="AN255" i="14"/>
  <c r="AO255" i="14"/>
  <c r="AP255" i="14"/>
  <c r="AQ255" i="14"/>
  <c r="AR255" i="14"/>
  <c r="AS255" i="14"/>
  <c r="AT255" i="14"/>
  <c r="AU255" i="14"/>
  <c r="AV255" i="14"/>
  <c r="AW255" i="14"/>
  <c r="AX255" i="14"/>
  <c r="AI256" i="14"/>
  <c r="AJ256" i="14"/>
  <c r="AK256" i="14"/>
  <c r="AL256" i="14"/>
  <c r="AM256" i="14"/>
  <c r="AN256" i="14"/>
  <c r="AO256" i="14"/>
  <c r="AP256" i="14"/>
  <c r="AQ256" i="14"/>
  <c r="AR256" i="14"/>
  <c r="AS256" i="14"/>
  <c r="AT256" i="14"/>
  <c r="AU256" i="14"/>
  <c r="AV256" i="14"/>
  <c r="AW256" i="14"/>
  <c r="AX256" i="14"/>
  <c r="AI257" i="14"/>
  <c r="AJ257" i="14"/>
  <c r="AK257" i="14"/>
  <c r="AL257" i="14"/>
  <c r="AM257" i="14"/>
  <c r="AN257" i="14"/>
  <c r="AO257" i="14"/>
  <c r="AP257" i="14"/>
  <c r="AQ257" i="14"/>
  <c r="AR257" i="14"/>
  <c r="AS257" i="14"/>
  <c r="AT257" i="14"/>
  <c r="AU257" i="14"/>
  <c r="AV257" i="14"/>
  <c r="AW257" i="14"/>
  <c r="AX257" i="14"/>
  <c r="AI258" i="14"/>
  <c r="AJ258" i="14"/>
  <c r="AK258" i="14"/>
  <c r="AL258" i="14"/>
  <c r="AM258" i="14"/>
  <c r="AN258" i="14"/>
  <c r="AO258" i="14"/>
  <c r="AP258" i="14"/>
  <c r="AQ258" i="14"/>
  <c r="AR258" i="14"/>
  <c r="AS258" i="14"/>
  <c r="AT258" i="14"/>
  <c r="AU258" i="14"/>
  <c r="AV258" i="14"/>
  <c r="AW258" i="14"/>
  <c r="AX258" i="14"/>
  <c r="AI259" i="14"/>
  <c r="AJ259" i="14"/>
  <c r="AK259" i="14"/>
  <c r="AL259" i="14"/>
  <c r="AM259" i="14"/>
  <c r="AN259" i="14"/>
  <c r="AO259" i="14"/>
  <c r="AP259" i="14"/>
  <c r="AQ259" i="14"/>
  <c r="AR259" i="14"/>
  <c r="AS259" i="14"/>
  <c r="AT259" i="14"/>
  <c r="AU259" i="14"/>
  <c r="AV259" i="14"/>
  <c r="AW259" i="14"/>
  <c r="AX259" i="14"/>
  <c r="AI260" i="14"/>
  <c r="AJ260" i="14"/>
  <c r="AK260" i="14"/>
  <c r="AL260" i="14"/>
  <c r="AM260" i="14"/>
  <c r="AN260" i="14"/>
  <c r="AO260" i="14"/>
  <c r="AP260" i="14"/>
  <c r="AQ260" i="14"/>
  <c r="AR260" i="14"/>
  <c r="AS260" i="14"/>
  <c r="AT260" i="14"/>
  <c r="AU260" i="14"/>
  <c r="AV260" i="14"/>
  <c r="AW260" i="14"/>
  <c r="AX260" i="14"/>
  <c r="AI261" i="14"/>
  <c r="AJ261" i="14"/>
  <c r="AK261" i="14"/>
  <c r="AL261" i="14"/>
  <c r="AM261" i="14"/>
  <c r="AN261" i="14"/>
  <c r="AO261" i="14"/>
  <c r="AP261" i="14"/>
  <c r="AQ261" i="14"/>
  <c r="AR261" i="14"/>
  <c r="AS261" i="14"/>
  <c r="AT261" i="14"/>
  <c r="AU261" i="14"/>
  <c r="AV261" i="14"/>
  <c r="AW261" i="14"/>
  <c r="AX261" i="14"/>
  <c r="AI262" i="14"/>
  <c r="AJ262" i="14"/>
  <c r="AK262" i="14"/>
  <c r="AL262" i="14"/>
  <c r="AM262" i="14"/>
  <c r="AN262" i="14"/>
  <c r="AO262" i="14"/>
  <c r="AP262" i="14"/>
  <c r="AQ262" i="14"/>
  <c r="AR262" i="14"/>
  <c r="AS262" i="14"/>
  <c r="AT262" i="14"/>
  <c r="AU262" i="14"/>
  <c r="AV262" i="14"/>
  <c r="AW262" i="14"/>
  <c r="AX262" i="14"/>
  <c r="AI263" i="14"/>
  <c r="AJ263" i="14"/>
  <c r="AK263" i="14"/>
  <c r="AL263" i="14"/>
  <c r="AM263" i="14"/>
  <c r="AN263" i="14"/>
  <c r="AO263" i="14"/>
  <c r="AP263" i="14"/>
  <c r="AQ263" i="14"/>
  <c r="AR263" i="14"/>
  <c r="AS263" i="14"/>
  <c r="AT263" i="14"/>
  <c r="AU263" i="14"/>
  <c r="AV263" i="14"/>
  <c r="AW263" i="14"/>
  <c r="AX263" i="14"/>
  <c r="AI264" i="14"/>
  <c r="AJ264" i="14"/>
  <c r="AK264" i="14"/>
  <c r="AL264" i="14"/>
  <c r="AM264" i="14"/>
  <c r="AN264" i="14"/>
  <c r="AO264" i="14"/>
  <c r="AP264" i="14"/>
  <c r="AQ264" i="14"/>
  <c r="AR264" i="14"/>
  <c r="AS264" i="14"/>
  <c r="AT264" i="14"/>
  <c r="AU264" i="14"/>
  <c r="AV264" i="14"/>
  <c r="AW264" i="14"/>
  <c r="AX264" i="14"/>
  <c r="AI265" i="14"/>
  <c r="AJ265" i="14"/>
  <c r="AK265" i="14"/>
  <c r="AL265" i="14"/>
  <c r="AM265" i="14"/>
  <c r="AN265" i="14"/>
  <c r="AO265" i="14"/>
  <c r="AP265" i="14"/>
  <c r="AQ265" i="14"/>
  <c r="AR265" i="14"/>
  <c r="AS265" i="14"/>
  <c r="AT265" i="14"/>
  <c r="AU265" i="14"/>
  <c r="AV265" i="14"/>
  <c r="AW265" i="14"/>
  <c r="AX265" i="14"/>
  <c r="AI266" i="14"/>
  <c r="AJ266" i="14"/>
  <c r="AK266" i="14"/>
  <c r="AL266" i="14"/>
  <c r="AM266" i="14"/>
  <c r="AN266" i="14"/>
  <c r="AO266" i="14"/>
  <c r="AP266" i="14"/>
  <c r="AQ266" i="14"/>
  <c r="AR266" i="14"/>
  <c r="AS266" i="14"/>
  <c r="AT266" i="14"/>
  <c r="AU266" i="14"/>
  <c r="AV266" i="14"/>
  <c r="AW266" i="14"/>
  <c r="AX266" i="14"/>
  <c r="AI267" i="14"/>
  <c r="AJ267" i="14"/>
  <c r="AK267" i="14"/>
  <c r="AL267" i="14"/>
  <c r="AM267" i="14"/>
  <c r="AN267" i="14"/>
  <c r="AO267" i="14"/>
  <c r="AP267" i="14"/>
  <c r="AQ267" i="14"/>
  <c r="AR267" i="14"/>
  <c r="AS267" i="14"/>
  <c r="AT267" i="14"/>
  <c r="AU267" i="14"/>
  <c r="AV267" i="14"/>
  <c r="AW267" i="14"/>
  <c r="AX267" i="14"/>
  <c r="AI268" i="14"/>
  <c r="AJ268" i="14"/>
  <c r="AK268" i="14"/>
  <c r="AL268" i="14"/>
  <c r="AM268" i="14"/>
  <c r="AN268" i="14"/>
  <c r="AO268" i="14"/>
  <c r="AP268" i="14"/>
  <c r="AQ268" i="14"/>
  <c r="AR268" i="14"/>
  <c r="AS268" i="14"/>
  <c r="AT268" i="14"/>
  <c r="AU268" i="14"/>
  <c r="AV268" i="14"/>
  <c r="AW268" i="14"/>
  <c r="AX268" i="14"/>
  <c r="AI269" i="14"/>
  <c r="AJ269" i="14"/>
  <c r="AK269" i="14"/>
  <c r="AL269" i="14"/>
  <c r="AM269" i="14"/>
  <c r="AN269" i="14"/>
  <c r="AO269" i="14"/>
  <c r="AP269" i="14"/>
  <c r="AQ269" i="14"/>
  <c r="AR269" i="14"/>
  <c r="AS269" i="14"/>
  <c r="AT269" i="14"/>
  <c r="AU269" i="14"/>
  <c r="AV269" i="14"/>
  <c r="AW269" i="14"/>
  <c r="AX269" i="14"/>
  <c r="AI270" i="14"/>
  <c r="AJ270" i="14"/>
  <c r="AK270" i="14"/>
  <c r="AL270" i="14"/>
  <c r="AM270" i="14"/>
  <c r="AN270" i="14"/>
  <c r="AO270" i="14"/>
  <c r="AP270" i="14"/>
  <c r="AQ270" i="14"/>
  <c r="AR270" i="14"/>
  <c r="AS270" i="14"/>
  <c r="AT270" i="14"/>
  <c r="AU270" i="14"/>
  <c r="AV270" i="14"/>
  <c r="AW270" i="14"/>
  <c r="AX270" i="14"/>
  <c r="AI271" i="14"/>
  <c r="AJ271" i="14"/>
  <c r="AK271" i="14"/>
  <c r="AL271" i="14"/>
  <c r="AM271" i="14"/>
  <c r="AN271" i="14"/>
  <c r="AO271" i="14"/>
  <c r="AP271" i="14"/>
  <c r="AQ271" i="14"/>
  <c r="AR271" i="14"/>
  <c r="AS271" i="14"/>
  <c r="AT271" i="14"/>
  <c r="AU271" i="14"/>
  <c r="AV271" i="14"/>
  <c r="AW271" i="14"/>
  <c r="AX271" i="14"/>
  <c r="AI272" i="14"/>
  <c r="AJ272" i="14"/>
  <c r="AK272" i="14"/>
  <c r="AL272" i="14"/>
  <c r="AM272" i="14"/>
  <c r="AN272" i="14"/>
  <c r="AO272" i="14"/>
  <c r="AP272" i="14"/>
  <c r="AQ272" i="14"/>
  <c r="AR272" i="14"/>
  <c r="AS272" i="14"/>
  <c r="AT272" i="14"/>
  <c r="AU272" i="14"/>
  <c r="AV272" i="14"/>
  <c r="AW272" i="14"/>
  <c r="AX272" i="14"/>
  <c r="AI273" i="14"/>
  <c r="AJ273" i="14"/>
  <c r="AK273" i="14"/>
  <c r="AL273" i="14"/>
  <c r="AM273" i="14"/>
  <c r="AN273" i="14"/>
  <c r="AO273" i="14"/>
  <c r="AP273" i="14"/>
  <c r="AQ273" i="14"/>
  <c r="AR273" i="14"/>
  <c r="AS273" i="14"/>
  <c r="AT273" i="14"/>
  <c r="AU273" i="14"/>
  <c r="AV273" i="14"/>
  <c r="AW273" i="14"/>
  <c r="AX273" i="14"/>
  <c r="AI274" i="14"/>
  <c r="AJ274" i="14"/>
  <c r="AK274" i="14"/>
  <c r="AL274" i="14"/>
  <c r="AM274" i="14"/>
  <c r="AN274" i="14"/>
  <c r="AO274" i="14"/>
  <c r="AP274" i="14"/>
  <c r="AQ274" i="14"/>
  <c r="AR274" i="14"/>
  <c r="AS274" i="14"/>
  <c r="AT274" i="14"/>
  <c r="AU274" i="14"/>
  <c r="AV274" i="14"/>
  <c r="AW274" i="14"/>
  <c r="AX274" i="14"/>
  <c r="AI275" i="14"/>
  <c r="AJ275" i="14"/>
  <c r="AK275" i="14"/>
  <c r="AL275" i="14"/>
  <c r="AM275" i="14"/>
  <c r="AN275" i="14"/>
  <c r="AO275" i="14"/>
  <c r="AP275" i="14"/>
  <c r="AQ275" i="14"/>
  <c r="AR275" i="14"/>
  <c r="AS275" i="14"/>
  <c r="AT275" i="14"/>
  <c r="AU275" i="14"/>
  <c r="AV275" i="14"/>
  <c r="AW275" i="14"/>
  <c r="AX275" i="14"/>
  <c r="AI276" i="14"/>
  <c r="AJ276" i="14"/>
  <c r="AK276" i="14"/>
  <c r="AL276" i="14"/>
  <c r="AM276" i="14"/>
  <c r="AN276" i="14"/>
  <c r="AO276" i="14"/>
  <c r="AP276" i="14"/>
  <c r="AQ276" i="14"/>
  <c r="AR276" i="14"/>
  <c r="AS276" i="14"/>
  <c r="AT276" i="14"/>
  <c r="AU276" i="14"/>
  <c r="AV276" i="14"/>
  <c r="AW276" i="14"/>
  <c r="AX276" i="14"/>
  <c r="AI277" i="14"/>
  <c r="AJ277" i="14"/>
  <c r="AK277" i="14"/>
  <c r="AL277" i="14"/>
  <c r="AM277" i="14"/>
  <c r="AN277" i="14"/>
  <c r="AO277" i="14"/>
  <c r="AP277" i="14"/>
  <c r="AQ277" i="14"/>
  <c r="AR277" i="14"/>
  <c r="AS277" i="14"/>
  <c r="AT277" i="14"/>
  <c r="AU277" i="14"/>
  <c r="AV277" i="14"/>
  <c r="AW277" i="14"/>
  <c r="AX277" i="14"/>
  <c r="AI278" i="14"/>
  <c r="AJ278" i="14"/>
  <c r="AK278" i="14"/>
  <c r="AL278" i="14"/>
  <c r="AM278" i="14"/>
  <c r="AN278" i="14"/>
  <c r="AO278" i="14"/>
  <c r="AP278" i="14"/>
  <c r="AQ278" i="14"/>
  <c r="AR278" i="14"/>
  <c r="AS278" i="14"/>
  <c r="AT278" i="14"/>
  <c r="AU278" i="14"/>
  <c r="AV278" i="14"/>
  <c r="AW278" i="14"/>
  <c r="AX278" i="14"/>
  <c r="AI279" i="14"/>
  <c r="AJ279" i="14"/>
  <c r="AK279" i="14"/>
  <c r="AL279" i="14"/>
  <c r="AM279" i="14"/>
  <c r="AN279" i="14"/>
  <c r="AO279" i="14"/>
  <c r="AP279" i="14"/>
  <c r="AQ279" i="14"/>
  <c r="AR279" i="14"/>
  <c r="AS279" i="14"/>
  <c r="AT279" i="14"/>
  <c r="AU279" i="14"/>
  <c r="AV279" i="14"/>
  <c r="AW279" i="14"/>
  <c r="AX279" i="14"/>
  <c r="AI280" i="14"/>
  <c r="AJ280" i="14"/>
  <c r="AK280" i="14"/>
  <c r="AL280" i="14"/>
  <c r="AM280" i="14"/>
  <c r="AN280" i="14"/>
  <c r="AO280" i="14"/>
  <c r="AP280" i="14"/>
  <c r="AQ280" i="14"/>
  <c r="AR280" i="14"/>
  <c r="AS280" i="14"/>
  <c r="AT280" i="14"/>
  <c r="AU280" i="14"/>
  <c r="AV280" i="14"/>
  <c r="AW280" i="14"/>
  <c r="AX280" i="14"/>
  <c r="AI281" i="14"/>
  <c r="AJ281" i="14"/>
  <c r="AK281" i="14"/>
  <c r="AL281" i="14"/>
  <c r="AM281" i="14"/>
  <c r="AN281" i="14"/>
  <c r="AO281" i="14"/>
  <c r="AP281" i="14"/>
  <c r="AQ281" i="14"/>
  <c r="AR281" i="14"/>
  <c r="AS281" i="14"/>
  <c r="AT281" i="14"/>
  <c r="AU281" i="14"/>
  <c r="AV281" i="14"/>
  <c r="AW281" i="14"/>
  <c r="AX281" i="14"/>
  <c r="AI282" i="14"/>
  <c r="AJ282" i="14"/>
  <c r="AK282" i="14"/>
  <c r="AL282" i="14"/>
  <c r="AM282" i="14"/>
  <c r="AN282" i="14"/>
  <c r="AO282" i="14"/>
  <c r="AP282" i="14"/>
  <c r="AQ282" i="14"/>
  <c r="AR282" i="14"/>
  <c r="AS282" i="14"/>
  <c r="AT282" i="14"/>
  <c r="AU282" i="14"/>
  <c r="AV282" i="14"/>
  <c r="AW282" i="14"/>
  <c r="AX282" i="14"/>
  <c r="AI283" i="14"/>
  <c r="AJ283" i="14"/>
  <c r="AK283" i="14"/>
  <c r="AL283" i="14"/>
  <c r="AM283" i="14"/>
  <c r="AN283" i="14"/>
  <c r="AO283" i="14"/>
  <c r="AP283" i="14"/>
  <c r="AQ283" i="14"/>
  <c r="AR283" i="14"/>
  <c r="AS283" i="14"/>
  <c r="AT283" i="14"/>
  <c r="AU283" i="14"/>
  <c r="AV283" i="14"/>
  <c r="AW283" i="14"/>
  <c r="AX283" i="14"/>
  <c r="AI284" i="14"/>
  <c r="AJ284" i="14"/>
  <c r="AK284" i="14"/>
  <c r="AL284" i="14"/>
  <c r="AM284" i="14"/>
  <c r="AN284" i="14"/>
  <c r="AO284" i="14"/>
  <c r="AP284" i="14"/>
  <c r="AQ284" i="14"/>
  <c r="AR284" i="14"/>
  <c r="AS284" i="14"/>
  <c r="AT284" i="14"/>
  <c r="AU284" i="14"/>
  <c r="AV284" i="14"/>
  <c r="AW284" i="14"/>
  <c r="AX284" i="14"/>
  <c r="AI285" i="14"/>
  <c r="AJ285" i="14"/>
  <c r="AK285" i="14"/>
  <c r="AL285" i="14"/>
  <c r="AM285" i="14"/>
  <c r="AN285" i="14"/>
  <c r="AO285" i="14"/>
  <c r="AP285" i="14"/>
  <c r="AQ285" i="14"/>
  <c r="AR285" i="14"/>
  <c r="AS285" i="14"/>
  <c r="AT285" i="14"/>
  <c r="AU285" i="14"/>
  <c r="AV285" i="14"/>
  <c r="AW285" i="14"/>
  <c r="AX285" i="14"/>
  <c r="AI286" i="14"/>
  <c r="AJ286" i="14"/>
  <c r="AK286" i="14"/>
  <c r="AL286" i="14"/>
  <c r="AM286" i="14"/>
  <c r="AN286" i="14"/>
  <c r="AO286" i="14"/>
  <c r="AP286" i="14"/>
  <c r="AQ286" i="14"/>
  <c r="AR286" i="14"/>
  <c r="AS286" i="14"/>
  <c r="AT286" i="14"/>
  <c r="AU286" i="14"/>
  <c r="AV286" i="14"/>
  <c r="AW286" i="14"/>
  <c r="AX286" i="14"/>
  <c r="AI287" i="14"/>
  <c r="AJ287" i="14"/>
  <c r="AK287" i="14"/>
  <c r="AL287" i="14"/>
  <c r="AM287" i="14"/>
  <c r="AN287" i="14"/>
  <c r="AO287" i="14"/>
  <c r="AP287" i="14"/>
  <c r="AQ287" i="14"/>
  <c r="AR287" i="14"/>
  <c r="AS287" i="14"/>
  <c r="AT287" i="14"/>
  <c r="AU287" i="14"/>
  <c r="AV287" i="14"/>
  <c r="AW287" i="14"/>
  <c r="AX287" i="14"/>
  <c r="AI288" i="14"/>
  <c r="AJ288" i="14"/>
  <c r="AK288" i="14"/>
  <c r="AL288" i="14"/>
  <c r="AM288" i="14"/>
  <c r="AN288" i="14"/>
  <c r="AO288" i="14"/>
  <c r="AP288" i="14"/>
  <c r="AQ288" i="14"/>
  <c r="AR288" i="14"/>
  <c r="AS288" i="14"/>
  <c r="AT288" i="14"/>
  <c r="AU288" i="14"/>
  <c r="AV288" i="14"/>
  <c r="AW288" i="14"/>
  <c r="AX288" i="14"/>
  <c r="AI289" i="14"/>
  <c r="AJ289" i="14"/>
  <c r="AK289" i="14"/>
  <c r="AL289" i="14"/>
  <c r="AM289" i="14"/>
  <c r="AN289" i="14"/>
  <c r="AO289" i="14"/>
  <c r="AP289" i="14"/>
  <c r="AQ289" i="14"/>
  <c r="AR289" i="14"/>
  <c r="AS289" i="14"/>
  <c r="AT289" i="14"/>
  <c r="AU289" i="14"/>
  <c r="AV289" i="14"/>
  <c r="AW289" i="14"/>
  <c r="AX289" i="14"/>
  <c r="AI290" i="14"/>
  <c r="AJ290" i="14"/>
  <c r="AK290" i="14"/>
  <c r="AL290" i="14"/>
  <c r="AM290" i="14"/>
  <c r="AN290" i="14"/>
  <c r="AO290" i="14"/>
  <c r="AP290" i="14"/>
  <c r="AQ290" i="14"/>
  <c r="AR290" i="14"/>
  <c r="AS290" i="14"/>
  <c r="AT290" i="14"/>
  <c r="AU290" i="14"/>
  <c r="AV290" i="14"/>
  <c r="AW290" i="14"/>
  <c r="AX290" i="14"/>
  <c r="AI291" i="14"/>
  <c r="AJ291" i="14"/>
  <c r="AK291" i="14"/>
  <c r="AL291" i="14"/>
  <c r="AM291" i="14"/>
  <c r="AN291" i="14"/>
  <c r="AO291" i="14"/>
  <c r="AP291" i="14"/>
  <c r="AQ291" i="14"/>
  <c r="AR291" i="14"/>
  <c r="AS291" i="14"/>
  <c r="AT291" i="14"/>
  <c r="AU291" i="14"/>
  <c r="AV291" i="14"/>
  <c r="AW291" i="14"/>
  <c r="AX291" i="14"/>
  <c r="AI292" i="14"/>
  <c r="AJ292" i="14"/>
  <c r="AK292" i="14"/>
  <c r="AL292" i="14"/>
  <c r="AM292" i="14"/>
  <c r="AN292" i="14"/>
  <c r="AO292" i="14"/>
  <c r="AP292" i="14"/>
  <c r="AQ292" i="14"/>
  <c r="AR292" i="14"/>
  <c r="AS292" i="14"/>
  <c r="AT292" i="14"/>
  <c r="AU292" i="14"/>
  <c r="AV292" i="14"/>
  <c r="AW292" i="14"/>
  <c r="AX292" i="14"/>
  <c r="AI293" i="14"/>
  <c r="AJ293" i="14"/>
  <c r="AK293" i="14"/>
  <c r="AL293" i="14"/>
  <c r="AM293" i="14"/>
  <c r="AN293" i="14"/>
  <c r="AO293" i="14"/>
  <c r="AP293" i="14"/>
  <c r="AQ293" i="14"/>
  <c r="AR293" i="14"/>
  <c r="AS293" i="14"/>
  <c r="AT293" i="14"/>
  <c r="AU293" i="14"/>
  <c r="AV293" i="14"/>
  <c r="AW293" i="14"/>
  <c r="AX293" i="14"/>
  <c r="AI294" i="14"/>
  <c r="AJ294" i="14"/>
  <c r="AK294" i="14"/>
  <c r="AL294" i="14"/>
  <c r="AM294" i="14"/>
  <c r="AN294" i="14"/>
  <c r="AO294" i="14"/>
  <c r="AP294" i="14"/>
  <c r="AQ294" i="14"/>
  <c r="AR294" i="14"/>
  <c r="AS294" i="14"/>
  <c r="AT294" i="14"/>
  <c r="AU294" i="14"/>
  <c r="AV294" i="14"/>
  <c r="AW294" i="14"/>
  <c r="AX294" i="14"/>
  <c r="AI295" i="14"/>
  <c r="AJ295" i="14"/>
  <c r="AK295" i="14"/>
  <c r="AL295" i="14"/>
  <c r="AM295" i="14"/>
  <c r="AN295" i="14"/>
  <c r="AO295" i="14"/>
  <c r="AP295" i="14"/>
  <c r="AQ295" i="14"/>
  <c r="AR295" i="14"/>
  <c r="AS295" i="14"/>
  <c r="AT295" i="14"/>
  <c r="AU295" i="14"/>
  <c r="AV295" i="14"/>
  <c r="AW295" i="14"/>
  <c r="AX295" i="14"/>
  <c r="AI296" i="14"/>
  <c r="AJ296" i="14"/>
  <c r="AK296" i="14"/>
  <c r="AL296" i="14"/>
  <c r="AM296" i="14"/>
  <c r="AN296" i="14"/>
  <c r="AO296" i="14"/>
  <c r="AP296" i="14"/>
  <c r="AQ296" i="14"/>
  <c r="AR296" i="14"/>
  <c r="AS296" i="14"/>
  <c r="AT296" i="14"/>
  <c r="AU296" i="14"/>
  <c r="AV296" i="14"/>
  <c r="AW296" i="14"/>
  <c r="AX296" i="14"/>
  <c r="AI297" i="14"/>
  <c r="AJ297" i="14"/>
  <c r="AK297" i="14"/>
  <c r="AL297" i="14"/>
  <c r="AM297" i="14"/>
  <c r="AN297" i="14"/>
  <c r="AO297" i="14"/>
  <c r="AP297" i="14"/>
  <c r="AQ297" i="14"/>
  <c r="AR297" i="14"/>
  <c r="AS297" i="14"/>
  <c r="AT297" i="14"/>
  <c r="AU297" i="14"/>
  <c r="AV297" i="14"/>
  <c r="AW297" i="14"/>
  <c r="AX297" i="14"/>
  <c r="AI298" i="14"/>
  <c r="AJ298" i="14"/>
  <c r="AK298" i="14"/>
  <c r="AL298" i="14"/>
  <c r="AM298" i="14"/>
  <c r="AN298" i="14"/>
  <c r="AO298" i="14"/>
  <c r="AP298" i="14"/>
  <c r="AQ298" i="14"/>
  <c r="AR298" i="14"/>
  <c r="AS298" i="14"/>
  <c r="AT298" i="14"/>
  <c r="AU298" i="14"/>
  <c r="AV298" i="14"/>
  <c r="AW298" i="14"/>
  <c r="AX298" i="14"/>
  <c r="AI299" i="14"/>
  <c r="AJ299" i="14"/>
  <c r="AK299" i="14"/>
  <c r="AL299" i="14"/>
  <c r="AM299" i="14"/>
  <c r="AN299" i="14"/>
  <c r="AO299" i="14"/>
  <c r="AP299" i="14"/>
  <c r="AQ299" i="14"/>
  <c r="AR299" i="14"/>
  <c r="AS299" i="14"/>
  <c r="AT299" i="14"/>
  <c r="AU299" i="14"/>
  <c r="AV299" i="14"/>
  <c r="AW299" i="14"/>
  <c r="AX299" i="14"/>
  <c r="AI300" i="14"/>
  <c r="AJ300" i="14"/>
  <c r="AK300" i="14"/>
  <c r="AL300" i="14"/>
  <c r="AM300" i="14"/>
  <c r="AN300" i="14"/>
  <c r="AO300" i="14"/>
  <c r="AP300" i="14"/>
  <c r="AQ300" i="14"/>
  <c r="AR300" i="14"/>
  <c r="AS300" i="14"/>
  <c r="AT300" i="14"/>
  <c r="AU300" i="14"/>
  <c r="AV300" i="14"/>
  <c r="AW300" i="14"/>
  <c r="AX300" i="14"/>
  <c r="AI301" i="14"/>
  <c r="AJ301" i="14"/>
  <c r="AK301" i="14"/>
  <c r="AL301" i="14"/>
  <c r="AM301" i="14"/>
  <c r="AN301" i="14"/>
  <c r="AO301" i="14"/>
  <c r="AP301" i="14"/>
  <c r="AQ301" i="14"/>
  <c r="AR301" i="14"/>
  <c r="AS301" i="14"/>
  <c r="AT301" i="14"/>
  <c r="AU301" i="14"/>
  <c r="AV301" i="14"/>
  <c r="AW301" i="14"/>
  <c r="AX301" i="14"/>
  <c r="AI302" i="14"/>
  <c r="AJ302" i="14"/>
  <c r="AK302" i="14"/>
  <c r="AL302" i="14"/>
  <c r="AM302" i="14"/>
  <c r="AN302" i="14"/>
  <c r="AO302" i="14"/>
  <c r="AP302" i="14"/>
  <c r="AQ302" i="14"/>
  <c r="AR302" i="14"/>
  <c r="AS302" i="14"/>
  <c r="AT302" i="14"/>
  <c r="AU302" i="14"/>
  <c r="AV302" i="14"/>
  <c r="AW302" i="14"/>
  <c r="AX302" i="14"/>
  <c r="AI303" i="14"/>
  <c r="AJ303" i="14"/>
  <c r="AK303" i="14"/>
  <c r="AL303" i="14"/>
  <c r="AM303" i="14"/>
  <c r="AN303" i="14"/>
  <c r="AO303" i="14"/>
  <c r="AP303" i="14"/>
  <c r="AQ303" i="14"/>
  <c r="AR303" i="14"/>
  <c r="AS303" i="14"/>
  <c r="AT303" i="14"/>
  <c r="AU303" i="14"/>
  <c r="AV303" i="14"/>
  <c r="AW303" i="14"/>
  <c r="AX303" i="14"/>
  <c r="AI304" i="14"/>
  <c r="AJ304" i="14"/>
  <c r="AK304" i="14"/>
  <c r="AL304" i="14"/>
  <c r="AM304" i="14"/>
  <c r="AN304" i="14"/>
  <c r="AO304" i="14"/>
  <c r="AP304" i="14"/>
  <c r="AQ304" i="14"/>
  <c r="AR304" i="14"/>
  <c r="AS304" i="14"/>
  <c r="AT304" i="14"/>
  <c r="AU304" i="14"/>
  <c r="AV304" i="14"/>
  <c r="AW304" i="14"/>
  <c r="AX304" i="14"/>
  <c r="AI305" i="14"/>
  <c r="AJ305" i="14"/>
  <c r="AK305" i="14"/>
  <c r="AL305" i="14"/>
  <c r="AM305" i="14"/>
  <c r="AN305" i="14"/>
  <c r="AO305" i="14"/>
  <c r="AP305" i="14"/>
  <c r="AQ305" i="14"/>
  <c r="AR305" i="14"/>
  <c r="AS305" i="14"/>
  <c r="AT305" i="14"/>
  <c r="AU305" i="14"/>
  <c r="AV305" i="14"/>
  <c r="AW305" i="14"/>
  <c r="AX305" i="14"/>
  <c r="AI306" i="14"/>
  <c r="AJ306" i="14"/>
  <c r="AK306" i="14"/>
  <c r="AL306" i="14"/>
  <c r="AM306" i="14"/>
  <c r="AN306" i="14"/>
  <c r="AO306" i="14"/>
  <c r="AP306" i="14"/>
  <c r="AQ306" i="14"/>
  <c r="AR306" i="14"/>
  <c r="AS306" i="14"/>
  <c r="AT306" i="14"/>
  <c r="AU306" i="14"/>
  <c r="AV306" i="14"/>
  <c r="AW306" i="14"/>
  <c r="AX306" i="14"/>
  <c r="AI307" i="14"/>
  <c r="AJ307" i="14"/>
  <c r="AK307" i="14"/>
  <c r="AL307" i="14"/>
  <c r="AM307" i="14"/>
  <c r="AN307" i="14"/>
  <c r="AO307" i="14"/>
  <c r="AP307" i="14"/>
  <c r="AQ307" i="14"/>
  <c r="AR307" i="14"/>
  <c r="AS307" i="14"/>
  <c r="AT307" i="14"/>
  <c r="AU307" i="14"/>
  <c r="AV307" i="14"/>
  <c r="AW307" i="14"/>
  <c r="AX307" i="14"/>
  <c r="AI308" i="14"/>
  <c r="AJ308" i="14"/>
  <c r="AK308" i="14"/>
  <c r="AL308" i="14"/>
  <c r="AM308" i="14"/>
  <c r="AN308" i="14"/>
  <c r="AO308" i="14"/>
  <c r="AP308" i="14"/>
  <c r="AQ308" i="14"/>
  <c r="AR308" i="14"/>
  <c r="AS308" i="14"/>
  <c r="AT308" i="14"/>
  <c r="AU308" i="14"/>
  <c r="AV308" i="14"/>
  <c r="AW308" i="14"/>
  <c r="AX308" i="14"/>
  <c r="AI309" i="14"/>
  <c r="AJ309" i="14"/>
  <c r="AK309" i="14"/>
  <c r="AL309" i="14"/>
  <c r="AM309" i="14"/>
  <c r="AN309" i="14"/>
  <c r="AO309" i="14"/>
  <c r="AP309" i="14"/>
  <c r="AQ309" i="14"/>
  <c r="AR309" i="14"/>
  <c r="AS309" i="14"/>
  <c r="AT309" i="14"/>
  <c r="AU309" i="14"/>
  <c r="AV309" i="14"/>
  <c r="AW309" i="14"/>
  <c r="AX309" i="14"/>
  <c r="AI310" i="14"/>
  <c r="AJ310" i="14"/>
  <c r="AK310" i="14"/>
  <c r="AL310" i="14"/>
  <c r="AM310" i="14"/>
  <c r="AN310" i="14"/>
  <c r="AO310" i="14"/>
  <c r="AP310" i="14"/>
  <c r="AQ310" i="14"/>
  <c r="AR310" i="14"/>
  <c r="AS310" i="14"/>
  <c r="AT310" i="14"/>
  <c r="AU310" i="14"/>
  <c r="AV310" i="14"/>
  <c r="AW310" i="14"/>
  <c r="AX310" i="14"/>
  <c r="AI311" i="14"/>
  <c r="AJ311" i="14"/>
  <c r="AK311" i="14"/>
  <c r="AL311" i="14"/>
  <c r="AM311" i="14"/>
  <c r="AN311" i="14"/>
  <c r="AO311" i="14"/>
  <c r="AP311" i="14"/>
  <c r="AQ311" i="14"/>
  <c r="AR311" i="14"/>
  <c r="AS311" i="14"/>
  <c r="AT311" i="14"/>
  <c r="AU311" i="14"/>
  <c r="AV311" i="14"/>
  <c r="AW311" i="14"/>
  <c r="AX311" i="14"/>
  <c r="AI312" i="14"/>
  <c r="AJ312" i="14"/>
  <c r="AK312" i="14"/>
  <c r="AL312" i="14"/>
  <c r="AM312" i="14"/>
  <c r="AN312" i="14"/>
  <c r="AO312" i="14"/>
  <c r="AP312" i="14"/>
  <c r="AQ312" i="14"/>
  <c r="AR312" i="14"/>
  <c r="AS312" i="14"/>
  <c r="AT312" i="14"/>
  <c r="AU312" i="14"/>
  <c r="AV312" i="14"/>
  <c r="AW312" i="14"/>
  <c r="AX312" i="14"/>
  <c r="AI313" i="14"/>
  <c r="AJ313" i="14"/>
  <c r="AK313" i="14"/>
  <c r="AL313" i="14"/>
  <c r="AM313" i="14"/>
  <c r="AN313" i="14"/>
  <c r="AO313" i="14"/>
  <c r="AP313" i="14"/>
  <c r="AQ313" i="14"/>
  <c r="AR313" i="14"/>
  <c r="AS313" i="14"/>
  <c r="AT313" i="14"/>
  <c r="AU313" i="14"/>
  <c r="AV313" i="14"/>
  <c r="AW313" i="14"/>
  <c r="AX313" i="14"/>
  <c r="AI314" i="14"/>
  <c r="AJ314" i="14"/>
  <c r="AK314" i="14"/>
  <c r="AL314" i="14"/>
  <c r="AM314" i="14"/>
  <c r="AN314" i="14"/>
  <c r="AO314" i="14"/>
  <c r="AP314" i="14"/>
  <c r="AQ314" i="14"/>
  <c r="AR314" i="14"/>
  <c r="AS314" i="14"/>
  <c r="AT314" i="14"/>
  <c r="AU314" i="14"/>
  <c r="AV314" i="14"/>
  <c r="AW314" i="14"/>
  <c r="AX314" i="14"/>
  <c r="AI315" i="14"/>
  <c r="AJ315" i="14"/>
  <c r="AK315" i="14"/>
  <c r="AL315" i="14"/>
  <c r="AM315" i="14"/>
  <c r="AN315" i="14"/>
  <c r="AO315" i="14"/>
  <c r="AP315" i="14"/>
  <c r="AQ315" i="14"/>
  <c r="AR315" i="14"/>
  <c r="AS315" i="14"/>
  <c r="AT315" i="14"/>
  <c r="AU315" i="14"/>
  <c r="AV315" i="14"/>
  <c r="AW315" i="14"/>
  <c r="AX315" i="14"/>
  <c r="AI316" i="14"/>
  <c r="AJ316" i="14"/>
  <c r="AK316" i="14"/>
  <c r="AL316" i="14"/>
  <c r="AM316" i="14"/>
  <c r="AN316" i="14"/>
  <c r="AO316" i="14"/>
  <c r="AP316" i="14"/>
  <c r="AQ316" i="14"/>
  <c r="AR316" i="14"/>
  <c r="AS316" i="14"/>
  <c r="AT316" i="14"/>
  <c r="AU316" i="14"/>
  <c r="AV316" i="14"/>
  <c r="AW316" i="14"/>
  <c r="AX316" i="14"/>
  <c r="AI317" i="14"/>
  <c r="AJ317" i="14"/>
  <c r="AK317" i="14"/>
  <c r="AL317" i="14"/>
  <c r="AM317" i="14"/>
  <c r="AN317" i="14"/>
  <c r="AO317" i="14"/>
  <c r="AP317" i="14"/>
  <c r="AQ317" i="14"/>
  <c r="AR317" i="14"/>
  <c r="AS317" i="14"/>
  <c r="AT317" i="14"/>
  <c r="AU317" i="14"/>
  <c r="AV317" i="14"/>
  <c r="AW317" i="14"/>
  <c r="AX317" i="14"/>
  <c r="AI318" i="14"/>
  <c r="AJ318" i="14"/>
  <c r="AK318" i="14"/>
  <c r="AL318" i="14"/>
  <c r="AM318" i="14"/>
  <c r="AN318" i="14"/>
  <c r="AO318" i="14"/>
  <c r="AP318" i="14"/>
  <c r="AQ318" i="14"/>
  <c r="AR318" i="14"/>
  <c r="AS318" i="14"/>
  <c r="AT318" i="14"/>
  <c r="AU318" i="14"/>
  <c r="AV318" i="14"/>
  <c r="AW318" i="14"/>
  <c r="AX318" i="14"/>
  <c r="AI319" i="14"/>
  <c r="AJ319" i="14"/>
  <c r="AK319" i="14"/>
  <c r="AL319" i="14"/>
  <c r="AM319" i="14"/>
  <c r="AN319" i="14"/>
  <c r="AO319" i="14"/>
  <c r="AP319" i="14"/>
  <c r="AQ319" i="14"/>
  <c r="AR319" i="14"/>
  <c r="AS319" i="14"/>
  <c r="AT319" i="14"/>
  <c r="AU319" i="14"/>
  <c r="AV319" i="14"/>
  <c r="AW319" i="14"/>
  <c r="AX319" i="14"/>
  <c r="AI320" i="14"/>
  <c r="AJ320" i="14"/>
  <c r="AK320" i="14"/>
  <c r="AL320" i="14"/>
  <c r="AM320" i="14"/>
  <c r="AN320" i="14"/>
  <c r="AO320" i="14"/>
  <c r="AP320" i="14"/>
  <c r="AQ320" i="14"/>
  <c r="AR320" i="14"/>
  <c r="AS320" i="14"/>
  <c r="AT320" i="14"/>
  <c r="AU320" i="14"/>
  <c r="AV320" i="14"/>
  <c r="AW320" i="14"/>
  <c r="AX320" i="14"/>
  <c r="AI321" i="14"/>
  <c r="AJ321" i="14"/>
  <c r="AK321" i="14"/>
  <c r="AL321" i="14"/>
  <c r="AM321" i="14"/>
  <c r="AN321" i="14"/>
  <c r="AO321" i="14"/>
  <c r="AP321" i="14"/>
  <c r="AQ321" i="14"/>
  <c r="AR321" i="14"/>
  <c r="AS321" i="14"/>
  <c r="AT321" i="14"/>
  <c r="AU321" i="14"/>
  <c r="AV321" i="14"/>
  <c r="AW321" i="14"/>
  <c r="AX321" i="14"/>
  <c r="AI322" i="14"/>
  <c r="AJ322" i="14"/>
  <c r="AK322" i="14"/>
  <c r="AL322" i="14"/>
  <c r="AM322" i="14"/>
  <c r="AN322" i="14"/>
  <c r="AO322" i="14"/>
  <c r="AP322" i="14"/>
  <c r="AQ322" i="14"/>
  <c r="AR322" i="14"/>
  <c r="AS322" i="14"/>
  <c r="AT322" i="14"/>
  <c r="AU322" i="14"/>
  <c r="AV322" i="14"/>
  <c r="AW322" i="14"/>
  <c r="AX322" i="14"/>
  <c r="AI323" i="14"/>
  <c r="AJ323" i="14"/>
  <c r="AK323" i="14"/>
  <c r="AL323" i="14"/>
  <c r="AM323" i="14"/>
  <c r="AN323" i="14"/>
  <c r="AO323" i="14"/>
  <c r="AP323" i="14"/>
  <c r="AQ323" i="14"/>
  <c r="AR323" i="14"/>
  <c r="AS323" i="14"/>
  <c r="AT323" i="14"/>
  <c r="AU323" i="14"/>
  <c r="AV323" i="14"/>
  <c r="AW323" i="14"/>
  <c r="AX323" i="14"/>
  <c r="AI324" i="14"/>
  <c r="AJ324" i="14"/>
  <c r="AK324" i="14"/>
  <c r="AL324" i="14"/>
  <c r="AM324" i="14"/>
  <c r="AN324" i="14"/>
  <c r="AO324" i="14"/>
  <c r="AP324" i="14"/>
  <c r="AQ324" i="14"/>
  <c r="AR324" i="14"/>
  <c r="AS324" i="14"/>
  <c r="AT324" i="14"/>
  <c r="AU324" i="14"/>
  <c r="AV324" i="14"/>
  <c r="AW324" i="14"/>
  <c r="AX324" i="14"/>
  <c r="AI325" i="14"/>
  <c r="AJ325" i="14"/>
  <c r="AK325" i="14"/>
  <c r="AL325" i="14"/>
  <c r="AM325" i="14"/>
  <c r="AN325" i="14"/>
  <c r="AO325" i="14"/>
  <c r="AP325" i="14"/>
  <c r="AQ325" i="14"/>
  <c r="AR325" i="14"/>
  <c r="AS325" i="14"/>
  <c r="AT325" i="14"/>
  <c r="AU325" i="14"/>
  <c r="AV325" i="14"/>
  <c r="AW325" i="14"/>
  <c r="AX325" i="14"/>
  <c r="AI326" i="14"/>
  <c r="AJ326" i="14"/>
  <c r="AK326" i="14"/>
  <c r="AL326" i="14"/>
  <c r="AM326" i="14"/>
  <c r="AN326" i="14"/>
  <c r="AO326" i="14"/>
  <c r="AP326" i="14"/>
  <c r="AQ326" i="14"/>
  <c r="AR326" i="14"/>
  <c r="AS326" i="14"/>
  <c r="AT326" i="14"/>
  <c r="AU326" i="14"/>
  <c r="AV326" i="14"/>
  <c r="AW326" i="14"/>
  <c r="AX326" i="14"/>
  <c r="AI327" i="14"/>
  <c r="AJ327" i="14"/>
  <c r="AK327" i="14"/>
  <c r="AL327" i="14"/>
  <c r="AM327" i="14"/>
  <c r="AN327" i="14"/>
  <c r="AO327" i="14"/>
  <c r="AP327" i="14"/>
  <c r="AQ327" i="14"/>
  <c r="AR327" i="14"/>
  <c r="AS327" i="14"/>
  <c r="AT327" i="14"/>
  <c r="AU327" i="14"/>
  <c r="AV327" i="14"/>
  <c r="AW327" i="14"/>
  <c r="AX327" i="14"/>
  <c r="AI328" i="14"/>
  <c r="AJ328" i="14"/>
  <c r="AK328" i="14"/>
  <c r="AL328" i="14"/>
  <c r="AM328" i="14"/>
  <c r="AN328" i="14"/>
  <c r="AO328" i="14"/>
  <c r="AP328" i="14"/>
  <c r="AQ328" i="14"/>
  <c r="AR328" i="14"/>
  <c r="AS328" i="14"/>
  <c r="AT328" i="14"/>
  <c r="AU328" i="14"/>
  <c r="AV328" i="14"/>
  <c r="AW328" i="14"/>
  <c r="AX328" i="14"/>
  <c r="AI329" i="14"/>
  <c r="AJ329" i="14"/>
  <c r="AK329" i="14"/>
  <c r="AL329" i="14"/>
  <c r="AM329" i="14"/>
  <c r="AN329" i="14"/>
  <c r="AO329" i="14"/>
  <c r="AP329" i="14"/>
  <c r="AQ329" i="14"/>
  <c r="AR329" i="14"/>
  <c r="AS329" i="14"/>
  <c r="AT329" i="14"/>
  <c r="AU329" i="14"/>
  <c r="AV329" i="14"/>
  <c r="AW329" i="14"/>
  <c r="AX329" i="14"/>
  <c r="AI330" i="14"/>
  <c r="AJ330" i="14"/>
  <c r="AK330" i="14"/>
  <c r="AL330" i="14"/>
  <c r="AM330" i="14"/>
  <c r="AN330" i="14"/>
  <c r="AO330" i="14"/>
  <c r="AP330" i="14"/>
  <c r="AQ330" i="14"/>
  <c r="AR330" i="14"/>
  <c r="AS330" i="14"/>
  <c r="AT330" i="14"/>
  <c r="AU330" i="14"/>
  <c r="AV330" i="14"/>
  <c r="AW330" i="14"/>
  <c r="AX330" i="14"/>
  <c r="AI331" i="14"/>
  <c r="AJ331" i="14"/>
  <c r="AK331" i="14"/>
  <c r="AL331" i="14"/>
  <c r="AM331" i="14"/>
  <c r="AN331" i="14"/>
  <c r="AO331" i="14"/>
  <c r="AP331" i="14"/>
  <c r="AQ331" i="14"/>
  <c r="AR331" i="14"/>
  <c r="AS331" i="14"/>
  <c r="AT331" i="14"/>
  <c r="AU331" i="14"/>
  <c r="AV331" i="14"/>
  <c r="AW331" i="14"/>
  <c r="AX331" i="14"/>
  <c r="AI332" i="14"/>
  <c r="AJ332" i="14"/>
  <c r="AK332" i="14"/>
  <c r="AL332" i="14"/>
  <c r="AM332" i="14"/>
  <c r="AN332" i="14"/>
  <c r="AO332" i="14"/>
  <c r="AP332" i="14"/>
  <c r="AQ332" i="14"/>
  <c r="AR332" i="14"/>
  <c r="AS332" i="14"/>
  <c r="AT332" i="14"/>
  <c r="AU332" i="14"/>
  <c r="AV332" i="14"/>
  <c r="AW332" i="14"/>
  <c r="AX332" i="14"/>
  <c r="AI333" i="14"/>
  <c r="AJ333" i="14"/>
  <c r="AK333" i="14"/>
  <c r="AL333" i="14"/>
  <c r="AM333" i="14"/>
  <c r="AN333" i="14"/>
  <c r="AO333" i="14"/>
  <c r="AP333" i="14"/>
  <c r="AQ333" i="14"/>
  <c r="AR333" i="14"/>
  <c r="AS333" i="14"/>
  <c r="AT333" i="14"/>
  <c r="AU333" i="14"/>
  <c r="AV333" i="14"/>
  <c r="AW333" i="14"/>
  <c r="AX333" i="14"/>
  <c r="AI334" i="14"/>
  <c r="AJ334" i="14"/>
  <c r="AK334" i="14"/>
  <c r="AL334" i="14"/>
  <c r="AM334" i="14"/>
  <c r="AN334" i="14"/>
  <c r="AO334" i="14"/>
  <c r="AP334" i="14"/>
  <c r="AQ334" i="14"/>
  <c r="AR334" i="14"/>
  <c r="AS334" i="14"/>
  <c r="AT334" i="14"/>
  <c r="AU334" i="14"/>
  <c r="AV334" i="14"/>
  <c r="AW334" i="14"/>
  <c r="AX334" i="14"/>
  <c r="AI335" i="14"/>
  <c r="AJ335" i="14"/>
  <c r="AK335" i="14"/>
  <c r="AL335" i="14"/>
  <c r="AM335" i="14"/>
  <c r="AN335" i="14"/>
  <c r="AO335" i="14"/>
  <c r="AP335" i="14"/>
  <c r="AQ335" i="14"/>
  <c r="AR335" i="14"/>
  <c r="AS335" i="14"/>
  <c r="AT335" i="14"/>
  <c r="AU335" i="14"/>
  <c r="AV335" i="14"/>
  <c r="AW335" i="14"/>
  <c r="AX335" i="14"/>
  <c r="AI336" i="14"/>
  <c r="AJ336" i="14"/>
  <c r="AK336" i="14"/>
  <c r="AL336" i="14"/>
  <c r="AM336" i="14"/>
  <c r="AN336" i="14"/>
  <c r="AO336" i="14"/>
  <c r="AP336" i="14"/>
  <c r="AQ336" i="14"/>
  <c r="AR336" i="14"/>
  <c r="AS336" i="14"/>
  <c r="AT336" i="14"/>
  <c r="AU336" i="14"/>
  <c r="AV336" i="14"/>
  <c r="AW336" i="14"/>
  <c r="AX336" i="14"/>
  <c r="AI337" i="14"/>
  <c r="AJ337" i="14"/>
  <c r="AK337" i="14"/>
  <c r="AL337" i="14"/>
  <c r="AM337" i="14"/>
  <c r="AN337" i="14"/>
  <c r="AO337" i="14"/>
  <c r="AP337" i="14"/>
  <c r="AQ337" i="14"/>
  <c r="AR337" i="14"/>
  <c r="AS337" i="14"/>
  <c r="AT337" i="14"/>
  <c r="AU337" i="14"/>
  <c r="AV337" i="14"/>
  <c r="AW337" i="14"/>
  <c r="AX337" i="14"/>
  <c r="AI338" i="14"/>
  <c r="AJ338" i="14"/>
  <c r="AK338" i="14"/>
  <c r="AL338" i="14"/>
  <c r="AM338" i="14"/>
  <c r="AN338" i="14"/>
  <c r="AO338" i="14"/>
  <c r="AP338" i="14"/>
  <c r="AQ338" i="14"/>
  <c r="AR338" i="14"/>
  <c r="AS338" i="14"/>
  <c r="AT338" i="14"/>
  <c r="AU338" i="14"/>
  <c r="AV338" i="14"/>
  <c r="AW338" i="14"/>
  <c r="AX338" i="14"/>
  <c r="AI339" i="14"/>
  <c r="AJ339" i="14"/>
  <c r="AK339" i="14"/>
  <c r="AL339" i="14"/>
  <c r="AM339" i="14"/>
  <c r="AN339" i="14"/>
  <c r="AO339" i="14"/>
  <c r="AP339" i="14"/>
  <c r="AQ339" i="14"/>
  <c r="AR339" i="14"/>
  <c r="AS339" i="14"/>
  <c r="AT339" i="14"/>
  <c r="AU339" i="14"/>
  <c r="AV339" i="14"/>
  <c r="AW339" i="14"/>
  <c r="AX339" i="14"/>
  <c r="AI340" i="14"/>
  <c r="AJ340" i="14"/>
  <c r="AK340" i="14"/>
  <c r="AL340" i="14"/>
  <c r="AM340" i="14"/>
  <c r="AN340" i="14"/>
  <c r="AO340" i="14"/>
  <c r="AP340" i="14"/>
  <c r="AQ340" i="14"/>
  <c r="AR340" i="14"/>
  <c r="AS340" i="14"/>
  <c r="AT340" i="14"/>
  <c r="AU340" i="14"/>
  <c r="AV340" i="14"/>
  <c r="AW340" i="14"/>
  <c r="AX340" i="14"/>
  <c r="AI341" i="14"/>
  <c r="AJ341" i="14"/>
  <c r="AK341" i="14"/>
  <c r="AL341" i="14"/>
  <c r="AM341" i="14"/>
  <c r="AN341" i="14"/>
  <c r="AO341" i="14"/>
  <c r="AP341" i="14"/>
  <c r="AQ341" i="14"/>
  <c r="AR341" i="14"/>
  <c r="AS341" i="14"/>
  <c r="AT341" i="14"/>
  <c r="AU341" i="14"/>
  <c r="AV341" i="14"/>
  <c r="AW341" i="14"/>
  <c r="AX341" i="14"/>
  <c r="AI342" i="14"/>
  <c r="AJ342" i="14"/>
  <c r="AK342" i="14"/>
  <c r="AL342" i="14"/>
  <c r="AM342" i="14"/>
  <c r="AN342" i="14"/>
  <c r="AO342" i="14"/>
  <c r="AP342" i="14"/>
  <c r="AQ342" i="14"/>
  <c r="AR342" i="14"/>
  <c r="AS342" i="14"/>
  <c r="AT342" i="14"/>
  <c r="AU342" i="14"/>
  <c r="AV342" i="14"/>
  <c r="AW342" i="14"/>
  <c r="AX342" i="14"/>
  <c r="AI343" i="14"/>
  <c r="AJ343" i="14"/>
  <c r="AK343" i="14"/>
  <c r="AL343" i="14"/>
  <c r="AM343" i="14"/>
  <c r="AN343" i="14"/>
  <c r="AO343" i="14"/>
  <c r="AP343" i="14"/>
  <c r="AQ343" i="14"/>
  <c r="AR343" i="14"/>
  <c r="AS343" i="14"/>
  <c r="AT343" i="14"/>
  <c r="AU343" i="14"/>
  <c r="AV343" i="14"/>
  <c r="AW343" i="14"/>
  <c r="AX343" i="14"/>
  <c r="AI344" i="14"/>
  <c r="AJ344" i="14"/>
  <c r="AK344" i="14"/>
  <c r="AL344" i="14"/>
  <c r="AM344" i="14"/>
  <c r="AN344" i="14"/>
  <c r="AO344" i="14"/>
  <c r="AP344" i="14"/>
  <c r="AQ344" i="14"/>
  <c r="AR344" i="14"/>
  <c r="AS344" i="14"/>
  <c r="AT344" i="14"/>
  <c r="AU344" i="14"/>
  <c r="AV344" i="14"/>
  <c r="AW344" i="14"/>
  <c r="AX344" i="14"/>
  <c r="AI345" i="14"/>
  <c r="AJ345" i="14"/>
  <c r="AK345" i="14"/>
  <c r="AL345" i="14"/>
  <c r="AM345" i="14"/>
  <c r="AN345" i="14"/>
  <c r="AO345" i="14"/>
  <c r="AP345" i="14"/>
  <c r="AQ345" i="14"/>
  <c r="AR345" i="14"/>
  <c r="AS345" i="14"/>
  <c r="AT345" i="14"/>
  <c r="AU345" i="14"/>
  <c r="AV345" i="14"/>
  <c r="AW345" i="14"/>
  <c r="AX345" i="14"/>
  <c r="AI346" i="14"/>
  <c r="AJ346" i="14"/>
  <c r="AK346" i="14"/>
  <c r="AL346" i="14"/>
  <c r="AM346" i="14"/>
  <c r="AN346" i="14"/>
  <c r="AO346" i="14"/>
  <c r="AP346" i="14"/>
  <c r="AQ346" i="14"/>
  <c r="AR346" i="14"/>
  <c r="AS346" i="14"/>
  <c r="AT346" i="14"/>
  <c r="AU346" i="14"/>
  <c r="AV346" i="14"/>
  <c r="AW346" i="14"/>
  <c r="AX346" i="14"/>
  <c r="AI347" i="14"/>
  <c r="AJ347" i="14"/>
  <c r="AK347" i="14"/>
  <c r="AL347" i="14"/>
  <c r="AM347" i="14"/>
  <c r="AN347" i="14"/>
  <c r="AO347" i="14"/>
  <c r="AP347" i="14"/>
  <c r="AQ347" i="14"/>
  <c r="AR347" i="14"/>
  <c r="AS347" i="14"/>
  <c r="AT347" i="14"/>
  <c r="AU347" i="14"/>
  <c r="AV347" i="14"/>
  <c r="AW347" i="14"/>
  <c r="AX347" i="14"/>
  <c r="AI348" i="14"/>
  <c r="AJ348" i="14"/>
  <c r="AK348" i="14"/>
  <c r="AL348" i="14"/>
  <c r="AM348" i="14"/>
  <c r="AN348" i="14"/>
  <c r="AO348" i="14"/>
  <c r="AP348" i="14"/>
  <c r="AQ348" i="14"/>
  <c r="AR348" i="14"/>
  <c r="AS348" i="14"/>
  <c r="AT348" i="14"/>
  <c r="AU348" i="14"/>
  <c r="AV348" i="14"/>
  <c r="AW348" i="14"/>
  <c r="AX348" i="14"/>
  <c r="AI349" i="14"/>
  <c r="AJ349" i="14"/>
  <c r="AK349" i="14"/>
  <c r="AL349" i="14"/>
  <c r="AM349" i="14"/>
  <c r="AN349" i="14"/>
  <c r="AO349" i="14"/>
  <c r="AP349" i="14"/>
  <c r="AQ349" i="14"/>
  <c r="AR349" i="14"/>
  <c r="AS349" i="14"/>
  <c r="AT349" i="14"/>
  <c r="AU349" i="14"/>
  <c r="AV349" i="14"/>
  <c r="AW349" i="14"/>
  <c r="AX349" i="14"/>
  <c r="AI350" i="14"/>
  <c r="AJ350" i="14"/>
  <c r="AK350" i="14"/>
  <c r="AL350" i="14"/>
  <c r="AM350" i="14"/>
  <c r="AN350" i="14"/>
  <c r="AO350" i="14"/>
  <c r="AP350" i="14"/>
  <c r="AQ350" i="14"/>
  <c r="AR350" i="14"/>
  <c r="AS350" i="14"/>
  <c r="AT350" i="14"/>
  <c r="AU350" i="14"/>
  <c r="AV350" i="14"/>
  <c r="AW350" i="14"/>
  <c r="AX350" i="14"/>
  <c r="AI351" i="14"/>
  <c r="AJ351" i="14"/>
  <c r="AK351" i="14"/>
  <c r="AL351" i="14"/>
  <c r="AM351" i="14"/>
  <c r="AN351" i="14"/>
  <c r="AO351" i="14"/>
  <c r="AP351" i="14"/>
  <c r="AQ351" i="14"/>
  <c r="AR351" i="14"/>
  <c r="AS351" i="14"/>
  <c r="AT351" i="14"/>
  <c r="AU351" i="14"/>
  <c r="AV351" i="14"/>
  <c r="AW351" i="14"/>
  <c r="AX351" i="14"/>
  <c r="AI352" i="14"/>
  <c r="AJ352" i="14"/>
  <c r="AK352" i="14"/>
  <c r="AL352" i="14"/>
  <c r="AM352" i="14"/>
  <c r="AN352" i="14"/>
  <c r="AO352" i="14"/>
  <c r="AP352" i="14"/>
  <c r="AQ352" i="14"/>
  <c r="AR352" i="14"/>
  <c r="AS352" i="14"/>
  <c r="AT352" i="14"/>
  <c r="AU352" i="14"/>
  <c r="AV352" i="14"/>
  <c r="AW352" i="14"/>
  <c r="AX352" i="14"/>
  <c r="AI353" i="14"/>
  <c r="AJ353" i="14"/>
  <c r="AK353" i="14"/>
  <c r="AL353" i="14"/>
  <c r="AM353" i="14"/>
  <c r="AN353" i="14"/>
  <c r="AO353" i="14"/>
  <c r="AP353" i="14"/>
  <c r="AQ353" i="14"/>
  <c r="AR353" i="14"/>
  <c r="AS353" i="14"/>
  <c r="AT353" i="14"/>
  <c r="AU353" i="14"/>
  <c r="AV353" i="14"/>
  <c r="AW353" i="14"/>
  <c r="AX353" i="14"/>
  <c r="AI354" i="14"/>
  <c r="AJ354" i="14"/>
  <c r="AK354" i="14"/>
  <c r="AL354" i="14"/>
  <c r="AM354" i="14"/>
  <c r="AN354" i="14"/>
  <c r="AO354" i="14"/>
  <c r="AP354" i="14"/>
  <c r="AQ354" i="14"/>
  <c r="AR354" i="14"/>
  <c r="AS354" i="14"/>
  <c r="AT354" i="14"/>
  <c r="AU354" i="14"/>
  <c r="AV354" i="14"/>
  <c r="AW354" i="14"/>
  <c r="AX354" i="14"/>
  <c r="AI355" i="14"/>
  <c r="AJ355" i="14"/>
  <c r="AK355" i="14"/>
  <c r="AL355" i="14"/>
  <c r="AM355" i="14"/>
  <c r="AN355" i="14"/>
  <c r="AO355" i="14"/>
  <c r="AP355" i="14"/>
  <c r="AQ355" i="14"/>
  <c r="AR355" i="14"/>
  <c r="AS355" i="14"/>
  <c r="AT355" i="14"/>
  <c r="AU355" i="14"/>
  <c r="AV355" i="14"/>
  <c r="AW355" i="14"/>
  <c r="AX355" i="14"/>
  <c r="AI356" i="14"/>
  <c r="AJ356" i="14"/>
  <c r="AK356" i="14"/>
  <c r="AL356" i="14"/>
  <c r="AM356" i="14"/>
  <c r="AN356" i="14"/>
  <c r="AO356" i="14"/>
  <c r="AP356" i="14"/>
  <c r="AQ356" i="14"/>
  <c r="AR356" i="14"/>
  <c r="AS356" i="14"/>
  <c r="AT356" i="14"/>
  <c r="AU356" i="14"/>
  <c r="AV356" i="14"/>
  <c r="AW356" i="14"/>
  <c r="AX356" i="14"/>
  <c r="AI357" i="14"/>
  <c r="AJ357" i="14"/>
  <c r="AK357" i="14"/>
  <c r="AL357" i="14"/>
  <c r="AM357" i="14"/>
  <c r="AN357" i="14"/>
  <c r="AO357" i="14"/>
  <c r="AP357" i="14"/>
  <c r="AQ357" i="14"/>
  <c r="AR357" i="14"/>
  <c r="AS357" i="14"/>
  <c r="AT357" i="14"/>
  <c r="AU357" i="14"/>
  <c r="AV357" i="14"/>
  <c r="AW357" i="14"/>
  <c r="AX357" i="14"/>
  <c r="AI358" i="14"/>
  <c r="AJ358" i="14"/>
  <c r="AK358" i="14"/>
  <c r="AL358" i="14"/>
  <c r="AM358" i="14"/>
  <c r="AN358" i="14"/>
  <c r="AO358" i="14"/>
  <c r="AP358" i="14"/>
  <c r="AQ358" i="14"/>
  <c r="AR358" i="14"/>
  <c r="AS358" i="14"/>
  <c r="AT358" i="14"/>
  <c r="AU358" i="14"/>
  <c r="AV358" i="14"/>
  <c r="AW358" i="14"/>
  <c r="AX358" i="14"/>
  <c r="AI359" i="14"/>
  <c r="AJ359" i="14"/>
  <c r="AK359" i="14"/>
  <c r="AL359" i="14"/>
  <c r="AM359" i="14"/>
  <c r="AN359" i="14"/>
  <c r="AO359" i="14"/>
  <c r="AP359" i="14"/>
  <c r="AQ359" i="14"/>
  <c r="AR359" i="14"/>
  <c r="AS359" i="14"/>
  <c r="AT359" i="14"/>
  <c r="AU359" i="14"/>
  <c r="AV359" i="14"/>
  <c r="AW359" i="14"/>
  <c r="AX359" i="14"/>
  <c r="AI360" i="14"/>
  <c r="AJ360" i="14"/>
  <c r="AK360" i="14"/>
  <c r="AL360" i="14"/>
  <c r="AM360" i="14"/>
  <c r="AN360" i="14"/>
  <c r="AO360" i="14"/>
  <c r="AP360" i="14"/>
  <c r="AQ360" i="14"/>
  <c r="AR360" i="14"/>
  <c r="AS360" i="14"/>
  <c r="AT360" i="14"/>
  <c r="AU360" i="14"/>
  <c r="AV360" i="14"/>
  <c r="AW360" i="14"/>
  <c r="AX360" i="14"/>
  <c r="AI361" i="14"/>
  <c r="AJ361" i="14"/>
  <c r="AK361" i="14"/>
  <c r="AL361" i="14"/>
  <c r="AM361" i="14"/>
  <c r="AN361" i="14"/>
  <c r="AO361" i="14"/>
  <c r="AP361" i="14"/>
  <c r="AQ361" i="14"/>
  <c r="AR361" i="14"/>
  <c r="AS361" i="14"/>
  <c r="AT361" i="14"/>
  <c r="AU361" i="14"/>
  <c r="AV361" i="14"/>
  <c r="AW361" i="14"/>
  <c r="AX361" i="14"/>
  <c r="AI362" i="14"/>
  <c r="AJ362" i="14"/>
  <c r="AK362" i="14"/>
  <c r="AL362" i="14"/>
  <c r="AM362" i="14"/>
  <c r="AN362" i="14"/>
  <c r="AO362" i="14"/>
  <c r="AP362" i="14"/>
  <c r="AQ362" i="14"/>
  <c r="AR362" i="14"/>
  <c r="AS362" i="14"/>
  <c r="AT362" i="14"/>
  <c r="AU362" i="14"/>
  <c r="AV362" i="14"/>
  <c r="AW362" i="14"/>
  <c r="AX362" i="14"/>
  <c r="AI363" i="14"/>
  <c r="AJ363" i="14"/>
  <c r="AK363" i="14"/>
  <c r="AL363" i="14"/>
  <c r="AM363" i="14"/>
  <c r="AN363" i="14"/>
  <c r="AO363" i="14"/>
  <c r="AP363" i="14"/>
  <c r="AQ363" i="14"/>
  <c r="AR363" i="14"/>
  <c r="AS363" i="14"/>
  <c r="AT363" i="14"/>
  <c r="AU363" i="14"/>
  <c r="AV363" i="14"/>
  <c r="AW363" i="14"/>
  <c r="AX363" i="14"/>
  <c r="AI364" i="14"/>
  <c r="AJ364" i="14"/>
  <c r="AK364" i="14"/>
  <c r="AL364" i="14"/>
  <c r="AM364" i="14"/>
  <c r="AN364" i="14"/>
  <c r="AO364" i="14"/>
  <c r="AP364" i="14"/>
  <c r="AQ364" i="14"/>
  <c r="AR364" i="14"/>
  <c r="AS364" i="14"/>
  <c r="AT364" i="14"/>
  <c r="AU364" i="14"/>
  <c r="AV364" i="14"/>
  <c r="AW364" i="14"/>
  <c r="AX364" i="14"/>
  <c r="AI365" i="14"/>
  <c r="AJ365" i="14"/>
  <c r="AK365" i="14"/>
  <c r="AL365" i="14"/>
  <c r="AM365" i="14"/>
  <c r="AN365" i="14"/>
  <c r="AO365" i="14"/>
  <c r="AP365" i="14"/>
  <c r="AQ365" i="14"/>
  <c r="AR365" i="14"/>
  <c r="AS365" i="14"/>
  <c r="AT365" i="14"/>
  <c r="AU365" i="14"/>
  <c r="AV365" i="14"/>
  <c r="AW365" i="14"/>
  <c r="AX365" i="14"/>
  <c r="AI366" i="14"/>
  <c r="AJ366" i="14"/>
  <c r="AK366" i="14"/>
  <c r="AL366" i="14"/>
  <c r="AM366" i="14"/>
  <c r="AN366" i="14"/>
  <c r="AO366" i="14"/>
  <c r="AP366" i="14"/>
  <c r="AQ366" i="14"/>
  <c r="AR366" i="14"/>
  <c r="AS366" i="14"/>
  <c r="AT366" i="14"/>
  <c r="AU366" i="14"/>
  <c r="AV366" i="14"/>
  <c r="AW366" i="14"/>
  <c r="AX366" i="14"/>
  <c r="AI367" i="14"/>
  <c r="AJ367" i="14"/>
  <c r="AK367" i="14"/>
  <c r="AL367" i="14"/>
  <c r="AM367" i="14"/>
  <c r="AN367" i="14"/>
  <c r="AO367" i="14"/>
  <c r="AP367" i="14"/>
  <c r="AQ367" i="14"/>
  <c r="AR367" i="14"/>
  <c r="AS367" i="14"/>
  <c r="AT367" i="14"/>
  <c r="AU367" i="14"/>
  <c r="AV367" i="14"/>
  <c r="AW367" i="14"/>
  <c r="AX367" i="14"/>
  <c r="AI368" i="14"/>
  <c r="AJ368" i="14"/>
  <c r="AK368" i="14"/>
  <c r="AL368" i="14"/>
  <c r="AM368" i="14"/>
  <c r="AN368" i="14"/>
  <c r="AO368" i="14"/>
  <c r="AP368" i="14"/>
  <c r="AQ368" i="14"/>
  <c r="AR368" i="14"/>
  <c r="AS368" i="14"/>
  <c r="AT368" i="14"/>
  <c r="AU368" i="14"/>
  <c r="AV368" i="14"/>
  <c r="AW368" i="14"/>
  <c r="AX368" i="14"/>
  <c r="AI369" i="14"/>
  <c r="AJ369" i="14"/>
  <c r="AK369" i="14"/>
  <c r="AL369" i="14"/>
  <c r="AM369" i="14"/>
  <c r="AN369" i="14"/>
  <c r="AO369" i="14"/>
  <c r="AP369" i="14"/>
  <c r="AQ369" i="14"/>
  <c r="AR369" i="14"/>
  <c r="AS369" i="14"/>
  <c r="AT369" i="14"/>
  <c r="AU369" i="14"/>
  <c r="AV369" i="14"/>
  <c r="AW369" i="14"/>
  <c r="AX369" i="14"/>
  <c r="AI370" i="14"/>
  <c r="AJ370" i="14"/>
  <c r="AK370" i="14"/>
  <c r="AL370" i="14"/>
  <c r="AM370" i="14"/>
  <c r="AN370" i="14"/>
  <c r="AO370" i="14"/>
  <c r="AP370" i="14"/>
  <c r="AQ370" i="14"/>
  <c r="AR370" i="14"/>
  <c r="AS370" i="14"/>
  <c r="AT370" i="14"/>
  <c r="AU370" i="14"/>
  <c r="AV370" i="14"/>
  <c r="AW370" i="14"/>
  <c r="AX370" i="14"/>
  <c r="AI371" i="14"/>
  <c r="AJ371" i="14"/>
  <c r="AK371" i="14"/>
  <c r="AL371" i="14"/>
  <c r="AM371" i="14"/>
  <c r="AN371" i="14"/>
  <c r="AO371" i="14"/>
  <c r="AP371" i="14"/>
  <c r="AQ371" i="14"/>
  <c r="AR371" i="14"/>
  <c r="AS371" i="14"/>
  <c r="AT371" i="14"/>
  <c r="AU371" i="14"/>
  <c r="AV371" i="14"/>
  <c r="AW371" i="14"/>
  <c r="AX371" i="14"/>
  <c r="AI372" i="14"/>
  <c r="AJ372" i="14"/>
  <c r="AK372" i="14"/>
  <c r="AL372" i="14"/>
  <c r="AM372" i="14"/>
  <c r="AN372" i="14"/>
  <c r="AO372" i="14"/>
  <c r="AP372" i="14"/>
  <c r="AQ372" i="14"/>
  <c r="AR372" i="14"/>
  <c r="AS372" i="14"/>
  <c r="AT372" i="14"/>
  <c r="AU372" i="14"/>
  <c r="AV372" i="14"/>
  <c r="AW372" i="14"/>
  <c r="AX372" i="14"/>
  <c r="AI373" i="14"/>
  <c r="AJ373" i="14"/>
  <c r="AK373" i="14"/>
  <c r="AL373" i="14"/>
  <c r="AM373" i="14"/>
  <c r="AN373" i="14"/>
  <c r="AO373" i="14"/>
  <c r="AP373" i="14"/>
  <c r="AQ373" i="14"/>
  <c r="AR373" i="14"/>
  <c r="AS373" i="14"/>
  <c r="AT373" i="14"/>
  <c r="AU373" i="14"/>
  <c r="AV373" i="14"/>
  <c r="AW373" i="14"/>
  <c r="AX373" i="14"/>
  <c r="AI374" i="14"/>
  <c r="AJ374" i="14"/>
  <c r="AK374" i="14"/>
  <c r="AL374" i="14"/>
  <c r="AM374" i="14"/>
  <c r="AN374" i="14"/>
  <c r="AO374" i="14"/>
  <c r="AP374" i="14"/>
  <c r="AQ374" i="14"/>
  <c r="AR374" i="14"/>
  <c r="AS374" i="14"/>
  <c r="AT374" i="14"/>
  <c r="AU374" i="14"/>
  <c r="AV374" i="14"/>
  <c r="AW374" i="14"/>
  <c r="AX374" i="14"/>
  <c r="AI375" i="14"/>
  <c r="AJ375" i="14"/>
  <c r="AK375" i="14"/>
  <c r="AL375" i="14"/>
  <c r="AM375" i="14"/>
  <c r="AN375" i="14"/>
  <c r="AO375" i="14"/>
  <c r="AP375" i="14"/>
  <c r="AQ375" i="14"/>
  <c r="AR375" i="14"/>
  <c r="AS375" i="14"/>
  <c r="AT375" i="14"/>
  <c r="AU375" i="14"/>
  <c r="AV375" i="14"/>
  <c r="AW375" i="14"/>
  <c r="AX375" i="14"/>
  <c r="AI376" i="14"/>
  <c r="AJ376" i="14"/>
  <c r="AK376" i="14"/>
  <c r="AL376" i="14"/>
  <c r="AM376" i="14"/>
  <c r="AN376" i="14"/>
  <c r="AO376" i="14"/>
  <c r="AP376" i="14"/>
  <c r="AQ376" i="14"/>
  <c r="AR376" i="14"/>
  <c r="AS376" i="14"/>
  <c r="AT376" i="14"/>
  <c r="AU376" i="14"/>
  <c r="AV376" i="14"/>
  <c r="AW376" i="14"/>
  <c r="AX376" i="14"/>
  <c r="AI377" i="14"/>
  <c r="AJ377" i="14"/>
  <c r="AK377" i="14"/>
  <c r="AL377" i="14"/>
  <c r="AM377" i="14"/>
  <c r="AN377" i="14"/>
  <c r="AO377" i="14"/>
  <c r="AP377" i="14"/>
  <c r="AQ377" i="14"/>
  <c r="AR377" i="14"/>
  <c r="AS377" i="14"/>
  <c r="AT377" i="14"/>
  <c r="AU377" i="14"/>
  <c r="AV377" i="14"/>
  <c r="AW377" i="14"/>
  <c r="AX377" i="14"/>
  <c r="AI378" i="14"/>
  <c r="AJ378" i="14"/>
  <c r="AK378" i="14"/>
  <c r="AL378" i="14"/>
  <c r="AM378" i="14"/>
  <c r="AN378" i="14"/>
  <c r="AO378" i="14"/>
  <c r="AP378" i="14"/>
  <c r="AQ378" i="14"/>
  <c r="AR378" i="14"/>
  <c r="AS378" i="14"/>
  <c r="AT378" i="14"/>
  <c r="AU378" i="14"/>
  <c r="AV378" i="14"/>
  <c r="AW378" i="14"/>
  <c r="AX378" i="14"/>
  <c r="AI379" i="14"/>
  <c r="AJ379" i="14"/>
  <c r="AK379" i="14"/>
  <c r="AL379" i="14"/>
  <c r="AM379" i="14"/>
  <c r="AN379" i="14"/>
  <c r="AO379" i="14"/>
  <c r="AP379" i="14"/>
  <c r="AQ379" i="14"/>
  <c r="AR379" i="14"/>
  <c r="AS379" i="14"/>
  <c r="AT379" i="14"/>
  <c r="AU379" i="14"/>
  <c r="AV379" i="14"/>
  <c r="AW379" i="14"/>
  <c r="AX379" i="14"/>
  <c r="AI380" i="14"/>
  <c r="AJ380" i="14"/>
  <c r="AK380" i="14"/>
  <c r="AL380" i="14"/>
  <c r="AM380" i="14"/>
  <c r="AN380" i="14"/>
  <c r="AO380" i="14"/>
  <c r="AP380" i="14"/>
  <c r="AQ380" i="14"/>
  <c r="AR380" i="14"/>
  <c r="AS380" i="14"/>
  <c r="AT380" i="14"/>
  <c r="AU380" i="14"/>
  <c r="AV380" i="14"/>
  <c r="AW380" i="14"/>
  <c r="AX380" i="14"/>
  <c r="AI381" i="14"/>
  <c r="AJ381" i="14"/>
  <c r="AK381" i="14"/>
  <c r="AL381" i="14"/>
  <c r="AM381" i="14"/>
  <c r="AN381" i="14"/>
  <c r="AO381" i="14"/>
  <c r="AP381" i="14"/>
  <c r="AQ381" i="14"/>
  <c r="AR381" i="14"/>
  <c r="AS381" i="14"/>
  <c r="AT381" i="14"/>
  <c r="AU381" i="14"/>
  <c r="AV381" i="14"/>
  <c r="AW381" i="14"/>
  <c r="AX381" i="14"/>
  <c r="AI382" i="14"/>
  <c r="AJ382" i="14"/>
  <c r="AK382" i="14"/>
  <c r="AL382" i="14"/>
  <c r="AM382" i="14"/>
  <c r="AN382" i="14"/>
  <c r="AO382" i="14"/>
  <c r="AP382" i="14"/>
  <c r="AQ382" i="14"/>
  <c r="AR382" i="14"/>
  <c r="AS382" i="14"/>
  <c r="AT382" i="14"/>
  <c r="AU382" i="14"/>
  <c r="AV382" i="14"/>
  <c r="AW382" i="14"/>
  <c r="AX382" i="14"/>
  <c r="AI383" i="14"/>
  <c r="AJ383" i="14"/>
  <c r="AK383" i="14"/>
  <c r="AL383" i="14"/>
  <c r="AM383" i="14"/>
  <c r="AN383" i="14"/>
  <c r="AO383" i="14"/>
  <c r="AP383" i="14"/>
  <c r="AQ383" i="14"/>
  <c r="AR383" i="14"/>
  <c r="AS383" i="14"/>
  <c r="AT383" i="14"/>
  <c r="AU383" i="14"/>
  <c r="AV383" i="14"/>
  <c r="AW383" i="14"/>
  <c r="AX383" i="14"/>
  <c r="AI384" i="14"/>
  <c r="AJ384" i="14"/>
  <c r="AK384" i="14"/>
  <c r="AL384" i="14"/>
  <c r="AM384" i="14"/>
  <c r="AN384" i="14"/>
  <c r="AO384" i="14"/>
  <c r="AP384" i="14"/>
  <c r="AQ384" i="14"/>
  <c r="AR384" i="14"/>
  <c r="AS384" i="14"/>
  <c r="AT384" i="14"/>
  <c r="AU384" i="14"/>
  <c r="AV384" i="14"/>
  <c r="AW384" i="14"/>
  <c r="AX384" i="14"/>
  <c r="AI385" i="14"/>
  <c r="AJ385" i="14"/>
  <c r="AK385" i="14"/>
  <c r="AL385" i="14"/>
  <c r="AM385" i="14"/>
  <c r="AN385" i="14"/>
  <c r="AO385" i="14"/>
  <c r="AP385" i="14"/>
  <c r="AQ385" i="14"/>
  <c r="AR385" i="14"/>
  <c r="AS385" i="14"/>
  <c r="AT385" i="14"/>
  <c r="AU385" i="14"/>
  <c r="AV385" i="14"/>
  <c r="AW385" i="14"/>
  <c r="AX385" i="14"/>
  <c r="AI386" i="14"/>
  <c r="AJ386" i="14"/>
  <c r="AK386" i="14"/>
  <c r="AL386" i="14"/>
  <c r="AM386" i="14"/>
  <c r="AN386" i="14"/>
  <c r="AO386" i="14"/>
  <c r="AP386" i="14"/>
  <c r="AQ386" i="14"/>
  <c r="AR386" i="14"/>
  <c r="AS386" i="14"/>
  <c r="AT386" i="14"/>
  <c r="AU386" i="14"/>
  <c r="AV386" i="14"/>
  <c r="AW386" i="14"/>
  <c r="AX386" i="14"/>
  <c r="AI387" i="14"/>
  <c r="AJ387" i="14"/>
  <c r="AK387" i="14"/>
  <c r="AL387" i="14"/>
  <c r="AM387" i="14"/>
  <c r="AN387" i="14"/>
  <c r="AO387" i="14"/>
  <c r="AP387" i="14"/>
  <c r="AQ387" i="14"/>
  <c r="AR387" i="14"/>
  <c r="AS387" i="14"/>
  <c r="AT387" i="14"/>
  <c r="AU387" i="14"/>
  <c r="AV387" i="14"/>
  <c r="AW387" i="14"/>
  <c r="AX387" i="14"/>
  <c r="AI388" i="14"/>
  <c r="AJ388" i="14"/>
  <c r="AK388" i="14"/>
  <c r="AL388" i="14"/>
  <c r="AM388" i="14"/>
  <c r="AN388" i="14"/>
  <c r="AO388" i="14"/>
  <c r="AP388" i="14"/>
  <c r="AQ388" i="14"/>
  <c r="AR388" i="14"/>
  <c r="AS388" i="14"/>
  <c r="AT388" i="14"/>
  <c r="AU388" i="14"/>
  <c r="AV388" i="14"/>
  <c r="AW388" i="14"/>
  <c r="AX388" i="14"/>
  <c r="AI389" i="14"/>
  <c r="AJ389" i="14"/>
  <c r="AK389" i="14"/>
  <c r="AL389" i="14"/>
  <c r="AM389" i="14"/>
  <c r="AN389" i="14"/>
  <c r="AO389" i="14"/>
  <c r="AP389" i="14"/>
  <c r="AQ389" i="14"/>
  <c r="AR389" i="14"/>
  <c r="AS389" i="14"/>
  <c r="AT389" i="14"/>
  <c r="AU389" i="14"/>
  <c r="AV389" i="14"/>
  <c r="AW389" i="14"/>
  <c r="AX389" i="14"/>
  <c r="AI390" i="14"/>
  <c r="AJ390" i="14"/>
  <c r="AK390" i="14"/>
  <c r="AL390" i="14"/>
  <c r="AM390" i="14"/>
  <c r="AN390" i="14"/>
  <c r="AO390" i="14"/>
  <c r="AP390" i="14"/>
  <c r="AQ390" i="14"/>
  <c r="AR390" i="14"/>
  <c r="AS390" i="14"/>
  <c r="AT390" i="14"/>
  <c r="AU390" i="14"/>
  <c r="AV390" i="14"/>
  <c r="AW390" i="14"/>
  <c r="AX390" i="14"/>
  <c r="AI391" i="14"/>
  <c r="AJ391" i="14"/>
  <c r="AK391" i="14"/>
  <c r="AL391" i="14"/>
  <c r="AM391" i="14"/>
  <c r="AN391" i="14"/>
  <c r="AO391" i="14"/>
  <c r="AP391" i="14"/>
  <c r="AQ391" i="14"/>
  <c r="AR391" i="14"/>
  <c r="AS391" i="14"/>
  <c r="AT391" i="14"/>
  <c r="AU391" i="14"/>
  <c r="AV391" i="14"/>
  <c r="AW391" i="14"/>
  <c r="AX391" i="14"/>
  <c r="AI392" i="14"/>
  <c r="AJ392" i="14"/>
  <c r="AK392" i="14"/>
  <c r="AL392" i="14"/>
  <c r="AM392" i="14"/>
  <c r="AN392" i="14"/>
  <c r="AO392" i="14"/>
  <c r="AP392" i="14"/>
  <c r="AQ392" i="14"/>
  <c r="AR392" i="14"/>
  <c r="AS392" i="14"/>
  <c r="AT392" i="14"/>
  <c r="AU392" i="14"/>
  <c r="AV392" i="14"/>
  <c r="AW392" i="14"/>
  <c r="AX392" i="14"/>
  <c r="AI393" i="14"/>
  <c r="AJ393" i="14"/>
  <c r="AK393" i="14"/>
  <c r="AL393" i="14"/>
  <c r="AM393" i="14"/>
  <c r="AN393" i="14"/>
  <c r="AO393" i="14"/>
  <c r="AP393" i="14"/>
  <c r="AQ393" i="14"/>
  <c r="AR393" i="14"/>
  <c r="AS393" i="14"/>
  <c r="AT393" i="14"/>
  <c r="AU393" i="14"/>
  <c r="AV393" i="14"/>
  <c r="AW393" i="14"/>
  <c r="AX393" i="14"/>
  <c r="AI394" i="14"/>
  <c r="AJ394" i="14"/>
  <c r="AK394" i="14"/>
  <c r="AL394" i="14"/>
  <c r="AM394" i="14"/>
  <c r="AN394" i="14"/>
  <c r="AO394" i="14"/>
  <c r="AP394" i="14"/>
  <c r="AQ394" i="14"/>
  <c r="AR394" i="14"/>
  <c r="AS394" i="14"/>
  <c r="AT394" i="14"/>
  <c r="AU394" i="14"/>
  <c r="AV394" i="14"/>
  <c r="AW394" i="14"/>
  <c r="AX394" i="14"/>
  <c r="AI395" i="14"/>
  <c r="AJ395" i="14"/>
  <c r="AK395" i="14"/>
  <c r="AL395" i="14"/>
  <c r="AM395" i="14"/>
  <c r="AN395" i="14"/>
  <c r="AO395" i="14"/>
  <c r="AP395" i="14"/>
  <c r="AQ395" i="14"/>
  <c r="AR395" i="14"/>
  <c r="AS395" i="14"/>
  <c r="AT395" i="14"/>
  <c r="AU395" i="14"/>
  <c r="AV395" i="14"/>
  <c r="AW395" i="14"/>
  <c r="AX395" i="14"/>
  <c r="AI396" i="14"/>
  <c r="AJ396" i="14"/>
  <c r="AK396" i="14"/>
  <c r="AL396" i="14"/>
  <c r="AM396" i="14"/>
  <c r="AN396" i="14"/>
  <c r="AO396" i="14"/>
  <c r="AP396" i="14"/>
  <c r="AQ396" i="14"/>
  <c r="AR396" i="14"/>
  <c r="AS396" i="14"/>
  <c r="AT396" i="14"/>
  <c r="AU396" i="14"/>
  <c r="AV396" i="14"/>
  <c r="AW396" i="14"/>
  <c r="AX396" i="14"/>
  <c r="AI397" i="14"/>
  <c r="AJ397" i="14"/>
  <c r="AK397" i="14"/>
  <c r="AL397" i="14"/>
  <c r="AM397" i="14"/>
  <c r="AN397" i="14"/>
  <c r="AO397" i="14"/>
  <c r="AP397" i="14"/>
  <c r="AQ397" i="14"/>
  <c r="AR397" i="14"/>
  <c r="AS397" i="14"/>
  <c r="AT397" i="14"/>
  <c r="AU397" i="14"/>
  <c r="AV397" i="14"/>
  <c r="AW397" i="14"/>
  <c r="AX397" i="14"/>
  <c r="AI398" i="14"/>
  <c r="AJ398" i="14"/>
  <c r="AK398" i="14"/>
  <c r="AL398" i="14"/>
  <c r="AM398" i="14"/>
  <c r="AN398" i="14"/>
  <c r="AO398" i="14"/>
  <c r="AP398" i="14"/>
  <c r="AQ398" i="14"/>
  <c r="AR398" i="14"/>
  <c r="AS398" i="14"/>
  <c r="AT398" i="14"/>
  <c r="AU398" i="14"/>
  <c r="AV398" i="14"/>
  <c r="AW398" i="14"/>
  <c r="AX398" i="14"/>
  <c r="AI399" i="14"/>
  <c r="AJ399" i="14"/>
  <c r="AK399" i="14"/>
  <c r="AL399" i="14"/>
  <c r="AM399" i="14"/>
  <c r="AN399" i="14"/>
  <c r="AO399" i="14"/>
  <c r="AP399" i="14"/>
  <c r="AQ399" i="14"/>
  <c r="AR399" i="14"/>
  <c r="AS399" i="14"/>
  <c r="AT399" i="14"/>
  <c r="AU399" i="14"/>
  <c r="AV399" i="14"/>
  <c r="AW399" i="14"/>
  <c r="AX399" i="14"/>
  <c r="AI400" i="14"/>
  <c r="AJ400" i="14"/>
  <c r="AK400" i="14"/>
  <c r="AL400" i="14"/>
  <c r="AM400" i="14"/>
  <c r="AN400" i="14"/>
  <c r="AO400" i="14"/>
  <c r="AP400" i="14"/>
  <c r="AQ400" i="14"/>
  <c r="AR400" i="14"/>
  <c r="AS400" i="14"/>
  <c r="AT400" i="14"/>
  <c r="AU400" i="14"/>
  <c r="AV400" i="14"/>
  <c r="AW400" i="14"/>
  <c r="AX400" i="14"/>
  <c r="AI401" i="14"/>
  <c r="AJ401" i="14"/>
  <c r="AK401" i="14"/>
  <c r="AL401" i="14"/>
  <c r="AM401" i="14"/>
  <c r="AN401" i="14"/>
  <c r="AO401" i="14"/>
  <c r="AP401" i="14"/>
  <c r="AQ401" i="14"/>
  <c r="AR401" i="14"/>
  <c r="AS401" i="14"/>
  <c r="AT401" i="14"/>
  <c r="AU401" i="14"/>
  <c r="AV401" i="14"/>
  <c r="AW401" i="14"/>
  <c r="AX401" i="14"/>
  <c r="AI402" i="14"/>
  <c r="AJ402" i="14"/>
  <c r="AK402" i="14"/>
  <c r="AL402" i="14"/>
  <c r="AM402" i="14"/>
  <c r="AN402" i="14"/>
  <c r="AO402" i="14"/>
  <c r="AP402" i="14"/>
  <c r="AQ402" i="14"/>
  <c r="AR402" i="14"/>
  <c r="AS402" i="14"/>
  <c r="AT402" i="14"/>
  <c r="AU402" i="14"/>
  <c r="AV402" i="14"/>
  <c r="AW402" i="14"/>
  <c r="AX402" i="14"/>
  <c r="AI403" i="14"/>
  <c r="AJ403" i="14"/>
  <c r="AK403" i="14"/>
  <c r="AL403" i="14"/>
  <c r="AM403" i="14"/>
  <c r="AN403" i="14"/>
  <c r="AO403" i="14"/>
  <c r="AP403" i="14"/>
  <c r="AQ403" i="14"/>
  <c r="AR403" i="14"/>
  <c r="AS403" i="14"/>
  <c r="AT403" i="14"/>
  <c r="AU403" i="14"/>
  <c r="AV403" i="14"/>
  <c r="AW403" i="14"/>
  <c r="AX403" i="14"/>
  <c r="AI404" i="14"/>
  <c r="AJ404" i="14"/>
  <c r="AK404" i="14"/>
  <c r="AL404" i="14"/>
  <c r="AM404" i="14"/>
  <c r="AN404" i="14"/>
  <c r="AO404" i="14"/>
  <c r="AP404" i="14"/>
  <c r="AQ404" i="14"/>
  <c r="AR404" i="14"/>
  <c r="AS404" i="14"/>
  <c r="AT404" i="14"/>
  <c r="AU404" i="14"/>
  <c r="AV404" i="14"/>
  <c r="AW404" i="14"/>
  <c r="AX404" i="14"/>
  <c r="AI405" i="14"/>
  <c r="AJ405" i="14"/>
  <c r="AK405" i="14"/>
  <c r="AL405" i="14"/>
  <c r="AM405" i="14"/>
  <c r="AN405" i="14"/>
  <c r="AO405" i="14"/>
  <c r="AP405" i="14"/>
  <c r="AQ405" i="14"/>
  <c r="AR405" i="14"/>
  <c r="AS405" i="14"/>
  <c r="AT405" i="14"/>
  <c r="AU405" i="14"/>
  <c r="AV405" i="14"/>
  <c r="AW405" i="14"/>
  <c r="AX405" i="14"/>
  <c r="AI406" i="14"/>
  <c r="AJ406" i="14"/>
  <c r="AK406" i="14"/>
  <c r="AL406" i="14"/>
  <c r="AM406" i="14"/>
  <c r="AN406" i="14"/>
  <c r="AO406" i="14"/>
  <c r="AP406" i="14"/>
  <c r="AQ406" i="14"/>
  <c r="AR406" i="14"/>
  <c r="AS406" i="14"/>
  <c r="AT406" i="14"/>
  <c r="AU406" i="14"/>
  <c r="AV406" i="14"/>
  <c r="AW406" i="14"/>
  <c r="AX406" i="14"/>
  <c r="AI407" i="14"/>
  <c r="AJ407" i="14"/>
  <c r="AK407" i="14"/>
  <c r="AL407" i="14"/>
  <c r="AM407" i="14"/>
  <c r="AN407" i="14"/>
  <c r="AO407" i="14"/>
  <c r="AP407" i="14"/>
  <c r="AQ407" i="14"/>
  <c r="AR407" i="14"/>
  <c r="AS407" i="14"/>
  <c r="AT407" i="14"/>
  <c r="AU407" i="14"/>
  <c r="AV407" i="14"/>
  <c r="AW407" i="14"/>
  <c r="AX407" i="14"/>
  <c r="AI408" i="14"/>
  <c r="AJ408" i="14"/>
  <c r="AK408" i="14"/>
  <c r="AL408" i="14"/>
  <c r="AM408" i="14"/>
  <c r="AN408" i="14"/>
  <c r="AO408" i="14"/>
  <c r="AP408" i="14"/>
  <c r="AQ408" i="14"/>
  <c r="AR408" i="14"/>
  <c r="AS408" i="14"/>
  <c r="AT408" i="14"/>
  <c r="AU408" i="14"/>
  <c r="AV408" i="14"/>
  <c r="AW408" i="14"/>
  <c r="AX408" i="14"/>
  <c r="AI409" i="14"/>
  <c r="AJ409" i="14"/>
  <c r="AK409" i="14"/>
  <c r="AL409" i="14"/>
  <c r="AM409" i="14"/>
  <c r="AN409" i="14"/>
  <c r="AO409" i="14"/>
  <c r="AP409" i="14"/>
  <c r="AQ409" i="14"/>
  <c r="AR409" i="14"/>
  <c r="AS409" i="14"/>
  <c r="AT409" i="14"/>
  <c r="AU409" i="14"/>
  <c r="AV409" i="14"/>
  <c r="AW409" i="14"/>
  <c r="AX409" i="14"/>
  <c r="AI410" i="14"/>
  <c r="AJ410" i="14"/>
  <c r="AK410" i="14"/>
  <c r="AL410" i="14"/>
  <c r="AM410" i="14"/>
  <c r="AN410" i="14"/>
  <c r="AO410" i="14"/>
  <c r="AP410" i="14"/>
  <c r="AQ410" i="14"/>
  <c r="AR410" i="14"/>
  <c r="AS410" i="14"/>
  <c r="AT410" i="14"/>
  <c r="AU410" i="14"/>
  <c r="AV410" i="14"/>
  <c r="AW410" i="14"/>
  <c r="AX410" i="14"/>
  <c r="AI411" i="14"/>
  <c r="AJ411" i="14"/>
  <c r="AK411" i="14"/>
  <c r="AL411" i="14"/>
  <c r="AM411" i="14"/>
  <c r="AN411" i="14"/>
  <c r="AO411" i="14"/>
  <c r="AP411" i="14"/>
  <c r="AQ411" i="14"/>
  <c r="AR411" i="14"/>
  <c r="AS411" i="14"/>
  <c r="AT411" i="14"/>
  <c r="AU411" i="14"/>
  <c r="AV411" i="14"/>
  <c r="AW411" i="14"/>
  <c r="AX411" i="14"/>
  <c r="AI412" i="14"/>
  <c r="AJ412" i="14"/>
  <c r="AK412" i="14"/>
  <c r="AL412" i="14"/>
  <c r="AM412" i="14"/>
  <c r="AN412" i="14"/>
  <c r="AO412" i="14"/>
  <c r="AP412" i="14"/>
  <c r="AQ412" i="14"/>
  <c r="AR412" i="14"/>
  <c r="AS412" i="14"/>
  <c r="AT412" i="14"/>
  <c r="AU412" i="14"/>
  <c r="AV412" i="14"/>
  <c r="AW412" i="14"/>
  <c r="AX412" i="14"/>
  <c r="AI413" i="14"/>
  <c r="AJ413" i="14"/>
  <c r="AK413" i="14"/>
  <c r="AL413" i="14"/>
  <c r="AM413" i="14"/>
  <c r="AN413" i="14"/>
  <c r="AO413" i="14"/>
  <c r="AP413" i="14"/>
  <c r="AQ413" i="14"/>
  <c r="AR413" i="14"/>
  <c r="AS413" i="14"/>
  <c r="AT413" i="14"/>
  <c r="AU413" i="14"/>
  <c r="AV413" i="14"/>
  <c r="AW413" i="14"/>
  <c r="AX413" i="14"/>
  <c r="AI414" i="14"/>
  <c r="AJ414" i="14"/>
  <c r="AK414" i="14"/>
  <c r="AL414" i="14"/>
  <c r="AM414" i="14"/>
  <c r="AN414" i="14"/>
  <c r="AO414" i="14"/>
  <c r="AP414" i="14"/>
  <c r="AQ414" i="14"/>
  <c r="AR414" i="14"/>
  <c r="AS414" i="14"/>
  <c r="AT414" i="14"/>
  <c r="AU414" i="14"/>
  <c r="AV414" i="14"/>
  <c r="AW414" i="14"/>
  <c r="AX414" i="14"/>
  <c r="AI415" i="14"/>
  <c r="AJ415" i="14"/>
  <c r="AK415" i="14"/>
  <c r="AL415" i="14"/>
  <c r="AM415" i="14"/>
  <c r="AN415" i="14"/>
  <c r="AO415" i="14"/>
  <c r="AP415" i="14"/>
  <c r="AQ415" i="14"/>
  <c r="AR415" i="14"/>
  <c r="AS415" i="14"/>
  <c r="AT415" i="14"/>
  <c r="AU415" i="14"/>
  <c r="AV415" i="14"/>
  <c r="AW415" i="14"/>
  <c r="AX415" i="14"/>
  <c r="AI416" i="14"/>
  <c r="AJ416" i="14"/>
  <c r="AK416" i="14"/>
  <c r="AL416" i="14"/>
  <c r="AM416" i="14"/>
  <c r="AN416" i="14"/>
  <c r="AO416" i="14"/>
  <c r="AP416" i="14"/>
  <c r="AQ416" i="14"/>
  <c r="AR416" i="14"/>
  <c r="AS416" i="14"/>
  <c r="AT416" i="14"/>
  <c r="AU416" i="14"/>
  <c r="AV416" i="14"/>
  <c r="AW416" i="14"/>
  <c r="AX416" i="14"/>
  <c r="AI417" i="14"/>
  <c r="AJ417" i="14"/>
  <c r="AK417" i="14"/>
  <c r="AL417" i="14"/>
  <c r="AM417" i="14"/>
  <c r="AN417" i="14"/>
  <c r="AO417" i="14"/>
  <c r="AP417" i="14"/>
  <c r="AQ417" i="14"/>
  <c r="AR417" i="14"/>
  <c r="AS417" i="14"/>
  <c r="AT417" i="14"/>
  <c r="AU417" i="14"/>
  <c r="AV417" i="14"/>
  <c r="AW417" i="14"/>
  <c r="AX417" i="14"/>
  <c r="AI418" i="14"/>
  <c r="AJ418" i="14"/>
  <c r="AK418" i="14"/>
  <c r="AL418" i="14"/>
  <c r="AM418" i="14"/>
  <c r="AN418" i="14"/>
  <c r="AO418" i="14"/>
  <c r="AP418" i="14"/>
  <c r="AQ418" i="14"/>
  <c r="AR418" i="14"/>
  <c r="AS418" i="14"/>
  <c r="AT418" i="14"/>
  <c r="AU418" i="14"/>
  <c r="AV418" i="14"/>
  <c r="AW418" i="14"/>
  <c r="AX418" i="14"/>
  <c r="AI419" i="14"/>
  <c r="AJ419" i="14"/>
  <c r="AK419" i="14"/>
  <c r="AL419" i="14"/>
  <c r="AM419" i="14"/>
  <c r="AN419" i="14"/>
  <c r="AO419" i="14"/>
  <c r="AP419" i="14"/>
  <c r="AQ419" i="14"/>
  <c r="AR419" i="14"/>
  <c r="AS419" i="14"/>
  <c r="AT419" i="14"/>
  <c r="AU419" i="14"/>
  <c r="AV419" i="14"/>
  <c r="AW419" i="14"/>
  <c r="AX419" i="14"/>
  <c r="AI420" i="14"/>
  <c r="AJ420" i="14"/>
  <c r="AK420" i="14"/>
  <c r="AL420" i="14"/>
  <c r="AM420" i="14"/>
  <c r="AN420" i="14"/>
  <c r="AO420" i="14"/>
  <c r="AP420" i="14"/>
  <c r="AQ420" i="14"/>
  <c r="AR420" i="14"/>
  <c r="AS420" i="14"/>
  <c r="AT420" i="14"/>
  <c r="AU420" i="14"/>
  <c r="AV420" i="14"/>
  <c r="AW420" i="14"/>
  <c r="AX420" i="14"/>
  <c r="AI421" i="14"/>
  <c r="AJ421" i="14"/>
  <c r="AK421" i="14"/>
  <c r="AL421" i="14"/>
  <c r="AM421" i="14"/>
  <c r="AN421" i="14"/>
  <c r="AO421" i="14"/>
  <c r="AP421" i="14"/>
  <c r="AQ421" i="14"/>
  <c r="AR421" i="14"/>
  <c r="AS421" i="14"/>
  <c r="AT421" i="14"/>
  <c r="AU421" i="14"/>
  <c r="AV421" i="14"/>
  <c r="AW421" i="14"/>
  <c r="AX421" i="14"/>
  <c r="AI422" i="14"/>
  <c r="AJ422" i="14"/>
  <c r="AK422" i="14"/>
  <c r="AL422" i="14"/>
  <c r="AM422" i="14"/>
  <c r="AN422" i="14"/>
  <c r="AO422" i="14"/>
  <c r="AP422" i="14"/>
  <c r="AQ422" i="14"/>
  <c r="AR422" i="14"/>
  <c r="AS422" i="14"/>
  <c r="AT422" i="14"/>
  <c r="AU422" i="14"/>
  <c r="AV422" i="14"/>
  <c r="AW422" i="14"/>
  <c r="AX422" i="14"/>
  <c r="AI423" i="14"/>
  <c r="AJ423" i="14"/>
  <c r="AK423" i="14"/>
  <c r="AL423" i="14"/>
  <c r="AM423" i="14"/>
  <c r="AN423" i="14"/>
  <c r="AO423" i="14"/>
  <c r="AP423" i="14"/>
  <c r="AQ423" i="14"/>
  <c r="AR423" i="14"/>
  <c r="AS423" i="14"/>
  <c r="AT423" i="14"/>
  <c r="AU423" i="14"/>
  <c r="AV423" i="14"/>
  <c r="AW423" i="14"/>
  <c r="AX423" i="14"/>
  <c r="AI424" i="14"/>
  <c r="AJ424" i="14"/>
  <c r="AK424" i="14"/>
  <c r="AL424" i="14"/>
  <c r="AM424" i="14"/>
  <c r="AN424" i="14"/>
  <c r="AO424" i="14"/>
  <c r="AP424" i="14"/>
  <c r="AQ424" i="14"/>
  <c r="AR424" i="14"/>
  <c r="AS424" i="14"/>
  <c r="AT424" i="14"/>
  <c r="AU424" i="14"/>
  <c r="AV424" i="14"/>
  <c r="AW424" i="14"/>
  <c r="AX424" i="14"/>
  <c r="AI425" i="14"/>
  <c r="AJ425" i="14"/>
  <c r="AK425" i="14"/>
  <c r="AL425" i="14"/>
  <c r="AM425" i="14"/>
  <c r="AN425" i="14"/>
  <c r="AO425" i="14"/>
  <c r="AP425" i="14"/>
  <c r="AQ425" i="14"/>
  <c r="AR425" i="14"/>
  <c r="AS425" i="14"/>
  <c r="AT425" i="14"/>
  <c r="AU425" i="14"/>
  <c r="AV425" i="14"/>
  <c r="AW425" i="14"/>
  <c r="AX425" i="14"/>
  <c r="AI426" i="14"/>
  <c r="AJ426" i="14"/>
  <c r="AK426" i="14"/>
  <c r="AL426" i="14"/>
  <c r="AM426" i="14"/>
  <c r="AN426" i="14"/>
  <c r="AO426" i="14"/>
  <c r="AP426" i="14"/>
  <c r="AQ426" i="14"/>
  <c r="AR426" i="14"/>
  <c r="AS426" i="14"/>
  <c r="AT426" i="14"/>
  <c r="AU426" i="14"/>
  <c r="AV426" i="14"/>
  <c r="AW426" i="14"/>
  <c r="AX426" i="14"/>
  <c r="AI427" i="14"/>
  <c r="AJ427" i="14"/>
  <c r="AK427" i="14"/>
  <c r="AL427" i="14"/>
  <c r="AM427" i="14"/>
  <c r="AN427" i="14"/>
  <c r="AO427" i="14"/>
  <c r="AP427" i="14"/>
  <c r="AQ427" i="14"/>
  <c r="AR427" i="14"/>
  <c r="AS427" i="14"/>
  <c r="AT427" i="14"/>
  <c r="AU427" i="14"/>
  <c r="AV427" i="14"/>
  <c r="AW427" i="14"/>
  <c r="AX427" i="14"/>
  <c r="AI428" i="14"/>
  <c r="AJ428" i="14"/>
  <c r="AK428" i="14"/>
  <c r="AL428" i="14"/>
  <c r="AM428" i="14"/>
  <c r="AN428" i="14"/>
  <c r="AO428" i="14"/>
  <c r="AP428" i="14"/>
  <c r="AQ428" i="14"/>
  <c r="AR428" i="14"/>
  <c r="AS428" i="14"/>
  <c r="AT428" i="14"/>
  <c r="AU428" i="14"/>
  <c r="AV428" i="14"/>
  <c r="AW428" i="14"/>
  <c r="AX428" i="14"/>
  <c r="AI429" i="14"/>
  <c r="AJ429" i="14"/>
  <c r="AK429" i="14"/>
  <c r="AL429" i="14"/>
  <c r="AM429" i="14"/>
  <c r="AN429" i="14"/>
  <c r="AO429" i="14"/>
  <c r="AP429" i="14"/>
  <c r="AQ429" i="14"/>
  <c r="AR429" i="14"/>
  <c r="AS429" i="14"/>
  <c r="AT429" i="14"/>
  <c r="AU429" i="14"/>
  <c r="AV429" i="14"/>
  <c r="AW429" i="14"/>
  <c r="AX429" i="14"/>
  <c r="AI430" i="14"/>
  <c r="AJ430" i="14"/>
  <c r="AK430" i="14"/>
  <c r="AL430" i="14"/>
  <c r="AM430" i="14"/>
  <c r="AN430" i="14"/>
  <c r="AO430" i="14"/>
  <c r="AP430" i="14"/>
  <c r="AQ430" i="14"/>
  <c r="AR430" i="14"/>
  <c r="AS430" i="14"/>
  <c r="AT430" i="14"/>
  <c r="AU430" i="14"/>
  <c r="AV430" i="14"/>
  <c r="AW430" i="14"/>
  <c r="AX430" i="14"/>
  <c r="AI431" i="14"/>
  <c r="AJ431" i="14"/>
  <c r="AK431" i="14"/>
  <c r="AL431" i="14"/>
  <c r="AM431" i="14"/>
  <c r="AN431" i="14"/>
  <c r="AO431" i="14"/>
  <c r="AP431" i="14"/>
  <c r="AQ431" i="14"/>
  <c r="AR431" i="14"/>
  <c r="AS431" i="14"/>
  <c r="AT431" i="14"/>
  <c r="AU431" i="14"/>
  <c r="AV431" i="14"/>
  <c r="AW431" i="14"/>
  <c r="AX431" i="14"/>
  <c r="AI432" i="14"/>
  <c r="AJ432" i="14"/>
  <c r="AK432" i="14"/>
  <c r="AL432" i="14"/>
  <c r="AM432" i="14"/>
  <c r="AN432" i="14"/>
  <c r="AO432" i="14"/>
  <c r="AP432" i="14"/>
  <c r="AQ432" i="14"/>
  <c r="AR432" i="14"/>
  <c r="AS432" i="14"/>
  <c r="AT432" i="14"/>
  <c r="AU432" i="14"/>
  <c r="AV432" i="14"/>
  <c r="AW432" i="14"/>
  <c r="AX432" i="14"/>
  <c r="AI433" i="14"/>
  <c r="AJ433" i="14"/>
  <c r="AK433" i="14"/>
  <c r="AL433" i="14"/>
  <c r="AM433" i="14"/>
  <c r="AN433" i="14"/>
  <c r="AO433" i="14"/>
  <c r="AP433" i="14"/>
  <c r="AQ433" i="14"/>
  <c r="AR433" i="14"/>
  <c r="AS433" i="14"/>
  <c r="AT433" i="14"/>
  <c r="AU433" i="14"/>
  <c r="AV433" i="14"/>
  <c r="AW433" i="14"/>
  <c r="AX433" i="14"/>
  <c r="AI434" i="14"/>
  <c r="AJ434" i="14"/>
  <c r="AK434" i="14"/>
  <c r="AL434" i="14"/>
  <c r="AM434" i="14"/>
  <c r="AN434" i="14"/>
  <c r="AO434" i="14"/>
  <c r="AP434" i="14"/>
  <c r="AQ434" i="14"/>
  <c r="AR434" i="14"/>
  <c r="AS434" i="14"/>
  <c r="AT434" i="14"/>
  <c r="AU434" i="14"/>
  <c r="AV434" i="14"/>
  <c r="AW434" i="14"/>
  <c r="AX434" i="14"/>
  <c r="AI435" i="14"/>
  <c r="AJ435" i="14"/>
  <c r="AK435" i="14"/>
  <c r="AL435" i="14"/>
  <c r="AM435" i="14"/>
  <c r="AN435" i="14"/>
  <c r="AO435" i="14"/>
  <c r="AP435" i="14"/>
  <c r="AQ435" i="14"/>
  <c r="AR435" i="14"/>
  <c r="AS435" i="14"/>
  <c r="AT435" i="14"/>
  <c r="AU435" i="14"/>
  <c r="AV435" i="14"/>
  <c r="AW435" i="14"/>
  <c r="AX435" i="14"/>
  <c r="AI436" i="14"/>
  <c r="AJ436" i="14"/>
  <c r="AK436" i="14"/>
  <c r="AL436" i="14"/>
  <c r="AM436" i="14"/>
  <c r="AN436" i="14"/>
  <c r="AO436" i="14"/>
  <c r="AP436" i="14"/>
  <c r="AQ436" i="14"/>
  <c r="AR436" i="14"/>
  <c r="AS436" i="14"/>
  <c r="AT436" i="14"/>
  <c r="AU436" i="14"/>
  <c r="AV436" i="14"/>
  <c r="AW436" i="14"/>
  <c r="AX436" i="14"/>
  <c r="AI437" i="14"/>
  <c r="AJ437" i="14"/>
  <c r="AK437" i="14"/>
  <c r="AL437" i="14"/>
  <c r="AM437" i="14"/>
  <c r="AN437" i="14"/>
  <c r="AO437" i="14"/>
  <c r="AP437" i="14"/>
  <c r="AQ437" i="14"/>
  <c r="AR437" i="14"/>
  <c r="AS437" i="14"/>
  <c r="AT437" i="14"/>
  <c r="AU437" i="14"/>
  <c r="AV437" i="14"/>
  <c r="AW437" i="14"/>
  <c r="AX437" i="14"/>
  <c r="AI438" i="14"/>
  <c r="AJ438" i="14"/>
  <c r="AK438" i="14"/>
  <c r="AL438" i="14"/>
  <c r="AM438" i="14"/>
  <c r="AN438" i="14"/>
  <c r="AO438" i="14"/>
  <c r="AP438" i="14"/>
  <c r="AQ438" i="14"/>
  <c r="AR438" i="14"/>
  <c r="AS438" i="14"/>
  <c r="AT438" i="14"/>
  <c r="AU438" i="14"/>
  <c r="AV438" i="14"/>
  <c r="AW438" i="14"/>
  <c r="AX438" i="14"/>
  <c r="AI439" i="14"/>
  <c r="AJ439" i="14"/>
  <c r="AK439" i="14"/>
  <c r="AL439" i="14"/>
  <c r="AM439" i="14"/>
  <c r="AN439" i="14"/>
  <c r="AO439" i="14"/>
  <c r="AP439" i="14"/>
  <c r="AQ439" i="14"/>
  <c r="AR439" i="14"/>
  <c r="AS439" i="14"/>
  <c r="AT439" i="14"/>
  <c r="AU439" i="14"/>
  <c r="AV439" i="14"/>
  <c r="AW439" i="14"/>
  <c r="AX439" i="14"/>
  <c r="AI440" i="14"/>
  <c r="AJ440" i="14"/>
  <c r="AK440" i="14"/>
  <c r="AL440" i="14"/>
  <c r="AM440" i="14"/>
  <c r="AN440" i="14"/>
  <c r="AO440" i="14"/>
  <c r="AP440" i="14"/>
  <c r="AQ440" i="14"/>
  <c r="AR440" i="14"/>
  <c r="AS440" i="14"/>
  <c r="AT440" i="14"/>
  <c r="AU440" i="14"/>
  <c r="AV440" i="14"/>
  <c r="AW440" i="14"/>
  <c r="AX440" i="14"/>
  <c r="AI441" i="14"/>
  <c r="AJ441" i="14"/>
  <c r="AK441" i="14"/>
  <c r="AL441" i="14"/>
  <c r="AM441" i="14"/>
  <c r="AN441" i="14"/>
  <c r="AO441" i="14"/>
  <c r="AP441" i="14"/>
  <c r="AQ441" i="14"/>
  <c r="AR441" i="14"/>
  <c r="AS441" i="14"/>
  <c r="AT441" i="14"/>
  <c r="AU441" i="14"/>
  <c r="AV441" i="14"/>
  <c r="AW441" i="14"/>
  <c r="AX441" i="14"/>
  <c r="AI442" i="14"/>
  <c r="AJ442" i="14"/>
  <c r="AK442" i="14"/>
  <c r="AL442" i="14"/>
  <c r="AM442" i="14"/>
  <c r="AN442" i="14"/>
  <c r="AO442" i="14"/>
  <c r="AP442" i="14"/>
  <c r="AQ442" i="14"/>
  <c r="AR442" i="14"/>
  <c r="AS442" i="14"/>
  <c r="AT442" i="14"/>
  <c r="AU442" i="14"/>
  <c r="AV442" i="14"/>
  <c r="AW442" i="14"/>
  <c r="AX442" i="14"/>
  <c r="AI443" i="14"/>
  <c r="AJ443" i="14"/>
  <c r="AK443" i="14"/>
  <c r="AL443" i="14"/>
  <c r="AM443" i="14"/>
  <c r="AN443" i="14"/>
  <c r="AO443" i="14"/>
  <c r="AP443" i="14"/>
  <c r="AQ443" i="14"/>
  <c r="AR443" i="14"/>
  <c r="AS443" i="14"/>
  <c r="AT443" i="14"/>
  <c r="AU443" i="14"/>
  <c r="AV443" i="14"/>
  <c r="AW443" i="14"/>
  <c r="AX443" i="14"/>
  <c r="AI444" i="14"/>
  <c r="AJ444" i="14"/>
  <c r="AK444" i="14"/>
  <c r="AL444" i="14"/>
  <c r="AM444" i="14"/>
  <c r="AN444" i="14"/>
  <c r="AO444" i="14"/>
  <c r="AP444" i="14"/>
  <c r="AQ444" i="14"/>
  <c r="AR444" i="14"/>
  <c r="AS444" i="14"/>
  <c r="AT444" i="14"/>
  <c r="AU444" i="14"/>
  <c r="AV444" i="14"/>
  <c r="AW444" i="14"/>
  <c r="AX444" i="14"/>
  <c r="AI445" i="14"/>
  <c r="AJ445" i="14"/>
  <c r="AK445" i="14"/>
  <c r="AL445" i="14"/>
  <c r="AM445" i="14"/>
  <c r="AN445" i="14"/>
  <c r="AO445" i="14"/>
  <c r="AP445" i="14"/>
  <c r="AQ445" i="14"/>
  <c r="AR445" i="14"/>
  <c r="AS445" i="14"/>
  <c r="AT445" i="14"/>
  <c r="AU445" i="14"/>
  <c r="AV445" i="14"/>
  <c r="AW445" i="14"/>
  <c r="AX445" i="14"/>
  <c r="AI446" i="14"/>
  <c r="AJ446" i="14"/>
  <c r="AK446" i="14"/>
  <c r="AL446" i="14"/>
  <c r="AM446" i="14"/>
  <c r="AN446" i="14"/>
  <c r="AO446" i="14"/>
  <c r="AP446" i="14"/>
  <c r="AQ446" i="14"/>
  <c r="AR446" i="14"/>
  <c r="AS446" i="14"/>
  <c r="AT446" i="14"/>
  <c r="AU446" i="14"/>
  <c r="AV446" i="14"/>
  <c r="AW446" i="14"/>
  <c r="AX446" i="14"/>
  <c r="AI447" i="14"/>
  <c r="AJ447" i="14"/>
  <c r="AK447" i="14"/>
  <c r="AL447" i="14"/>
  <c r="AM447" i="14"/>
  <c r="AN447" i="14"/>
  <c r="AO447" i="14"/>
  <c r="AP447" i="14"/>
  <c r="AQ447" i="14"/>
  <c r="AR447" i="14"/>
  <c r="AS447" i="14"/>
  <c r="AT447" i="14"/>
  <c r="AU447" i="14"/>
  <c r="AV447" i="14"/>
  <c r="AW447" i="14"/>
  <c r="AX447" i="14"/>
  <c r="AI448" i="14"/>
  <c r="AJ448" i="14"/>
  <c r="AK448" i="14"/>
  <c r="AL448" i="14"/>
  <c r="AM448" i="14"/>
  <c r="AN448" i="14"/>
  <c r="AO448" i="14"/>
  <c r="AP448" i="14"/>
  <c r="AQ448" i="14"/>
  <c r="AR448" i="14"/>
  <c r="AS448" i="14"/>
  <c r="AT448" i="14"/>
  <c r="AU448" i="14"/>
  <c r="AV448" i="14"/>
  <c r="AW448" i="14"/>
  <c r="AX448" i="14"/>
  <c r="AI449" i="14"/>
  <c r="AJ449" i="14"/>
  <c r="AK449" i="14"/>
  <c r="AL449" i="14"/>
  <c r="AM449" i="14"/>
  <c r="AN449" i="14"/>
  <c r="AO449" i="14"/>
  <c r="AP449" i="14"/>
  <c r="AQ449" i="14"/>
  <c r="AR449" i="14"/>
  <c r="AS449" i="14"/>
  <c r="AT449" i="14"/>
  <c r="AU449" i="14"/>
  <c r="AV449" i="14"/>
  <c r="AW449" i="14"/>
  <c r="AX449" i="14"/>
  <c r="AI450" i="14"/>
  <c r="AJ450" i="14"/>
  <c r="AK450" i="14"/>
  <c r="AL450" i="14"/>
  <c r="AM450" i="14"/>
  <c r="AN450" i="14"/>
  <c r="AO450" i="14"/>
  <c r="AP450" i="14"/>
  <c r="AQ450" i="14"/>
  <c r="AR450" i="14"/>
  <c r="AS450" i="14"/>
  <c r="AT450" i="14"/>
  <c r="AU450" i="14"/>
  <c r="AV450" i="14"/>
  <c r="AW450" i="14"/>
  <c r="AX450" i="14"/>
  <c r="AI451" i="14"/>
  <c r="AJ451" i="14"/>
  <c r="AK451" i="14"/>
  <c r="AL451" i="14"/>
  <c r="AM451" i="14"/>
  <c r="AN451" i="14"/>
  <c r="AO451" i="14"/>
  <c r="AP451" i="14"/>
  <c r="AQ451" i="14"/>
  <c r="AR451" i="14"/>
  <c r="AS451" i="14"/>
  <c r="AT451" i="14"/>
  <c r="AU451" i="14"/>
  <c r="AV451" i="14"/>
  <c r="AW451" i="14"/>
  <c r="AX451" i="14"/>
  <c r="AI452" i="14"/>
  <c r="AJ452" i="14"/>
  <c r="AK452" i="14"/>
  <c r="AL452" i="14"/>
  <c r="AM452" i="14"/>
  <c r="AN452" i="14"/>
  <c r="AO452" i="14"/>
  <c r="AP452" i="14"/>
  <c r="AQ452" i="14"/>
  <c r="AR452" i="14"/>
  <c r="AS452" i="14"/>
  <c r="AT452" i="14"/>
  <c r="AU452" i="14"/>
  <c r="AV452" i="14"/>
  <c r="AW452" i="14"/>
  <c r="AX452" i="14"/>
  <c r="AI453" i="14"/>
  <c r="AJ453" i="14"/>
  <c r="AK453" i="14"/>
  <c r="AL453" i="14"/>
  <c r="AM453" i="14"/>
  <c r="AN453" i="14"/>
  <c r="AO453" i="14"/>
  <c r="AP453" i="14"/>
  <c r="AQ453" i="14"/>
  <c r="AR453" i="14"/>
  <c r="AS453" i="14"/>
  <c r="AT453" i="14"/>
  <c r="AU453" i="14"/>
  <c r="AV453" i="14"/>
  <c r="AW453" i="14"/>
  <c r="AX453" i="14"/>
  <c r="AI454" i="14"/>
  <c r="AJ454" i="14"/>
  <c r="AK454" i="14"/>
  <c r="AL454" i="14"/>
  <c r="AM454" i="14"/>
  <c r="AN454" i="14"/>
  <c r="AO454" i="14"/>
  <c r="AP454" i="14"/>
  <c r="AQ454" i="14"/>
  <c r="AR454" i="14"/>
  <c r="AS454" i="14"/>
  <c r="AT454" i="14"/>
  <c r="AU454" i="14"/>
  <c r="AV454" i="14"/>
  <c r="AW454" i="14"/>
  <c r="AX454" i="14"/>
  <c r="AI455" i="14"/>
  <c r="AJ455" i="14"/>
  <c r="AK455" i="14"/>
  <c r="AL455" i="14"/>
  <c r="AM455" i="14"/>
  <c r="AN455" i="14"/>
  <c r="AO455" i="14"/>
  <c r="AP455" i="14"/>
  <c r="AQ455" i="14"/>
  <c r="AR455" i="14"/>
  <c r="AS455" i="14"/>
  <c r="AT455" i="14"/>
  <c r="AU455" i="14"/>
  <c r="AV455" i="14"/>
  <c r="AW455" i="14"/>
  <c r="AX455" i="14"/>
  <c r="AI456" i="14"/>
  <c r="AJ456" i="14"/>
  <c r="AK456" i="14"/>
  <c r="AL456" i="14"/>
  <c r="AM456" i="14"/>
  <c r="AN456" i="14"/>
  <c r="AO456" i="14"/>
  <c r="AP456" i="14"/>
  <c r="AQ456" i="14"/>
  <c r="AR456" i="14"/>
  <c r="AS456" i="14"/>
  <c r="AT456" i="14"/>
  <c r="AU456" i="14"/>
  <c r="AV456" i="14"/>
  <c r="AW456" i="14"/>
  <c r="AX456" i="14"/>
  <c r="AI457" i="14"/>
  <c r="AJ457" i="14"/>
  <c r="AK457" i="14"/>
  <c r="AL457" i="14"/>
  <c r="AM457" i="14"/>
  <c r="AN457" i="14"/>
  <c r="AO457" i="14"/>
  <c r="AP457" i="14"/>
  <c r="AQ457" i="14"/>
  <c r="AR457" i="14"/>
  <c r="AS457" i="14"/>
  <c r="AT457" i="14"/>
  <c r="AU457" i="14"/>
  <c r="AV457" i="14"/>
  <c r="AW457" i="14"/>
  <c r="AX457" i="14"/>
  <c r="AI458" i="14"/>
  <c r="AJ458" i="14"/>
  <c r="AK458" i="14"/>
  <c r="AL458" i="14"/>
  <c r="AM458" i="14"/>
  <c r="AN458" i="14"/>
  <c r="AO458" i="14"/>
  <c r="AP458" i="14"/>
  <c r="AQ458" i="14"/>
  <c r="AR458" i="14"/>
  <c r="AS458" i="14"/>
  <c r="AT458" i="14"/>
  <c r="AU458" i="14"/>
  <c r="AV458" i="14"/>
  <c r="AW458" i="14"/>
  <c r="AX458" i="14"/>
  <c r="AI459" i="14"/>
  <c r="AJ459" i="14"/>
  <c r="AK459" i="14"/>
  <c r="AL459" i="14"/>
  <c r="AM459" i="14"/>
  <c r="AN459" i="14"/>
  <c r="AO459" i="14"/>
  <c r="AP459" i="14"/>
  <c r="AQ459" i="14"/>
  <c r="AR459" i="14"/>
  <c r="AS459" i="14"/>
  <c r="AT459" i="14"/>
  <c r="AU459" i="14"/>
  <c r="AV459" i="14"/>
  <c r="AW459" i="14"/>
  <c r="AX459" i="14"/>
  <c r="AI460" i="14"/>
  <c r="AJ460" i="14"/>
  <c r="AK460" i="14"/>
  <c r="AL460" i="14"/>
  <c r="AM460" i="14"/>
  <c r="AN460" i="14"/>
  <c r="AO460" i="14"/>
  <c r="AP460" i="14"/>
  <c r="AQ460" i="14"/>
  <c r="AR460" i="14"/>
  <c r="AS460" i="14"/>
  <c r="AT460" i="14"/>
  <c r="AU460" i="14"/>
  <c r="AV460" i="14"/>
  <c r="AW460" i="14"/>
  <c r="AX460" i="14"/>
  <c r="AI461" i="14"/>
  <c r="AJ461" i="14"/>
  <c r="AK461" i="14"/>
  <c r="AL461" i="14"/>
  <c r="AM461" i="14"/>
  <c r="AN461" i="14"/>
  <c r="AO461" i="14"/>
  <c r="AP461" i="14"/>
  <c r="AQ461" i="14"/>
  <c r="AR461" i="14"/>
  <c r="AS461" i="14"/>
  <c r="AT461" i="14"/>
  <c r="AU461" i="14"/>
  <c r="AV461" i="14"/>
  <c r="AW461" i="14"/>
  <c r="AX461" i="14"/>
  <c r="AI462" i="14"/>
  <c r="AJ462" i="14"/>
  <c r="AK462" i="14"/>
  <c r="AL462" i="14"/>
  <c r="AM462" i="14"/>
  <c r="AN462" i="14"/>
  <c r="AO462" i="14"/>
  <c r="AP462" i="14"/>
  <c r="AQ462" i="14"/>
  <c r="AR462" i="14"/>
  <c r="AS462" i="14"/>
  <c r="AT462" i="14"/>
  <c r="AU462" i="14"/>
  <c r="AV462" i="14"/>
  <c r="AW462" i="14"/>
  <c r="AX462" i="14"/>
  <c r="AI463" i="14"/>
  <c r="AJ463" i="14"/>
  <c r="AK463" i="14"/>
  <c r="AL463" i="14"/>
  <c r="AM463" i="14"/>
  <c r="AN463" i="14"/>
  <c r="AO463" i="14"/>
  <c r="AP463" i="14"/>
  <c r="AQ463" i="14"/>
  <c r="AR463" i="14"/>
  <c r="AS463" i="14"/>
  <c r="AT463" i="14"/>
  <c r="AU463" i="14"/>
  <c r="AV463" i="14"/>
  <c r="AW463" i="14"/>
  <c r="AX463" i="14"/>
  <c r="AI464" i="14"/>
  <c r="AJ464" i="14"/>
  <c r="AK464" i="14"/>
  <c r="AL464" i="14"/>
  <c r="AM464" i="14"/>
  <c r="AN464" i="14"/>
  <c r="AO464" i="14"/>
  <c r="AP464" i="14"/>
  <c r="AQ464" i="14"/>
  <c r="AR464" i="14"/>
  <c r="AS464" i="14"/>
  <c r="AT464" i="14"/>
  <c r="AU464" i="14"/>
  <c r="AV464" i="14"/>
  <c r="AW464" i="14"/>
  <c r="AX464" i="14"/>
  <c r="AI465" i="14"/>
  <c r="AJ465" i="14"/>
  <c r="AK465" i="14"/>
  <c r="AL465" i="14"/>
  <c r="AM465" i="14"/>
  <c r="AN465" i="14"/>
  <c r="AO465" i="14"/>
  <c r="AP465" i="14"/>
  <c r="AQ465" i="14"/>
  <c r="AR465" i="14"/>
  <c r="AS465" i="14"/>
  <c r="AT465" i="14"/>
  <c r="AU465" i="14"/>
  <c r="AV465" i="14"/>
  <c r="AW465" i="14"/>
  <c r="AX465" i="14"/>
  <c r="AI466" i="14"/>
  <c r="AJ466" i="14"/>
  <c r="AK466" i="14"/>
  <c r="AL466" i="14"/>
  <c r="AM466" i="14"/>
  <c r="AN466" i="14"/>
  <c r="AO466" i="14"/>
  <c r="AP466" i="14"/>
  <c r="AQ466" i="14"/>
  <c r="AR466" i="14"/>
  <c r="AS466" i="14"/>
  <c r="AT466" i="14"/>
  <c r="AU466" i="14"/>
  <c r="AV466" i="14"/>
  <c r="AW466" i="14"/>
  <c r="AX466" i="14"/>
  <c r="AI467" i="14"/>
  <c r="AJ467" i="14"/>
  <c r="AK467" i="14"/>
  <c r="AL467" i="14"/>
  <c r="AM467" i="14"/>
  <c r="AN467" i="14"/>
  <c r="AO467" i="14"/>
  <c r="AP467" i="14"/>
  <c r="AQ467" i="14"/>
  <c r="AR467" i="14"/>
  <c r="AS467" i="14"/>
  <c r="AT467" i="14"/>
  <c r="AU467" i="14"/>
  <c r="AV467" i="14"/>
  <c r="AW467" i="14"/>
  <c r="AX467" i="14"/>
  <c r="AI468" i="14"/>
  <c r="AJ468" i="14"/>
  <c r="AK468" i="14"/>
  <c r="AL468" i="14"/>
  <c r="AM468" i="14"/>
  <c r="AN468" i="14"/>
  <c r="AO468" i="14"/>
  <c r="AP468" i="14"/>
  <c r="AQ468" i="14"/>
  <c r="AR468" i="14"/>
  <c r="AS468" i="14"/>
  <c r="AT468" i="14"/>
  <c r="AU468" i="14"/>
  <c r="AV468" i="14"/>
  <c r="AW468" i="14"/>
  <c r="AX468" i="14"/>
  <c r="AI469" i="14"/>
  <c r="AJ469" i="14"/>
  <c r="AK469" i="14"/>
  <c r="AL469" i="14"/>
  <c r="AM469" i="14"/>
  <c r="AN469" i="14"/>
  <c r="AO469" i="14"/>
  <c r="AP469" i="14"/>
  <c r="AQ469" i="14"/>
  <c r="AR469" i="14"/>
  <c r="AS469" i="14"/>
  <c r="AT469" i="14"/>
  <c r="AU469" i="14"/>
  <c r="AV469" i="14"/>
  <c r="AW469" i="14"/>
  <c r="AX469" i="14"/>
  <c r="AI470" i="14"/>
  <c r="AJ470" i="14"/>
  <c r="AK470" i="14"/>
  <c r="AL470" i="14"/>
  <c r="AM470" i="14"/>
  <c r="AN470" i="14"/>
  <c r="AO470" i="14"/>
  <c r="AP470" i="14"/>
  <c r="AQ470" i="14"/>
  <c r="AR470" i="14"/>
  <c r="AS470" i="14"/>
  <c r="AT470" i="14"/>
  <c r="AU470" i="14"/>
  <c r="AV470" i="14"/>
  <c r="AW470" i="14"/>
  <c r="AX470" i="14"/>
  <c r="AI471" i="14"/>
  <c r="AJ471" i="14"/>
  <c r="AK471" i="14"/>
  <c r="AL471" i="14"/>
  <c r="AM471" i="14"/>
  <c r="AN471" i="14"/>
  <c r="AO471" i="14"/>
  <c r="AP471" i="14"/>
  <c r="AQ471" i="14"/>
  <c r="AR471" i="14"/>
  <c r="AS471" i="14"/>
  <c r="AT471" i="14"/>
  <c r="AU471" i="14"/>
  <c r="AV471" i="14"/>
  <c r="AW471" i="14"/>
  <c r="AX471" i="14"/>
  <c r="AI472" i="14"/>
  <c r="AJ472" i="14"/>
  <c r="AK472" i="14"/>
  <c r="AL472" i="14"/>
  <c r="AM472" i="14"/>
  <c r="AN472" i="14"/>
  <c r="AO472" i="14"/>
  <c r="AP472" i="14"/>
  <c r="AQ472" i="14"/>
  <c r="AR472" i="14"/>
  <c r="AS472" i="14"/>
  <c r="AT472" i="14"/>
  <c r="AU472" i="14"/>
  <c r="AV472" i="14"/>
  <c r="AW472" i="14"/>
  <c r="AX472" i="14"/>
  <c r="AI473" i="14"/>
  <c r="AJ473" i="14"/>
  <c r="AK473" i="14"/>
  <c r="AL473" i="14"/>
  <c r="AM473" i="14"/>
  <c r="AN473" i="14"/>
  <c r="AO473" i="14"/>
  <c r="AP473" i="14"/>
  <c r="AQ473" i="14"/>
  <c r="AR473" i="14"/>
  <c r="AS473" i="14"/>
  <c r="AT473" i="14"/>
  <c r="AU473" i="14"/>
  <c r="AV473" i="14"/>
  <c r="AW473" i="14"/>
  <c r="AX473" i="14"/>
  <c r="AI474" i="14"/>
  <c r="AJ474" i="14"/>
  <c r="AK474" i="14"/>
  <c r="AL474" i="14"/>
  <c r="AM474" i="14"/>
  <c r="AN474" i="14"/>
  <c r="AO474" i="14"/>
  <c r="AP474" i="14"/>
  <c r="AQ474" i="14"/>
  <c r="AR474" i="14"/>
  <c r="AS474" i="14"/>
  <c r="AT474" i="14"/>
  <c r="AU474" i="14"/>
  <c r="AV474" i="14"/>
  <c r="AW474" i="14"/>
  <c r="AX474" i="14"/>
  <c r="AI475" i="14"/>
  <c r="AJ475" i="14"/>
  <c r="AK475" i="14"/>
  <c r="AL475" i="14"/>
  <c r="AM475" i="14"/>
  <c r="AN475" i="14"/>
  <c r="AO475" i="14"/>
  <c r="AP475" i="14"/>
  <c r="AQ475" i="14"/>
  <c r="AR475" i="14"/>
  <c r="AS475" i="14"/>
  <c r="AT475" i="14"/>
  <c r="AU475" i="14"/>
  <c r="AV475" i="14"/>
  <c r="AW475" i="14"/>
  <c r="AX475" i="14"/>
  <c r="AI476" i="14"/>
  <c r="AJ476" i="14"/>
  <c r="AK476" i="14"/>
  <c r="AL476" i="14"/>
  <c r="AM476" i="14"/>
  <c r="AN476" i="14"/>
  <c r="AO476" i="14"/>
  <c r="AP476" i="14"/>
  <c r="AQ476" i="14"/>
  <c r="AR476" i="14"/>
  <c r="AS476" i="14"/>
  <c r="AT476" i="14"/>
  <c r="AU476" i="14"/>
  <c r="AV476" i="14"/>
  <c r="AW476" i="14"/>
  <c r="AX476" i="14"/>
  <c r="AI477" i="14"/>
  <c r="AJ477" i="14"/>
  <c r="AK477" i="14"/>
  <c r="AL477" i="14"/>
  <c r="AM477" i="14"/>
  <c r="AN477" i="14"/>
  <c r="AO477" i="14"/>
  <c r="AP477" i="14"/>
  <c r="AQ477" i="14"/>
  <c r="AR477" i="14"/>
  <c r="AS477" i="14"/>
  <c r="AT477" i="14"/>
  <c r="AU477" i="14"/>
  <c r="AV477" i="14"/>
  <c r="AW477" i="14"/>
  <c r="AX477" i="14"/>
  <c r="AI478" i="14"/>
  <c r="AJ478" i="14"/>
  <c r="AK478" i="14"/>
  <c r="AL478" i="14"/>
  <c r="AM478" i="14"/>
  <c r="AN478" i="14"/>
  <c r="AO478" i="14"/>
  <c r="AP478" i="14"/>
  <c r="AQ478" i="14"/>
  <c r="AR478" i="14"/>
  <c r="AS478" i="14"/>
  <c r="AT478" i="14"/>
  <c r="AU478" i="14"/>
  <c r="AV478" i="14"/>
  <c r="AW478" i="14"/>
  <c r="AX478" i="14"/>
  <c r="AI479" i="14"/>
  <c r="AJ479" i="14"/>
  <c r="AK479" i="14"/>
  <c r="AL479" i="14"/>
  <c r="AM479" i="14"/>
  <c r="AN479" i="14"/>
  <c r="AO479" i="14"/>
  <c r="AP479" i="14"/>
  <c r="AQ479" i="14"/>
  <c r="AR479" i="14"/>
  <c r="AS479" i="14"/>
  <c r="AT479" i="14"/>
  <c r="AU479" i="14"/>
  <c r="AV479" i="14"/>
  <c r="AW479" i="14"/>
  <c r="AX479" i="14"/>
  <c r="AI480" i="14"/>
  <c r="AJ480" i="14"/>
  <c r="AK480" i="14"/>
  <c r="AL480" i="14"/>
  <c r="AM480" i="14"/>
  <c r="AN480" i="14"/>
  <c r="AO480" i="14"/>
  <c r="AP480" i="14"/>
  <c r="AQ480" i="14"/>
  <c r="AR480" i="14"/>
  <c r="AS480" i="14"/>
  <c r="AT480" i="14"/>
  <c r="AU480" i="14"/>
  <c r="AV480" i="14"/>
  <c r="AW480" i="14"/>
  <c r="AX480" i="14"/>
  <c r="AI481" i="14"/>
  <c r="AJ481" i="14"/>
  <c r="AK481" i="14"/>
  <c r="AL481" i="14"/>
  <c r="AM481" i="14"/>
  <c r="AN481" i="14"/>
  <c r="AO481" i="14"/>
  <c r="AP481" i="14"/>
  <c r="AQ481" i="14"/>
  <c r="AR481" i="14"/>
  <c r="AS481" i="14"/>
  <c r="AT481" i="14"/>
  <c r="AU481" i="14"/>
  <c r="AV481" i="14"/>
  <c r="AW481" i="14"/>
  <c r="AX481" i="14"/>
  <c r="AI482" i="14"/>
  <c r="AJ482" i="14"/>
  <c r="AK482" i="14"/>
  <c r="AL482" i="14"/>
  <c r="AM482" i="14"/>
  <c r="AN482" i="14"/>
  <c r="AO482" i="14"/>
  <c r="AP482" i="14"/>
  <c r="AQ482" i="14"/>
  <c r="AR482" i="14"/>
  <c r="AS482" i="14"/>
  <c r="AT482" i="14"/>
  <c r="AU482" i="14"/>
  <c r="AV482" i="14"/>
  <c r="AW482" i="14"/>
  <c r="AX482" i="14"/>
  <c r="AI483" i="14"/>
  <c r="AJ483" i="14"/>
  <c r="AK483" i="14"/>
  <c r="AL483" i="14"/>
  <c r="AM483" i="14"/>
  <c r="AN483" i="14"/>
  <c r="AO483" i="14"/>
  <c r="AP483" i="14"/>
  <c r="AQ483" i="14"/>
  <c r="AR483" i="14"/>
  <c r="AS483" i="14"/>
  <c r="AT483" i="14"/>
  <c r="AU483" i="14"/>
  <c r="AV483" i="14"/>
  <c r="AW483" i="14"/>
  <c r="AX483" i="14"/>
  <c r="AI484" i="14"/>
  <c r="AJ484" i="14"/>
  <c r="AK484" i="14"/>
  <c r="AL484" i="14"/>
  <c r="AM484" i="14"/>
  <c r="AN484" i="14"/>
  <c r="AO484" i="14"/>
  <c r="AP484" i="14"/>
  <c r="AQ484" i="14"/>
  <c r="AR484" i="14"/>
  <c r="AS484" i="14"/>
  <c r="AT484" i="14"/>
  <c r="AU484" i="14"/>
  <c r="AV484" i="14"/>
  <c r="AW484" i="14"/>
  <c r="AX484" i="14"/>
  <c r="AI485" i="14"/>
  <c r="AJ485" i="14"/>
  <c r="AK485" i="14"/>
  <c r="AL485" i="14"/>
  <c r="AM485" i="14"/>
  <c r="AN485" i="14"/>
  <c r="AO485" i="14"/>
  <c r="AP485" i="14"/>
  <c r="AQ485" i="14"/>
  <c r="AR485" i="14"/>
  <c r="AS485" i="14"/>
  <c r="AT485" i="14"/>
  <c r="AU485" i="14"/>
  <c r="AV485" i="14"/>
  <c r="AW485" i="14"/>
  <c r="AX485" i="14"/>
  <c r="AI486" i="14"/>
  <c r="AJ486" i="14"/>
  <c r="AK486" i="14"/>
  <c r="AL486" i="14"/>
  <c r="AM486" i="14"/>
  <c r="AN486" i="14"/>
  <c r="AO486" i="14"/>
  <c r="AP486" i="14"/>
  <c r="AQ486" i="14"/>
  <c r="AR486" i="14"/>
  <c r="AS486" i="14"/>
  <c r="AT486" i="14"/>
  <c r="AU486" i="14"/>
  <c r="AV486" i="14"/>
  <c r="AW486" i="14"/>
  <c r="AX486" i="14"/>
  <c r="AI487" i="14"/>
  <c r="AJ487" i="14"/>
  <c r="AK487" i="14"/>
  <c r="AL487" i="14"/>
  <c r="AM487" i="14"/>
  <c r="AN487" i="14"/>
  <c r="AO487" i="14"/>
  <c r="AP487" i="14"/>
  <c r="AQ487" i="14"/>
  <c r="AR487" i="14"/>
  <c r="AS487" i="14"/>
  <c r="AT487" i="14"/>
  <c r="AU487" i="14"/>
  <c r="AV487" i="14"/>
  <c r="AW487" i="14"/>
  <c r="AX487" i="14"/>
  <c r="AI488" i="14"/>
  <c r="AJ488" i="14"/>
  <c r="AK488" i="14"/>
  <c r="AL488" i="14"/>
  <c r="AM488" i="14"/>
  <c r="AN488" i="14"/>
  <c r="AO488" i="14"/>
  <c r="AP488" i="14"/>
  <c r="AQ488" i="14"/>
  <c r="AR488" i="14"/>
  <c r="AS488" i="14"/>
  <c r="AT488" i="14"/>
  <c r="AU488" i="14"/>
  <c r="AV488" i="14"/>
  <c r="AW488" i="14"/>
  <c r="AX488" i="14"/>
  <c r="AI489" i="14"/>
  <c r="AJ489" i="14"/>
  <c r="AK489" i="14"/>
  <c r="AL489" i="14"/>
  <c r="AM489" i="14"/>
  <c r="AN489" i="14"/>
  <c r="AO489" i="14"/>
  <c r="AP489" i="14"/>
  <c r="AQ489" i="14"/>
  <c r="AR489" i="14"/>
  <c r="AS489" i="14"/>
  <c r="AT489" i="14"/>
  <c r="AU489" i="14"/>
  <c r="AV489" i="14"/>
  <c r="AW489" i="14"/>
  <c r="AX489" i="14"/>
  <c r="AI490" i="14"/>
  <c r="AJ490" i="14"/>
  <c r="AK490" i="14"/>
  <c r="AL490" i="14"/>
  <c r="AM490" i="14"/>
  <c r="AN490" i="14"/>
  <c r="AO490" i="14"/>
  <c r="AP490" i="14"/>
  <c r="AQ490" i="14"/>
  <c r="AR490" i="14"/>
  <c r="AS490" i="14"/>
  <c r="AT490" i="14"/>
  <c r="AU490" i="14"/>
  <c r="AV490" i="14"/>
  <c r="AW490" i="14"/>
  <c r="AX490" i="14"/>
  <c r="AI491" i="14"/>
  <c r="AJ491" i="14"/>
  <c r="AK491" i="14"/>
  <c r="AL491" i="14"/>
  <c r="AM491" i="14"/>
  <c r="AN491" i="14"/>
  <c r="AO491" i="14"/>
  <c r="AP491" i="14"/>
  <c r="AQ491" i="14"/>
  <c r="AR491" i="14"/>
  <c r="AS491" i="14"/>
  <c r="AT491" i="14"/>
  <c r="AU491" i="14"/>
  <c r="AV491" i="14"/>
  <c r="AW491" i="14"/>
  <c r="AX491" i="14"/>
  <c r="AI492" i="14"/>
  <c r="AJ492" i="14"/>
  <c r="AK492" i="14"/>
  <c r="AL492" i="14"/>
  <c r="AM492" i="14"/>
  <c r="AN492" i="14"/>
  <c r="AO492" i="14"/>
  <c r="AP492" i="14"/>
  <c r="AQ492" i="14"/>
  <c r="AR492" i="14"/>
  <c r="AS492" i="14"/>
  <c r="AT492" i="14"/>
  <c r="AU492" i="14"/>
  <c r="AV492" i="14"/>
  <c r="AW492" i="14"/>
  <c r="AX492" i="14"/>
  <c r="AI493" i="14"/>
  <c r="AJ493" i="14"/>
  <c r="AK493" i="14"/>
  <c r="AL493" i="14"/>
  <c r="AM493" i="14"/>
  <c r="AN493" i="14"/>
  <c r="AO493" i="14"/>
  <c r="AP493" i="14"/>
  <c r="AQ493" i="14"/>
  <c r="AR493" i="14"/>
  <c r="AS493" i="14"/>
  <c r="AT493" i="14"/>
  <c r="AU493" i="14"/>
  <c r="AV493" i="14"/>
  <c r="AW493" i="14"/>
  <c r="AX493" i="14"/>
  <c r="AI494" i="14"/>
  <c r="AJ494" i="14"/>
  <c r="AK494" i="14"/>
  <c r="AL494" i="14"/>
  <c r="AM494" i="14"/>
  <c r="AN494" i="14"/>
  <c r="AO494" i="14"/>
  <c r="AP494" i="14"/>
  <c r="AQ494" i="14"/>
  <c r="AR494" i="14"/>
  <c r="AS494" i="14"/>
  <c r="AT494" i="14"/>
  <c r="AU494" i="14"/>
  <c r="AV494" i="14"/>
  <c r="AW494" i="14"/>
  <c r="AX494" i="14"/>
  <c r="AI495" i="14"/>
  <c r="AJ495" i="14"/>
  <c r="AK495" i="14"/>
  <c r="AL495" i="14"/>
  <c r="AM495" i="14"/>
  <c r="AN495" i="14"/>
  <c r="AO495" i="14"/>
  <c r="AP495" i="14"/>
  <c r="AQ495" i="14"/>
  <c r="AR495" i="14"/>
  <c r="AS495" i="14"/>
  <c r="AT495" i="14"/>
  <c r="AU495" i="14"/>
  <c r="AV495" i="14"/>
  <c r="AW495" i="14"/>
  <c r="AX495" i="14"/>
  <c r="AI496" i="14"/>
  <c r="AJ496" i="14"/>
  <c r="AK496" i="14"/>
  <c r="AL496" i="14"/>
  <c r="AM496" i="14"/>
  <c r="AN496" i="14"/>
  <c r="AO496" i="14"/>
  <c r="AP496" i="14"/>
  <c r="AQ496" i="14"/>
  <c r="AR496" i="14"/>
  <c r="AS496" i="14"/>
  <c r="AT496" i="14"/>
  <c r="AU496" i="14"/>
  <c r="AV496" i="14"/>
  <c r="AW496" i="14"/>
  <c r="AX496" i="14"/>
  <c r="AI497" i="14"/>
  <c r="AJ497" i="14"/>
  <c r="AK497" i="14"/>
  <c r="AL497" i="14"/>
  <c r="AM497" i="14"/>
  <c r="AN497" i="14"/>
  <c r="AO497" i="14"/>
  <c r="AP497" i="14"/>
  <c r="AQ497" i="14"/>
  <c r="AR497" i="14"/>
  <c r="AS497" i="14"/>
  <c r="AT497" i="14"/>
  <c r="AU497" i="14"/>
  <c r="AV497" i="14"/>
  <c r="AW497" i="14"/>
  <c r="AX497" i="14"/>
  <c r="AI498" i="14"/>
  <c r="AJ498" i="14"/>
  <c r="AK498" i="14"/>
  <c r="AL498" i="14"/>
  <c r="AM498" i="14"/>
  <c r="AN498" i="14"/>
  <c r="AO498" i="14"/>
  <c r="AP498" i="14"/>
  <c r="AQ498" i="14"/>
  <c r="AR498" i="14"/>
  <c r="AS498" i="14"/>
  <c r="AT498" i="14"/>
  <c r="AU498" i="14"/>
  <c r="AV498" i="14"/>
  <c r="AW498" i="14"/>
  <c r="AX498" i="14"/>
  <c r="AI499" i="14"/>
  <c r="AJ499" i="14"/>
  <c r="AK499" i="14"/>
  <c r="AL499" i="14"/>
  <c r="AM499" i="14"/>
  <c r="AN499" i="14"/>
  <c r="AO499" i="14"/>
  <c r="AP499" i="14"/>
  <c r="AQ499" i="14"/>
  <c r="AR499" i="14"/>
  <c r="AS499" i="14"/>
  <c r="AT499" i="14"/>
  <c r="AU499" i="14"/>
  <c r="AV499" i="14"/>
  <c r="AW499" i="14"/>
  <c r="AX499" i="14"/>
  <c r="AI500" i="14"/>
  <c r="AJ500" i="14"/>
  <c r="AK500" i="14"/>
  <c r="AL500" i="14"/>
  <c r="AM500" i="14"/>
  <c r="AN500" i="14"/>
  <c r="AO500" i="14"/>
  <c r="AP500" i="14"/>
  <c r="AQ500" i="14"/>
  <c r="AR500" i="14"/>
  <c r="AS500" i="14"/>
  <c r="AT500" i="14"/>
  <c r="AU500" i="14"/>
  <c r="AV500" i="14"/>
  <c r="AW500" i="14"/>
  <c r="AX500" i="14"/>
  <c r="AI501" i="14"/>
  <c r="AJ501" i="14"/>
  <c r="AK501" i="14"/>
  <c r="AL501" i="14"/>
  <c r="AM501" i="14"/>
  <c r="AN501" i="14"/>
  <c r="AO501" i="14"/>
  <c r="AP501" i="14"/>
  <c r="AQ501" i="14"/>
  <c r="AR501" i="14"/>
  <c r="AS501" i="14"/>
  <c r="AT501" i="14"/>
  <c r="AU501" i="14"/>
  <c r="AV501" i="14"/>
  <c r="AW501" i="14"/>
  <c r="AX501" i="14"/>
  <c r="AI502" i="14"/>
  <c r="AJ502" i="14"/>
  <c r="AK502" i="14"/>
  <c r="AL502" i="14"/>
  <c r="AM502" i="14"/>
  <c r="AN502" i="14"/>
  <c r="AO502" i="14"/>
  <c r="AP502" i="14"/>
  <c r="AQ502" i="14"/>
  <c r="AR502" i="14"/>
  <c r="AS502" i="14"/>
  <c r="AT502" i="14"/>
  <c r="AU502" i="14"/>
  <c r="AV502" i="14"/>
  <c r="AW502" i="14"/>
  <c r="AX502" i="14"/>
  <c r="AI503" i="14"/>
  <c r="AJ503" i="14"/>
  <c r="AK503" i="14"/>
  <c r="AL503" i="14"/>
  <c r="AM503" i="14"/>
  <c r="AN503" i="14"/>
  <c r="AO503" i="14"/>
  <c r="AP503" i="14"/>
  <c r="AQ503" i="14"/>
  <c r="AR503" i="14"/>
  <c r="AS503" i="14"/>
  <c r="AT503" i="14"/>
  <c r="AU503" i="14"/>
  <c r="AV503" i="14"/>
  <c r="AW503" i="14"/>
  <c r="AX503" i="14"/>
  <c r="AI504" i="14"/>
  <c r="AJ504" i="14"/>
  <c r="AK504" i="14"/>
  <c r="AL504" i="14"/>
  <c r="AM504" i="14"/>
  <c r="AN504" i="14"/>
  <c r="AO504" i="14"/>
  <c r="AP504" i="14"/>
  <c r="AQ504" i="14"/>
  <c r="AR504" i="14"/>
  <c r="AS504" i="14"/>
  <c r="AT504" i="14"/>
  <c r="AU504" i="14"/>
  <c r="AV504" i="14"/>
  <c r="AW504" i="14"/>
  <c r="AX504" i="14"/>
  <c r="AJ5" i="14"/>
  <c r="AK5" i="14"/>
  <c r="AL5" i="14"/>
  <c r="AM5" i="14"/>
  <c r="AN5" i="14"/>
  <c r="AO5" i="14"/>
  <c r="AP5" i="14"/>
  <c r="AQ5" i="14"/>
  <c r="AR5" i="14"/>
  <c r="AS5" i="14"/>
  <c r="AT5" i="14"/>
  <c r="AU5" i="14"/>
  <c r="AV5" i="14"/>
  <c r="AW5" i="14"/>
  <c r="AX5" i="14"/>
  <c r="AI5" i="14"/>
  <c r="AU511" i="8" l="1"/>
  <c r="AT511" i="8"/>
  <c r="X64" i="17"/>
  <c r="Y11" i="14"/>
  <c r="BB511" i="8"/>
  <c r="AV506" i="14"/>
  <c r="Z103" i="17" s="1"/>
  <c r="AN506" i="14"/>
  <c r="R103" i="17" s="1"/>
  <c r="AT506" i="14"/>
  <c r="X103" i="17" s="1"/>
  <c r="AL506" i="14"/>
  <c r="P103" i="17" s="1"/>
  <c r="C2" i="26"/>
  <c r="C3" i="26" s="1"/>
  <c r="C4" i="26" s="1"/>
  <c r="C5" i="26" s="1"/>
  <c r="C6" i="26" s="1"/>
  <c r="C7" i="26" s="1"/>
  <c r="C8" i="26" s="1"/>
  <c r="C9" i="26" s="1"/>
  <c r="C10" i="26" s="1"/>
  <c r="C11" i="26" s="1"/>
  <c r="C12" i="26" s="1"/>
  <c r="C13" i="26" s="1"/>
  <c r="C14" i="26" s="1"/>
  <c r="C15" i="26" s="1"/>
  <c r="C16" i="26" s="1"/>
  <c r="C2" i="27"/>
  <c r="C3" i="27" s="1"/>
  <c r="C4" i="27" s="1"/>
  <c r="C5" i="27" s="1"/>
  <c r="C6" i="27" s="1"/>
  <c r="C7" i="27" s="1"/>
  <c r="C8" i="27" s="1"/>
  <c r="C9" i="27" s="1"/>
  <c r="C10" i="27" s="1"/>
  <c r="C11" i="27" s="1"/>
  <c r="C12" i="27" s="1"/>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C41" i="27" s="1"/>
  <c r="C42" i="27" s="1"/>
  <c r="C43" i="27" s="1"/>
  <c r="C44" i="27" s="1"/>
  <c r="C45" i="27" s="1"/>
  <c r="C46" i="27" s="1"/>
  <c r="C47" i="27" s="1"/>
  <c r="C48" i="27" s="1"/>
  <c r="C49" i="27" s="1"/>
  <c r="C50" i="27" s="1"/>
  <c r="C51" i="27" s="1"/>
  <c r="C52" i="27" s="1"/>
  <c r="C53" i="27" s="1"/>
  <c r="C54" i="27" s="1"/>
  <c r="C55" i="27" s="1"/>
  <c r="C56" i="27" s="1"/>
  <c r="C57" i="27" s="1"/>
  <c r="C58" i="27" s="1"/>
  <c r="C59" i="27" s="1"/>
  <c r="C60" i="27" s="1"/>
  <c r="C61" i="27" s="1"/>
  <c r="C62" i="27" s="1"/>
  <c r="C63" i="27" s="1"/>
  <c r="C64" i="27" s="1"/>
  <c r="C65" i="27" s="1"/>
  <c r="C66" i="27" s="1"/>
  <c r="C67" i="27" s="1"/>
  <c r="C68" i="27" s="1"/>
  <c r="C69" i="27" s="1"/>
  <c r="C70" i="27" s="1"/>
  <c r="C71" i="27" s="1"/>
  <c r="C72" i="27" s="1"/>
  <c r="C73" i="27" s="1"/>
  <c r="C74" i="27" s="1"/>
  <c r="C75" i="27" s="1"/>
  <c r="C76" i="27" s="1"/>
  <c r="C77" i="27" s="1"/>
  <c r="C78" i="27" s="1"/>
  <c r="C79" i="27" s="1"/>
  <c r="C80" i="27" s="1"/>
  <c r="C81" i="27" s="1"/>
  <c r="C82" i="27" s="1"/>
  <c r="C83" i="27" s="1"/>
  <c r="C84" i="27" s="1"/>
  <c r="C85" i="27" s="1"/>
  <c r="C86" i="27" s="1"/>
  <c r="C87" i="27" s="1"/>
  <c r="C88" i="27" s="1"/>
  <c r="C89" i="27" s="1"/>
  <c r="C90" i="27" s="1"/>
  <c r="C91" i="27" s="1"/>
  <c r="C92" i="27" s="1"/>
  <c r="C93" i="27" s="1"/>
  <c r="C94" i="27" s="1"/>
  <c r="C95" i="27" s="1"/>
  <c r="C96" i="27" s="1"/>
  <c r="C97" i="27" s="1"/>
  <c r="C98" i="27" s="1"/>
  <c r="C99" i="27" s="1"/>
  <c r="C100" i="27" s="1"/>
  <c r="C101" i="27" s="1"/>
  <c r="C102" i="27" s="1"/>
  <c r="C103" i="27" s="1"/>
  <c r="C104" i="27" s="1"/>
  <c r="C105" i="27" s="1"/>
  <c r="C106" i="27" s="1"/>
  <c r="C107" i="27" s="1"/>
  <c r="C108" i="27" s="1"/>
  <c r="C109" i="27" s="1"/>
  <c r="C110" i="27" s="1"/>
  <c r="C111" i="27" s="1"/>
  <c r="C112" i="27" s="1"/>
  <c r="C113" i="27" s="1"/>
  <c r="C114" i="27" s="1"/>
  <c r="C115" i="27" s="1"/>
  <c r="C116" i="27" s="1"/>
  <c r="C117" i="27" s="1"/>
  <c r="C118" i="27" s="1"/>
  <c r="C119" i="27" s="1"/>
  <c r="C120" i="27" s="1"/>
  <c r="C121" i="27" s="1"/>
  <c r="C122" i="27" s="1"/>
  <c r="C123" i="27" s="1"/>
  <c r="C124" i="27" s="1"/>
  <c r="C125" i="27" s="1"/>
  <c r="C126" i="27" s="1"/>
  <c r="C127" i="27" s="1"/>
  <c r="C128" i="27" s="1"/>
  <c r="C129" i="27" s="1"/>
  <c r="C130" i="27" s="1"/>
  <c r="C131" i="27" s="1"/>
  <c r="C132" i="27" s="1"/>
  <c r="C133" i="27" s="1"/>
  <c r="C134" i="27" s="1"/>
  <c r="C135" i="27" s="1"/>
  <c r="C136" i="27" s="1"/>
  <c r="C137" i="27" s="1"/>
  <c r="C138" i="27" s="1"/>
  <c r="C139" i="27" s="1"/>
  <c r="C140" i="27" s="1"/>
  <c r="C141" i="27" s="1"/>
  <c r="C142" i="27" s="1"/>
  <c r="C143" i="27" s="1"/>
  <c r="C144" i="27" s="1"/>
  <c r="C145" i="27" s="1"/>
  <c r="C146" i="27" s="1"/>
  <c r="C147" i="27" s="1"/>
  <c r="C148" i="27" s="1"/>
  <c r="C149" i="27" s="1"/>
  <c r="C150" i="27" s="1"/>
  <c r="C151" i="27" s="1"/>
  <c r="C152" i="27" s="1"/>
  <c r="C153" i="27" s="1"/>
  <c r="C154" i="27" s="1"/>
  <c r="C155" i="27" s="1"/>
  <c r="C156" i="27" s="1"/>
  <c r="C157" i="27" s="1"/>
  <c r="C158" i="27" s="1"/>
  <c r="C159" i="27" s="1"/>
  <c r="C160" i="27" s="1"/>
  <c r="C161" i="27" s="1"/>
  <c r="C162" i="27" s="1"/>
  <c r="C163" i="27" s="1"/>
  <c r="C164" i="27" s="1"/>
  <c r="C165" i="27" s="1"/>
  <c r="C166" i="27" s="1"/>
  <c r="C167" i="27" s="1"/>
  <c r="C168" i="27" s="1"/>
  <c r="C169" i="27" s="1"/>
  <c r="C170" i="27" s="1"/>
  <c r="C171" i="27" s="1"/>
  <c r="C172" i="27" s="1"/>
  <c r="C173" i="27" s="1"/>
  <c r="C174" i="27" s="1"/>
  <c r="C175" i="27" s="1"/>
  <c r="C176" i="27" s="1"/>
  <c r="C177" i="27" s="1"/>
  <c r="C178" i="27" s="1"/>
  <c r="C179" i="27" s="1"/>
  <c r="C180" i="27" s="1"/>
  <c r="C181" i="27" s="1"/>
  <c r="C182" i="27" s="1"/>
  <c r="C183" i="27" s="1"/>
  <c r="C184" i="27" s="1"/>
  <c r="C185" i="27" s="1"/>
  <c r="C186" i="27" s="1"/>
  <c r="C187" i="27" s="1"/>
  <c r="C188" i="27" s="1"/>
  <c r="C189" i="27" s="1"/>
  <c r="C190" i="27" s="1"/>
  <c r="C191" i="27" s="1"/>
  <c r="C192" i="27" s="1"/>
  <c r="C193" i="27" s="1"/>
  <c r="C194" i="27" s="1"/>
  <c r="C195" i="27" s="1"/>
  <c r="C196" i="27" s="1"/>
  <c r="C197" i="27" s="1"/>
  <c r="C198" i="27" s="1"/>
  <c r="C199" i="27" s="1"/>
  <c r="C200" i="27" s="1"/>
  <c r="C201" i="27" s="1"/>
  <c r="C202" i="27" s="1"/>
  <c r="C203" i="27" s="1"/>
  <c r="C204" i="27" s="1"/>
  <c r="C205" i="27" s="1"/>
  <c r="C206" i="27" s="1"/>
  <c r="C207" i="27" s="1"/>
  <c r="C208" i="27" s="1"/>
  <c r="C209" i="27" s="1"/>
  <c r="C210" i="27" s="1"/>
  <c r="C211" i="27" s="1"/>
  <c r="C212" i="27" s="1"/>
  <c r="C213" i="27" s="1"/>
  <c r="C214" i="27" s="1"/>
  <c r="C215" i="27" s="1"/>
  <c r="C216" i="27" s="1"/>
  <c r="C217" i="27" s="1"/>
  <c r="C218" i="27" s="1"/>
  <c r="C219" i="27" s="1"/>
  <c r="C220" i="27" s="1"/>
  <c r="C221" i="27" s="1"/>
  <c r="C222" i="27" s="1"/>
  <c r="C223" i="27" s="1"/>
  <c r="C224" i="27" s="1"/>
  <c r="C225" i="27" s="1"/>
  <c r="C226" i="27" s="1"/>
  <c r="C227" i="27" s="1"/>
  <c r="C228" i="27" s="1"/>
  <c r="C229" i="27" s="1"/>
  <c r="C230" i="27" s="1"/>
  <c r="C231" i="27" s="1"/>
  <c r="C232" i="27" s="1"/>
  <c r="C233" i="27" s="1"/>
  <c r="C234" i="27" s="1"/>
  <c r="C235" i="27" s="1"/>
  <c r="C236" i="27" s="1"/>
  <c r="C237" i="27" s="1"/>
  <c r="C238" i="27" s="1"/>
  <c r="C239" i="27" s="1"/>
  <c r="C240" i="27" s="1"/>
  <c r="C241" i="27" s="1"/>
  <c r="C242" i="27" s="1"/>
  <c r="C243" i="27" s="1"/>
  <c r="C244" i="27" s="1"/>
  <c r="C245" i="27" s="1"/>
  <c r="C246" i="27" s="1"/>
  <c r="C247" i="27" s="1"/>
  <c r="C248" i="27" s="1"/>
  <c r="C249" i="27" s="1"/>
  <c r="C250" i="27" s="1"/>
  <c r="C251" i="27" s="1"/>
  <c r="C252" i="27" s="1"/>
  <c r="C253" i="27" s="1"/>
  <c r="C254" i="27" s="1"/>
  <c r="C255" i="27" s="1"/>
  <c r="C256" i="27" s="1"/>
  <c r="C257" i="27" s="1"/>
  <c r="C258" i="27" s="1"/>
  <c r="C259" i="27" s="1"/>
  <c r="C260" i="27" s="1"/>
  <c r="C261" i="27" s="1"/>
  <c r="C262" i="27" s="1"/>
  <c r="C263" i="27" s="1"/>
  <c r="C264" i="27" s="1"/>
  <c r="C265" i="27" s="1"/>
  <c r="C266" i="27" s="1"/>
  <c r="C267" i="27" s="1"/>
  <c r="C268" i="27" s="1"/>
  <c r="C269" i="27" s="1"/>
  <c r="C270" i="27" s="1"/>
  <c r="C271" i="27" s="1"/>
  <c r="C272" i="27" s="1"/>
  <c r="C273" i="27" s="1"/>
  <c r="C274" i="27" s="1"/>
  <c r="C275" i="27" s="1"/>
  <c r="C276" i="27" s="1"/>
  <c r="C277" i="27" s="1"/>
  <c r="C278" i="27" s="1"/>
  <c r="C279" i="27" s="1"/>
  <c r="C280" i="27" s="1"/>
  <c r="C281" i="27" s="1"/>
  <c r="C282" i="27" s="1"/>
  <c r="C283" i="27" s="1"/>
  <c r="C284" i="27" s="1"/>
  <c r="C285" i="27" s="1"/>
  <c r="C286" i="27" s="1"/>
  <c r="C287" i="27" s="1"/>
  <c r="C288" i="27" s="1"/>
  <c r="C289" i="27" s="1"/>
  <c r="C290" i="27" s="1"/>
  <c r="C291" i="27" s="1"/>
  <c r="C292" i="27" s="1"/>
  <c r="C293" i="27" s="1"/>
  <c r="C294" i="27" s="1"/>
  <c r="C295" i="27" s="1"/>
  <c r="C296" i="27" s="1"/>
  <c r="C297" i="27" s="1"/>
  <c r="C298" i="27" s="1"/>
  <c r="C299" i="27" s="1"/>
  <c r="C300" i="27" s="1"/>
  <c r="C301" i="27" s="1"/>
  <c r="C302" i="27" s="1"/>
  <c r="C303" i="27" s="1"/>
  <c r="C304" i="27" s="1"/>
  <c r="C305" i="27" s="1"/>
  <c r="C306" i="27" s="1"/>
  <c r="C307" i="27" s="1"/>
  <c r="C308" i="27" s="1"/>
  <c r="C309" i="27" s="1"/>
  <c r="C310" i="27" s="1"/>
  <c r="C311" i="27" s="1"/>
  <c r="C312" i="27" s="1"/>
  <c r="C313" i="27" s="1"/>
  <c r="C314" i="27" s="1"/>
  <c r="C315" i="27" s="1"/>
  <c r="C316" i="27" s="1"/>
  <c r="C317" i="27" s="1"/>
  <c r="C318" i="27" s="1"/>
  <c r="C319" i="27" s="1"/>
  <c r="C320" i="27" s="1"/>
  <c r="C321" i="27" s="1"/>
  <c r="C322" i="27" s="1"/>
  <c r="C323" i="27" s="1"/>
  <c r="C324" i="27" s="1"/>
  <c r="C325" i="27" s="1"/>
  <c r="C326" i="27" s="1"/>
  <c r="C327" i="27" s="1"/>
  <c r="C328" i="27" s="1"/>
  <c r="C329" i="27" s="1"/>
  <c r="C330" i="27" s="1"/>
  <c r="C331" i="27" s="1"/>
  <c r="C332" i="27" s="1"/>
  <c r="C333" i="27" s="1"/>
  <c r="C334" i="27" s="1"/>
  <c r="C335" i="27" s="1"/>
  <c r="C336" i="27" s="1"/>
  <c r="C337" i="27" s="1"/>
  <c r="C338" i="27" s="1"/>
  <c r="C339" i="27" s="1"/>
  <c r="C340" i="27" s="1"/>
  <c r="C341" i="27" s="1"/>
  <c r="C342" i="27" s="1"/>
  <c r="C343" i="27" s="1"/>
  <c r="C344" i="27" s="1"/>
  <c r="C345" i="27" s="1"/>
  <c r="C346" i="27" s="1"/>
  <c r="C347" i="27" s="1"/>
  <c r="C348" i="27" s="1"/>
  <c r="C349" i="27" s="1"/>
  <c r="C350" i="27" s="1"/>
  <c r="C351" i="27" s="1"/>
  <c r="C352" i="27" s="1"/>
  <c r="C353" i="27" s="1"/>
  <c r="C354" i="27" s="1"/>
  <c r="C355" i="27" s="1"/>
  <c r="C356" i="27" s="1"/>
  <c r="C357" i="27" s="1"/>
  <c r="C358" i="27" s="1"/>
  <c r="C359" i="27" s="1"/>
  <c r="C360" i="27" s="1"/>
  <c r="C361" i="27" s="1"/>
  <c r="C362" i="27" s="1"/>
  <c r="C363" i="27" s="1"/>
  <c r="C364" i="27" s="1"/>
  <c r="C365" i="27" s="1"/>
  <c r="C366" i="27" s="1"/>
  <c r="C367" i="27" s="1"/>
  <c r="C368" i="27" s="1"/>
  <c r="C369" i="27" s="1"/>
  <c r="C370" i="27" s="1"/>
  <c r="C371" i="27" s="1"/>
  <c r="C372" i="27" s="1"/>
  <c r="C373" i="27" s="1"/>
  <c r="C374" i="27" s="1"/>
  <c r="C375" i="27" s="1"/>
  <c r="C376" i="27" s="1"/>
  <c r="C377" i="27" s="1"/>
  <c r="C378" i="27" s="1"/>
  <c r="C379" i="27" s="1"/>
  <c r="C380" i="27" s="1"/>
  <c r="C381" i="27" s="1"/>
  <c r="C382" i="27" s="1"/>
  <c r="C383" i="27" s="1"/>
  <c r="C384" i="27" s="1"/>
  <c r="C385" i="27" s="1"/>
  <c r="C386" i="27" s="1"/>
  <c r="C387" i="27" s="1"/>
  <c r="C388" i="27" s="1"/>
  <c r="C389" i="27" s="1"/>
  <c r="C390" i="27" s="1"/>
  <c r="C391" i="27" s="1"/>
  <c r="C392" i="27" s="1"/>
  <c r="C393" i="27" s="1"/>
  <c r="C394" i="27" s="1"/>
  <c r="C395" i="27" s="1"/>
  <c r="C396" i="27" s="1"/>
  <c r="C397" i="27" s="1"/>
  <c r="C398" i="27" s="1"/>
  <c r="C399" i="27" s="1"/>
  <c r="C400" i="27" s="1"/>
  <c r="C401" i="27" s="1"/>
  <c r="C402" i="27" s="1"/>
  <c r="C403" i="27" s="1"/>
  <c r="C404" i="27" s="1"/>
  <c r="C405" i="27" s="1"/>
  <c r="C406" i="27" s="1"/>
  <c r="C407" i="27" s="1"/>
  <c r="C408" i="27" s="1"/>
  <c r="C409" i="27" s="1"/>
  <c r="C410" i="27" s="1"/>
  <c r="C411" i="27" s="1"/>
  <c r="C412" i="27" s="1"/>
  <c r="C413" i="27" s="1"/>
  <c r="C414" i="27" s="1"/>
  <c r="C415" i="27" s="1"/>
  <c r="C416" i="27" s="1"/>
  <c r="C417" i="27" s="1"/>
  <c r="C418" i="27" s="1"/>
  <c r="C419" i="27" s="1"/>
  <c r="C420" i="27" s="1"/>
  <c r="C421" i="27" s="1"/>
  <c r="C422" i="27" s="1"/>
  <c r="C423" i="27" s="1"/>
  <c r="C424" i="27" s="1"/>
  <c r="C425" i="27" s="1"/>
  <c r="C426" i="27" s="1"/>
  <c r="C427" i="27" s="1"/>
  <c r="C428" i="27" s="1"/>
  <c r="C429" i="27" s="1"/>
  <c r="C430" i="27" s="1"/>
  <c r="C431" i="27" s="1"/>
  <c r="C432" i="27" s="1"/>
  <c r="C433" i="27" s="1"/>
  <c r="C434" i="27" s="1"/>
  <c r="C435" i="27" s="1"/>
  <c r="C436" i="27" s="1"/>
  <c r="C437" i="27" s="1"/>
  <c r="C438" i="27" s="1"/>
  <c r="C439" i="27" s="1"/>
  <c r="C440" i="27" s="1"/>
  <c r="C441" i="27" s="1"/>
  <c r="C442" i="27" s="1"/>
  <c r="C443" i="27" s="1"/>
  <c r="C444" i="27" s="1"/>
  <c r="C445" i="27" s="1"/>
  <c r="C446" i="27" s="1"/>
  <c r="C447" i="27" s="1"/>
  <c r="C448" i="27" s="1"/>
  <c r="C449" i="27" s="1"/>
  <c r="C450" i="27" s="1"/>
  <c r="C451" i="27" s="1"/>
  <c r="C452" i="27" s="1"/>
  <c r="C453" i="27" s="1"/>
  <c r="C454" i="27" s="1"/>
  <c r="C455" i="27" s="1"/>
  <c r="C456" i="27" s="1"/>
  <c r="C457" i="27" s="1"/>
  <c r="C458" i="27" s="1"/>
  <c r="C459" i="27" s="1"/>
  <c r="C460" i="27" s="1"/>
  <c r="C461" i="27" s="1"/>
  <c r="C462" i="27" s="1"/>
  <c r="C463" i="27" s="1"/>
  <c r="C464" i="27" s="1"/>
  <c r="C465" i="27" s="1"/>
  <c r="C466" i="27" s="1"/>
  <c r="C467" i="27" s="1"/>
  <c r="C468" i="27" s="1"/>
  <c r="C469" i="27" s="1"/>
  <c r="C470" i="27" s="1"/>
  <c r="C471" i="27" s="1"/>
  <c r="C472" i="27" s="1"/>
  <c r="C473" i="27" s="1"/>
  <c r="C474" i="27" s="1"/>
  <c r="C475" i="27" s="1"/>
  <c r="C476" i="27" s="1"/>
  <c r="C477" i="27" s="1"/>
  <c r="C478" i="27" s="1"/>
  <c r="C479" i="27" s="1"/>
  <c r="C480" i="27" s="1"/>
  <c r="C481" i="27" s="1"/>
  <c r="C482" i="27" s="1"/>
  <c r="C483" i="27" s="1"/>
  <c r="C484" i="27" s="1"/>
  <c r="C485" i="27" s="1"/>
  <c r="C486" i="27" s="1"/>
  <c r="C487" i="27" s="1"/>
  <c r="C488" i="27" s="1"/>
  <c r="C489" i="27" s="1"/>
  <c r="C490" i="27" s="1"/>
  <c r="C491" i="27" s="1"/>
  <c r="C492" i="27" s="1"/>
  <c r="C493" i="27" s="1"/>
  <c r="C494" i="27" s="1"/>
  <c r="C495" i="27" s="1"/>
  <c r="C496" i="27" s="1"/>
  <c r="C497" i="27" s="1"/>
  <c r="C498" i="27" s="1"/>
  <c r="C499" i="27" s="1"/>
  <c r="C500" i="27" s="1"/>
  <c r="C501" i="27" s="1"/>
  <c r="AS506" i="14"/>
  <c r="W103" i="17" s="1"/>
  <c r="AK506" i="14"/>
  <c r="O103" i="17" s="1"/>
  <c r="AY506" i="14"/>
  <c r="AR506" i="14"/>
  <c r="V103" i="17" s="1"/>
  <c r="AJ506" i="14"/>
  <c r="N103" i="17" s="1"/>
  <c r="AU506" i="14"/>
  <c r="Y103" i="17" s="1"/>
  <c r="AQ506" i="14"/>
  <c r="U103" i="17" s="1"/>
  <c r="AI506" i="14"/>
  <c r="M103" i="17" s="1"/>
  <c r="Y6" i="14"/>
  <c r="Y5" i="14"/>
  <c r="AX506" i="14"/>
  <c r="AB103" i="17" s="1"/>
  <c r="AP506" i="14"/>
  <c r="T103" i="17" s="1"/>
  <c r="AM506" i="14"/>
  <c r="Q103" i="17" s="1"/>
  <c r="AW506" i="14"/>
  <c r="AA103" i="17" s="1"/>
  <c r="AO506" i="14"/>
  <c r="S103" i="17" s="1"/>
  <c r="BC511" i="8"/>
  <c r="AD40" i="17"/>
  <c r="AD55" i="17" s="1"/>
  <c r="V40" i="17"/>
  <c r="BA511" i="8"/>
  <c r="AS511" i="8"/>
  <c r="P40" i="17"/>
  <c r="P55" i="17" s="1"/>
  <c r="P68" i="17" s="1"/>
  <c r="O40" i="17"/>
  <c r="O55" i="17" s="1"/>
  <c r="O68" i="17" s="1"/>
  <c r="O86" i="17" s="1"/>
  <c r="AC40" i="17"/>
  <c r="AC55" i="17" s="1"/>
  <c r="U40" i="17"/>
  <c r="U55" i="17" s="1"/>
  <c r="Q55" i="17"/>
  <c r="AZ511" i="8"/>
  <c r="AB40" i="17"/>
  <c r="AB55" i="17" s="1"/>
  <c r="T40" i="17"/>
  <c r="T55" i="17" s="1"/>
  <c r="T68" i="17" s="1"/>
  <c r="T86" i="17" s="1"/>
  <c r="AY511" i="8"/>
  <c r="Y20" i="14"/>
  <c r="C17" i="26"/>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C237" i="26" s="1"/>
  <c r="C238" i="26" s="1"/>
  <c r="C239" i="26" s="1"/>
  <c r="C240" i="26" s="1"/>
  <c r="C241" i="26" s="1"/>
  <c r="C242" i="26" s="1"/>
  <c r="C243" i="26" s="1"/>
  <c r="C244" i="26" s="1"/>
  <c r="C245" i="26" s="1"/>
  <c r="C246" i="26" s="1"/>
  <c r="C247" i="26" s="1"/>
  <c r="C248" i="26" s="1"/>
  <c r="C249" i="26" s="1"/>
  <c r="C250" i="26" s="1"/>
  <c r="C251" i="26" s="1"/>
  <c r="C252" i="26" s="1"/>
  <c r="C253" i="26" s="1"/>
  <c r="C254" i="26" s="1"/>
  <c r="C255" i="26" s="1"/>
  <c r="C256" i="26" s="1"/>
  <c r="C257" i="26" s="1"/>
  <c r="C258" i="26" s="1"/>
  <c r="C259" i="26" s="1"/>
  <c r="C260" i="26" s="1"/>
  <c r="C261" i="26" s="1"/>
  <c r="C262" i="26" s="1"/>
  <c r="C263" i="26" s="1"/>
  <c r="C264" i="26" s="1"/>
  <c r="C265" i="26" s="1"/>
  <c r="C266" i="26" s="1"/>
  <c r="C267" i="26" s="1"/>
  <c r="C268" i="26" s="1"/>
  <c r="C269" i="26" s="1"/>
  <c r="C270" i="26" s="1"/>
  <c r="C271" i="26" s="1"/>
  <c r="C272" i="26" s="1"/>
  <c r="C273" i="26" s="1"/>
  <c r="C274" i="26" s="1"/>
  <c r="C275" i="26" s="1"/>
  <c r="C276" i="26" s="1"/>
  <c r="C277" i="26" s="1"/>
  <c r="C278" i="26" s="1"/>
  <c r="C279" i="26" s="1"/>
  <c r="C280" i="26" s="1"/>
  <c r="C281" i="26" s="1"/>
  <c r="C282" i="26" s="1"/>
  <c r="C283" i="26" s="1"/>
  <c r="C284" i="26" s="1"/>
  <c r="C285" i="26" s="1"/>
  <c r="C286" i="26" s="1"/>
  <c r="C287" i="26" s="1"/>
  <c r="C288" i="26" s="1"/>
  <c r="C289" i="26" s="1"/>
  <c r="C290" i="26" s="1"/>
  <c r="C291" i="26" s="1"/>
  <c r="C292" i="26" s="1"/>
  <c r="C293" i="26" s="1"/>
  <c r="C294" i="26" s="1"/>
  <c r="C295" i="26" s="1"/>
  <c r="C296" i="26" s="1"/>
  <c r="C297" i="26" s="1"/>
  <c r="C298" i="26" s="1"/>
  <c r="C299" i="26" s="1"/>
  <c r="C300" i="26" s="1"/>
  <c r="C301" i="26" s="1"/>
  <c r="C302" i="26" s="1"/>
  <c r="C303" i="26" s="1"/>
  <c r="C304" i="26" s="1"/>
  <c r="C305" i="26" s="1"/>
  <c r="C306" i="26" s="1"/>
  <c r="C307" i="26" s="1"/>
  <c r="C308" i="26" s="1"/>
  <c r="C309" i="26" s="1"/>
  <c r="C310" i="26" s="1"/>
  <c r="C311" i="26" s="1"/>
  <c r="C312" i="26" s="1"/>
  <c r="C313" i="26" s="1"/>
  <c r="C314" i="26" s="1"/>
  <c r="C315" i="26" s="1"/>
  <c r="C316" i="26" s="1"/>
  <c r="C317" i="26" s="1"/>
  <c r="C318" i="26" s="1"/>
  <c r="C319" i="26" s="1"/>
  <c r="C320" i="26" s="1"/>
  <c r="C321" i="26" s="1"/>
  <c r="C322" i="26" s="1"/>
  <c r="C323" i="26" s="1"/>
  <c r="C324" i="26" s="1"/>
  <c r="C325" i="26" s="1"/>
  <c r="C326" i="26" s="1"/>
  <c r="C327" i="26" s="1"/>
  <c r="C328" i="26" s="1"/>
  <c r="C329" i="26" s="1"/>
  <c r="C330" i="26" s="1"/>
  <c r="C331" i="26" s="1"/>
  <c r="C332" i="26" s="1"/>
  <c r="C333" i="26" s="1"/>
  <c r="C334" i="26" s="1"/>
  <c r="C335" i="26" s="1"/>
  <c r="C336" i="26" s="1"/>
  <c r="C337" i="26" s="1"/>
  <c r="C338" i="26" s="1"/>
  <c r="C339" i="26" s="1"/>
  <c r="C340" i="26" s="1"/>
  <c r="C341" i="26" s="1"/>
  <c r="C342" i="26" s="1"/>
  <c r="C343" i="26" s="1"/>
  <c r="C344" i="26" s="1"/>
  <c r="C345" i="26" s="1"/>
  <c r="C346" i="26" s="1"/>
  <c r="C347" i="26" s="1"/>
  <c r="C348" i="26" s="1"/>
  <c r="C349" i="26" s="1"/>
  <c r="C350" i="26" s="1"/>
  <c r="C351" i="26" s="1"/>
  <c r="C352" i="26" s="1"/>
  <c r="C353" i="26" s="1"/>
  <c r="C354" i="26" s="1"/>
  <c r="C355" i="26" s="1"/>
  <c r="C356" i="26" s="1"/>
  <c r="C357" i="26" s="1"/>
  <c r="C358" i="26" s="1"/>
  <c r="C359" i="26" s="1"/>
  <c r="C360" i="26" s="1"/>
  <c r="C361" i="26" s="1"/>
  <c r="C362" i="26" s="1"/>
  <c r="C363" i="26" s="1"/>
  <c r="C364" i="26" s="1"/>
  <c r="C365" i="26" s="1"/>
  <c r="C366" i="26" s="1"/>
  <c r="C367" i="26" s="1"/>
  <c r="C368" i="26" s="1"/>
  <c r="C369" i="26" s="1"/>
  <c r="C370" i="26" s="1"/>
  <c r="C371" i="26" s="1"/>
  <c r="C372" i="26" s="1"/>
  <c r="C373" i="26" s="1"/>
  <c r="C374" i="26" s="1"/>
  <c r="C375" i="26" s="1"/>
  <c r="C376" i="26" s="1"/>
  <c r="C377" i="26" s="1"/>
  <c r="C378" i="26" s="1"/>
  <c r="C379" i="26" s="1"/>
  <c r="C380" i="26" s="1"/>
  <c r="C381" i="26" s="1"/>
  <c r="C382" i="26" s="1"/>
  <c r="C383" i="26" s="1"/>
  <c r="C384" i="26" s="1"/>
  <c r="C385" i="26" s="1"/>
  <c r="C386" i="26" s="1"/>
  <c r="C387" i="26" s="1"/>
  <c r="C388" i="26" s="1"/>
  <c r="C389" i="26" s="1"/>
  <c r="C390" i="26" s="1"/>
  <c r="C391" i="26" s="1"/>
  <c r="C392" i="26" s="1"/>
  <c r="C393" i="26" s="1"/>
  <c r="C394" i="26" s="1"/>
  <c r="C395" i="26" s="1"/>
  <c r="C396" i="26" s="1"/>
  <c r="C397" i="26" s="1"/>
  <c r="C398" i="26" s="1"/>
  <c r="C399" i="26" s="1"/>
  <c r="C400" i="26" s="1"/>
  <c r="C401" i="26" s="1"/>
  <c r="C402" i="26" s="1"/>
  <c r="C403" i="26" s="1"/>
  <c r="C404" i="26" s="1"/>
  <c r="C405" i="26" s="1"/>
  <c r="C406" i="26" s="1"/>
  <c r="C407" i="26" s="1"/>
  <c r="C408" i="26" s="1"/>
  <c r="C409" i="26" s="1"/>
  <c r="C410" i="26" s="1"/>
  <c r="C411" i="26" s="1"/>
  <c r="C412" i="26" s="1"/>
  <c r="C413" i="26" s="1"/>
  <c r="C414" i="26" s="1"/>
  <c r="C415" i="26" s="1"/>
  <c r="C416" i="26" s="1"/>
  <c r="C417" i="26" s="1"/>
  <c r="C418" i="26" s="1"/>
  <c r="C419" i="26" s="1"/>
  <c r="C420" i="26" s="1"/>
  <c r="C421" i="26" s="1"/>
  <c r="C422" i="26" s="1"/>
  <c r="C423" i="26" s="1"/>
  <c r="C424" i="26" s="1"/>
  <c r="C425" i="26" s="1"/>
  <c r="C426" i="26" s="1"/>
  <c r="C427" i="26" s="1"/>
  <c r="C428" i="26" s="1"/>
  <c r="C429" i="26" s="1"/>
  <c r="C430" i="26" s="1"/>
  <c r="C431" i="26" s="1"/>
  <c r="C432" i="26" s="1"/>
  <c r="C433" i="26" s="1"/>
  <c r="C434" i="26" s="1"/>
  <c r="C435" i="26" s="1"/>
  <c r="C436" i="26" s="1"/>
  <c r="C437" i="26" s="1"/>
  <c r="C438" i="26" s="1"/>
  <c r="C439" i="26" s="1"/>
  <c r="C440" i="26" s="1"/>
  <c r="C441" i="26" s="1"/>
  <c r="C442" i="26" s="1"/>
  <c r="C443" i="26" s="1"/>
  <c r="C444" i="26" s="1"/>
  <c r="C445" i="26" s="1"/>
  <c r="C446" i="26" s="1"/>
  <c r="C447" i="26" s="1"/>
  <c r="C448" i="26" s="1"/>
  <c r="C449" i="26" s="1"/>
  <c r="C450" i="26" s="1"/>
  <c r="C451" i="26" s="1"/>
  <c r="C452" i="26" s="1"/>
  <c r="C453" i="26" s="1"/>
  <c r="C454" i="26" s="1"/>
  <c r="C455" i="26" s="1"/>
  <c r="C456" i="26" s="1"/>
  <c r="C457" i="26" s="1"/>
  <c r="C458" i="26" s="1"/>
  <c r="C459" i="26" s="1"/>
  <c r="C460" i="26" s="1"/>
  <c r="C461" i="26" s="1"/>
  <c r="C462" i="26" s="1"/>
  <c r="C463" i="26" s="1"/>
  <c r="C464" i="26" s="1"/>
  <c r="C465" i="26" s="1"/>
  <c r="C466" i="26" s="1"/>
  <c r="C467" i="26" s="1"/>
  <c r="C468" i="26" s="1"/>
  <c r="C469" i="26" s="1"/>
  <c r="C470" i="26" s="1"/>
  <c r="C471" i="26" s="1"/>
  <c r="C472" i="26" s="1"/>
  <c r="C473" i="26" s="1"/>
  <c r="C474" i="26" s="1"/>
  <c r="C475" i="26" s="1"/>
  <c r="C476" i="26" s="1"/>
  <c r="C477" i="26" s="1"/>
  <c r="C478" i="26" s="1"/>
  <c r="C479" i="26" s="1"/>
  <c r="C480" i="26" s="1"/>
  <c r="C481" i="26" s="1"/>
  <c r="C482" i="26" s="1"/>
  <c r="C483" i="26" s="1"/>
  <c r="C484" i="26" s="1"/>
  <c r="C485" i="26" s="1"/>
  <c r="C486" i="26" s="1"/>
  <c r="C487" i="26" s="1"/>
  <c r="C488" i="26" s="1"/>
  <c r="C489" i="26" s="1"/>
  <c r="C490" i="26" s="1"/>
  <c r="C491" i="26" s="1"/>
  <c r="C492" i="26" s="1"/>
  <c r="C493" i="26" s="1"/>
  <c r="C494" i="26" s="1"/>
  <c r="C495" i="26" s="1"/>
  <c r="C496" i="26" s="1"/>
  <c r="C497" i="26" s="1"/>
  <c r="C498" i="26" s="1"/>
  <c r="C499" i="26" s="1"/>
  <c r="C500" i="26" s="1"/>
  <c r="C501" i="26" s="1"/>
  <c r="W81" i="17"/>
  <c r="O81" i="17"/>
  <c r="W55" i="17"/>
  <c r="W68" i="17" s="1"/>
  <c r="X81" i="17"/>
  <c r="AD81" i="17"/>
  <c r="V81" i="17"/>
  <c r="X55" i="17"/>
  <c r="X68" i="17" s="1"/>
  <c r="X86" i="17" s="1"/>
  <c r="AC81" i="17"/>
  <c r="U81" i="17"/>
  <c r="AB81" i="17"/>
  <c r="T81" i="17"/>
  <c r="AA81" i="17"/>
  <c r="S81" i="17"/>
  <c r="AA55" i="17"/>
  <c r="AA68" i="17" s="1"/>
  <c r="AA86" i="17" s="1"/>
  <c r="S55" i="17"/>
  <c r="S68" i="17" s="1"/>
  <c r="P81" i="17"/>
  <c r="Z81" i="17"/>
  <c r="R81" i="17"/>
  <c r="Z55" i="17"/>
  <c r="Z68" i="17" s="1"/>
  <c r="R55" i="17"/>
  <c r="R68" i="17" s="1"/>
  <c r="R86" i="17" s="1"/>
  <c r="Y81" i="17"/>
  <c r="Q81" i="17"/>
  <c r="Y55" i="17"/>
  <c r="Y68" i="17" s="1"/>
  <c r="AB64" i="17"/>
  <c r="T64" i="17"/>
  <c r="AF511" i="8"/>
  <c r="X511" i="8"/>
  <c r="AC64" i="17"/>
  <c r="U64" i="17"/>
  <c r="T53" i="17"/>
  <c r="AA53" i="17"/>
  <c r="S53" i="17"/>
  <c r="Z53" i="17"/>
  <c r="R53" i="17"/>
  <c r="Y53" i="17"/>
  <c r="Q53" i="17"/>
  <c r="AB53" i="17"/>
  <c r="X53" i="17"/>
  <c r="P53" i="17"/>
  <c r="W53" i="17"/>
  <c r="O53" i="17"/>
  <c r="V64" i="17"/>
  <c r="V55" i="17"/>
  <c r="AD53" i="17"/>
  <c r="V53" i="17"/>
  <c r="AC53" i="17"/>
  <c r="U53" i="17"/>
  <c r="Q68" i="17"/>
  <c r="AA6" i="14"/>
  <c r="AB6" i="14"/>
  <c r="AC6" i="14"/>
  <c r="AD6" i="14"/>
  <c r="AE6" i="14"/>
  <c r="AF6" i="14"/>
  <c r="AG6" i="14"/>
  <c r="AH6" i="14"/>
  <c r="AA7" i="14"/>
  <c r="AB7" i="14"/>
  <c r="AC7" i="14"/>
  <c r="AD7" i="14"/>
  <c r="AE7" i="14"/>
  <c r="AF7" i="14"/>
  <c r="AG7" i="14"/>
  <c r="AH7" i="14"/>
  <c r="AA8" i="14"/>
  <c r="AB8" i="14"/>
  <c r="AC8" i="14"/>
  <c r="AD8" i="14"/>
  <c r="AE8" i="14"/>
  <c r="AF8" i="14"/>
  <c r="AG8" i="14"/>
  <c r="AH8" i="14"/>
  <c r="AA9" i="14"/>
  <c r="AB9" i="14"/>
  <c r="AC9" i="14"/>
  <c r="AD9" i="14"/>
  <c r="AE9" i="14"/>
  <c r="AF9" i="14"/>
  <c r="AG9" i="14"/>
  <c r="AH9" i="14"/>
  <c r="AA10" i="14"/>
  <c r="AB10" i="14"/>
  <c r="AC10" i="14"/>
  <c r="AD10" i="14"/>
  <c r="AE10" i="14"/>
  <c r="AF10" i="14"/>
  <c r="AG10" i="14"/>
  <c r="AH10" i="14"/>
  <c r="AA11" i="14"/>
  <c r="AB11" i="14"/>
  <c r="AC11" i="14"/>
  <c r="AD11" i="14"/>
  <c r="AE11" i="14"/>
  <c r="AF11" i="14"/>
  <c r="AG11" i="14"/>
  <c r="AH11" i="14"/>
  <c r="AA12" i="14"/>
  <c r="AB12" i="14"/>
  <c r="AC12" i="14"/>
  <c r="AD12" i="14"/>
  <c r="AE12" i="14"/>
  <c r="AF12" i="14"/>
  <c r="AG12" i="14"/>
  <c r="AH12" i="14"/>
  <c r="AA13" i="14"/>
  <c r="AB13" i="14"/>
  <c r="AC13" i="14"/>
  <c r="AD13" i="14"/>
  <c r="AE13" i="14"/>
  <c r="AF13" i="14"/>
  <c r="AG13" i="14"/>
  <c r="AH13" i="14"/>
  <c r="AA14" i="14"/>
  <c r="AB14" i="14"/>
  <c r="AC14" i="14"/>
  <c r="AD14" i="14"/>
  <c r="AE14" i="14"/>
  <c r="AF14" i="14"/>
  <c r="AG14" i="14"/>
  <c r="AH14" i="14"/>
  <c r="AA15" i="14"/>
  <c r="AB15" i="14"/>
  <c r="AC15" i="14"/>
  <c r="AD15" i="14"/>
  <c r="AE15" i="14"/>
  <c r="AF15" i="14"/>
  <c r="AG15" i="14"/>
  <c r="AH15" i="14"/>
  <c r="AA16" i="14"/>
  <c r="AB16" i="14"/>
  <c r="AC16" i="14"/>
  <c r="AD16" i="14"/>
  <c r="AE16" i="14"/>
  <c r="AF16" i="14"/>
  <c r="AG16" i="14"/>
  <c r="AH16" i="14"/>
  <c r="AA17" i="14"/>
  <c r="AB17" i="14"/>
  <c r="AC17" i="14"/>
  <c r="AD17" i="14"/>
  <c r="AE17" i="14"/>
  <c r="AF17" i="14"/>
  <c r="AG17" i="14"/>
  <c r="AH17" i="14"/>
  <c r="AA18" i="14"/>
  <c r="AB18" i="14"/>
  <c r="AC18" i="14"/>
  <c r="AD18" i="14"/>
  <c r="AE18" i="14"/>
  <c r="AF18" i="14"/>
  <c r="AG18" i="14"/>
  <c r="AH18" i="14"/>
  <c r="AA19" i="14"/>
  <c r="AB19" i="14"/>
  <c r="AC19" i="14"/>
  <c r="AD19" i="14"/>
  <c r="AE19" i="14"/>
  <c r="AF19" i="14"/>
  <c r="AG19" i="14"/>
  <c r="AH19" i="14"/>
  <c r="AA20" i="14"/>
  <c r="AB20" i="14"/>
  <c r="AC20" i="14"/>
  <c r="AD20" i="14"/>
  <c r="AE20" i="14"/>
  <c r="AF20" i="14"/>
  <c r="AG20" i="14"/>
  <c r="AH20" i="14"/>
  <c r="AA21" i="14"/>
  <c r="AB21" i="14"/>
  <c r="AC21" i="14"/>
  <c r="AD21" i="14"/>
  <c r="AE21" i="14"/>
  <c r="AF21" i="14"/>
  <c r="AG21" i="14"/>
  <c r="AH21" i="14"/>
  <c r="AA22" i="14"/>
  <c r="AB22" i="14"/>
  <c r="AC22" i="14"/>
  <c r="AD22" i="14"/>
  <c r="AE22" i="14"/>
  <c r="AF22" i="14"/>
  <c r="AG22" i="14"/>
  <c r="AH22" i="14"/>
  <c r="AA23" i="14"/>
  <c r="AB23" i="14"/>
  <c r="AC23" i="14"/>
  <c r="AD23" i="14"/>
  <c r="AE23" i="14"/>
  <c r="AF23" i="14"/>
  <c r="AG23" i="14"/>
  <c r="AH23" i="14"/>
  <c r="AA24" i="14"/>
  <c r="AB24" i="14"/>
  <c r="AC24" i="14"/>
  <c r="AD24" i="14"/>
  <c r="AE24" i="14"/>
  <c r="AF24" i="14"/>
  <c r="AG24" i="14"/>
  <c r="AH24" i="14"/>
  <c r="AA25" i="14"/>
  <c r="AB25" i="14"/>
  <c r="AC25" i="14"/>
  <c r="AD25" i="14"/>
  <c r="AE25" i="14"/>
  <c r="AF25" i="14"/>
  <c r="AG25" i="14"/>
  <c r="AH25" i="14"/>
  <c r="AA26" i="14"/>
  <c r="AB26" i="14"/>
  <c r="AC26" i="14"/>
  <c r="AD26" i="14"/>
  <c r="AE26" i="14"/>
  <c r="AF26" i="14"/>
  <c r="AG26" i="14"/>
  <c r="AH26" i="14"/>
  <c r="AA27" i="14"/>
  <c r="AB27" i="14"/>
  <c r="AC27" i="14"/>
  <c r="AD27" i="14"/>
  <c r="AE27" i="14"/>
  <c r="AF27" i="14"/>
  <c r="AG27" i="14"/>
  <c r="AH27" i="14"/>
  <c r="AA28" i="14"/>
  <c r="AB28" i="14"/>
  <c r="AC28" i="14"/>
  <c r="AD28" i="14"/>
  <c r="AE28" i="14"/>
  <c r="AF28" i="14"/>
  <c r="AG28" i="14"/>
  <c r="AH28" i="14"/>
  <c r="AA29" i="14"/>
  <c r="AB29" i="14"/>
  <c r="AC29" i="14"/>
  <c r="AD29" i="14"/>
  <c r="AE29" i="14"/>
  <c r="AF29" i="14"/>
  <c r="AG29" i="14"/>
  <c r="AH29" i="14"/>
  <c r="AA30" i="14"/>
  <c r="AB30" i="14"/>
  <c r="AC30" i="14"/>
  <c r="AD30" i="14"/>
  <c r="AE30" i="14"/>
  <c r="AF30" i="14"/>
  <c r="AG30" i="14"/>
  <c r="AH30" i="14"/>
  <c r="AA31" i="14"/>
  <c r="AB31" i="14"/>
  <c r="AC31" i="14"/>
  <c r="AD31" i="14"/>
  <c r="AE31" i="14"/>
  <c r="AF31" i="14"/>
  <c r="AG31" i="14"/>
  <c r="AH31" i="14"/>
  <c r="AA32" i="14"/>
  <c r="AB32" i="14"/>
  <c r="AC32" i="14"/>
  <c r="AD32" i="14"/>
  <c r="AE32" i="14"/>
  <c r="AF32" i="14"/>
  <c r="AG32" i="14"/>
  <c r="AH32" i="14"/>
  <c r="AA33" i="14"/>
  <c r="AB33" i="14"/>
  <c r="AC33" i="14"/>
  <c r="AD33" i="14"/>
  <c r="AE33" i="14"/>
  <c r="AF33" i="14"/>
  <c r="AG33" i="14"/>
  <c r="AH33" i="14"/>
  <c r="AA34" i="14"/>
  <c r="AB34" i="14"/>
  <c r="AC34" i="14"/>
  <c r="AD34" i="14"/>
  <c r="AE34" i="14"/>
  <c r="AF34" i="14"/>
  <c r="AG34" i="14"/>
  <c r="AH34" i="14"/>
  <c r="AA35" i="14"/>
  <c r="AB35" i="14"/>
  <c r="AC35" i="14"/>
  <c r="AD35" i="14"/>
  <c r="AE35" i="14"/>
  <c r="AF35" i="14"/>
  <c r="AG35" i="14"/>
  <c r="AH35" i="14"/>
  <c r="AA36" i="14"/>
  <c r="AB36" i="14"/>
  <c r="AC36" i="14"/>
  <c r="AD36" i="14"/>
  <c r="AE36" i="14"/>
  <c r="AF36" i="14"/>
  <c r="AG36" i="14"/>
  <c r="AH36" i="14"/>
  <c r="AA37" i="14"/>
  <c r="AB37" i="14"/>
  <c r="AC37" i="14"/>
  <c r="AD37" i="14"/>
  <c r="AE37" i="14"/>
  <c r="AF37" i="14"/>
  <c r="AG37" i="14"/>
  <c r="AH37" i="14"/>
  <c r="AA38" i="14"/>
  <c r="AB38" i="14"/>
  <c r="AC38" i="14"/>
  <c r="AD38" i="14"/>
  <c r="AE38" i="14"/>
  <c r="AF38" i="14"/>
  <c r="AG38" i="14"/>
  <c r="AH38" i="14"/>
  <c r="AA39" i="14"/>
  <c r="AB39" i="14"/>
  <c r="AC39" i="14"/>
  <c r="AD39" i="14"/>
  <c r="AE39" i="14"/>
  <c r="AF39" i="14"/>
  <c r="AG39" i="14"/>
  <c r="AH39" i="14"/>
  <c r="AA40" i="14"/>
  <c r="AB40" i="14"/>
  <c r="AC40" i="14"/>
  <c r="AD40" i="14"/>
  <c r="AE40" i="14"/>
  <c r="AF40" i="14"/>
  <c r="AG40" i="14"/>
  <c r="AH40" i="14"/>
  <c r="AA41" i="14"/>
  <c r="AB41" i="14"/>
  <c r="AC41" i="14"/>
  <c r="AD41" i="14"/>
  <c r="AE41" i="14"/>
  <c r="AF41" i="14"/>
  <c r="AG41" i="14"/>
  <c r="AH41" i="14"/>
  <c r="AA42" i="14"/>
  <c r="AB42" i="14"/>
  <c r="AC42" i="14"/>
  <c r="AD42" i="14"/>
  <c r="AE42" i="14"/>
  <c r="AF42" i="14"/>
  <c r="AG42" i="14"/>
  <c r="AH42" i="14"/>
  <c r="AA43" i="14"/>
  <c r="AB43" i="14"/>
  <c r="AC43" i="14"/>
  <c r="AD43" i="14"/>
  <c r="AE43" i="14"/>
  <c r="AF43" i="14"/>
  <c r="AG43" i="14"/>
  <c r="AH43" i="14"/>
  <c r="AA44" i="14"/>
  <c r="AB44" i="14"/>
  <c r="AC44" i="14"/>
  <c r="AD44" i="14"/>
  <c r="AE44" i="14"/>
  <c r="AF44" i="14"/>
  <c r="AG44" i="14"/>
  <c r="AH44" i="14"/>
  <c r="AA45" i="14"/>
  <c r="AB45" i="14"/>
  <c r="AC45" i="14"/>
  <c r="AD45" i="14"/>
  <c r="AE45" i="14"/>
  <c r="AF45" i="14"/>
  <c r="AG45" i="14"/>
  <c r="AH45" i="14"/>
  <c r="AA46" i="14"/>
  <c r="AB46" i="14"/>
  <c r="AC46" i="14"/>
  <c r="AD46" i="14"/>
  <c r="AE46" i="14"/>
  <c r="AF46" i="14"/>
  <c r="AG46" i="14"/>
  <c r="AH46" i="14"/>
  <c r="AA47" i="14"/>
  <c r="AB47" i="14"/>
  <c r="AC47" i="14"/>
  <c r="AD47" i="14"/>
  <c r="AE47" i="14"/>
  <c r="AF47" i="14"/>
  <c r="AG47" i="14"/>
  <c r="AH47" i="14"/>
  <c r="AA48" i="14"/>
  <c r="AB48" i="14"/>
  <c r="AC48" i="14"/>
  <c r="AD48" i="14"/>
  <c r="AE48" i="14"/>
  <c r="AF48" i="14"/>
  <c r="AG48" i="14"/>
  <c r="AH48" i="14"/>
  <c r="AA49" i="14"/>
  <c r="AB49" i="14"/>
  <c r="AC49" i="14"/>
  <c r="AD49" i="14"/>
  <c r="AE49" i="14"/>
  <c r="AF49" i="14"/>
  <c r="AG49" i="14"/>
  <c r="AH49" i="14"/>
  <c r="AA50" i="14"/>
  <c r="AB50" i="14"/>
  <c r="AC50" i="14"/>
  <c r="AD50" i="14"/>
  <c r="AE50" i="14"/>
  <c r="AF50" i="14"/>
  <c r="AG50" i="14"/>
  <c r="AH50" i="14"/>
  <c r="AA51" i="14"/>
  <c r="AB51" i="14"/>
  <c r="AC51" i="14"/>
  <c r="AD51" i="14"/>
  <c r="AE51" i="14"/>
  <c r="AF51" i="14"/>
  <c r="AG51" i="14"/>
  <c r="AH51" i="14"/>
  <c r="AA52" i="14"/>
  <c r="AB52" i="14"/>
  <c r="AC52" i="14"/>
  <c r="AD52" i="14"/>
  <c r="AE52" i="14"/>
  <c r="AF52" i="14"/>
  <c r="AG52" i="14"/>
  <c r="AH52" i="14"/>
  <c r="AA53" i="14"/>
  <c r="AB53" i="14"/>
  <c r="AC53" i="14"/>
  <c r="AD53" i="14"/>
  <c r="AE53" i="14"/>
  <c r="AF53" i="14"/>
  <c r="AG53" i="14"/>
  <c r="AH53" i="14"/>
  <c r="AA54" i="14"/>
  <c r="AB54" i="14"/>
  <c r="AC54" i="14"/>
  <c r="AD54" i="14"/>
  <c r="AE54" i="14"/>
  <c r="AF54" i="14"/>
  <c r="AG54" i="14"/>
  <c r="AH54" i="14"/>
  <c r="AA55" i="14"/>
  <c r="AB55" i="14"/>
  <c r="AC55" i="14"/>
  <c r="AD55" i="14"/>
  <c r="AE55" i="14"/>
  <c r="AF55" i="14"/>
  <c r="AG55" i="14"/>
  <c r="AH55" i="14"/>
  <c r="AA56" i="14"/>
  <c r="AB56" i="14"/>
  <c r="AC56" i="14"/>
  <c r="AD56" i="14"/>
  <c r="AE56" i="14"/>
  <c r="AF56" i="14"/>
  <c r="AG56" i="14"/>
  <c r="AH56" i="14"/>
  <c r="AA57" i="14"/>
  <c r="AB57" i="14"/>
  <c r="AC57" i="14"/>
  <c r="AD57" i="14"/>
  <c r="AE57" i="14"/>
  <c r="AF57" i="14"/>
  <c r="AG57" i="14"/>
  <c r="AH57" i="14"/>
  <c r="AA58" i="14"/>
  <c r="AB58" i="14"/>
  <c r="AC58" i="14"/>
  <c r="AD58" i="14"/>
  <c r="AE58" i="14"/>
  <c r="AF58" i="14"/>
  <c r="AG58" i="14"/>
  <c r="AH58" i="14"/>
  <c r="AA59" i="14"/>
  <c r="AB59" i="14"/>
  <c r="AC59" i="14"/>
  <c r="AD59" i="14"/>
  <c r="AE59" i="14"/>
  <c r="AF59" i="14"/>
  <c r="AG59" i="14"/>
  <c r="AH59" i="14"/>
  <c r="AA60" i="14"/>
  <c r="AB60" i="14"/>
  <c r="AC60" i="14"/>
  <c r="AD60" i="14"/>
  <c r="AE60" i="14"/>
  <c r="AF60" i="14"/>
  <c r="AG60" i="14"/>
  <c r="AH60" i="14"/>
  <c r="AA61" i="14"/>
  <c r="AB61" i="14"/>
  <c r="AC61" i="14"/>
  <c r="AD61" i="14"/>
  <c r="AE61" i="14"/>
  <c r="AF61" i="14"/>
  <c r="AG61" i="14"/>
  <c r="AH61" i="14"/>
  <c r="AA62" i="14"/>
  <c r="AB62" i="14"/>
  <c r="AC62" i="14"/>
  <c r="AD62" i="14"/>
  <c r="AE62" i="14"/>
  <c r="AF62" i="14"/>
  <c r="AG62" i="14"/>
  <c r="AH62" i="14"/>
  <c r="AA63" i="14"/>
  <c r="AB63" i="14"/>
  <c r="AC63" i="14"/>
  <c r="AD63" i="14"/>
  <c r="AE63" i="14"/>
  <c r="AF63" i="14"/>
  <c r="AG63" i="14"/>
  <c r="AH63" i="14"/>
  <c r="AA64" i="14"/>
  <c r="AB64" i="14"/>
  <c r="AC64" i="14"/>
  <c r="AD64" i="14"/>
  <c r="AE64" i="14"/>
  <c r="AF64" i="14"/>
  <c r="AG64" i="14"/>
  <c r="AH64" i="14"/>
  <c r="AA65" i="14"/>
  <c r="AB65" i="14"/>
  <c r="AC65" i="14"/>
  <c r="AD65" i="14"/>
  <c r="AE65" i="14"/>
  <c r="AF65" i="14"/>
  <c r="AG65" i="14"/>
  <c r="AH65" i="14"/>
  <c r="AA66" i="14"/>
  <c r="AB66" i="14"/>
  <c r="AC66" i="14"/>
  <c r="AD66" i="14"/>
  <c r="AE66" i="14"/>
  <c r="AF66" i="14"/>
  <c r="AG66" i="14"/>
  <c r="AH66" i="14"/>
  <c r="AA67" i="14"/>
  <c r="AB67" i="14"/>
  <c r="AC67" i="14"/>
  <c r="AD67" i="14"/>
  <c r="AE67" i="14"/>
  <c r="AF67" i="14"/>
  <c r="AG67" i="14"/>
  <c r="AH67" i="14"/>
  <c r="AA68" i="14"/>
  <c r="AB68" i="14"/>
  <c r="AC68" i="14"/>
  <c r="AD68" i="14"/>
  <c r="AE68" i="14"/>
  <c r="AF68" i="14"/>
  <c r="AG68" i="14"/>
  <c r="AH68" i="14"/>
  <c r="AA69" i="14"/>
  <c r="AB69" i="14"/>
  <c r="AC69" i="14"/>
  <c r="AD69" i="14"/>
  <c r="AE69" i="14"/>
  <c r="AF69" i="14"/>
  <c r="AG69" i="14"/>
  <c r="AH69" i="14"/>
  <c r="AA70" i="14"/>
  <c r="AB70" i="14"/>
  <c r="AC70" i="14"/>
  <c r="AD70" i="14"/>
  <c r="AE70" i="14"/>
  <c r="AF70" i="14"/>
  <c r="AG70" i="14"/>
  <c r="AH70" i="14"/>
  <c r="AA71" i="14"/>
  <c r="AB71" i="14"/>
  <c r="AC71" i="14"/>
  <c r="AD71" i="14"/>
  <c r="AE71" i="14"/>
  <c r="AF71" i="14"/>
  <c r="AG71" i="14"/>
  <c r="AH71" i="14"/>
  <c r="AA72" i="14"/>
  <c r="AB72" i="14"/>
  <c r="AC72" i="14"/>
  <c r="AD72" i="14"/>
  <c r="AE72" i="14"/>
  <c r="AF72" i="14"/>
  <c r="AG72" i="14"/>
  <c r="AH72" i="14"/>
  <c r="AA73" i="14"/>
  <c r="AB73" i="14"/>
  <c r="AC73" i="14"/>
  <c r="AD73" i="14"/>
  <c r="AE73" i="14"/>
  <c r="AF73" i="14"/>
  <c r="AG73" i="14"/>
  <c r="AH73" i="14"/>
  <c r="AA74" i="14"/>
  <c r="AB74" i="14"/>
  <c r="AC74" i="14"/>
  <c r="AD74" i="14"/>
  <c r="AE74" i="14"/>
  <c r="AF74" i="14"/>
  <c r="AG74" i="14"/>
  <c r="AH74" i="14"/>
  <c r="AA75" i="14"/>
  <c r="AB75" i="14"/>
  <c r="AC75" i="14"/>
  <c r="AD75" i="14"/>
  <c r="AE75" i="14"/>
  <c r="AF75" i="14"/>
  <c r="AG75" i="14"/>
  <c r="AH75" i="14"/>
  <c r="AA76" i="14"/>
  <c r="AB76" i="14"/>
  <c r="AC76" i="14"/>
  <c r="AD76" i="14"/>
  <c r="AE76" i="14"/>
  <c r="AF76" i="14"/>
  <c r="AG76" i="14"/>
  <c r="AH76" i="14"/>
  <c r="AA77" i="14"/>
  <c r="AB77" i="14"/>
  <c r="AC77" i="14"/>
  <c r="AD77" i="14"/>
  <c r="AE77" i="14"/>
  <c r="AF77" i="14"/>
  <c r="AG77" i="14"/>
  <c r="AH77" i="14"/>
  <c r="AA78" i="14"/>
  <c r="AB78" i="14"/>
  <c r="AC78" i="14"/>
  <c r="AD78" i="14"/>
  <c r="AE78" i="14"/>
  <c r="AF78" i="14"/>
  <c r="AG78" i="14"/>
  <c r="AH78" i="14"/>
  <c r="AA79" i="14"/>
  <c r="AB79" i="14"/>
  <c r="AC79" i="14"/>
  <c r="AD79" i="14"/>
  <c r="AE79" i="14"/>
  <c r="AF79" i="14"/>
  <c r="AG79" i="14"/>
  <c r="AH79" i="14"/>
  <c r="AA80" i="14"/>
  <c r="AB80" i="14"/>
  <c r="AC80" i="14"/>
  <c r="AD80" i="14"/>
  <c r="AE80" i="14"/>
  <c r="AF80" i="14"/>
  <c r="AG80" i="14"/>
  <c r="AH80" i="14"/>
  <c r="AA81" i="14"/>
  <c r="AB81" i="14"/>
  <c r="AC81" i="14"/>
  <c r="AD81" i="14"/>
  <c r="AE81" i="14"/>
  <c r="AF81" i="14"/>
  <c r="AG81" i="14"/>
  <c r="AH81" i="14"/>
  <c r="AA82" i="14"/>
  <c r="AB82" i="14"/>
  <c r="AC82" i="14"/>
  <c r="AD82" i="14"/>
  <c r="AE82" i="14"/>
  <c r="AF82" i="14"/>
  <c r="AG82" i="14"/>
  <c r="AH82" i="14"/>
  <c r="AA83" i="14"/>
  <c r="AB83" i="14"/>
  <c r="AC83" i="14"/>
  <c r="AD83" i="14"/>
  <c r="AE83" i="14"/>
  <c r="AF83" i="14"/>
  <c r="AG83" i="14"/>
  <c r="AH83" i="14"/>
  <c r="AA84" i="14"/>
  <c r="AB84" i="14"/>
  <c r="AC84" i="14"/>
  <c r="AD84" i="14"/>
  <c r="AE84" i="14"/>
  <c r="AF84" i="14"/>
  <c r="AG84" i="14"/>
  <c r="AH84" i="14"/>
  <c r="AA85" i="14"/>
  <c r="AB85" i="14"/>
  <c r="AC85" i="14"/>
  <c r="AD85" i="14"/>
  <c r="AE85" i="14"/>
  <c r="AF85" i="14"/>
  <c r="AG85" i="14"/>
  <c r="AH85" i="14"/>
  <c r="AA86" i="14"/>
  <c r="AB86" i="14"/>
  <c r="AC86" i="14"/>
  <c r="AD86" i="14"/>
  <c r="AE86" i="14"/>
  <c r="AF86" i="14"/>
  <c r="AG86" i="14"/>
  <c r="AH86" i="14"/>
  <c r="AA87" i="14"/>
  <c r="AB87" i="14"/>
  <c r="AC87" i="14"/>
  <c r="AD87" i="14"/>
  <c r="AE87" i="14"/>
  <c r="AF87" i="14"/>
  <c r="AG87" i="14"/>
  <c r="AH87" i="14"/>
  <c r="AA88" i="14"/>
  <c r="AB88" i="14"/>
  <c r="AC88" i="14"/>
  <c r="AD88" i="14"/>
  <c r="AE88" i="14"/>
  <c r="AF88" i="14"/>
  <c r="AG88" i="14"/>
  <c r="AH88" i="14"/>
  <c r="AA89" i="14"/>
  <c r="AB89" i="14"/>
  <c r="AC89" i="14"/>
  <c r="AD89" i="14"/>
  <c r="AE89" i="14"/>
  <c r="AF89" i="14"/>
  <c r="AG89" i="14"/>
  <c r="AH89" i="14"/>
  <c r="AA90" i="14"/>
  <c r="AB90" i="14"/>
  <c r="AC90" i="14"/>
  <c r="AD90" i="14"/>
  <c r="AE90" i="14"/>
  <c r="AF90" i="14"/>
  <c r="AG90" i="14"/>
  <c r="AH90" i="14"/>
  <c r="AA91" i="14"/>
  <c r="AB91" i="14"/>
  <c r="AC91" i="14"/>
  <c r="AD91" i="14"/>
  <c r="AE91" i="14"/>
  <c r="AF91" i="14"/>
  <c r="AG91" i="14"/>
  <c r="AH91" i="14"/>
  <c r="AA92" i="14"/>
  <c r="AB92" i="14"/>
  <c r="AC92" i="14"/>
  <c r="AD92" i="14"/>
  <c r="AE92" i="14"/>
  <c r="AF92" i="14"/>
  <c r="AG92" i="14"/>
  <c r="AH92" i="14"/>
  <c r="AA93" i="14"/>
  <c r="AB93" i="14"/>
  <c r="AC93" i="14"/>
  <c r="AD93" i="14"/>
  <c r="AE93" i="14"/>
  <c r="AF93" i="14"/>
  <c r="AG93" i="14"/>
  <c r="AH93" i="14"/>
  <c r="AA94" i="14"/>
  <c r="AB94" i="14"/>
  <c r="AC94" i="14"/>
  <c r="AD94" i="14"/>
  <c r="AE94" i="14"/>
  <c r="AF94" i="14"/>
  <c r="AG94" i="14"/>
  <c r="AH94" i="14"/>
  <c r="AA95" i="14"/>
  <c r="AB95" i="14"/>
  <c r="AC95" i="14"/>
  <c r="AD95" i="14"/>
  <c r="AE95" i="14"/>
  <c r="AF95" i="14"/>
  <c r="AG95" i="14"/>
  <c r="AH95" i="14"/>
  <c r="AA96" i="14"/>
  <c r="AB96" i="14"/>
  <c r="AC96" i="14"/>
  <c r="AD96" i="14"/>
  <c r="AE96" i="14"/>
  <c r="AF96" i="14"/>
  <c r="AG96" i="14"/>
  <c r="AH96" i="14"/>
  <c r="AA97" i="14"/>
  <c r="AB97" i="14"/>
  <c r="AC97" i="14"/>
  <c r="AD97" i="14"/>
  <c r="AE97" i="14"/>
  <c r="AF97" i="14"/>
  <c r="AG97" i="14"/>
  <c r="AH97" i="14"/>
  <c r="AA98" i="14"/>
  <c r="AB98" i="14"/>
  <c r="AC98" i="14"/>
  <c r="AD98" i="14"/>
  <c r="AE98" i="14"/>
  <c r="AF98" i="14"/>
  <c r="AG98" i="14"/>
  <c r="AH98" i="14"/>
  <c r="AA99" i="14"/>
  <c r="AB99" i="14"/>
  <c r="AC99" i="14"/>
  <c r="AD99" i="14"/>
  <c r="AE99" i="14"/>
  <c r="AF99" i="14"/>
  <c r="AG99" i="14"/>
  <c r="AH99" i="14"/>
  <c r="AA100" i="14"/>
  <c r="AB100" i="14"/>
  <c r="AC100" i="14"/>
  <c r="AD100" i="14"/>
  <c r="AE100" i="14"/>
  <c r="AF100" i="14"/>
  <c r="AG100" i="14"/>
  <c r="AH100" i="14"/>
  <c r="AA101" i="14"/>
  <c r="AB101" i="14"/>
  <c r="AC101" i="14"/>
  <c r="AD101" i="14"/>
  <c r="AE101" i="14"/>
  <c r="AF101" i="14"/>
  <c r="AG101" i="14"/>
  <c r="AH101" i="14"/>
  <c r="AA102" i="14"/>
  <c r="AB102" i="14"/>
  <c r="AC102" i="14"/>
  <c r="AD102" i="14"/>
  <c r="AE102" i="14"/>
  <c r="AF102" i="14"/>
  <c r="AG102" i="14"/>
  <c r="AH102" i="14"/>
  <c r="AA103" i="14"/>
  <c r="AB103" i="14"/>
  <c r="AC103" i="14"/>
  <c r="AD103" i="14"/>
  <c r="AE103" i="14"/>
  <c r="AF103" i="14"/>
  <c r="AG103" i="14"/>
  <c r="AH103" i="14"/>
  <c r="AA104" i="14"/>
  <c r="AB104" i="14"/>
  <c r="AC104" i="14"/>
  <c r="AD104" i="14"/>
  <c r="AE104" i="14"/>
  <c r="AF104" i="14"/>
  <c r="AG104" i="14"/>
  <c r="AH104" i="14"/>
  <c r="AA105" i="14"/>
  <c r="AB105" i="14"/>
  <c r="AC105" i="14"/>
  <c r="AD105" i="14"/>
  <c r="AE105" i="14"/>
  <c r="AF105" i="14"/>
  <c r="AG105" i="14"/>
  <c r="AH105" i="14"/>
  <c r="AA106" i="14"/>
  <c r="AB106" i="14"/>
  <c r="AC106" i="14"/>
  <c r="AD106" i="14"/>
  <c r="AE106" i="14"/>
  <c r="AF106" i="14"/>
  <c r="AG106" i="14"/>
  <c r="AH106" i="14"/>
  <c r="AA107" i="14"/>
  <c r="AB107" i="14"/>
  <c r="AC107" i="14"/>
  <c r="AD107" i="14"/>
  <c r="AE107" i="14"/>
  <c r="AF107" i="14"/>
  <c r="AG107" i="14"/>
  <c r="AH107" i="14"/>
  <c r="AA108" i="14"/>
  <c r="AB108" i="14"/>
  <c r="AC108" i="14"/>
  <c r="AD108" i="14"/>
  <c r="AE108" i="14"/>
  <c r="AF108" i="14"/>
  <c r="AG108" i="14"/>
  <c r="AH108" i="14"/>
  <c r="AA109" i="14"/>
  <c r="AB109" i="14"/>
  <c r="AC109" i="14"/>
  <c r="AD109" i="14"/>
  <c r="AE109" i="14"/>
  <c r="AF109" i="14"/>
  <c r="AG109" i="14"/>
  <c r="AH109" i="14"/>
  <c r="AA110" i="14"/>
  <c r="AB110" i="14"/>
  <c r="AC110" i="14"/>
  <c r="AD110" i="14"/>
  <c r="AE110" i="14"/>
  <c r="AF110" i="14"/>
  <c r="AG110" i="14"/>
  <c r="AH110" i="14"/>
  <c r="AA111" i="14"/>
  <c r="AB111" i="14"/>
  <c r="AC111" i="14"/>
  <c r="AD111" i="14"/>
  <c r="AE111" i="14"/>
  <c r="AF111" i="14"/>
  <c r="AG111" i="14"/>
  <c r="AH111" i="14"/>
  <c r="AA112" i="14"/>
  <c r="AB112" i="14"/>
  <c r="AC112" i="14"/>
  <c r="AD112" i="14"/>
  <c r="AE112" i="14"/>
  <c r="AF112" i="14"/>
  <c r="AG112" i="14"/>
  <c r="AH112" i="14"/>
  <c r="AA113" i="14"/>
  <c r="AB113" i="14"/>
  <c r="AC113" i="14"/>
  <c r="AD113" i="14"/>
  <c r="AE113" i="14"/>
  <c r="AF113" i="14"/>
  <c r="AG113" i="14"/>
  <c r="AH113" i="14"/>
  <c r="AA114" i="14"/>
  <c r="AB114" i="14"/>
  <c r="AC114" i="14"/>
  <c r="AD114" i="14"/>
  <c r="AE114" i="14"/>
  <c r="AF114" i="14"/>
  <c r="AG114" i="14"/>
  <c r="AH114" i="14"/>
  <c r="AA115" i="14"/>
  <c r="AB115" i="14"/>
  <c r="AC115" i="14"/>
  <c r="AD115" i="14"/>
  <c r="AE115" i="14"/>
  <c r="AF115" i="14"/>
  <c r="AG115" i="14"/>
  <c r="AH115" i="14"/>
  <c r="AA116" i="14"/>
  <c r="AB116" i="14"/>
  <c r="AC116" i="14"/>
  <c r="AD116" i="14"/>
  <c r="AE116" i="14"/>
  <c r="AF116" i="14"/>
  <c r="AG116" i="14"/>
  <c r="AH116" i="14"/>
  <c r="AA117" i="14"/>
  <c r="AB117" i="14"/>
  <c r="AC117" i="14"/>
  <c r="AD117" i="14"/>
  <c r="AE117" i="14"/>
  <c r="AF117" i="14"/>
  <c r="AG117" i="14"/>
  <c r="AH117" i="14"/>
  <c r="AA118" i="14"/>
  <c r="AB118" i="14"/>
  <c r="AC118" i="14"/>
  <c r="AD118" i="14"/>
  <c r="AE118" i="14"/>
  <c r="AF118" i="14"/>
  <c r="AG118" i="14"/>
  <c r="AH118" i="14"/>
  <c r="AA119" i="14"/>
  <c r="AB119" i="14"/>
  <c r="AC119" i="14"/>
  <c r="AD119" i="14"/>
  <c r="AE119" i="14"/>
  <c r="AF119" i="14"/>
  <c r="AG119" i="14"/>
  <c r="AH119" i="14"/>
  <c r="AA120" i="14"/>
  <c r="AB120" i="14"/>
  <c r="AC120" i="14"/>
  <c r="AD120" i="14"/>
  <c r="AE120" i="14"/>
  <c r="AF120" i="14"/>
  <c r="AG120" i="14"/>
  <c r="AH120" i="14"/>
  <c r="AA121" i="14"/>
  <c r="AB121" i="14"/>
  <c r="AC121" i="14"/>
  <c r="AD121" i="14"/>
  <c r="AE121" i="14"/>
  <c r="AF121" i="14"/>
  <c r="AG121" i="14"/>
  <c r="AH121" i="14"/>
  <c r="AA122" i="14"/>
  <c r="AB122" i="14"/>
  <c r="AC122" i="14"/>
  <c r="AD122" i="14"/>
  <c r="AE122" i="14"/>
  <c r="AF122" i="14"/>
  <c r="AG122" i="14"/>
  <c r="AH122" i="14"/>
  <c r="AA123" i="14"/>
  <c r="AB123" i="14"/>
  <c r="AC123" i="14"/>
  <c r="AD123" i="14"/>
  <c r="AE123" i="14"/>
  <c r="AF123" i="14"/>
  <c r="AG123" i="14"/>
  <c r="AH123" i="14"/>
  <c r="AA124" i="14"/>
  <c r="AB124" i="14"/>
  <c r="AC124" i="14"/>
  <c r="AD124" i="14"/>
  <c r="AE124" i="14"/>
  <c r="AF124" i="14"/>
  <c r="AG124" i="14"/>
  <c r="AH124" i="14"/>
  <c r="AA125" i="14"/>
  <c r="AB125" i="14"/>
  <c r="AC125" i="14"/>
  <c r="AD125" i="14"/>
  <c r="AE125" i="14"/>
  <c r="AF125" i="14"/>
  <c r="AG125" i="14"/>
  <c r="AH125" i="14"/>
  <c r="AA126" i="14"/>
  <c r="AB126" i="14"/>
  <c r="AC126" i="14"/>
  <c r="AD126" i="14"/>
  <c r="AE126" i="14"/>
  <c r="AF126" i="14"/>
  <c r="AG126" i="14"/>
  <c r="AH126" i="14"/>
  <c r="AA127" i="14"/>
  <c r="AB127" i="14"/>
  <c r="AC127" i="14"/>
  <c r="AD127" i="14"/>
  <c r="AE127" i="14"/>
  <c r="AF127" i="14"/>
  <c r="AG127" i="14"/>
  <c r="AH127" i="14"/>
  <c r="AA128" i="14"/>
  <c r="AB128" i="14"/>
  <c r="AC128" i="14"/>
  <c r="AD128" i="14"/>
  <c r="AE128" i="14"/>
  <c r="AF128" i="14"/>
  <c r="AG128" i="14"/>
  <c r="AH128" i="14"/>
  <c r="AA129" i="14"/>
  <c r="AB129" i="14"/>
  <c r="AC129" i="14"/>
  <c r="AD129" i="14"/>
  <c r="AE129" i="14"/>
  <c r="AF129" i="14"/>
  <c r="AG129" i="14"/>
  <c r="AH129" i="14"/>
  <c r="AA130" i="14"/>
  <c r="AB130" i="14"/>
  <c r="AC130" i="14"/>
  <c r="AD130" i="14"/>
  <c r="AE130" i="14"/>
  <c r="AF130" i="14"/>
  <c r="AG130" i="14"/>
  <c r="AH130" i="14"/>
  <c r="AA131" i="14"/>
  <c r="AB131" i="14"/>
  <c r="AC131" i="14"/>
  <c r="AD131" i="14"/>
  <c r="AE131" i="14"/>
  <c r="AF131" i="14"/>
  <c r="AG131" i="14"/>
  <c r="AH131" i="14"/>
  <c r="AA132" i="14"/>
  <c r="AB132" i="14"/>
  <c r="AC132" i="14"/>
  <c r="AD132" i="14"/>
  <c r="AE132" i="14"/>
  <c r="AF132" i="14"/>
  <c r="AG132" i="14"/>
  <c r="AH132" i="14"/>
  <c r="AA133" i="14"/>
  <c r="AB133" i="14"/>
  <c r="AC133" i="14"/>
  <c r="AD133" i="14"/>
  <c r="AE133" i="14"/>
  <c r="AF133" i="14"/>
  <c r="AG133" i="14"/>
  <c r="AH133" i="14"/>
  <c r="AA134" i="14"/>
  <c r="AB134" i="14"/>
  <c r="AC134" i="14"/>
  <c r="AD134" i="14"/>
  <c r="AE134" i="14"/>
  <c r="AF134" i="14"/>
  <c r="AG134" i="14"/>
  <c r="AH134" i="14"/>
  <c r="AA135" i="14"/>
  <c r="AB135" i="14"/>
  <c r="AC135" i="14"/>
  <c r="AD135" i="14"/>
  <c r="AE135" i="14"/>
  <c r="AF135" i="14"/>
  <c r="AG135" i="14"/>
  <c r="AH135" i="14"/>
  <c r="AA136" i="14"/>
  <c r="AB136" i="14"/>
  <c r="AC136" i="14"/>
  <c r="AD136" i="14"/>
  <c r="AE136" i="14"/>
  <c r="AF136" i="14"/>
  <c r="AG136" i="14"/>
  <c r="AH136" i="14"/>
  <c r="AA137" i="14"/>
  <c r="AB137" i="14"/>
  <c r="AC137" i="14"/>
  <c r="AD137" i="14"/>
  <c r="AE137" i="14"/>
  <c r="AF137" i="14"/>
  <c r="AG137" i="14"/>
  <c r="AH137" i="14"/>
  <c r="AA138" i="14"/>
  <c r="AB138" i="14"/>
  <c r="AC138" i="14"/>
  <c r="AD138" i="14"/>
  <c r="AE138" i="14"/>
  <c r="AF138" i="14"/>
  <c r="AG138" i="14"/>
  <c r="AH138" i="14"/>
  <c r="AA139" i="14"/>
  <c r="AB139" i="14"/>
  <c r="AC139" i="14"/>
  <c r="AD139" i="14"/>
  <c r="AE139" i="14"/>
  <c r="AF139" i="14"/>
  <c r="AG139" i="14"/>
  <c r="AH139" i="14"/>
  <c r="AA140" i="14"/>
  <c r="AB140" i="14"/>
  <c r="AC140" i="14"/>
  <c r="AD140" i="14"/>
  <c r="AE140" i="14"/>
  <c r="AF140" i="14"/>
  <c r="AG140" i="14"/>
  <c r="AH140" i="14"/>
  <c r="AA141" i="14"/>
  <c r="AB141" i="14"/>
  <c r="AC141" i="14"/>
  <c r="AD141" i="14"/>
  <c r="AE141" i="14"/>
  <c r="AF141" i="14"/>
  <c r="AG141" i="14"/>
  <c r="AH141" i="14"/>
  <c r="AA142" i="14"/>
  <c r="AB142" i="14"/>
  <c r="AC142" i="14"/>
  <c r="AD142" i="14"/>
  <c r="AE142" i="14"/>
  <c r="AF142" i="14"/>
  <c r="AG142" i="14"/>
  <c r="AH142" i="14"/>
  <c r="AA143" i="14"/>
  <c r="AB143" i="14"/>
  <c r="AC143" i="14"/>
  <c r="AD143" i="14"/>
  <c r="AE143" i="14"/>
  <c r="AF143" i="14"/>
  <c r="AG143" i="14"/>
  <c r="AH143" i="14"/>
  <c r="AA144" i="14"/>
  <c r="AB144" i="14"/>
  <c r="AC144" i="14"/>
  <c r="AD144" i="14"/>
  <c r="AE144" i="14"/>
  <c r="AF144" i="14"/>
  <c r="AG144" i="14"/>
  <c r="AH144" i="14"/>
  <c r="AA145" i="14"/>
  <c r="AB145" i="14"/>
  <c r="AC145" i="14"/>
  <c r="AD145" i="14"/>
  <c r="AE145" i="14"/>
  <c r="AF145" i="14"/>
  <c r="AG145" i="14"/>
  <c r="AH145" i="14"/>
  <c r="AA146" i="14"/>
  <c r="AB146" i="14"/>
  <c r="AC146" i="14"/>
  <c r="AD146" i="14"/>
  <c r="AE146" i="14"/>
  <c r="AF146" i="14"/>
  <c r="AG146" i="14"/>
  <c r="AH146" i="14"/>
  <c r="AA147" i="14"/>
  <c r="AB147" i="14"/>
  <c r="AC147" i="14"/>
  <c r="AD147" i="14"/>
  <c r="AE147" i="14"/>
  <c r="AF147" i="14"/>
  <c r="AG147" i="14"/>
  <c r="AH147" i="14"/>
  <c r="AA148" i="14"/>
  <c r="AB148" i="14"/>
  <c r="AC148" i="14"/>
  <c r="AD148" i="14"/>
  <c r="AE148" i="14"/>
  <c r="AF148" i="14"/>
  <c r="AG148" i="14"/>
  <c r="AH148" i="14"/>
  <c r="AA149" i="14"/>
  <c r="AB149" i="14"/>
  <c r="AC149" i="14"/>
  <c r="AD149" i="14"/>
  <c r="AE149" i="14"/>
  <c r="AF149" i="14"/>
  <c r="AG149" i="14"/>
  <c r="AH149" i="14"/>
  <c r="AA150" i="14"/>
  <c r="AB150" i="14"/>
  <c r="AC150" i="14"/>
  <c r="AD150" i="14"/>
  <c r="AE150" i="14"/>
  <c r="AF150" i="14"/>
  <c r="AG150" i="14"/>
  <c r="AH150" i="14"/>
  <c r="AA151" i="14"/>
  <c r="AB151" i="14"/>
  <c r="AC151" i="14"/>
  <c r="AD151" i="14"/>
  <c r="AE151" i="14"/>
  <c r="AF151" i="14"/>
  <c r="AG151" i="14"/>
  <c r="AH151" i="14"/>
  <c r="AA152" i="14"/>
  <c r="AB152" i="14"/>
  <c r="AC152" i="14"/>
  <c r="AD152" i="14"/>
  <c r="AE152" i="14"/>
  <c r="AF152" i="14"/>
  <c r="AG152" i="14"/>
  <c r="AH152" i="14"/>
  <c r="AA153" i="14"/>
  <c r="AB153" i="14"/>
  <c r="AC153" i="14"/>
  <c r="AD153" i="14"/>
  <c r="AE153" i="14"/>
  <c r="AF153" i="14"/>
  <c r="AG153" i="14"/>
  <c r="AH153" i="14"/>
  <c r="AA154" i="14"/>
  <c r="AB154" i="14"/>
  <c r="AC154" i="14"/>
  <c r="AD154" i="14"/>
  <c r="AE154" i="14"/>
  <c r="AF154" i="14"/>
  <c r="AG154" i="14"/>
  <c r="AH154" i="14"/>
  <c r="AA155" i="14"/>
  <c r="AB155" i="14"/>
  <c r="AC155" i="14"/>
  <c r="AD155" i="14"/>
  <c r="AE155" i="14"/>
  <c r="AF155" i="14"/>
  <c r="AG155" i="14"/>
  <c r="AH155" i="14"/>
  <c r="AA156" i="14"/>
  <c r="AB156" i="14"/>
  <c r="AC156" i="14"/>
  <c r="AD156" i="14"/>
  <c r="AE156" i="14"/>
  <c r="AF156" i="14"/>
  <c r="AG156" i="14"/>
  <c r="AH156" i="14"/>
  <c r="AA157" i="14"/>
  <c r="AB157" i="14"/>
  <c r="AC157" i="14"/>
  <c r="AD157" i="14"/>
  <c r="AE157" i="14"/>
  <c r="AF157" i="14"/>
  <c r="AG157" i="14"/>
  <c r="AH157" i="14"/>
  <c r="AA158" i="14"/>
  <c r="AB158" i="14"/>
  <c r="AC158" i="14"/>
  <c r="AD158" i="14"/>
  <c r="AE158" i="14"/>
  <c r="AF158" i="14"/>
  <c r="AG158" i="14"/>
  <c r="AH158" i="14"/>
  <c r="AA159" i="14"/>
  <c r="AB159" i="14"/>
  <c r="AC159" i="14"/>
  <c r="AD159" i="14"/>
  <c r="AE159" i="14"/>
  <c r="AF159" i="14"/>
  <c r="AG159" i="14"/>
  <c r="AH159" i="14"/>
  <c r="AA160" i="14"/>
  <c r="AB160" i="14"/>
  <c r="AC160" i="14"/>
  <c r="AD160" i="14"/>
  <c r="AE160" i="14"/>
  <c r="AF160" i="14"/>
  <c r="AG160" i="14"/>
  <c r="AH160" i="14"/>
  <c r="AA161" i="14"/>
  <c r="AB161" i="14"/>
  <c r="AC161" i="14"/>
  <c r="AD161" i="14"/>
  <c r="AE161" i="14"/>
  <c r="AF161" i="14"/>
  <c r="AG161" i="14"/>
  <c r="AH161" i="14"/>
  <c r="AA162" i="14"/>
  <c r="AB162" i="14"/>
  <c r="AC162" i="14"/>
  <c r="AD162" i="14"/>
  <c r="AE162" i="14"/>
  <c r="AF162" i="14"/>
  <c r="AG162" i="14"/>
  <c r="AH162" i="14"/>
  <c r="AA163" i="14"/>
  <c r="AB163" i="14"/>
  <c r="AC163" i="14"/>
  <c r="AD163" i="14"/>
  <c r="AE163" i="14"/>
  <c r="AF163" i="14"/>
  <c r="AG163" i="14"/>
  <c r="AH163" i="14"/>
  <c r="AA164" i="14"/>
  <c r="AB164" i="14"/>
  <c r="AC164" i="14"/>
  <c r="AD164" i="14"/>
  <c r="AE164" i="14"/>
  <c r="AF164" i="14"/>
  <c r="AG164" i="14"/>
  <c r="AH164" i="14"/>
  <c r="AA165" i="14"/>
  <c r="AB165" i="14"/>
  <c r="AC165" i="14"/>
  <c r="AD165" i="14"/>
  <c r="AE165" i="14"/>
  <c r="AF165" i="14"/>
  <c r="AG165" i="14"/>
  <c r="AH165" i="14"/>
  <c r="AA166" i="14"/>
  <c r="AB166" i="14"/>
  <c r="AC166" i="14"/>
  <c r="AD166" i="14"/>
  <c r="AE166" i="14"/>
  <c r="AF166" i="14"/>
  <c r="AG166" i="14"/>
  <c r="AH166" i="14"/>
  <c r="AA167" i="14"/>
  <c r="AB167" i="14"/>
  <c r="AC167" i="14"/>
  <c r="AD167" i="14"/>
  <c r="AE167" i="14"/>
  <c r="AF167" i="14"/>
  <c r="AG167" i="14"/>
  <c r="AH167" i="14"/>
  <c r="AA168" i="14"/>
  <c r="AB168" i="14"/>
  <c r="AC168" i="14"/>
  <c r="AD168" i="14"/>
  <c r="AE168" i="14"/>
  <c r="AF168" i="14"/>
  <c r="AG168" i="14"/>
  <c r="AH168" i="14"/>
  <c r="AA169" i="14"/>
  <c r="AB169" i="14"/>
  <c r="AC169" i="14"/>
  <c r="AD169" i="14"/>
  <c r="AE169" i="14"/>
  <c r="AF169" i="14"/>
  <c r="AG169" i="14"/>
  <c r="AH169" i="14"/>
  <c r="AA170" i="14"/>
  <c r="AB170" i="14"/>
  <c r="AC170" i="14"/>
  <c r="AD170" i="14"/>
  <c r="AE170" i="14"/>
  <c r="AF170" i="14"/>
  <c r="AG170" i="14"/>
  <c r="AH170" i="14"/>
  <c r="AA171" i="14"/>
  <c r="AB171" i="14"/>
  <c r="AC171" i="14"/>
  <c r="AD171" i="14"/>
  <c r="AE171" i="14"/>
  <c r="AF171" i="14"/>
  <c r="AG171" i="14"/>
  <c r="AH171" i="14"/>
  <c r="AA172" i="14"/>
  <c r="AB172" i="14"/>
  <c r="AC172" i="14"/>
  <c r="AD172" i="14"/>
  <c r="AE172" i="14"/>
  <c r="AF172" i="14"/>
  <c r="AG172" i="14"/>
  <c r="AH172" i="14"/>
  <c r="AA173" i="14"/>
  <c r="AB173" i="14"/>
  <c r="AC173" i="14"/>
  <c r="AD173" i="14"/>
  <c r="AE173" i="14"/>
  <c r="AF173" i="14"/>
  <c r="AG173" i="14"/>
  <c r="AH173" i="14"/>
  <c r="AA174" i="14"/>
  <c r="AB174" i="14"/>
  <c r="AC174" i="14"/>
  <c r="AD174" i="14"/>
  <c r="AE174" i="14"/>
  <c r="AF174" i="14"/>
  <c r="AG174" i="14"/>
  <c r="AH174" i="14"/>
  <c r="AA175" i="14"/>
  <c r="AB175" i="14"/>
  <c r="AC175" i="14"/>
  <c r="AD175" i="14"/>
  <c r="AE175" i="14"/>
  <c r="AF175" i="14"/>
  <c r="AG175" i="14"/>
  <c r="AH175" i="14"/>
  <c r="AA176" i="14"/>
  <c r="AB176" i="14"/>
  <c r="AC176" i="14"/>
  <c r="AD176" i="14"/>
  <c r="AE176" i="14"/>
  <c r="AF176" i="14"/>
  <c r="AG176" i="14"/>
  <c r="AH176" i="14"/>
  <c r="AA177" i="14"/>
  <c r="AB177" i="14"/>
  <c r="AC177" i="14"/>
  <c r="AD177" i="14"/>
  <c r="AE177" i="14"/>
  <c r="AF177" i="14"/>
  <c r="AG177" i="14"/>
  <c r="AH177" i="14"/>
  <c r="AA178" i="14"/>
  <c r="AB178" i="14"/>
  <c r="AC178" i="14"/>
  <c r="AD178" i="14"/>
  <c r="AE178" i="14"/>
  <c r="AF178" i="14"/>
  <c r="AG178" i="14"/>
  <c r="AH178" i="14"/>
  <c r="AA179" i="14"/>
  <c r="AB179" i="14"/>
  <c r="AC179" i="14"/>
  <c r="AD179" i="14"/>
  <c r="AE179" i="14"/>
  <c r="AF179" i="14"/>
  <c r="AG179" i="14"/>
  <c r="AH179" i="14"/>
  <c r="AA180" i="14"/>
  <c r="AB180" i="14"/>
  <c r="AC180" i="14"/>
  <c r="AD180" i="14"/>
  <c r="AE180" i="14"/>
  <c r="AF180" i="14"/>
  <c r="AG180" i="14"/>
  <c r="AH180" i="14"/>
  <c r="AA181" i="14"/>
  <c r="AB181" i="14"/>
  <c r="AC181" i="14"/>
  <c r="AD181" i="14"/>
  <c r="AE181" i="14"/>
  <c r="AF181" i="14"/>
  <c r="AG181" i="14"/>
  <c r="AH181" i="14"/>
  <c r="AA182" i="14"/>
  <c r="AB182" i="14"/>
  <c r="AC182" i="14"/>
  <c r="AD182" i="14"/>
  <c r="AE182" i="14"/>
  <c r="AF182" i="14"/>
  <c r="AG182" i="14"/>
  <c r="AH182" i="14"/>
  <c r="AA183" i="14"/>
  <c r="AB183" i="14"/>
  <c r="AC183" i="14"/>
  <c r="AD183" i="14"/>
  <c r="AE183" i="14"/>
  <c r="AF183" i="14"/>
  <c r="AG183" i="14"/>
  <c r="AH183" i="14"/>
  <c r="AA184" i="14"/>
  <c r="AB184" i="14"/>
  <c r="AC184" i="14"/>
  <c r="AD184" i="14"/>
  <c r="AE184" i="14"/>
  <c r="AF184" i="14"/>
  <c r="AG184" i="14"/>
  <c r="AH184" i="14"/>
  <c r="AA185" i="14"/>
  <c r="AB185" i="14"/>
  <c r="AC185" i="14"/>
  <c r="AD185" i="14"/>
  <c r="AE185" i="14"/>
  <c r="AF185" i="14"/>
  <c r="AG185" i="14"/>
  <c r="AH185" i="14"/>
  <c r="AA186" i="14"/>
  <c r="AB186" i="14"/>
  <c r="AC186" i="14"/>
  <c r="AD186" i="14"/>
  <c r="AE186" i="14"/>
  <c r="AF186" i="14"/>
  <c r="AG186" i="14"/>
  <c r="AH186" i="14"/>
  <c r="AA187" i="14"/>
  <c r="AB187" i="14"/>
  <c r="AC187" i="14"/>
  <c r="AD187" i="14"/>
  <c r="AE187" i="14"/>
  <c r="AF187" i="14"/>
  <c r="AG187" i="14"/>
  <c r="AH187" i="14"/>
  <c r="AA188" i="14"/>
  <c r="AB188" i="14"/>
  <c r="AC188" i="14"/>
  <c r="AD188" i="14"/>
  <c r="AE188" i="14"/>
  <c r="AF188" i="14"/>
  <c r="AG188" i="14"/>
  <c r="AH188" i="14"/>
  <c r="AA189" i="14"/>
  <c r="AB189" i="14"/>
  <c r="AC189" i="14"/>
  <c r="AD189" i="14"/>
  <c r="AE189" i="14"/>
  <c r="AF189" i="14"/>
  <c r="AG189" i="14"/>
  <c r="AH189" i="14"/>
  <c r="AA190" i="14"/>
  <c r="AB190" i="14"/>
  <c r="AC190" i="14"/>
  <c r="AD190" i="14"/>
  <c r="AE190" i="14"/>
  <c r="AF190" i="14"/>
  <c r="AG190" i="14"/>
  <c r="AH190" i="14"/>
  <c r="AA191" i="14"/>
  <c r="AB191" i="14"/>
  <c r="AC191" i="14"/>
  <c r="AD191" i="14"/>
  <c r="AE191" i="14"/>
  <c r="AF191" i="14"/>
  <c r="AG191" i="14"/>
  <c r="AH191" i="14"/>
  <c r="AA192" i="14"/>
  <c r="AB192" i="14"/>
  <c r="AC192" i="14"/>
  <c r="AD192" i="14"/>
  <c r="AE192" i="14"/>
  <c r="AF192" i="14"/>
  <c r="AG192" i="14"/>
  <c r="AH192" i="14"/>
  <c r="AA193" i="14"/>
  <c r="AB193" i="14"/>
  <c r="AC193" i="14"/>
  <c r="AD193" i="14"/>
  <c r="AE193" i="14"/>
  <c r="AF193" i="14"/>
  <c r="AG193" i="14"/>
  <c r="AH193" i="14"/>
  <c r="AA194" i="14"/>
  <c r="AB194" i="14"/>
  <c r="AC194" i="14"/>
  <c r="AD194" i="14"/>
  <c r="AE194" i="14"/>
  <c r="AF194" i="14"/>
  <c r="AG194" i="14"/>
  <c r="AH194" i="14"/>
  <c r="AA195" i="14"/>
  <c r="AB195" i="14"/>
  <c r="AC195" i="14"/>
  <c r="AD195" i="14"/>
  <c r="AE195" i="14"/>
  <c r="AF195" i="14"/>
  <c r="AG195" i="14"/>
  <c r="AH195" i="14"/>
  <c r="AA196" i="14"/>
  <c r="AB196" i="14"/>
  <c r="AC196" i="14"/>
  <c r="AD196" i="14"/>
  <c r="AE196" i="14"/>
  <c r="AF196" i="14"/>
  <c r="AG196" i="14"/>
  <c r="AH196" i="14"/>
  <c r="AA197" i="14"/>
  <c r="AB197" i="14"/>
  <c r="AC197" i="14"/>
  <c r="AD197" i="14"/>
  <c r="AE197" i="14"/>
  <c r="AF197" i="14"/>
  <c r="AG197" i="14"/>
  <c r="AH197" i="14"/>
  <c r="AA198" i="14"/>
  <c r="AB198" i="14"/>
  <c r="AC198" i="14"/>
  <c r="AD198" i="14"/>
  <c r="AE198" i="14"/>
  <c r="AF198" i="14"/>
  <c r="AG198" i="14"/>
  <c r="AH198" i="14"/>
  <c r="AA199" i="14"/>
  <c r="AB199" i="14"/>
  <c r="AC199" i="14"/>
  <c r="AD199" i="14"/>
  <c r="AE199" i="14"/>
  <c r="AF199" i="14"/>
  <c r="AG199" i="14"/>
  <c r="AH199" i="14"/>
  <c r="AA200" i="14"/>
  <c r="AB200" i="14"/>
  <c r="AC200" i="14"/>
  <c r="AD200" i="14"/>
  <c r="AE200" i="14"/>
  <c r="AF200" i="14"/>
  <c r="AG200" i="14"/>
  <c r="AH200" i="14"/>
  <c r="AA201" i="14"/>
  <c r="AB201" i="14"/>
  <c r="AC201" i="14"/>
  <c r="AD201" i="14"/>
  <c r="AE201" i="14"/>
  <c r="AF201" i="14"/>
  <c r="AG201" i="14"/>
  <c r="AH201" i="14"/>
  <c r="AA202" i="14"/>
  <c r="AB202" i="14"/>
  <c r="AC202" i="14"/>
  <c r="AD202" i="14"/>
  <c r="AE202" i="14"/>
  <c r="AF202" i="14"/>
  <c r="AG202" i="14"/>
  <c r="AH202" i="14"/>
  <c r="AA203" i="14"/>
  <c r="AB203" i="14"/>
  <c r="AC203" i="14"/>
  <c r="AD203" i="14"/>
  <c r="AE203" i="14"/>
  <c r="AF203" i="14"/>
  <c r="AG203" i="14"/>
  <c r="AH203" i="14"/>
  <c r="AA204" i="14"/>
  <c r="AB204" i="14"/>
  <c r="AC204" i="14"/>
  <c r="AD204" i="14"/>
  <c r="AE204" i="14"/>
  <c r="AF204" i="14"/>
  <c r="AG204" i="14"/>
  <c r="AH204" i="14"/>
  <c r="AA205" i="14"/>
  <c r="AB205" i="14"/>
  <c r="AC205" i="14"/>
  <c r="AD205" i="14"/>
  <c r="AE205" i="14"/>
  <c r="AF205" i="14"/>
  <c r="AG205" i="14"/>
  <c r="AH205" i="14"/>
  <c r="AA206" i="14"/>
  <c r="AB206" i="14"/>
  <c r="AC206" i="14"/>
  <c r="AD206" i="14"/>
  <c r="AE206" i="14"/>
  <c r="AF206" i="14"/>
  <c r="AG206" i="14"/>
  <c r="AH206" i="14"/>
  <c r="AA207" i="14"/>
  <c r="AB207" i="14"/>
  <c r="AC207" i="14"/>
  <c r="AD207" i="14"/>
  <c r="AE207" i="14"/>
  <c r="AF207" i="14"/>
  <c r="AG207" i="14"/>
  <c r="AH207" i="14"/>
  <c r="AA208" i="14"/>
  <c r="AB208" i="14"/>
  <c r="AC208" i="14"/>
  <c r="AD208" i="14"/>
  <c r="AE208" i="14"/>
  <c r="AF208" i="14"/>
  <c r="AG208" i="14"/>
  <c r="AH208" i="14"/>
  <c r="AA209" i="14"/>
  <c r="AB209" i="14"/>
  <c r="AC209" i="14"/>
  <c r="AD209" i="14"/>
  <c r="AE209" i="14"/>
  <c r="AF209" i="14"/>
  <c r="AG209" i="14"/>
  <c r="AH209" i="14"/>
  <c r="AA210" i="14"/>
  <c r="AB210" i="14"/>
  <c r="AC210" i="14"/>
  <c r="AD210" i="14"/>
  <c r="AE210" i="14"/>
  <c r="AF210" i="14"/>
  <c r="AG210" i="14"/>
  <c r="AH210" i="14"/>
  <c r="AA211" i="14"/>
  <c r="AB211" i="14"/>
  <c r="AC211" i="14"/>
  <c r="AD211" i="14"/>
  <c r="AE211" i="14"/>
  <c r="AF211" i="14"/>
  <c r="AG211" i="14"/>
  <c r="AH211" i="14"/>
  <c r="AA212" i="14"/>
  <c r="AB212" i="14"/>
  <c r="AC212" i="14"/>
  <c r="AD212" i="14"/>
  <c r="AE212" i="14"/>
  <c r="AF212" i="14"/>
  <c r="AG212" i="14"/>
  <c r="AH212" i="14"/>
  <c r="AA213" i="14"/>
  <c r="AB213" i="14"/>
  <c r="AC213" i="14"/>
  <c r="AD213" i="14"/>
  <c r="AE213" i="14"/>
  <c r="AF213" i="14"/>
  <c r="AG213" i="14"/>
  <c r="AH213" i="14"/>
  <c r="AA214" i="14"/>
  <c r="AB214" i="14"/>
  <c r="AC214" i="14"/>
  <c r="AD214" i="14"/>
  <c r="AE214" i="14"/>
  <c r="AF214" i="14"/>
  <c r="AG214" i="14"/>
  <c r="AH214" i="14"/>
  <c r="AA215" i="14"/>
  <c r="AB215" i="14"/>
  <c r="AC215" i="14"/>
  <c r="AD215" i="14"/>
  <c r="AE215" i="14"/>
  <c r="AF215" i="14"/>
  <c r="AG215" i="14"/>
  <c r="AH215" i="14"/>
  <c r="AA216" i="14"/>
  <c r="AB216" i="14"/>
  <c r="AC216" i="14"/>
  <c r="AD216" i="14"/>
  <c r="AE216" i="14"/>
  <c r="AF216" i="14"/>
  <c r="AG216" i="14"/>
  <c r="AH216" i="14"/>
  <c r="AA217" i="14"/>
  <c r="AB217" i="14"/>
  <c r="AC217" i="14"/>
  <c r="AD217" i="14"/>
  <c r="AE217" i="14"/>
  <c r="AF217" i="14"/>
  <c r="AG217" i="14"/>
  <c r="AH217" i="14"/>
  <c r="AA218" i="14"/>
  <c r="AB218" i="14"/>
  <c r="AC218" i="14"/>
  <c r="AD218" i="14"/>
  <c r="AE218" i="14"/>
  <c r="AF218" i="14"/>
  <c r="AG218" i="14"/>
  <c r="AH218" i="14"/>
  <c r="AA219" i="14"/>
  <c r="AB219" i="14"/>
  <c r="AC219" i="14"/>
  <c r="AD219" i="14"/>
  <c r="AE219" i="14"/>
  <c r="AF219" i="14"/>
  <c r="AG219" i="14"/>
  <c r="AH219" i="14"/>
  <c r="AA220" i="14"/>
  <c r="AB220" i="14"/>
  <c r="AC220" i="14"/>
  <c r="AD220" i="14"/>
  <c r="AE220" i="14"/>
  <c r="AF220" i="14"/>
  <c r="AG220" i="14"/>
  <c r="AH220" i="14"/>
  <c r="AA221" i="14"/>
  <c r="AB221" i="14"/>
  <c r="AC221" i="14"/>
  <c r="AD221" i="14"/>
  <c r="AE221" i="14"/>
  <c r="AF221" i="14"/>
  <c r="AG221" i="14"/>
  <c r="AH221" i="14"/>
  <c r="AA222" i="14"/>
  <c r="AB222" i="14"/>
  <c r="AC222" i="14"/>
  <c r="AD222" i="14"/>
  <c r="AE222" i="14"/>
  <c r="AF222" i="14"/>
  <c r="AG222" i="14"/>
  <c r="AH222" i="14"/>
  <c r="AA223" i="14"/>
  <c r="AB223" i="14"/>
  <c r="AC223" i="14"/>
  <c r="AD223" i="14"/>
  <c r="AE223" i="14"/>
  <c r="AF223" i="14"/>
  <c r="AG223" i="14"/>
  <c r="AH223" i="14"/>
  <c r="AA224" i="14"/>
  <c r="AB224" i="14"/>
  <c r="AC224" i="14"/>
  <c r="AD224" i="14"/>
  <c r="AE224" i="14"/>
  <c r="AF224" i="14"/>
  <c r="AG224" i="14"/>
  <c r="AH224" i="14"/>
  <c r="AA225" i="14"/>
  <c r="AB225" i="14"/>
  <c r="AC225" i="14"/>
  <c r="AD225" i="14"/>
  <c r="AE225" i="14"/>
  <c r="AF225" i="14"/>
  <c r="AG225" i="14"/>
  <c r="AH225" i="14"/>
  <c r="AA226" i="14"/>
  <c r="AB226" i="14"/>
  <c r="AC226" i="14"/>
  <c r="AD226" i="14"/>
  <c r="AE226" i="14"/>
  <c r="AF226" i="14"/>
  <c r="AG226" i="14"/>
  <c r="AH226" i="14"/>
  <c r="AA227" i="14"/>
  <c r="AB227" i="14"/>
  <c r="AC227" i="14"/>
  <c r="AD227" i="14"/>
  <c r="AE227" i="14"/>
  <c r="AF227" i="14"/>
  <c r="AG227" i="14"/>
  <c r="AH227" i="14"/>
  <c r="AA228" i="14"/>
  <c r="AB228" i="14"/>
  <c r="AC228" i="14"/>
  <c r="AD228" i="14"/>
  <c r="AE228" i="14"/>
  <c r="AF228" i="14"/>
  <c r="AG228" i="14"/>
  <c r="AH228" i="14"/>
  <c r="AA229" i="14"/>
  <c r="AB229" i="14"/>
  <c r="AC229" i="14"/>
  <c r="AD229" i="14"/>
  <c r="AE229" i="14"/>
  <c r="AF229" i="14"/>
  <c r="AG229" i="14"/>
  <c r="AH229" i="14"/>
  <c r="AA230" i="14"/>
  <c r="AB230" i="14"/>
  <c r="AC230" i="14"/>
  <c r="AD230" i="14"/>
  <c r="AE230" i="14"/>
  <c r="AF230" i="14"/>
  <c r="AG230" i="14"/>
  <c r="AH230" i="14"/>
  <c r="AA231" i="14"/>
  <c r="AB231" i="14"/>
  <c r="AC231" i="14"/>
  <c r="AD231" i="14"/>
  <c r="AE231" i="14"/>
  <c r="AF231" i="14"/>
  <c r="AG231" i="14"/>
  <c r="AH231" i="14"/>
  <c r="AA232" i="14"/>
  <c r="AB232" i="14"/>
  <c r="AC232" i="14"/>
  <c r="AD232" i="14"/>
  <c r="AE232" i="14"/>
  <c r="AF232" i="14"/>
  <c r="AG232" i="14"/>
  <c r="AH232" i="14"/>
  <c r="AA233" i="14"/>
  <c r="AB233" i="14"/>
  <c r="AC233" i="14"/>
  <c r="AD233" i="14"/>
  <c r="AE233" i="14"/>
  <c r="AF233" i="14"/>
  <c r="AG233" i="14"/>
  <c r="AH233" i="14"/>
  <c r="AA234" i="14"/>
  <c r="AB234" i="14"/>
  <c r="AC234" i="14"/>
  <c r="AD234" i="14"/>
  <c r="AE234" i="14"/>
  <c r="AF234" i="14"/>
  <c r="AG234" i="14"/>
  <c r="AH234" i="14"/>
  <c r="AA235" i="14"/>
  <c r="AB235" i="14"/>
  <c r="AC235" i="14"/>
  <c r="AD235" i="14"/>
  <c r="AE235" i="14"/>
  <c r="AF235" i="14"/>
  <c r="AG235" i="14"/>
  <c r="AH235" i="14"/>
  <c r="AA236" i="14"/>
  <c r="AB236" i="14"/>
  <c r="AC236" i="14"/>
  <c r="AD236" i="14"/>
  <c r="AE236" i="14"/>
  <c r="AF236" i="14"/>
  <c r="AG236" i="14"/>
  <c r="AH236" i="14"/>
  <c r="AA237" i="14"/>
  <c r="AB237" i="14"/>
  <c r="AC237" i="14"/>
  <c r="AD237" i="14"/>
  <c r="AE237" i="14"/>
  <c r="AF237" i="14"/>
  <c r="AG237" i="14"/>
  <c r="AH237" i="14"/>
  <c r="AA238" i="14"/>
  <c r="AB238" i="14"/>
  <c r="AC238" i="14"/>
  <c r="AD238" i="14"/>
  <c r="AE238" i="14"/>
  <c r="AF238" i="14"/>
  <c r="AG238" i="14"/>
  <c r="AH238" i="14"/>
  <c r="AA239" i="14"/>
  <c r="AB239" i="14"/>
  <c r="AC239" i="14"/>
  <c r="AD239" i="14"/>
  <c r="AE239" i="14"/>
  <c r="AF239" i="14"/>
  <c r="AG239" i="14"/>
  <c r="AH239" i="14"/>
  <c r="AA240" i="14"/>
  <c r="AB240" i="14"/>
  <c r="AC240" i="14"/>
  <c r="AD240" i="14"/>
  <c r="AE240" i="14"/>
  <c r="AF240" i="14"/>
  <c r="AG240" i="14"/>
  <c r="AH240" i="14"/>
  <c r="AA241" i="14"/>
  <c r="AB241" i="14"/>
  <c r="AC241" i="14"/>
  <c r="AD241" i="14"/>
  <c r="AE241" i="14"/>
  <c r="AF241" i="14"/>
  <c r="AG241" i="14"/>
  <c r="AH241" i="14"/>
  <c r="AA242" i="14"/>
  <c r="AB242" i="14"/>
  <c r="AC242" i="14"/>
  <c r="AD242" i="14"/>
  <c r="AE242" i="14"/>
  <c r="AF242" i="14"/>
  <c r="AG242" i="14"/>
  <c r="AH242" i="14"/>
  <c r="AA243" i="14"/>
  <c r="AB243" i="14"/>
  <c r="AC243" i="14"/>
  <c r="AD243" i="14"/>
  <c r="AE243" i="14"/>
  <c r="AF243" i="14"/>
  <c r="AG243" i="14"/>
  <c r="AH243" i="14"/>
  <c r="AA244" i="14"/>
  <c r="AB244" i="14"/>
  <c r="AC244" i="14"/>
  <c r="AD244" i="14"/>
  <c r="AE244" i="14"/>
  <c r="AF244" i="14"/>
  <c r="AG244" i="14"/>
  <c r="AH244" i="14"/>
  <c r="AA245" i="14"/>
  <c r="AB245" i="14"/>
  <c r="AC245" i="14"/>
  <c r="AD245" i="14"/>
  <c r="AE245" i="14"/>
  <c r="AF245" i="14"/>
  <c r="AG245" i="14"/>
  <c r="AH245" i="14"/>
  <c r="AA246" i="14"/>
  <c r="AB246" i="14"/>
  <c r="AC246" i="14"/>
  <c r="AD246" i="14"/>
  <c r="AE246" i="14"/>
  <c r="AF246" i="14"/>
  <c r="AG246" i="14"/>
  <c r="AH246" i="14"/>
  <c r="AA247" i="14"/>
  <c r="AB247" i="14"/>
  <c r="AC247" i="14"/>
  <c r="AD247" i="14"/>
  <c r="AE247" i="14"/>
  <c r="AF247" i="14"/>
  <c r="AG247" i="14"/>
  <c r="AH247" i="14"/>
  <c r="AA248" i="14"/>
  <c r="AB248" i="14"/>
  <c r="AC248" i="14"/>
  <c r="AD248" i="14"/>
  <c r="AE248" i="14"/>
  <c r="AF248" i="14"/>
  <c r="AG248" i="14"/>
  <c r="AH248" i="14"/>
  <c r="AA249" i="14"/>
  <c r="AB249" i="14"/>
  <c r="AC249" i="14"/>
  <c r="AD249" i="14"/>
  <c r="AE249" i="14"/>
  <c r="AF249" i="14"/>
  <c r="AG249" i="14"/>
  <c r="AH249" i="14"/>
  <c r="AA250" i="14"/>
  <c r="AB250" i="14"/>
  <c r="AC250" i="14"/>
  <c r="AD250" i="14"/>
  <c r="AE250" i="14"/>
  <c r="AF250" i="14"/>
  <c r="AG250" i="14"/>
  <c r="AH250" i="14"/>
  <c r="AA251" i="14"/>
  <c r="AB251" i="14"/>
  <c r="AC251" i="14"/>
  <c r="AD251" i="14"/>
  <c r="AE251" i="14"/>
  <c r="AF251" i="14"/>
  <c r="AG251" i="14"/>
  <c r="AH251" i="14"/>
  <c r="AA252" i="14"/>
  <c r="AB252" i="14"/>
  <c r="AC252" i="14"/>
  <c r="AD252" i="14"/>
  <c r="AE252" i="14"/>
  <c r="AF252" i="14"/>
  <c r="AG252" i="14"/>
  <c r="AH252" i="14"/>
  <c r="AA253" i="14"/>
  <c r="AB253" i="14"/>
  <c r="AC253" i="14"/>
  <c r="AD253" i="14"/>
  <c r="AE253" i="14"/>
  <c r="AF253" i="14"/>
  <c r="AG253" i="14"/>
  <c r="AH253" i="14"/>
  <c r="AA254" i="14"/>
  <c r="AB254" i="14"/>
  <c r="AC254" i="14"/>
  <c r="AD254" i="14"/>
  <c r="AE254" i="14"/>
  <c r="AF254" i="14"/>
  <c r="AG254" i="14"/>
  <c r="AH254" i="14"/>
  <c r="AA255" i="14"/>
  <c r="AB255" i="14"/>
  <c r="AC255" i="14"/>
  <c r="AD255" i="14"/>
  <c r="AE255" i="14"/>
  <c r="AF255" i="14"/>
  <c r="AG255" i="14"/>
  <c r="AH255" i="14"/>
  <c r="AA256" i="14"/>
  <c r="AB256" i="14"/>
  <c r="AC256" i="14"/>
  <c r="AD256" i="14"/>
  <c r="AE256" i="14"/>
  <c r="AF256" i="14"/>
  <c r="AG256" i="14"/>
  <c r="AH256" i="14"/>
  <c r="AA257" i="14"/>
  <c r="AB257" i="14"/>
  <c r="AC257" i="14"/>
  <c r="AD257" i="14"/>
  <c r="AE257" i="14"/>
  <c r="AF257" i="14"/>
  <c r="AG257" i="14"/>
  <c r="AH257" i="14"/>
  <c r="AA258" i="14"/>
  <c r="AB258" i="14"/>
  <c r="AC258" i="14"/>
  <c r="AD258" i="14"/>
  <c r="AE258" i="14"/>
  <c r="AF258" i="14"/>
  <c r="AG258" i="14"/>
  <c r="AH258" i="14"/>
  <c r="AA259" i="14"/>
  <c r="AB259" i="14"/>
  <c r="AC259" i="14"/>
  <c r="AD259" i="14"/>
  <c r="AE259" i="14"/>
  <c r="AF259" i="14"/>
  <c r="AG259" i="14"/>
  <c r="AH259" i="14"/>
  <c r="AA260" i="14"/>
  <c r="AB260" i="14"/>
  <c r="AC260" i="14"/>
  <c r="AD260" i="14"/>
  <c r="AE260" i="14"/>
  <c r="AF260" i="14"/>
  <c r="AG260" i="14"/>
  <c r="AH260" i="14"/>
  <c r="AA261" i="14"/>
  <c r="AB261" i="14"/>
  <c r="AC261" i="14"/>
  <c r="AD261" i="14"/>
  <c r="AE261" i="14"/>
  <c r="AF261" i="14"/>
  <c r="AG261" i="14"/>
  <c r="AH261" i="14"/>
  <c r="AA262" i="14"/>
  <c r="AB262" i="14"/>
  <c r="AC262" i="14"/>
  <c r="AD262" i="14"/>
  <c r="AE262" i="14"/>
  <c r="AF262" i="14"/>
  <c r="AG262" i="14"/>
  <c r="AH262" i="14"/>
  <c r="AA263" i="14"/>
  <c r="AB263" i="14"/>
  <c r="AC263" i="14"/>
  <c r="AD263" i="14"/>
  <c r="AE263" i="14"/>
  <c r="AF263" i="14"/>
  <c r="AG263" i="14"/>
  <c r="AH263" i="14"/>
  <c r="AA264" i="14"/>
  <c r="AB264" i="14"/>
  <c r="AC264" i="14"/>
  <c r="AD264" i="14"/>
  <c r="AE264" i="14"/>
  <c r="AF264" i="14"/>
  <c r="AG264" i="14"/>
  <c r="AH264" i="14"/>
  <c r="AA265" i="14"/>
  <c r="AB265" i="14"/>
  <c r="AC265" i="14"/>
  <c r="AD265" i="14"/>
  <c r="AE265" i="14"/>
  <c r="AF265" i="14"/>
  <c r="AG265" i="14"/>
  <c r="AH265" i="14"/>
  <c r="AA266" i="14"/>
  <c r="AB266" i="14"/>
  <c r="AC266" i="14"/>
  <c r="AD266" i="14"/>
  <c r="AE266" i="14"/>
  <c r="AF266" i="14"/>
  <c r="AG266" i="14"/>
  <c r="AH266" i="14"/>
  <c r="AA267" i="14"/>
  <c r="AB267" i="14"/>
  <c r="AC267" i="14"/>
  <c r="AD267" i="14"/>
  <c r="AE267" i="14"/>
  <c r="AF267" i="14"/>
  <c r="AG267" i="14"/>
  <c r="AH267" i="14"/>
  <c r="AA268" i="14"/>
  <c r="AB268" i="14"/>
  <c r="AC268" i="14"/>
  <c r="AD268" i="14"/>
  <c r="AE268" i="14"/>
  <c r="AF268" i="14"/>
  <c r="AG268" i="14"/>
  <c r="AH268" i="14"/>
  <c r="AA269" i="14"/>
  <c r="AB269" i="14"/>
  <c r="AC269" i="14"/>
  <c r="AD269" i="14"/>
  <c r="AE269" i="14"/>
  <c r="AF269" i="14"/>
  <c r="AG269" i="14"/>
  <c r="AH269" i="14"/>
  <c r="AA270" i="14"/>
  <c r="AB270" i="14"/>
  <c r="AC270" i="14"/>
  <c r="AD270" i="14"/>
  <c r="AE270" i="14"/>
  <c r="AF270" i="14"/>
  <c r="AG270" i="14"/>
  <c r="AH270" i="14"/>
  <c r="AA271" i="14"/>
  <c r="AB271" i="14"/>
  <c r="AC271" i="14"/>
  <c r="AD271" i="14"/>
  <c r="AE271" i="14"/>
  <c r="AF271" i="14"/>
  <c r="AG271" i="14"/>
  <c r="AH271" i="14"/>
  <c r="AA272" i="14"/>
  <c r="AB272" i="14"/>
  <c r="AC272" i="14"/>
  <c r="AD272" i="14"/>
  <c r="AE272" i="14"/>
  <c r="AF272" i="14"/>
  <c r="AG272" i="14"/>
  <c r="AH272" i="14"/>
  <c r="AA273" i="14"/>
  <c r="AB273" i="14"/>
  <c r="AC273" i="14"/>
  <c r="AD273" i="14"/>
  <c r="AE273" i="14"/>
  <c r="AF273" i="14"/>
  <c r="AG273" i="14"/>
  <c r="AH273" i="14"/>
  <c r="AA274" i="14"/>
  <c r="AB274" i="14"/>
  <c r="AC274" i="14"/>
  <c r="AD274" i="14"/>
  <c r="AE274" i="14"/>
  <c r="AF274" i="14"/>
  <c r="AG274" i="14"/>
  <c r="AH274" i="14"/>
  <c r="AA275" i="14"/>
  <c r="AB275" i="14"/>
  <c r="AC275" i="14"/>
  <c r="AD275" i="14"/>
  <c r="AE275" i="14"/>
  <c r="AF275" i="14"/>
  <c r="AG275" i="14"/>
  <c r="AH275" i="14"/>
  <c r="AA276" i="14"/>
  <c r="AB276" i="14"/>
  <c r="AC276" i="14"/>
  <c r="AD276" i="14"/>
  <c r="AE276" i="14"/>
  <c r="AF276" i="14"/>
  <c r="AG276" i="14"/>
  <c r="AH276" i="14"/>
  <c r="AA277" i="14"/>
  <c r="AB277" i="14"/>
  <c r="AC277" i="14"/>
  <c r="AD277" i="14"/>
  <c r="AE277" i="14"/>
  <c r="AF277" i="14"/>
  <c r="AG277" i="14"/>
  <c r="AH277" i="14"/>
  <c r="AA278" i="14"/>
  <c r="AB278" i="14"/>
  <c r="AC278" i="14"/>
  <c r="AD278" i="14"/>
  <c r="AE278" i="14"/>
  <c r="AF278" i="14"/>
  <c r="AG278" i="14"/>
  <c r="AH278" i="14"/>
  <c r="AA279" i="14"/>
  <c r="AB279" i="14"/>
  <c r="AC279" i="14"/>
  <c r="AD279" i="14"/>
  <c r="AE279" i="14"/>
  <c r="AF279" i="14"/>
  <c r="AG279" i="14"/>
  <c r="AH279" i="14"/>
  <c r="AA280" i="14"/>
  <c r="AB280" i="14"/>
  <c r="AC280" i="14"/>
  <c r="AD280" i="14"/>
  <c r="AE280" i="14"/>
  <c r="AF280" i="14"/>
  <c r="AG280" i="14"/>
  <c r="AH280" i="14"/>
  <c r="AA281" i="14"/>
  <c r="AB281" i="14"/>
  <c r="AC281" i="14"/>
  <c r="AD281" i="14"/>
  <c r="AE281" i="14"/>
  <c r="AF281" i="14"/>
  <c r="AG281" i="14"/>
  <c r="AH281" i="14"/>
  <c r="AA282" i="14"/>
  <c r="AB282" i="14"/>
  <c r="AC282" i="14"/>
  <c r="AD282" i="14"/>
  <c r="AE282" i="14"/>
  <c r="AF282" i="14"/>
  <c r="AG282" i="14"/>
  <c r="AH282" i="14"/>
  <c r="AA283" i="14"/>
  <c r="AB283" i="14"/>
  <c r="AC283" i="14"/>
  <c r="AD283" i="14"/>
  <c r="AE283" i="14"/>
  <c r="AF283" i="14"/>
  <c r="AG283" i="14"/>
  <c r="AH283" i="14"/>
  <c r="AA284" i="14"/>
  <c r="AB284" i="14"/>
  <c r="AC284" i="14"/>
  <c r="AD284" i="14"/>
  <c r="AE284" i="14"/>
  <c r="AF284" i="14"/>
  <c r="AG284" i="14"/>
  <c r="AH284" i="14"/>
  <c r="AA285" i="14"/>
  <c r="AB285" i="14"/>
  <c r="AC285" i="14"/>
  <c r="AD285" i="14"/>
  <c r="AE285" i="14"/>
  <c r="AF285" i="14"/>
  <c r="AG285" i="14"/>
  <c r="AH285" i="14"/>
  <c r="AA286" i="14"/>
  <c r="AB286" i="14"/>
  <c r="AC286" i="14"/>
  <c r="AD286" i="14"/>
  <c r="AE286" i="14"/>
  <c r="AF286" i="14"/>
  <c r="AG286" i="14"/>
  <c r="AH286" i="14"/>
  <c r="AA287" i="14"/>
  <c r="AB287" i="14"/>
  <c r="AC287" i="14"/>
  <c r="AD287" i="14"/>
  <c r="AE287" i="14"/>
  <c r="AF287" i="14"/>
  <c r="AG287" i="14"/>
  <c r="AH287" i="14"/>
  <c r="AA288" i="14"/>
  <c r="AB288" i="14"/>
  <c r="AC288" i="14"/>
  <c r="AD288" i="14"/>
  <c r="AE288" i="14"/>
  <c r="AF288" i="14"/>
  <c r="AG288" i="14"/>
  <c r="AH288" i="14"/>
  <c r="AA289" i="14"/>
  <c r="AB289" i="14"/>
  <c r="AC289" i="14"/>
  <c r="AD289" i="14"/>
  <c r="AE289" i="14"/>
  <c r="AF289" i="14"/>
  <c r="AG289" i="14"/>
  <c r="AH289" i="14"/>
  <c r="AA290" i="14"/>
  <c r="AB290" i="14"/>
  <c r="AC290" i="14"/>
  <c r="AD290" i="14"/>
  <c r="AE290" i="14"/>
  <c r="AF290" i="14"/>
  <c r="AG290" i="14"/>
  <c r="AH290" i="14"/>
  <c r="AA291" i="14"/>
  <c r="AB291" i="14"/>
  <c r="AC291" i="14"/>
  <c r="AD291" i="14"/>
  <c r="AE291" i="14"/>
  <c r="AF291" i="14"/>
  <c r="AG291" i="14"/>
  <c r="AH291" i="14"/>
  <c r="AA292" i="14"/>
  <c r="AB292" i="14"/>
  <c r="AC292" i="14"/>
  <c r="AD292" i="14"/>
  <c r="AE292" i="14"/>
  <c r="AF292" i="14"/>
  <c r="AG292" i="14"/>
  <c r="AH292" i="14"/>
  <c r="AA293" i="14"/>
  <c r="AB293" i="14"/>
  <c r="AC293" i="14"/>
  <c r="AD293" i="14"/>
  <c r="AE293" i="14"/>
  <c r="AF293" i="14"/>
  <c r="AG293" i="14"/>
  <c r="AH293" i="14"/>
  <c r="AA294" i="14"/>
  <c r="AB294" i="14"/>
  <c r="AC294" i="14"/>
  <c r="AD294" i="14"/>
  <c r="AE294" i="14"/>
  <c r="AF294" i="14"/>
  <c r="AG294" i="14"/>
  <c r="AH294" i="14"/>
  <c r="AA295" i="14"/>
  <c r="AB295" i="14"/>
  <c r="AC295" i="14"/>
  <c r="AD295" i="14"/>
  <c r="AE295" i="14"/>
  <c r="AF295" i="14"/>
  <c r="AG295" i="14"/>
  <c r="AH295" i="14"/>
  <c r="AA296" i="14"/>
  <c r="AB296" i="14"/>
  <c r="AC296" i="14"/>
  <c r="AD296" i="14"/>
  <c r="AE296" i="14"/>
  <c r="AF296" i="14"/>
  <c r="AG296" i="14"/>
  <c r="AH296" i="14"/>
  <c r="AA297" i="14"/>
  <c r="AB297" i="14"/>
  <c r="AC297" i="14"/>
  <c r="AD297" i="14"/>
  <c r="AE297" i="14"/>
  <c r="AF297" i="14"/>
  <c r="AG297" i="14"/>
  <c r="AH297" i="14"/>
  <c r="AA298" i="14"/>
  <c r="AB298" i="14"/>
  <c r="AC298" i="14"/>
  <c r="AD298" i="14"/>
  <c r="AE298" i="14"/>
  <c r="AF298" i="14"/>
  <c r="AG298" i="14"/>
  <c r="AH298" i="14"/>
  <c r="AA299" i="14"/>
  <c r="AB299" i="14"/>
  <c r="AC299" i="14"/>
  <c r="AD299" i="14"/>
  <c r="AE299" i="14"/>
  <c r="AF299" i="14"/>
  <c r="AG299" i="14"/>
  <c r="AH299" i="14"/>
  <c r="AA300" i="14"/>
  <c r="AB300" i="14"/>
  <c r="AC300" i="14"/>
  <c r="AD300" i="14"/>
  <c r="AE300" i="14"/>
  <c r="AF300" i="14"/>
  <c r="AG300" i="14"/>
  <c r="AH300" i="14"/>
  <c r="AA301" i="14"/>
  <c r="AB301" i="14"/>
  <c r="AC301" i="14"/>
  <c r="AD301" i="14"/>
  <c r="AE301" i="14"/>
  <c r="AF301" i="14"/>
  <c r="AG301" i="14"/>
  <c r="AH301" i="14"/>
  <c r="AA302" i="14"/>
  <c r="AB302" i="14"/>
  <c r="AC302" i="14"/>
  <c r="AD302" i="14"/>
  <c r="AE302" i="14"/>
  <c r="AF302" i="14"/>
  <c r="AG302" i="14"/>
  <c r="AH302" i="14"/>
  <c r="AA303" i="14"/>
  <c r="AB303" i="14"/>
  <c r="AC303" i="14"/>
  <c r="AD303" i="14"/>
  <c r="AE303" i="14"/>
  <c r="AF303" i="14"/>
  <c r="AG303" i="14"/>
  <c r="AH303" i="14"/>
  <c r="AA304" i="14"/>
  <c r="AB304" i="14"/>
  <c r="AC304" i="14"/>
  <c r="AD304" i="14"/>
  <c r="AE304" i="14"/>
  <c r="AF304" i="14"/>
  <c r="AG304" i="14"/>
  <c r="AH304" i="14"/>
  <c r="AA305" i="14"/>
  <c r="AB305" i="14"/>
  <c r="AC305" i="14"/>
  <c r="AD305" i="14"/>
  <c r="AE305" i="14"/>
  <c r="AF305" i="14"/>
  <c r="AG305" i="14"/>
  <c r="AH305" i="14"/>
  <c r="AA306" i="14"/>
  <c r="AB306" i="14"/>
  <c r="AC306" i="14"/>
  <c r="AD306" i="14"/>
  <c r="AE306" i="14"/>
  <c r="AF306" i="14"/>
  <c r="AG306" i="14"/>
  <c r="AH306" i="14"/>
  <c r="AA307" i="14"/>
  <c r="AB307" i="14"/>
  <c r="AC307" i="14"/>
  <c r="AD307" i="14"/>
  <c r="AE307" i="14"/>
  <c r="AF307" i="14"/>
  <c r="AG307" i="14"/>
  <c r="AH307" i="14"/>
  <c r="AA308" i="14"/>
  <c r="AB308" i="14"/>
  <c r="AC308" i="14"/>
  <c r="AD308" i="14"/>
  <c r="AE308" i="14"/>
  <c r="AF308" i="14"/>
  <c r="AG308" i="14"/>
  <c r="AH308" i="14"/>
  <c r="AA309" i="14"/>
  <c r="AB309" i="14"/>
  <c r="AC309" i="14"/>
  <c r="AD309" i="14"/>
  <c r="AE309" i="14"/>
  <c r="AF309" i="14"/>
  <c r="AG309" i="14"/>
  <c r="AH309" i="14"/>
  <c r="AA310" i="14"/>
  <c r="AB310" i="14"/>
  <c r="AC310" i="14"/>
  <c r="AD310" i="14"/>
  <c r="AE310" i="14"/>
  <c r="AF310" i="14"/>
  <c r="AG310" i="14"/>
  <c r="AH310" i="14"/>
  <c r="AA311" i="14"/>
  <c r="AB311" i="14"/>
  <c r="AC311" i="14"/>
  <c r="AD311" i="14"/>
  <c r="AE311" i="14"/>
  <c r="AF311" i="14"/>
  <c r="AG311" i="14"/>
  <c r="AH311" i="14"/>
  <c r="AA312" i="14"/>
  <c r="AB312" i="14"/>
  <c r="AC312" i="14"/>
  <c r="AD312" i="14"/>
  <c r="AE312" i="14"/>
  <c r="AF312" i="14"/>
  <c r="AG312" i="14"/>
  <c r="AH312" i="14"/>
  <c r="AA313" i="14"/>
  <c r="AB313" i="14"/>
  <c r="AC313" i="14"/>
  <c r="AD313" i="14"/>
  <c r="AE313" i="14"/>
  <c r="AF313" i="14"/>
  <c r="AG313" i="14"/>
  <c r="AH313" i="14"/>
  <c r="AA314" i="14"/>
  <c r="AB314" i="14"/>
  <c r="AC314" i="14"/>
  <c r="AD314" i="14"/>
  <c r="AE314" i="14"/>
  <c r="AF314" i="14"/>
  <c r="AG314" i="14"/>
  <c r="AH314" i="14"/>
  <c r="AA315" i="14"/>
  <c r="AB315" i="14"/>
  <c r="AC315" i="14"/>
  <c r="AD315" i="14"/>
  <c r="AE315" i="14"/>
  <c r="AF315" i="14"/>
  <c r="AG315" i="14"/>
  <c r="AH315" i="14"/>
  <c r="AA316" i="14"/>
  <c r="AB316" i="14"/>
  <c r="AC316" i="14"/>
  <c r="AD316" i="14"/>
  <c r="AE316" i="14"/>
  <c r="AF316" i="14"/>
  <c r="AG316" i="14"/>
  <c r="AH316" i="14"/>
  <c r="AA317" i="14"/>
  <c r="AB317" i="14"/>
  <c r="AC317" i="14"/>
  <c r="AD317" i="14"/>
  <c r="AE317" i="14"/>
  <c r="AF317" i="14"/>
  <c r="AG317" i="14"/>
  <c r="AH317" i="14"/>
  <c r="AA318" i="14"/>
  <c r="AB318" i="14"/>
  <c r="AC318" i="14"/>
  <c r="AD318" i="14"/>
  <c r="AE318" i="14"/>
  <c r="AF318" i="14"/>
  <c r="AG318" i="14"/>
  <c r="AH318" i="14"/>
  <c r="AA319" i="14"/>
  <c r="AB319" i="14"/>
  <c r="AC319" i="14"/>
  <c r="AD319" i="14"/>
  <c r="AE319" i="14"/>
  <c r="AF319" i="14"/>
  <c r="AG319" i="14"/>
  <c r="AH319" i="14"/>
  <c r="AA320" i="14"/>
  <c r="AB320" i="14"/>
  <c r="AC320" i="14"/>
  <c r="AD320" i="14"/>
  <c r="AE320" i="14"/>
  <c r="AF320" i="14"/>
  <c r="AG320" i="14"/>
  <c r="AH320" i="14"/>
  <c r="AA321" i="14"/>
  <c r="AB321" i="14"/>
  <c r="AC321" i="14"/>
  <c r="AD321" i="14"/>
  <c r="AE321" i="14"/>
  <c r="AF321" i="14"/>
  <c r="AG321" i="14"/>
  <c r="AH321" i="14"/>
  <c r="AA322" i="14"/>
  <c r="AB322" i="14"/>
  <c r="AC322" i="14"/>
  <c r="AD322" i="14"/>
  <c r="AE322" i="14"/>
  <c r="AF322" i="14"/>
  <c r="AG322" i="14"/>
  <c r="AH322" i="14"/>
  <c r="AA323" i="14"/>
  <c r="AB323" i="14"/>
  <c r="AC323" i="14"/>
  <c r="AD323" i="14"/>
  <c r="AE323" i="14"/>
  <c r="AF323" i="14"/>
  <c r="AG323" i="14"/>
  <c r="AH323" i="14"/>
  <c r="AA324" i="14"/>
  <c r="AB324" i="14"/>
  <c r="AC324" i="14"/>
  <c r="AD324" i="14"/>
  <c r="AE324" i="14"/>
  <c r="AF324" i="14"/>
  <c r="AG324" i="14"/>
  <c r="AH324" i="14"/>
  <c r="AA325" i="14"/>
  <c r="AB325" i="14"/>
  <c r="AC325" i="14"/>
  <c r="AD325" i="14"/>
  <c r="AE325" i="14"/>
  <c r="AF325" i="14"/>
  <c r="AG325" i="14"/>
  <c r="AH325" i="14"/>
  <c r="AA326" i="14"/>
  <c r="AB326" i="14"/>
  <c r="AC326" i="14"/>
  <c r="AD326" i="14"/>
  <c r="AE326" i="14"/>
  <c r="AF326" i="14"/>
  <c r="AG326" i="14"/>
  <c r="AH326" i="14"/>
  <c r="AA327" i="14"/>
  <c r="AB327" i="14"/>
  <c r="AC327" i="14"/>
  <c r="AD327" i="14"/>
  <c r="AE327" i="14"/>
  <c r="AF327" i="14"/>
  <c r="AG327" i="14"/>
  <c r="AH327" i="14"/>
  <c r="AA328" i="14"/>
  <c r="AB328" i="14"/>
  <c r="AC328" i="14"/>
  <c r="AD328" i="14"/>
  <c r="AE328" i="14"/>
  <c r="AF328" i="14"/>
  <c r="AG328" i="14"/>
  <c r="AH328" i="14"/>
  <c r="AA329" i="14"/>
  <c r="AB329" i="14"/>
  <c r="AC329" i="14"/>
  <c r="AD329" i="14"/>
  <c r="AE329" i="14"/>
  <c r="AF329" i="14"/>
  <c r="AG329" i="14"/>
  <c r="AH329" i="14"/>
  <c r="AA330" i="14"/>
  <c r="AB330" i="14"/>
  <c r="AC330" i="14"/>
  <c r="AD330" i="14"/>
  <c r="AE330" i="14"/>
  <c r="AF330" i="14"/>
  <c r="AG330" i="14"/>
  <c r="AH330" i="14"/>
  <c r="AA331" i="14"/>
  <c r="AB331" i="14"/>
  <c r="AC331" i="14"/>
  <c r="AD331" i="14"/>
  <c r="AE331" i="14"/>
  <c r="AF331" i="14"/>
  <c r="AG331" i="14"/>
  <c r="AH331" i="14"/>
  <c r="AA332" i="14"/>
  <c r="AB332" i="14"/>
  <c r="AC332" i="14"/>
  <c r="AD332" i="14"/>
  <c r="AE332" i="14"/>
  <c r="AF332" i="14"/>
  <c r="AG332" i="14"/>
  <c r="AH332" i="14"/>
  <c r="AA333" i="14"/>
  <c r="AB333" i="14"/>
  <c r="AC333" i="14"/>
  <c r="AD333" i="14"/>
  <c r="AE333" i="14"/>
  <c r="AF333" i="14"/>
  <c r="AG333" i="14"/>
  <c r="AH333" i="14"/>
  <c r="AA334" i="14"/>
  <c r="AB334" i="14"/>
  <c r="AC334" i="14"/>
  <c r="AD334" i="14"/>
  <c r="AE334" i="14"/>
  <c r="AF334" i="14"/>
  <c r="AG334" i="14"/>
  <c r="AH334" i="14"/>
  <c r="AA335" i="14"/>
  <c r="AB335" i="14"/>
  <c r="AC335" i="14"/>
  <c r="AD335" i="14"/>
  <c r="AE335" i="14"/>
  <c r="AF335" i="14"/>
  <c r="AG335" i="14"/>
  <c r="AH335" i="14"/>
  <c r="AA336" i="14"/>
  <c r="AB336" i="14"/>
  <c r="AC336" i="14"/>
  <c r="AD336" i="14"/>
  <c r="AE336" i="14"/>
  <c r="AF336" i="14"/>
  <c r="AG336" i="14"/>
  <c r="AH336" i="14"/>
  <c r="AA337" i="14"/>
  <c r="AB337" i="14"/>
  <c r="AC337" i="14"/>
  <c r="AD337" i="14"/>
  <c r="AE337" i="14"/>
  <c r="AF337" i="14"/>
  <c r="AG337" i="14"/>
  <c r="AH337" i="14"/>
  <c r="AA338" i="14"/>
  <c r="AB338" i="14"/>
  <c r="AC338" i="14"/>
  <c r="AD338" i="14"/>
  <c r="AE338" i="14"/>
  <c r="AF338" i="14"/>
  <c r="AG338" i="14"/>
  <c r="AH338" i="14"/>
  <c r="AA339" i="14"/>
  <c r="AB339" i="14"/>
  <c r="AC339" i="14"/>
  <c r="AD339" i="14"/>
  <c r="AE339" i="14"/>
  <c r="AF339" i="14"/>
  <c r="AG339" i="14"/>
  <c r="AH339" i="14"/>
  <c r="AA340" i="14"/>
  <c r="AB340" i="14"/>
  <c r="AC340" i="14"/>
  <c r="AD340" i="14"/>
  <c r="AE340" i="14"/>
  <c r="AF340" i="14"/>
  <c r="AG340" i="14"/>
  <c r="AH340" i="14"/>
  <c r="AA341" i="14"/>
  <c r="AB341" i="14"/>
  <c r="AC341" i="14"/>
  <c r="AD341" i="14"/>
  <c r="AE341" i="14"/>
  <c r="AF341" i="14"/>
  <c r="AG341" i="14"/>
  <c r="AH341" i="14"/>
  <c r="AA342" i="14"/>
  <c r="AB342" i="14"/>
  <c r="AC342" i="14"/>
  <c r="AD342" i="14"/>
  <c r="AE342" i="14"/>
  <c r="AF342" i="14"/>
  <c r="AG342" i="14"/>
  <c r="AH342" i="14"/>
  <c r="AA343" i="14"/>
  <c r="AB343" i="14"/>
  <c r="AC343" i="14"/>
  <c r="AD343" i="14"/>
  <c r="AE343" i="14"/>
  <c r="AF343" i="14"/>
  <c r="AG343" i="14"/>
  <c r="AH343" i="14"/>
  <c r="AA344" i="14"/>
  <c r="AB344" i="14"/>
  <c r="AC344" i="14"/>
  <c r="AD344" i="14"/>
  <c r="AE344" i="14"/>
  <c r="AF344" i="14"/>
  <c r="AG344" i="14"/>
  <c r="AH344" i="14"/>
  <c r="AA345" i="14"/>
  <c r="AB345" i="14"/>
  <c r="AC345" i="14"/>
  <c r="AD345" i="14"/>
  <c r="AE345" i="14"/>
  <c r="AF345" i="14"/>
  <c r="AG345" i="14"/>
  <c r="AH345" i="14"/>
  <c r="AA346" i="14"/>
  <c r="AB346" i="14"/>
  <c r="AC346" i="14"/>
  <c r="AD346" i="14"/>
  <c r="AE346" i="14"/>
  <c r="AF346" i="14"/>
  <c r="AG346" i="14"/>
  <c r="AH346" i="14"/>
  <c r="AA347" i="14"/>
  <c r="AB347" i="14"/>
  <c r="AC347" i="14"/>
  <c r="AD347" i="14"/>
  <c r="AE347" i="14"/>
  <c r="AF347" i="14"/>
  <c r="AG347" i="14"/>
  <c r="AH347" i="14"/>
  <c r="AA348" i="14"/>
  <c r="AB348" i="14"/>
  <c r="AC348" i="14"/>
  <c r="AD348" i="14"/>
  <c r="AE348" i="14"/>
  <c r="AF348" i="14"/>
  <c r="AG348" i="14"/>
  <c r="AH348" i="14"/>
  <c r="AA349" i="14"/>
  <c r="AB349" i="14"/>
  <c r="AC349" i="14"/>
  <c r="AD349" i="14"/>
  <c r="AE349" i="14"/>
  <c r="AF349" i="14"/>
  <c r="AG349" i="14"/>
  <c r="AH349" i="14"/>
  <c r="AA350" i="14"/>
  <c r="AB350" i="14"/>
  <c r="AC350" i="14"/>
  <c r="AD350" i="14"/>
  <c r="AE350" i="14"/>
  <c r="AF350" i="14"/>
  <c r="AG350" i="14"/>
  <c r="AH350" i="14"/>
  <c r="AA351" i="14"/>
  <c r="AB351" i="14"/>
  <c r="AC351" i="14"/>
  <c r="AD351" i="14"/>
  <c r="AE351" i="14"/>
  <c r="AF351" i="14"/>
  <c r="AG351" i="14"/>
  <c r="AH351" i="14"/>
  <c r="AA352" i="14"/>
  <c r="AB352" i="14"/>
  <c r="AC352" i="14"/>
  <c r="AD352" i="14"/>
  <c r="AE352" i="14"/>
  <c r="AF352" i="14"/>
  <c r="AG352" i="14"/>
  <c r="AH352" i="14"/>
  <c r="AA353" i="14"/>
  <c r="AB353" i="14"/>
  <c r="AC353" i="14"/>
  <c r="AD353" i="14"/>
  <c r="AE353" i="14"/>
  <c r="AF353" i="14"/>
  <c r="AG353" i="14"/>
  <c r="AH353" i="14"/>
  <c r="AA354" i="14"/>
  <c r="AB354" i="14"/>
  <c r="AC354" i="14"/>
  <c r="AD354" i="14"/>
  <c r="AE354" i="14"/>
  <c r="AF354" i="14"/>
  <c r="AG354" i="14"/>
  <c r="AH354" i="14"/>
  <c r="AA355" i="14"/>
  <c r="AB355" i="14"/>
  <c r="AC355" i="14"/>
  <c r="AD355" i="14"/>
  <c r="AE355" i="14"/>
  <c r="AF355" i="14"/>
  <c r="AG355" i="14"/>
  <c r="AH355" i="14"/>
  <c r="AA356" i="14"/>
  <c r="AB356" i="14"/>
  <c r="AC356" i="14"/>
  <c r="AD356" i="14"/>
  <c r="AE356" i="14"/>
  <c r="AF356" i="14"/>
  <c r="AG356" i="14"/>
  <c r="AH356" i="14"/>
  <c r="AA357" i="14"/>
  <c r="AB357" i="14"/>
  <c r="AC357" i="14"/>
  <c r="AD357" i="14"/>
  <c r="AE357" i="14"/>
  <c r="AF357" i="14"/>
  <c r="AG357" i="14"/>
  <c r="AH357" i="14"/>
  <c r="AA358" i="14"/>
  <c r="AB358" i="14"/>
  <c r="AC358" i="14"/>
  <c r="AD358" i="14"/>
  <c r="AE358" i="14"/>
  <c r="AF358" i="14"/>
  <c r="AG358" i="14"/>
  <c r="AH358" i="14"/>
  <c r="AA359" i="14"/>
  <c r="AB359" i="14"/>
  <c r="AC359" i="14"/>
  <c r="AD359" i="14"/>
  <c r="AE359" i="14"/>
  <c r="AF359" i="14"/>
  <c r="AG359" i="14"/>
  <c r="AH359" i="14"/>
  <c r="AA360" i="14"/>
  <c r="AB360" i="14"/>
  <c r="AC360" i="14"/>
  <c r="AD360" i="14"/>
  <c r="AE360" i="14"/>
  <c r="AF360" i="14"/>
  <c r="AG360" i="14"/>
  <c r="AH360" i="14"/>
  <c r="AA361" i="14"/>
  <c r="AB361" i="14"/>
  <c r="AC361" i="14"/>
  <c r="AD361" i="14"/>
  <c r="AE361" i="14"/>
  <c r="AF361" i="14"/>
  <c r="AG361" i="14"/>
  <c r="AH361" i="14"/>
  <c r="AA362" i="14"/>
  <c r="AB362" i="14"/>
  <c r="AC362" i="14"/>
  <c r="AD362" i="14"/>
  <c r="AE362" i="14"/>
  <c r="AF362" i="14"/>
  <c r="AG362" i="14"/>
  <c r="AH362" i="14"/>
  <c r="AA363" i="14"/>
  <c r="AB363" i="14"/>
  <c r="AC363" i="14"/>
  <c r="AD363" i="14"/>
  <c r="AE363" i="14"/>
  <c r="AF363" i="14"/>
  <c r="AG363" i="14"/>
  <c r="AH363" i="14"/>
  <c r="AA364" i="14"/>
  <c r="AB364" i="14"/>
  <c r="AC364" i="14"/>
  <c r="AD364" i="14"/>
  <c r="AE364" i="14"/>
  <c r="AF364" i="14"/>
  <c r="AG364" i="14"/>
  <c r="AH364" i="14"/>
  <c r="AA365" i="14"/>
  <c r="AB365" i="14"/>
  <c r="AC365" i="14"/>
  <c r="AD365" i="14"/>
  <c r="AE365" i="14"/>
  <c r="AF365" i="14"/>
  <c r="AG365" i="14"/>
  <c r="AH365" i="14"/>
  <c r="AA366" i="14"/>
  <c r="AB366" i="14"/>
  <c r="AC366" i="14"/>
  <c r="AD366" i="14"/>
  <c r="AE366" i="14"/>
  <c r="AF366" i="14"/>
  <c r="AG366" i="14"/>
  <c r="AH366" i="14"/>
  <c r="AA367" i="14"/>
  <c r="AB367" i="14"/>
  <c r="AC367" i="14"/>
  <c r="AD367" i="14"/>
  <c r="AE367" i="14"/>
  <c r="AF367" i="14"/>
  <c r="AG367" i="14"/>
  <c r="AH367" i="14"/>
  <c r="AA368" i="14"/>
  <c r="AB368" i="14"/>
  <c r="AC368" i="14"/>
  <c r="AD368" i="14"/>
  <c r="AE368" i="14"/>
  <c r="AF368" i="14"/>
  <c r="AG368" i="14"/>
  <c r="AH368" i="14"/>
  <c r="AA369" i="14"/>
  <c r="AB369" i="14"/>
  <c r="AC369" i="14"/>
  <c r="AD369" i="14"/>
  <c r="AE369" i="14"/>
  <c r="AF369" i="14"/>
  <c r="AG369" i="14"/>
  <c r="AH369" i="14"/>
  <c r="AA370" i="14"/>
  <c r="AB370" i="14"/>
  <c r="AC370" i="14"/>
  <c r="AD370" i="14"/>
  <c r="AE370" i="14"/>
  <c r="AF370" i="14"/>
  <c r="AG370" i="14"/>
  <c r="AH370" i="14"/>
  <c r="AA371" i="14"/>
  <c r="AB371" i="14"/>
  <c r="AC371" i="14"/>
  <c r="AD371" i="14"/>
  <c r="AE371" i="14"/>
  <c r="AF371" i="14"/>
  <c r="AG371" i="14"/>
  <c r="AH371" i="14"/>
  <c r="AA372" i="14"/>
  <c r="AB372" i="14"/>
  <c r="AC372" i="14"/>
  <c r="AD372" i="14"/>
  <c r="AE372" i="14"/>
  <c r="AF372" i="14"/>
  <c r="AG372" i="14"/>
  <c r="AH372" i="14"/>
  <c r="AA373" i="14"/>
  <c r="AB373" i="14"/>
  <c r="AC373" i="14"/>
  <c r="AD373" i="14"/>
  <c r="AE373" i="14"/>
  <c r="AF373" i="14"/>
  <c r="AG373" i="14"/>
  <c r="AH373" i="14"/>
  <c r="AA374" i="14"/>
  <c r="AB374" i="14"/>
  <c r="AC374" i="14"/>
  <c r="AD374" i="14"/>
  <c r="AE374" i="14"/>
  <c r="AF374" i="14"/>
  <c r="AG374" i="14"/>
  <c r="AH374" i="14"/>
  <c r="AA375" i="14"/>
  <c r="AB375" i="14"/>
  <c r="AC375" i="14"/>
  <c r="AD375" i="14"/>
  <c r="AE375" i="14"/>
  <c r="AF375" i="14"/>
  <c r="AG375" i="14"/>
  <c r="AH375" i="14"/>
  <c r="AA376" i="14"/>
  <c r="AB376" i="14"/>
  <c r="AC376" i="14"/>
  <c r="AD376" i="14"/>
  <c r="AE376" i="14"/>
  <c r="AF376" i="14"/>
  <c r="AG376" i="14"/>
  <c r="AH376" i="14"/>
  <c r="AA377" i="14"/>
  <c r="AB377" i="14"/>
  <c r="AC377" i="14"/>
  <c r="AD377" i="14"/>
  <c r="AE377" i="14"/>
  <c r="AF377" i="14"/>
  <c r="AG377" i="14"/>
  <c r="AH377" i="14"/>
  <c r="AA378" i="14"/>
  <c r="AB378" i="14"/>
  <c r="AC378" i="14"/>
  <c r="AD378" i="14"/>
  <c r="AE378" i="14"/>
  <c r="AF378" i="14"/>
  <c r="AG378" i="14"/>
  <c r="AH378" i="14"/>
  <c r="AA379" i="14"/>
  <c r="AB379" i="14"/>
  <c r="AC379" i="14"/>
  <c r="AD379" i="14"/>
  <c r="AE379" i="14"/>
  <c r="AF379" i="14"/>
  <c r="AG379" i="14"/>
  <c r="AH379" i="14"/>
  <c r="AA380" i="14"/>
  <c r="AB380" i="14"/>
  <c r="AC380" i="14"/>
  <c r="AD380" i="14"/>
  <c r="AE380" i="14"/>
  <c r="AF380" i="14"/>
  <c r="AG380" i="14"/>
  <c r="AH380" i="14"/>
  <c r="AA381" i="14"/>
  <c r="AB381" i="14"/>
  <c r="AC381" i="14"/>
  <c r="AD381" i="14"/>
  <c r="AE381" i="14"/>
  <c r="AF381" i="14"/>
  <c r="AG381" i="14"/>
  <c r="AH381" i="14"/>
  <c r="AA382" i="14"/>
  <c r="AB382" i="14"/>
  <c r="AC382" i="14"/>
  <c r="AD382" i="14"/>
  <c r="AE382" i="14"/>
  <c r="AF382" i="14"/>
  <c r="AG382" i="14"/>
  <c r="AH382" i="14"/>
  <c r="AA383" i="14"/>
  <c r="AB383" i="14"/>
  <c r="AC383" i="14"/>
  <c r="AD383" i="14"/>
  <c r="AE383" i="14"/>
  <c r="AF383" i="14"/>
  <c r="AG383" i="14"/>
  <c r="AH383" i="14"/>
  <c r="AA384" i="14"/>
  <c r="AB384" i="14"/>
  <c r="AC384" i="14"/>
  <c r="AD384" i="14"/>
  <c r="AE384" i="14"/>
  <c r="AF384" i="14"/>
  <c r="AG384" i="14"/>
  <c r="AH384" i="14"/>
  <c r="AA385" i="14"/>
  <c r="AB385" i="14"/>
  <c r="AC385" i="14"/>
  <c r="AD385" i="14"/>
  <c r="AE385" i="14"/>
  <c r="AF385" i="14"/>
  <c r="AG385" i="14"/>
  <c r="AH385" i="14"/>
  <c r="AA386" i="14"/>
  <c r="AB386" i="14"/>
  <c r="AC386" i="14"/>
  <c r="AD386" i="14"/>
  <c r="AE386" i="14"/>
  <c r="AF386" i="14"/>
  <c r="AG386" i="14"/>
  <c r="AH386" i="14"/>
  <c r="AA387" i="14"/>
  <c r="AB387" i="14"/>
  <c r="AC387" i="14"/>
  <c r="AD387" i="14"/>
  <c r="AE387" i="14"/>
  <c r="AF387" i="14"/>
  <c r="AG387" i="14"/>
  <c r="AH387" i="14"/>
  <c r="AA388" i="14"/>
  <c r="AB388" i="14"/>
  <c r="AC388" i="14"/>
  <c r="AD388" i="14"/>
  <c r="AE388" i="14"/>
  <c r="AF388" i="14"/>
  <c r="AG388" i="14"/>
  <c r="AH388" i="14"/>
  <c r="AA389" i="14"/>
  <c r="AB389" i="14"/>
  <c r="AC389" i="14"/>
  <c r="AD389" i="14"/>
  <c r="AE389" i="14"/>
  <c r="AF389" i="14"/>
  <c r="AG389" i="14"/>
  <c r="AH389" i="14"/>
  <c r="AA390" i="14"/>
  <c r="AB390" i="14"/>
  <c r="AC390" i="14"/>
  <c r="AD390" i="14"/>
  <c r="AE390" i="14"/>
  <c r="AF390" i="14"/>
  <c r="AG390" i="14"/>
  <c r="AH390" i="14"/>
  <c r="AA391" i="14"/>
  <c r="AB391" i="14"/>
  <c r="AC391" i="14"/>
  <c r="AD391" i="14"/>
  <c r="AE391" i="14"/>
  <c r="AF391" i="14"/>
  <c r="AG391" i="14"/>
  <c r="AH391" i="14"/>
  <c r="AA392" i="14"/>
  <c r="AB392" i="14"/>
  <c r="AC392" i="14"/>
  <c r="AD392" i="14"/>
  <c r="AE392" i="14"/>
  <c r="AF392" i="14"/>
  <c r="AG392" i="14"/>
  <c r="AH392" i="14"/>
  <c r="AA393" i="14"/>
  <c r="AB393" i="14"/>
  <c r="AC393" i="14"/>
  <c r="AD393" i="14"/>
  <c r="AE393" i="14"/>
  <c r="AF393" i="14"/>
  <c r="AG393" i="14"/>
  <c r="AH393" i="14"/>
  <c r="AA394" i="14"/>
  <c r="AB394" i="14"/>
  <c r="AC394" i="14"/>
  <c r="AD394" i="14"/>
  <c r="AE394" i="14"/>
  <c r="AF394" i="14"/>
  <c r="AG394" i="14"/>
  <c r="AH394" i="14"/>
  <c r="AA395" i="14"/>
  <c r="AB395" i="14"/>
  <c r="AC395" i="14"/>
  <c r="AD395" i="14"/>
  <c r="AE395" i="14"/>
  <c r="AF395" i="14"/>
  <c r="AG395" i="14"/>
  <c r="AH395" i="14"/>
  <c r="AA396" i="14"/>
  <c r="AB396" i="14"/>
  <c r="AC396" i="14"/>
  <c r="AD396" i="14"/>
  <c r="AE396" i="14"/>
  <c r="AF396" i="14"/>
  <c r="AG396" i="14"/>
  <c r="AH396" i="14"/>
  <c r="AA397" i="14"/>
  <c r="AB397" i="14"/>
  <c r="AC397" i="14"/>
  <c r="AD397" i="14"/>
  <c r="AE397" i="14"/>
  <c r="AF397" i="14"/>
  <c r="AG397" i="14"/>
  <c r="AH397" i="14"/>
  <c r="AA398" i="14"/>
  <c r="AB398" i="14"/>
  <c r="AC398" i="14"/>
  <c r="AD398" i="14"/>
  <c r="AE398" i="14"/>
  <c r="AF398" i="14"/>
  <c r="AG398" i="14"/>
  <c r="AH398" i="14"/>
  <c r="AA399" i="14"/>
  <c r="AB399" i="14"/>
  <c r="AC399" i="14"/>
  <c r="AD399" i="14"/>
  <c r="AE399" i="14"/>
  <c r="AF399" i="14"/>
  <c r="AG399" i="14"/>
  <c r="AH399" i="14"/>
  <c r="AA400" i="14"/>
  <c r="AB400" i="14"/>
  <c r="AC400" i="14"/>
  <c r="AD400" i="14"/>
  <c r="AE400" i="14"/>
  <c r="AF400" i="14"/>
  <c r="AG400" i="14"/>
  <c r="AH400" i="14"/>
  <c r="AA401" i="14"/>
  <c r="AB401" i="14"/>
  <c r="AC401" i="14"/>
  <c r="AD401" i="14"/>
  <c r="AE401" i="14"/>
  <c r="AF401" i="14"/>
  <c r="AG401" i="14"/>
  <c r="AH401" i="14"/>
  <c r="AA402" i="14"/>
  <c r="AB402" i="14"/>
  <c r="AC402" i="14"/>
  <c r="AD402" i="14"/>
  <c r="AE402" i="14"/>
  <c r="AF402" i="14"/>
  <c r="AG402" i="14"/>
  <c r="AH402" i="14"/>
  <c r="AA403" i="14"/>
  <c r="AB403" i="14"/>
  <c r="AC403" i="14"/>
  <c r="AD403" i="14"/>
  <c r="AE403" i="14"/>
  <c r="AF403" i="14"/>
  <c r="AG403" i="14"/>
  <c r="AH403" i="14"/>
  <c r="AA404" i="14"/>
  <c r="AB404" i="14"/>
  <c r="AC404" i="14"/>
  <c r="AD404" i="14"/>
  <c r="AE404" i="14"/>
  <c r="AF404" i="14"/>
  <c r="AG404" i="14"/>
  <c r="AH404" i="14"/>
  <c r="AA405" i="14"/>
  <c r="AB405" i="14"/>
  <c r="AC405" i="14"/>
  <c r="AD405" i="14"/>
  <c r="AE405" i="14"/>
  <c r="AF405" i="14"/>
  <c r="AG405" i="14"/>
  <c r="AH405" i="14"/>
  <c r="AA406" i="14"/>
  <c r="AB406" i="14"/>
  <c r="AC406" i="14"/>
  <c r="AD406" i="14"/>
  <c r="AE406" i="14"/>
  <c r="AF406" i="14"/>
  <c r="AG406" i="14"/>
  <c r="AH406" i="14"/>
  <c r="AA407" i="14"/>
  <c r="AB407" i="14"/>
  <c r="AC407" i="14"/>
  <c r="AD407" i="14"/>
  <c r="AE407" i="14"/>
  <c r="AF407" i="14"/>
  <c r="AG407" i="14"/>
  <c r="AH407" i="14"/>
  <c r="AA408" i="14"/>
  <c r="AB408" i="14"/>
  <c r="AC408" i="14"/>
  <c r="AD408" i="14"/>
  <c r="AE408" i="14"/>
  <c r="AF408" i="14"/>
  <c r="AG408" i="14"/>
  <c r="AH408" i="14"/>
  <c r="AA409" i="14"/>
  <c r="AB409" i="14"/>
  <c r="AC409" i="14"/>
  <c r="AD409" i="14"/>
  <c r="AE409" i="14"/>
  <c r="AF409" i="14"/>
  <c r="AG409" i="14"/>
  <c r="AH409" i="14"/>
  <c r="AA410" i="14"/>
  <c r="AB410" i="14"/>
  <c r="AC410" i="14"/>
  <c r="AD410" i="14"/>
  <c r="AE410" i="14"/>
  <c r="AF410" i="14"/>
  <c r="AG410" i="14"/>
  <c r="AH410" i="14"/>
  <c r="AA411" i="14"/>
  <c r="AB411" i="14"/>
  <c r="AC411" i="14"/>
  <c r="AD411" i="14"/>
  <c r="AE411" i="14"/>
  <c r="AF411" i="14"/>
  <c r="AG411" i="14"/>
  <c r="AH411" i="14"/>
  <c r="AA412" i="14"/>
  <c r="AB412" i="14"/>
  <c r="AC412" i="14"/>
  <c r="AD412" i="14"/>
  <c r="AE412" i="14"/>
  <c r="AF412" i="14"/>
  <c r="AG412" i="14"/>
  <c r="AH412" i="14"/>
  <c r="AA413" i="14"/>
  <c r="AB413" i="14"/>
  <c r="AC413" i="14"/>
  <c r="AD413" i="14"/>
  <c r="AE413" i="14"/>
  <c r="AF413" i="14"/>
  <c r="AG413" i="14"/>
  <c r="AH413" i="14"/>
  <c r="AA414" i="14"/>
  <c r="AB414" i="14"/>
  <c r="AC414" i="14"/>
  <c r="AD414" i="14"/>
  <c r="AE414" i="14"/>
  <c r="AF414" i="14"/>
  <c r="AG414" i="14"/>
  <c r="AH414" i="14"/>
  <c r="AA415" i="14"/>
  <c r="AB415" i="14"/>
  <c r="AC415" i="14"/>
  <c r="AD415" i="14"/>
  <c r="AE415" i="14"/>
  <c r="AF415" i="14"/>
  <c r="AG415" i="14"/>
  <c r="AH415" i="14"/>
  <c r="AA416" i="14"/>
  <c r="AB416" i="14"/>
  <c r="AC416" i="14"/>
  <c r="AD416" i="14"/>
  <c r="AE416" i="14"/>
  <c r="AF416" i="14"/>
  <c r="AG416" i="14"/>
  <c r="AH416" i="14"/>
  <c r="AA417" i="14"/>
  <c r="AB417" i="14"/>
  <c r="AC417" i="14"/>
  <c r="AD417" i="14"/>
  <c r="AE417" i="14"/>
  <c r="AF417" i="14"/>
  <c r="AG417" i="14"/>
  <c r="AH417" i="14"/>
  <c r="AA418" i="14"/>
  <c r="AB418" i="14"/>
  <c r="AC418" i="14"/>
  <c r="AD418" i="14"/>
  <c r="AE418" i="14"/>
  <c r="AF418" i="14"/>
  <c r="AG418" i="14"/>
  <c r="AH418" i="14"/>
  <c r="AA419" i="14"/>
  <c r="AB419" i="14"/>
  <c r="AC419" i="14"/>
  <c r="AD419" i="14"/>
  <c r="AE419" i="14"/>
  <c r="AF419" i="14"/>
  <c r="AG419" i="14"/>
  <c r="AH419" i="14"/>
  <c r="AA420" i="14"/>
  <c r="AB420" i="14"/>
  <c r="AC420" i="14"/>
  <c r="AD420" i="14"/>
  <c r="AE420" i="14"/>
  <c r="AF420" i="14"/>
  <c r="AG420" i="14"/>
  <c r="AH420" i="14"/>
  <c r="AA421" i="14"/>
  <c r="AB421" i="14"/>
  <c r="AC421" i="14"/>
  <c r="AD421" i="14"/>
  <c r="AE421" i="14"/>
  <c r="AF421" i="14"/>
  <c r="AG421" i="14"/>
  <c r="AH421" i="14"/>
  <c r="AA422" i="14"/>
  <c r="AB422" i="14"/>
  <c r="AC422" i="14"/>
  <c r="AD422" i="14"/>
  <c r="AE422" i="14"/>
  <c r="AF422" i="14"/>
  <c r="AG422" i="14"/>
  <c r="AH422" i="14"/>
  <c r="AA423" i="14"/>
  <c r="AB423" i="14"/>
  <c r="AC423" i="14"/>
  <c r="AD423" i="14"/>
  <c r="AE423" i="14"/>
  <c r="AF423" i="14"/>
  <c r="AG423" i="14"/>
  <c r="AH423" i="14"/>
  <c r="AA424" i="14"/>
  <c r="AB424" i="14"/>
  <c r="AC424" i="14"/>
  <c r="AD424" i="14"/>
  <c r="AE424" i="14"/>
  <c r="AF424" i="14"/>
  <c r="AG424" i="14"/>
  <c r="AH424" i="14"/>
  <c r="AA425" i="14"/>
  <c r="AB425" i="14"/>
  <c r="AC425" i="14"/>
  <c r="AD425" i="14"/>
  <c r="AE425" i="14"/>
  <c r="AF425" i="14"/>
  <c r="AG425" i="14"/>
  <c r="AH425" i="14"/>
  <c r="AA426" i="14"/>
  <c r="AB426" i="14"/>
  <c r="AC426" i="14"/>
  <c r="AD426" i="14"/>
  <c r="AE426" i="14"/>
  <c r="AF426" i="14"/>
  <c r="AG426" i="14"/>
  <c r="AH426" i="14"/>
  <c r="AA427" i="14"/>
  <c r="AB427" i="14"/>
  <c r="AC427" i="14"/>
  <c r="AD427" i="14"/>
  <c r="AE427" i="14"/>
  <c r="AF427" i="14"/>
  <c r="AG427" i="14"/>
  <c r="AH427" i="14"/>
  <c r="AA428" i="14"/>
  <c r="AB428" i="14"/>
  <c r="AC428" i="14"/>
  <c r="AD428" i="14"/>
  <c r="AE428" i="14"/>
  <c r="AF428" i="14"/>
  <c r="AG428" i="14"/>
  <c r="AH428" i="14"/>
  <c r="AA429" i="14"/>
  <c r="AB429" i="14"/>
  <c r="AC429" i="14"/>
  <c r="AD429" i="14"/>
  <c r="AE429" i="14"/>
  <c r="AF429" i="14"/>
  <c r="AG429" i="14"/>
  <c r="AH429" i="14"/>
  <c r="AA430" i="14"/>
  <c r="AB430" i="14"/>
  <c r="AC430" i="14"/>
  <c r="AD430" i="14"/>
  <c r="AE430" i="14"/>
  <c r="AF430" i="14"/>
  <c r="AG430" i="14"/>
  <c r="AH430" i="14"/>
  <c r="AA431" i="14"/>
  <c r="AB431" i="14"/>
  <c r="AC431" i="14"/>
  <c r="AD431" i="14"/>
  <c r="AE431" i="14"/>
  <c r="AF431" i="14"/>
  <c r="AG431" i="14"/>
  <c r="AH431" i="14"/>
  <c r="AA432" i="14"/>
  <c r="AB432" i="14"/>
  <c r="AC432" i="14"/>
  <c r="AD432" i="14"/>
  <c r="AE432" i="14"/>
  <c r="AF432" i="14"/>
  <c r="AG432" i="14"/>
  <c r="AH432" i="14"/>
  <c r="AA433" i="14"/>
  <c r="AB433" i="14"/>
  <c r="AC433" i="14"/>
  <c r="AD433" i="14"/>
  <c r="AE433" i="14"/>
  <c r="AF433" i="14"/>
  <c r="AG433" i="14"/>
  <c r="AH433" i="14"/>
  <c r="AA434" i="14"/>
  <c r="AB434" i="14"/>
  <c r="AC434" i="14"/>
  <c r="AD434" i="14"/>
  <c r="AE434" i="14"/>
  <c r="AF434" i="14"/>
  <c r="AG434" i="14"/>
  <c r="AH434" i="14"/>
  <c r="AA435" i="14"/>
  <c r="AB435" i="14"/>
  <c r="AC435" i="14"/>
  <c r="AD435" i="14"/>
  <c r="AE435" i="14"/>
  <c r="AF435" i="14"/>
  <c r="AG435" i="14"/>
  <c r="AH435" i="14"/>
  <c r="AA436" i="14"/>
  <c r="AB436" i="14"/>
  <c r="AC436" i="14"/>
  <c r="AD436" i="14"/>
  <c r="AE436" i="14"/>
  <c r="AF436" i="14"/>
  <c r="AG436" i="14"/>
  <c r="AH436" i="14"/>
  <c r="AA437" i="14"/>
  <c r="AB437" i="14"/>
  <c r="AC437" i="14"/>
  <c r="AD437" i="14"/>
  <c r="AE437" i="14"/>
  <c r="AF437" i="14"/>
  <c r="AG437" i="14"/>
  <c r="AH437" i="14"/>
  <c r="AA438" i="14"/>
  <c r="AB438" i="14"/>
  <c r="AC438" i="14"/>
  <c r="AD438" i="14"/>
  <c r="AE438" i="14"/>
  <c r="AF438" i="14"/>
  <c r="AG438" i="14"/>
  <c r="AH438" i="14"/>
  <c r="AA439" i="14"/>
  <c r="AB439" i="14"/>
  <c r="AC439" i="14"/>
  <c r="AD439" i="14"/>
  <c r="AE439" i="14"/>
  <c r="AF439" i="14"/>
  <c r="AG439" i="14"/>
  <c r="AH439" i="14"/>
  <c r="AA440" i="14"/>
  <c r="AB440" i="14"/>
  <c r="AC440" i="14"/>
  <c r="AD440" i="14"/>
  <c r="AE440" i="14"/>
  <c r="AF440" i="14"/>
  <c r="AG440" i="14"/>
  <c r="AH440" i="14"/>
  <c r="AA441" i="14"/>
  <c r="AB441" i="14"/>
  <c r="AC441" i="14"/>
  <c r="AD441" i="14"/>
  <c r="AE441" i="14"/>
  <c r="AF441" i="14"/>
  <c r="AG441" i="14"/>
  <c r="AH441" i="14"/>
  <c r="AA442" i="14"/>
  <c r="AB442" i="14"/>
  <c r="AC442" i="14"/>
  <c r="AD442" i="14"/>
  <c r="AE442" i="14"/>
  <c r="AF442" i="14"/>
  <c r="AG442" i="14"/>
  <c r="AH442" i="14"/>
  <c r="AA443" i="14"/>
  <c r="AB443" i="14"/>
  <c r="AC443" i="14"/>
  <c r="AD443" i="14"/>
  <c r="AE443" i="14"/>
  <c r="AF443" i="14"/>
  <c r="AG443" i="14"/>
  <c r="AH443" i="14"/>
  <c r="AA444" i="14"/>
  <c r="AB444" i="14"/>
  <c r="AC444" i="14"/>
  <c r="AD444" i="14"/>
  <c r="AE444" i="14"/>
  <c r="AF444" i="14"/>
  <c r="AG444" i="14"/>
  <c r="AH444" i="14"/>
  <c r="AA445" i="14"/>
  <c r="AB445" i="14"/>
  <c r="AC445" i="14"/>
  <c r="AD445" i="14"/>
  <c r="AE445" i="14"/>
  <c r="AF445" i="14"/>
  <c r="AG445" i="14"/>
  <c r="AH445" i="14"/>
  <c r="AA446" i="14"/>
  <c r="AB446" i="14"/>
  <c r="AC446" i="14"/>
  <c r="AD446" i="14"/>
  <c r="AE446" i="14"/>
  <c r="AF446" i="14"/>
  <c r="AG446" i="14"/>
  <c r="AH446" i="14"/>
  <c r="AA447" i="14"/>
  <c r="AB447" i="14"/>
  <c r="AC447" i="14"/>
  <c r="AD447" i="14"/>
  <c r="AE447" i="14"/>
  <c r="AF447" i="14"/>
  <c r="AG447" i="14"/>
  <c r="AH447" i="14"/>
  <c r="AA448" i="14"/>
  <c r="AB448" i="14"/>
  <c r="AC448" i="14"/>
  <c r="AD448" i="14"/>
  <c r="AE448" i="14"/>
  <c r="AF448" i="14"/>
  <c r="AG448" i="14"/>
  <c r="AH448" i="14"/>
  <c r="AA449" i="14"/>
  <c r="AB449" i="14"/>
  <c r="AC449" i="14"/>
  <c r="AD449" i="14"/>
  <c r="AE449" i="14"/>
  <c r="AF449" i="14"/>
  <c r="AG449" i="14"/>
  <c r="AH449" i="14"/>
  <c r="AA450" i="14"/>
  <c r="AB450" i="14"/>
  <c r="AC450" i="14"/>
  <c r="AD450" i="14"/>
  <c r="AE450" i="14"/>
  <c r="AF450" i="14"/>
  <c r="AG450" i="14"/>
  <c r="AH450" i="14"/>
  <c r="AA451" i="14"/>
  <c r="AB451" i="14"/>
  <c r="AC451" i="14"/>
  <c r="AD451" i="14"/>
  <c r="AE451" i="14"/>
  <c r="AF451" i="14"/>
  <c r="AG451" i="14"/>
  <c r="AH451" i="14"/>
  <c r="AA452" i="14"/>
  <c r="AB452" i="14"/>
  <c r="AC452" i="14"/>
  <c r="AD452" i="14"/>
  <c r="AE452" i="14"/>
  <c r="AF452" i="14"/>
  <c r="AG452" i="14"/>
  <c r="AH452" i="14"/>
  <c r="AA453" i="14"/>
  <c r="AB453" i="14"/>
  <c r="AC453" i="14"/>
  <c r="AD453" i="14"/>
  <c r="AE453" i="14"/>
  <c r="AF453" i="14"/>
  <c r="AG453" i="14"/>
  <c r="AH453" i="14"/>
  <c r="AA454" i="14"/>
  <c r="AB454" i="14"/>
  <c r="AC454" i="14"/>
  <c r="AD454" i="14"/>
  <c r="AE454" i="14"/>
  <c r="AF454" i="14"/>
  <c r="AG454" i="14"/>
  <c r="AH454" i="14"/>
  <c r="AA455" i="14"/>
  <c r="AB455" i="14"/>
  <c r="AC455" i="14"/>
  <c r="AD455" i="14"/>
  <c r="AE455" i="14"/>
  <c r="AF455" i="14"/>
  <c r="AG455" i="14"/>
  <c r="AH455" i="14"/>
  <c r="AA456" i="14"/>
  <c r="AB456" i="14"/>
  <c r="AC456" i="14"/>
  <c r="AD456" i="14"/>
  <c r="AE456" i="14"/>
  <c r="AF456" i="14"/>
  <c r="AG456" i="14"/>
  <c r="AH456" i="14"/>
  <c r="AA457" i="14"/>
  <c r="AB457" i="14"/>
  <c r="AC457" i="14"/>
  <c r="AD457" i="14"/>
  <c r="AE457" i="14"/>
  <c r="AF457" i="14"/>
  <c r="AG457" i="14"/>
  <c r="AH457" i="14"/>
  <c r="AA458" i="14"/>
  <c r="AB458" i="14"/>
  <c r="AC458" i="14"/>
  <c r="AD458" i="14"/>
  <c r="AE458" i="14"/>
  <c r="AF458" i="14"/>
  <c r="AG458" i="14"/>
  <c r="AH458" i="14"/>
  <c r="AA459" i="14"/>
  <c r="AB459" i="14"/>
  <c r="AC459" i="14"/>
  <c r="AD459" i="14"/>
  <c r="AE459" i="14"/>
  <c r="AF459" i="14"/>
  <c r="AG459" i="14"/>
  <c r="AH459" i="14"/>
  <c r="AA460" i="14"/>
  <c r="AB460" i="14"/>
  <c r="AC460" i="14"/>
  <c r="AD460" i="14"/>
  <c r="AE460" i="14"/>
  <c r="AF460" i="14"/>
  <c r="AG460" i="14"/>
  <c r="AH460" i="14"/>
  <c r="AA461" i="14"/>
  <c r="AB461" i="14"/>
  <c r="AC461" i="14"/>
  <c r="AD461" i="14"/>
  <c r="AE461" i="14"/>
  <c r="AF461" i="14"/>
  <c r="AG461" i="14"/>
  <c r="AH461" i="14"/>
  <c r="AA462" i="14"/>
  <c r="AB462" i="14"/>
  <c r="AC462" i="14"/>
  <c r="AD462" i="14"/>
  <c r="AE462" i="14"/>
  <c r="AF462" i="14"/>
  <c r="AG462" i="14"/>
  <c r="AH462" i="14"/>
  <c r="AA463" i="14"/>
  <c r="AB463" i="14"/>
  <c r="AC463" i="14"/>
  <c r="AD463" i="14"/>
  <c r="AE463" i="14"/>
  <c r="AF463" i="14"/>
  <c r="AG463" i="14"/>
  <c r="AH463" i="14"/>
  <c r="AA464" i="14"/>
  <c r="AB464" i="14"/>
  <c r="AC464" i="14"/>
  <c r="AD464" i="14"/>
  <c r="AE464" i="14"/>
  <c r="AF464" i="14"/>
  <c r="AG464" i="14"/>
  <c r="AH464" i="14"/>
  <c r="AA465" i="14"/>
  <c r="AB465" i="14"/>
  <c r="AC465" i="14"/>
  <c r="AD465" i="14"/>
  <c r="AE465" i="14"/>
  <c r="AF465" i="14"/>
  <c r="AG465" i="14"/>
  <c r="AH465" i="14"/>
  <c r="AA466" i="14"/>
  <c r="AB466" i="14"/>
  <c r="AC466" i="14"/>
  <c r="AD466" i="14"/>
  <c r="AE466" i="14"/>
  <c r="AF466" i="14"/>
  <c r="AG466" i="14"/>
  <c r="AH466" i="14"/>
  <c r="AA467" i="14"/>
  <c r="AB467" i="14"/>
  <c r="AC467" i="14"/>
  <c r="AD467" i="14"/>
  <c r="AE467" i="14"/>
  <c r="AF467" i="14"/>
  <c r="AG467" i="14"/>
  <c r="AH467" i="14"/>
  <c r="AA468" i="14"/>
  <c r="AB468" i="14"/>
  <c r="AC468" i="14"/>
  <c r="AD468" i="14"/>
  <c r="AE468" i="14"/>
  <c r="AF468" i="14"/>
  <c r="AG468" i="14"/>
  <c r="AH468" i="14"/>
  <c r="AA469" i="14"/>
  <c r="AB469" i="14"/>
  <c r="AC469" i="14"/>
  <c r="AD469" i="14"/>
  <c r="AE469" i="14"/>
  <c r="AF469" i="14"/>
  <c r="AG469" i="14"/>
  <c r="AH469" i="14"/>
  <c r="AA470" i="14"/>
  <c r="AB470" i="14"/>
  <c r="AC470" i="14"/>
  <c r="AD470" i="14"/>
  <c r="AE470" i="14"/>
  <c r="AF470" i="14"/>
  <c r="AG470" i="14"/>
  <c r="AH470" i="14"/>
  <c r="AA471" i="14"/>
  <c r="AB471" i="14"/>
  <c r="AC471" i="14"/>
  <c r="AD471" i="14"/>
  <c r="AE471" i="14"/>
  <c r="AF471" i="14"/>
  <c r="AG471" i="14"/>
  <c r="AH471" i="14"/>
  <c r="AA472" i="14"/>
  <c r="AB472" i="14"/>
  <c r="AC472" i="14"/>
  <c r="AD472" i="14"/>
  <c r="AE472" i="14"/>
  <c r="AF472" i="14"/>
  <c r="AG472" i="14"/>
  <c r="AH472" i="14"/>
  <c r="AA473" i="14"/>
  <c r="AB473" i="14"/>
  <c r="AC473" i="14"/>
  <c r="AD473" i="14"/>
  <c r="AE473" i="14"/>
  <c r="AF473" i="14"/>
  <c r="AG473" i="14"/>
  <c r="AH473" i="14"/>
  <c r="AA474" i="14"/>
  <c r="AB474" i="14"/>
  <c r="AC474" i="14"/>
  <c r="AD474" i="14"/>
  <c r="AE474" i="14"/>
  <c r="AF474" i="14"/>
  <c r="AG474" i="14"/>
  <c r="AH474" i="14"/>
  <c r="AA475" i="14"/>
  <c r="AB475" i="14"/>
  <c r="AC475" i="14"/>
  <c r="AD475" i="14"/>
  <c r="AE475" i="14"/>
  <c r="AF475" i="14"/>
  <c r="AG475" i="14"/>
  <c r="AH475" i="14"/>
  <c r="AA476" i="14"/>
  <c r="AB476" i="14"/>
  <c r="AC476" i="14"/>
  <c r="AD476" i="14"/>
  <c r="AE476" i="14"/>
  <c r="AF476" i="14"/>
  <c r="AG476" i="14"/>
  <c r="AH476" i="14"/>
  <c r="AA477" i="14"/>
  <c r="AB477" i="14"/>
  <c r="AC477" i="14"/>
  <c r="AD477" i="14"/>
  <c r="AE477" i="14"/>
  <c r="AF477" i="14"/>
  <c r="AG477" i="14"/>
  <c r="AH477" i="14"/>
  <c r="AA478" i="14"/>
  <c r="AB478" i="14"/>
  <c r="AC478" i="14"/>
  <c r="AD478" i="14"/>
  <c r="AE478" i="14"/>
  <c r="AF478" i="14"/>
  <c r="AG478" i="14"/>
  <c r="AH478" i="14"/>
  <c r="AA479" i="14"/>
  <c r="AB479" i="14"/>
  <c r="AC479" i="14"/>
  <c r="AD479" i="14"/>
  <c r="AE479" i="14"/>
  <c r="AF479" i="14"/>
  <c r="AG479" i="14"/>
  <c r="AH479" i="14"/>
  <c r="AA480" i="14"/>
  <c r="AB480" i="14"/>
  <c r="AC480" i="14"/>
  <c r="AD480" i="14"/>
  <c r="AE480" i="14"/>
  <c r="AF480" i="14"/>
  <c r="AG480" i="14"/>
  <c r="AH480" i="14"/>
  <c r="AA481" i="14"/>
  <c r="AB481" i="14"/>
  <c r="AC481" i="14"/>
  <c r="AD481" i="14"/>
  <c r="AE481" i="14"/>
  <c r="AF481" i="14"/>
  <c r="AG481" i="14"/>
  <c r="AH481" i="14"/>
  <c r="AA482" i="14"/>
  <c r="AB482" i="14"/>
  <c r="AC482" i="14"/>
  <c r="AD482" i="14"/>
  <c r="AE482" i="14"/>
  <c r="AF482" i="14"/>
  <c r="AG482" i="14"/>
  <c r="AH482" i="14"/>
  <c r="AA483" i="14"/>
  <c r="AB483" i="14"/>
  <c r="AC483" i="14"/>
  <c r="AD483" i="14"/>
  <c r="AE483" i="14"/>
  <c r="AF483" i="14"/>
  <c r="AG483" i="14"/>
  <c r="AH483" i="14"/>
  <c r="AA484" i="14"/>
  <c r="AB484" i="14"/>
  <c r="AC484" i="14"/>
  <c r="AD484" i="14"/>
  <c r="AE484" i="14"/>
  <c r="AF484" i="14"/>
  <c r="AG484" i="14"/>
  <c r="AH484" i="14"/>
  <c r="AA485" i="14"/>
  <c r="AB485" i="14"/>
  <c r="AC485" i="14"/>
  <c r="AD485" i="14"/>
  <c r="AE485" i="14"/>
  <c r="AF485" i="14"/>
  <c r="AG485" i="14"/>
  <c r="AH485" i="14"/>
  <c r="AA486" i="14"/>
  <c r="AB486" i="14"/>
  <c r="AC486" i="14"/>
  <c r="AD486" i="14"/>
  <c r="AE486" i="14"/>
  <c r="AF486" i="14"/>
  <c r="AG486" i="14"/>
  <c r="AH486" i="14"/>
  <c r="AA487" i="14"/>
  <c r="AB487" i="14"/>
  <c r="AC487" i="14"/>
  <c r="AD487" i="14"/>
  <c r="AE487" i="14"/>
  <c r="AF487" i="14"/>
  <c r="AG487" i="14"/>
  <c r="AH487" i="14"/>
  <c r="AA488" i="14"/>
  <c r="AB488" i="14"/>
  <c r="AC488" i="14"/>
  <c r="AD488" i="14"/>
  <c r="AE488" i="14"/>
  <c r="AF488" i="14"/>
  <c r="AG488" i="14"/>
  <c r="AH488" i="14"/>
  <c r="AA489" i="14"/>
  <c r="AB489" i="14"/>
  <c r="AC489" i="14"/>
  <c r="AD489" i="14"/>
  <c r="AE489" i="14"/>
  <c r="AF489" i="14"/>
  <c r="AG489" i="14"/>
  <c r="AH489" i="14"/>
  <c r="AA490" i="14"/>
  <c r="AB490" i="14"/>
  <c r="AC490" i="14"/>
  <c r="AD490" i="14"/>
  <c r="AE490" i="14"/>
  <c r="AF490" i="14"/>
  <c r="AG490" i="14"/>
  <c r="AH490" i="14"/>
  <c r="AA491" i="14"/>
  <c r="AB491" i="14"/>
  <c r="AC491" i="14"/>
  <c r="AD491" i="14"/>
  <c r="AE491" i="14"/>
  <c r="AF491" i="14"/>
  <c r="AG491" i="14"/>
  <c r="AH491" i="14"/>
  <c r="AA492" i="14"/>
  <c r="AB492" i="14"/>
  <c r="AC492" i="14"/>
  <c r="AD492" i="14"/>
  <c r="AE492" i="14"/>
  <c r="AF492" i="14"/>
  <c r="AG492" i="14"/>
  <c r="AH492" i="14"/>
  <c r="AA493" i="14"/>
  <c r="AB493" i="14"/>
  <c r="AC493" i="14"/>
  <c r="AD493" i="14"/>
  <c r="AE493" i="14"/>
  <c r="AF493" i="14"/>
  <c r="AG493" i="14"/>
  <c r="AH493" i="14"/>
  <c r="AA494" i="14"/>
  <c r="AB494" i="14"/>
  <c r="AC494" i="14"/>
  <c r="AD494" i="14"/>
  <c r="AE494" i="14"/>
  <c r="AF494" i="14"/>
  <c r="AG494" i="14"/>
  <c r="AH494" i="14"/>
  <c r="AA495" i="14"/>
  <c r="AB495" i="14"/>
  <c r="AC495" i="14"/>
  <c r="AD495" i="14"/>
  <c r="AE495" i="14"/>
  <c r="AF495" i="14"/>
  <c r="AG495" i="14"/>
  <c r="AH495" i="14"/>
  <c r="AA496" i="14"/>
  <c r="AB496" i="14"/>
  <c r="AC496" i="14"/>
  <c r="AD496" i="14"/>
  <c r="AE496" i="14"/>
  <c r="AF496" i="14"/>
  <c r="AG496" i="14"/>
  <c r="AH496" i="14"/>
  <c r="AA497" i="14"/>
  <c r="AB497" i="14"/>
  <c r="AC497" i="14"/>
  <c r="AD497" i="14"/>
  <c r="AE497" i="14"/>
  <c r="AF497" i="14"/>
  <c r="AG497" i="14"/>
  <c r="AH497" i="14"/>
  <c r="AA498" i="14"/>
  <c r="AB498" i="14"/>
  <c r="AC498" i="14"/>
  <c r="AD498" i="14"/>
  <c r="AE498" i="14"/>
  <c r="AF498" i="14"/>
  <c r="AG498" i="14"/>
  <c r="AH498" i="14"/>
  <c r="AA499" i="14"/>
  <c r="AB499" i="14"/>
  <c r="AC499" i="14"/>
  <c r="AD499" i="14"/>
  <c r="AE499" i="14"/>
  <c r="AF499" i="14"/>
  <c r="AG499" i="14"/>
  <c r="AH499" i="14"/>
  <c r="AA500" i="14"/>
  <c r="AB500" i="14"/>
  <c r="AC500" i="14"/>
  <c r="AD500" i="14"/>
  <c r="AE500" i="14"/>
  <c r="AF500" i="14"/>
  <c r="AG500" i="14"/>
  <c r="AH500" i="14"/>
  <c r="AA501" i="14"/>
  <c r="AB501" i="14"/>
  <c r="AC501" i="14"/>
  <c r="AD501" i="14"/>
  <c r="AE501" i="14"/>
  <c r="AF501" i="14"/>
  <c r="AG501" i="14"/>
  <c r="AH501" i="14"/>
  <c r="AA502" i="14"/>
  <c r="AB502" i="14"/>
  <c r="AC502" i="14"/>
  <c r="AD502" i="14"/>
  <c r="AE502" i="14"/>
  <c r="AF502" i="14"/>
  <c r="AG502" i="14"/>
  <c r="AH502" i="14"/>
  <c r="AA503" i="14"/>
  <c r="AB503" i="14"/>
  <c r="AC503" i="14"/>
  <c r="AD503" i="14"/>
  <c r="AE503" i="14"/>
  <c r="AF503" i="14"/>
  <c r="AG503" i="14"/>
  <c r="AH503" i="14"/>
  <c r="AA504" i="14"/>
  <c r="AB504" i="14"/>
  <c r="AC504" i="14"/>
  <c r="AD504" i="14"/>
  <c r="AE504" i="14"/>
  <c r="AF504" i="14"/>
  <c r="AG504" i="14"/>
  <c r="AH504" i="14"/>
  <c r="AB5" i="14"/>
  <c r="AC5" i="14"/>
  <c r="AD5" i="14"/>
  <c r="AE5" i="14"/>
  <c r="AF5" i="14"/>
  <c r="AG5" i="14"/>
  <c r="AH5" i="14"/>
  <c r="AA5" i="14"/>
  <c r="Y86" i="17" l="1"/>
  <c r="S86" i="17"/>
  <c r="AC68" i="17"/>
  <c r="AC86" i="17" s="1"/>
  <c r="P86" i="17"/>
  <c r="AZ15" i="14"/>
  <c r="AB68" i="17"/>
  <c r="AB86" i="17" s="1"/>
  <c r="AZ11" i="14"/>
  <c r="Z86" i="17"/>
  <c r="W86" i="17"/>
  <c r="AZ16" i="14"/>
  <c r="AZ12" i="14"/>
  <c r="AZ7" i="14"/>
  <c r="AZ19" i="14"/>
  <c r="AZ18" i="14"/>
  <c r="AZ17" i="14"/>
  <c r="AZ13" i="14"/>
  <c r="AZ10" i="14"/>
  <c r="AZ8" i="14"/>
  <c r="AZ9" i="14"/>
  <c r="AZ5" i="14"/>
  <c r="AZ20" i="14"/>
  <c r="Q86" i="17"/>
  <c r="V68" i="17"/>
  <c r="V86" i="17" s="1"/>
  <c r="U68" i="17"/>
  <c r="U86" i="17" s="1"/>
  <c r="AF506" i="14"/>
  <c r="AB506" i="14"/>
  <c r="AA506" i="14"/>
  <c r="AD506" i="14"/>
  <c r="AH506" i="14"/>
  <c r="AG506" i="14"/>
  <c r="AE506" i="14"/>
  <c r="AC506" i="14"/>
  <c r="BC8" i="14"/>
  <c r="BC9" i="14"/>
  <c r="BC10" i="14"/>
  <c r="BC14" i="14"/>
  <c r="BC15" i="14"/>
  <c r="BC21" i="14"/>
  <c r="BC22" i="14"/>
  <c r="BC23" i="14"/>
  <c r="BC24" i="14"/>
  <c r="BC25" i="14"/>
  <c r="BC26" i="14"/>
  <c r="BC27" i="14"/>
  <c r="BC28" i="14"/>
  <c r="BC29" i="14"/>
  <c r="BC30" i="14"/>
  <c r="BC31" i="14"/>
  <c r="BC32" i="14"/>
  <c r="BC33" i="14"/>
  <c r="BC34" i="14"/>
  <c r="BC35" i="14"/>
  <c r="BC36" i="14"/>
  <c r="BC37" i="14"/>
  <c r="BC38" i="14"/>
  <c r="BC39" i="14"/>
  <c r="BC40" i="14"/>
  <c r="BC41" i="14"/>
  <c r="BC42" i="14"/>
  <c r="BC43" i="14"/>
  <c r="BC44" i="14"/>
  <c r="BC45" i="14"/>
  <c r="BC46" i="14"/>
  <c r="BC47" i="14"/>
  <c r="BC48" i="14"/>
  <c r="BC49" i="14"/>
  <c r="BC50" i="14"/>
  <c r="BC51" i="14"/>
  <c r="BC52" i="14"/>
  <c r="BC53" i="14"/>
  <c r="BC54" i="14"/>
  <c r="BC55" i="14"/>
  <c r="BC56" i="14"/>
  <c r="BC57" i="14"/>
  <c r="BC58" i="14"/>
  <c r="BC59" i="14"/>
  <c r="BC60" i="14"/>
  <c r="BC61" i="14"/>
  <c r="BC62" i="14"/>
  <c r="BC63" i="14"/>
  <c r="BC64" i="14"/>
  <c r="BC65" i="14"/>
  <c r="BC66" i="14"/>
  <c r="BC67" i="14"/>
  <c r="BC68" i="14"/>
  <c r="BC69" i="14"/>
  <c r="BC70" i="14"/>
  <c r="BC71" i="14"/>
  <c r="BC72" i="14"/>
  <c r="BC73" i="14"/>
  <c r="BC74" i="14"/>
  <c r="BC75" i="14"/>
  <c r="BC76" i="14"/>
  <c r="BC77" i="14"/>
  <c r="BC78" i="14"/>
  <c r="BC79" i="14"/>
  <c r="BC80" i="14"/>
  <c r="BC81" i="14"/>
  <c r="BC82" i="14"/>
  <c r="BC83" i="14"/>
  <c r="BC84" i="14"/>
  <c r="BC85" i="14"/>
  <c r="BC86" i="14"/>
  <c r="BC87" i="14"/>
  <c r="BC88" i="14"/>
  <c r="BC89" i="14"/>
  <c r="BC90" i="14"/>
  <c r="BC91" i="14"/>
  <c r="BC92" i="14"/>
  <c r="BC93" i="14"/>
  <c r="BC94" i="14"/>
  <c r="BC95" i="14"/>
  <c r="BC96" i="14"/>
  <c r="BC97" i="14"/>
  <c r="BC98" i="14"/>
  <c r="BC99" i="14"/>
  <c r="BC100" i="14"/>
  <c r="BC101" i="14"/>
  <c r="BC102" i="14"/>
  <c r="BC103" i="14"/>
  <c r="BC104" i="14"/>
  <c r="BC105" i="14"/>
  <c r="BC106" i="14"/>
  <c r="BC107" i="14"/>
  <c r="BC108" i="14"/>
  <c r="BC109" i="14"/>
  <c r="BC110" i="14"/>
  <c r="BC111" i="14"/>
  <c r="BC112" i="14"/>
  <c r="BC113" i="14"/>
  <c r="BC114" i="14"/>
  <c r="BC115" i="14"/>
  <c r="BC116" i="14"/>
  <c r="BC117" i="14"/>
  <c r="BC118" i="14"/>
  <c r="BC119" i="14"/>
  <c r="BC120" i="14"/>
  <c r="BC121" i="14"/>
  <c r="BC122" i="14"/>
  <c r="BC123" i="14"/>
  <c r="BC124" i="14"/>
  <c r="BC125" i="14"/>
  <c r="BC126" i="14"/>
  <c r="BC127" i="14"/>
  <c r="BC128" i="14"/>
  <c r="BC129" i="14"/>
  <c r="BC130" i="14"/>
  <c r="BC131" i="14"/>
  <c r="BC132" i="14"/>
  <c r="BC133" i="14"/>
  <c r="BC134" i="14"/>
  <c r="BC135" i="14"/>
  <c r="BC136" i="14"/>
  <c r="BC137" i="14"/>
  <c r="BC138" i="14"/>
  <c r="BC139" i="14"/>
  <c r="BC140" i="14"/>
  <c r="BC141" i="14"/>
  <c r="BC142" i="14"/>
  <c r="BC143" i="14"/>
  <c r="BC144" i="14"/>
  <c r="BC145" i="14"/>
  <c r="BC146" i="14"/>
  <c r="BC147" i="14"/>
  <c r="BC148" i="14"/>
  <c r="BC149" i="14"/>
  <c r="BC150" i="14"/>
  <c r="BC151" i="14"/>
  <c r="BC152" i="14"/>
  <c r="BC153" i="14"/>
  <c r="BC154" i="14"/>
  <c r="BC155" i="14"/>
  <c r="BC156" i="14"/>
  <c r="BC157" i="14"/>
  <c r="BC158" i="14"/>
  <c r="BC159" i="14"/>
  <c r="BC160" i="14"/>
  <c r="BC161" i="14"/>
  <c r="BC162" i="14"/>
  <c r="BC163" i="14"/>
  <c r="BC164" i="14"/>
  <c r="BC165" i="14"/>
  <c r="BC166" i="14"/>
  <c r="BC167" i="14"/>
  <c r="BC168" i="14"/>
  <c r="BC169" i="14"/>
  <c r="BC170" i="14"/>
  <c r="BC171" i="14"/>
  <c r="BC172" i="14"/>
  <c r="BC173" i="14"/>
  <c r="BC174" i="14"/>
  <c r="BC175" i="14"/>
  <c r="BC176" i="14"/>
  <c r="BC177" i="14"/>
  <c r="BC178" i="14"/>
  <c r="BC179" i="14"/>
  <c r="BC180" i="14"/>
  <c r="BC181" i="14"/>
  <c r="BC182" i="14"/>
  <c r="BC183" i="14"/>
  <c r="BC184" i="14"/>
  <c r="BC185" i="14"/>
  <c r="BC186" i="14"/>
  <c r="BC187" i="14"/>
  <c r="BC188" i="14"/>
  <c r="BC189" i="14"/>
  <c r="BC190" i="14"/>
  <c r="BC191" i="14"/>
  <c r="BC192" i="14"/>
  <c r="BC193" i="14"/>
  <c r="BC194" i="14"/>
  <c r="BC195" i="14"/>
  <c r="BC196" i="14"/>
  <c r="BC197" i="14"/>
  <c r="BC198" i="14"/>
  <c r="BC199" i="14"/>
  <c r="BC200" i="14"/>
  <c r="BC201" i="14"/>
  <c r="BC202" i="14"/>
  <c r="BC203" i="14"/>
  <c r="BC204" i="14"/>
  <c r="BC205" i="14"/>
  <c r="BC206" i="14"/>
  <c r="BC207" i="14"/>
  <c r="BC208" i="14"/>
  <c r="BC209" i="14"/>
  <c r="BC210" i="14"/>
  <c r="BC211" i="14"/>
  <c r="BC212" i="14"/>
  <c r="BC213" i="14"/>
  <c r="BC214" i="14"/>
  <c r="BC215" i="14"/>
  <c r="BC216" i="14"/>
  <c r="BC217" i="14"/>
  <c r="BC218" i="14"/>
  <c r="BC219" i="14"/>
  <c r="BC220" i="14"/>
  <c r="BC221" i="14"/>
  <c r="BC222" i="14"/>
  <c r="BC223" i="14"/>
  <c r="BC224" i="14"/>
  <c r="BC225" i="14"/>
  <c r="BC226" i="14"/>
  <c r="BC227" i="14"/>
  <c r="BC228" i="14"/>
  <c r="BC229" i="14"/>
  <c r="BC230" i="14"/>
  <c r="BC231" i="14"/>
  <c r="BC232" i="14"/>
  <c r="BC233" i="14"/>
  <c r="BC234" i="14"/>
  <c r="BC235" i="14"/>
  <c r="BC236" i="14"/>
  <c r="BC237" i="14"/>
  <c r="BC238" i="14"/>
  <c r="BC239" i="14"/>
  <c r="BC240" i="14"/>
  <c r="BC241" i="14"/>
  <c r="BC242" i="14"/>
  <c r="BC243" i="14"/>
  <c r="BC244" i="14"/>
  <c r="BC245" i="14"/>
  <c r="BC246" i="14"/>
  <c r="BC247" i="14"/>
  <c r="BC248" i="14"/>
  <c r="BC249" i="14"/>
  <c r="BC250" i="14"/>
  <c r="BC251" i="14"/>
  <c r="BC252" i="14"/>
  <c r="BC253" i="14"/>
  <c r="BC254" i="14"/>
  <c r="BC255" i="14"/>
  <c r="BC256" i="14"/>
  <c r="BC257" i="14"/>
  <c r="BC258" i="14"/>
  <c r="BC259" i="14"/>
  <c r="BC260" i="14"/>
  <c r="BC261" i="14"/>
  <c r="BC262" i="14"/>
  <c r="BC263" i="14"/>
  <c r="BC264" i="14"/>
  <c r="BC265" i="14"/>
  <c r="BC266" i="14"/>
  <c r="BC267" i="14"/>
  <c r="BC268" i="14"/>
  <c r="BC269" i="14"/>
  <c r="BC270" i="14"/>
  <c r="BC271" i="14"/>
  <c r="BC272" i="14"/>
  <c r="BC273" i="14"/>
  <c r="BC274" i="14"/>
  <c r="BC275" i="14"/>
  <c r="BC276" i="14"/>
  <c r="BC277" i="14"/>
  <c r="BC278" i="14"/>
  <c r="BC279" i="14"/>
  <c r="BC280" i="14"/>
  <c r="BC281" i="14"/>
  <c r="BC282" i="14"/>
  <c r="BC283" i="14"/>
  <c r="BC284" i="14"/>
  <c r="BC285" i="14"/>
  <c r="BC286" i="14"/>
  <c r="BC287" i="14"/>
  <c r="BC288" i="14"/>
  <c r="BC289" i="14"/>
  <c r="BC290" i="14"/>
  <c r="BC291" i="14"/>
  <c r="BC292" i="14"/>
  <c r="BC293" i="14"/>
  <c r="BC294" i="14"/>
  <c r="BC295" i="14"/>
  <c r="BC296" i="14"/>
  <c r="BC297" i="14"/>
  <c r="BC298" i="14"/>
  <c r="BC299" i="14"/>
  <c r="BC300" i="14"/>
  <c r="BC301" i="14"/>
  <c r="BC302" i="14"/>
  <c r="BC303" i="14"/>
  <c r="BC304" i="14"/>
  <c r="BC305" i="14"/>
  <c r="BC306" i="14"/>
  <c r="BC307" i="14"/>
  <c r="BC308" i="14"/>
  <c r="BC309" i="14"/>
  <c r="BC310" i="14"/>
  <c r="BC311" i="14"/>
  <c r="BC312" i="14"/>
  <c r="BC313" i="14"/>
  <c r="BC314" i="14"/>
  <c r="BC315" i="14"/>
  <c r="BC316" i="14"/>
  <c r="BC317" i="14"/>
  <c r="BC318" i="14"/>
  <c r="BC319" i="14"/>
  <c r="BC320" i="14"/>
  <c r="BC321" i="14"/>
  <c r="BC322" i="14"/>
  <c r="BC323" i="14"/>
  <c r="BC324" i="14"/>
  <c r="BC325" i="14"/>
  <c r="BC326" i="14"/>
  <c r="BC327" i="14"/>
  <c r="BC328" i="14"/>
  <c r="BC329" i="14"/>
  <c r="BC330" i="14"/>
  <c r="BC331" i="14"/>
  <c r="BC332" i="14"/>
  <c r="BC333" i="14"/>
  <c r="BC334" i="14"/>
  <c r="BC335" i="14"/>
  <c r="BC336" i="14"/>
  <c r="BC337" i="14"/>
  <c r="BC338" i="14"/>
  <c r="BC339" i="14"/>
  <c r="BC340" i="14"/>
  <c r="BC341" i="14"/>
  <c r="BC342" i="14"/>
  <c r="BC343" i="14"/>
  <c r="BC344" i="14"/>
  <c r="BC345" i="14"/>
  <c r="BC346" i="14"/>
  <c r="BC347" i="14"/>
  <c r="BC348" i="14"/>
  <c r="BC349" i="14"/>
  <c r="BC350" i="14"/>
  <c r="BC351" i="14"/>
  <c r="BC352" i="14"/>
  <c r="BC353" i="14"/>
  <c r="BC354" i="14"/>
  <c r="BC355" i="14"/>
  <c r="BC356" i="14"/>
  <c r="BC357" i="14"/>
  <c r="BC358" i="14"/>
  <c r="BC359" i="14"/>
  <c r="BC360" i="14"/>
  <c r="BC361" i="14"/>
  <c r="BC362" i="14"/>
  <c r="BC363" i="14"/>
  <c r="BC364" i="14"/>
  <c r="BC365" i="14"/>
  <c r="BC366" i="14"/>
  <c r="BC367" i="14"/>
  <c r="BC368" i="14"/>
  <c r="BC369" i="14"/>
  <c r="BC370" i="14"/>
  <c r="BC371" i="14"/>
  <c r="BC372" i="14"/>
  <c r="BC373" i="14"/>
  <c r="BC374" i="14"/>
  <c r="BC375" i="14"/>
  <c r="BC376" i="14"/>
  <c r="BC377" i="14"/>
  <c r="BC378" i="14"/>
  <c r="BC379" i="14"/>
  <c r="BC380" i="14"/>
  <c r="BC381" i="14"/>
  <c r="BC382" i="14"/>
  <c r="BC383" i="14"/>
  <c r="BC384" i="14"/>
  <c r="BC385" i="14"/>
  <c r="BC386" i="14"/>
  <c r="BC387" i="14"/>
  <c r="BC388" i="14"/>
  <c r="BC389" i="14"/>
  <c r="BC390" i="14"/>
  <c r="BC391" i="14"/>
  <c r="BC392" i="14"/>
  <c r="BC393" i="14"/>
  <c r="BC394" i="14"/>
  <c r="BC395" i="14"/>
  <c r="BC396" i="14"/>
  <c r="BC397" i="14"/>
  <c r="BC398" i="14"/>
  <c r="BC399" i="14"/>
  <c r="BC400" i="14"/>
  <c r="BC401" i="14"/>
  <c r="BC402" i="14"/>
  <c r="BC403" i="14"/>
  <c r="BC404" i="14"/>
  <c r="BC405" i="14"/>
  <c r="BC406" i="14"/>
  <c r="BC407" i="14"/>
  <c r="BC408" i="14"/>
  <c r="BC409" i="14"/>
  <c r="BC410" i="14"/>
  <c r="BC411" i="14"/>
  <c r="BC412" i="14"/>
  <c r="BC413" i="14"/>
  <c r="BC414" i="14"/>
  <c r="BC415" i="14"/>
  <c r="BC416" i="14"/>
  <c r="BC417" i="14"/>
  <c r="BC418" i="14"/>
  <c r="BC419" i="14"/>
  <c r="BC420" i="14"/>
  <c r="BC421" i="14"/>
  <c r="BC422" i="14"/>
  <c r="BC423" i="14"/>
  <c r="BC424" i="14"/>
  <c r="BC425" i="14"/>
  <c r="BC426" i="14"/>
  <c r="BC427" i="14"/>
  <c r="BC428" i="14"/>
  <c r="BC429" i="14"/>
  <c r="BC430" i="14"/>
  <c r="BC431" i="14"/>
  <c r="BC432" i="14"/>
  <c r="BC433" i="14"/>
  <c r="BC434" i="14"/>
  <c r="BC435" i="14"/>
  <c r="BC436" i="14"/>
  <c r="BC437" i="14"/>
  <c r="BC438" i="14"/>
  <c r="BC439" i="14"/>
  <c r="BC440" i="14"/>
  <c r="BC441" i="14"/>
  <c r="BC442" i="14"/>
  <c r="BC443" i="14"/>
  <c r="BC444" i="14"/>
  <c r="BC445" i="14"/>
  <c r="BC446" i="14"/>
  <c r="BC447" i="14"/>
  <c r="BC448" i="14"/>
  <c r="BC449" i="14"/>
  <c r="BC450" i="14"/>
  <c r="BC451" i="14"/>
  <c r="BC452" i="14"/>
  <c r="BC453" i="14"/>
  <c r="BC454" i="14"/>
  <c r="BC455" i="14"/>
  <c r="BC456" i="14"/>
  <c r="BC457" i="14"/>
  <c r="BC458" i="14"/>
  <c r="BC459" i="14"/>
  <c r="BC460" i="14"/>
  <c r="BC461" i="14"/>
  <c r="BC462" i="14"/>
  <c r="BC463" i="14"/>
  <c r="BC464" i="14"/>
  <c r="BC465" i="14"/>
  <c r="BC466" i="14"/>
  <c r="BC467" i="14"/>
  <c r="BC468" i="14"/>
  <c r="BC469" i="14"/>
  <c r="BC470" i="14"/>
  <c r="BC471" i="14"/>
  <c r="BC472" i="14"/>
  <c r="BC473" i="14"/>
  <c r="BC474" i="14"/>
  <c r="BC475" i="14"/>
  <c r="BC476" i="14"/>
  <c r="BC477" i="14"/>
  <c r="BC478" i="14"/>
  <c r="BC479" i="14"/>
  <c r="BC480" i="14"/>
  <c r="BC481" i="14"/>
  <c r="BC482" i="14"/>
  <c r="BC483" i="14"/>
  <c r="BC484" i="14"/>
  <c r="BC485" i="14"/>
  <c r="BC486" i="14"/>
  <c r="BC487" i="14"/>
  <c r="BC488" i="14"/>
  <c r="BC489" i="14"/>
  <c r="BC490" i="14"/>
  <c r="BC491" i="14"/>
  <c r="BC492" i="14"/>
  <c r="BC493" i="14"/>
  <c r="BC494" i="14"/>
  <c r="BC495" i="14"/>
  <c r="BC496" i="14"/>
  <c r="BC497" i="14"/>
  <c r="BC498" i="14"/>
  <c r="BC499" i="14"/>
  <c r="BC500" i="14"/>
  <c r="BC501" i="14"/>
  <c r="BC502" i="14"/>
  <c r="BC503" i="14"/>
  <c r="BC504" i="14"/>
  <c r="BE8" i="14" l="1"/>
  <c r="BA8" i="14" s="1"/>
  <c r="BE9" i="14"/>
  <c r="BA9" i="14" s="1"/>
  <c r="BE10" i="14"/>
  <c r="BA10" i="14" s="1"/>
  <c r="BE14" i="14"/>
  <c r="BE15" i="14"/>
  <c r="BA15" i="14" s="1"/>
  <c r="BE18" i="14"/>
  <c r="BE19" i="14"/>
  <c r="BE21" i="14"/>
  <c r="BE22" i="14"/>
  <c r="BE23" i="14"/>
  <c r="BE24" i="14"/>
  <c r="BE25" i="14"/>
  <c r="BE26" i="14"/>
  <c r="BE27" i="14"/>
  <c r="BE28" i="14"/>
  <c r="BE29" i="14"/>
  <c r="BE30" i="14"/>
  <c r="BE31" i="14"/>
  <c r="BE32" i="14"/>
  <c r="BE33" i="14"/>
  <c r="BE34" i="14"/>
  <c r="BE35" i="14"/>
  <c r="BE36" i="14"/>
  <c r="BE37" i="14"/>
  <c r="BE38" i="14"/>
  <c r="BE39" i="14"/>
  <c r="BE40" i="14"/>
  <c r="BE41" i="14"/>
  <c r="BE42" i="14"/>
  <c r="BE43" i="14"/>
  <c r="BE44" i="14"/>
  <c r="BE45" i="14"/>
  <c r="BE46" i="14"/>
  <c r="BE47" i="14"/>
  <c r="BE48" i="14"/>
  <c r="BE49" i="14"/>
  <c r="BE50" i="14"/>
  <c r="BE51" i="14"/>
  <c r="BE52" i="14"/>
  <c r="BE53" i="14"/>
  <c r="BE54" i="14"/>
  <c r="BE55" i="14"/>
  <c r="BE56" i="14"/>
  <c r="BE57" i="14"/>
  <c r="BE58" i="14"/>
  <c r="BE59" i="14"/>
  <c r="BE60" i="14"/>
  <c r="BE61" i="14"/>
  <c r="BE62" i="14"/>
  <c r="BE63" i="14"/>
  <c r="BE64" i="14"/>
  <c r="BE65" i="14"/>
  <c r="BE66" i="14"/>
  <c r="BE67" i="14"/>
  <c r="BE68" i="14"/>
  <c r="BE69" i="14"/>
  <c r="BE70" i="14"/>
  <c r="BE71" i="14"/>
  <c r="BE72" i="14"/>
  <c r="BE73" i="14"/>
  <c r="BE74" i="14"/>
  <c r="BE75" i="14"/>
  <c r="BE76" i="14"/>
  <c r="BE77" i="14"/>
  <c r="BE78" i="14"/>
  <c r="BE79" i="14"/>
  <c r="BE80" i="14"/>
  <c r="BE81" i="14"/>
  <c r="BE82" i="14"/>
  <c r="BE83" i="14"/>
  <c r="BE84" i="14"/>
  <c r="BE85" i="14"/>
  <c r="BE86" i="14"/>
  <c r="BE87" i="14"/>
  <c r="BE88" i="14"/>
  <c r="BE89" i="14"/>
  <c r="BE90" i="14"/>
  <c r="BE91" i="14"/>
  <c r="BE92" i="14"/>
  <c r="BE93" i="14"/>
  <c r="BE94" i="14"/>
  <c r="BE95" i="14"/>
  <c r="BE96" i="14"/>
  <c r="BE97" i="14"/>
  <c r="BE98" i="14"/>
  <c r="BE99" i="14"/>
  <c r="BE100" i="14"/>
  <c r="BE101" i="14"/>
  <c r="BE102" i="14"/>
  <c r="BE103" i="14"/>
  <c r="BE104" i="14"/>
  <c r="BE105" i="14"/>
  <c r="BE106" i="14"/>
  <c r="BE107" i="14"/>
  <c r="BE108" i="14"/>
  <c r="BE109" i="14"/>
  <c r="BE110" i="14"/>
  <c r="BE111" i="14"/>
  <c r="BE112" i="14"/>
  <c r="BE113" i="14"/>
  <c r="BE114" i="14"/>
  <c r="BE115" i="14"/>
  <c r="BE116" i="14"/>
  <c r="BE117" i="14"/>
  <c r="BE118" i="14"/>
  <c r="BE119" i="14"/>
  <c r="BE120" i="14"/>
  <c r="BE121" i="14"/>
  <c r="BE122" i="14"/>
  <c r="BE123" i="14"/>
  <c r="BE124" i="14"/>
  <c r="BE125" i="14"/>
  <c r="BE126" i="14"/>
  <c r="BE127" i="14"/>
  <c r="BE128" i="14"/>
  <c r="BE129" i="14"/>
  <c r="BE130" i="14"/>
  <c r="BE131" i="14"/>
  <c r="BE132" i="14"/>
  <c r="BE133" i="14"/>
  <c r="BE134" i="14"/>
  <c r="BE135" i="14"/>
  <c r="BE136" i="14"/>
  <c r="BE137" i="14"/>
  <c r="BE138" i="14"/>
  <c r="BE139" i="14"/>
  <c r="BE140" i="14"/>
  <c r="BE141" i="14"/>
  <c r="BE142" i="14"/>
  <c r="BE143" i="14"/>
  <c r="BE144" i="14"/>
  <c r="BE145" i="14"/>
  <c r="BE146" i="14"/>
  <c r="BE147" i="14"/>
  <c r="BE148" i="14"/>
  <c r="BE149" i="14"/>
  <c r="BE150" i="14"/>
  <c r="BE151" i="14"/>
  <c r="BE152" i="14"/>
  <c r="BE153" i="14"/>
  <c r="BE154" i="14"/>
  <c r="BE155" i="14"/>
  <c r="BE156" i="14"/>
  <c r="BE157" i="14"/>
  <c r="BE158" i="14"/>
  <c r="BE159" i="14"/>
  <c r="BE160" i="14"/>
  <c r="BE161" i="14"/>
  <c r="BE162" i="14"/>
  <c r="BE163" i="14"/>
  <c r="BE164" i="14"/>
  <c r="BE165" i="14"/>
  <c r="BE166" i="14"/>
  <c r="BE167" i="14"/>
  <c r="BE168" i="14"/>
  <c r="BE169" i="14"/>
  <c r="BE170" i="14"/>
  <c r="BE171" i="14"/>
  <c r="BE172" i="14"/>
  <c r="BE173" i="14"/>
  <c r="BE174" i="14"/>
  <c r="BE175" i="14"/>
  <c r="BE176" i="14"/>
  <c r="BE177" i="14"/>
  <c r="BE178" i="14"/>
  <c r="BE179" i="14"/>
  <c r="BE180" i="14"/>
  <c r="BE181" i="14"/>
  <c r="BE182" i="14"/>
  <c r="BE183" i="14"/>
  <c r="BE184" i="14"/>
  <c r="BE185" i="14"/>
  <c r="BE186" i="14"/>
  <c r="BE187" i="14"/>
  <c r="BE188" i="14"/>
  <c r="BE189" i="14"/>
  <c r="BE190" i="14"/>
  <c r="BE191" i="14"/>
  <c r="BE192" i="14"/>
  <c r="BE193" i="14"/>
  <c r="BE194" i="14"/>
  <c r="BE195" i="14"/>
  <c r="BE196" i="14"/>
  <c r="BE197" i="14"/>
  <c r="BE198" i="14"/>
  <c r="BE199" i="14"/>
  <c r="BE200" i="14"/>
  <c r="BE201" i="14"/>
  <c r="BE202" i="14"/>
  <c r="BE203" i="14"/>
  <c r="BE204" i="14"/>
  <c r="BE205" i="14"/>
  <c r="BE206" i="14"/>
  <c r="BE207" i="14"/>
  <c r="BE208" i="14"/>
  <c r="BE209" i="14"/>
  <c r="BE210" i="14"/>
  <c r="BE211" i="14"/>
  <c r="BE212" i="14"/>
  <c r="BE213" i="14"/>
  <c r="BE214" i="14"/>
  <c r="BE215" i="14"/>
  <c r="BE216" i="14"/>
  <c r="BE217" i="14"/>
  <c r="BE218" i="14"/>
  <c r="BE219" i="14"/>
  <c r="BE220" i="14"/>
  <c r="BE221" i="14"/>
  <c r="BE222" i="14"/>
  <c r="BE223" i="14"/>
  <c r="BE224" i="14"/>
  <c r="BE225" i="14"/>
  <c r="BE226" i="14"/>
  <c r="BE227" i="14"/>
  <c r="BE228" i="14"/>
  <c r="BE229" i="14"/>
  <c r="BE230" i="14"/>
  <c r="BE231" i="14"/>
  <c r="BE232" i="14"/>
  <c r="BE233" i="14"/>
  <c r="BE234" i="14"/>
  <c r="BE235" i="14"/>
  <c r="BE236" i="14"/>
  <c r="BE237" i="14"/>
  <c r="BE238" i="14"/>
  <c r="BE239" i="14"/>
  <c r="BE240" i="14"/>
  <c r="BE241" i="14"/>
  <c r="BE242" i="14"/>
  <c r="BE243" i="14"/>
  <c r="BE244" i="14"/>
  <c r="BE245" i="14"/>
  <c r="BE246" i="14"/>
  <c r="BE247" i="14"/>
  <c r="BE248" i="14"/>
  <c r="BE249" i="14"/>
  <c r="BE250" i="14"/>
  <c r="BE251" i="14"/>
  <c r="BE252" i="14"/>
  <c r="BE253" i="14"/>
  <c r="BE254" i="14"/>
  <c r="BE255" i="14"/>
  <c r="BE256" i="14"/>
  <c r="BE257" i="14"/>
  <c r="BE258" i="14"/>
  <c r="BE259" i="14"/>
  <c r="BE260" i="14"/>
  <c r="BE261" i="14"/>
  <c r="BE262" i="14"/>
  <c r="BE263" i="14"/>
  <c r="BE264" i="14"/>
  <c r="BE265" i="14"/>
  <c r="BE266" i="14"/>
  <c r="BE267" i="14"/>
  <c r="BE268" i="14"/>
  <c r="BE269" i="14"/>
  <c r="BE270" i="14"/>
  <c r="BE271" i="14"/>
  <c r="BE272" i="14"/>
  <c r="BE273" i="14"/>
  <c r="BE274" i="14"/>
  <c r="BE275" i="14"/>
  <c r="BE276" i="14"/>
  <c r="BE277" i="14"/>
  <c r="BE278" i="14"/>
  <c r="BE279" i="14"/>
  <c r="BE280" i="14"/>
  <c r="BE281" i="14"/>
  <c r="BE282" i="14"/>
  <c r="BE283" i="14"/>
  <c r="BE284" i="14"/>
  <c r="BE285" i="14"/>
  <c r="BE286" i="14"/>
  <c r="BE287" i="14"/>
  <c r="BE288" i="14"/>
  <c r="BE289" i="14"/>
  <c r="BE290" i="14"/>
  <c r="BE291" i="14"/>
  <c r="BE292" i="14"/>
  <c r="BE293" i="14"/>
  <c r="BE294" i="14"/>
  <c r="BE295" i="14"/>
  <c r="BE296" i="14"/>
  <c r="BE297" i="14"/>
  <c r="BE298" i="14"/>
  <c r="BE299" i="14"/>
  <c r="BE300" i="14"/>
  <c r="BE301" i="14"/>
  <c r="BE302" i="14"/>
  <c r="BE303" i="14"/>
  <c r="BE304" i="14"/>
  <c r="BE305" i="14"/>
  <c r="BE306" i="14"/>
  <c r="BE307" i="14"/>
  <c r="BE308" i="14"/>
  <c r="BE309" i="14"/>
  <c r="BE310" i="14"/>
  <c r="BE311" i="14"/>
  <c r="BE312" i="14"/>
  <c r="BE313" i="14"/>
  <c r="BE314" i="14"/>
  <c r="BE315" i="14"/>
  <c r="BE316" i="14"/>
  <c r="BE317" i="14"/>
  <c r="BE318" i="14"/>
  <c r="BE319" i="14"/>
  <c r="BE320" i="14"/>
  <c r="BE321" i="14"/>
  <c r="BE322" i="14"/>
  <c r="BE323" i="14"/>
  <c r="BE324" i="14"/>
  <c r="BE325" i="14"/>
  <c r="BE326" i="14"/>
  <c r="BE327" i="14"/>
  <c r="BE328" i="14"/>
  <c r="BE329" i="14"/>
  <c r="BE330" i="14"/>
  <c r="BE331" i="14"/>
  <c r="BE332" i="14"/>
  <c r="BE333" i="14"/>
  <c r="BE334" i="14"/>
  <c r="BE335" i="14"/>
  <c r="BE336" i="14"/>
  <c r="BE337" i="14"/>
  <c r="BE338" i="14"/>
  <c r="BE339" i="14"/>
  <c r="BE340" i="14"/>
  <c r="BE341" i="14"/>
  <c r="BE342" i="14"/>
  <c r="BE343" i="14"/>
  <c r="BE344" i="14"/>
  <c r="BE345" i="14"/>
  <c r="BE346" i="14"/>
  <c r="BE347" i="14"/>
  <c r="BE348" i="14"/>
  <c r="BE349" i="14"/>
  <c r="BE350" i="14"/>
  <c r="BE351" i="14"/>
  <c r="BE352" i="14"/>
  <c r="BE353" i="14"/>
  <c r="BE354" i="14"/>
  <c r="BE355" i="14"/>
  <c r="BE356" i="14"/>
  <c r="BE357" i="14"/>
  <c r="BE358" i="14"/>
  <c r="BE359" i="14"/>
  <c r="BE360" i="14"/>
  <c r="BE361" i="14"/>
  <c r="BE362" i="14"/>
  <c r="BE363" i="14"/>
  <c r="BE364" i="14"/>
  <c r="BE365" i="14"/>
  <c r="BE366" i="14"/>
  <c r="BE367" i="14"/>
  <c r="BE368" i="14"/>
  <c r="BE369" i="14"/>
  <c r="BE370" i="14"/>
  <c r="BE371" i="14"/>
  <c r="BE372" i="14"/>
  <c r="BE373" i="14"/>
  <c r="BE374" i="14"/>
  <c r="BE375" i="14"/>
  <c r="BE376" i="14"/>
  <c r="BE377" i="14"/>
  <c r="BE378" i="14"/>
  <c r="BE379" i="14"/>
  <c r="BE380" i="14"/>
  <c r="BE381" i="14"/>
  <c r="BE382" i="14"/>
  <c r="BE383" i="14"/>
  <c r="BE384" i="14"/>
  <c r="BE385" i="14"/>
  <c r="BE386" i="14"/>
  <c r="BE387" i="14"/>
  <c r="BE388" i="14"/>
  <c r="BE389" i="14"/>
  <c r="BE390" i="14"/>
  <c r="BE391" i="14"/>
  <c r="BE392" i="14"/>
  <c r="BE393" i="14"/>
  <c r="BE394" i="14"/>
  <c r="BE395" i="14"/>
  <c r="BE396" i="14"/>
  <c r="BE397" i="14"/>
  <c r="BE398" i="14"/>
  <c r="BE399" i="14"/>
  <c r="BE400" i="14"/>
  <c r="BE401" i="14"/>
  <c r="BE402" i="14"/>
  <c r="BE403" i="14"/>
  <c r="BE404" i="14"/>
  <c r="BE405" i="14"/>
  <c r="BE406" i="14"/>
  <c r="BE407" i="14"/>
  <c r="BE408" i="14"/>
  <c r="BE409" i="14"/>
  <c r="BE410" i="14"/>
  <c r="BE411" i="14"/>
  <c r="BE412" i="14"/>
  <c r="BE413" i="14"/>
  <c r="BE414" i="14"/>
  <c r="BE415" i="14"/>
  <c r="BE416" i="14"/>
  <c r="BE417" i="14"/>
  <c r="BE418" i="14"/>
  <c r="BE419" i="14"/>
  <c r="BE420" i="14"/>
  <c r="BE421" i="14"/>
  <c r="BE422" i="14"/>
  <c r="BE423" i="14"/>
  <c r="BE424" i="14"/>
  <c r="BE425" i="14"/>
  <c r="BE426" i="14"/>
  <c r="BE427" i="14"/>
  <c r="BE428" i="14"/>
  <c r="BE429" i="14"/>
  <c r="BE430" i="14"/>
  <c r="BE431" i="14"/>
  <c r="BE432" i="14"/>
  <c r="BE433" i="14"/>
  <c r="BE434" i="14"/>
  <c r="BE435" i="14"/>
  <c r="BE436" i="14"/>
  <c r="BE437" i="14"/>
  <c r="BE438" i="14"/>
  <c r="BE439" i="14"/>
  <c r="BE440" i="14"/>
  <c r="BE441" i="14"/>
  <c r="BE442" i="14"/>
  <c r="BE443" i="14"/>
  <c r="BE444" i="14"/>
  <c r="BE445" i="14"/>
  <c r="BE446" i="14"/>
  <c r="BE447" i="14"/>
  <c r="BE448" i="14"/>
  <c r="BE449" i="14"/>
  <c r="BE450" i="14"/>
  <c r="BE451" i="14"/>
  <c r="BE452" i="14"/>
  <c r="BE453" i="14"/>
  <c r="BE454" i="14"/>
  <c r="BE455" i="14"/>
  <c r="BE456" i="14"/>
  <c r="BE457" i="14"/>
  <c r="BE458" i="14"/>
  <c r="BE459" i="14"/>
  <c r="BE460" i="14"/>
  <c r="BE461" i="14"/>
  <c r="BE462" i="14"/>
  <c r="BE463" i="14"/>
  <c r="BE464" i="14"/>
  <c r="BE465" i="14"/>
  <c r="BE466" i="14"/>
  <c r="BE467" i="14"/>
  <c r="BE468" i="14"/>
  <c r="BE469" i="14"/>
  <c r="BE470" i="14"/>
  <c r="BE471" i="14"/>
  <c r="BE472" i="14"/>
  <c r="BE473" i="14"/>
  <c r="BE474" i="14"/>
  <c r="BE475" i="14"/>
  <c r="BE476" i="14"/>
  <c r="BE477" i="14"/>
  <c r="BE478" i="14"/>
  <c r="BE479" i="14"/>
  <c r="BE480" i="14"/>
  <c r="BE481" i="14"/>
  <c r="BE482" i="14"/>
  <c r="BE483" i="14"/>
  <c r="BE484" i="14"/>
  <c r="BE485" i="14"/>
  <c r="BE486" i="14"/>
  <c r="BE487" i="14"/>
  <c r="BE488" i="14"/>
  <c r="BE489" i="14"/>
  <c r="BE490" i="14"/>
  <c r="BE491" i="14"/>
  <c r="BE492" i="14"/>
  <c r="BE493" i="14"/>
  <c r="BE494" i="14"/>
  <c r="BE495" i="14"/>
  <c r="BE496" i="14"/>
  <c r="BE497" i="14"/>
  <c r="BE498" i="14"/>
  <c r="BE499" i="14"/>
  <c r="BE500" i="14"/>
  <c r="BE501" i="14"/>
  <c r="BE502" i="14"/>
  <c r="BE503" i="14"/>
  <c r="BE504" i="14"/>
  <c r="BA14" i="14"/>
  <c r="D21" i="8" l="1"/>
  <c r="E9" i="25"/>
  <c r="C15" i="18" l="1"/>
  <c r="E5" i="14" l="1"/>
  <c r="F5" i="14"/>
  <c r="G5" i="14"/>
  <c r="H5" i="14"/>
  <c r="I5" i="14"/>
  <c r="J5" i="14"/>
  <c r="K5" i="14"/>
  <c r="D6" i="14"/>
  <c r="E6" i="14"/>
  <c r="F6" i="14"/>
  <c r="G6" i="14"/>
  <c r="H6" i="14"/>
  <c r="I6" i="14"/>
  <c r="J6" i="14"/>
  <c r="K6" i="14"/>
  <c r="D7" i="14"/>
  <c r="E7" i="14"/>
  <c r="F7" i="14"/>
  <c r="G7" i="14"/>
  <c r="H7" i="14"/>
  <c r="I7" i="14"/>
  <c r="J7" i="14"/>
  <c r="K7" i="14"/>
  <c r="D8" i="14"/>
  <c r="E8" i="14"/>
  <c r="F8" i="14"/>
  <c r="G8" i="14"/>
  <c r="H8" i="14"/>
  <c r="I8" i="14"/>
  <c r="J8" i="14"/>
  <c r="K8" i="14"/>
  <c r="D9" i="14"/>
  <c r="E9" i="14"/>
  <c r="F9" i="14"/>
  <c r="G9" i="14"/>
  <c r="H9" i="14"/>
  <c r="I9" i="14"/>
  <c r="J9" i="14"/>
  <c r="K9" i="14"/>
  <c r="D10" i="14"/>
  <c r="E10" i="14"/>
  <c r="F10" i="14"/>
  <c r="G10" i="14"/>
  <c r="H10" i="14"/>
  <c r="I10" i="14"/>
  <c r="J10" i="14"/>
  <c r="K10" i="14"/>
  <c r="D11" i="14"/>
  <c r="E11" i="14"/>
  <c r="F11" i="14"/>
  <c r="G11" i="14"/>
  <c r="H11" i="14"/>
  <c r="I11" i="14"/>
  <c r="T11" i="14" s="1"/>
  <c r="J11" i="14"/>
  <c r="K11" i="14"/>
  <c r="D12" i="14"/>
  <c r="E12" i="14"/>
  <c r="F12" i="14"/>
  <c r="G12" i="14"/>
  <c r="H12" i="14"/>
  <c r="I12" i="14"/>
  <c r="J12" i="14"/>
  <c r="K12" i="14"/>
  <c r="D13" i="14"/>
  <c r="E13" i="14"/>
  <c r="F13" i="14"/>
  <c r="G13" i="14"/>
  <c r="H13" i="14"/>
  <c r="I13" i="14"/>
  <c r="J13" i="14"/>
  <c r="K13" i="14"/>
  <c r="D14" i="14"/>
  <c r="E14" i="14"/>
  <c r="F14" i="14"/>
  <c r="G14" i="14"/>
  <c r="H14" i="14"/>
  <c r="I14" i="14"/>
  <c r="J14" i="14"/>
  <c r="K14" i="14"/>
  <c r="D15" i="14"/>
  <c r="E15" i="14"/>
  <c r="F15" i="14"/>
  <c r="G15" i="14"/>
  <c r="H15" i="14"/>
  <c r="I15" i="14"/>
  <c r="J15" i="14"/>
  <c r="K15" i="14"/>
  <c r="D16" i="14"/>
  <c r="E16" i="14"/>
  <c r="F16" i="14"/>
  <c r="G16" i="14"/>
  <c r="H16" i="14"/>
  <c r="I16" i="14"/>
  <c r="J16" i="14"/>
  <c r="K16" i="14"/>
  <c r="D17" i="14"/>
  <c r="E17" i="14"/>
  <c r="F17" i="14"/>
  <c r="G17" i="14"/>
  <c r="H17" i="14"/>
  <c r="I17" i="14"/>
  <c r="J17" i="14"/>
  <c r="K17" i="14"/>
  <c r="D18" i="14"/>
  <c r="E18" i="14"/>
  <c r="F18" i="14"/>
  <c r="G18" i="14"/>
  <c r="H18" i="14"/>
  <c r="I18" i="14"/>
  <c r="J18" i="14"/>
  <c r="K18" i="14"/>
  <c r="D19" i="14"/>
  <c r="E19" i="14"/>
  <c r="F19" i="14"/>
  <c r="G19" i="14"/>
  <c r="H19" i="14"/>
  <c r="I19" i="14"/>
  <c r="J19" i="14"/>
  <c r="K19" i="14"/>
  <c r="D20" i="14"/>
  <c r="E20" i="14"/>
  <c r="F20" i="14"/>
  <c r="G20" i="14"/>
  <c r="H20" i="14"/>
  <c r="J20" i="14"/>
  <c r="K20" i="14"/>
  <c r="T18" i="14" l="1"/>
  <c r="T17" i="14"/>
  <c r="T16" i="14"/>
  <c r="T15" i="14"/>
  <c r="T14" i="14"/>
  <c r="T13" i="14"/>
  <c r="T12" i="14"/>
  <c r="T10" i="14"/>
  <c r="T9" i="14"/>
  <c r="T8" i="14"/>
  <c r="T7" i="14"/>
  <c r="T6" i="14"/>
  <c r="T5" i="14"/>
  <c r="T19" i="14"/>
  <c r="BE20" i="14"/>
  <c r="BE17" i="14"/>
  <c r="BE16" i="14"/>
  <c r="BE13" i="14"/>
  <c r="BE12" i="14"/>
  <c r="BE11" i="14"/>
  <c r="BE7" i="14"/>
  <c r="BE6" i="14"/>
  <c r="BC20" i="14"/>
  <c r="BC19" i="14"/>
  <c r="BA19" i="14" s="1"/>
  <c r="BC18" i="14"/>
  <c r="BA18" i="14" s="1"/>
  <c r="BC17" i="14"/>
  <c r="BC16" i="14"/>
  <c r="BC13" i="14"/>
  <c r="BC12" i="14"/>
  <c r="BC11" i="14"/>
  <c r="BC7" i="14"/>
  <c r="BC6" i="14"/>
  <c r="BA17" i="14" l="1"/>
  <c r="BA16" i="14"/>
  <c r="BA11" i="14"/>
  <c r="BA6" i="14"/>
  <c r="BA13" i="14"/>
  <c r="BA12" i="14"/>
  <c r="BA7" i="14"/>
  <c r="AZ506" i="14"/>
  <c r="R8" i="20"/>
  <c r="R9" i="20"/>
  <c r="R10" i="20"/>
  <c r="R14" i="20"/>
  <c r="R15" i="20"/>
  <c r="R21" i="20"/>
  <c r="R22" i="20"/>
  <c r="R23" i="20"/>
  <c r="R24" i="20"/>
  <c r="R25" i="20"/>
  <c r="R26" i="20"/>
  <c r="R27" i="20"/>
  <c r="R28" i="20"/>
  <c r="R29" i="20"/>
  <c r="R30" i="20"/>
  <c r="R31" i="20"/>
  <c r="R32" i="20"/>
  <c r="R33" i="20"/>
  <c r="R34" i="20"/>
  <c r="R35" i="20"/>
  <c r="R36" i="20"/>
  <c r="R37" i="20"/>
  <c r="R38" i="20"/>
  <c r="R39" i="20"/>
  <c r="R40" i="20"/>
  <c r="R41" i="20"/>
  <c r="R42" i="20"/>
  <c r="R43" i="20"/>
  <c r="R44" i="20"/>
  <c r="R45" i="20"/>
  <c r="R46" i="20"/>
  <c r="R47" i="20"/>
  <c r="R48" i="20"/>
  <c r="R49" i="20"/>
  <c r="R50" i="20"/>
  <c r="R51" i="20"/>
  <c r="R52" i="20"/>
  <c r="R53" i="20"/>
  <c r="R54" i="20"/>
  <c r="R55" i="20"/>
  <c r="R56" i="20"/>
  <c r="R57" i="20"/>
  <c r="R58" i="20"/>
  <c r="R59" i="20"/>
  <c r="R60" i="20"/>
  <c r="R61" i="20"/>
  <c r="R62" i="20"/>
  <c r="R63" i="20"/>
  <c r="R64" i="20"/>
  <c r="R65" i="20"/>
  <c r="R66" i="20"/>
  <c r="R67" i="20"/>
  <c r="R68" i="20"/>
  <c r="R69" i="20"/>
  <c r="R70" i="20"/>
  <c r="R71" i="20"/>
  <c r="R72" i="20"/>
  <c r="R73" i="20"/>
  <c r="R74" i="20"/>
  <c r="R75" i="20"/>
  <c r="R76" i="20"/>
  <c r="R77" i="20"/>
  <c r="R78" i="20"/>
  <c r="R79" i="20"/>
  <c r="R80" i="20"/>
  <c r="R81" i="20"/>
  <c r="R82" i="20"/>
  <c r="R83" i="20"/>
  <c r="R84" i="20"/>
  <c r="R85" i="20"/>
  <c r="R86" i="20"/>
  <c r="R87" i="20"/>
  <c r="R88" i="20"/>
  <c r="R89" i="20"/>
  <c r="R90" i="20"/>
  <c r="R91" i="20"/>
  <c r="R92" i="20"/>
  <c r="R93" i="20"/>
  <c r="R94" i="20"/>
  <c r="R95" i="20"/>
  <c r="R96" i="20"/>
  <c r="R97" i="20"/>
  <c r="R98" i="20"/>
  <c r="R99" i="20"/>
  <c r="R100" i="20"/>
  <c r="R101" i="20"/>
  <c r="R102" i="20"/>
  <c r="R103" i="20"/>
  <c r="R104" i="20"/>
  <c r="R105" i="20"/>
  <c r="R106" i="20"/>
  <c r="R107" i="20"/>
  <c r="R108" i="20"/>
  <c r="R109" i="20"/>
  <c r="R110" i="20"/>
  <c r="R111" i="20"/>
  <c r="R112" i="20"/>
  <c r="R113" i="20"/>
  <c r="R114" i="20"/>
  <c r="R115" i="20"/>
  <c r="R116" i="20"/>
  <c r="R117" i="20"/>
  <c r="R118" i="20"/>
  <c r="R119" i="20"/>
  <c r="R120" i="20"/>
  <c r="R121" i="20"/>
  <c r="R122" i="20"/>
  <c r="R123" i="20"/>
  <c r="R124" i="20"/>
  <c r="R125" i="20"/>
  <c r="R126" i="20"/>
  <c r="R127" i="20"/>
  <c r="R128" i="20"/>
  <c r="R129" i="20"/>
  <c r="R130" i="20"/>
  <c r="R131" i="20"/>
  <c r="R132" i="20"/>
  <c r="R133" i="20"/>
  <c r="R134" i="20"/>
  <c r="R135" i="20"/>
  <c r="R136" i="20"/>
  <c r="R137" i="20"/>
  <c r="R138" i="20"/>
  <c r="R139" i="20"/>
  <c r="R140" i="20"/>
  <c r="R141" i="20"/>
  <c r="R142" i="20"/>
  <c r="R143" i="20"/>
  <c r="R144" i="20"/>
  <c r="R145" i="20"/>
  <c r="R146" i="20"/>
  <c r="R147" i="20"/>
  <c r="R148" i="20"/>
  <c r="R149" i="20"/>
  <c r="R150" i="20"/>
  <c r="R151" i="20"/>
  <c r="R152" i="20"/>
  <c r="R153" i="20"/>
  <c r="R154" i="20"/>
  <c r="R155" i="20"/>
  <c r="R156" i="20"/>
  <c r="R157" i="20"/>
  <c r="R158" i="20"/>
  <c r="R159" i="20"/>
  <c r="R160" i="20"/>
  <c r="R161" i="20"/>
  <c r="R162" i="20"/>
  <c r="R163" i="20"/>
  <c r="R164" i="20"/>
  <c r="R165" i="20"/>
  <c r="R166" i="20"/>
  <c r="R167" i="20"/>
  <c r="R168" i="20"/>
  <c r="R169" i="20"/>
  <c r="R170" i="20"/>
  <c r="R171" i="20"/>
  <c r="R172" i="20"/>
  <c r="R173" i="20"/>
  <c r="R174" i="20"/>
  <c r="R175" i="20"/>
  <c r="R176" i="20"/>
  <c r="R177" i="20"/>
  <c r="R178" i="20"/>
  <c r="R179" i="20"/>
  <c r="R180" i="20"/>
  <c r="R181" i="20"/>
  <c r="R182" i="20"/>
  <c r="R183" i="20"/>
  <c r="R184" i="20"/>
  <c r="R185" i="20"/>
  <c r="R186" i="20"/>
  <c r="R187" i="20"/>
  <c r="R188" i="20"/>
  <c r="R189" i="20"/>
  <c r="R190" i="20"/>
  <c r="R191" i="20"/>
  <c r="R192" i="20"/>
  <c r="R193" i="20"/>
  <c r="R194" i="20"/>
  <c r="R195" i="20"/>
  <c r="R196" i="20"/>
  <c r="R197" i="20"/>
  <c r="R198" i="20"/>
  <c r="R199" i="20"/>
  <c r="R200" i="20"/>
  <c r="R201" i="20"/>
  <c r="R202" i="20"/>
  <c r="R203" i="20"/>
  <c r="R204" i="20"/>
  <c r="R205" i="20"/>
  <c r="R206" i="20"/>
  <c r="R207" i="20"/>
  <c r="R208" i="20"/>
  <c r="R209" i="20"/>
  <c r="R210" i="20"/>
  <c r="R211" i="20"/>
  <c r="R212" i="20"/>
  <c r="R213" i="20"/>
  <c r="R214" i="20"/>
  <c r="R215" i="20"/>
  <c r="R216" i="20"/>
  <c r="R217" i="20"/>
  <c r="R218" i="20"/>
  <c r="R219" i="20"/>
  <c r="R220" i="20"/>
  <c r="R221" i="20"/>
  <c r="R222" i="20"/>
  <c r="R223" i="20"/>
  <c r="R224" i="20"/>
  <c r="R225" i="20"/>
  <c r="R226" i="20"/>
  <c r="R227" i="20"/>
  <c r="R228" i="20"/>
  <c r="R229" i="20"/>
  <c r="R230" i="20"/>
  <c r="R231" i="20"/>
  <c r="R232" i="20"/>
  <c r="R233" i="20"/>
  <c r="R234" i="20"/>
  <c r="R235" i="20"/>
  <c r="R236" i="20"/>
  <c r="R237" i="20"/>
  <c r="R238" i="20"/>
  <c r="R239" i="20"/>
  <c r="R240" i="20"/>
  <c r="R241" i="20"/>
  <c r="R242" i="20"/>
  <c r="R243" i="20"/>
  <c r="R244" i="20"/>
  <c r="R245" i="20"/>
  <c r="R246" i="20"/>
  <c r="R247" i="20"/>
  <c r="R248" i="20"/>
  <c r="R249" i="20"/>
  <c r="R250" i="20"/>
  <c r="R251" i="20"/>
  <c r="R252" i="20"/>
  <c r="R253" i="20"/>
  <c r="R254" i="20"/>
  <c r="R255" i="20"/>
  <c r="R256" i="20"/>
  <c r="R257" i="20"/>
  <c r="R258" i="20"/>
  <c r="R259" i="20"/>
  <c r="R260" i="20"/>
  <c r="R261" i="20"/>
  <c r="R262" i="20"/>
  <c r="R263" i="20"/>
  <c r="R264" i="20"/>
  <c r="R265" i="20"/>
  <c r="R266" i="20"/>
  <c r="R267" i="20"/>
  <c r="R268" i="20"/>
  <c r="R269" i="20"/>
  <c r="R270" i="20"/>
  <c r="R271" i="20"/>
  <c r="R272" i="20"/>
  <c r="R273" i="20"/>
  <c r="R274" i="20"/>
  <c r="R275" i="20"/>
  <c r="R276" i="20"/>
  <c r="R277" i="20"/>
  <c r="R278" i="20"/>
  <c r="R279" i="20"/>
  <c r="R280" i="20"/>
  <c r="R281" i="20"/>
  <c r="R282" i="20"/>
  <c r="R283" i="20"/>
  <c r="R284" i="20"/>
  <c r="R285" i="20"/>
  <c r="R286" i="20"/>
  <c r="R287" i="20"/>
  <c r="R288" i="20"/>
  <c r="R289" i="20"/>
  <c r="R290" i="20"/>
  <c r="R291" i="20"/>
  <c r="R292" i="20"/>
  <c r="R293" i="20"/>
  <c r="R294" i="20"/>
  <c r="R295" i="20"/>
  <c r="R296" i="20"/>
  <c r="R297" i="20"/>
  <c r="R298" i="20"/>
  <c r="R299" i="20"/>
  <c r="R300" i="20"/>
  <c r="R301" i="20"/>
  <c r="R302" i="20"/>
  <c r="R303" i="20"/>
  <c r="R304" i="20"/>
  <c r="R305" i="20"/>
  <c r="R306" i="20"/>
  <c r="R307" i="20"/>
  <c r="R308" i="20"/>
  <c r="R309" i="20"/>
  <c r="R310" i="20"/>
  <c r="R311" i="20"/>
  <c r="R312" i="20"/>
  <c r="R313" i="20"/>
  <c r="R314" i="20"/>
  <c r="R315" i="20"/>
  <c r="R316" i="20"/>
  <c r="R317" i="20"/>
  <c r="R318" i="20"/>
  <c r="R319" i="20"/>
  <c r="R320" i="20"/>
  <c r="R321" i="20"/>
  <c r="R322" i="20"/>
  <c r="R323" i="20"/>
  <c r="R324" i="20"/>
  <c r="R325" i="20"/>
  <c r="R326" i="20"/>
  <c r="R327" i="20"/>
  <c r="R328" i="20"/>
  <c r="R329" i="20"/>
  <c r="R330" i="20"/>
  <c r="R331" i="20"/>
  <c r="R332" i="20"/>
  <c r="R333" i="20"/>
  <c r="R334" i="20"/>
  <c r="R335" i="20"/>
  <c r="R336" i="20"/>
  <c r="R337" i="20"/>
  <c r="R338" i="20"/>
  <c r="R339" i="20"/>
  <c r="R340" i="20"/>
  <c r="R341" i="20"/>
  <c r="R342" i="20"/>
  <c r="R343" i="20"/>
  <c r="R344" i="20"/>
  <c r="R345" i="20"/>
  <c r="R346" i="20"/>
  <c r="R347" i="20"/>
  <c r="R348" i="20"/>
  <c r="R349" i="20"/>
  <c r="R350" i="20"/>
  <c r="R351" i="20"/>
  <c r="R352" i="20"/>
  <c r="R353" i="20"/>
  <c r="R354" i="20"/>
  <c r="R355" i="20"/>
  <c r="R356" i="20"/>
  <c r="R357" i="20"/>
  <c r="R358" i="20"/>
  <c r="R359" i="20"/>
  <c r="R360" i="20"/>
  <c r="R361" i="20"/>
  <c r="R362" i="20"/>
  <c r="R363" i="20"/>
  <c r="R364" i="20"/>
  <c r="R365" i="20"/>
  <c r="R366" i="20"/>
  <c r="R367" i="20"/>
  <c r="R368" i="20"/>
  <c r="R369" i="20"/>
  <c r="R370" i="20"/>
  <c r="R371" i="20"/>
  <c r="R372" i="20"/>
  <c r="R373" i="20"/>
  <c r="R374" i="20"/>
  <c r="R375" i="20"/>
  <c r="R376" i="20"/>
  <c r="R377" i="20"/>
  <c r="R378" i="20"/>
  <c r="R379" i="20"/>
  <c r="R380" i="20"/>
  <c r="R381" i="20"/>
  <c r="R382" i="20"/>
  <c r="R383" i="20"/>
  <c r="R384" i="20"/>
  <c r="R385" i="20"/>
  <c r="R386" i="20"/>
  <c r="R387" i="20"/>
  <c r="R388" i="20"/>
  <c r="R389" i="20"/>
  <c r="R390" i="20"/>
  <c r="R391" i="20"/>
  <c r="R392" i="20"/>
  <c r="R393" i="20"/>
  <c r="R394" i="20"/>
  <c r="R395" i="20"/>
  <c r="R396" i="20"/>
  <c r="R397" i="20"/>
  <c r="R398" i="20"/>
  <c r="R399" i="20"/>
  <c r="R400" i="20"/>
  <c r="R401" i="20"/>
  <c r="R402" i="20"/>
  <c r="R403" i="20"/>
  <c r="R404" i="20"/>
  <c r="R405" i="20"/>
  <c r="R406" i="20"/>
  <c r="R407" i="20"/>
  <c r="R408" i="20"/>
  <c r="R409" i="20"/>
  <c r="R410" i="20"/>
  <c r="R411" i="20"/>
  <c r="R412" i="20"/>
  <c r="R413" i="20"/>
  <c r="R414" i="20"/>
  <c r="R415" i="20"/>
  <c r="R416" i="20"/>
  <c r="R417" i="20"/>
  <c r="R418" i="20"/>
  <c r="R419" i="20"/>
  <c r="R420" i="20"/>
  <c r="R421" i="20"/>
  <c r="R422" i="20"/>
  <c r="R423" i="20"/>
  <c r="R424" i="20"/>
  <c r="R425" i="20"/>
  <c r="R426" i="20"/>
  <c r="R427" i="20"/>
  <c r="R428" i="20"/>
  <c r="R429" i="20"/>
  <c r="R430" i="20"/>
  <c r="R431" i="20"/>
  <c r="R432" i="20"/>
  <c r="R433" i="20"/>
  <c r="R434" i="20"/>
  <c r="R435" i="20"/>
  <c r="R436" i="20"/>
  <c r="R437" i="20"/>
  <c r="R438" i="20"/>
  <c r="R439" i="20"/>
  <c r="R440" i="20"/>
  <c r="R441" i="20"/>
  <c r="R442" i="20"/>
  <c r="R443" i="20"/>
  <c r="R444" i="20"/>
  <c r="R445" i="20"/>
  <c r="R446" i="20"/>
  <c r="R447" i="20"/>
  <c r="R448" i="20"/>
  <c r="R449" i="20"/>
  <c r="R450" i="20"/>
  <c r="R451" i="20"/>
  <c r="R452" i="20"/>
  <c r="R453" i="20"/>
  <c r="R454" i="20"/>
  <c r="R455" i="20"/>
  <c r="R456" i="20"/>
  <c r="R457" i="20"/>
  <c r="R458" i="20"/>
  <c r="R459" i="20"/>
  <c r="R460" i="20"/>
  <c r="R461" i="20"/>
  <c r="R462" i="20"/>
  <c r="R463" i="20"/>
  <c r="R464" i="20"/>
  <c r="R465" i="20"/>
  <c r="R466" i="20"/>
  <c r="R467" i="20"/>
  <c r="R468" i="20"/>
  <c r="R469" i="20"/>
  <c r="R470" i="20"/>
  <c r="R471" i="20"/>
  <c r="R472" i="20"/>
  <c r="R473" i="20"/>
  <c r="R474" i="20"/>
  <c r="R475" i="20"/>
  <c r="R476" i="20"/>
  <c r="R477" i="20"/>
  <c r="R478" i="20"/>
  <c r="R479" i="20"/>
  <c r="R480" i="20"/>
  <c r="R481" i="20"/>
  <c r="R482" i="20"/>
  <c r="R483" i="20"/>
  <c r="R484" i="20"/>
  <c r="R485" i="20"/>
  <c r="R486" i="20"/>
  <c r="R487" i="20"/>
  <c r="R488" i="20"/>
  <c r="R489" i="20"/>
  <c r="R490" i="20"/>
  <c r="R491" i="20"/>
  <c r="R492" i="20"/>
  <c r="R493" i="20"/>
  <c r="R494" i="20"/>
  <c r="R495" i="20"/>
  <c r="R496" i="20"/>
  <c r="R497" i="20"/>
  <c r="R498" i="20"/>
  <c r="R499" i="20"/>
  <c r="R500" i="20"/>
  <c r="R501" i="20"/>
  <c r="R502" i="20"/>
  <c r="R503" i="20"/>
  <c r="R504" i="20"/>
  <c r="BA22" i="14"/>
  <c r="BA23" i="14"/>
  <c r="BA24" i="14"/>
  <c r="BA25" i="14"/>
  <c r="BA26" i="14"/>
  <c r="BA27" i="14"/>
  <c r="BA29" i="14"/>
  <c r="BA30" i="14"/>
  <c r="BA31" i="14"/>
  <c r="BA32" i="14"/>
  <c r="BA33" i="14"/>
  <c r="BA34" i="14"/>
  <c r="BA35" i="14"/>
  <c r="BA37" i="14"/>
  <c r="BA38" i="14"/>
  <c r="BA39" i="14"/>
  <c r="BA40" i="14"/>
  <c r="BA41" i="14"/>
  <c r="BA42" i="14"/>
  <c r="BA43" i="14"/>
  <c r="BA45" i="14"/>
  <c r="BA46" i="14"/>
  <c r="BA47" i="14"/>
  <c r="BA48" i="14"/>
  <c r="BA49" i="14"/>
  <c r="BA50" i="14"/>
  <c r="BA51" i="14"/>
  <c r="BA53" i="14"/>
  <c r="BA54" i="14"/>
  <c r="BA55" i="14"/>
  <c r="BA56" i="14"/>
  <c r="BA57" i="14"/>
  <c r="BA58" i="14"/>
  <c r="BA59" i="14"/>
  <c r="BA61" i="14"/>
  <c r="BA62" i="14"/>
  <c r="BA63" i="14"/>
  <c r="BA64" i="14"/>
  <c r="BA65" i="14"/>
  <c r="BA66" i="14"/>
  <c r="BA67" i="14"/>
  <c r="BA69" i="14"/>
  <c r="BA70" i="14"/>
  <c r="BA71" i="14"/>
  <c r="BA72" i="14"/>
  <c r="BA73" i="14"/>
  <c r="BA74" i="14"/>
  <c r="BA75" i="14"/>
  <c r="BA77" i="14"/>
  <c r="BA78" i="14"/>
  <c r="BA79" i="14"/>
  <c r="BA80" i="14"/>
  <c r="BA81" i="14"/>
  <c r="BA82" i="14"/>
  <c r="BA83" i="14"/>
  <c r="BA85" i="14"/>
  <c r="BA86" i="14"/>
  <c r="BA87" i="14"/>
  <c r="BA88" i="14"/>
  <c r="BA89" i="14"/>
  <c r="BA90" i="14"/>
  <c r="BA91" i="14"/>
  <c r="BA93" i="14"/>
  <c r="BA94" i="14"/>
  <c r="BA95" i="14"/>
  <c r="BA96" i="14"/>
  <c r="BA97" i="14"/>
  <c r="BA98" i="14"/>
  <c r="BA99" i="14"/>
  <c r="BA101" i="14"/>
  <c r="BA102" i="14"/>
  <c r="BA103" i="14"/>
  <c r="BA104" i="14"/>
  <c r="BA105" i="14"/>
  <c r="BA106" i="14"/>
  <c r="BA107" i="14"/>
  <c r="BA109" i="14"/>
  <c r="BA110" i="14"/>
  <c r="BA111" i="14"/>
  <c r="BA112" i="14"/>
  <c r="BA113" i="14"/>
  <c r="BA114" i="14"/>
  <c r="BA115" i="14"/>
  <c r="BA117" i="14"/>
  <c r="BA118" i="14"/>
  <c r="BA119" i="14"/>
  <c r="BA120" i="14"/>
  <c r="BA121" i="14"/>
  <c r="BA122" i="14"/>
  <c r="BA123" i="14"/>
  <c r="BA125" i="14"/>
  <c r="BA126" i="14"/>
  <c r="BA127" i="14"/>
  <c r="BA128" i="14"/>
  <c r="BA129" i="14"/>
  <c r="BA130" i="14"/>
  <c r="BA131" i="14"/>
  <c r="BA133" i="14"/>
  <c r="BA134" i="14"/>
  <c r="BA135" i="14"/>
  <c r="BA136" i="14"/>
  <c r="BA137" i="14"/>
  <c r="BA138" i="14"/>
  <c r="BA139" i="14"/>
  <c r="BA141" i="14"/>
  <c r="BA142" i="14"/>
  <c r="BA143" i="14"/>
  <c r="BA144" i="14"/>
  <c r="BA145" i="14"/>
  <c r="BA146" i="14"/>
  <c r="BA147" i="14"/>
  <c r="BA149" i="14"/>
  <c r="BA150" i="14"/>
  <c r="BA151" i="14"/>
  <c r="BA152" i="14"/>
  <c r="BA153" i="14"/>
  <c r="BA154" i="14"/>
  <c r="BA155" i="14"/>
  <c r="BA157" i="14"/>
  <c r="BA158" i="14"/>
  <c r="BA159" i="14"/>
  <c r="BA160" i="14"/>
  <c r="BA161" i="14"/>
  <c r="BA162" i="14"/>
  <c r="BA163" i="14"/>
  <c r="BA165" i="14"/>
  <c r="BA166" i="14"/>
  <c r="BA167" i="14"/>
  <c r="BA168" i="14"/>
  <c r="BA169" i="14"/>
  <c r="BA170" i="14"/>
  <c r="BA171" i="14"/>
  <c r="BA173" i="14"/>
  <c r="BA174" i="14"/>
  <c r="BA175" i="14"/>
  <c r="BA176" i="14"/>
  <c r="BA177" i="14"/>
  <c r="BA178" i="14"/>
  <c r="BA179" i="14"/>
  <c r="BA181" i="14"/>
  <c r="BA182" i="14"/>
  <c r="BA183" i="14"/>
  <c r="BA184" i="14"/>
  <c r="BA185" i="14"/>
  <c r="BA186" i="14"/>
  <c r="BA187" i="14"/>
  <c r="BA189" i="14"/>
  <c r="BA190" i="14"/>
  <c r="BA191" i="14"/>
  <c r="BA192" i="14"/>
  <c r="BA193" i="14"/>
  <c r="BA194" i="14"/>
  <c r="BA195" i="14"/>
  <c r="BA197" i="14"/>
  <c r="BA198" i="14"/>
  <c r="BA199" i="14"/>
  <c r="BA200" i="14"/>
  <c r="BA201" i="14"/>
  <c r="BA202" i="14"/>
  <c r="BA203" i="14"/>
  <c r="BA205" i="14"/>
  <c r="BA206" i="14"/>
  <c r="BA207" i="14"/>
  <c r="BA208" i="14"/>
  <c r="BA209" i="14"/>
  <c r="BA210" i="14"/>
  <c r="BA211" i="14"/>
  <c r="BA213" i="14"/>
  <c r="BA214" i="14"/>
  <c r="BA215" i="14"/>
  <c r="BA216" i="14"/>
  <c r="BA217" i="14"/>
  <c r="BA218" i="14"/>
  <c r="BA219" i="14"/>
  <c r="BA221" i="14"/>
  <c r="BA222" i="14"/>
  <c r="BA223" i="14"/>
  <c r="BA224" i="14"/>
  <c r="BA225" i="14"/>
  <c r="BA226" i="14"/>
  <c r="BA227" i="14"/>
  <c r="BA229" i="14"/>
  <c r="BA230" i="14"/>
  <c r="BA231" i="14"/>
  <c r="BA232" i="14"/>
  <c r="BA233" i="14"/>
  <c r="BA234" i="14"/>
  <c r="BA235" i="14"/>
  <c r="BA237" i="14"/>
  <c r="BA238" i="14"/>
  <c r="BA239" i="14"/>
  <c r="BA240" i="14"/>
  <c r="BA241" i="14"/>
  <c r="BA242" i="14"/>
  <c r="BA243" i="14"/>
  <c r="BA245" i="14"/>
  <c r="BA246" i="14"/>
  <c r="BA247" i="14"/>
  <c r="BA248" i="14"/>
  <c r="BA249" i="14"/>
  <c r="BA250" i="14"/>
  <c r="BA251" i="14"/>
  <c r="BA253" i="14"/>
  <c r="BA254" i="14"/>
  <c r="BA255" i="14"/>
  <c r="BA256" i="14"/>
  <c r="BA257" i="14"/>
  <c r="BA258" i="14"/>
  <c r="BA259" i="14"/>
  <c r="BA261" i="14"/>
  <c r="BA262" i="14"/>
  <c r="BA263" i="14"/>
  <c r="BA264" i="14"/>
  <c r="BA265" i="14"/>
  <c r="BA266" i="14"/>
  <c r="BA267" i="14"/>
  <c r="BA269" i="14"/>
  <c r="BA270" i="14"/>
  <c r="BA271" i="14"/>
  <c r="BA272" i="14"/>
  <c r="BA273" i="14"/>
  <c r="BA274" i="14"/>
  <c r="BA275" i="14"/>
  <c r="BA277" i="14"/>
  <c r="BA278" i="14"/>
  <c r="BA279" i="14"/>
  <c r="BA280" i="14"/>
  <c r="BA281" i="14"/>
  <c r="BA282" i="14"/>
  <c r="BA283" i="14"/>
  <c r="BA285" i="14"/>
  <c r="BA286" i="14"/>
  <c r="BA287" i="14"/>
  <c r="BA288" i="14"/>
  <c r="BA289" i="14"/>
  <c r="BA290" i="14"/>
  <c r="BA291" i="14"/>
  <c r="BA293" i="14"/>
  <c r="BA294" i="14"/>
  <c r="BA295" i="14"/>
  <c r="BA296" i="14"/>
  <c r="BA297" i="14"/>
  <c r="BA298" i="14"/>
  <c r="BA299" i="14"/>
  <c r="BA301" i="14"/>
  <c r="BA302" i="14"/>
  <c r="BA303" i="14"/>
  <c r="BA304" i="14"/>
  <c r="BA305" i="14"/>
  <c r="BA306" i="14"/>
  <c r="BA307" i="14"/>
  <c r="BA309" i="14"/>
  <c r="BA310" i="14"/>
  <c r="BA311" i="14"/>
  <c r="BA312" i="14"/>
  <c r="BA313" i="14"/>
  <c r="BA314" i="14"/>
  <c r="BA315" i="14"/>
  <c r="BA317" i="14"/>
  <c r="BA318" i="14"/>
  <c r="BA319" i="14"/>
  <c r="BA320" i="14"/>
  <c r="BA321" i="14"/>
  <c r="BA322" i="14"/>
  <c r="BA323" i="14"/>
  <c r="BA325" i="14"/>
  <c r="BA326" i="14"/>
  <c r="BA327" i="14"/>
  <c r="BA328" i="14"/>
  <c r="BA329" i="14"/>
  <c r="BA330" i="14"/>
  <c r="BA331" i="14"/>
  <c r="BA333" i="14"/>
  <c r="BA334" i="14"/>
  <c r="BA335" i="14"/>
  <c r="BA336" i="14"/>
  <c r="BA337" i="14"/>
  <c r="BA338" i="14"/>
  <c r="BA339" i="14"/>
  <c r="BA341" i="14"/>
  <c r="BA342" i="14"/>
  <c r="BA343" i="14"/>
  <c r="BA344" i="14"/>
  <c r="BA345" i="14"/>
  <c r="BA346" i="14"/>
  <c r="BA347" i="14"/>
  <c r="BA349" i="14"/>
  <c r="BA350" i="14"/>
  <c r="BA351" i="14"/>
  <c r="BA352" i="14"/>
  <c r="BA353" i="14"/>
  <c r="BA354" i="14"/>
  <c r="BA355" i="14"/>
  <c r="BA357" i="14"/>
  <c r="BA358" i="14"/>
  <c r="BA359" i="14"/>
  <c r="BA360" i="14"/>
  <c r="BA361" i="14"/>
  <c r="BA362" i="14"/>
  <c r="BA363" i="14"/>
  <c r="BA365" i="14"/>
  <c r="BA366" i="14"/>
  <c r="BA367" i="14"/>
  <c r="BA368" i="14"/>
  <c r="BA369" i="14"/>
  <c r="BA370" i="14"/>
  <c r="BA371" i="14"/>
  <c r="BA373" i="14"/>
  <c r="BA374" i="14"/>
  <c r="BA375" i="14"/>
  <c r="BA376" i="14"/>
  <c r="BA377" i="14"/>
  <c r="BA378" i="14"/>
  <c r="BA379" i="14"/>
  <c r="BA381" i="14"/>
  <c r="BA382" i="14"/>
  <c r="BA383" i="14"/>
  <c r="BA384" i="14"/>
  <c r="BA385" i="14"/>
  <c r="BA386" i="14"/>
  <c r="BA387" i="14"/>
  <c r="BA389" i="14"/>
  <c r="BA390" i="14"/>
  <c r="BA391" i="14"/>
  <c r="BA392" i="14"/>
  <c r="BA393" i="14"/>
  <c r="BA394" i="14"/>
  <c r="BA395" i="14"/>
  <c r="BA397" i="14"/>
  <c r="BA398" i="14"/>
  <c r="BA399" i="14"/>
  <c r="BA400" i="14"/>
  <c r="BA401" i="14"/>
  <c r="BA402" i="14"/>
  <c r="BA403" i="14"/>
  <c r="BA405" i="14"/>
  <c r="BA406" i="14"/>
  <c r="BA407" i="14"/>
  <c r="BA408" i="14"/>
  <c r="BA409" i="14"/>
  <c r="BA410" i="14"/>
  <c r="BA411" i="14"/>
  <c r="BA413" i="14"/>
  <c r="BA414" i="14"/>
  <c r="BA415" i="14"/>
  <c r="BA416" i="14"/>
  <c r="BA417" i="14"/>
  <c r="BA418" i="14"/>
  <c r="BA419" i="14"/>
  <c r="BA421" i="14"/>
  <c r="BA422" i="14"/>
  <c r="BA423" i="14"/>
  <c r="BA424" i="14"/>
  <c r="BA425" i="14"/>
  <c r="BA426" i="14"/>
  <c r="BA427" i="14"/>
  <c r="BA429" i="14"/>
  <c r="BA430" i="14"/>
  <c r="BA431" i="14"/>
  <c r="BA432" i="14"/>
  <c r="BA433" i="14"/>
  <c r="BA434" i="14"/>
  <c r="BA435" i="14"/>
  <c r="BA437" i="14"/>
  <c r="BA438" i="14"/>
  <c r="BA439" i="14"/>
  <c r="BA440" i="14"/>
  <c r="BA441" i="14"/>
  <c r="BA442" i="14"/>
  <c r="BA443" i="14"/>
  <c r="BA445" i="14"/>
  <c r="BA446" i="14"/>
  <c r="BA447" i="14"/>
  <c r="BA448" i="14"/>
  <c r="BA449" i="14"/>
  <c r="BA450" i="14"/>
  <c r="BA451" i="14"/>
  <c r="BA453" i="14"/>
  <c r="BA454" i="14"/>
  <c r="BA455" i="14"/>
  <c r="BA456" i="14"/>
  <c r="BA457" i="14"/>
  <c r="BA458" i="14"/>
  <c r="BA459" i="14"/>
  <c r="BA461" i="14"/>
  <c r="BA462" i="14"/>
  <c r="BA463" i="14"/>
  <c r="BA464" i="14"/>
  <c r="BA465" i="14"/>
  <c r="BA466" i="14"/>
  <c r="BA467" i="14"/>
  <c r="BA469" i="14"/>
  <c r="BA470" i="14"/>
  <c r="BA471" i="14"/>
  <c r="BA472" i="14"/>
  <c r="BA473" i="14"/>
  <c r="BA474" i="14"/>
  <c r="BA475" i="14"/>
  <c r="BA477" i="14"/>
  <c r="BA478" i="14"/>
  <c r="BA479" i="14"/>
  <c r="BA480" i="14"/>
  <c r="BA481" i="14"/>
  <c r="BA482" i="14"/>
  <c r="BA483" i="14"/>
  <c r="BA485" i="14"/>
  <c r="BA486" i="14"/>
  <c r="BA487" i="14"/>
  <c r="BA488" i="14"/>
  <c r="BA489" i="14"/>
  <c r="BA490" i="14"/>
  <c r="BA491" i="14"/>
  <c r="BA493" i="14"/>
  <c r="BA494" i="14"/>
  <c r="BA495" i="14"/>
  <c r="BA496" i="14"/>
  <c r="BA497" i="14"/>
  <c r="BA498" i="14"/>
  <c r="BA499" i="14"/>
  <c r="BA501" i="14"/>
  <c r="BA502" i="14"/>
  <c r="BA503" i="14"/>
  <c r="BA504" i="14"/>
  <c r="BA500" i="14" l="1"/>
  <c r="BA492" i="14"/>
  <c r="BA484" i="14"/>
  <c r="BA476" i="14"/>
  <c r="BA468" i="14"/>
  <c r="BA460" i="14"/>
  <c r="BA452" i="14"/>
  <c r="BA444" i="14"/>
  <c r="BA436" i="14"/>
  <c r="BA428" i="14"/>
  <c r="BA420" i="14"/>
  <c r="BA412" i="14"/>
  <c r="BA404" i="14"/>
  <c r="BA396" i="14"/>
  <c r="BA388" i="14"/>
  <c r="BA380" i="14"/>
  <c r="BA372" i="14"/>
  <c r="BA364" i="14"/>
  <c r="BA356" i="14"/>
  <c r="BA348" i="14"/>
  <c r="BA340" i="14"/>
  <c r="BA332" i="14"/>
  <c r="BA324" i="14"/>
  <c r="BA316" i="14"/>
  <c r="BA308" i="14"/>
  <c r="BA300" i="14"/>
  <c r="BA292" i="14"/>
  <c r="BA284" i="14"/>
  <c r="BA276" i="14"/>
  <c r="BA268" i="14"/>
  <c r="BA260" i="14"/>
  <c r="BA252" i="14"/>
  <c r="BA244" i="14"/>
  <c r="BA236" i="14"/>
  <c r="BA228" i="14"/>
  <c r="BA220" i="14"/>
  <c r="BA212" i="14"/>
  <c r="BA204" i="14"/>
  <c r="BA196" i="14"/>
  <c r="BA188" i="14"/>
  <c r="BA180" i="14"/>
  <c r="BA172" i="14"/>
  <c r="BA164" i="14"/>
  <c r="BA156" i="14"/>
  <c r="BA148" i="14"/>
  <c r="BA140" i="14"/>
  <c r="BA132" i="14"/>
  <c r="BA124" i="14"/>
  <c r="BA116" i="14"/>
  <c r="BA108" i="14"/>
  <c r="BA100" i="14"/>
  <c r="BA92" i="14"/>
  <c r="BA84" i="14"/>
  <c r="BA76" i="14"/>
  <c r="BA68" i="14"/>
  <c r="BA60" i="14"/>
  <c r="BA52" i="14"/>
  <c r="BA44" i="14"/>
  <c r="BA36" i="14"/>
  <c r="BA28" i="14"/>
  <c r="BA20" i="14"/>
  <c r="E31" i="25" l="1"/>
  <c r="H31" i="25" s="1"/>
  <c r="AI4" i="8"/>
  <c r="J4" i="8"/>
  <c r="L13" i="20"/>
  <c r="L20" i="14"/>
  <c r="L21" i="14"/>
  <c r="L22" i="14"/>
  <c r="L23" i="14"/>
  <c r="L24" i="14"/>
  <c r="L25" i="14"/>
  <c r="L26" i="14"/>
  <c r="L27" i="14"/>
  <c r="L28" i="14"/>
  <c r="L29" i="14"/>
  <c r="L30" i="14"/>
  <c r="L31" i="14"/>
  <c r="L32" i="14"/>
  <c r="L33" i="14"/>
  <c r="L34" i="14"/>
  <c r="L35" i="14"/>
  <c r="L36" i="14"/>
  <c r="Q7" i="23" l="1"/>
  <c r="Q6" i="20" l="1"/>
  <c r="Q7" i="20"/>
  <c r="Q8" i="20"/>
  <c r="Q9" i="20"/>
  <c r="Q10" i="20"/>
  <c r="Q11" i="20"/>
  <c r="Q12" i="20"/>
  <c r="Q13" i="20"/>
  <c r="Q14" i="20"/>
  <c r="Q15" i="20"/>
  <c r="Q16" i="20"/>
  <c r="Q17" i="20"/>
  <c r="Q18" i="20"/>
  <c r="Q19" i="20"/>
  <c r="Q20" i="20"/>
  <c r="Q21" i="20"/>
  <c r="Q22" i="20"/>
  <c r="Q23" i="20"/>
  <c r="Q24" i="20"/>
  <c r="Q25" i="20"/>
  <c r="Q26" i="20"/>
  <c r="Q27" i="20"/>
  <c r="Q28" i="20"/>
  <c r="Q29" i="20"/>
  <c r="Q30" i="20"/>
  <c r="Q31" i="20"/>
  <c r="Q32" i="20"/>
  <c r="Q33" i="20"/>
  <c r="Q34" i="20"/>
  <c r="Q35" i="20"/>
  <c r="Q36" i="20"/>
  <c r="Q37" i="20"/>
  <c r="Q38" i="20"/>
  <c r="Q39" i="20"/>
  <c r="Q40" i="20"/>
  <c r="Q41" i="20"/>
  <c r="Q42" i="20"/>
  <c r="Q43" i="20"/>
  <c r="Q44" i="20"/>
  <c r="Q45" i="20"/>
  <c r="Q46" i="20"/>
  <c r="Q47" i="20"/>
  <c r="Q48" i="20"/>
  <c r="Q49" i="20"/>
  <c r="Q50" i="20"/>
  <c r="Q51" i="20"/>
  <c r="Q52" i="20"/>
  <c r="Q53" i="20"/>
  <c r="Q54" i="20"/>
  <c r="Q55" i="20"/>
  <c r="Q56" i="20"/>
  <c r="Q57" i="20"/>
  <c r="Q58" i="20"/>
  <c r="Q59" i="20"/>
  <c r="Q60" i="20"/>
  <c r="Q61" i="20"/>
  <c r="Q62" i="20"/>
  <c r="Q63" i="20"/>
  <c r="Q64" i="20"/>
  <c r="Q65" i="20"/>
  <c r="Q66" i="20"/>
  <c r="Q67" i="20"/>
  <c r="Q68" i="20"/>
  <c r="Q69" i="20"/>
  <c r="Q70" i="20"/>
  <c r="Q71" i="20"/>
  <c r="Q72" i="20"/>
  <c r="Q73" i="20"/>
  <c r="Q74" i="20"/>
  <c r="Q75" i="20"/>
  <c r="Q76" i="20"/>
  <c r="Q77" i="20"/>
  <c r="Q78" i="20"/>
  <c r="Q79" i="20"/>
  <c r="Q80" i="20"/>
  <c r="Q81" i="20"/>
  <c r="Q82" i="20"/>
  <c r="Q83" i="20"/>
  <c r="Q84" i="20"/>
  <c r="Q85" i="20"/>
  <c r="Q86" i="20"/>
  <c r="Q87" i="20"/>
  <c r="Q88" i="20"/>
  <c r="Q89" i="20"/>
  <c r="Q90" i="20"/>
  <c r="Q91" i="20"/>
  <c r="Q92" i="20"/>
  <c r="Q93" i="20"/>
  <c r="Q94" i="20"/>
  <c r="Q95" i="20"/>
  <c r="Q96" i="20"/>
  <c r="Q97" i="20"/>
  <c r="Q98" i="20"/>
  <c r="Q99" i="20"/>
  <c r="Q100" i="20"/>
  <c r="Q101" i="20"/>
  <c r="Q102" i="20"/>
  <c r="Q103" i="20"/>
  <c r="Q104" i="20"/>
  <c r="Q105" i="20"/>
  <c r="Q106" i="20"/>
  <c r="Q107" i="20"/>
  <c r="Q108" i="20"/>
  <c r="Q109" i="20"/>
  <c r="Q110" i="20"/>
  <c r="Q111" i="20"/>
  <c r="Q112" i="20"/>
  <c r="Q113" i="20"/>
  <c r="Q114" i="20"/>
  <c r="Q115" i="20"/>
  <c r="Q116" i="20"/>
  <c r="Q117" i="20"/>
  <c r="Q118" i="20"/>
  <c r="Q119" i="20"/>
  <c r="Q120" i="20"/>
  <c r="Q121" i="20"/>
  <c r="Q122" i="20"/>
  <c r="Q123" i="20"/>
  <c r="Q124" i="20"/>
  <c r="Q125" i="20"/>
  <c r="Q126" i="20"/>
  <c r="Q127" i="20"/>
  <c r="Q128" i="20"/>
  <c r="Q129" i="20"/>
  <c r="Q130" i="20"/>
  <c r="Q131" i="20"/>
  <c r="Q132" i="20"/>
  <c r="Q133" i="20"/>
  <c r="Q134" i="20"/>
  <c r="Q135" i="20"/>
  <c r="Q136" i="20"/>
  <c r="Q137" i="20"/>
  <c r="Q138" i="20"/>
  <c r="Q139" i="20"/>
  <c r="Q140" i="20"/>
  <c r="Q141" i="20"/>
  <c r="Q142" i="20"/>
  <c r="Q143" i="20"/>
  <c r="Q144" i="20"/>
  <c r="Q145" i="20"/>
  <c r="Q146" i="20"/>
  <c r="Q147" i="20"/>
  <c r="Q148" i="20"/>
  <c r="Q149" i="20"/>
  <c r="Q150" i="20"/>
  <c r="Q151" i="20"/>
  <c r="Q152" i="20"/>
  <c r="Q153" i="20"/>
  <c r="Q154" i="20"/>
  <c r="Q155" i="20"/>
  <c r="Q156" i="20"/>
  <c r="Q157" i="20"/>
  <c r="Q158" i="20"/>
  <c r="Q159" i="20"/>
  <c r="Q160" i="20"/>
  <c r="Q161" i="20"/>
  <c r="Q162" i="20"/>
  <c r="Q163" i="20"/>
  <c r="Q164" i="20"/>
  <c r="Q165" i="20"/>
  <c r="Q166" i="20"/>
  <c r="Q167" i="20"/>
  <c r="Q168" i="20"/>
  <c r="Q169" i="20"/>
  <c r="Q170" i="20"/>
  <c r="Q171" i="20"/>
  <c r="Q172" i="20"/>
  <c r="Q173" i="20"/>
  <c r="Q174" i="20"/>
  <c r="Q175" i="20"/>
  <c r="Q176" i="20"/>
  <c r="Q177" i="20"/>
  <c r="Q178" i="20"/>
  <c r="Q179" i="20"/>
  <c r="Q180" i="20"/>
  <c r="Q181" i="20"/>
  <c r="Q182" i="20"/>
  <c r="Q183" i="20"/>
  <c r="Q184" i="20"/>
  <c r="Q185" i="20"/>
  <c r="Q186" i="20"/>
  <c r="Q187" i="20"/>
  <c r="Q188" i="20"/>
  <c r="Q189" i="20"/>
  <c r="Q190" i="20"/>
  <c r="Q191" i="20"/>
  <c r="Q192" i="20"/>
  <c r="Q193" i="20"/>
  <c r="Q194" i="20"/>
  <c r="Q195" i="20"/>
  <c r="Q196" i="20"/>
  <c r="Q197" i="20"/>
  <c r="Q198" i="20"/>
  <c r="Q199" i="20"/>
  <c r="Q200" i="20"/>
  <c r="Q201" i="20"/>
  <c r="Q202" i="20"/>
  <c r="Q203" i="20"/>
  <c r="Q204" i="20"/>
  <c r="Q205" i="20"/>
  <c r="Q206" i="20"/>
  <c r="Q207" i="20"/>
  <c r="Q208" i="20"/>
  <c r="Q209" i="20"/>
  <c r="Q210" i="20"/>
  <c r="Q211" i="20"/>
  <c r="Q212" i="20"/>
  <c r="Q213" i="20"/>
  <c r="Q214" i="20"/>
  <c r="Q215" i="20"/>
  <c r="Q216" i="20"/>
  <c r="Q217" i="20"/>
  <c r="Q218" i="20"/>
  <c r="Q219" i="20"/>
  <c r="Q220" i="20"/>
  <c r="Q221" i="20"/>
  <c r="Q222" i="20"/>
  <c r="Q223" i="20"/>
  <c r="Q224" i="20"/>
  <c r="Q225" i="20"/>
  <c r="Q226" i="20"/>
  <c r="Q227" i="20"/>
  <c r="Q228" i="20"/>
  <c r="Q229" i="20"/>
  <c r="Q230" i="20"/>
  <c r="Q231" i="20"/>
  <c r="Q232" i="20"/>
  <c r="Q233" i="20"/>
  <c r="Q234" i="20"/>
  <c r="Q235" i="20"/>
  <c r="Q236" i="20"/>
  <c r="Q237" i="20"/>
  <c r="Q238" i="20"/>
  <c r="Q239" i="20"/>
  <c r="Q240" i="20"/>
  <c r="Q241" i="20"/>
  <c r="Q242" i="20"/>
  <c r="Q243" i="20"/>
  <c r="Q244" i="20"/>
  <c r="Q245" i="20"/>
  <c r="Q246" i="20"/>
  <c r="Q247" i="20"/>
  <c r="Q248" i="20"/>
  <c r="Q249" i="20"/>
  <c r="Q250" i="20"/>
  <c r="Q251" i="20"/>
  <c r="Q252" i="20"/>
  <c r="Q253" i="20"/>
  <c r="Q254" i="20"/>
  <c r="Q255" i="20"/>
  <c r="Q256" i="20"/>
  <c r="Q257" i="20"/>
  <c r="Q258" i="20"/>
  <c r="Q259" i="20"/>
  <c r="Q260" i="20"/>
  <c r="Q261" i="20"/>
  <c r="Q262" i="20"/>
  <c r="Q263" i="20"/>
  <c r="Q264" i="20"/>
  <c r="Q265" i="20"/>
  <c r="Q266" i="20"/>
  <c r="Q267" i="20"/>
  <c r="Q268" i="20"/>
  <c r="Q269" i="20"/>
  <c r="Q270" i="20"/>
  <c r="Q271" i="20"/>
  <c r="Q272" i="20"/>
  <c r="Q273" i="20"/>
  <c r="Q274" i="20"/>
  <c r="Q275" i="20"/>
  <c r="Q276" i="20"/>
  <c r="Q277" i="20"/>
  <c r="Q278" i="20"/>
  <c r="Q279" i="20"/>
  <c r="Q280" i="20"/>
  <c r="Q281" i="20"/>
  <c r="Q282" i="20"/>
  <c r="Q283" i="20"/>
  <c r="Q284" i="20"/>
  <c r="Q285" i="20"/>
  <c r="Q286" i="20"/>
  <c r="Q287" i="20"/>
  <c r="Q288" i="20"/>
  <c r="Q289" i="20"/>
  <c r="Q290" i="20"/>
  <c r="Q291" i="20"/>
  <c r="Q292" i="20"/>
  <c r="Q293" i="20"/>
  <c r="Q294" i="20"/>
  <c r="Q295" i="20"/>
  <c r="Q296" i="20"/>
  <c r="Q297" i="20"/>
  <c r="Q298" i="20"/>
  <c r="Q299" i="20"/>
  <c r="Q300" i="20"/>
  <c r="Q301" i="20"/>
  <c r="Q302" i="20"/>
  <c r="Q303" i="20"/>
  <c r="Q304" i="20"/>
  <c r="Q305" i="20"/>
  <c r="Q306" i="20"/>
  <c r="Q307" i="20"/>
  <c r="Q308" i="20"/>
  <c r="Q309" i="20"/>
  <c r="Q310" i="20"/>
  <c r="Q311" i="20"/>
  <c r="Q312" i="20"/>
  <c r="Q313" i="20"/>
  <c r="Q314" i="20"/>
  <c r="Q315" i="20"/>
  <c r="Q316" i="20"/>
  <c r="Q317" i="20"/>
  <c r="Q318" i="20"/>
  <c r="Q319" i="20"/>
  <c r="Q320" i="20"/>
  <c r="Q321" i="20"/>
  <c r="Q322" i="20"/>
  <c r="Q323" i="20"/>
  <c r="Q324" i="20"/>
  <c r="Q325" i="20"/>
  <c r="Q326" i="20"/>
  <c r="Q327" i="20"/>
  <c r="Q328" i="20"/>
  <c r="Q329" i="20"/>
  <c r="Q330" i="20"/>
  <c r="Q331" i="20"/>
  <c r="Q332" i="20"/>
  <c r="Q333" i="20"/>
  <c r="Q334" i="20"/>
  <c r="Q335" i="20"/>
  <c r="Q336" i="20"/>
  <c r="Q337" i="20"/>
  <c r="Q338" i="20"/>
  <c r="Q339" i="20"/>
  <c r="Q340" i="20"/>
  <c r="Q341" i="20"/>
  <c r="Q342" i="20"/>
  <c r="Q343" i="20"/>
  <c r="Q344" i="20"/>
  <c r="Q345" i="20"/>
  <c r="Q346" i="20"/>
  <c r="Q347" i="20"/>
  <c r="Q348" i="20"/>
  <c r="Q349" i="20"/>
  <c r="Q350" i="20"/>
  <c r="Q351" i="20"/>
  <c r="Q352" i="20"/>
  <c r="Q353" i="20"/>
  <c r="Q354" i="20"/>
  <c r="Q355" i="20"/>
  <c r="Q356" i="20"/>
  <c r="Q357" i="20"/>
  <c r="Q358" i="20"/>
  <c r="Q359" i="20"/>
  <c r="Q360" i="20"/>
  <c r="Q361" i="20"/>
  <c r="Q362" i="20"/>
  <c r="Q363" i="20"/>
  <c r="Q364" i="20"/>
  <c r="Q365" i="20"/>
  <c r="Q366" i="20"/>
  <c r="Q367" i="20"/>
  <c r="Q368" i="20"/>
  <c r="Q369" i="20"/>
  <c r="Q370" i="20"/>
  <c r="Q371" i="20"/>
  <c r="Q372" i="20"/>
  <c r="Q373" i="20"/>
  <c r="Q374" i="20"/>
  <c r="Q375" i="20"/>
  <c r="Q376" i="20"/>
  <c r="Q377" i="20"/>
  <c r="Q378" i="20"/>
  <c r="Q379" i="20"/>
  <c r="Q380" i="20"/>
  <c r="Q381" i="20"/>
  <c r="Q382" i="20"/>
  <c r="Q383" i="20"/>
  <c r="Q384" i="20"/>
  <c r="Q385" i="20"/>
  <c r="Q386" i="20"/>
  <c r="Q387" i="20"/>
  <c r="Q388" i="20"/>
  <c r="Q389" i="20"/>
  <c r="Q390" i="20"/>
  <c r="Q391" i="20"/>
  <c r="Q392" i="20"/>
  <c r="Q393" i="20"/>
  <c r="Q394" i="20"/>
  <c r="Q395" i="20"/>
  <c r="Q396" i="20"/>
  <c r="Q397" i="20"/>
  <c r="Q398" i="20"/>
  <c r="Q399" i="20"/>
  <c r="Q400" i="20"/>
  <c r="Q401" i="20"/>
  <c r="Q402" i="20"/>
  <c r="Q403" i="20"/>
  <c r="Q404" i="20"/>
  <c r="Q405" i="20"/>
  <c r="Q406" i="20"/>
  <c r="Q407" i="20"/>
  <c r="Q408" i="20"/>
  <c r="Q409" i="20"/>
  <c r="Q410" i="20"/>
  <c r="Q411" i="20"/>
  <c r="Q412" i="20"/>
  <c r="Q413" i="20"/>
  <c r="Q414" i="20"/>
  <c r="Q415" i="20"/>
  <c r="Q416" i="20"/>
  <c r="Q417" i="20"/>
  <c r="Q418" i="20"/>
  <c r="Q419" i="20"/>
  <c r="Q420" i="20"/>
  <c r="Q421" i="20"/>
  <c r="Q422" i="20"/>
  <c r="Q423" i="20"/>
  <c r="Q424" i="20"/>
  <c r="Q425" i="20"/>
  <c r="Q426" i="20"/>
  <c r="Q427" i="20"/>
  <c r="Q428" i="20"/>
  <c r="Q429" i="20"/>
  <c r="Q430" i="20"/>
  <c r="Q431" i="20"/>
  <c r="Q432" i="20"/>
  <c r="Q433" i="20"/>
  <c r="Q434" i="20"/>
  <c r="Q435" i="20"/>
  <c r="Q436" i="20"/>
  <c r="Q437" i="20"/>
  <c r="Q438" i="20"/>
  <c r="Q439" i="20"/>
  <c r="Q440" i="20"/>
  <c r="Q441" i="20"/>
  <c r="Q442" i="20"/>
  <c r="Q443" i="20"/>
  <c r="Q444" i="20"/>
  <c r="Q445" i="20"/>
  <c r="Q446" i="20"/>
  <c r="Q447" i="20"/>
  <c r="Q448" i="20"/>
  <c r="Q449" i="20"/>
  <c r="Q450" i="20"/>
  <c r="Q451" i="20"/>
  <c r="Q452" i="20"/>
  <c r="Q453" i="20"/>
  <c r="Q454" i="20"/>
  <c r="Q455" i="20"/>
  <c r="Q456" i="20"/>
  <c r="Q457" i="20"/>
  <c r="Q458" i="20"/>
  <c r="Q459" i="20"/>
  <c r="Q460" i="20"/>
  <c r="Q461" i="20"/>
  <c r="Q462" i="20"/>
  <c r="Q463" i="20"/>
  <c r="Q464" i="20"/>
  <c r="Q465" i="20"/>
  <c r="Q466" i="20"/>
  <c r="Q467" i="20"/>
  <c r="Q468" i="20"/>
  <c r="Q469" i="20"/>
  <c r="Q470" i="20"/>
  <c r="Q471" i="20"/>
  <c r="Q472" i="20"/>
  <c r="Q473" i="20"/>
  <c r="Q474" i="20"/>
  <c r="Q475" i="20"/>
  <c r="Q476" i="20"/>
  <c r="Q477" i="20"/>
  <c r="Q478" i="20"/>
  <c r="Q479" i="20"/>
  <c r="Q480" i="20"/>
  <c r="Q481" i="20"/>
  <c r="Q482" i="20"/>
  <c r="Q483" i="20"/>
  <c r="Q484" i="20"/>
  <c r="Q485" i="20"/>
  <c r="Q486" i="20"/>
  <c r="Q487" i="20"/>
  <c r="Q488" i="20"/>
  <c r="Q489" i="20"/>
  <c r="Q490" i="20"/>
  <c r="Q491" i="20"/>
  <c r="Q492" i="20"/>
  <c r="Q493" i="20"/>
  <c r="Q494" i="20"/>
  <c r="Q495" i="20"/>
  <c r="Q496" i="20"/>
  <c r="Q497" i="20"/>
  <c r="Q498" i="20"/>
  <c r="Q499" i="20"/>
  <c r="Q500" i="20"/>
  <c r="Q501" i="20"/>
  <c r="Q502" i="20"/>
  <c r="Q503" i="20"/>
  <c r="Q504" i="20"/>
  <c r="Q5" i="20"/>
  <c r="O6" i="20"/>
  <c r="O7" i="20"/>
  <c r="O8" i="20"/>
  <c r="O9" i="20"/>
  <c r="O10" i="20"/>
  <c r="O11" i="20"/>
  <c r="O12" i="20"/>
  <c r="O13" i="20"/>
  <c r="O14" i="20"/>
  <c r="O15" i="20"/>
  <c r="O16" i="20"/>
  <c r="O17" i="20"/>
  <c r="O18" i="20"/>
  <c r="O19" i="20"/>
  <c r="O20" i="20"/>
  <c r="O21" i="20"/>
  <c r="O22" i="20"/>
  <c r="O23" i="20"/>
  <c r="O24" i="20"/>
  <c r="O25" i="20"/>
  <c r="O26" i="20"/>
  <c r="O27" i="20"/>
  <c r="O28" i="20"/>
  <c r="O29" i="20"/>
  <c r="O30" i="20"/>
  <c r="O31" i="20"/>
  <c r="O32" i="20"/>
  <c r="O33" i="20"/>
  <c r="O34" i="20"/>
  <c r="O35" i="20"/>
  <c r="O36" i="20"/>
  <c r="O37" i="20"/>
  <c r="O38" i="20"/>
  <c r="O39" i="20"/>
  <c r="O40" i="20"/>
  <c r="O41" i="20"/>
  <c r="O42" i="20"/>
  <c r="O43" i="20"/>
  <c r="O44" i="20"/>
  <c r="O45" i="20"/>
  <c r="O46" i="20"/>
  <c r="O47" i="20"/>
  <c r="O48" i="20"/>
  <c r="O49" i="20"/>
  <c r="O50" i="20"/>
  <c r="O51" i="20"/>
  <c r="O52" i="20"/>
  <c r="O53" i="20"/>
  <c r="O54" i="20"/>
  <c r="O55" i="20"/>
  <c r="O56" i="20"/>
  <c r="O57" i="20"/>
  <c r="O58" i="20"/>
  <c r="O59" i="20"/>
  <c r="O60" i="20"/>
  <c r="O61" i="20"/>
  <c r="O62" i="20"/>
  <c r="O63" i="20"/>
  <c r="O64" i="20"/>
  <c r="O65" i="20"/>
  <c r="O66" i="20"/>
  <c r="O67" i="20"/>
  <c r="O68" i="20"/>
  <c r="O69" i="20"/>
  <c r="O70" i="20"/>
  <c r="O71" i="20"/>
  <c r="O72" i="20"/>
  <c r="O73" i="20"/>
  <c r="O74" i="20"/>
  <c r="O75" i="20"/>
  <c r="O76" i="20"/>
  <c r="O77" i="20"/>
  <c r="O78" i="20"/>
  <c r="O79" i="20"/>
  <c r="O80" i="20"/>
  <c r="O81" i="20"/>
  <c r="O82" i="20"/>
  <c r="O83" i="20"/>
  <c r="O84" i="20"/>
  <c r="O85" i="20"/>
  <c r="O86" i="20"/>
  <c r="O87" i="20"/>
  <c r="O88" i="20"/>
  <c r="O89" i="20"/>
  <c r="O90" i="20"/>
  <c r="O91" i="20"/>
  <c r="O92" i="20"/>
  <c r="O93" i="20"/>
  <c r="O94" i="20"/>
  <c r="O95" i="20"/>
  <c r="O96" i="20"/>
  <c r="O97" i="20"/>
  <c r="O98" i="20"/>
  <c r="O99" i="20"/>
  <c r="O100" i="20"/>
  <c r="O101" i="20"/>
  <c r="O102" i="20"/>
  <c r="O103" i="20"/>
  <c r="O104" i="20"/>
  <c r="O105" i="20"/>
  <c r="O106" i="20"/>
  <c r="O107" i="20"/>
  <c r="O108" i="20"/>
  <c r="O109" i="20"/>
  <c r="O110" i="20"/>
  <c r="O111" i="20"/>
  <c r="O112" i="20"/>
  <c r="O113" i="20"/>
  <c r="O114" i="20"/>
  <c r="O115" i="20"/>
  <c r="O116" i="20"/>
  <c r="O117" i="20"/>
  <c r="O118" i="20"/>
  <c r="O119" i="20"/>
  <c r="O120" i="20"/>
  <c r="O121" i="20"/>
  <c r="O122" i="20"/>
  <c r="O123" i="20"/>
  <c r="O124" i="20"/>
  <c r="O125" i="20"/>
  <c r="O126" i="20"/>
  <c r="O127" i="20"/>
  <c r="O128" i="20"/>
  <c r="O129" i="20"/>
  <c r="O130" i="20"/>
  <c r="O131" i="20"/>
  <c r="O132" i="20"/>
  <c r="O133" i="20"/>
  <c r="O134" i="20"/>
  <c r="O135" i="20"/>
  <c r="O136" i="20"/>
  <c r="O137" i="20"/>
  <c r="O138" i="20"/>
  <c r="O139" i="20"/>
  <c r="O140" i="20"/>
  <c r="O141" i="20"/>
  <c r="O142" i="20"/>
  <c r="O143" i="20"/>
  <c r="O144" i="20"/>
  <c r="O145" i="20"/>
  <c r="O146" i="20"/>
  <c r="O147" i="20"/>
  <c r="O148" i="20"/>
  <c r="O149" i="20"/>
  <c r="O150" i="20"/>
  <c r="O151" i="20"/>
  <c r="O152" i="20"/>
  <c r="O153" i="20"/>
  <c r="O154" i="20"/>
  <c r="O155" i="20"/>
  <c r="O156" i="20"/>
  <c r="O157" i="20"/>
  <c r="O158" i="20"/>
  <c r="O159" i="20"/>
  <c r="O160" i="20"/>
  <c r="O161" i="20"/>
  <c r="O162" i="20"/>
  <c r="O163" i="20"/>
  <c r="O164" i="20"/>
  <c r="O165" i="20"/>
  <c r="O166" i="20"/>
  <c r="O167" i="20"/>
  <c r="O168" i="20"/>
  <c r="O169" i="20"/>
  <c r="O170" i="20"/>
  <c r="O171" i="20"/>
  <c r="O172" i="20"/>
  <c r="O173" i="20"/>
  <c r="O174" i="20"/>
  <c r="O175" i="20"/>
  <c r="O176" i="20"/>
  <c r="O177" i="20"/>
  <c r="O178" i="20"/>
  <c r="O179" i="20"/>
  <c r="O180" i="20"/>
  <c r="O181" i="20"/>
  <c r="O182" i="20"/>
  <c r="O183" i="20"/>
  <c r="O184" i="20"/>
  <c r="O185" i="20"/>
  <c r="O186" i="20"/>
  <c r="O187" i="20"/>
  <c r="O188" i="20"/>
  <c r="O189" i="20"/>
  <c r="O190" i="20"/>
  <c r="O191" i="20"/>
  <c r="O192" i="20"/>
  <c r="O193" i="20"/>
  <c r="O194" i="20"/>
  <c r="O195" i="20"/>
  <c r="O196" i="20"/>
  <c r="O197" i="20"/>
  <c r="O198" i="20"/>
  <c r="O199" i="20"/>
  <c r="O200" i="20"/>
  <c r="O201" i="20"/>
  <c r="O202" i="20"/>
  <c r="O203" i="20"/>
  <c r="O204" i="20"/>
  <c r="O205" i="20"/>
  <c r="O206" i="20"/>
  <c r="O207" i="20"/>
  <c r="O208" i="20"/>
  <c r="O209" i="20"/>
  <c r="O210" i="20"/>
  <c r="O211" i="20"/>
  <c r="O212" i="20"/>
  <c r="O213" i="20"/>
  <c r="O214" i="20"/>
  <c r="O215" i="20"/>
  <c r="O216" i="20"/>
  <c r="O217" i="20"/>
  <c r="O218" i="20"/>
  <c r="O219" i="20"/>
  <c r="O220" i="20"/>
  <c r="O221" i="20"/>
  <c r="O222" i="20"/>
  <c r="O223" i="20"/>
  <c r="O224" i="20"/>
  <c r="O225" i="20"/>
  <c r="O226" i="20"/>
  <c r="O227" i="20"/>
  <c r="O228" i="20"/>
  <c r="O229" i="20"/>
  <c r="O230" i="20"/>
  <c r="O231" i="20"/>
  <c r="O232" i="20"/>
  <c r="O233" i="20"/>
  <c r="O234" i="20"/>
  <c r="O235" i="20"/>
  <c r="O236" i="20"/>
  <c r="O237" i="20"/>
  <c r="O238" i="20"/>
  <c r="O239" i="20"/>
  <c r="O240" i="20"/>
  <c r="O241" i="20"/>
  <c r="O242" i="20"/>
  <c r="O243" i="20"/>
  <c r="O244" i="20"/>
  <c r="O245" i="20"/>
  <c r="O246" i="20"/>
  <c r="O247" i="20"/>
  <c r="O248" i="20"/>
  <c r="O249" i="20"/>
  <c r="O250" i="20"/>
  <c r="O251" i="20"/>
  <c r="O252" i="20"/>
  <c r="O253" i="20"/>
  <c r="O254" i="20"/>
  <c r="O255" i="20"/>
  <c r="O256" i="20"/>
  <c r="O257" i="20"/>
  <c r="O258" i="20"/>
  <c r="O259" i="20"/>
  <c r="O260" i="20"/>
  <c r="O261" i="20"/>
  <c r="O262" i="20"/>
  <c r="O263" i="20"/>
  <c r="O264" i="20"/>
  <c r="O265" i="20"/>
  <c r="O266" i="20"/>
  <c r="O267" i="20"/>
  <c r="O268" i="20"/>
  <c r="O269" i="20"/>
  <c r="O270" i="20"/>
  <c r="O271" i="20"/>
  <c r="O272" i="20"/>
  <c r="O273" i="20"/>
  <c r="O274" i="20"/>
  <c r="O275" i="20"/>
  <c r="O276" i="20"/>
  <c r="O277" i="20"/>
  <c r="O278" i="20"/>
  <c r="O279" i="20"/>
  <c r="O280" i="20"/>
  <c r="O281" i="20"/>
  <c r="O282" i="20"/>
  <c r="O283" i="20"/>
  <c r="O284" i="20"/>
  <c r="O285" i="20"/>
  <c r="O286" i="20"/>
  <c r="O287" i="20"/>
  <c r="O288" i="20"/>
  <c r="O289" i="20"/>
  <c r="O290" i="20"/>
  <c r="O291" i="20"/>
  <c r="O292" i="20"/>
  <c r="O293" i="20"/>
  <c r="O294" i="20"/>
  <c r="O295" i="20"/>
  <c r="O296" i="20"/>
  <c r="O297" i="20"/>
  <c r="O298" i="20"/>
  <c r="O299" i="20"/>
  <c r="O300" i="20"/>
  <c r="O301" i="20"/>
  <c r="O302" i="20"/>
  <c r="O303" i="20"/>
  <c r="O304" i="20"/>
  <c r="O305" i="20"/>
  <c r="O306" i="20"/>
  <c r="O307" i="20"/>
  <c r="O308" i="20"/>
  <c r="O309" i="20"/>
  <c r="O310" i="20"/>
  <c r="O311" i="20"/>
  <c r="O312" i="20"/>
  <c r="O313" i="20"/>
  <c r="O314" i="20"/>
  <c r="O315" i="20"/>
  <c r="O316" i="20"/>
  <c r="O317" i="20"/>
  <c r="O318" i="20"/>
  <c r="O319" i="20"/>
  <c r="O320" i="20"/>
  <c r="O321" i="20"/>
  <c r="O322" i="20"/>
  <c r="O323" i="20"/>
  <c r="O324" i="20"/>
  <c r="O325" i="20"/>
  <c r="O326" i="20"/>
  <c r="O327" i="20"/>
  <c r="O328" i="20"/>
  <c r="O329" i="20"/>
  <c r="O330" i="20"/>
  <c r="O331" i="20"/>
  <c r="O332" i="20"/>
  <c r="O333" i="20"/>
  <c r="O334" i="20"/>
  <c r="O335" i="20"/>
  <c r="O336" i="20"/>
  <c r="O337" i="20"/>
  <c r="O338" i="20"/>
  <c r="O339" i="20"/>
  <c r="O340" i="20"/>
  <c r="O341" i="20"/>
  <c r="O342" i="20"/>
  <c r="O343" i="20"/>
  <c r="O344" i="20"/>
  <c r="O345" i="20"/>
  <c r="O346" i="20"/>
  <c r="O347" i="20"/>
  <c r="O348" i="20"/>
  <c r="O349" i="20"/>
  <c r="O350" i="20"/>
  <c r="O351" i="20"/>
  <c r="O352" i="20"/>
  <c r="O353" i="20"/>
  <c r="O354" i="20"/>
  <c r="O355" i="20"/>
  <c r="O356" i="20"/>
  <c r="O357" i="20"/>
  <c r="O358" i="20"/>
  <c r="O359" i="20"/>
  <c r="O360" i="20"/>
  <c r="O361" i="20"/>
  <c r="O362" i="20"/>
  <c r="O363" i="20"/>
  <c r="O364" i="20"/>
  <c r="O365" i="20"/>
  <c r="O366" i="20"/>
  <c r="O367" i="20"/>
  <c r="O368" i="20"/>
  <c r="O369" i="20"/>
  <c r="O370" i="20"/>
  <c r="O371" i="20"/>
  <c r="O372" i="20"/>
  <c r="O373" i="20"/>
  <c r="O374" i="20"/>
  <c r="O375" i="20"/>
  <c r="O376" i="20"/>
  <c r="O377" i="20"/>
  <c r="O378" i="20"/>
  <c r="O379" i="20"/>
  <c r="O380" i="20"/>
  <c r="O381" i="20"/>
  <c r="O382" i="20"/>
  <c r="O383" i="20"/>
  <c r="O384" i="20"/>
  <c r="O385" i="20"/>
  <c r="O386" i="20"/>
  <c r="O387" i="20"/>
  <c r="O388" i="20"/>
  <c r="O389" i="20"/>
  <c r="O390" i="20"/>
  <c r="O391" i="20"/>
  <c r="O392" i="20"/>
  <c r="O393" i="20"/>
  <c r="O394" i="20"/>
  <c r="O395" i="20"/>
  <c r="O396" i="20"/>
  <c r="O397" i="20"/>
  <c r="O398" i="20"/>
  <c r="O399" i="20"/>
  <c r="O400" i="20"/>
  <c r="O401" i="20"/>
  <c r="O402" i="20"/>
  <c r="O403" i="20"/>
  <c r="O404" i="20"/>
  <c r="O405" i="20"/>
  <c r="O406" i="20"/>
  <c r="O407" i="20"/>
  <c r="O408" i="20"/>
  <c r="O409" i="20"/>
  <c r="O410" i="20"/>
  <c r="O411" i="20"/>
  <c r="O412" i="20"/>
  <c r="O413" i="20"/>
  <c r="O414" i="20"/>
  <c r="O415" i="20"/>
  <c r="O416" i="20"/>
  <c r="O417" i="20"/>
  <c r="O418" i="20"/>
  <c r="O419" i="20"/>
  <c r="O420" i="20"/>
  <c r="O421" i="20"/>
  <c r="O422" i="20"/>
  <c r="O423" i="20"/>
  <c r="O424" i="20"/>
  <c r="O425" i="20"/>
  <c r="O426" i="20"/>
  <c r="O427" i="20"/>
  <c r="O428" i="20"/>
  <c r="O429" i="20"/>
  <c r="O430" i="20"/>
  <c r="O431" i="20"/>
  <c r="O432" i="20"/>
  <c r="O433" i="20"/>
  <c r="O434" i="20"/>
  <c r="O435" i="20"/>
  <c r="O436" i="20"/>
  <c r="O437" i="20"/>
  <c r="O438" i="20"/>
  <c r="O439" i="20"/>
  <c r="O440" i="20"/>
  <c r="O441" i="20"/>
  <c r="O442" i="20"/>
  <c r="O443" i="20"/>
  <c r="O444" i="20"/>
  <c r="O445" i="20"/>
  <c r="O446" i="20"/>
  <c r="O447" i="20"/>
  <c r="O448" i="20"/>
  <c r="O449" i="20"/>
  <c r="O450" i="20"/>
  <c r="O451" i="20"/>
  <c r="O452" i="20"/>
  <c r="O453" i="20"/>
  <c r="O454" i="20"/>
  <c r="O455" i="20"/>
  <c r="O456" i="20"/>
  <c r="O457" i="20"/>
  <c r="O458" i="20"/>
  <c r="O459" i="20"/>
  <c r="O460" i="20"/>
  <c r="O461" i="20"/>
  <c r="O462" i="20"/>
  <c r="O463" i="20"/>
  <c r="O464" i="20"/>
  <c r="O465" i="20"/>
  <c r="O466" i="20"/>
  <c r="O467" i="20"/>
  <c r="O468" i="20"/>
  <c r="O469" i="20"/>
  <c r="O470" i="20"/>
  <c r="O471" i="20"/>
  <c r="O472" i="20"/>
  <c r="O473" i="20"/>
  <c r="O474" i="20"/>
  <c r="O475" i="20"/>
  <c r="O476" i="20"/>
  <c r="O477" i="20"/>
  <c r="O478" i="20"/>
  <c r="O479" i="20"/>
  <c r="O480" i="20"/>
  <c r="O481" i="20"/>
  <c r="O482" i="20"/>
  <c r="O483" i="20"/>
  <c r="O484" i="20"/>
  <c r="O485" i="20"/>
  <c r="O486" i="20"/>
  <c r="O487" i="20"/>
  <c r="O488" i="20"/>
  <c r="O489" i="20"/>
  <c r="O490" i="20"/>
  <c r="O491" i="20"/>
  <c r="O492" i="20"/>
  <c r="O493" i="20"/>
  <c r="O494" i="20"/>
  <c r="O495" i="20"/>
  <c r="O496" i="20"/>
  <c r="O497" i="20"/>
  <c r="O498" i="20"/>
  <c r="O499" i="20"/>
  <c r="O500" i="20"/>
  <c r="O501" i="20"/>
  <c r="O502" i="20"/>
  <c r="O503" i="20"/>
  <c r="O504" i="20"/>
  <c r="O5" i="20"/>
  <c r="M6" i="20"/>
  <c r="M7" i="20"/>
  <c r="M8" i="20"/>
  <c r="M9" i="20"/>
  <c r="M10" i="20"/>
  <c r="M11" i="20"/>
  <c r="M12" i="20"/>
  <c r="M13" i="20"/>
  <c r="M14" i="20"/>
  <c r="M15" i="20"/>
  <c r="M16" i="20"/>
  <c r="M17" i="20"/>
  <c r="M18" i="20"/>
  <c r="M19" i="20"/>
  <c r="M20" i="20"/>
  <c r="M21" i="20"/>
  <c r="M22" i="20"/>
  <c r="M23" i="20"/>
  <c r="M24" i="20"/>
  <c r="M25" i="20"/>
  <c r="M26" i="20"/>
  <c r="M27" i="20"/>
  <c r="M28" i="20"/>
  <c r="M29" i="20"/>
  <c r="M30" i="20"/>
  <c r="M31" i="20"/>
  <c r="M32" i="20"/>
  <c r="M33" i="20"/>
  <c r="M34" i="20"/>
  <c r="M35" i="20"/>
  <c r="M36" i="20"/>
  <c r="M37" i="20"/>
  <c r="M38" i="20"/>
  <c r="M39" i="20"/>
  <c r="M40" i="20"/>
  <c r="M41" i="20"/>
  <c r="M42" i="20"/>
  <c r="M43" i="20"/>
  <c r="M44" i="20"/>
  <c r="M45" i="20"/>
  <c r="M46" i="20"/>
  <c r="M47" i="20"/>
  <c r="M48" i="20"/>
  <c r="M49" i="20"/>
  <c r="M50" i="20"/>
  <c r="M51" i="20"/>
  <c r="M52" i="20"/>
  <c r="M53" i="20"/>
  <c r="M54" i="20"/>
  <c r="M55" i="20"/>
  <c r="M56" i="20"/>
  <c r="M57" i="20"/>
  <c r="M58" i="20"/>
  <c r="M59" i="20"/>
  <c r="M60" i="20"/>
  <c r="M61" i="20"/>
  <c r="M62" i="20"/>
  <c r="M63" i="20"/>
  <c r="M64" i="20"/>
  <c r="M65" i="20"/>
  <c r="M66" i="20"/>
  <c r="M67" i="20"/>
  <c r="M68" i="20"/>
  <c r="M69" i="20"/>
  <c r="M70" i="20"/>
  <c r="M71" i="20"/>
  <c r="M72" i="20"/>
  <c r="M73" i="20"/>
  <c r="M74" i="20"/>
  <c r="M75" i="20"/>
  <c r="M76" i="20"/>
  <c r="M77" i="20"/>
  <c r="M78" i="20"/>
  <c r="M79" i="20"/>
  <c r="M80" i="20"/>
  <c r="M81" i="20"/>
  <c r="M82" i="20"/>
  <c r="M83" i="20"/>
  <c r="M84" i="20"/>
  <c r="M85" i="20"/>
  <c r="M86" i="20"/>
  <c r="M87" i="20"/>
  <c r="M88" i="20"/>
  <c r="M89" i="20"/>
  <c r="M90" i="20"/>
  <c r="M91" i="20"/>
  <c r="M92" i="20"/>
  <c r="M93" i="20"/>
  <c r="M94" i="20"/>
  <c r="M95" i="20"/>
  <c r="M96" i="20"/>
  <c r="M97" i="20"/>
  <c r="M98" i="20"/>
  <c r="M99" i="20"/>
  <c r="M100" i="20"/>
  <c r="M101" i="20"/>
  <c r="M102" i="20"/>
  <c r="M103" i="20"/>
  <c r="M104" i="20"/>
  <c r="M105" i="20"/>
  <c r="M106" i="20"/>
  <c r="M107" i="20"/>
  <c r="M108" i="20"/>
  <c r="M109" i="20"/>
  <c r="M110" i="20"/>
  <c r="M111" i="20"/>
  <c r="M112" i="20"/>
  <c r="M113" i="20"/>
  <c r="M114" i="20"/>
  <c r="M115" i="20"/>
  <c r="M116" i="20"/>
  <c r="M117" i="20"/>
  <c r="M118" i="20"/>
  <c r="M119" i="20"/>
  <c r="M120" i="20"/>
  <c r="M121" i="20"/>
  <c r="M122" i="20"/>
  <c r="M123" i="20"/>
  <c r="M124" i="20"/>
  <c r="M125" i="20"/>
  <c r="M126" i="20"/>
  <c r="M127" i="20"/>
  <c r="M128" i="20"/>
  <c r="M129" i="20"/>
  <c r="M130" i="20"/>
  <c r="M131" i="20"/>
  <c r="M132" i="20"/>
  <c r="M133" i="20"/>
  <c r="M134" i="20"/>
  <c r="M135" i="20"/>
  <c r="M136" i="20"/>
  <c r="M137" i="20"/>
  <c r="M138" i="20"/>
  <c r="M139" i="20"/>
  <c r="M140" i="20"/>
  <c r="M141" i="20"/>
  <c r="M142" i="20"/>
  <c r="M143" i="20"/>
  <c r="M144" i="20"/>
  <c r="M145" i="20"/>
  <c r="M146" i="20"/>
  <c r="M147" i="20"/>
  <c r="M148" i="20"/>
  <c r="M149" i="20"/>
  <c r="M150" i="20"/>
  <c r="M151" i="20"/>
  <c r="M152" i="20"/>
  <c r="M153" i="20"/>
  <c r="M154" i="20"/>
  <c r="M155" i="20"/>
  <c r="M156" i="20"/>
  <c r="M157" i="20"/>
  <c r="M158" i="20"/>
  <c r="M159" i="20"/>
  <c r="M160" i="20"/>
  <c r="M161" i="20"/>
  <c r="M162" i="20"/>
  <c r="M163" i="20"/>
  <c r="M164" i="20"/>
  <c r="M165" i="20"/>
  <c r="M166" i="20"/>
  <c r="M167" i="20"/>
  <c r="M168" i="20"/>
  <c r="M169" i="20"/>
  <c r="M170" i="20"/>
  <c r="M171" i="20"/>
  <c r="M172" i="20"/>
  <c r="M173" i="20"/>
  <c r="M174" i="20"/>
  <c r="M175" i="20"/>
  <c r="M176" i="20"/>
  <c r="M177" i="20"/>
  <c r="M178" i="20"/>
  <c r="M179" i="20"/>
  <c r="M180" i="20"/>
  <c r="M181" i="20"/>
  <c r="M182" i="20"/>
  <c r="M183" i="20"/>
  <c r="M184" i="20"/>
  <c r="M185" i="20"/>
  <c r="M186" i="20"/>
  <c r="M187" i="20"/>
  <c r="M188" i="20"/>
  <c r="M189" i="20"/>
  <c r="M190" i="20"/>
  <c r="M191" i="20"/>
  <c r="M192" i="20"/>
  <c r="M193" i="20"/>
  <c r="M194" i="20"/>
  <c r="M195" i="20"/>
  <c r="M196" i="20"/>
  <c r="M197" i="20"/>
  <c r="M198" i="20"/>
  <c r="M199" i="20"/>
  <c r="M200" i="20"/>
  <c r="M201" i="20"/>
  <c r="M202" i="20"/>
  <c r="M203" i="20"/>
  <c r="M204" i="20"/>
  <c r="M205" i="20"/>
  <c r="M206" i="20"/>
  <c r="M207" i="20"/>
  <c r="M208" i="20"/>
  <c r="M209" i="20"/>
  <c r="M210" i="20"/>
  <c r="M211" i="20"/>
  <c r="M212" i="20"/>
  <c r="M213" i="20"/>
  <c r="M214" i="20"/>
  <c r="M215" i="20"/>
  <c r="M216" i="20"/>
  <c r="M217" i="20"/>
  <c r="M218" i="20"/>
  <c r="M219" i="20"/>
  <c r="M220" i="20"/>
  <c r="M221" i="20"/>
  <c r="M222" i="20"/>
  <c r="M223" i="20"/>
  <c r="M224" i="20"/>
  <c r="M225" i="20"/>
  <c r="M226" i="20"/>
  <c r="M227" i="20"/>
  <c r="M228" i="20"/>
  <c r="M229" i="20"/>
  <c r="M230" i="20"/>
  <c r="M231" i="20"/>
  <c r="M232" i="20"/>
  <c r="M233" i="20"/>
  <c r="M234" i="20"/>
  <c r="M235" i="20"/>
  <c r="M236" i="20"/>
  <c r="M237" i="20"/>
  <c r="M238" i="20"/>
  <c r="M239" i="20"/>
  <c r="M240" i="20"/>
  <c r="M241" i="20"/>
  <c r="M242" i="20"/>
  <c r="M243" i="20"/>
  <c r="M244" i="20"/>
  <c r="M245" i="20"/>
  <c r="M246" i="20"/>
  <c r="M247" i="20"/>
  <c r="M248" i="20"/>
  <c r="M249" i="20"/>
  <c r="M250" i="20"/>
  <c r="M251" i="20"/>
  <c r="M252" i="20"/>
  <c r="M253" i="20"/>
  <c r="M254" i="20"/>
  <c r="M255" i="20"/>
  <c r="M256" i="20"/>
  <c r="M257" i="20"/>
  <c r="M258" i="20"/>
  <c r="M259" i="20"/>
  <c r="M260" i="20"/>
  <c r="M261" i="20"/>
  <c r="M262" i="20"/>
  <c r="M263" i="20"/>
  <c r="M264" i="20"/>
  <c r="M265" i="20"/>
  <c r="M266" i="20"/>
  <c r="M267" i="20"/>
  <c r="M268" i="20"/>
  <c r="M269" i="20"/>
  <c r="M270" i="20"/>
  <c r="M271" i="20"/>
  <c r="M272" i="20"/>
  <c r="M273" i="20"/>
  <c r="M274" i="20"/>
  <c r="M275" i="20"/>
  <c r="M276" i="20"/>
  <c r="M277" i="20"/>
  <c r="M278" i="20"/>
  <c r="M279" i="20"/>
  <c r="M280" i="20"/>
  <c r="M281" i="20"/>
  <c r="M282" i="20"/>
  <c r="M283" i="20"/>
  <c r="M284" i="20"/>
  <c r="M285" i="20"/>
  <c r="M286" i="20"/>
  <c r="M287" i="20"/>
  <c r="M288" i="20"/>
  <c r="M289" i="20"/>
  <c r="M290" i="20"/>
  <c r="M291" i="20"/>
  <c r="M292" i="20"/>
  <c r="M293" i="20"/>
  <c r="M294" i="20"/>
  <c r="M295" i="20"/>
  <c r="M296" i="20"/>
  <c r="M297" i="20"/>
  <c r="M298" i="20"/>
  <c r="M299" i="20"/>
  <c r="M300" i="20"/>
  <c r="M301" i="20"/>
  <c r="M302" i="20"/>
  <c r="M303" i="20"/>
  <c r="M304" i="20"/>
  <c r="M305" i="20"/>
  <c r="M306" i="20"/>
  <c r="M307" i="20"/>
  <c r="M308" i="20"/>
  <c r="M309" i="20"/>
  <c r="M310" i="20"/>
  <c r="M311" i="20"/>
  <c r="M312" i="20"/>
  <c r="M313" i="20"/>
  <c r="M314" i="20"/>
  <c r="M315" i="20"/>
  <c r="M316" i="20"/>
  <c r="M317" i="20"/>
  <c r="M318" i="20"/>
  <c r="M319" i="20"/>
  <c r="M320" i="20"/>
  <c r="M321" i="20"/>
  <c r="M322" i="20"/>
  <c r="M323" i="20"/>
  <c r="M324" i="20"/>
  <c r="M325" i="20"/>
  <c r="M326" i="20"/>
  <c r="M327" i="20"/>
  <c r="M328" i="20"/>
  <c r="M329" i="20"/>
  <c r="M330" i="20"/>
  <c r="M331" i="20"/>
  <c r="M332" i="20"/>
  <c r="M333" i="20"/>
  <c r="M334" i="20"/>
  <c r="M335" i="20"/>
  <c r="M336" i="20"/>
  <c r="M337" i="20"/>
  <c r="M338" i="20"/>
  <c r="M339" i="20"/>
  <c r="M340" i="20"/>
  <c r="M341" i="20"/>
  <c r="M342" i="20"/>
  <c r="M343" i="20"/>
  <c r="M344" i="20"/>
  <c r="M345" i="20"/>
  <c r="M346" i="20"/>
  <c r="M347" i="20"/>
  <c r="M348" i="20"/>
  <c r="M349" i="20"/>
  <c r="M350" i="20"/>
  <c r="M351" i="20"/>
  <c r="M352" i="20"/>
  <c r="M353" i="20"/>
  <c r="M354" i="20"/>
  <c r="M355" i="20"/>
  <c r="M356" i="20"/>
  <c r="M357" i="20"/>
  <c r="M358" i="20"/>
  <c r="M359" i="20"/>
  <c r="M360" i="20"/>
  <c r="M361" i="20"/>
  <c r="M362" i="20"/>
  <c r="M363" i="20"/>
  <c r="M364" i="20"/>
  <c r="M365" i="20"/>
  <c r="M366" i="20"/>
  <c r="M367" i="20"/>
  <c r="M368" i="20"/>
  <c r="M369" i="20"/>
  <c r="M370" i="20"/>
  <c r="M371" i="20"/>
  <c r="M372" i="20"/>
  <c r="M373" i="20"/>
  <c r="M374" i="20"/>
  <c r="M375" i="20"/>
  <c r="M376" i="20"/>
  <c r="M377" i="20"/>
  <c r="M378" i="20"/>
  <c r="M379" i="20"/>
  <c r="M380" i="20"/>
  <c r="M381" i="20"/>
  <c r="M382" i="20"/>
  <c r="M383" i="20"/>
  <c r="M384" i="20"/>
  <c r="M385" i="20"/>
  <c r="M386" i="20"/>
  <c r="M387" i="20"/>
  <c r="M388" i="20"/>
  <c r="M389" i="20"/>
  <c r="M390" i="20"/>
  <c r="M391" i="20"/>
  <c r="M392" i="20"/>
  <c r="M393" i="20"/>
  <c r="M394" i="20"/>
  <c r="M395" i="20"/>
  <c r="M396" i="20"/>
  <c r="M397" i="20"/>
  <c r="M398" i="20"/>
  <c r="M399" i="20"/>
  <c r="M400" i="20"/>
  <c r="M401" i="20"/>
  <c r="M402" i="20"/>
  <c r="M403" i="20"/>
  <c r="M404" i="20"/>
  <c r="M405" i="20"/>
  <c r="M406" i="20"/>
  <c r="M407" i="20"/>
  <c r="M408" i="20"/>
  <c r="M409" i="20"/>
  <c r="M410" i="20"/>
  <c r="M411" i="20"/>
  <c r="M412" i="20"/>
  <c r="M413" i="20"/>
  <c r="M414" i="20"/>
  <c r="M415" i="20"/>
  <c r="M416" i="20"/>
  <c r="M417" i="20"/>
  <c r="M418" i="20"/>
  <c r="M419" i="20"/>
  <c r="M420" i="20"/>
  <c r="M421" i="20"/>
  <c r="M422" i="20"/>
  <c r="M423" i="20"/>
  <c r="M424" i="20"/>
  <c r="M425" i="20"/>
  <c r="M426" i="20"/>
  <c r="M427" i="20"/>
  <c r="M428" i="20"/>
  <c r="M429" i="20"/>
  <c r="M430" i="20"/>
  <c r="M431" i="20"/>
  <c r="M432" i="20"/>
  <c r="M433" i="20"/>
  <c r="M434" i="20"/>
  <c r="M435" i="20"/>
  <c r="M436" i="20"/>
  <c r="M437" i="20"/>
  <c r="M438" i="20"/>
  <c r="M439" i="20"/>
  <c r="M440" i="20"/>
  <c r="M441" i="20"/>
  <c r="M442" i="20"/>
  <c r="M443" i="20"/>
  <c r="M444" i="20"/>
  <c r="M445" i="20"/>
  <c r="M446" i="20"/>
  <c r="M447" i="20"/>
  <c r="M448" i="20"/>
  <c r="M449" i="20"/>
  <c r="M450" i="20"/>
  <c r="M451" i="20"/>
  <c r="M452" i="20"/>
  <c r="M453" i="20"/>
  <c r="M454" i="20"/>
  <c r="M455" i="20"/>
  <c r="M456" i="20"/>
  <c r="M457" i="20"/>
  <c r="M458" i="20"/>
  <c r="M459" i="20"/>
  <c r="M460" i="20"/>
  <c r="M461" i="20"/>
  <c r="M462" i="20"/>
  <c r="M463" i="20"/>
  <c r="M464" i="20"/>
  <c r="M465" i="20"/>
  <c r="M466" i="20"/>
  <c r="M467" i="20"/>
  <c r="M468" i="20"/>
  <c r="M469" i="20"/>
  <c r="M470" i="20"/>
  <c r="M471" i="20"/>
  <c r="M472" i="20"/>
  <c r="M473" i="20"/>
  <c r="M474" i="20"/>
  <c r="M475" i="20"/>
  <c r="M476" i="20"/>
  <c r="M477" i="20"/>
  <c r="M478" i="20"/>
  <c r="M479" i="20"/>
  <c r="M480" i="20"/>
  <c r="M481" i="20"/>
  <c r="M482" i="20"/>
  <c r="M483" i="20"/>
  <c r="M484" i="20"/>
  <c r="M485" i="20"/>
  <c r="M486" i="20"/>
  <c r="M487" i="20"/>
  <c r="M488" i="20"/>
  <c r="M489" i="20"/>
  <c r="M490" i="20"/>
  <c r="M491" i="20"/>
  <c r="M492" i="20"/>
  <c r="M493" i="20"/>
  <c r="M494" i="20"/>
  <c r="M495" i="20"/>
  <c r="M496" i="20"/>
  <c r="M497" i="20"/>
  <c r="M498" i="20"/>
  <c r="M499" i="20"/>
  <c r="M500" i="20"/>
  <c r="M501" i="20"/>
  <c r="M502" i="20"/>
  <c r="M503" i="20"/>
  <c r="M504" i="20"/>
  <c r="M5" i="20"/>
  <c r="F501" i="26" l="1"/>
  <c r="B501" i="26"/>
  <c r="A501" i="26"/>
  <c r="F500" i="26"/>
  <c r="B500" i="26"/>
  <c r="A500" i="26"/>
  <c r="F499" i="26"/>
  <c r="B499" i="26"/>
  <c r="A499" i="26"/>
  <c r="F498" i="26"/>
  <c r="B498" i="26"/>
  <c r="A498" i="26"/>
  <c r="F497" i="26"/>
  <c r="B497" i="26"/>
  <c r="A497" i="26"/>
  <c r="F496" i="26"/>
  <c r="B496" i="26"/>
  <c r="A496" i="26"/>
  <c r="F495" i="26"/>
  <c r="B495" i="26"/>
  <c r="A495" i="26"/>
  <c r="F494" i="26"/>
  <c r="B494" i="26"/>
  <c r="A494" i="26"/>
  <c r="F493" i="26"/>
  <c r="B493" i="26"/>
  <c r="A493" i="26"/>
  <c r="F492" i="26"/>
  <c r="B492" i="26"/>
  <c r="A492" i="26"/>
  <c r="F491" i="26"/>
  <c r="B491" i="26"/>
  <c r="A491" i="26"/>
  <c r="F490" i="26"/>
  <c r="B490" i="26"/>
  <c r="A490" i="26"/>
  <c r="F489" i="26"/>
  <c r="B489" i="26"/>
  <c r="A489" i="26"/>
  <c r="F488" i="26"/>
  <c r="B488" i="26"/>
  <c r="A488" i="26"/>
  <c r="F487" i="26"/>
  <c r="B487" i="26"/>
  <c r="A487" i="26"/>
  <c r="F486" i="26"/>
  <c r="B486" i="26"/>
  <c r="A486" i="26"/>
  <c r="F485" i="26"/>
  <c r="B485" i="26"/>
  <c r="A485" i="26"/>
  <c r="F484" i="26"/>
  <c r="B484" i="26"/>
  <c r="A484" i="26"/>
  <c r="F483" i="26"/>
  <c r="B483" i="26"/>
  <c r="A483" i="26"/>
  <c r="F482" i="26"/>
  <c r="B482" i="26"/>
  <c r="A482" i="26"/>
  <c r="F481" i="26"/>
  <c r="B481" i="26"/>
  <c r="A481" i="26"/>
  <c r="F480" i="26"/>
  <c r="B480" i="26"/>
  <c r="A480" i="26"/>
  <c r="F479" i="26"/>
  <c r="B479" i="26"/>
  <c r="A479" i="26"/>
  <c r="F478" i="26"/>
  <c r="B478" i="26"/>
  <c r="A478" i="26"/>
  <c r="F477" i="26"/>
  <c r="B477" i="26"/>
  <c r="A477" i="26"/>
  <c r="F476" i="26"/>
  <c r="B476" i="26"/>
  <c r="A476" i="26"/>
  <c r="F475" i="26"/>
  <c r="B475" i="26"/>
  <c r="A475" i="26"/>
  <c r="F474" i="26"/>
  <c r="B474" i="26"/>
  <c r="A474" i="26"/>
  <c r="F473" i="26"/>
  <c r="B473" i="26"/>
  <c r="A473" i="26"/>
  <c r="F472" i="26"/>
  <c r="B472" i="26"/>
  <c r="A472" i="26"/>
  <c r="F471" i="26"/>
  <c r="B471" i="26"/>
  <c r="A471" i="26"/>
  <c r="F470" i="26"/>
  <c r="B470" i="26"/>
  <c r="A470" i="26"/>
  <c r="F469" i="26"/>
  <c r="B469" i="26"/>
  <c r="A469" i="26"/>
  <c r="F468" i="26"/>
  <c r="B468" i="26"/>
  <c r="A468" i="26"/>
  <c r="F467" i="26"/>
  <c r="B467" i="26"/>
  <c r="A467" i="26"/>
  <c r="F466" i="26"/>
  <c r="B466" i="26"/>
  <c r="A466" i="26"/>
  <c r="F465" i="26"/>
  <c r="B465" i="26"/>
  <c r="A465" i="26"/>
  <c r="F464" i="26"/>
  <c r="B464" i="26"/>
  <c r="A464" i="26"/>
  <c r="F463" i="26"/>
  <c r="B463" i="26"/>
  <c r="A463" i="26"/>
  <c r="F462" i="26"/>
  <c r="B462" i="26"/>
  <c r="A462" i="26"/>
  <c r="F461" i="26"/>
  <c r="B461" i="26"/>
  <c r="A461" i="26"/>
  <c r="F460" i="26"/>
  <c r="B460" i="26"/>
  <c r="A460" i="26"/>
  <c r="F459" i="26"/>
  <c r="B459" i="26"/>
  <c r="A459" i="26"/>
  <c r="F458" i="26"/>
  <c r="B458" i="26"/>
  <c r="A458" i="26"/>
  <c r="F457" i="26"/>
  <c r="B457" i="26"/>
  <c r="A457" i="26"/>
  <c r="F456" i="26"/>
  <c r="B456" i="26"/>
  <c r="A456" i="26"/>
  <c r="F455" i="26"/>
  <c r="B455" i="26"/>
  <c r="A455" i="26"/>
  <c r="F454" i="26"/>
  <c r="B454" i="26"/>
  <c r="A454" i="26"/>
  <c r="F453" i="26"/>
  <c r="B453" i="26"/>
  <c r="A453" i="26"/>
  <c r="F452" i="26"/>
  <c r="B452" i="26"/>
  <c r="A452" i="26"/>
  <c r="F451" i="26"/>
  <c r="B451" i="26"/>
  <c r="A451" i="26"/>
  <c r="F450" i="26"/>
  <c r="B450" i="26"/>
  <c r="A450" i="26"/>
  <c r="F449" i="26"/>
  <c r="B449" i="26"/>
  <c r="A449" i="26"/>
  <c r="F448" i="26"/>
  <c r="B448" i="26"/>
  <c r="A448" i="26"/>
  <c r="F447" i="26"/>
  <c r="B447" i="26"/>
  <c r="A447" i="26"/>
  <c r="F446" i="26"/>
  <c r="B446" i="26"/>
  <c r="A446" i="26"/>
  <c r="F445" i="26"/>
  <c r="B445" i="26"/>
  <c r="A445" i="26"/>
  <c r="F444" i="26"/>
  <c r="B444" i="26"/>
  <c r="A444" i="26"/>
  <c r="F443" i="26"/>
  <c r="B443" i="26"/>
  <c r="A443" i="26"/>
  <c r="F442" i="26"/>
  <c r="B442" i="26"/>
  <c r="A442" i="26"/>
  <c r="F441" i="26"/>
  <c r="B441" i="26"/>
  <c r="A441" i="26"/>
  <c r="F440" i="26"/>
  <c r="B440" i="26"/>
  <c r="A440" i="26"/>
  <c r="F439" i="26"/>
  <c r="B439" i="26"/>
  <c r="A439" i="26"/>
  <c r="F438" i="26"/>
  <c r="B438" i="26"/>
  <c r="A438" i="26"/>
  <c r="F437" i="26"/>
  <c r="B437" i="26"/>
  <c r="A437" i="26"/>
  <c r="F436" i="26"/>
  <c r="B436" i="26"/>
  <c r="A436" i="26"/>
  <c r="F435" i="26"/>
  <c r="B435" i="26"/>
  <c r="A435" i="26"/>
  <c r="F434" i="26"/>
  <c r="B434" i="26"/>
  <c r="A434" i="26"/>
  <c r="F433" i="26"/>
  <c r="B433" i="26"/>
  <c r="A433" i="26"/>
  <c r="F432" i="26"/>
  <c r="B432" i="26"/>
  <c r="A432" i="26"/>
  <c r="F431" i="26"/>
  <c r="B431" i="26"/>
  <c r="A431" i="26"/>
  <c r="F430" i="26"/>
  <c r="B430" i="26"/>
  <c r="A430" i="26"/>
  <c r="F429" i="26"/>
  <c r="B429" i="26"/>
  <c r="A429" i="26"/>
  <c r="F428" i="26"/>
  <c r="B428" i="26"/>
  <c r="A428" i="26"/>
  <c r="F427" i="26"/>
  <c r="B427" i="26"/>
  <c r="A427" i="26"/>
  <c r="F426" i="26"/>
  <c r="B426" i="26"/>
  <c r="A426" i="26"/>
  <c r="F425" i="26"/>
  <c r="B425" i="26"/>
  <c r="A425" i="26"/>
  <c r="F424" i="26"/>
  <c r="B424" i="26"/>
  <c r="A424" i="26"/>
  <c r="F423" i="26"/>
  <c r="B423" i="26"/>
  <c r="A423" i="26"/>
  <c r="F422" i="26"/>
  <c r="B422" i="26"/>
  <c r="A422" i="26"/>
  <c r="F421" i="26"/>
  <c r="B421" i="26"/>
  <c r="A421" i="26"/>
  <c r="F420" i="26"/>
  <c r="B420" i="26"/>
  <c r="A420" i="26"/>
  <c r="F419" i="26"/>
  <c r="B419" i="26"/>
  <c r="A419" i="26"/>
  <c r="F418" i="26"/>
  <c r="B418" i="26"/>
  <c r="A418" i="26"/>
  <c r="F417" i="26"/>
  <c r="B417" i="26"/>
  <c r="A417" i="26"/>
  <c r="F416" i="26"/>
  <c r="B416" i="26"/>
  <c r="A416" i="26"/>
  <c r="F415" i="26"/>
  <c r="B415" i="26"/>
  <c r="A415" i="26"/>
  <c r="F414" i="26"/>
  <c r="B414" i="26"/>
  <c r="A414" i="26"/>
  <c r="F413" i="26"/>
  <c r="B413" i="26"/>
  <c r="A413" i="26"/>
  <c r="F412" i="26"/>
  <c r="B412" i="26"/>
  <c r="A412" i="26"/>
  <c r="F411" i="26"/>
  <c r="B411" i="26"/>
  <c r="A411" i="26"/>
  <c r="F410" i="26"/>
  <c r="B410" i="26"/>
  <c r="A410" i="26"/>
  <c r="F409" i="26"/>
  <c r="B409" i="26"/>
  <c r="A409" i="26"/>
  <c r="F408" i="26"/>
  <c r="B408" i="26"/>
  <c r="A408" i="26"/>
  <c r="F407" i="26"/>
  <c r="B407" i="26"/>
  <c r="A407" i="26"/>
  <c r="F406" i="26"/>
  <c r="B406" i="26"/>
  <c r="A406" i="26"/>
  <c r="F405" i="26"/>
  <c r="B405" i="26"/>
  <c r="A405" i="26"/>
  <c r="F404" i="26"/>
  <c r="B404" i="26"/>
  <c r="A404" i="26"/>
  <c r="F403" i="26"/>
  <c r="B403" i="26"/>
  <c r="A403" i="26"/>
  <c r="F402" i="26"/>
  <c r="B402" i="26"/>
  <c r="A402" i="26"/>
  <c r="F401" i="26"/>
  <c r="B401" i="26"/>
  <c r="A401" i="26"/>
  <c r="F400" i="26"/>
  <c r="B400" i="26"/>
  <c r="A400" i="26"/>
  <c r="F399" i="26"/>
  <c r="B399" i="26"/>
  <c r="A399" i="26"/>
  <c r="F398" i="26"/>
  <c r="B398" i="26"/>
  <c r="A398" i="26"/>
  <c r="F397" i="26"/>
  <c r="B397" i="26"/>
  <c r="A397" i="26"/>
  <c r="F396" i="26"/>
  <c r="B396" i="26"/>
  <c r="A396" i="26"/>
  <c r="F395" i="26"/>
  <c r="B395" i="26"/>
  <c r="A395" i="26"/>
  <c r="F394" i="26"/>
  <c r="B394" i="26"/>
  <c r="A394" i="26"/>
  <c r="F393" i="26"/>
  <c r="B393" i="26"/>
  <c r="A393" i="26"/>
  <c r="F392" i="26"/>
  <c r="B392" i="26"/>
  <c r="A392" i="26"/>
  <c r="F391" i="26"/>
  <c r="B391" i="26"/>
  <c r="A391" i="26"/>
  <c r="F390" i="26"/>
  <c r="B390" i="26"/>
  <c r="A390" i="26"/>
  <c r="F389" i="26"/>
  <c r="B389" i="26"/>
  <c r="A389" i="26"/>
  <c r="F388" i="26"/>
  <c r="B388" i="26"/>
  <c r="A388" i="26"/>
  <c r="F387" i="26"/>
  <c r="B387" i="26"/>
  <c r="A387" i="26"/>
  <c r="F386" i="26"/>
  <c r="B386" i="26"/>
  <c r="A386" i="26"/>
  <c r="F385" i="26"/>
  <c r="B385" i="26"/>
  <c r="A385" i="26"/>
  <c r="F384" i="26"/>
  <c r="B384" i="26"/>
  <c r="A384" i="26"/>
  <c r="F383" i="26"/>
  <c r="B383" i="26"/>
  <c r="A383" i="26"/>
  <c r="F382" i="26"/>
  <c r="B382" i="26"/>
  <c r="A382" i="26"/>
  <c r="F381" i="26"/>
  <c r="B381" i="26"/>
  <c r="A381" i="26"/>
  <c r="F380" i="26"/>
  <c r="B380" i="26"/>
  <c r="A380" i="26"/>
  <c r="F379" i="26"/>
  <c r="B379" i="26"/>
  <c r="A379" i="26"/>
  <c r="F378" i="26"/>
  <c r="B378" i="26"/>
  <c r="A378" i="26"/>
  <c r="F377" i="26"/>
  <c r="B377" i="26"/>
  <c r="A377" i="26"/>
  <c r="F376" i="26"/>
  <c r="B376" i="26"/>
  <c r="A376" i="26"/>
  <c r="F375" i="26"/>
  <c r="B375" i="26"/>
  <c r="A375" i="26"/>
  <c r="F374" i="26"/>
  <c r="B374" i="26"/>
  <c r="A374" i="26"/>
  <c r="F373" i="26"/>
  <c r="B373" i="26"/>
  <c r="A373" i="26"/>
  <c r="F372" i="26"/>
  <c r="B372" i="26"/>
  <c r="A372" i="26"/>
  <c r="F371" i="26"/>
  <c r="B371" i="26"/>
  <c r="A371" i="26"/>
  <c r="F370" i="26"/>
  <c r="B370" i="26"/>
  <c r="A370" i="26"/>
  <c r="F369" i="26"/>
  <c r="B369" i="26"/>
  <c r="A369" i="26"/>
  <c r="F368" i="26"/>
  <c r="B368" i="26"/>
  <c r="A368" i="26"/>
  <c r="F367" i="26"/>
  <c r="B367" i="26"/>
  <c r="A367" i="26"/>
  <c r="F366" i="26"/>
  <c r="B366" i="26"/>
  <c r="A366" i="26"/>
  <c r="F365" i="26"/>
  <c r="B365" i="26"/>
  <c r="A365" i="26"/>
  <c r="F364" i="26"/>
  <c r="B364" i="26"/>
  <c r="A364" i="26"/>
  <c r="F363" i="26"/>
  <c r="B363" i="26"/>
  <c r="A363" i="26"/>
  <c r="F362" i="26"/>
  <c r="B362" i="26"/>
  <c r="A362" i="26"/>
  <c r="F361" i="26"/>
  <c r="B361" i="26"/>
  <c r="A361" i="26"/>
  <c r="F360" i="26"/>
  <c r="B360" i="26"/>
  <c r="A360" i="26"/>
  <c r="F359" i="26"/>
  <c r="B359" i="26"/>
  <c r="A359" i="26"/>
  <c r="F358" i="26"/>
  <c r="B358" i="26"/>
  <c r="A358" i="26"/>
  <c r="F357" i="26"/>
  <c r="B357" i="26"/>
  <c r="A357" i="26"/>
  <c r="F356" i="26"/>
  <c r="B356" i="26"/>
  <c r="A356" i="26"/>
  <c r="F355" i="26"/>
  <c r="B355" i="26"/>
  <c r="A355" i="26"/>
  <c r="F354" i="26"/>
  <c r="B354" i="26"/>
  <c r="A354" i="26"/>
  <c r="F353" i="26"/>
  <c r="B353" i="26"/>
  <c r="A353" i="26"/>
  <c r="F352" i="26"/>
  <c r="B352" i="26"/>
  <c r="A352" i="26"/>
  <c r="F351" i="26"/>
  <c r="B351" i="26"/>
  <c r="A351" i="26"/>
  <c r="F350" i="26"/>
  <c r="B350" i="26"/>
  <c r="A350" i="26"/>
  <c r="F349" i="26"/>
  <c r="B349" i="26"/>
  <c r="A349" i="26"/>
  <c r="F348" i="26"/>
  <c r="B348" i="26"/>
  <c r="A348" i="26"/>
  <c r="F347" i="26"/>
  <c r="B347" i="26"/>
  <c r="A347" i="26"/>
  <c r="F346" i="26"/>
  <c r="B346" i="26"/>
  <c r="A346" i="26"/>
  <c r="F345" i="26"/>
  <c r="B345" i="26"/>
  <c r="A345" i="26"/>
  <c r="F344" i="26"/>
  <c r="B344" i="26"/>
  <c r="A344" i="26"/>
  <c r="F343" i="26"/>
  <c r="B343" i="26"/>
  <c r="A343" i="26"/>
  <c r="F342" i="26"/>
  <c r="B342" i="26"/>
  <c r="A342" i="26"/>
  <c r="F341" i="26"/>
  <c r="B341" i="26"/>
  <c r="A341" i="26"/>
  <c r="F340" i="26"/>
  <c r="B340" i="26"/>
  <c r="A340" i="26"/>
  <c r="F339" i="26"/>
  <c r="B339" i="26"/>
  <c r="A339" i="26"/>
  <c r="F338" i="26"/>
  <c r="B338" i="26"/>
  <c r="A338" i="26"/>
  <c r="F337" i="26"/>
  <c r="B337" i="26"/>
  <c r="A337" i="26"/>
  <c r="F336" i="26"/>
  <c r="B336" i="26"/>
  <c r="A336" i="26"/>
  <c r="F335" i="26"/>
  <c r="B335" i="26"/>
  <c r="A335" i="26"/>
  <c r="F334" i="26"/>
  <c r="B334" i="26"/>
  <c r="A334" i="26"/>
  <c r="F333" i="26"/>
  <c r="B333" i="26"/>
  <c r="A333" i="26"/>
  <c r="F332" i="26"/>
  <c r="B332" i="26"/>
  <c r="A332" i="26"/>
  <c r="F331" i="26"/>
  <c r="B331" i="26"/>
  <c r="A331" i="26"/>
  <c r="F330" i="26"/>
  <c r="B330" i="26"/>
  <c r="A330" i="26"/>
  <c r="F329" i="26"/>
  <c r="B329" i="26"/>
  <c r="A329" i="26"/>
  <c r="F328" i="26"/>
  <c r="B328" i="26"/>
  <c r="A328" i="26"/>
  <c r="F327" i="26"/>
  <c r="B327" i="26"/>
  <c r="A327" i="26"/>
  <c r="F326" i="26"/>
  <c r="B326" i="26"/>
  <c r="A326" i="26"/>
  <c r="F325" i="26"/>
  <c r="B325" i="26"/>
  <c r="A325" i="26"/>
  <c r="F324" i="26"/>
  <c r="B324" i="26"/>
  <c r="A324" i="26"/>
  <c r="F323" i="26"/>
  <c r="B323" i="26"/>
  <c r="A323" i="26"/>
  <c r="F322" i="26"/>
  <c r="B322" i="26"/>
  <c r="A322" i="26"/>
  <c r="F321" i="26"/>
  <c r="B321" i="26"/>
  <c r="A321" i="26"/>
  <c r="F320" i="26"/>
  <c r="B320" i="26"/>
  <c r="A320" i="26"/>
  <c r="F319" i="26"/>
  <c r="B319" i="26"/>
  <c r="A319" i="26"/>
  <c r="F318" i="26"/>
  <c r="B318" i="26"/>
  <c r="A318" i="26"/>
  <c r="F317" i="26"/>
  <c r="B317" i="26"/>
  <c r="A317" i="26"/>
  <c r="F316" i="26"/>
  <c r="B316" i="26"/>
  <c r="A316" i="26"/>
  <c r="F315" i="26"/>
  <c r="B315" i="26"/>
  <c r="A315" i="26"/>
  <c r="F314" i="26"/>
  <c r="B314" i="26"/>
  <c r="A314" i="26"/>
  <c r="F313" i="26"/>
  <c r="B313" i="26"/>
  <c r="A313" i="26"/>
  <c r="F312" i="26"/>
  <c r="B312" i="26"/>
  <c r="A312" i="26"/>
  <c r="F311" i="26"/>
  <c r="B311" i="26"/>
  <c r="A311" i="26"/>
  <c r="F310" i="26"/>
  <c r="B310" i="26"/>
  <c r="A310" i="26"/>
  <c r="F309" i="26"/>
  <c r="B309" i="26"/>
  <c r="A309" i="26"/>
  <c r="F308" i="26"/>
  <c r="B308" i="26"/>
  <c r="A308" i="26"/>
  <c r="F307" i="26"/>
  <c r="B307" i="26"/>
  <c r="A307" i="26"/>
  <c r="F306" i="26"/>
  <c r="B306" i="26"/>
  <c r="A306" i="26"/>
  <c r="F305" i="26"/>
  <c r="B305" i="26"/>
  <c r="A305" i="26"/>
  <c r="F304" i="26"/>
  <c r="B304" i="26"/>
  <c r="A304" i="26"/>
  <c r="F303" i="26"/>
  <c r="B303" i="26"/>
  <c r="A303" i="26"/>
  <c r="F302" i="26"/>
  <c r="B302" i="26"/>
  <c r="A302" i="26"/>
  <c r="F301" i="26"/>
  <c r="B301" i="26"/>
  <c r="A301" i="26"/>
  <c r="F300" i="26"/>
  <c r="B300" i="26"/>
  <c r="A300" i="26"/>
  <c r="F299" i="26"/>
  <c r="B299" i="26"/>
  <c r="A299" i="26"/>
  <c r="F298" i="26"/>
  <c r="B298" i="26"/>
  <c r="A298" i="26"/>
  <c r="F297" i="26"/>
  <c r="B297" i="26"/>
  <c r="A297" i="26"/>
  <c r="F296" i="26"/>
  <c r="B296" i="26"/>
  <c r="A296" i="26"/>
  <c r="F295" i="26"/>
  <c r="B295" i="26"/>
  <c r="A295" i="26"/>
  <c r="F294" i="26"/>
  <c r="B294" i="26"/>
  <c r="A294" i="26"/>
  <c r="F293" i="26"/>
  <c r="B293" i="26"/>
  <c r="A293" i="26"/>
  <c r="F292" i="26"/>
  <c r="B292" i="26"/>
  <c r="A292" i="26"/>
  <c r="F291" i="26"/>
  <c r="B291" i="26"/>
  <c r="A291" i="26"/>
  <c r="F290" i="26"/>
  <c r="B290" i="26"/>
  <c r="A290" i="26"/>
  <c r="F289" i="26"/>
  <c r="B289" i="26"/>
  <c r="A289" i="26"/>
  <c r="F288" i="26"/>
  <c r="B288" i="26"/>
  <c r="A288" i="26"/>
  <c r="F287" i="26"/>
  <c r="B287" i="26"/>
  <c r="A287" i="26"/>
  <c r="F286" i="26"/>
  <c r="B286" i="26"/>
  <c r="A286" i="26"/>
  <c r="F285" i="26"/>
  <c r="B285" i="26"/>
  <c r="A285" i="26"/>
  <c r="F284" i="26"/>
  <c r="B284" i="26"/>
  <c r="A284" i="26"/>
  <c r="F283" i="26"/>
  <c r="B283" i="26"/>
  <c r="A283" i="26"/>
  <c r="F282" i="26"/>
  <c r="B282" i="26"/>
  <c r="A282" i="26"/>
  <c r="F281" i="26"/>
  <c r="B281" i="26"/>
  <c r="A281" i="26"/>
  <c r="F280" i="26"/>
  <c r="B280" i="26"/>
  <c r="A280" i="26"/>
  <c r="F279" i="26"/>
  <c r="B279" i="26"/>
  <c r="A279" i="26"/>
  <c r="F278" i="26"/>
  <c r="B278" i="26"/>
  <c r="A278" i="26"/>
  <c r="F277" i="26"/>
  <c r="B277" i="26"/>
  <c r="A277" i="26"/>
  <c r="F276" i="26"/>
  <c r="B276" i="26"/>
  <c r="A276" i="26"/>
  <c r="F275" i="26"/>
  <c r="B275" i="26"/>
  <c r="A275" i="26"/>
  <c r="F274" i="26"/>
  <c r="B274" i="26"/>
  <c r="A274" i="26"/>
  <c r="F273" i="26"/>
  <c r="B273" i="26"/>
  <c r="A273" i="26"/>
  <c r="F272" i="26"/>
  <c r="B272" i="26"/>
  <c r="A272" i="26"/>
  <c r="F271" i="26"/>
  <c r="B271" i="26"/>
  <c r="A271" i="26"/>
  <c r="F270" i="26"/>
  <c r="B270" i="26"/>
  <c r="A270" i="26"/>
  <c r="F269" i="26"/>
  <c r="B269" i="26"/>
  <c r="A269" i="26"/>
  <c r="F268" i="26"/>
  <c r="B268" i="26"/>
  <c r="A268" i="26"/>
  <c r="F267" i="26"/>
  <c r="B267" i="26"/>
  <c r="A267" i="26"/>
  <c r="F266" i="26"/>
  <c r="B266" i="26"/>
  <c r="A266" i="26"/>
  <c r="F265" i="26"/>
  <c r="B265" i="26"/>
  <c r="A265" i="26"/>
  <c r="F264" i="26"/>
  <c r="B264" i="26"/>
  <c r="A264" i="26"/>
  <c r="F263" i="26"/>
  <c r="B263" i="26"/>
  <c r="A263" i="26"/>
  <c r="F262" i="26"/>
  <c r="B262" i="26"/>
  <c r="A262" i="26"/>
  <c r="F261" i="26"/>
  <c r="B261" i="26"/>
  <c r="A261" i="26"/>
  <c r="F260" i="26"/>
  <c r="B260" i="26"/>
  <c r="A260" i="26"/>
  <c r="F259" i="26"/>
  <c r="B259" i="26"/>
  <c r="A259" i="26"/>
  <c r="F258" i="26"/>
  <c r="B258" i="26"/>
  <c r="A258" i="26"/>
  <c r="F257" i="26"/>
  <c r="B257" i="26"/>
  <c r="A257" i="26"/>
  <c r="F256" i="26"/>
  <c r="B256" i="26"/>
  <c r="A256" i="26"/>
  <c r="F255" i="26"/>
  <c r="B255" i="26"/>
  <c r="A255" i="26"/>
  <c r="F254" i="26"/>
  <c r="B254" i="26"/>
  <c r="A254" i="26"/>
  <c r="F253" i="26"/>
  <c r="B253" i="26"/>
  <c r="A253" i="26"/>
  <c r="F252" i="26"/>
  <c r="B252" i="26"/>
  <c r="A252" i="26"/>
  <c r="F251" i="26"/>
  <c r="B251" i="26"/>
  <c r="A251" i="26"/>
  <c r="F250" i="26"/>
  <c r="B250" i="26"/>
  <c r="A250" i="26"/>
  <c r="F249" i="26"/>
  <c r="B249" i="26"/>
  <c r="A249" i="26"/>
  <c r="F248" i="26"/>
  <c r="B248" i="26"/>
  <c r="A248" i="26"/>
  <c r="F247" i="26"/>
  <c r="B247" i="26"/>
  <c r="A247" i="26"/>
  <c r="F246" i="26"/>
  <c r="B246" i="26"/>
  <c r="A246" i="26"/>
  <c r="F245" i="26"/>
  <c r="B245" i="26"/>
  <c r="A245" i="26"/>
  <c r="F244" i="26"/>
  <c r="B244" i="26"/>
  <c r="A244" i="26"/>
  <c r="F243" i="26"/>
  <c r="B243" i="26"/>
  <c r="A243" i="26"/>
  <c r="F242" i="26"/>
  <c r="B242" i="26"/>
  <c r="A242" i="26"/>
  <c r="F241" i="26"/>
  <c r="B241" i="26"/>
  <c r="A241" i="26"/>
  <c r="F240" i="26"/>
  <c r="B240" i="26"/>
  <c r="A240" i="26"/>
  <c r="F239" i="26"/>
  <c r="B239" i="26"/>
  <c r="A239" i="26"/>
  <c r="F238" i="26"/>
  <c r="B238" i="26"/>
  <c r="A238" i="26"/>
  <c r="F237" i="26"/>
  <c r="B237" i="26"/>
  <c r="A237" i="26"/>
  <c r="F236" i="26"/>
  <c r="B236" i="26"/>
  <c r="A236" i="26"/>
  <c r="F235" i="26"/>
  <c r="B235" i="26"/>
  <c r="A235" i="26"/>
  <c r="F234" i="26"/>
  <c r="B234" i="26"/>
  <c r="A234" i="26"/>
  <c r="F233" i="26"/>
  <c r="B233" i="26"/>
  <c r="A233" i="26"/>
  <c r="F232" i="26"/>
  <c r="B232" i="26"/>
  <c r="A232" i="26"/>
  <c r="F231" i="26"/>
  <c r="B231" i="26"/>
  <c r="A231" i="26"/>
  <c r="F230" i="26"/>
  <c r="B230" i="26"/>
  <c r="A230" i="26"/>
  <c r="F229" i="26"/>
  <c r="B229" i="26"/>
  <c r="A229" i="26"/>
  <c r="F228" i="26"/>
  <c r="B228" i="26"/>
  <c r="A228" i="26"/>
  <c r="F227" i="26"/>
  <c r="B227" i="26"/>
  <c r="A227" i="26"/>
  <c r="F226" i="26"/>
  <c r="B226" i="26"/>
  <c r="A226" i="26"/>
  <c r="F225" i="26"/>
  <c r="B225" i="26"/>
  <c r="A225" i="26"/>
  <c r="F224" i="26"/>
  <c r="B224" i="26"/>
  <c r="A224" i="26"/>
  <c r="F223" i="26"/>
  <c r="B223" i="26"/>
  <c r="A223" i="26"/>
  <c r="F222" i="26"/>
  <c r="B222" i="26"/>
  <c r="A222" i="26"/>
  <c r="F221" i="26"/>
  <c r="B221" i="26"/>
  <c r="A221" i="26"/>
  <c r="F220" i="26"/>
  <c r="B220" i="26"/>
  <c r="A220" i="26"/>
  <c r="F219" i="26"/>
  <c r="B219" i="26"/>
  <c r="A219" i="26"/>
  <c r="F218" i="26"/>
  <c r="B218" i="26"/>
  <c r="A218" i="26"/>
  <c r="F217" i="26"/>
  <c r="B217" i="26"/>
  <c r="A217" i="26"/>
  <c r="F216" i="26"/>
  <c r="B216" i="26"/>
  <c r="A216" i="26"/>
  <c r="F215" i="26"/>
  <c r="B215" i="26"/>
  <c r="A215" i="26"/>
  <c r="F214" i="26"/>
  <c r="B214" i="26"/>
  <c r="A214" i="26"/>
  <c r="F213" i="26"/>
  <c r="B213" i="26"/>
  <c r="A213" i="26"/>
  <c r="F212" i="26"/>
  <c r="B212" i="26"/>
  <c r="A212" i="26"/>
  <c r="F211" i="26"/>
  <c r="B211" i="26"/>
  <c r="A211" i="26"/>
  <c r="F210" i="26"/>
  <c r="B210" i="26"/>
  <c r="A210" i="26"/>
  <c r="F209" i="26"/>
  <c r="B209" i="26"/>
  <c r="A209" i="26"/>
  <c r="F208" i="26"/>
  <c r="B208" i="26"/>
  <c r="A208" i="26"/>
  <c r="F207" i="26"/>
  <c r="B207" i="26"/>
  <c r="A207" i="26"/>
  <c r="F206" i="26"/>
  <c r="B206" i="26"/>
  <c r="A206" i="26"/>
  <c r="F205" i="26"/>
  <c r="B205" i="26"/>
  <c r="A205" i="26"/>
  <c r="F204" i="26"/>
  <c r="B204" i="26"/>
  <c r="A204" i="26"/>
  <c r="F203" i="26"/>
  <c r="B203" i="26"/>
  <c r="A203" i="26"/>
  <c r="F202" i="26"/>
  <c r="B202" i="26"/>
  <c r="A202" i="26"/>
  <c r="F201" i="26"/>
  <c r="B201" i="26"/>
  <c r="A201" i="26"/>
  <c r="F200" i="26"/>
  <c r="B200" i="26"/>
  <c r="A200" i="26"/>
  <c r="F199" i="26"/>
  <c r="B199" i="26"/>
  <c r="A199" i="26"/>
  <c r="F198" i="26"/>
  <c r="B198" i="26"/>
  <c r="A198" i="26"/>
  <c r="F197" i="26"/>
  <c r="B197" i="26"/>
  <c r="A197" i="26"/>
  <c r="F196" i="26"/>
  <c r="B196" i="26"/>
  <c r="A196" i="26"/>
  <c r="F195" i="26"/>
  <c r="B195" i="26"/>
  <c r="A195" i="26"/>
  <c r="F194" i="26"/>
  <c r="B194" i="26"/>
  <c r="A194" i="26"/>
  <c r="F193" i="26"/>
  <c r="B193" i="26"/>
  <c r="A193" i="26"/>
  <c r="F192" i="26"/>
  <c r="B192" i="26"/>
  <c r="A192" i="26"/>
  <c r="F191" i="26"/>
  <c r="B191" i="26"/>
  <c r="A191" i="26"/>
  <c r="F190" i="26"/>
  <c r="B190" i="26"/>
  <c r="A190" i="26"/>
  <c r="F189" i="26"/>
  <c r="B189" i="26"/>
  <c r="A189" i="26"/>
  <c r="F188" i="26"/>
  <c r="B188" i="26"/>
  <c r="A188" i="26"/>
  <c r="F187" i="26"/>
  <c r="B187" i="26"/>
  <c r="A187" i="26"/>
  <c r="F186" i="26"/>
  <c r="B186" i="26"/>
  <c r="A186" i="26"/>
  <c r="F185" i="26"/>
  <c r="B185" i="26"/>
  <c r="A185" i="26"/>
  <c r="F184" i="26"/>
  <c r="B184" i="26"/>
  <c r="A184" i="26"/>
  <c r="F183" i="26"/>
  <c r="B183" i="26"/>
  <c r="A183" i="26"/>
  <c r="F182" i="26"/>
  <c r="B182" i="26"/>
  <c r="A182" i="26"/>
  <c r="F181" i="26"/>
  <c r="B181" i="26"/>
  <c r="A181" i="26"/>
  <c r="F180" i="26"/>
  <c r="B180" i="26"/>
  <c r="A180" i="26"/>
  <c r="F179" i="26"/>
  <c r="B179" i="26"/>
  <c r="A179" i="26"/>
  <c r="F178" i="26"/>
  <c r="B178" i="26"/>
  <c r="A178" i="26"/>
  <c r="F177" i="26"/>
  <c r="B177" i="26"/>
  <c r="A177" i="26"/>
  <c r="F176" i="26"/>
  <c r="B176" i="26"/>
  <c r="A176" i="26"/>
  <c r="F175" i="26"/>
  <c r="B175" i="26"/>
  <c r="A175" i="26"/>
  <c r="F174" i="26"/>
  <c r="B174" i="26"/>
  <c r="A174" i="26"/>
  <c r="F173" i="26"/>
  <c r="B173" i="26"/>
  <c r="A173" i="26"/>
  <c r="F172" i="26"/>
  <c r="B172" i="26"/>
  <c r="A172" i="26"/>
  <c r="F171" i="26"/>
  <c r="B171" i="26"/>
  <c r="A171" i="26"/>
  <c r="F170" i="26"/>
  <c r="B170" i="26"/>
  <c r="A170" i="26"/>
  <c r="F169" i="26"/>
  <c r="B169" i="26"/>
  <c r="A169" i="26"/>
  <c r="F168" i="26"/>
  <c r="B168" i="26"/>
  <c r="A168" i="26"/>
  <c r="F167" i="26"/>
  <c r="B167" i="26"/>
  <c r="A167" i="26"/>
  <c r="F166" i="26"/>
  <c r="B166" i="26"/>
  <c r="A166" i="26"/>
  <c r="F165" i="26"/>
  <c r="B165" i="26"/>
  <c r="A165" i="26"/>
  <c r="F164" i="26"/>
  <c r="B164" i="26"/>
  <c r="A164" i="26"/>
  <c r="F163" i="26"/>
  <c r="B163" i="26"/>
  <c r="A163" i="26"/>
  <c r="F162" i="26"/>
  <c r="B162" i="26"/>
  <c r="A162" i="26"/>
  <c r="F161" i="26"/>
  <c r="B161" i="26"/>
  <c r="A161" i="26"/>
  <c r="F160" i="26"/>
  <c r="B160" i="26"/>
  <c r="A160" i="26"/>
  <c r="F159" i="26"/>
  <c r="B159" i="26"/>
  <c r="A159" i="26"/>
  <c r="F158" i="26"/>
  <c r="B158" i="26"/>
  <c r="A158" i="26"/>
  <c r="F157" i="26"/>
  <c r="B157" i="26"/>
  <c r="A157" i="26"/>
  <c r="F156" i="26"/>
  <c r="B156" i="26"/>
  <c r="A156" i="26"/>
  <c r="F155" i="26"/>
  <c r="B155" i="26"/>
  <c r="A155" i="26"/>
  <c r="F154" i="26"/>
  <c r="B154" i="26"/>
  <c r="A154" i="26"/>
  <c r="F153" i="26"/>
  <c r="B153" i="26"/>
  <c r="A153" i="26"/>
  <c r="F152" i="26"/>
  <c r="B152" i="26"/>
  <c r="A152" i="26"/>
  <c r="F151" i="26"/>
  <c r="B151" i="26"/>
  <c r="A151" i="26"/>
  <c r="F150" i="26"/>
  <c r="B150" i="26"/>
  <c r="A150" i="26"/>
  <c r="F149" i="26"/>
  <c r="B149" i="26"/>
  <c r="A149" i="26"/>
  <c r="F148" i="26"/>
  <c r="B148" i="26"/>
  <c r="A148" i="26"/>
  <c r="F147" i="26"/>
  <c r="B147" i="26"/>
  <c r="A147" i="26"/>
  <c r="F146" i="26"/>
  <c r="B146" i="26"/>
  <c r="A146" i="26"/>
  <c r="F145" i="26"/>
  <c r="B145" i="26"/>
  <c r="A145" i="26"/>
  <c r="F144" i="26"/>
  <c r="B144" i="26"/>
  <c r="A144" i="26"/>
  <c r="F143" i="26"/>
  <c r="B143" i="26"/>
  <c r="A143" i="26"/>
  <c r="F142" i="26"/>
  <c r="B142" i="26"/>
  <c r="A142" i="26"/>
  <c r="F141" i="26"/>
  <c r="B141" i="26"/>
  <c r="A141" i="26"/>
  <c r="F140" i="26"/>
  <c r="B140" i="26"/>
  <c r="A140" i="26"/>
  <c r="F139" i="26"/>
  <c r="B139" i="26"/>
  <c r="A139" i="26"/>
  <c r="F138" i="26"/>
  <c r="B138" i="26"/>
  <c r="A138" i="26"/>
  <c r="F137" i="26"/>
  <c r="B137" i="26"/>
  <c r="A137" i="26"/>
  <c r="F136" i="26"/>
  <c r="B136" i="26"/>
  <c r="A136" i="26"/>
  <c r="F135" i="26"/>
  <c r="B135" i="26"/>
  <c r="A135" i="26"/>
  <c r="F134" i="26"/>
  <c r="B134" i="26"/>
  <c r="A134" i="26"/>
  <c r="F133" i="26"/>
  <c r="B133" i="26"/>
  <c r="A133" i="26"/>
  <c r="F132" i="26"/>
  <c r="B132" i="26"/>
  <c r="A132" i="26"/>
  <c r="F131" i="26"/>
  <c r="B131" i="26"/>
  <c r="A131" i="26"/>
  <c r="F130" i="26"/>
  <c r="B130" i="26"/>
  <c r="A130" i="26"/>
  <c r="F129" i="26"/>
  <c r="B129" i="26"/>
  <c r="A129" i="26"/>
  <c r="F128" i="26"/>
  <c r="B128" i="26"/>
  <c r="A128" i="26"/>
  <c r="F127" i="26"/>
  <c r="B127" i="26"/>
  <c r="A127" i="26"/>
  <c r="F126" i="26"/>
  <c r="B126" i="26"/>
  <c r="A126" i="26"/>
  <c r="F125" i="26"/>
  <c r="B125" i="26"/>
  <c r="A125" i="26"/>
  <c r="F124" i="26"/>
  <c r="B124" i="26"/>
  <c r="A124" i="26"/>
  <c r="F123" i="26"/>
  <c r="B123" i="26"/>
  <c r="A123" i="26"/>
  <c r="F122" i="26"/>
  <c r="B122" i="26"/>
  <c r="A122" i="26"/>
  <c r="F121" i="26"/>
  <c r="B121" i="26"/>
  <c r="A121" i="26"/>
  <c r="F120" i="26"/>
  <c r="B120" i="26"/>
  <c r="A120" i="26"/>
  <c r="F119" i="26"/>
  <c r="B119" i="26"/>
  <c r="A119" i="26"/>
  <c r="F118" i="26"/>
  <c r="B118" i="26"/>
  <c r="A118" i="26"/>
  <c r="F117" i="26"/>
  <c r="B117" i="26"/>
  <c r="A117" i="26"/>
  <c r="F116" i="26"/>
  <c r="B116" i="26"/>
  <c r="A116" i="26"/>
  <c r="F115" i="26"/>
  <c r="B115" i="26"/>
  <c r="A115" i="26"/>
  <c r="F114" i="26"/>
  <c r="B114" i="26"/>
  <c r="A114" i="26"/>
  <c r="F113" i="26"/>
  <c r="B113" i="26"/>
  <c r="A113" i="26"/>
  <c r="F112" i="26"/>
  <c r="B112" i="26"/>
  <c r="A112" i="26"/>
  <c r="F111" i="26"/>
  <c r="B111" i="26"/>
  <c r="A111" i="26"/>
  <c r="F110" i="26"/>
  <c r="B110" i="26"/>
  <c r="A110" i="26"/>
  <c r="F109" i="26"/>
  <c r="B109" i="26"/>
  <c r="A109" i="26"/>
  <c r="F108" i="26"/>
  <c r="B108" i="26"/>
  <c r="A108" i="26"/>
  <c r="F107" i="26"/>
  <c r="B107" i="26"/>
  <c r="A107" i="26"/>
  <c r="F106" i="26"/>
  <c r="B106" i="26"/>
  <c r="A106" i="26"/>
  <c r="F105" i="26"/>
  <c r="B105" i="26"/>
  <c r="A105" i="26"/>
  <c r="F104" i="26"/>
  <c r="B104" i="26"/>
  <c r="A104" i="26"/>
  <c r="F103" i="26"/>
  <c r="B103" i="26"/>
  <c r="A103" i="26"/>
  <c r="F102" i="26"/>
  <c r="B102" i="26"/>
  <c r="A102" i="26"/>
  <c r="F101" i="26"/>
  <c r="B101" i="26"/>
  <c r="A101" i="26"/>
  <c r="F100" i="26"/>
  <c r="B100" i="26"/>
  <c r="A100" i="26"/>
  <c r="F99" i="26"/>
  <c r="B99" i="26"/>
  <c r="A99" i="26"/>
  <c r="F98" i="26"/>
  <c r="B98" i="26"/>
  <c r="A98" i="26"/>
  <c r="F97" i="26"/>
  <c r="B97" i="26"/>
  <c r="A97" i="26"/>
  <c r="F96" i="26"/>
  <c r="B96" i="26"/>
  <c r="A96" i="26"/>
  <c r="F95" i="26"/>
  <c r="B95" i="26"/>
  <c r="A95" i="26"/>
  <c r="F94" i="26"/>
  <c r="B94" i="26"/>
  <c r="A94" i="26"/>
  <c r="F93" i="26"/>
  <c r="B93" i="26"/>
  <c r="A93" i="26"/>
  <c r="F92" i="26"/>
  <c r="B92" i="26"/>
  <c r="A92" i="26"/>
  <c r="F91" i="26"/>
  <c r="B91" i="26"/>
  <c r="A91" i="26"/>
  <c r="F90" i="26"/>
  <c r="B90" i="26"/>
  <c r="A90" i="26"/>
  <c r="F89" i="26"/>
  <c r="B89" i="26"/>
  <c r="A89" i="26"/>
  <c r="F88" i="26"/>
  <c r="B88" i="26"/>
  <c r="A88" i="26"/>
  <c r="F87" i="26"/>
  <c r="B87" i="26"/>
  <c r="A87" i="26"/>
  <c r="F86" i="26"/>
  <c r="B86" i="26"/>
  <c r="A86" i="26"/>
  <c r="F85" i="26"/>
  <c r="B85" i="26"/>
  <c r="A85" i="26"/>
  <c r="F84" i="26"/>
  <c r="B84" i="26"/>
  <c r="A84" i="26"/>
  <c r="F83" i="26"/>
  <c r="B83" i="26"/>
  <c r="A83" i="26"/>
  <c r="F82" i="26"/>
  <c r="B82" i="26"/>
  <c r="A82" i="26"/>
  <c r="F81" i="26"/>
  <c r="B81" i="26"/>
  <c r="A81" i="26"/>
  <c r="F80" i="26"/>
  <c r="B80" i="26"/>
  <c r="A80" i="26"/>
  <c r="F79" i="26"/>
  <c r="B79" i="26"/>
  <c r="A79" i="26"/>
  <c r="F78" i="26"/>
  <c r="B78" i="26"/>
  <c r="A78" i="26"/>
  <c r="F77" i="26"/>
  <c r="B77" i="26"/>
  <c r="A77" i="26"/>
  <c r="F76" i="26"/>
  <c r="B76" i="26"/>
  <c r="A76" i="26"/>
  <c r="F75" i="26"/>
  <c r="B75" i="26"/>
  <c r="A75" i="26"/>
  <c r="F74" i="26"/>
  <c r="B74" i="26"/>
  <c r="A74" i="26"/>
  <c r="F73" i="26"/>
  <c r="B73" i="26"/>
  <c r="A73" i="26"/>
  <c r="F72" i="26"/>
  <c r="B72" i="26"/>
  <c r="A72" i="26"/>
  <c r="F71" i="26"/>
  <c r="B71" i="26"/>
  <c r="A71" i="26"/>
  <c r="F70" i="26"/>
  <c r="B70" i="26"/>
  <c r="A70" i="26"/>
  <c r="F69" i="26"/>
  <c r="B69" i="26"/>
  <c r="A69" i="26"/>
  <c r="F68" i="26"/>
  <c r="B68" i="26"/>
  <c r="A68" i="26"/>
  <c r="F67" i="26"/>
  <c r="B67" i="26"/>
  <c r="A67" i="26"/>
  <c r="F66" i="26"/>
  <c r="B66" i="26"/>
  <c r="A66" i="26"/>
  <c r="F65" i="26"/>
  <c r="B65" i="26"/>
  <c r="A65" i="26"/>
  <c r="F64" i="26"/>
  <c r="B64" i="26"/>
  <c r="A64" i="26"/>
  <c r="F63" i="26"/>
  <c r="B63" i="26"/>
  <c r="A63" i="26"/>
  <c r="F62" i="26"/>
  <c r="B62" i="26"/>
  <c r="A62" i="26"/>
  <c r="F61" i="26"/>
  <c r="B61" i="26"/>
  <c r="A61" i="26"/>
  <c r="F60" i="26"/>
  <c r="B60" i="26"/>
  <c r="A60" i="26"/>
  <c r="F59" i="26"/>
  <c r="B59" i="26"/>
  <c r="A59" i="26"/>
  <c r="F58" i="26"/>
  <c r="B58" i="26"/>
  <c r="A58" i="26"/>
  <c r="F57" i="26"/>
  <c r="B57" i="26"/>
  <c r="A57" i="26"/>
  <c r="F56" i="26"/>
  <c r="B56" i="26"/>
  <c r="A56" i="26"/>
  <c r="F55" i="26"/>
  <c r="B55" i="26"/>
  <c r="A55" i="26"/>
  <c r="F54" i="26"/>
  <c r="B54" i="26"/>
  <c r="A54" i="26"/>
  <c r="F53" i="26"/>
  <c r="B53" i="26"/>
  <c r="A53" i="26"/>
  <c r="F52" i="26"/>
  <c r="B52" i="26"/>
  <c r="A52" i="26"/>
  <c r="F51" i="26"/>
  <c r="B51" i="26"/>
  <c r="A51" i="26"/>
  <c r="F50" i="26"/>
  <c r="B50" i="26"/>
  <c r="A50" i="26"/>
  <c r="F49" i="26"/>
  <c r="B49" i="26"/>
  <c r="A49" i="26"/>
  <c r="F48" i="26"/>
  <c r="B48" i="26"/>
  <c r="A48" i="26"/>
  <c r="F47" i="26"/>
  <c r="B47" i="26"/>
  <c r="A47" i="26"/>
  <c r="F46" i="26"/>
  <c r="B46" i="26"/>
  <c r="A46" i="26"/>
  <c r="F45" i="26"/>
  <c r="B45" i="26"/>
  <c r="A45" i="26"/>
  <c r="F44" i="26"/>
  <c r="B44" i="26"/>
  <c r="A44" i="26"/>
  <c r="F43" i="26"/>
  <c r="B43" i="26"/>
  <c r="A43" i="26"/>
  <c r="F42" i="26"/>
  <c r="B42" i="26"/>
  <c r="A42" i="26"/>
  <c r="F41" i="26"/>
  <c r="B41" i="26"/>
  <c r="A41" i="26"/>
  <c r="F40" i="26"/>
  <c r="B40" i="26"/>
  <c r="A40" i="26"/>
  <c r="F39" i="26"/>
  <c r="B39" i="26"/>
  <c r="A39" i="26"/>
  <c r="F38" i="26"/>
  <c r="B38" i="26"/>
  <c r="A38" i="26"/>
  <c r="F37" i="26"/>
  <c r="B37" i="26"/>
  <c r="A37" i="26"/>
  <c r="F36" i="26"/>
  <c r="B36" i="26"/>
  <c r="A36" i="26"/>
  <c r="F35" i="26"/>
  <c r="B35" i="26"/>
  <c r="A35" i="26"/>
  <c r="F34" i="26"/>
  <c r="B34" i="26"/>
  <c r="A34" i="26"/>
  <c r="F33" i="26"/>
  <c r="B33" i="26"/>
  <c r="A33" i="26"/>
  <c r="F32" i="26"/>
  <c r="B32" i="26"/>
  <c r="A32" i="26"/>
  <c r="F31" i="26"/>
  <c r="B31" i="26"/>
  <c r="A31" i="26"/>
  <c r="F30" i="26"/>
  <c r="B30" i="26"/>
  <c r="A30" i="26"/>
  <c r="F29" i="26"/>
  <c r="B29" i="26"/>
  <c r="A29" i="26"/>
  <c r="F28" i="26"/>
  <c r="B28" i="26"/>
  <c r="A28" i="26"/>
  <c r="F27" i="26"/>
  <c r="B27" i="26"/>
  <c r="A27" i="26"/>
  <c r="F26" i="26"/>
  <c r="B26" i="26"/>
  <c r="A26" i="26"/>
  <c r="F25" i="26"/>
  <c r="B25" i="26"/>
  <c r="A25" i="26"/>
  <c r="F24" i="26"/>
  <c r="B24" i="26"/>
  <c r="A24" i="26"/>
  <c r="F23" i="26"/>
  <c r="B23" i="26"/>
  <c r="A23" i="26"/>
  <c r="F22" i="26"/>
  <c r="B22" i="26"/>
  <c r="A22" i="26"/>
  <c r="F21" i="26"/>
  <c r="B21" i="26"/>
  <c r="A21" i="26"/>
  <c r="F20" i="26"/>
  <c r="B20" i="26"/>
  <c r="A20" i="26"/>
  <c r="F19" i="26"/>
  <c r="B19" i="26"/>
  <c r="A19" i="26"/>
  <c r="F18" i="26"/>
  <c r="B18" i="26"/>
  <c r="A18" i="26"/>
  <c r="F17" i="26"/>
  <c r="B17" i="26"/>
  <c r="A17" i="26"/>
  <c r="F16" i="26"/>
  <c r="B16" i="26"/>
  <c r="A16" i="26"/>
  <c r="F15" i="26"/>
  <c r="B15" i="26"/>
  <c r="A15" i="26"/>
  <c r="F14" i="26"/>
  <c r="B14" i="26"/>
  <c r="A14" i="26"/>
  <c r="F13" i="26"/>
  <c r="B13" i="26"/>
  <c r="A13" i="26"/>
  <c r="F12" i="26"/>
  <c r="B12" i="26"/>
  <c r="A12" i="26"/>
  <c r="F11" i="26"/>
  <c r="B11" i="26"/>
  <c r="A11" i="26"/>
  <c r="F9" i="26"/>
  <c r="B9" i="26"/>
  <c r="A9" i="26"/>
  <c r="F8" i="26"/>
  <c r="B8" i="26"/>
  <c r="A8" i="26"/>
  <c r="F7" i="26"/>
  <c r="B7" i="26"/>
  <c r="A7" i="26"/>
  <c r="F6" i="26"/>
  <c r="B6" i="26"/>
  <c r="A6" i="26"/>
  <c r="F5" i="26"/>
  <c r="B5" i="26"/>
  <c r="A5" i="26"/>
  <c r="F3" i="26"/>
  <c r="B3" i="26"/>
  <c r="A3" i="26"/>
  <c r="D37" i="23" l="1"/>
  <c r="E37" i="23"/>
  <c r="F37" i="23"/>
  <c r="G37" i="23"/>
  <c r="H37" i="23"/>
  <c r="I37" i="23"/>
  <c r="J37" i="23"/>
  <c r="Q37" i="23"/>
  <c r="D38" i="23"/>
  <c r="E38" i="23"/>
  <c r="F38" i="23"/>
  <c r="G38" i="23"/>
  <c r="H38" i="23"/>
  <c r="I38" i="23"/>
  <c r="J38" i="23"/>
  <c r="Q38" i="23"/>
  <c r="D39" i="23"/>
  <c r="E39" i="23"/>
  <c r="F39" i="23"/>
  <c r="G39" i="23"/>
  <c r="H39" i="23"/>
  <c r="I39" i="23"/>
  <c r="J39" i="23"/>
  <c r="Q39" i="23"/>
  <c r="D40" i="23"/>
  <c r="E40" i="23"/>
  <c r="F40" i="23"/>
  <c r="G40" i="23"/>
  <c r="H40" i="23"/>
  <c r="I40" i="23"/>
  <c r="J40" i="23"/>
  <c r="Q40" i="23"/>
  <c r="D41" i="23"/>
  <c r="E41" i="23"/>
  <c r="F41" i="23"/>
  <c r="G41" i="23"/>
  <c r="H41" i="23"/>
  <c r="I41" i="23"/>
  <c r="J41" i="23"/>
  <c r="Q41" i="23"/>
  <c r="D42" i="23"/>
  <c r="E42" i="23"/>
  <c r="F42" i="23"/>
  <c r="G42" i="23"/>
  <c r="H42" i="23"/>
  <c r="I42" i="23"/>
  <c r="J42" i="23"/>
  <c r="Q42" i="23"/>
  <c r="D43" i="23"/>
  <c r="E43" i="23"/>
  <c r="F43" i="23"/>
  <c r="G43" i="23"/>
  <c r="H43" i="23"/>
  <c r="I43" i="23"/>
  <c r="J43" i="23"/>
  <c r="Q43" i="23"/>
  <c r="D44" i="23"/>
  <c r="E44" i="23"/>
  <c r="F44" i="23"/>
  <c r="G44" i="23"/>
  <c r="H44" i="23"/>
  <c r="I44" i="23"/>
  <c r="J44" i="23"/>
  <c r="Q44" i="23"/>
  <c r="D45" i="23"/>
  <c r="E45" i="23"/>
  <c r="F45" i="23"/>
  <c r="G45" i="23"/>
  <c r="H45" i="23"/>
  <c r="I45" i="23"/>
  <c r="J45" i="23"/>
  <c r="Q45" i="23"/>
  <c r="D46" i="23"/>
  <c r="E46" i="23"/>
  <c r="F46" i="23"/>
  <c r="G46" i="23"/>
  <c r="H46" i="23"/>
  <c r="I46" i="23"/>
  <c r="J46" i="23"/>
  <c r="Q46" i="23"/>
  <c r="D47" i="23"/>
  <c r="E47" i="23"/>
  <c r="F47" i="23"/>
  <c r="G47" i="23"/>
  <c r="H47" i="23"/>
  <c r="I47" i="23"/>
  <c r="J47" i="23"/>
  <c r="Q47" i="23"/>
  <c r="D48" i="23"/>
  <c r="E48" i="23"/>
  <c r="F48" i="23"/>
  <c r="G48" i="23"/>
  <c r="H48" i="23"/>
  <c r="I48" i="23"/>
  <c r="J48" i="23"/>
  <c r="Q48" i="23"/>
  <c r="D49" i="23"/>
  <c r="E49" i="23"/>
  <c r="F49" i="23"/>
  <c r="G49" i="23"/>
  <c r="H49" i="23"/>
  <c r="I49" i="23"/>
  <c r="J49" i="23"/>
  <c r="Q49" i="23"/>
  <c r="D50" i="23"/>
  <c r="E50" i="23"/>
  <c r="F50" i="23"/>
  <c r="G50" i="23"/>
  <c r="H50" i="23"/>
  <c r="I50" i="23"/>
  <c r="J50" i="23"/>
  <c r="Q50" i="23"/>
  <c r="D51" i="23"/>
  <c r="E51" i="23"/>
  <c r="F51" i="23"/>
  <c r="G51" i="23"/>
  <c r="H51" i="23"/>
  <c r="I51" i="23"/>
  <c r="J51" i="23"/>
  <c r="Q51" i="23"/>
  <c r="D52" i="23"/>
  <c r="E52" i="23"/>
  <c r="F52" i="23"/>
  <c r="G52" i="23"/>
  <c r="H52" i="23"/>
  <c r="I52" i="23"/>
  <c r="J52" i="23"/>
  <c r="Q52" i="23"/>
  <c r="D53" i="23"/>
  <c r="E53" i="23"/>
  <c r="F53" i="23"/>
  <c r="G53" i="23"/>
  <c r="H53" i="23"/>
  <c r="I53" i="23"/>
  <c r="J53" i="23"/>
  <c r="Q53" i="23"/>
  <c r="D54" i="23"/>
  <c r="E54" i="23"/>
  <c r="F54" i="23"/>
  <c r="G54" i="23"/>
  <c r="H54" i="23"/>
  <c r="I54" i="23"/>
  <c r="J54" i="23"/>
  <c r="Q54" i="23"/>
  <c r="D55" i="23"/>
  <c r="E55" i="23"/>
  <c r="F55" i="23"/>
  <c r="G55" i="23"/>
  <c r="H55" i="23"/>
  <c r="I55" i="23"/>
  <c r="J55" i="23"/>
  <c r="Q55" i="23"/>
  <c r="D56" i="23"/>
  <c r="E56" i="23"/>
  <c r="F56" i="23"/>
  <c r="G56" i="23"/>
  <c r="H56" i="23"/>
  <c r="I56" i="23"/>
  <c r="J56" i="23"/>
  <c r="Q56" i="23"/>
  <c r="D57" i="23"/>
  <c r="E57" i="23"/>
  <c r="F57" i="23"/>
  <c r="G57" i="23"/>
  <c r="H57" i="23"/>
  <c r="I57" i="23"/>
  <c r="J57" i="23"/>
  <c r="Q57" i="23"/>
  <c r="D58" i="23"/>
  <c r="E58" i="23"/>
  <c r="F58" i="23"/>
  <c r="G58" i="23"/>
  <c r="H58" i="23"/>
  <c r="I58" i="23"/>
  <c r="J58" i="23"/>
  <c r="Q58" i="23"/>
  <c r="D59" i="23"/>
  <c r="E59" i="23"/>
  <c r="F59" i="23"/>
  <c r="G59" i="23"/>
  <c r="H59" i="23"/>
  <c r="I59" i="23"/>
  <c r="J59" i="23"/>
  <c r="Q59" i="23"/>
  <c r="D60" i="23"/>
  <c r="E60" i="23"/>
  <c r="F60" i="23"/>
  <c r="G60" i="23"/>
  <c r="H60" i="23"/>
  <c r="I60" i="23"/>
  <c r="J60" i="23"/>
  <c r="Q60" i="23"/>
  <c r="D61" i="23"/>
  <c r="E61" i="23"/>
  <c r="F61" i="23"/>
  <c r="G61" i="23"/>
  <c r="H61" i="23"/>
  <c r="I61" i="23"/>
  <c r="J61" i="23"/>
  <c r="Q61" i="23"/>
  <c r="D62" i="23"/>
  <c r="E62" i="23"/>
  <c r="F62" i="23"/>
  <c r="G62" i="23"/>
  <c r="H62" i="23"/>
  <c r="I62" i="23"/>
  <c r="J62" i="23"/>
  <c r="Q62" i="23"/>
  <c r="D63" i="23"/>
  <c r="E63" i="23"/>
  <c r="F63" i="23"/>
  <c r="G63" i="23"/>
  <c r="H63" i="23"/>
  <c r="I63" i="23"/>
  <c r="J63" i="23"/>
  <c r="Q63" i="23"/>
  <c r="D64" i="23"/>
  <c r="E64" i="23"/>
  <c r="F64" i="23"/>
  <c r="G64" i="23"/>
  <c r="H64" i="23"/>
  <c r="I64" i="23"/>
  <c r="J64" i="23"/>
  <c r="Q64" i="23"/>
  <c r="D65" i="23"/>
  <c r="E65" i="23"/>
  <c r="F65" i="23"/>
  <c r="G65" i="23"/>
  <c r="H65" i="23"/>
  <c r="I65" i="23"/>
  <c r="J65" i="23"/>
  <c r="Q65" i="23"/>
  <c r="D66" i="23"/>
  <c r="E66" i="23"/>
  <c r="F66" i="23"/>
  <c r="G66" i="23"/>
  <c r="H66" i="23"/>
  <c r="I66" i="23"/>
  <c r="J66" i="23"/>
  <c r="Q66" i="23"/>
  <c r="D67" i="23"/>
  <c r="E67" i="23"/>
  <c r="F67" i="23"/>
  <c r="G67" i="23"/>
  <c r="H67" i="23"/>
  <c r="I67" i="23"/>
  <c r="J67" i="23"/>
  <c r="Q67" i="23"/>
  <c r="D68" i="23"/>
  <c r="E68" i="23"/>
  <c r="F68" i="23"/>
  <c r="G68" i="23"/>
  <c r="H68" i="23"/>
  <c r="I68" i="23"/>
  <c r="J68" i="23"/>
  <c r="Q68" i="23"/>
  <c r="D69" i="23"/>
  <c r="E69" i="23"/>
  <c r="F69" i="23"/>
  <c r="G69" i="23"/>
  <c r="H69" i="23"/>
  <c r="I69" i="23"/>
  <c r="J69" i="23"/>
  <c r="Q69" i="23"/>
  <c r="D70" i="23"/>
  <c r="E70" i="23"/>
  <c r="F70" i="23"/>
  <c r="G70" i="23"/>
  <c r="H70" i="23"/>
  <c r="I70" i="23"/>
  <c r="J70" i="23"/>
  <c r="Q70" i="23"/>
  <c r="D71" i="23"/>
  <c r="E71" i="23"/>
  <c r="F71" i="23"/>
  <c r="G71" i="23"/>
  <c r="H71" i="23"/>
  <c r="I71" i="23"/>
  <c r="J71" i="23"/>
  <c r="Q71" i="23"/>
  <c r="D72" i="23"/>
  <c r="E72" i="23"/>
  <c r="F72" i="23"/>
  <c r="G72" i="23"/>
  <c r="H72" i="23"/>
  <c r="I72" i="23"/>
  <c r="J72" i="23"/>
  <c r="Q72" i="23"/>
  <c r="D73" i="23"/>
  <c r="E73" i="23"/>
  <c r="F73" i="23"/>
  <c r="G73" i="23"/>
  <c r="H73" i="23"/>
  <c r="I73" i="23"/>
  <c r="J73" i="23"/>
  <c r="Q73" i="23"/>
  <c r="D74" i="23"/>
  <c r="E74" i="23"/>
  <c r="F74" i="23"/>
  <c r="G74" i="23"/>
  <c r="H74" i="23"/>
  <c r="I74" i="23"/>
  <c r="J74" i="23"/>
  <c r="Q74" i="23"/>
  <c r="D75" i="23"/>
  <c r="E75" i="23"/>
  <c r="F75" i="23"/>
  <c r="G75" i="23"/>
  <c r="H75" i="23"/>
  <c r="I75" i="23"/>
  <c r="J75" i="23"/>
  <c r="Q75" i="23"/>
  <c r="D76" i="23"/>
  <c r="E76" i="23"/>
  <c r="F76" i="23"/>
  <c r="G76" i="23"/>
  <c r="H76" i="23"/>
  <c r="I76" i="23"/>
  <c r="J76" i="23"/>
  <c r="Q76" i="23"/>
  <c r="D77" i="23"/>
  <c r="E77" i="23"/>
  <c r="F77" i="23"/>
  <c r="G77" i="23"/>
  <c r="H77" i="23"/>
  <c r="I77" i="23"/>
  <c r="J77" i="23"/>
  <c r="Q77" i="23"/>
  <c r="D78" i="23"/>
  <c r="E78" i="23"/>
  <c r="F78" i="23"/>
  <c r="G78" i="23"/>
  <c r="H78" i="23"/>
  <c r="I78" i="23"/>
  <c r="J78" i="23"/>
  <c r="Q78" i="23"/>
  <c r="D79" i="23"/>
  <c r="E79" i="23"/>
  <c r="F79" i="23"/>
  <c r="G79" i="23"/>
  <c r="H79" i="23"/>
  <c r="I79" i="23"/>
  <c r="J79" i="23"/>
  <c r="Q79" i="23"/>
  <c r="D80" i="23"/>
  <c r="E80" i="23"/>
  <c r="F80" i="23"/>
  <c r="G80" i="23"/>
  <c r="H80" i="23"/>
  <c r="I80" i="23"/>
  <c r="J80" i="23"/>
  <c r="Q80" i="23"/>
  <c r="D81" i="23"/>
  <c r="E81" i="23"/>
  <c r="F81" i="23"/>
  <c r="G81" i="23"/>
  <c r="H81" i="23"/>
  <c r="I81" i="23"/>
  <c r="J81" i="23"/>
  <c r="Q81" i="23"/>
  <c r="D82" i="23"/>
  <c r="E82" i="23"/>
  <c r="F82" i="23"/>
  <c r="G82" i="23"/>
  <c r="H82" i="23"/>
  <c r="I82" i="23"/>
  <c r="J82" i="23"/>
  <c r="Q82" i="23"/>
  <c r="D83" i="23"/>
  <c r="E83" i="23"/>
  <c r="F83" i="23"/>
  <c r="G83" i="23"/>
  <c r="H83" i="23"/>
  <c r="I83" i="23"/>
  <c r="J83" i="23"/>
  <c r="Q83" i="23"/>
  <c r="D84" i="23"/>
  <c r="E84" i="23"/>
  <c r="F84" i="23"/>
  <c r="G84" i="23"/>
  <c r="H84" i="23"/>
  <c r="I84" i="23"/>
  <c r="J84" i="23"/>
  <c r="Q84" i="23"/>
  <c r="D85" i="23"/>
  <c r="E85" i="23"/>
  <c r="F85" i="23"/>
  <c r="G85" i="23"/>
  <c r="H85" i="23"/>
  <c r="I85" i="23"/>
  <c r="J85" i="23"/>
  <c r="Q85" i="23"/>
  <c r="D86" i="23"/>
  <c r="E86" i="23"/>
  <c r="F86" i="23"/>
  <c r="G86" i="23"/>
  <c r="H86" i="23"/>
  <c r="I86" i="23"/>
  <c r="J86" i="23"/>
  <c r="Q86" i="23"/>
  <c r="D87" i="23"/>
  <c r="E87" i="23"/>
  <c r="F87" i="23"/>
  <c r="G87" i="23"/>
  <c r="H87" i="23"/>
  <c r="I87" i="23"/>
  <c r="J87" i="23"/>
  <c r="Q87" i="23"/>
  <c r="D88" i="23"/>
  <c r="E88" i="23"/>
  <c r="F88" i="23"/>
  <c r="G88" i="23"/>
  <c r="H88" i="23"/>
  <c r="I88" i="23"/>
  <c r="J88" i="23"/>
  <c r="Q88" i="23"/>
  <c r="D89" i="23"/>
  <c r="E89" i="23"/>
  <c r="F89" i="23"/>
  <c r="G89" i="23"/>
  <c r="H89" i="23"/>
  <c r="I89" i="23"/>
  <c r="J89" i="23"/>
  <c r="Q89" i="23"/>
  <c r="D90" i="23"/>
  <c r="E90" i="23"/>
  <c r="F90" i="23"/>
  <c r="G90" i="23"/>
  <c r="H90" i="23"/>
  <c r="I90" i="23"/>
  <c r="J90" i="23"/>
  <c r="Q90" i="23"/>
  <c r="D91" i="23"/>
  <c r="E91" i="23"/>
  <c r="F91" i="23"/>
  <c r="G91" i="23"/>
  <c r="H91" i="23"/>
  <c r="I91" i="23"/>
  <c r="J91" i="23"/>
  <c r="Q91" i="23"/>
  <c r="D92" i="23"/>
  <c r="E92" i="23"/>
  <c r="F92" i="23"/>
  <c r="G92" i="23"/>
  <c r="H92" i="23"/>
  <c r="I92" i="23"/>
  <c r="J92" i="23"/>
  <c r="Q92" i="23"/>
  <c r="D93" i="23"/>
  <c r="E93" i="23"/>
  <c r="F93" i="23"/>
  <c r="G93" i="23"/>
  <c r="H93" i="23"/>
  <c r="I93" i="23"/>
  <c r="J93" i="23"/>
  <c r="Q93" i="23"/>
  <c r="D94" i="23"/>
  <c r="E94" i="23"/>
  <c r="F94" i="23"/>
  <c r="G94" i="23"/>
  <c r="H94" i="23"/>
  <c r="I94" i="23"/>
  <c r="J94" i="23"/>
  <c r="Q94" i="23"/>
  <c r="D95" i="23"/>
  <c r="E95" i="23"/>
  <c r="F95" i="23"/>
  <c r="G95" i="23"/>
  <c r="H95" i="23"/>
  <c r="I95" i="23"/>
  <c r="J95" i="23"/>
  <c r="Q95" i="23"/>
  <c r="D96" i="23"/>
  <c r="E96" i="23"/>
  <c r="F96" i="23"/>
  <c r="G96" i="23"/>
  <c r="H96" i="23"/>
  <c r="I96" i="23"/>
  <c r="J96" i="23"/>
  <c r="Q96" i="23"/>
  <c r="D97" i="23"/>
  <c r="E97" i="23"/>
  <c r="F97" i="23"/>
  <c r="G97" i="23"/>
  <c r="H97" i="23"/>
  <c r="I97" i="23"/>
  <c r="J97" i="23"/>
  <c r="Q97" i="23"/>
  <c r="D98" i="23"/>
  <c r="E98" i="23"/>
  <c r="F98" i="23"/>
  <c r="G98" i="23"/>
  <c r="H98" i="23"/>
  <c r="I98" i="23"/>
  <c r="J98" i="23"/>
  <c r="Q98" i="23"/>
  <c r="D99" i="23"/>
  <c r="E99" i="23"/>
  <c r="F99" i="23"/>
  <c r="G99" i="23"/>
  <c r="H99" i="23"/>
  <c r="I99" i="23"/>
  <c r="J99" i="23"/>
  <c r="Q99" i="23"/>
  <c r="D100" i="23"/>
  <c r="E100" i="23"/>
  <c r="F100" i="23"/>
  <c r="G100" i="23"/>
  <c r="H100" i="23"/>
  <c r="I100" i="23"/>
  <c r="J100" i="23"/>
  <c r="Q100" i="23"/>
  <c r="D101" i="23"/>
  <c r="E101" i="23"/>
  <c r="F101" i="23"/>
  <c r="G101" i="23"/>
  <c r="H101" i="23"/>
  <c r="I101" i="23"/>
  <c r="J101" i="23"/>
  <c r="Q101" i="23"/>
  <c r="D102" i="23"/>
  <c r="E102" i="23"/>
  <c r="F102" i="23"/>
  <c r="G102" i="23"/>
  <c r="H102" i="23"/>
  <c r="I102" i="23"/>
  <c r="J102" i="23"/>
  <c r="Q102" i="23"/>
  <c r="D103" i="23"/>
  <c r="E103" i="23"/>
  <c r="F103" i="23"/>
  <c r="G103" i="23"/>
  <c r="H103" i="23"/>
  <c r="I103" i="23"/>
  <c r="J103" i="23"/>
  <c r="Q103" i="23"/>
  <c r="D104" i="23"/>
  <c r="E104" i="23"/>
  <c r="F104" i="23"/>
  <c r="G104" i="23"/>
  <c r="H104" i="23"/>
  <c r="I104" i="23"/>
  <c r="J104" i="23"/>
  <c r="Q104" i="23"/>
  <c r="D105" i="23"/>
  <c r="E105" i="23"/>
  <c r="F105" i="23"/>
  <c r="G105" i="23"/>
  <c r="H105" i="23"/>
  <c r="I105" i="23"/>
  <c r="J105" i="23"/>
  <c r="Q105" i="23"/>
  <c r="D106" i="23"/>
  <c r="E106" i="23"/>
  <c r="F106" i="23"/>
  <c r="G106" i="23"/>
  <c r="H106" i="23"/>
  <c r="I106" i="23"/>
  <c r="J106" i="23"/>
  <c r="Q106" i="23"/>
  <c r="D107" i="23"/>
  <c r="E107" i="23"/>
  <c r="F107" i="23"/>
  <c r="G107" i="23"/>
  <c r="H107" i="23"/>
  <c r="I107" i="23"/>
  <c r="J107" i="23"/>
  <c r="Q107" i="23"/>
  <c r="D108" i="23"/>
  <c r="E108" i="23"/>
  <c r="F108" i="23"/>
  <c r="G108" i="23"/>
  <c r="H108" i="23"/>
  <c r="I108" i="23"/>
  <c r="J108" i="23"/>
  <c r="Q108" i="23"/>
  <c r="D109" i="23"/>
  <c r="E109" i="23"/>
  <c r="F109" i="23"/>
  <c r="G109" i="23"/>
  <c r="H109" i="23"/>
  <c r="I109" i="23"/>
  <c r="J109" i="23"/>
  <c r="Q109" i="23"/>
  <c r="D110" i="23"/>
  <c r="E110" i="23"/>
  <c r="F110" i="23"/>
  <c r="G110" i="23"/>
  <c r="H110" i="23"/>
  <c r="I110" i="23"/>
  <c r="J110" i="23"/>
  <c r="Q110" i="23"/>
  <c r="D111" i="23"/>
  <c r="E111" i="23"/>
  <c r="F111" i="23"/>
  <c r="G111" i="23"/>
  <c r="H111" i="23"/>
  <c r="I111" i="23"/>
  <c r="J111" i="23"/>
  <c r="Q111" i="23"/>
  <c r="D112" i="23"/>
  <c r="E112" i="23"/>
  <c r="F112" i="23"/>
  <c r="G112" i="23"/>
  <c r="H112" i="23"/>
  <c r="I112" i="23"/>
  <c r="J112" i="23"/>
  <c r="Q112" i="23"/>
  <c r="D113" i="23"/>
  <c r="E113" i="23"/>
  <c r="F113" i="23"/>
  <c r="G113" i="23"/>
  <c r="H113" i="23"/>
  <c r="I113" i="23"/>
  <c r="J113" i="23"/>
  <c r="Q113" i="23"/>
  <c r="D114" i="23"/>
  <c r="E114" i="23"/>
  <c r="F114" i="23"/>
  <c r="G114" i="23"/>
  <c r="H114" i="23"/>
  <c r="I114" i="23"/>
  <c r="J114" i="23"/>
  <c r="Q114" i="23"/>
  <c r="D115" i="23"/>
  <c r="E115" i="23"/>
  <c r="F115" i="23"/>
  <c r="G115" i="23"/>
  <c r="H115" i="23"/>
  <c r="I115" i="23"/>
  <c r="J115" i="23"/>
  <c r="Q115" i="23"/>
  <c r="D116" i="23"/>
  <c r="E116" i="23"/>
  <c r="F116" i="23"/>
  <c r="G116" i="23"/>
  <c r="H116" i="23"/>
  <c r="I116" i="23"/>
  <c r="J116" i="23"/>
  <c r="Q116" i="23"/>
  <c r="D117" i="23"/>
  <c r="E117" i="23"/>
  <c r="F117" i="23"/>
  <c r="G117" i="23"/>
  <c r="H117" i="23"/>
  <c r="I117" i="23"/>
  <c r="J117" i="23"/>
  <c r="Q117" i="23"/>
  <c r="D118" i="23"/>
  <c r="E118" i="23"/>
  <c r="F118" i="23"/>
  <c r="G118" i="23"/>
  <c r="H118" i="23"/>
  <c r="I118" i="23"/>
  <c r="J118" i="23"/>
  <c r="Q118" i="23"/>
  <c r="D119" i="23"/>
  <c r="E119" i="23"/>
  <c r="F119" i="23"/>
  <c r="G119" i="23"/>
  <c r="H119" i="23"/>
  <c r="I119" i="23"/>
  <c r="J119" i="23"/>
  <c r="Q119" i="23"/>
  <c r="D120" i="23"/>
  <c r="E120" i="23"/>
  <c r="F120" i="23"/>
  <c r="G120" i="23"/>
  <c r="H120" i="23"/>
  <c r="I120" i="23"/>
  <c r="J120" i="23"/>
  <c r="Q120" i="23"/>
  <c r="D121" i="23"/>
  <c r="E121" i="23"/>
  <c r="F121" i="23"/>
  <c r="G121" i="23"/>
  <c r="H121" i="23"/>
  <c r="I121" i="23"/>
  <c r="J121" i="23"/>
  <c r="Q121" i="23"/>
  <c r="D122" i="23"/>
  <c r="E122" i="23"/>
  <c r="F122" i="23"/>
  <c r="G122" i="23"/>
  <c r="H122" i="23"/>
  <c r="I122" i="23"/>
  <c r="J122" i="23"/>
  <c r="Q122" i="23"/>
  <c r="D123" i="23"/>
  <c r="E123" i="23"/>
  <c r="F123" i="23"/>
  <c r="G123" i="23"/>
  <c r="H123" i="23"/>
  <c r="I123" i="23"/>
  <c r="J123" i="23"/>
  <c r="Q123" i="23"/>
  <c r="D124" i="23"/>
  <c r="E124" i="23"/>
  <c r="F124" i="23"/>
  <c r="G124" i="23"/>
  <c r="H124" i="23"/>
  <c r="I124" i="23"/>
  <c r="J124" i="23"/>
  <c r="Q124" i="23"/>
  <c r="D125" i="23"/>
  <c r="E125" i="23"/>
  <c r="F125" i="23"/>
  <c r="G125" i="23"/>
  <c r="H125" i="23"/>
  <c r="I125" i="23"/>
  <c r="J125" i="23"/>
  <c r="Q125" i="23"/>
  <c r="D126" i="23"/>
  <c r="E126" i="23"/>
  <c r="F126" i="23"/>
  <c r="G126" i="23"/>
  <c r="H126" i="23"/>
  <c r="I126" i="23"/>
  <c r="J126" i="23"/>
  <c r="Q126" i="23"/>
  <c r="D127" i="23"/>
  <c r="E127" i="23"/>
  <c r="F127" i="23"/>
  <c r="G127" i="23"/>
  <c r="H127" i="23"/>
  <c r="I127" i="23"/>
  <c r="J127" i="23"/>
  <c r="Q127" i="23"/>
  <c r="D128" i="23"/>
  <c r="E128" i="23"/>
  <c r="F128" i="23"/>
  <c r="G128" i="23"/>
  <c r="H128" i="23"/>
  <c r="I128" i="23"/>
  <c r="J128" i="23"/>
  <c r="Q128" i="23"/>
  <c r="D129" i="23"/>
  <c r="E129" i="23"/>
  <c r="F129" i="23"/>
  <c r="G129" i="23"/>
  <c r="H129" i="23"/>
  <c r="I129" i="23"/>
  <c r="J129" i="23"/>
  <c r="Q129" i="23"/>
  <c r="D130" i="23"/>
  <c r="E130" i="23"/>
  <c r="F130" i="23"/>
  <c r="G130" i="23"/>
  <c r="H130" i="23"/>
  <c r="I130" i="23"/>
  <c r="J130" i="23"/>
  <c r="Q130" i="23"/>
  <c r="D131" i="23"/>
  <c r="E131" i="23"/>
  <c r="F131" i="23"/>
  <c r="G131" i="23"/>
  <c r="H131" i="23"/>
  <c r="I131" i="23"/>
  <c r="J131" i="23"/>
  <c r="Q131" i="23"/>
  <c r="D132" i="23"/>
  <c r="E132" i="23"/>
  <c r="F132" i="23"/>
  <c r="G132" i="23"/>
  <c r="H132" i="23"/>
  <c r="I132" i="23"/>
  <c r="J132" i="23"/>
  <c r="Q132" i="23"/>
  <c r="D133" i="23"/>
  <c r="E133" i="23"/>
  <c r="F133" i="23"/>
  <c r="G133" i="23"/>
  <c r="H133" i="23"/>
  <c r="I133" i="23"/>
  <c r="J133" i="23"/>
  <c r="Q133" i="23"/>
  <c r="D134" i="23"/>
  <c r="E134" i="23"/>
  <c r="F134" i="23"/>
  <c r="G134" i="23"/>
  <c r="H134" i="23"/>
  <c r="I134" i="23"/>
  <c r="J134" i="23"/>
  <c r="Q134" i="23"/>
  <c r="D135" i="23"/>
  <c r="E135" i="23"/>
  <c r="F135" i="23"/>
  <c r="G135" i="23"/>
  <c r="H135" i="23"/>
  <c r="I135" i="23"/>
  <c r="J135" i="23"/>
  <c r="Q135" i="23"/>
  <c r="D136" i="23"/>
  <c r="E136" i="23"/>
  <c r="F136" i="23"/>
  <c r="G136" i="23"/>
  <c r="H136" i="23"/>
  <c r="I136" i="23"/>
  <c r="J136" i="23"/>
  <c r="Q136" i="23"/>
  <c r="D137" i="23"/>
  <c r="E137" i="23"/>
  <c r="F137" i="23"/>
  <c r="G137" i="23"/>
  <c r="H137" i="23"/>
  <c r="I137" i="23"/>
  <c r="J137" i="23"/>
  <c r="Q137" i="23"/>
  <c r="D138" i="23"/>
  <c r="E138" i="23"/>
  <c r="F138" i="23"/>
  <c r="G138" i="23"/>
  <c r="H138" i="23"/>
  <c r="I138" i="23"/>
  <c r="J138" i="23"/>
  <c r="Q138" i="23"/>
  <c r="D139" i="23"/>
  <c r="E139" i="23"/>
  <c r="F139" i="23"/>
  <c r="G139" i="23"/>
  <c r="H139" i="23"/>
  <c r="I139" i="23"/>
  <c r="J139" i="23"/>
  <c r="Q139" i="23"/>
  <c r="D140" i="23"/>
  <c r="E140" i="23"/>
  <c r="F140" i="23"/>
  <c r="G140" i="23"/>
  <c r="H140" i="23"/>
  <c r="I140" i="23"/>
  <c r="J140" i="23"/>
  <c r="Q140" i="23"/>
  <c r="D141" i="23"/>
  <c r="E141" i="23"/>
  <c r="F141" i="23"/>
  <c r="G141" i="23"/>
  <c r="H141" i="23"/>
  <c r="I141" i="23"/>
  <c r="J141" i="23"/>
  <c r="Q141" i="23"/>
  <c r="D142" i="23"/>
  <c r="E142" i="23"/>
  <c r="F142" i="23"/>
  <c r="G142" i="23"/>
  <c r="H142" i="23"/>
  <c r="I142" i="23"/>
  <c r="J142" i="23"/>
  <c r="Q142" i="23"/>
  <c r="D143" i="23"/>
  <c r="E143" i="23"/>
  <c r="F143" i="23"/>
  <c r="G143" i="23"/>
  <c r="H143" i="23"/>
  <c r="I143" i="23"/>
  <c r="J143" i="23"/>
  <c r="Q143" i="23"/>
  <c r="D144" i="23"/>
  <c r="E144" i="23"/>
  <c r="F144" i="23"/>
  <c r="G144" i="23"/>
  <c r="H144" i="23"/>
  <c r="I144" i="23"/>
  <c r="J144" i="23"/>
  <c r="Q144" i="23"/>
  <c r="D145" i="23"/>
  <c r="E145" i="23"/>
  <c r="F145" i="23"/>
  <c r="G145" i="23"/>
  <c r="H145" i="23"/>
  <c r="I145" i="23"/>
  <c r="J145" i="23"/>
  <c r="Q145" i="23"/>
  <c r="D146" i="23"/>
  <c r="E146" i="23"/>
  <c r="F146" i="23"/>
  <c r="G146" i="23"/>
  <c r="H146" i="23"/>
  <c r="I146" i="23"/>
  <c r="J146" i="23"/>
  <c r="Q146" i="23"/>
  <c r="D147" i="23"/>
  <c r="E147" i="23"/>
  <c r="F147" i="23"/>
  <c r="G147" i="23"/>
  <c r="H147" i="23"/>
  <c r="I147" i="23"/>
  <c r="J147" i="23"/>
  <c r="Q147" i="23"/>
  <c r="D148" i="23"/>
  <c r="E148" i="23"/>
  <c r="F148" i="23"/>
  <c r="G148" i="23"/>
  <c r="H148" i="23"/>
  <c r="I148" i="23"/>
  <c r="J148" i="23"/>
  <c r="Q148" i="23"/>
  <c r="D149" i="23"/>
  <c r="E149" i="23"/>
  <c r="F149" i="23"/>
  <c r="G149" i="23"/>
  <c r="H149" i="23"/>
  <c r="I149" i="23"/>
  <c r="J149" i="23"/>
  <c r="Q149" i="23"/>
  <c r="D150" i="23"/>
  <c r="E150" i="23"/>
  <c r="F150" i="23"/>
  <c r="G150" i="23"/>
  <c r="H150" i="23"/>
  <c r="I150" i="23"/>
  <c r="J150" i="23"/>
  <c r="Q150" i="23"/>
  <c r="D151" i="23"/>
  <c r="E151" i="23"/>
  <c r="F151" i="23"/>
  <c r="G151" i="23"/>
  <c r="H151" i="23"/>
  <c r="I151" i="23"/>
  <c r="J151" i="23"/>
  <c r="Q151" i="23"/>
  <c r="D152" i="23"/>
  <c r="E152" i="23"/>
  <c r="F152" i="23"/>
  <c r="G152" i="23"/>
  <c r="H152" i="23"/>
  <c r="I152" i="23"/>
  <c r="J152" i="23"/>
  <c r="Q152" i="23"/>
  <c r="D153" i="23"/>
  <c r="E153" i="23"/>
  <c r="F153" i="23"/>
  <c r="G153" i="23"/>
  <c r="H153" i="23"/>
  <c r="I153" i="23"/>
  <c r="J153" i="23"/>
  <c r="Q153" i="23"/>
  <c r="D154" i="23"/>
  <c r="E154" i="23"/>
  <c r="F154" i="23"/>
  <c r="G154" i="23"/>
  <c r="H154" i="23"/>
  <c r="I154" i="23"/>
  <c r="J154" i="23"/>
  <c r="Q154" i="23"/>
  <c r="D155" i="23"/>
  <c r="E155" i="23"/>
  <c r="F155" i="23"/>
  <c r="G155" i="23"/>
  <c r="H155" i="23"/>
  <c r="I155" i="23"/>
  <c r="J155" i="23"/>
  <c r="Q155" i="23"/>
  <c r="D156" i="23"/>
  <c r="E156" i="23"/>
  <c r="F156" i="23"/>
  <c r="G156" i="23"/>
  <c r="H156" i="23"/>
  <c r="I156" i="23"/>
  <c r="J156" i="23"/>
  <c r="Q156" i="23"/>
  <c r="D157" i="23"/>
  <c r="E157" i="23"/>
  <c r="F157" i="23"/>
  <c r="G157" i="23"/>
  <c r="H157" i="23"/>
  <c r="I157" i="23"/>
  <c r="J157" i="23"/>
  <c r="Q157" i="23"/>
  <c r="D158" i="23"/>
  <c r="E158" i="23"/>
  <c r="F158" i="23"/>
  <c r="G158" i="23"/>
  <c r="H158" i="23"/>
  <c r="I158" i="23"/>
  <c r="J158" i="23"/>
  <c r="Q158" i="23"/>
  <c r="D159" i="23"/>
  <c r="E159" i="23"/>
  <c r="F159" i="23"/>
  <c r="G159" i="23"/>
  <c r="H159" i="23"/>
  <c r="I159" i="23"/>
  <c r="J159" i="23"/>
  <c r="Q159" i="23"/>
  <c r="D160" i="23"/>
  <c r="E160" i="23"/>
  <c r="F160" i="23"/>
  <c r="G160" i="23"/>
  <c r="H160" i="23"/>
  <c r="I160" i="23"/>
  <c r="J160" i="23"/>
  <c r="Q160" i="23"/>
  <c r="D161" i="23"/>
  <c r="E161" i="23"/>
  <c r="F161" i="23"/>
  <c r="G161" i="23"/>
  <c r="H161" i="23"/>
  <c r="I161" i="23"/>
  <c r="J161" i="23"/>
  <c r="Q161" i="23"/>
  <c r="D162" i="23"/>
  <c r="E162" i="23"/>
  <c r="F162" i="23"/>
  <c r="G162" i="23"/>
  <c r="H162" i="23"/>
  <c r="I162" i="23"/>
  <c r="J162" i="23"/>
  <c r="Q162" i="23"/>
  <c r="D163" i="23"/>
  <c r="E163" i="23"/>
  <c r="F163" i="23"/>
  <c r="G163" i="23"/>
  <c r="H163" i="23"/>
  <c r="I163" i="23"/>
  <c r="J163" i="23"/>
  <c r="Q163" i="23"/>
  <c r="D164" i="23"/>
  <c r="E164" i="23"/>
  <c r="F164" i="23"/>
  <c r="G164" i="23"/>
  <c r="H164" i="23"/>
  <c r="I164" i="23"/>
  <c r="J164" i="23"/>
  <c r="Q164" i="23"/>
  <c r="D165" i="23"/>
  <c r="E165" i="23"/>
  <c r="F165" i="23"/>
  <c r="G165" i="23"/>
  <c r="H165" i="23"/>
  <c r="I165" i="23"/>
  <c r="J165" i="23"/>
  <c r="Q165" i="23"/>
  <c r="D166" i="23"/>
  <c r="E166" i="23"/>
  <c r="F166" i="23"/>
  <c r="G166" i="23"/>
  <c r="H166" i="23"/>
  <c r="I166" i="23"/>
  <c r="J166" i="23"/>
  <c r="Q166" i="23"/>
  <c r="D167" i="23"/>
  <c r="E167" i="23"/>
  <c r="F167" i="23"/>
  <c r="G167" i="23"/>
  <c r="H167" i="23"/>
  <c r="I167" i="23"/>
  <c r="J167" i="23"/>
  <c r="Q167" i="23"/>
  <c r="D168" i="23"/>
  <c r="E168" i="23"/>
  <c r="F168" i="23"/>
  <c r="G168" i="23"/>
  <c r="H168" i="23"/>
  <c r="I168" i="23"/>
  <c r="J168" i="23"/>
  <c r="Q168" i="23"/>
  <c r="D169" i="23"/>
  <c r="E169" i="23"/>
  <c r="F169" i="23"/>
  <c r="G169" i="23"/>
  <c r="H169" i="23"/>
  <c r="I169" i="23"/>
  <c r="J169" i="23"/>
  <c r="Q169" i="23"/>
  <c r="D170" i="23"/>
  <c r="E170" i="23"/>
  <c r="F170" i="23"/>
  <c r="G170" i="23"/>
  <c r="H170" i="23"/>
  <c r="I170" i="23"/>
  <c r="J170" i="23"/>
  <c r="Q170" i="23"/>
  <c r="D171" i="23"/>
  <c r="E171" i="23"/>
  <c r="F171" i="23"/>
  <c r="G171" i="23"/>
  <c r="H171" i="23"/>
  <c r="I171" i="23"/>
  <c r="J171" i="23"/>
  <c r="Q171" i="23"/>
  <c r="D172" i="23"/>
  <c r="E172" i="23"/>
  <c r="F172" i="23"/>
  <c r="G172" i="23"/>
  <c r="H172" i="23"/>
  <c r="I172" i="23"/>
  <c r="J172" i="23"/>
  <c r="Q172" i="23"/>
  <c r="D173" i="23"/>
  <c r="E173" i="23"/>
  <c r="F173" i="23"/>
  <c r="G173" i="23"/>
  <c r="H173" i="23"/>
  <c r="I173" i="23"/>
  <c r="J173" i="23"/>
  <c r="Q173" i="23"/>
  <c r="D174" i="23"/>
  <c r="E174" i="23"/>
  <c r="F174" i="23"/>
  <c r="G174" i="23"/>
  <c r="H174" i="23"/>
  <c r="I174" i="23"/>
  <c r="J174" i="23"/>
  <c r="Q174" i="23"/>
  <c r="D175" i="23"/>
  <c r="E175" i="23"/>
  <c r="F175" i="23"/>
  <c r="G175" i="23"/>
  <c r="H175" i="23"/>
  <c r="I175" i="23"/>
  <c r="J175" i="23"/>
  <c r="Q175" i="23"/>
  <c r="D176" i="23"/>
  <c r="E176" i="23"/>
  <c r="F176" i="23"/>
  <c r="G176" i="23"/>
  <c r="H176" i="23"/>
  <c r="I176" i="23"/>
  <c r="J176" i="23"/>
  <c r="Q176" i="23"/>
  <c r="D177" i="23"/>
  <c r="E177" i="23"/>
  <c r="F177" i="23"/>
  <c r="G177" i="23"/>
  <c r="H177" i="23"/>
  <c r="I177" i="23"/>
  <c r="J177" i="23"/>
  <c r="Q177" i="23"/>
  <c r="D178" i="23"/>
  <c r="E178" i="23"/>
  <c r="F178" i="23"/>
  <c r="G178" i="23"/>
  <c r="H178" i="23"/>
  <c r="I178" i="23"/>
  <c r="J178" i="23"/>
  <c r="Q178" i="23"/>
  <c r="D179" i="23"/>
  <c r="E179" i="23"/>
  <c r="F179" i="23"/>
  <c r="G179" i="23"/>
  <c r="H179" i="23"/>
  <c r="I179" i="23"/>
  <c r="J179" i="23"/>
  <c r="Q179" i="23"/>
  <c r="D180" i="23"/>
  <c r="E180" i="23"/>
  <c r="F180" i="23"/>
  <c r="G180" i="23"/>
  <c r="H180" i="23"/>
  <c r="I180" i="23"/>
  <c r="J180" i="23"/>
  <c r="Q180" i="23"/>
  <c r="D181" i="23"/>
  <c r="E181" i="23"/>
  <c r="F181" i="23"/>
  <c r="G181" i="23"/>
  <c r="H181" i="23"/>
  <c r="I181" i="23"/>
  <c r="J181" i="23"/>
  <c r="Q181" i="23"/>
  <c r="D182" i="23"/>
  <c r="E182" i="23"/>
  <c r="F182" i="23"/>
  <c r="G182" i="23"/>
  <c r="H182" i="23"/>
  <c r="I182" i="23"/>
  <c r="J182" i="23"/>
  <c r="Q182" i="23"/>
  <c r="D183" i="23"/>
  <c r="E183" i="23"/>
  <c r="F183" i="23"/>
  <c r="G183" i="23"/>
  <c r="H183" i="23"/>
  <c r="I183" i="23"/>
  <c r="J183" i="23"/>
  <c r="Q183" i="23"/>
  <c r="D184" i="23"/>
  <c r="E184" i="23"/>
  <c r="F184" i="23"/>
  <c r="G184" i="23"/>
  <c r="H184" i="23"/>
  <c r="I184" i="23"/>
  <c r="J184" i="23"/>
  <c r="Q184" i="23"/>
  <c r="D185" i="23"/>
  <c r="E185" i="23"/>
  <c r="F185" i="23"/>
  <c r="G185" i="23"/>
  <c r="H185" i="23"/>
  <c r="I185" i="23"/>
  <c r="J185" i="23"/>
  <c r="Q185" i="23"/>
  <c r="D186" i="23"/>
  <c r="E186" i="23"/>
  <c r="F186" i="23"/>
  <c r="G186" i="23"/>
  <c r="H186" i="23"/>
  <c r="I186" i="23"/>
  <c r="J186" i="23"/>
  <c r="Q186" i="23"/>
  <c r="D187" i="23"/>
  <c r="E187" i="23"/>
  <c r="F187" i="23"/>
  <c r="G187" i="23"/>
  <c r="H187" i="23"/>
  <c r="I187" i="23"/>
  <c r="J187" i="23"/>
  <c r="Q187" i="23"/>
  <c r="D188" i="23"/>
  <c r="E188" i="23"/>
  <c r="F188" i="23"/>
  <c r="G188" i="23"/>
  <c r="H188" i="23"/>
  <c r="I188" i="23"/>
  <c r="J188" i="23"/>
  <c r="Q188" i="23"/>
  <c r="D189" i="23"/>
  <c r="E189" i="23"/>
  <c r="F189" i="23"/>
  <c r="G189" i="23"/>
  <c r="H189" i="23"/>
  <c r="I189" i="23"/>
  <c r="J189" i="23"/>
  <c r="Q189" i="23"/>
  <c r="D190" i="23"/>
  <c r="E190" i="23"/>
  <c r="F190" i="23"/>
  <c r="G190" i="23"/>
  <c r="H190" i="23"/>
  <c r="I190" i="23"/>
  <c r="J190" i="23"/>
  <c r="Q190" i="23"/>
  <c r="D191" i="23"/>
  <c r="E191" i="23"/>
  <c r="F191" i="23"/>
  <c r="G191" i="23"/>
  <c r="H191" i="23"/>
  <c r="I191" i="23"/>
  <c r="J191" i="23"/>
  <c r="Q191" i="23"/>
  <c r="D192" i="23"/>
  <c r="E192" i="23"/>
  <c r="F192" i="23"/>
  <c r="G192" i="23"/>
  <c r="H192" i="23"/>
  <c r="I192" i="23"/>
  <c r="J192" i="23"/>
  <c r="Q192" i="23"/>
  <c r="D193" i="23"/>
  <c r="E193" i="23"/>
  <c r="F193" i="23"/>
  <c r="G193" i="23"/>
  <c r="H193" i="23"/>
  <c r="I193" i="23"/>
  <c r="J193" i="23"/>
  <c r="Q193" i="23"/>
  <c r="D194" i="23"/>
  <c r="E194" i="23"/>
  <c r="F194" i="23"/>
  <c r="G194" i="23"/>
  <c r="H194" i="23"/>
  <c r="I194" i="23"/>
  <c r="J194" i="23"/>
  <c r="Q194" i="23"/>
  <c r="D195" i="23"/>
  <c r="E195" i="23"/>
  <c r="F195" i="23"/>
  <c r="G195" i="23"/>
  <c r="H195" i="23"/>
  <c r="I195" i="23"/>
  <c r="J195" i="23"/>
  <c r="Q195" i="23"/>
  <c r="D196" i="23"/>
  <c r="E196" i="23"/>
  <c r="F196" i="23"/>
  <c r="G196" i="23"/>
  <c r="H196" i="23"/>
  <c r="I196" i="23"/>
  <c r="J196" i="23"/>
  <c r="Q196" i="23"/>
  <c r="D197" i="23"/>
  <c r="E197" i="23"/>
  <c r="F197" i="23"/>
  <c r="G197" i="23"/>
  <c r="H197" i="23"/>
  <c r="I197" i="23"/>
  <c r="J197" i="23"/>
  <c r="Q197" i="23"/>
  <c r="D198" i="23"/>
  <c r="E198" i="23"/>
  <c r="F198" i="23"/>
  <c r="G198" i="23"/>
  <c r="H198" i="23"/>
  <c r="I198" i="23"/>
  <c r="J198" i="23"/>
  <c r="Q198" i="23"/>
  <c r="D199" i="23"/>
  <c r="E199" i="23"/>
  <c r="F199" i="23"/>
  <c r="G199" i="23"/>
  <c r="H199" i="23"/>
  <c r="I199" i="23"/>
  <c r="J199" i="23"/>
  <c r="Q199" i="23"/>
  <c r="D200" i="23"/>
  <c r="E200" i="23"/>
  <c r="F200" i="23"/>
  <c r="G200" i="23"/>
  <c r="H200" i="23"/>
  <c r="I200" i="23"/>
  <c r="J200" i="23"/>
  <c r="Q200" i="23"/>
  <c r="D201" i="23"/>
  <c r="E201" i="23"/>
  <c r="F201" i="23"/>
  <c r="G201" i="23"/>
  <c r="H201" i="23"/>
  <c r="I201" i="23"/>
  <c r="J201" i="23"/>
  <c r="Q201" i="23"/>
  <c r="D202" i="23"/>
  <c r="E202" i="23"/>
  <c r="F202" i="23"/>
  <c r="G202" i="23"/>
  <c r="H202" i="23"/>
  <c r="I202" i="23"/>
  <c r="J202" i="23"/>
  <c r="Q202" i="23"/>
  <c r="D203" i="23"/>
  <c r="E203" i="23"/>
  <c r="F203" i="23"/>
  <c r="G203" i="23"/>
  <c r="H203" i="23"/>
  <c r="I203" i="23"/>
  <c r="J203" i="23"/>
  <c r="Q203" i="23"/>
  <c r="D204" i="23"/>
  <c r="E204" i="23"/>
  <c r="F204" i="23"/>
  <c r="G204" i="23"/>
  <c r="H204" i="23"/>
  <c r="I204" i="23"/>
  <c r="J204" i="23"/>
  <c r="Q204" i="23"/>
  <c r="D205" i="23"/>
  <c r="E205" i="23"/>
  <c r="F205" i="23"/>
  <c r="G205" i="23"/>
  <c r="H205" i="23"/>
  <c r="I205" i="23"/>
  <c r="J205" i="23"/>
  <c r="Q205" i="23"/>
  <c r="D206" i="23"/>
  <c r="E206" i="23"/>
  <c r="F206" i="23"/>
  <c r="G206" i="23"/>
  <c r="H206" i="23"/>
  <c r="I206" i="23"/>
  <c r="J206" i="23"/>
  <c r="Q206" i="23"/>
  <c r="D207" i="23"/>
  <c r="E207" i="23"/>
  <c r="F207" i="23"/>
  <c r="G207" i="23"/>
  <c r="H207" i="23"/>
  <c r="I207" i="23"/>
  <c r="J207" i="23"/>
  <c r="Q207" i="23"/>
  <c r="D208" i="23"/>
  <c r="E208" i="23"/>
  <c r="F208" i="23"/>
  <c r="G208" i="23"/>
  <c r="H208" i="23"/>
  <c r="I208" i="23"/>
  <c r="J208" i="23"/>
  <c r="Q208" i="23"/>
  <c r="D209" i="23"/>
  <c r="E209" i="23"/>
  <c r="F209" i="23"/>
  <c r="G209" i="23"/>
  <c r="H209" i="23"/>
  <c r="I209" i="23"/>
  <c r="J209" i="23"/>
  <c r="Q209" i="23"/>
  <c r="D210" i="23"/>
  <c r="E210" i="23"/>
  <c r="F210" i="23"/>
  <c r="G210" i="23"/>
  <c r="H210" i="23"/>
  <c r="I210" i="23"/>
  <c r="J210" i="23"/>
  <c r="Q210" i="23"/>
  <c r="D211" i="23"/>
  <c r="E211" i="23"/>
  <c r="F211" i="23"/>
  <c r="G211" i="23"/>
  <c r="H211" i="23"/>
  <c r="I211" i="23"/>
  <c r="J211" i="23"/>
  <c r="Q211" i="23"/>
  <c r="D212" i="23"/>
  <c r="E212" i="23"/>
  <c r="F212" i="23"/>
  <c r="G212" i="23"/>
  <c r="H212" i="23"/>
  <c r="I212" i="23"/>
  <c r="J212" i="23"/>
  <c r="Q212" i="23"/>
  <c r="D213" i="23"/>
  <c r="E213" i="23"/>
  <c r="F213" i="23"/>
  <c r="G213" i="23"/>
  <c r="H213" i="23"/>
  <c r="I213" i="23"/>
  <c r="J213" i="23"/>
  <c r="Q213" i="23"/>
  <c r="D214" i="23"/>
  <c r="E214" i="23"/>
  <c r="F214" i="23"/>
  <c r="G214" i="23"/>
  <c r="H214" i="23"/>
  <c r="I214" i="23"/>
  <c r="J214" i="23"/>
  <c r="Q214" i="23"/>
  <c r="D215" i="23"/>
  <c r="E215" i="23"/>
  <c r="F215" i="23"/>
  <c r="G215" i="23"/>
  <c r="H215" i="23"/>
  <c r="I215" i="23"/>
  <c r="J215" i="23"/>
  <c r="Q215" i="23"/>
  <c r="D216" i="23"/>
  <c r="E216" i="23"/>
  <c r="F216" i="23"/>
  <c r="G216" i="23"/>
  <c r="H216" i="23"/>
  <c r="I216" i="23"/>
  <c r="J216" i="23"/>
  <c r="Q216" i="23"/>
  <c r="D217" i="23"/>
  <c r="E217" i="23"/>
  <c r="F217" i="23"/>
  <c r="G217" i="23"/>
  <c r="H217" i="23"/>
  <c r="I217" i="23"/>
  <c r="J217" i="23"/>
  <c r="Q217" i="23"/>
  <c r="D218" i="23"/>
  <c r="E218" i="23"/>
  <c r="F218" i="23"/>
  <c r="G218" i="23"/>
  <c r="H218" i="23"/>
  <c r="I218" i="23"/>
  <c r="J218" i="23"/>
  <c r="Q218" i="23"/>
  <c r="D219" i="23"/>
  <c r="E219" i="23"/>
  <c r="F219" i="23"/>
  <c r="G219" i="23"/>
  <c r="H219" i="23"/>
  <c r="I219" i="23"/>
  <c r="J219" i="23"/>
  <c r="Q219" i="23"/>
  <c r="D220" i="23"/>
  <c r="E220" i="23"/>
  <c r="F220" i="23"/>
  <c r="G220" i="23"/>
  <c r="H220" i="23"/>
  <c r="I220" i="23"/>
  <c r="J220" i="23"/>
  <c r="Q220" i="23"/>
  <c r="D221" i="23"/>
  <c r="E221" i="23"/>
  <c r="F221" i="23"/>
  <c r="G221" i="23"/>
  <c r="H221" i="23"/>
  <c r="I221" i="23"/>
  <c r="J221" i="23"/>
  <c r="Q221" i="23"/>
  <c r="D222" i="23"/>
  <c r="E222" i="23"/>
  <c r="F222" i="23"/>
  <c r="G222" i="23"/>
  <c r="H222" i="23"/>
  <c r="I222" i="23"/>
  <c r="J222" i="23"/>
  <c r="Q222" i="23"/>
  <c r="D223" i="23"/>
  <c r="E223" i="23"/>
  <c r="F223" i="23"/>
  <c r="G223" i="23"/>
  <c r="H223" i="23"/>
  <c r="I223" i="23"/>
  <c r="J223" i="23"/>
  <c r="Q223" i="23"/>
  <c r="D224" i="23"/>
  <c r="E224" i="23"/>
  <c r="F224" i="23"/>
  <c r="G224" i="23"/>
  <c r="H224" i="23"/>
  <c r="I224" i="23"/>
  <c r="J224" i="23"/>
  <c r="Q224" i="23"/>
  <c r="D225" i="23"/>
  <c r="E225" i="23"/>
  <c r="F225" i="23"/>
  <c r="G225" i="23"/>
  <c r="H225" i="23"/>
  <c r="I225" i="23"/>
  <c r="J225" i="23"/>
  <c r="Q225" i="23"/>
  <c r="D226" i="23"/>
  <c r="E226" i="23"/>
  <c r="F226" i="23"/>
  <c r="G226" i="23"/>
  <c r="H226" i="23"/>
  <c r="I226" i="23"/>
  <c r="J226" i="23"/>
  <c r="Q226" i="23"/>
  <c r="D227" i="23"/>
  <c r="E227" i="23"/>
  <c r="F227" i="23"/>
  <c r="G227" i="23"/>
  <c r="H227" i="23"/>
  <c r="I227" i="23"/>
  <c r="J227" i="23"/>
  <c r="Q227" i="23"/>
  <c r="D228" i="23"/>
  <c r="E228" i="23"/>
  <c r="F228" i="23"/>
  <c r="G228" i="23"/>
  <c r="H228" i="23"/>
  <c r="I228" i="23"/>
  <c r="J228" i="23"/>
  <c r="Q228" i="23"/>
  <c r="D229" i="23"/>
  <c r="E229" i="23"/>
  <c r="F229" i="23"/>
  <c r="G229" i="23"/>
  <c r="H229" i="23"/>
  <c r="I229" i="23"/>
  <c r="J229" i="23"/>
  <c r="Q229" i="23"/>
  <c r="D230" i="23"/>
  <c r="E230" i="23"/>
  <c r="F230" i="23"/>
  <c r="G230" i="23"/>
  <c r="H230" i="23"/>
  <c r="I230" i="23"/>
  <c r="J230" i="23"/>
  <c r="Q230" i="23"/>
  <c r="D231" i="23"/>
  <c r="E231" i="23"/>
  <c r="F231" i="23"/>
  <c r="G231" i="23"/>
  <c r="H231" i="23"/>
  <c r="I231" i="23"/>
  <c r="J231" i="23"/>
  <c r="Q231" i="23"/>
  <c r="D232" i="23"/>
  <c r="E232" i="23"/>
  <c r="F232" i="23"/>
  <c r="G232" i="23"/>
  <c r="H232" i="23"/>
  <c r="I232" i="23"/>
  <c r="J232" i="23"/>
  <c r="Q232" i="23"/>
  <c r="D233" i="23"/>
  <c r="E233" i="23"/>
  <c r="F233" i="23"/>
  <c r="G233" i="23"/>
  <c r="H233" i="23"/>
  <c r="I233" i="23"/>
  <c r="J233" i="23"/>
  <c r="Q233" i="23"/>
  <c r="D234" i="23"/>
  <c r="E234" i="23"/>
  <c r="F234" i="23"/>
  <c r="G234" i="23"/>
  <c r="H234" i="23"/>
  <c r="I234" i="23"/>
  <c r="J234" i="23"/>
  <c r="Q234" i="23"/>
  <c r="D235" i="23"/>
  <c r="E235" i="23"/>
  <c r="F235" i="23"/>
  <c r="G235" i="23"/>
  <c r="H235" i="23"/>
  <c r="I235" i="23"/>
  <c r="J235" i="23"/>
  <c r="Q235" i="23"/>
  <c r="D236" i="23"/>
  <c r="E236" i="23"/>
  <c r="F236" i="23"/>
  <c r="G236" i="23"/>
  <c r="H236" i="23"/>
  <c r="I236" i="23"/>
  <c r="J236" i="23"/>
  <c r="Q236" i="23"/>
  <c r="D237" i="23"/>
  <c r="E237" i="23"/>
  <c r="F237" i="23"/>
  <c r="G237" i="23"/>
  <c r="H237" i="23"/>
  <c r="I237" i="23"/>
  <c r="J237" i="23"/>
  <c r="Q237" i="23"/>
  <c r="D238" i="23"/>
  <c r="E238" i="23"/>
  <c r="F238" i="23"/>
  <c r="G238" i="23"/>
  <c r="H238" i="23"/>
  <c r="I238" i="23"/>
  <c r="J238" i="23"/>
  <c r="Q238" i="23"/>
  <c r="D239" i="23"/>
  <c r="E239" i="23"/>
  <c r="F239" i="23"/>
  <c r="G239" i="23"/>
  <c r="H239" i="23"/>
  <c r="I239" i="23"/>
  <c r="J239" i="23"/>
  <c r="Q239" i="23"/>
  <c r="D240" i="23"/>
  <c r="E240" i="23"/>
  <c r="F240" i="23"/>
  <c r="G240" i="23"/>
  <c r="H240" i="23"/>
  <c r="I240" i="23"/>
  <c r="J240" i="23"/>
  <c r="Q240" i="23"/>
  <c r="D241" i="23"/>
  <c r="E241" i="23"/>
  <c r="F241" i="23"/>
  <c r="G241" i="23"/>
  <c r="H241" i="23"/>
  <c r="I241" i="23"/>
  <c r="J241" i="23"/>
  <c r="Q241" i="23"/>
  <c r="D242" i="23"/>
  <c r="E242" i="23"/>
  <c r="F242" i="23"/>
  <c r="G242" i="23"/>
  <c r="H242" i="23"/>
  <c r="I242" i="23"/>
  <c r="J242" i="23"/>
  <c r="Q242" i="23"/>
  <c r="D243" i="23"/>
  <c r="E243" i="23"/>
  <c r="F243" i="23"/>
  <c r="G243" i="23"/>
  <c r="H243" i="23"/>
  <c r="I243" i="23"/>
  <c r="J243" i="23"/>
  <c r="Q243" i="23"/>
  <c r="D244" i="23"/>
  <c r="E244" i="23"/>
  <c r="F244" i="23"/>
  <c r="G244" i="23"/>
  <c r="H244" i="23"/>
  <c r="I244" i="23"/>
  <c r="J244" i="23"/>
  <c r="Q244" i="23"/>
  <c r="D245" i="23"/>
  <c r="E245" i="23"/>
  <c r="F245" i="23"/>
  <c r="G245" i="23"/>
  <c r="H245" i="23"/>
  <c r="I245" i="23"/>
  <c r="J245" i="23"/>
  <c r="Q245" i="23"/>
  <c r="D246" i="23"/>
  <c r="E246" i="23"/>
  <c r="F246" i="23"/>
  <c r="G246" i="23"/>
  <c r="H246" i="23"/>
  <c r="I246" i="23"/>
  <c r="J246" i="23"/>
  <c r="Q246" i="23"/>
  <c r="D247" i="23"/>
  <c r="E247" i="23"/>
  <c r="F247" i="23"/>
  <c r="G247" i="23"/>
  <c r="H247" i="23"/>
  <c r="I247" i="23"/>
  <c r="J247" i="23"/>
  <c r="Q247" i="23"/>
  <c r="D248" i="23"/>
  <c r="E248" i="23"/>
  <c r="F248" i="23"/>
  <c r="G248" i="23"/>
  <c r="H248" i="23"/>
  <c r="I248" i="23"/>
  <c r="J248" i="23"/>
  <c r="Q248" i="23"/>
  <c r="D249" i="23"/>
  <c r="E249" i="23"/>
  <c r="F249" i="23"/>
  <c r="G249" i="23"/>
  <c r="H249" i="23"/>
  <c r="I249" i="23"/>
  <c r="J249" i="23"/>
  <c r="Q249" i="23"/>
  <c r="D250" i="23"/>
  <c r="E250" i="23"/>
  <c r="F250" i="23"/>
  <c r="G250" i="23"/>
  <c r="H250" i="23"/>
  <c r="I250" i="23"/>
  <c r="J250" i="23"/>
  <c r="Q250" i="23"/>
  <c r="D251" i="23"/>
  <c r="E251" i="23"/>
  <c r="F251" i="23"/>
  <c r="G251" i="23"/>
  <c r="H251" i="23"/>
  <c r="I251" i="23"/>
  <c r="J251" i="23"/>
  <c r="Q251" i="23"/>
  <c r="D252" i="23"/>
  <c r="E252" i="23"/>
  <c r="F252" i="23"/>
  <c r="G252" i="23"/>
  <c r="H252" i="23"/>
  <c r="I252" i="23"/>
  <c r="J252" i="23"/>
  <c r="Q252" i="23"/>
  <c r="D253" i="23"/>
  <c r="E253" i="23"/>
  <c r="F253" i="23"/>
  <c r="G253" i="23"/>
  <c r="H253" i="23"/>
  <c r="I253" i="23"/>
  <c r="J253" i="23"/>
  <c r="Q253" i="23"/>
  <c r="D254" i="23"/>
  <c r="E254" i="23"/>
  <c r="F254" i="23"/>
  <c r="G254" i="23"/>
  <c r="H254" i="23"/>
  <c r="I254" i="23"/>
  <c r="J254" i="23"/>
  <c r="Q254" i="23"/>
  <c r="D255" i="23"/>
  <c r="E255" i="23"/>
  <c r="F255" i="23"/>
  <c r="G255" i="23"/>
  <c r="H255" i="23"/>
  <c r="I255" i="23"/>
  <c r="J255" i="23"/>
  <c r="Q255" i="23"/>
  <c r="D256" i="23"/>
  <c r="E256" i="23"/>
  <c r="F256" i="23"/>
  <c r="G256" i="23"/>
  <c r="H256" i="23"/>
  <c r="I256" i="23"/>
  <c r="J256" i="23"/>
  <c r="Q256" i="23"/>
  <c r="D257" i="23"/>
  <c r="E257" i="23"/>
  <c r="F257" i="23"/>
  <c r="G257" i="23"/>
  <c r="H257" i="23"/>
  <c r="I257" i="23"/>
  <c r="J257" i="23"/>
  <c r="Q257" i="23"/>
  <c r="D258" i="23"/>
  <c r="E258" i="23"/>
  <c r="F258" i="23"/>
  <c r="G258" i="23"/>
  <c r="H258" i="23"/>
  <c r="I258" i="23"/>
  <c r="J258" i="23"/>
  <c r="Q258" i="23"/>
  <c r="D259" i="23"/>
  <c r="E259" i="23"/>
  <c r="F259" i="23"/>
  <c r="G259" i="23"/>
  <c r="H259" i="23"/>
  <c r="I259" i="23"/>
  <c r="J259" i="23"/>
  <c r="Q259" i="23"/>
  <c r="D260" i="23"/>
  <c r="E260" i="23"/>
  <c r="F260" i="23"/>
  <c r="G260" i="23"/>
  <c r="H260" i="23"/>
  <c r="I260" i="23"/>
  <c r="J260" i="23"/>
  <c r="Q260" i="23"/>
  <c r="D261" i="23"/>
  <c r="E261" i="23"/>
  <c r="F261" i="23"/>
  <c r="G261" i="23"/>
  <c r="H261" i="23"/>
  <c r="I261" i="23"/>
  <c r="J261" i="23"/>
  <c r="Q261" i="23"/>
  <c r="D262" i="23"/>
  <c r="E262" i="23"/>
  <c r="F262" i="23"/>
  <c r="G262" i="23"/>
  <c r="H262" i="23"/>
  <c r="I262" i="23"/>
  <c r="J262" i="23"/>
  <c r="Q262" i="23"/>
  <c r="D263" i="23"/>
  <c r="E263" i="23"/>
  <c r="F263" i="23"/>
  <c r="G263" i="23"/>
  <c r="H263" i="23"/>
  <c r="I263" i="23"/>
  <c r="J263" i="23"/>
  <c r="Q263" i="23"/>
  <c r="D264" i="23"/>
  <c r="E264" i="23"/>
  <c r="F264" i="23"/>
  <c r="G264" i="23"/>
  <c r="H264" i="23"/>
  <c r="I264" i="23"/>
  <c r="J264" i="23"/>
  <c r="Q264" i="23"/>
  <c r="D265" i="23"/>
  <c r="E265" i="23"/>
  <c r="F265" i="23"/>
  <c r="G265" i="23"/>
  <c r="H265" i="23"/>
  <c r="I265" i="23"/>
  <c r="J265" i="23"/>
  <c r="Q265" i="23"/>
  <c r="D266" i="23"/>
  <c r="E266" i="23"/>
  <c r="F266" i="23"/>
  <c r="G266" i="23"/>
  <c r="H266" i="23"/>
  <c r="I266" i="23"/>
  <c r="J266" i="23"/>
  <c r="Q266" i="23"/>
  <c r="D267" i="23"/>
  <c r="E267" i="23"/>
  <c r="F267" i="23"/>
  <c r="G267" i="23"/>
  <c r="H267" i="23"/>
  <c r="I267" i="23"/>
  <c r="J267" i="23"/>
  <c r="Q267" i="23"/>
  <c r="K265" i="20" s="1"/>
  <c r="D268" i="23"/>
  <c r="E268" i="23"/>
  <c r="F268" i="23"/>
  <c r="G268" i="23"/>
  <c r="H268" i="23"/>
  <c r="I268" i="23"/>
  <c r="J268" i="23"/>
  <c r="Q268" i="23"/>
  <c r="D269" i="23"/>
  <c r="E269" i="23"/>
  <c r="F269" i="23"/>
  <c r="G269" i="23"/>
  <c r="H269" i="23"/>
  <c r="I269" i="23"/>
  <c r="J269" i="23"/>
  <c r="Q269" i="23"/>
  <c r="D270" i="23"/>
  <c r="E270" i="23"/>
  <c r="F270" i="23"/>
  <c r="G270" i="23"/>
  <c r="H270" i="23"/>
  <c r="I270" i="23"/>
  <c r="J270" i="23"/>
  <c r="Q270" i="23"/>
  <c r="D271" i="23"/>
  <c r="E271" i="23"/>
  <c r="F271" i="23"/>
  <c r="G271" i="23"/>
  <c r="H271" i="23"/>
  <c r="I271" i="23"/>
  <c r="J271" i="23"/>
  <c r="D272" i="23"/>
  <c r="E272" i="23"/>
  <c r="F272" i="23"/>
  <c r="G272" i="23"/>
  <c r="H272" i="23"/>
  <c r="I272" i="23"/>
  <c r="J272" i="23"/>
  <c r="Q272" i="23"/>
  <c r="D273" i="23"/>
  <c r="E273" i="23"/>
  <c r="F273" i="23"/>
  <c r="G273" i="23"/>
  <c r="H273" i="23"/>
  <c r="I273" i="23"/>
  <c r="J273" i="23"/>
  <c r="Q273" i="23"/>
  <c r="D274" i="23"/>
  <c r="E274" i="23"/>
  <c r="F274" i="23"/>
  <c r="G274" i="23"/>
  <c r="H274" i="23"/>
  <c r="I274" i="23"/>
  <c r="J274" i="23"/>
  <c r="Q274" i="23"/>
  <c r="D275" i="23"/>
  <c r="E275" i="23"/>
  <c r="F275" i="23"/>
  <c r="G275" i="23"/>
  <c r="H275" i="23"/>
  <c r="I275" i="23"/>
  <c r="J275" i="23"/>
  <c r="Q275" i="23"/>
  <c r="D276" i="23"/>
  <c r="E276" i="23"/>
  <c r="F276" i="23"/>
  <c r="G276" i="23"/>
  <c r="H276" i="23"/>
  <c r="I276" i="23"/>
  <c r="J276" i="23"/>
  <c r="Q276" i="23"/>
  <c r="D277" i="23"/>
  <c r="E277" i="23"/>
  <c r="F277" i="23"/>
  <c r="G277" i="23"/>
  <c r="H277" i="23"/>
  <c r="I277" i="23"/>
  <c r="J277" i="23"/>
  <c r="Q277" i="23"/>
  <c r="D278" i="23"/>
  <c r="E278" i="23"/>
  <c r="F278" i="23"/>
  <c r="G278" i="23"/>
  <c r="H278" i="23"/>
  <c r="I278" i="23"/>
  <c r="J278" i="23"/>
  <c r="Q278" i="23"/>
  <c r="D279" i="23"/>
  <c r="E279" i="23"/>
  <c r="F279" i="23"/>
  <c r="G279" i="23"/>
  <c r="H279" i="23"/>
  <c r="I279" i="23"/>
  <c r="J279" i="23"/>
  <c r="Q279" i="23"/>
  <c r="D280" i="23"/>
  <c r="E280" i="23"/>
  <c r="F280" i="23"/>
  <c r="G280" i="23"/>
  <c r="H280" i="23"/>
  <c r="I280" i="23"/>
  <c r="J280" i="23"/>
  <c r="Q280" i="23"/>
  <c r="D281" i="23"/>
  <c r="E281" i="23"/>
  <c r="F281" i="23"/>
  <c r="G281" i="23"/>
  <c r="H281" i="23"/>
  <c r="I281" i="23"/>
  <c r="J281" i="23"/>
  <c r="Q281" i="23"/>
  <c r="D282" i="23"/>
  <c r="E282" i="23"/>
  <c r="F282" i="23"/>
  <c r="G282" i="23"/>
  <c r="H282" i="23"/>
  <c r="I282" i="23"/>
  <c r="J282" i="23"/>
  <c r="Q282" i="23"/>
  <c r="D283" i="23"/>
  <c r="E283" i="23"/>
  <c r="F283" i="23"/>
  <c r="G283" i="23"/>
  <c r="H283" i="23"/>
  <c r="I283" i="23"/>
  <c r="J283" i="23"/>
  <c r="Q283" i="23"/>
  <c r="D284" i="23"/>
  <c r="E284" i="23"/>
  <c r="F284" i="23"/>
  <c r="G284" i="23"/>
  <c r="H284" i="23"/>
  <c r="I284" i="23"/>
  <c r="J284" i="23"/>
  <c r="Q284" i="23"/>
  <c r="D285" i="23"/>
  <c r="E285" i="23"/>
  <c r="F285" i="23"/>
  <c r="G285" i="23"/>
  <c r="H285" i="23"/>
  <c r="I285" i="23"/>
  <c r="J285" i="23"/>
  <c r="Q285" i="23"/>
  <c r="D286" i="23"/>
  <c r="E286" i="23"/>
  <c r="F286" i="23"/>
  <c r="G286" i="23"/>
  <c r="H286" i="23"/>
  <c r="I286" i="23"/>
  <c r="J286" i="23"/>
  <c r="Q286" i="23"/>
  <c r="D287" i="23"/>
  <c r="E287" i="23"/>
  <c r="F287" i="23"/>
  <c r="G287" i="23"/>
  <c r="H287" i="23"/>
  <c r="I287" i="23"/>
  <c r="J287" i="23"/>
  <c r="Q287" i="23"/>
  <c r="D288" i="23"/>
  <c r="E288" i="23"/>
  <c r="F288" i="23"/>
  <c r="G288" i="23"/>
  <c r="H288" i="23"/>
  <c r="I288" i="23"/>
  <c r="J288" i="23"/>
  <c r="Q288" i="23"/>
  <c r="D289" i="23"/>
  <c r="E289" i="23"/>
  <c r="F289" i="23"/>
  <c r="G289" i="23"/>
  <c r="H289" i="23"/>
  <c r="I289" i="23"/>
  <c r="J289" i="23"/>
  <c r="Q289" i="23"/>
  <c r="D290" i="23"/>
  <c r="E290" i="23"/>
  <c r="F290" i="23"/>
  <c r="G290" i="23"/>
  <c r="H290" i="23"/>
  <c r="I290" i="23"/>
  <c r="J290" i="23"/>
  <c r="Q290" i="23"/>
  <c r="D291" i="23"/>
  <c r="E291" i="23"/>
  <c r="F291" i="23"/>
  <c r="G291" i="23"/>
  <c r="H291" i="23"/>
  <c r="I291" i="23"/>
  <c r="J291" i="23"/>
  <c r="Q291" i="23"/>
  <c r="D292" i="23"/>
  <c r="E292" i="23"/>
  <c r="F292" i="23"/>
  <c r="G292" i="23"/>
  <c r="H292" i="23"/>
  <c r="I292" i="23"/>
  <c r="J292" i="23"/>
  <c r="Q292" i="23"/>
  <c r="D293" i="23"/>
  <c r="E293" i="23"/>
  <c r="F293" i="23"/>
  <c r="G293" i="23"/>
  <c r="H293" i="23"/>
  <c r="I293" i="23"/>
  <c r="J293" i="23"/>
  <c r="Q293" i="23"/>
  <c r="D294" i="23"/>
  <c r="E294" i="23"/>
  <c r="F294" i="23"/>
  <c r="G294" i="23"/>
  <c r="H294" i="23"/>
  <c r="I294" i="23"/>
  <c r="J294" i="23"/>
  <c r="Q294" i="23"/>
  <c r="D295" i="23"/>
  <c r="E295" i="23"/>
  <c r="F295" i="23"/>
  <c r="G295" i="23"/>
  <c r="H295" i="23"/>
  <c r="I295" i="23"/>
  <c r="J295" i="23"/>
  <c r="Q295" i="23"/>
  <c r="D296" i="23"/>
  <c r="E296" i="23"/>
  <c r="F296" i="23"/>
  <c r="G296" i="23"/>
  <c r="H296" i="23"/>
  <c r="I296" i="23"/>
  <c r="J296" i="23"/>
  <c r="Q296" i="23"/>
  <c r="D297" i="23"/>
  <c r="E297" i="23"/>
  <c r="F297" i="23"/>
  <c r="G297" i="23"/>
  <c r="H297" i="23"/>
  <c r="I297" i="23"/>
  <c r="J297" i="23"/>
  <c r="Q297" i="23"/>
  <c r="D298" i="23"/>
  <c r="E298" i="23"/>
  <c r="F298" i="23"/>
  <c r="G298" i="23"/>
  <c r="H298" i="23"/>
  <c r="I298" i="23"/>
  <c r="J298" i="23"/>
  <c r="Q298" i="23"/>
  <c r="D299" i="23"/>
  <c r="E299" i="23"/>
  <c r="F299" i="23"/>
  <c r="G299" i="23"/>
  <c r="H299" i="23"/>
  <c r="I299" i="23"/>
  <c r="J299" i="23"/>
  <c r="Q299" i="23"/>
  <c r="D300" i="23"/>
  <c r="E300" i="23"/>
  <c r="F300" i="23"/>
  <c r="G300" i="23"/>
  <c r="H300" i="23"/>
  <c r="I300" i="23"/>
  <c r="J300" i="23"/>
  <c r="Q300" i="23"/>
  <c r="D301" i="23"/>
  <c r="E301" i="23"/>
  <c r="F301" i="23"/>
  <c r="G301" i="23"/>
  <c r="H301" i="23"/>
  <c r="I301" i="23"/>
  <c r="J301" i="23"/>
  <c r="Q301" i="23"/>
  <c r="D302" i="23"/>
  <c r="E302" i="23"/>
  <c r="F302" i="23"/>
  <c r="G302" i="23"/>
  <c r="H302" i="23"/>
  <c r="I302" i="23"/>
  <c r="J302" i="23"/>
  <c r="Q302" i="23"/>
  <c r="D303" i="23"/>
  <c r="E303" i="23"/>
  <c r="F303" i="23"/>
  <c r="G303" i="23"/>
  <c r="H303" i="23"/>
  <c r="I303" i="23"/>
  <c r="J303" i="23"/>
  <c r="Q303" i="23"/>
  <c r="D304" i="23"/>
  <c r="E304" i="23"/>
  <c r="F304" i="23"/>
  <c r="G304" i="23"/>
  <c r="H304" i="23"/>
  <c r="I304" i="23"/>
  <c r="J304" i="23"/>
  <c r="Q304" i="23"/>
  <c r="D305" i="23"/>
  <c r="E305" i="23"/>
  <c r="F305" i="23"/>
  <c r="G305" i="23"/>
  <c r="H305" i="23"/>
  <c r="I305" i="23"/>
  <c r="J305" i="23"/>
  <c r="Q305" i="23"/>
  <c r="D306" i="23"/>
  <c r="E306" i="23"/>
  <c r="F306" i="23"/>
  <c r="G306" i="23"/>
  <c r="H306" i="23"/>
  <c r="I306" i="23"/>
  <c r="J306" i="23"/>
  <c r="Q306" i="23"/>
  <c r="D307" i="23"/>
  <c r="E307" i="23"/>
  <c r="F307" i="23"/>
  <c r="G307" i="23"/>
  <c r="H307" i="23"/>
  <c r="I307" i="23"/>
  <c r="J307" i="23"/>
  <c r="Q307" i="23"/>
  <c r="D308" i="23"/>
  <c r="E308" i="23"/>
  <c r="F308" i="23"/>
  <c r="G308" i="23"/>
  <c r="H308" i="23"/>
  <c r="I308" i="23"/>
  <c r="J308" i="23"/>
  <c r="Q308" i="23"/>
  <c r="D309" i="23"/>
  <c r="E309" i="23"/>
  <c r="F309" i="23"/>
  <c r="G309" i="23"/>
  <c r="H309" i="23"/>
  <c r="I309" i="23"/>
  <c r="J309" i="23"/>
  <c r="Q309" i="23"/>
  <c r="D310" i="23"/>
  <c r="E310" i="23"/>
  <c r="F310" i="23"/>
  <c r="G310" i="23"/>
  <c r="H310" i="23"/>
  <c r="I310" i="23"/>
  <c r="J310" i="23"/>
  <c r="Q310" i="23"/>
  <c r="D311" i="23"/>
  <c r="E311" i="23"/>
  <c r="F311" i="23"/>
  <c r="G311" i="23"/>
  <c r="H311" i="23"/>
  <c r="I311" i="23"/>
  <c r="J311" i="23"/>
  <c r="Q311" i="23"/>
  <c r="D312" i="23"/>
  <c r="E312" i="23"/>
  <c r="F312" i="23"/>
  <c r="G312" i="23"/>
  <c r="H312" i="23"/>
  <c r="I312" i="23"/>
  <c r="J312" i="23"/>
  <c r="Q312" i="23"/>
  <c r="D313" i="23"/>
  <c r="E313" i="23"/>
  <c r="F313" i="23"/>
  <c r="G313" i="23"/>
  <c r="H313" i="23"/>
  <c r="I313" i="23"/>
  <c r="J313" i="23"/>
  <c r="Q313" i="23"/>
  <c r="D314" i="23"/>
  <c r="E314" i="23"/>
  <c r="F314" i="23"/>
  <c r="G314" i="23"/>
  <c r="H314" i="23"/>
  <c r="I314" i="23"/>
  <c r="J314" i="23"/>
  <c r="Q314" i="23"/>
  <c r="D315" i="23"/>
  <c r="E315" i="23"/>
  <c r="F315" i="23"/>
  <c r="G315" i="23"/>
  <c r="H315" i="23"/>
  <c r="I315" i="23"/>
  <c r="J315" i="23"/>
  <c r="Q315" i="23"/>
  <c r="K313" i="20" s="1"/>
  <c r="D316" i="23"/>
  <c r="E316" i="23"/>
  <c r="F316" i="23"/>
  <c r="G316" i="23"/>
  <c r="H316" i="23"/>
  <c r="I316" i="23"/>
  <c r="J316" i="23"/>
  <c r="Q316" i="23"/>
  <c r="D317" i="23"/>
  <c r="E317" i="23"/>
  <c r="F317" i="23"/>
  <c r="G317" i="23"/>
  <c r="H317" i="23"/>
  <c r="I317" i="23"/>
  <c r="J317" i="23"/>
  <c r="Q317" i="23"/>
  <c r="D318" i="23"/>
  <c r="E318" i="23"/>
  <c r="F318" i="23"/>
  <c r="G318" i="23"/>
  <c r="H318" i="23"/>
  <c r="I318" i="23"/>
  <c r="J318" i="23"/>
  <c r="Q318" i="23"/>
  <c r="D319" i="23"/>
  <c r="E319" i="23"/>
  <c r="F319" i="23"/>
  <c r="G319" i="23"/>
  <c r="H319" i="23"/>
  <c r="I319" i="23"/>
  <c r="J319" i="23"/>
  <c r="Q319" i="23"/>
  <c r="D320" i="23"/>
  <c r="E320" i="23"/>
  <c r="F320" i="23"/>
  <c r="G320" i="23"/>
  <c r="H320" i="23"/>
  <c r="I320" i="23"/>
  <c r="J320" i="23"/>
  <c r="Q320" i="23"/>
  <c r="D321" i="23"/>
  <c r="E321" i="23"/>
  <c r="F321" i="23"/>
  <c r="G321" i="23"/>
  <c r="H321" i="23"/>
  <c r="I321" i="23"/>
  <c r="J321" i="23"/>
  <c r="Q321" i="23"/>
  <c r="D322" i="23"/>
  <c r="E322" i="23"/>
  <c r="F322" i="23"/>
  <c r="G322" i="23"/>
  <c r="H322" i="23"/>
  <c r="I322" i="23"/>
  <c r="J322" i="23"/>
  <c r="Q322" i="23"/>
  <c r="D323" i="23"/>
  <c r="E323" i="23"/>
  <c r="F323" i="23"/>
  <c r="G323" i="23"/>
  <c r="H323" i="23"/>
  <c r="I323" i="23"/>
  <c r="J323" i="23"/>
  <c r="Q323" i="23"/>
  <c r="K321" i="20" s="1"/>
  <c r="D324" i="23"/>
  <c r="E324" i="23"/>
  <c r="F324" i="23"/>
  <c r="G324" i="23"/>
  <c r="H324" i="23"/>
  <c r="I324" i="23"/>
  <c r="J324" i="23"/>
  <c r="Q324" i="23"/>
  <c r="D325" i="23"/>
  <c r="E325" i="23"/>
  <c r="F325" i="23"/>
  <c r="G325" i="23"/>
  <c r="H325" i="23"/>
  <c r="I325" i="23"/>
  <c r="J325" i="23"/>
  <c r="Q325" i="23"/>
  <c r="D326" i="23"/>
  <c r="E326" i="23"/>
  <c r="F326" i="23"/>
  <c r="G326" i="23"/>
  <c r="H326" i="23"/>
  <c r="I326" i="23"/>
  <c r="J326" i="23"/>
  <c r="Q326" i="23"/>
  <c r="D327" i="23"/>
  <c r="E327" i="23"/>
  <c r="F327" i="23"/>
  <c r="G327" i="23"/>
  <c r="H327" i="23"/>
  <c r="I327" i="23"/>
  <c r="J327" i="23"/>
  <c r="Q327" i="23"/>
  <c r="D328" i="23"/>
  <c r="E328" i="23"/>
  <c r="F328" i="23"/>
  <c r="G328" i="23"/>
  <c r="H328" i="23"/>
  <c r="I328" i="23"/>
  <c r="J328" i="23"/>
  <c r="Q328" i="23"/>
  <c r="D329" i="23"/>
  <c r="E329" i="23"/>
  <c r="F329" i="23"/>
  <c r="G329" i="23"/>
  <c r="H329" i="23"/>
  <c r="I329" i="23"/>
  <c r="J329" i="23"/>
  <c r="Q329" i="23"/>
  <c r="D330" i="23"/>
  <c r="E330" i="23"/>
  <c r="F330" i="23"/>
  <c r="G330" i="23"/>
  <c r="H330" i="23"/>
  <c r="I330" i="23"/>
  <c r="J330" i="23"/>
  <c r="Q330" i="23"/>
  <c r="D331" i="23"/>
  <c r="E331" i="23"/>
  <c r="F331" i="23"/>
  <c r="G331" i="23"/>
  <c r="H331" i="23"/>
  <c r="I331" i="23"/>
  <c r="J331" i="23"/>
  <c r="Q331" i="23"/>
  <c r="K329" i="20" s="1"/>
  <c r="D332" i="23"/>
  <c r="E332" i="23"/>
  <c r="F332" i="23"/>
  <c r="G332" i="23"/>
  <c r="H332" i="23"/>
  <c r="I332" i="23"/>
  <c r="J332" i="23"/>
  <c r="Q332" i="23"/>
  <c r="D333" i="23"/>
  <c r="E333" i="23"/>
  <c r="F333" i="23"/>
  <c r="G333" i="23"/>
  <c r="H333" i="23"/>
  <c r="I333" i="23"/>
  <c r="J333" i="23"/>
  <c r="Q333" i="23"/>
  <c r="D334" i="23"/>
  <c r="E334" i="23"/>
  <c r="F334" i="23"/>
  <c r="G334" i="23"/>
  <c r="H334" i="23"/>
  <c r="I334" i="23"/>
  <c r="J334" i="23"/>
  <c r="Q334" i="23"/>
  <c r="D335" i="23"/>
  <c r="E335" i="23"/>
  <c r="F335" i="23"/>
  <c r="G335" i="23"/>
  <c r="H335" i="23"/>
  <c r="I335" i="23"/>
  <c r="J335" i="23"/>
  <c r="Q335" i="23"/>
  <c r="D336" i="23"/>
  <c r="E336" i="23"/>
  <c r="F336" i="23"/>
  <c r="G336" i="23"/>
  <c r="H336" i="23"/>
  <c r="I336" i="23"/>
  <c r="J336" i="23"/>
  <c r="Q336" i="23"/>
  <c r="D337" i="23"/>
  <c r="E337" i="23"/>
  <c r="F337" i="23"/>
  <c r="G337" i="23"/>
  <c r="H337" i="23"/>
  <c r="I337" i="23"/>
  <c r="J337" i="23"/>
  <c r="Q337" i="23"/>
  <c r="D338" i="23"/>
  <c r="E338" i="23"/>
  <c r="F338" i="23"/>
  <c r="G338" i="23"/>
  <c r="H338" i="23"/>
  <c r="I338" i="23"/>
  <c r="J338" i="23"/>
  <c r="Q338" i="23"/>
  <c r="D339" i="23"/>
  <c r="E339" i="23"/>
  <c r="F339" i="23"/>
  <c r="G339" i="23"/>
  <c r="H339" i="23"/>
  <c r="I339" i="23"/>
  <c r="J339" i="23"/>
  <c r="Q339" i="23"/>
  <c r="D340" i="23"/>
  <c r="E340" i="23"/>
  <c r="F340" i="23"/>
  <c r="G340" i="23"/>
  <c r="H340" i="23"/>
  <c r="I340" i="23"/>
  <c r="J340" i="23"/>
  <c r="Q340" i="23"/>
  <c r="D341" i="23"/>
  <c r="E341" i="23"/>
  <c r="F341" i="23"/>
  <c r="G341" i="23"/>
  <c r="H341" i="23"/>
  <c r="I341" i="23"/>
  <c r="J341" i="23"/>
  <c r="Q341" i="23"/>
  <c r="D342" i="23"/>
  <c r="E342" i="23"/>
  <c r="F342" i="23"/>
  <c r="G342" i="23"/>
  <c r="H342" i="23"/>
  <c r="I342" i="23"/>
  <c r="J342" i="23"/>
  <c r="Q342" i="23"/>
  <c r="D343" i="23"/>
  <c r="E343" i="23"/>
  <c r="F343" i="23"/>
  <c r="G343" i="23"/>
  <c r="H343" i="23"/>
  <c r="I343" i="23"/>
  <c r="J343" i="23"/>
  <c r="Q343" i="23"/>
  <c r="D344" i="23"/>
  <c r="E344" i="23"/>
  <c r="F344" i="23"/>
  <c r="G344" i="23"/>
  <c r="H344" i="23"/>
  <c r="I344" i="23"/>
  <c r="J344" i="23"/>
  <c r="Q344" i="23"/>
  <c r="D345" i="23"/>
  <c r="E345" i="23"/>
  <c r="F345" i="23"/>
  <c r="G345" i="23"/>
  <c r="H345" i="23"/>
  <c r="I345" i="23"/>
  <c r="J345" i="23"/>
  <c r="Q345" i="23"/>
  <c r="D346" i="23"/>
  <c r="E346" i="23"/>
  <c r="F346" i="23"/>
  <c r="G346" i="23"/>
  <c r="H346" i="23"/>
  <c r="I346" i="23"/>
  <c r="J346" i="23"/>
  <c r="Q346" i="23"/>
  <c r="D347" i="23"/>
  <c r="E347" i="23"/>
  <c r="F347" i="23"/>
  <c r="G347" i="23"/>
  <c r="H347" i="23"/>
  <c r="I347" i="23"/>
  <c r="J347" i="23"/>
  <c r="Q347" i="23"/>
  <c r="D348" i="23"/>
  <c r="E348" i="23"/>
  <c r="F348" i="23"/>
  <c r="G348" i="23"/>
  <c r="H348" i="23"/>
  <c r="I348" i="23"/>
  <c r="J348" i="23"/>
  <c r="Q348" i="23"/>
  <c r="D349" i="23"/>
  <c r="E349" i="23"/>
  <c r="F349" i="23"/>
  <c r="G349" i="23"/>
  <c r="H349" i="23"/>
  <c r="I349" i="23"/>
  <c r="J349" i="23"/>
  <c r="Q349" i="23"/>
  <c r="D350" i="23"/>
  <c r="E350" i="23"/>
  <c r="F350" i="23"/>
  <c r="G350" i="23"/>
  <c r="H350" i="23"/>
  <c r="I350" i="23"/>
  <c r="J350" i="23"/>
  <c r="Q350" i="23"/>
  <c r="D351" i="23"/>
  <c r="E351" i="23"/>
  <c r="F351" i="23"/>
  <c r="G351" i="23"/>
  <c r="H351" i="23"/>
  <c r="I351" i="23"/>
  <c r="J351" i="23"/>
  <c r="Q351" i="23"/>
  <c r="D352" i="23"/>
  <c r="E352" i="23"/>
  <c r="F352" i="23"/>
  <c r="G352" i="23"/>
  <c r="H352" i="23"/>
  <c r="I352" i="23"/>
  <c r="J352" i="23"/>
  <c r="Q352" i="23"/>
  <c r="D353" i="23"/>
  <c r="E353" i="23"/>
  <c r="F353" i="23"/>
  <c r="G353" i="23"/>
  <c r="H353" i="23"/>
  <c r="I353" i="23"/>
  <c r="J353" i="23"/>
  <c r="Q353" i="23"/>
  <c r="D354" i="23"/>
  <c r="E354" i="23"/>
  <c r="F354" i="23"/>
  <c r="G354" i="23"/>
  <c r="H354" i="23"/>
  <c r="I354" i="23"/>
  <c r="J354" i="23"/>
  <c r="Q354" i="23"/>
  <c r="D355" i="23"/>
  <c r="E355" i="23"/>
  <c r="F355" i="23"/>
  <c r="G355" i="23"/>
  <c r="H355" i="23"/>
  <c r="I355" i="23"/>
  <c r="J355" i="23"/>
  <c r="Q355" i="23"/>
  <c r="D356" i="23"/>
  <c r="E356" i="23"/>
  <c r="F356" i="23"/>
  <c r="G356" i="23"/>
  <c r="H356" i="23"/>
  <c r="I356" i="23"/>
  <c r="J356" i="23"/>
  <c r="Q356" i="23"/>
  <c r="D357" i="23"/>
  <c r="E357" i="23"/>
  <c r="F357" i="23"/>
  <c r="G357" i="23"/>
  <c r="H357" i="23"/>
  <c r="I357" i="23"/>
  <c r="J357" i="23"/>
  <c r="Q357" i="23"/>
  <c r="D358" i="23"/>
  <c r="E358" i="23"/>
  <c r="F358" i="23"/>
  <c r="G358" i="23"/>
  <c r="H358" i="23"/>
  <c r="I358" i="23"/>
  <c r="J358" i="23"/>
  <c r="Q358" i="23"/>
  <c r="D359" i="23"/>
  <c r="E359" i="23"/>
  <c r="F359" i="23"/>
  <c r="G359" i="23"/>
  <c r="H359" i="23"/>
  <c r="I359" i="23"/>
  <c r="J359" i="23"/>
  <c r="Q359" i="23"/>
  <c r="D360" i="23"/>
  <c r="E360" i="23"/>
  <c r="F360" i="23"/>
  <c r="G360" i="23"/>
  <c r="H360" i="23"/>
  <c r="I360" i="23"/>
  <c r="J360" i="23"/>
  <c r="D361" i="23"/>
  <c r="E361" i="23"/>
  <c r="F361" i="23"/>
  <c r="G361" i="23"/>
  <c r="H361" i="23"/>
  <c r="I361" i="23"/>
  <c r="J361" i="23"/>
  <c r="Q361" i="23"/>
  <c r="D362" i="23"/>
  <c r="E362" i="23"/>
  <c r="F362" i="23"/>
  <c r="G362" i="23"/>
  <c r="H362" i="23"/>
  <c r="I362" i="23"/>
  <c r="J362" i="23"/>
  <c r="Q362" i="23"/>
  <c r="D363" i="23"/>
  <c r="E363" i="23"/>
  <c r="F363" i="23"/>
  <c r="G363" i="23"/>
  <c r="H363" i="23"/>
  <c r="I363" i="23"/>
  <c r="J363" i="23"/>
  <c r="Q363" i="23"/>
  <c r="D364" i="23"/>
  <c r="E364" i="23"/>
  <c r="F364" i="23"/>
  <c r="G364" i="23"/>
  <c r="H364" i="23"/>
  <c r="I364" i="23"/>
  <c r="J364" i="23"/>
  <c r="Q364" i="23"/>
  <c r="D365" i="23"/>
  <c r="E365" i="23"/>
  <c r="F365" i="23"/>
  <c r="G365" i="23"/>
  <c r="H365" i="23"/>
  <c r="I365" i="23"/>
  <c r="J365" i="23"/>
  <c r="Q365" i="23"/>
  <c r="D366" i="23"/>
  <c r="E366" i="23"/>
  <c r="F366" i="23"/>
  <c r="G366" i="23"/>
  <c r="H366" i="23"/>
  <c r="I366" i="23"/>
  <c r="J366" i="23"/>
  <c r="Q366" i="23"/>
  <c r="D367" i="23"/>
  <c r="E367" i="23"/>
  <c r="F367" i="23"/>
  <c r="G367" i="23"/>
  <c r="H367" i="23"/>
  <c r="I367" i="23"/>
  <c r="J367" i="23"/>
  <c r="Q367" i="23"/>
  <c r="D368" i="23"/>
  <c r="E368" i="23"/>
  <c r="F368" i="23"/>
  <c r="G368" i="23"/>
  <c r="H368" i="23"/>
  <c r="I368" i="23"/>
  <c r="J368" i="23"/>
  <c r="Q368" i="23"/>
  <c r="D369" i="23"/>
  <c r="E369" i="23"/>
  <c r="F369" i="23"/>
  <c r="G369" i="23"/>
  <c r="H369" i="23"/>
  <c r="I369" i="23"/>
  <c r="J369" i="23"/>
  <c r="Q369" i="23"/>
  <c r="D370" i="23"/>
  <c r="E370" i="23"/>
  <c r="F370" i="23"/>
  <c r="G370" i="23"/>
  <c r="H370" i="23"/>
  <c r="I370" i="23"/>
  <c r="J370" i="23"/>
  <c r="Q370" i="23"/>
  <c r="D371" i="23"/>
  <c r="E371" i="23"/>
  <c r="F371" i="23"/>
  <c r="G371" i="23"/>
  <c r="H371" i="23"/>
  <c r="I371" i="23"/>
  <c r="J371" i="23"/>
  <c r="Q371" i="23"/>
  <c r="D372" i="23"/>
  <c r="E372" i="23"/>
  <c r="F372" i="23"/>
  <c r="G372" i="23"/>
  <c r="H372" i="23"/>
  <c r="I372" i="23"/>
  <c r="J372" i="23"/>
  <c r="Q372" i="23"/>
  <c r="D373" i="23"/>
  <c r="E373" i="23"/>
  <c r="F373" i="23"/>
  <c r="G373" i="23"/>
  <c r="H373" i="23"/>
  <c r="I373" i="23"/>
  <c r="J373" i="23"/>
  <c r="Q373" i="23"/>
  <c r="D374" i="23"/>
  <c r="E374" i="23"/>
  <c r="F374" i="23"/>
  <c r="G374" i="23"/>
  <c r="H374" i="23"/>
  <c r="I374" i="23"/>
  <c r="J374" i="23"/>
  <c r="Q374" i="23"/>
  <c r="D375" i="23"/>
  <c r="E375" i="23"/>
  <c r="F375" i="23"/>
  <c r="G375" i="23"/>
  <c r="H375" i="23"/>
  <c r="I375" i="23"/>
  <c r="J375" i="23"/>
  <c r="Q375" i="23"/>
  <c r="D376" i="23"/>
  <c r="E376" i="23"/>
  <c r="F376" i="23"/>
  <c r="G376" i="23"/>
  <c r="H376" i="23"/>
  <c r="I376" i="23"/>
  <c r="J376" i="23"/>
  <c r="Q376" i="23"/>
  <c r="D377" i="23"/>
  <c r="E377" i="23"/>
  <c r="F377" i="23"/>
  <c r="G377" i="23"/>
  <c r="H377" i="23"/>
  <c r="I377" i="23"/>
  <c r="J377" i="23"/>
  <c r="Q377" i="23"/>
  <c r="D378" i="23"/>
  <c r="E378" i="23"/>
  <c r="F378" i="23"/>
  <c r="G378" i="23"/>
  <c r="H378" i="23"/>
  <c r="I378" i="23"/>
  <c r="J378" i="23"/>
  <c r="Q378" i="23"/>
  <c r="D379" i="23"/>
  <c r="E379" i="23"/>
  <c r="F379" i="23"/>
  <c r="G379" i="23"/>
  <c r="H379" i="23"/>
  <c r="I379" i="23"/>
  <c r="J379" i="23"/>
  <c r="Q379" i="23"/>
  <c r="D380" i="23"/>
  <c r="E380" i="23"/>
  <c r="F380" i="23"/>
  <c r="G380" i="23"/>
  <c r="H380" i="23"/>
  <c r="I380" i="23"/>
  <c r="J380" i="23"/>
  <c r="Q380" i="23"/>
  <c r="D381" i="23"/>
  <c r="E381" i="23"/>
  <c r="F381" i="23"/>
  <c r="G381" i="23"/>
  <c r="H381" i="23"/>
  <c r="I381" i="23"/>
  <c r="J381" i="23"/>
  <c r="Q381" i="23"/>
  <c r="D382" i="23"/>
  <c r="E382" i="23"/>
  <c r="F382" i="23"/>
  <c r="G382" i="23"/>
  <c r="H382" i="23"/>
  <c r="I382" i="23"/>
  <c r="J382" i="23"/>
  <c r="Q382" i="23"/>
  <c r="D383" i="23"/>
  <c r="E383" i="23"/>
  <c r="F383" i="23"/>
  <c r="G383" i="23"/>
  <c r="H383" i="23"/>
  <c r="I383" i="23"/>
  <c r="J383" i="23"/>
  <c r="Q383" i="23"/>
  <c r="D384" i="23"/>
  <c r="E384" i="23"/>
  <c r="F384" i="23"/>
  <c r="G384" i="23"/>
  <c r="H384" i="23"/>
  <c r="I384" i="23"/>
  <c r="J384" i="23"/>
  <c r="Q384" i="23"/>
  <c r="D385" i="23"/>
  <c r="E385" i="23"/>
  <c r="F385" i="23"/>
  <c r="G385" i="23"/>
  <c r="H385" i="23"/>
  <c r="I385" i="23"/>
  <c r="J385" i="23"/>
  <c r="Q385" i="23"/>
  <c r="D386" i="23"/>
  <c r="E386" i="23"/>
  <c r="F386" i="23"/>
  <c r="G386" i="23"/>
  <c r="H386" i="23"/>
  <c r="I386" i="23"/>
  <c r="J386" i="23"/>
  <c r="Q386" i="23"/>
  <c r="D387" i="23"/>
  <c r="E387" i="23"/>
  <c r="F387" i="23"/>
  <c r="G387" i="23"/>
  <c r="H387" i="23"/>
  <c r="I387" i="23"/>
  <c r="J387" i="23"/>
  <c r="Q387" i="23"/>
  <c r="D388" i="23"/>
  <c r="E388" i="23"/>
  <c r="F388" i="23"/>
  <c r="G388" i="23"/>
  <c r="H388" i="23"/>
  <c r="I388" i="23"/>
  <c r="J388" i="23"/>
  <c r="Q388" i="23"/>
  <c r="D389" i="23"/>
  <c r="E389" i="23"/>
  <c r="F389" i="23"/>
  <c r="G389" i="23"/>
  <c r="H389" i="23"/>
  <c r="I389" i="23"/>
  <c r="J389" i="23"/>
  <c r="Q389" i="23"/>
  <c r="D390" i="23"/>
  <c r="E390" i="23"/>
  <c r="F390" i="23"/>
  <c r="G390" i="23"/>
  <c r="H390" i="23"/>
  <c r="I390" i="23"/>
  <c r="J390" i="23"/>
  <c r="Q390" i="23"/>
  <c r="D391" i="23"/>
  <c r="E391" i="23"/>
  <c r="F391" i="23"/>
  <c r="G391" i="23"/>
  <c r="H391" i="23"/>
  <c r="I391" i="23"/>
  <c r="J391" i="23"/>
  <c r="Q391" i="23"/>
  <c r="D392" i="23"/>
  <c r="E392" i="23"/>
  <c r="F392" i="23"/>
  <c r="G392" i="23"/>
  <c r="H392" i="23"/>
  <c r="I392" i="23"/>
  <c r="J392" i="23"/>
  <c r="Q392" i="23"/>
  <c r="D393" i="23"/>
  <c r="E393" i="23"/>
  <c r="F393" i="23"/>
  <c r="G393" i="23"/>
  <c r="H393" i="23"/>
  <c r="I393" i="23"/>
  <c r="J393" i="23"/>
  <c r="Q393" i="23"/>
  <c r="D394" i="23"/>
  <c r="E394" i="23"/>
  <c r="F394" i="23"/>
  <c r="G394" i="23"/>
  <c r="H394" i="23"/>
  <c r="I394" i="23"/>
  <c r="J394" i="23"/>
  <c r="Q394" i="23"/>
  <c r="D395" i="23"/>
  <c r="E395" i="23"/>
  <c r="F395" i="23"/>
  <c r="G395" i="23"/>
  <c r="H395" i="23"/>
  <c r="I395" i="23"/>
  <c r="J395" i="23"/>
  <c r="Q395" i="23"/>
  <c r="D396" i="23"/>
  <c r="E396" i="23"/>
  <c r="F396" i="23"/>
  <c r="G396" i="23"/>
  <c r="H396" i="23"/>
  <c r="I396" i="23"/>
  <c r="J396" i="23"/>
  <c r="Q396" i="23"/>
  <c r="D397" i="23"/>
  <c r="E397" i="23"/>
  <c r="F397" i="23"/>
  <c r="G397" i="23"/>
  <c r="H397" i="23"/>
  <c r="I397" i="23"/>
  <c r="J397" i="23"/>
  <c r="Q397" i="23"/>
  <c r="D398" i="23"/>
  <c r="E398" i="23"/>
  <c r="F398" i="23"/>
  <c r="G398" i="23"/>
  <c r="H398" i="23"/>
  <c r="I398" i="23"/>
  <c r="J398" i="23"/>
  <c r="Q398" i="23"/>
  <c r="D399" i="23"/>
  <c r="E399" i="23"/>
  <c r="F399" i="23"/>
  <c r="G399" i="23"/>
  <c r="H399" i="23"/>
  <c r="I399" i="23"/>
  <c r="J399" i="23"/>
  <c r="Q399" i="23"/>
  <c r="D400" i="23"/>
  <c r="E400" i="23"/>
  <c r="F400" i="23"/>
  <c r="G400" i="23"/>
  <c r="H400" i="23"/>
  <c r="I400" i="23"/>
  <c r="J400" i="23"/>
  <c r="Q400" i="23"/>
  <c r="D401" i="23"/>
  <c r="E401" i="23"/>
  <c r="F401" i="23"/>
  <c r="G401" i="23"/>
  <c r="H401" i="23"/>
  <c r="I401" i="23"/>
  <c r="J401" i="23"/>
  <c r="Q401" i="23"/>
  <c r="D402" i="23"/>
  <c r="E402" i="23"/>
  <c r="F402" i="23"/>
  <c r="G402" i="23"/>
  <c r="H402" i="23"/>
  <c r="I402" i="23"/>
  <c r="J402" i="23"/>
  <c r="Q402" i="23"/>
  <c r="D403" i="23"/>
  <c r="E403" i="23"/>
  <c r="F403" i="23"/>
  <c r="G403" i="23"/>
  <c r="H403" i="23"/>
  <c r="I403" i="23"/>
  <c r="J403" i="23"/>
  <c r="Q403" i="23"/>
  <c r="D404" i="23"/>
  <c r="E404" i="23"/>
  <c r="F404" i="23"/>
  <c r="G404" i="23"/>
  <c r="H404" i="23"/>
  <c r="I404" i="23"/>
  <c r="J404" i="23"/>
  <c r="Q404" i="23"/>
  <c r="D405" i="23"/>
  <c r="E405" i="23"/>
  <c r="F405" i="23"/>
  <c r="G405" i="23"/>
  <c r="H405" i="23"/>
  <c r="I405" i="23"/>
  <c r="J405" i="23"/>
  <c r="Q405" i="23"/>
  <c r="D406" i="23"/>
  <c r="E406" i="23"/>
  <c r="F406" i="23"/>
  <c r="G406" i="23"/>
  <c r="H406" i="23"/>
  <c r="I406" i="23"/>
  <c r="J406" i="23"/>
  <c r="Q406" i="23"/>
  <c r="D407" i="23"/>
  <c r="E407" i="23"/>
  <c r="F407" i="23"/>
  <c r="G407" i="23"/>
  <c r="H407" i="23"/>
  <c r="I407" i="23"/>
  <c r="J407" i="23"/>
  <c r="Q407" i="23"/>
  <c r="D408" i="23"/>
  <c r="E408" i="23"/>
  <c r="F408" i="23"/>
  <c r="G408" i="23"/>
  <c r="H408" i="23"/>
  <c r="I408" i="23"/>
  <c r="J408" i="23"/>
  <c r="Q408" i="23"/>
  <c r="D409" i="23"/>
  <c r="E409" i="23"/>
  <c r="F409" i="23"/>
  <c r="G409" i="23"/>
  <c r="H409" i="23"/>
  <c r="I409" i="23"/>
  <c r="J409" i="23"/>
  <c r="D410" i="23"/>
  <c r="E410" i="23"/>
  <c r="F410" i="23"/>
  <c r="G410" i="23"/>
  <c r="H410" i="23"/>
  <c r="I410" i="23"/>
  <c r="J410" i="23"/>
  <c r="Q410" i="23"/>
  <c r="D411" i="23"/>
  <c r="E411" i="23"/>
  <c r="F411" i="23"/>
  <c r="G411" i="23"/>
  <c r="H411" i="23"/>
  <c r="I411" i="23"/>
  <c r="J411" i="23"/>
  <c r="Q411" i="23"/>
  <c r="D412" i="23"/>
  <c r="E412" i="23"/>
  <c r="F412" i="23"/>
  <c r="G412" i="23"/>
  <c r="H412" i="23"/>
  <c r="I412" i="23"/>
  <c r="J412" i="23"/>
  <c r="Q412" i="23"/>
  <c r="D413" i="23"/>
  <c r="E413" i="23"/>
  <c r="F413" i="23"/>
  <c r="G413" i="23"/>
  <c r="H413" i="23"/>
  <c r="I413" i="23"/>
  <c r="J413" i="23"/>
  <c r="Q413" i="23"/>
  <c r="D414" i="23"/>
  <c r="E414" i="23"/>
  <c r="F414" i="23"/>
  <c r="G414" i="23"/>
  <c r="H414" i="23"/>
  <c r="I414" i="23"/>
  <c r="J414" i="23"/>
  <c r="Q414" i="23"/>
  <c r="D415" i="23"/>
  <c r="E415" i="23"/>
  <c r="F415" i="23"/>
  <c r="G415" i="23"/>
  <c r="H415" i="23"/>
  <c r="I415" i="23"/>
  <c r="J415" i="23"/>
  <c r="Q415" i="23"/>
  <c r="D416" i="23"/>
  <c r="E416" i="23"/>
  <c r="F416" i="23"/>
  <c r="G416" i="23"/>
  <c r="H416" i="23"/>
  <c r="I416" i="23"/>
  <c r="J416" i="23"/>
  <c r="Q416" i="23"/>
  <c r="D417" i="23"/>
  <c r="E417" i="23"/>
  <c r="F417" i="23"/>
  <c r="G417" i="23"/>
  <c r="H417" i="23"/>
  <c r="I417" i="23"/>
  <c r="J417" i="23"/>
  <c r="Q417" i="23"/>
  <c r="D418" i="23"/>
  <c r="E418" i="23"/>
  <c r="F418" i="23"/>
  <c r="G418" i="23"/>
  <c r="H418" i="23"/>
  <c r="I418" i="23"/>
  <c r="J418" i="23"/>
  <c r="Q418" i="23"/>
  <c r="D419" i="23"/>
  <c r="E419" i="23"/>
  <c r="F419" i="23"/>
  <c r="G419" i="23"/>
  <c r="H419" i="23"/>
  <c r="I419" i="23"/>
  <c r="J419" i="23"/>
  <c r="D420" i="23"/>
  <c r="E420" i="23"/>
  <c r="F420" i="23"/>
  <c r="G420" i="23"/>
  <c r="H420" i="23"/>
  <c r="I420" i="23"/>
  <c r="J420" i="23"/>
  <c r="Q420" i="23"/>
  <c r="D421" i="23"/>
  <c r="E421" i="23"/>
  <c r="F421" i="23"/>
  <c r="G421" i="23"/>
  <c r="H421" i="23"/>
  <c r="I421" i="23"/>
  <c r="J421" i="23"/>
  <c r="Q421" i="23"/>
  <c r="D422" i="23"/>
  <c r="E422" i="23"/>
  <c r="F422" i="23"/>
  <c r="G422" i="23"/>
  <c r="H422" i="23"/>
  <c r="I422" i="23"/>
  <c r="J422" i="23"/>
  <c r="Q422" i="23"/>
  <c r="D423" i="23"/>
  <c r="E423" i="23"/>
  <c r="F423" i="23"/>
  <c r="G423" i="23"/>
  <c r="H423" i="23"/>
  <c r="I423" i="23"/>
  <c r="J423" i="23"/>
  <c r="Q423" i="23"/>
  <c r="D424" i="23"/>
  <c r="E424" i="23"/>
  <c r="F424" i="23"/>
  <c r="G424" i="23"/>
  <c r="H424" i="23"/>
  <c r="I424" i="23"/>
  <c r="J424" i="23"/>
  <c r="Q424" i="23"/>
  <c r="D425" i="23"/>
  <c r="E425" i="23"/>
  <c r="F425" i="23"/>
  <c r="G425" i="23"/>
  <c r="H425" i="23"/>
  <c r="I425" i="23"/>
  <c r="J425" i="23"/>
  <c r="Q425" i="23"/>
  <c r="D426" i="23"/>
  <c r="E426" i="23"/>
  <c r="F426" i="23"/>
  <c r="G426" i="23"/>
  <c r="H426" i="23"/>
  <c r="I426" i="23"/>
  <c r="J426" i="23"/>
  <c r="Q426" i="23"/>
  <c r="D427" i="23"/>
  <c r="E427" i="23"/>
  <c r="F427" i="23"/>
  <c r="G427" i="23"/>
  <c r="H427" i="23"/>
  <c r="I427" i="23"/>
  <c r="J427" i="23"/>
  <c r="Q427" i="23"/>
  <c r="D428" i="23"/>
  <c r="E428" i="23"/>
  <c r="F428" i="23"/>
  <c r="G428" i="23"/>
  <c r="H428" i="23"/>
  <c r="I428" i="23"/>
  <c r="J428" i="23"/>
  <c r="Q428" i="23"/>
  <c r="D429" i="23"/>
  <c r="E429" i="23"/>
  <c r="F429" i="23"/>
  <c r="G429" i="23"/>
  <c r="H429" i="23"/>
  <c r="I429" i="23"/>
  <c r="J429" i="23"/>
  <c r="Q429" i="23"/>
  <c r="D430" i="23"/>
  <c r="E430" i="23"/>
  <c r="F430" i="23"/>
  <c r="G430" i="23"/>
  <c r="H430" i="23"/>
  <c r="I430" i="23"/>
  <c r="J430" i="23"/>
  <c r="Q430" i="23"/>
  <c r="D431" i="23"/>
  <c r="E431" i="23"/>
  <c r="F431" i="23"/>
  <c r="G431" i="23"/>
  <c r="H431" i="23"/>
  <c r="I431" i="23"/>
  <c r="J431" i="23"/>
  <c r="Q431" i="23"/>
  <c r="D432" i="23"/>
  <c r="E432" i="23"/>
  <c r="F432" i="23"/>
  <c r="G432" i="23"/>
  <c r="H432" i="23"/>
  <c r="I432" i="23"/>
  <c r="J432" i="23"/>
  <c r="Q432" i="23"/>
  <c r="D433" i="23"/>
  <c r="E433" i="23"/>
  <c r="F433" i="23"/>
  <c r="G433" i="23"/>
  <c r="H433" i="23"/>
  <c r="I433" i="23"/>
  <c r="J433" i="23"/>
  <c r="Q433" i="23"/>
  <c r="D434" i="23"/>
  <c r="E434" i="23"/>
  <c r="F434" i="23"/>
  <c r="G434" i="23"/>
  <c r="H434" i="23"/>
  <c r="I434" i="23"/>
  <c r="J434" i="23"/>
  <c r="Q434" i="23"/>
  <c r="D435" i="23"/>
  <c r="E435" i="23"/>
  <c r="F435" i="23"/>
  <c r="G435" i="23"/>
  <c r="H435" i="23"/>
  <c r="I435" i="23"/>
  <c r="J435" i="23"/>
  <c r="Q435" i="23"/>
  <c r="D436" i="23"/>
  <c r="E436" i="23"/>
  <c r="F436" i="23"/>
  <c r="G436" i="23"/>
  <c r="H436" i="23"/>
  <c r="I436" i="23"/>
  <c r="J436" i="23"/>
  <c r="Q436" i="23"/>
  <c r="D437" i="23"/>
  <c r="E437" i="23"/>
  <c r="F437" i="23"/>
  <c r="G437" i="23"/>
  <c r="H437" i="23"/>
  <c r="I437" i="23"/>
  <c r="J437" i="23"/>
  <c r="Q437" i="23"/>
  <c r="D438" i="23"/>
  <c r="E438" i="23"/>
  <c r="F438" i="23"/>
  <c r="G438" i="23"/>
  <c r="H438" i="23"/>
  <c r="I438" i="23"/>
  <c r="J438" i="23"/>
  <c r="Q438" i="23"/>
  <c r="D439" i="23"/>
  <c r="E439" i="23"/>
  <c r="F439" i="23"/>
  <c r="G439" i="23"/>
  <c r="H439" i="23"/>
  <c r="I439" i="23"/>
  <c r="J439" i="23"/>
  <c r="Q439" i="23"/>
  <c r="D440" i="23"/>
  <c r="E440" i="23"/>
  <c r="F440" i="23"/>
  <c r="G440" i="23"/>
  <c r="H440" i="23"/>
  <c r="I440" i="23"/>
  <c r="J440" i="23"/>
  <c r="Q440" i="23"/>
  <c r="D441" i="23"/>
  <c r="E441" i="23"/>
  <c r="F441" i="23"/>
  <c r="G441" i="23"/>
  <c r="H441" i="23"/>
  <c r="I441" i="23"/>
  <c r="J441" i="23"/>
  <c r="Q441" i="23"/>
  <c r="D442" i="23"/>
  <c r="E442" i="23"/>
  <c r="F442" i="23"/>
  <c r="G442" i="23"/>
  <c r="H442" i="23"/>
  <c r="I442" i="23"/>
  <c r="J442" i="23"/>
  <c r="Q442" i="23"/>
  <c r="D443" i="23"/>
  <c r="E443" i="23"/>
  <c r="F443" i="23"/>
  <c r="G443" i="23"/>
  <c r="H443" i="23"/>
  <c r="I443" i="23"/>
  <c r="J443" i="23"/>
  <c r="Q443" i="23"/>
  <c r="D444" i="23"/>
  <c r="E444" i="23"/>
  <c r="F444" i="23"/>
  <c r="G444" i="23"/>
  <c r="H444" i="23"/>
  <c r="I444" i="23"/>
  <c r="J444" i="23"/>
  <c r="Q444" i="23"/>
  <c r="D445" i="23"/>
  <c r="E445" i="23"/>
  <c r="F445" i="23"/>
  <c r="G445" i="23"/>
  <c r="H445" i="23"/>
  <c r="I445" i="23"/>
  <c r="J445" i="23"/>
  <c r="Q445" i="23"/>
  <c r="D446" i="23"/>
  <c r="E446" i="23"/>
  <c r="F446" i="23"/>
  <c r="G446" i="23"/>
  <c r="H446" i="23"/>
  <c r="I446" i="23"/>
  <c r="J446" i="23"/>
  <c r="Q446" i="23"/>
  <c r="D447" i="23"/>
  <c r="E447" i="23"/>
  <c r="F447" i="23"/>
  <c r="G447" i="23"/>
  <c r="H447" i="23"/>
  <c r="I447" i="23"/>
  <c r="J447" i="23"/>
  <c r="Q447" i="23"/>
  <c r="D448" i="23"/>
  <c r="E448" i="23"/>
  <c r="F448" i="23"/>
  <c r="G448" i="23"/>
  <c r="H448" i="23"/>
  <c r="I448" i="23"/>
  <c r="J448" i="23"/>
  <c r="Q448" i="23"/>
  <c r="D449" i="23"/>
  <c r="E449" i="23"/>
  <c r="F449" i="23"/>
  <c r="G449" i="23"/>
  <c r="H449" i="23"/>
  <c r="I449" i="23"/>
  <c r="J449" i="23"/>
  <c r="Q449" i="23"/>
  <c r="D450" i="23"/>
  <c r="E450" i="23"/>
  <c r="F450" i="23"/>
  <c r="G450" i="23"/>
  <c r="H450" i="23"/>
  <c r="I450" i="23"/>
  <c r="J450" i="23"/>
  <c r="Q450" i="23"/>
  <c r="D451" i="23"/>
  <c r="E451" i="23"/>
  <c r="F451" i="23"/>
  <c r="G451" i="23"/>
  <c r="H451" i="23"/>
  <c r="I451" i="23"/>
  <c r="J451" i="23"/>
  <c r="Q451" i="23"/>
  <c r="D452" i="23"/>
  <c r="E452" i="23"/>
  <c r="F452" i="23"/>
  <c r="G452" i="23"/>
  <c r="H452" i="23"/>
  <c r="I452" i="23"/>
  <c r="J452" i="23"/>
  <c r="Q452" i="23"/>
  <c r="D453" i="23"/>
  <c r="E453" i="23"/>
  <c r="F453" i="23"/>
  <c r="G453" i="23"/>
  <c r="H453" i="23"/>
  <c r="I453" i="23"/>
  <c r="J453" i="23"/>
  <c r="Q453" i="23"/>
  <c r="D454" i="23"/>
  <c r="E454" i="23"/>
  <c r="F454" i="23"/>
  <c r="G454" i="23"/>
  <c r="H454" i="23"/>
  <c r="I454" i="23"/>
  <c r="J454" i="23"/>
  <c r="Q454" i="23"/>
  <c r="D455" i="23"/>
  <c r="E455" i="23"/>
  <c r="F455" i="23"/>
  <c r="G455" i="23"/>
  <c r="H455" i="23"/>
  <c r="I455" i="23"/>
  <c r="J455" i="23"/>
  <c r="Q455" i="23"/>
  <c r="D456" i="23"/>
  <c r="E456" i="23"/>
  <c r="F456" i="23"/>
  <c r="G456" i="23"/>
  <c r="H456" i="23"/>
  <c r="I456" i="23"/>
  <c r="J456" i="23"/>
  <c r="Q456" i="23"/>
  <c r="D457" i="23"/>
  <c r="E457" i="23"/>
  <c r="F457" i="23"/>
  <c r="G457" i="23"/>
  <c r="H457" i="23"/>
  <c r="I457" i="23"/>
  <c r="J457" i="23"/>
  <c r="Q457" i="23"/>
  <c r="D458" i="23"/>
  <c r="E458" i="23"/>
  <c r="F458" i="23"/>
  <c r="G458" i="23"/>
  <c r="H458" i="23"/>
  <c r="I458" i="23"/>
  <c r="J458" i="23"/>
  <c r="Q458" i="23"/>
  <c r="D459" i="23"/>
  <c r="E459" i="23"/>
  <c r="F459" i="23"/>
  <c r="G459" i="23"/>
  <c r="H459" i="23"/>
  <c r="I459" i="23"/>
  <c r="J459" i="23"/>
  <c r="Q459" i="23"/>
  <c r="D460" i="23"/>
  <c r="E460" i="23"/>
  <c r="F460" i="23"/>
  <c r="G460" i="23"/>
  <c r="H460" i="23"/>
  <c r="I460" i="23"/>
  <c r="J460" i="23"/>
  <c r="Q460" i="23"/>
  <c r="D461" i="23"/>
  <c r="E461" i="23"/>
  <c r="F461" i="23"/>
  <c r="G461" i="23"/>
  <c r="H461" i="23"/>
  <c r="I461" i="23"/>
  <c r="J461" i="23"/>
  <c r="Q461" i="23"/>
  <c r="D462" i="23"/>
  <c r="E462" i="23"/>
  <c r="F462" i="23"/>
  <c r="G462" i="23"/>
  <c r="H462" i="23"/>
  <c r="I462" i="23"/>
  <c r="J462" i="23"/>
  <c r="Q462" i="23"/>
  <c r="D463" i="23"/>
  <c r="E463" i="23"/>
  <c r="F463" i="23"/>
  <c r="G463" i="23"/>
  <c r="H463" i="23"/>
  <c r="I463" i="23"/>
  <c r="J463" i="23"/>
  <c r="Q463" i="23"/>
  <c r="D464" i="23"/>
  <c r="E464" i="23"/>
  <c r="F464" i="23"/>
  <c r="G464" i="23"/>
  <c r="H464" i="23"/>
  <c r="I464" i="23"/>
  <c r="J464" i="23"/>
  <c r="Q464" i="23"/>
  <c r="D465" i="23"/>
  <c r="E465" i="23"/>
  <c r="F465" i="23"/>
  <c r="G465" i="23"/>
  <c r="H465" i="23"/>
  <c r="I465" i="23"/>
  <c r="J465" i="23"/>
  <c r="Q465" i="23"/>
  <c r="D466" i="23"/>
  <c r="E466" i="23"/>
  <c r="F466" i="23"/>
  <c r="G466" i="23"/>
  <c r="H466" i="23"/>
  <c r="I466" i="23"/>
  <c r="J466" i="23"/>
  <c r="Q466" i="23"/>
  <c r="D467" i="23"/>
  <c r="E467" i="23"/>
  <c r="F467" i="23"/>
  <c r="G467" i="23"/>
  <c r="H467" i="23"/>
  <c r="I467" i="23"/>
  <c r="J467" i="23"/>
  <c r="Q467" i="23"/>
  <c r="D468" i="23"/>
  <c r="E468" i="23"/>
  <c r="F468" i="23"/>
  <c r="G468" i="23"/>
  <c r="H468" i="23"/>
  <c r="I468" i="23"/>
  <c r="J468" i="23"/>
  <c r="Q468" i="23"/>
  <c r="D469" i="23"/>
  <c r="E469" i="23"/>
  <c r="F469" i="23"/>
  <c r="G469" i="23"/>
  <c r="H469" i="23"/>
  <c r="I469" i="23"/>
  <c r="J469" i="23"/>
  <c r="Q469" i="23"/>
  <c r="D470" i="23"/>
  <c r="E470" i="23"/>
  <c r="F470" i="23"/>
  <c r="G470" i="23"/>
  <c r="H470" i="23"/>
  <c r="I470" i="23"/>
  <c r="J470" i="23"/>
  <c r="Q470" i="23"/>
  <c r="D471" i="23"/>
  <c r="E471" i="23"/>
  <c r="F471" i="23"/>
  <c r="G471" i="23"/>
  <c r="H471" i="23"/>
  <c r="I471" i="23"/>
  <c r="J471" i="23"/>
  <c r="Q471" i="23"/>
  <c r="D472" i="23"/>
  <c r="E472" i="23"/>
  <c r="F472" i="23"/>
  <c r="G472" i="23"/>
  <c r="H472" i="23"/>
  <c r="I472" i="23"/>
  <c r="J472" i="23"/>
  <c r="Q472" i="23"/>
  <c r="D473" i="23"/>
  <c r="E473" i="23"/>
  <c r="F473" i="23"/>
  <c r="G473" i="23"/>
  <c r="H473" i="23"/>
  <c r="I473" i="23"/>
  <c r="J473" i="23"/>
  <c r="Q473" i="23"/>
  <c r="D474" i="23"/>
  <c r="E474" i="23"/>
  <c r="F474" i="23"/>
  <c r="G474" i="23"/>
  <c r="H474" i="23"/>
  <c r="I474" i="23"/>
  <c r="J474" i="23"/>
  <c r="Q474" i="23"/>
  <c r="D475" i="23"/>
  <c r="E475" i="23"/>
  <c r="F475" i="23"/>
  <c r="G475" i="23"/>
  <c r="H475" i="23"/>
  <c r="I475" i="23"/>
  <c r="J475" i="23"/>
  <c r="Q475" i="23"/>
  <c r="D476" i="23"/>
  <c r="E476" i="23"/>
  <c r="F476" i="23"/>
  <c r="G476" i="23"/>
  <c r="H476" i="23"/>
  <c r="I476" i="23"/>
  <c r="J476" i="23"/>
  <c r="Q476" i="23"/>
  <c r="D477" i="23"/>
  <c r="E477" i="23"/>
  <c r="F477" i="23"/>
  <c r="G477" i="23"/>
  <c r="H477" i="23"/>
  <c r="I477" i="23"/>
  <c r="J477" i="23"/>
  <c r="Q477" i="23"/>
  <c r="D478" i="23"/>
  <c r="E478" i="23"/>
  <c r="F478" i="23"/>
  <c r="G478" i="23"/>
  <c r="H478" i="23"/>
  <c r="I478" i="23"/>
  <c r="J478" i="23"/>
  <c r="Q478" i="23"/>
  <c r="D479" i="23"/>
  <c r="E479" i="23"/>
  <c r="F479" i="23"/>
  <c r="G479" i="23"/>
  <c r="H479" i="23"/>
  <c r="I479" i="23"/>
  <c r="J479" i="23"/>
  <c r="Q479" i="23"/>
  <c r="D480" i="23"/>
  <c r="E480" i="23"/>
  <c r="F480" i="23"/>
  <c r="G480" i="23"/>
  <c r="H480" i="23"/>
  <c r="I480" i="23"/>
  <c r="J480" i="23"/>
  <c r="Q480" i="23"/>
  <c r="D481" i="23"/>
  <c r="E481" i="23"/>
  <c r="F481" i="23"/>
  <c r="G481" i="23"/>
  <c r="H481" i="23"/>
  <c r="I481" i="23"/>
  <c r="J481" i="23"/>
  <c r="Q481" i="23"/>
  <c r="D482" i="23"/>
  <c r="E482" i="23"/>
  <c r="F482" i="23"/>
  <c r="G482" i="23"/>
  <c r="H482" i="23"/>
  <c r="I482" i="23"/>
  <c r="J482" i="23"/>
  <c r="Q482" i="23"/>
  <c r="D483" i="23"/>
  <c r="E483" i="23"/>
  <c r="F483" i="23"/>
  <c r="G483" i="23"/>
  <c r="H483" i="23"/>
  <c r="I483" i="23"/>
  <c r="J483" i="23"/>
  <c r="Q483" i="23"/>
  <c r="D484" i="23"/>
  <c r="E484" i="23"/>
  <c r="F484" i="23"/>
  <c r="G484" i="23"/>
  <c r="H484" i="23"/>
  <c r="I484" i="23"/>
  <c r="J484" i="23"/>
  <c r="Q484" i="23"/>
  <c r="D485" i="23"/>
  <c r="E485" i="23"/>
  <c r="F485" i="23"/>
  <c r="G485" i="23"/>
  <c r="H485" i="23"/>
  <c r="I485" i="23"/>
  <c r="J485" i="23"/>
  <c r="Q485" i="23"/>
  <c r="D486" i="23"/>
  <c r="E486" i="23"/>
  <c r="F486" i="23"/>
  <c r="G486" i="23"/>
  <c r="H486" i="23"/>
  <c r="I486" i="23"/>
  <c r="J486" i="23"/>
  <c r="Q486" i="23"/>
  <c r="D487" i="23"/>
  <c r="E487" i="23"/>
  <c r="F487" i="23"/>
  <c r="G487" i="23"/>
  <c r="H487" i="23"/>
  <c r="I487" i="23"/>
  <c r="J487" i="23"/>
  <c r="Q487" i="23"/>
  <c r="D488" i="23"/>
  <c r="E488" i="23"/>
  <c r="F488" i="23"/>
  <c r="G488" i="23"/>
  <c r="H488" i="23"/>
  <c r="I488" i="23"/>
  <c r="J488" i="23"/>
  <c r="Q488" i="23"/>
  <c r="D489" i="23"/>
  <c r="E489" i="23"/>
  <c r="F489" i="23"/>
  <c r="G489" i="23"/>
  <c r="H489" i="23"/>
  <c r="I489" i="23"/>
  <c r="J489" i="23"/>
  <c r="Q489" i="23"/>
  <c r="D490" i="23"/>
  <c r="E490" i="23"/>
  <c r="F490" i="23"/>
  <c r="G490" i="23"/>
  <c r="H490" i="23"/>
  <c r="I490" i="23"/>
  <c r="J490" i="23"/>
  <c r="Q490" i="23"/>
  <c r="D491" i="23"/>
  <c r="E491" i="23"/>
  <c r="F491" i="23"/>
  <c r="G491" i="23"/>
  <c r="H491" i="23"/>
  <c r="I491" i="23"/>
  <c r="J491" i="23"/>
  <c r="Q491" i="23"/>
  <c r="D492" i="23"/>
  <c r="E492" i="23"/>
  <c r="F492" i="23"/>
  <c r="G492" i="23"/>
  <c r="H492" i="23"/>
  <c r="I492" i="23"/>
  <c r="J492" i="23"/>
  <c r="Q492" i="23"/>
  <c r="D493" i="23"/>
  <c r="E493" i="23"/>
  <c r="F493" i="23"/>
  <c r="G493" i="23"/>
  <c r="H493" i="23"/>
  <c r="I493" i="23"/>
  <c r="J493" i="23"/>
  <c r="Q493" i="23"/>
  <c r="D494" i="23"/>
  <c r="E494" i="23"/>
  <c r="F494" i="23"/>
  <c r="G494" i="23"/>
  <c r="H494" i="23"/>
  <c r="I494" i="23"/>
  <c r="J494" i="23"/>
  <c r="Q494" i="23"/>
  <c r="D495" i="23"/>
  <c r="E495" i="23"/>
  <c r="F495" i="23"/>
  <c r="G495" i="23"/>
  <c r="H495" i="23"/>
  <c r="I495" i="23"/>
  <c r="J495" i="23"/>
  <c r="Q495" i="23"/>
  <c r="D496" i="23"/>
  <c r="E496" i="23"/>
  <c r="F496" i="23"/>
  <c r="G496" i="23"/>
  <c r="H496" i="23"/>
  <c r="I496" i="23"/>
  <c r="J496" i="23"/>
  <c r="Q496" i="23"/>
  <c r="D497" i="23"/>
  <c r="E497" i="23"/>
  <c r="F497" i="23"/>
  <c r="G497" i="23"/>
  <c r="H497" i="23"/>
  <c r="I497" i="23"/>
  <c r="J497" i="23"/>
  <c r="D498" i="23"/>
  <c r="E498" i="23"/>
  <c r="F498" i="23"/>
  <c r="G498" i="23"/>
  <c r="H498" i="23"/>
  <c r="I498" i="23"/>
  <c r="J498" i="23"/>
  <c r="Q498" i="23"/>
  <c r="D499" i="23"/>
  <c r="E499" i="23"/>
  <c r="F499" i="23"/>
  <c r="G499" i="23"/>
  <c r="H499" i="23"/>
  <c r="I499" i="23"/>
  <c r="J499" i="23"/>
  <c r="Q499" i="23"/>
  <c r="D500" i="23"/>
  <c r="E500" i="23"/>
  <c r="F500" i="23"/>
  <c r="G500" i="23"/>
  <c r="H500" i="23"/>
  <c r="I500" i="23"/>
  <c r="J500" i="23"/>
  <c r="Q500" i="23"/>
  <c r="D501" i="23"/>
  <c r="E501" i="23"/>
  <c r="F501" i="23"/>
  <c r="G501" i="23"/>
  <c r="H501" i="23"/>
  <c r="I501" i="23"/>
  <c r="J501" i="23"/>
  <c r="Q501" i="23"/>
  <c r="D502" i="23"/>
  <c r="E502" i="23"/>
  <c r="F502" i="23"/>
  <c r="G502" i="23"/>
  <c r="H502" i="23"/>
  <c r="I502" i="23"/>
  <c r="J502" i="23"/>
  <c r="Q502" i="23"/>
  <c r="D503" i="23"/>
  <c r="E503" i="23"/>
  <c r="F503" i="23"/>
  <c r="G503" i="23"/>
  <c r="H503" i="23"/>
  <c r="I503" i="23"/>
  <c r="J503" i="23"/>
  <c r="Q503" i="23"/>
  <c r="D504" i="23"/>
  <c r="E504" i="23"/>
  <c r="F504" i="23"/>
  <c r="G504" i="23"/>
  <c r="H504" i="23"/>
  <c r="I504" i="23"/>
  <c r="J504" i="23"/>
  <c r="Q504" i="23"/>
  <c r="D505" i="23"/>
  <c r="E505" i="23"/>
  <c r="F505" i="23"/>
  <c r="G505" i="23"/>
  <c r="H505" i="23"/>
  <c r="I505" i="23"/>
  <c r="J505" i="23"/>
  <c r="Q505" i="23"/>
  <c r="R18" i="20"/>
  <c r="BA21" i="14"/>
  <c r="P40" i="20"/>
  <c r="P41" i="20"/>
  <c r="P48" i="20"/>
  <c r="P49" i="20"/>
  <c r="P56" i="20"/>
  <c r="P64" i="20"/>
  <c r="P65" i="20"/>
  <c r="N49" i="20"/>
  <c r="N50" i="20"/>
  <c r="P44" i="20"/>
  <c r="N44" i="20"/>
  <c r="P39"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H54" i="20"/>
  <c r="L54" i="20"/>
  <c r="H55" i="20"/>
  <c r="L55" i="20"/>
  <c r="H56" i="20"/>
  <c r="L56" i="20"/>
  <c r="H57" i="20"/>
  <c r="L57" i="20"/>
  <c r="H58" i="20"/>
  <c r="L58" i="20"/>
  <c r="H59" i="20"/>
  <c r="L59" i="20"/>
  <c r="H60" i="20"/>
  <c r="K60" i="20"/>
  <c r="L60" i="20"/>
  <c r="H61" i="20"/>
  <c r="L61" i="20"/>
  <c r="H62" i="20"/>
  <c r="K62" i="20"/>
  <c r="L62" i="20"/>
  <c r="H63" i="20"/>
  <c r="L63" i="20"/>
  <c r="H64" i="20"/>
  <c r="L64" i="20"/>
  <c r="H65" i="20"/>
  <c r="L65" i="20"/>
  <c r="H66" i="20"/>
  <c r="L66" i="20"/>
  <c r="H67" i="20"/>
  <c r="L67" i="20"/>
  <c r="H68" i="20"/>
  <c r="K68" i="20"/>
  <c r="L68" i="20"/>
  <c r="H69" i="20"/>
  <c r="L69" i="20"/>
  <c r="H70" i="20"/>
  <c r="L70" i="20"/>
  <c r="H71" i="20"/>
  <c r="L71" i="20"/>
  <c r="H72" i="20"/>
  <c r="L72" i="20"/>
  <c r="H73" i="20"/>
  <c r="L73" i="20"/>
  <c r="H74" i="20"/>
  <c r="L74" i="20"/>
  <c r="H75" i="20"/>
  <c r="L75" i="20"/>
  <c r="H76" i="20"/>
  <c r="L76" i="20"/>
  <c r="H77" i="20"/>
  <c r="L77" i="20"/>
  <c r="H78" i="20"/>
  <c r="L78" i="20"/>
  <c r="H79" i="20"/>
  <c r="L79" i="20"/>
  <c r="H80" i="20"/>
  <c r="L80" i="20"/>
  <c r="H81" i="20"/>
  <c r="L81" i="20"/>
  <c r="H82" i="20"/>
  <c r="L82" i="20"/>
  <c r="H83" i="20"/>
  <c r="L83" i="20"/>
  <c r="H84" i="20"/>
  <c r="K84" i="20"/>
  <c r="L84" i="20"/>
  <c r="H85" i="20"/>
  <c r="L85" i="20"/>
  <c r="H86" i="20"/>
  <c r="L86" i="20"/>
  <c r="H87" i="20"/>
  <c r="L87" i="20"/>
  <c r="H88" i="20"/>
  <c r="L88" i="20"/>
  <c r="H89" i="20"/>
  <c r="L89" i="20"/>
  <c r="H90" i="20"/>
  <c r="L90" i="20"/>
  <c r="H91" i="20"/>
  <c r="L91" i="20"/>
  <c r="H92" i="20"/>
  <c r="K92" i="20"/>
  <c r="L92" i="20"/>
  <c r="H93" i="20"/>
  <c r="L93" i="20"/>
  <c r="H94" i="20"/>
  <c r="L94" i="20"/>
  <c r="H95" i="20"/>
  <c r="L95" i="20"/>
  <c r="H96" i="20"/>
  <c r="L96" i="20"/>
  <c r="H97" i="20"/>
  <c r="L97" i="20"/>
  <c r="H98" i="20"/>
  <c r="L98" i="20"/>
  <c r="H99" i="20"/>
  <c r="L99" i="20"/>
  <c r="H100" i="20"/>
  <c r="L100" i="20"/>
  <c r="H101" i="20"/>
  <c r="L101" i="20"/>
  <c r="H102" i="20"/>
  <c r="L102" i="20"/>
  <c r="H103" i="20"/>
  <c r="L103" i="20"/>
  <c r="H104" i="20"/>
  <c r="L104" i="20"/>
  <c r="H105" i="20"/>
  <c r="L105" i="20"/>
  <c r="H106" i="20"/>
  <c r="L106" i="20"/>
  <c r="H107" i="20"/>
  <c r="L107" i="20"/>
  <c r="H108" i="20"/>
  <c r="L108" i="20"/>
  <c r="H109" i="20"/>
  <c r="L109" i="20"/>
  <c r="H110" i="20"/>
  <c r="L110" i="20"/>
  <c r="H111" i="20"/>
  <c r="L111" i="20"/>
  <c r="H112" i="20"/>
  <c r="L112" i="20"/>
  <c r="H113" i="20"/>
  <c r="L113" i="20"/>
  <c r="H114" i="20"/>
  <c r="L114" i="20"/>
  <c r="H115" i="20"/>
  <c r="L115" i="20"/>
  <c r="H116" i="20"/>
  <c r="L116" i="20"/>
  <c r="H117" i="20"/>
  <c r="L117" i="20"/>
  <c r="H118" i="20"/>
  <c r="L118" i="20"/>
  <c r="H119" i="20"/>
  <c r="L119" i="20"/>
  <c r="H120" i="20"/>
  <c r="L120" i="20"/>
  <c r="H121" i="20"/>
  <c r="L121" i="20"/>
  <c r="H122" i="20"/>
  <c r="L122" i="20"/>
  <c r="H123" i="20"/>
  <c r="L123" i="20"/>
  <c r="H124" i="20"/>
  <c r="L124" i="20"/>
  <c r="H125" i="20"/>
  <c r="L125" i="20"/>
  <c r="H126" i="20"/>
  <c r="L126" i="20"/>
  <c r="H127" i="20"/>
  <c r="L127" i="20"/>
  <c r="H128" i="20"/>
  <c r="L128" i="20"/>
  <c r="H129" i="20"/>
  <c r="L129" i="20"/>
  <c r="H130" i="20"/>
  <c r="L130" i="20"/>
  <c r="H131" i="20"/>
  <c r="L131" i="20"/>
  <c r="H132" i="20"/>
  <c r="L132" i="20"/>
  <c r="H133" i="20"/>
  <c r="L133" i="20"/>
  <c r="H134" i="20"/>
  <c r="L134" i="20"/>
  <c r="H135" i="20"/>
  <c r="L135" i="20"/>
  <c r="H136" i="20"/>
  <c r="L136" i="20"/>
  <c r="H137" i="20"/>
  <c r="L137" i="20"/>
  <c r="H138" i="20"/>
  <c r="L138" i="20"/>
  <c r="H139" i="20"/>
  <c r="L139" i="20"/>
  <c r="H140" i="20"/>
  <c r="L140" i="20"/>
  <c r="H141" i="20"/>
  <c r="L141" i="20"/>
  <c r="H142" i="20"/>
  <c r="L142" i="20"/>
  <c r="H143" i="20"/>
  <c r="L143" i="20"/>
  <c r="H144" i="20"/>
  <c r="L144" i="20"/>
  <c r="H145" i="20"/>
  <c r="L145" i="20"/>
  <c r="H146" i="20"/>
  <c r="L146" i="20"/>
  <c r="H147" i="20"/>
  <c r="L147" i="20"/>
  <c r="H148" i="20"/>
  <c r="L148" i="20"/>
  <c r="H149" i="20"/>
  <c r="L149" i="20"/>
  <c r="H150" i="20"/>
  <c r="L150" i="20"/>
  <c r="H151" i="20"/>
  <c r="L151" i="20"/>
  <c r="H152" i="20"/>
  <c r="L152" i="20"/>
  <c r="H153" i="20"/>
  <c r="L153" i="20"/>
  <c r="H154" i="20"/>
  <c r="L154" i="20"/>
  <c r="H155" i="20"/>
  <c r="L155" i="20"/>
  <c r="H156" i="20"/>
  <c r="L156" i="20"/>
  <c r="H157" i="20"/>
  <c r="K157" i="20"/>
  <c r="L157" i="20"/>
  <c r="H158" i="20"/>
  <c r="L158" i="20"/>
  <c r="H159" i="20"/>
  <c r="L159" i="20"/>
  <c r="H160" i="20"/>
  <c r="L160" i="20"/>
  <c r="H161" i="20"/>
  <c r="L161" i="20"/>
  <c r="H162" i="20"/>
  <c r="L162" i="20"/>
  <c r="H163" i="20"/>
  <c r="L163" i="20"/>
  <c r="H164" i="20"/>
  <c r="L164" i="20"/>
  <c r="H165" i="20"/>
  <c r="L165" i="20"/>
  <c r="H166" i="20"/>
  <c r="L166" i="20"/>
  <c r="H167" i="20"/>
  <c r="L167" i="20"/>
  <c r="H168" i="20"/>
  <c r="K168" i="20"/>
  <c r="L168" i="20"/>
  <c r="H169" i="20"/>
  <c r="L169" i="20"/>
  <c r="H170" i="20"/>
  <c r="L170" i="20"/>
  <c r="H171" i="20"/>
  <c r="L171" i="20"/>
  <c r="H172" i="20"/>
  <c r="L172" i="20"/>
  <c r="H173" i="20"/>
  <c r="L173" i="20"/>
  <c r="H174" i="20"/>
  <c r="L174" i="20"/>
  <c r="H175" i="20"/>
  <c r="L175" i="20"/>
  <c r="H176" i="20"/>
  <c r="L176" i="20"/>
  <c r="H177" i="20"/>
  <c r="L177" i="20"/>
  <c r="H178" i="20"/>
  <c r="L178" i="20"/>
  <c r="H179" i="20"/>
  <c r="L179" i="20"/>
  <c r="H180" i="20"/>
  <c r="L180" i="20"/>
  <c r="H181" i="20"/>
  <c r="L181" i="20"/>
  <c r="H182" i="20"/>
  <c r="L182" i="20"/>
  <c r="H183" i="20"/>
  <c r="L183" i="20"/>
  <c r="H184" i="20"/>
  <c r="L184" i="20"/>
  <c r="H185" i="20"/>
  <c r="L185" i="20"/>
  <c r="H186" i="20"/>
  <c r="L186" i="20"/>
  <c r="H187" i="20"/>
  <c r="L187" i="20"/>
  <c r="H188" i="20"/>
  <c r="L188" i="20"/>
  <c r="H189" i="20"/>
  <c r="L189" i="20"/>
  <c r="H190" i="20"/>
  <c r="L190" i="20"/>
  <c r="H191" i="20"/>
  <c r="L191" i="20"/>
  <c r="H192" i="20"/>
  <c r="L192" i="20"/>
  <c r="H193" i="20"/>
  <c r="L193" i="20"/>
  <c r="H194" i="20"/>
  <c r="L194" i="20"/>
  <c r="H195" i="20"/>
  <c r="L195" i="20"/>
  <c r="H196" i="20"/>
  <c r="L196" i="20"/>
  <c r="H197" i="20"/>
  <c r="L197" i="20"/>
  <c r="H198" i="20"/>
  <c r="L198" i="20"/>
  <c r="H199" i="20"/>
  <c r="L199" i="20"/>
  <c r="H200" i="20"/>
  <c r="L200" i="20"/>
  <c r="H201" i="20"/>
  <c r="L201" i="20"/>
  <c r="H202" i="20"/>
  <c r="L202" i="20"/>
  <c r="H203" i="20"/>
  <c r="L203" i="20"/>
  <c r="H204" i="20"/>
  <c r="L204" i="20"/>
  <c r="H205" i="20"/>
  <c r="L205" i="20"/>
  <c r="H206" i="20"/>
  <c r="L206" i="20"/>
  <c r="H207" i="20"/>
  <c r="L207" i="20"/>
  <c r="H208" i="20"/>
  <c r="L208" i="20"/>
  <c r="H209" i="20"/>
  <c r="L209" i="20"/>
  <c r="H210" i="20"/>
  <c r="L210" i="20"/>
  <c r="H211" i="20"/>
  <c r="L211" i="20"/>
  <c r="H212" i="20"/>
  <c r="L212" i="20"/>
  <c r="H213" i="20"/>
  <c r="L213" i="20"/>
  <c r="H214" i="20"/>
  <c r="L214" i="20"/>
  <c r="H215" i="20"/>
  <c r="L215" i="20"/>
  <c r="H216" i="20"/>
  <c r="L216" i="20"/>
  <c r="H217" i="20"/>
  <c r="L217" i="20"/>
  <c r="H218" i="20"/>
  <c r="L218" i="20"/>
  <c r="H219" i="20"/>
  <c r="L219" i="20"/>
  <c r="H220" i="20"/>
  <c r="L220" i="20"/>
  <c r="H221" i="20"/>
  <c r="L221" i="20"/>
  <c r="H222" i="20"/>
  <c r="L222" i="20"/>
  <c r="H223" i="20"/>
  <c r="L223" i="20"/>
  <c r="H224" i="20"/>
  <c r="L224" i="20"/>
  <c r="H225" i="20"/>
  <c r="L225" i="20"/>
  <c r="H226" i="20"/>
  <c r="L226" i="20"/>
  <c r="H227" i="20"/>
  <c r="L227" i="20"/>
  <c r="H228" i="20"/>
  <c r="L228" i="20"/>
  <c r="H229" i="20"/>
  <c r="L229" i="20"/>
  <c r="H230" i="20"/>
  <c r="L230" i="20"/>
  <c r="H231" i="20"/>
  <c r="L231" i="20"/>
  <c r="H232" i="20"/>
  <c r="L232" i="20"/>
  <c r="H233" i="20"/>
  <c r="L233" i="20"/>
  <c r="H234" i="20"/>
  <c r="L234" i="20"/>
  <c r="H235" i="20"/>
  <c r="L235" i="20"/>
  <c r="H236" i="20"/>
  <c r="L236" i="20"/>
  <c r="H237" i="20"/>
  <c r="L237" i="20"/>
  <c r="H238" i="20"/>
  <c r="L238" i="20"/>
  <c r="H239" i="20"/>
  <c r="L239" i="20"/>
  <c r="H240" i="20"/>
  <c r="L240" i="20"/>
  <c r="H241" i="20"/>
  <c r="L241" i="20"/>
  <c r="H242" i="20"/>
  <c r="L242" i="20"/>
  <c r="H243" i="20"/>
  <c r="L243" i="20"/>
  <c r="H244" i="20"/>
  <c r="L244" i="20"/>
  <c r="H245" i="20"/>
  <c r="K245" i="20"/>
  <c r="L245" i="20"/>
  <c r="H246" i="20"/>
  <c r="L246" i="20"/>
  <c r="H247" i="20"/>
  <c r="L247" i="20"/>
  <c r="H248" i="20"/>
  <c r="L248" i="20"/>
  <c r="H249" i="20"/>
  <c r="L249" i="20"/>
  <c r="H250" i="20"/>
  <c r="L250" i="20"/>
  <c r="H251" i="20"/>
  <c r="L251" i="20"/>
  <c r="H252" i="20"/>
  <c r="L252" i="20"/>
  <c r="H253" i="20"/>
  <c r="L253" i="20"/>
  <c r="H254" i="20"/>
  <c r="L254" i="20"/>
  <c r="H255" i="20"/>
  <c r="L255" i="20"/>
  <c r="H256" i="20"/>
  <c r="L256" i="20"/>
  <c r="H257" i="20"/>
  <c r="L257" i="20"/>
  <c r="H258" i="20"/>
  <c r="L258" i="20"/>
  <c r="H259" i="20"/>
  <c r="L259" i="20"/>
  <c r="H260" i="20"/>
  <c r="L260" i="20"/>
  <c r="H261" i="20"/>
  <c r="L261" i="20"/>
  <c r="H262" i="20"/>
  <c r="L262" i="20"/>
  <c r="H263" i="20"/>
  <c r="L263" i="20"/>
  <c r="H264" i="20"/>
  <c r="L264" i="20"/>
  <c r="H265" i="20"/>
  <c r="L265" i="20"/>
  <c r="H266" i="20"/>
  <c r="L266" i="20"/>
  <c r="H267" i="20"/>
  <c r="L267" i="20"/>
  <c r="H268" i="20"/>
  <c r="L268" i="20"/>
  <c r="H269" i="20"/>
  <c r="L269" i="20"/>
  <c r="H270" i="20"/>
  <c r="L270" i="20"/>
  <c r="H271" i="20"/>
  <c r="L271" i="20"/>
  <c r="H272" i="20"/>
  <c r="L272" i="20"/>
  <c r="H273" i="20"/>
  <c r="L273" i="20"/>
  <c r="H274" i="20"/>
  <c r="L274" i="20"/>
  <c r="H275" i="20"/>
  <c r="L275" i="20"/>
  <c r="H276" i="20"/>
  <c r="L276" i="20"/>
  <c r="H277" i="20"/>
  <c r="L277" i="20"/>
  <c r="H278" i="20"/>
  <c r="L278" i="20"/>
  <c r="H279" i="20"/>
  <c r="L279" i="20"/>
  <c r="H280" i="20"/>
  <c r="L280" i="20"/>
  <c r="H281" i="20"/>
  <c r="L281" i="20"/>
  <c r="H282" i="20"/>
  <c r="L282" i="20"/>
  <c r="H283" i="20"/>
  <c r="L283" i="20"/>
  <c r="H284" i="20"/>
  <c r="L284" i="20"/>
  <c r="H285" i="20"/>
  <c r="L285" i="20"/>
  <c r="H286" i="20"/>
  <c r="L286" i="20"/>
  <c r="H287" i="20"/>
  <c r="L287" i="20"/>
  <c r="H288" i="20"/>
  <c r="L288" i="20"/>
  <c r="H289" i="20"/>
  <c r="L289" i="20"/>
  <c r="H290" i="20"/>
  <c r="L290" i="20"/>
  <c r="H291" i="20"/>
  <c r="L291" i="20"/>
  <c r="H292" i="20"/>
  <c r="L292" i="20"/>
  <c r="H293" i="20"/>
  <c r="L293" i="20"/>
  <c r="H294" i="20"/>
  <c r="L294" i="20"/>
  <c r="H295" i="20"/>
  <c r="L295" i="20"/>
  <c r="H296" i="20"/>
  <c r="L296" i="20"/>
  <c r="H297" i="20"/>
  <c r="L297" i="20"/>
  <c r="H298" i="20"/>
  <c r="L298" i="20"/>
  <c r="H299" i="20"/>
  <c r="L299" i="20"/>
  <c r="H300" i="20"/>
  <c r="L300" i="20"/>
  <c r="H301" i="20"/>
  <c r="L301" i="20"/>
  <c r="H302" i="20"/>
  <c r="K302" i="20"/>
  <c r="L302" i="20"/>
  <c r="H303" i="20"/>
  <c r="L303" i="20"/>
  <c r="H304" i="20"/>
  <c r="K304" i="20"/>
  <c r="L304" i="20"/>
  <c r="H305" i="20"/>
  <c r="L305" i="20"/>
  <c r="H306" i="20"/>
  <c r="L306" i="20"/>
  <c r="H307" i="20"/>
  <c r="L307" i="20"/>
  <c r="H308" i="20"/>
  <c r="L308" i="20"/>
  <c r="H309" i="20"/>
  <c r="L309" i="20"/>
  <c r="H310" i="20"/>
  <c r="L310" i="20"/>
  <c r="H311" i="20"/>
  <c r="L311" i="20"/>
  <c r="H312" i="20"/>
  <c r="L312" i="20"/>
  <c r="H313" i="20"/>
  <c r="L313" i="20"/>
  <c r="H314" i="20"/>
  <c r="L314" i="20"/>
  <c r="H315" i="20"/>
  <c r="L315" i="20"/>
  <c r="H316" i="20"/>
  <c r="L316" i="20"/>
  <c r="H317" i="20"/>
  <c r="L317" i="20"/>
  <c r="H318" i="20"/>
  <c r="L318" i="20"/>
  <c r="H319" i="20"/>
  <c r="L319" i="20"/>
  <c r="H320" i="20"/>
  <c r="L320" i="20"/>
  <c r="H321" i="20"/>
  <c r="L321" i="20"/>
  <c r="H322" i="20"/>
  <c r="L322" i="20"/>
  <c r="H323" i="20"/>
  <c r="L323" i="20"/>
  <c r="H324" i="20"/>
  <c r="L324" i="20"/>
  <c r="H325" i="20"/>
  <c r="L325" i="20"/>
  <c r="H326" i="20"/>
  <c r="L326" i="20"/>
  <c r="H327" i="20"/>
  <c r="L327" i="20"/>
  <c r="H328" i="20"/>
  <c r="L328" i="20"/>
  <c r="H329" i="20"/>
  <c r="L329" i="20"/>
  <c r="H330" i="20"/>
  <c r="L330" i="20"/>
  <c r="H331" i="20"/>
  <c r="L331" i="20"/>
  <c r="H332" i="20"/>
  <c r="L332" i="20"/>
  <c r="H333" i="20"/>
  <c r="L333" i="20"/>
  <c r="H334" i="20"/>
  <c r="L334" i="20"/>
  <c r="H335" i="20"/>
  <c r="L335" i="20"/>
  <c r="H336" i="20"/>
  <c r="L336" i="20"/>
  <c r="H337" i="20"/>
  <c r="L337" i="20"/>
  <c r="H338" i="20"/>
  <c r="L338" i="20"/>
  <c r="H339" i="20"/>
  <c r="L339" i="20"/>
  <c r="H340" i="20"/>
  <c r="L340" i="20"/>
  <c r="H341" i="20"/>
  <c r="L341" i="20"/>
  <c r="H342" i="20"/>
  <c r="L342" i="20"/>
  <c r="H343" i="20"/>
  <c r="L343" i="20"/>
  <c r="H344" i="20"/>
  <c r="L344" i="20"/>
  <c r="H345" i="20"/>
  <c r="L345" i="20"/>
  <c r="H346" i="20"/>
  <c r="L346" i="20"/>
  <c r="H347" i="20"/>
  <c r="L347" i="20"/>
  <c r="H348" i="20"/>
  <c r="L348" i="20"/>
  <c r="H349" i="20"/>
  <c r="L349" i="20"/>
  <c r="H350" i="20"/>
  <c r="L350" i="20"/>
  <c r="H351" i="20"/>
  <c r="L351" i="20"/>
  <c r="H352" i="20"/>
  <c r="L352" i="20"/>
  <c r="H353" i="20"/>
  <c r="L353" i="20"/>
  <c r="H354" i="20"/>
  <c r="L354" i="20"/>
  <c r="H355" i="20"/>
  <c r="L355" i="20"/>
  <c r="H356" i="20"/>
  <c r="L356" i="20"/>
  <c r="H357" i="20"/>
  <c r="L357" i="20"/>
  <c r="H358" i="20"/>
  <c r="L358" i="20"/>
  <c r="H359" i="20"/>
  <c r="L359" i="20"/>
  <c r="H360" i="20"/>
  <c r="L360" i="20"/>
  <c r="H361" i="20"/>
  <c r="L361" i="20"/>
  <c r="H362" i="20"/>
  <c r="L362" i="20"/>
  <c r="H363" i="20"/>
  <c r="L363" i="20"/>
  <c r="H364" i="20"/>
  <c r="L364" i="20"/>
  <c r="H365" i="20"/>
  <c r="L365" i="20"/>
  <c r="H366" i="20"/>
  <c r="L366" i="20"/>
  <c r="H367" i="20"/>
  <c r="L367" i="20"/>
  <c r="H368" i="20"/>
  <c r="L368" i="20"/>
  <c r="H369" i="20"/>
  <c r="L369" i="20"/>
  <c r="H370" i="20"/>
  <c r="L370" i="20"/>
  <c r="H371" i="20"/>
  <c r="L371" i="20"/>
  <c r="H372" i="20"/>
  <c r="L372" i="20"/>
  <c r="H373" i="20"/>
  <c r="L373" i="20"/>
  <c r="H374" i="20"/>
  <c r="K374" i="20"/>
  <c r="L374" i="20"/>
  <c r="H375" i="20"/>
  <c r="L375" i="20"/>
  <c r="H376" i="20"/>
  <c r="L376" i="20"/>
  <c r="H377" i="20"/>
  <c r="L377" i="20"/>
  <c r="H378" i="20"/>
  <c r="L378" i="20"/>
  <c r="H379" i="20"/>
  <c r="L379" i="20"/>
  <c r="H380" i="20"/>
  <c r="L380" i="20"/>
  <c r="H381" i="20"/>
  <c r="L381" i="20"/>
  <c r="H382" i="20"/>
  <c r="L382" i="20"/>
  <c r="H383" i="20"/>
  <c r="L383" i="20"/>
  <c r="H384" i="20"/>
  <c r="L384" i="20"/>
  <c r="H385" i="20"/>
  <c r="L385" i="20"/>
  <c r="H386" i="20"/>
  <c r="L386" i="20"/>
  <c r="H387" i="20"/>
  <c r="L387" i="20"/>
  <c r="H388" i="20"/>
  <c r="L388" i="20"/>
  <c r="H389" i="20"/>
  <c r="L389" i="20"/>
  <c r="H390" i="20"/>
  <c r="L390" i="20"/>
  <c r="H391" i="20"/>
  <c r="L391" i="20"/>
  <c r="H392" i="20"/>
  <c r="L392" i="20"/>
  <c r="H393" i="20"/>
  <c r="L393" i="20"/>
  <c r="H394" i="20"/>
  <c r="L394" i="20"/>
  <c r="H395" i="20"/>
  <c r="L395" i="20"/>
  <c r="H396" i="20"/>
  <c r="L396" i="20"/>
  <c r="H397" i="20"/>
  <c r="L397" i="20"/>
  <c r="H398" i="20"/>
  <c r="L398" i="20"/>
  <c r="H399" i="20"/>
  <c r="L399" i="20"/>
  <c r="H400" i="20"/>
  <c r="L400" i="20"/>
  <c r="H401" i="20"/>
  <c r="L401" i="20"/>
  <c r="H402" i="20"/>
  <c r="L402" i="20"/>
  <c r="H403" i="20"/>
  <c r="L403" i="20"/>
  <c r="H404" i="20"/>
  <c r="L404" i="20"/>
  <c r="H405" i="20"/>
  <c r="L405" i="20"/>
  <c r="H406" i="20"/>
  <c r="L406" i="20"/>
  <c r="H407" i="20"/>
  <c r="L407" i="20"/>
  <c r="H408" i="20"/>
  <c r="L408" i="20"/>
  <c r="H409" i="20"/>
  <c r="L409" i="20"/>
  <c r="H410" i="20"/>
  <c r="L410" i="20"/>
  <c r="H411" i="20"/>
  <c r="L411" i="20"/>
  <c r="H412" i="20"/>
  <c r="L412" i="20"/>
  <c r="H413" i="20"/>
  <c r="L413" i="20"/>
  <c r="H414" i="20"/>
  <c r="L414" i="20"/>
  <c r="H415" i="20"/>
  <c r="L415" i="20"/>
  <c r="H416" i="20"/>
  <c r="L416" i="20"/>
  <c r="H417" i="20"/>
  <c r="L417" i="20"/>
  <c r="H418" i="20"/>
  <c r="L418" i="20"/>
  <c r="H419" i="20"/>
  <c r="L419" i="20"/>
  <c r="H420" i="20"/>
  <c r="L420" i="20"/>
  <c r="H421" i="20"/>
  <c r="L421" i="20"/>
  <c r="H422" i="20"/>
  <c r="L422" i="20"/>
  <c r="H423" i="20"/>
  <c r="L423" i="20"/>
  <c r="H424" i="20"/>
  <c r="L424" i="20"/>
  <c r="H425" i="20"/>
  <c r="L425" i="20"/>
  <c r="H426" i="20"/>
  <c r="L426" i="20"/>
  <c r="H427" i="20"/>
  <c r="L427" i="20"/>
  <c r="H428" i="20"/>
  <c r="L428" i="20"/>
  <c r="H429" i="20"/>
  <c r="L429" i="20"/>
  <c r="H430" i="20"/>
  <c r="L430" i="20"/>
  <c r="H431" i="20"/>
  <c r="L431" i="20"/>
  <c r="H432" i="20"/>
  <c r="L432" i="20"/>
  <c r="H433" i="20"/>
  <c r="L433" i="20"/>
  <c r="H434" i="20"/>
  <c r="L434" i="20"/>
  <c r="H435" i="20"/>
  <c r="L435" i="20"/>
  <c r="H436" i="20"/>
  <c r="L436" i="20"/>
  <c r="H437" i="20"/>
  <c r="L437" i="20"/>
  <c r="H438" i="20"/>
  <c r="L438" i="20"/>
  <c r="H439" i="20"/>
  <c r="L439" i="20"/>
  <c r="H440" i="20"/>
  <c r="L440" i="20"/>
  <c r="H441" i="20"/>
  <c r="L441" i="20"/>
  <c r="H442" i="20"/>
  <c r="L442" i="20"/>
  <c r="H443" i="20"/>
  <c r="L443" i="20"/>
  <c r="H444" i="20"/>
  <c r="L444" i="20"/>
  <c r="H445" i="20"/>
  <c r="L445" i="20"/>
  <c r="H446" i="20"/>
  <c r="L446" i="20"/>
  <c r="H447" i="20"/>
  <c r="L447" i="20"/>
  <c r="H448" i="20"/>
  <c r="L448" i="20"/>
  <c r="H449" i="20"/>
  <c r="L449" i="20"/>
  <c r="H450" i="20"/>
  <c r="L450" i="20"/>
  <c r="H451" i="20"/>
  <c r="L451" i="20"/>
  <c r="H452" i="20"/>
  <c r="L452" i="20"/>
  <c r="H453" i="20"/>
  <c r="L453" i="20"/>
  <c r="H454" i="20"/>
  <c r="L454" i="20"/>
  <c r="H455" i="20"/>
  <c r="L455" i="20"/>
  <c r="H456" i="20"/>
  <c r="L456" i="20"/>
  <c r="H457" i="20"/>
  <c r="L457" i="20"/>
  <c r="H458" i="20"/>
  <c r="L458" i="20"/>
  <c r="H459" i="20"/>
  <c r="L459" i="20"/>
  <c r="H460" i="20"/>
  <c r="L460" i="20"/>
  <c r="H461" i="20"/>
  <c r="L461" i="20"/>
  <c r="H462" i="20"/>
  <c r="L462" i="20"/>
  <c r="H463" i="20"/>
  <c r="L463" i="20"/>
  <c r="H464" i="20"/>
  <c r="L464" i="20"/>
  <c r="H465" i="20"/>
  <c r="L465" i="20"/>
  <c r="H466" i="20"/>
  <c r="L466" i="20"/>
  <c r="H467" i="20"/>
  <c r="L467" i="20"/>
  <c r="H468" i="20"/>
  <c r="L468" i="20"/>
  <c r="H469" i="20"/>
  <c r="L469" i="20"/>
  <c r="H470" i="20"/>
  <c r="L470" i="20"/>
  <c r="H471" i="20"/>
  <c r="L471" i="20"/>
  <c r="H472" i="20"/>
  <c r="L472" i="20"/>
  <c r="H473" i="20"/>
  <c r="L473" i="20"/>
  <c r="H474" i="20"/>
  <c r="L474" i="20"/>
  <c r="H475" i="20"/>
  <c r="L475" i="20"/>
  <c r="H476" i="20"/>
  <c r="L476" i="20"/>
  <c r="H477" i="20"/>
  <c r="L477" i="20"/>
  <c r="H478" i="20"/>
  <c r="L478" i="20"/>
  <c r="H479" i="20"/>
  <c r="L479" i="20"/>
  <c r="H480" i="20"/>
  <c r="L480" i="20"/>
  <c r="H481" i="20"/>
  <c r="L481" i="20"/>
  <c r="H482" i="20"/>
  <c r="L482" i="20"/>
  <c r="H483" i="20"/>
  <c r="L483" i="20"/>
  <c r="H484" i="20"/>
  <c r="L484" i="20"/>
  <c r="H485" i="20"/>
  <c r="L485" i="20"/>
  <c r="H486" i="20"/>
  <c r="L486" i="20"/>
  <c r="H487" i="20"/>
  <c r="L487" i="20"/>
  <c r="H488" i="20"/>
  <c r="L488" i="20"/>
  <c r="H489" i="20"/>
  <c r="L489" i="20"/>
  <c r="H490" i="20"/>
  <c r="L490" i="20"/>
  <c r="H491" i="20"/>
  <c r="L491" i="20"/>
  <c r="H492" i="20"/>
  <c r="L492" i="20"/>
  <c r="H493" i="20"/>
  <c r="L493" i="20"/>
  <c r="H494" i="20"/>
  <c r="L494" i="20"/>
  <c r="H495" i="20"/>
  <c r="L495" i="20"/>
  <c r="H496" i="20"/>
  <c r="L496" i="20"/>
  <c r="H497" i="20"/>
  <c r="L497" i="20"/>
  <c r="H498" i="20"/>
  <c r="L498" i="20"/>
  <c r="H499" i="20"/>
  <c r="L499" i="20"/>
  <c r="H500" i="20"/>
  <c r="L500" i="20"/>
  <c r="H501" i="20"/>
  <c r="L501" i="20"/>
  <c r="H502" i="20"/>
  <c r="L502" i="20"/>
  <c r="H503" i="20"/>
  <c r="L503" i="20"/>
  <c r="H504" i="20"/>
  <c r="K504" i="20"/>
  <c r="L504" i="20"/>
  <c r="D35" i="14"/>
  <c r="E35" i="14"/>
  <c r="F35" i="14"/>
  <c r="G35" i="14"/>
  <c r="H35" i="14"/>
  <c r="I35" i="14"/>
  <c r="J35" i="14"/>
  <c r="M35" i="14"/>
  <c r="N35" i="14"/>
  <c r="O35" i="14"/>
  <c r="BB35" i="14"/>
  <c r="N35" i="20"/>
  <c r="BD35" i="14"/>
  <c r="P35" i="20"/>
  <c r="D36" i="14"/>
  <c r="E36" i="14"/>
  <c r="F36" i="14"/>
  <c r="G36" i="14"/>
  <c r="H36" i="14"/>
  <c r="I36" i="14"/>
  <c r="J36" i="14"/>
  <c r="M36" i="14"/>
  <c r="N36" i="14"/>
  <c r="O36" i="14"/>
  <c r="BB36" i="14"/>
  <c r="N36" i="20"/>
  <c r="BD36" i="14"/>
  <c r="P36" i="20"/>
  <c r="D37" i="14"/>
  <c r="E37" i="14"/>
  <c r="F37" i="14"/>
  <c r="G37" i="14"/>
  <c r="H37" i="14"/>
  <c r="I37" i="14"/>
  <c r="J37" i="14"/>
  <c r="L37" i="14"/>
  <c r="M37" i="14"/>
  <c r="N37" i="14"/>
  <c r="O37" i="14"/>
  <c r="BB37" i="14"/>
  <c r="BD37" i="14"/>
  <c r="P37" i="20"/>
  <c r="D38" i="14"/>
  <c r="E38" i="14"/>
  <c r="F38" i="14"/>
  <c r="G38" i="14"/>
  <c r="N38" i="20" s="1"/>
  <c r="H38" i="14"/>
  <c r="I38" i="14"/>
  <c r="J38" i="14"/>
  <c r="L38" i="14"/>
  <c r="M38" i="14"/>
  <c r="N38" i="14"/>
  <c r="O38" i="14"/>
  <c r="BB38" i="14"/>
  <c r="BD38" i="14"/>
  <c r="D39" i="14"/>
  <c r="E39" i="14"/>
  <c r="F39" i="14"/>
  <c r="G39" i="14"/>
  <c r="H39" i="14"/>
  <c r="I39" i="14"/>
  <c r="J39" i="14"/>
  <c r="L39" i="14"/>
  <c r="M39" i="14"/>
  <c r="N39" i="14"/>
  <c r="O39" i="14"/>
  <c r="BB39" i="14"/>
  <c r="N39" i="20"/>
  <c r="BD39" i="14"/>
  <c r="D40" i="14"/>
  <c r="E40" i="14"/>
  <c r="F40" i="14"/>
  <c r="G40" i="14"/>
  <c r="H40" i="14"/>
  <c r="I40" i="14"/>
  <c r="J40" i="14"/>
  <c r="L40" i="14"/>
  <c r="M40" i="14"/>
  <c r="N40" i="14"/>
  <c r="O40" i="14"/>
  <c r="BB40" i="14"/>
  <c r="N40" i="20"/>
  <c r="BD40" i="14"/>
  <c r="D41" i="14"/>
  <c r="E41" i="14"/>
  <c r="F41" i="14"/>
  <c r="G41" i="14"/>
  <c r="H41" i="14"/>
  <c r="I41" i="14"/>
  <c r="J41" i="14"/>
  <c r="L41" i="14"/>
  <c r="M41" i="14"/>
  <c r="N41" i="14"/>
  <c r="O41" i="14"/>
  <c r="BB41" i="14"/>
  <c r="N41" i="20"/>
  <c r="BD41" i="14"/>
  <c r="D42" i="14"/>
  <c r="E42" i="14"/>
  <c r="F42" i="14"/>
  <c r="G42" i="14"/>
  <c r="P42" i="20" s="1"/>
  <c r="H42" i="14"/>
  <c r="I42" i="14"/>
  <c r="J42" i="14"/>
  <c r="L42" i="14"/>
  <c r="M42" i="14"/>
  <c r="N42" i="14"/>
  <c r="O42" i="14"/>
  <c r="BB42" i="14"/>
  <c r="N42" i="20"/>
  <c r="BD42" i="14"/>
  <c r="D43" i="14"/>
  <c r="E43" i="14"/>
  <c r="F43" i="14"/>
  <c r="G43" i="14"/>
  <c r="H43" i="14"/>
  <c r="I43" i="14"/>
  <c r="J43" i="14"/>
  <c r="L43" i="14"/>
  <c r="M43" i="14"/>
  <c r="N43" i="14"/>
  <c r="O43" i="14"/>
  <c r="BB43" i="14"/>
  <c r="N43" i="20"/>
  <c r="BD43" i="14"/>
  <c r="D44" i="14"/>
  <c r="E44" i="14"/>
  <c r="F44" i="14"/>
  <c r="G44" i="14"/>
  <c r="H44" i="14"/>
  <c r="I44" i="14"/>
  <c r="J44" i="14"/>
  <c r="L44" i="14"/>
  <c r="M44" i="14"/>
  <c r="N44" i="14"/>
  <c r="O44" i="14"/>
  <c r="BB44" i="14"/>
  <c r="BD44" i="14"/>
  <c r="D45" i="14"/>
  <c r="E45" i="14"/>
  <c r="F45" i="14"/>
  <c r="G45" i="14"/>
  <c r="H45" i="14"/>
  <c r="I45" i="14"/>
  <c r="J45" i="14"/>
  <c r="L45" i="14"/>
  <c r="M45" i="14"/>
  <c r="N45" i="14"/>
  <c r="O45" i="14"/>
  <c r="BB45" i="14"/>
  <c r="BD45" i="14"/>
  <c r="P45" i="20"/>
  <c r="D46" i="14"/>
  <c r="E46" i="14"/>
  <c r="F46" i="14"/>
  <c r="G46" i="14"/>
  <c r="N46" i="20" s="1"/>
  <c r="H46" i="14"/>
  <c r="I46" i="14"/>
  <c r="J46" i="14"/>
  <c r="L46" i="14"/>
  <c r="M46" i="14"/>
  <c r="N46" i="14"/>
  <c r="O46" i="14"/>
  <c r="BB46" i="14"/>
  <c r="BD46" i="14"/>
  <c r="D47" i="14"/>
  <c r="E47" i="14"/>
  <c r="F47" i="14"/>
  <c r="G47" i="14"/>
  <c r="H47" i="14"/>
  <c r="I47" i="14"/>
  <c r="J47" i="14"/>
  <c r="L47" i="14"/>
  <c r="M47" i="14"/>
  <c r="N47" i="14"/>
  <c r="O47" i="14"/>
  <c r="BB47" i="14"/>
  <c r="N47" i="20"/>
  <c r="BD47" i="14"/>
  <c r="D48" i="14"/>
  <c r="E48" i="14"/>
  <c r="F48" i="14"/>
  <c r="G48" i="14"/>
  <c r="H48" i="14"/>
  <c r="I48" i="14"/>
  <c r="J48" i="14"/>
  <c r="L48" i="14"/>
  <c r="M48" i="14"/>
  <c r="N48" i="14"/>
  <c r="O48" i="14"/>
  <c r="BB48" i="14"/>
  <c r="N48" i="20"/>
  <c r="BD48" i="14"/>
  <c r="D49" i="14"/>
  <c r="E49" i="14"/>
  <c r="F49" i="14"/>
  <c r="G49" i="14"/>
  <c r="H49" i="14"/>
  <c r="I49" i="14"/>
  <c r="J49" i="14"/>
  <c r="L49" i="14"/>
  <c r="M49" i="14"/>
  <c r="N49" i="14"/>
  <c r="O49" i="14"/>
  <c r="BB49" i="14"/>
  <c r="BD49" i="14"/>
  <c r="D50" i="14"/>
  <c r="E50" i="14"/>
  <c r="F50" i="14"/>
  <c r="G50" i="14"/>
  <c r="P50" i="20" s="1"/>
  <c r="H50" i="14"/>
  <c r="I50" i="14"/>
  <c r="J50" i="14"/>
  <c r="L50" i="14"/>
  <c r="M50" i="14"/>
  <c r="N50" i="14"/>
  <c r="O50" i="14"/>
  <c r="BB50" i="14"/>
  <c r="BD50" i="14"/>
  <c r="D51" i="14"/>
  <c r="E51" i="14"/>
  <c r="F51" i="14"/>
  <c r="G51" i="14"/>
  <c r="P51" i="20" s="1"/>
  <c r="H51" i="14"/>
  <c r="I51" i="14"/>
  <c r="J51" i="14"/>
  <c r="L51" i="14"/>
  <c r="M51" i="14"/>
  <c r="N51" i="14"/>
  <c r="O51" i="14"/>
  <c r="BB51" i="14"/>
  <c r="N51" i="20"/>
  <c r="BD51" i="14"/>
  <c r="D52" i="14"/>
  <c r="E52" i="14"/>
  <c r="F52" i="14"/>
  <c r="G52" i="14"/>
  <c r="N52" i="20" s="1"/>
  <c r="H52" i="14"/>
  <c r="I52" i="14"/>
  <c r="J52" i="14"/>
  <c r="L52" i="14"/>
  <c r="M52" i="14"/>
  <c r="N52" i="14"/>
  <c r="O52" i="14"/>
  <c r="BB52" i="14"/>
  <c r="BD52" i="14"/>
  <c r="D53" i="14"/>
  <c r="E53" i="14"/>
  <c r="F53" i="14"/>
  <c r="G53" i="14"/>
  <c r="H53" i="14"/>
  <c r="I53" i="14"/>
  <c r="J53" i="14"/>
  <c r="L53" i="14"/>
  <c r="M53" i="14"/>
  <c r="N53" i="14"/>
  <c r="O53" i="14"/>
  <c r="BB53" i="14"/>
  <c r="N53" i="20"/>
  <c r="BD53" i="14"/>
  <c r="P53" i="20"/>
  <c r="D54" i="14"/>
  <c r="E54" i="14"/>
  <c r="F54" i="14"/>
  <c r="G54" i="14"/>
  <c r="H54" i="14"/>
  <c r="I54" i="14"/>
  <c r="J54" i="14"/>
  <c r="L54" i="14"/>
  <c r="M54" i="14"/>
  <c r="N54" i="14"/>
  <c r="O54" i="14"/>
  <c r="BB54" i="14"/>
  <c r="N54" i="20"/>
  <c r="BD54" i="14"/>
  <c r="P54" i="20"/>
  <c r="D55" i="14"/>
  <c r="E55" i="14"/>
  <c r="F55" i="14"/>
  <c r="G55" i="14"/>
  <c r="H55" i="14"/>
  <c r="I55" i="14"/>
  <c r="J55" i="14"/>
  <c r="L55" i="14"/>
  <c r="M55" i="14"/>
  <c r="N55" i="14"/>
  <c r="O55" i="14"/>
  <c r="BB55" i="14"/>
  <c r="N55" i="20"/>
  <c r="BD55" i="14"/>
  <c r="D56" i="14"/>
  <c r="E56" i="14"/>
  <c r="F56" i="14"/>
  <c r="G56" i="14"/>
  <c r="H56" i="14"/>
  <c r="I56" i="14"/>
  <c r="J56" i="14"/>
  <c r="L56" i="14"/>
  <c r="M56" i="14"/>
  <c r="N56" i="14"/>
  <c r="O56" i="14"/>
  <c r="BB56" i="14"/>
  <c r="BD56" i="14"/>
  <c r="D57" i="14"/>
  <c r="E57" i="14"/>
  <c r="F57" i="14"/>
  <c r="G57" i="14"/>
  <c r="P57" i="20" s="1"/>
  <c r="H57" i="14"/>
  <c r="I57" i="14"/>
  <c r="J57" i="14"/>
  <c r="L57" i="14"/>
  <c r="M57" i="14"/>
  <c r="N57" i="14"/>
  <c r="O57" i="14"/>
  <c r="BB57" i="14"/>
  <c r="BD57" i="14"/>
  <c r="D58" i="14"/>
  <c r="E58" i="14"/>
  <c r="F58" i="14"/>
  <c r="G58" i="14"/>
  <c r="N58" i="20" s="1"/>
  <c r="H58" i="14"/>
  <c r="I58" i="14"/>
  <c r="J58" i="14"/>
  <c r="L58" i="14"/>
  <c r="M58" i="14"/>
  <c r="N58" i="14"/>
  <c r="O58" i="14"/>
  <c r="BB58" i="14"/>
  <c r="BD58" i="14"/>
  <c r="D59" i="14"/>
  <c r="E59" i="14"/>
  <c r="F59" i="14"/>
  <c r="G59" i="14"/>
  <c r="P59" i="20" s="1"/>
  <c r="H59" i="14"/>
  <c r="I59" i="14"/>
  <c r="J59" i="14"/>
  <c r="L59" i="14"/>
  <c r="M59" i="14"/>
  <c r="N59" i="14"/>
  <c r="O59" i="14"/>
  <c r="BB59" i="14"/>
  <c r="N59" i="20"/>
  <c r="BD59" i="14"/>
  <c r="D60" i="14"/>
  <c r="E60" i="14"/>
  <c r="F60" i="14"/>
  <c r="G60" i="14"/>
  <c r="H60" i="14"/>
  <c r="I60" i="14"/>
  <c r="J60" i="14"/>
  <c r="K60" i="14"/>
  <c r="L60" i="14"/>
  <c r="M60" i="14"/>
  <c r="N60" i="14"/>
  <c r="O60" i="14"/>
  <c r="BB60" i="14"/>
  <c r="N60" i="20"/>
  <c r="BD60" i="14"/>
  <c r="P60" i="20"/>
  <c r="D61" i="14"/>
  <c r="E61" i="14"/>
  <c r="F61" i="14"/>
  <c r="G61" i="14"/>
  <c r="H61" i="14"/>
  <c r="I61" i="14"/>
  <c r="J61" i="14"/>
  <c r="L61" i="14"/>
  <c r="M61" i="14"/>
  <c r="N61" i="14"/>
  <c r="O61" i="14"/>
  <c r="BB61" i="14"/>
  <c r="N61" i="20"/>
  <c r="BD61" i="14"/>
  <c r="P61" i="20"/>
  <c r="D62" i="14"/>
  <c r="E62" i="14"/>
  <c r="F62" i="14"/>
  <c r="G62" i="14"/>
  <c r="H62" i="14"/>
  <c r="I62" i="14"/>
  <c r="J62" i="14"/>
  <c r="K62" i="14"/>
  <c r="U62" i="14" s="1"/>
  <c r="L62" i="14"/>
  <c r="M62" i="14"/>
  <c r="N62" i="14"/>
  <c r="O62" i="14"/>
  <c r="BB62" i="14"/>
  <c r="N62" i="20"/>
  <c r="BD62" i="14"/>
  <c r="P62" i="20"/>
  <c r="D63" i="14"/>
  <c r="E63" i="14"/>
  <c r="F63" i="14"/>
  <c r="G63" i="14"/>
  <c r="H63" i="14"/>
  <c r="I63" i="14"/>
  <c r="J63" i="14"/>
  <c r="L63" i="14"/>
  <c r="M63" i="14"/>
  <c r="N63" i="14"/>
  <c r="O63" i="14"/>
  <c r="BB63" i="14"/>
  <c r="N63" i="20"/>
  <c r="BD63" i="14"/>
  <c r="D64" i="14"/>
  <c r="E64" i="14"/>
  <c r="F64" i="14"/>
  <c r="G64" i="14"/>
  <c r="N64" i="20" s="1"/>
  <c r="H64" i="14"/>
  <c r="I64" i="14"/>
  <c r="J64" i="14"/>
  <c r="L64" i="14"/>
  <c r="M64" i="14"/>
  <c r="N64" i="14"/>
  <c r="O64" i="14"/>
  <c r="BB64" i="14"/>
  <c r="BD64" i="14"/>
  <c r="D65" i="14"/>
  <c r="E65" i="14"/>
  <c r="F65" i="14"/>
  <c r="G65" i="14"/>
  <c r="N65" i="20" s="1"/>
  <c r="H65" i="14"/>
  <c r="I65" i="14"/>
  <c r="J65" i="14"/>
  <c r="L65" i="14"/>
  <c r="M65" i="14"/>
  <c r="N65" i="14"/>
  <c r="O65" i="14"/>
  <c r="BB65" i="14"/>
  <c r="BD65" i="14"/>
  <c r="D66" i="14"/>
  <c r="E66" i="14"/>
  <c r="F66" i="14"/>
  <c r="G66" i="14"/>
  <c r="H66" i="14"/>
  <c r="I66" i="14"/>
  <c r="J66" i="14"/>
  <c r="L66" i="14"/>
  <c r="M66" i="14"/>
  <c r="N66" i="14"/>
  <c r="O66" i="14"/>
  <c r="BB66" i="14"/>
  <c r="N66" i="20"/>
  <c r="BD66" i="14"/>
  <c r="P66" i="20"/>
  <c r="D67" i="14"/>
  <c r="E67" i="14"/>
  <c r="F67" i="14"/>
  <c r="G67" i="14"/>
  <c r="H67" i="14"/>
  <c r="I67" i="14"/>
  <c r="J67" i="14"/>
  <c r="L67" i="14"/>
  <c r="M67" i="14"/>
  <c r="N67" i="14"/>
  <c r="O67" i="14"/>
  <c r="BB67" i="14"/>
  <c r="N67" i="20"/>
  <c r="BD67" i="14"/>
  <c r="P67" i="20"/>
  <c r="D68" i="14"/>
  <c r="E68" i="14"/>
  <c r="F68" i="14"/>
  <c r="G68" i="14"/>
  <c r="P68" i="20" s="1"/>
  <c r="H68" i="14"/>
  <c r="I68" i="14"/>
  <c r="J68" i="14"/>
  <c r="K68" i="14"/>
  <c r="U68" i="14" s="1"/>
  <c r="L68" i="14"/>
  <c r="M68" i="14"/>
  <c r="N68" i="14"/>
  <c r="O68" i="14"/>
  <c r="BB68" i="14"/>
  <c r="N68" i="20"/>
  <c r="BD68" i="14"/>
  <c r="D69" i="14"/>
  <c r="E69" i="14"/>
  <c r="F69" i="14"/>
  <c r="G69" i="14"/>
  <c r="N69" i="20" s="1"/>
  <c r="H69" i="14"/>
  <c r="I69" i="14"/>
  <c r="J69" i="14"/>
  <c r="L69" i="14"/>
  <c r="M69" i="14"/>
  <c r="N69" i="14"/>
  <c r="O69" i="14"/>
  <c r="BB69" i="14"/>
  <c r="BD69" i="14"/>
  <c r="D70" i="14"/>
  <c r="E70" i="14"/>
  <c r="F70" i="14"/>
  <c r="G70" i="14"/>
  <c r="H70" i="14"/>
  <c r="I70" i="14"/>
  <c r="J70" i="14"/>
  <c r="L70" i="14"/>
  <c r="M70" i="14"/>
  <c r="N70" i="14"/>
  <c r="O70" i="14"/>
  <c r="BB70" i="14"/>
  <c r="N70" i="20"/>
  <c r="BD70" i="14"/>
  <c r="P70" i="20"/>
  <c r="D71" i="14"/>
  <c r="E71" i="14"/>
  <c r="F71" i="14"/>
  <c r="G71" i="14"/>
  <c r="H71" i="14"/>
  <c r="I71" i="14"/>
  <c r="J71" i="14"/>
  <c r="L71" i="14"/>
  <c r="M71" i="14"/>
  <c r="N71" i="14"/>
  <c r="O71" i="14"/>
  <c r="BB71" i="14"/>
  <c r="N71" i="20"/>
  <c r="BD71" i="14"/>
  <c r="P71" i="20"/>
  <c r="D72" i="14"/>
  <c r="E72" i="14"/>
  <c r="F72" i="14"/>
  <c r="G72" i="14"/>
  <c r="H72" i="14"/>
  <c r="I72" i="14"/>
  <c r="J72" i="14"/>
  <c r="L72" i="14"/>
  <c r="M72" i="14"/>
  <c r="N72" i="14"/>
  <c r="O72" i="14"/>
  <c r="BB72" i="14"/>
  <c r="N72" i="20"/>
  <c r="BD72" i="14"/>
  <c r="P72" i="20"/>
  <c r="D73" i="14"/>
  <c r="E73" i="14"/>
  <c r="F73" i="14"/>
  <c r="G73" i="14"/>
  <c r="H73" i="14"/>
  <c r="I73" i="14"/>
  <c r="J73" i="14"/>
  <c r="L73" i="14"/>
  <c r="M73" i="14"/>
  <c r="N73" i="14"/>
  <c r="O73" i="14"/>
  <c r="BB73" i="14"/>
  <c r="N73" i="20"/>
  <c r="BD73" i="14"/>
  <c r="P73" i="20"/>
  <c r="D74" i="14"/>
  <c r="E74" i="14"/>
  <c r="F74" i="14"/>
  <c r="G74" i="14"/>
  <c r="H74" i="14"/>
  <c r="I74" i="14"/>
  <c r="J74" i="14"/>
  <c r="L74" i="14"/>
  <c r="M74" i="14"/>
  <c r="N74" i="14"/>
  <c r="O74" i="14"/>
  <c r="BB74" i="14"/>
  <c r="N74" i="20"/>
  <c r="BD74" i="14"/>
  <c r="P74" i="20"/>
  <c r="D75" i="14"/>
  <c r="E75" i="14"/>
  <c r="F75" i="14"/>
  <c r="G75" i="14"/>
  <c r="H75" i="14"/>
  <c r="I75" i="14"/>
  <c r="J75" i="14"/>
  <c r="L75" i="14"/>
  <c r="M75" i="14"/>
  <c r="N75" i="14"/>
  <c r="O75" i="14"/>
  <c r="BB75" i="14"/>
  <c r="N75" i="20"/>
  <c r="BD75" i="14"/>
  <c r="P75" i="20"/>
  <c r="D76" i="14"/>
  <c r="E76" i="14"/>
  <c r="F76" i="14"/>
  <c r="G76" i="14"/>
  <c r="H76" i="14"/>
  <c r="I76" i="14"/>
  <c r="J76" i="14"/>
  <c r="L76" i="14"/>
  <c r="M76" i="14"/>
  <c r="N76" i="14"/>
  <c r="O76" i="14"/>
  <c r="BB76" i="14"/>
  <c r="N76" i="20"/>
  <c r="BD76" i="14"/>
  <c r="P76" i="20"/>
  <c r="D77" i="14"/>
  <c r="E77" i="14"/>
  <c r="F77" i="14"/>
  <c r="G77" i="14"/>
  <c r="H77" i="14"/>
  <c r="I77" i="14"/>
  <c r="J77" i="14"/>
  <c r="L77" i="14"/>
  <c r="M77" i="14"/>
  <c r="N77" i="14"/>
  <c r="O77" i="14"/>
  <c r="BB77" i="14"/>
  <c r="N77" i="20"/>
  <c r="BD77" i="14"/>
  <c r="P77" i="20"/>
  <c r="D78" i="14"/>
  <c r="E78" i="14"/>
  <c r="F78" i="14"/>
  <c r="G78" i="14"/>
  <c r="H78" i="14"/>
  <c r="I78" i="14"/>
  <c r="J78" i="14"/>
  <c r="L78" i="14"/>
  <c r="M78" i="14"/>
  <c r="N78" i="14"/>
  <c r="O78" i="14"/>
  <c r="BB78" i="14"/>
  <c r="BD78" i="14"/>
  <c r="P78" i="20"/>
  <c r="D79" i="14"/>
  <c r="E79" i="14"/>
  <c r="F79" i="14"/>
  <c r="G79" i="14"/>
  <c r="H79" i="14"/>
  <c r="I79" i="14"/>
  <c r="J79" i="14"/>
  <c r="L79" i="14"/>
  <c r="M79" i="14"/>
  <c r="N79" i="14"/>
  <c r="O79" i="14"/>
  <c r="BB79" i="14"/>
  <c r="N79" i="20"/>
  <c r="BD79" i="14"/>
  <c r="P79" i="20"/>
  <c r="D80" i="14"/>
  <c r="E80" i="14"/>
  <c r="F80" i="14"/>
  <c r="G80" i="14"/>
  <c r="H80" i="14"/>
  <c r="I80" i="14"/>
  <c r="J80" i="14"/>
  <c r="L80" i="14"/>
  <c r="M80" i="14"/>
  <c r="N80" i="14"/>
  <c r="O80" i="14"/>
  <c r="BB80" i="14"/>
  <c r="N80" i="20"/>
  <c r="BD80" i="14"/>
  <c r="P80" i="20"/>
  <c r="D81" i="14"/>
  <c r="E81" i="14"/>
  <c r="F81" i="14"/>
  <c r="G81" i="14"/>
  <c r="H81" i="14"/>
  <c r="I81" i="14"/>
  <c r="J81" i="14"/>
  <c r="L81" i="14"/>
  <c r="M81" i="14"/>
  <c r="N81" i="14"/>
  <c r="O81" i="14"/>
  <c r="BB81" i="14"/>
  <c r="N81" i="20"/>
  <c r="BD81" i="14"/>
  <c r="P81" i="20"/>
  <c r="D82" i="14"/>
  <c r="E82" i="14"/>
  <c r="F82" i="14"/>
  <c r="G82" i="14"/>
  <c r="H82" i="14"/>
  <c r="I82" i="14"/>
  <c r="J82" i="14"/>
  <c r="L82" i="14"/>
  <c r="M82" i="14"/>
  <c r="N82" i="14"/>
  <c r="O82" i="14"/>
  <c r="BB82" i="14"/>
  <c r="N82" i="20"/>
  <c r="BD82" i="14"/>
  <c r="P82" i="20"/>
  <c r="D83" i="14"/>
  <c r="E83" i="14"/>
  <c r="F83" i="14"/>
  <c r="G83" i="14"/>
  <c r="H83" i="14"/>
  <c r="I83" i="14"/>
  <c r="J83" i="14"/>
  <c r="L83" i="14"/>
  <c r="M83" i="14"/>
  <c r="N83" i="14"/>
  <c r="O83" i="14"/>
  <c r="BB83" i="14"/>
  <c r="BD83" i="14"/>
  <c r="P83" i="20"/>
  <c r="D84" i="14"/>
  <c r="E84" i="14"/>
  <c r="F84" i="14"/>
  <c r="G84" i="14"/>
  <c r="H84" i="14"/>
  <c r="I84" i="14"/>
  <c r="J84" i="14"/>
  <c r="K84" i="14"/>
  <c r="U84" i="14" s="1"/>
  <c r="L84" i="14"/>
  <c r="M84" i="14"/>
  <c r="N84" i="14"/>
  <c r="O84" i="14"/>
  <c r="BB84" i="14"/>
  <c r="N84" i="20"/>
  <c r="BD84" i="14"/>
  <c r="P84" i="20"/>
  <c r="D85" i="14"/>
  <c r="E85" i="14"/>
  <c r="F85" i="14"/>
  <c r="G85" i="14"/>
  <c r="H85" i="14"/>
  <c r="I85" i="14"/>
  <c r="J85" i="14"/>
  <c r="L85" i="14"/>
  <c r="M85" i="14"/>
  <c r="N85" i="14"/>
  <c r="O85" i="14"/>
  <c r="BB85" i="14"/>
  <c r="N85" i="20"/>
  <c r="BD85" i="14"/>
  <c r="P85" i="20"/>
  <c r="D86" i="14"/>
  <c r="E86" i="14"/>
  <c r="F86" i="14"/>
  <c r="G86" i="14"/>
  <c r="H86" i="14"/>
  <c r="I86" i="14"/>
  <c r="J86" i="14"/>
  <c r="L86" i="14"/>
  <c r="M86" i="14"/>
  <c r="N86" i="14"/>
  <c r="O86" i="14"/>
  <c r="BB86" i="14"/>
  <c r="BD86" i="14"/>
  <c r="P86" i="20"/>
  <c r="D87" i="14"/>
  <c r="E87" i="14"/>
  <c r="F87" i="14"/>
  <c r="G87" i="14"/>
  <c r="H87" i="14"/>
  <c r="I87" i="14"/>
  <c r="J87" i="14"/>
  <c r="L87" i="14"/>
  <c r="M87" i="14"/>
  <c r="N87" i="14"/>
  <c r="O87" i="14"/>
  <c r="BB87" i="14"/>
  <c r="N87" i="20"/>
  <c r="BD87" i="14"/>
  <c r="P87" i="20"/>
  <c r="D88" i="14"/>
  <c r="E88" i="14"/>
  <c r="F88" i="14"/>
  <c r="G88" i="14"/>
  <c r="H88" i="14"/>
  <c r="I88" i="14"/>
  <c r="J88" i="14"/>
  <c r="L88" i="14"/>
  <c r="M88" i="14"/>
  <c r="N88" i="14"/>
  <c r="O88" i="14"/>
  <c r="BB88" i="14"/>
  <c r="N88" i="20"/>
  <c r="BD88" i="14"/>
  <c r="P88" i="20"/>
  <c r="D89" i="14"/>
  <c r="E89" i="14"/>
  <c r="F89" i="14"/>
  <c r="G89" i="14"/>
  <c r="H89" i="14"/>
  <c r="I89" i="14"/>
  <c r="J89" i="14"/>
  <c r="L89" i="14"/>
  <c r="M89" i="14"/>
  <c r="N89" i="14"/>
  <c r="O89" i="14"/>
  <c r="BB89" i="14"/>
  <c r="N89" i="20"/>
  <c r="BD89" i="14"/>
  <c r="P89" i="20"/>
  <c r="D90" i="14"/>
  <c r="E90" i="14"/>
  <c r="F90" i="14"/>
  <c r="G90" i="14"/>
  <c r="H90" i="14"/>
  <c r="I90" i="14"/>
  <c r="J90" i="14"/>
  <c r="L90" i="14"/>
  <c r="M90" i="14"/>
  <c r="N90" i="14"/>
  <c r="O90" i="14"/>
  <c r="BB90" i="14"/>
  <c r="N90" i="20"/>
  <c r="BD90" i="14"/>
  <c r="P90" i="20"/>
  <c r="D91" i="14"/>
  <c r="E91" i="14"/>
  <c r="F91" i="14"/>
  <c r="G91" i="14"/>
  <c r="H91" i="14"/>
  <c r="I91" i="14"/>
  <c r="J91" i="14"/>
  <c r="L91" i="14"/>
  <c r="M91" i="14"/>
  <c r="N91" i="14"/>
  <c r="O91" i="14"/>
  <c r="BB91" i="14"/>
  <c r="N91" i="20"/>
  <c r="BD91" i="14"/>
  <c r="P91" i="20"/>
  <c r="D92" i="14"/>
  <c r="E92" i="14"/>
  <c r="F92" i="14"/>
  <c r="G92" i="14"/>
  <c r="H92" i="14"/>
  <c r="I92" i="14"/>
  <c r="J92" i="14"/>
  <c r="K92" i="14"/>
  <c r="U92" i="14" s="1"/>
  <c r="L92" i="14"/>
  <c r="M92" i="14"/>
  <c r="N92" i="14"/>
  <c r="O92" i="14"/>
  <c r="BB92" i="14"/>
  <c r="N92" i="20"/>
  <c r="BD92" i="14"/>
  <c r="P92" i="20"/>
  <c r="D93" i="14"/>
  <c r="E93" i="14"/>
  <c r="F93" i="14"/>
  <c r="G93" i="14"/>
  <c r="H93" i="14"/>
  <c r="I93" i="14"/>
  <c r="J93" i="14"/>
  <c r="L93" i="14"/>
  <c r="M93" i="14"/>
  <c r="N93" i="14"/>
  <c r="O93" i="14"/>
  <c r="BB93" i="14"/>
  <c r="N93" i="20"/>
  <c r="BD93" i="14"/>
  <c r="P93" i="20"/>
  <c r="D94" i="14"/>
  <c r="E94" i="14"/>
  <c r="F94" i="14"/>
  <c r="G94" i="14"/>
  <c r="H94" i="14"/>
  <c r="I94" i="14"/>
  <c r="J94" i="14"/>
  <c r="L94" i="14"/>
  <c r="M94" i="14"/>
  <c r="N94" i="14"/>
  <c r="O94" i="14"/>
  <c r="BB94" i="14"/>
  <c r="BD94" i="14"/>
  <c r="P94" i="20"/>
  <c r="D95" i="14"/>
  <c r="E95" i="14"/>
  <c r="F95" i="14"/>
  <c r="G95" i="14"/>
  <c r="H95" i="14"/>
  <c r="I95" i="14"/>
  <c r="J95" i="14"/>
  <c r="L95" i="14"/>
  <c r="M95" i="14"/>
  <c r="N95" i="14"/>
  <c r="O95" i="14"/>
  <c r="BB95" i="14"/>
  <c r="N95" i="20"/>
  <c r="BD95" i="14"/>
  <c r="P95" i="20"/>
  <c r="D96" i="14"/>
  <c r="E96" i="14"/>
  <c r="F96" i="14"/>
  <c r="G96" i="14"/>
  <c r="H96" i="14"/>
  <c r="I96" i="14"/>
  <c r="J96" i="14"/>
  <c r="L96" i="14"/>
  <c r="M96" i="14"/>
  <c r="N96" i="14"/>
  <c r="O96" i="14"/>
  <c r="BB96" i="14"/>
  <c r="N96" i="20"/>
  <c r="BD96" i="14"/>
  <c r="P96" i="20"/>
  <c r="D97" i="14"/>
  <c r="E97" i="14"/>
  <c r="F97" i="14"/>
  <c r="G97" i="14"/>
  <c r="H97" i="14"/>
  <c r="I97" i="14"/>
  <c r="J97" i="14"/>
  <c r="L97" i="14"/>
  <c r="M97" i="14"/>
  <c r="N97" i="14"/>
  <c r="O97" i="14"/>
  <c r="BB97" i="14"/>
  <c r="N97" i="20"/>
  <c r="BD97" i="14"/>
  <c r="P97" i="20"/>
  <c r="D98" i="14"/>
  <c r="E98" i="14"/>
  <c r="F98" i="14"/>
  <c r="G98" i="14"/>
  <c r="H98" i="14"/>
  <c r="I98" i="14"/>
  <c r="J98" i="14"/>
  <c r="L98" i="14"/>
  <c r="M98" i="14"/>
  <c r="N98" i="14"/>
  <c r="O98" i="14"/>
  <c r="BB98" i="14"/>
  <c r="N98" i="20"/>
  <c r="BD98" i="14"/>
  <c r="P98" i="20"/>
  <c r="D99" i="14"/>
  <c r="E99" i="14"/>
  <c r="F99" i="14"/>
  <c r="G99" i="14"/>
  <c r="H99" i="14"/>
  <c r="I99" i="14"/>
  <c r="J99" i="14"/>
  <c r="L99" i="14"/>
  <c r="M99" i="14"/>
  <c r="N99" i="14"/>
  <c r="O99" i="14"/>
  <c r="BB99" i="14"/>
  <c r="N99" i="20"/>
  <c r="BD99" i="14"/>
  <c r="P99" i="20"/>
  <c r="D100" i="14"/>
  <c r="E100" i="14"/>
  <c r="F100" i="14"/>
  <c r="G100" i="14"/>
  <c r="H100" i="14"/>
  <c r="I100" i="14"/>
  <c r="J100" i="14"/>
  <c r="L100" i="14"/>
  <c r="M100" i="14"/>
  <c r="N100" i="14"/>
  <c r="O100" i="14"/>
  <c r="BB100" i="14"/>
  <c r="N100" i="20"/>
  <c r="BD100" i="14"/>
  <c r="P100" i="20"/>
  <c r="D101" i="14"/>
  <c r="E101" i="14"/>
  <c r="F101" i="14"/>
  <c r="G101" i="14"/>
  <c r="H101" i="14"/>
  <c r="I101" i="14"/>
  <c r="J101" i="14"/>
  <c r="L101" i="14"/>
  <c r="M101" i="14"/>
  <c r="N101" i="14"/>
  <c r="O101" i="14"/>
  <c r="BB101" i="14"/>
  <c r="N101" i="20"/>
  <c r="BD101" i="14"/>
  <c r="P101" i="20"/>
  <c r="D102" i="14"/>
  <c r="E102" i="14"/>
  <c r="F102" i="14"/>
  <c r="G102" i="14"/>
  <c r="H102" i="14"/>
  <c r="I102" i="14"/>
  <c r="J102" i="14"/>
  <c r="L102" i="14"/>
  <c r="M102" i="14"/>
  <c r="N102" i="14"/>
  <c r="O102" i="14"/>
  <c r="BB102" i="14"/>
  <c r="BD102" i="14"/>
  <c r="P102" i="20"/>
  <c r="D103" i="14"/>
  <c r="E103" i="14"/>
  <c r="F103" i="14"/>
  <c r="G103" i="14"/>
  <c r="H103" i="14"/>
  <c r="I103" i="14"/>
  <c r="J103" i="14"/>
  <c r="L103" i="14"/>
  <c r="M103" i="14"/>
  <c r="N103" i="14"/>
  <c r="O103" i="14"/>
  <c r="BB103" i="14"/>
  <c r="N103" i="20"/>
  <c r="BD103" i="14"/>
  <c r="P103" i="20"/>
  <c r="D104" i="14"/>
  <c r="E104" i="14"/>
  <c r="F104" i="14"/>
  <c r="G104" i="14"/>
  <c r="H104" i="14"/>
  <c r="I104" i="14"/>
  <c r="J104" i="14"/>
  <c r="L104" i="14"/>
  <c r="M104" i="14"/>
  <c r="N104" i="14"/>
  <c r="O104" i="14"/>
  <c r="BB104" i="14"/>
  <c r="N104" i="20"/>
  <c r="BD104" i="14"/>
  <c r="P104" i="20"/>
  <c r="D105" i="14"/>
  <c r="E105" i="14"/>
  <c r="F105" i="14"/>
  <c r="G105" i="14"/>
  <c r="H105" i="14"/>
  <c r="I105" i="14"/>
  <c r="J105" i="14"/>
  <c r="L105" i="14"/>
  <c r="M105" i="14"/>
  <c r="N105" i="14"/>
  <c r="O105" i="14"/>
  <c r="BB105" i="14"/>
  <c r="N105" i="20"/>
  <c r="BD105" i="14"/>
  <c r="P105" i="20"/>
  <c r="D106" i="14"/>
  <c r="E106" i="14"/>
  <c r="F106" i="14"/>
  <c r="G106" i="14"/>
  <c r="H106" i="14"/>
  <c r="I106" i="14"/>
  <c r="J106" i="14"/>
  <c r="L106" i="14"/>
  <c r="M106" i="14"/>
  <c r="N106" i="14"/>
  <c r="O106" i="14"/>
  <c r="BB106" i="14"/>
  <c r="N106" i="20"/>
  <c r="BD106" i="14"/>
  <c r="P106" i="20"/>
  <c r="D107" i="14"/>
  <c r="E107" i="14"/>
  <c r="F107" i="14"/>
  <c r="G107" i="14"/>
  <c r="H107" i="14"/>
  <c r="I107" i="14"/>
  <c r="J107" i="14"/>
  <c r="L107" i="14"/>
  <c r="M107" i="14"/>
  <c r="N107" i="14"/>
  <c r="O107" i="14"/>
  <c r="BB107" i="14"/>
  <c r="N107" i="20"/>
  <c r="BD107" i="14"/>
  <c r="P107" i="20"/>
  <c r="D108" i="14"/>
  <c r="E108" i="14"/>
  <c r="F108" i="14"/>
  <c r="G108" i="14"/>
  <c r="H108" i="14"/>
  <c r="I108" i="14"/>
  <c r="J108" i="14"/>
  <c r="L108" i="14"/>
  <c r="M108" i="14"/>
  <c r="N108" i="14"/>
  <c r="O108" i="14"/>
  <c r="BB108" i="14"/>
  <c r="N108" i="20"/>
  <c r="BD108" i="14"/>
  <c r="P108" i="20"/>
  <c r="D109" i="14"/>
  <c r="E109" i="14"/>
  <c r="F109" i="14"/>
  <c r="G109" i="14"/>
  <c r="H109" i="14"/>
  <c r="I109" i="14"/>
  <c r="J109" i="14"/>
  <c r="L109" i="14"/>
  <c r="M109" i="14"/>
  <c r="N109" i="14"/>
  <c r="O109" i="14"/>
  <c r="BB109" i="14"/>
  <c r="N109" i="20"/>
  <c r="BD109" i="14"/>
  <c r="P109" i="20"/>
  <c r="D110" i="14"/>
  <c r="E110" i="14"/>
  <c r="F110" i="14"/>
  <c r="G110" i="14"/>
  <c r="H110" i="14"/>
  <c r="I110" i="14"/>
  <c r="J110" i="14"/>
  <c r="L110" i="14"/>
  <c r="M110" i="14"/>
  <c r="N110" i="14"/>
  <c r="O110" i="14"/>
  <c r="BB110" i="14"/>
  <c r="N110" i="20"/>
  <c r="BD110" i="14"/>
  <c r="D111" i="14"/>
  <c r="E111" i="14"/>
  <c r="F111" i="14"/>
  <c r="G111" i="14"/>
  <c r="H111" i="14"/>
  <c r="I111" i="14"/>
  <c r="J111" i="14"/>
  <c r="L111" i="14"/>
  <c r="M111" i="14"/>
  <c r="N111" i="14"/>
  <c r="O111" i="14"/>
  <c r="BB111" i="14"/>
  <c r="N111" i="20"/>
  <c r="BD111" i="14"/>
  <c r="P111" i="20"/>
  <c r="D112" i="14"/>
  <c r="E112" i="14"/>
  <c r="F112" i="14"/>
  <c r="G112" i="14"/>
  <c r="H112" i="14"/>
  <c r="I112" i="14"/>
  <c r="J112" i="14"/>
  <c r="L112" i="14"/>
  <c r="M112" i="14"/>
  <c r="N112" i="14"/>
  <c r="O112" i="14"/>
  <c r="BB112" i="14"/>
  <c r="N112" i="20"/>
  <c r="BD112" i="14"/>
  <c r="P112" i="20"/>
  <c r="D113" i="14"/>
  <c r="E113" i="14"/>
  <c r="F113" i="14"/>
  <c r="G113" i="14"/>
  <c r="H113" i="14"/>
  <c r="I113" i="14"/>
  <c r="J113" i="14"/>
  <c r="L113" i="14"/>
  <c r="M113" i="14"/>
  <c r="N113" i="14"/>
  <c r="O113" i="14"/>
  <c r="BB113" i="14"/>
  <c r="N113" i="20"/>
  <c r="BD113" i="14"/>
  <c r="P113" i="20"/>
  <c r="D114" i="14"/>
  <c r="E114" i="14"/>
  <c r="F114" i="14"/>
  <c r="G114" i="14"/>
  <c r="H114" i="14"/>
  <c r="I114" i="14"/>
  <c r="J114" i="14"/>
  <c r="L114" i="14"/>
  <c r="M114" i="14"/>
  <c r="N114" i="14"/>
  <c r="O114" i="14"/>
  <c r="BB114" i="14"/>
  <c r="N114" i="20"/>
  <c r="BD114" i="14"/>
  <c r="P114" i="20"/>
  <c r="D115" i="14"/>
  <c r="E115" i="14"/>
  <c r="F115" i="14"/>
  <c r="G115" i="14"/>
  <c r="H115" i="14"/>
  <c r="I115" i="14"/>
  <c r="J115" i="14"/>
  <c r="L115" i="14"/>
  <c r="M115" i="14"/>
  <c r="N115" i="14"/>
  <c r="O115" i="14"/>
  <c r="BB115" i="14"/>
  <c r="N115" i="20"/>
  <c r="BD115" i="14"/>
  <c r="P115" i="20"/>
  <c r="D116" i="14"/>
  <c r="E116" i="14"/>
  <c r="F116" i="14"/>
  <c r="G116" i="14"/>
  <c r="H116" i="14"/>
  <c r="I116" i="14"/>
  <c r="J116" i="14"/>
  <c r="L116" i="14"/>
  <c r="M116" i="14"/>
  <c r="N116" i="14"/>
  <c r="O116" i="14"/>
  <c r="BB116" i="14"/>
  <c r="N116" i="20"/>
  <c r="BD116" i="14"/>
  <c r="P116" i="20"/>
  <c r="D117" i="14"/>
  <c r="E117" i="14"/>
  <c r="F117" i="14"/>
  <c r="G117" i="14"/>
  <c r="H117" i="14"/>
  <c r="I117" i="14"/>
  <c r="J117" i="14"/>
  <c r="L117" i="14"/>
  <c r="M117" i="14"/>
  <c r="N117" i="14"/>
  <c r="O117" i="14"/>
  <c r="BB117" i="14"/>
  <c r="N117" i="20"/>
  <c r="BD117" i="14"/>
  <c r="P117" i="20"/>
  <c r="D118" i="14"/>
  <c r="E118" i="14"/>
  <c r="F118" i="14"/>
  <c r="G118" i="14"/>
  <c r="H118" i="14"/>
  <c r="I118" i="14"/>
  <c r="J118" i="14"/>
  <c r="L118" i="14"/>
  <c r="M118" i="14"/>
  <c r="N118" i="14"/>
  <c r="O118" i="14"/>
  <c r="BB118" i="14"/>
  <c r="BD118" i="14"/>
  <c r="P118" i="20"/>
  <c r="D119" i="14"/>
  <c r="E119" i="14"/>
  <c r="F119" i="14"/>
  <c r="G119" i="14"/>
  <c r="H119" i="14"/>
  <c r="I119" i="14"/>
  <c r="J119" i="14"/>
  <c r="L119" i="14"/>
  <c r="M119" i="14"/>
  <c r="N119" i="14"/>
  <c r="O119" i="14"/>
  <c r="BB119" i="14"/>
  <c r="N119" i="20"/>
  <c r="BD119" i="14"/>
  <c r="P119" i="20"/>
  <c r="D120" i="14"/>
  <c r="E120" i="14"/>
  <c r="F120" i="14"/>
  <c r="G120" i="14"/>
  <c r="H120" i="14"/>
  <c r="I120" i="14"/>
  <c r="J120" i="14"/>
  <c r="L120" i="14"/>
  <c r="M120" i="14"/>
  <c r="N120" i="14"/>
  <c r="O120" i="14"/>
  <c r="BB120" i="14"/>
  <c r="N120" i="20"/>
  <c r="BD120" i="14"/>
  <c r="P120" i="20"/>
  <c r="D121" i="14"/>
  <c r="E121" i="14"/>
  <c r="F121" i="14"/>
  <c r="G121" i="14"/>
  <c r="H121" i="14"/>
  <c r="I121" i="14"/>
  <c r="J121" i="14"/>
  <c r="L121" i="14"/>
  <c r="M121" i="14"/>
  <c r="N121" i="14"/>
  <c r="O121" i="14"/>
  <c r="BB121" i="14"/>
  <c r="BD121" i="14"/>
  <c r="P121" i="20"/>
  <c r="D122" i="14"/>
  <c r="E122" i="14"/>
  <c r="F122" i="14"/>
  <c r="G122" i="14"/>
  <c r="H122" i="14"/>
  <c r="I122" i="14"/>
  <c r="J122" i="14"/>
  <c r="L122" i="14"/>
  <c r="M122" i="14"/>
  <c r="N122" i="14"/>
  <c r="O122" i="14"/>
  <c r="BB122" i="14"/>
  <c r="N122" i="20"/>
  <c r="BD122" i="14"/>
  <c r="P122" i="20"/>
  <c r="D123" i="14"/>
  <c r="E123" i="14"/>
  <c r="F123" i="14"/>
  <c r="G123" i="14"/>
  <c r="H123" i="14"/>
  <c r="I123" i="14"/>
  <c r="J123" i="14"/>
  <c r="L123" i="14"/>
  <c r="M123" i="14"/>
  <c r="N123" i="14"/>
  <c r="O123" i="14"/>
  <c r="BB123" i="14"/>
  <c r="N123" i="20"/>
  <c r="BD123" i="14"/>
  <c r="P123" i="20"/>
  <c r="D124" i="14"/>
  <c r="E124" i="14"/>
  <c r="F124" i="14"/>
  <c r="G124" i="14"/>
  <c r="H124" i="14"/>
  <c r="I124" i="14"/>
  <c r="J124" i="14"/>
  <c r="L124" i="14"/>
  <c r="M124" i="14"/>
  <c r="N124" i="14"/>
  <c r="O124" i="14"/>
  <c r="BB124" i="14"/>
  <c r="N124" i="20"/>
  <c r="BD124" i="14"/>
  <c r="P124" i="20"/>
  <c r="D125" i="14"/>
  <c r="E125" i="14"/>
  <c r="F125" i="14"/>
  <c r="G125" i="14"/>
  <c r="H125" i="14"/>
  <c r="I125" i="14"/>
  <c r="J125" i="14"/>
  <c r="L125" i="14"/>
  <c r="M125" i="14"/>
  <c r="N125" i="14"/>
  <c r="O125" i="14"/>
  <c r="BB125" i="14"/>
  <c r="N125" i="20"/>
  <c r="BD125" i="14"/>
  <c r="P125" i="20"/>
  <c r="D126" i="14"/>
  <c r="E126" i="14"/>
  <c r="F126" i="14"/>
  <c r="G126" i="14"/>
  <c r="H126" i="14"/>
  <c r="I126" i="14"/>
  <c r="J126" i="14"/>
  <c r="L126" i="14"/>
  <c r="M126" i="14"/>
  <c r="N126" i="14"/>
  <c r="O126" i="14"/>
  <c r="BB126" i="14"/>
  <c r="N126" i="20"/>
  <c r="BD126" i="14"/>
  <c r="P126" i="20"/>
  <c r="D127" i="14"/>
  <c r="E127" i="14"/>
  <c r="F127" i="14"/>
  <c r="G127" i="14"/>
  <c r="H127" i="14"/>
  <c r="I127" i="14"/>
  <c r="J127" i="14"/>
  <c r="L127" i="14"/>
  <c r="M127" i="14"/>
  <c r="N127" i="14"/>
  <c r="O127" i="14"/>
  <c r="BB127" i="14"/>
  <c r="N127" i="20"/>
  <c r="BD127" i="14"/>
  <c r="P127" i="20"/>
  <c r="D128" i="14"/>
  <c r="E128" i="14"/>
  <c r="F128" i="14"/>
  <c r="G128" i="14"/>
  <c r="H128" i="14"/>
  <c r="I128" i="14"/>
  <c r="J128" i="14"/>
  <c r="L128" i="14"/>
  <c r="M128" i="14"/>
  <c r="N128" i="14"/>
  <c r="O128" i="14"/>
  <c r="BB128" i="14"/>
  <c r="N128" i="20"/>
  <c r="BD128" i="14"/>
  <c r="P128" i="20"/>
  <c r="D129" i="14"/>
  <c r="E129" i="14"/>
  <c r="F129" i="14"/>
  <c r="G129" i="14"/>
  <c r="H129" i="14"/>
  <c r="I129" i="14"/>
  <c r="J129" i="14"/>
  <c r="L129" i="14"/>
  <c r="M129" i="14"/>
  <c r="N129" i="14"/>
  <c r="O129" i="14"/>
  <c r="BB129" i="14"/>
  <c r="N129" i="20"/>
  <c r="BD129" i="14"/>
  <c r="P129" i="20"/>
  <c r="D130" i="14"/>
  <c r="E130" i="14"/>
  <c r="F130" i="14"/>
  <c r="G130" i="14"/>
  <c r="H130" i="14"/>
  <c r="I130" i="14"/>
  <c r="J130" i="14"/>
  <c r="L130" i="14"/>
  <c r="M130" i="14"/>
  <c r="N130" i="14"/>
  <c r="O130" i="14"/>
  <c r="BB130" i="14"/>
  <c r="N130" i="20"/>
  <c r="BD130" i="14"/>
  <c r="P130" i="20"/>
  <c r="D131" i="14"/>
  <c r="E131" i="14"/>
  <c r="F131" i="14"/>
  <c r="G131" i="14"/>
  <c r="H131" i="14"/>
  <c r="I131" i="14"/>
  <c r="J131" i="14"/>
  <c r="L131" i="14"/>
  <c r="M131" i="14"/>
  <c r="N131" i="14"/>
  <c r="O131" i="14"/>
  <c r="BB131" i="14"/>
  <c r="N131" i="20"/>
  <c r="BD131" i="14"/>
  <c r="P131" i="20"/>
  <c r="D132" i="14"/>
  <c r="E132" i="14"/>
  <c r="F132" i="14"/>
  <c r="G132" i="14"/>
  <c r="H132" i="14"/>
  <c r="I132" i="14"/>
  <c r="J132" i="14"/>
  <c r="L132" i="14"/>
  <c r="M132" i="14"/>
  <c r="N132" i="14"/>
  <c r="O132" i="14"/>
  <c r="BB132" i="14"/>
  <c r="N132" i="20"/>
  <c r="BD132" i="14"/>
  <c r="P132" i="20"/>
  <c r="D133" i="14"/>
  <c r="E133" i="14"/>
  <c r="F133" i="14"/>
  <c r="G133" i="14"/>
  <c r="H133" i="14"/>
  <c r="I133" i="14"/>
  <c r="J133" i="14"/>
  <c r="L133" i="14"/>
  <c r="M133" i="14"/>
  <c r="N133" i="14"/>
  <c r="O133" i="14"/>
  <c r="BB133" i="14"/>
  <c r="N133" i="20"/>
  <c r="BD133" i="14"/>
  <c r="P133" i="20"/>
  <c r="D134" i="14"/>
  <c r="E134" i="14"/>
  <c r="F134" i="14"/>
  <c r="G134" i="14"/>
  <c r="H134" i="14"/>
  <c r="I134" i="14"/>
  <c r="J134" i="14"/>
  <c r="L134" i="14"/>
  <c r="M134" i="14"/>
  <c r="N134" i="14"/>
  <c r="O134" i="14"/>
  <c r="BB134" i="14"/>
  <c r="N134" i="20"/>
  <c r="BD134" i="14"/>
  <c r="P134" i="20"/>
  <c r="D135" i="14"/>
  <c r="E135" i="14"/>
  <c r="F135" i="14"/>
  <c r="G135" i="14"/>
  <c r="H135" i="14"/>
  <c r="I135" i="14"/>
  <c r="J135" i="14"/>
  <c r="L135" i="14"/>
  <c r="M135" i="14"/>
  <c r="N135" i="14"/>
  <c r="O135" i="14"/>
  <c r="BB135" i="14"/>
  <c r="N135" i="20"/>
  <c r="BD135" i="14"/>
  <c r="P135" i="20"/>
  <c r="D136" i="14"/>
  <c r="E136" i="14"/>
  <c r="F136" i="14"/>
  <c r="G136" i="14"/>
  <c r="H136" i="14"/>
  <c r="I136" i="14"/>
  <c r="J136" i="14"/>
  <c r="L136" i="14"/>
  <c r="M136" i="14"/>
  <c r="N136" i="14"/>
  <c r="O136" i="14"/>
  <c r="BB136" i="14"/>
  <c r="N136" i="20"/>
  <c r="BD136" i="14"/>
  <c r="P136" i="20"/>
  <c r="D137" i="14"/>
  <c r="E137" i="14"/>
  <c r="F137" i="14"/>
  <c r="G137" i="14"/>
  <c r="H137" i="14"/>
  <c r="I137" i="14"/>
  <c r="J137" i="14"/>
  <c r="L137" i="14"/>
  <c r="M137" i="14"/>
  <c r="N137" i="14"/>
  <c r="O137" i="14"/>
  <c r="BB137" i="14"/>
  <c r="N137" i="20"/>
  <c r="BD137" i="14"/>
  <c r="P137" i="20"/>
  <c r="D138" i="14"/>
  <c r="E138" i="14"/>
  <c r="F138" i="14"/>
  <c r="G138" i="14"/>
  <c r="H138" i="14"/>
  <c r="I138" i="14"/>
  <c r="J138" i="14"/>
  <c r="L138" i="14"/>
  <c r="M138" i="14"/>
  <c r="N138" i="14"/>
  <c r="O138" i="14"/>
  <c r="BB138" i="14"/>
  <c r="N138" i="20"/>
  <c r="BD138" i="14"/>
  <c r="P138" i="20"/>
  <c r="D139" i="14"/>
  <c r="E139" i="14"/>
  <c r="F139" i="14"/>
  <c r="G139" i="14"/>
  <c r="H139" i="14"/>
  <c r="I139" i="14"/>
  <c r="J139" i="14"/>
  <c r="L139" i="14"/>
  <c r="M139" i="14"/>
  <c r="N139" i="14"/>
  <c r="O139" i="14"/>
  <c r="BB139" i="14"/>
  <c r="N139" i="20"/>
  <c r="BD139" i="14"/>
  <c r="P139" i="20"/>
  <c r="D140" i="14"/>
  <c r="E140" i="14"/>
  <c r="F140" i="14"/>
  <c r="G140" i="14"/>
  <c r="H140" i="14"/>
  <c r="I140" i="14"/>
  <c r="J140" i="14"/>
  <c r="L140" i="14"/>
  <c r="M140" i="14"/>
  <c r="N140" i="14"/>
  <c r="O140" i="14"/>
  <c r="BB140" i="14"/>
  <c r="N140" i="20"/>
  <c r="BD140" i="14"/>
  <c r="P140" i="20"/>
  <c r="D141" i="14"/>
  <c r="E141" i="14"/>
  <c r="F141" i="14"/>
  <c r="G141" i="14"/>
  <c r="H141" i="14"/>
  <c r="I141" i="14"/>
  <c r="J141" i="14"/>
  <c r="L141" i="14"/>
  <c r="M141" i="14"/>
  <c r="N141" i="14"/>
  <c r="O141" i="14"/>
  <c r="BB141" i="14"/>
  <c r="N141" i="20"/>
  <c r="BD141" i="14"/>
  <c r="P141" i="20"/>
  <c r="D142" i="14"/>
  <c r="E142" i="14"/>
  <c r="F142" i="14"/>
  <c r="G142" i="14"/>
  <c r="H142" i="14"/>
  <c r="I142" i="14"/>
  <c r="J142" i="14"/>
  <c r="L142" i="14"/>
  <c r="M142" i="14"/>
  <c r="N142" i="14"/>
  <c r="O142" i="14"/>
  <c r="BB142" i="14"/>
  <c r="N142" i="20"/>
  <c r="BD142" i="14"/>
  <c r="P142" i="20"/>
  <c r="D143" i="14"/>
  <c r="E143" i="14"/>
  <c r="F143" i="14"/>
  <c r="G143" i="14"/>
  <c r="H143" i="14"/>
  <c r="I143" i="14"/>
  <c r="J143" i="14"/>
  <c r="L143" i="14"/>
  <c r="M143" i="14"/>
  <c r="N143" i="14"/>
  <c r="O143" i="14"/>
  <c r="BB143" i="14"/>
  <c r="N143" i="20"/>
  <c r="BD143" i="14"/>
  <c r="P143" i="20"/>
  <c r="D144" i="14"/>
  <c r="E144" i="14"/>
  <c r="F144" i="14"/>
  <c r="G144" i="14"/>
  <c r="H144" i="14"/>
  <c r="I144" i="14"/>
  <c r="J144" i="14"/>
  <c r="L144" i="14"/>
  <c r="M144" i="14"/>
  <c r="N144" i="14"/>
  <c r="O144" i="14"/>
  <c r="BB144" i="14"/>
  <c r="N144" i="20"/>
  <c r="BD144" i="14"/>
  <c r="P144" i="20"/>
  <c r="D145" i="14"/>
  <c r="E145" i="14"/>
  <c r="F145" i="14"/>
  <c r="G145" i="14"/>
  <c r="H145" i="14"/>
  <c r="I145" i="14"/>
  <c r="J145" i="14"/>
  <c r="L145" i="14"/>
  <c r="M145" i="14"/>
  <c r="N145" i="14"/>
  <c r="O145" i="14"/>
  <c r="BB145" i="14"/>
  <c r="N145" i="20"/>
  <c r="BD145" i="14"/>
  <c r="P145" i="20"/>
  <c r="D146" i="14"/>
  <c r="E146" i="14"/>
  <c r="F146" i="14"/>
  <c r="G146" i="14"/>
  <c r="H146" i="14"/>
  <c r="I146" i="14"/>
  <c r="J146" i="14"/>
  <c r="L146" i="14"/>
  <c r="M146" i="14"/>
  <c r="N146" i="14"/>
  <c r="O146" i="14"/>
  <c r="BB146" i="14"/>
  <c r="N146" i="20"/>
  <c r="BD146" i="14"/>
  <c r="P146" i="20"/>
  <c r="D147" i="14"/>
  <c r="E147" i="14"/>
  <c r="F147" i="14"/>
  <c r="G147" i="14"/>
  <c r="H147" i="14"/>
  <c r="I147" i="14"/>
  <c r="J147" i="14"/>
  <c r="L147" i="14"/>
  <c r="M147" i="14"/>
  <c r="N147" i="14"/>
  <c r="O147" i="14"/>
  <c r="BB147" i="14"/>
  <c r="N147" i="20"/>
  <c r="BD147" i="14"/>
  <c r="P147" i="20"/>
  <c r="D148" i="14"/>
  <c r="E148" i="14"/>
  <c r="F148" i="14"/>
  <c r="G148" i="14"/>
  <c r="H148" i="14"/>
  <c r="I148" i="14"/>
  <c r="J148" i="14"/>
  <c r="L148" i="14"/>
  <c r="M148" i="14"/>
  <c r="N148" i="14"/>
  <c r="O148" i="14"/>
  <c r="BB148" i="14"/>
  <c r="N148" i="20"/>
  <c r="BD148" i="14"/>
  <c r="P148" i="20"/>
  <c r="D149" i="14"/>
  <c r="E149" i="14"/>
  <c r="F149" i="14"/>
  <c r="G149" i="14"/>
  <c r="H149" i="14"/>
  <c r="I149" i="14"/>
  <c r="J149" i="14"/>
  <c r="L149" i="14"/>
  <c r="M149" i="14"/>
  <c r="N149" i="14"/>
  <c r="O149" i="14"/>
  <c r="BB149" i="14"/>
  <c r="N149" i="20"/>
  <c r="BD149" i="14"/>
  <c r="D150" i="14"/>
  <c r="E150" i="14"/>
  <c r="F150" i="14"/>
  <c r="G150" i="14"/>
  <c r="H150" i="14"/>
  <c r="I150" i="14"/>
  <c r="J150" i="14"/>
  <c r="L150" i="14"/>
  <c r="M150" i="14"/>
  <c r="N150" i="14"/>
  <c r="O150" i="14"/>
  <c r="BB150" i="14"/>
  <c r="N150" i="20"/>
  <c r="BD150" i="14"/>
  <c r="P150" i="20"/>
  <c r="D151" i="14"/>
  <c r="E151" i="14"/>
  <c r="F151" i="14"/>
  <c r="G151" i="14"/>
  <c r="H151" i="14"/>
  <c r="I151" i="14"/>
  <c r="J151" i="14"/>
  <c r="L151" i="14"/>
  <c r="M151" i="14"/>
  <c r="N151" i="14"/>
  <c r="O151" i="14"/>
  <c r="BB151" i="14"/>
  <c r="BD151" i="14"/>
  <c r="P151" i="20"/>
  <c r="D152" i="14"/>
  <c r="E152" i="14"/>
  <c r="F152" i="14"/>
  <c r="G152" i="14"/>
  <c r="H152" i="14"/>
  <c r="I152" i="14"/>
  <c r="J152" i="14"/>
  <c r="L152" i="14"/>
  <c r="M152" i="14"/>
  <c r="N152" i="14"/>
  <c r="O152" i="14"/>
  <c r="BB152" i="14"/>
  <c r="N152" i="20"/>
  <c r="BD152" i="14"/>
  <c r="P152" i="20"/>
  <c r="D153" i="14"/>
  <c r="E153" i="14"/>
  <c r="F153" i="14"/>
  <c r="G153" i="14"/>
  <c r="H153" i="14"/>
  <c r="I153" i="14"/>
  <c r="J153" i="14"/>
  <c r="L153" i="14"/>
  <c r="M153" i="14"/>
  <c r="N153" i="14"/>
  <c r="O153" i="14"/>
  <c r="BB153" i="14"/>
  <c r="N153" i="20"/>
  <c r="BD153" i="14"/>
  <c r="P153" i="20"/>
  <c r="D154" i="14"/>
  <c r="E154" i="14"/>
  <c r="F154" i="14"/>
  <c r="G154" i="14"/>
  <c r="H154" i="14"/>
  <c r="I154" i="14"/>
  <c r="J154" i="14"/>
  <c r="L154" i="14"/>
  <c r="M154" i="14"/>
  <c r="N154" i="14"/>
  <c r="O154" i="14"/>
  <c r="BB154" i="14"/>
  <c r="N154" i="20"/>
  <c r="BD154" i="14"/>
  <c r="P154" i="20"/>
  <c r="D155" i="14"/>
  <c r="E155" i="14"/>
  <c r="F155" i="14"/>
  <c r="G155" i="14"/>
  <c r="H155" i="14"/>
  <c r="I155" i="14"/>
  <c r="J155" i="14"/>
  <c r="L155" i="14"/>
  <c r="M155" i="14"/>
  <c r="N155" i="14"/>
  <c r="O155" i="14"/>
  <c r="BB155" i="14"/>
  <c r="N155" i="20"/>
  <c r="BD155" i="14"/>
  <c r="P155" i="20"/>
  <c r="D156" i="14"/>
  <c r="E156" i="14"/>
  <c r="F156" i="14"/>
  <c r="G156" i="14"/>
  <c r="H156" i="14"/>
  <c r="I156" i="14"/>
  <c r="J156" i="14"/>
  <c r="L156" i="14"/>
  <c r="M156" i="14"/>
  <c r="N156" i="14"/>
  <c r="O156" i="14"/>
  <c r="BB156" i="14"/>
  <c r="N156" i="20"/>
  <c r="BD156" i="14"/>
  <c r="P156" i="20"/>
  <c r="D157" i="14"/>
  <c r="E157" i="14"/>
  <c r="F157" i="14"/>
  <c r="G157" i="14"/>
  <c r="H157" i="14"/>
  <c r="I157" i="14"/>
  <c r="J157" i="14"/>
  <c r="K157" i="14"/>
  <c r="U157" i="14" s="1"/>
  <c r="L157" i="14"/>
  <c r="M157" i="14"/>
  <c r="N157" i="14"/>
  <c r="O157" i="14"/>
  <c r="BB157" i="14"/>
  <c r="N157" i="20"/>
  <c r="BD157" i="14"/>
  <c r="D158" i="14"/>
  <c r="E158" i="14"/>
  <c r="F158" i="14"/>
  <c r="G158" i="14"/>
  <c r="H158" i="14"/>
  <c r="I158" i="14"/>
  <c r="J158" i="14"/>
  <c r="L158" i="14"/>
  <c r="M158" i="14"/>
  <c r="N158" i="14"/>
  <c r="O158" i="14"/>
  <c r="BB158" i="14"/>
  <c r="N158" i="20"/>
  <c r="BD158" i="14"/>
  <c r="P158" i="20"/>
  <c r="D159" i="14"/>
  <c r="E159" i="14"/>
  <c r="F159" i="14"/>
  <c r="G159" i="14"/>
  <c r="H159" i="14"/>
  <c r="I159" i="14"/>
  <c r="J159" i="14"/>
  <c r="L159" i="14"/>
  <c r="M159" i="14"/>
  <c r="N159" i="14"/>
  <c r="O159" i="14"/>
  <c r="BB159" i="14"/>
  <c r="N159" i="20"/>
  <c r="BD159" i="14"/>
  <c r="P159" i="20"/>
  <c r="D160" i="14"/>
  <c r="E160" i="14"/>
  <c r="F160" i="14"/>
  <c r="G160" i="14"/>
  <c r="H160" i="14"/>
  <c r="I160" i="14"/>
  <c r="J160" i="14"/>
  <c r="L160" i="14"/>
  <c r="M160" i="14"/>
  <c r="N160" i="14"/>
  <c r="O160" i="14"/>
  <c r="BB160" i="14"/>
  <c r="N160" i="20"/>
  <c r="BD160" i="14"/>
  <c r="P160" i="20"/>
  <c r="D161" i="14"/>
  <c r="E161" i="14"/>
  <c r="F161" i="14"/>
  <c r="G161" i="14"/>
  <c r="H161" i="14"/>
  <c r="I161" i="14"/>
  <c r="J161" i="14"/>
  <c r="L161" i="14"/>
  <c r="M161" i="14"/>
  <c r="N161" i="14"/>
  <c r="O161" i="14"/>
  <c r="BB161" i="14"/>
  <c r="N161" i="20"/>
  <c r="BD161" i="14"/>
  <c r="P161" i="20"/>
  <c r="D162" i="14"/>
  <c r="E162" i="14"/>
  <c r="F162" i="14"/>
  <c r="G162" i="14"/>
  <c r="H162" i="14"/>
  <c r="I162" i="14"/>
  <c r="J162" i="14"/>
  <c r="L162" i="14"/>
  <c r="M162" i="14"/>
  <c r="N162" i="14"/>
  <c r="O162" i="14"/>
  <c r="BB162" i="14"/>
  <c r="N162" i="20"/>
  <c r="BD162" i="14"/>
  <c r="D163" i="14"/>
  <c r="E163" i="14"/>
  <c r="F163" i="14"/>
  <c r="G163" i="14"/>
  <c r="H163" i="14"/>
  <c r="I163" i="14"/>
  <c r="J163" i="14"/>
  <c r="L163" i="14"/>
  <c r="M163" i="14"/>
  <c r="N163" i="14"/>
  <c r="O163" i="14"/>
  <c r="BB163" i="14"/>
  <c r="N163" i="20"/>
  <c r="BD163" i="14"/>
  <c r="P163" i="20"/>
  <c r="D164" i="14"/>
  <c r="E164" i="14"/>
  <c r="F164" i="14"/>
  <c r="G164" i="14"/>
  <c r="H164" i="14"/>
  <c r="I164" i="14"/>
  <c r="J164" i="14"/>
  <c r="L164" i="14"/>
  <c r="M164" i="14"/>
  <c r="N164" i="14"/>
  <c r="O164" i="14"/>
  <c r="BB164" i="14"/>
  <c r="N164" i="20"/>
  <c r="BD164" i="14"/>
  <c r="P164" i="20"/>
  <c r="D165" i="14"/>
  <c r="E165" i="14"/>
  <c r="F165" i="14"/>
  <c r="G165" i="14"/>
  <c r="H165" i="14"/>
  <c r="I165" i="14"/>
  <c r="J165" i="14"/>
  <c r="L165" i="14"/>
  <c r="M165" i="14"/>
  <c r="N165" i="14"/>
  <c r="O165" i="14"/>
  <c r="BB165" i="14"/>
  <c r="N165" i="20"/>
  <c r="BD165" i="14"/>
  <c r="P165" i="20"/>
  <c r="D166" i="14"/>
  <c r="E166" i="14"/>
  <c r="F166" i="14"/>
  <c r="G166" i="14"/>
  <c r="H166" i="14"/>
  <c r="I166" i="14"/>
  <c r="J166" i="14"/>
  <c r="L166" i="14"/>
  <c r="M166" i="14"/>
  <c r="N166" i="14"/>
  <c r="O166" i="14"/>
  <c r="BB166" i="14"/>
  <c r="N166" i="20"/>
  <c r="BD166" i="14"/>
  <c r="P166" i="20"/>
  <c r="D167" i="14"/>
  <c r="E167" i="14"/>
  <c r="F167" i="14"/>
  <c r="G167" i="14"/>
  <c r="H167" i="14"/>
  <c r="I167" i="14"/>
  <c r="J167" i="14"/>
  <c r="L167" i="14"/>
  <c r="M167" i="14"/>
  <c r="N167" i="14"/>
  <c r="O167" i="14"/>
  <c r="BB167" i="14"/>
  <c r="N167" i="20"/>
  <c r="BD167" i="14"/>
  <c r="P167" i="20"/>
  <c r="D168" i="14"/>
  <c r="E168" i="14"/>
  <c r="F168" i="14"/>
  <c r="G168" i="14"/>
  <c r="H168" i="14"/>
  <c r="I168" i="14"/>
  <c r="J168" i="14"/>
  <c r="K168" i="14"/>
  <c r="L168" i="14"/>
  <c r="M168" i="14"/>
  <c r="N168" i="14"/>
  <c r="O168" i="14"/>
  <c r="BB168" i="14"/>
  <c r="N168" i="20"/>
  <c r="BD168" i="14"/>
  <c r="P168" i="20"/>
  <c r="D169" i="14"/>
  <c r="E169" i="14"/>
  <c r="F169" i="14"/>
  <c r="G169" i="14"/>
  <c r="H169" i="14"/>
  <c r="I169" i="14"/>
  <c r="J169" i="14"/>
  <c r="L169" i="14"/>
  <c r="M169" i="14"/>
  <c r="N169" i="14"/>
  <c r="O169" i="14"/>
  <c r="BB169" i="14"/>
  <c r="N169" i="20"/>
  <c r="BD169" i="14"/>
  <c r="P169" i="20"/>
  <c r="D170" i="14"/>
  <c r="E170" i="14"/>
  <c r="F170" i="14"/>
  <c r="G170" i="14"/>
  <c r="H170" i="14"/>
  <c r="I170" i="14"/>
  <c r="J170" i="14"/>
  <c r="L170" i="14"/>
  <c r="M170" i="14"/>
  <c r="N170" i="14"/>
  <c r="O170" i="14"/>
  <c r="BB170" i="14"/>
  <c r="N170" i="20"/>
  <c r="BD170" i="14"/>
  <c r="P170" i="20"/>
  <c r="D171" i="14"/>
  <c r="E171" i="14"/>
  <c r="F171" i="14"/>
  <c r="G171" i="14"/>
  <c r="H171" i="14"/>
  <c r="I171" i="14"/>
  <c r="J171" i="14"/>
  <c r="L171" i="14"/>
  <c r="M171" i="14"/>
  <c r="N171" i="14"/>
  <c r="O171" i="14"/>
  <c r="BB171" i="14"/>
  <c r="BD171" i="14"/>
  <c r="P171" i="20"/>
  <c r="D172" i="14"/>
  <c r="E172" i="14"/>
  <c r="F172" i="14"/>
  <c r="G172" i="14"/>
  <c r="H172" i="14"/>
  <c r="I172" i="14"/>
  <c r="J172" i="14"/>
  <c r="L172" i="14"/>
  <c r="M172" i="14"/>
  <c r="N172" i="14"/>
  <c r="O172" i="14"/>
  <c r="BB172" i="14"/>
  <c r="N172" i="20"/>
  <c r="BD172" i="14"/>
  <c r="P172" i="20"/>
  <c r="D173" i="14"/>
  <c r="E173" i="14"/>
  <c r="F173" i="14"/>
  <c r="G173" i="14"/>
  <c r="H173" i="14"/>
  <c r="I173" i="14"/>
  <c r="J173" i="14"/>
  <c r="L173" i="14"/>
  <c r="M173" i="14"/>
  <c r="N173" i="14"/>
  <c r="O173" i="14"/>
  <c r="BB173" i="14"/>
  <c r="N173" i="20"/>
  <c r="BD173" i="14"/>
  <c r="P173" i="20"/>
  <c r="D174" i="14"/>
  <c r="E174" i="14"/>
  <c r="F174" i="14"/>
  <c r="G174" i="14"/>
  <c r="H174" i="14"/>
  <c r="I174" i="14"/>
  <c r="J174" i="14"/>
  <c r="L174" i="14"/>
  <c r="M174" i="14"/>
  <c r="N174" i="14"/>
  <c r="O174" i="14"/>
  <c r="BB174" i="14"/>
  <c r="N174" i="20"/>
  <c r="BD174" i="14"/>
  <c r="P174" i="20"/>
  <c r="D175" i="14"/>
  <c r="E175" i="14"/>
  <c r="F175" i="14"/>
  <c r="G175" i="14"/>
  <c r="H175" i="14"/>
  <c r="I175" i="14"/>
  <c r="J175" i="14"/>
  <c r="L175" i="14"/>
  <c r="M175" i="14"/>
  <c r="N175" i="14"/>
  <c r="O175" i="14"/>
  <c r="BB175" i="14"/>
  <c r="N175" i="20"/>
  <c r="BD175" i="14"/>
  <c r="P175" i="20"/>
  <c r="D176" i="14"/>
  <c r="E176" i="14"/>
  <c r="F176" i="14"/>
  <c r="G176" i="14"/>
  <c r="H176" i="14"/>
  <c r="I176" i="14"/>
  <c r="J176" i="14"/>
  <c r="L176" i="14"/>
  <c r="M176" i="14"/>
  <c r="N176" i="14"/>
  <c r="O176" i="14"/>
  <c r="BB176" i="14"/>
  <c r="N176" i="20"/>
  <c r="BD176" i="14"/>
  <c r="P176" i="20"/>
  <c r="D177" i="14"/>
  <c r="E177" i="14"/>
  <c r="F177" i="14"/>
  <c r="G177" i="14"/>
  <c r="H177" i="14"/>
  <c r="I177" i="14"/>
  <c r="J177" i="14"/>
  <c r="L177" i="14"/>
  <c r="M177" i="14"/>
  <c r="N177" i="14"/>
  <c r="O177" i="14"/>
  <c r="BB177" i="14"/>
  <c r="N177" i="20"/>
  <c r="BD177" i="14"/>
  <c r="P177" i="20"/>
  <c r="D178" i="14"/>
  <c r="E178" i="14"/>
  <c r="F178" i="14"/>
  <c r="G178" i="14"/>
  <c r="H178" i="14"/>
  <c r="I178" i="14"/>
  <c r="J178" i="14"/>
  <c r="L178" i="14"/>
  <c r="M178" i="14"/>
  <c r="N178" i="14"/>
  <c r="O178" i="14"/>
  <c r="BB178" i="14"/>
  <c r="N178" i="20"/>
  <c r="BD178" i="14"/>
  <c r="P178" i="20"/>
  <c r="D179" i="14"/>
  <c r="E179" i="14"/>
  <c r="F179" i="14"/>
  <c r="G179" i="14"/>
  <c r="H179" i="14"/>
  <c r="I179" i="14"/>
  <c r="J179" i="14"/>
  <c r="L179" i="14"/>
  <c r="M179" i="14"/>
  <c r="N179" i="14"/>
  <c r="O179" i="14"/>
  <c r="BB179" i="14"/>
  <c r="N179" i="20"/>
  <c r="BD179" i="14"/>
  <c r="P179" i="20"/>
  <c r="D180" i="14"/>
  <c r="E180" i="14"/>
  <c r="F180" i="14"/>
  <c r="G180" i="14"/>
  <c r="H180" i="14"/>
  <c r="I180" i="14"/>
  <c r="J180" i="14"/>
  <c r="L180" i="14"/>
  <c r="M180" i="14"/>
  <c r="N180" i="14"/>
  <c r="O180" i="14"/>
  <c r="BB180" i="14"/>
  <c r="N180" i="20"/>
  <c r="BD180" i="14"/>
  <c r="P180" i="20"/>
  <c r="D181" i="14"/>
  <c r="E181" i="14"/>
  <c r="F181" i="14"/>
  <c r="G181" i="14"/>
  <c r="H181" i="14"/>
  <c r="I181" i="14"/>
  <c r="J181" i="14"/>
  <c r="L181" i="14"/>
  <c r="M181" i="14"/>
  <c r="N181" i="14"/>
  <c r="O181" i="14"/>
  <c r="BB181" i="14"/>
  <c r="N181" i="20"/>
  <c r="BD181" i="14"/>
  <c r="P181" i="20"/>
  <c r="D182" i="14"/>
  <c r="E182" i="14"/>
  <c r="F182" i="14"/>
  <c r="G182" i="14"/>
  <c r="H182" i="14"/>
  <c r="I182" i="14"/>
  <c r="J182" i="14"/>
  <c r="L182" i="14"/>
  <c r="M182" i="14"/>
  <c r="N182" i="14"/>
  <c r="O182" i="14"/>
  <c r="BB182" i="14"/>
  <c r="N182" i="20"/>
  <c r="BD182" i="14"/>
  <c r="P182" i="20"/>
  <c r="D183" i="14"/>
  <c r="E183" i="14"/>
  <c r="F183" i="14"/>
  <c r="G183" i="14"/>
  <c r="H183" i="14"/>
  <c r="I183" i="14"/>
  <c r="J183" i="14"/>
  <c r="L183" i="14"/>
  <c r="M183" i="14"/>
  <c r="N183" i="14"/>
  <c r="O183" i="14"/>
  <c r="BB183" i="14"/>
  <c r="N183" i="20"/>
  <c r="BD183" i="14"/>
  <c r="P183" i="20"/>
  <c r="D184" i="14"/>
  <c r="E184" i="14"/>
  <c r="F184" i="14"/>
  <c r="G184" i="14"/>
  <c r="H184" i="14"/>
  <c r="I184" i="14"/>
  <c r="J184" i="14"/>
  <c r="L184" i="14"/>
  <c r="M184" i="14"/>
  <c r="N184" i="14"/>
  <c r="O184" i="14"/>
  <c r="BB184" i="14"/>
  <c r="N184" i="20"/>
  <c r="BD184" i="14"/>
  <c r="P184" i="20"/>
  <c r="D185" i="14"/>
  <c r="E185" i="14"/>
  <c r="F185" i="14"/>
  <c r="G185" i="14"/>
  <c r="H185" i="14"/>
  <c r="I185" i="14"/>
  <c r="J185" i="14"/>
  <c r="L185" i="14"/>
  <c r="M185" i="14"/>
  <c r="N185" i="14"/>
  <c r="O185" i="14"/>
  <c r="BB185" i="14"/>
  <c r="N185" i="20"/>
  <c r="BD185" i="14"/>
  <c r="P185" i="20"/>
  <c r="D186" i="14"/>
  <c r="E186" i="14"/>
  <c r="F186" i="14"/>
  <c r="G186" i="14"/>
  <c r="H186" i="14"/>
  <c r="I186" i="14"/>
  <c r="J186" i="14"/>
  <c r="L186" i="14"/>
  <c r="M186" i="14"/>
  <c r="N186" i="14"/>
  <c r="O186" i="14"/>
  <c r="BB186" i="14"/>
  <c r="N186" i="20"/>
  <c r="BD186" i="14"/>
  <c r="P186" i="20"/>
  <c r="D187" i="14"/>
  <c r="E187" i="14"/>
  <c r="F187" i="14"/>
  <c r="G187" i="14"/>
  <c r="H187" i="14"/>
  <c r="I187" i="14"/>
  <c r="J187" i="14"/>
  <c r="L187" i="14"/>
  <c r="M187" i="14"/>
  <c r="N187" i="14"/>
  <c r="O187" i="14"/>
  <c r="BB187" i="14"/>
  <c r="N187" i="20"/>
  <c r="BD187" i="14"/>
  <c r="P187" i="20"/>
  <c r="D188" i="14"/>
  <c r="E188" i="14"/>
  <c r="F188" i="14"/>
  <c r="G188" i="14"/>
  <c r="H188" i="14"/>
  <c r="I188" i="14"/>
  <c r="J188" i="14"/>
  <c r="L188" i="14"/>
  <c r="M188" i="14"/>
  <c r="N188" i="14"/>
  <c r="O188" i="14"/>
  <c r="BB188" i="14"/>
  <c r="N188" i="20"/>
  <c r="BD188" i="14"/>
  <c r="P188" i="20"/>
  <c r="D189" i="14"/>
  <c r="E189" i="14"/>
  <c r="F189" i="14"/>
  <c r="G189" i="14"/>
  <c r="H189" i="14"/>
  <c r="I189" i="14"/>
  <c r="J189" i="14"/>
  <c r="L189" i="14"/>
  <c r="M189" i="14"/>
  <c r="N189" i="14"/>
  <c r="O189" i="14"/>
  <c r="BB189" i="14"/>
  <c r="N189" i="20"/>
  <c r="BD189" i="14"/>
  <c r="P189" i="20"/>
  <c r="D190" i="14"/>
  <c r="E190" i="14"/>
  <c r="F190" i="14"/>
  <c r="G190" i="14"/>
  <c r="H190" i="14"/>
  <c r="I190" i="14"/>
  <c r="J190" i="14"/>
  <c r="L190" i="14"/>
  <c r="M190" i="14"/>
  <c r="N190" i="14"/>
  <c r="O190" i="14"/>
  <c r="BB190" i="14"/>
  <c r="N190" i="20"/>
  <c r="BD190" i="14"/>
  <c r="P190" i="20"/>
  <c r="D191" i="14"/>
  <c r="E191" i="14"/>
  <c r="F191" i="14"/>
  <c r="G191" i="14"/>
  <c r="H191" i="14"/>
  <c r="I191" i="14"/>
  <c r="J191" i="14"/>
  <c r="L191" i="14"/>
  <c r="M191" i="14"/>
  <c r="N191" i="14"/>
  <c r="O191" i="14"/>
  <c r="BB191" i="14"/>
  <c r="N191" i="20"/>
  <c r="BD191" i="14"/>
  <c r="P191" i="20"/>
  <c r="D192" i="14"/>
  <c r="E192" i="14"/>
  <c r="F192" i="14"/>
  <c r="G192" i="14"/>
  <c r="H192" i="14"/>
  <c r="I192" i="14"/>
  <c r="J192" i="14"/>
  <c r="L192" i="14"/>
  <c r="M192" i="14"/>
  <c r="N192" i="14"/>
  <c r="O192" i="14"/>
  <c r="BB192" i="14"/>
  <c r="N192" i="20"/>
  <c r="BD192" i="14"/>
  <c r="P192" i="20"/>
  <c r="D193" i="14"/>
  <c r="E193" i="14"/>
  <c r="F193" i="14"/>
  <c r="G193" i="14"/>
  <c r="H193" i="14"/>
  <c r="I193" i="14"/>
  <c r="J193" i="14"/>
  <c r="L193" i="14"/>
  <c r="M193" i="14"/>
  <c r="N193" i="14"/>
  <c r="O193" i="14"/>
  <c r="BB193" i="14"/>
  <c r="N193" i="20"/>
  <c r="BD193" i="14"/>
  <c r="P193" i="20"/>
  <c r="D194" i="14"/>
  <c r="E194" i="14"/>
  <c r="F194" i="14"/>
  <c r="G194" i="14"/>
  <c r="H194" i="14"/>
  <c r="I194" i="14"/>
  <c r="J194" i="14"/>
  <c r="L194" i="14"/>
  <c r="M194" i="14"/>
  <c r="N194" i="14"/>
  <c r="O194" i="14"/>
  <c r="BB194" i="14"/>
  <c r="N194" i="20"/>
  <c r="BD194" i="14"/>
  <c r="P194" i="20"/>
  <c r="D195" i="14"/>
  <c r="E195" i="14"/>
  <c r="F195" i="14"/>
  <c r="G195" i="14"/>
  <c r="H195" i="14"/>
  <c r="I195" i="14"/>
  <c r="J195" i="14"/>
  <c r="L195" i="14"/>
  <c r="M195" i="14"/>
  <c r="N195" i="14"/>
  <c r="O195" i="14"/>
  <c r="BB195" i="14"/>
  <c r="N195" i="20"/>
  <c r="BD195" i="14"/>
  <c r="P195" i="20"/>
  <c r="D196" i="14"/>
  <c r="E196" i="14"/>
  <c r="F196" i="14"/>
  <c r="G196" i="14"/>
  <c r="H196" i="14"/>
  <c r="I196" i="14"/>
  <c r="J196" i="14"/>
  <c r="L196" i="14"/>
  <c r="M196" i="14"/>
  <c r="N196" i="14"/>
  <c r="O196" i="14"/>
  <c r="BB196" i="14"/>
  <c r="N196" i="20"/>
  <c r="BD196" i="14"/>
  <c r="P196" i="20"/>
  <c r="D197" i="14"/>
  <c r="E197" i="14"/>
  <c r="F197" i="14"/>
  <c r="G197" i="14"/>
  <c r="H197" i="14"/>
  <c r="I197" i="14"/>
  <c r="J197" i="14"/>
  <c r="L197" i="14"/>
  <c r="M197" i="14"/>
  <c r="N197" i="14"/>
  <c r="O197" i="14"/>
  <c r="BB197" i="14"/>
  <c r="N197" i="20"/>
  <c r="BD197" i="14"/>
  <c r="P197" i="20"/>
  <c r="D198" i="14"/>
  <c r="E198" i="14"/>
  <c r="F198" i="14"/>
  <c r="G198" i="14"/>
  <c r="H198" i="14"/>
  <c r="I198" i="14"/>
  <c r="J198" i="14"/>
  <c r="L198" i="14"/>
  <c r="M198" i="14"/>
  <c r="N198" i="14"/>
  <c r="O198" i="14"/>
  <c r="BB198" i="14"/>
  <c r="N198" i="20"/>
  <c r="BD198" i="14"/>
  <c r="P198" i="20"/>
  <c r="D199" i="14"/>
  <c r="E199" i="14"/>
  <c r="F199" i="14"/>
  <c r="G199" i="14"/>
  <c r="H199" i="14"/>
  <c r="I199" i="14"/>
  <c r="J199" i="14"/>
  <c r="L199" i="14"/>
  <c r="M199" i="14"/>
  <c r="N199" i="14"/>
  <c r="O199" i="14"/>
  <c r="BB199" i="14"/>
  <c r="N199" i="20"/>
  <c r="BD199" i="14"/>
  <c r="P199" i="20"/>
  <c r="D200" i="14"/>
  <c r="E200" i="14"/>
  <c r="F200" i="14"/>
  <c r="G200" i="14"/>
  <c r="H200" i="14"/>
  <c r="I200" i="14"/>
  <c r="J200" i="14"/>
  <c r="L200" i="14"/>
  <c r="M200" i="14"/>
  <c r="N200" i="14"/>
  <c r="O200" i="14"/>
  <c r="BB200" i="14"/>
  <c r="N200" i="20"/>
  <c r="BD200" i="14"/>
  <c r="P200" i="20"/>
  <c r="D201" i="14"/>
  <c r="E201" i="14"/>
  <c r="F201" i="14"/>
  <c r="G201" i="14"/>
  <c r="H201" i="14"/>
  <c r="I201" i="14"/>
  <c r="J201" i="14"/>
  <c r="L201" i="14"/>
  <c r="M201" i="14"/>
  <c r="N201" i="14"/>
  <c r="O201" i="14"/>
  <c r="BB201" i="14"/>
  <c r="N201" i="20"/>
  <c r="BD201" i="14"/>
  <c r="P201" i="20"/>
  <c r="D202" i="14"/>
  <c r="E202" i="14"/>
  <c r="F202" i="14"/>
  <c r="G202" i="14"/>
  <c r="H202" i="14"/>
  <c r="I202" i="14"/>
  <c r="J202" i="14"/>
  <c r="L202" i="14"/>
  <c r="M202" i="14"/>
  <c r="N202" i="14"/>
  <c r="O202" i="14"/>
  <c r="BB202" i="14"/>
  <c r="N202" i="20"/>
  <c r="BD202" i="14"/>
  <c r="P202" i="20"/>
  <c r="D203" i="14"/>
  <c r="E203" i="14"/>
  <c r="F203" i="14"/>
  <c r="G203" i="14"/>
  <c r="H203" i="14"/>
  <c r="I203" i="14"/>
  <c r="J203" i="14"/>
  <c r="L203" i="14"/>
  <c r="M203" i="14"/>
  <c r="N203" i="14"/>
  <c r="O203" i="14"/>
  <c r="BB203" i="14"/>
  <c r="N203" i="20"/>
  <c r="BD203" i="14"/>
  <c r="P203" i="20"/>
  <c r="D204" i="14"/>
  <c r="E204" i="14"/>
  <c r="F204" i="14"/>
  <c r="G204" i="14"/>
  <c r="H204" i="14"/>
  <c r="I204" i="14"/>
  <c r="J204" i="14"/>
  <c r="L204" i="14"/>
  <c r="M204" i="14"/>
  <c r="N204" i="14"/>
  <c r="O204" i="14"/>
  <c r="BB204" i="14"/>
  <c r="N204" i="20"/>
  <c r="BD204" i="14"/>
  <c r="P204" i="20"/>
  <c r="D205" i="14"/>
  <c r="E205" i="14"/>
  <c r="F205" i="14"/>
  <c r="G205" i="14"/>
  <c r="H205" i="14"/>
  <c r="I205" i="14"/>
  <c r="J205" i="14"/>
  <c r="L205" i="14"/>
  <c r="M205" i="14"/>
  <c r="N205" i="14"/>
  <c r="O205" i="14"/>
  <c r="BB205" i="14"/>
  <c r="N205" i="20"/>
  <c r="BD205" i="14"/>
  <c r="P205" i="20"/>
  <c r="D206" i="14"/>
  <c r="E206" i="14"/>
  <c r="F206" i="14"/>
  <c r="G206" i="14"/>
  <c r="H206" i="14"/>
  <c r="I206" i="14"/>
  <c r="J206" i="14"/>
  <c r="L206" i="14"/>
  <c r="M206" i="14"/>
  <c r="N206" i="14"/>
  <c r="O206" i="14"/>
  <c r="BB206" i="14"/>
  <c r="N206" i="20"/>
  <c r="BD206" i="14"/>
  <c r="P206" i="20"/>
  <c r="D207" i="14"/>
  <c r="E207" i="14"/>
  <c r="F207" i="14"/>
  <c r="G207" i="14"/>
  <c r="H207" i="14"/>
  <c r="I207" i="14"/>
  <c r="J207" i="14"/>
  <c r="L207" i="14"/>
  <c r="M207" i="14"/>
  <c r="N207" i="14"/>
  <c r="O207" i="14"/>
  <c r="BB207" i="14"/>
  <c r="N207" i="20"/>
  <c r="BD207" i="14"/>
  <c r="P207" i="20"/>
  <c r="D208" i="14"/>
  <c r="E208" i="14"/>
  <c r="F208" i="14"/>
  <c r="G208" i="14"/>
  <c r="H208" i="14"/>
  <c r="I208" i="14"/>
  <c r="J208" i="14"/>
  <c r="L208" i="14"/>
  <c r="M208" i="14"/>
  <c r="N208" i="14"/>
  <c r="O208" i="14"/>
  <c r="BB208" i="14"/>
  <c r="N208" i="20"/>
  <c r="BD208" i="14"/>
  <c r="P208" i="20"/>
  <c r="D209" i="14"/>
  <c r="E209" i="14"/>
  <c r="F209" i="14"/>
  <c r="G209" i="14"/>
  <c r="H209" i="14"/>
  <c r="I209" i="14"/>
  <c r="J209" i="14"/>
  <c r="L209" i="14"/>
  <c r="M209" i="14"/>
  <c r="N209" i="14"/>
  <c r="O209" i="14"/>
  <c r="BB209" i="14"/>
  <c r="N209" i="20"/>
  <c r="BD209" i="14"/>
  <c r="P209" i="20"/>
  <c r="D210" i="14"/>
  <c r="E210" i="14"/>
  <c r="F210" i="14"/>
  <c r="G210" i="14"/>
  <c r="H210" i="14"/>
  <c r="I210" i="14"/>
  <c r="J210" i="14"/>
  <c r="L210" i="14"/>
  <c r="M210" i="14"/>
  <c r="N210" i="14"/>
  <c r="O210" i="14"/>
  <c r="BB210" i="14"/>
  <c r="N210" i="20"/>
  <c r="BD210" i="14"/>
  <c r="P210" i="20"/>
  <c r="D211" i="14"/>
  <c r="E211" i="14"/>
  <c r="F211" i="14"/>
  <c r="G211" i="14"/>
  <c r="H211" i="14"/>
  <c r="I211" i="14"/>
  <c r="J211" i="14"/>
  <c r="L211" i="14"/>
  <c r="M211" i="14"/>
  <c r="N211" i="14"/>
  <c r="O211" i="14"/>
  <c r="BB211" i="14"/>
  <c r="N211" i="20"/>
  <c r="BD211" i="14"/>
  <c r="P211" i="20"/>
  <c r="D212" i="14"/>
  <c r="E212" i="14"/>
  <c r="F212" i="14"/>
  <c r="G212" i="14"/>
  <c r="H212" i="14"/>
  <c r="I212" i="14"/>
  <c r="J212" i="14"/>
  <c r="L212" i="14"/>
  <c r="M212" i="14"/>
  <c r="N212" i="14"/>
  <c r="O212" i="14"/>
  <c r="BB212" i="14"/>
  <c r="N212" i="20"/>
  <c r="BD212" i="14"/>
  <c r="P212" i="20"/>
  <c r="D213" i="14"/>
  <c r="E213" i="14"/>
  <c r="F213" i="14"/>
  <c r="G213" i="14"/>
  <c r="H213" i="14"/>
  <c r="I213" i="14"/>
  <c r="J213" i="14"/>
  <c r="L213" i="14"/>
  <c r="M213" i="14"/>
  <c r="N213" i="14"/>
  <c r="O213" i="14"/>
  <c r="BB213" i="14"/>
  <c r="N213" i="20"/>
  <c r="BD213" i="14"/>
  <c r="P213" i="20"/>
  <c r="D214" i="14"/>
  <c r="E214" i="14"/>
  <c r="F214" i="14"/>
  <c r="G214" i="14"/>
  <c r="H214" i="14"/>
  <c r="I214" i="14"/>
  <c r="J214" i="14"/>
  <c r="L214" i="14"/>
  <c r="M214" i="14"/>
  <c r="N214" i="14"/>
  <c r="O214" i="14"/>
  <c r="BB214" i="14"/>
  <c r="N214" i="20"/>
  <c r="BD214" i="14"/>
  <c r="P214" i="20"/>
  <c r="D215" i="14"/>
  <c r="E215" i="14"/>
  <c r="F215" i="14"/>
  <c r="G215" i="14"/>
  <c r="H215" i="14"/>
  <c r="I215" i="14"/>
  <c r="J215" i="14"/>
  <c r="L215" i="14"/>
  <c r="M215" i="14"/>
  <c r="N215" i="14"/>
  <c r="O215" i="14"/>
  <c r="BB215" i="14"/>
  <c r="N215" i="20"/>
  <c r="BD215" i="14"/>
  <c r="P215" i="20"/>
  <c r="D216" i="14"/>
  <c r="E216" i="14"/>
  <c r="F216" i="14"/>
  <c r="G216" i="14"/>
  <c r="H216" i="14"/>
  <c r="I216" i="14"/>
  <c r="J216" i="14"/>
  <c r="L216" i="14"/>
  <c r="M216" i="14"/>
  <c r="N216" i="14"/>
  <c r="O216" i="14"/>
  <c r="BB216" i="14"/>
  <c r="N216" i="20"/>
  <c r="BD216" i="14"/>
  <c r="P216" i="20"/>
  <c r="D217" i="14"/>
  <c r="E217" i="14"/>
  <c r="F217" i="14"/>
  <c r="G217" i="14"/>
  <c r="H217" i="14"/>
  <c r="I217" i="14"/>
  <c r="J217" i="14"/>
  <c r="L217" i="14"/>
  <c r="M217" i="14"/>
  <c r="N217" i="14"/>
  <c r="O217" i="14"/>
  <c r="BB217" i="14"/>
  <c r="N217" i="20"/>
  <c r="BD217" i="14"/>
  <c r="P217" i="20"/>
  <c r="D218" i="14"/>
  <c r="E218" i="14"/>
  <c r="F218" i="14"/>
  <c r="G218" i="14"/>
  <c r="H218" i="14"/>
  <c r="I218" i="14"/>
  <c r="J218" i="14"/>
  <c r="L218" i="14"/>
  <c r="M218" i="14"/>
  <c r="N218" i="14"/>
  <c r="O218" i="14"/>
  <c r="BB218" i="14"/>
  <c r="BD218" i="14"/>
  <c r="P218" i="20"/>
  <c r="D219" i="14"/>
  <c r="E219" i="14"/>
  <c r="F219" i="14"/>
  <c r="G219" i="14"/>
  <c r="H219" i="14"/>
  <c r="I219" i="14"/>
  <c r="J219" i="14"/>
  <c r="L219" i="14"/>
  <c r="M219" i="14"/>
  <c r="N219" i="14"/>
  <c r="O219" i="14"/>
  <c r="BB219" i="14"/>
  <c r="N219" i="20"/>
  <c r="BD219" i="14"/>
  <c r="P219" i="20"/>
  <c r="D220" i="14"/>
  <c r="E220" i="14"/>
  <c r="F220" i="14"/>
  <c r="G220" i="14"/>
  <c r="H220" i="14"/>
  <c r="I220" i="14"/>
  <c r="J220" i="14"/>
  <c r="L220" i="14"/>
  <c r="M220" i="14"/>
  <c r="N220" i="14"/>
  <c r="O220" i="14"/>
  <c r="BB220" i="14"/>
  <c r="N220" i="20"/>
  <c r="BD220" i="14"/>
  <c r="P220" i="20"/>
  <c r="D221" i="14"/>
  <c r="E221" i="14"/>
  <c r="F221" i="14"/>
  <c r="G221" i="14"/>
  <c r="H221" i="14"/>
  <c r="I221" i="14"/>
  <c r="J221" i="14"/>
  <c r="L221" i="14"/>
  <c r="M221" i="14"/>
  <c r="N221" i="14"/>
  <c r="O221" i="14"/>
  <c r="BB221" i="14"/>
  <c r="N221" i="20"/>
  <c r="BD221" i="14"/>
  <c r="P221" i="20"/>
  <c r="D222" i="14"/>
  <c r="E222" i="14"/>
  <c r="F222" i="14"/>
  <c r="G222" i="14"/>
  <c r="H222" i="14"/>
  <c r="I222" i="14"/>
  <c r="J222" i="14"/>
  <c r="L222" i="14"/>
  <c r="M222" i="14"/>
  <c r="N222" i="14"/>
  <c r="O222" i="14"/>
  <c r="BB222" i="14"/>
  <c r="N222" i="20"/>
  <c r="BD222" i="14"/>
  <c r="P222" i="20"/>
  <c r="D223" i="14"/>
  <c r="E223" i="14"/>
  <c r="F223" i="14"/>
  <c r="G223" i="14"/>
  <c r="H223" i="14"/>
  <c r="I223" i="14"/>
  <c r="J223" i="14"/>
  <c r="L223" i="14"/>
  <c r="M223" i="14"/>
  <c r="N223" i="14"/>
  <c r="O223" i="14"/>
  <c r="BB223" i="14"/>
  <c r="N223" i="20"/>
  <c r="BD223" i="14"/>
  <c r="P223" i="20"/>
  <c r="D224" i="14"/>
  <c r="E224" i="14"/>
  <c r="F224" i="14"/>
  <c r="G224" i="14"/>
  <c r="H224" i="14"/>
  <c r="I224" i="14"/>
  <c r="J224" i="14"/>
  <c r="L224" i="14"/>
  <c r="M224" i="14"/>
  <c r="N224" i="14"/>
  <c r="O224" i="14"/>
  <c r="BB224" i="14"/>
  <c r="N224" i="20"/>
  <c r="BD224" i="14"/>
  <c r="D225" i="14"/>
  <c r="E225" i="14"/>
  <c r="F225" i="14"/>
  <c r="G225" i="14"/>
  <c r="H225" i="14"/>
  <c r="I225" i="14"/>
  <c r="J225" i="14"/>
  <c r="L225" i="14"/>
  <c r="M225" i="14"/>
  <c r="N225" i="14"/>
  <c r="O225" i="14"/>
  <c r="BB225" i="14"/>
  <c r="N225" i="20"/>
  <c r="BD225" i="14"/>
  <c r="P225" i="20"/>
  <c r="D226" i="14"/>
  <c r="E226" i="14"/>
  <c r="F226" i="14"/>
  <c r="G226" i="14"/>
  <c r="H226" i="14"/>
  <c r="I226" i="14"/>
  <c r="J226" i="14"/>
  <c r="L226" i="14"/>
  <c r="M226" i="14"/>
  <c r="N226" i="14"/>
  <c r="O226" i="14"/>
  <c r="BB226" i="14"/>
  <c r="N226" i="20"/>
  <c r="BD226" i="14"/>
  <c r="P226" i="20"/>
  <c r="D227" i="14"/>
  <c r="E227" i="14"/>
  <c r="F227" i="14"/>
  <c r="G227" i="14"/>
  <c r="H227" i="14"/>
  <c r="I227" i="14"/>
  <c r="J227" i="14"/>
  <c r="L227" i="14"/>
  <c r="M227" i="14"/>
  <c r="N227" i="14"/>
  <c r="O227" i="14"/>
  <c r="BB227" i="14"/>
  <c r="N227" i="20"/>
  <c r="BD227" i="14"/>
  <c r="P227" i="20"/>
  <c r="D228" i="14"/>
  <c r="E228" i="14"/>
  <c r="F228" i="14"/>
  <c r="G228" i="14"/>
  <c r="H228" i="14"/>
  <c r="I228" i="14"/>
  <c r="J228" i="14"/>
  <c r="L228" i="14"/>
  <c r="M228" i="14"/>
  <c r="N228" i="14"/>
  <c r="O228" i="14"/>
  <c r="BB228" i="14"/>
  <c r="N228" i="20"/>
  <c r="BD228" i="14"/>
  <c r="P228" i="20"/>
  <c r="D229" i="14"/>
  <c r="E229" i="14"/>
  <c r="F229" i="14"/>
  <c r="G229" i="14"/>
  <c r="H229" i="14"/>
  <c r="I229" i="14"/>
  <c r="J229" i="14"/>
  <c r="L229" i="14"/>
  <c r="M229" i="14"/>
  <c r="N229" i="14"/>
  <c r="O229" i="14"/>
  <c r="BB229" i="14"/>
  <c r="N229" i="20"/>
  <c r="BD229" i="14"/>
  <c r="P229" i="20"/>
  <c r="D230" i="14"/>
  <c r="E230" i="14"/>
  <c r="F230" i="14"/>
  <c r="G230" i="14"/>
  <c r="H230" i="14"/>
  <c r="I230" i="14"/>
  <c r="J230" i="14"/>
  <c r="L230" i="14"/>
  <c r="M230" i="14"/>
  <c r="N230" i="14"/>
  <c r="O230" i="14"/>
  <c r="BB230" i="14"/>
  <c r="N230" i="20"/>
  <c r="BD230" i="14"/>
  <c r="P230" i="20"/>
  <c r="D231" i="14"/>
  <c r="E231" i="14"/>
  <c r="F231" i="14"/>
  <c r="G231" i="14"/>
  <c r="H231" i="14"/>
  <c r="I231" i="14"/>
  <c r="J231" i="14"/>
  <c r="L231" i="14"/>
  <c r="M231" i="14"/>
  <c r="N231" i="14"/>
  <c r="O231" i="14"/>
  <c r="BB231" i="14"/>
  <c r="N231" i="20"/>
  <c r="BD231" i="14"/>
  <c r="P231" i="20"/>
  <c r="D232" i="14"/>
  <c r="E232" i="14"/>
  <c r="F232" i="14"/>
  <c r="G232" i="14"/>
  <c r="H232" i="14"/>
  <c r="I232" i="14"/>
  <c r="J232" i="14"/>
  <c r="L232" i="14"/>
  <c r="M232" i="14"/>
  <c r="N232" i="14"/>
  <c r="O232" i="14"/>
  <c r="BB232" i="14"/>
  <c r="N232" i="20"/>
  <c r="BD232" i="14"/>
  <c r="P232" i="20"/>
  <c r="D233" i="14"/>
  <c r="E233" i="14"/>
  <c r="F233" i="14"/>
  <c r="G233" i="14"/>
  <c r="H233" i="14"/>
  <c r="I233" i="14"/>
  <c r="J233" i="14"/>
  <c r="L233" i="14"/>
  <c r="M233" i="14"/>
  <c r="N233" i="14"/>
  <c r="O233" i="14"/>
  <c r="BB233" i="14"/>
  <c r="N233" i="20"/>
  <c r="BD233" i="14"/>
  <c r="P233" i="20"/>
  <c r="D234" i="14"/>
  <c r="E234" i="14"/>
  <c r="F234" i="14"/>
  <c r="G234" i="14"/>
  <c r="H234" i="14"/>
  <c r="I234" i="14"/>
  <c r="J234" i="14"/>
  <c r="L234" i="14"/>
  <c r="M234" i="14"/>
  <c r="N234" i="14"/>
  <c r="O234" i="14"/>
  <c r="BB234" i="14"/>
  <c r="N234" i="20"/>
  <c r="BD234" i="14"/>
  <c r="P234" i="20"/>
  <c r="D235" i="14"/>
  <c r="E235" i="14"/>
  <c r="F235" i="14"/>
  <c r="G235" i="14"/>
  <c r="H235" i="14"/>
  <c r="I235" i="14"/>
  <c r="J235" i="14"/>
  <c r="L235" i="14"/>
  <c r="M235" i="14"/>
  <c r="N235" i="14"/>
  <c r="O235" i="14"/>
  <c r="BB235" i="14"/>
  <c r="N235" i="20"/>
  <c r="BD235" i="14"/>
  <c r="P235" i="20"/>
  <c r="D236" i="14"/>
  <c r="E236" i="14"/>
  <c r="F236" i="14"/>
  <c r="G236" i="14"/>
  <c r="H236" i="14"/>
  <c r="I236" i="14"/>
  <c r="J236" i="14"/>
  <c r="L236" i="14"/>
  <c r="M236" i="14"/>
  <c r="N236" i="14"/>
  <c r="O236" i="14"/>
  <c r="BB236" i="14"/>
  <c r="N236" i="20"/>
  <c r="BD236" i="14"/>
  <c r="P236" i="20"/>
  <c r="D237" i="14"/>
  <c r="E237" i="14"/>
  <c r="F237" i="14"/>
  <c r="G237" i="14"/>
  <c r="H237" i="14"/>
  <c r="I237" i="14"/>
  <c r="J237" i="14"/>
  <c r="L237" i="14"/>
  <c r="M237" i="14"/>
  <c r="N237" i="14"/>
  <c r="O237" i="14"/>
  <c r="BB237" i="14"/>
  <c r="N237" i="20"/>
  <c r="BD237" i="14"/>
  <c r="P237" i="20"/>
  <c r="D238" i="14"/>
  <c r="E238" i="14"/>
  <c r="F238" i="14"/>
  <c r="G238" i="14"/>
  <c r="H238" i="14"/>
  <c r="I238" i="14"/>
  <c r="J238" i="14"/>
  <c r="L238" i="14"/>
  <c r="M238" i="14"/>
  <c r="N238" i="14"/>
  <c r="O238" i="14"/>
  <c r="BB238" i="14"/>
  <c r="N238" i="20"/>
  <c r="BD238" i="14"/>
  <c r="P238" i="20"/>
  <c r="D239" i="14"/>
  <c r="E239" i="14"/>
  <c r="F239" i="14"/>
  <c r="G239" i="14"/>
  <c r="H239" i="14"/>
  <c r="I239" i="14"/>
  <c r="J239" i="14"/>
  <c r="L239" i="14"/>
  <c r="M239" i="14"/>
  <c r="N239" i="14"/>
  <c r="O239" i="14"/>
  <c r="BB239" i="14"/>
  <c r="N239" i="20"/>
  <c r="BD239" i="14"/>
  <c r="P239" i="20"/>
  <c r="D240" i="14"/>
  <c r="E240" i="14"/>
  <c r="F240" i="14"/>
  <c r="G240" i="14"/>
  <c r="H240" i="14"/>
  <c r="I240" i="14"/>
  <c r="J240" i="14"/>
  <c r="L240" i="14"/>
  <c r="M240" i="14"/>
  <c r="N240" i="14"/>
  <c r="O240" i="14"/>
  <c r="BB240" i="14"/>
  <c r="N240" i="20"/>
  <c r="BD240" i="14"/>
  <c r="P240" i="20"/>
  <c r="D241" i="14"/>
  <c r="E241" i="14"/>
  <c r="F241" i="14"/>
  <c r="G241" i="14"/>
  <c r="H241" i="14"/>
  <c r="I241" i="14"/>
  <c r="J241" i="14"/>
  <c r="L241" i="14"/>
  <c r="M241" i="14"/>
  <c r="N241" i="14"/>
  <c r="O241" i="14"/>
  <c r="BB241" i="14"/>
  <c r="N241" i="20"/>
  <c r="BD241" i="14"/>
  <c r="P241" i="20"/>
  <c r="D242" i="14"/>
  <c r="E242" i="14"/>
  <c r="F242" i="14"/>
  <c r="G242" i="14"/>
  <c r="H242" i="14"/>
  <c r="I242" i="14"/>
  <c r="J242" i="14"/>
  <c r="L242" i="14"/>
  <c r="M242" i="14"/>
  <c r="N242" i="14"/>
  <c r="O242" i="14"/>
  <c r="BB242" i="14"/>
  <c r="N242" i="20"/>
  <c r="BD242" i="14"/>
  <c r="P242" i="20"/>
  <c r="D243" i="14"/>
  <c r="E243" i="14"/>
  <c r="F243" i="14"/>
  <c r="G243" i="14"/>
  <c r="H243" i="14"/>
  <c r="I243" i="14"/>
  <c r="J243" i="14"/>
  <c r="L243" i="14"/>
  <c r="M243" i="14"/>
  <c r="N243" i="14"/>
  <c r="O243" i="14"/>
  <c r="BB243" i="14"/>
  <c r="N243" i="20"/>
  <c r="BD243" i="14"/>
  <c r="P243" i="20"/>
  <c r="D244" i="14"/>
  <c r="E244" i="14"/>
  <c r="F244" i="14"/>
  <c r="G244" i="14"/>
  <c r="H244" i="14"/>
  <c r="I244" i="14"/>
  <c r="J244" i="14"/>
  <c r="L244" i="14"/>
  <c r="M244" i="14"/>
  <c r="N244" i="14"/>
  <c r="O244" i="14"/>
  <c r="BB244" i="14"/>
  <c r="N244" i="20"/>
  <c r="BD244" i="14"/>
  <c r="P244" i="20"/>
  <c r="D245" i="14"/>
  <c r="E245" i="14"/>
  <c r="F245" i="14"/>
  <c r="G245" i="14"/>
  <c r="H245" i="14"/>
  <c r="I245" i="14"/>
  <c r="J245" i="14"/>
  <c r="K245" i="14"/>
  <c r="U245" i="14" s="1"/>
  <c r="L245" i="14"/>
  <c r="M245" i="14"/>
  <c r="N245" i="14"/>
  <c r="O245" i="14"/>
  <c r="BB245" i="14"/>
  <c r="N245" i="20"/>
  <c r="BD245" i="14"/>
  <c r="P245" i="20"/>
  <c r="D246" i="14"/>
  <c r="E246" i="14"/>
  <c r="F246" i="14"/>
  <c r="G246" i="14"/>
  <c r="H246" i="14"/>
  <c r="I246" i="14"/>
  <c r="J246" i="14"/>
  <c r="L246" i="14"/>
  <c r="M246" i="14"/>
  <c r="N246" i="14"/>
  <c r="O246" i="14"/>
  <c r="BB246" i="14"/>
  <c r="BD246" i="14"/>
  <c r="P246" i="20"/>
  <c r="D247" i="14"/>
  <c r="E247" i="14"/>
  <c r="F247" i="14"/>
  <c r="G247" i="14"/>
  <c r="H247" i="14"/>
  <c r="I247" i="14"/>
  <c r="J247" i="14"/>
  <c r="L247" i="14"/>
  <c r="M247" i="14"/>
  <c r="N247" i="14"/>
  <c r="O247" i="14"/>
  <c r="BB247" i="14"/>
  <c r="N247" i="20"/>
  <c r="BD247" i="14"/>
  <c r="P247" i="20"/>
  <c r="D248" i="14"/>
  <c r="E248" i="14"/>
  <c r="F248" i="14"/>
  <c r="G248" i="14"/>
  <c r="H248" i="14"/>
  <c r="I248" i="14"/>
  <c r="J248" i="14"/>
  <c r="L248" i="14"/>
  <c r="M248" i="14"/>
  <c r="N248" i="14"/>
  <c r="O248" i="14"/>
  <c r="BB248" i="14"/>
  <c r="N248" i="20"/>
  <c r="BD248" i="14"/>
  <c r="P248" i="20"/>
  <c r="D249" i="14"/>
  <c r="E249" i="14"/>
  <c r="F249" i="14"/>
  <c r="G249" i="14"/>
  <c r="H249" i="14"/>
  <c r="I249" i="14"/>
  <c r="J249" i="14"/>
  <c r="L249" i="14"/>
  <c r="M249" i="14"/>
  <c r="N249" i="14"/>
  <c r="O249" i="14"/>
  <c r="BB249" i="14"/>
  <c r="N249" i="20"/>
  <c r="BD249" i="14"/>
  <c r="P249" i="20"/>
  <c r="D250" i="14"/>
  <c r="E250" i="14"/>
  <c r="F250" i="14"/>
  <c r="G250" i="14"/>
  <c r="H250" i="14"/>
  <c r="I250" i="14"/>
  <c r="J250" i="14"/>
  <c r="L250" i="14"/>
  <c r="M250" i="14"/>
  <c r="N250" i="14"/>
  <c r="O250" i="14"/>
  <c r="BB250" i="14"/>
  <c r="N250" i="20"/>
  <c r="BD250" i="14"/>
  <c r="D251" i="14"/>
  <c r="E251" i="14"/>
  <c r="F251" i="14"/>
  <c r="G251" i="14"/>
  <c r="H251" i="14"/>
  <c r="I251" i="14"/>
  <c r="J251" i="14"/>
  <c r="L251" i="14"/>
  <c r="M251" i="14"/>
  <c r="N251" i="14"/>
  <c r="O251" i="14"/>
  <c r="BB251" i="14"/>
  <c r="N251" i="20"/>
  <c r="BD251" i="14"/>
  <c r="P251" i="20"/>
  <c r="D252" i="14"/>
  <c r="E252" i="14"/>
  <c r="F252" i="14"/>
  <c r="G252" i="14"/>
  <c r="H252" i="14"/>
  <c r="I252" i="14"/>
  <c r="J252" i="14"/>
  <c r="L252" i="14"/>
  <c r="M252" i="14"/>
  <c r="N252" i="14"/>
  <c r="O252" i="14"/>
  <c r="BB252" i="14"/>
  <c r="N252" i="20"/>
  <c r="BD252" i="14"/>
  <c r="P252" i="20"/>
  <c r="D253" i="14"/>
  <c r="E253" i="14"/>
  <c r="F253" i="14"/>
  <c r="G253" i="14"/>
  <c r="H253" i="14"/>
  <c r="I253" i="14"/>
  <c r="J253" i="14"/>
  <c r="L253" i="14"/>
  <c r="M253" i="14"/>
  <c r="N253" i="14"/>
  <c r="O253" i="14"/>
  <c r="BB253" i="14"/>
  <c r="N253" i="20"/>
  <c r="BD253" i="14"/>
  <c r="P253" i="20"/>
  <c r="D254" i="14"/>
  <c r="E254" i="14"/>
  <c r="F254" i="14"/>
  <c r="G254" i="14"/>
  <c r="H254" i="14"/>
  <c r="I254" i="14"/>
  <c r="J254" i="14"/>
  <c r="L254" i="14"/>
  <c r="M254" i="14"/>
  <c r="N254" i="14"/>
  <c r="O254" i="14"/>
  <c r="BB254" i="14"/>
  <c r="N254" i="20"/>
  <c r="BD254" i="14"/>
  <c r="P254" i="20"/>
  <c r="D255" i="14"/>
  <c r="E255" i="14"/>
  <c r="F255" i="14"/>
  <c r="G255" i="14"/>
  <c r="H255" i="14"/>
  <c r="I255" i="14"/>
  <c r="J255" i="14"/>
  <c r="L255" i="14"/>
  <c r="M255" i="14"/>
  <c r="N255" i="14"/>
  <c r="O255" i="14"/>
  <c r="BB255" i="14"/>
  <c r="N255" i="20"/>
  <c r="BD255" i="14"/>
  <c r="P255" i="20"/>
  <c r="D256" i="14"/>
  <c r="E256" i="14"/>
  <c r="F256" i="14"/>
  <c r="G256" i="14"/>
  <c r="H256" i="14"/>
  <c r="I256" i="14"/>
  <c r="J256" i="14"/>
  <c r="L256" i="14"/>
  <c r="M256" i="14"/>
  <c r="N256" i="14"/>
  <c r="O256" i="14"/>
  <c r="BB256" i="14"/>
  <c r="N256" i="20"/>
  <c r="BD256" i="14"/>
  <c r="P256" i="20"/>
  <c r="D257" i="14"/>
  <c r="E257" i="14"/>
  <c r="F257" i="14"/>
  <c r="G257" i="14"/>
  <c r="H257" i="14"/>
  <c r="I257" i="14"/>
  <c r="J257" i="14"/>
  <c r="L257" i="14"/>
  <c r="M257" i="14"/>
  <c r="N257" i="14"/>
  <c r="O257" i="14"/>
  <c r="BB257" i="14"/>
  <c r="N257" i="20"/>
  <c r="BD257" i="14"/>
  <c r="P257" i="20"/>
  <c r="D258" i="14"/>
  <c r="E258" i="14"/>
  <c r="F258" i="14"/>
  <c r="G258" i="14"/>
  <c r="H258" i="14"/>
  <c r="I258" i="14"/>
  <c r="J258" i="14"/>
  <c r="L258" i="14"/>
  <c r="M258" i="14"/>
  <c r="N258" i="14"/>
  <c r="O258" i="14"/>
  <c r="BB258" i="14"/>
  <c r="N258" i="20"/>
  <c r="BD258" i="14"/>
  <c r="P258" i="20"/>
  <c r="D259" i="14"/>
  <c r="E259" i="14"/>
  <c r="F259" i="14"/>
  <c r="G259" i="14"/>
  <c r="H259" i="14"/>
  <c r="I259" i="14"/>
  <c r="J259" i="14"/>
  <c r="L259" i="14"/>
  <c r="M259" i="14"/>
  <c r="N259" i="14"/>
  <c r="O259" i="14"/>
  <c r="BB259" i="14"/>
  <c r="N259" i="20"/>
  <c r="BD259" i="14"/>
  <c r="P259" i="20"/>
  <c r="D260" i="14"/>
  <c r="E260" i="14"/>
  <c r="F260" i="14"/>
  <c r="G260" i="14"/>
  <c r="H260" i="14"/>
  <c r="I260" i="14"/>
  <c r="J260" i="14"/>
  <c r="L260" i="14"/>
  <c r="M260" i="14"/>
  <c r="N260" i="14"/>
  <c r="O260" i="14"/>
  <c r="BB260" i="14"/>
  <c r="N260" i="20"/>
  <c r="BD260" i="14"/>
  <c r="P260" i="20"/>
  <c r="D261" i="14"/>
  <c r="E261" i="14"/>
  <c r="F261" i="14"/>
  <c r="G261" i="14"/>
  <c r="H261" i="14"/>
  <c r="I261" i="14"/>
  <c r="J261" i="14"/>
  <c r="L261" i="14"/>
  <c r="M261" i="14"/>
  <c r="N261" i="14"/>
  <c r="O261" i="14"/>
  <c r="BB261" i="14"/>
  <c r="N261" i="20"/>
  <c r="BD261" i="14"/>
  <c r="P261" i="20"/>
  <c r="D262" i="14"/>
  <c r="E262" i="14"/>
  <c r="F262" i="14"/>
  <c r="G262" i="14"/>
  <c r="H262" i="14"/>
  <c r="I262" i="14"/>
  <c r="J262" i="14"/>
  <c r="L262" i="14"/>
  <c r="M262" i="14"/>
  <c r="N262" i="14"/>
  <c r="O262" i="14"/>
  <c r="BB262" i="14"/>
  <c r="N262" i="20"/>
  <c r="BD262" i="14"/>
  <c r="P262" i="20"/>
  <c r="D263" i="14"/>
  <c r="E263" i="14"/>
  <c r="F263" i="14"/>
  <c r="G263" i="14"/>
  <c r="H263" i="14"/>
  <c r="I263" i="14"/>
  <c r="J263" i="14"/>
  <c r="L263" i="14"/>
  <c r="M263" i="14"/>
  <c r="N263" i="14"/>
  <c r="O263" i="14"/>
  <c r="BB263" i="14"/>
  <c r="N263" i="20"/>
  <c r="BD263" i="14"/>
  <c r="P263" i="20"/>
  <c r="D264" i="14"/>
  <c r="E264" i="14"/>
  <c r="F264" i="14"/>
  <c r="G264" i="14"/>
  <c r="H264" i="14"/>
  <c r="I264" i="14"/>
  <c r="J264" i="14"/>
  <c r="L264" i="14"/>
  <c r="M264" i="14"/>
  <c r="N264" i="14"/>
  <c r="O264" i="14"/>
  <c r="BB264" i="14"/>
  <c r="N264" i="20"/>
  <c r="BD264" i="14"/>
  <c r="P264" i="20"/>
  <c r="D265" i="14"/>
  <c r="E265" i="14"/>
  <c r="F265" i="14"/>
  <c r="G265" i="14"/>
  <c r="H265" i="14"/>
  <c r="I265" i="14"/>
  <c r="J265" i="14"/>
  <c r="L265" i="14"/>
  <c r="M265" i="14"/>
  <c r="N265" i="14"/>
  <c r="O265" i="14"/>
  <c r="BB265" i="14"/>
  <c r="N265" i="20"/>
  <c r="BD265" i="14"/>
  <c r="P265" i="20"/>
  <c r="D266" i="14"/>
  <c r="E266" i="14"/>
  <c r="F266" i="14"/>
  <c r="G266" i="14"/>
  <c r="H266" i="14"/>
  <c r="I266" i="14"/>
  <c r="J266" i="14"/>
  <c r="L266" i="14"/>
  <c r="M266" i="14"/>
  <c r="N266" i="14"/>
  <c r="O266" i="14"/>
  <c r="BB266" i="14"/>
  <c r="N266" i="20"/>
  <c r="BD266" i="14"/>
  <c r="P266" i="20"/>
  <c r="D267" i="14"/>
  <c r="E267" i="14"/>
  <c r="F267" i="14"/>
  <c r="G267" i="14"/>
  <c r="H267" i="14"/>
  <c r="I267" i="14"/>
  <c r="J267" i="14"/>
  <c r="L267" i="14"/>
  <c r="M267" i="14"/>
  <c r="N267" i="14"/>
  <c r="O267" i="14"/>
  <c r="BB267" i="14"/>
  <c r="N267" i="20"/>
  <c r="BD267" i="14"/>
  <c r="P267" i="20"/>
  <c r="D268" i="14"/>
  <c r="E268" i="14"/>
  <c r="F268" i="14"/>
  <c r="G268" i="14"/>
  <c r="H268" i="14"/>
  <c r="I268" i="14"/>
  <c r="J268" i="14"/>
  <c r="L268" i="14"/>
  <c r="M268" i="14"/>
  <c r="N268" i="14"/>
  <c r="O268" i="14"/>
  <c r="BB268" i="14"/>
  <c r="N268" i="20"/>
  <c r="BD268" i="14"/>
  <c r="P268" i="20"/>
  <c r="D269" i="14"/>
  <c r="E269" i="14"/>
  <c r="F269" i="14"/>
  <c r="G269" i="14"/>
  <c r="H269" i="14"/>
  <c r="I269" i="14"/>
  <c r="J269" i="14"/>
  <c r="L269" i="14"/>
  <c r="M269" i="14"/>
  <c r="N269" i="14"/>
  <c r="O269" i="14"/>
  <c r="BB269" i="14"/>
  <c r="N269" i="20"/>
  <c r="BD269" i="14"/>
  <c r="P269" i="20"/>
  <c r="D270" i="14"/>
  <c r="E270" i="14"/>
  <c r="F270" i="14"/>
  <c r="G270" i="14"/>
  <c r="H270" i="14"/>
  <c r="I270" i="14"/>
  <c r="J270" i="14"/>
  <c r="L270" i="14"/>
  <c r="M270" i="14"/>
  <c r="N270" i="14"/>
  <c r="O270" i="14"/>
  <c r="BB270" i="14"/>
  <c r="N270" i="20"/>
  <c r="BD270" i="14"/>
  <c r="P270" i="20"/>
  <c r="D271" i="14"/>
  <c r="E271" i="14"/>
  <c r="F271" i="14"/>
  <c r="G271" i="14"/>
  <c r="H271" i="14"/>
  <c r="I271" i="14"/>
  <c r="J271" i="14"/>
  <c r="L271" i="14"/>
  <c r="M271" i="14"/>
  <c r="N271" i="14"/>
  <c r="O271" i="14"/>
  <c r="BB271" i="14"/>
  <c r="N271" i="20"/>
  <c r="BD271" i="14"/>
  <c r="P271" i="20"/>
  <c r="D272" i="14"/>
  <c r="E272" i="14"/>
  <c r="F272" i="14"/>
  <c r="G272" i="14"/>
  <c r="H272" i="14"/>
  <c r="I272" i="14"/>
  <c r="J272" i="14"/>
  <c r="L272" i="14"/>
  <c r="M272" i="14"/>
  <c r="N272" i="14"/>
  <c r="O272" i="14"/>
  <c r="BB272" i="14"/>
  <c r="N272" i="20"/>
  <c r="BD272" i="14"/>
  <c r="P272" i="20"/>
  <c r="D273" i="14"/>
  <c r="E273" i="14"/>
  <c r="F273" i="14"/>
  <c r="G273" i="14"/>
  <c r="H273" i="14"/>
  <c r="I273" i="14"/>
  <c r="J273" i="14"/>
  <c r="L273" i="14"/>
  <c r="M273" i="14"/>
  <c r="N273" i="14"/>
  <c r="O273" i="14"/>
  <c r="BB273" i="14"/>
  <c r="N273" i="20"/>
  <c r="BD273" i="14"/>
  <c r="P273" i="20"/>
  <c r="D274" i="14"/>
  <c r="E274" i="14"/>
  <c r="F274" i="14"/>
  <c r="G274" i="14"/>
  <c r="H274" i="14"/>
  <c r="I274" i="14"/>
  <c r="J274" i="14"/>
  <c r="L274" i="14"/>
  <c r="M274" i="14"/>
  <c r="N274" i="14"/>
  <c r="O274" i="14"/>
  <c r="BB274" i="14"/>
  <c r="N274" i="20"/>
  <c r="BD274" i="14"/>
  <c r="P274" i="20"/>
  <c r="D275" i="14"/>
  <c r="E275" i="14"/>
  <c r="F275" i="14"/>
  <c r="G275" i="14"/>
  <c r="H275" i="14"/>
  <c r="I275" i="14"/>
  <c r="J275" i="14"/>
  <c r="L275" i="14"/>
  <c r="M275" i="14"/>
  <c r="N275" i="14"/>
  <c r="O275" i="14"/>
  <c r="BB275" i="14"/>
  <c r="N275" i="20"/>
  <c r="BD275" i="14"/>
  <c r="D276" i="14"/>
  <c r="E276" i="14"/>
  <c r="F276" i="14"/>
  <c r="G276" i="14"/>
  <c r="H276" i="14"/>
  <c r="I276" i="14"/>
  <c r="J276" i="14"/>
  <c r="L276" i="14"/>
  <c r="M276" i="14"/>
  <c r="N276" i="14"/>
  <c r="O276" i="14"/>
  <c r="BB276" i="14"/>
  <c r="N276" i="20"/>
  <c r="BD276" i="14"/>
  <c r="P276" i="20"/>
  <c r="D277" i="14"/>
  <c r="E277" i="14"/>
  <c r="F277" i="14"/>
  <c r="G277" i="14"/>
  <c r="H277" i="14"/>
  <c r="I277" i="14"/>
  <c r="J277" i="14"/>
  <c r="L277" i="14"/>
  <c r="M277" i="14"/>
  <c r="N277" i="14"/>
  <c r="O277" i="14"/>
  <c r="BB277" i="14"/>
  <c r="N277" i="20"/>
  <c r="BD277" i="14"/>
  <c r="P277" i="20"/>
  <c r="D278" i="14"/>
  <c r="E278" i="14"/>
  <c r="F278" i="14"/>
  <c r="G278" i="14"/>
  <c r="H278" i="14"/>
  <c r="I278" i="14"/>
  <c r="J278" i="14"/>
  <c r="L278" i="14"/>
  <c r="M278" i="14"/>
  <c r="N278" i="14"/>
  <c r="O278" i="14"/>
  <c r="BB278" i="14"/>
  <c r="N278" i="20"/>
  <c r="BD278" i="14"/>
  <c r="P278" i="20"/>
  <c r="D279" i="14"/>
  <c r="E279" i="14"/>
  <c r="F279" i="14"/>
  <c r="G279" i="14"/>
  <c r="H279" i="14"/>
  <c r="I279" i="14"/>
  <c r="J279" i="14"/>
  <c r="L279" i="14"/>
  <c r="M279" i="14"/>
  <c r="N279" i="14"/>
  <c r="O279" i="14"/>
  <c r="BB279" i="14"/>
  <c r="N279" i="20"/>
  <c r="BD279" i="14"/>
  <c r="P279" i="20"/>
  <c r="D280" i="14"/>
  <c r="E280" i="14"/>
  <c r="F280" i="14"/>
  <c r="G280" i="14"/>
  <c r="H280" i="14"/>
  <c r="I280" i="14"/>
  <c r="J280" i="14"/>
  <c r="L280" i="14"/>
  <c r="M280" i="14"/>
  <c r="N280" i="14"/>
  <c r="O280" i="14"/>
  <c r="BB280" i="14"/>
  <c r="N280" i="20"/>
  <c r="BD280" i="14"/>
  <c r="P280" i="20"/>
  <c r="D281" i="14"/>
  <c r="E281" i="14"/>
  <c r="F281" i="14"/>
  <c r="G281" i="14"/>
  <c r="H281" i="14"/>
  <c r="I281" i="14"/>
  <c r="J281" i="14"/>
  <c r="L281" i="14"/>
  <c r="M281" i="14"/>
  <c r="N281" i="14"/>
  <c r="O281" i="14"/>
  <c r="BB281" i="14"/>
  <c r="N281" i="20"/>
  <c r="BD281" i="14"/>
  <c r="P281" i="20"/>
  <c r="D282" i="14"/>
  <c r="E282" i="14"/>
  <c r="F282" i="14"/>
  <c r="G282" i="14"/>
  <c r="H282" i="14"/>
  <c r="I282" i="14"/>
  <c r="J282" i="14"/>
  <c r="L282" i="14"/>
  <c r="M282" i="14"/>
  <c r="N282" i="14"/>
  <c r="O282" i="14"/>
  <c r="BB282" i="14"/>
  <c r="N282" i="20"/>
  <c r="BD282" i="14"/>
  <c r="P282" i="20"/>
  <c r="D283" i="14"/>
  <c r="E283" i="14"/>
  <c r="F283" i="14"/>
  <c r="G283" i="14"/>
  <c r="H283" i="14"/>
  <c r="I283" i="14"/>
  <c r="J283" i="14"/>
  <c r="L283" i="14"/>
  <c r="M283" i="14"/>
  <c r="N283" i="14"/>
  <c r="O283" i="14"/>
  <c r="BB283" i="14"/>
  <c r="BD283" i="14"/>
  <c r="P283" i="20"/>
  <c r="D284" i="14"/>
  <c r="E284" i="14"/>
  <c r="F284" i="14"/>
  <c r="G284" i="14"/>
  <c r="H284" i="14"/>
  <c r="I284" i="14"/>
  <c r="J284" i="14"/>
  <c r="L284" i="14"/>
  <c r="M284" i="14"/>
  <c r="N284" i="14"/>
  <c r="O284" i="14"/>
  <c r="BB284" i="14"/>
  <c r="N284" i="20"/>
  <c r="BD284" i="14"/>
  <c r="P284" i="20"/>
  <c r="D285" i="14"/>
  <c r="E285" i="14"/>
  <c r="F285" i="14"/>
  <c r="G285" i="14"/>
  <c r="H285" i="14"/>
  <c r="I285" i="14"/>
  <c r="J285" i="14"/>
  <c r="L285" i="14"/>
  <c r="M285" i="14"/>
  <c r="N285" i="14"/>
  <c r="O285" i="14"/>
  <c r="BB285" i="14"/>
  <c r="N285" i="20"/>
  <c r="BD285" i="14"/>
  <c r="P285" i="20"/>
  <c r="D286" i="14"/>
  <c r="E286" i="14"/>
  <c r="F286" i="14"/>
  <c r="G286" i="14"/>
  <c r="H286" i="14"/>
  <c r="I286" i="14"/>
  <c r="J286" i="14"/>
  <c r="L286" i="14"/>
  <c r="M286" i="14"/>
  <c r="N286" i="14"/>
  <c r="O286" i="14"/>
  <c r="BB286" i="14"/>
  <c r="N286" i="20"/>
  <c r="BD286" i="14"/>
  <c r="P286" i="20"/>
  <c r="D287" i="14"/>
  <c r="E287" i="14"/>
  <c r="F287" i="14"/>
  <c r="G287" i="14"/>
  <c r="H287" i="14"/>
  <c r="I287" i="14"/>
  <c r="J287" i="14"/>
  <c r="L287" i="14"/>
  <c r="M287" i="14"/>
  <c r="N287" i="14"/>
  <c r="O287" i="14"/>
  <c r="BB287" i="14"/>
  <c r="N287" i="20"/>
  <c r="BD287" i="14"/>
  <c r="P287" i="20"/>
  <c r="D288" i="14"/>
  <c r="E288" i="14"/>
  <c r="F288" i="14"/>
  <c r="G288" i="14"/>
  <c r="H288" i="14"/>
  <c r="I288" i="14"/>
  <c r="J288" i="14"/>
  <c r="L288" i="14"/>
  <c r="M288" i="14"/>
  <c r="N288" i="14"/>
  <c r="O288" i="14"/>
  <c r="BB288" i="14"/>
  <c r="N288" i="20"/>
  <c r="BD288" i="14"/>
  <c r="P288" i="20"/>
  <c r="D289" i="14"/>
  <c r="E289" i="14"/>
  <c r="F289" i="14"/>
  <c r="G289" i="14"/>
  <c r="H289" i="14"/>
  <c r="I289" i="14"/>
  <c r="J289" i="14"/>
  <c r="L289" i="14"/>
  <c r="M289" i="14"/>
  <c r="N289" i="14"/>
  <c r="O289" i="14"/>
  <c r="BB289" i="14"/>
  <c r="N289" i="20"/>
  <c r="BD289" i="14"/>
  <c r="P289" i="20"/>
  <c r="D290" i="14"/>
  <c r="E290" i="14"/>
  <c r="F290" i="14"/>
  <c r="G290" i="14"/>
  <c r="H290" i="14"/>
  <c r="I290" i="14"/>
  <c r="J290" i="14"/>
  <c r="L290" i="14"/>
  <c r="M290" i="14"/>
  <c r="N290" i="14"/>
  <c r="O290" i="14"/>
  <c r="BB290" i="14"/>
  <c r="N290" i="20"/>
  <c r="BD290" i="14"/>
  <c r="D291" i="14"/>
  <c r="E291" i="14"/>
  <c r="F291" i="14"/>
  <c r="G291" i="14"/>
  <c r="H291" i="14"/>
  <c r="I291" i="14"/>
  <c r="J291" i="14"/>
  <c r="L291" i="14"/>
  <c r="M291" i="14"/>
  <c r="N291" i="14"/>
  <c r="O291" i="14"/>
  <c r="BB291" i="14"/>
  <c r="N291" i="20"/>
  <c r="BD291" i="14"/>
  <c r="P291" i="20"/>
  <c r="D292" i="14"/>
  <c r="E292" i="14"/>
  <c r="F292" i="14"/>
  <c r="G292" i="14"/>
  <c r="H292" i="14"/>
  <c r="I292" i="14"/>
  <c r="J292" i="14"/>
  <c r="L292" i="14"/>
  <c r="M292" i="14"/>
  <c r="N292" i="14"/>
  <c r="O292" i="14"/>
  <c r="BB292" i="14"/>
  <c r="N292" i="20"/>
  <c r="BD292" i="14"/>
  <c r="P292" i="20"/>
  <c r="D293" i="14"/>
  <c r="E293" i="14"/>
  <c r="F293" i="14"/>
  <c r="G293" i="14"/>
  <c r="H293" i="14"/>
  <c r="I293" i="14"/>
  <c r="J293" i="14"/>
  <c r="L293" i="14"/>
  <c r="M293" i="14"/>
  <c r="N293" i="14"/>
  <c r="O293" i="14"/>
  <c r="BB293" i="14"/>
  <c r="N293" i="20"/>
  <c r="BD293" i="14"/>
  <c r="P293" i="20"/>
  <c r="D294" i="14"/>
  <c r="E294" i="14"/>
  <c r="F294" i="14"/>
  <c r="G294" i="14"/>
  <c r="H294" i="14"/>
  <c r="I294" i="14"/>
  <c r="J294" i="14"/>
  <c r="L294" i="14"/>
  <c r="M294" i="14"/>
  <c r="N294" i="14"/>
  <c r="O294" i="14"/>
  <c r="BB294" i="14"/>
  <c r="N294" i="20"/>
  <c r="BD294" i="14"/>
  <c r="P294" i="20"/>
  <c r="D295" i="14"/>
  <c r="E295" i="14"/>
  <c r="F295" i="14"/>
  <c r="G295" i="14"/>
  <c r="H295" i="14"/>
  <c r="I295" i="14"/>
  <c r="J295" i="14"/>
  <c r="L295" i="14"/>
  <c r="M295" i="14"/>
  <c r="N295" i="14"/>
  <c r="O295" i="14"/>
  <c r="BB295" i="14"/>
  <c r="N295" i="20"/>
  <c r="BD295" i="14"/>
  <c r="P295" i="20"/>
  <c r="D296" i="14"/>
  <c r="E296" i="14"/>
  <c r="F296" i="14"/>
  <c r="G296" i="14"/>
  <c r="H296" i="14"/>
  <c r="I296" i="14"/>
  <c r="J296" i="14"/>
  <c r="L296" i="14"/>
  <c r="M296" i="14"/>
  <c r="N296" i="14"/>
  <c r="O296" i="14"/>
  <c r="BB296" i="14"/>
  <c r="N296" i="20"/>
  <c r="BD296" i="14"/>
  <c r="P296" i="20"/>
  <c r="D297" i="14"/>
  <c r="E297" i="14"/>
  <c r="F297" i="14"/>
  <c r="G297" i="14"/>
  <c r="H297" i="14"/>
  <c r="I297" i="14"/>
  <c r="J297" i="14"/>
  <c r="L297" i="14"/>
  <c r="M297" i="14"/>
  <c r="N297" i="14"/>
  <c r="O297" i="14"/>
  <c r="BB297" i="14"/>
  <c r="N297" i="20"/>
  <c r="BD297" i="14"/>
  <c r="P297" i="20"/>
  <c r="D298" i="14"/>
  <c r="E298" i="14"/>
  <c r="F298" i="14"/>
  <c r="G298" i="14"/>
  <c r="H298" i="14"/>
  <c r="I298" i="14"/>
  <c r="J298" i="14"/>
  <c r="L298" i="14"/>
  <c r="M298" i="14"/>
  <c r="N298" i="14"/>
  <c r="O298" i="14"/>
  <c r="BB298" i="14"/>
  <c r="N298" i="20"/>
  <c r="BD298" i="14"/>
  <c r="P298" i="20"/>
  <c r="D299" i="14"/>
  <c r="E299" i="14"/>
  <c r="F299" i="14"/>
  <c r="G299" i="14"/>
  <c r="H299" i="14"/>
  <c r="I299" i="14"/>
  <c r="J299" i="14"/>
  <c r="L299" i="14"/>
  <c r="M299" i="14"/>
  <c r="N299" i="14"/>
  <c r="O299" i="14"/>
  <c r="BB299" i="14"/>
  <c r="BD299" i="14"/>
  <c r="P299" i="20"/>
  <c r="D300" i="14"/>
  <c r="E300" i="14"/>
  <c r="F300" i="14"/>
  <c r="G300" i="14"/>
  <c r="H300" i="14"/>
  <c r="I300" i="14"/>
  <c r="J300" i="14"/>
  <c r="L300" i="14"/>
  <c r="M300" i="14"/>
  <c r="N300" i="14"/>
  <c r="O300" i="14"/>
  <c r="BB300" i="14"/>
  <c r="N300" i="20"/>
  <c r="BD300" i="14"/>
  <c r="P300" i="20"/>
  <c r="D301" i="14"/>
  <c r="E301" i="14"/>
  <c r="F301" i="14"/>
  <c r="G301" i="14"/>
  <c r="H301" i="14"/>
  <c r="I301" i="14"/>
  <c r="J301" i="14"/>
  <c r="L301" i="14"/>
  <c r="M301" i="14"/>
  <c r="N301" i="14"/>
  <c r="O301" i="14"/>
  <c r="BB301" i="14"/>
  <c r="N301" i="20"/>
  <c r="BD301" i="14"/>
  <c r="P301" i="20"/>
  <c r="D302" i="14"/>
  <c r="E302" i="14"/>
  <c r="F302" i="14"/>
  <c r="G302" i="14"/>
  <c r="H302" i="14"/>
  <c r="I302" i="14"/>
  <c r="J302" i="14"/>
  <c r="K302" i="14"/>
  <c r="U302" i="14" s="1"/>
  <c r="L302" i="14"/>
  <c r="M302" i="14"/>
  <c r="N302" i="14"/>
  <c r="O302" i="14"/>
  <c r="BB302" i="14"/>
  <c r="N302" i="20"/>
  <c r="BD302" i="14"/>
  <c r="P302" i="20"/>
  <c r="D303" i="14"/>
  <c r="E303" i="14"/>
  <c r="F303" i="14"/>
  <c r="G303" i="14"/>
  <c r="H303" i="14"/>
  <c r="I303" i="14"/>
  <c r="J303" i="14"/>
  <c r="L303" i="14"/>
  <c r="M303" i="14"/>
  <c r="N303" i="14"/>
  <c r="O303" i="14"/>
  <c r="BB303" i="14"/>
  <c r="N303" i="20"/>
  <c r="BD303" i="14"/>
  <c r="P303" i="20"/>
  <c r="D304" i="14"/>
  <c r="E304" i="14"/>
  <c r="F304" i="14"/>
  <c r="G304" i="14"/>
  <c r="H304" i="14"/>
  <c r="I304" i="14"/>
  <c r="J304" i="14"/>
  <c r="K304" i="14"/>
  <c r="U304" i="14" s="1"/>
  <c r="L304" i="14"/>
  <c r="M304" i="14"/>
  <c r="N304" i="14"/>
  <c r="O304" i="14"/>
  <c r="BB304" i="14"/>
  <c r="N304" i="20"/>
  <c r="BD304" i="14"/>
  <c r="P304" i="20"/>
  <c r="D305" i="14"/>
  <c r="E305" i="14"/>
  <c r="F305" i="14"/>
  <c r="G305" i="14"/>
  <c r="H305" i="14"/>
  <c r="I305" i="14"/>
  <c r="J305" i="14"/>
  <c r="L305" i="14"/>
  <c r="M305" i="14"/>
  <c r="N305" i="14"/>
  <c r="O305" i="14"/>
  <c r="BB305" i="14"/>
  <c r="N305" i="20"/>
  <c r="BD305" i="14"/>
  <c r="P305" i="20"/>
  <c r="D306" i="14"/>
  <c r="E306" i="14"/>
  <c r="F306" i="14"/>
  <c r="G306" i="14"/>
  <c r="H306" i="14"/>
  <c r="I306" i="14"/>
  <c r="J306" i="14"/>
  <c r="L306" i="14"/>
  <c r="M306" i="14"/>
  <c r="N306" i="14"/>
  <c r="O306" i="14"/>
  <c r="BB306" i="14"/>
  <c r="N306" i="20"/>
  <c r="BD306" i="14"/>
  <c r="P306" i="20"/>
  <c r="D307" i="14"/>
  <c r="E307" i="14"/>
  <c r="F307" i="14"/>
  <c r="G307" i="14"/>
  <c r="H307" i="14"/>
  <c r="I307" i="14"/>
  <c r="J307" i="14"/>
  <c r="L307" i="14"/>
  <c r="M307" i="14"/>
  <c r="N307" i="14"/>
  <c r="O307" i="14"/>
  <c r="BB307" i="14"/>
  <c r="N307" i="20"/>
  <c r="BD307" i="14"/>
  <c r="P307" i="20"/>
  <c r="D308" i="14"/>
  <c r="E308" i="14"/>
  <c r="F308" i="14"/>
  <c r="G308" i="14"/>
  <c r="H308" i="14"/>
  <c r="I308" i="14"/>
  <c r="J308" i="14"/>
  <c r="L308" i="14"/>
  <c r="M308" i="14"/>
  <c r="N308" i="14"/>
  <c r="O308" i="14"/>
  <c r="BB308" i="14"/>
  <c r="N308" i="20"/>
  <c r="BD308" i="14"/>
  <c r="P308" i="20"/>
  <c r="D309" i="14"/>
  <c r="E309" i="14"/>
  <c r="F309" i="14"/>
  <c r="G309" i="14"/>
  <c r="H309" i="14"/>
  <c r="I309" i="14"/>
  <c r="J309" i="14"/>
  <c r="L309" i="14"/>
  <c r="M309" i="14"/>
  <c r="N309" i="14"/>
  <c r="O309" i="14"/>
  <c r="BB309" i="14"/>
  <c r="N309" i="20"/>
  <c r="BD309" i="14"/>
  <c r="P309" i="20"/>
  <c r="D310" i="14"/>
  <c r="E310" i="14"/>
  <c r="F310" i="14"/>
  <c r="G310" i="14"/>
  <c r="H310" i="14"/>
  <c r="I310" i="14"/>
  <c r="J310" i="14"/>
  <c r="L310" i="14"/>
  <c r="M310" i="14"/>
  <c r="N310" i="14"/>
  <c r="O310" i="14"/>
  <c r="BB310" i="14"/>
  <c r="N310" i="20"/>
  <c r="BD310" i="14"/>
  <c r="P310" i="20"/>
  <c r="D311" i="14"/>
  <c r="E311" i="14"/>
  <c r="F311" i="14"/>
  <c r="G311" i="14"/>
  <c r="H311" i="14"/>
  <c r="I311" i="14"/>
  <c r="J311" i="14"/>
  <c r="L311" i="14"/>
  <c r="M311" i="14"/>
  <c r="N311" i="14"/>
  <c r="O311" i="14"/>
  <c r="BB311" i="14"/>
  <c r="N311" i="20"/>
  <c r="BD311" i="14"/>
  <c r="P311" i="20"/>
  <c r="D312" i="14"/>
  <c r="E312" i="14"/>
  <c r="F312" i="14"/>
  <c r="G312" i="14"/>
  <c r="H312" i="14"/>
  <c r="I312" i="14"/>
  <c r="J312" i="14"/>
  <c r="L312" i="14"/>
  <c r="M312" i="14"/>
  <c r="N312" i="14"/>
  <c r="O312" i="14"/>
  <c r="BB312" i="14"/>
  <c r="N312" i="20"/>
  <c r="BD312" i="14"/>
  <c r="P312" i="20"/>
  <c r="D313" i="14"/>
  <c r="E313" i="14"/>
  <c r="F313" i="14"/>
  <c r="G313" i="14"/>
  <c r="H313" i="14"/>
  <c r="I313" i="14"/>
  <c r="J313" i="14"/>
  <c r="L313" i="14"/>
  <c r="M313" i="14"/>
  <c r="N313" i="14"/>
  <c r="O313" i="14"/>
  <c r="BB313" i="14"/>
  <c r="N313" i="20"/>
  <c r="BD313" i="14"/>
  <c r="P313" i="20"/>
  <c r="D314" i="14"/>
  <c r="E314" i="14"/>
  <c r="F314" i="14"/>
  <c r="G314" i="14"/>
  <c r="H314" i="14"/>
  <c r="I314" i="14"/>
  <c r="J314" i="14"/>
  <c r="L314" i="14"/>
  <c r="M314" i="14"/>
  <c r="N314" i="14"/>
  <c r="O314" i="14"/>
  <c r="BB314" i="14"/>
  <c r="N314" i="20"/>
  <c r="BD314" i="14"/>
  <c r="P314" i="20"/>
  <c r="D315" i="14"/>
  <c r="E315" i="14"/>
  <c r="F315" i="14"/>
  <c r="G315" i="14"/>
  <c r="H315" i="14"/>
  <c r="I315" i="14"/>
  <c r="J315" i="14"/>
  <c r="L315" i="14"/>
  <c r="M315" i="14"/>
  <c r="N315" i="14"/>
  <c r="O315" i="14"/>
  <c r="BB315" i="14"/>
  <c r="N315" i="20"/>
  <c r="BD315" i="14"/>
  <c r="P315" i="20"/>
  <c r="D316" i="14"/>
  <c r="E316" i="14"/>
  <c r="F316" i="14"/>
  <c r="G316" i="14"/>
  <c r="H316" i="14"/>
  <c r="I316" i="14"/>
  <c r="J316" i="14"/>
  <c r="L316" i="14"/>
  <c r="M316" i="14"/>
  <c r="N316" i="14"/>
  <c r="O316" i="14"/>
  <c r="BB316" i="14"/>
  <c r="N316" i="20"/>
  <c r="BD316" i="14"/>
  <c r="P316" i="20"/>
  <c r="D317" i="14"/>
  <c r="E317" i="14"/>
  <c r="F317" i="14"/>
  <c r="G317" i="14"/>
  <c r="H317" i="14"/>
  <c r="I317" i="14"/>
  <c r="J317" i="14"/>
  <c r="L317" i="14"/>
  <c r="M317" i="14"/>
  <c r="N317" i="14"/>
  <c r="O317" i="14"/>
  <c r="BB317" i="14"/>
  <c r="N317" i="20"/>
  <c r="BD317" i="14"/>
  <c r="P317" i="20"/>
  <c r="D318" i="14"/>
  <c r="E318" i="14"/>
  <c r="F318" i="14"/>
  <c r="G318" i="14"/>
  <c r="H318" i="14"/>
  <c r="I318" i="14"/>
  <c r="J318" i="14"/>
  <c r="L318" i="14"/>
  <c r="M318" i="14"/>
  <c r="N318" i="14"/>
  <c r="O318" i="14"/>
  <c r="BB318" i="14"/>
  <c r="N318" i="20"/>
  <c r="BD318" i="14"/>
  <c r="P318" i="20"/>
  <c r="D319" i="14"/>
  <c r="E319" i="14"/>
  <c r="F319" i="14"/>
  <c r="G319" i="14"/>
  <c r="H319" i="14"/>
  <c r="I319" i="14"/>
  <c r="J319" i="14"/>
  <c r="L319" i="14"/>
  <c r="M319" i="14"/>
  <c r="N319" i="14"/>
  <c r="O319" i="14"/>
  <c r="BB319" i="14"/>
  <c r="N319" i="20"/>
  <c r="BD319" i="14"/>
  <c r="P319" i="20"/>
  <c r="D320" i="14"/>
  <c r="E320" i="14"/>
  <c r="F320" i="14"/>
  <c r="G320" i="14"/>
  <c r="H320" i="14"/>
  <c r="I320" i="14"/>
  <c r="J320" i="14"/>
  <c r="L320" i="14"/>
  <c r="M320" i="14"/>
  <c r="N320" i="14"/>
  <c r="O320" i="14"/>
  <c r="BB320" i="14"/>
  <c r="N320" i="20"/>
  <c r="BD320" i="14"/>
  <c r="P320" i="20"/>
  <c r="D321" i="14"/>
  <c r="E321" i="14"/>
  <c r="F321" i="14"/>
  <c r="G321" i="14"/>
  <c r="H321" i="14"/>
  <c r="I321" i="14"/>
  <c r="J321" i="14"/>
  <c r="L321" i="14"/>
  <c r="M321" i="14"/>
  <c r="N321" i="14"/>
  <c r="O321" i="14"/>
  <c r="BB321" i="14"/>
  <c r="N321" i="20"/>
  <c r="BD321" i="14"/>
  <c r="P321" i="20"/>
  <c r="D322" i="14"/>
  <c r="E322" i="14"/>
  <c r="F322" i="14"/>
  <c r="G322" i="14"/>
  <c r="H322" i="14"/>
  <c r="I322" i="14"/>
  <c r="J322" i="14"/>
  <c r="L322" i="14"/>
  <c r="M322" i="14"/>
  <c r="N322" i="14"/>
  <c r="O322" i="14"/>
  <c r="BB322" i="14"/>
  <c r="N322" i="20"/>
  <c r="BD322" i="14"/>
  <c r="P322" i="20"/>
  <c r="D323" i="14"/>
  <c r="E323" i="14"/>
  <c r="F323" i="14"/>
  <c r="G323" i="14"/>
  <c r="H323" i="14"/>
  <c r="I323" i="14"/>
  <c r="J323" i="14"/>
  <c r="L323" i="14"/>
  <c r="M323" i="14"/>
  <c r="N323" i="14"/>
  <c r="O323" i="14"/>
  <c r="BB323" i="14"/>
  <c r="N323" i="20"/>
  <c r="BD323" i="14"/>
  <c r="D324" i="14"/>
  <c r="E324" i="14"/>
  <c r="F324" i="14"/>
  <c r="G324" i="14"/>
  <c r="H324" i="14"/>
  <c r="I324" i="14"/>
  <c r="J324" i="14"/>
  <c r="L324" i="14"/>
  <c r="M324" i="14"/>
  <c r="N324" i="14"/>
  <c r="O324" i="14"/>
  <c r="BB324" i="14"/>
  <c r="N324" i="20"/>
  <c r="BD324" i="14"/>
  <c r="P324" i="20"/>
  <c r="D325" i="14"/>
  <c r="E325" i="14"/>
  <c r="F325" i="14"/>
  <c r="G325" i="14"/>
  <c r="H325" i="14"/>
  <c r="I325" i="14"/>
  <c r="J325" i="14"/>
  <c r="L325" i="14"/>
  <c r="M325" i="14"/>
  <c r="N325" i="14"/>
  <c r="O325" i="14"/>
  <c r="BB325" i="14"/>
  <c r="N325" i="20"/>
  <c r="BD325" i="14"/>
  <c r="P325" i="20"/>
  <c r="D326" i="14"/>
  <c r="E326" i="14"/>
  <c r="F326" i="14"/>
  <c r="G326" i="14"/>
  <c r="H326" i="14"/>
  <c r="I326" i="14"/>
  <c r="J326" i="14"/>
  <c r="L326" i="14"/>
  <c r="M326" i="14"/>
  <c r="N326" i="14"/>
  <c r="O326" i="14"/>
  <c r="BB326" i="14"/>
  <c r="N326" i="20"/>
  <c r="BD326" i="14"/>
  <c r="P326" i="20"/>
  <c r="D327" i="14"/>
  <c r="E327" i="14"/>
  <c r="F327" i="14"/>
  <c r="G327" i="14"/>
  <c r="H327" i="14"/>
  <c r="I327" i="14"/>
  <c r="J327" i="14"/>
  <c r="L327" i="14"/>
  <c r="M327" i="14"/>
  <c r="N327" i="14"/>
  <c r="O327" i="14"/>
  <c r="BB327" i="14"/>
  <c r="N327" i="20"/>
  <c r="BD327" i="14"/>
  <c r="P327" i="20"/>
  <c r="D328" i="14"/>
  <c r="E328" i="14"/>
  <c r="F328" i="14"/>
  <c r="G328" i="14"/>
  <c r="H328" i="14"/>
  <c r="I328" i="14"/>
  <c r="J328" i="14"/>
  <c r="L328" i="14"/>
  <c r="M328" i="14"/>
  <c r="N328" i="14"/>
  <c r="O328" i="14"/>
  <c r="BB328" i="14"/>
  <c r="N328" i="20"/>
  <c r="BD328" i="14"/>
  <c r="P328" i="20"/>
  <c r="D329" i="14"/>
  <c r="E329" i="14"/>
  <c r="F329" i="14"/>
  <c r="G329" i="14"/>
  <c r="H329" i="14"/>
  <c r="I329" i="14"/>
  <c r="J329" i="14"/>
  <c r="K329" i="14"/>
  <c r="U329" i="14" s="1"/>
  <c r="L329" i="14"/>
  <c r="M329" i="14"/>
  <c r="N329" i="14"/>
  <c r="O329" i="14"/>
  <c r="BB329" i="14"/>
  <c r="N329" i="20"/>
  <c r="BD329" i="14"/>
  <c r="P329" i="20"/>
  <c r="D330" i="14"/>
  <c r="E330" i="14"/>
  <c r="F330" i="14"/>
  <c r="G330" i="14"/>
  <c r="H330" i="14"/>
  <c r="I330" i="14"/>
  <c r="J330" i="14"/>
  <c r="L330" i="14"/>
  <c r="M330" i="14"/>
  <c r="N330" i="14"/>
  <c r="O330" i="14"/>
  <c r="BB330" i="14"/>
  <c r="N330" i="20"/>
  <c r="BD330" i="14"/>
  <c r="P330" i="20"/>
  <c r="D331" i="14"/>
  <c r="E331" i="14"/>
  <c r="F331" i="14"/>
  <c r="G331" i="14"/>
  <c r="H331" i="14"/>
  <c r="I331" i="14"/>
  <c r="J331" i="14"/>
  <c r="L331" i="14"/>
  <c r="M331" i="14"/>
  <c r="N331" i="14"/>
  <c r="O331" i="14"/>
  <c r="BB331" i="14"/>
  <c r="N331" i="20"/>
  <c r="BD331" i="14"/>
  <c r="P331" i="20"/>
  <c r="D332" i="14"/>
  <c r="E332" i="14"/>
  <c r="F332" i="14"/>
  <c r="G332" i="14"/>
  <c r="H332" i="14"/>
  <c r="I332" i="14"/>
  <c r="J332" i="14"/>
  <c r="L332" i="14"/>
  <c r="M332" i="14"/>
  <c r="N332" i="14"/>
  <c r="O332" i="14"/>
  <c r="BB332" i="14"/>
  <c r="N332" i="20"/>
  <c r="BD332" i="14"/>
  <c r="P332" i="20"/>
  <c r="D333" i="14"/>
  <c r="E333" i="14"/>
  <c r="F333" i="14"/>
  <c r="G333" i="14"/>
  <c r="H333" i="14"/>
  <c r="I333" i="14"/>
  <c r="J333" i="14"/>
  <c r="L333" i="14"/>
  <c r="M333" i="14"/>
  <c r="N333" i="14"/>
  <c r="O333" i="14"/>
  <c r="BB333" i="14"/>
  <c r="N333" i="20"/>
  <c r="BD333" i="14"/>
  <c r="P333" i="20"/>
  <c r="D334" i="14"/>
  <c r="E334" i="14"/>
  <c r="F334" i="14"/>
  <c r="G334" i="14"/>
  <c r="H334" i="14"/>
  <c r="I334" i="14"/>
  <c r="J334" i="14"/>
  <c r="L334" i="14"/>
  <c r="M334" i="14"/>
  <c r="N334" i="14"/>
  <c r="O334" i="14"/>
  <c r="BB334" i="14"/>
  <c r="N334" i="20"/>
  <c r="BD334" i="14"/>
  <c r="P334" i="20"/>
  <c r="D335" i="14"/>
  <c r="E335" i="14"/>
  <c r="F335" i="14"/>
  <c r="G335" i="14"/>
  <c r="H335" i="14"/>
  <c r="I335" i="14"/>
  <c r="J335" i="14"/>
  <c r="L335" i="14"/>
  <c r="M335" i="14"/>
  <c r="N335" i="14"/>
  <c r="O335" i="14"/>
  <c r="BB335" i="14"/>
  <c r="N335" i="20"/>
  <c r="BD335" i="14"/>
  <c r="P335" i="20"/>
  <c r="D336" i="14"/>
  <c r="E336" i="14"/>
  <c r="F336" i="14"/>
  <c r="G336" i="14"/>
  <c r="H336" i="14"/>
  <c r="I336" i="14"/>
  <c r="J336" i="14"/>
  <c r="L336" i="14"/>
  <c r="M336" i="14"/>
  <c r="N336" i="14"/>
  <c r="O336" i="14"/>
  <c r="BB336" i="14"/>
  <c r="N336" i="20"/>
  <c r="BD336" i="14"/>
  <c r="P336" i="20"/>
  <c r="D337" i="14"/>
  <c r="E337" i="14"/>
  <c r="F337" i="14"/>
  <c r="G337" i="14"/>
  <c r="H337" i="14"/>
  <c r="I337" i="14"/>
  <c r="J337" i="14"/>
  <c r="L337" i="14"/>
  <c r="M337" i="14"/>
  <c r="N337" i="14"/>
  <c r="O337" i="14"/>
  <c r="BB337" i="14"/>
  <c r="N337" i="20"/>
  <c r="BD337" i="14"/>
  <c r="D338" i="14"/>
  <c r="E338" i="14"/>
  <c r="F338" i="14"/>
  <c r="G338" i="14"/>
  <c r="H338" i="14"/>
  <c r="I338" i="14"/>
  <c r="J338" i="14"/>
  <c r="L338" i="14"/>
  <c r="M338" i="14"/>
  <c r="N338" i="14"/>
  <c r="O338" i="14"/>
  <c r="BB338" i="14"/>
  <c r="N338" i="20"/>
  <c r="BD338" i="14"/>
  <c r="P338" i="20"/>
  <c r="D339" i="14"/>
  <c r="E339" i="14"/>
  <c r="F339" i="14"/>
  <c r="G339" i="14"/>
  <c r="H339" i="14"/>
  <c r="I339" i="14"/>
  <c r="J339" i="14"/>
  <c r="L339" i="14"/>
  <c r="M339" i="14"/>
  <c r="N339" i="14"/>
  <c r="O339" i="14"/>
  <c r="BB339" i="14"/>
  <c r="N339" i="20"/>
  <c r="BD339" i="14"/>
  <c r="P339" i="20"/>
  <c r="D340" i="14"/>
  <c r="E340" i="14"/>
  <c r="F340" i="14"/>
  <c r="G340" i="14"/>
  <c r="H340" i="14"/>
  <c r="I340" i="14"/>
  <c r="J340" i="14"/>
  <c r="L340" i="14"/>
  <c r="M340" i="14"/>
  <c r="N340" i="14"/>
  <c r="O340" i="14"/>
  <c r="BB340" i="14"/>
  <c r="N340" i="20"/>
  <c r="BD340" i="14"/>
  <c r="P340" i="20"/>
  <c r="D341" i="14"/>
  <c r="E341" i="14"/>
  <c r="F341" i="14"/>
  <c r="G341" i="14"/>
  <c r="H341" i="14"/>
  <c r="I341" i="14"/>
  <c r="J341" i="14"/>
  <c r="L341" i="14"/>
  <c r="M341" i="14"/>
  <c r="N341" i="14"/>
  <c r="O341" i="14"/>
  <c r="BB341" i="14"/>
  <c r="N341" i="20"/>
  <c r="BD341" i="14"/>
  <c r="P341" i="20"/>
  <c r="D342" i="14"/>
  <c r="E342" i="14"/>
  <c r="F342" i="14"/>
  <c r="G342" i="14"/>
  <c r="H342" i="14"/>
  <c r="I342" i="14"/>
  <c r="J342" i="14"/>
  <c r="L342" i="14"/>
  <c r="M342" i="14"/>
  <c r="N342" i="14"/>
  <c r="O342" i="14"/>
  <c r="BB342" i="14"/>
  <c r="N342" i="20"/>
  <c r="BD342" i="14"/>
  <c r="P342" i="20"/>
  <c r="D343" i="14"/>
  <c r="E343" i="14"/>
  <c r="F343" i="14"/>
  <c r="G343" i="14"/>
  <c r="H343" i="14"/>
  <c r="I343" i="14"/>
  <c r="J343" i="14"/>
  <c r="L343" i="14"/>
  <c r="M343" i="14"/>
  <c r="N343" i="14"/>
  <c r="O343" i="14"/>
  <c r="BB343" i="14"/>
  <c r="N343" i="20"/>
  <c r="BD343" i="14"/>
  <c r="D344" i="14"/>
  <c r="E344" i="14"/>
  <c r="F344" i="14"/>
  <c r="G344" i="14"/>
  <c r="H344" i="14"/>
  <c r="I344" i="14"/>
  <c r="J344" i="14"/>
  <c r="L344" i="14"/>
  <c r="M344" i="14"/>
  <c r="N344" i="14"/>
  <c r="O344" i="14"/>
  <c r="BB344" i="14"/>
  <c r="N344" i="20"/>
  <c r="BD344" i="14"/>
  <c r="P344" i="20"/>
  <c r="D345" i="14"/>
  <c r="E345" i="14"/>
  <c r="F345" i="14"/>
  <c r="G345" i="14"/>
  <c r="H345" i="14"/>
  <c r="I345" i="14"/>
  <c r="J345" i="14"/>
  <c r="L345" i="14"/>
  <c r="M345" i="14"/>
  <c r="N345" i="14"/>
  <c r="O345" i="14"/>
  <c r="BB345" i="14"/>
  <c r="N345" i="20"/>
  <c r="BD345" i="14"/>
  <c r="P345" i="20"/>
  <c r="D346" i="14"/>
  <c r="E346" i="14"/>
  <c r="F346" i="14"/>
  <c r="G346" i="14"/>
  <c r="H346" i="14"/>
  <c r="I346" i="14"/>
  <c r="J346" i="14"/>
  <c r="L346" i="14"/>
  <c r="M346" i="14"/>
  <c r="N346" i="14"/>
  <c r="O346" i="14"/>
  <c r="BB346" i="14"/>
  <c r="N346" i="20"/>
  <c r="BD346" i="14"/>
  <c r="P346" i="20"/>
  <c r="D347" i="14"/>
  <c r="E347" i="14"/>
  <c r="F347" i="14"/>
  <c r="G347" i="14"/>
  <c r="H347" i="14"/>
  <c r="I347" i="14"/>
  <c r="J347" i="14"/>
  <c r="L347" i="14"/>
  <c r="M347" i="14"/>
  <c r="N347" i="14"/>
  <c r="O347" i="14"/>
  <c r="BB347" i="14"/>
  <c r="N347" i="20"/>
  <c r="BD347" i="14"/>
  <c r="P347" i="20"/>
  <c r="D348" i="14"/>
  <c r="E348" i="14"/>
  <c r="F348" i="14"/>
  <c r="G348" i="14"/>
  <c r="H348" i="14"/>
  <c r="I348" i="14"/>
  <c r="J348" i="14"/>
  <c r="L348" i="14"/>
  <c r="M348" i="14"/>
  <c r="N348" i="14"/>
  <c r="O348" i="14"/>
  <c r="BB348" i="14"/>
  <c r="N348" i="20"/>
  <c r="BD348" i="14"/>
  <c r="P348" i="20"/>
  <c r="D349" i="14"/>
  <c r="E349" i="14"/>
  <c r="F349" i="14"/>
  <c r="G349" i="14"/>
  <c r="H349" i="14"/>
  <c r="I349" i="14"/>
  <c r="J349" i="14"/>
  <c r="L349" i="14"/>
  <c r="M349" i="14"/>
  <c r="N349" i="14"/>
  <c r="O349" i="14"/>
  <c r="BB349" i="14"/>
  <c r="N349" i="20"/>
  <c r="BD349" i="14"/>
  <c r="P349" i="20"/>
  <c r="D350" i="14"/>
  <c r="E350" i="14"/>
  <c r="F350" i="14"/>
  <c r="G350" i="14"/>
  <c r="H350" i="14"/>
  <c r="I350" i="14"/>
  <c r="J350" i="14"/>
  <c r="L350" i="14"/>
  <c r="M350" i="14"/>
  <c r="N350" i="14"/>
  <c r="O350" i="14"/>
  <c r="BB350" i="14"/>
  <c r="N350" i="20"/>
  <c r="BD350" i="14"/>
  <c r="P350" i="20"/>
  <c r="D351" i="14"/>
  <c r="E351" i="14"/>
  <c r="F351" i="14"/>
  <c r="G351" i="14"/>
  <c r="H351" i="14"/>
  <c r="I351" i="14"/>
  <c r="J351" i="14"/>
  <c r="L351" i="14"/>
  <c r="M351" i="14"/>
  <c r="N351" i="14"/>
  <c r="O351" i="14"/>
  <c r="BB351" i="14"/>
  <c r="BD351" i="14"/>
  <c r="P351" i="20"/>
  <c r="D352" i="14"/>
  <c r="E352" i="14"/>
  <c r="F352" i="14"/>
  <c r="G352" i="14"/>
  <c r="H352" i="14"/>
  <c r="I352" i="14"/>
  <c r="J352" i="14"/>
  <c r="L352" i="14"/>
  <c r="M352" i="14"/>
  <c r="N352" i="14"/>
  <c r="O352" i="14"/>
  <c r="BB352" i="14"/>
  <c r="N352" i="20"/>
  <c r="BD352" i="14"/>
  <c r="P352" i="20"/>
  <c r="D353" i="14"/>
  <c r="E353" i="14"/>
  <c r="F353" i="14"/>
  <c r="G353" i="14"/>
  <c r="H353" i="14"/>
  <c r="I353" i="14"/>
  <c r="J353" i="14"/>
  <c r="L353" i="14"/>
  <c r="M353" i="14"/>
  <c r="N353" i="14"/>
  <c r="O353" i="14"/>
  <c r="BB353" i="14"/>
  <c r="N353" i="20"/>
  <c r="BD353" i="14"/>
  <c r="P353" i="20"/>
  <c r="D354" i="14"/>
  <c r="E354" i="14"/>
  <c r="F354" i="14"/>
  <c r="G354" i="14"/>
  <c r="H354" i="14"/>
  <c r="I354" i="14"/>
  <c r="J354" i="14"/>
  <c r="L354" i="14"/>
  <c r="M354" i="14"/>
  <c r="N354" i="14"/>
  <c r="O354" i="14"/>
  <c r="BB354" i="14"/>
  <c r="N354" i="20"/>
  <c r="BD354" i="14"/>
  <c r="P354" i="20"/>
  <c r="D355" i="14"/>
  <c r="E355" i="14"/>
  <c r="F355" i="14"/>
  <c r="G355" i="14"/>
  <c r="H355" i="14"/>
  <c r="I355" i="14"/>
  <c r="J355" i="14"/>
  <c r="L355" i="14"/>
  <c r="M355" i="14"/>
  <c r="N355" i="14"/>
  <c r="O355" i="14"/>
  <c r="BB355" i="14"/>
  <c r="N355" i="20"/>
  <c r="BD355" i="14"/>
  <c r="P355" i="20"/>
  <c r="D356" i="14"/>
  <c r="E356" i="14"/>
  <c r="F356" i="14"/>
  <c r="G356" i="14"/>
  <c r="H356" i="14"/>
  <c r="I356" i="14"/>
  <c r="J356" i="14"/>
  <c r="L356" i="14"/>
  <c r="M356" i="14"/>
  <c r="N356" i="14"/>
  <c r="O356" i="14"/>
  <c r="BB356" i="14"/>
  <c r="N356" i="20"/>
  <c r="BD356" i="14"/>
  <c r="P356" i="20"/>
  <c r="D357" i="14"/>
  <c r="E357" i="14"/>
  <c r="F357" i="14"/>
  <c r="G357" i="14"/>
  <c r="H357" i="14"/>
  <c r="I357" i="14"/>
  <c r="J357" i="14"/>
  <c r="L357" i="14"/>
  <c r="M357" i="14"/>
  <c r="N357" i="14"/>
  <c r="O357" i="14"/>
  <c r="BB357" i="14"/>
  <c r="N357" i="20"/>
  <c r="BD357" i="14"/>
  <c r="P357" i="20"/>
  <c r="D358" i="14"/>
  <c r="E358" i="14"/>
  <c r="F358" i="14"/>
  <c r="G358" i="14"/>
  <c r="H358" i="14"/>
  <c r="I358" i="14"/>
  <c r="J358" i="14"/>
  <c r="L358" i="14"/>
  <c r="M358" i="14"/>
  <c r="N358" i="14"/>
  <c r="O358" i="14"/>
  <c r="BB358" i="14"/>
  <c r="N358" i="20"/>
  <c r="BD358" i="14"/>
  <c r="P358" i="20"/>
  <c r="D359" i="14"/>
  <c r="E359" i="14"/>
  <c r="F359" i="14"/>
  <c r="G359" i="14"/>
  <c r="H359" i="14"/>
  <c r="I359" i="14"/>
  <c r="J359" i="14"/>
  <c r="L359" i="14"/>
  <c r="M359" i="14"/>
  <c r="N359" i="14"/>
  <c r="O359" i="14"/>
  <c r="BB359" i="14"/>
  <c r="N359" i="20"/>
  <c r="BD359" i="14"/>
  <c r="P359" i="20"/>
  <c r="D360" i="14"/>
  <c r="E360" i="14"/>
  <c r="F360" i="14"/>
  <c r="G360" i="14"/>
  <c r="H360" i="14"/>
  <c r="I360" i="14"/>
  <c r="J360" i="14"/>
  <c r="L360" i="14"/>
  <c r="M360" i="14"/>
  <c r="N360" i="14"/>
  <c r="O360" i="14"/>
  <c r="BB360" i="14"/>
  <c r="N360" i="20"/>
  <c r="BD360" i="14"/>
  <c r="P360" i="20"/>
  <c r="D361" i="14"/>
  <c r="E361" i="14"/>
  <c r="F361" i="14"/>
  <c r="G361" i="14"/>
  <c r="H361" i="14"/>
  <c r="I361" i="14"/>
  <c r="J361" i="14"/>
  <c r="L361" i="14"/>
  <c r="M361" i="14"/>
  <c r="N361" i="14"/>
  <c r="O361" i="14"/>
  <c r="BB361" i="14"/>
  <c r="N361" i="20"/>
  <c r="BD361" i="14"/>
  <c r="P361" i="20"/>
  <c r="D362" i="14"/>
  <c r="E362" i="14"/>
  <c r="F362" i="14"/>
  <c r="G362" i="14"/>
  <c r="H362" i="14"/>
  <c r="I362" i="14"/>
  <c r="J362" i="14"/>
  <c r="L362" i="14"/>
  <c r="M362" i="14"/>
  <c r="N362" i="14"/>
  <c r="O362" i="14"/>
  <c r="BB362" i="14"/>
  <c r="BD362" i="14"/>
  <c r="P362" i="20"/>
  <c r="D363" i="14"/>
  <c r="E363" i="14"/>
  <c r="F363" i="14"/>
  <c r="G363" i="14"/>
  <c r="H363" i="14"/>
  <c r="I363" i="14"/>
  <c r="J363" i="14"/>
  <c r="L363" i="14"/>
  <c r="M363" i="14"/>
  <c r="N363" i="14"/>
  <c r="O363" i="14"/>
  <c r="BB363" i="14"/>
  <c r="N363" i="20"/>
  <c r="BD363" i="14"/>
  <c r="P363" i="20"/>
  <c r="D364" i="14"/>
  <c r="E364" i="14"/>
  <c r="F364" i="14"/>
  <c r="G364" i="14"/>
  <c r="H364" i="14"/>
  <c r="I364" i="14"/>
  <c r="J364" i="14"/>
  <c r="L364" i="14"/>
  <c r="M364" i="14"/>
  <c r="N364" i="14"/>
  <c r="O364" i="14"/>
  <c r="BB364" i="14"/>
  <c r="N364" i="20"/>
  <c r="BD364" i="14"/>
  <c r="P364" i="20"/>
  <c r="D365" i="14"/>
  <c r="E365" i="14"/>
  <c r="F365" i="14"/>
  <c r="G365" i="14"/>
  <c r="H365" i="14"/>
  <c r="I365" i="14"/>
  <c r="J365" i="14"/>
  <c r="L365" i="14"/>
  <c r="M365" i="14"/>
  <c r="N365" i="14"/>
  <c r="O365" i="14"/>
  <c r="BB365" i="14"/>
  <c r="N365" i="20"/>
  <c r="BD365" i="14"/>
  <c r="P365" i="20"/>
  <c r="D366" i="14"/>
  <c r="E366" i="14"/>
  <c r="F366" i="14"/>
  <c r="G366" i="14"/>
  <c r="H366" i="14"/>
  <c r="I366" i="14"/>
  <c r="J366" i="14"/>
  <c r="L366" i="14"/>
  <c r="M366" i="14"/>
  <c r="N366" i="14"/>
  <c r="O366" i="14"/>
  <c r="BB366" i="14"/>
  <c r="N366" i="20"/>
  <c r="BD366" i="14"/>
  <c r="P366" i="20"/>
  <c r="D367" i="14"/>
  <c r="E367" i="14"/>
  <c r="F367" i="14"/>
  <c r="G367" i="14"/>
  <c r="H367" i="14"/>
  <c r="I367" i="14"/>
  <c r="J367" i="14"/>
  <c r="L367" i="14"/>
  <c r="M367" i="14"/>
  <c r="N367" i="14"/>
  <c r="O367" i="14"/>
  <c r="BB367" i="14"/>
  <c r="N367" i="20"/>
  <c r="BD367" i="14"/>
  <c r="P367" i="20"/>
  <c r="D368" i="14"/>
  <c r="E368" i="14"/>
  <c r="F368" i="14"/>
  <c r="G368" i="14"/>
  <c r="H368" i="14"/>
  <c r="I368" i="14"/>
  <c r="J368" i="14"/>
  <c r="L368" i="14"/>
  <c r="M368" i="14"/>
  <c r="N368" i="14"/>
  <c r="O368" i="14"/>
  <c r="BB368" i="14"/>
  <c r="N368" i="20"/>
  <c r="BD368" i="14"/>
  <c r="P368" i="20"/>
  <c r="D369" i="14"/>
  <c r="E369" i="14"/>
  <c r="F369" i="14"/>
  <c r="G369" i="14"/>
  <c r="H369" i="14"/>
  <c r="I369" i="14"/>
  <c r="J369" i="14"/>
  <c r="L369" i="14"/>
  <c r="M369" i="14"/>
  <c r="N369" i="14"/>
  <c r="O369" i="14"/>
  <c r="BB369" i="14"/>
  <c r="N369" i="20"/>
  <c r="BD369" i="14"/>
  <c r="P369" i="20"/>
  <c r="D370" i="14"/>
  <c r="E370" i="14"/>
  <c r="F370" i="14"/>
  <c r="G370" i="14"/>
  <c r="H370" i="14"/>
  <c r="I370" i="14"/>
  <c r="J370" i="14"/>
  <c r="L370" i="14"/>
  <c r="M370" i="14"/>
  <c r="N370" i="14"/>
  <c r="O370" i="14"/>
  <c r="BB370" i="14"/>
  <c r="N370" i="20"/>
  <c r="BD370" i="14"/>
  <c r="P370" i="20"/>
  <c r="D371" i="14"/>
  <c r="E371" i="14"/>
  <c r="F371" i="14"/>
  <c r="G371" i="14"/>
  <c r="H371" i="14"/>
  <c r="I371" i="14"/>
  <c r="J371" i="14"/>
  <c r="L371" i="14"/>
  <c r="M371" i="14"/>
  <c r="N371" i="14"/>
  <c r="O371" i="14"/>
  <c r="BB371" i="14"/>
  <c r="N371" i="20"/>
  <c r="BD371" i="14"/>
  <c r="P371" i="20"/>
  <c r="D372" i="14"/>
  <c r="E372" i="14"/>
  <c r="F372" i="14"/>
  <c r="G372" i="14"/>
  <c r="H372" i="14"/>
  <c r="I372" i="14"/>
  <c r="J372" i="14"/>
  <c r="L372" i="14"/>
  <c r="M372" i="14"/>
  <c r="N372" i="14"/>
  <c r="O372" i="14"/>
  <c r="BB372" i="14"/>
  <c r="N372" i="20"/>
  <c r="BD372" i="14"/>
  <c r="P372" i="20"/>
  <c r="D373" i="14"/>
  <c r="E373" i="14"/>
  <c r="F373" i="14"/>
  <c r="G373" i="14"/>
  <c r="H373" i="14"/>
  <c r="I373" i="14"/>
  <c r="J373" i="14"/>
  <c r="L373" i="14"/>
  <c r="M373" i="14"/>
  <c r="N373" i="14"/>
  <c r="O373" i="14"/>
  <c r="BB373" i="14"/>
  <c r="N373" i="20"/>
  <c r="BD373" i="14"/>
  <c r="P373" i="20"/>
  <c r="D374" i="14"/>
  <c r="E374" i="14"/>
  <c r="F374" i="14"/>
  <c r="G374" i="14"/>
  <c r="H374" i="14"/>
  <c r="I374" i="14"/>
  <c r="J374" i="14"/>
  <c r="K374" i="14"/>
  <c r="U374" i="14" s="1"/>
  <c r="L374" i="14"/>
  <c r="M374" i="14"/>
  <c r="N374" i="14"/>
  <c r="O374" i="14"/>
  <c r="BB374" i="14"/>
  <c r="N374" i="20"/>
  <c r="BD374" i="14"/>
  <c r="D375" i="14"/>
  <c r="E375" i="14"/>
  <c r="F375" i="14"/>
  <c r="G375" i="14"/>
  <c r="H375" i="14"/>
  <c r="I375" i="14"/>
  <c r="J375" i="14"/>
  <c r="L375" i="14"/>
  <c r="M375" i="14"/>
  <c r="N375" i="14"/>
  <c r="O375" i="14"/>
  <c r="BB375" i="14"/>
  <c r="N375" i="20"/>
  <c r="BD375" i="14"/>
  <c r="P375" i="20"/>
  <c r="D376" i="14"/>
  <c r="E376" i="14"/>
  <c r="F376" i="14"/>
  <c r="G376" i="14"/>
  <c r="H376" i="14"/>
  <c r="I376" i="14"/>
  <c r="J376" i="14"/>
  <c r="L376" i="14"/>
  <c r="M376" i="14"/>
  <c r="N376" i="14"/>
  <c r="O376" i="14"/>
  <c r="BB376" i="14"/>
  <c r="N376" i="20"/>
  <c r="BD376" i="14"/>
  <c r="P376" i="20"/>
  <c r="D377" i="14"/>
  <c r="E377" i="14"/>
  <c r="F377" i="14"/>
  <c r="G377" i="14"/>
  <c r="H377" i="14"/>
  <c r="I377" i="14"/>
  <c r="J377" i="14"/>
  <c r="L377" i="14"/>
  <c r="M377" i="14"/>
  <c r="N377" i="14"/>
  <c r="O377" i="14"/>
  <c r="BB377" i="14"/>
  <c r="N377" i="20"/>
  <c r="BD377" i="14"/>
  <c r="P377" i="20"/>
  <c r="D378" i="14"/>
  <c r="E378" i="14"/>
  <c r="F378" i="14"/>
  <c r="G378" i="14"/>
  <c r="H378" i="14"/>
  <c r="I378" i="14"/>
  <c r="J378" i="14"/>
  <c r="L378" i="14"/>
  <c r="M378" i="14"/>
  <c r="N378" i="14"/>
  <c r="O378" i="14"/>
  <c r="BB378" i="14"/>
  <c r="N378" i="20"/>
  <c r="BD378" i="14"/>
  <c r="P378" i="20"/>
  <c r="D379" i="14"/>
  <c r="E379" i="14"/>
  <c r="F379" i="14"/>
  <c r="G379" i="14"/>
  <c r="H379" i="14"/>
  <c r="I379" i="14"/>
  <c r="J379" i="14"/>
  <c r="L379" i="14"/>
  <c r="M379" i="14"/>
  <c r="N379" i="14"/>
  <c r="O379" i="14"/>
  <c r="BB379" i="14"/>
  <c r="N379" i="20"/>
  <c r="BD379" i="14"/>
  <c r="P379" i="20"/>
  <c r="D380" i="14"/>
  <c r="E380" i="14"/>
  <c r="F380" i="14"/>
  <c r="G380" i="14"/>
  <c r="H380" i="14"/>
  <c r="I380" i="14"/>
  <c r="J380" i="14"/>
  <c r="L380" i="14"/>
  <c r="M380" i="14"/>
  <c r="N380" i="14"/>
  <c r="O380" i="14"/>
  <c r="BB380" i="14"/>
  <c r="N380" i="20"/>
  <c r="BD380" i="14"/>
  <c r="P380" i="20"/>
  <c r="D381" i="14"/>
  <c r="E381" i="14"/>
  <c r="F381" i="14"/>
  <c r="G381" i="14"/>
  <c r="H381" i="14"/>
  <c r="I381" i="14"/>
  <c r="J381" i="14"/>
  <c r="L381" i="14"/>
  <c r="M381" i="14"/>
  <c r="N381" i="14"/>
  <c r="O381" i="14"/>
  <c r="BB381" i="14"/>
  <c r="N381" i="20"/>
  <c r="BD381" i="14"/>
  <c r="P381" i="20"/>
  <c r="D382" i="14"/>
  <c r="E382" i="14"/>
  <c r="F382" i="14"/>
  <c r="G382" i="14"/>
  <c r="H382" i="14"/>
  <c r="I382" i="14"/>
  <c r="J382" i="14"/>
  <c r="L382" i="14"/>
  <c r="M382" i="14"/>
  <c r="N382" i="14"/>
  <c r="O382" i="14"/>
  <c r="BB382" i="14"/>
  <c r="N382" i="20"/>
  <c r="BD382" i="14"/>
  <c r="P382" i="20"/>
  <c r="D383" i="14"/>
  <c r="E383" i="14"/>
  <c r="F383" i="14"/>
  <c r="G383" i="14"/>
  <c r="H383" i="14"/>
  <c r="I383" i="14"/>
  <c r="J383" i="14"/>
  <c r="L383" i="14"/>
  <c r="M383" i="14"/>
  <c r="N383" i="14"/>
  <c r="O383" i="14"/>
  <c r="BB383" i="14"/>
  <c r="N383" i="20"/>
  <c r="BD383" i="14"/>
  <c r="P383" i="20"/>
  <c r="D384" i="14"/>
  <c r="E384" i="14"/>
  <c r="F384" i="14"/>
  <c r="G384" i="14"/>
  <c r="H384" i="14"/>
  <c r="I384" i="14"/>
  <c r="J384" i="14"/>
  <c r="L384" i="14"/>
  <c r="M384" i="14"/>
  <c r="N384" i="14"/>
  <c r="O384" i="14"/>
  <c r="BB384" i="14"/>
  <c r="N384" i="20"/>
  <c r="BD384" i="14"/>
  <c r="P384" i="20"/>
  <c r="D385" i="14"/>
  <c r="E385" i="14"/>
  <c r="F385" i="14"/>
  <c r="G385" i="14"/>
  <c r="H385" i="14"/>
  <c r="I385" i="14"/>
  <c r="J385" i="14"/>
  <c r="L385" i="14"/>
  <c r="M385" i="14"/>
  <c r="N385" i="14"/>
  <c r="O385" i="14"/>
  <c r="BB385" i="14"/>
  <c r="N385" i="20"/>
  <c r="BD385" i="14"/>
  <c r="P385" i="20"/>
  <c r="D386" i="14"/>
  <c r="E386" i="14"/>
  <c r="F386" i="14"/>
  <c r="G386" i="14"/>
  <c r="H386" i="14"/>
  <c r="I386" i="14"/>
  <c r="J386" i="14"/>
  <c r="L386" i="14"/>
  <c r="M386" i="14"/>
  <c r="N386" i="14"/>
  <c r="O386" i="14"/>
  <c r="BB386" i="14"/>
  <c r="N386" i="20"/>
  <c r="BD386" i="14"/>
  <c r="P386" i="20"/>
  <c r="D387" i="14"/>
  <c r="E387" i="14"/>
  <c r="F387" i="14"/>
  <c r="G387" i="14"/>
  <c r="H387" i="14"/>
  <c r="I387" i="14"/>
  <c r="J387" i="14"/>
  <c r="L387" i="14"/>
  <c r="M387" i="14"/>
  <c r="N387" i="14"/>
  <c r="O387" i="14"/>
  <c r="BB387" i="14"/>
  <c r="N387" i="20"/>
  <c r="BD387" i="14"/>
  <c r="P387" i="20"/>
  <c r="D388" i="14"/>
  <c r="E388" i="14"/>
  <c r="F388" i="14"/>
  <c r="G388" i="14"/>
  <c r="H388" i="14"/>
  <c r="I388" i="14"/>
  <c r="J388" i="14"/>
  <c r="L388" i="14"/>
  <c r="M388" i="14"/>
  <c r="N388" i="14"/>
  <c r="O388" i="14"/>
  <c r="BB388" i="14"/>
  <c r="N388" i="20"/>
  <c r="BD388" i="14"/>
  <c r="P388" i="20"/>
  <c r="D389" i="14"/>
  <c r="E389" i="14"/>
  <c r="F389" i="14"/>
  <c r="G389" i="14"/>
  <c r="H389" i="14"/>
  <c r="I389" i="14"/>
  <c r="J389" i="14"/>
  <c r="L389" i="14"/>
  <c r="M389" i="14"/>
  <c r="N389" i="14"/>
  <c r="O389" i="14"/>
  <c r="BB389" i="14"/>
  <c r="N389" i="20"/>
  <c r="BD389" i="14"/>
  <c r="P389" i="20"/>
  <c r="D390" i="14"/>
  <c r="E390" i="14"/>
  <c r="F390" i="14"/>
  <c r="G390" i="14"/>
  <c r="H390" i="14"/>
  <c r="I390" i="14"/>
  <c r="J390" i="14"/>
  <c r="L390" i="14"/>
  <c r="M390" i="14"/>
  <c r="N390" i="14"/>
  <c r="O390" i="14"/>
  <c r="BB390" i="14"/>
  <c r="N390" i="20"/>
  <c r="BD390" i="14"/>
  <c r="P390" i="20"/>
  <c r="D391" i="14"/>
  <c r="E391" i="14"/>
  <c r="F391" i="14"/>
  <c r="G391" i="14"/>
  <c r="H391" i="14"/>
  <c r="I391" i="14"/>
  <c r="J391" i="14"/>
  <c r="L391" i="14"/>
  <c r="M391" i="14"/>
  <c r="N391" i="14"/>
  <c r="O391" i="14"/>
  <c r="BB391" i="14"/>
  <c r="N391" i="20"/>
  <c r="BD391" i="14"/>
  <c r="P391" i="20"/>
  <c r="D392" i="14"/>
  <c r="E392" i="14"/>
  <c r="F392" i="14"/>
  <c r="G392" i="14"/>
  <c r="H392" i="14"/>
  <c r="I392" i="14"/>
  <c r="J392" i="14"/>
  <c r="L392" i="14"/>
  <c r="M392" i="14"/>
  <c r="N392" i="14"/>
  <c r="O392" i="14"/>
  <c r="BB392" i="14"/>
  <c r="N392" i="20"/>
  <c r="BD392" i="14"/>
  <c r="P392" i="20"/>
  <c r="D393" i="14"/>
  <c r="E393" i="14"/>
  <c r="F393" i="14"/>
  <c r="G393" i="14"/>
  <c r="H393" i="14"/>
  <c r="I393" i="14"/>
  <c r="J393" i="14"/>
  <c r="L393" i="14"/>
  <c r="M393" i="14"/>
  <c r="N393" i="14"/>
  <c r="O393" i="14"/>
  <c r="BB393" i="14"/>
  <c r="N393" i="20"/>
  <c r="BD393" i="14"/>
  <c r="P393" i="20"/>
  <c r="D394" i="14"/>
  <c r="E394" i="14"/>
  <c r="F394" i="14"/>
  <c r="G394" i="14"/>
  <c r="H394" i="14"/>
  <c r="I394" i="14"/>
  <c r="J394" i="14"/>
  <c r="L394" i="14"/>
  <c r="M394" i="14"/>
  <c r="N394" i="14"/>
  <c r="O394" i="14"/>
  <c r="BB394" i="14"/>
  <c r="N394" i="20"/>
  <c r="BD394" i="14"/>
  <c r="P394" i="20"/>
  <c r="D395" i="14"/>
  <c r="E395" i="14"/>
  <c r="F395" i="14"/>
  <c r="G395" i="14"/>
  <c r="H395" i="14"/>
  <c r="I395" i="14"/>
  <c r="J395" i="14"/>
  <c r="L395" i="14"/>
  <c r="M395" i="14"/>
  <c r="N395" i="14"/>
  <c r="O395" i="14"/>
  <c r="BB395" i="14"/>
  <c r="N395" i="20"/>
  <c r="BD395" i="14"/>
  <c r="P395" i="20"/>
  <c r="D396" i="14"/>
  <c r="E396" i="14"/>
  <c r="F396" i="14"/>
  <c r="G396" i="14"/>
  <c r="H396" i="14"/>
  <c r="I396" i="14"/>
  <c r="J396" i="14"/>
  <c r="L396" i="14"/>
  <c r="M396" i="14"/>
  <c r="N396" i="14"/>
  <c r="O396" i="14"/>
  <c r="BB396" i="14"/>
  <c r="N396" i="20"/>
  <c r="BD396" i="14"/>
  <c r="P396" i="20"/>
  <c r="D397" i="14"/>
  <c r="E397" i="14"/>
  <c r="F397" i="14"/>
  <c r="G397" i="14"/>
  <c r="H397" i="14"/>
  <c r="I397" i="14"/>
  <c r="J397" i="14"/>
  <c r="L397" i="14"/>
  <c r="M397" i="14"/>
  <c r="N397" i="14"/>
  <c r="O397" i="14"/>
  <c r="BB397" i="14"/>
  <c r="N397" i="20"/>
  <c r="BD397" i="14"/>
  <c r="P397" i="20"/>
  <c r="D398" i="14"/>
  <c r="E398" i="14"/>
  <c r="F398" i="14"/>
  <c r="G398" i="14"/>
  <c r="H398" i="14"/>
  <c r="I398" i="14"/>
  <c r="J398" i="14"/>
  <c r="L398" i="14"/>
  <c r="M398" i="14"/>
  <c r="N398" i="14"/>
  <c r="O398" i="14"/>
  <c r="BB398" i="14"/>
  <c r="N398" i="20"/>
  <c r="BD398" i="14"/>
  <c r="P398" i="20"/>
  <c r="D399" i="14"/>
  <c r="E399" i="14"/>
  <c r="F399" i="14"/>
  <c r="G399" i="14"/>
  <c r="H399" i="14"/>
  <c r="I399" i="14"/>
  <c r="J399" i="14"/>
  <c r="L399" i="14"/>
  <c r="M399" i="14"/>
  <c r="N399" i="14"/>
  <c r="O399" i="14"/>
  <c r="BB399" i="14"/>
  <c r="N399" i="20"/>
  <c r="BD399" i="14"/>
  <c r="P399" i="20"/>
  <c r="D400" i="14"/>
  <c r="E400" i="14"/>
  <c r="F400" i="14"/>
  <c r="G400" i="14"/>
  <c r="H400" i="14"/>
  <c r="I400" i="14"/>
  <c r="J400" i="14"/>
  <c r="L400" i="14"/>
  <c r="M400" i="14"/>
  <c r="N400" i="14"/>
  <c r="O400" i="14"/>
  <c r="BB400" i="14"/>
  <c r="N400" i="20"/>
  <c r="BD400" i="14"/>
  <c r="P400" i="20"/>
  <c r="D401" i="14"/>
  <c r="E401" i="14"/>
  <c r="F401" i="14"/>
  <c r="G401" i="14"/>
  <c r="H401" i="14"/>
  <c r="I401" i="14"/>
  <c r="J401" i="14"/>
  <c r="L401" i="14"/>
  <c r="M401" i="14"/>
  <c r="N401" i="14"/>
  <c r="O401" i="14"/>
  <c r="BB401" i="14"/>
  <c r="N401" i="20"/>
  <c r="BD401" i="14"/>
  <c r="P401" i="20"/>
  <c r="D402" i="14"/>
  <c r="E402" i="14"/>
  <c r="F402" i="14"/>
  <c r="G402" i="14"/>
  <c r="H402" i="14"/>
  <c r="I402" i="14"/>
  <c r="J402" i="14"/>
  <c r="L402" i="14"/>
  <c r="M402" i="14"/>
  <c r="N402" i="14"/>
  <c r="O402" i="14"/>
  <c r="BB402" i="14"/>
  <c r="BD402" i="14"/>
  <c r="P402" i="20"/>
  <c r="D403" i="14"/>
  <c r="E403" i="14"/>
  <c r="F403" i="14"/>
  <c r="G403" i="14"/>
  <c r="H403" i="14"/>
  <c r="I403" i="14"/>
  <c r="J403" i="14"/>
  <c r="L403" i="14"/>
  <c r="M403" i="14"/>
  <c r="N403" i="14"/>
  <c r="O403" i="14"/>
  <c r="BB403" i="14"/>
  <c r="N403" i="20"/>
  <c r="BD403" i="14"/>
  <c r="P403" i="20"/>
  <c r="D404" i="14"/>
  <c r="E404" i="14"/>
  <c r="F404" i="14"/>
  <c r="G404" i="14"/>
  <c r="H404" i="14"/>
  <c r="I404" i="14"/>
  <c r="J404" i="14"/>
  <c r="L404" i="14"/>
  <c r="M404" i="14"/>
  <c r="N404" i="14"/>
  <c r="O404" i="14"/>
  <c r="BB404" i="14"/>
  <c r="N404" i="20"/>
  <c r="BD404" i="14"/>
  <c r="P404" i="20"/>
  <c r="D405" i="14"/>
  <c r="E405" i="14"/>
  <c r="F405" i="14"/>
  <c r="G405" i="14"/>
  <c r="H405" i="14"/>
  <c r="I405" i="14"/>
  <c r="J405" i="14"/>
  <c r="L405" i="14"/>
  <c r="M405" i="14"/>
  <c r="N405" i="14"/>
  <c r="O405" i="14"/>
  <c r="BB405" i="14"/>
  <c r="N405" i="20"/>
  <c r="BD405" i="14"/>
  <c r="P405" i="20"/>
  <c r="D406" i="14"/>
  <c r="E406" i="14"/>
  <c r="F406" i="14"/>
  <c r="G406" i="14"/>
  <c r="H406" i="14"/>
  <c r="I406" i="14"/>
  <c r="J406" i="14"/>
  <c r="L406" i="14"/>
  <c r="M406" i="14"/>
  <c r="N406" i="14"/>
  <c r="O406" i="14"/>
  <c r="BB406" i="14"/>
  <c r="N406" i="20"/>
  <c r="BD406" i="14"/>
  <c r="P406" i="20"/>
  <c r="D407" i="14"/>
  <c r="E407" i="14"/>
  <c r="F407" i="14"/>
  <c r="G407" i="14"/>
  <c r="H407" i="14"/>
  <c r="I407" i="14"/>
  <c r="J407" i="14"/>
  <c r="L407" i="14"/>
  <c r="M407" i="14"/>
  <c r="N407" i="14"/>
  <c r="O407" i="14"/>
  <c r="BB407" i="14"/>
  <c r="N407" i="20"/>
  <c r="BD407" i="14"/>
  <c r="P407" i="20"/>
  <c r="D408" i="14"/>
  <c r="E408" i="14"/>
  <c r="F408" i="14"/>
  <c r="G408" i="14"/>
  <c r="H408" i="14"/>
  <c r="I408" i="14"/>
  <c r="J408" i="14"/>
  <c r="L408" i="14"/>
  <c r="M408" i="14"/>
  <c r="N408" i="14"/>
  <c r="O408" i="14"/>
  <c r="BB408" i="14"/>
  <c r="N408" i="20"/>
  <c r="BD408" i="14"/>
  <c r="P408" i="20"/>
  <c r="D409" i="14"/>
  <c r="E409" i="14"/>
  <c r="F409" i="14"/>
  <c r="G409" i="14"/>
  <c r="H409" i="14"/>
  <c r="I409" i="14"/>
  <c r="J409" i="14"/>
  <c r="L409" i="14"/>
  <c r="M409" i="14"/>
  <c r="N409" i="14"/>
  <c r="O409" i="14"/>
  <c r="BB409" i="14"/>
  <c r="N409" i="20"/>
  <c r="BD409" i="14"/>
  <c r="P409" i="20"/>
  <c r="D410" i="14"/>
  <c r="E410" i="14"/>
  <c r="F410" i="14"/>
  <c r="G410" i="14"/>
  <c r="H410" i="14"/>
  <c r="I410" i="14"/>
  <c r="J410" i="14"/>
  <c r="L410" i="14"/>
  <c r="M410" i="14"/>
  <c r="N410" i="14"/>
  <c r="O410" i="14"/>
  <c r="BB410" i="14"/>
  <c r="BD410" i="14"/>
  <c r="P410" i="20"/>
  <c r="D411" i="14"/>
  <c r="E411" i="14"/>
  <c r="F411" i="14"/>
  <c r="G411" i="14"/>
  <c r="H411" i="14"/>
  <c r="I411" i="14"/>
  <c r="J411" i="14"/>
  <c r="L411" i="14"/>
  <c r="M411" i="14"/>
  <c r="N411" i="14"/>
  <c r="O411" i="14"/>
  <c r="BB411" i="14"/>
  <c r="N411" i="20"/>
  <c r="BD411" i="14"/>
  <c r="P411" i="20"/>
  <c r="D412" i="14"/>
  <c r="E412" i="14"/>
  <c r="F412" i="14"/>
  <c r="G412" i="14"/>
  <c r="H412" i="14"/>
  <c r="I412" i="14"/>
  <c r="J412" i="14"/>
  <c r="L412" i="14"/>
  <c r="M412" i="14"/>
  <c r="N412" i="14"/>
  <c r="O412" i="14"/>
  <c r="BB412" i="14"/>
  <c r="N412" i="20"/>
  <c r="BD412" i="14"/>
  <c r="P412" i="20"/>
  <c r="D413" i="14"/>
  <c r="E413" i="14"/>
  <c r="F413" i="14"/>
  <c r="G413" i="14"/>
  <c r="H413" i="14"/>
  <c r="I413" i="14"/>
  <c r="J413" i="14"/>
  <c r="L413" i="14"/>
  <c r="M413" i="14"/>
  <c r="N413" i="14"/>
  <c r="O413" i="14"/>
  <c r="BB413" i="14"/>
  <c r="N413" i="20"/>
  <c r="BD413" i="14"/>
  <c r="P413" i="20"/>
  <c r="D414" i="14"/>
  <c r="E414" i="14"/>
  <c r="F414" i="14"/>
  <c r="G414" i="14"/>
  <c r="H414" i="14"/>
  <c r="I414" i="14"/>
  <c r="J414" i="14"/>
  <c r="L414" i="14"/>
  <c r="M414" i="14"/>
  <c r="N414" i="14"/>
  <c r="O414" i="14"/>
  <c r="BB414" i="14"/>
  <c r="N414" i="20"/>
  <c r="BD414" i="14"/>
  <c r="P414" i="20"/>
  <c r="D415" i="14"/>
  <c r="E415" i="14"/>
  <c r="F415" i="14"/>
  <c r="G415" i="14"/>
  <c r="H415" i="14"/>
  <c r="I415" i="14"/>
  <c r="J415" i="14"/>
  <c r="L415" i="14"/>
  <c r="M415" i="14"/>
  <c r="N415" i="14"/>
  <c r="O415" i="14"/>
  <c r="BB415" i="14"/>
  <c r="N415" i="20"/>
  <c r="BD415" i="14"/>
  <c r="P415" i="20"/>
  <c r="D416" i="14"/>
  <c r="E416" i="14"/>
  <c r="F416" i="14"/>
  <c r="G416" i="14"/>
  <c r="H416" i="14"/>
  <c r="I416" i="14"/>
  <c r="J416" i="14"/>
  <c r="L416" i="14"/>
  <c r="M416" i="14"/>
  <c r="N416" i="14"/>
  <c r="O416" i="14"/>
  <c r="BB416" i="14"/>
  <c r="N416" i="20"/>
  <c r="BD416" i="14"/>
  <c r="P416" i="20"/>
  <c r="D417" i="14"/>
  <c r="E417" i="14"/>
  <c r="F417" i="14"/>
  <c r="G417" i="14"/>
  <c r="H417" i="14"/>
  <c r="I417" i="14"/>
  <c r="J417" i="14"/>
  <c r="L417" i="14"/>
  <c r="M417" i="14"/>
  <c r="N417" i="14"/>
  <c r="O417" i="14"/>
  <c r="BB417" i="14"/>
  <c r="N417" i="20"/>
  <c r="BD417" i="14"/>
  <c r="P417" i="20"/>
  <c r="D418" i="14"/>
  <c r="E418" i="14"/>
  <c r="F418" i="14"/>
  <c r="G418" i="14"/>
  <c r="H418" i="14"/>
  <c r="I418" i="14"/>
  <c r="J418" i="14"/>
  <c r="L418" i="14"/>
  <c r="M418" i="14"/>
  <c r="N418" i="14"/>
  <c r="O418" i="14"/>
  <c r="BB418" i="14"/>
  <c r="N418" i="20"/>
  <c r="BD418" i="14"/>
  <c r="P418" i="20"/>
  <c r="D419" i="14"/>
  <c r="E419" i="14"/>
  <c r="F419" i="14"/>
  <c r="G419" i="14"/>
  <c r="H419" i="14"/>
  <c r="I419" i="14"/>
  <c r="J419" i="14"/>
  <c r="L419" i="14"/>
  <c r="M419" i="14"/>
  <c r="N419" i="14"/>
  <c r="O419" i="14"/>
  <c r="BB419" i="14"/>
  <c r="N419" i="20"/>
  <c r="BD419" i="14"/>
  <c r="P419" i="20"/>
  <c r="D420" i="14"/>
  <c r="E420" i="14"/>
  <c r="F420" i="14"/>
  <c r="G420" i="14"/>
  <c r="H420" i="14"/>
  <c r="I420" i="14"/>
  <c r="J420" i="14"/>
  <c r="L420" i="14"/>
  <c r="M420" i="14"/>
  <c r="N420" i="14"/>
  <c r="O420" i="14"/>
  <c r="BB420" i="14"/>
  <c r="N420" i="20"/>
  <c r="BD420" i="14"/>
  <c r="P420" i="20"/>
  <c r="D421" i="14"/>
  <c r="E421" i="14"/>
  <c r="F421" i="14"/>
  <c r="G421" i="14"/>
  <c r="H421" i="14"/>
  <c r="I421" i="14"/>
  <c r="J421" i="14"/>
  <c r="L421" i="14"/>
  <c r="M421" i="14"/>
  <c r="N421" i="14"/>
  <c r="O421" i="14"/>
  <c r="BB421" i="14"/>
  <c r="N421" i="20"/>
  <c r="BD421" i="14"/>
  <c r="P421" i="20"/>
  <c r="D422" i="14"/>
  <c r="E422" i="14"/>
  <c r="F422" i="14"/>
  <c r="G422" i="14"/>
  <c r="H422" i="14"/>
  <c r="I422" i="14"/>
  <c r="J422" i="14"/>
  <c r="L422" i="14"/>
  <c r="M422" i="14"/>
  <c r="N422" i="14"/>
  <c r="O422" i="14"/>
  <c r="BB422" i="14"/>
  <c r="N422" i="20"/>
  <c r="BD422" i="14"/>
  <c r="P422" i="20"/>
  <c r="D423" i="14"/>
  <c r="E423" i="14"/>
  <c r="F423" i="14"/>
  <c r="G423" i="14"/>
  <c r="H423" i="14"/>
  <c r="I423" i="14"/>
  <c r="J423" i="14"/>
  <c r="L423" i="14"/>
  <c r="M423" i="14"/>
  <c r="N423" i="14"/>
  <c r="O423" i="14"/>
  <c r="BB423" i="14"/>
  <c r="N423" i="20"/>
  <c r="BD423" i="14"/>
  <c r="P423" i="20"/>
  <c r="D424" i="14"/>
  <c r="E424" i="14"/>
  <c r="F424" i="14"/>
  <c r="G424" i="14"/>
  <c r="H424" i="14"/>
  <c r="I424" i="14"/>
  <c r="J424" i="14"/>
  <c r="L424" i="14"/>
  <c r="M424" i="14"/>
  <c r="N424" i="14"/>
  <c r="O424" i="14"/>
  <c r="BB424" i="14"/>
  <c r="N424" i="20"/>
  <c r="BD424" i="14"/>
  <c r="P424" i="20"/>
  <c r="D425" i="14"/>
  <c r="E425" i="14"/>
  <c r="F425" i="14"/>
  <c r="G425" i="14"/>
  <c r="H425" i="14"/>
  <c r="I425" i="14"/>
  <c r="J425" i="14"/>
  <c r="L425" i="14"/>
  <c r="M425" i="14"/>
  <c r="N425" i="14"/>
  <c r="O425" i="14"/>
  <c r="BB425" i="14"/>
  <c r="N425" i="20"/>
  <c r="BD425" i="14"/>
  <c r="P425" i="20"/>
  <c r="D426" i="14"/>
  <c r="E426" i="14"/>
  <c r="F426" i="14"/>
  <c r="G426" i="14"/>
  <c r="H426" i="14"/>
  <c r="I426" i="14"/>
  <c r="J426" i="14"/>
  <c r="L426" i="14"/>
  <c r="M426" i="14"/>
  <c r="N426" i="14"/>
  <c r="O426" i="14"/>
  <c r="BB426" i="14"/>
  <c r="N426" i="20"/>
  <c r="BD426" i="14"/>
  <c r="P426" i="20"/>
  <c r="D427" i="14"/>
  <c r="E427" i="14"/>
  <c r="F427" i="14"/>
  <c r="G427" i="14"/>
  <c r="H427" i="14"/>
  <c r="I427" i="14"/>
  <c r="J427" i="14"/>
  <c r="L427" i="14"/>
  <c r="M427" i="14"/>
  <c r="N427" i="14"/>
  <c r="O427" i="14"/>
  <c r="BB427" i="14"/>
  <c r="N427" i="20"/>
  <c r="BD427" i="14"/>
  <c r="P427" i="20"/>
  <c r="D428" i="14"/>
  <c r="E428" i="14"/>
  <c r="F428" i="14"/>
  <c r="G428" i="14"/>
  <c r="H428" i="14"/>
  <c r="I428" i="14"/>
  <c r="J428" i="14"/>
  <c r="L428" i="14"/>
  <c r="M428" i="14"/>
  <c r="N428" i="14"/>
  <c r="O428" i="14"/>
  <c r="BB428" i="14"/>
  <c r="N428" i="20"/>
  <c r="BD428" i="14"/>
  <c r="P428" i="20"/>
  <c r="D429" i="14"/>
  <c r="E429" i="14"/>
  <c r="F429" i="14"/>
  <c r="G429" i="14"/>
  <c r="H429" i="14"/>
  <c r="I429" i="14"/>
  <c r="J429" i="14"/>
  <c r="L429" i="14"/>
  <c r="M429" i="14"/>
  <c r="N429" i="14"/>
  <c r="O429" i="14"/>
  <c r="BB429" i="14"/>
  <c r="N429" i="20"/>
  <c r="BD429" i="14"/>
  <c r="P429" i="20"/>
  <c r="D430" i="14"/>
  <c r="E430" i="14"/>
  <c r="F430" i="14"/>
  <c r="G430" i="14"/>
  <c r="H430" i="14"/>
  <c r="I430" i="14"/>
  <c r="J430" i="14"/>
  <c r="L430" i="14"/>
  <c r="M430" i="14"/>
  <c r="N430" i="14"/>
  <c r="O430" i="14"/>
  <c r="BB430" i="14"/>
  <c r="N430" i="20"/>
  <c r="BD430" i="14"/>
  <c r="P430" i="20"/>
  <c r="D431" i="14"/>
  <c r="E431" i="14"/>
  <c r="F431" i="14"/>
  <c r="G431" i="14"/>
  <c r="H431" i="14"/>
  <c r="I431" i="14"/>
  <c r="J431" i="14"/>
  <c r="L431" i="14"/>
  <c r="M431" i="14"/>
  <c r="N431" i="14"/>
  <c r="O431" i="14"/>
  <c r="BB431" i="14"/>
  <c r="N431" i="20"/>
  <c r="BD431" i="14"/>
  <c r="P431" i="20"/>
  <c r="D432" i="14"/>
  <c r="E432" i="14"/>
  <c r="F432" i="14"/>
  <c r="G432" i="14"/>
  <c r="H432" i="14"/>
  <c r="I432" i="14"/>
  <c r="J432" i="14"/>
  <c r="L432" i="14"/>
  <c r="M432" i="14"/>
  <c r="N432" i="14"/>
  <c r="O432" i="14"/>
  <c r="BB432" i="14"/>
  <c r="N432" i="20"/>
  <c r="BD432" i="14"/>
  <c r="P432" i="20"/>
  <c r="D433" i="14"/>
  <c r="E433" i="14"/>
  <c r="F433" i="14"/>
  <c r="G433" i="14"/>
  <c r="H433" i="14"/>
  <c r="I433" i="14"/>
  <c r="J433" i="14"/>
  <c r="L433" i="14"/>
  <c r="M433" i="14"/>
  <c r="N433" i="14"/>
  <c r="O433" i="14"/>
  <c r="BB433" i="14"/>
  <c r="N433" i="20"/>
  <c r="BD433" i="14"/>
  <c r="P433" i="20"/>
  <c r="D434" i="14"/>
  <c r="E434" i="14"/>
  <c r="F434" i="14"/>
  <c r="G434" i="14"/>
  <c r="H434" i="14"/>
  <c r="I434" i="14"/>
  <c r="J434" i="14"/>
  <c r="L434" i="14"/>
  <c r="M434" i="14"/>
  <c r="N434" i="14"/>
  <c r="O434" i="14"/>
  <c r="BB434" i="14"/>
  <c r="N434" i="20"/>
  <c r="BD434" i="14"/>
  <c r="P434" i="20"/>
  <c r="D435" i="14"/>
  <c r="E435" i="14"/>
  <c r="F435" i="14"/>
  <c r="G435" i="14"/>
  <c r="H435" i="14"/>
  <c r="I435" i="14"/>
  <c r="J435" i="14"/>
  <c r="L435" i="14"/>
  <c r="M435" i="14"/>
  <c r="N435" i="14"/>
  <c r="O435" i="14"/>
  <c r="BB435" i="14"/>
  <c r="N435" i="20"/>
  <c r="BD435" i="14"/>
  <c r="P435" i="20"/>
  <c r="D436" i="14"/>
  <c r="E436" i="14"/>
  <c r="F436" i="14"/>
  <c r="G436" i="14"/>
  <c r="H436" i="14"/>
  <c r="I436" i="14"/>
  <c r="J436" i="14"/>
  <c r="L436" i="14"/>
  <c r="M436" i="14"/>
  <c r="N436" i="14"/>
  <c r="O436" i="14"/>
  <c r="BB436" i="14"/>
  <c r="N436" i="20"/>
  <c r="BD436" i="14"/>
  <c r="P436" i="20"/>
  <c r="D437" i="14"/>
  <c r="E437" i="14"/>
  <c r="F437" i="14"/>
  <c r="G437" i="14"/>
  <c r="H437" i="14"/>
  <c r="I437" i="14"/>
  <c r="J437" i="14"/>
  <c r="L437" i="14"/>
  <c r="M437" i="14"/>
  <c r="N437" i="14"/>
  <c r="O437" i="14"/>
  <c r="BB437" i="14"/>
  <c r="N437" i="20"/>
  <c r="BD437" i="14"/>
  <c r="P437" i="20"/>
  <c r="D438" i="14"/>
  <c r="E438" i="14"/>
  <c r="F438" i="14"/>
  <c r="G438" i="14"/>
  <c r="H438" i="14"/>
  <c r="I438" i="14"/>
  <c r="J438" i="14"/>
  <c r="L438" i="14"/>
  <c r="M438" i="14"/>
  <c r="N438" i="14"/>
  <c r="O438" i="14"/>
  <c r="BB438" i="14"/>
  <c r="N438" i="20"/>
  <c r="BD438" i="14"/>
  <c r="P438" i="20"/>
  <c r="D439" i="14"/>
  <c r="E439" i="14"/>
  <c r="F439" i="14"/>
  <c r="G439" i="14"/>
  <c r="H439" i="14"/>
  <c r="I439" i="14"/>
  <c r="J439" i="14"/>
  <c r="L439" i="14"/>
  <c r="M439" i="14"/>
  <c r="N439" i="14"/>
  <c r="O439" i="14"/>
  <c r="BB439" i="14"/>
  <c r="N439" i="20"/>
  <c r="BD439" i="14"/>
  <c r="P439" i="20"/>
  <c r="D440" i="14"/>
  <c r="E440" i="14"/>
  <c r="F440" i="14"/>
  <c r="G440" i="14"/>
  <c r="H440" i="14"/>
  <c r="I440" i="14"/>
  <c r="J440" i="14"/>
  <c r="L440" i="14"/>
  <c r="M440" i="14"/>
  <c r="N440" i="14"/>
  <c r="O440" i="14"/>
  <c r="BB440" i="14"/>
  <c r="N440" i="20"/>
  <c r="BD440" i="14"/>
  <c r="P440" i="20"/>
  <c r="D441" i="14"/>
  <c r="E441" i="14"/>
  <c r="F441" i="14"/>
  <c r="G441" i="14"/>
  <c r="H441" i="14"/>
  <c r="I441" i="14"/>
  <c r="J441" i="14"/>
  <c r="L441" i="14"/>
  <c r="M441" i="14"/>
  <c r="N441" i="14"/>
  <c r="O441" i="14"/>
  <c r="BB441" i="14"/>
  <c r="N441" i="20"/>
  <c r="BD441" i="14"/>
  <c r="P441" i="20"/>
  <c r="D442" i="14"/>
  <c r="E442" i="14"/>
  <c r="F442" i="14"/>
  <c r="G442" i="14"/>
  <c r="H442" i="14"/>
  <c r="I442" i="14"/>
  <c r="J442" i="14"/>
  <c r="L442" i="14"/>
  <c r="M442" i="14"/>
  <c r="N442" i="14"/>
  <c r="O442" i="14"/>
  <c r="BB442" i="14"/>
  <c r="N442" i="20"/>
  <c r="BD442" i="14"/>
  <c r="P442" i="20"/>
  <c r="D443" i="14"/>
  <c r="E443" i="14"/>
  <c r="F443" i="14"/>
  <c r="G443" i="14"/>
  <c r="H443" i="14"/>
  <c r="I443" i="14"/>
  <c r="J443" i="14"/>
  <c r="L443" i="14"/>
  <c r="M443" i="14"/>
  <c r="N443" i="14"/>
  <c r="O443" i="14"/>
  <c r="BB443" i="14"/>
  <c r="N443" i="20"/>
  <c r="BD443" i="14"/>
  <c r="P443" i="20"/>
  <c r="D444" i="14"/>
  <c r="E444" i="14"/>
  <c r="F444" i="14"/>
  <c r="G444" i="14"/>
  <c r="H444" i="14"/>
  <c r="I444" i="14"/>
  <c r="J444" i="14"/>
  <c r="L444" i="14"/>
  <c r="M444" i="14"/>
  <c r="N444" i="14"/>
  <c r="O444" i="14"/>
  <c r="BB444" i="14"/>
  <c r="N444" i="20"/>
  <c r="BD444" i="14"/>
  <c r="P444" i="20"/>
  <c r="D445" i="14"/>
  <c r="E445" i="14"/>
  <c r="F445" i="14"/>
  <c r="G445" i="14"/>
  <c r="H445" i="14"/>
  <c r="I445" i="14"/>
  <c r="J445" i="14"/>
  <c r="L445" i="14"/>
  <c r="M445" i="14"/>
  <c r="N445" i="14"/>
  <c r="O445" i="14"/>
  <c r="BB445" i="14"/>
  <c r="N445" i="20"/>
  <c r="BD445" i="14"/>
  <c r="P445" i="20"/>
  <c r="D446" i="14"/>
  <c r="E446" i="14"/>
  <c r="F446" i="14"/>
  <c r="G446" i="14"/>
  <c r="H446" i="14"/>
  <c r="I446" i="14"/>
  <c r="J446" i="14"/>
  <c r="L446" i="14"/>
  <c r="M446" i="14"/>
  <c r="N446" i="14"/>
  <c r="O446" i="14"/>
  <c r="BB446" i="14"/>
  <c r="N446" i="20"/>
  <c r="BD446" i="14"/>
  <c r="P446" i="20"/>
  <c r="D447" i="14"/>
  <c r="E447" i="14"/>
  <c r="F447" i="14"/>
  <c r="G447" i="14"/>
  <c r="H447" i="14"/>
  <c r="I447" i="14"/>
  <c r="J447" i="14"/>
  <c r="L447" i="14"/>
  <c r="M447" i="14"/>
  <c r="N447" i="14"/>
  <c r="O447" i="14"/>
  <c r="BB447" i="14"/>
  <c r="N447" i="20"/>
  <c r="BD447" i="14"/>
  <c r="D448" i="14"/>
  <c r="E448" i="14"/>
  <c r="F448" i="14"/>
  <c r="G448" i="14"/>
  <c r="H448" i="14"/>
  <c r="I448" i="14"/>
  <c r="J448" i="14"/>
  <c r="L448" i="14"/>
  <c r="M448" i="14"/>
  <c r="N448" i="14"/>
  <c r="O448" i="14"/>
  <c r="BB448" i="14"/>
  <c r="N448" i="20"/>
  <c r="BD448" i="14"/>
  <c r="P448" i="20"/>
  <c r="D449" i="14"/>
  <c r="E449" i="14"/>
  <c r="F449" i="14"/>
  <c r="G449" i="14"/>
  <c r="H449" i="14"/>
  <c r="I449" i="14"/>
  <c r="J449" i="14"/>
  <c r="L449" i="14"/>
  <c r="M449" i="14"/>
  <c r="N449" i="14"/>
  <c r="O449" i="14"/>
  <c r="BB449" i="14"/>
  <c r="N449" i="20"/>
  <c r="BD449" i="14"/>
  <c r="P449" i="20"/>
  <c r="D450" i="14"/>
  <c r="E450" i="14"/>
  <c r="F450" i="14"/>
  <c r="G450" i="14"/>
  <c r="H450" i="14"/>
  <c r="I450" i="14"/>
  <c r="J450" i="14"/>
  <c r="L450" i="14"/>
  <c r="M450" i="14"/>
  <c r="N450" i="14"/>
  <c r="O450" i="14"/>
  <c r="BB450" i="14"/>
  <c r="N450" i="20"/>
  <c r="BD450" i="14"/>
  <c r="P450" i="20"/>
  <c r="D451" i="14"/>
  <c r="E451" i="14"/>
  <c r="F451" i="14"/>
  <c r="G451" i="14"/>
  <c r="H451" i="14"/>
  <c r="I451" i="14"/>
  <c r="J451" i="14"/>
  <c r="L451" i="14"/>
  <c r="M451" i="14"/>
  <c r="N451" i="14"/>
  <c r="O451" i="14"/>
  <c r="BB451" i="14"/>
  <c r="N451" i="20"/>
  <c r="BD451" i="14"/>
  <c r="P451" i="20"/>
  <c r="D452" i="14"/>
  <c r="E452" i="14"/>
  <c r="F452" i="14"/>
  <c r="G452" i="14"/>
  <c r="H452" i="14"/>
  <c r="I452" i="14"/>
  <c r="J452" i="14"/>
  <c r="L452" i="14"/>
  <c r="M452" i="14"/>
  <c r="N452" i="14"/>
  <c r="O452" i="14"/>
  <c r="BB452" i="14"/>
  <c r="N452" i="20"/>
  <c r="BD452" i="14"/>
  <c r="P452" i="20"/>
  <c r="D453" i="14"/>
  <c r="E453" i="14"/>
  <c r="F453" i="14"/>
  <c r="G453" i="14"/>
  <c r="H453" i="14"/>
  <c r="I453" i="14"/>
  <c r="J453" i="14"/>
  <c r="L453" i="14"/>
  <c r="M453" i="14"/>
  <c r="N453" i="14"/>
  <c r="O453" i="14"/>
  <c r="BB453" i="14"/>
  <c r="N453" i="20"/>
  <c r="BD453" i="14"/>
  <c r="P453" i="20"/>
  <c r="D454" i="14"/>
  <c r="E454" i="14"/>
  <c r="F454" i="14"/>
  <c r="G454" i="14"/>
  <c r="H454" i="14"/>
  <c r="I454" i="14"/>
  <c r="J454" i="14"/>
  <c r="L454" i="14"/>
  <c r="M454" i="14"/>
  <c r="N454" i="14"/>
  <c r="O454" i="14"/>
  <c r="BB454" i="14"/>
  <c r="N454" i="20"/>
  <c r="BD454" i="14"/>
  <c r="P454" i="20"/>
  <c r="D455" i="14"/>
  <c r="E455" i="14"/>
  <c r="F455" i="14"/>
  <c r="G455" i="14"/>
  <c r="H455" i="14"/>
  <c r="I455" i="14"/>
  <c r="J455" i="14"/>
  <c r="L455" i="14"/>
  <c r="M455" i="14"/>
  <c r="N455" i="14"/>
  <c r="O455" i="14"/>
  <c r="BB455" i="14"/>
  <c r="N455" i="20"/>
  <c r="BD455" i="14"/>
  <c r="D456" i="14"/>
  <c r="E456" i="14"/>
  <c r="F456" i="14"/>
  <c r="G456" i="14"/>
  <c r="H456" i="14"/>
  <c r="I456" i="14"/>
  <c r="J456" i="14"/>
  <c r="L456" i="14"/>
  <c r="M456" i="14"/>
  <c r="N456" i="14"/>
  <c r="O456" i="14"/>
  <c r="BB456" i="14"/>
  <c r="N456" i="20"/>
  <c r="BD456" i="14"/>
  <c r="P456" i="20"/>
  <c r="D457" i="14"/>
  <c r="E457" i="14"/>
  <c r="F457" i="14"/>
  <c r="G457" i="14"/>
  <c r="H457" i="14"/>
  <c r="I457" i="14"/>
  <c r="J457" i="14"/>
  <c r="L457" i="14"/>
  <c r="M457" i="14"/>
  <c r="N457" i="14"/>
  <c r="O457" i="14"/>
  <c r="BB457" i="14"/>
  <c r="N457" i="20"/>
  <c r="BD457" i="14"/>
  <c r="P457" i="20"/>
  <c r="D458" i="14"/>
  <c r="E458" i="14"/>
  <c r="F458" i="14"/>
  <c r="G458" i="14"/>
  <c r="H458" i="14"/>
  <c r="I458" i="14"/>
  <c r="J458" i="14"/>
  <c r="L458" i="14"/>
  <c r="M458" i="14"/>
  <c r="N458" i="14"/>
  <c r="O458" i="14"/>
  <c r="BB458" i="14"/>
  <c r="N458" i="20"/>
  <c r="BD458" i="14"/>
  <c r="P458" i="20"/>
  <c r="D459" i="14"/>
  <c r="E459" i="14"/>
  <c r="F459" i="14"/>
  <c r="G459" i="14"/>
  <c r="H459" i="14"/>
  <c r="I459" i="14"/>
  <c r="J459" i="14"/>
  <c r="L459" i="14"/>
  <c r="M459" i="14"/>
  <c r="N459" i="14"/>
  <c r="O459" i="14"/>
  <c r="BB459" i="14"/>
  <c r="N459" i="20"/>
  <c r="BD459" i="14"/>
  <c r="P459" i="20"/>
  <c r="D460" i="14"/>
  <c r="E460" i="14"/>
  <c r="F460" i="14"/>
  <c r="G460" i="14"/>
  <c r="H460" i="14"/>
  <c r="I460" i="14"/>
  <c r="J460" i="14"/>
  <c r="L460" i="14"/>
  <c r="M460" i="14"/>
  <c r="N460" i="14"/>
  <c r="O460" i="14"/>
  <c r="BB460" i="14"/>
  <c r="BD460" i="14"/>
  <c r="P460" i="20"/>
  <c r="D461" i="14"/>
  <c r="E461" i="14"/>
  <c r="F461" i="14"/>
  <c r="G461" i="14"/>
  <c r="H461" i="14"/>
  <c r="I461" i="14"/>
  <c r="J461" i="14"/>
  <c r="L461" i="14"/>
  <c r="M461" i="14"/>
  <c r="N461" i="14"/>
  <c r="O461" i="14"/>
  <c r="BB461" i="14"/>
  <c r="N461" i="20"/>
  <c r="BD461" i="14"/>
  <c r="P461" i="20"/>
  <c r="D462" i="14"/>
  <c r="E462" i="14"/>
  <c r="F462" i="14"/>
  <c r="G462" i="14"/>
  <c r="H462" i="14"/>
  <c r="I462" i="14"/>
  <c r="J462" i="14"/>
  <c r="L462" i="14"/>
  <c r="M462" i="14"/>
  <c r="N462" i="14"/>
  <c r="O462" i="14"/>
  <c r="BB462" i="14"/>
  <c r="N462" i="20"/>
  <c r="BD462" i="14"/>
  <c r="P462" i="20"/>
  <c r="D463" i="14"/>
  <c r="E463" i="14"/>
  <c r="F463" i="14"/>
  <c r="G463" i="14"/>
  <c r="H463" i="14"/>
  <c r="I463" i="14"/>
  <c r="J463" i="14"/>
  <c r="L463" i="14"/>
  <c r="M463" i="14"/>
  <c r="N463" i="14"/>
  <c r="O463" i="14"/>
  <c r="BB463" i="14"/>
  <c r="N463" i="20"/>
  <c r="BD463" i="14"/>
  <c r="P463" i="20"/>
  <c r="D464" i="14"/>
  <c r="E464" i="14"/>
  <c r="F464" i="14"/>
  <c r="G464" i="14"/>
  <c r="H464" i="14"/>
  <c r="I464" i="14"/>
  <c r="J464" i="14"/>
  <c r="L464" i="14"/>
  <c r="M464" i="14"/>
  <c r="N464" i="14"/>
  <c r="O464" i="14"/>
  <c r="BB464" i="14"/>
  <c r="N464" i="20"/>
  <c r="BD464" i="14"/>
  <c r="P464" i="20"/>
  <c r="D465" i="14"/>
  <c r="E465" i="14"/>
  <c r="F465" i="14"/>
  <c r="G465" i="14"/>
  <c r="H465" i="14"/>
  <c r="I465" i="14"/>
  <c r="J465" i="14"/>
  <c r="L465" i="14"/>
  <c r="M465" i="14"/>
  <c r="N465" i="14"/>
  <c r="O465" i="14"/>
  <c r="BB465" i="14"/>
  <c r="N465" i="20"/>
  <c r="BD465" i="14"/>
  <c r="P465" i="20"/>
  <c r="D466" i="14"/>
  <c r="E466" i="14"/>
  <c r="F466" i="14"/>
  <c r="G466" i="14"/>
  <c r="H466" i="14"/>
  <c r="I466" i="14"/>
  <c r="J466" i="14"/>
  <c r="L466" i="14"/>
  <c r="M466" i="14"/>
  <c r="N466" i="14"/>
  <c r="O466" i="14"/>
  <c r="BB466" i="14"/>
  <c r="N466" i="20"/>
  <c r="BD466" i="14"/>
  <c r="P466" i="20"/>
  <c r="D467" i="14"/>
  <c r="E467" i="14"/>
  <c r="F467" i="14"/>
  <c r="G467" i="14"/>
  <c r="H467" i="14"/>
  <c r="I467" i="14"/>
  <c r="J467" i="14"/>
  <c r="L467" i="14"/>
  <c r="M467" i="14"/>
  <c r="N467" i="14"/>
  <c r="O467" i="14"/>
  <c r="BB467" i="14"/>
  <c r="N467" i="20"/>
  <c r="BD467" i="14"/>
  <c r="P467" i="20"/>
  <c r="D468" i="14"/>
  <c r="E468" i="14"/>
  <c r="F468" i="14"/>
  <c r="G468" i="14"/>
  <c r="H468" i="14"/>
  <c r="I468" i="14"/>
  <c r="J468" i="14"/>
  <c r="L468" i="14"/>
  <c r="M468" i="14"/>
  <c r="N468" i="14"/>
  <c r="O468" i="14"/>
  <c r="BB468" i="14"/>
  <c r="N468" i="20"/>
  <c r="BD468" i="14"/>
  <c r="P468" i="20"/>
  <c r="D469" i="14"/>
  <c r="E469" i="14"/>
  <c r="F469" i="14"/>
  <c r="G469" i="14"/>
  <c r="H469" i="14"/>
  <c r="I469" i="14"/>
  <c r="J469" i="14"/>
  <c r="L469" i="14"/>
  <c r="M469" i="14"/>
  <c r="N469" i="14"/>
  <c r="O469" i="14"/>
  <c r="BB469" i="14"/>
  <c r="N469" i="20"/>
  <c r="BD469" i="14"/>
  <c r="P469" i="20"/>
  <c r="D470" i="14"/>
  <c r="E470" i="14"/>
  <c r="F470" i="14"/>
  <c r="G470" i="14"/>
  <c r="H470" i="14"/>
  <c r="I470" i="14"/>
  <c r="J470" i="14"/>
  <c r="L470" i="14"/>
  <c r="M470" i="14"/>
  <c r="N470" i="14"/>
  <c r="O470" i="14"/>
  <c r="BB470" i="14"/>
  <c r="N470" i="20"/>
  <c r="BD470" i="14"/>
  <c r="P470" i="20"/>
  <c r="D471" i="14"/>
  <c r="E471" i="14"/>
  <c r="F471" i="14"/>
  <c r="G471" i="14"/>
  <c r="H471" i="14"/>
  <c r="I471" i="14"/>
  <c r="J471" i="14"/>
  <c r="L471" i="14"/>
  <c r="M471" i="14"/>
  <c r="N471" i="14"/>
  <c r="O471" i="14"/>
  <c r="BB471" i="14"/>
  <c r="N471" i="20"/>
  <c r="BD471" i="14"/>
  <c r="P471" i="20"/>
  <c r="D472" i="14"/>
  <c r="E472" i="14"/>
  <c r="F472" i="14"/>
  <c r="G472" i="14"/>
  <c r="H472" i="14"/>
  <c r="I472" i="14"/>
  <c r="J472" i="14"/>
  <c r="L472" i="14"/>
  <c r="M472" i="14"/>
  <c r="N472" i="14"/>
  <c r="O472" i="14"/>
  <c r="BB472" i="14"/>
  <c r="N472" i="20"/>
  <c r="BD472" i="14"/>
  <c r="P472" i="20"/>
  <c r="D473" i="14"/>
  <c r="E473" i="14"/>
  <c r="F473" i="14"/>
  <c r="G473" i="14"/>
  <c r="H473" i="14"/>
  <c r="I473" i="14"/>
  <c r="J473" i="14"/>
  <c r="L473" i="14"/>
  <c r="M473" i="14"/>
  <c r="N473" i="14"/>
  <c r="O473" i="14"/>
  <c r="BB473" i="14"/>
  <c r="N473" i="20"/>
  <c r="BD473" i="14"/>
  <c r="P473" i="20"/>
  <c r="D474" i="14"/>
  <c r="E474" i="14"/>
  <c r="F474" i="14"/>
  <c r="G474" i="14"/>
  <c r="H474" i="14"/>
  <c r="I474" i="14"/>
  <c r="J474" i="14"/>
  <c r="L474" i="14"/>
  <c r="M474" i="14"/>
  <c r="N474" i="14"/>
  <c r="O474" i="14"/>
  <c r="BB474" i="14"/>
  <c r="N474" i="20"/>
  <c r="BD474" i="14"/>
  <c r="P474" i="20"/>
  <c r="D475" i="14"/>
  <c r="E475" i="14"/>
  <c r="F475" i="14"/>
  <c r="G475" i="14"/>
  <c r="H475" i="14"/>
  <c r="I475" i="14"/>
  <c r="J475" i="14"/>
  <c r="L475" i="14"/>
  <c r="M475" i="14"/>
  <c r="N475" i="14"/>
  <c r="O475" i="14"/>
  <c r="BB475" i="14"/>
  <c r="N475" i="20"/>
  <c r="BD475" i="14"/>
  <c r="P475" i="20"/>
  <c r="D476" i="14"/>
  <c r="E476" i="14"/>
  <c r="F476" i="14"/>
  <c r="G476" i="14"/>
  <c r="H476" i="14"/>
  <c r="I476" i="14"/>
  <c r="J476" i="14"/>
  <c r="L476" i="14"/>
  <c r="M476" i="14"/>
  <c r="N476" i="14"/>
  <c r="O476" i="14"/>
  <c r="BB476" i="14"/>
  <c r="N476" i="20"/>
  <c r="BD476" i="14"/>
  <c r="P476" i="20"/>
  <c r="D477" i="14"/>
  <c r="E477" i="14"/>
  <c r="F477" i="14"/>
  <c r="G477" i="14"/>
  <c r="H477" i="14"/>
  <c r="I477" i="14"/>
  <c r="J477" i="14"/>
  <c r="L477" i="14"/>
  <c r="M477" i="14"/>
  <c r="N477" i="14"/>
  <c r="O477" i="14"/>
  <c r="BB477" i="14"/>
  <c r="N477" i="20"/>
  <c r="BD477" i="14"/>
  <c r="P477" i="20"/>
  <c r="D478" i="14"/>
  <c r="E478" i="14"/>
  <c r="F478" i="14"/>
  <c r="G478" i="14"/>
  <c r="H478" i="14"/>
  <c r="I478" i="14"/>
  <c r="J478" i="14"/>
  <c r="L478" i="14"/>
  <c r="M478" i="14"/>
  <c r="N478" i="14"/>
  <c r="O478" i="14"/>
  <c r="BB478" i="14"/>
  <c r="N478" i="20"/>
  <c r="BD478" i="14"/>
  <c r="P478" i="20"/>
  <c r="D479" i="14"/>
  <c r="E479" i="14"/>
  <c r="F479" i="14"/>
  <c r="G479" i="14"/>
  <c r="H479" i="14"/>
  <c r="I479" i="14"/>
  <c r="J479" i="14"/>
  <c r="L479" i="14"/>
  <c r="M479" i="14"/>
  <c r="N479" i="14"/>
  <c r="O479" i="14"/>
  <c r="BB479" i="14"/>
  <c r="N479" i="20"/>
  <c r="BD479" i="14"/>
  <c r="P479" i="20"/>
  <c r="D480" i="14"/>
  <c r="E480" i="14"/>
  <c r="F480" i="14"/>
  <c r="G480" i="14"/>
  <c r="H480" i="14"/>
  <c r="I480" i="14"/>
  <c r="J480" i="14"/>
  <c r="L480" i="14"/>
  <c r="M480" i="14"/>
  <c r="N480" i="14"/>
  <c r="O480" i="14"/>
  <c r="BB480" i="14"/>
  <c r="N480" i="20"/>
  <c r="BD480" i="14"/>
  <c r="P480" i="20"/>
  <c r="D481" i="14"/>
  <c r="E481" i="14"/>
  <c r="F481" i="14"/>
  <c r="G481" i="14"/>
  <c r="H481" i="14"/>
  <c r="I481" i="14"/>
  <c r="J481" i="14"/>
  <c r="L481" i="14"/>
  <c r="M481" i="14"/>
  <c r="N481" i="14"/>
  <c r="O481" i="14"/>
  <c r="BB481" i="14"/>
  <c r="N481" i="20"/>
  <c r="BD481" i="14"/>
  <c r="P481" i="20"/>
  <c r="D482" i="14"/>
  <c r="E482" i="14"/>
  <c r="F482" i="14"/>
  <c r="G482" i="14"/>
  <c r="H482" i="14"/>
  <c r="I482" i="14"/>
  <c r="J482" i="14"/>
  <c r="L482" i="14"/>
  <c r="M482" i="14"/>
  <c r="N482" i="14"/>
  <c r="O482" i="14"/>
  <c r="BB482" i="14"/>
  <c r="N482" i="20"/>
  <c r="BD482" i="14"/>
  <c r="P482" i="20"/>
  <c r="D483" i="14"/>
  <c r="E483" i="14"/>
  <c r="F483" i="14"/>
  <c r="G483" i="14"/>
  <c r="H483" i="14"/>
  <c r="I483" i="14"/>
  <c r="J483" i="14"/>
  <c r="L483" i="14"/>
  <c r="M483" i="14"/>
  <c r="N483" i="14"/>
  <c r="O483" i="14"/>
  <c r="BB483" i="14"/>
  <c r="N483" i="20"/>
  <c r="BD483" i="14"/>
  <c r="P483" i="20"/>
  <c r="D484" i="14"/>
  <c r="E484" i="14"/>
  <c r="F484" i="14"/>
  <c r="G484" i="14"/>
  <c r="H484" i="14"/>
  <c r="I484" i="14"/>
  <c r="J484" i="14"/>
  <c r="L484" i="14"/>
  <c r="M484" i="14"/>
  <c r="N484" i="14"/>
  <c r="O484" i="14"/>
  <c r="BB484" i="14"/>
  <c r="N484" i="20"/>
  <c r="BD484" i="14"/>
  <c r="P484" i="20"/>
  <c r="D485" i="14"/>
  <c r="E485" i="14"/>
  <c r="F485" i="14"/>
  <c r="G485" i="14"/>
  <c r="H485" i="14"/>
  <c r="I485" i="14"/>
  <c r="J485" i="14"/>
  <c r="L485" i="14"/>
  <c r="M485" i="14"/>
  <c r="N485" i="14"/>
  <c r="O485" i="14"/>
  <c r="BB485" i="14"/>
  <c r="BD485" i="14"/>
  <c r="P485" i="20"/>
  <c r="D486" i="14"/>
  <c r="E486" i="14"/>
  <c r="F486" i="14"/>
  <c r="G486" i="14"/>
  <c r="H486" i="14"/>
  <c r="I486" i="14"/>
  <c r="J486" i="14"/>
  <c r="L486" i="14"/>
  <c r="M486" i="14"/>
  <c r="N486" i="14"/>
  <c r="O486" i="14"/>
  <c r="BB486" i="14"/>
  <c r="N486" i="20"/>
  <c r="BD486" i="14"/>
  <c r="P486" i="20"/>
  <c r="D487" i="14"/>
  <c r="E487" i="14"/>
  <c r="F487" i="14"/>
  <c r="G487" i="14"/>
  <c r="H487" i="14"/>
  <c r="I487" i="14"/>
  <c r="J487" i="14"/>
  <c r="L487" i="14"/>
  <c r="M487" i="14"/>
  <c r="N487" i="14"/>
  <c r="O487" i="14"/>
  <c r="BB487" i="14"/>
  <c r="N487" i="20"/>
  <c r="BD487" i="14"/>
  <c r="P487" i="20"/>
  <c r="D488" i="14"/>
  <c r="E488" i="14"/>
  <c r="F488" i="14"/>
  <c r="G488" i="14"/>
  <c r="H488" i="14"/>
  <c r="I488" i="14"/>
  <c r="J488" i="14"/>
  <c r="L488" i="14"/>
  <c r="M488" i="14"/>
  <c r="N488" i="14"/>
  <c r="O488" i="14"/>
  <c r="BB488" i="14"/>
  <c r="N488" i="20"/>
  <c r="BD488" i="14"/>
  <c r="D489" i="14"/>
  <c r="E489" i="14"/>
  <c r="F489" i="14"/>
  <c r="G489" i="14"/>
  <c r="H489" i="14"/>
  <c r="I489" i="14"/>
  <c r="J489" i="14"/>
  <c r="L489" i="14"/>
  <c r="M489" i="14"/>
  <c r="N489" i="14"/>
  <c r="O489" i="14"/>
  <c r="BB489" i="14"/>
  <c r="BD489" i="14"/>
  <c r="P489" i="20"/>
  <c r="D490" i="14"/>
  <c r="E490" i="14"/>
  <c r="F490" i="14"/>
  <c r="G490" i="14"/>
  <c r="H490" i="14"/>
  <c r="I490" i="14"/>
  <c r="J490" i="14"/>
  <c r="L490" i="14"/>
  <c r="M490" i="14"/>
  <c r="N490" i="14"/>
  <c r="O490" i="14"/>
  <c r="BB490" i="14"/>
  <c r="BD490" i="14"/>
  <c r="P490" i="20"/>
  <c r="D491" i="14"/>
  <c r="E491" i="14"/>
  <c r="F491" i="14"/>
  <c r="G491" i="14"/>
  <c r="H491" i="14"/>
  <c r="I491" i="14"/>
  <c r="J491" i="14"/>
  <c r="L491" i="14"/>
  <c r="M491" i="14"/>
  <c r="N491" i="14"/>
  <c r="O491" i="14"/>
  <c r="BB491" i="14"/>
  <c r="N491" i="20"/>
  <c r="BD491" i="14"/>
  <c r="P491" i="20"/>
  <c r="D492" i="14"/>
  <c r="E492" i="14"/>
  <c r="F492" i="14"/>
  <c r="G492" i="14"/>
  <c r="H492" i="14"/>
  <c r="I492" i="14"/>
  <c r="J492" i="14"/>
  <c r="L492" i="14"/>
  <c r="M492" i="14"/>
  <c r="N492" i="14"/>
  <c r="O492" i="14"/>
  <c r="BB492" i="14"/>
  <c r="N492" i="20"/>
  <c r="BD492" i="14"/>
  <c r="P492" i="20"/>
  <c r="D493" i="14"/>
  <c r="E493" i="14"/>
  <c r="F493" i="14"/>
  <c r="G493" i="14"/>
  <c r="H493" i="14"/>
  <c r="I493" i="14"/>
  <c r="J493" i="14"/>
  <c r="L493" i="14"/>
  <c r="M493" i="14"/>
  <c r="N493" i="14"/>
  <c r="O493" i="14"/>
  <c r="BB493" i="14"/>
  <c r="N493" i="20"/>
  <c r="BD493" i="14"/>
  <c r="P493" i="20"/>
  <c r="D494" i="14"/>
  <c r="E494" i="14"/>
  <c r="F494" i="14"/>
  <c r="G494" i="14"/>
  <c r="H494" i="14"/>
  <c r="I494" i="14"/>
  <c r="J494" i="14"/>
  <c r="L494" i="14"/>
  <c r="M494" i="14"/>
  <c r="N494" i="14"/>
  <c r="O494" i="14"/>
  <c r="BB494" i="14"/>
  <c r="N494" i="20"/>
  <c r="BD494" i="14"/>
  <c r="P494" i="20"/>
  <c r="D495" i="14"/>
  <c r="E495" i="14"/>
  <c r="F495" i="14"/>
  <c r="G495" i="14"/>
  <c r="H495" i="14"/>
  <c r="I495" i="14"/>
  <c r="J495" i="14"/>
  <c r="L495" i="14"/>
  <c r="M495" i="14"/>
  <c r="N495" i="14"/>
  <c r="O495" i="14"/>
  <c r="BB495" i="14"/>
  <c r="N495" i="20"/>
  <c r="BD495" i="14"/>
  <c r="P495" i="20"/>
  <c r="D496" i="14"/>
  <c r="E496" i="14"/>
  <c r="F496" i="14"/>
  <c r="G496" i="14"/>
  <c r="H496" i="14"/>
  <c r="I496" i="14"/>
  <c r="J496" i="14"/>
  <c r="L496" i="14"/>
  <c r="M496" i="14"/>
  <c r="N496" i="14"/>
  <c r="O496" i="14"/>
  <c r="BB496" i="14"/>
  <c r="N496" i="20"/>
  <c r="BD496" i="14"/>
  <c r="P496" i="20"/>
  <c r="D497" i="14"/>
  <c r="E497" i="14"/>
  <c r="F497" i="14"/>
  <c r="G497" i="14"/>
  <c r="H497" i="14"/>
  <c r="I497" i="14"/>
  <c r="J497" i="14"/>
  <c r="L497" i="14"/>
  <c r="M497" i="14"/>
  <c r="N497" i="14"/>
  <c r="O497" i="14"/>
  <c r="BB497" i="14"/>
  <c r="N497" i="20"/>
  <c r="BD497" i="14"/>
  <c r="P497" i="20"/>
  <c r="D498" i="14"/>
  <c r="E498" i="14"/>
  <c r="F498" i="14"/>
  <c r="G498" i="14"/>
  <c r="H498" i="14"/>
  <c r="I498" i="14"/>
  <c r="J498" i="14"/>
  <c r="L498" i="14"/>
  <c r="M498" i="14"/>
  <c r="N498" i="14"/>
  <c r="O498" i="14"/>
  <c r="BB498" i="14"/>
  <c r="N498" i="20"/>
  <c r="BD498" i="14"/>
  <c r="P498" i="20"/>
  <c r="D499" i="14"/>
  <c r="E499" i="14"/>
  <c r="F499" i="14"/>
  <c r="G499" i="14"/>
  <c r="H499" i="14"/>
  <c r="I499" i="14"/>
  <c r="J499" i="14"/>
  <c r="L499" i="14"/>
  <c r="M499" i="14"/>
  <c r="N499" i="14"/>
  <c r="O499" i="14"/>
  <c r="BB499" i="14"/>
  <c r="N499" i="20"/>
  <c r="BD499" i="14"/>
  <c r="P499" i="20"/>
  <c r="D500" i="14"/>
  <c r="E500" i="14"/>
  <c r="F500" i="14"/>
  <c r="G500" i="14"/>
  <c r="H500" i="14"/>
  <c r="I500" i="14"/>
  <c r="J500" i="14"/>
  <c r="L500" i="14"/>
  <c r="M500" i="14"/>
  <c r="N500" i="14"/>
  <c r="O500" i="14"/>
  <c r="BB500" i="14"/>
  <c r="N500" i="20"/>
  <c r="BD500" i="14"/>
  <c r="P500" i="20"/>
  <c r="D501" i="14"/>
  <c r="E501" i="14"/>
  <c r="F501" i="14"/>
  <c r="G501" i="14"/>
  <c r="H501" i="14"/>
  <c r="I501" i="14"/>
  <c r="J501" i="14"/>
  <c r="L501" i="14"/>
  <c r="M501" i="14"/>
  <c r="N501" i="14"/>
  <c r="O501" i="14"/>
  <c r="BB501" i="14"/>
  <c r="BD501" i="14"/>
  <c r="P501" i="20"/>
  <c r="D502" i="14"/>
  <c r="E502" i="14"/>
  <c r="F502" i="14"/>
  <c r="G502" i="14"/>
  <c r="H502" i="14"/>
  <c r="I502" i="14"/>
  <c r="J502" i="14"/>
  <c r="L502" i="14"/>
  <c r="M502" i="14"/>
  <c r="N502" i="14"/>
  <c r="O502" i="14"/>
  <c r="BB502" i="14"/>
  <c r="N502" i="20"/>
  <c r="BD502" i="14"/>
  <c r="P502" i="20"/>
  <c r="D503" i="14"/>
  <c r="E503" i="14"/>
  <c r="F503" i="14"/>
  <c r="G503" i="14"/>
  <c r="H503" i="14"/>
  <c r="I503" i="14"/>
  <c r="J503" i="14"/>
  <c r="L503" i="14"/>
  <c r="M503" i="14"/>
  <c r="N503" i="14"/>
  <c r="O503" i="14"/>
  <c r="BB503" i="14"/>
  <c r="N503" i="20"/>
  <c r="BD503" i="14"/>
  <c r="P503" i="20"/>
  <c r="D504" i="14"/>
  <c r="E504" i="14"/>
  <c r="F504" i="14"/>
  <c r="G504" i="14"/>
  <c r="H504" i="14"/>
  <c r="I504" i="14"/>
  <c r="J504" i="14"/>
  <c r="K504" i="14"/>
  <c r="L504" i="14"/>
  <c r="M504" i="14"/>
  <c r="N504" i="14"/>
  <c r="O504" i="14"/>
  <c r="BB504" i="14"/>
  <c r="N504" i="20"/>
  <c r="BD504" i="14"/>
  <c r="P504" i="20"/>
  <c r="O506" i="8"/>
  <c r="D35" i="8"/>
  <c r="D35" i="20" s="1"/>
  <c r="E35" i="8"/>
  <c r="E35" i="20" s="1"/>
  <c r="F35" i="8"/>
  <c r="F35" i="20" s="1"/>
  <c r="G35" i="8"/>
  <c r="G35" i="20" s="1"/>
  <c r="H35" i="8"/>
  <c r="I35" i="20" s="1"/>
  <c r="I35" i="8"/>
  <c r="J35" i="20" s="1"/>
  <c r="D36" i="8"/>
  <c r="D36" i="20" s="1"/>
  <c r="E36" i="8"/>
  <c r="E36" i="20" s="1"/>
  <c r="F36" i="8"/>
  <c r="F36" i="20" s="1"/>
  <c r="G36" i="8"/>
  <c r="G36" i="20" s="1"/>
  <c r="H36" i="8"/>
  <c r="I36" i="20" s="1"/>
  <c r="I36" i="8"/>
  <c r="J36" i="20" s="1"/>
  <c r="D37" i="8"/>
  <c r="D37" i="20" s="1"/>
  <c r="E37" i="8"/>
  <c r="E37" i="20" s="1"/>
  <c r="F37" i="8"/>
  <c r="F37" i="20" s="1"/>
  <c r="G37" i="8"/>
  <c r="G37" i="20" s="1"/>
  <c r="H37" i="8"/>
  <c r="I37" i="20" s="1"/>
  <c r="I37" i="8"/>
  <c r="J37" i="20" s="1"/>
  <c r="D38" i="8"/>
  <c r="D38" i="20" s="1"/>
  <c r="E38" i="8"/>
  <c r="E38" i="20" s="1"/>
  <c r="F38" i="8"/>
  <c r="F38" i="20" s="1"/>
  <c r="G38" i="8"/>
  <c r="G38" i="20" s="1"/>
  <c r="H38" i="8"/>
  <c r="I38" i="20" s="1"/>
  <c r="I38" i="8"/>
  <c r="J38" i="20" s="1"/>
  <c r="D39" i="8"/>
  <c r="D39" i="20" s="1"/>
  <c r="E39" i="8"/>
  <c r="E39" i="20" s="1"/>
  <c r="F39" i="8"/>
  <c r="F39" i="20" s="1"/>
  <c r="G39" i="8"/>
  <c r="G39" i="20" s="1"/>
  <c r="H39" i="8"/>
  <c r="I39" i="20" s="1"/>
  <c r="I39" i="8"/>
  <c r="J39" i="20" s="1"/>
  <c r="D40" i="8"/>
  <c r="D40" i="20" s="1"/>
  <c r="E40" i="8"/>
  <c r="E40" i="20" s="1"/>
  <c r="F40" i="8"/>
  <c r="F40" i="20" s="1"/>
  <c r="G40" i="8"/>
  <c r="G40" i="20" s="1"/>
  <c r="H40" i="8"/>
  <c r="I40" i="20" s="1"/>
  <c r="I40" i="8"/>
  <c r="J40" i="20" s="1"/>
  <c r="D41" i="8"/>
  <c r="D41" i="20" s="1"/>
  <c r="E41" i="8"/>
  <c r="E41" i="20" s="1"/>
  <c r="F41" i="8"/>
  <c r="F41" i="20" s="1"/>
  <c r="G41" i="8"/>
  <c r="G41" i="20" s="1"/>
  <c r="H41" i="8"/>
  <c r="I41" i="20" s="1"/>
  <c r="I41" i="8"/>
  <c r="J41" i="20" s="1"/>
  <c r="D42" i="8"/>
  <c r="D42" i="20" s="1"/>
  <c r="E42" i="8"/>
  <c r="E42" i="20" s="1"/>
  <c r="F42" i="8"/>
  <c r="F42" i="20" s="1"/>
  <c r="G42" i="8"/>
  <c r="G42" i="20" s="1"/>
  <c r="H42" i="8"/>
  <c r="I42" i="20" s="1"/>
  <c r="I42" i="8"/>
  <c r="J42" i="20" s="1"/>
  <c r="D43" i="8"/>
  <c r="D43" i="20" s="1"/>
  <c r="E43" i="8"/>
  <c r="E43" i="20" s="1"/>
  <c r="F43" i="8"/>
  <c r="F43" i="20" s="1"/>
  <c r="G43" i="8"/>
  <c r="G43" i="20" s="1"/>
  <c r="H43" i="8"/>
  <c r="I43" i="20" s="1"/>
  <c r="I43" i="8"/>
  <c r="J43" i="20" s="1"/>
  <c r="D44" i="8"/>
  <c r="D44" i="20" s="1"/>
  <c r="E44" i="8"/>
  <c r="E44" i="20" s="1"/>
  <c r="F44" i="8"/>
  <c r="F44" i="20" s="1"/>
  <c r="G44" i="8"/>
  <c r="G44" i="20" s="1"/>
  <c r="H44" i="8"/>
  <c r="I44" i="20" s="1"/>
  <c r="I44" i="8"/>
  <c r="J44" i="20" s="1"/>
  <c r="D45" i="8"/>
  <c r="D45" i="20" s="1"/>
  <c r="E45" i="8"/>
  <c r="E45" i="20" s="1"/>
  <c r="F45" i="8"/>
  <c r="F45" i="20" s="1"/>
  <c r="G45" i="8"/>
  <c r="G45" i="20" s="1"/>
  <c r="H45" i="8"/>
  <c r="I45" i="20" s="1"/>
  <c r="I45" i="8"/>
  <c r="J45" i="20" s="1"/>
  <c r="D46" i="8"/>
  <c r="D46" i="20" s="1"/>
  <c r="E46" i="8"/>
  <c r="E46" i="20" s="1"/>
  <c r="F46" i="8"/>
  <c r="F46" i="20" s="1"/>
  <c r="G46" i="8"/>
  <c r="G46" i="20" s="1"/>
  <c r="H46" i="8"/>
  <c r="I46" i="20" s="1"/>
  <c r="I46" i="8"/>
  <c r="J46" i="20" s="1"/>
  <c r="D47" i="8"/>
  <c r="D47" i="20" s="1"/>
  <c r="E47" i="8"/>
  <c r="E47" i="20" s="1"/>
  <c r="F47" i="8"/>
  <c r="F47" i="20" s="1"/>
  <c r="G47" i="8"/>
  <c r="G47" i="20" s="1"/>
  <c r="H47" i="8"/>
  <c r="I47" i="20" s="1"/>
  <c r="I47" i="8"/>
  <c r="J47" i="20" s="1"/>
  <c r="D48" i="8"/>
  <c r="D48" i="20" s="1"/>
  <c r="E48" i="8"/>
  <c r="E48" i="20" s="1"/>
  <c r="F48" i="8"/>
  <c r="F48" i="20" s="1"/>
  <c r="G48" i="8"/>
  <c r="G48" i="20" s="1"/>
  <c r="H48" i="8"/>
  <c r="I48" i="20" s="1"/>
  <c r="I48" i="8"/>
  <c r="J48" i="20" s="1"/>
  <c r="D49" i="8"/>
  <c r="D49" i="20" s="1"/>
  <c r="E49" i="8"/>
  <c r="E49" i="20" s="1"/>
  <c r="F49" i="8"/>
  <c r="F49" i="20" s="1"/>
  <c r="G49" i="8"/>
  <c r="G49" i="20" s="1"/>
  <c r="H49" i="8"/>
  <c r="I49" i="20" s="1"/>
  <c r="I49" i="8"/>
  <c r="J49" i="20" s="1"/>
  <c r="D50" i="8"/>
  <c r="D50" i="20" s="1"/>
  <c r="E50" i="8"/>
  <c r="E50" i="20" s="1"/>
  <c r="F50" i="8"/>
  <c r="F50" i="20" s="1"/>
  <c r="G50" i="8"/>
  <c r="G50" i="20" s="1"/>
  <c r="H50" i="8"/>
  <c r="I50" i="20" s="1"/>
  <c r="I50" i="8"/>
  <c r="J50" i="20" s="1"/>
  <c r="D51" i="8"/>
  <c r="D51" i="20" s="1"/>
  <c r="E51" i="8"/>
  <c r="E51" i="20" s="1"/>
  <c r="F51" i="8"/>
  <c r="F51" i="20" s="1"/>
  <c r="G51" i="8"/>
  <c r="G51" i="20" s="1"/>
  <c r="H51" i="8"/>
  <c r="I51" i="20" s="1"/>
  <c r="I51" i="8"/>
  <c r="J51" i="20" s="1"/>
  <c r="D52" i="8"/>
  <c r="D52" i="20" s="1"/>
  <c r="E52" i="8"/>
  <c r="E52" i="20" s="1"/>
  <c r="F52" i="8"/>
  <c r="F52" i="20" s="1"/>
  <c r="G52" i="8"/>
  <c r="G52" i="20" s="1"/>
  <c r="H52" i="8"/>
  <c r="I52" i="20" s="1"/>
  <c r="I52" i="8"/>
  <c r="J52" i="20" s="1"/>
  <c r="D53" i="8"/>
  <c r="D53" i="20" s="1"/>
  <c r="E53" i="8"/>
  <c r="E53" i="20" s="1"/>
  <c r="F53" i="8"/>
  <c r="F53" i="20" s="1"/>
  <c r="G53" i="8"/>
  <c r="G53" i="20" s="1"/>
  <c r="H53" i="8"/>
  <c r="I53" i="20" s="1"/>
  <c r="I53" i="8"/>
  <c r="J53" i="20" s="1"/>
  <c r="D54" i="8"/>
  <c r="D54" i="20" s="1"/>
  <c r="E54" i="8"/>
  <c r="E54" i="20" s="1"/>
  <c r="F54" i="8"/>
  <c r="F54" i="20" s="1"/>
  <c r="G54" i="8"/>
  <c r="G54" i="20" s="1"/>
  <c r="H54" i="8"/>
  <c r="I54" i="20" s="1"/>
  <c r="I54" i="8"/>
  <c r="J54" i="20" s="1"/>
  <c r="D55" i="8"/>
  <c r="D55" i="20" s="1"/>
  <c r="E55" i="8"/>
  <c r="E55" i="20" s="1"/>
  <c r="F55" i="8"/>
  <c r="F55" i="20" s="1"/>
  <c r="G55" i="8"/>
  <c r="G55" i="20" s="1"/>
  <c r="H55" i="8"/>
  <c r="I55" i="20" s="1"/>
  <c r="I55" i="8"/>
  <c r="J55" i="20" s="1"/>
  <c r="D56" i="8"/>
  <c r="D56" i="20" s="1"/>
  <c r="E56" i="8"/>
  <c r="E56" i="20" s="1"/>
  <c r="F56" i="8"/>
  <c r="F56" i="20" s="1"/>
  <c r="G56" i="8"/>
  <c r="G56" i="20" s="1"/>
  <c r="H56" i="8"/>
  <c r="I56" i="20" s="1"/>
  <c r="I56" i="8"/>
  <c r="J56" i="20" s="1"/>
  <c r="D57" i="8"/>
  <c r="D57" i="20" s="1"/>
  <c r="E57" i="8"/>
  <c r="E57" i="20" s="1"/>
  <c r="F57" i="8"/>
  <c r="F57" i="20" s="1"/>
  <c r="G57" i="8"/>
  <c r="G57" i="20" s="1"/>
  <c r="H57" i="8"/>
  <c r="I57" i="20" s="1"/>
  <c r="I57" i="8"/>
  <c r="J57" i="20" s="1"/>
  <c r="D58" i="8"/>
  <c r="D58" i="20" s="1"/>
  <c r="E58" i="8"/>
  <c r="E58" i="20" s="1"/>
  <c r="F58" i="8"/>
  <c r="F58" i="20" s="1"/>
  <c r="G58" i="8"/>
  <c r="G58" i="20" s="1"/>
  <c r="H58" i="8"/>
  <c r="I58" i="20" s="1"/>
  <c r="I58" i="8"/>
  <c r="J58" i="20" s="1"/>
  <c r="D59" i="8"/>
  <c r="D59" i="20" s="1"/>
  <c r="E59" i="8"/>
  <c r="E59" i="20" s="1"/>
  <c r="F59" i="8"/>
  <c r="F59" i="20" s="1"/>
  <c r="G59" i="8"/>
  <c r="G59" i="20" s="1"/>
  <c r="H59" i="8"/>
  <c r="I59" i="20" s="1"/>
  <c r="I59" i="8"/>
  <c r="J59" i="20" s="1"/>
  <c r="D60" i="8"/>
  <c r="D60" i="20" s="1"/>
  <c r="E60" i="8"/>
  <c r="E60" i="20" s="1"/>
  <c r="F60" i="8"/>
  <c r="F60" i="20" s="1"/>
  <c r="G60" i="8"/>
  <c r="G60" i="20" s="1"/>
  <c r="H60" i="8"/>
  <c r="I60" i="20" s="1"/>
  <c r="I60" i="8"/>
  <c r="J60" i="20" s="1"/>
  <c r="D61" i="8"/>
  <c r="D61" i="20" s="1"/>
  <c r="E61" i="8"/>
  <c r="E61" i="20" s="1"/>
  <c r="F61" i="8"/>
  <c r="F61" i="20" s="1"/>
  <c r="G61" i="8"/>
  <c r="G61" i="20" s="1"/>
  <c r="H61" i="8"/>
  <c r="I61" i="20" s="1"/>
  <c r="I61" i="8"/>
  <c r="J61" i="20" s="1"/>
  <c r="D62" i="8"/>
  <c r="D62" i="20" s="1"/>
  <c r="E62" i="8"/>
  <c r="E62" i="20" s="1"/>
  <c r="F62" i="8"/>
  <c r="F62" i="20" s="1"/>
  <c r="G62" i="8"/>
  <c r="G62" i="20" s="1"/>
  <c r="H62" i="8"/>
  <c r="I62" i="20" s="1"/>
  <c r="I62" i="8"/>
  <c r="J62" i="20" s="1"/>
  <c r="D63" i="8"/>
  <c r="D63" i="20" s="1"/>
  <c r="E63" i="8"/>
  <c r="E63" i="20" s="1"/>
  <c r="F63" i="8"/>
  <c r="F63" i="20" s="1"/>
  <c r="G63" i="8"/>
  <c r="G63" i="20" s="1"/>
  <c r="H63" i="8"/>
  <c r="I63" i="20" s="1"/>
  <c r="I63" i="8"/>
  <c r="J63" i="20" s="1"/>
  <c r="D64" i="8"/>
  <c r="D64" i="20" s="1"/>
  <c r="E64" i="8"/>
  <c r="E64" i="20" s="1"/>
  <c r="F64" i="8"/>
  <c r="F64" i="20" s="1"/>
  <c r="G64" i="8"/>
  <c r="G64" i="20" s="1"/>
  <c r="H64" i="8"/>
  <c r="I64" i="20" s="1"/>
  <c r="I64" i="8"/>
  <c r="J64" i="20" s="1"/>
  <c r="D65" i="8"/>
  <c r="D65" i="20" s="1"/>
  <c r="E65" i="8"/>
  <c r="E65" i="20" s="1"/>
  <c r="F65" i="8"/>
  <c r="F65" i="20" s="1"/>
  <c r="G65" i="8"/>
  <c r="G65" i="20" s="1"/>
  <c r="H65" i="8"/>
  <c r="I65" i="20" s="1"/>
  <c r="I65" i="8"/>
  <c r="J65" i="20" s="1"/>
  <c r="D66" i="8"/>
  <c r="D66" i="20" s="1"/>
  <c r="E66" i="8"/>
  <c r="E66" i="20" s="1"/>
  <c r="F66" i="8"/>
  <c r="F66" i="20" s="1"/>
  <c r="G66" i="8"/>
  <c r="G66" i="20" s="1"/>
  <c r="H66" i="8"/>
  <c r="I66" i="20" s="1"/>
  <c r="I66" i="8"/>
  <c r="J66" i="20" s="1"/>
  <c r="D67" i="8"/>
  <c r="D67" i="20" s="1"/>
  <c r="E67" i="8"/>
  <c r="E67" i="20" s="1"/>
  <c r="F67" i="8"/>
  <c r="F67" i="20" s="1"/>
  <c r="G67" i="8"/>
  <c r="G67" i="20" s="1"/>
  <c r="H67" i="8"/>
  <c r="I67" i="20" s="1"/>
  <c r="I67" i="8"/>
  <c r="J67" i="20" s="1"/>
  <c r="D68" i="8"/>
  <c r="D68" i="20" s="1"/>
  <c r="E68" i="8"/>
  <c r="E68" i="20" s="1"/>
  <c r="F68" i="8"/>
  <c r="F68" i="20" s="1"/>
  <c r="G68" i="8"/>
  <c r="G68" i="20" s="1"/>
  <c r="H68" i="8"/>
  <c r="I68" i="20" s="1"/>
  <c r="I68" i="8"/>
  <c r="J68" i="20" s="1"/>
  <c r="D69" i="8"/>
  <c r="D69" i="20" s="1"/>
  <c r="E69" i="8"/>
  <c r="E69" i="20" s="1"/>
  <c r="F69" i="8"/>
  <c r="F69" i="20" s="1"/>
  <c r="G69" i="8"/>
  <c r="G69" i="20" s="1"/>
  <c r="H69" i="8"/>
  <c r="I69" i="20" s="1"/>
  <c r="I69" i="8"/>
  <c r="J69" i="20" s="1"/>
  <c r="D70" i="8"/>
  <c r="D70" i="20" s="1"/>
  <c r="E70" i="8"/>
  <c r="E70" i="20" s="1"/>
  <c r="F70" i="8"/>
  <c r="F70" i="20" s="1"/>
  <c r="G70" i="8"/>
  <c r="G70" i="20" s="1"/>
  <c r="H70" i="8"/>
  <c r="I70" i="20" s="1"/>
  <c r="I70" i="8"/>
  <c r="J70" i="20" s="1"/>
  <c r="D71" i="8"/>
  <c r="D71" i="20" s="1"/>
  <c r="E71" i="8"/>
  <c r="E71" i="20" s="1"/>
  <c r="F71" i="8"/>
  <c r="F71" i="20" s="1"/>
  <c r="G71" i="8"/>
  <c r="G71" i="20" s="1"/>
  <c r="H71" i="8"/>
  <c r="I71" i="20" s="1"/>
  <c r="I71" i="8"/>
  <c r="J71" i="20" s="1"/>
  <c r="D72" i="8"/>
  <c r="D72" i="20" s="1"/>
  <c r="E72" i="8"/>
  <c r="E72" i="20" s="1"/>
  <c r="F72" i="8"/>
  <c r="F72" i="20" s="1"/>
  <c r="G72" i="8"/>
  <c r="G72" i="20" s="1"/>
  <c r="H72" i="8"/>
  <c r="I72" i="20" s="1"/>
  <c r="I72" i="8"/>
  <c r="J72" i="20" s="1"/>
  <c r="D73" i="8"/>
  <c r="D73" i="20" s="1"/>
  <c r="E73" i="8"/>
  <c r="E73" i="20" s="1"/>
  <c r="F73" i="8"/>
  <c r="F73" i="20" s="1"/>
  <c r="G73" i="8"/>
  <c r="G73" i="20" s="1"/>
  <c r="H73" i="8"/>
  <c r="I73" i="20" s="1"/>
  <c r="I73" i="8"/>
  <c r="J73" i="20" s="1"/>
  <c r="D74" i="8"/>
  <c r="D74" i="20" s="1"/>
  <c r="E74" i="8"/>
  <c r="E74" i="20" s="1"/>
  <c r="F74" i="8"/>
  <c r="F74" i="20" s="1"/>
  <c r="G74" i="8"/>
  <c r="G74" i="20" s="1"/>
  <c r="H74" i="8"/>
  <c r="I74" i="20" s="1"/>
  <c r="I74" i="8"/>
  <c r="J74" i="20" s="1"/>
  <c r="D75" i="8"/>
  <c r="D75" i="20" s="1"/>
  <c r="E75" i="8"/>
  <c r="E75" i="20" s="1"/>
  <c r="F75" i="8"/>
  <c r="F75" i="20" s="1"/>
  <c r="G75" i="8"/>
  <c r="G75" i="20" s="1"/>
  <c r="H75" i="8"/>
  <c r="I75" i="20" s="1"/>
  <c r="I75" i="8"/>
  <c r="J75" i="20" s="1"/>
  <c r="D76" i="8"/>
  <c r="D76" i="20" s="1"/>
  <c r="E76" i="8"/>
  <c r="E76" i="20" s="1"/>
  <c r="F76" i="8"/>
  <c r="F76" i="20" s="1"/>
  <c r="G76" i="8"/>
  <c r="G76" i="20" s="1"/>
  <c r="H76" i="8"/>
  <c r="I76" i="20" s="1"/>
  <c r="I76" i="8"/>
  <c r="J76" i="20" s="1"/>
  <c r="D77" i="8"/>
  <c r="D77" i="20" s="1"/>
  <c r="E77" i="8"/>
  <c r="E77" i="20" s="1"/>
  <c r="F77" i="8"/>
  <c r="F77" i="20" s="1"/>
  <c r="G77" i="8"/>
  <c r="G77" i="20" s="1"/>
  <c r="H77" i="8"/>
  <c r="I77" i="20" s="1"/>
  <c r="I77" i="8"/>
  <c r="J77" i="20" s="1"/>
  <c r="D78" i="8"/>
  <c r="D78" i="20" s="1"/>
  <c r="E78" i="8"/>
  <c r="E78" i="20" s="1"/>
  <c r="F78" i="8"/>
  <c r="F78" i="20" s="1"/>
  <c r="G78" i="8"/>
  <c r="G78" i="20" s="1"/>
  <c r="H78" i="8"/>
  <c r="I78" i="20" s="1"/>
  <c r="I78" i="8"/>
  <c r="J78" i="20" s="1"/>
  <c r="D79" i="8"/>
  <c r="D79" i="20" s="1"/>
  <c r="E79" i="8"/>
  <c r="E79" i="20" s="1"/>
  <c r="F79" i="8"/>
  <c r="F79" i="20" s="1"/>
  <c r="G79" i="8"/>
  <c r="G79" i="20" s="1"/>
  <c r="H79" i="8"/>
  <c r="I79" i="20" s="1"/>
  <c r="I79" i="8"/>
  <c r="J79" i="20" s="1"/>
  <c r="D80" i="8"/>
  <c r="D80" i="20" s="1"/>
  <c r="E80" i="8"/>
  <c r="E80" i="20" s="1"/>
  <c r="F80" i="8"/>
  <c r="F80" i="20" s="1"/>
  <c r="G80" i="8"/>
  <c r="G80" i="20" s="1"/>
  <c r="H80" i="8"/>
  <c r="I80" i="20" s="1"/>
  <c r="I80" i="8"/>
  <c r="J80" i="20" s="1"/>
  <c r="D81" i="8"/>
  <c r="D81" i="20" s="1"/>
  <c r="E81" i="8"/>
  <c r="E81" i="20" s="1"/>
  <c r="F81" i="8"/>
  <c r="F81" i="20" s="1"/>
  <c r="G81" i="8"/>
  <c r="G81" i="20" s="1"/>
  <c r="H81" i="8"/>
  <c r="I81" i="20" s="1"/>
  <c r="I81" i="8"/>
  <c r="J81" i="20" s="1"/>
  <c r="D82" i="8"/>
  <c r="D82" i="20" s="1"/>
  <c r="E82" i="8"/>
  <c r="E82" i="20" s="1"/>
  <c r="F82" i="8"/>
  <c r="F82" i="20" s="1"/>
  <c r="G82" i="8"/>
  <c r="G82" i="20" s="1"/>
  <c r="H82" i="8"/>
  <c r="I82" i="20" s="1"/>
  <c r="I82" i="8"/>
  <c r="J82" i="20" s="1"/>
  <c r="D83" i="8"/>
  <c r="D83" i="20" s="1"/>
  <c r="E83" i="8"/>
  <c r="E83" i="20" s="1"/>
  <c r="F83" i="8"/>
  <c r="F83" i="20" s="1"/>
  <c r="G83" i="8"/>
  <c r="G83" i="20" s="1"/>
  <c r="H83" i="8"/>
  <c r="I83" i="20" s="1"/>
  <c r="I83" i="8"/>
  <c r="J83" i="20" s="1"/>
  <c r="D84" i="8"/>
  <c r="D84" i="20" s="1"/>
  <c r="E84" i="8"/>
  <c r="E84" i="20" s="1"/>
  <c r="F84" i="8"/>
  <c r="F84" i="20" s="1"/>
  <c r="G84" i="8"/>
  <c r="G84" i="20" s="1"/>
  <c r="H84" i="8"/>
  <c r="I84" i="20" s="1"/>
  <c r="I84" i="8"/>
  <c r="J84" i="20" s="1"/>
  <c r="D85" i="8"/>
  <c r="D85" i="20" s="1"/>
  <c r="E85" i="8"/>
  <c r="E85" i="20" s="1"/>
  <c r="F85" i="8"/>
  <c r="F85" i="20" s="1"/>
  <c r="G85" i="8"/>
  <c r="G85" i="20" s="1"/>
  <c r="H85" i="8"/>
  <c r="I85" i="20" s="1"/>
  <c r="I85" i="8"/>
  <c r="J85" i="20" s="1"/>
  <c r="D86" i="8"/>
  <c r="D86" i="20" s="1"/>
  <c r="E86" i="8"/>
  <c r="E86" i="20" s="1"/>
  <c r="F86" i="8"/>
  <c r="F86" i="20" s="1"/>
  <c r="G86" i="8"/>
  <c r="G86" i="20" s="1"/>
  <c r="H86" i="8"/>
  <c r="I86" i="20" s="1"/>
  <c r="I86" i="8"/>
  <c r="J86" i="20" s="1"/>
  <c r="D87" i="8"/>
  <c r="D87" i="20" s="1"/>
  <c r="E87" i="8"/>
  <c r="E87" i="20" s="1"/>
  <c r="F87" i="8"/>
  <c r="F87" i="20" s="1"/>
  <c r="G87" i="8"/>
  <c r="G87" i="20" s="1"/>
  <c r="H87" i="8"/>
  <c r="I87" i="20" s="1"/>
  <c r="I87" i="8"/>
  <c r="J87" i="20" s="1"/>
  <c r="D88" i="8"/>
  <c r="D88" i="20" s="1"/>
  <c r="E88" i="8"/>
  <c r="E88" i="20" s="1"/>
  <c r="F88" i="8"/>
  <c r="F88" i="20" s="1"/>
  <c r="G88" i="8"/>
  <c r="G88" i="20" s="1"/>
  <c r="H88" i="8"/>
  <c r="I88" i="20" s="1"/>
  <c r="I88" i="8"/>
  <c r="J88" i="20" s="1"/>
  <c r="D89" i="8"/>
  <c r="D89" i="20" s="1"/>
  <c r="E89" i="8"/>
  <c r="E89" i="20" s="1"/>
  <c r="F89" i="8"/>
  <c r="F89" i="20" s="1"/>
  <c r="G89" i="8"/>
  <c r="G89" i="20" s="1"/>
  <c r="H89" i="8"/>
  <c r="I89" i="20" s="1"/>
  <c r="I89" i="8"/>
  <c r="J89" i="20" s="1"/>
  <c r="D90" i="8"/>
  <c r="D90" i="20" s="1"/>
  <c r="E90" i="8"/>
  <c r="E90" i="20" s="1"/>
  <c r="F90" i="8"/>
  <c r="F90" i="20" s="1"/>
  <c r="G90" i="8"/>
  <c r="G90" i="20" s="1"/>
  <c r="H90" i="8"/>
  <c r="I90" i="20" s="1"/>
  <c r="I90" i="8"/>
  <c r="J90" i="20" s="1"/>
  <c r="D91" i="8"/>
  <c r="D91" i="20" s="1"/>
  <c r="E91" i="8"/>
  <c r="E91" i="20" s="1"/>
  <c r="F91" i="8"/>
  <c r="F91" i="20" s="1"/>
  <c r="G91" i="8"/>
  <c r="G91" i="20" s="1"/>
  <c r="H91" i="8"/>
  <c r="I91" i="20" s="1"/>
  <c r="I91" i="8"/>
  <c r="J91" i="20" s="1"/>
  <c r="D92" i="8"/>
  <c r="D92" i="20" s="1"/>
  <c r="E92" i="8"/>
  <c r="E92" i="20" s="1"/>
  <c r="F92" i="8"/>
  <c r="F92" i="20" s="1"/>
  <c r="G92" i="8"/>
  <c r="G92" i="20" s="1"/>
  <c r="H92" i="8"/>
  <c r="I92" i="20" s="1"/>
  <c r="I92" i="8"/>
  <c r="J92" i="20" s="1"/>
  <c r="D93" i="8"/>
  <c r="D93" i="20" s="1"/>
  <c r="E93" i="8"/>
  <c r="E93" i="20" s="1"/>
  <c r="F93" i="8"/>
  <c r="F93" i="20" s="1"/>
  <c r="G93" i="8"/>
  <c r="G93" i="20" s="1"/>
  <c r="H93" i="8"/>
  <c r="I93" i="20" s="1"/>
  <c r="I93" i="8"/>
  <c r="J93" i="20" s="1"/>
  <c r="D94" i="8"/>
  <c r="D94" i="20" s="1"/>
  <c r="E94" i="8"/>
  <c r="E94" i="20" s="1"/>
  <c r="F94" i="8"/>
  <c r="F94" i="20" s="1"/>
  <c r="G94" i="8"/>
  <c r="G94" i="20" s="1"/>
  <c r="H94" i="8"/>
  <c r="I94" i="20" s="1"/>
  <c r="I94" i="8"/>
  <c r="J94" i="20" s="1"/>
  <c r="D95" i="8"/>
  <c r="D95" i="20" s="1"/>
  <c r="E95" i="8"/>
  <c r="E95" i="20" s="1"/>
  <c r="F95" i="8"/>
  <c r="F95" i="20" s="1"/>
  <c r="G95" i="8"/>
  <c r="G95" i="20" s="1"/>
  <c r="H95" i="8"/>
  <c r="I95" i="20" s="1"/>
  <c r="I95" i="8"/>
  <c r="J95" i="20" s="1"/>
  <c r="D96" i="8"/>
  <c r="D96" i="20" s="1"/>
  <c r="E96" i="8"/>
  <c r="E96" i="20" s="1"/>
  <c r="F96" i="8"/>
  <c r="F96" i="20" s="1"/>
  <c r="G96" i="8"/>
  <c r="G96" i="20" s="1"/>
  <c r="H96" i="8"/>
  <c r="I96" i="20" s="1"/>
  <c r="I96" i="8"/>
  <c r="J96" i="20" s="1"/>
  <c r="D97" i="8"/>
  <c r="D97" i="20" s="1"/>
  <c r="E97" i="8"/>
  <c r="E97" i="20" s="1"/>
  <c r="F97" i="8"/>
  <c r="F97" i="20" s="1"/>
  <c r="G97" i="8"/>
  <c r="G97" i="20" s="1"/>
  <c r="H97" i="8"/>
  <c r="I97" i="20" s="1"/>
  <c r="I97" i="8"/>
  <c r="J97" i="20" s="1"/>
  <c r="D98" i="8"/>
  <c r="D98" i="20" s="1"/>
  <c r="E98" i="8"/>
  <c r="E98" i="20" s="1"/>
  <c r="F98" i="8"/>
  <c r="F98" i="20" s="1"/>
  <c r="G98" i="8"/>
  <c r="G98" i="20" s="1"/>
  <c r="H98" i="8"/>
  <c r="I98" i="20" s="1"/>
  <c r="I98" i="8"/>
  <c r="J98" i="20" s="1"/>
  <c r="D99" i="8"/>
  <c r="D99" i="20" s="1"/>
  <c r="E99" i="8"/>
  <c r="E99" i="20" s="1"/>
  <c r="F99" i="8"/>
  <c r="F99" i="20" s="1"/>
  <c r="G99" i="8"/>
  <c r="G99" i="20" s="1"/>
  <c r="H99" i="8"/>
  <c r="I99" i="20" s="1"/>
  <c r="I99" i="8"/>
  <c r="J99" i="20" s="1"/>
  <c r="D100" i="8"/>
  <c r="D100" i="20" s="1"/>
  <c r="E100" i="8"/>
  <c r="E100" i="20" s="1"/>
  <c r="F100" i="8"/>
  <c r="F100" i="20" s="1"/>
  <c r="G100" i="8"/>
  <c r="G100" i="20" s="1"/>
  <c r="H100" i="8"/>
  <c r="I100" i="20" s="1"/>
  <c r="I100" i="8"/>
  <c r="J100" i="20" s="1"/>
  <c r="D101" i="8"/>
  <c r="D101" i="20" s="1"/>
  <c r="E101" i="8"/>
  <c r="E101" i="20" s="1"/>
  <c r="F101" i="8"/>
  <c r="F101" i="20" s="1"/>
  <c r="G101" i="8"/>
  <c r="G101" i="20" s="1"/>
  <c r="H101" i="8"/>
  <c r="I101" i="20" s="1"/>
  <c r="I101" i="8"/>
  <c r="J101" i="20" s="1"/>
  <c r="D102" i="8"/>
  <c r="D102" i="20" s="1"/>
  <c r="E102" i="8"/>
  <c r="E102" i="20" s="1"/>
  <c r="F102" i="8"/>
  <c r="F102" i="20" s="1"/>
  <c r="G102" i="8"/>
  <c r="G102" i="20" s="1"/>
  <c r="H102" i="8"/>
  <c r="I102" i="20" s="1"/>
  <c r="I102" i="8"/>
  <c r="J102" i="20" s="1"/>
  <c r="D103" i="8"/>
  <c r="D103" i="20" s="1"/>
  <c r="E103" i="8"/>
  <c r="E103" i="20" s="1"/>
  <c r="F103" i="8"/>
  <c r="F103" i="20" s="1"/>
  <c r="G103" i="8"/>
  <c r="G103" i="20" s="1"/>
  <c r="H103" i="8"/>
  <c r="I103" i="20" s="1"/>
  <c r="I103" i="8"/>
  <c r="J103" i="20" s="1"/>
  <c r="D104" i="8"/>
  <c r="D104" i="20" s="1"/>
  <c r="E104" i="8"/>
  <c r="E104" i="20" s="1"/>
  <c r="F104" i="8"/>
  <c r="F104" i="20" s="1"/>
  <c r="G104" i="8"/>
  <c r="G104" i="20" s="1"/>
  <c r="H104" i="8"/>
  <c r="I104" i="20" s="1"/>
  <c r="I104" i="8"/>
  <c r="J104" i="20" s="1"/>
  <c r="D105" i="8"/>
  <c r="D105" i="20" s="1"/>
  <c r="E105" i="8"/>
  <c r="E105" i="20" s="1"/>
  <c r="F105" i="8"/>
  <c r="F105" i="20" s="1"/>
  <c r="G105" i="8"/>
  <c r="G105" i="20" s="1"/>
  <c r="H105" i="8"/>
  <c r="I105" i="20" s="1"/>
  <c r="I105" i="8"/>
  <c r="J105" i="20" s="1"/>
  <c r="D106" i="8"/>
  <c r="D106" i="20" s="1"/>
  <c r="E106" i="8"/>
  <c r="E106" i="20" s="1"/>
  <c r="F106" i="8"/>
  <c r="F106" i="20" s="1"/>
  <c r="G106" i="8"/>
  <c r="G106" i="20" s="1"/>
  <c r="H106" i="8"/>
  <c r="I106" i="20" s="1"/>
  <c r="I106" i="8"/>
  <c r="J106" i="20" s="1"/>
  <c r="D107" i="8"/>
  <c r="D107" i="20" s="1"/>
  <c r="E107" i="8"/>
  <c r="E107" i="20" s="1"/>
  <c r="F107" i="8"/>
  <c r="F107" i="20" s="1"/>
  <c r="G107" i="8"/>
  <c r="G107" i="20" s="1"/>
  <c r="H107" i="8"/>
  <c r="I107" i="20" s="1"/>
  <c r="I107" i="8"/>
  <c r="J107" i="20" s="1"/>
  <c r="D108" i="8"/>
  <c r="D108" i="20" s="1"/>
  <c r="E108" i="8"/>
  <c r="E108" i="20" s="1"/>
  <c r="F108" i="8"/>
  <c r="F108" i="20" s="1"/>
  <c r="G108" i="8"/>
  <c r="G108" i="20" s="1"/>
  <c r="H108" i="8"/>
  <c r="I108" i="20" s="1"/>
  <c r="I108" i="8"/>
  <c r="J108" i="20" s="1"/>
  <c r="D109" i="8"/>
  <c r="D109" i="20" s="1"/>
  <c r="E109" i="8"/>
  <c r="E109" i="20" s="1"/>
  <c r="F109" i="8"/>
  <c r="F109" i="20" s="1"/>
  <c r="G109" i="8"/>
  <c r="G109" i="20" s="1"/>
  <c r="H109" i="8"/>
  <c r="I109" i="20" s="1"/>
  <c r="I109" i="8"/>
  <c r="J109" i="20" s="1"/>
  <c r="D110" i="8"/>
  <c r="D110" i="20" s="1"/>
  <c r="E110" i="8"/>
  <c r="E110" i="20" s="1"/>
  <c r="F110" i="8"/>
  <c r="F110" i="20" s="1"/>
  <c r="G110" i="8"/>
  <c r="G110" i="20" s="1"/>
  <c r="H110" i="8"/>
  <c r="I110" i="20" s="1"/>
  <c r="I110" i="8"/>
  <c r="J110" i="20" s="1"/>
  <c r="D111" i="8"/>
  <c r="D111" i="20" s="1"/>
  <c r="E111" i="8"/>
  <c r="E111" i="20" s="1"/>
  <c r="F111" i="8"/>
  <c r="F111" i="20" s="1"/>
  <c r="G111" i="8"/>
  <c r="G111" i="20" s="1"/>
  <c r="H111" i="8"/>
  <c r="I111" i="20" s="1"/>
  <c r="I111" i="8"/>
  <c r="J111" i="20" s="1"/>
  <c r="D112" i="8"/>
  <c r="D112" i="20" s="1"/>
  <c r="E112" i="8"/>
  <c r="E112" i="20" s="1"/>
  <c r="F112" i="8"/>
  <c r="F112" i="20" s="1"/>
  <c r="G112" i="8"/>
  <c r="G112" i="20" s="1"/>
  <c r="H112" i="8"/>
  <c r="I112" i="20" s="1"/>
  <c r="I112" i="8"/>
  <c r="J112" i="20" s="1"/>
  <c r="D113" i="8"/>
  <c r="D113" i="20" s="1"/>
  <c r="E113" i="8"/>
  <c r="E113" i="20" s="1"/>
  <c r="F113" i="8"/>
  <c r="F113" i="20" s="1"/>
  <c r="G113" i="8"/>
  <c r="G113" i="20" s="1"/>
  <c r="H113" i="8"/>
  <c r="I113" i="20" s="1"/>
  <c r="I113" i="8"/>
  <c r="J113" i="20" s="1"/>
  <c r="D114" i="8"/>
  <c r="D114" i="20" s="1"/>
  <c r="E114" i="8"/>
  <c r="E114" i="20" s="1"/>
  <c r="F114" i="8"/>
  <c r="F114" i="20" s="1"/>
  <c r="G114" i="8"/>
  <c r="G114" i="20" s="1"/>
  <c r="H114" i="8"/>
  <c r="I114" i="20" s="1"/>
  <c r="I114" i="8"/>
  <c r="J114" i="20" s="1"/>
  <c r="D115" i="8"/>
  <c r="D115" i="20" s="1"/>
  <c r="E115" i="8"/>
  <c r="E115" i="20" s="1"/>
  <c r="F115" i="8"/>
  <c r="F115" i="20" s="1"/>
  <c r="G115" i="8"/>
  <c r="G115" i="20" s="1"/>
  <c r="H115" i="8"/>
  <c r="I115" i="20" s="1"/>
  <c r="I115" i="8"/>
  <c r="J115" i="20" s="1"/>
  <c r="D116" i="8"/>
  <c r="D116" i="20" s="1"/>
  <c r="E116" i="8"/>
  <c r="E116" i="20" s="1"/>
  <c r="F116" i="8"/>
  <c r="F116" i="20" s="1"/>
  <c r="G116" i="8"/>
  <c r="G116" i="20" s="1"/>
  <c r="H116" i="8"/>
  <c r="I116" i="20" s="1"/>
  <c r="I116" i="8"/>
  <c r="J116" i="20" s="1"/>
  <c r="D117" i="8"/>
  <c r="D117" i="20" s="1"/>
  <c r="E117" i="8"/>
  <c r="E117" i="20" s="1"/>
  <c r="F117" i="8"/>
  <c r="F117" i="20" s="1"/>
  <c r="G117" i="8"/>
  <c r="G117" i="20" s="1"/>
  <c r="H117" i="8"/>
  <c r="I117" i="20" s="1"/>
  <c r="I117" i="8"/>
  <c r="J117" i="20" s="1"/>
  <c r="D118" i="8"/>
  <c r="D118" i="20" s="1"/>
  <c r="E118" i="8"/>
  <c r="E118" i="20" s="1"/>
  <c r="F118" i="8"/>
  <c r="F118" i="20" s="1"/>
  <c r="G118" i="8"/>
  <c r="G118" i="20" s="1"/>
  <c r="H118" i="8"/>
  <c r="I118" i="20" s="1"/>
  <c r="I118" i="8"/>
  <c r="J118" i="20" s="1"/>
  <c r="D119" i="8"/>
  <c r="D119" i="20" s="1"/>
  <c r="E119" i="8"/>
  <c r="E119" i="20" s="1"/>
  <c r="F119" i="8"/>
  <c r="F119" i="20" s="1"/>
  <c r="G119" i="8"/>
  <c r="G119" i="20" s="1"/>
  <c r="H119" i="8"/>
  <c r="I119" i="20" s="1"/>
  <c r="I119" i="8"/>
  <c r="J119" i="20" s="1"/>
  <c r="D120" i="8"/>
  <c r="D120" i="20" s="1"/>
  <c r="E120" i="8"/>
  <c r="E120" i="20" s="1"/>
  <c r="F120" i="8"/>
  <c r="F120" i="20" s="1"/>
  <c r="G120" i="8"/>
  <c r="G120" i="20" s="1"/>
  <c r="H120" i="8"/>
  <c r="I120" i="20" s="1"/>
  <c r="I120" i="8"/>
  <c r="J120" i="20" s="1"/>
  <c r="D121" i="8"/>
  <c r="D121" i="20" s="1"/>
  <c r="E121" i="8"/>
  <c r="E121" i="20" s="1"/>
  <c r="F121" i="8"/>
  <c r="F121" i="20" s="1"/>
  <c r="G121" i="8"/>
  <c r="G121" i="20" s="1"/>
  <c r="H121" i="8"/>
  <c r="I121" i="20" s="1"/>
  <c r="I121" i="8"/>
  <c r="J121" i="20" s="1"/>
  <c r="D122" i="8"/>
  <c r="D122" i="20" s="1"/>
  <c r="E122" i="8"/>
  <c r="E122" i="20" s="1"/>
  <c r="F122" i="8"/>
  <c r="F122" i="20" s="1"/>
  <c r="G122" i="8"/>
  <c r="G122" i="20" s="1"/>
  <c r="H122" i="8"/>
  <c r="I122" i="20" s="1"/>
  <c r="I122" i="8"/>
  <c r="J122" i="20" s="1"/>
  <c r="D123" i="8"/>
  <c r="D123" i="20" s="1"/>
  <c r="E123" i="8"/>
  <c r="E123" i="20" s="1"/>
  <c r="F123" i="8"/>
  <c r="F123" i="20" s="1"/>
  <c r="G123" i="8"/>
  <c r="G123" i="20" s="1"/>
  <c r="H123" i="8"/>
  <c r="I123" i="20" s="1"/>
  <c r="I123" i="8"/>
  <c r="J123" i="20" s="1"/>
  <c r="D124" i="8"/>
  <c r="D124" i="20" s="1"/>
  <c r="E124" i="8"/>
  <c r="E124" i="20" s="1"/>
  <c r="F124" i="8"/>
  <c r="F124" i="20" s="1"/>
  <c r="G124" i="8"/>
  <c r="G124" i="20" s="1"/>
  <c r="H124" i="8"/>
  <c r="I124" i="20" s="1"/>
  <c r="I124" i="8"/>
  <c r="J124" i="20" s="1"/>
  <c r="D125" i="8"/>
  <c r="D125" i="20" s="1"/>
  <c r="E125" i="8"/>
  <c r="E125" i="20" s="1"/>
  <c r="F125" i="8"/>
  <c r="F125" i="20" s="1"/>
  <c r="G125" i="8"/>
  <c r="G125" i="20" s="1"/>
  <c r="H125" i="8"/>
  <c r="I125" i="20" s="1"/>
  <c r="I125" i="8"/>
  <c r="J125" i="20" s="1"/>
  <c r="D126" i="8"/>
  <c r="D126" i="20" s="1"/>
  <c r="E126" i="8"/>
  <c r="E126" i="20" s="1"/>
  <c r="F126" i="8"/>
  <c r="F126" i="20" s="1"/>
  <c r="G126" i="8"/>
  <c r="G126" i="20" s="1"/>
  <c r="H126" i="8"/>
  <c r="I126" i="20" s="1"/>
  <c r="I126" i="8"/>
  <c r="J126" i="20" s="1"/>
  <c r="D127" i="8"/>
  <c r="D127" i="20" s="1"/>
  <c r="E127" i="8"/>
  <c r="E127" i="20" s="1"/>
  <c r="F127" i="8"/>
  <c r="F127" i="20" s="1"/>
  <c r="G127" i="8"/>
  <c r="G127" i="20" s="1"/>
  <c r="H127" i="8"/>
  <c r="I127" i="20" s="1"/>
  <c r="I127" i="8"/>
  <c r="J127" i="20" s="1"/>
  <c r="D128" i="8"/>
  <c r="D128" i="20" s="1"/>
  <c r="E128" i="8"/>
  <c r="E128" i="20" s="1"/>
  <c r="F128" i="8"/>
  <c r="F128" i="20" s="1"/>
  <c r="G128" i="8"/>
  <c r="G128" i="20" s="1"/>
  <c r="H128" i="8"/>
  <c r="I128" i="20" s="1"/>
  <c r="I128" i="8"/>
  <c r="J128" i="20" s="1"/>
  <c r="D129" i="8"/>
  <c r="D129" i="20" s="1"/>
  <c r="E129" i="8"/>
  <c r="E129" i="20" s="1"/>
  <c r="F129" i="8"/>
  <c r="F129" i="20" s="1"/>
  <c r="G129" i="8"/>
  <c r="G129" i="20" s="1"/>
  <c r="H129" i="8"/>
  <c r="I129" i="20" s="1"/>
  <c r="I129" i="8"/>
  <c r="J129" i="20" s="1"/>
  <c r="D130" i="8"/>
  <c r="D130" i="20" s="1"/>
  <c r="E130" i="8"/>
  <c r="E130" i="20" s="1"/>
  <c r="F130" i="8"/>
  <c r="F130" i="20" s="1"/>
  <c r="G130" i="8"/>
  <c r="G130" i="20" s="1"/>
  <c r="H130" i="8"/>
  <c r="I130" i="20" s="1"/>
  <c r="I130" i="8"/>
  <c r="J130" i="20" s="1"/>
  <c r="D131" i="8"/>
  <c r="D131" i="20" s="1"/>
  <c r="E131" i="8"/>
  <c r="E131" i="20" s="1"/>
  <c r="F131" i="8"/>
  <c r="F131" i="20" s="1"/>
  <c r="G131" i="8"/>
  <c r="G131" i="20" s="1"/>
  <c r="H131" i="8"/>
  <c r="I131" i="20" s="1"/>
  <c r="I131" i="8"/>
  <c r="J131" i="20" s="1"/>
  <c r="D132" i="8"/>
  <c r="D132" i="20" s="1"/>
  <c r="E132" i="8"/>
  <c r="E132" i="20" s="1"/>
  <c r="F132" i="8"/>
  <c r="F132" i="20" s="1"/>
  <c r="G132" i="8"/>
  <c r="G132" i="20" s="1"/>
  <c r="H132" i="8"/>
  <c r="I132" i="20" s="1"/>
  <c r="I132" i="8"/>
  <c r="J132" i="20" s="1"/>
  <c r="D133" i="8"/>
  <c r="D133" i="20" s="1"/>
  <c r="E133" i="8"/>
  <c r="E133" i="20" s="1"/>
  <c r="F133" i="8"/>
  <c r="F133" i="20" s="1"/>
  <c r="G133" i="8"/>
  <c r="G133" i="20" s="1"/>
  <c r="H133" i="8"/>
  <c r="I133" i="20" s="1"/>
  <c r="I133" i="8"/>
  <c r="J133" i="20" s="1"/>
  <c r="D134" i="8"/>
  <c r="D134" i="20" s="1"/>
  <c r="E134" i="8"/>
  <c r="E134" i="20" s="1"/>
  <c r="F134" i="8"/>
  <c r="F134" i="20" s="1"/>
  <c r="G134" i="8"/>
  <c r="G134" i="20" s="1"/>
  <c r="H134" i="8"/>
  <c r="I134" i="20" s="1"/>
  <c r="I134" i="8"/>
  <c r="J134" i="20" s="1"/>
  <c r="D135" i="8"/>
  <c r="D135" i="20" s="1"/>
  <c r="E135" i="8"/>
  <c r="E135" i="20" s="1"/>
  <c r="F135" i="8"/>
  <c r="F135" i="20" s="1"/>
  <c r="G135" i="8"/>
  <c r="G135" i="20" s="1"/>
  <c r="H135" i="8"/>
  <c r="I135" i="20" s="1"/>
  <c r="I135" i="8"/>
  <c r="J135" i="20" s="1"/>
  <c r="D136" i="8"/>
  <c r="D136" i="20" s="1"/>
  <c r="E136" i="8"/>
  <c r="E136" i="20" s="1"/>
  <c r="F136" i="8"/>
  <c r="F136" i="20" s="1"/>
  <c r="G136" i="8"/>
  <c r="G136" i="20" s="1"/>
  <c r="H136" i="8"/>
  <c r="I136" i="20" s="1"/>
  <c r="I136" i="8"/>
  <c r="J136" i="20" s="1"/>
  <c r="D137" i="8"/>
  <c r="D137" i="20" s="1"/>
  <c r="E137" i="8"/>
  <c r="E137" i="20" s="1"/>
  <c r="F137" i="8"/>
  <c r="F137" i="20" s="1"/>
  <c r="G137" i="8"/>
  <c r="G137" i="20" s="1"/>
  <c r="H137" i="8"/>
  <c r="I137" i="20" s="1"/>
  <c r="I137" i="8"/>
  <c r="J137" i="20" s="1"/>
  <c r="D138" i="8"/>
  <c r="D138" i="20" s="1"/>
  <c r="E138" i="8"/>
  <c r="E138" i="20" s="1"/>
  <c r="F138" i="8"/>
  <c r="F138" i="20" s="1"/>
  <c r="G138" i="8"/>
  <c r="G138" i="20" s="1"/>
  <c r="H138" i="8"/>
  <c r="I138" i="20" s="1"/>
  <c r="I138" i="8"/>
  <c r="J138" i="20" s="1"/>
  <c r="D139" i="8"/>
  <c r="D139" i="20" s="1"/>
  <c r="E139" i="8"/>
  <c r="E139" i="20" s="1"/>
  <c r="F139" i="8"/>
  <c r="F139" i="20" s="1"/>
  <c r="G139" i="8"/>
  <c r="G139" i="20" s="1"/>
  <c r="H139" i="8"/>
  <c r="I139" i="20" s="1"/>
  <c r="I139" i="8"/>
  <c r="J139" i="20" s="1"/>
  <c r="D140" i="8"/>
  <c r="D140" i="20" s="1"/>
  <c r="E140" i="8"/>
  <c r="E140" i="20" s="1"/>
  <c r="F140" i="8"/>
  <c r="F140" i="20" s="1"/>
  <c r="G140" i="8"/>
  <c r="G140" i="20" s="1"/>
  <c r="H140" i="8"/>
  <c r="I140" i="20" s="1"/>
  <c r="I140" i="8"/>
  <c r="J140" i="20" s="1"/>
  <c r="D141" i="8"/>
  <c r="D141" i="20" s="1"/>
  <c r="E141" i="8"/>
  <c r="E141" i="20" s="1"/>
  <c r="F141" i="8"/>
  <c r="F141" i="20" s="1"/>
  <c r="G141" i="8"/>
  <c r="G141" i="20" s="1"/>
  <c r="H141" i="8"/>
  <c r="I141" i="20" s="1"/>
  <c r="I141" i="8"/>
  <c r="J141" i="20" s="1"/>
  <c r="D142" i="8"/>
  <c r="D142" i="20" s="1"/>
  <c r="E142" i="8"/>
  <c r="E142" i="20" s="1"/>
  <c r="F142" i="8"/>
  <c r="F142" i="20" s="1"/>
  <c r="G142" i="8"/>
  <c r="G142" i="20" s="1"/>
  <c r="H142" i="8"/>
  <c r="I142" i="20" s="1"/>
  <c r="I142" i="8"/>
  <c r="J142" i="20" s="1"/>
  <c r="D143" i="8"/>
  <c r="D143" i="20" s="1"/>
  <c r="E143" i="8"/>
  <c r="E143" i="20" s="1"/>
  <c r="F143" i="8"/>
  <c r="F143" i="20" s="1"/>
  <c r="G143" i="8"/>
  <c r="G143" i="20" s="1"/>
  <c r="H143" i="8"/>
  <c r="I143" i="20" s="1"/>
  <c r="I143" i="8"/>
  <c r="J143" i="20" s="1"/>
  <c r="D144" i="8"/>
  <c r="D144" i="20" s="1"/>
  <c r="E144" i="8"/>
  <c r="E144" i="20" s="1"/>
  <c r="F144" i="8"/>
  <c r="F144" i="20" s="1"/>
  <c r="G144" i="8"/>
  <c r="G144" i="20" s="1"/>
  <c r="H144" i="8"/>
  <c r="I144" i="20" s="1"/>
  <c r="I144" i="8"/>
  <c r="J144" i="20" s="1"/>
  <c r="D145" i="8"/>
  <c r="D145" i="20" s="1"/>
  <c r="E145" i="8"/>
  <c r="E145" i="20" s="1"/>
  <c r="F145" i="8"/>
  <c r="F145" i="20" s="1"/>
  <c r="G145" i="8"/>
  <c r="G145" i="20" s="1"/>
  <c r="H145" i="8"/>
  <c r="I145" i="20" s="1"/>
  <c r="I145" i="8"/>
  <c r="J145" i="20" s="1"/>
  <c r="D146" i="8"/>
  <c r="D146" i="20" s="1"/>
  <c r="E146" i="8"/>
  <c r="E146" i="20" s="1"/>
  <c r="F146" i="8"/>
  <c r="F146" i="20" s="1"/>
  <c r="G146" i="8"/>
  <c r="G146" i="20" s="1"/>
  <c r="H146" i="8"/>
  <c r="I146" i="20" s="1"/>
  <c r="I146" i="8"/>
  <c r="J146" i="20" s="1"/>
  <c r="D147" i="8"/>
  <c r="D147" i="20" s="1"/>
  <c r="E147" i="8"/>
  <c r="E147" i="20" s="1"/>
  <c r="F147" i="8"/>
  <c r="F147" i="20" s="1"/>
  <c r="G147" i="8"/>
  <c r="G147" i="20" s="1"/>
  <c r="H147" i="8"/>
  <c r="I147" i="20" s="1"/>
  <c r="I147" i="8"/>
  <c r="J147" i="20" s="1"/>
  <c r="D148" i="8"/>
  <c r="D148" i="20" s="1"/>
  <c r="E148" i="8"/>
  <c r="E148" i="20" s="1"/>
  <c r="F148" i="8"/>
  <c r="F148" i="20" s="1"/>
  <c r="G148" i="8"/>
  <c r="G148" i="20" s="1"/>
  <c r="H148" i="8"/>
  <c r="I148" i="20" s="1"/>
  <c r="I148" i="8"/>
  <c r="J148" i="20" s="1"/>
  <c r="D149" i="8"/>
  <c r="D149" i="20" s="1"/>
  <c r="E149" i="8"/>
  <c r="E149" i="20" s="1"/>
  <c r="F149" i="8"/>
  <c r="F149" i="20" s="1"/>
  <c r="G149" i="8"/>
  <c r="G149" i="20" s="1"/>
  <c r="H149" i="8"/>
  <c r="I149" i="20" s="1"/>
  <c r="I149" i="8"/>
  <c r="J149" i="20" s="1"/>
  <c r="D150" i="8"/>
  <c r="D150" i="20" s="1"/>
  <c r="E150" i="8"/>
  <c r="E150" i="20" s="1"/>
  <c r="F150" i="8"/>
  <c r="F150" i="20" s="1"/>
  <c r="G150" i="8"/>
  <c r="G150" i="20" s="1"/>
  <c r="H150" i="8"/>
  <c r="I150" i="20" s="1"/>
  <c r="I150" i="8"/>
  <c r="J150" i="20" s="1"/>
  <c r="D151" i="8"/>
  <c r="D151" i="20" s="1"/>
  <c r="E151" i="8"/>
  <c r="E151" i="20" s="1"/>
  <c r="F151" i="8"/>
  <c r="F151" i="20" s="1"/>
  <c r="G151" i="8"/>
  <c r="G151" i="20" s="1"/>
  <c r="H151" i="8"/>
  <c r="I151" i="20" s="1"/>
  <c r="I151" i="8"/>
  <c r="J151" i="20" s="1"/>
  <c r="D152" i="8"/>
  <c r="D152" i="20" s="1"/>
  <c r="E152" i="8"/>
  <c r="E152" i="20" s="1"/>
  <c r="F152" i="8"/>
  <c r="F152" i="20" s="1"/>
  <c r="G152" i="8"/>
  <c r="G152" i="20" s="1"/>
  <c r="H152" i="8"/>
  <c r="I152" i="20" s="1"/>
  <c r="I152" i="8"/>
  <c r="J152" i="20" s="1"/>
  <c r="D153" i="8"/>
  <c r="D153" i="20" s="1"/>
  <c r="E153" i="8"/>
  <c r="E153" i="20" s="1"/>
  <c r="F153" i="8"/>
  <c r="F153" i="20" s="1"/>
  <c r="G153" i="8"/>
  <c r="G153" i="20" s="1"/>
  <c r="H153" i="8"/>
  <c r="I153" i="20" s="1"/>
  <c r="I153" i="8"/>
  <c r="J153" i="20" s="1"/>
  <c r="D154" i="8"/>
  <c r="D154" i="20" s="1"/>
  <c r="E154" i="8"/>
  <c r="E154" i="20" s="1"/>
  <c r="F154" i="8"/>
  <c r="F154" i="20" s="1"/>
  <c r="G154" i="8"/>
  <c r="G154" i="20" s="1"/>
  <c r="H154" i="8"/>
  <c r="I154" i="20" s="1"/>
  <c r="I154" i="8"/>
  <c r="J154" i="20" s="1"/>
  <c r="D155" i="8"/>
  <c r="D155" i="20" s="1"/>
  <c r="E155" i="8"/>
  <c r="E155" i="20" s="1"/>
  <c r="F155" i="8"/>
  <c r="F155" i="20" s="1"/>
  <c r="G155" i="8"/>
  <c r="G155" i="20" s="1"/>
  <c r="H155" i="8"/>
  <c r="I155" i="20" s="1"/>
  <c r="I155" i="8"/>
  <c r="J155" i="20" s="1"/>
  <c r="D156" i="8"/>
  <c r="D156" i="20" s="1"/>
  <c r="E156" i="8"/>
  <c r="E156" i="20" s="1"/>
  <c r="F156" i="8"/>
  <c r="F156" i="20" s="1"/>
  <c r="G156" i="8"/>
  <c r="G156" i="20" s="1"/>
  <c r="H156" i="8"/>
  <c r="I156" i="20" s="1"/>
  <c r="I156" i="8"/>
  <c r="J156" i="20" s="1"/>
  <c r="D157" i="8"/>
  <c r="D157" i="20" s="1"/>
  <c r="E157" i="8"/>
  <c r="E157" i="20" s="1"/>
  <c r="F157" i="8"/>
  <c r="F157" i="20" s="1"/>
  <c r="G157" i="8"/>
  <c r="G157" i="20" s="1"/>
  <c r="H157" i="8"/>
  <c r="I157" i="20" s="1"/>
  <c r="I157" i="8"/>
  <c r="J157" i="20" s="1"/>
  <c r="D158" i="8"/>
  <c r="D158" i="20" s="1"/>
  <c r="E158" i="8"/>
  <c r="E158" i="20" s="1"/>
  <c r="F158" i="8"/>
  <c r="F158" i="20" s="1"/>
  <c r="G158" i="8"/>
  <c r="G158" i="20" s="1"/>
  <c r="H158" i="8"/>
  <c r="I158" i="20" s="1"/>
  <c r="I158" i="8"/>
  <c r="J158" i="20" s="1"/>
  <c r="D159" i="8"/>
  <c r="D159" i="20" s="1"/>
  <c r="E159" i="8"/>
  <c r="E159" i="20" s="1"/>
  <c r="F159" i="8"/>
  <c r="F159" i="20" s="1"/>
  <c r="G159" i="8"/>
  <c r="G159" i="20" s="1"/>
  <c r="H159" i="8"/>
  <c r="I159" i="20" s="1"/>
  <c r="I159" i="8"/>
  <c r="J159" i="20" s="1"/>
  <c r="D160" i="8"/>
  <c r="D160" i="20" s="1"/>
  <c r="E160" i="8"/>
  <c r="E160" i="20" s="1"/>
  <c r="F160" i="8"/>
  <c r="F160" i="20" s="1"/>
  <c r="G160" i="8"/>
  <c r="G160" i="20" s="1"/>
  <c r="H160" i="8"/>
  <c r="I160" i="20" s="1"/>
  <c r="I160" i="8"/>
  <c r="J160" i="20" s="1"/>
  <c r="D161" i="8"/>
  <c r="D161" i="20" s="1"/>
  <c r="E161" i="8"/>
  <c r="E161" i="20" s="1"/>
  <c r="F161" i="8"/>
  <c r="F161" i="20" s="1"/>
  <c r="G161" i="8"/>
  <c r="G161" i="20" s="1"/>
  <c r="H161" i="8"/>
  <c r="I161" i="20" s="1"/>
  <c r="I161" i="8"/>
  <c r="J161" i="20" s="1"/>
  <c r="D162" i="8"/>
  <c r="D162" i="20" s="1"/>
  <c r="E162" i="8"/>
  <c r="E162" i="20" s="1"/>
  <c r="F162" i="8"/>
  <c r="F162" i="20" s="1"/>
  <c r="G162" i="8"/>
  <c r="G162" i="20" s="1"/>
  <c r="H162" i="8"/>
  <c r="I162" i="20" s="1"/>
  <c r="I162" i="8"/>
  <c r="J162" i="20" s="1"/>
  <c r="D163" i="8"/>
  <c r="D163" i="20" s="1"/>
  <c r="E163" i="8"/>
  <c r="E163" i="20" s="1"/>
  <c r="F163" i="8"/>
  <c r="F163" i="20" s="1"/>
  <c r="G163" i="8"/>
  <c r="G163" i="20" s="1"/>
  <c r="H163" i="8"/>
  <c r="I163" i="20" s="1"/>
  <c r="I163" i="8"/>
  <c r="J163" i="20" s="1"/>
  <c r="D164" i="8"/>
  <c r="D164" i="20" s="1"/>
  <c r="E164" i="8"/>
  <c r="E164" i="20" s="1"/>
  <c r="F164" i="8"/>
  <c r="F164" i="20" s="1"/>
  <c r="G164" i="8"/>
  <c r="G164" i="20" s="1"/>
  <c r="H164" i="8"/>
  <c r="I164" i="20" s="1"/>
  <c r="I164" i="8"/>
  <c r="J164" i="20" s="1"/>
  <c r="D165" i="8"/>
  <c r="D165" i="20" s="1"/>
  <c r="E165" i="8"/>
  <c r="E165" i="20" s="1"/>
  <c r="F165" i="8"/>
  <c r="F165" i="20" s="1"/>
  <c r="G165" i="8"/>
  <c r="G165" i="20" s="1"/>
  <c r="H165" i="8"/>
  <c r="I165" i="20" s="1"/>
  <c r="I165" i="8"/>
  <c r="J165" i="20" s="1"/>
  <c r="D166" i="8"/>
  <c r="D166" i="20" s="1"/>
  <c r="E166" i="8"/>
  <c r="E166" i="20" s="1"/>
  <c r="F166" i="8"/>
  <c r="F166" i="20" s="1"/>
  <c r="G166" i="8"/>
  <c r="G166" i="20" s="1"/>
  <c r="H166" i="8"/>
  <c r="I166" i="20" s="1"/>
  <c r="I166" i="8"/>
  <c r="J166" i="20" s="1"/>
  <c r="D167" i="8"/>
  <c r="D167" i="20" s="1"/>
  <c r="E167" i="8"/>
  <c r="E167" i="20" s="1"/>
  <c r="F167" i="8"/>
  <c r="F167" i="20" s="1"/>
  <c r="G167" i="8"/>
  <c r="G167" i="20" s="1"/>
  <c r="H167" i="8"/>
  <c r="I167" i="20" s="1"/>
  <c r="I167" i="8"/>
  <c r="J167" i="20" s="1"/>
  <c r="D168" i="8"/>
  <c r="D168" i="20" s="1"/>
  <c r="E168" i="8"/>
  <c r="E168" i="20" s="1"/>
  <c r="F168" i="8"/>
  <c r="F168" i="20" s="1"/>
  <c r="G168" i="8"/>
  <c r="G168" i="20" s="1"/>
  <c r="H168" i="8"/>
  <c r="I168" i="20" s="1"/>
  <c r="I168" i="8"/>
  <c r="J168" i="20" s="1"/>
  <c r="D169" i="8"/>
  <c r="D169" i="20" s="1"/>
  <c r="E169" i="8"/>
  <c r="E169" i="20" s="1"/>
  <c r="F169" i="8"/>
  <c r="F169" i="20" s="1"/>
  <c r="G169" i="8"/>
  <c r="G169" i="20" s="1"/>
  <c r="H169" i="8"/>
  <c r="I169" i="20" s="1"/>
  <c r="I169" i="8"/>
  <c r="J169" i="20" s="1"/>
  <c r="D170" i="8"/>
  <c r="D170" i="20" s="1"/>
  <c r="E170" i="8"/>
  <c r="E170" i="20" s="1"/>
  <c r="F170" i="8"/>
  <c r="F170" i="20" s="1"/>
  <c r="G170" i="8"/>
  <c r="G170" i="20" s="1"/>
  <c r="H170" i="8"/>
  <c r="I170" i="20" s="1"/>
  <c r="I170" i="8"/>
  <c r="J170" i="20" s="1"/>
  <c r="D171" i="8"/>
  <c r="D171" i="20" s="1"/>
  <c r="E171" i="8"/>
  <c r="E171" i="20" s="1"/>
  <c r="F171" i="8"/>
  <c r="F171" i="20" s="1"/>
  <c r="G171" i="8"/>
  <c r="G171" i="20" s="1"/>
  <c r="H171" i="8"/>
  <c r="I171" i="20" s="1"/>
  <c r="I171" i="8"/>
  <c r="J171" i="20" s="1"/>
  <c r="D172" i="8"/>
  <c r="D172" i="20" s="1"/>
  <c r="E172" i="8"/>
  <c r="E172" i="20" s="1"/>
  <c r="F172" i="8"/>
  <c r="F172" i="20" s="1"/>
  <c r="G172" i="8"/>
  <c r="G172" i="20" s="1"/>
  <c r="H172" i="8"/>
  <c r="I172" i="20" s="1"/>
  <c r="I172" i="8"/>
  <c r="J172" i="20" s="1"/>
  <c r="D173" i="8"/>
  <c r="D173" i="20" s="1"/>
  <c r="E173" i="8"/>
  <c r="E173" i="20" s="1"/>
  <c r="F173" i="8"/>
  <c r="F173" i="20" s="1"/>
  <c r="G173" i="8"/>
  <c r="G173" i="20" s="1"/>
  <c r="H173" i="8"/>
  <c r="I173" i="20" s="1"/>
  <c r="I173" i="8"/>
  <c r="J173" i="20" s="1"/>
  <c r="D174" i="8"/>
  <c r="D174" i="20" s="1"/>
  <c r="E174" i="8"/>
  <c r="E174" i="20" s="1"/>
  <c r="F174" i="8"/>
  <c r="F174" i="20" s="1"/>
  <c r="G174" i="8"/>
  <c r="G174" i="20" s="1"/>
  <c r="H174" i="8"/>
  <c r="I174" i="20" s="1"/>
  <c r="I174" i="8"/>
  <c r="J174" i="20" s="1"/>
  <c r="D175" i="8"/>
  <c r="D175" i="20" s="1"/>
  <c r="E175" i="8"/>
  <c r="E175" i="20" s="1"/>
  <c r="F175" i="8"/>
  <c r="F175" i="20" s="1"/>
  <c r="G175" i="8"/>
  <c r="G175" i="20" s="1"/>
  <c r="H175" i="8"/>
  <c r="I175" i="20" s="1"/>
  <c r="I175" i="8"/>
  <c r="J175" i="20" s="1"/>
  <c r="D176" i="8"/>
  <c r="D176" i="20" s="1"/>
  <c r="E176" i="8"/>
  <c r="E176" i="20" s="1"/>
  <c r="F176" i="8"/>
  <c r="F176" i="20" s="1"/>
  <c r="G176" i="8"/>
  <c r="G176" i="20" s="1"/>
  <c r="H176" i="8"/>
  <c r="I176" i="20" s="1"/>
  <c r="I176" i="8"/>
  <c r="J176" i="20" s="1"/>
  <c r="D177" i="8"/>
  <c r="D177" i="20" s="1"/>
  <c r="E177" i="8"/>
  <c r="E177" i="20" s="1"/>
  <c r="F177" i="8"/>
  <c r="F177" i="20" s="1"/>
  <c r="G177" i="8"/>
  <c r="G177" i="20" s="1"/>
  <c r="H177" i="8"/>
  <c r="I177" i="20" s="1"/>
  <c r="I177" i="8"/>
  <c r="J177" i="20" s="1"/>
  <c r="D178" i="8"/>
  <c r="D178" i="20" s="1"/>
  <c r="E178" i="8"/>
  <c r="E178" i="20" s="1"/>
  <c r="F178" i="8"/>
  <c r="F178" i="20" s="1"/>
  <c r="G178" i="8"/>
  <c r="G178" i="20" s="1"/>
  <c r="H178" i="8"/>
  <c r="I178" i="20" s="1"/>
  <c r="I178" i="8"/>
  <c r="J178" i="20" s="1"/>
  <c r="D179" i="8"/>
  <c r="D179" i="20" s="1"/>
  <c r="E179" i="8"/>
  <c r="E179" i="20" s="1"/>
  <c r="F179" i="8"/>
  <c r="F179" i="20" s="1"/>
  <c r="G179" i="8"/>
  <c r="G179" i="20" s="1"/>
  <c r="H179" i="8"/>
  <c r="I179" i="20" s="1"/>
  <c r="I179" i="8"/>
  <c r="J179" i="20" s="1"/>
  <c r="D180" i="8"/>
  <c r="D180" i="20" s="1"/>
  <c r="E180" i="8"/>
  <c r="E180" i="20" s="1"/>
  <c r="F180" i="8"/>
  <c r="F180" i="20" s="1"/>
  <c r="G180" i="8"/>
  <c r="G180" i="20" s="1"/>
  <c r="H180" i="8"/>
  <c r="I180" i="20" s="1"/>
  <c r="I180" i="8"/>
  <c r="J180" i="20" s="1"/>
  <c r="D181" i="8"/>
  <c r="D181" i="20" s="1"/>
  <c r="E181" i="8"/>
  <c r="E181" i="20" s="1"/>
  <c r="F181" i="8"/>
  <c r="F181" i="20" s="1"/>
  <c r="G181" i="8"/>
  <c r="G181" i="20" s="1"/>
  <c r="H181" i="8"/>
  <c r="I181" i="20" s="1"/>
  <c r="I181" i="8"/>
  <c r="J181" i="20" s="1"/>
  <c r="D182" i="8"/>
  <c r="D182" i="20" s="1"/>
  <c r="E182" i="8"/>
  <c r="E182" i="20" s="1"/>
  <c r="F182" i="8"/>
  <c r="F182" i="20" s="1"/>
  <c r="G182" i="8"/>
  <c r="G182" i="20" s="1"/>
  <c r="H182" i="8"/>
  <c r="I182" i="20" s="1"/>
  <c r="I182" i="8"/>
  <c r="J182" i="20" s="1"/>
  <c r="D183" i="8"/>
  <c r="D183" i="20" s="1"/>
  <c r="E183" i="8"/>
  <c r="E183" i="20" s="1"/>
  <c r="F183" i="8"/>
  <c r="F183" i="20" s="1"/>
  <c r="G183" i="8"/>
  <c r="G183" i="20" s="1"/>
  <c r="H183" i="8"/>
  <c r="I183" i="20" s="1"/>
  <c r="I183" i="8"/>
  <c r="J183" i="20" s="1"/>
  <c r="D184" i="8"/>
  <c r="D184" i="20" s="1"/>
  <c r="E184" i="8"/>
  <c r="E184" i="20" s="1"/>
  <c r="F184" i="8"/>
  <c r="F184" i="20" s="1"/>
  <c r="G184" i="8"/>
  <c r="G184" i="20" s="1"/>
  <c r="H184" i="8"/>
  <c r="I184" i="20" s="1"/>
  <c r="I184" i="8"/>
  <c r="J184" i="20" s="1"/>
  <c r="D185" i="8"/>
  <c r="D185" i="20" s="1"/>
  <c r="E185" i="8"/>
  <c r="E185" i="20" s="1"/>
  <c r="F185" i="8"/>
  <c r="F185" i="20" s="1"/>
  <c r="G185" i="8"/>
  <c r="G185" i="20" s="1"/>
  <c r="H185" i="8"/>
  <c r="I185" i="20" s="1"/>
  <c r="I185" i="8"/>
  <c r="J185" i="20" s="1"/>
  <c r="D186" i="8"/>
  <c r="D186" i="20" s="1"/>
  <c r="E186" i="8"/>
  <c r="E186" i="20" s="1"/>
  <c r="F186" i="8"/>
  <c r="F186" i="20" s="1"/>
  <c r="G186" i="8"/>
  <c r="G186" i="20" s="1"/>
  <c r="H186" i="8"/>
  <c r="I186" i="20" s="1"/>
  <c r="I186" i="8"/>
  <c r="J186" i="20" s="1"/>
  <c r="D187" i="8"/>
  <c r="D187" i="20" s="1"/>
  <c r="E187" i="8"/>
  <c r="E187" i="20" s="1"/>
  <c r="F187" i="8"/>
  <c r="F187" i="20" s="1"/>
  <c r="G187" i="8"/>
  <c r="G187" i="20" s="1"/>
  <c r="H187" i="8"/>
  <c r="I187" i="20" s="1"/>
  <c r="I187" i="8"/>
  <c r="J187" i="20" s="1"/>
  <c r="D188" i="8"/>
  <c r="D188" i="20" s="1"/>
  <c r="E188" i="8"/>
  <c r="E188" i="20" s="1"/>
  <c r="F188" i="8"/>
  <c r="F188" i="20" s="1"/>
  <c r="G188" i="8"/>
  <c r="G188" i="20" s="1"/>
  <c r="H188" i="8"/>
  <c r="I188" i="20" s="1"/>
  <c r="I188" i="8"/>
  <c r="J188" i="20" s="1"/>
  <c r="D189" i="8"/>
  <c r="D189" i="20" s="1"/>
  <c r="E189" i="8"/>
  <c r="E189" i="20" s="1"/>
  <c r="F189" i="8"/>
  <c r="F189" i="20" s="1"/>
  <c r="G189" i="8"/>
  <c r="G189" i="20" s="1"/>
  <c r="H189" i="8"/>
  <c r="I189" i="20" s="1"/>
  <c r="I189" i="8"/>
  <c r="J189" i="20" s="1"/>
  <c r="D190" i="8"/>
  <c r="D190" i="20" s="1"/>
  <c r="E190" i="8"/>
  <c r="E190" i="20" s="1"/>
  <c r="F190" i="8"/>
  <c r="F190" i="20" s="1"/>
  <c r="G190" i="8"/>
  <c r="G190" i="20" s="1"/>
  <c r="H190" i="8"/>
  <c r="I190" i="20" s="1"/>
  <c r="I190" i="8"/>
  <c r="J190" i="20" s="1"/>
  <c r="D191" i="8"/>
  <c r="D191" i="20" s="1"/>
  <c r="E191" i="8"/>
  <c r="E191" i="20" s="1"/>
  <c r="F191" i="8"/>
  <c r="F191" i="20" s="1"/>
  <c r="G191" i="8"/>
  <c r="G191" i="20" s="1"/>
  <c r="H191" i="8"/>
  <c r="I191" i="20" s="1"/>
  <c r="I191" i="8"/>
  <c r="J191" i="20" s="1"/>
  <c r="D192" i="8"/>
  <c r="D192" i="20" s="1"/>
  <c r="E192" i="8"/>
  <c r="E192" i="20" s="1"/>
  <c r="F192" i="8"/>
  <c r="F192" i="20" s="1"/>
  <c r="G192" i="8"/>
  <c r="G192" i="20" s="1"/>
  <c r="H192" i="8"/>
  <c r="I192" i="20" s="1"/>
  <c r="I192" i="8"/>
  <c r="J192" i="20" s="1"/>
  <c r="D193" i="8"/>
  <c r="D193" i="20" s="1"/>
  <c r="E193" i="8"/>
  <c r="E193" i="20" s="1"/>
  <c r="F193" i="8"/>
  <c r="F193" i="20" s="1"/>
  <c r="G193" i="8"/>
  <c r="G193" i="20" s="1"/>
  <c r="H193" i="8"/>
  <c r="I193" i="20" s="1"/>
  <c r="I193" i="8"/>
  <c r="J193" i="20" s="1"/>
  <c r="D194" i="8"/>
  <c r="D194" i="20" s="1"/>
  <c r="E194" i="8"/>
  <c r="E194" i="20" s="1"/>
  <c r="F194" i="8"/>
  <c r="F194" i="20" s="1"/>
  <c r="G194" i="8"/>
  <c r="G194" i="20" s="1"/>
  <c r="H194" i="8"/>
  <c r="I194" i="20" s="1"/>
  <c r="I194" i="8"/>
  <c r="J194" i="20" s="1"/>
  <c r="D195" i="8"/>
  <c r="D195" i="20" s="1"/>
  <c r="E195" i="8"/>
  <c r="E195" i="20" s="1"/>
  <c r="F195" i="8"/>
  <c r="F195" i="20" s="1"/>
  <c r="G195" i="8"/>
  <c r="G195" i="20" s="1"/>
  <c r="H195" i="8"/>
  <c r="I195" i="20" s="1"/>
  <c r="I195" i="8"/>
  <c r="J195" i="20" s="1"/>
  <c r="D196" i="8"/>
  <c r="D196" i="20" s="1"/>
  <c r="E196" i="8"/>
  <c r="E196" i="20" s="1"/>
  <c r="F196" i="8"/>
  <c r="F196" i="20" s="1"/>
  <c r="G196" i="8"/>
  <c r="G196" i="20" s="1"/>
  <c r="H196" i="8"/>
  <c r="I196" i="20" s="1"/>
  <c r="I196" i="8"/>
  <c r="J196" i="20" s="1"/>
  <c r="D197" i="8"/>
  <c r="D197" i="20" s="1"/>
  <c r="E197" i="8"/>
  <c r="E197" i="20" s="1"/>
  <c r="F197" i="8"/>
  <c r="F197" i="20" s="1"/>
  <c r="G197" i="8"/>
  <c r="G197" i="20" s="1"/>
  <c r="H197" i="8"/>
  <c r="I197" i="20" s="1"/>
  <c r="I197" i="8"/>
  <c r="J197" i="20" s="1"/>
  <c r="D198" i="8"/>
  <c r="D198" i="20" s="1"/>
  <c r="E198" i="8"/>
  <c r="E198" i="20" s="1"/>
  <c r="F198" i="8"/>
  <c r="F198" i="20" s="1"/>
  <c r="G198" i="8"/>
  <c r="G198" i="20" s="1"/>
  <c r="H198" i="8"/>
  <c r="I198" i="20" s="1"/>
  <c r="I198" i="8"/>
  <c r="J198" i="20" s="1"/>
  <c r="D199" i="8"/>
  <c r="D199" i="20" s="1"/>
  <c r="E199" i="8"/>
  <c r="E199" i="20" s="1"/>
  <c r="F199" i="8"/>
  <c r="F199" i="20" s="1"/>
  <c r="G199" i="8"/>
  <c r="G199" i="20" s="1"/>
  <c r="H199" i="8"/>
  <c r="I199" i="20" s="1"/>
  <c r="I199" i="8"/>
  <c r="J199" i="20" s="1"/>
  <c r="D200" i="8"/>
  <c r="D200" i="20" s="1"/>
  <c r="E200" i="8"/>
  <c r="E200" i="20" s="1"/>
  <c r="F200" i="8"/>
  <c r="F200" i="20" s="1"/>
  <c r="G200" i="8"/>
  <c r="G200" i="20" s="1"/>
  <c r="H200" i="8"/>
  <c r="I200" i="20" s="1"/>
  <c r="I200" i="8"/>
  <c r="J200" i="20" s="1"/>
  <c r="D201" i="8"/>
  <c r="D201" i="20" s="1"/>
  <c r="E201" i="8"/>
  <c r="E201" i="20" s="1"/>
  <c r="F201" i="8"/>
  <c r="F201" i="20" s="1"/>
  <c r="G201" i="8"/>
  <c r="G201" i="20" s="1"/>
  <c r="H201" i="8"/>
  <c r="I201" i="20" s="1"/>
  <c r="I201" i="8"/>
  <c r="J201" i="20" s="1"/>
  <c r="D202" i="8"/>
  <c r="D202" i="20" s="1"/>
  <c r="E202" i="8"/>
  <c r="E202" i="20" s="1"/>
  <c r="F202" i="8"/>
  <c r="F202" i="20" s="1"/>
  <c r="G202" i="8"/>
  <c r="G202" i="20" s="1"/>
  <c r="H202" i="8"/>
  <c r="I202" i="20" s="1"/>
  <c r="I202" i="8"/>
  <c r="J202" i="20" s="1"/>
  <c r="D203" i="8"/>
  <c r="D203" i="20" s="1"/>
  <c r="E203" i="8"/>
  <c r="E203" i="20" s="1"/>
  <c r="F203" i="8"/>
  <c r="F203" i="20" s="1"/>
  <c r="G203" i="8"/>
  <c r="G203" i="20" s="1"/>
  <c r="H203" i="8"/>
  <c r="I203" i="20" s="1"/>
  <c r="I203" i="8"/>
  <c r="J203" i="20" s="1"/>
  <c r="D204" i="8"/>
  <c r="D204" i="20" s="1"/>
  <c r="E204" i="8"/>
  <c r="E204" i="20" s="1"/>
  <c r="F204" i="8"/>
  <c r="F204" i="20" s="1"/>
  <c r="G204" i="8"/>
  <c r="G204" i="20" s="1"/>
  <c r="H204" i="8"/>
  <c r="I204" i="20" s="1"/>
  <c r="I204" i="8"/>
  <c r="J204" i="20" s="1"/>
  <c r="D205" i="8"/>
  <c r="D205" i="20" s="1"/>
  <c r="E205" i="8"/>
  <c r="E205" i="20" s="1"/>
  <c r="F205" i="8"/>
  <c r="F205" i="20" s="1"/>
  <c r="G205" i="8"/>
  <c r="G205" i="20" s="1"/>
  <c r="H205" i="8"/>
  <c r="I205" i="20" s="1"/>
  <c r="I205" i="8"/>
  <c r="J205" i="20" s="1"/>
  <c r="D206" i="8"/>
  <c r="D206" i="20" s="1"/>
  <c r="E206" i="8"/>
  <c r="E206" i="20" s="1"/>
  <c r="F206" i="8"/>
  <c r="F206" i="20" s="1"/>
  <c r="G206" i="8"/>
  <c r="G206" i="20" s="1"/>
  <c r="H206" i="8"/>
  <c r="I206" i="20" s="1"/>
  <c r="I206" i="8"/>
  <c r="J206" i="20" s="1"/>
  <c r="D207" i="8"/>
  <c r="D207" i="20" s="1"/>
  <c r="E207" i="8"/>
  <c r="E207" i="20" s="1"/>
  <c r="F207" i="8"/>
  <c r="F207" i="20" s="1"/>
  <c r="G207" i="8"/>
  <c r="G207" i="20" s="1"/>
  <c r="H207" i="8"/>
  <c r="I207" i="20" s="1"/>
  <c r="I207" i="8"/>
  <c r="J207" i="20" s="1"/>
  <c r="D208" i="8"/>
  <c r="D208" i="20" s="1"/>
  <c r="E208" i="8"/>
  <c r="E208" i="20" s="1"/>
  <c r="F208" i="8"/>
  <c r="F208" i="20" s="1"/>
  <c r="G208" i="8"/>
  <c r="G208" i="20" s="1"/>
  <c r="H208" i="8"/>
  <c r="I208" i="20" s="1"/>
  <c r="I208" i="8"/>
  <c r="J208" i="20" s="1"/>
  <c r="D209" i="8"/>
  <c r="D209" i="20" s="1"/>
  <c r="E209" i="8"/>
  <c r="E209" i="20" s="1"/>
  <c r="F209" i="8"/>
  <c r="F209" i="20" s="1"/>
  <c r="G209" i="8"/>
  <c r="G209" i="20" s="1"/>
  <c r="H209" i="8"/>
  <c r="I209" i="20" s="1"/>
  <c r="I209" i="8"/>
  <c r="J209" i="20" s="1"/>
  <c r="D210" i="8"/>
  <c r="D210" i="20" s="1"/>
  <c r="E210" i="8"/>
  <c r="E210" i="20" s="1"/>
  <c r="F210" i="8"/>
  <c r="F210" i="20" s="1"/>
  <c r="G210" i="8"/>
  <c r="G210" i="20" s="1"/>
  <c r="H210" i="8"/>
  <c r="I210" i="20" s="1"/>
  <c r="I210" i="8"/>
  <c r="J210" i="20" s="1"/>
  <c r="D211" i="8"/>
  <c r="D211" i="20" s="1"/>
  <c r="E211" i="8"/>
  <c r="E211" i="20" s="1"/>
  <c r="F211" i="8"/>
  <c r="F211" i="20" s="1"/>
  <c r="G211" i="8"/>
  <c r="G211" i="20" s="1"/>
  <c r="H211" i="8"/>
  <c r="I211" i="20" s="1"/>
  <c r="I211" i="8"/>
  <c r="J211" i="20" s="1"/>
  <c r="D212" i="8"/>
  <c r="D212" i="20" s="1"/>
  <c r="E212" i="8"/>
  <c r="E212" i="20" s="1"/>
  <c r="F212" i="8"/>
  <c r="F212" i="20" s="1"/>
  <c r="G212" i="8"/>
  <c r="G212" i="20" s="1"/>
  <c r="H212" i="8"/>
  <c r="I212" i="20" s="1"/>
  <c r="I212" i="8"/>
  <c r="J212" i="20" s="1"/>
  <c r="D213" i="8"/>
  <c r="D213" i="20" s="1"/>
  <c r="E213" i="8"/>
  <c r="E213" i="20" s="1"/>
  <c r="F213" i="8"/>
  <c r="F213" i="20" s="1"/>
  <c r="G213" i="8"/>
  <c r="G213" i="20" s="1"/>
  <c r="H213" i="8"/>
  <c r="I213" i="20" s="1"/>
  <c r="I213" i="8"/>
  <c r="J213" i="20" s="1"/>
  <c r="D214" i="8"/>
  <c r="D214" i="20" s="1"/>
  <c r="E214" i="8"/>
  <c r="E214" i="20" s="1"/>
  <c r="F214" i="8"/>
  <c r="F214" i="20" s="1"/>
  <c r="G214" i="8"/>
  <c r="G214" i="20" s="1"/>
  <c r="H214" i="8"/>
  <c r="I214" i="20" s="1"/>
  <c r="I214" i="8"/>
  <c r="J214" i="20" s="1"/>
  <c r="D215" i="8"/>
  <c r="D215" i="20" s="1"/>
  <c r="E215" i="8"/>
  <c r="E215" i="20" s="1"/>
  <c r="F215" i="8"/>
  <c r="F215" i="20" s="1"/>
  <c r="G215" i="8"/>
  <c r="G215" i="20" s="1"/>
  <c r="H215" i="8"/>
  <c r="I215" i="20" s="1"/>
  <c r="I215" i="8"/>
  <c r="J215" i="20" s="1"/>
  <c r="D216" i="8"/>
  <c r="D216" i="20" s="1"/>
  <c r="E216" i="8"/>
  <c r="E216" i="20" s="1"/>
  <c r="F216" i="8"/>
  <c r="F216" i="20" s="1"/>
  <c r="G216" i="8"/>
  <c r="G216" i="20" s="1"/>
  <c r="H216" i="8"/>
  <c r="I216" i="20" s="1"/>
  <c r="I216" i="8"/>
  <c r="J216" i="20" s="1"/>
  <c r="D217" i="8"/>
  <c r="D217" i="20" s="1"/>
  <c r="E217" i="8"/>
  <c r="E217" i="20" s="1"/>
  <c r="F217" i="8"/>
  <c r="F217" i="20" s="1"/>
  <c r="G217" i="8"/>
  <c r="G217" i="20" s="1"/>
  <c r="H217" i="8"/>
  <c r="I217" i="20" s="1"/>
  <c r="I217" i="8"/>
  <c r="J217" i="20" s="1"/>
  <c r="D218" i="8"/>
  <c r="D218" i="20" s="1"/>
  <c r="E218" i="8"/>
  <c r="E218" i="20" s="1"/>
  <c r="F218" i="8"/>
  <c r="F218" i="20" s="1"/>
  <c r="G218" i="8"/>
  <c r="G218" i="20" s="1"/>
  <c r="H218" i="8"/>
  <c r="I218" i="20" s="1"/>
  <c r="I218" i="8"/>
  <c r="J218" i="20" s="1"/>
  <c r="D219" i="8"/>
  <c r="D219" i="20" s="1"/>
  <c r="E219" i="8"/>
  <c r="E219" i="20" s="1"/>
  <c r="F219" i="8"/>
  <c r="F219" i="20" s="1"/>
  <c r="G219" i="8"/>
  <c r="G219" i="20" s="1"/>
  <c r="H219" i="8"/>
  <c r="I219" i="20" s="1"/>
  <c r="I219" i="8"/>
  <c r="J219" i="20" s="1"/>
  <c r="D220" i="8"/>
  <c r="D220" i="20" s="1"/>
  <c r="E220" i="8"/>
  <c r="E220" i="20" s="1"/>
  <c r="F220" i="8"/>
  <c r="F220" i="20" s="1"/>
  <c r="G220" i="8"/>
  <c r="G220" i="20" s="1"/>
  <c r="H220" i="8"/>
  <c r="I220" i="20" s="1"/>
  <c r="I220" i="8"/>
  <c r="J220" i="20" s="1"/>
  <c r="D221" i="8"/>
  <c r="D221" i="20" s="1"/>
  <c r="E221" i="8"/>
  <c r="E221" i="20" s="1"/>
  <c r="F221" i="8"/>
  <c r="F221" i="20" s="1"/>
  <c r="G221" i="8"/>
  <c r="G221" i="20" s="1"/>
  <c r="H221" i="8"/>
  <c r="I221" i="20" s="1"/>
  <c r="I221" i="8"/>
  <c r="J221" i="20" s="1"/>
  <c r="D222" i="8"/>
  <c r="D222" i="20" s="1"/>
  <c r="E222" i="8"/>
  <c r="E222" i="20" s="1"/>
  <c r="F222" i="8"/>
  <c r="F222" i="20" s="1"/>
  <c r="G222" i="8"/>
  <c r="G222" i="20" s="1"/>
  <c r="H222" i="8"/>
  <c r="I222" i="20" s="1"/>
  <c r="I222" i="8"/>
  <c r="J222" i="20" s="1"/>
  <c r="D223" i="8"/>
  <c r="D223" i="20" s="1"/>
  <c r="E223" i="8"/>
  <c r="E223" i="20" s="1"/>
  <c r="F223" i="8"/>
  <c r="F223" i="20" s="1"/>
  <c r="G223" i="8"/>
  <c r="G223" i="20" s="1"/>
  <c r="H223" i="8"/>
  <c r="I223" i="20" s="1"/>
  <c r="I223" i="8"/>
  <c r="J223" i="20" s="1"/>
  <c r="D224" i="8"/>
  <c r="D224" i="20" s="1"/>
  <c r="E224" i="8"/>
  <c r="E224" i="20" s="1"/>
  <c r="F224" i="8"/>
  <c r="F224" i="20" s="1"/>
  <c r="G224" i="8"/>
  <c r="G224" i="20" s="1"/>
  <c r="H224" i="8"/>
  <c r="I224" i="20" s="1"/>
  <c r="I224" i="8"/>
  <c r="J224" i="20" s="1"/>
  <c r="D225" i="8"/>
  <c r="D225" i="20" s="1"/>
  <c r="E225" i="8"/>
  <c r="E225" i="20" s="1"/>
  <c r="F225" i="8"/>
  <c r="F225" i="20" s="1"/>
  <c r="G225" i="8"/>
  <c r="G225" i="20" s="1"/>
  <c r="H225" i="8"/>
  <c r="I225" i="20" s="1"/>
  <c r="I225" i="8"/>
  <c r="J225" i="20" s="1"/>
  <c r="D226" i="8"/>
  <c r="D226" i="20" s="1"/>
  <c r="E226" i="8"/>
  <c r="E226" i="20" s="1"/>
  <c r="F226" i="8"/>
  <c r="F226" i="20" s="1"/>
  <c r="G226" i="8"/>
  <c r="G226" i="20" s="1"/>
  <c r="H226" i="8"/>
  <c r="I226" i="20" s="1"/>
  <c r="I226" i="8"/>
  <c r="J226" i="20" s="1"/>
  <c r="D227" i="8"/>
  <c r="D227" i="20" s="1"/>
  <c r="E227" i="8"/>
  <c r="E227" i="20" s="1"/>
  <c r="F227" i="8"/>
  <c r="F227" i="20" s="1"/>
  <c r="G227" i="8"/>
  <c r="G227" i="20" s="1"/>
  <c r="H227" i="8"/>
  <c r="I227" i="20" s="1"/>
  <c r="I227" i="8"/>
  <c r="J227" i="20" s="1"/>
  <c r="D228" i="8"/>
  <c r="D228" i="20" s="1"/>
  <c r="E228" i="8"/>
  <c r="E228" i="20" s="1"/>
  <c r="F228" i="8"/>
  <c r="F228" i="20" s="1"/>
  <c r="G228" i="8"/>
  <c r="G228" i="20" s="1"/>
  <c r="H228" i="8"/>
  <c r="I228" i="20" s="1"/>
  <c r="I228" i="8"/>
  <c r="J228" i="20" s="1"/>
  <c r="D229" i="8"/>
  <c r="D229" i="20" s="1"/>
  <c r="E229" i="8"/>
  <c r="E229" i="20" s="1"/>
  <c r="F229" i="8"/>
  <c r="F229" i="20" s="1"/>
  <c r="G229" i="8"/>
  <c r="G229" i="20" s="1"/>
  <c r="H229" i="8"/>
  <c r="I229" i="20" s="1"/>
  <c r="I229" i="8"/>
  <c r="J229" i="20" s="1"/>
  <c r="D230" i="8"/>
  <c r="D230" i="20" s="1"/>
  <c r="E230" i="8"/>
  <c r="E230" i="20" s="1"/>
  <c r="F230" i="8"/>
  <c r="F230" i="20" s="1"/>
  <c r="G230" i="8"/>
  <c r="G230" i="20" s="1"/>
  <c r="H230" i="8"/>
  <c r="I230" i="20" s="1"/>
  <c r="I230" i="8"/>
  <c r="J230" i="20" s="1"/>
  <c r="D231" i="8"/>
  <c r="D231" i="20" s="1"/>
  <c r="E231" i="8"/>
  <c r="E231" i="20" s="1"/>
  <c r="F231" i="8"/>
  <c r="F231" i="20" s="1"/>
  <c r="G231" i="8"/>
  <c r="G231" i="20" s="1"/>
  <c r="H231" i="8"/>
  <c r="I231" i="20" s="1"/>
  <c r="I231" i="8"/>
  <c r="J231" i="20" s="1"/>
  <c r="D232" i="8"/>
  <c r="D232" i="20" s="1"/>
  <c r="E232" i="8"/>
  <c r="E232" i="20" s="1"/>
  <c r="F232" i="8"/>
  <c r="F232" i="20" s="1"/>
  <c r="G232" i="8"/>
  <c r="G232" i="20" s="1"/>
  <c r="H232" i="8"/>
  <c r="I232" i="20" s="1"/>
  <c r="I232" i="8"/>
  <c r="J232" i="20" s="1"/>
  <c r="D233" i="8"/>
  <c r="D233" i="20" s="1"/>
  <c r="E233" i="8"/>
  <c r="E233" i="20" s="1"/>
  <c r="F233" i="8"/>
  <c r="F233" i="20" s="1"/>
  <c r="G233" i="8"/>
  <c r="G233" i="20" s="1"/>
  <c r="H233" i="8"/>
  <c r="I233" i="20" s="1"/>
  <c r="I233" i="8"/>
  <c r="J233" i="20" s="1"/>
  <c r="D234" i="8"/>
  <c r="D234" i="20" s="1"/>
  <c r="E234" i="8"/>
  <c r="E234" i="20" s="1"/>
  <c r="F234" i="8"/>
  <c r="F234" i="20" s="1"/>
  <c r="G234" i="8"/>
  <c r="G234" i="20" s="1"/>
  <c r="H234" i="8"/>
  <c r="I234" i="20" s="1"/>
  <c r="I234" i="8"/>
  <c r="J234" i="20" s="1"/>
  <c r="D235" i="8"/>
  <c r="D235" i="20" s="1"/>
  <c r="E235" i="8"/>
  <c r="E235" i="20" s="1"/>
  <c r="F235" i="8"/>
  <c r="F235" i="20" s="1"/>
  <c r="G235" i="8"/>
  <c r="G235" i="20" s="1"/>
  <c r="H235" i="8"/>
  <c r="I235" i="20" s="1"/>
  <c r="I235" i="8"/>
  <c r="J235" i="20" s="1"/>
  <c r="D236" i="8"/>
  <c r="D236" i="20" s="1"/>
  <c r="E236" i="8"/>
  <c r="E236" i="20" s="1"/>
  <c r="F236" i="8"/>
  <c r="F236" i="20" s="1"/>
  <c r="G236" i="8"/>
  <c r="G236" i="20" s="1"/>
  <c r="H236" i="8"/>
  <c r="I236" i="20" s="1"/>
  <c r="I236" i="8"/>
  <c r="J236" i="20" s="1"/>
  <c r="D237" i="8"/>
  <c r="D237" i="20" s="1"/>
  <c r="E237" i="8"/>
  <c r="E237" i="20" s="1"/>
  <c r="F237" i="8"/>
  <c r="F237" i="20" s="1"/>
  <c r="G237" i="8"/>
  <c r="G237" i="20" s="1"/>
  <c r="H237" i="8"/>
  <c r="I237" i="20" s="1"/>
  <c r="I237" i="8"/>
  <c r="J237" i="20" s="1"/>
  <c r="D238" i="8"/>
  <c r="D238" i="20" s="1"/>
  <c r="E238" i="8"/>
  <c r="E238" i="20" s="1"/>
  <c r="F238" i="8"/>
  <c r="F238" i="20" s="1"/>
  <c r="G238" i="8"/>
  <c r="G238" i="20" s="1"/>
  <c r="H238" i="8"/>
  <c r="I238" i="20" s="1"/>
  <c r="I238" i="8"/>
  <c r="J238" i="20" s="1"/>
  <c r="D239" i="8"/>
  <c r="D239" i="20" s="1"/>
  <c r="E239" i="8"/>
  <c r="E239" i="20" s="1"/>
  <c r="F239" i="8"/>
  <c r="F239" i="20" s="1"/>
  <c r="G239" i="8"/>
  <c r="G239" i="20" s="1"/>
  <c r="H239" i="8"/>
  <c r="I239" i="20" s="1"/>
  <c r="I239" i="8"/>
  <c r="J239" i="20" s="1"/>
  <c r="D240" i="8"/>
  <c r="D240" i="20" s="1"/>
  <c r="E240" i="8"/>
  <c r="E240" i="20" s="1"/>
  <c r="F240" i="8"/>
  <c r="F240" i="20" s="1"/>
  <c r="G240" i="8"/>
  <c r="G240" i="20" s="1"/>
  <c r="H240" i="8"/>
  <c r="I240" i="20" s="1"/>
  <c r="I240" i="8"/>
  <c r="J240" i="20" s="1"/>
  <c r="D241" i="8"/>
  <c r="D241" i="20" s="1"/>
  <c r="E241" i="8"/>
  <c r="E241" i="20" s="1"/>
  <c r="F241" i="8"/>
  <c r="F241" i="20" s="1"/>
  <c r="G241" i="8"/>
  <c r="G241" i="20" s="1"/>
  <c r="H241" i="8"/>
  <c r="I241" i="20" s="1"/>
  <c r="I241" i="8"/>
  <c r="J241" i="20" s="1"/>
  <c r="D242" i="8"/>
  <c r="D242" i="20" s="1"/>
  <c r="E242" i="8"/>
  <c r="E242" i="20" s="1"/>
  <c r="F242" i="8"/>
  <c r="F242" i="20" s="1"/>
  <c r="G242" i="8"/>
  <c r="G242" i="20" s="1"/>
  <c r="H242" i="8"/>
  <c r="I242" i="20" s="1"/>
  <c r="I242" i="8"/>
  <c r="J242" i="20" s="1"/>
  <c r="D243" i="8"/>
  <c r="D243" i="20" s="1"/>
  <c r="E243" i="8"/>
  <c r="E243" i="20" s="1"/>
  <c r="F243" i="8"/>
  <c r="F243" i="20" s="1"/>
  <c r="G243" i="8"/>
  <c r="G243" i="20" s="1"/>
  <c r="H243" i="8"/>
  <c r="I243" i="20" s="1"/>
  <c r="I243" i="8"/>
  <c r="J243" i="20" s="1"/>
  <c r="D244" i="8"/>
  <c r="D244" i="20" s="1"/>
  <c r="E244" i="8"/>
  <c r="E244" i="20" s="1"/>
  <c r="F244" i="8"/>
  <c r="F244" i="20" s="1"/>
  <c r="G244" i="8"/>
  <c r="G244" i="20" s="1"/>
  <c r="H244" i="8"/>
  <c r="I244" i="20" s="1"/>
  <c r="I244" i="8"/>
  <c r="J244" i="20" s="1"/>
  <c r="D245" i="8"/>
  <c r="D245" i="20" s="1"/>
  <c r="E245" i="8"/>
  <c r="E245" i="20" s="1"/>
  <c r="F245" i="8"/>
  <c r="F245" i="20" s="1"/>
  <c r="G245" i="8"/>
  <c r="G245" i="20" s="1"/>
  <c r="H245" i="8"/>
  <c r="I245" i="20" s="1"/>
  <c r="I245" i="8"/>
  <c r="J245" i="20" s="1"/>
  <c r="D246" i="8"/>
  <c r="D246" i="20" s="1"/>
  <c r="E246" i="8"/>
  <c r="E246" i="20" s="1"/>
  <c r="F246" i="8"/>
  <c r="F246" i="20" s="1"/>
  <c r="G246" i="8"/>
  <c r="G246" i="20" s="1"/>
  <c r="H246" i="8"/>
  <c r="I246" i="20" s="1"/>
  <c r="I246" i="8"/>
  <c r="J246" i="20" s="1"/>
  <c r="D247" i="8"/>
  <c r="D247" i="20" s="1"/>
  <c r="E247" i="8"/>
  <c r="E247" i="20" s="1"/>
  <c r="F247" i="8"/>
  <c r="F247" i="20" s="1"/>
  <c r="G247" i="8"/>
  <c r="G247" i="20" s="1"/>
  <c r="H247" i="8"/>
  <c r="I247" i="20" s="1"/>
  <c r="I247" i="8"/>
  <c r="J247" i="20" s="1"/>
  <c r="D248" i="8"/>
  <c r="D248" i="20" s="1"/>
  <c r="E248" i="8"/>
  <c r="E248" i="20" s="1"/>
  <c r="F248" i="8"/>
  <c r="F248" i="20" s="1"/>
  <c r="G248" i="8"/>
  <c r="G248" i="20" s="1"/>
  <c r="H248" i="8"/>
  <c r="I248" i="20" s="1"/>
  <c r="I248" i="8"/>
  <c r="J248" i="20" s="1"/>
  <c r="D249" i="8"/>
  <c r="D249" i="20" s="1"/>
  <c r="E249" i="8"/>
  <c r="E249" i="20" s="1"/>
  <c r="F249" i="8"/>
  <c r="F249" i="20" s="1"/>
  <c r="G249" i="8"/>
  <c r="G249" i="20" s="1"/>
  <c r="H249" i="8"/>
  <c r="I249" i="20" s="1"/>
  <c r="I249" i="8"/>
  <c r="J249" i="20" s="1"/>
  <c r="D250" i="8"/>
  <c r="D250" i="20" s="1"/>
  <c r="E250" i="8"/>
  <c r="E250" i="20" s="1"/>
  <c r="F250" i="8"/>
  <c r="F250" i="20" s="1"/>
  <c r="G250" i="8"/>
  <c r="G250" i="20" s="1"/>
  <c r="H250" i="8"/>
  <c r="I250" i="20" s="1"/>
  <c r="I250" i="8"/>
  <c r="J250" i="20" s="1"/>
  <c r="D251" i="8"/>
  <c r="D251" i="20" s="1"/>
  <c r="E251" i="8"/>
  <c r="E251" i="20" s="1"/>
  <c r="F251" i="8"/>
  <c r="F251" i="20" s="1"/>
  <c r="G251" i="8"/>
  <c r="G251" i="20" s="1"/>
  <c r="H251" i="8"/>
  <c r="I251" i="20" s="1"/>
  <c r="I251" i="8"/>
  <c r="J251" i="20" s="1"/>
  <c r="D252" i="8"/>
  <c r="D252" i="20" s="1"/>
  <c r="E252" i="8"/>
  <c r="E252" i="20" s="1"/>
  <c r="F252" i="8"/>
  <c r="F252" i="20" s="1"/>
  <c r="G252" i="8"/>
  <c r="G252" i="20" s="1"/>
  <c r="H252" i="8"/>
  <c r="I252" i="20" s="1"/>
  <c r="I252" i="8"/>
  <c r="J252" i="20" s="1"/>
  <c r="D253" i="8"/>
  <c r="D253" i="20" s="1"/>
  <c r="E253" i="8"/>
  <c r="E253" i="20" s="1"/>
  <c r="F253" i="8"/>
  <c r="F253" i="20" s="1"/>
  <c r="G253" i="8"/>
  <c r="G253" i="20" s="1"/>
  <c r="H253" i="8"/>
  <c r="I253" i="20" s="1"/>
  <c r="I253" i="8"/>
  <c r="J253" i="20" s="1"/>
  <c r="D254" i="8"/>
  <c r="D254" i="20" s="1"/>
  <c r="E254" i="8"/>
  <c r="E254" i="20" s="1"/>
  <c r="F254" i="8"/>
  <c r="F254" i="20" s="1"/>
  <c r="G254" i="8"/>
  <c r="G254" i="20" s="1"/>
  <c r="H254" i="8"/>
  <c r="I254" i="20" s="1"/>
  <c r="I254" i="8"/>
  <c r="J254" i="20" s="1"/>
  <c r="D255" i="8"/>
  <c r="D255" i="20" s="1"/>
  <c r="E255" i="8"/>
  <c r="E255" i="20" s="1"/>
  <c r="F255" i="8"/>
  <c r="F255" i="20" s="1"/>
  <c r="G255" i="8"/>
  <c r="G255" i="20" s="1"/>
  <c r="H255" i="8"/>
  <c r="I255" i="20" s="1"/>
  <c r="I255" i="8"/>
  <c r="J255" i="20" s="1"/>
  <c r="D256" i="8"/>
  <c r="D256" i="20" s="1"/>
  <c r="E256" i="8"/>
  <c r="E256" i="20" s="1"/>
  <c r="F256" i="8"/>
  <c r="F256" i="20" s="1"/>
  <c r="G256" i="8"/>
  <c r="G256" i="20" s="1"/>
  <c r="H256" i="8"/>
  <c r="I256" i="20" s="1"/>
  <c r="I256" i="8"/>
  <c r="J256" i="20" s="1"/>
  <c r="D257" i="8"/>
  <c r="D257" i="20" s="1"/>
  <c r="E257" i="8"/>
  <c r="E257" i="20" s="1"/>
  <c r="F257" i="8"/>
  <c r="F257" i="20" s="1"/>
  <c r="G257" i="8"/>
  <c r="G257" i="20" s="1"/>
  <c r="H257" i="8"/>
  <c r="I257" i="20" s="1"/>
  <c r="I257" i="8"/>
  <c r="J257" i="20" s="1"/>
  <c r="D258" i="8"/>
  <c r="D258" i="20" s="1"/>
  <c r="E258" i="8"/>
  <c r="E258" i="20" s="1"/>
  <c r="F258" i="8"/>
  <c r="F258" i="20" s="1"/>
  <c r="G258" i="8"/>
  <c r="G258" i="20" s="1"/>
  <c r="H258" i="8"/>
  <c r="I258" i="20" s="1"/>
  <c r="I258" i="8"/>
  <c r="J258" i="20" s="1"/>
  <c r="D259" i="8"/>
  <c r="D259" i="20" s="1"/>
  <c r="E259" i="8"/>
  <c r="E259" i="20" s="1"/>
  <c r="F259" i="8"/>
  <c r="F259" i="20" s="1"/>
  <c r="G259" i="8"/>
  <c r="G259" i="20" s="1"/>
  <c r="H259" i="8"/>
  <c r="I259" i="20" s="1"/>
  <c r="I259" i="8"/>
  <c r="J259" i="20" s="1"/>
  <c r="D260" i="8"/>
  <c r="D260" i="20" s="1"/>
  <c r="E260" i="8"/>
  <c r="E260" i="20" s="1"/>
  <c r="F260" i="8"/>
  <c r="F260" i="20" s="1"/>
  <c r="G260" i="8"/>
  <c r="G260" i="20" s="1"/>
  <c r="H260" i="8"/>
  <c r="I260" i="20" s="1"/>
  <c r="I260" i="8"/>
  <c r="J260" i="20" s="1"/>
  <c r="D261" i="8"/>
  <c r="D261" i="20" s="1"/>
  <c r="E261" i="8"/>
  <c r="E261" i="20" s="1"/>
  <c r="F261" i="8"/>
  <c r="F261" i="20" s="1"/>
  <c r="G261" i="8"/>
  <c r="G261" i="20" s="1"/>
  <c r="H261" i="8"/>
  <c r="I261" i="20" s="1"/>
  <c r="I261" i="8"/>
  <c r="J261" i="20" s="1"/>
  <c r="D262" i="8"/>
  <c r="D262" i="20" s="1"/>
  <c r="E262" i="8"/>
  <c r="E262" i="20" s="1"/>
  <c r="F262" i="8"/>
  <c r="F262" i="20" s="1"/>
  <c r="G262" i="8"/>
  <c r="G262" i="20" s="1"/>
  <c r="H262" i="8"/>
  <c r="I262" i="20" s="1"/>
  <c r="I262" i="8"/>
  <c r="J262" i="20" s="1"/>
  <c r="D263" i="8"/>
  <c r="D263" i="20" s="1"/>
  <c r="E263" i="8"/>
  <c r="E263" i="20" s="1"/>
  <c r="F263" i="8"/>
  <c r="F263" i="20" s="1"/>
  <c r="G263" i="8"/>
  <c r="G263" i="20" s="1"/>
  <c r="H263" i="8"/>
  <c r="I263" i="20" s="1"/>
  <c r="I263" i="8"/>
  <c r="J263" i="20" s="1"/>
  <c r="D264" i="8"/>
  <c r="D264" i="20" s="1"/>
  <c r="E264" i="8"/>
  <c r="E264" i="20" s="1"/>
  <c r="F264" i="8"/>
  <c r="F264" i="20" s="1"/>
  <c r="G264" i="8"/>
  <c r="G264" i="20" s="1"/>
  <c r="H264" i="8"/>
  <c r="I264" i="20" s="1"/>
  <c r="I264" i="8"/>
  <c r="J264" i="20" s="1"/>
  <c r="D265" i="8"/>
  <c r="D265" i="20" s="1"/>
  <c r="E265" i="8"/>
  <c r="E265" i="20" s="1"/>
  <c r="F265" i="8"/>
  <c r="F265" i="20" s="1"/>
  <c r="G265" i="8"/>
  <c r="G265" i="20" s="1"/>
  <c r="H265" i="8"/>
  <c r="I265" i="20" s="1"/>
  <c r="I265" i="8"/>
  <c r="J265" i="20" s="1"/>
  <c r="D266" i="8"/>
  <c r="D266" i="20" s="1"/>
  <c r="E266" i="8"/>
  <c r="E266" i="20" s="1"/>
  <c r="F266" i="8"/>
  <c r="F266" i="20" s="1"/>
  <c r="G266" i="8"/>
  <c r="G266" i="20" s="1"/>
  <c r="H266" i="8"/>
  <c r="I266" i="20" s="1"/>
  <c r="I266" i="8"/>
  <c r="J266" i="20" s="1"/>
  <c r="D267" i="8"/>
  <c r="D267" i="20" s="1"/>
  <c r="E267" i="8"/>
  <c r="E267" i="20" s="1"/>
  <c r="F267" i="8"/>
  <c r="F267" i="20" s="1"/>
  <c r="G267" i="8"/>
  <c r="G267" i="20" s="1"/>
  <c r="H267" i="8"/>
  <c r="I267" i="20" s="1"/>
  <c r="I267" i="8"/>
  <c r="J267" i="20" s="1"/>
  <c r="D268" i="8"/>
  <c r="D268" i="20" s="1"/>
  <c r="E268" i="8"/>
  <c r="E268" i="20" s="1"/>
  <c r="F268" i="8"/>
  <c r="F268" i="20" s="1"/>
  <c r="G268" i="8"/>
  <c r="G268" i="20" s="1"/>
  <c r="H268" i="8"/>
  <c r="I268" i="20" s="1"/>
  <c r="I268" i="8"/>
  <c r="J268" i="20" s="1"/>
  <c r="D269" i="8"/>
  <c r="D269" i="20" s="1"/>
  <c r="E269" i="8"/>
  <c r="E269" i="20" s="1"/>
  <c r="F269" i="8"/>
  <c r="F269" i="20" s="1"/>
  <c r="G269" i="8"/>
  <c r="G269" i="20" s="1"/>
  <c r="H269" i="8"/>
  <c r="I269" i="20" s="1"/>
  <c r="I269" i="8"/>
  <c r="J269" i="20" s="1"/>
  <c r="D270" i="8"/>
  <c r="D270" i="20" s="1"/>
  <c r="E270" i="8"/>
  <c r="E270" i="20" s="1"/>
  <c r="F270" i="8"/>
  <c r="F270" i="20" s="1"/>
  <c r="G270" i="8"/>
  <c r="G270" i="20" s="1"/>
  <c r="H270" i="8"/>
  <c r="I270" i="20" s="1"/>
  <c r="I270" i="8"/>
  <c r="J270" i="20" s="1"/>
  <c r="D271" i="8"/>
  <c r="D271" i="20" s="1"/>
  <c r="E271" i="8"/>
  <c r="E271" i="20" s="1"/>
  <c r="F271" i="8"/>
  <c r="F271" i="20" s="1"/>
  <c r="G271" i="8"/>
  <c r="G271" i="20" s="1"/>
  <c r="H271" i="8"/>
  <c r="I271" i="20" s="1"/>
  <c r="I271" i="8"/>
  <c r="J271" i="20" s="1"/>
  <c r="D272" i="8"/>
  <c r="D272" i="20" s="1"/>
  <c r="E272" i="8"/>
  <c r="E272" i="20" s="1"/>
  <c r="F272" i="8"/>
  <c r="F272" i="20" s="1"/>
  <c r="G272" i="8"/>
  <c r="G272" i="20" s="1"/>
  <c r="H272" i="8"/>
  <c r="I272" i="20" s="1"/>
  <c r="I272" i="8"/>
  <c r="J272" i="20" s="1"/>
  <c r="D273" i="8"/>
  <c r="D273" i="20" s="1"/>
  <c r="E273" i="8"/>
  <c r="E273" i="20" s="1"/>
  <c r="F273" i="8"/>
  <c r="F273" i="20" s="1"/>
  <c r="G273" i="8"/>
  <c r="G273" i="20" s="1"/>
  <c r="H273" i="8"/>
  <c r="I273" i="20" s="1"/>
  <c r="I273" i="8"/>
  <c r="J273" i="20" s="1"/>
  <c r="D274" i="8"/>
  <c r="D274" i="20" s="1"/>
  <c r="E274" i="8"/>
  <c r="E274" i="20" s="1"/>
  <c r="F274" i="8"/>
  <c r="F274" i="20" s="1"/>
  <c r="G274" i="8"/>
  <c r="G274" i="20" s="1"/>
  <c r="H274" i="8"/>
  <c r="I274" i="20" s="1"/>
  <c r="I274" i="8"/>
  <c r="J274" i="20" s="1"/>
  <c r="D275" i="8"/>
  <c r="D275" i="20" s="1"/>
  <c r="E275" i="8"/>
  <c r="E275" i="20" s="1"/>
  <c r="F275" i="8"/>
  <c r="F275" i="20" s="1"/>
  <c r="G275" i="8"/>
  <c r="G275" i="20" s="1"/>
  <c r="H275" i="8"/>
  <c r="I275" i="20" s="1"/>
  <c r="I275" i="8"/>
  <c r="J275" i="20" s="1"/>
  <c r="D276" i="8"/>
  <c r="D276" i="20" s="1"/>
  <c r="E276" i="8"/>
  <c r="E276" i="20" s="1"/>
  <c r="F276" i="8"/>
  <c r="F276" i="20" s="1"/>
  <c r="G276" i="8"/>
  <c r="G276" i="20" s="1"/>
  <c r="H276" i="8"/>
  <c r="I276" i="20" s="1"/>
  <c r="I276" i="8"/>
  <c r="J276" i="20" s="1"/>
  <c r="D277" i="8"/>
  <c r="D277" i="20" s="1"/>
  <c r="E277" i="8"/>
  <c r="E277" i="20" s="1"/>
  <c r="F277" i="8"/>
  <c r="F277" i="20" s="1"/>
  <c r="G277" i="8"/>
  <c r="G277" i="20" s="1"/>
  <c r="H277" i="8"/>
  <c r="I277" i="20" s="1"/>
  <c r="I277" i="8"/>
  <c r="J277" i="20" s="1"/>
  <c r="D278" i="8"/>
  <c r="D278" i="20" s="1"/>
  <c r="E278" i="8"/>
  <c r="E278" i="20" s="1"/>
  <c r="F278" i="8"/>
  <c r="F278" i="20" s="1"/>
  <c r="G278" i="8"/>
  <c r="G278" i="20" s="1"/>
  <c r="H278" i="8"/>
  <c r="I278" i="20" s="1"/>
  <c r="I278" i="8"/>
  <c r="J278" i="20" s="1"/>
  <c r="D279" i="8"/>
  <c r="D279" i="20" s="1"/>
  <c r="E279" i="8"/>
  <c r="E279" i="20" s="1"/>
  <c r="F279" i="8"/>
  <c r="F279" i="20" s="1"/>
  <c r="G279" i="8"/>
  <c r="G279" i="20" s="1"/>
  <c r="H279" i="8"/>
  <c r="I279" i="20" s="1"/>
  <c r="I279" i="8"/>
  <c r="J279" i="20" s="1"/>
  <c r="D280" i="8"/>
  <c r="D280" i="20" s="1"/>
  <c r="E280" i="8"/>
  <c r="E280" i="20" s="1"/>
  <c r="F280" i="8"/>
  <c r="F280" i="20" s="1"/>
  <c r="G280" i="8"/>
  <c r="G280" i="20" s="1"/>
  <c r="H280" i="8"/>
  <c r="I280" i="20" s="1"/>
  <c r="I280" i="8"/>
  <c r="J280" i="20" s="1"/>
  <c r="D281" i="8"/>
  <c r="D281" i="20" s="1"/>
  <c r="E281" i="8"/>
  <c r="E281" i="20" s="1"/>
  <c r="F281" i="8"/>
  <c r="F281" i="20" s="1"/>
  <c r="G281" i="8"/>
  <c r="G281" i="20" s="1"/>
  <c r="H281" i="8"/>
  <c r="I281" i="20" s="1"/>
  <c r="I281" i="8"/>
  <c r="J281" i="20" s="1"/>
  <c r="D282" i="8"/>
  <c r="D282" i="20" s="1"/>
  <c r="E282" i="8"/>
  <c r="E282" i="20" s="1"/>
  <c r="F282" i="8"/>
  <c r="F282" i="20" s="1"/>
  <c r="G282" i="8"/>
  <c r="G282" i="20" s="1"/>
  <c r="H282" i="8"/>
  <c r="I282" i="20" s="1"/>
  <c r="I282" i="8"/>
  <c r="J282" i="20" s="1"/>
  <c r="D283" i="8"/>
  <c r="D283" i="20" s="1"/>
  <c r="E283" i="8"/>
  <c r="E283" i="20" s="1"/>
  <c r="F283" i="8"/>
  <c r="F283" i="20" s="1"/>
  <c r="G283" i="8"/>
  <c r="G283" i="20" s="1"/>
  <c r="H283" i="8"/>
  <c r="I283" i="20" s="1"/>
  <c r="I283" i="8"/>
  <c r="J283" i="20" s="1"/>
  <c r="D284" i="8"/>
  <c r="D284" i="20" s="1"/>
  <c r="E284" i="8"/>
  <c r="E284" i="20" s="1"/>
  <c r="F284" i="8"/>
  <c r="F284" i="20" s="1"/>
  <c r="G284" i="8"/>
  <c r="G284" i="20" s="1"/>
  <c r="H284" i="8"/>
  <c r="I284" i="20" s="1"/>
  <c r="I284" i="8"/>
  <c r="J284" i="20" s="1"/>
  <c r="D285" i="8"/>
  <c r="D285" i="20" s="1"/>
  <c r="E285" i="8"/>
  <c r="E285" i="20" s="1"/>
  <c r="F285" i="8"/>
  <c r="F285" i="20" s="1"/>
  <c r="G285" i="8"/>
  <c r="G285" i="20" s="1"/>
  <c r="H285" i="8"/>
  <c r="I285" i="20" s="1"/>
  <c r="I285" i="8"/>
  <c r="J285" i="20" s="1"/>
  <c r="D286" i="8"/>
  <c r="D286" i="20" s="1"/>
  <c r="E286" i="8"/>
  <c r="E286" i="20" s="1"/>
  <c r="F286" i="8"/>
  <c r="F286" i="20" s="1"/>
  <c r="G286" i="8"/>
  <c r="G286" i="20" s="1"/>
  <c r="H286" i="8"/>
  <c r="I286" i="20" s="1"/>
  <c r="I286" i="8"/>
  <c r="J286" i="20" s="1"/>
  <c r="D287" i="8"/>
  <c r="D287" i="20" s="1"/>
  <c r="E287" i="8"/>
  <c r="E287" i="20" s="1"/>
  <c r="F287" i="8"/>
  <c r="F287" i="20" s="1"/>
  <c r="G287" i="8"/>
  <c r="G287" i="20" s="1"/>
  <c r="H287" i="8"/>
  <c r="I287" i="20" s="1"/>
  <c r="I287" i="8"/>
  <c r="J287" i="20" s="1"/>
  <c r="D288" i="8"/>
  <c r="D288" i="20" s="1"/>
  <c r="E288" i="8"/>
  <c r="E288" i="20" s="1"/>
  <c r="F288" i="8"/>
  <c r="F288" i="20" s="1"/>
  <c r="G288" i="8"/>
  <c r="G288" i="20" s="1"/>
  <c r="H288" i="8"/>
  <c r="I288" i="20" s="1"/>
  <c r="I288" i="8"/>
  <c r="J288" i="20" s="1"/>
  <c r="D289" i="8"/>
  <c r="D289" i="20" s="1"/>
  <c r="E289" i="8"/>
  <c r="E289" i="20" s="1"/>
  <c r="F289" i="8"/>
  <c r="F289" i="20" s="1"/>
  <c r="G289" i="8"/>
  <c r="G289" i="20" s="1"/>
  <c r="H289" i="8"/>
  <c r="I289" i="20" s="1"/>
  <c r="I289" i="8"/>
  <c r="J289" i="20" s="1"/>
  <c r="D290" i="8"/>
  <c r="D290" i="20" s="1"/>
  <c r="E290" i="8"/>
  <c r="E290" i="20" s="1"/>
  <c r="F290" i="8"/>
  <c r="F290" i="20" s="1"/>
  <c r="G290" i="8"/>
  <c r="G290" i="20" s="1"/>
  <c r="H290" i="8"/>
  <c r="I290" i="20" s="1"/>
  <c r="I290" i="8"/>
  <c r="J290" i="20" s="1"/>
  <c r="D291" i="8"/>
  <c r="D291" i="20" s="1"/>
  <c r="E291" i="8"/>
  <c r="E291" i="20" s="1"/>
  <c r="F291" i="8"/>
  <c r="F291" i="20" s="1"/>
  <c r="G291" i="8"/>
  <c r="G291" i="20" s="1"/>
  <c r="H291" i="8"/>
  <c r="I291" i="20" s="1"/>
  <c r="I291" i="8"/>
  <c r="J291" i="20" s="1"/>
  <c r="D292" i="8"/>
  <c r="D292" i="20" s="1"/>
  <c r="E292" i="8"/>
  <c r="E292" i="20" s="1"/>
  <c r="F292" i="8"/>
  <c r="F292" i="20" s="1"/>
  <c r="G292" i="8"/>
  <c r="G292" i="20" s="1"/>
  <c r="H292" i="8"/>
  <c r="I292" i="20" s="1"/>
  <c r="I292" i="8"/>
  <c r="J292" i="20" s="1"/>
  <c r="D293" i="8"/>
  <c r="D293" i="20" s="1"/>
  <c r="E293" i="8"/>
  <c r="E293" i="20" s="1"/>
  <c r="F293" i="8"/>
  <c r="F293" i="20" s="1"/>
  <c r="G293" i="8"/>
  <c r="G293" i="20" s="1"/>
  <c r="H293" i="8"/>
  <c r="I293" i="20" s="1"/>
  <c r="I293" i="8"/>
  <c r="J293" i="20" s="1"/>
  <c r="D294" i="8"/>
  <c r="D294" i="20" s="1"/>
  <c r="E294" i="8"/>
  <c r="E294" i="20" s="1"/>
  <c r="F294" i="8"/>
  <c r="F294" i="20" s="1"/>
  <c r="G294" i="8"/>
  <c r="G294" i="20" s="1"/>
  <c r="H294" i="8"/>
  <c r="I294" i="20" s="1"/>
  <c r="I294" i="8"/>
  <c r="J294" i="20" s="1"/>
  <c r="D295" i="8"/>
  <c r="D295" i="20" s="1"/>
  <c r="E295" i="8"/>
  <c r="E295" i="20" s="1"/>
  <c r="F295" i="8"/>
  <c r="F295" i="20" s="1"/>
  <c r="G295" i="8"/>
  <c r="G295" i="20" s="1"/>
  <c r="H295" i="8"/>
  <c r="I295" i="20" s="1"/>
  <c r="I295" i="8"/>
  <c r="J295" i="20" s="1"/>
  <c r="D296" i="8"/>
  <c r="D296" i="20" s="1"/>
  <c r="E296" i="8"/>
  <c r="E296" i="20" s="1"/>
  <c r="F296" i="8"/>
  <c r="F296" i="20" s="1"/>
  <c r="G296" i="8"/>
  <c r="G296" i="20" s="1"/>
  <c r="H296" i="8"/>
  <c r="I296" i="20" s="1"/>
  <c r="I296" i="8"/>
  <c r="J296" i="20" s="1"/>
  <c r="D297" i="8"/>
  <c r="D297" i="20" s="1"/>
  <c r="E297" i="8"/>
  <c r="E297" i="20" s="1"/>
  <c r="F297" i="8"/>
  <c r="F297" i="20" s="1"/>
  <c r="G297" i="8"/>
  <c r="G297" i="20" s="1"/>
  <c r="H297" i="8"/>
  <c r="I297" i="20" s="1"/>
  <c r="I297" i="8"/>
  <c r="J297" i="20" s="1"/>
  <c r="D298" i="8"/>
  <c r="D298" i="20" s="1"/>
  <c r="E298" i="8"/>
  <c r="E298" i="20" s="1"/>
  <c r="F298" i="8"/>
  <c r="F298" i="20" s="1"/>
  <c r="G298" i="8"/>
  <c r="G298" i="20" s="1"/>
  <c r="H298" i="8"/>
  <c r="I298" i="20" s="1"/>
  <c r="I298" i="8"/>
  <c r="J298" i="20" s="1"/>
  <c r="D299" i="8"/>
  <c r="D299" i="20" s="1"/>
  <c r="E299" i="8"/>
  <c r="E299" i="20" s="1"/>
  <c r="F299" i="8"/>
  <c r="F299" i="20" s="1"/>
  <c r="G299" i="8"/>
  <c r="G299" i="20" s="1"/>
  <c r="H299" i="8"/>
  <c r="I299" i="20" s="1"/>
  <c r="I299" i="8"/>
  <c r="J299" i="20" s="1"/>
  <c r="D300" i="8"/>
  <c r="D300" i="20" s="1"/>
  <c r="E300" i="8"/>
  <c r="E300" i="20" s="1"/>
  <c r="F300" i="8"/>
  <c r="F300" i="20" s="1"/>
  <c r="G300" i="8"/>
  <c r="G300" i="20" s="1"/>
  <c r="H300" i="8"/>
  <c r="I300" i="20" s="1"/>
  <c r="I300" i="8"/>
  <c r="J300" i="20" s="1"/>
  <c r="D301" i="8"/>
  <c r="D301" i="20" s="1"/>
  <c r="E301" i="8"/>
  <c r="E301" i="20" s="1"/>
  <c r="F301" i="8"/>
  <c r="F301" i="20" s="1"/>
  <c r="G301" i="8"/>
  <c r="G301" i="20" s="1"/>
  <c r="H301" i="8"/>
  <c r="I301" i="20" s="1"/>
  <c r="I301" i="8"/>
  <c r="J301" i="20" s="1"/>
  <c r="D302" i="8"/>
  <c r="D302" i="20" s="1"/>
  <c r="E302" i="8"/>
  <c r="E302" i="20" s="1"/>
  <c r="F302" i="8"/>
  <c r="F302" i="20" s="1"/>
  <c r="G302" i="8"/>
  <c r="G302" i="20" s="1"/>
  <c r="H302" i="8"/>
  <c r="I302" i="20" s="1"/>
  <c r="I302" i="8"/>
  <c r="J302" i="20" s="1"/>
  <c r="D303" i="8"/>
  <c r="D303" i="20" s="1"/>
  <c r="E303" i="8"/>
  <c r="E303" i="20" s="1"/>
  <c r="F303" i="8"/>
  <c r="F303" i="20" s="1"/>
  <c r="G303" i="8"/>
  <c r="G303" i="20" s="1"/>
  <c r="H303" i="8"/>
  <c r="I303" i="20" s="1"/>
  <c r="I303" i="8"/>
  <c r="J303" i="20" s="1"/>
  <c r="D304" i="8"/>
  <c r="D304" i="20" s="1"/>
  <c r="E304" i="8"/>
  <c r="E304" i="20" s="1"/>
  <c r="F304" i="8"/>
  <c r="F304" i="20" s="1"/>
  <c r="G304" i="8"/>
  <c r="G304" i="20" s="1"/>
  <c r="H304" i="8"/>
  <c r="I304" i="20" s="1"/>
  <c r="I304" i="8"/>
  <c r="J304" i="20" s="1"/>
  <c r="D305" i="8"/>
  <c r="D305" i="20" s="1"/>
  <c r="E305" i="8"/>
  <c r="E305" i="20" s="1"/>
  <c r="F305" i="8"/>
  <c r="F305" i="20" s="1"/>
  <c r="G305" i="8"/>
  <c r="G305" i="20" s="1"/>
  <c r="H305" i="8"/>
  <c r="I305" i="20" s="1"/>
  <c r="I305" i="8"/>
  <c r="J305" i="20" s="1"/>
  <c r="D306" i="8"/>
  <c r="D306" i="20" s="1"/>
  <c r="E306" i="8"/>
  <c r="E306" i="20" s="1"/>
  <c r="F306" i="8"/>
  <c r="F306" i="20" s="1"/>
  <c r="G306" i="8"/>
  <c r="G306" i="20" s="1"/>
  <c r="H306" i="8"/>
  <c r="I306" i="20" s="1"/>
  <c r="I306" i="8"/>
  <c r="J306" i="20" s="1"/>
  <c r="D307" i="8"/>
  <c r="D307" i="20" s="1"/>
  <c r="E307" i="8"/>
  <c r="E307" i="20" s="1"/>
  <c r="F307" i="8"/>
  <c r="F307" i="20" s="1"/>
  <c r="G307" i="8"/>
  <c r="G307" i="20" s="1"/>
  <c r="H307" i="8"/>
  <c r="I307" i="20" s="1"/>
  <c r="I307" i="8"/>
  <c r="J307" i="20" s="1"/>
  <c r="D308" i="8"/>
  <c r="D308" i="20" s="1"/>
  <c r="E308" i="8"/>
  <c r="E308" i="20" s="1"/>
  <c r="F308" i="8"/>
  <c r="F308" i="20" s="1"/>
  <c r="G308" i="8"/>
  <c r="G308" i="20" s="1"/>
  <c r="H308" i="8"/>
  <c r="I308" i="20" s="1"/>
  <c r="I308" i="8"/>
  <c r="J308" i="20" s="1"/>
  <c r="D309" i="8"/>
  <c r="D309" i="20" s="1"/>
  <c r="E309" i="8"/>
  <c r="E309" i="20" s="1"/>
  <c r="F309" i="8"/>
  <c r="F309" i="20" s="1"/>
  <c r="G309" i="8"/>
  <c r="G309" i="20" s="1"/>
  <c r="H309" i="8"/>
  <c r="I309" i="20" s="1"/>
  <c r="I309" i="8"/>
  <c r="J309" i="20" s="1"/>
  <c r="D310" i="8"/>
  <c r="D310" i="20" s="1"/>
  <c r="E310" i="8"/>
  <c r="E310" i="20" s="1"/>
  <c r="F310" i="8"/>
  <c r="F310" i="20" s="1"/>
  <c r="G310" i="8"/>
  <c r="G310" i="20" s="1"/>
  <c r="H310" i="8"/>
  <c r="I310" i="20" s="1"/>
  <c r="I310" i="8"/>
  <c r="J310" i="20" s="1"/>
  <c r="D311" i="8"/>
  <c r="D311" i="20" s="1"/>
  <c r="E311" i="8"/>
  <c r="E311" i="20" s="1"/>
  <c r="F311" i="8"/>
  <c r="F311" i="20" s="1"/>
  <c r="G311" i="8"/>
  <c r="G311" i="20" s="1"/>
  <c r="H311" i="8"/>
  <c r="I311" i="20" s="1"/>
  <c r="I311" i="8"/>
  <c r="J311" i="20" s="1"/>
  <c r="D312" i="8"/>
  <c r="D312" i="20" s="1"/>
  <c r="E312" i="8"/>
  <c r="E312" i="20" s="1"/>
  <c r="F312" i="8"/>
  <c r="F312" i="20" s="1"/>
  <c r="G312" i="8"/>
  <c r="G312" i="20" s="1"/>
  <c r="H312" i="8"/>
  <c r="I312" i="20" s="1"/>
  <c r="I312" i="8"/>
  <c r="J312" i="20" s="1"/>
  <c r="D313" i="8"/>
  <c r="D313" i="20" s="1"/>
  <c r="E313" i="8"/>
  <c r="E313" i="20" s="1"/>
  <c r="F313" i="8"/>
  <c r="F313" i="20" s="1"/>
  <c r="G313" i="8"/>
  <c r="G313" i="20" s="1"/>
  <c r="H313" i="8"/>
  <c r="I313" i="20" s="1"/>
  <c r="I313" i="8"/>
  <c r="J313" i="20" s="1"/>
  <c r="D314" i="8"/>
  <c r="D314" i="20" s="1"/>
  <c r="E314" i="8"/>
  <c r="E314" i="20" s="1"/>
  <c r="F314" i="8"/>
  <c r="F314" i="20" s="1"/>
  <c r="G314" i="8"/>
  <c r="G314" i="20" s="1"/>
  <c r="H314" i="8"/>
  <c r="I314" i="20" s="1"/>
  <c r="I314" i="8"/>
  <c r="J314" i="20" s="1"/>
  <c r="D315" i="8"/>
  <c r="D315" i="20" s="1"/>
  <c r="E315" i="8"/>
  <c r="E315" i="20" s="1"/>
  <c r="F315" i="8"/>
  <c r="F315" i="20" s="1"/>
  <c r="G315" i="8"/>
  <c r="G315" i="20" s="1"/>
  <c r="H315" i="8"/>
  <c r="I315" i="20" s="1"/>
  <c r="I315" i="8"/>
  <c r="J315" i="20" s="1"/>
  <c r="D316" i="8"/>
  <c r="D316" i="20" s="1"/>
  <c r="E316" i="8"/>
  <c r="E316" i="20" s="1"/>
  <c r="F316" i="8"/>
  <c r="F316" i="20" s="1"/>
  <c r="G316" i="8"/>
  <c r="G316" i="20" s="1"/>
  <c r="H316" i="8"/>
  <c r="I316" i="20" s="1"/>
  <c r="I316" i="8"/>
  <c r="J316" i="20" s="1"/>
  <c r="D317" i="8"/>
  <c r="D317" i="20" s="1"/>
  <c r="E317" i="8"/>
  <c r="E317" i="20" s="1"/>
  <c r="F317" i="8"/>
  <c r="F317" i="20" s="1"/>
  <c r="G317" i="8"/>
  <c r="G317" i="20" s="1"/>
  <c r="H317" i="8"/>
  <c r="I317" i="20" s="1"/>
  <c r="I317" i="8"/>
  <c r="J317" i="20" s="1"/>
  <c r="D318" i="8"/>
  <c r="D318" i="20" s="1"/>
  <c r="E318" i="8"/>
  <c r="E318" i="20" s="1"/>
  <c r="F318" i="8"/>
  <c r="F318" i="20" s="1"/>
  <c r="G318" i="8"/>
  <c r="G318" i="20" s="1"/>
  <c r="H318" i="8"/>
  <c r="I318" i="20" s="1"/>
  <c r="I318" i="8"/>
  <c r="J318" i="20" s="1"/>
  <c r="D319" i="8"/>
  <c r="D319" i="20" s="1"/>
  <c r="E319" i="8"/>
  <c r="E319" i="20" s="1"/>
  <c r="F319" i="8"/>
  <c r="F319" i="20" s="1"/>
  <c r="G319" i="8"/>
  <c r="G319" i="20" s="1"/>
  <c r="H319" i="8"/>
  <c r="I319" i="20" s="1"/>
  <c r="I319" i="8"/>
  <c r="J319" i="20" s="1"/>
  <c r="D320" i="8"/>
  <c r="D320" i="20" s="1"/>
  <c r="E320" i="8"/>
  <c r="E320" i="20" s="1"/>
  <c r="F320" i="8"/>
  <c r="F320" i="20" s="1"/>
  <c r="G320" i="8"/>
  <c r="G320" i="20" s="1"/>
  <c r="H320" i="8"/>
  <c r="I320" i="20" s="1"/>
  <c r="I320" i="8"/>
  <c r="J320" i="20" s="1"/>
  <c r="D321" i="8"/>
  <c r="D321" i="20" s="1"/>
  <c r="E321" i="8"/>
  <c r="E321" i="20" s="1"/>
  <c r="F321" i="8"/>
  <c r="F321" i="20" s="1"/>
  <c r="G321" i="8"/>
  <c r="G321" i="20" s="1"/>
  <c r="H321" i="8"/>
  <c r="I321" i="20" s="1"/>
  <c r="I321" i="8"/>
  <c r="J321" i="20" s="1"/>
  <c r="D322" i="8"/>
  <c r="D322" i="20" s="1"/>
  <c r="E322" i="8"/>
  <c r="E322" i="20" s="1"/>
  <c r="F322" i="8"/>
  <c r="F322" i="20" s="1"/>
  <c r="G322" i="8"/>
  <c r="G322" i="20" s="1"/>
  <c r="H322" i="8"/>
  <c r="I322" i="20" s="1"/>
  <c r="I322" i="8"/>
  <c r="J322" i="20" s="1"/>
  <c r="D323" i="8"/>
  <c r="D323" i="20" s="1"/>
  <c r="E323" i="8"/>
  <c r="E323" i="20" s="1"/>
  <c r="F323" i="8"/>
  <c r="F323" i="20" s="1"/>
  <c r="G323" i="8"/>
  <c r="G323" i="20" s="1"/>
  <c r="H323" i="8"/>
  <c r="I323" i="20" s="1"/>
  <c r="I323" i="8"/>
  <c r="J323" i="20" s="1"/>
  <c r="D324" i="8"/>
  <c r="D324" i="20" s="1"/>
  <c r="E324" i="8"/>
  <c r="E324" i="20" s="1"/>
  <c r="F324" i="8"/>
  <c r="F324" i="20" s="1"/>
  <c r="G324" i="8"/>
  <c r="G324" i="20" s="1"/>
  <c r="H324" i="8"/>
  <c r="I324" i="20" s="1"/>
  <c r="I324" i="8"/>
  <c r="J324" i="20" s="1"/>
  <c r="D325" i="8"/>
  <c r="D325" i="20" s="1"/>
  <c r="E325" i="8"/>
  <c r="E325" i="20" s="1"/>
  <c r="F325" i="8"/>
  <c r="F325" i="20" s="1"/>
  <c r="G325" i="8"/>
  <c r="G325" i="20" s="1"/>
  <c r="H325" i="8"/>
  <c r="I325" i="20" s="1"/>
  <c r="I325" i="8"/>
  <c r="J325" i="20" s="1"/>
  <c r="D326" i="8"/>
  <c r="D326" i="20" s="1"/>
  <c r="E326" i="8"/>
  <c r="E326" i="20" s="1"/>
  <c r="F326" i="8"/>
  <c r="F326" i="20" s="1"/>
  <c r="G326" i="8"/>
  <c r="G326" i="20" s="1"/>
  <c r="H326" i="8"/>
  <c r="I326" i="20" s="1"/>
  <c r="I326" i="8"/>
  <c r="J326" i="20" s="1"/>
  <c r="D327" i="8"/>
  <c r="D327" i="20" s="1"/>
  <c r="E327" i="8"/>
  <c r="E327" i="20" s="1"/>
  <c r="F327" i="8"/>
  <c r="F327" i="20" s="1"/>
  <c r="G327" i="8"/>
  <c r="G327" i="20" s="1"/>
  <c r="H327" i="8"/>
  <c r="I327" i="20" s="1"/>
  <c r="I327" i="8"/>
  <c r="J327" i="20" s="1"/>
  <c r="D328" i="8"/>
  <c r="D328" i="20" s="1"/>
  <c r="E328" i="8"/>
  <c r="E328" i="20" s="1"/>
  <c r="F328" i="8"/>
  <c r="F328" i="20" s="1"/>
  <c r="G328" i="8"/>
  <c r="G328" i="20" s="1"/>
  <c r="H328" i="8"/>
  <c r="I328" i="20" s="1"/>
  <c r="I328" i="8"/>
  <c r="J328" i="20" s="1"/>
  <c r="D329" i="8"/>
  <c r="D329" i="20" s="1"/>
  <c r="E329" i="8"/>
  <c r="E329" i="20" s="1"/>
  <c r="F329" i="8"/>
  <c r="F329" i="20" s="1"/>
  <c r="G329" i="8"/>
  <c r="G329" i="20" s="1"/>
  <c r="H329" i="8"/>
  <c r="I329" i="20" s="1"/>
  <c r="I329" i="8"/>
  <c r="J329" i="20" s="1"/>
  <c r="D330" i="8"/>
  <c r="D330" i="20" s="1"/>
  <c r="E330" i="8"/>
  <c r="E330" i="20" s="1"/>
  <c r="F330" i="8"/>
  <c r="F330" i="20" s="1"/>
  <c r="G330" i="8"/>
  <c r="G330" i="20" s="1"/>
  <c r="H330" i="8"/>
  <c r="I330" i="20" s="1"/>
  <c r="I330" i="8"/>
  <c r="J330" i="20" s="1"/>
  <c r="D331" i="8"/>
  <c r="D331" i="20" s="1"/>
  <c r="E331" i="8"/>
  <c r="E331" i="20" s="1"/>
  <c r="F331" i="8"/>
  <c r="F331" i="20" s="1"/>
  <c r="G331" i="8"/>
  <c r="G331" i="20" s="1"/>
  <c r="H331" i="8"/>
  <c r="I331" i="20" s="1"/>
  <c r="I331" i="8"/>
  <c r="J331" i="20" s="1"/>
  <c r="D332" i="8"/>
  <c r="D332" i="20" s="1"/>
  <c r="E332" i="8"/>
  <c r="E332" i="20" s="1"/>
  <c r="F332" i="8"/>
  <c r="F332" i="20" s="1"/>
  <c r="G332" i="8"/>
  <c r="G332" i="20" s="1"/>
  <c r="H332" i="8"/>
  <c r="I332" i="20" s="1"/>
  <c r="I332" i="8"/>
  <c r="J332" i="20" s="1"/>
  <c r="D333" i="8"/>
  <c r="D333" i="20" s="1"/>
  <c r="E333" i="8"/>
  <c r="E333" i="20" s="1"/>
  <c r="F333" i="8"/>
  <c r="F333" i="20" s="1"/>
  <c r="G333" i="8"/>
  <c r="G333" i="20" s="1"/>
  <c r="H333" i="8"/>
  <c r="I333" i="20" s="1"/>
  <c r="I333" i="8"/>
  <c r="J333" i="20" s="1"/>
  <c r="D334" i="8"/>
  <c r="D334" i="20" s="1"/>
  <c r="E334" i="8"/>
  <c r="E334" i="20" s="1"/>
  <c r="F334" i="8"/>
  <c r="F334" i="20" s="1"/>
  <c r="G334" i="8"/>
  <c r="G334" i="20" s="1"/>
  <c r="H334" i="8"/>
  <c r="I334" i="20" s="1"/>
  <c r="I334" i="8"/>
  <c r="J334" i="20" s="1"/>
  <c r="D335" i="8"/>
  <c r="D335" i="20" s="1"/>
  <c r="E335" i="8"/>
  <c r="E335" i="20" s="1"/>
  <c r="F335" i="8"/>
  <c r="F335" i="20" s="1"/>
  <c r="G335" i="8"/>
  <c r="G335" i="20" s="1"/>
  <c r="H335" i="8"/>
  <c r="I335" i="20" s="1"/>
  <c r="I335" i="8"/>
  <c r="J335" i="20" s="1"/>
  <c r="D336" i="8"/>
  <c r="D336" i="20" s="1"/>
  <c r="E336" i="8"/>
  <c r="E336" i="20" s="1"/>
  <c r="F336" i="8"/>
  <c r="F336" i="20" s="1"/>
  <c r="G336" i="8"/>
  <c r="G336" i="20" s="1"/>
  <c r="H336" i="8"/>
  <c r="I336" i="20" s="1"/>
  <c r="I336" i="8"/>
  <c r="J336" i="20" s="1"/>
  <c r="D337" i="8"/>
  <c r="D337" i="20" s="1"/>
  <c r="E337" i="8"/>
  <c r="E337" i="20" s="1"/>
  <c r="F337" i="8"/>
  <c r="F337" i="20" s="1"/>
  <c r="G337" i="8"/>
  <c r="G337" i="20" s="1"/>
  <c r="H337" i="8"/>
  <c r="I337" i="20" s="1"/>
  <c r="I337" i="8"/>
  <c r="J337" i="20" s="1"/>
  <c r="D338" i="8"/>
  <c r="D338" i="20" s="1"/>
  <c r="E338" i="8"/>
  <c r="E338" i="20" s="1"/>
  <c r="F338" i="8"/>
  <c r="F338" i="20" s="1"/>
  <c r="G338" i="8"/>
  <c r="G338" i="20" s="1"/>
  <c r="H338" i="8"/>
  <c r="I338" i="20" s="1"/>
  <c r="I338" i="8"/>
  <c r="J338" i="20" s="1"/>
  <c r="D339" i="8"/>
  <c r="D339" i="20" s="1"/>
  <c r="E339" i="8"/>
  <c r="E339" i="20" s="1"/>
  <c r="F339" i="8"/>
  <c r="F339" i="20" s="1"/>
  <c r="G339" i="8"/>
  <c r="G339" i="20" s="1"/>
  <c r="H339" i="8"/>
  <c r="I339" i="20" s="1"/>
  <c r="I339" i="8"/>
  <c r="J339" i="20" s="1"/>
  <c r="D340" i="8"/>
  <c r="D340" i="20" s="1"/>
  <c r="E340" i="8"/>
  <c r="E340" i="20" s="1"/>
  <c r="F340" i="8"/>
  <c r="F340" i="20" s="1"/>
  <c r="G340" i="8"/>
  <c r="G340" i="20" s="1"/>
  <c r="H340" i="8"/>
  <c r="I340" i="20" s="1"/>
  <c r="I340" i="8"/>
  <c r="J340" i="20" s="1"/>
  <c r="D341" i="8"/>
  <c r="D341" i="20" s="1"/>
  <c r="E341" i="8"/>
  <c r="E341" i="20" s="1"/>
  <c r="F341" i="8"/>
  <c r="F341" i="20" s="1"/>
  <c r="G341" i="8"/>
  <c r="G341" i="20" s="1"/>
  <c r="H341" i="8"/>
  <c r="I341" i="20" s="1"/>
  <c r="I341" i="8"/>
  <c r="J341" i="20" s="1"/>
  <c r="D342" i="8"/>
  <c r="D342" i="20" s="1"/>
  <c r="E342" i="8"/>
  <c r="E342" i="20" s="1"/>
  <c r="F342" i="8"/>
  <c r="F342" i="20" s="1"/>
  <c r="G342" i="8"/>
  <c r="G342" i="20" s="1"/>
  <c r="H342" i="8"/>
  <c r="I342" i="20" s="1"/>
  <c r="I342" i="8"/>
  <c r="J342" i="20" s="1"/>
  <c r="D343" i="8"/>
  <c r="D343" i="20" s="1"/>
  <c r="E343" i="8"/>
  <c r="E343" i="20" s="1"/>
  <c r="F343" i="8"/>
  <c r="F343" i="20" s="1"/>
  <c r="G343" i="8"/>
  <c r="G343" i="20" s="1"/>
  <c r="H343" i="8"/>
  <c r="I343" i="20" s="1"/>
  <c r="I343" i="8"/>
  <c r="J343" i="20" s="1"/>
  <c r="D344" i="8"/>
  <c r="D344" i="20" s="1"/>
  <c r="E344" i="8"/>
  <c r="E344" i="20" s="1"/>
  <c r="F344" i="8"/>
  <c r="F344" i="20" s="1"/>
  <c r="G344" i="8"/>
  <c r="G344" i="20" s="1"/>
  <c r="H344" i="8"/>
  <c r="I344" i="20" s="1"/>
  <c r="I344" i="8"/>
  <c r="J344" i="20" s="1"/>
  <c r="D345" i="8"/>
  <c r="D345" i="20" s="1"/>
  <c r="E345" i="8"/>
  <c r="E345" i="20" s="1"/>
  <c r="F345" i="8"/>
  <c r="F345" i="20" s="1"/>
  <c r="G345" i="8"/>
  <c r="G345" i="20" s="1"/>
  <c r="H345" i="8"/>
  <c r="I345" i="20" s="1"/>
  <c r="I345" i="8"/>
  <c r="J345" i="20" s="1"/>
  <c r="D346" i="8"/>
  <c r="D346" i="20" s="1"/>
  <c r="E346" i="8"/>
  <c r="E346" i="20" s="1"/>
  <c r="F346" i="8"/>
  <c r="F346" i="20" s="1"/>
  <c r="G346" i="8"/>
  <c r="G346" i="20" s="1"/>
  <c r="H346" i="8"/>
  <c r="I346" i="20" s="1"/>
  <c r="I346" i="8"/>
  <c r="J346" i="20" s="1"/>
  <c r="D347" i="8"/>
  <c r="D347" i="20" s="1"/>
  <c r="E347" i="8"/>
  <c r="E347" i="20" s="1"/>
  <c r="F347" i="8"/>
  <c r="F347" i="20" s="1"/>
  <c r="G347" i="8"/>
  <c r="G347" i="20" s="1"/>
  <c r="H347" i="8"/>
  <c r="I347" i="20" s="1"/>
  <c r="I347" i="8"/>
  <c r="J347" i="20" s="1"/>
  <c r="D348" i="8"/>
  <c r="D348" i="20" s="1"/>
  <c r="E348" i="8"/>
  <c r="E348" i="20" s="1"/>
  <c r="F348" i="8"/>
  <c r="F348" i="20" s="1"/>
  <c r="G348" i="8"/>
  <c r="G348" i="20" s="1"/>
  <c r="H348" i="8"/>
  <c r="I348" i="20" s="1"/>
  <c r="I348" i="8"/>
  <c r="J348" i="20" s="1"/>
  <c r="D349" i="8"/>
  <c r="D349" i="20" s="1"/>
  <c r="E349" i="8"/>
  <c r="E349" i="20" s="1"/>
  <c r="F349" i="8"/>
  <c r="F349" i="20" s="1"/>
  <c r="G349" i="8"/>
  <c r="G349" i="20" s="1"/>
  <c r="H349" i="8"/>
  <c r="I349" i="20" s="1"/>
  <c r="I349" i="8"/>
  <c r="J349" i="20" s="1"/>
  <c r="D350" i="8"/>
  <c r="D350" i="20" s="1"/>
  <c r="E350" i="8"/>
  <c r="E350" i="20" s="1"/>
  <c r="F350" i="8"/>
  <c r="F350" i="20" s="1"/>
  <c r="G350" i="8"/>
  <c r="G350" i="20" s="1"/>
  <c r="H350" i="8"/>
  <c r="I350" i="20" s="1"/>
  <c r="I350" i="8"/>
  <c r="J350" i="20" s="1"/>
  <c r="D351" i="8"/>
  <c r="D351" i="20" s="1"/>
  <c r="E351" i="8"/>
  <c r="E351" i="20" s="1"/>
  <c r="F351" i="8"/>
  <c r="F351" i="20" s="1"/>
  <c r="G351" i="8"/>
  <c r="G351" i="20" s="1"/>
  <c r="H351" i="8"/>
  <c r="I351" i="20" s="1"/>
  <c r="I351" i="8"/>
  <c r="J351" i="20" s="1"/>
  <c r="D352" i="8"/>
  <c r="D352" i="20" s="1"/>
  <c r="E352" i="8"/>
  <c r="E352" i="20" s="1"/>
  <c r="F352" i="8"/>
  <c r="F352" i="20" s="1"/>
  <c r="G352" i="8"/>
  <c r="G352" i="20" s="1"/>
  <c r="H352" i="8"/>
  <c r="I352" i="20" s="1"/>
  <c r="I352" i="8"/>
  <c r="J352" i="20" s="1"/>
  <c r="D353" i="8"/>
  <c r="D353" i="20" s="1"/>
  <c r="E353" i="8"/>
  <c r="E353" i="20" s="1"/>
  <c r="F353" i="8"/>
  <c r="F353" i="20" s="1"/>
  <c r="G353" i="8"/>
  <c r="G353" i="20" s="1"/>
  <c r="H353" i="8"/>
  <c r="I353" i="20" s="1"/>
  <c r="I353" i="8"/>
  <c r="J353" i="20" s="1"/>
  <c r="D354" i="8"/>
  <c r="D354" i="20" s="1"/>
  <c r="E354" i="8"/>
  <c r="E354" i="20" s="1"/>
  <c r="F354" i="8"/>
  <c r="F354" i="20" s="1"/>
  <c r="G354" i="8"/>
  <c r="G354" i="20" s="1"/>
  <c r="H354" i="8"/>
  <c r="I354" i="20" s="1"/>
  <c r="I354" i="8"/>
  <c r="J354" i="20" s="1"/>
  <c r="D355" i="8"/>
  <c r="D355" i="20" s="1"/>
  <c r="E355" i="8"/>
  <c r="E355" i="20" s="1"/>
  <c r="F355" i="8"/>
  <c r="F355" i="20" s="1"/>
  <c r="G355" i="8"/>
  <c r="G355" i="20" s="1"/>
  <c r="H355" i="8"/>
  <c r="I355" i="20" s="1"/>
  <c r="I355" i="8"/>
  <c r="J355" i="20" s="1"/>
  <c r="D356" i="8"/>
  <c r="D356" i="20" s="1"/>
  <c r="E356" i="8"/>
  <c r="E356" i="20" s="1"/>
  <c r="F356" i="8"/>
  <c r="F356" i="20" s="1"/>
  <c r="G356" i="8"/>
  <c r="G356" i="20" s="1"/>
  <c r="H356" i="8"/>
  <c r="I356" i="20" s="1"/>
  <c r="I356" i="8"/>
  <c r="J356" i="20" s="1"/>
  <c r="D357" i="8"/>
  <c r="D357" i="20" s="1"/>
  <c r="E357" i="8"/>
  <c r="E357" i="20" s="1"/>
  <c r="F357" i="8"/>
  <c r="F357" i="20" s="1"/>
  <c r="G357" i="8"/>
  <c r="G357" i="20" s="1"/>
  <c r="H357" i="8"/>
  <c r="I357" i="20" s="1"/>
  <c r="I357" i="8"/>
  <c r="J357" i="20" s="1"/>
  <c r="D358" i="8"/>
  <c r="D358" i="20" s="1"/>
  <c r="E358" i="8"/>
  <c r="E358" i="20" s="1"/>
  <c r="F358" i="8"/>
  <c r="F358" i="20" s="1"/>
  <c r="G358" i="8"/>
  <c r="G358" i="20" s="1"/>
  <c r="H358" i="8"/>
  <c r="I358" i="20" s="1"/>
  <c r="I358" i="8"/>
  <c r="J358" i="20" s="1"/>
  <c r="D359" i="8"/>
  <c r="D359" i="20" s="1"/>
  <c r="E359" i="8"/>
  <c r="E359" i="20" s="1"/>
  <c r="F359" i="8"/>
  <c r="F359" i="20" s="1"/>
  <c r="G359" i="8"/>
  <c r="G359" i="20" s="1"/>
  <c r="H359" i="8"/>
  <c r="I359" i="20" s="1"/>
  <c r="I359" i="8"/>
  <c r="J359" i="20" s="1"/>
  <c r="D360" i="8"/>
  <c r="D360" i="20" s="1"/>
  <c r="E360" i="8"/>
  <c r="E360" i="20" s="1"/>
  <c r="F360" i="8"/>
  <c r="F360" i="20" s="1"/>
  <c r="G360" i="8"/>
  <c r="G360" i="20" s="1"/>
  <c r="H360" i="8"/>
  <c r="I360" i="20" s="1"/>
  <c r="I360" i="8"/>
  <c r="J360" i="20" s="1"/>
  <c r="D361" i="8"/>
  <c r="D361" i="20" s="1"/>
  <c r="E361" i="8"/>
  <c r="E361" i="20" s="1"/>
  <c r="F361" i="8"/>
  <c r="F361" i="20" s="1"/>
  <c r="G361" i="8"/>
  <c r="G361" i="20" s="1"/>
  <c r="H361" i="8"/>
  <c r="I361" i="20" s="1"/>
  <c r="I361" i="8"/>
  <c r="J361" i="20" s="1"/>
  <c r="D362" i="8"/>
  <c r="D362" i="20" s="1"/>
  <c r="E362" i="8"/>
  <c r="E362" i="20" s="1"/>
  <c r="F362" i="8"/>
  <c r="F362" i="20" s="1"/>
  <c r="G362" i="8"/>
  <c r="G362" i="20" s="1"/>
  <c r="H362" i="8"/>
  <c r="I362" i="20" s="1"/>
  <c r="I362" i="8"/>
  <c r="J362" i="20" s="1"/>
  <c r="D363" i="8"/>
  <c r="D363" i="20" s="1"/>
  <c r="E363" i="8"/>
  <c r="E363" i="20" s="1"/>
  <c r="F363" i="8"/>
  <c r="F363" i="20" s="1"/>
  <c r="G363" i="8"/>
  <c r="G363" i="20" s="1"/>
  <c r="H363" i="8"/>
  <c r="I363" i="20" s="1"/>
  <c r="I363" i="8"/>
  <c r="J363" i="20" s="1"/>
  <c r="D364" i="8"/>
  <c r="D364" i="20" s="1"/>
  <c r="E364" i="8"/>
  <c r="E364" i="20" s="1"/>
  <c r="F364" i="8"/>
  <c r="F364" i="20" s="1"/>
  <c r="G364" i="8"/>
  <c r="G364" i="20" s="1"/>
  <c r="H364" i="8"/>
  <c r="I364" i="20" s="1"/>
  <c r="I364" i="8"/>
  <c r="J364" i="20" s="1"/>
  <c r="D365" i="8"/>
  <c r="D365" i="20" s="1"/>
  <c r="E365" i="8"/>
  <c r="E365" i="20" s="1"/>
  <c r="F365" i="8"/>
  <c r="F365" i="20" s="1"/>
  <c r="G365" i="8"/>
  <c r="G365" i="20" s="1"/>
  <c r="H365" i="8"/>
  <c r="I365" i="20" s="1"/>
  <c r="I365" i="8"/>
  <c r="J365" i="20" s="1"/>
  <c r="D366" i="8"/>
  <c r="D366" i="20" s="1"/>
  <c r="E366" i="8"/>
  <c r="E366" i="20" s="1"/>
  <c r="F366" i="8"/>
  <c r="F366" i="20" s="1"/>
  <c r="G366" i="8"/>
  <c r="G366" i="20" s="1"/>
  <c r="H366" i="8"/>
  <c r="I366" i="20" s="1"/>
  <c r="I366" i="8"/>
  <c r="J366" i="20" s="1"/>
  <c r="D367" i="8"/>
  <c r="D367" i="20" s="1"/>
  <c r="E367" i="8"/>
  <c r="E367" i="20" s="1"/>
  <c r="F367" i="8"/>
  <c r="F367" i="20" s="1"/>
  <c r="G367" i="8"/>
  <c r="G367" i="20" s="1"/>
  <c r="H367" i="8"/>
  <c r="I367" i="20" s="1"/>
  <c r="I367" i="8"/>
  <c r="J367" i="20" s="1"/>
  <c r="D368" i="8"/>
  <c r="D368" i="20" s="1"/>
  <c r="E368" i="8"/>
  <c r="E368" i="20" s="1"/>
  <c r="F368" i="8"/>
  <c r="F368" i="20" s="1"/>
  <c r="G368" i="8"/>
  <c r="G368" i="20" s="1"/>
  <c r="H368" i="8"/>
  <c r="I368" i="20" s="1"/>
  <c r="I368" i="8"/>
  <c r="J368" i="20" s="1"/>
  <c r="D369" i="8"/>
  <c r="D369" i="20" s="1"/>
  <c r="E369" i="8"/>
  <c r="E369" i="20" s="1"/>
  <c r="F369" i="8"/>
  <c r="F369" i="20" s="1"/>
  <c r="G369" i="8"/>
  <c r="G369" i="20" s="1"/>
  <c r="H369" i="8"/>
  <c r="I369" i="20" s="1"/>
  <c r="I369" i="8"/>
  <c r="J369" i="20" s="1"/>
  <c r="D370" i="8"/>
  <c r="D370" i="20" s="1"/>
  <c r="E370" i="8"/>
  <c r="E370" i="20" s="1"/>
  <c r="F370" i="8"/>
  <c r="F370" i="20" s="1"/>
  <c r="G370" i="8"/>
  <c r="G370" i="20" s="1"/>
  <c r="H370" i="8"/>
  <c r="I370" i="20" s="1"/>
  <c r="I370" i="8"/>
  <c r="J370" i="20" s="1"/>
  <c r="D371" i="8"/>
  <c r="D371" i="20" s="1"/>
  <c r="E371" i="8"/>
  <c r="E371" i="20" s="1"/>
  <c r="F371" i="8"/>
  <c r="F371" i="20" s="1"/>
  <c r="G371" i="8"/>
  <c r="G371" i="20" s="1"/>
  <c r="H371" i="8"/>
  <c r="I371" i="20" s="1"/>
  <c r="I371" i="8"/>
  <c r="J371" i="20" s="1"/>
  <c r="D372" i="8"/>
  <c r="D372" i="20" s="1"/>
  <c r="E372" i="8"/>
  <c r="E372" i="20" s="1"/>
  <c r="F372" i="8"/>
  <c r="F372" i="20" s="1"/>
  <c r="G372" i="8"/>
  <c r="G372" i="20" s="1"/>
  <c r="H372" i="8"/>
  <c r="I372" i="20" s="1"/>
  <c r="I372" i="8"/>
  <c r="J372" i="20" s="1"/>
  <c r="D373" i="8"/>
  <c r="D373" i="20" s="1"/>
  <c r="E373" i="8"/>
  <c r="E373" i="20" s="1"/>
  <c r="F373" i="8"/>
  <c r="F373" i="20" s="1"/>
  <c r="G373" i="8"/>
  <c r="G373" i="20" s="1"/>
  <c r="H373" i="8"/>
  <c r="I373" i="20" s="1"/>
  <c r="I373" i="8"/>
  <c r="J373" i="20" s="1"/>
  <c r="D374" i="8"/>
  <c r="D374" i="20" s="1"/>
  <c r="E374" i="8"/>
  <c r="E374" i="20" s="1"/>
  <c r="F374" i="8"/>
  <c r="F374" i="20" s="1"/>
  <c r="G374" i="8"/>
  <c r="G374" i="20" s="1"/>
  <c r="H374" i="8"/>
  <c r="I374" i="20" s="1"/>
  <c r="I374" i="8"/>
  <c r="J374" i="20" s="1"/>
  <c r="D375" i="8"/>
  <c r="D375" i="20" s="1"/>
  <c r="E375" i="8"/>
  <c r="E375" i="20" s="1"/>
  <c r="F375" i="8"/>
  <c r="F375" i="20" s="1"/>
  <c r="G375" i="8"/>
  <c r="G375" i="20" s="1"/>
  <c r="H375" i="8"/>
  <c r="I375" i="20" s="1"/>
  <c r="I375" i="8"/>
  <c r="J375" i="20" s="1"/>
  <c r="D376" i="8"/>
  <c r="D376" i="20" s="1"/>
  <c r="E376" i="8"/>
  <c r="E376" i="20" s="1"/>
  <c r="F376" i="8"/>
  <c r="F376" i="20" s="1"/>
  <c r="G376" i="8"/>
  <c r="G376" i="20" s="1"/>
  <c r="H376" i="8"/>
  <c r="I376" i="20" s="1"/>
  <c r="I376" i="8"/>
  <c r="J376" i="20" s="1"/>
  <c r="D377" i="8"/>
  <c r="D377" i="20" s="1"/>
  <c r="E377" i="8"/>
  <c r="E377" i="20" s="1"/>
  <c r="F377" i="8"/>
  <c r="F377" i="20" s="1"/>
  <c r="G377" i="8"/>
  <c r="G377" i="20" s="1"/>
  <c r="H377" i="8"/>
  <c r="I377" i="20" s="1"/>
  <c r="I377" i="8"/>
  <c r="J377" i="20" s="1"/>
  <c r="D378" i="8"/>
  <c r="D378" i="20" s="1"/>
  <c r="E378" i="8"/>
  <c r="E378" i="20" s="1"/>
  <c r="F378" i="8"/>
  <c r="F378" i="20" s="1"/>
  <c r="G378" i="8"/>
  <c r="G378" i="20" s="1"/>
  <c r="H378" i="8"/>
  <c r="I378" i="20" s="1"/>
  <c r="I378" i="8"/>
  <c r="J378" i="20" s="1"/>
  <c r="D379" i="8"/>
  <c r="D379" i="20" s="1"/>
  <c r="E379" i="8"/>
  <c r="E379" i="20" s="1"/>
  <c r="F379" i="8"/>
  <c r="F379" i="20" s="1"/>
  <c r="G379" i="8"/>
  <c r="G379" i="20" s="1"/>
  <c r="H379" i="8"/>
  <c r="I379" i="20" s="1"/>
  <c r="I379" i="8"/>
  <c r="J379" i="20" s="1"/>
  <c r="D380" i="8"/>
  <c r="D380" i="20" s="1"/>
  <c r="E380" i="8"/>
  <c r="E380" i="20" s="1"/>
  <c r="F380" i="8"/>
  <c r="F380" i="20" s="1"/>
  <c r="G380" i="8"/>
  <c r="G380" i="20" s="1"/>
  <c r="H380" i="8"/>
  <c r="I380" i="20" s="1"/>
  <c r="I380" i="8"/>
  <c r="J380" i="20" s="1"/>
  <c r="D381" i="8"/>
  <c r="D381" i="20" s="1"/>
  <c r="E381" i="8"/>
  <c r="E381" i="20" s="1"/>
  <c r="F381" i="8"/>
  <c r="F381" i="20" s="1"/>
  <c r="G381" i="8"/>
  <c r="G381" i="20" s="1"/>
  <c r="H381" i="8"/>
  <c r="I381" i="20" s="1"/>
  <c r="I381" i="8"/>
  <c r="J381" i="20" s="1"/>
  <c r="D382" i="8"/>
  <c r="D382" i="20" s="1"/>
  <c r="E382" i="8"/>
  <c r="E382" i="20" s="1"/>
  <c r="F382" i="8"/>
  <c r="F382" i="20" s="1"/>
  <c r="G382" i="8"/>
  <c r="G382" i="20" s="1"/>
  <c r="H382" i="8"/>
  <c r="I382" i="20" s="1"/>
  <c r="I382" i="8"/>
  <c r="J382" i="20" s="1"/>
  <c r="D383" i="8"/>
  <c r="D383" i="20" s="1"/>
  <c r="E383" i="8"/>
  <c r="E383" i="20" s="1"/>
  <c r="F383" i="8"/>
  <c r="F383" i="20" s="1"/>
  <c r="G383" i="8"/>
  <c r="G383" i="20" s="1"/>
  <c r="H383" i="8"/>
  <c r="I383" i="20" s="1"/>
  <c r="I383" i="8"/>
  <c r="J383" i="20" s="1"/>
  <c r="D384" i="8"/>
  <c r="D384" i="20" s="1"/>
  <c r="E384" i="8"/>
  <c r="E384" i="20" s="1"/>
  <c r="F384" i="8"/>
  <c r="F384" i="20" s="1"/>
  <c r="G384" i="8"/>
  <c r="G384" i="20" s="1"/>
  <c r="H384" i="8"/>
  <c r="I384" i="20" s="1"/>
  <c r="I384" i="8"/>
  <c r="J384" i="20" s="1"/>
  <c r="D385" i="8"/>
  <c r="D385" i="20" s="1"/>
  <c r="E385" i="8"/>
  <c r="E385" i="20" s="1"/>
  <c r="F385" i="8"/>
  <c r="F385" i="20" s="1"/>
  <c r="G385" i="8"/>
  <c r="G385" i="20" s="1"/>
  <c r="H385" i="8"/>
  <c r="I385" i="20" s="1"/>
  <c r="I385" i="8"/>
  <c r="J385" i="20" s="1"/>
  <c r="D386" i="8"/>
  <c r="D386" i="20" s="1"/>
  <c r="E386" i="8"/>
  <c r="E386" i="20" s="1"/>
  <c r="F386" i="8"/>
  <c r="F386" i="20" s="1"/>
  <c r="G386" i="8"/>
  <c r="G386" i="20" s="1"/>
  <c r="H386" i="8"/>
  <c r="I386" i="20" s="1"/>
  <c r="I386" i="8"/>
  <c r="J386" i="20" s="1"/>
  <c r="D387" i="8"/>
  <c r="D387" i="20" s="1"/>
  <c r="E387" i="8"/>
  <c r="E387" i="20" s="1"/>
  <c r="F387" i="8"/>
  <c r="F387" i="20" s="1"/>
  <c r="G387" i="8"/>
  <c r="G387" i="20" s="1"/>
  <c r="H387" i="8"/>
  <c r="I387" i="20" s="1"/>
  <c r="I387" i="8"/>
  <c r="J387" i="20" s="1"/>
  <c r="D388" i="8"/>
  <c r="D388" i="20" s="1"/>
  <c r="E388" i="8"/>
  <c r="E388" i="20" s="1"/>
  <c r="F388" i="8"/>
  <c r="F388" i="20" s="1"/>
  <c r="G388" i="8"/>
  <c r="G388" i="20" s="1"/>
  <c r="H388" i="8"/>
  <c r="I388" i="20" s="1"/>
  <c r="I388" i="8"/>
  <c r="J388" i="20" s="1"/>
  <c r="D389" i="8"/>
  <c r="D389" i="20" s="1"/>
  <c r="E389" i="8"/>
  <c r="E389" i="20" s="1"/>
  <c r="F389" i="8"/>
  <c r="F389" i="20" s="1"/>
  <c r="G389" i="8"/>
  <c r="G389" i="20" s="1"/>
  <c r="H389" i="8"/>
  <c r="I389" i="20" s="1"/>
  <c r="I389" i="8"/>
  <c r="J389" i="20" s="1"/>
  <c r="D390" i="8"/>
  <c r="D390" i="20" s="1"/>
  <c r="E390" i="8"/>
  <c r="E390" i="20" s="1"/>
  <c r="F390" i="8"/>
  <c r="F390" i="20" s="1"/>
  <c r="G390" i="8"/>
  <c r="G390" i="20" s="1"/>
  <c r="H390" i="8"/>
  <c r="I390" i="20" s="1"/>
  <c r="I390" i="8"/>
  <c r="J390" i="20" s="1"/>
  <c r="D391" i="8"/>
  <c r="D391" i="20" s="1"/>
  <c r="E391" i="8"/>
  <c r="E391" i="20" s="1"/>
  <c r="F391" i="8"/>
  <c r="F391" i="20" s="1"/>
  <c r="G391" i="8"/>
  <c r="G391" i="20" s="1"/>
  <c r="H391" i="8"/>
  <c r="I391" i="20" s="1"/>
  <c r="I391" i="8"/>
  <c r="J391" i="20" s="1"/>
  <c r="D392" i="8"/>
  <c r="D392" i="20" s="1"/>
  <c r="E392" i="8"/>
  <c r="E392" i="20" s="1"/>
  <c r="F392" i="8"/>
  <c r="F392" i="20" s="1"/>
  <c r="G392" i="8"/>
  <c r="G392" i="20" s="1"/>
  <c r="H392" i="8"/>
  <c r="I392" i="20" s="1"/>
  <c r="I392" i="8"/>
  <c r="J392" i="20" s="1"/>
  <c r="D393" i="8"/>
  <c r="D393" i="20" s="1"/>
  <c r="E393" i="8"/>
  <c r="E393" i="20" s="1"/>
  <c r="F393" i="8"/>
  <c r="F393" i="20" s="1"/>
  <c r="G393" i="8"/>
  <c r="G393" i="20" s="1"/>
  <c r="H393" i="8"/>
  <c r="I393" i="20" s="1"/>
  <c r="I393" i="8"/>
  <c r="J393" i="20" s="1"/>
  <c r="D394" i="8"/>
  <c r="D394" i="20" s="1"/>
  <c r="E394" i="8"/>
  <c r="E394" i="20" s="1"/>
  <c r="F394" i="8"/>
  <c r="F394" i="20" s="1"/>
  <c r="G394" i="8"/>
  <c r="G394" i="20" s="1"/>
  <c r="H394" i="8"/>
  <c r="I394" i="20" s="1"/>
  <c r="I394" i="8"/>
  <c r="J394" i="20" s="1"/>
  <c r="D395" i="8"/>
  <c r="D395" i="20" s="1"/>
  <c r="E395" i="8"/>
  <c r="E395" i="20" s="1"/>
  <c r="F395" i="8"/>
  <c r="F395" i="20" s="1"/>
  <c r="G395" i="8"/>
  <c r="G395" i="20" s="1"/>
  <c r="H395" i="8"/>
  <c r="I395" i="20" s="1"/>
  <c r="I395" i="8"/>
  <c r="J395" i="20" s="1"/>
  <c r="D396" i="8"/>
  <c r="D396" i="20" s="1"/>
  <c r="E396" i="8"/>
  <c r="E396" i="20" s="1"/>
  <c r="F396" i="8"/>
  <c r="F396" i="20" s="1"/>
  <c r="G396" i="8"/>
  <c r="G396" i="20" s="1"/>
  <c r="H396" i="8"/>
  <c r="I396" i="20" s="1"/>
  <c r="I396" i="8"/>
  <c r="J396" i="20" s="1"/>
  <c r="D397" i="8"/>
  <c r="D397" i="20" s="1"/>
  <c r="E397" i="8"/>
  <c r="E397" i="20" s="1"/>
  <c r="F397" i="8"/>
  <c r="F397" i="20" s="1"/>
  <c r="G397" i="8"/>
  <c r="G397" i="20" s="1"/>
  <c r="H397" i="8"/>
  <c r="I397" i="20" s="1"/>
  <c r="I397" i="8"/>
  <c r="J397" i="20" s="1"/>
  <c r="D398" i="8"/>
  <c r="D398" i="20" s="1"/>
  <c r="E398" i="8"/>
  <c r="E398" i="20" s="1"/>
  <c r="F398" i="8"/>
  <c r="F398" i="20" s="1"/>
  <c r="G398" i="8"/>
  <c r="G398" i="20" s="1"/>
  <c r="H398" i="8"/>
  <c r="I398" i="20" s="1"/>
  <c r="I398" i="8"/>
  <c r="J398" i="20" s="1"/>
  <c r="D399" i="8"/>
  <c r="D399" i="20" s="1"/>
  <c r="E399" i="8"/>
  <c r="E399" i="20" s="1"/>
  <c r="F399" i="8"/>
  <c r="F399" i="20" s="1"/>
  <c r="G399" i="8"/>
  <c r="G399" i="20" s="1"/>
  <c r="H399" i="8"/>
  <c r="I399" i="20" s="1"/>
  <c r="I399" i="8"/>
  <c r="J399" i="20" s="1"/>
  <c r="D400" i="8"/>
  <c r="D400" i="20" s="1"/>
  <c r="E400" i="8"/>
  <c r="E400" i="20" s="1"/>
  <c r="F400" i="8"/>
  <c r="F400" i="20" s="1"/>
  <c r="G400" i="8"/>
  <c r="G400" i="20" s="1"/>
  <c r="H400" i="8"/>
  <c r="I400" i="20" s="1"/>
  <c r="I400" i="8"/>
  <c r="J400" i="20" s="1"/>
  <c r="D401" i="8"/>
  <c r="D401" i="20" s="1"/>
  <c r="E401" i="8"/>
  <c r="E401" i="20" s="1"/>
  <c r="F401" i="8"/>
  <c r="F401" i="20" s="1"/>
  <c r="G401" i="8"/>
  <c r="G401" i="20" s="1"/>
  <c r="H401" i="8"/>
  <c r="I401" i="20" s="1"/>
  <c r="I401" i="8"/>
  <c r="J401" i="20" s="1"/>
  <c r="D402" i="8"/>
  <c r="D402" i="20" s="1"/>
  <c r="E402" i="8"/>
  <c r="E402" i="20" s="1"/>
  <c r="F402" i="8"/>
  <c r="F402" i="20" s="1"/>
  <c r="G402" i="8"/>
  <c r="G402" i="20" s="1"/>
  <c r="H402" i="8"/>
  <c r="I402" i="20" s="1"/>
  <c r="I402" i="8"/>
  <c r="J402" i="20" s="1"/>
  <c r="D403" i="8"/>
  <c r="D403" i="20" s="1"/>
  <c r="E403" i="8"/>
  <c r="E403" i="20" s="1"/>
  <c r="F403" i="8"/>
  <c r="F403" i="20" s="1"/>
  <c r="G403" i="8"/>
  <c r="G403" i="20" s="1"/>
  <c r="H403" i="8"/>
  <c r="I403" i="20" s="1"/>
  <c r="I403" i="8"/>
  <c r="J403" i="20" s="1"/>
  <c r="D404" i="8"/>
  <c r="D404" i="20" s="1"/>
  <c r="E404" i="8"/>
  <c r="E404" i="20" s="1"/>
  <c r="F404" i="8"/>
  <c r="F404" i="20" s="1"/>
  <c r="G404" i="8"/>
  <c r="G404" i="20" s="1"/>
  <c r="H404" i="8"/>
  <c r="I404" i="20" s="1"/>
  <c r="I404" i="8"/>
  <c r="J404" i="20" s="1"/>
  <c r="D405" i="8"/>
  <c r="D405" i="20" s="1"/>
  <c r="E405" i="8"/>
  <c r="E405" i="20" s="1"/>
  <c r="F405" i="8"/>
  <c r="F405" i="20" s="1"/>
  <c r="G405" i="8"/>
  <c r="G405" i="20" s="1"/>
  <c r="H405" i="8"/>
  <c r="I405" i="20" s="1"/>
  <c r="I405" i="8"/>
  <c r="J405" i="20" s="1"/>
  <c r="D406" i="8"/>
  <c r="D406" i="20" s="1"/>
  <c r="E406" i="8"/>
  <c r="E406" i="20" s="1"/>
  <c r="F406" i="8"/>
  <c r="F406" i="20" s="1"/>
  <c r="G406" i="8"/>
  <c r="G406" i="20" s="1"/>
  <c r="H406" i="8"/>
  <c r="I406" i="20" s="1"/>
  <c r="I406" i="8"/>
  <c r="J406" i="20" s="1"/>
  <c r="D407" i="8"/>
  <c r="D407" i="20" s="1"/>
  <c r="E407" i="8"/>
  <c r="E407" i="20" s="1"/>
  <c r="F407" i="8"/>
  <c r="F407" i="20" s="1"/>
  <c r="G407" i="8"/>
  <c r="G407" i="20" s="1"/>
  <c r="H407" i="8"/>
  <c r="I407" i="20" s="1"/>
  <c r="I407" i="8"/>
  <c r="J407" i="20" s="1"/>
  <c r="D408" i="8"/>
  <c r="D408" i="20" s="1"/>
  <c r="E408" i="8"/>
  <c r="E408" i="20" s="1"/>
  <c r="F408" i="8"/>
  <c r="F408" i="20" s="1"/>
  <c r="G408" i="8"/>
  <c r="G408" i="20" s="1"/>
  <c r="H408" i="8"/>
  <c r="I408" i="20" s="1"/>
  <c r="I408" i="8"/>
  <c r="J408" i="20" s="1"/>
  <c r="D409" i="8"/>
  <c r="D409" i="20" s="1"/>
  <c r="E409" i="8"/>
  <c r="E409" i="20" s="1"/>
  <c r="F409" i="8"/>
  <c r="F409" i="20" s="1"/>
  <c r="G409" i="8"/>
  <c r="G409" i="20" s="1"/>
  <c r="H409" i="8"/>
  <c r="I409" i="20" s="1"/>
  <c r="I409" i="8"/>
  <c r="J409" i="20" s="1"/>
  <c r="D410" i="8"/>
  <c r="D410" i="20" s="1"/>
  <c r="E410" i="8"/>
  <c r="E410" i="20" s="1"/>
  <c r="F410" i="8"/>
  <c r="F410" i="20" s="1"/>
  <c r="G410" i="8"/>
  <c r="G410" i="20" s="1"/>
  <c r="H410" i="8"/>
  <c r="I410" i="20" s="1"/>
  <c r="I410" i="8"/>
  <c r="J410" i="20" s="1"/>
  <c r="D411" i="8"/>
  <c r="D411" i="20" s="1"/>
  <c r="E411" i="8"/>
  <c r="E411" i="20" s="1"/>
  <c r="F411" i="8"/>
  <c r="F411" i="20" s="1"/>
  <c r="G411" i="8"/>
  <c r="G411" i="20" s="1"/>
  <c r="H411" i="8"/>
  <c r="I411" i="20" s="1"/>
  <c r="I411" i="8"/>
  <c r="J411" i="20" s="1"/>
  <c r="D412" i="8"/>
  <c r="D412" i="20" s="1"/>
  <c r="E412" i="8"/>
  <c r="E412" i="20" s="1"/>
  <c r="F412" i="8"/>
  <c r="F412" i="20" s="1"/>
  <c r="G412" i="8"/>
  <c r="G412" i="20" s="1"/>
  <c r="H412" i="8"/>
  <c r="I412" i="20" s="1"/>
  <c r="I412" i="8"/>
  <c r="J412" i="20" s="1"/>
  <c r="D413" i="8"/>
  <c r="D413" i="20" s="1"/>
  <c r="E413" i="8"/>
  <c r="E413" i="20" s="1"/>
  <c r="F413" i="8"/>
  <c r="F413" i="20" s="1"/>
  <c r="G413" i="8"/>
  <c r="G413" i="20" s="1"/>
  <c r="H413" i="8"/>
  <c r="I413" i="20" s="1"/>
  <c r="I413" i="8"/>
  <c r="J413" i="20" s="1"/>
  <c r="D414" i="8"/>
  <c r="D414" i="20" s="1"/>
  <c r="E414" i="8"/>
  <c r="E414" i="20" s="1"/>
  <c r="F414" i="8"/>
  <c r="F414" i="20" s="1"/>
  <c r="G414" i="8"/>
  <c r="G414" i="20" s="1"/>
  <c r="H414" i="8"/>
  <c r="I414" i="20" s="1"/>
  <c r="I414" i="8"/>
  <c r="J414" i="20" s="1"/>
  <c r="D415" i="8"/>
  <c r="D415" i="20" s="1"/>
  <c r="E415" i="8"/>
  <c r="E415" i="20" s="1"/>
  <c r="F415" i="8"/>
  <c r="F415" i="20" s="1"/>
  <c r="G415" i="8"/>
  <c r="G415" i="20" s="1"/>
  <c r="H415" i="8"/>
  <c r="I415" i="20" s="1"/>
  <c r="I415" i="8"/>
  <c r="J415" i="20" s="1"/>
  <c r="D416" i="8"/>
  <c r="D416" i="20" s="1"/>
  <c r="E416" i="8"/>
  <c r="E416" i="20" s="1"/>
  <c r="F416" i="8"/>
  <c r="F416" i="20" s="1"/>
  <c r="G416" i="8"/>
  <c r="G416" i="20" s="1"/>
  <c r="H416" i="8"/>
  <c r="I416" i="20" s="1"/>
  <c r="I416" i="8"/>
  <c r="J416" i="20" s="1"/>
  <c r="D417" i="8"/>
  <c r="D417" i="20" s="1"/>
  <c r="E417" i="8"/>
  <c r="E417" i="20" s="1"/>
  <c r="F417" i="8"/>
  <c r="F417" i="20" s="1"/>
  <c r="G417" i="8"/>
  <c r="G417" i="20" s="1"/>
  <c r="H417" i="8"/>
  <c r="I417" i="20" s="1"/>
  <c r="I417" i="8"/>
  <c r="J417" i="20" s="1"/>
  <c r="D418" i="8"/>
  <c r="D418" i="20" s="1"/>
  <c r="E418" i="8"/>
  <c r="E418" i="20" s="1"/>
  <c r="F418" i="8"/>
  <c r="F418" i="20" s="1"/>
  <c r="G418" i="8"/>
  <c r="G418" i="20" s="1"/>
  <c r="H418" i="8"/>
  <c r="I418" i="20" s="1"/>
  <c r="I418" i="8"/>
  <c r="J418" i="20" s="1"/>
  <c r="D419" i="8"/>
  <c r="D419" i="20" s="1"/>
  <c r="E419" i="8"/>
  <c r="E419" i="20" s="1"/>
  <c r="F419" i="8"/>
  <c r="F419" i="20" s="1"/>
  <c r="G419" i="8"/>
  <c r="G419" i="20" s="1"/>
  <c r="H419" i="8"/>
  <c r="I419" i="20" s="1"/>
  <c r="I419" i="8"/>
  <c r="J419" i="20" s="1"/>
  <c r="D420" i="8"/>
  <c r="D420" i="20" s="1"/>
  <c r="E420" i="8"/>
  <c r="E420" i="20" s="1"/>
  <c r="F420" i="8"/>
  <c r="F420" i="20" s="1"/>
  <c r="G420" i="8"/>
  <c r="G420" i="20" s="1"/>
  <c r="H420" i="8"/>
  <c r="I420" i="20" s="1"/>
  <c r="I420" i="8"/>
  <c r="J420" i="20" s="1"/>
  <c r="D421" i="8"/>
  <c r="D421" i="20" s="1"/>
  <c r="E421" i="8"/>
  <c r="E421" i="20" s="1"/>
  <c r="F421" i="8"/>
  <c r="F421" i="20" s="1"/>
  <c r="G421" i="8"/>
  <c r="G421" i="20" s="1"/>
  <c r="H421" i="8"/>
  <c r="I421" i="20" s="1"/>
  <c r="I421" i="8"/>
  <c r="J421" i="20" s="1"/>
  <c r="D422" i="8"/>
  <c r="D422" i="20" s="1"/>
  <c r="E422" i="8"/>
  <c r="E422" i="20" s="1"/>
  <c r="F422" i="8"/>
  <c r="F422" i="20" s="1"/>
  <c r="G422" i="8"/>
  <c r="G422" i="20" s="1"/>
  <c r="H422" i="8"/>
  <c r="I422" i="20" s="1"/>
  <c r="I422" i="8"/>
  <c r="J422" i="20" s="1"/>
  <c r="D423" i="8"/>
  <c r="D423" i="20" s="1"/>
  <c r="E423" i="8"/>
  <c r="E423" i="20" s="1"/>
  <c r="F423" i="8"/>
  <c r="F423" i="20" s="1"/>
  <c r="G423" i="8"/>
  <c r="G423" i="20" s="1"/>
  <c r="H423" i="8"/>
  <c r="I423" i="20" s="1"/>
  <c r="I423" i="8"/>
  <c r="J423" i="20" s="1"/>
  <c r="D424" i="8"/>
  <c r="D424" i="20" s="1"/>
  <c r="E424" i="8"/>
  <c r="E424" i="20" s="1"/>
  <c r="F424" i="8"/>
  <c r="F424" i="20" s="1"/>
  <c r="G424" i="8"/>
  <c r="G424" i="20" s="1"/>
  <c r="H424" i="8"/>
  <c r="I424" i="20" s="1"/>
  <c r="I424" i="8"/>
  <c r="J424" i="20" s="1"/>
  <c r="D425" i="8"/>
  <c r="D425" i="20" s="1"/>
  <c r="E425" i="8"/>
  <c r="E425" i="20" s="1"/>
  <c r="F425" i="8"/>
  <c r="F425" i="20" s="1"/>
  <c r="G425" i="8"/>
  <c r="G425" i="20" s="1"/>
  <c r="H425" i="8"/>
  <c r="I425" i="20" s="1"/>
  <c r="I425" i="8"/>
  <c r="J425" i="20" s="1"/>
  <c r="D426" i="8"/>
  <c r="D426" i="20" s="1"/>
  <c r="E426" i="8"/>
  <c r="E426" i="20" s="1"/>
  <c r="F426" i="8"/>
  <c r="F426" i="20" s="1"/>
  <c r="G426" i="8"/>
  <c r="G426" i="20" s="1"/>
  <c r="H426" i="8"/>
  <c r="I426" i="20" s="1"/>
  <c r="I426" i="8"/>
  <c r="J426" i="20" s="1"/>
  <c r="D427" i="8"/>
  <c r="D427" i="20" s="1"/>
  <c r="E427" i="8"/>
  <c r="E427" i="20" s="1"/>
  <c r="F427" i="8"/>
  <c r="F427" i="20" s="1"/>
  <c r="G427" i="8"/>
  <c r="G427" i="20" s="1"/>
  <c r="H427" i="8"/>
  <c r="I427" i="20" s="1"/>
  <c r="I427" i="8"/>
  <c r="J427" i="20" s="1"/>
  <c r="D428" i="8"/>
  <c r="D428" i="20" s="1"/>
  <c r="E428" i="8"/>
  <c r="E428" i="20" s="1"/>
  <c r="F428" i="8"/>
  <c r="F428" i="20" s="1"/>
  <c r="G428" i="8"/>
  <c r="G428" i="20" s="1"/>
  <c r="H428" i="8"/>
  <c r="I428" i="20" s="1"/>
  <c r="I428" i="8"/>
  <c r="J428" i="20" s="1"/>
  <c r="D429" i="8"/>
  <c r="D429" i="20" s="1"/>
  <c r="E429" i="8"/>
  <c r="E429" i="20" s="1"/>
  <c r="F429" i="8"/>
  <c r="F429" i="20" s="1"/>
  <c r="G429" i="8"/>
  <c r="G429" i="20" s="1"/>
  <c r="H429" i="8"/>
  <c r="I429" i="20" s="1"/>
  <c r="I429" i="8"/>
  <c r="J429" i="20" s="1"/>
  <c r="D430" i="8"/>
  <c r="D430" i="20" s="1"/>
  <c r="E430" i="8"/>
  <c r="E430" i="20" s="1"/>
  <c r="F430" i="8"/>
  <c r="F430" i="20" s="1"/>
  <c r="G430" i="8"/>
  <c r="G430" i="20" s="1"/>
  <c r="H430" i="8"/>
  <c r="I430" i="20" s="1"/>
  <c r="I430" i="8"/>
  <c r="J430" i="20" s="1"/>
  <c r="D431" i="8"/>
  <c r="D431" i="20" s="1"/>
  <c r="E431" i="8"/>
  <c r="E431" i="20" s="1"/>
  <c r="F431" i="8"/>
  <c r="F431" i="20" s="1"/>
  <c r="G431" i="8"/>
  <c r="G431" i="20" s="1"/>
  <c r="H431" i="8"/>
  <c r="I431" i="20" s="1"/>
  <c r="I431" i="8"/>
  <c r="J431" i="20" s="1"/>
  <c r="D432" i="8"/>
  <c r="D432" i="20" s="1"/>
  <c r="E432" i="8"/>
  <c r="E432" i="20" s="1"/>
  <c r="F432" i="8"/>
  <c r="F432" i="20" s="1"/>
  <c r="G432" i="8"/>
  <c r="G432" i="20" s="1"/>
  <c r="H432" i="8"/>
  <c r="I432" i="20" s="1"/>
  <c r="I432" i="8"/>
  <c r="J432" i="20" s="1"/>
  <c r="D433" i="8"/>
  <c r="D433" i="20" s="1"/>
  <c r="E433" i="8"/>
  <c r="E433" i="20" s="1"/>
  <c r="F433" i="8"/>
  <c r="F433" i="20" s="1"/>
  <c r="G433" i="8"/>
  <c r="G433" i="20" s="1"/>
  <c r="H433" i="8"/>
  <c r="I433" i="20" s="1"/>
  <c r="I433" i="8"/>
  <c r="J433" i="20" s="1"/>
  <c r="D434" i="8"/>
  <c r="D434" i="20" s="1"/>
  <c r="E434" i="8"/>
  <c r="E434" i="20" s="1"/>
  <c r="F434" i="8"/>
  <c r="F434" i="20" s="1"/>
  <c r="G434" i="8"/>
  <c r="G434" i="20" s="1"/>
  <c r="H434" i="8"/>
  <c r="I434" i="20" s="1"/>
  <c r="I434" i="8"/>
  <c r="J434" i="20" s="1"/>
  <c r="D435" i="8"/>
  <c r="D435" i="20" s="1"/>
  <c r="E435" i="8"/>
  <c r="E435" i="20" s="1"/>
  <c r="F435" i="8"/>
  <c r="F435" i="20" s="1"/>
  <c r="G435" i="8"/>
  <c r="G435" i="20" s="1"/>
  <c r="H435" i="8"/>
  <c r="I435" i="20" s="1"/>
  <c r="I435" i="8"/>
  <c r="J435" i="20" s="1"/>
  <c r="D436" i="8"/>
  <c r="D436" i="20" s="1"/>
  <c r="E436" i="8"/>
  <c r="E436" i="20" s="1"/>
  <c r="F436" i="8"/>
  <c r="F436" i="20" s="1"/>
  <c r="G436" i="8"/>
  <c r="G436" i="20" s="1"/>
  <c r="H436" i="8"/>
  <c r="I436" i="20" s="1"/>
  <c r="I436" i="8"/>
  <c r="J436" i="20" s="1"/>
  <c r="D437" i="8"/>
  <c r="D437" i="20" s="1"/>
  <c r="E437" i="8"/>
  <c r="E437" i="20" s="1"/>
  <c r="F437" i="8"/>
  <c r="F437" i="20" s="1"/>
  <c r="G437" i="8"/>
  <c r="G437" i="20" s="1"/>
  <c r="H437" i="8"/>
  <c r="I437" i="20" s="1"/>
  <c r="I437" i="8"/>
  <c r="J437" i="20" s="1"/>
  <c r="D438" i="8"/>
  <c r="D438" i="20" s="1"/>
  <c r="E438" i="8"/>
  <c r="E438" i="20" s="1"/>
  <c r="F438" i="8"/>
  <c r="F438" i="20" s="1"/>
  <c r="G438" i="8"/>
  <c r="G438" i="20" s="1"/>
  <c r="H438" i="8"/>
  <c r="I438" i="20" s="1"/>
  <c r="I438" i="8"/>
  <c r="J438" i="20" s="1"/>
  <c r="D439" i="8"/>
  <c r="D439" i="20" s="1"/>
  <c r="E439" i="8"/>
  <c r="E439" i="20" s="1"/>
  <c r="F439" i="8"/>
  <c r="F439" i="20" s="1"/>
  <c r="G439" i="8"/>
  <c r="G439" i="20" s="1"/>
  <c r="H439" i="8"/>
  <c r="I439" i="20" s="1"/>
  <c r="I439" i="8"/>
  <c r="J439" i="20" s="1"/>
  <c r="D440" i="8"/>
  <c r="D440" i="20" s="1"/>
  <c r="E440" i="8"/>
  <c r="E440" i="20" s="1"/>
  <c r="F440" i="8"/>
  <c r="F440" i="20" s="1"/>
  <c r="G440" i="8"/>
  <c r="G440" i="20" s="1"/>
  <c r="H440" i="8"/>
  <c r="I440" i="20" s="1"/>
  <c r="I440" i="8"/>
  <c r="J440" i="20" s="1"/>
  <c r="D441" i="8"/>
  <c r="D441" i="20" s="1"/>
  <c r="E441" i="8"/>
  <c r="E441" i="20" s="1"/>
  <c r="F441" i="8"/>
  <c r="F441" i="20" s="1"/>
  <c r="G441" i="8"/>
  <c r="G441" i="20" s="1"/>
  <c r="H441" i="8"/>
  <c r="I441" i="20" s="1"/>
  <c r="I441" i="8"/>
  <c r="J441" i="20" s="1"/>
  <c r="D442" i="8"/>
  <c r="D442" i="20" s="1"/>
  <c r="E442" i="8"/>
  <c r="E442" i="20" s="1"/>
  <c r="F442" i="8"/>
  <c r="F442" i="20" s="1"/>
  <c r="G442" i="8"/>
  <c r="G442" i="20" s="1"/>
  <c r="H442" i="8"/>
  <c r="I442" i="20" s="1"/>
  <c r="I442" i="8"/>
  <c r="J442" i="20" s="1"/>
  <c r="D443" i="8"/>
  <c r="D443" i="20" s="1"/>
  <c r="E443" i="8"/>
  <c r="E443" i="20" s="1"/>
  <c r="F443" i="8"/>
  <c r="F443" i="20" s="1"/>
  <c r="G443" i="8"/>
  <c r="G443" i="20" s="1"/>
  <c r="H443" i="8"/>
  <c r="I443" i="20" s="1"/>
  <c r="I443" i="8"/>
  <c r="J443" i="20" s="1"/>
  <c r="D444" i="8"/>
  <c r="D444" i="20" s="1"/>
  <c r="E444" i="8"/>
  <c r="E444" i="20" s="1"/>
  <c r="F444" i="8"/>
  <c r="F444" i="20" s="1"/>
  <c r="G444" i="8"/>
  <c r="G444" i="20" s="1"/>
  <c r="H444" i="8"/>
  <c r="I444" i="20" s="1"/>
  <c r="I444" i="8"/>
  <c r="J444" i="20" s="1"/>
  <c r="D445" i="8"/>
  <c r="D445" i="20" s="1"/>
  <c r="E445" i="8"/>
  <c r="E445" i="20" s="1"/>
  <c r="F445" i="8"/>
  <c r="F445" i="20" s="1"/>
  <c r="G445" i="8"/>
  <c r="G445" i="20" s="1"/>
  <c r="H445" i="8"/>
  <c r="I445" i="20" s="1"/>
  <c r="I445" i="8"/>
  <c r="J445" i="20" s="1"/>
  <c r="D446" i="8"/>
  <c r="D446" i="20" s="1"/>
  <c r="E446" i="8"/>
  <c r="E446" i="20" s="1"/>
  <c r="F446" i="8"/>
  <c r="F446" i="20" s="1"/>
  <c r="G446" i="8"/>
  <c r="G446" i="20" s="1"/>
  <c r="H446" i="8"/>
  <c r="I446" i="20" s="1"/>
  <c r="I446" i="8"/>
  <c r="J446" i="20" s="1"/>
  <c r="D447" i="8"/>
  <c r="D447" i="20" s="1"/>
  <c r="E447" i="8"/>
  <c r="E447" i="20" s="1"/>
  <c r="F447" i="8"/>
  <c r="F447" i="20" s="1"/>
  <c r="G447" i="8"/>
  <c r="G447" i="20" s="1"/>
  <c r="H447" i="8"/>
  <c r="I447" i="20" s="1"/>
  <c r="I447" i="8"/>
  <c r="J447" i="20" s="1"/>
  <c r="D448" i="8"/>
  <c r="D448" i="20" s="1"/>
  <c r="E448" i="8"/>
  <c r="E448" i="20" s="1"/>
  <c r="F448" i="8"/>
  <c r="F448" i="20" s="1"/>
  <c r="G448" i="8"/>
  <c r="G448" i="20" s="1"/>
  <c r="H448" i="8"/>
  <c r="I448" i="20" s="1"/>
  <c r="I448" i="8"/>
  <c r="J448" i="20" s="1"/>
  <c r="D449" i="8"/>
  <c r="D449" i="20" s="1"/>
  <c r="E449" i="8"/>
  <c r="E449" i="20" s="1"/>
  <c r="F449" i="8"/>
  <c r="F449" i="20" s="1"/>
  <c r="G449" i="8"/>
  <c r="G449" i="20" s="1"/>
  <c r="H449" i="8"/>
  <c r="I449" i="20" s="1"/>
  <c r="I449" i="8"/>
  <c r="J449" i="20" s="1"/>
  <c r="D450" i="8"/>
  <c r="D450" i="20" s="1"/>
  <c r="E450" i="8"/>
  <c r="E450" i="20" s="1"/>
  <c r="F450" i="8"/>
  <c r="F450" i="20" s="1"/>
  <c r="G450" i="8"/>
  <c r="G450" i="20" s="1"/>
  <c r="H450" i="8"/>
  <c r="I450" i="20" s="1"/>
  <c r="I450" i="8"/>
  <c r="J450" i="20" s="1"/>
  <c r="D451" i="8"/>
  <c r="D451" i="20" s="1"/>
  <c r="E451" i="8"/>
  <c r="E451" i="20" s="1"/>
  <c r="F451" i="8"/>
  <c r="F451" i="20" s="1"/>
  <c r="G451" i="8"/>
  <c r="G451" i="20" s="1"/>
  <c r="H451" i="8"/>
  <c r="I451" i="20" s="1"/>
  <c r="I451" i="8"/>
  <c r="J451" i="20" s="1"/>
  <c r="D452" i="8"/>
  <c r="D452" i="20" s="1"/>
  <c r="E452" i="8"/>
  <c r="E452" i="20" s="1"/>
  <c r="F452" i="8"/>
  <c r="F452" i="20" s="1"/>
  <c r="G452" i="8"/>
  <c r="G452" i="20" s="1"/>
  <c r="H452" i="8"/>
  <c r="I452" i="20" s="1"/>
  <c r="I452" i="8"/>
  <c r="J452" i="20" s="1"/>
  <c r="D453" i="8"/>
  <c r="D453" i="20" s="1"/>
  <c r="E453" i="8"/>
  <c r="E453" i="20" s="1"/>
  <c r="F453" i="8"/>
  <c r="F453" i="20" s="1"/>
  <c r="G453" i="8"/>
  <c r="G453" i="20" s="1"/>
  <c r="H453" i="8"/>
  <c r="I453" i="20" s="1"/>
  <c r="I453" i="8"/>
  <c r="J453" i="20" s="1"/>
  <c r="D454" i="8"/>
  <c r="D454" i="20" s="1"/>
  <c r="E454" i="8"/>
  <c r="E454" i="20" s="1"/>
  <c r="F454" i="8"/>
  <c r="F454" i="20" s="1"/>
  <c r="G454" i="8"/>
  <c r="G454" i="20" s="1"/>
  <c r="H454" i="8"/>
  <c r="I454" i="20" s="1"/>
  <c r="I454" i="8"/>
  <c r="J454" i="20" s="1"/>
  <c r="D455" i="8"/>
  <c r="D455" i="20" s="1"/>
  <c r="E455" i="8"/>
  <c r="E455" i="20" s="1"/>
  <c r="F455" i="8"/>
  <c r="F455" i="20" s="1"/>
  <c r="G455" i="8"/>
  <c r="G455" i="20" s="1"/>
  <c r="H455" i="8"/>
  <c r="I455" i="20" s="1"/>
  <c r="I455" i="8"/>
  <c r="J455" i="20" s="1"/>
  <c r="D456" i="8"/>
  <c r="D456" i="20" s="1"/>
  <c r="E456" i="8"/>
  <c r="E456" i="20" s="1"/>
  <c r="F456" i="8"/>
  <c r="F456" i="20" s="1"/>
  <c r="G456" i="8"/>
  <c r="G456" i="20" s="1"/>
  <c r="H456" i="8"/>
  <c r="I456" i="20" s="1"/>
  <c r="I456" i="8"/>
  <c r="J456" i="20" s="1"/>
  <c r="D457" i="8"/>
  <c r="D457" i="20" s="1"/>
  <c r="E457" i="8"/>
  <c r="E457" i="20" s="1"/>
  <c r="F457" i="8"/>
  <c r="F457" i="20" s="1"/>
  <c r="G457" i="8"/>
  <c r="G457" i="20" s="1"/>
  <c r="H457" i="8"/>
  <c r="I457" i="20" s="1"/>
  <c r="I457" i="8"/>
  <c r="J457" i="20" s="1"/>
  <c r="D458" i="8"/>
  <c r="D458" i="20" s="1"/>
  <c r="E458" i="8"/>
  <c r="E458" i="20" s="1"/>
  <c r="F458" i="8"/>
  <c r="F458" i="20" s="1"/>
  <c r="G458" i="8"/>
  <c r="G458" i="20" s="1"/>
  <c r="H458" i="8"/>
  <c r="I458" i="20" s="1"/>
  <c r="I458" i="8"/>
  <c r="J458" i="20" s="1"/>
  <c r="D459" i="8"/>
  <c r="D459" i="20" s="1"/>
  <c r="E459" i="8"/>
  <c r="E459" i="20" s="1"/>
  <c r="F459" i="8"/>
  <c r="F459" i="20" s="1"/>
  <c r="G459" i="8"/>
  <c r="G459" i="20" s="1"/>
  <c r="H459" i="8"/>
  <c r="I459" i="20" s="1"/>
  <c r="I459" i="8"/>
  <c r="J459" i="20" s="1"/>
  <c r="D460" i="8"/>
  <c r="D460" i="20" s="1"/>
  <c r="E460" i="8"/>
  <c r="E460" i="20" s="1"/>
  <c r="F460" i="8"/>
  <c r="F460" i="20" s="1"/>
  <c r="G460" i="8"/>
  <c r="G460" i="20" s="1"/>
  <c r="H460" i="8"/>
  <c r="I460" i="20" s="1"/>
  <c r="I460" i="8"/>
  <c r="J460" i="20" s="1"/>
  <c r="D461" i="8"/>
  <c r="D461" i="20" s="1"/>
  <c r="E461" i="8"/>
  <c r="E461" i="20" s="1"/>
  <c r="F461" i="8"/>
  <c r="F461" i="20" s="1"/>
  <c r="G461" i="8"/>
  <c r="G461" i="20" s="1"/>
  <c r="H461" i="8"/>
  <c r="I461" i="20" s="1"/>
  <c r="I461" i="8"/>
  <c r="J461" i="20" s="1"/>
  <c r="D462" i="8"/>
  <c r="D462" i="20" s="1"/>
  <c r="E462" i="8"/>
  <c r="E462" i="20" s="1"/>
  <c r="F462" i="8"/>
  <c r="F462" i="20" s="1"/>
  <c r="G462" i="8"/>
  <c r="G462" i="20" s="1"/>
  <c r="H462" i="8"/>
  <c r="I462" i="20" s="1"/>
  <c r="I462" i="8"/>
  <c r="J462" i="20" s="1"/>
  <c r="D463" i="8"/>
  <c r="D463" i="20" s="1"/>
  <c r="E463" i="8"/>
  <c r="E463" i="20" s="1"/>
  <c r="F463" i="8"/>
  <c r="F463" i="20" s="1"/>
  <c r="G463" i="8"/>
  <c r="G463" i="20" s="1"/>
  <c r="H463" i="8"/>
  <c r="I463" i="20" s="1"/>
  <c r="I463" i="8"/>
  <c r="J463" i="20" s="1"/>
  <c r="D464" i="8"/>
  <c r="D464" i="20" s="1"/>
  <c r="E464" i="8"/>
  <c r="E464" i="20" s="1"/>
  <c r="F464" i="8"/>
  <c r="F464" i="20" s="1"/>
  <c r="G464" i="8"/>
  <c r="G464" i="20" s="1"/>
  <c r="H464" i="8"/>
  <c r="I464" i="20" s="1"/>
  <c r="I464" i="8"/>
  <c r="J464" i="20" s="1"/>
  <c r="D465" i="8"/>
  <c r="D465" i="20" s="1"/>
  <c r="E465" i="8"/>
  <c r="E465" i="20" s="1"/>
  <c r="F465" i="8"/>
  <c r="F465" i="20" s="1"/>
  <c r="G465" i="8"/>
  <c r="G465" i="20" s="1"/>
  <c r="H465" i="8"/>
  <c r="I465" i="20" s="1"/>
  <c r="I465" i="8"/>
  <c r="J465" i="20" s="1"/>
  <c r="D466" i="8"/>
  <c r="D466" i="20" s="1"/>
  <c r="E466" i="8"/>
  <c r="E466" i="20" s="1"/>
  <c r="F466" i="8"/>
  <c r="F466" i="20" s="1"/>
  <c r="G466" i="8"/>
  <c r="G466" i="20" s="1"/>
  <c r="H466" i="8"/>
  <c r="I466" i="20" s="1"/>
  <c r="I466" i="8"/>
  <c r="J466" i="20" s="1"/>
  <c r="D467" i="8"/>
  <c r="D467" i="20" s="1"/>
  <c r="E467" i="8"/>
  <c r="E467" i="20" s="1"/>
  <c r="F467" i="8"/>
  <c r="F467" i="20" s="1"/>
  <c r="G467" i="8"/>
  <c r="G467" i="20" s="1"/>
  <c r="H467" i="8"/>
  <c r="I467" i="20" s="1"/>
  <c r="I467" i="8"/>
  <c r="J467" i="20" s="1"/>
  <c r="D468" i="8"/>
  <c r="D468" i="20" s="1"/>
  <c r="E468" i="8"/>
  <c r="E468" i="20" s="1"/>
  <c r="F468" i="8"/>
  <c r="F468" i="20" s="1"/>
  <c r="G468" i="8"/>
  <c r="G468" i="20" s="1"/>
  <c r="H468" i="8"/>
  <c r="I468" i="20" s="1"/>
  <c r="I468" i="8"/>
  <c r="J468" i="20" s="1"/>
  <c r="D469" i="8"/>
  <c r="D469" i="20" s="1"/>
  <c r="E469" i="8"/>
  <c r="E469" i="20" s="1"/>
  <c r="F469" i="8"/>
  <c r="F469" i="20" s="1"/>
  <c r="G469" i="8"/>
  <c r="G469" i="20" s="1"/>
  <c r="H469" i="8"/>
  <c r="I469" i="20" s="1"/>
  <c r="I469" i="8"/>
  <c r="J469" i="20" s="1"/>
  <c r="D470" i="8"/>
  <c r="D470" i="20" s="1"/>
  <c r="E470" i="8"/>
  <c r="E470" i="20" s="1"/>
  <c r="F470" i="8"/>
  <c r="F470" i="20" s="1"/>
  <c r="G470" i="8"/>
  <c r="G470" i="20" s="1"/>
  <c r="H470" i="8"/>
  <c r="I470" i="20" s="1"/>
  <c r="I470" i="8"/>
  <c r="J470" i="20" s="1"/>
  <c r="D471" i="8"/>
  <c r="D471" i="20" s="1"/>
  <c r="E471" i="8"/>
  <c r="E471" i="20" s="1"/>
  <c r="F471" i="8"/>
  <c r="F471" i="20" s="1"/>
  <c r="G471" i="8"/>
  <c r="G471" i="20" s="1"/>
  <c r="H471" i="8"/>
  <c r="I471" i="20" s="1"/>
  <c r="I471" i="8"/>
  <c r="J471" i="20" s="1"/>
  <c r="D472" i="8"/>
  <c r="D472" i="20" s="1"/>
  <c r="E472" i="8"/>
  <c r="E472" i="20" s="1"/>
  <c r="F472" i="8"/>
  <c r="F472" i="20" s="1"/>
  <c r="G472" i="8"/>
  <c r="G472" i="20" s="1"/>
  <c r="H472" i="8"/>
  <c r="I472" i="20" s="1"/>
  <c r="I472" i="8"/>
  <c r="J472" i="20" s="1"/>
  <c r="D473" i="8"/>
  <c r="D473" i="20" s="1"/>
  <c r="E473" i="8"/>
  <c r="E473" i="20" s="1"/>
  <c r="F473" i="8"/>
  <c r="F473" i="20" s="1"/>
  <c r="G473" i="8"/>
  <c r="G473" i="20" s="1"/>
  <c r="H473" i="8"/>
  <c r="I473" i="20" s="1"/>
  <c r="I473" i="8"/>
  <c r="J473" i="20" s="1"/>
  <c r="D474" i="8"/>
  <c r="D474" i="20" s="1"/>
  <c r="E474" i="8"/>
  <c r="E474" i="20" s="1"/>
  <c r="F474" i="8"/>
  <c r="F474" i="20" s="1"/>
  <c r="G474" i="8"/>
  <c r="G474" i="20" s="1"/>
  <c r="H474" i="8"/>
  <c r="I474" i="20" s="1"/>
  <c r="I474" i="8"/>
  <c r="J474" i="20" s="1"/>
  <c r="D475" i="8"/>
  <c r="D475" i="20" s="1"/>
  <c r="E475" i="8"/>
  <c r="E475" i="20" s="1"/>
  <c r="F475" i="8"/>
  <c r="F475" i="20" s="1"/>
  <c r="G475" i="8"/>
  <c r="G475" i="20" s="1"/>
  <c r="H475" i="8"/>
  <c r="I475" i="20" s="1"/>
  <c r="I475" i="8"/>
  <c r="J475" i="20" s="1"/>
  <c r="D476" i="8"/>
  <c r="D476" i="20" s="1"/>
  <c r="E476" i="8"/>
  <c r="E476" i="20" s="1"/>
  <c r="F476" i="8"/>
  <c r="F476" i="20" s="1"/>
  <c r="G476" i="8"/>
  <c r="G476" i="20" s="1"/>
  <c r="H476" i="8"/>
  <c r="I476" i="20" s="1"/>
  <c r="I476" i="8"/>
  <c r="J476" i="20" s="1"/>
  <c r="D477" i="8"/>
  <c r="D477" i="20" s="1"/>
  <c r="E477" i="8"/>
  <c r="E477" i="20" s="1"/>
  <c r="F477" i="8"/>
  <c r="F477" i="20" s="1"/>
  <c r="G477" i="8"/>
  <c r="G477" i="20" s="1"/>
  <c r="H477" i="8"/>
  <c r="I477" i="20" s="1"/>
  <c r="I477" i="8"/>
  <c r="J477" i="20" s="1"/>
  <c r="D478" i="8"/>
  <c r="D478" i="20" s="1"/>
  <c r="E478" i="8"/>
  <c r="E478" i="20" s="1"/>
  <c r="F478" i="8"/>
  <c r="F478" i="20" s="1"/>
  <c r="G478" i="8"/>
  <c r="G478" i="20" s="1"/>
  <c r="H478" i="8"/>
  <c r="I478" i="20" s="1"/>
  <c r="I478" i="8"/>
  <c r="J478" i="20" s="1"/>
  <c r="D479" i="8"/>
  <c r="D479" i="20" s="1"/>
  <c r="E479" i="8"/>
  <c r="E479" i="20" s="1"/>
  <c r="F479" i="8"/>
  <c r="F479" i="20" s="1"/>
  <c r="G479" i="8"/>
  <c r="G479" i="20" s="1"/>
  <c r="H479" i="8"/>
  <c r="I479" i="20" s="1"/>
  <c r="I479" i="8"/>
  <c r="J479" i="20" s="1"/>
  <c r="D480" i="8"/>
  <c r="D480" i="20" s="1"/>
  <c r="E480" i="8"/>
  <c r="E480" i="20" s="1"/>
  <c r="F480" i="8"/>
  <c r="F480" i="20" s="1"/>
  <c r="G480" i="8"/>
  <c r="G480" i="20" s="1"/>
  <c r="H480" i="8"/>
  <c r="I480" i="20" s="1"/>
  <c r="I480" i="8"/>
  <c r="J480" i="20" s="1"/>
  <c r="D481" i="8"/>
  <c r="D481" i="20" s="1"/>
  <c r="E481" i="8"/>
  <c r="E481" i="20" s="1"/>
  <c r="F481" i="8"/>
  <c r="F481" i="20" s="1"/>
  <c r="G481" i="8"/>
  <c r="G481" i="20" s="1"/>
  <c r="H481" i="8"/>
  <c r="I481" i="20" s="1"/>
  <c r="I481" i="8"/>
  <c r="J481" i="20" s="1"/>
  <c r="D482" i="8"/>
  <c r="D482" i="20" s="1"/>
  <c r="E482" i="8"/>
  <c r="E482" i="20" s="1"/>
  <c r="F482" i="8"/>
  <c r="F482" i="20" s="1"/>
  <c r="G482" i="8"/>
  <c r="G482" i="20" s="1"/>
  <c r="H482" i="8"/>
  <c r="I482" i="20" s="1"/>
  <c r="I482" i="8"/>
  <c r="J482" i="20" s="1"/>
  <c r="D483" i="8"/>
  <c r="D483" i="20" s="1"/>
  <c r="E483" i="8"/>
  <c r="E483" i="20" s="1"/>
  <c r="F483" i="8"/>
  <c r="F483" i="20" s="1"/>
  <c r="G483" i="8"/>
  <c r="G483" i="20" s="1"/>
  <c r="H483" i="8"/>
  <c r="I483" i="20" s="1"/>
  <c r="I483" i="8"/>
  <c r="J483" i="20" s="1"/>
  <c r="D484" i="8"/>
  <c r="D484" i="20" s="1"/>
  <c r="E484" i="8"/>
  <c r="E484" i="20" s="1"/>
  <c r="F484" i="8"/>
  <c r="F484" i="20" s="1"/>
  <c r="G484" i="8"/>
  <c r="G484" i="20" s="1"/>
  <c r="H484" i="8"/>
  <c r="I484" i="20" s="1"/>
  <c r="I484" i="8"/>
  <c r="J484" i="20" s="1"/>
  <c r="D485" i="8"/>
  <c r="D485" i="20" s="1"/>
  <c r="E485" i="8"/>
  <c r="E485" i="20" s="1"/>
  <c r="F485" i="8"/>
  <c r="F485" i="20" s="1"/>
  <c r="G485" i="8"/>
  <c r="G485" i="20" s="1"/>
  <c r="H485" i="8"/>
  <c r="I485" i="20" s="1"/>
  <c r="I485" i="8"/>
  <c r="J485" i="20" s="1"/>
  <c r="D486" i="8"/>
  <c r="D486" i="20" s="1"/>
  <c r="E486" i="8"/>
  <c r="E486" i="20" s="1"/>
  <c r="F486" i="8"/>
  <c r="F486" i="20" s="1"/>
  <c r="G486" i="8"/>
  <c r="G486" i="20" s="1"/>
  <c r="H486" i="8"/>
  <c r="I486" i="20" s="1"/>
  <c r="I486" i="8"/>
  <c r="J486" i="20" s="1"/>
  <c r="D487" i="8"/>
  <c r="D487" i="20" s="1"/>
  <c r="E487" i="8"/>
  <c r="E487" i="20" s="1"/>
  <c r="F487" i="8"/>
  <c r="F487" i="20" s="1"/>
  <c r="G487" i="8"/>
  <c r="G487" i="20" s="1"/>
  <c r="H487" i="8"/>
  <c r="I487" i="20" s="1"/>
  <c r="I487" i="8"/>
  <c r="J487" i="20" s="1"/>
  <c r="D488" i="8"/>
  <c r="D488" i="20" s="1"/>
  <c r="E488" i="8"/>
  <c r="E488" i="20" s="1"/>
  <c r="F488" i="8"/>
  <c r="F488" i="20" s="1"/>
  <c r="G488" i="8"/>
  <c r="G488" i="20" s="1"/>
  <c r="H488" i="8"/>
  <c r="I488" i="20" s="1"/>
  <c r="I488" i="8"/>
  <c r="J488" i="20" s="1"/>
  <c r="D489" i="8"/>
  <c r="D489" i="20" s="1"/>
  <c r="E489" i="8"/>
  <c r="E489" i="20" s="1"/>
  <c r="F489" i="8"/>
  <c r="F489" i="20" s="1"/>
  <c r="G489" i="8"/>
  <c r="G489" i="20" s="1"/>
  <c r="H489" i="8"/>
  <c r="I489" i="20" s="1"/>
  <c r="I489" i="8"/>
  <c r="J489" i="20" s="1"/>
  <c r="D490" i="8"/>
  <c r="D490" i="20" s="1"/>
  <c r="E490" i="8"/>
  <c r="E490" i="20" s="1"/>
  <c r="F490" i="8"/>
  <c r="F490" i="20" s="1"/>
  <c r="G490" i="8"/>
  <c r="G490" i="20" s="1"/>
  <c r="H490" i="8"/>
  <c r="I490" i="20" s="1"/>
  <c r="I490" i="8"/>
  <c r="J490" i="20" s="1"/>
  <c r="D491" i="8"/>
  <c r="D491" i="20" s="1"/>
  <c r="E491" i="8"/>
  <c r="E491" i="20" s="1"/>
  <c r="F491" i="8"/>
  <c r="F491" i="20" s="1"/>
  <c r="G491" i="8"/>
  <c r="G491" i="20" s="1"/>
  <c r="H491" i="8"/>
  <c r="I491" i="20" s="1"/>
  <c r="I491" i="8"/>
  <c r="J491" i="20" s="1"/>
  <c r="D492" i="8"/>
  <c r="D492" i="20" s="1"/>
  <c r="E492" i="8"/>
  <c r="E492" i="20" s="1"/>
  <c r="F492" i="8"/>
  <c r="F492" i="20" s="1"/>
  <c r="G492" i="8"/>
  <c r="G492" i="20" s="1"/>
  <c r="H492" i="8"/>
  <c r="I492" i="20" s="1"/>
  <c r="I492" i="8"/>
  <c r="J492" i="20" s="1"/>
  <c r="D493" i="8"/>
  <c r="D493" i="20" s="1"/>
  <c r="E493" i="8"/>
  <c r="E493" i="20" s="1"/>
  <c r="F493" i="8"/>
  <c r="F493" i="20" s="1"/>
  <c r="G493" i="8"/>
  <c r="G493" i="20" s="1"/>
  <c r="H493" i="8"/>
  <c r="I493" i="20" s="1"/>
  <c r="I493" i="8"/>
  <c r="J493" i="20" s="1"/>
  <c r="D494" i="8"/>
  <c r="D494" i="20" s="1"/>
  <c r="E494" i="8"/>
  <c r="E494" i="20" s="1"/>
  <c r="F494" i="8"/>
  <c r="F494" i="20" s="1"/>
  <c r="G494" i="8"/>
  <c r="G494" i="20" s="1"/>
  <c r="H494" i="8"/>
  <c r="I494" i="20" s="1"/>
  <c r="I494" i="8"/>
  <c r="J494" i="20" s="1"/>
  <c r="D495" i="8"/>
  <c r="D495" i="20" s="1"/>
  <c r="E495" i="8"/>
  <c r="E495" i="20" s="1"/>
  <c r="F495" i="8"/>
  <c r="F495" i="20" s="1"/>
  <c r="G495" i="8"/>
  <c r="G495" i="20" s="1"/>
  <c r="H495" i="8"/>
  <c r="I495" i="20" s="1"/>
  <c r="I495" i="8"/>
  <c r="J495" i="20" s="1"/>
  <c r="D496" i="8"/>
  <c r="D496" i="20" s="1"/>
  <c r="E496" i="8"/>
  <c r="E496" i="20" s="1"/>
  <c r="F496" i="8"/>
  <c r="F496" i="20" s="1"/>
  <c r="G496" i="8"/>
  <c r="G496" i="20" s="1"/>
  <c r="H496" i="8"/>
  <c r="I496" i="20" s="1"/>
  <c r="I496" i="8"/>
  <c r="J496" i="20" s="1"/>
  <c r="D497" i="8"/>
  <c r="D497" i="20" s="1"/>
  <c r="E497" i="8"/>
  <c r="E497" i="20" s="1"/>
  <c r="F497" i="8"/>
  <c r="F497" i="20" s="1"/>
  <c r="G497" i="8"/>
  <c r="G497" i="20" s="1"/>
  <c r="H497" i="8"/>
  <c r="I497" i="20" s="1"/>
  <c r="I497" i="8"/>
  <c r="J497" i="20" s="1"/>
  <c r="D498" i="8"/>
  <c r="D498" i="20" s="1"/>
  <c r="E498" i="8"/>
  <c r="E498" i="20" s="1"/>
  <c r="F498" i="8"/>
  <c r="F498" i="20" s="1"/>
  <c r="G498" i="8"/>
  <c r="G498" i="20" s="1"/>
  <c r="H498" i="8"/>
  <c r="I498" i="20" s="1"/>
  <c r="I498" i="8"/>
  <c r="J498" i="20" s="1"/>
  <c r="D499" i="8"/>
  <c r="D499" i="20" s="1"/>
  <c r="E499" i="8"/>
  <c r="E499" i="20" s="1"/>
  <c r="F499" i="8"/>
  <c r="F499" i="20" s="1"/>
  <c r="G499" i="8"/>
  <c r="G499" i="20" s="1"/>
  <c r="H499" i="8"/>
  <c r="I499" i="20" s="1"/>
  <c r="I499" i="8"/>
  <c r="J499" i="20" s="1"/>
  <c r="D500" i="8"/>
  <c r="D500" i="20" s="1"/>
  <c r="E500" i="8"/>
  <c r="E500" i="20" s="1"/>
  <c r="F500" i="8"/>
  <c r="F500" i="20" s="1"/>
  <c r="G500" i="8"/>
  <c r="G500" i="20" s="1"/>
  <c r="H500" i="8"/>
  <c r="I500" i="20" s="1"/>
  <c r="I500" i="8"/>
  <c r="J500" i="20" s="1"/>
  <c r="D501" i="8"/>
  <c r="D501" i="20" s="1"/>
  <c r="E501" i="8"/>
  <c r="E501" i="20" s="1"/>
  <c r="F501" i="8"/>
  <c r="F501" i="20" s="1"/>
  <c r="G501" i="8"/>
  <c r="G501" i="20" s="1"/>
  <c r="H501" i="8"/>
  <c r="I501" i="20" s="1"/>
  <c r="I501" i="8"/>
  <c r="J501" i="20" s="1"/>
  <c r="D502" i="8"/>
  <c r="D502" i="20" s="1"/>
  <c r="E502" i="8"/>
  <c r="E502" i="20" s="1"/>
  <c r="F502" i="8"/>
  <c r="F502" i="20" s="1"/>
  <c r="G502" i="8"/>
  <c r="G502" i="20" s="1"/>
  <c r="H502" i="8"/>
  <c r="I502" i="20" s="1"/>
  <c r="I502" i="8"/>
  <c r="J502" i="20" s="1"/>
  <c r="D503" i="8"/>
  <c r="D503" i="20" s="1"/>
  <c r="E503" i="8"/>
  <c r="E503" i="20" s="1"/>
  <c r="F503" i="8"/>
  <c r="F503" i="20" s="1"/>
  <c r="G503" i="8"/>
  <c r="G503" i="20" s="1"/>
  <c r="H503" i="8"/>
  <c r="I503" i="20" s="1"/>
  <c r="I503" i="8"/>
  <c r="J503" i="20" s="1"/>
  <c r="D504" i="8"/>
  <c r="D504" i="20" s="1"/>
  <c r="E504" i="8"/>
  <c r="E504" i="20" s="1"/>
  <c r="F504" i="8"/>
  <c r="F504" i="20" s="1"/>
  <c r="G504" i="8"/>
  <c r="G504" i="20" s="1"/>
  <c r="H504" i="8"/>
  <c r="I504" i="20" s="1"/>
  <c r="I504" i="8"/>
  <c r="J504" i="20" s="1"/>
  <c r="AJ506" i="8"/>
  <c r="AK506" i="8"/>
  <c r="AL506" i="8"/>
  <c r="AM506" i="8"/>
  <c r="AN506" i="8"/>
  <c r="AO506" i="8"/>
  <c r="AP506" i="8"/>
  <c r="N40" i="17" s="1"/>
  <c r="AI506" i="8"/>
  <c r="K506" i="8"/>
  <c r="L506" i="8"/>
  <c r="M506" i="8"/>
  <c r="N506" i="8"/>
  <c r="P506" i="8"/>
  <c r="Q506" i="8"/>
  <c r="J506" i="8"/>
  <c r="B35" i="7"/>
  <c r="C35" i="7"/>
  <c r="C37" i="23" s="1"/>
  <c r="B36" i="7"/>
  <c r="C36" i="7"/>
  <c r="C38" i="23" s="1"/>
  <c r="B37" i="7"/>
  <c r="C37" i="7"/>
  <c r="C39" i="23" s="1"/>
  <c r="B38" i="7"/>
  <c r="C38" i="7"/>
  <c r="C40" i="23" s="1"/>
  <c r="B39" i="7"/>
  <c r="B41" i="23" s="1"/>
  <c r="C39" i="7"/>
  <c r="C41" i="23" s="1"/>
  <c r="B40" i="7"/>
  <c r="C40" i="7"/>
  <c r="C42" i="23" s="1"/>
  <c r="B41" i="7"/>
  <c r="C41" i="7"/>
  <c r="C43" i="23" s="1"/>
  <c r="B42" i="7"/>
  <c r="C42" i="7"/>
  <c r="C44" i="23" s="1"/>
  <c r="B43" i="7"/>
  <c r="C43" i="7"/>
  <c r="C45" i="23" s="1"/>
  <c r="B44" i="7"/>
  <c r="C44" i="7"/>
  <c r="C46" i="23" s="1"/>
  <c r="B45" i="7"/>
  <c r="C45" i="7"/>
  <c r="C47" i="23" s="1"/>
  <c r="B46" i="7"/>
  <c r="B48" i="23" s="1"/>
  <c r="C46" i="7"/>
  <c r="C48" i="23" s="1"/>
  <c r="B47" i="7"/>
  <c r="B49" i="23" s="1"/>
  <c r="C47" i="7"/>
  <c r="B48" i="7"/>
  <c r="C48" i="7"/>
  <c r="B49" i="7"/>
  <c r="B51" i="23" s="1"/>
  <c r="C49" i="7"/>
  <c r="B50" i="7"/>
  <c r="B52" i="23" s="1"/>
  <c r="C50" i="7"/>
  <c r="B51" i="7"/>
  <c r="B53" i="23" s="1"/>
  <c r="C51" i="7"/>
  <c r="B52" i="7"/>
  <c r="C52" i="7"/>
  <c r="C54" i="23" s="1"/>
  <c r="B53" i="7"/>
  <c r="B55" i="23" s="1"/>
  <c r="C53" i="7"/>
  <c r="C55" i="23" s="1"/>
  <c r="B54" i="7"/>
  <c r="B56" i="23" s="1"/>
  <c r="C54" i="7"/>
  <c r="C56" i="23" s="1"/>
  <c r="B55" i="7"/>
  <c r="B57" i="23" s="1"/>
  <c r="C55" i="7"/>
  <c r="B56" i="7"/>
  <c r="C56" i="7"/>
  <c r="C58" i="23" s="1"/>
  <c r="B57" i="7"/>
  <c r="B59" i="23" s="1"/>
  <c r="C57" i="7"/>
  <c r="C59" i="23" s="1"/>
  <c r="B58" i="7"/>
  <c r="B60" i="23" s="1"/>
  <c r="C58" i="7"/>
  <c r="C60" i="23" s="1"/>
  <c r="B59" i="7"/>
  <c r="B61" i="23" s="1"/>
  <c r="C59" i="7"/>
  <c r="B60" i="7"/>
  <c r="C60" i="7"/>
  <c r="C62" i="23" s="1"/>
  <c r="B61" i="7"/>
  <c r="B63" i="23" s="1"/>
  <c r="C61" i="7"/>
  <c r="C63" i="23" s="1"/>
  <c r="B62" i="7"/>
  <c r="B64" i="23" s="1"/>
  <c r="C62" i="7"/>
  <c r="C64" i="23" s="1"/>
  <c r="B63" i="7"/>
  <c r="B65" i="23" s="1"/>
  <c r="C63" i="7"/>
  <c r="B64" i="7"/>
  <c r="C64" i="7"/>
  <c r="B65" i="7"/>
  <c r="B67" i="23" s="1"/>
  <c r="C65" i="7"/>
  <c r="B66" i="7"/>
  <c r="B68" i="23" s="1"/>
  <c r="C66" i="7"/>
  <c r="B67" i="7"/>
  <c r="B69" i="23" s="1"/>
  <c r="C67" i="7"/>
  <c r="B68" i="7"/>
  <c r="C68" i="7"/>
  <c r="C70" i="23" s="1"/>
  <c r="B69" i="7"/>
  <c r="B71" i="23" s="1"/>
  <c r="C69" i="7"/>
  <c r="C71" i="23" s="1"/>
  <c r="B70" i="7"/>
  <c r="B72" i="23" s="1"/>
  <c r="C70" i="7"/>
  <c r="C72" i="23" s="1"/>
  <c r="B71" i="7"/>
  <c r="B73" i="23" s="1"/>
  <c r="C71" i="7"/>
  <c r="C73" i="23" s="1"/>
  <c r="B72" i="7"/>
  <c r="B74" i="23" s="1"/>
  <c r="C72" i="7"/>
  <c r="B73" i="7"/>
  <c r="B75" i="23" s="1"/>
  <c r="C73" i="7"/>
  <c r="C75" i="23" s="1"/>
  <c r="B74" i="7"/>
  <c r="C74" i="7"/>
  <c r="C76" i="23" s="1"/>
  <c r="B75" i="7"/>
  <c r="B77" i="23" s="1"/>
  <c r="C75" i="7"/>
  <c r="C77" i="23" s="1"/>
  <c r="B76" i="7"/>
  <c r="B78" i="23" s="1"/>
  <c r="C76" i="7"/>
  <c r="C78" i="23" s="1"/>
  <c r="B77" i="7"/>
  <c r="C77" i="7"/>
  <c r="B78" i="7"/>
  <c r="B80" i="23" s="1"/>
  <c r="C78" i="7"/>
  <c r="C80" i="23" s="1"/>
  <c r="B79" i="7"/>
  <c r="B81" i="23" s="1"/>
  <c r="C79" i="7"/>
  <c r="C81" i="23" s="1"/>
  <c r="B80" i="7"/>
  <c r="B82" i="23" s="1"/>
  <c r="C80" i="7"/>
  <c r="B81" i="7"/>
  <c r="C81" i="7"/>
  <c r="C83" i="23" s="1"/>
  <c r="B82" i="7"/>
  <c r="C82" i="7"/>
  <c r="B83" i="7"/>
  <c r="B85" i="23" s="1"/>
  <c r="C83" i="7"/>
  <c r="B84" i="7"/>
  <c r="B86" i="23" s="1"/>
  <c r="C84" i="7"/>
  <c r="B85" i="7"/>
  <c r="C85" i="7"/>
  <c r="B86" i="7"/>
  <c r="B88" i="23" s="1"/>
  <c r="C86" i="7"/>
  <c r="C88" i="23" s="1"/>
  <c r="B87" i="7"/>
  <c r="B89" i="23" s="1"/>
  <c r="C87" i="7"/>
  <c r="C89" i="23" s="1"/>
  <c r="B88" i="7"/>
  <c r="B90" i="23" s="1"/>
  <c r="C88" i="7"/>
  <c r="B89" i="7"/>
  <c r="B91" i="23" s="1"/>
  <c r="C89" i="7"/>
  <c r="C91" i="23" s="1"/>
  <c r="B90" i="7"/>
  <c r="C90" i="7"/>
  <c r="C92" i="23" s="1"/>
  <c r="B91" i="7"/>
  <c r="B93" i="23" s="1"/>
  <c r="C91" i="7"/>
  <c r="C93" i="23" s="1"/>
  <c r="B92" i="7"/>
  <c r="B94" i="23" s="1"/>
  <c r="C92" i="7"/>
  <c r="C94" i="23" s="1"/>
  <c r="B93" i="7"/>
  <c r="C93" i="7"/>
  <c r="B94" i="7"/>
  <c r="B96" i="23" s="1"/>
  <c r="C94" i="7"/>
  <c r="C96" i="23" s="1"/>
  <c r="B95" i="7"/>
  <c r="B97" i="23" s="1"/>
  <c r="C95" i="7"/>
  <c r="C97" i="23" s="1"/>
  <c r="B96" i="7"/>
  <c r="B98" i="23" s="1"/>
  <c r="C96" i="7"/>
  <c r="B97" i="7"/>
  <c r="C97" i="7"/>
  <c r="C99" i="23" s="1"/>
  <c r="B98" i="7"/>
  <c r="C98" i="7"/>
  <c r="B99" i="7"/>
  <c r="B101" i="23" s="1"/>
  <c r="C99" i="7"/>
  <c r="B100" i="7"/>
  <c r="B102" i="23" s="1"/>
  <c r="C100" i="7"/>
  <c r="B101" i="7"/>
  <c r="C101" i="7"/>
  <c r="B102" i="7"/>
  <c r="B104" i="23" s="1"/>
  <c r="C102" i="7"/>
  <c r="C104" i="23" s="1"/>
  <c r="B103" i="7"/>
  <c r="B105" i="23" s="1"/>
  <c r="C103" i="7"/>
  <c r="C105" i="23" s="1"/>
  <c r="B104" i="7"/>
  <c r="B106" i="23" s="1"/>
  <c r="C104" i="7"/>
  <c r="B105" i="7"/>
  <c r="B107" i="23" s="1"/>
  <c r="C105" i="7"/>
  <c r="C107" i="23" s="1"/>
  <c r="B106" i="7"/>
  <c r="C106" i="7"/>
  <c r="C108" i="23" s="1"/>
  <c r="B107" i="7"/>
  <c r="B109" i="23" s="1"/>
  <c r="C107" i="7"/>
  <c r="C109" i="23" s="1"/>
  <c r="B108" i="7"/>
  <c r="B110" i="23" s="1"/>
  <c r="C108" i="7"/>
  <c r="C110" i="23" s="1"/>
  <c r="B109" i="7"/>
  <c r="C109" i="7"/>
  <c r="B110" i="7"/>
  <c r="B112" i="23" s="1"/>
  <c r="C110" i="7"/>
  <c r="C112" i="23" s="1"/>
  <c r="B111" i="7"/>
  <c r="B113" i="23" s="1"/>
  <c r="C111" i="7"/>
  <c r="C113" i="23" s="1"/>
  <c r="B112" i="7"/>
  <c r="B114" i="23" s="1"/>
  <c r="C112" i="7"/>
  <c r="B113" i="7"/>
  <c r="C113" i="7"/>
  <c r="C115" i="23" s="1"/>
  <c r="B114" i="7"/>
  <c r="C114" i="7"/>
  <c r="B115" i="7"/>
  <c r="B117" i="23" s="1"/>
  <c r="C115" i="7"/>
  <c r="B116" i="7"/>
  <c r="B118" i="23" s="1"/>
  <c r="C116" i="7"/>
  <c r="B117" i="7"/>
  <c r="C117" i="7"/>
  <c r="B118" i="7"/>
  <c r="B120" i="23" s="1"/>
  <c r="C118" i="7"/>
  <c r="C120" i="23" s="1"/>
  <c r="B119" i="7"/>
  <c r="B121" i="23" s="1"/>
  <c r="C119" i="7"/>
  <c r="C121" i="23" s="1"/>
  <c r="B120" i="7"/>
  <c r="B122" i="23" s="1"/>
  <c r="C120" i="7"/>
  <c r="B121" i="7"/>
  <c r="B123" i="23" s="1"/>
  <c r="C121" i="7"/>
  <c r="C123" i="23" s="1"/>
  <c r="B122" i="7"/>
  <c r="C122" i="7"/>
  <c r="C124" i="23" s="1"/>
  <c r="B123" i="7"/>
  <c r="B125" i="23" s="1"/>
  <c r="C123" i="7"/>
  <c r="C125" i="23" s="1"/>
  <c r="B124" i="7"/>
  <c r="B126" i="23" s="1"/>
  <c r="C124" i="7"/>
  <c r="C126" i="23" s="1"/>
  <c r="B125" i="7"/>
  <c r="C125" i="7"/>
  <c r="B126" i="7"/>
  <c r="B128" i="23" s="1"/>
  <c r="C126" i="7"/>
  <c r="C128" i="23" s="1"/>
  <c r="B127" i="7"/>
  <c r="B129" i="23" s="1"/>
  <c r="C127" i="7"/>
  <c r="C129" i="23" s="1"/>
  <c r="B128" i="7"/>
  <c r="B130" i="23" s="1"/>
  <c r="C128" i="7"/>
  <c r="B129" i="7"/>
  <c r="C129" i="7"/>
  <c r="C131" i="23" s="1"/>
  <c r="B130" i="7"/>
  <c r="C130" i="7"/>
  <c r="B131" i="7"/>
  <c r="B133" i="23" s="1"/>
  <c r="C131" i="7"/>
  <c r="B132" i="7"/>
  <c r="B134" i="23" s="1"/>
  <c r="C132" i="7"/>
  <c r="B133" i="7"/>
  <c r="C133" i="7"/>
  <c r="B134" i="7"/>
  <c r="B136" i="23" s="1"/>
  <c r="C134" i="7"/>
  <c r="C136" i="23" s="1"/>
  <c r="B135" i="7"/>
  <c r="B137" i="23" s="1"/>
  <c r="C135" i="7"/>
  <c r="C137" i="23" s="1"/>
  <c r="B136" i="7"/>
  <c r="B138" i="23" s="1"/>
  <c r="C136" i="7"/>
  <c r="B137" i="7"/>
  <c r="B139" i="23" s="1"/>
  <c r="C137" i="7"/>
  <c r="C139" i="23" s="1"/>
  <c r="B138" i="7"/>
  <c r="C138" i="7"/>
  <c r="C140" i="23" s="1"/>
  <c r="B139" i="7"/>
  <c r="B141" i="23" s="1"/>
  <c r="C139" i="7"/>
  <c r="C141" i="23" s="1"/>
  <c r="B140" i="7"/>
  <c r="B142" i="23" s="1"/>
  <c r="C140" i="7"/>
  <c r="C142" i="23" s="1"/>
  <c r="B141" i="7"/>
  <c r="C141" i="7"/>
  <c r="B142" i="7"/>
  <c r="B144" i="23" s="1"/>
  <c r="C142" i="7"/>
  <c r="C144" i="23" s="1"/>
  <c r="B143" i="7"/>
  <c r="B145" i="23" s="1"/>
  <c r="C143" i="7"/>
  <c r="C145" i="23" s="1"/>
  <c r="B144" i="7"/>
  <c r="B146" i="23" s="1"/>
  <c r="C144" i="7"/>
  <c r="B145" i="7"/>
  <c r="C145" i="7"/>
  <c r="C147" i="23" s="1"/>
  <c r="B146" i="7"/>
  <c r="C146" i="7"/>
  <c r="B147" i="7"/>
  <c r="B149" i="23" s="1"/>
  <c r="C147" i="7"/>
  <c r="B148" i="7"/>
  <c r="B150" i="23" s="1"/>
  <c r="C148" i="7"/>
  <c r="B149" i="7"/>
  <c r="C149" i="7"/>
  <c r="B150" i="7"/>
  <c r="B152" i="23" s="1"/>
  <c r="C150" i="7"/>
  <c r="C152" i="23" s="1"/>
  <c r="B151" i="7"/>
  <c r="B153" i="23" s="1"/>
  <c r="C151" i="7"/>
  <c r="C153" i="23" s="1"/>
  <c r="B152" i="7"/>
  <c r="B154" i="23" s="1"/>
  <c r="C152" i="7"/>
  <c r="B153" i="7"/>
  <c r="B155" i="23" s="1"/>
  <c r="C153" i="7"/>
  <c r="C155" i="23" s="1"/>
  <c r="B154" i="7"/>
  <c r="C154" i="7"/>
  <c r="C156" i="23" s="1"/>
  <c r="B155" i="7"/>
  <c r="B157" i="23" s="1"/>
  <c r="C155" i="7"/>
  <c r="C157" i="23" s="1"/>
  <c r="B156" i="7"/>
  <c r="B158" i="23" s="1"/>
  <c r="C156" i="7"/>
  <c r="C158" i="23" s="1"/>
  <c r="B157" i="7"/>
  <c r="C157" i="7"/>
  <c r="B158" i="7"/>
  <c r="B160" i="23" s="1"/>
  <c r="C158" i="7"/>
  <c r="C160" i="23" s="1"/>
  <c r="B159" i="7"/>
  <c r="B161" i="23" s="1"/>
  <c r="C159" i="7"/>
  <c r="C161" i="23" s="1"/>
  <c r="B160" i="7"/>
  <c r="B162" i="23" s="1"/>
  <c r="C160" i="7"/>
  <c r="B161" i="7"/>
  <c r="C161" i="7"/>
  <c r="C163" i="23" s="1"/>
  <c r="B162" i="7"/>
  <c r="C162" i="7"/>
  <c r="B163" i="7"/>
  <c r="B165" i="23" s="1"/>
  <c r="C163" i="7"/>
  <c r="B164" i="7"/>
  <c r="B166" i="23" s="1"/>
  <c r="C164" i="7"/>
  <c r="B165" i="7"/>
  <c r="C165" i="7"/>
  <c r="B166" i="7"/>
  <c r="B168" i="23" s="1"/>
  <c r="C166" i="7"/>
  <c r="C168" i="23" s="1"/>
  <c r="B167" i="7"/>
  <c r="B169" i="23" s="1"/>
  <c r="C167" i="7"/>
  <c r="C169" i="23" s="1"/>
  <c r="B168" i="7"/>
  <c r="B170" i="23" s="1"/>
  <c r="C168" i="7"/>
  <c r="C170" i="23" s="1"/>
  <c r="B169" i="7"/>
  <c r="B171" i="23" s="1"/>
  <c r="C169" i="7"/>
  <c r="C171" i="23" s="1"/>
  <c r="B170" i="7"/>
  <c r="C170" i="7"/>
  <c r="C172" i="23" s="1"/>
  <c r="B171" i="7"/>
  <c r="B173" i="23" s="1"/>
  <c r="C171" i="7"/>
  <c r="C173" i="23" s="1"/>
  <c r="B172" i="7"/>
  <c r="B174" i="23" s="1"/>
  <c r="C172" i="7"/>
  <c r="C174" i="23" s="1"/>
  <c r="B173" i="7"/>
  <c r="C173" i="7"/>
  <c r="B174" i="7"/>
  <c r="B176" i="23" s="1"/>
  <c r="C174" i="7"/>
  <c r="C176" i="23" s="1"/>
  <c r="B175" i="7"/>
  <c r="B177" i="23" s="1"/>
  <c r="C175" i="7"/>
  <c r="C177" i="23" s="1"/>
  <c r="B176" i="7"/>
  <c r="B178" i="23" s="1"/>
  <c r="C176" i="7"/>
  <c r="C178" i="23" s="1"/>
  <c r="B177" i="7"/>
  <c r="B179" i="23" s="1"/>
  <c r="C177" i="7"/>
  <c r="C179" i="23" s="1"/>
  <c r="B178" i="7"/>
  <c r="C178" i="7"/>
  <c r="C180" i="23" s="1"/>
  <c r="B179" i="7"/>
  <c r="B181" i="23" s="1"/>
  <c r="C179" i="7"/>
  <c r="C181" i="23" s="1"/>
  <c r="B180" i="7"/>
  <c r="B182" i="23" s="1"/>
  <c r="C180" i="7"/>
  <c r="C182" i="23" s="1"/>
  <c r="B181" i="7"/>
  <c r="C181" i="7"/>
  <c r="B182" i="7"/>
  <c r="B184" i="23" s="1"/>
  <c r="C182" i="7"/>
  <c r="B183" i="7"/>
  <c r="B185" i="23" s="1"/>
  <c r="C183" i="7"/>
  <c r="B184" i="7"/>
  <c r="B186" i="23" s="1"/>
  <c r="C184" i="7"/>
  <c r="B185" i="7"/>
  <c r="B187" i="23" s="1"/>
  <c r="C185" i="7"/>
  <c r="B186" i="7"/>
  <c r="C186" i="7"/>
  <c r="C188" i="23" s="1"/>
  <c r="B187" i="7"/>
  <c r="B189" i="23" s="1"/>
  <c r="C187" i="7"/>
  <c r="C189" i="23" s="1"/>
  <c r="B188" i="7"/>
  <c r="B190" i="23" s="1"/>
  <c r="C188" i="7"/>
  <c r="C190" i="23" s="1"/>
  <c r="B189" i="7"/>
  <c r="C189" i="7"/>
  <c r="B190" i="7"/>
  <c r="B192" i="23" s="1"/>
  <c r="C190" i="7"/>
  <c r="C192" i="23" s="1"/>
  <c r="B191" i="7"/>
  <c r="B193" i="23" s="1"/>
  <c r="C191" i="7"/>
  <c r="C193" i="23" s="1"/>
  <c r="B192" i="7"/>
  <c r="B194" i="23" s="1"/>
  <c r="C192" i="7"/>
  <c r="C194" i="23" s="1"/>
  <c r="B193" i="7"/>
  <c r="B195" i="23" s="1"/>
  <c r="C193" i="7"/>
  <c r="C195" i="23" s="1"/>
  <c r="B194" i="7"/>
  <c r="C194" i="7"/>
  <c r="C196" i="23" s="1"/>
  <c r="B195" i="7"/>
  <c r="B197" i="23" s="1"/>
  <c r="C195" i="7"/>
  <c r="C197" i="23" s="1"/>
  <c r="B196" i="7"/>
  <c r="B198" i="23" s="1"/>
  <c r="C196" i="7"/>
  <c r="C198" i="23" s="1"/>
  <c r="B197" i="7"/>
  <c r="C197" i="7"/>
  <c r="B198" i="7"/>
  <c r="B200" i="23" s="1"/>
  <c r="C198" i="7"/>
  <c r="C200" i="23" s="1"/>
  <c r="B199" i="7"/>
  <c r="B201" i="23" s="1"/>
  <c r="C199" i="7"/>
  <c r="C201" i="23" s="1"/>
  <c r="B200" i="7"/>
  <c r="B202" i="23" s="1"/>
  <c r="C200" i="7"/>
  <c r="C202" i="23" s="1"/>
  <c r="B201" i="7"/>
  <c r="B203" i="23" s="1"/>
  <c r="C201" i="7"/>
  <c r="C203" i="23" s="1"/>
  <c r="B202" i="7"/>
  <c r="C202" i="7"/>
  <c r="C204" i="23" s="1"/>
  <c r="B203" i="7"/>
  <c r="C203" i="7"/>
  <c r="C205" i="23" s="1"/>
  <c r="B204" i="7"/>
  <c r="C204" i="7"/>
  <c r="C206" i="23" s="1"/>
  <c r="B205" i="7"/>
  <c r="C205" i="7"/>
  <c r="B206" i="7"/>
  <c r="B208" i="23" s="1"/>
  <c r="C206" i="7"/>
  <c r="C208" i="23" s="1"/>
  <c r="B207" i="7"/>
  <c r="B209" i="23" s="1"/>
  <c r="C207" i="7"/>
  <c r="C209" i="23" s="1"/>
  <c r="B208" i="7"/>
  <c r="B210" i="23" s="1"/>
  <c r="C208" i="7"/>
  <c r="C210" i="23" s="1"/>
  <c r="B209" i="7"/>
  <c r="B211" i="23" s="1"/>
  <c r="C209" i="7"/>
  <c r="C211" i="23" s="1"/>
  <c r="B210" i="7"/>
  <c r="C210" i="7"/>
  <c r="C212" i="23" s="1"/>
  <c r="B211" i="7"/>
  <c r="B213" i="23" s="1"/>
  <c r="C211" i="7"/>
  <c r="C213" i="23" s="1"/>
  <c r="B212" i="7"/>
  <c r="B214" i="23" s="1"/>
  <c r="C212" i="7"/>
  <c r="C214" i="23" s="1"/>
  <c r="B213" i="7"/>
  <c r="C213" i="7"/>
  <c r="B214" i="7"/>
  <c r="B216" i="23" s="1"/>
  <c r="C214" i="7"/>
  <c r="C216" i="23" s="1"/>
  <c r="B215" i="7"/>
  <c r="B217" i="23" s="1"/>
  <c r="C215" i="7"/>
  <c r="C217" i="23" s="1"/>
  <c r="B216" i="7"/>
  <c r="B218" i="23" s="1"/>
  <c r="C216" i="7"/>
  <c r="C218" i="23" s="1"/>
  <c r="B217" i="7"/>
  <c r="B219" i="23" s="1"/>
  <c r="C217" i="7"/>
  <c r="C219" i="23" s="1"/>
  <c r="B218" i="7"/>
  <c r="C218" i="7"/>
  <c r="C220" i="23" s="1"/>
  <c r="B219" i="7"/>
  <c r="B221" i="23" s="1"/>
  <c r="C219" i="7"/>
  <c r="C221" i="23" s="1"/>
  <c r="B220" i="7"/>
  <c r="B222" i="23" s="1"/>
  <c r="C220" i="7"/>
  <c r="C222" i="23" s="1"/>
  <c r="B221" i="7"/>
  <c r="C221" i="7"/>
  <c r="B222" i="7"/>
  <c r="C222" i="7"/>
  <c r="C224" i="23" s="1"/>
  <c r="B223" i="7"/>
  <c r="C223" i="7"/>
  <c r="C225" i="23" s="1"/>
  <c r="B224" i="7"/>
  <c r="C224" i="7"/>
  <c r="C226" i="23" s="1"/>
  <c r="B225" i="7"/>
  <c r="C225" i="7"/>
  <c r="C227" i="23" s="1"/>
  <c r="B226" i="7"/>
  <c r="C226" i="7"/>
  <c r="B227" i="7"/>
  <c r="B229" i="23" s="1"/>
  <c r="C227" i="7"/>
  <c r="B228" i="7"/>
  <c r="B230" i="23" s="1"/>
  <c r="C228" i="7"/>
  <c r="B229" i="7"/>
  <c r="C229" i="7"/>
  <c r="B230" i="7"/>
  <c r="B232" i="23" s="1"/>
  <c r="C230" i="7"/>
  <c r="C232" i="23" s="1"/>
  <c r="B231" i="7"/>
  <c r="B233" i="23" s="1"/>
  <c r="C231" i="7"/>
  <c r="C233" i="23" s="1"/>
  <c r="B232" i="7"/>
  <c r="B234" i="23" s="1"/>
  <c r="C232" i="7"/>
  <c r="C234" i="23" s="1"/>
  <c r="B233" i="7"/>
  <c r="B235" i="23" s="1"/>
  <c r="C233" i="7"/>
  <c r="C235" i="23" s="1"/>
  <c r="B234" i="7"/>
  <c r="C234" i="7"/>
  <c r="C236" i="23" s="1"/>
  <c r="B235" i="7"/>
  <c r="B237" i="23" s="1"/>
  <c r="C235" i="7"/>
  <c r="C237" i="23" s="1"/>
  <c r="B236" i="7"/>
  <c r="B238" i="23" s="1"/>
  <c r="C236" i="7"/>
  <c r="C238" i="23" s="1"/>
  <c r="B237" i="7"/>
  <c r="C237" i="7"/>
  <c r="B238" i="7"/>
  <c r="B240" i="23" s="1"/>
  <c r="C238" i="7"/>
  <c r="C240" i="23" s="1"/>
  <c r="B239" i="7"/>
  <c r="B241" i="23" s="1"/>
  <c r="C239" i="7"/>
  <c r="C241" i="23" s="1"/>
  <c r="B240" i="7"/>
  <c r="B242" i="23" s="1"/>
  <c r="C240" i="7"/>
  <c r="C242" i="23" s="1"/>
  <c r="B241" i="7"/>
  <c r="B243" i="23" s="1"/>
  <c r="C241" i="7"/>
  <c r="C243" i="23" s="1"/>
  <c r="B242" i="7"/>
  <c r="C242" i="7"/>
  <c r="C244" i="23" s="1"/>
  <c r="B243" i="7"/>
  <c r="B245" i="23" s="1"/>
  <c r="C243" i="7"/>
  <c r="C245" i="23" s="1"/>
  <c r="B244" i="7"/>
  <c r="B246" i="23" s="1"/>
  <c r="C244" i="7"/>
  <c r="C246" i="23" s="1"/>
  <c r="B245" i="7"/>
  <c r="C245" i="7"/>
  <c r="B246" i="7"/>
  <c r="B248" i="23" s="1"/>
  <c r="C246" i="7"/>
  <c r="B247" i="7"/>
  <c r="B249" i="23" s="1"/>
  <c r="C247" i="7"/>
  <c r="B248" i="7"/>
  <c r="B250" i="23" s="1"/>
  <c r="C248" i="7"/>
  <c r="B249" i="7"/>
  <c r="B251" i="23" s="1"/>
  <c r="C249" i="7"/>
  <c r="B250" i="7"/>
  <c r="C250" i="7"/>
  <c r="C252" i="23" s="1"/>
  <c r="B251" i="7"/>
  <c r="B253" i="23" s="1"/>
  <c r="C251" i="7"/>
  <c r="C253" i="23" s="1"/>
  <c r="B252" i="7"/>
  <c r="B254" i="23" s="1"/>
  <c r="C252" i="7"/>
  <c r="C254" i="23" s="1"/>
  <c r="B253" i="7"/>
  <c r="C253" i="7"/>
  <c r="B254" i="7"/>
  <c r="B256" i="23" s="1"/>
  <c r="C254" i="7"/>
  <c r="C256" i="23" s="1"/>
  <c r="B255" i="7"/>
  <c r="B257" i="23" s="1"/>
  <c r="C255" i="7"/>
  <c r="C257" i="23" s="1"/>
  <c r="B256" i="7"/>
  <c r="B258" i="23" s="1"/>
  <c r="C256" i="7"/>
  <c r="C258" i="23" s="1"/>
  <c r="B257" i="7"/>
  <c r="B259" i="23" s="1"/>
  <c r="C257" i="7"/>
  <c r="C259" i="23" s="1"/>
  <c r="B258" i="7"/>
  <c r="C258" i="7"/>
  <c r="C260" i="23" s="1"/>
  <c r="B259" i="7"/>
  <c r="B261" i="23" s="1"/>
  <c r="C259" i="7"/>
  <c r="C261" i="23" s="1"/>
  <c r="B260" i="7"/>
  <c r="B262" i="23" s="1"/>
  <c r="C260" i="7"/>
  <c r="C262" i="23" s="1"/>
  <c r="B261" i="7"/>
  <c r="C261" i="7"/>
  <c r="B262" i="7"/>
  <c r="B264" i="23" s="1"/>
  <c r="C262" i="7"/>
  <c r="C264" i="23" s="1"/>
  <c r="B263" i="7"/>
  <c r="B265" i="23" s="1"/>
  <c r="C263" i="7"/>
  <c r="C265" i="23" s="1"/>
  <c r="B264" i="7"/>
  <c r="B266" i="23" s="1"/>
  <c r="C264" i="7"/>
  <c r="C266" i="23" s="1"/>
  <c r="B265" i="7"/>
  <c r="B267" i="23" s="1"/>
  <c r="C265" i="7"/>
  <c r="C267" i="23" s="1"/>
  <c r="B266" i="7"/>
  <c r="C266" i="7"/>
  <c r="C268" i="23" s="1"/>
  <c r="B267" i="7"/>
  <c r="C267" i="7"/>
  <c r="C269" i="23" s="1"/>
  <c r="B268" i="7"/>
  <c r="C268" i="7"/>
  <c r="C270" i="23" s="1"/>
  <c r="B269" i="7"/>
  <c r="C269" i="7"/>
  <c r="B270" i="7"/>
  <c r="B272" i="23" s="1"/>
  <c r="C270" i="7"/>
  <c r="C272" i="23" s="1"/>
  <c r="B271" i="7"/>
  <c r="B273" i="23" s="1"/>
  <c r="C271" i="7"/>
  <c r="C273" i="23" s="1"/>
  <c r="B272" i="7"/>
  <c r="B274" i="23" s="1"/>
  <c r="C272" i="7"/>
  <c r="C274" i="23" s="1"/>
  <c r="B273" i="7"/>
  <c r="B275" i="23" s="1"/>
  <c r="C273" i="7"/>
  <c r="C275" i="23" s="1"/>
  <c r="B274" i="7"/>
  <c r="C274" i="7"/>
  <c r="C276" i="23" s="1"/>
  <c r="B275" i="7"/>
  <c r="B277" i="23" s="1"/>
  <c r="C275" i="7"/>
  <c r="C277" i="23" s="1"/>
  <c r="B276" i="7"/>
  <c r="B278" i="23" s="1"/>
  <c r="C276" i="7"/>
  <c r="C278" i="23" s="1"/>
  <c r="B277" i="7"/>
  <c r="C277" i="7"/>
  <c r="B278" i="7"/>
  <c r="B280" i="23" s="1"/>
  <c r="C278" i="7"/>
  <c r="C280" i="23" s="1"/>
  <c r="B279" i="7"/>
  <c r="B281" i="23" s="1"/>
  <c r="C279" i="7"/>
  <c r="C281" i="23" s="1"/>
  <c r="B280" i="7"/>
  <c r="B282" i="23" s="1"/>
  <c r="C280" i="7"/>
  <c r="C282" i="23" s="1"/>
  <c r="B281" i="7"/>
  <c r="B283" i="23" s="1"/>
  <c r="C281" i="7"/>
  <c r="C283" i="23" s="1"/>
  <c r="B282" i="7"/>
  <c r="C282" i="7"/>
  <c r="C284" i="23" s="1"/>
  <c r="B283" i="7"/>
  <c r="B285" i="23" s="1"/>
  <c r="C283" i="7"/>
  <c r="C285" i="23" s="1"/>
  <c r="B284" i="7"/>
  <c r="B286" i="23" s="1"/>
  <c r="C284" i="7"/>
  <c r="C286" i="23" s="1"/>
  <c r="B285" i="7"/>
  <c r="C285" i="7"/>
  <c r="B286" i="7"/>
  <c r="C286" i="7"/>
  <c r="C288" i="23" s="1"/>
  <c r="B287" i="7"/>
  <c r="C287" i="7"/>
  <c r="C289" i="23" s="1"/>
  <c r="B288" i="7"/>
  <c r="C288" i="7"/>
  <c r="C290" i="23" s="1"/>
  <c r="B289" i="7"/>
  <c r="C289" i="7"/>
  <c r="C291" i="23" s="1"/>
  <c r="B290" i="7"/>
  <c r="C290" i="7"/>
  <c r="B291" i="7"/>
  <c r="B293" i="23" s="1"/>
  <c r="C291" i="7"/>
  <c r="B292" i="7"/>
  <c r="B294" i="23" s="1"/>
  <c r="C292" i="7"/>
  <c r="B293" i="7"/>
  <c r="C293" i="7"/>
  <c r="B294" i="7"/>
  <c r="B296" i="23" s="1"/>
  <c r="C294" i="7"/>
  <c r="C296" i="23" s="1"/>
  <c r="B295" i="7"/>
  <c r="B297" i="23" s="1"/>
  <c r="C295" i="7"/>
  <c r="C297" i="23" s="1"/>
  <c r="B296" i="7"/>
  <c r="B298" i="23" s="1"/>
  <c r="C296" i="7"/>
  <c r="C298" i="23" s="1"/>
  <c r="B297" i="7"/>
  <c r="B299" i="23" s="1"/>
  <c r="C297" i="7"/>
  <c r="C299" i="23" s="1"/>
  <c r="B298" i="7"/>
  <c r="C298" i="7"/>
  <c r="C300" i="23" s="1"/>
  <c r="B299" i="7"/>
  <c r="B301" i="23" s="1"/>
  <c r="C299" i="7"/>
  <c r="C301" i="23" s="1"/>
  <c r="B300" i="7"/>
  <c r="B302" i="23" s="1"/>
  <c r="C300" i="7"/>
  <c r="C302" i="23" s="1"/>
  <c r="B301" i="7"/>
  <c r="C301" i="7"/>
  <c r="B302" i="7"/>
  <c r="B304" i="23" s="1"/>
  <c r="C302" i="7"/>
  <c r="C304" i="23" s="1"/>
  <c r="B303" i="7"/>
  <c r="B305" i="23" s="1"/>
  <c r="C303" i="7"/>
  <c r="C305" i="23" s="1"/>
  <c r="B304" i="7"/>
  <c r="B306" i="23" s="1"/>
  <c r="C304" i="7"/>
  <c r="C306" i="23" s="1"/>
  <c r="B305" i="7"/>
  <c r="B307" i="23" s="1"/>
  <c r="C305" i="7"/>
  <c r="C307" i="23" s="1"/>
  <c r="B306" i="7"/>
  <c r="C306" i="7"/>
  <c r="C308" i="23" s="1"/>
  <c r="B307" i="7"/>
  <c r="B309" i="23" s="1"/>
  <c r="C307" i="7"/>
  <c r="C309" i="23" s="1"/>
  <c r="B308" i="7"/>
  <c r="B310" i="23" s="1"/>
  <c r="C308" i="7"/>
  <c r="C310" i="23" s="1"/>
  <c r="B309" i="7"/>
  <c r="C309" i="7"/>
  <c r="B310" i="7"/>
  <c r="B312" i="23" s="1"/>
  <c r="C310" i="7"/>
  <c r="B311" i="7"/>
  <c r="B313" i="23" s="1"/>
  <c r="C311" i="7"/>
  <c r="B312" i="7"/>
  <c r="B314" i="23" s="1"/>
  <c r="C312" i="7"/>
  <c r="B313" i="7"/>
  <c r="B315" i="23" s="1"/>
  <c r="C313" i="7"/>
  <c r="B314" i="7"/>
  <c r="C314" i="7"/>
  <c r="C316" i="23" s="1"/>
  <c r="B315" i="7"/>
  <c r="B317" i="23" s="1"/>
  <c r="C315" i="7"/>
  <c r="C317" i="23" s="1"/>
  <c r="B316" i="7"/>
  <c r="B318" i="23" s="1"/>
  <c r="C316" i="7"/>
  <c r="C318" i="23" s="1"/>
  <c r="B317" i="7"/>
  <c r="C317" i="7"/>
  <c r="B318" i="7"/>
  <c r="B320" i="23" s="1"/>
  <c r="C318" i="7"/>
  <c r="C320" i="23" s="1"/>
  <c r="B319" i="7"/>
  <c r="B321" i="23" s="1"/>
  <c r="C319" i="7"/>
  <c r="C321" i="23" s="1"/>
  <c r="B320" i="7"/>
  <c r="B322" i="23" s="1"/>
  <c r="C320" i="7"/>
  <c r="C322" i="23" s="1"/>
  <c r="B321" i="7"/>
  <c r="B323" i="23" s="1"/>
  <c r="C321" i="7"/>
  <c r="C323" i="23" s="1"/>
  <c r="B322" i="7"/>
  <c r="C322" i="7"/>
  <c r="C324" i="23" s="1"/>
  <c r="B323" i="7"/>
  <c r="B325" i="23" s="1"/>
  <c r="C323" i="7"/>
  <c r="C325" i="23" s="1"/>
  <c r="B324" i="7"/>
  <c r="B326" i="23" s="1"/>
  <c r="C324" i="7"/>
  <c r="C326" i="23" s="1"/>
  <c r="B325" i="7"/>
  <c r="C325" i="7"/>
  <c r="B326" i="7"/>
  <c r="B328" i="23" s="1"/>
  <c r="C326" i="7"/>
  <c r="C328" i="23" s="1"/>
  <c r="B327" i="7"/>
  <c r="B329" i="23" s="1"/>
  <c r="C327" i="7"/>
  <c r="C329" i="23" s="1"/>
  <c r="B328" i="7"/>
  <c r="B330" i="23" s="1"/>
  <c r="C328" i="7"/>
  <c r="C330" i="23" s="1"/>
  <c r="B329" i="7"/>
  <c r="B331" i="23" s="1"/>
  <c r="C329" i="7"/>
  <c r="C331" i="23" s="1"/>
  <c r="B330" i="7"/>
  <c r="C330" i="7"/>
  <c r="C332" i="23" s="1"/>
  <c r="B331" i="7"/>
  <c r="C331" i="7"/>
  <c r="C333" i="23" s="1"/>
  <c r="B332" i="7"/>
  <c r="C332" i="7"/>
  <c r="C334" i="23" s="1"/>
  <c r="B333" i="7"/>
  <c r="C333" i="7"/>
  <c r="B334" i="7"/>
  <c r="B336" i="23" s="1"/>
  <c r="C334" i="7"/>
  <c r="C336" i="23" s="1"/>
  <c r="B335" i="7"/>
  <c r="B337" i="23" s="1"/>
  <c r="C335" i="7"/>
  <c r="C337" i="23" s="1"/>
  <c r="B336" i="7"/>
  <c r="B338" i="23" s="1"/>
  <c r="C336" i="7"/>
  <c r="C338" i="23" s="1"/>
  <c r="B337" i="7"/>
  <c r="B339" i="23" s="1"/>
  <c r="C337" i="7"/>
  <c r="C339" i="23" s="1"/>
  <c r="B338" i="7"/>
  <c r="C338" i="7"/>
  <c r="C340" i="23" s="1"/>
  <c r="B339" i="7"/>
  <c r="B341" i="23" s="1"/>
  <c r="C339" i="7"/>
  <c r="C341" i="23" s="1"/>
  <c r="B340" i="7"/>
  <c r="B342" i="23" s="1"/>
  <c r="C340" i="7"/>
  <c r="C342" i="23" s="1"/>
  <c r="B341" i="7"/>
  <c r="C341" i="7"/>
  <c r="B342" i="7"/>
  <c r="B344" i="23" s="1"/>
  <c r="C342" i="7"/>
  <c r="C344" i="23" s="1"/>
  <c r="B343" i="7"/>
  <c r="B345" i="23" s="1"/>
  <c r="C343" i="7"/>
  <c r="C345" i="23" s="1"/>
  <c r="B344" i="7"/>
  <c r="B346" i="23" s="1"/>
  <c r="C344" i="7"/>
  <c r="C346" i="23" s="1"/>
  <c r="B345" i="7"/>
  <c r="B347" i="23" s="1"/>
  <c r="C345" i="7"/>
  <c r="C347" i="23" s="1"/>
  <c r="B346" i="7"/>
  <c r="C346" i="7"/>
  <c r="C348" i="23" s="1"/>
  <c r="B347" i="7"/>
  <c r="B349" i="23" s="1"/>
  <c r="C347" i="7"/>
  <c r="C349" i="23" s="1"/>
  <c r="B348" i="7"/>
  <c r="B350" i="23" s="1"/>
  <c r="C348" i="7"/>
  <c r="C350" i="23" s="1"/>
  <c r="B349" i="7"/>
  <c r="C349" i="7"/>
  <c r="B350" i="7"/>
  <c r="C350" i="7"/>
  <c r="B351" i="7"/>
  <c r="C351" i="7"/>
  <c r="B352" i="7"/>
  <c r="B352" i="14" s="1"/>
  <c r="C352" i="7"/>
  <c r="B353" i="7"/>
  <c r="C353" i="7"/>
  <c r="B354" i="7"/>
  <c r="C354" i="7"/>
  <c r="B355" i="7"/>
  <c r="B357" i="23" s="1"/>
  <c r="C355" i="7"/>
  <c r="C355" i="14" s="1"/>
  <c r="B356" i="7"/>
  <c r="B358" i="23" s="1"/>
  <c r="C356" i="7"/>
  <c r="B357" i="7"/>
  <c r="C357" i="7"/>
  <c r="B358" i="7"/>
  <c r="B360" i="23" s="1"/>
  <c r="C358" i="7"/>
  <c r="C360" i="23" s="1"/>
  <c r="B359" i="7"/>
  <c r="B361" i="23" s="1"/>
  <c r="C359" i="7"/>
  <c r="C361" i="23" s="1"/>
  <c r="B360" i="7"/>
  <c r="B362" i="23" s="1"/>
  <c r="C360" i="7"/>
  <c r="C362" i="23" s="1"/>
  <c r="B361" i="7"/>
  <c r="B363" i="23" s="1"/>
  <c r="C361" i="7"/>
  <c r="C363" i="23" s="1"/>
  <c r="B362" i="7"/>
  <c r="C362" i="7"/>
  <c r="C364" i="23" s="1"/>
  <c r="B363" i="7"/>
  <c r="B365" i="23" s="1"/>
  <c r="C363" i="7"/>
  <c r="B364" i="7"/>
  <c r="B366" i="23" s="1"/>
  <c r="C364" i="7"/>
  <c r="C364" i="14" s="1"/>
  <c r="B365" i="7"/>
  <c r="C365" i="7"/>
  <c r="B366" i="7"/>
  <c r="B368" i="23" s="1"/>
  <c r="C366" i="7"/>
  <c r="B367" i="7"/>
  <c r="B369" i="23" s="1"/>
  <c r="C367" i="7"/>
  <c r="B368" i="7"/>
  <c r="B370" i="23" s="1"/>
  <c r="C368" i="7"/>
  <c r="C368" i="14" s="1"/>
  <c r="B369" i="7"/>
  <c r="B371" i="23" s="1"/>
  <c r="C369" i="7"/>
  <c r="B370" i="7"/>
  <c r="C370" i="7"/>
  <c r="C372" i="23" s="1"/>
  <c r="B371" i="7"/>
  <c r="C371" i="7"/>
  <c r="C373" i="23" s="1"/>
  <c r="B372" i="7"/>
  <c r="B372" i="14" s="1"/>
  <c r="C372" i="7"/>
  <c r="C372" i="14" s="1"/>
  <c r="B373" i="7"/>
  <c r="B373" i="14" s="1"/>
  <c r="C373" i="7"/>
  <c r="C373" i="14" s="1"/>
  <c r="B374" i="7"/>
  <c r="B376" i="23" s="1"/>
  <c r="C374" i="7"/>
  <c r="C374" i="14" s="1"/>
  <c r="B375" i="7"/>
  <c r="B375" i="14" s="1"/>
  <c r="C375" i="7"/>
  <c r="C375" i="14" s="1"/>
  <c r="B376" i="7"/>
  <c r="B376" i="14" s="1"/>
  <c r="C376" i="7"/>
  <c r="C376" i="14" s="1"/>
  <c r="B377" i="7"/>
  <c r="B377" i="14" s="1"/>
  <c r="C377" i="7"/>
  <c r="C377" i="14" s="1"/>
  <c r="B378" i="7"/>
  <c r="B378" i="14" s="1"/>
  <c r="C378" i="7"/>
  <c r="C378" i="14" s="1"/>
  <c r="B379" i="7"/>
  <c r="B379" i="14" s="1"/>
  <c r="C379" i="7"/>
  <c r="C379" i="14" s="1"/>
  <c r="B380" i="7"/>
  <c r="B380" i="14" s="1"/>
  <c r="C380" i="7"/>
  <c r="C380" i="14" s="1"/>
  <c r="B381" i="7"/>
  <c r="B381" i="14" s="1"/>
  <c r="C381" i="7"/>
  <c r="C381" i="14" s="1"/>
  <c r="B382" i="7"/>
  <c r="B382" i="14" s="1"/>
  <c r="C382" i="7"/>
  <c r="C382" i="14" s="1"/>
  <c r="B383" i="7"/>
  <c r="B383" i="14" s="1"/>
  <c r="C383" i="7"/>
  <c r="C383" i="14" s="1"/>
  <c r="B384" i="7"/>
  <c r="B384" i="14" s="1"/>
  <c r="C384" i="7"/>
  <c r="C384" i="14" s="1"/>
  <c r="B385" i="7"/>
  <c r="B385" i="14" s="1"/>
  <c r="C385" i="7"/>
  <c r="C385" i="14" s="1"/>
  <c r="B386" i="7"/>
  <c r="B386" i="8" s="1"/>
  <c r="B386" i="20" s="1"/>
  <c r="C386" i="7"/>
  <c r="C386" i="14" s="1"/>
  <c r="B387" i="7"/>
  <c r="B387" i="14" s="1"/>
  <c r="C387" i="7"/>
  <c r="C387" i="14" s="1"/>
  <c r="B388" i="7"/>
  <c r="B388" i="14" s="1"/>
  <c r="C388" i="7"/>
  <c r="C388" i="14" s="1"/>
  <c r="B389" i="7"/>
  <c r="B389" i="8" s="1"/>
  <c r="B389" i="20" s="1"/>
  <c r="C389" i="7"/>
  <c r="C389" i="14" s="1"/>
  <c r="B390" i="7"/>
  <c r="B390" i="14" s="1"/>
  <c r="C390" i="7"/>
  <c r="C390" i="14" s="1"/>
  <c r="B391" i="7"/>
  <c r="B391" i="14" s="1"/>
  <c r="C391" i="7"/>
  <c r="C391" i="14" s="1"/>
  <c r="B392" i="7"/>
  <c r="B392" i="14" s="1"/>
  <c r="C392" i="7"/>
  <c r="C392" i="14" s="1"/>
  <c r="B393" i="7"/>
  <c r="B393" i="14" s="1"/>
  <c r="C393" i="7"/>
  <c r="C393" i="14" s="1"/>
  <c r="B394" i="7"/>
  <c r="B394" i="14" s="1"/>
  <c r="C394" i="7"/>
  <c r="C394" i="14" s="1"/>
  <c r="B395" i="7"/>
  <c r="B395" i="14" s="1"/>
  <c r="C395" i="7"/>
  <c r="C395" i="14" s="1"/>
  <c r="B396" i="7"/>
  <c r="B396" i="14" s="1"/>
  <c r="C396" i="7"/>
  <c r="C396" i="14" s="1"/>
  <c r="B397" i="7"/>
  <c r="B397" i="14" s="1"/>
  <c r="C397" i="7"/>
  <c r="C397" i="14" s="1"/>
  <c r="B398" i="7"/>
  <c r="B398" i="14" s="1"/>
  <c r="C398" i="7"/>
  <c r="C398" i="14" s="1"/>
  <c r="B399" i="7"/>
  <c r="B399" i="14" s="1"/>
  <c r="C399" i="7"/>
  <c r="C399" i="14" s="1"/>
  <c r="B400" i="7"/>
  <c r="B400" i="14" s="1"/>
  <c r="C400" i="7"/>
  <c r="C400" i="14" s="1"/>
  <c r="B401" i="7"/>
  <c r="B401" i="14" s="1"/>
  <c r="C401" i="7"/>
  <c r="C401" i="14" s="1"/>
  <c r="B402" i="7"/>
  <c r="B402" i="14" s="1"/>
  <c r="C402" i="7"/>
  <c r="C402" i="14" s="1"/>
  <c r="B403" i="7"/>
  <c r="B403" i="14" s="1"/>
  <c r="C403" i="7"/>
  <c r="C403" i="14" s="1"/>
  <c r="B404" i="7"/>
  <c r="B404" i="14" s="1"/>
  <c r="C404" i="7"/>
  <c r="C404" i="14" s="1"/>
  <c r="B405" i="7"/>
  <c r="B405" i="14" s="1"/>
  <c r="C405" i="7"/>
  <c r="C405" i="14" s="1"/>
  <c r="B406" i="7"/>
  <c r="B406" i="14" s="1"/>
  <c r="C406" i="7"/>
  <c r="C406" i="14" s="1"/>
  <c r="B407" i="7"/>
  <c r="B407" i="14" s="1"/>
  <c r="C407" i="7"/>
  <c r="C407" i="14" s="1"/>
  <c r="B408" i="7"/>
  <c r="B408" i="14" s="1"/>
  <c r="C408" i="7"/>
  <c r="C408" i="14" s="1"/>
  <c r="B409" i="7"/>
  <c r="B409" i="14" s="1"/>
  <c r="C409" i="7"/>
  <c r="C409" i="14" s="1"/>
  <c r="B410" i="7"/>
  <c r="B410" i="14" s="1"/>
  <c r="C410" i="7"/>
  <c r="C410" i="14" s="1"/>
  <c r="B411" i="7"/>
  <c r="B411" i="14" s="1"/>
  <c r="C411" i="7"/>
  <c r="C411" i="14" s="1"/>
  <c r="B412" i="7"/>
  <c r="B412" i="14" s="1"/>
  <c r="C412" i="7"/>
  <c r="C412" i="14" s="1"/>
  <c r="B413" i="7"/>
  <c r="B413" i="14" s="1"/>
  <c r="C413" i="7"/>
  <c r="C413" i="14" s="1"/>
  <c r="B414" i="7"/>
  <c r="B414" i="14" s="1"/>
  <c r="C414" i="7"/>
  <c r="C414" i="14" s="1"/>
  <c r="B415" i="7"/>
  <c r="B415" i="14" s="1"/>
  <c r="C415" i="7"/>
  <c r="C415" i="14" s="1"/>
  <c r="B416" i="7"/>
  <c r="B416" i="14" s="1"/>
  <c r="C416" i="7"/>
  <c r="C416" i="14" s="1"/>
  <c r="B417" i="7"/>
  <c r="B417" i="14" s="1"/>
  <c r="C417" i="7"/>
  <c r="C417" i="14" s="1"/>
  <c r="B418" i="7"/>
  <c r="B418" i="14" s="1"/>
  <c r="C418" i="7"/>
  <c r="C418" i="14" s="1"/>
  <c r="B419" i="7"/>
  <c r="B419" i="14" s="1"/>
  <c r="C419" i="7"/>
  <c r="C419" i="14" s="1"/>
  <c r="B420" i="7"/>
  <c r="B420" i="14" s="1"/>
  <c r="C420" i="7"/>
  <c r="C420" i="14" s="1"/>
  <c r="B421" i="7"/>
  <c r="B421" i="14" s="1"/>
  <c r="C421" i="7"/>
  <c r="C421" i="14" s="1"/>
  <c r="B422" i="7"/>
  <c r="B422" i="14" s="1"/>
  <c r="C422" i="7"/>
  <c r="C422" i="14" s="1"/>
  <c r="B423" i="7"/>
  <c r="B423" i="14" s="1"/>
  <c r="C423" i="7"/>
  <c r="C423" i="14" s="1"/>
  <c r="B424" i="7"/>
  <c r="B424" i="14" s="1"/>
  <c r="C424" i="7"/>
  <c r="C424" i="14" s="1"/>
  <c r="B425" i="7"/>
  <c r="B425" i="14" s="1"/>
  <c r="C425" i="7"/>
  <c r="C425" i="14" s="1"/>
  <c r="B426" i="7"/>
  <c r="B426" i="8" s="1"/>
  <c r="B426" i="20" s="1"/>
  <c r="C426" i="7"/>
  <c r="C426" i="14" s="1"/>
  <c r="B427" i="7"/>
  <c r="B427" i="14" s="1"/>
  <c r="C427" i="7"/>
  <c r="C427" i="14" s="1"/>
  <c r="B428" i="7"/>
  <c r="B428" i="14" s="1"/>
  <c r="C428" i="7"/>
  <c r="C428" i="14" s="1"/>
  <c r="B429" i="7"/>
  <c r="B429" i="14" s="1"/>
  <c r="C429" i="7"/>
  <c r="C429" i="14" s="1"/>
  <c r="B430" i="7"/>
  <c r="B430" i="14" s="1"/>
  <c r="C430" i="7"/>
  <c r="C430" i="14" s="1"/>
  <c r="B431" i="7"/>
  <c r="B431" i="14" s="1"/>
  <c r="C431" i="7"/>
  <c r="C431" i="14" s="1"/>
  <c r="B432" i="7"/>
  <c r="B432" i="14" s="1"/>
  <c r="C432" i="7"/>
  <c r="C432" i="14" s="1"/>
  <c r="B433" i="7"/>
  <c r="B433" i="14" s="1"/>
  <c r="C433" i="7"/>
  <c r="C433" i="14" s="1"/>
  <c r="B434" i="7"/>
  <c r="B434" i="14" s="1"/>
  <c r="C434" i="7"/>
  <c r="C434" i="14" s="1"/>
  <c r="B435" i="7"/>
  <c r="B435" i="14" s="1"/>
  <c r="C435" i="7"/>
  <c r="C435" i="14" s="1"/>
  <c r="B436" i="7"/>
  <c r="B436" i="14" s="1"/>
  <c r="C436" i="7"/>
  <c r="C436" i="14" s="1"/>
  <c r="B437" i="7"/>
  <c r="B437" i="8" s="1"/>
  <c r="B437" i="20" s="1"/>
  <c r="C437" i="7"/>
  <c r="C437" i="14" s="1"/>
  <c r="B438" i="7"/>
  <c r="B438" i="14" s="1"/>
  <c r="C438" i="7"/>
  <c r="C438" i="14" s="1"/>
  <c r="B439" i="7"/>
  <c r="B439" i="14" s="1"/>
  <c r="C439" i="7"/>
  <c r="C439" i="14" s="1"/>
  <c r="B440" i="7"/>
  <c r="B440" i="14" s="1"/>
  <c r="C440" i="7"/>
  <c r="C440" i="14" s="1"/>
  <c r="B441" i="7"/>
  <c r="B441" i="14" s="1"/>
  <c r="C441" i="7"/>
  <c r="C441" i="14" s="1"/>
  <c r="B442" i="7"/>
  <c r="B442" i="14" s="1"/>
  <c r="C442" i="7"/>
  <c r="C442" i="14" s="1"/>
  <c r="B443" i="7"/>
  <c r="B443" i="14" s="1"/>
  <c r="C443" i="7"/>
  <c r="C443" i="14" s="1"/>
  <c r="B444" i="7"/>
  <c r="B444" i="14" s="1"/>
  <c r="C444" i="7"/>
  <c r="C444" i="14" s="1"/>
  <c r="B445" i="7"/>
  <c r="B445" i="14" s="1"/>
  <c r="C445" i="7"/>
  <c r="C445" i="8" s="1"/>
  <c r="C445" i="20" s="1"/>
  <c r="B446" i="7"/>
  <c r="B446" i="14" s="1"/>
  <c r="C446" i="7"/>
  <c r="C446" i="14" s="1"/>
  <c r="B447" i="7"/>
  <c r="B447" i="14" s="1"/>
  <c r="C447" i="7"/>
  <c r="C447" i="14" s="1"/>
  <c r="B448" i="7"/>
  <c r="B448" i="14" s="1"/>
  <c r="C448" i="7"/>
  <c r="C448" i="14" s="1"/>
  <c r="B449" i="7"/>
  <c r="B449" i="14" s="1"/>
  <c r="C449" i="7"/>
  <c r="C449" i="14" s="1"/>
  <c r="B450" i="7"/>
  <c r="B450" i="14" s="1"/>
  <c r="C450" i="7"/>
  <c r="C450" i="14" s="1"/>
  <c r="B451" i="7"/>
  <c r="B451" i="14" s="1"/>
  <c r="C451" i="7"/>
  <c r="C451" i="14" s="1"/>
  <c r="B452" i="7"/>
  <c r="B452" i="14" s="1"/>
  <c r="C452" i="7"/>
  <c r="C452" i="14" s="1"/>
  <c r="B453" i="7"/>
  <c r="B453" i="14" s="1"/>
  <c r="C453" i="7"/>
  <c r="C453" i="14" s="1"/>
  <c r="B454" i="7"/>
  <c r="B454" i="14" s="1"/>
  <c r="C454" i="7"/>
  <c r="C454" i="14" s="1"/>
  <c r="B455" i="7"/>
  <c r="B455" i="14" s="1"/>
  <c r="C455" i="7"/>
  <c r="C455" i="14" s="1"/>
  <c r="B456" i="7"/>
  <c r="B456" i="14" s="1"/>
  <c r="C456" i="7"/>
  <c r="C456" i="14" s="1"/>
  <c r="B457" i="7"/>
  <c r="B457" i="14" s="1"/>
  <c r="C457" i="7"/>
  <c r="C457" i="14" s="1"/>
  <c r="B458" i="7"/>
  <c r="B458" i="14" s="1"/>
  <c r="C458" i="7"/>
  <c r="C458" i="14" s="1"/>
  <c r="B459" i="7"/>
  <c r="B459" i="14" s="1"/>
  <c r="C459" i="7"/>
  <c r="C459" i="14" s="1"/>
  <c r="B460" i="7"/>
  <c r="B460" i="14" s="1"/>
  <c r="C460" i="7"/>
  <c r="C460" i="14" s="1"/>
  <c r="B461" i="7"/>
  <c r="B461" i="14" s="1"/>
  <c r="C461" i="7"/>
  <c r="C461" i="8" s="1"/>
  <c r="C461" i="20" s="1"/>
  <c r="B462" i="7"/>
  <c r="B462" i="14" s="1"/>
  <c r="C462" i="7"/>
  <c r="C462" i="14" s="1"/>
  <c r="B463" i="7"/>
  <c r="B463" i="14" s="1"/>
  <c r="C463" i="7"/>
  <c r="C463" i="14" s="1"/>
  <c r="B464" i="7"/>
  <c r="B464" i="14" s="1"/>
  <c r="C464" i="7"/>
  <c r="C464" i="14" s="1"/>
  <c r="B465" i="7"/>
  <c r="B465" i="14" s="1"/>
  <c r="C465" i="7"/>
  <c r="C465" i="14" s="1"/>
  <c r="B466" i="7"/>
  <c r="B466" i="14" s="1"/>
  <c r="C466" i="7"/>
  <c r="C466" i="14" s="1"/>
  <c r="B467" i="7"/>
  <c r="B467" i="14" s="1"/>
  <c r="C467" i="7"/>
  <c r="C467" i="14" s="1"/>
  <c r="B468" i="7"/>
  <c r="B468" i="14" s="1"/>
  <c r="C468" i="7"/>
  <c r="C468" i="14" s="1"/>
  <c r="B469" i="7"/>
  <c r="B469" i="14" s="1"/>
  <c r="C469" i="7"/>
  <c r="C469" i="14" s="1"/>
  <c r="B470" i="7"/>
  <c r="B470" i="14" s="1"/>
  <c r="C470" i="7"/>
  <c r="C470" i="14" s="1"/>
  <c r="B471" i="7"/>
  <c r="B471" i="14" s="1"/>
  <c r="C471" i="7"/>
  <c r="C471" i="14" s="1"/>
  <c r="B472" i="7"/>
  <c r="B472" i="14" s="1"/>
  <c r="C472" i="7"/>
  <c r="C472" i="14" s="1"/>
  <c r="B473" i="7"/>
  <c r="B473" i="14" s="1"/>
  <c r="C473" i="7"/>
  <c r="C473" i="14" s="1"/>
  <c r="B474" i="7"/>
  <c r="B474" i="14" s="1"/>
  <c r="C474" i="7"/>
  <c r="C474" i="14" s="1"/>
  <c r="B475" i="7"/>
  <c r="B475" i="14" s="1"/>
  <c r="C475" i="7"/>
  <c r="C475" i="14" s="1"/>
  <c r="B476" i="7"/>
  <c r="B476" i="14" s="1"/>
  <c r="C476" i="7"/>
  <c r="C476" i="14" s="1"/>
  <c r="B477" i="7"/>
  <c r="B477" i="8" s="1"/>
  <c r="B477" i="20" s="1"/>
  <c r="C477" i="7"/>
  <c r="C477" i="14" s="1"/>
  <c r="B478" i="7"/>
  <c r="B478" i="14" s="1"/>
  <c r="C478" i="7"/>
  <c r="C478" i="14" s="1"/>
  <c r="B479" i="7"/>
  <c r="B479" i="14" s="1"/>
  <c r="C479" i="7"/>
  <c r="C479" i="14" s="1"/>
  <c r="B480" i="7"/>
  <c r="B480" i="14" s="1"/>
  <c r="C480" i="7"/>
  <c r="C480" i="14" s="1"/>
  <c r="B481" i="7"/>
  <c r="B481" i="14" s="1"/>
  <c r="C481" i="7"/>
  <c r="C481" i="14" s="1"/>
  <c r="B482" i="7"/>
  <c r="B482" i="14" s="1"/>
  <c r="C482" i="7"/>
  <c r="C482" i="14" s="1"/>
  <c r="B483" i="7"/>
  <c r="B483" i="14" s="1"/>
  <c r="C483" i="7"/>
  <c r="C483" i="14" s="1"/>
  <c r="B484" i="7"/>
  <c r="B484" i="14" s="1"/>
  <c r="C484" i="7"/>
  <c r="C484" i="14" s="1"/>
  <c r="B485" i="7"/>
  <c r="B485" i="14" s="1"/>
  <c r="C485" i="7"/>
  <c r="C485" i="14" s="1"/>
  <c r="B486" i="7"/>
  <c r="B486" i="14" s="1"/>
  <c r="C486" i="7"/>
  <c r="C486" i="14" s="1"/>
  <c r="B487" i="7"/>
  <c r="B487" i="14" s="1"/>
  <c r="C487" i="7"/>
  <c r="C487" i="14" s="1"/>
  <c r="B488" i="7"/>
  <c r="B488" i="14" s="1"/>
  <c r="C488" i="7"/>
  <c r="C488" i="14" s="1"/>
  <c r="B489" i="7"/>
  <c r="B489" i="14" s="1"/>
  <c r="C489" i="7"/>
  <c r="C489" i="14" s="1"/>
  <c r="B490" i="7"/>
  <c r="B490" i="14" s="1"/>
  <c r="C490" i="7"/>
  <c r="C490" i="14" s="1"/>
  <c r="B491" i="7"/>
  <c r="B491" i="14" s="1"/>
  <c r="C491" i="7"/>
  <c r="C491" i="14" s="1"/>
  <c r="B492" i="7"/>
  <c r="B492" i="14" s="1"/>
  <c r="C492" i="7"/>
  <c r="C492" i="14" s="1"/>
  <c r="B493" i="7"/>
  <c r="B493" i="14" s="1"/>
  <c r="C493" i="7"/>
  <c r="C493" i="14" s="1"/>
  <c r="B494" i="7"/>
  <c r="B494" i="14" s="1"/>
  <c r="C494" i="7"/>
  <c r="C494" i="14" s="1"/>
  <c r="B495" i="7"/>
  <c r="B495" i="14" s="1"/>
  <c r="C495" i="7"/>
  <c r="C495" i="14" s="1"/>
  <c r="B496" i="7"/>
  <c r="B496" i="14" s="1"/>
  <c r="C496" i="7"/>
  <c r="C496" i="14" s="1"/>
  <c r="B497" i="7"/>
  <c r="B497" i="14" s="1"/>
  <c r="C497" i="7"/>
  <c r="C497" i="14" s="1"/>
  <c r="B498" i="7"/>
  <c r="B498" i="14" s="1"/>
  <c r="C498" i="7"/>
  <c r="C498" i="14" s="1"/>
  <c r="B499" i="7"/>
  <c r="B499" i="14" s="1"/>
  <c r="C499" i="7"/>
  <c r="C499" i="14" s="1"/>
  <c r="B500" i="7"/>
  <c r="B500" i="14" s="1"/>
  <c r="C500" i="7"/>
  <c r="C500" i="14" s="1"/>
  <c r="B501" i="7"/>
  <c r="B501" i="14" s="1"/>
  <c r="C501" i="7"/>
  <c r="C501" i="8" s="1"/>
  <c r="C501" i="20" s="1"/>
  <c r="B502" i="7"/>
  <c r="B502" i="14" s="1"/>
  <c r="C502" i="7"/>
  <c r="C502" i="14" s="1"/>
  <c r="B503" i="7"/>
  <c r="B503" i="14" s="1"/>
  <c r="C503" i="7"/>
  <c r="C503" i="14" s="1"/>
  <c r="B504" i="7"/>
  <c r="B504" i="14" s="1"/>
  <c r="C504" i="7"/>
  <c r="C504" i="14" s="1"/>
  <c r="G61" i="17"/>
  <c r="H61" i="17"/>
  <c r="I61" i="17"/>
  <c r="J61" i="17"/>
  <c r="K61" i="17"/>
  <c r="L61" i="17"/>
  <c r="M61" i="17"/>
  <c r="N61" i="17"/>
  <c r="G62" i="17"/>
  <c r="H62" i="17"/>
  <c r="I62" i="17"/>
  <c r="J62" i="17"/>
  <c r="K62" i="17"/>
  <c r="L62" i="17"/>
  <c r="M62" i="17"/>
  <c r="N62" i="17"/>
  <c r="H60" i="17"/>
  <c r="I60" i="17"/>
  <c r="J60" i="17"/>
  <c r="K60" i="17"/>
  <c r="L60" i="17"/>
  <c r="L64" i="17" s="1"/>
  <c r="M60" i="17"/>
  <c r="N60" i="17"/>
  <c r="N64" i="17" s="1"/>
  <c r="G60" i="17"/>
  <c r="U504" i="14" l="1"/>
  <c r="T498" i="14"/>
  <c r="P498" i="14"/>
  <c r="T478" i="14"/>
  <c r="P478" i="14"/>
  <c r="T470" i="14"/>
  <c r="P470" i="14"/>
  <c r="T462" i="14"/>
  <c r="P462" i="14"/>
  <c r="T448" i="14"/>
  <c r="P448" i="14"/>
  <c r="T441" i="14"/>
  <c r="P441" i="14"/>
  <c r="T433" i="14"/>
  <c r="P433" i="14"/>
  <c r="T425" i="14"/>
  <c r="P425" i="14"/>
  <c r="T417" i="14"/>
  <c r="P417" i="14"/>
  <c r="T410" i="14"/>
  <c r="P410" i="14"/>
  <c r="T395" i="14"/>
  <c r="P395" i="14"/>
  <c r="T387" i="14"/>
  <c r="P387" i="14"/>
  <c r="T379" i="14"/>
  <c r="P379" i="14"/>
  <c r="T371" i="14"/>
  <c r="P371" i="14"/>
  <c r="T363" i="14"/>
  <c r="P363" i="14"/>
  <c r="T356" i="14"/>
  <c r="P356" i="14"/>
  <c r="T349" i="14"/>
  <c r="P349" i="14"/>
  <c r="T342" i="14"/>
  <c r="P342" i="14"/>
  <c r="T335" i="14"/>
  <c r="P335" i="14"/>
  <c r="T326" i="14"/>
  <c r="P326" i="14"/>
  <c r="T319" i="14"/>
  <c r="P319" i="14"/>
  <c r="T311" i="14"/>
  <c r="P311" i="14"/>
  <c r="T301" i="14"/>
  <c r="P301" i="14"/>
  <c r="T294" i="14"/>
  <c r="P294" i="14"/>
  <c r="T287" i="14"/>
  <c r="P287" i="14"/>
  <c r="T280" i="14"/>
  <c r="P280" i="14"/>
  <c r="T273" i="14"/>
  <c r="P273" i="14"/>
  <c r="T265" i="14"/>
  <c r="P265" i="14"/>
  <c r="T257" i="14"/>
  <c r="P257" i="14"/>
  <c r="T250" i="14"/>
  <c r="P250" i="14"/>
  <c r="T242" i="14"/>
  <c r="P242" i="14"/>
  <c r="T234" i="14"/>
  <c r="P234" i="14"/>
  <c r="T226" i="14"/>
  <c r="P226" i="14"/>
  <c r="T219" i="14"/>
  <c r="P219" i="14"/>
  <c r="T212" i="14"/>
  <c r="P212" i="14"/>
  <c r="T204" i="14"/>
  <c r="P204" i="14"/>
  <c r="T196" i="14"/>
  <c r="P196" i="14"/>
  <c r="T188" i="14"/>
  <c r="P188" i="14"/>
  <c r="T180" i="14"/>
  <c r="P180" i="14"/>
  <c r="T172" i="14"/>
  <c r="P172" i="14"/>
  <c r="T164" i="14"/>
  <c r="P164" i="14"/>
  <c r="T157" i="14"/>
  <c r="P157" i="14"/>
  <c r="T150" i="14"/>
  <c r="P150" i="14"/>
  <c r="T143" i="14"/>
  <c r="P143" i="14"/>
  <c r="T135" i="14"/>
  <c r="P135" i="14"/>
  <c r="T127" i="14"/>
  <c r="P127" i="14"/>
  <c r="T120" i="14"/>
  <c r="P120" i="14"/>
  <c r="T113" i="14"/>
  <c r="P113" i="14"/>
  <c r="T106" i="14"/>
  <c r="P106" i="14"/>
  <c r="T99" i="14"/>
  <c r="P99" i="14"/>
  <c r="T91" i="14"/>
  <c r="P91" i="14"/>
  <c r="T77" i="14"/>
  <c r="P77" i="14"/>
  <c r="T65" i="14"/>
  <c r="P65" i="14"/>
  <c r="U60" i="14"/>
  <c r="T59" i="14"/>
  <c r="P59" i="14"/>
  <c r="T52" i="14"/>
  <c r="P52" i="14"/>
  <c r="Q52" i="14" s="1"/>
  <c r="R52" i="14" s="1"/>
  <c r="T49" i="14"/>
  <c r="P49" i="14"/>
  <c r="T42" i="14"/>
  <c r="P42" i="14"/>
  <c r="T499" i="14"/>
  <c r="P499" i="14"/>
  <c r="T491" i="14"/>
  <c r="P491" i="14"/>
  <c r="Q491" i="14" s="1"/>
  <c r="R491" i="14" s="1"/>
  <c r="T486" i="14"/>
  <c r="P486" i="14"/>
  <c r="T479" i="14"/>
  <c r="P479" i="14"/>
  <c r="T471" i="14"/>
  <c r="P471" i="14"/>
  <c r="T463" i="14"/>
  <c r="P463" i="14"/>
  <c r="Q463" i="14" s="1"/>
  <c r="R463" i="14" s="1"/>
  <c r="T456" i="14"/>
  <c r="P456" i="14"/>
  <c r="T449" i="14"/>
  <c r="P449" i="14"/>
  <c r="T442" i="14"/>
  <c r="P442" i="14"/>
  <c r="T434" i="14"/>
  <c r="P434" i="14"/>
  <c r="Q434" i="14" s="1"/>
  <c r="R434" i="14" s="1"/>
  <c r="T426" i="14"/>
  <c r="P426" i="14"/>
  <c r="T418" i="14"/>
  <c r="P418" i="14"/>
  <c r="T403" i="14"/>
  <c r="P403" i="14"/>
  <c r="T396" i="14"/>
  <c r="P396" i="14"/>
  <c r="Q396" i="14" s="1"/>
  <c r="R396" i="14" s="1"/>
  <c r="T388" i="14"/>
  <c r="P388" i="14"/>
  <c r="T380" i="14"/>
  <c r="P380" i="14"/>
  <c r="T372" i="14"/>
  <c r="P372" i="14"/>
  <c r="T364" i="14"/>
  <c r="P364" i="14"/>
  <c r="Q364" i="14" s="1"/>
  <c r="R364" i="14" s="1"/>
  <c r="T357" i="14"/>
  <c r="P357" i="14"/>
  <c r="T350" i="14"/>
  <c r="P350" i="14"/>
  <c r="T343" i="14"/>
  <c r="P343" i="14"/>
  <c r="T336" i="14"/>
  <c r="P336" i="14"/>
  <c r="Q336" i="14" s="1"/>
  <c r="R336" i="14" s="1"/>
  <c r="T327" i="14"/>
  <c r="P327" i="14"/>
  <c r="T320" i="14"/>
  <c r="P320" i="14"/>
  <c r="T312" i="14"/>
  <c r="P312" i="14"/>
  <c r="T303" i="14"/>
  <c r="P303" i="14"/>
  <c r="Q303" i="14" s="1"/>
  <c r="R303" i="14" s="1"/>
  <c r="T302" i="14"/>
  <c r="P302" i="14"/>
  <c r="T295" i="14"/>
  <c r="P295" i="14"/>
  <c r="T288" i="14"/>
  <c r="P288" i="14"/>
  <c r="T281" i="14"/>
  <c r="P281" i="14"/>
  <c r="Q281" i="14" s="1"/>
  <c r="R281" i="14" s="1"/>
  <c r="T274" i="14"/>
  <c r="P274" i="14"/>
  <c r="T266" i="14"/>
  <c r="P266" i="14"/>
  <c r="T258" i="14"/>
  <c r="P258" i="14"/>
  <c r="T243" i="14"/>
  <c r="P243" i="14"/>
  <c r="Q243" i="14" s="1"/>
  <c r="R243" i="14" s="1"/>
  <c r="T235" i="14"/>
  <c r="P235" i="14"/>
  <c r="T227" i="14"/>
  <c r="P227" i="14"/>
  <c r="T220" i="14"/>
  <c r="P220" i="14"/>
  <c r="T213" i="14"/>
  <c r="P213" i="14"/>
  <c r="Q213" i="14" s="1"/>
  <c r="R213" i="14" s="1"/>
  <c r="T205" i="14"/>
  <c r="P205" i="14"/>
  <c r="T197" i="14"/>
  <c r="P197" i="14"/>
  <c r="T189" i="14"/>
  <c r="P189" i="14"/>
  <c r="T181" i="14"/>
  <c r="P181" i="14"/>
  <c r="Q181" i="14" s="1"/>
  <c r="R181" i="14" s="1"/>
  <c r="T173" i="14"/>
  <c r="P173" i="14"/>
  <c r="T165" i="14"/>
  <c r="P165" i="14"/>
  <c r="T158" i="14"/>
  <c r="P158" i="14"/>
  <c r="T151" i="14"/>
  <c r="P151" i="14"/>
  <c r="Q151" i="14" s="1"/>
  <c r="R151" i="14" s="1"/>
  <c r="T144" i="14"/>
  <c r="P144" i="14"/>
  <c r="T136" i="14"/>
  <c r="P136" i="14"/>
  <c r="T128" i="14"/>
  <c r="P128" i="14"/>
  <c r="T121" i="14"/>
  <c r="P121" i="14"/>
  <c r="Q121" i="14" s="1"/>
  <c r="R121" i="14" s="1"/>
  <c r="T114" i="14"/>
  <c r="P114" i="14"/>
  <c r="T107" i="14"/>
  <c r="P107" i="14"/>
  <c r="T100" i="14"/>
  <c r="P100" i="14"/>
  <c r="T93" i="14"/>
  <c r="P93" i="14"/>
  <c r="Q93" i="14" s="1"/>
  <c r="R93" i="14" s="1"/>
  <c r="T92" i="14"/>
  <c r="P92" i="14"/>
  <c r="T85" i="14"/>
  <c r="P85" i="14"/>
  <c r="T84" i="14"/>
  <c r="P84" i="14"/>
  <c r="T78" i="14"/>
  <c r="P78" i="14"/>
  <c r="Q78" i="14" s="1"/>
  <c r="R78" i="14" s="1"/>
  <c r="T70" i="14"/>
  <c r="P70" i="14"/>
  <c r="T46" i="14"/>
  <c r="P46" i="14"/>
  <c r="T35" i="14"/>
  <c r="P35" i="14"/>
  <c r="T500" i="14"/>
  <c r="P500" i="14"/>
  <c r="Q500" i="14" s="1"/>
  <c r="R500" i="14" s="1"/>
  <c r="T492" i="14"/>
  <c r="P492" i="14"/>
  <c r="T487" i="14"/>
  <c r="P487" i="14"/>
  <c r="T480" i="14"/>
  <c r="P480" i="14"/>
  <c r="T472" i="14"/>
  <c r="P472" i="14"/>
  <c r="Q472" i="14" s="1"/>
  <c r="R472" i="14" s="1"/>
  <c r="T464" i="14"/>
  <c r="P464" i="14"/>
  <c r="T457" i="14"/>
  <c r="P457" i="14"/>
  <c r="T450" i="14"/>
  <c r="P450" i="14"/>
  <c r="T443" i="14"/>
  <c r="P443" i="14"/>
  <c r="Q443" i="14" s="1"/>
  <c r="R443" i="14" s="1"/>
  <c r="T435" i="14"/>
  <c r="P435" i="14"/>
  <c r="T427" i="14"/>
  <c r="P427" i="14"/>
  <c r="T419" i="14"/>
  <c r="P419" i="14"/>
  <c r="T411" i="14"/>
  <c r="P411" i="14"/>
  <c r="Q411" i="14" s="1"/>
  <c r="R411" i="14" s="1"/>
  <c r="T404" i="14"/>
  <c r="P404" i="14"/>
  <c r="T397" i="14"/>
  <c r="P397" i="14"/>
  <c r="T389" i="14"/>
  <c r="P389" i="14"/>
  <c r="T381" i="14"/>
  <c r="P381" i="14"/>
  <c r="Q381" i="14" s="1"/>
  <c r="R381" i="14" s="1"/>
  <c r="T373" i="14"/>
  <c r="P373" i="14"/>
  <c r="T365" i="14"/>
  <c r="P365" i="14"/>
  <c r="T358" i="14"/>
  <c r="P358" i="14"/>
  <c r="T351" i="14"/>
  <c r="P351" i="14"/>
  <c r="Q351" i="14" s="1"/>
  <c r="R351" i="14" s="1"/>
  <c r="T337" i="14"/>
  <c r="P337" i="14"/>
  <c r="T328" i="14"/>
  <c r="P328" i="14"/>
  <c r="T321" i="14"/>
  <c r="P321" i="14"/>
  <c r="T313" i="14"/>
  <c r="P313" i="14"/>
  <c r="Q313" i="14" s="1"/>
  <c r="R313" i="14" s="1"/>
  <c r="T305" i="14"/>
  <c r="P305" i="14"/>
  <c r="T304" i="14"/>
  <c r="P304" i="14"/>
  <c r="T296" i="14"/>
  <c r="P296" i="14"/>
  <c r="T289" i="14"/>
  <c r="P289" i="14"/>
  <c r="Q289" i="14" s="1"/>
  <c r="R289" i="14" s="1"/>
  <c r="T282" i="14"/>
  <c r="P282" i="14"/>
  <c r="T275" i="14"/>
  <c r="P275" i="14"/>
  <c r="T267" i="14"/>
  <c r="P267" i="14"/>
  <c r="T259" i="14"/>
  <c r="P259" i="14"/>
  <c r="Q259" i="14" s="1"/>
  <c r="R259" i="14" s="1"/>
  <c r="T251" i="14"/>
  <c r="P251" i="14"/>
  <c r="T244" i="14"/>
  <c r="P244" i="14"/>
  <c r="T236" i="14"/>
  <c r="P236" i="14"/>
  <c r="T228" i="14"/>
  <c r="P228" i="14"/>
  <c r="Q228" i="14" s="1"/>
  <c r="R228" i="14" s="1"/>
  <c r="T221" i="14"/>
  <c r="P221" i="14"/>
  <c r="T214" i="14"/>
  <c r="P214" i="14"/>
  <c r="T206" i="14"/>
  <c r="P206" i="14"/>
  <c r="T198" i="14"/>
  <c r="P198" i="14"/>
  <c r="Q198" i="14" s="1"/>
  <c r="R198" i="14" s="1"/>
  <c r="T190" i="14"/>
  <c r="P190" i="14"/>
  <c r="T182" i="14"/>
  <c r="P182" i="14"/>
  <c r="T174" i="14"/>
  <c r="P174" i="14"/>
  <c r="U168" i="14"/>
  <c r="T166" i="14"/>
  <c r="P166" i="14"/>
  <c r="T159" i="14"/>
  <c r="P159" i="14"/>
  <c r="T145" i="14"/>
  <c r="P145" i="14"/>
  <c r="T137" i="14"/>
  <c r="P137" i="14"/>
  <c r="T129" i="14"/>
  <c r="P129" i="14"/>
  <c r="T115" i="14"/>
  <c r="P115" i="14"/>
  <c r="T108" i="14"/>
  <c r="P108" i="14"/>
  <c r="T101" i="14"/>
  <c r="P101" i="14"/>
  <c r="T94" i="14"/>
  <c r="P94" i="14"/>
  <c r="T86" i="14"/>
  <c r="P86" i="14"/>
  <c r="T71" i="14"/>
  <c r="P71" i="14"/>
  <c r="T61" i="14"/>
  <c r="P61" i="14"/>
  <c r="T60" i="14"/>
  <c r="P60" i="14"/>
  <c r="T57" i="14"/>
  <c r="P57" i="14"/>
  <c r="T43" i="14"/>
  <c r="P43" i="14"/>
  <c r="T39" i="14"/>
  <c r="P39" i="14"/>
  <c r="T501" i="14"/>
  <c r="P501" i="14"/>
  <c r="T493" i="14"/>
  <c r="P493" i="14"/>
  <c r="T488" i="14"/>
  <c r="P488" i="14"/>
  <c r="T481" i="14"/>
  <c r="P481" i="14"/>
  <c r="T473" i="14"/>
  <c r="P473" i="14"/>
  <c r="T465" i="14"/>
  <c r="P465" i="14"/>
  <c r="T458" i="14"/>
  <c r="P458" i="14"/>
  <c r="T451" i="14"/>
  <c r="P451" i="14"/>
  <c r="T444" i="14"/>
  <c r="P444" i="14"/>
  <c r="T436" i="14"/>
  <c r="P436" i="14"/>
  <c r="T428" i="14"/>
  <c r="P428" i="14"/>
  <c r="T420" i="14"/>
  <c r="P420" i="14"/>
  <c r="T412" i="14"/>
  <c r="P412" i="14"/>
  <c r="T405" i="14"/>
  <c r="P405" i="14"/>
  <c r="T398" i="14"/>
  <c r="P398" i="14"/>
  <c r="T390" i="14"/>
  <c r="P390" i="14"/>
  <c r="T382" i="14"/>
  <c r="P382" i="14"/>
  <c r="T374" i="14"/>
  <c r="P374" i="14"/>
  <c r="T366" i="14"/>
  <c r="P366" i="14"/>
  <c r="T359" i="14"/>
  <c r="P359" i="14"/>
  <c r="T344" i="14"/>
  <c r="P344" i="14"/>
  <c r="T330" i="14"/>
  <c r="P330" i="14"/>
  <c r="T329" i="14"/>
  <c r="P329" i="14"/>
  <c r="T322" i="14"/>
  <c r="P322" i="14"/>
  <c r="T314" i="14"/>
  <c r="P314" i="14"/>
  <c r="T306" i="14"/>
  <c r="P306" i="14"/>
  <c r="T297" i="14"/>
  <c r="P297" i="14"/>
  <c r="T290" i="14"/>
  <c r="P290" i="14"/>
  <c r="T283" i="14"/>
  <c r="P283" i="14"/>
  <c r="T268" i="14"/>
  <c r="P268" i="14"/>
  <c r="T260" i="14"/>
  <c r="P260" i="14"/>
  <c r="T252" i="14"/>
  <c r="P252" i="14"/>
  <c r="T246" i="14"/>
  <c r="P246" i="14"/>
  <c r="T245" i="14"/>
  <c r="P245" i="14"/>
  <c r="T237" i="14"/>
  <c r="P237" i="14"/>
  <c r="T229" i="14"/>
  <c r="P229" i="14"/>
  <c r="T222" i="14"/>
  <c r="P222" i="14"/>
  <c r="T215" i="14"/>
  <c r="P215" i="14"/>
  <c r="T207" i="14"/>
  <c r="P207" i="14"/>
  <c r="T199" i="14"/>
  <c r="P199" i="14"/>
  <c r="T191" i="14"/>
  <c r="P191" i="14"/>
  <c r="T183" i="14"/>
  <c r="P183" i="14"/>
  <c r="T175" i="14"/>
  <c r="P175" i="14"/>
  <c r="T167" i="14"/>
  <c r="P167" i="14"/>
  <c r="T160" i="14"/>
  <c r="P160" i="14"/>
  <c r="T152" i="14"/>
  <c r="P152" i="14"/>
  <c r="T146" i="14"/>
  <c r="P146" i="14"/>
  <c r="T138" i="14"/>
  <c r="P138" i="14"/>
  <c r="T130" i="14"/>
  <c r="P130" i="14"/>
  <c r="T122" i="14"/>
  <c r="P122" i="14"/>
  <c r="T116" i="14"/>
  <c r="P116" i="14"/>
  <c r="T109" i="14"/>
  <c r="P109" i="14"/>
  <c r="T102" i="14"/>
  <c r="P102" i="14"/>
  <c r="T79" i="14"/>
  <c r="P79" i="14"/>
  <c r="T72" i="14"/>
  <c r="P72" i="14"/>
  <c r="T66" i="14"/>
  <c r="P66" i="14"/>
  <c r="T63" i="14"/>
  <c r="P63" i="14"/>
  <c r="Q63" i="14" s="1"/>
  <c r="R63" i="14" s="1"/>
  <c r="T62" i="14"/>
  <c r="P62" i="14"/>
  <c r="T53" i="14"/>
  <c r="P53" i="14"/>
  <c r="T50" i="14"/>
  <c r="P50" i="14"/>
  <c r="T36" i="14"/>
  <c r="P36" i="14"/>
  <c r="T494" i="14"/>
  <c r="P494" i="14"/>
  <c r="T482" i="14"/>
  <c r="P482" i="14"/>
  <c r="T474" i="14"/>
  <c r="P474" i="14"/>
  <c r="T466" i="14"/>
  <c r="P466" i="14"/>
  <c r="T459" i="14"/>
  <c r="P459" i="14"/>
  <c r="T452" i="14"/>
  <c r="P452" i="14"/>
  <c r="Q452" i="14" s="1"/>
  <c r="R452" i="14" s="1"/>
  <c r="T445" i="14"/>
  <c r="P445" i="14"/>
  <c r="T437" i="14"/>
  <c r="P437" i="14"/>
  <c r="Q437" i="14" s="1"/>
  <c r="R437" i="14" s="1"/>
  <c r="T429" i="14"/>
  <c r="P429" i="14"/>
  <c r="T421" i="14"/>
  <c r="P421" i="14"/>
  <c r="T413" i="14"/>
  <c r="P413" i="14"/>
  <c r="T406" i="14"/>
  <c r="P406" i="14"/>
  <c r="Q406" i="14" s="1"/>
  <c r="R406" i="14" s="1"/>
  <c r="T399" i="14"/>
  <c r="P399" i="14"/>
  <c r="T391" i="14"/>
  <c r="P391" i="14"/>
  <c r="T383" i="14"/>
  <c r="P383" i="14"/>
  <c r="T375" i="14"/>
  <c r="P375" i="14"/>
  <c r="Q375" i="14" s="1"/>
  <c r="R375" i="14" s="1"/>
  <c r="T367" i="14"/>
  <c r="P367" i="14"/>
  <c r="T360" i="14"/>
  <c r="P360" i="14"/>
  <c r="Q360" i="14" s="1"/>
  <c r="R360" i="14" s="1"/>
  <c r="T352" i="14"/>
  <c r="P352" i="14"/>
  <c r="T345" i="14"/>
  <c r="P345" i="14"/>
  <c r="T338" i="14"/>
  <c r="P338" i="14"/>
  <c r="T331" i="14"/>
  <c r="P331" i="14"/>
  <c r="T323" i="14"/>
  <c r="P323" i="14"/>
  <c r="T315" i="14"/>
  <c r="P315" i="14"/>
  <c r="T307" i="14"/>
  <c r="P307" i="14"/>
  <c r="Q307" i="14" s="1"/>
  <c r="R307" i="14" s="1"/>
  <c r="T298" i="14"/>
  <c r="P298" i="14"/>
  <c r="T276" i="14"/>
  <c r="P276" i="14"/>
  <c r="T269" i="14"/>
  <c r="P269" i="14"/>
  <c r="Q269" i="14" s="1"/>
  <c r="R269" i="14" s="1"/>
  <c r="T261" i="14"/>
  <c r="P261" i="14"/>
  <c r="T253" i="14"/>
  <c r="P253" i="14"/>
  <c r="Q253" i="14" s="1"/>
  <c r="R253" i="14" s="1"/>
  <c r="T238" i="14"/>
  <c r="P238" i="14"/>
  <c r="Q238" i="14" s="1"/>
  <c r="R238" i="14" s="1"/>
  <c r="T230" i="14"/>
  <c r="P230" i="14"/>
  <c r="T223" i="14"/>
  <c r="P223" i="14"/>
  <c r="T216" i="14"/>
  <c r="P216" i="14"/>
  <c r="T208" i="14"/>
  <c r="P208" i="14"/>
  <c r="T200" i="14"/>
  <c r="P200" i="14"/>
  <c r="T192" i="14"/>
  <c r="P192" i="14"/>
  <c r="T184" i="14"/>
  <c r="P184" i="14"/>
  <c r="T176" i="14"/>
  <c r="P176" i="14"/>
  <c r="Q176" i="14" s="1"/>
  <c r="R176" i="14" s="1"/>
  <c r="T169" i="14"/>
  <c r="P169" i="14"/>
  <c r="T168" i="14"/>
  <c r="P168" i="14"/>
  <c r="Q168" i="14" s="1"/>
  <c r="R168" i="14" s="1"/>
  <c r="T161" i="14"/>
  <c r="P161" i="14"/>
  <c r="Q161" i="14" s="1"/>
  <c r="R161" i="14" s="1"/>
  <c r="T153" i="14"/>
  <c r="P153" i="14"/>
  <c r="T147" i="14"/>
  <c r="P147" i="14"/>
  <c r="T139" i="14"/>
  <c r="P139" i="14"/>
  <c r="T131" i="14"/>
  <c r="P131" i="14"/>
  <c r="Q131" i="14" s="1"/>
  <c r="R131" i="14" s="1"/>
  <c r="T123" i="14"/>
  <c r="P123" i="14"/>
  <c r="T117" i="14"/>
  <c r="P117" i="14"/>
  <c r="T110" i="14"/>
  <c r="P110" i="14"/>
  <c r="T95" i="14"/>
  <c r="P95" i="14"/>
  <c r="Q95" i="14" s="1"/>
  <c r="R95" i="14" s="1"/>
  <c r="T87" i="14"/>
  <c r="P87" i="14"/>
  <c r="Q87" i="14" s="1"/>
  <c r="R87" i="14" s="1"/>
  <c r="T80" i="14"/>
  <c r="P80" i="14"/>
  <c r="T73" i="14"/>
  <c r="P73" i="14"/>
  <c r="T67" i="14"/>
  <c r="P67" i="14"/>
  <c r="Q67" i="14" s="1"/>
  <c r="R67" i="14" s="1"/>
  <c r="T54" i="14"/>
  <c r="P54" i="14"/>
  <c r="T47" i="14"/>
  <c r="P47" i="14"/>
  <c r="T44" i="14"/>
  <c r="P44" i="14"/>
  <c r="T40" i="14"/>
  <c r="P40" i="14"/>
  <c r="T502" i="14"/>
  <c r="P502" i="14"/>
  <c r="Q502" i="14" s="1"/>
  <c r="R502" i="14" s="1"/>
  <c r="T495" i="14"/>
  <c r="P495" i="14"/>
  <c r="T489" i="14"/>
  <c r="P489" i="14"/>
  <c r="T483" i="14"/>
  <c r="P483" i="14"/>
  <c r="Q483" i="14" s="1"/>
  <c r="R483" i="14" s="1"/>
  <c r="T475" i="14"/>
  <c r="P475" i="14"/>
  <c r="T467" i="14"/>
  <c r="P467" i="14"/>
  <c r="T460" i="14"/>
  <c r="P460" i="14"/>
  <c r="Q460" i="14" s="1"/>
  <c r="R460" i="14" s="1"/>
  <c r="T453" i="14"/>
  <c r="P453" i="14"/>
  <c r="Q453" i="14" s="1"/>
  <c r="R453" i="14" s="1"/>
  <c r="T446" i="14"/>
  <c r="P446" i="14"/>
  <c r="T438" i="14"/>
  <c r="P438" i="14"/>
  <c r="T430" i="14"/>
  <c r="P430" i="14"/>
  <c r="T422" i="14"/>
  <c r="P422" i="14"/>
  <c r="Q422" i="14" s="1"/>
  <c r="R422" i="14" s="1"/>
  <c r="T414" i="14"/>
  <c r="P414" i="14"/>
  <c r="Q414" i="14" s="1"/>
  <c r="R414" i="14" s="1"/>
  <c r="T407" i="14"/>
  <c r="P407" i="14"/>
  <c r="T400" i="14"/>
  <c r="P400" i="14"/>
  <c r="T392" i="14"/>
  <c r="P392" i="14"/>
  <c r="T384" i="14"/>
  <c r="P384" i="14"/>
  <c r="Q384" i="14" s="1"/>
  <c r="R384" i="14" s="1"/>
  <c r="T376" i="14"/>
  <c r="P376" i="14"/>
  <c r="T368" i="14"/>
  <c r="P368" i="14"/>
  <c r="T361" i="14"/>
  <c r="P361" i="14"/>
  <c r="Q361" i="14" s="1"/>
  <c r="R361" i="14" s="1"/>
  <c r="T353" i="14"/>
  <c r="P353" i="14"/>
  <c r="Q353" i="14" s="1"/>
  <c r="R353" i="14" s="1"/>
  <c r="T346" i="14"/>
  <c r="P346" i="14"/>
  <c r="Q346" i="14" s="1"/>
  <c r="R346" i="14" s="1"/>
  <c r="T339" i="14"/>
  <c r="P339" i="14"/>
  <c r="Q339" i="14" s="1"/>
  <c r="R339" i="14" s="1"/>
  <c r="T332" i="14"/>
  <c r="P332" i="14"/>
  <c r="Q332" i="14" s="1"/>
  <c r="R332" i="14" s="1"/>
  <c r="T316" i="14"/>
  <c r="P316" i="14"/>
  <c r="Q316" i="14" s="1"/>
  <c r="R316" i="14" s="1"/>
  <c r="T308" i="14"/>
  <c r="P308" i="14"/>
  <c r="T299" i="14"/>
  <c r="P299" i="14"/>
  <c r="T291" i="14"/>
  <c r="P291" i="14"/>
  <c r="T284" i="14"/>
  <c r="P284" i="14"/>
  <c r="T277" i="14"/>
  <c r="P277" i="14"/>
  <c r="T270" i="14"/>
  <c r="P270" i="14"/>
  <c r="T262" i="14"/>
  <c r="P262" i="14"/>
  <c r="Q262" i="14" s="1"/>
  <c r="R262" i="14" s="1"/>
  <c r="T254" i="14"/>
  <c r="P254" i="14"/>
  <c r="T247" i="14"/>
  <c r="P247" i="14"/>
  <c r="T239" i="14"/>
  <c r="P239" i="14"/>
  <c r="T231" i="14"/>
  <c r="P231" i="14"/>
  <c r="Q231" i="14" s="1"/>
  <c r="R231" i="14" s="1"/>
  <c r="T224" i="14"/>
  <c r="P224" i="14"/>
  <c r="Q224" i="14" s="1"/>
  <c r="R224" i="14" s="1"/>
  <c r="T217" i="14"/>
  <c r="P217" i="14"/>
  <c r="T209" i="14"/>
  <c r="P209" i="14"/>
  <c r="T201" i="14"/>
  <c r="P201" i="14"/>
  <c r="T193" i="14"/>
  <c r="P193" i="14"/>
  <c r="Q193" i="14" s="1"/>
  <c r="R193" i="14" s="1"/>
  <c r="T185" i="14"/>
  <c r="P185" i="14"/>
  <c r="T177" i="14"/>
  <c r="P177" i="14"/>
  <c r="Q177" i="14" s="1"/>
  <c r="R177" i="14" s="1"/>
  <c r="T170" i="14"/>
  <c r="P170" i="14"/>
  <c r="Q170" i="14" s="1"/>
  <c r="R170" i="14" s="1"/>
  <c r="T162" i="14"/>
  <c r="P162" i="14"/>
  <c r="Q162" i="14" s="1"/>
  <c r="R162" i="14" s="1"/>
  <c r="T154" i="14"/>
  <c r="P154" i="14"/>
  <c r="T148" i="14"/>
  <c r="P148" i="14"/>
  <c r="T140" i="14"/>
  <c r="P140" i="14"/>
  <c r="Q140" i="14" s="1"/>
  <c r="R140" i="14" s="1"/>
  <c r="T132" i="14"/>
  <c r="P132" i="14"/>
  <c r="T124" i="14"/>
  <c r="P124" i="14"/>
  <c r="T118" i="14"/>
  <c r="P118" i="14"/>
  <c r="T103" i="14"/>
  <c r="P103" i="14"/>
  <c r="T96" i="14"/>
  <c r="P96" i="14"/>
  <c r="Q96" i="14" s="1"/>
  <c r="R96" i="14" s="1"/>
  <c r="T88" i="14"/>
  <c r="P88" i="14"/>
  <c r="T81" i="14"/>
  <c r="P81" i="14"/>
  <c r="T74" i="14"/>
  <c r="P74" i="14"/>
  <c r="Q74" i="14" s="1"/>
  <c r="R74" i="14" s="1"/>
  <c r="T68" i="14"/>
  <c r="P68" i="14"/>
  <c r="T64" i="14"/>
  <c r="P64" i="14"/>
  <c r="T58" i="14"/>
  <c r="P58" i="14"/>
  <c r="T55" i="14"/>
  <c r="P55" i="14"/>
  <c r="T37" i="14"/>
  <c r="P37" i="14"/>
  <c r="T503" i="14"/>
  <c r="P503" i="14"/>
  <c r="T496" i="14"/>
  <c r="P496" i="14"/>
  <c r="T484" i="14"/>
  <c r="P484" i="14"/>
  <c r="Q484" i="14" s="1"/>
  <c r="R484" i="14" s="1"/>
  <c r="T476" i="14"/>
  <c r="P476" i="14"/>
  <c r="Q476" i="14" s="1"/>
  <c r="R476" i="14" s="1"/>
  <c r="T468" i="14"/>
  <c r="P468" i="14"/>
  <c r="T454" i="14"/>
  <c r="P454" i="14"/>
  <c r="T447" i="14"/>
  <c r="P447" i="14"/>
  <c r="T439" i="14"/>
  <c r="P439" i="14"/>
  <c r="T431" i="14"/>
  <c r="P431" i="14"/>
  <c r="T423" i="14"/>
  <c r="P423" i="14"/>
  <c r="T415" i="14"/>
  <c r="P415" i="14"/>
  <c r="Q415" i="14" s="1"/>
  <c r="R415" i="14" s="1"/>
  <c r="T408" i="14"/>
  <c r="P408" i="14"/>
  <c r="T401" i="14"/>
  <c r="P401" i="14"/>
  <c r="Q401" i="14" s="1"/>
  <c r="R401" i="14" s="1"/>
  <c r="T393" i="14"/>
  <c r="P393" i="14"/>
  <c r="T385" i="14"/>
  <c r="P385" i="14"/>
  <c r="T377" i="14"/>
  <c r="P377" i="14"/>
  <c r="Q377" i="14" s="1"/>
  <c r="R377" i="14" s="1"/>
  <c r="T369" i="14"/>
  <c r="P369" i="14"/>
  <c r="Q369" i="14" s="1"/>
  <c r="R369" i="14" s="1"/>
  <c r="T362" i="14"/>
  <c r="P362" i="14"/>
  <c r="Q362" i="14" s="1"/>
  <c r="R362" i="14" s="1"/>
  <c r="T354" i="14"/>
  <c r="P354" i="14"/>
  <c r="T347" i="14"/>
  <c r="P347" i="14"/>
  <c r="T340" i="14"/>
  <c r="P340" i="14"/>
  <c r="Q340" i="14" s="1"/>
  <c r="R340" i="14" s="1"/>
  <c r="T333" i="14"/>
  <c r="P333" i="14"/>
  <c r="T324" i="14"/>
  <c r="P324" i="14"/>
  <c r="T317" i="14"/>
  <c r="P317" i="14"/>
  <c r="Q317" i="14" s="1"/>
  <c r="R317" i="14" s="1"/>
  <c r="T309" i="14"/>
  <c r="P309" i="14"/>
  <c r="T292" i="14"/>
  <c r="P292" i="14"/>
  <c r="T285" i="14"/>
  <c r="P285" i="14"/>
  <c r="Q285" i="14" s="1"/>
  <c r="R285" i="14" s="1"/>
  <c r="T278" i="14"/>
  <c r="P278" i="14"/>
  <c r="T271" i="14"/>
  <c r="P271" i="14"/>
  <c r="T263" i="14"/>
  <c r="P263" i="14"/>
  <c r="Q263" i="14" s="1"/>
  <c r="R263" i="14" s="1"/>
  <c r="T255" i="14"/>
  <c r="P255" i="14"/>
  <c r="Q255" i="14" s="1"/>
  <c r="R255" i="14" s="1"/>
  <c r="T248" i="14"/>
  <c r="P248" i="14"/>
  <c r="T240" i="14"/>
  <c r="P240" i="14"/>
  <c r="T232" i="14"/>
  <c r="P232" i="14"/>
  <c r="T218" i="14"/>
  <c r="P218" i="14"/>
  <c r="Q218" i="14" s="1"/>
  <c r="R218" i="14" s="1"/>
  <c r="T210" i="14"/>
  <c r="P210" i="14"/>
  <c r="Q210" i="14" s="1"/>
  <c r="R210" i="14" s="1"/>
  <c r="T202" i="14"/>
  <c r="P202" i="14"/>
  <c r="Q202" i="14" s="1"/>
  <c r="R202" i="14" s="1"/>
  <c r="T194" i="14"/>
  <c r="P194" i="14"/>
  <c r="Q194" i="14" s="1"/>
  <c r="R194" i="14" s="1"/>
  <c r="T186" i="14"/>
  <c r="P186" i="14"/>
  <c r="T178" i="14"/>
  <c r="P178" i="14"/>
  <c r="T171" i="14"/>
  <c r="P171" i="14"/>
  <c r="Q171" i="14" s="1"/>
  <c r="R171" i="14" s="1"/>
  <c r="T155" i="14"/>
  <c r="P155" i="14"/>
  <c r="T149" i="14"/>
  <c r="P149" i="14"/>
  <c r="Q149" i="14" s="1"/>
  <c r="R149" i="14" s="1"/>
  <c r="T141" i="14"/>
  <c r="P141" i="14"/>
  <c r="T133" i="14"/>
  <c r="P133" i="14"/>
  <c r="Q133" i="14" s="1"/>
  <c r="R133" i="14" s="1"/>
  <c r="T125" i="14"/>
  <c r="P125" i="14"/>
  <c r="T111" i="14"/>
  <c r="P111" i="14"/>
  <c r="T104" i="14"/>
  <c r="P104" i="14"/>
  <c r="T97" i="14"/>
  <c r="P97" i="14"/>
  <c r="T89" i="14"/>
  <c r="P89" i="14"/>
  <c r="Q89" i="14" s="1"/>
  <c r="R89" i="14" s="1"/>
  <c r="T82" i="14"/>
  <c r="P82" i="14"/>
  <c r="Q82" i="14" s="1"/>
  <c r="R82" i="14" s="1"/>
  <c r="T75" i="14"/>
  <c r="P75" i="14"/>
  <c r="Q75" i="14" s="1"/>
  <c r="R75" i="14" s="1"/>
  <c r="T69" i="14"/>
  <c r="P69" i="14"/>
  <c r="T51" i="14"/>
  <c r="P51" i="14"/>
  <c r="T48" i="14"/>
  <c r="P48" i="14"/>
  <c r="T41" i="14"/>
  <c r="P41" i="14"/>
  <c r="Q41" i="14" s="1"/>
  <c r="R41" i="14" s="1"/>
  <c r="T504" i="14"/>
  <c r="P504" i="14"/>
  <c r="Q504" i="14" s="1"/>
  <c r="R504" i="14" s="1"/>
  <c r="T497" i="14"/>
  <c r="P497" i="14"/>
  <c r="T490" i="14"/>
  <c r="P490" i="14"/>
  <c r="Q490" i="14" s="1"/>
  <c r="R490" i="14" s="1"/>
  <c r="T485" i="14"/>
  <c r="P485" i="14"/>
  <c r="T477" i="14"/>
  <c r="P477" i="14"/>
  <c r="Q477" i="14" s="1"/>
  <c r="R477" i="14" s="1"/>
  <c r="T469" i="14"/>
  <c r="P469" i="14"/>
  <c r="T461" i="14"/>
  <c r="P461" i="14"/>
  <c r="Q461" i="14" s="1"/>
  <c r="R461" i="14" s="1"/>
  <c r="T455" i="14"/>
  <c r="P455" i="14"/>
  <c r="Q455" i="14" s="1"/>
  <c r="R455" i="14" s="1"/>
  <c r="T440" i="14"/>
  <c r="P440" i="14"/>
  <c r="T432" i="14"/>
  <c r="P432" i="14"/>
  <c r="Q432" i="14" s="1"/>
  <c r="R432" i="14" s="1"/>
  <c r="T424" i="14"/>
  <c r="P424" i="14"/>
  <c r="Q424" i="14" s="1"/>
  <c r="R424" i="14" s="1"/>
  <c r="T416" i="14"/>
  <c r="P416" i="14"/>
  <c r="T409" i="14"/>
  <c r="P409" i="14"/>
  <c r="Q409" i="14" s="1"/>
  <c r="R409" i="14" s="1"/>
  <c r="T402" i="14"/>
  <c r="P402" i="14"/>
  <c r="Q402" i="14" s="1"/>
  <c r="R402" i="14" s="1"/>
  <c r="T394" i="14"/>
  <c r="P394" i="14"/>
  <c r="Q394" i="14" s="1"/>
  <c r="R394" i="14" s="1"/>
  <c r="T386" i="14"/>
  <c r="P386" i="14"/>
  <c r="T378" i="14"/>
  <c r="P378" i="14"/>
  <c r="T370" i="14"/>
  <c r="P370" i="14"/>
  <c r="T355" i="14"/>
  <c r="P355" i="14"/>
  <c r="Q355" i="14" s="1"/>
  <c r="R355" i="14" s="1"/>
  <c r="T348" i="14"/>
  <c r="P348" i="14"/>
  <c r="T341" i="14"/>
  <c r="P341" i="14"/>
  <c r="Q341" i="14" s="1"/>
  <c r="R341" i="14" s="1"/>
  <c r="T334" i="14"/>
  <c r="P334" i="14"/>
  <c r="Q334" i="14" s="1"/>
  <c r="R334" i="14" s="1"/>
  <c r="T325" i="14"/>
  <c r="P325" i="14"/>
  <c r="T318" i="14"/>
  <c r="P318" i="14"/>
  <c r="T310" i="14"/>
  <c r="P310" i="14"/>
  <c r="Q310" i="14" s="1"/>
  <c r="R310" i="14" s="1"/>
  <c r="T300" i="14"/>
  <c r="P300" i="14"/>
  <c r="T293" i="14"/>
  <c r="P293" i="14"/>
  <c r="Q293" i="14" s="1"/>
  <c r="R293" i="14" s="1"/>
  <c r="T286" i="14"/>
  <c r="P286" i="14"/>
  <c r="Q286" i="14" s="1"/>
  <c r="R286" i="14" s="1"/>
  <c r="T279" i="14"/>
  <c r="P279" i="14"/>
  <c r="Q279" i="14" s="1"/>
  <c r="R279" i="14" s="1"/>
  <c r="T272" i="14"/>
  <c r="P272" i="14"/>
  <c r="T264" i="14"/>
  <c r="P264" i="14"/>
  <c r="Q264" i="14" s="1"/>
  <c r="R264" i="14" s="1"/>
  <c r="T256" i="14"/>
  <c r="P256" i="14"/>
  <c r="T249" i="14"/>
  <c r="P249" i="14"/>
  <c r="Q249" i="14" s="1"/>
  <c r="R249" i="14" s="1"/>
  <c r="T241" i="14"/>
  <c r="P241" i="14"/>
  <c r="T233" i="14"/>
  <c r="P233" i="14"/>
  <c r="Q233" i="14" s="1"/>
  <c r="R233" i="14" s="1"/>
  <c r="T225" i="14"/>
  <c r="P225" i="14"/>
  <c r="Q225" i="14" s="1"/>
  <c r="R225" i="14" s="1"/>
  <c r="T211" i="14"/>
  <c r="P211" i="14"/>
  <c r="Q211" i="14" s="1"/>
  <c r="R211" i="14" s="1"/>
  <c r="T203" i="14"/>
  <c r="P203" i="14"/>
  <c r="Q203" i="14" s="1"/>
  <c r="R203" i="14" s="1"/>
  <c r="T195" i="14"/>
  <c r="P195" i="14"/>
  <c r="Q195" i="14" s="1"/>
  <c r="R195" i="14" s="1"/>
  <c r="T187" i="14"/>
  <c r="P187" i="14"/>
  <c r="Q187" i="14" s="1"/>
  <c r="R187" i="14" s="1"/>
  <c r="T179" i="14"/>
  <c r="P179" i="14"/>
  <c r="T163" i="14"/>
  <c r="P163" i="14"/>
  <c r="Q163" i="14" s="1"/>
  <c r="R163" i="14" s="1"/>
  <c r="T156" i="14"/>
  <c r="P156" i="14"/>
  <c r="Q156" i="14" s="1"/>
  <c r="R156" i="14" s="1"/>
  <c r="T142" i="14"/>
  <c r="P142" i="14"/>
  <c r="Q142" i="14" s="1"/>
  <c r="R142" i="14" s="1"/>
  <c r="T134" i="14"/>
  <c r="P134" i="14"/>
  <c r="Q134" i="14" s="1"/>
  <c r="R134" i="14" s="1"/>
  <c r="T126" i="14"/>
  <c r="P126" i="14"/>
  <c r="Q126" i="14" s="1"/>
  <c r="R126" i="14" s="1"/>
  <c r="T119" i="14"/>
  <c r="P119" i="14"/>
  <c r="Q119" i="14" s="1"/>
  <c r="R119" i="14" s="1"/>
  <c r="T112" i="14"/>
  <c r="P112" i="14"/>
  <c r="Q112" i="14" s="1"/>
  <c r="R112" i="14" s="1"/>
  <c r="T105" i="14"/>
  <c r="P105" i="14"/>
  <c r="Q105" i="14" s="1"/>
  <c r="R105" i="14" s="1"/>
  <c r="T98" i="14"/>
  <c r="P98" i="14"/>
  <c r="Q98" i="14" s="1"/>
  <c r="R98" i="14" s="1"/>
  <c r="T90" i="14"/>
  <c r="P90" i="14"/>
  <c r="T83" i="14"/>
  <c r="P83" i="14"/>
  <c r="T76" i="14"/>
  <c r="P76" i="14"/>
  <c r="Q76" i="14" s="1"/>
  <c r="R76" i="14" s="1"/>
  <c r="T56" i="14"/>
  <c r="P56" i="14"/>
  <c r="T45" i="14"/>
  <c r="P45" i="14"/>
  <c r="T38" i="14"/>
  <c r="P38" i="14"/>
  <c r="Q38" i="14" s="1"/>
  <c r="R38" i="14" s="1"/>
  <c r="Q234" i="14"/>
  <c r="R234" i="14" s="1"/>
  <c r="Q172" i="14"/>
  <c r="R172" i="14" s="1"/>
  <c r="Q106" i="14"/>
  <c r="R106" i="14" s="1"/>
  <c r="Q42" i="14"/>
  <c r="R42" i="14" s="1"/>
  <c r="Q321" i="14"/>
  <c r="R321" i="14" s="1"/>
  <c r="Q267" i="14"/>
  <c r="R267" i="14" s="1"/>
  <c r="Q145" i="14"/>
  <c r="R145" i="14" s="1"/>
  <c r="Q71" i="14"/>
  <c r="R71" i="14" s="1"/>
  <c r="Q488" i="14"/>
  <c r="R488" i="14" s="1"/>
  <c r="Q428" i="14"/>
  <c r="R428" i="14" s="1"/>
  <c r="Q366" i="14"/>
  <c r="R366" i="14" s="1"/>
  <c r="Q297" i="14"/>
  <c r="R297" i="14" s="1"/>
  <c r="Q175" i="14"/>
  <c r="R175" i="14" s="1"/>
  <c r="Q116" i="14"/>
  <c r="R116" i="14" s="1"/>
  <c r="Q345" i="14"/>
  <c r="R345" i="14" s="1"/>
  <c r="Q331" i="14"/>
  <c r="R331" i="14" s="1"/>
  <c r="Q323" i="14"/>
  <c r="R323" i="14" s="1"/>
  <c r="Q200" i="14"/>
  <c r="R200" i="14" s="1"/>
  <c r="Q147" i="14"/>
  <c r="R147" i="14" s="1"/>
  <c r="Q80" i="14"/>
  <c r="R80" i="14" s="1"/>
  <c r="Q54" i="14"/>
  <c r="R54" i="14" s="1"/>
  <c r="Q392" i="14"/>
  <c r="R392" i="14" s="1"/>
  <c r="Q284" i="14"/>
  <c r="R284" i="14" s="1"/>
  <c r="Q154" i="14"/>
  <c r="R154" i="14" s="1"/>
  <c r="Q430" i="14"/>
  <c r="R430" i="14" s="1"/>
  <c r="Q468" i="14"/>
  <c r="R468" i="14" s="1"/>
  <c r="Q454" i="14"/>
  <c r="R454" i="14" s="1"/>
  <c r="Q271" i="14"/>
  <c r="R271" i="14" s="1"/>
  <c r="W157" i="14"/>
  <c r="X157" i="14" s="1"/>
  <c r="Q141" i="14"/>
  <c r="R141" i="14" s="1"/>
  <c r="Q69" i="14"/>
  <c r="R69" i="14" s="1"/>
  <c r="Q407" i="14"/>
  <c r="R407" i="14" s="1"/>
  <c r="Q440" i="14"/>
  <c r="R440" i="14" s="1"/>
  <c r="AS509" i="8"/>
  <c r="AS510" i="8" s="1"/>
  <c r="BA509" i="8"/>
  <c r="BA510" i="8" s="1"/>
  <c r="AT509" i="8"/>
  <c r="AT510" i="8" s="1"/>
  <c r="BB509" i="8"/>
  <c r="BB510" i="8" s="1"/>
  <c r="AU509" i="8"/>
  <c r="AU510" i="8" s="1"/>
  <c r="BC509" i="8"/>
  <c r="BC510" i="8" s="1"/>
  <c r="AZ509" i="8"/>
  <c r="AZ510" i="8" s="1"/>
  <c r="AV509" i="8"/>
  <c r="AV510" i="8" s="1"/>
  <c r="BD509" i="8"/>
  <c r="BD510" i="8" s="1"/>
  <c r="AW509" i="8"/>
  <c r="AW510" i="8" s="1"/>
  <c r="BE509" i="8"/>
  <c r="BE510" i="8" s="1"/>
  <c r="AX509" i="8"/>
  <c r="AX510" i="8" s="1"/>
  <c r="BF509" i="8"/>
  <c r="BF510" i="8" s="1"/>
  <c r="AR509" i="8"/>
  <c r="AR510" i="8" s="1"/>
  <c r="AQ509" i="8"/>
  <c r="AQ510" i="8" s="1"/>
  <c r="AY509" i="8"/>
  <c r="AY510" i="8" s="1"/>
  <c r="AP509" i="8"/>
  <c r="R509" i="8"/>
  <c r="R510" i="8" s="1"/>
  <c r="X509" i="8"/>
  <c r="X510" i="8" s="1"/>
  <c r="S509" i="8"/>
  <c r="S510" i="8" s="1"/>
  <c r="T509" i="8"/>
  <c r="T510" i="8" s="1"/>
  <c r="U509" i="8"/>
  <c r="U510" i="8" s="1"/>
  <c r="V509" i="8"/>
  <c r="V510" i="8" s="1"/>
  <c r="W509" i="8"/>
  <c r="W510" i="8" s="1"/>
  <c r="AF509" i="8"/>
  <c r="AF510" i="8" s="1"/>
  <c r="Z509" i="8"/>
  <c r="Z510" i="8" s="1"/>
  <c r="AE509" i="8"/>
  <c r="AE510" i="8" s="1"/>
  <c r="AG509" i="8"/>
  <c r="AG510" i="8" s="1"/>
  <c r="AD509" i="8"/>
  <c r="AD510" i="8" s="1"/>
  <c r="AC509" i="8"/>
  <c r="AC510" i="8" s="1"/>
  <c r="AA509" i="8"/>
  <c r="AA510" i="8" s="1"/>
  <c r="AB509" i="8"/>
  <c r="AB510" i="8" s="1"/>
  <c r="Y509" i="8"/>
  <c r="Y510" i="8" s="1"/>
  <c r="M64" i="17"/>
  <c r="Q245" i="14"/>
  <c r="R245" i="14" s="1"/>
  <c r="Q60" i="14"/>
  <c r="R60" i="14" s="1"/>
  <c r="Q268" i="14"/>
  <c r="R268" i="14" s="1"/>
  <c r="Q337" i="14"/>
  <c r="R337" i="14" s="1"/>
  <c r="Q322" i="14"/>
  <c r="R322" i="14" s="1"/>
  <c r="Q314" i="14"/>
  <c r="R314" i="14" s="1"/>
  <c r="Q143" i="14"/>
  <c r="R143" i="14" s="1"/>
  <c r="Q135" i="14"/>
  <c r="R135" i="14" s="1"/>
  <c r="Q127" i="14"/>
  <c r="R127" i="14" s="1"/>
  <c r="Q292" i="14"/>
  <c r="R292" i="14" s="1"/>
  <c r="Q205" i="14"/>
  <c r="R205" i="14" s="1"/>
  <c r="Q197" i="14"/>
  <c r="R197" i="14" s="1"/>
  <c r="Q189" i="14"/>
  <c r="R189" i="14" s="1"/>
  <c r="Q376" i="14"/>
  <c r="R376" i="14" s="1"/>
  <c r="Q221" i="14"/>
  <c r="R221" i="14" s="1"/>
  <c r="Q473" i="14"/>
  <c r="R473" i="14" s="1"/>
  <c r="Q465" i="14"/>
  <c r="R465" i="14" s="1"/>
  <c r="Q457" i="14"/>
  <c r="R457" i="14" s="1"/>
  <c r="Q449" i="14"/>
  <c r="R449" i="14" s="1"/>
  <c r="Q441" i="14"/>
  <c r="R441" i="14" s="1"/>
  <c r="Q496" i="14"/>
  <c r="R496" i="14" s="1"/>
  <c r="Q456" i="14"/>
  <c r="R456" i="14" s="1"/>
  <c r="Q448" i="14"/>
  <c r="R448" i="14" s="1"/>
  <c r="Q385" i="14"/>
  <c r="R385" i="14" s="1"/>
  <c r="Q370" i="14"/>
  <c r="R370" i="14" s="1"/>
  <c r="Q338" i="14"/>
  <c r="R338" i="14" s="1"/>
  <c r="Q330" i="14"/>
  <c r="R330" i="14" s="1"/>
  <c r="Q315" i="14"/>
  <c r="R315" i="14" s="1"/>
  <c r="Q301" i="14"/>
  <c r="R301" i="14" s="1"/>
  <c r="Q261" i="14"/>
  <c r="R261" i="14" s="1"/>
  <c r="Q214" i="14"/>
  <c r="R214" i="14" s="1"/>
  <c r="Q190" i="14"/>
  <c r="R190" i="14" s="1"/>
  <c r="Q182" i="14"/>
  <c r="R182" i="14" s="1"/>
  <c r="Q174" i="14"/>
  <c r="R174" i="14" s="1"/>
  <c r="Q167" i="14"/>
  <c r="R167" i="14" s="1"/>
  <c r="Q152" i="14"/>
  <c r="R152" i="14" s="1"/>
  <c r="Q136" i="14"/>
  <c r="R136" i="14" s="1"/>
  <c r="Q128" i="14"/>
  <c r="R128" i="14" s="1"/>
  <c r="Q120" i="14"/>
  <c r="R120" i="14" s="1"/>
  <c r="Q81" i="14"/>
  <c r="R81" i="14" s="1"/>
  <c r="Q73" i="14"/>
  <c r="R73" i="14" s="1"/>
  <c r="Q59" i="14"/>
  <c r="R59" i="14" s="1"/>
  <c r="Q495" i="14"/>
  <c r="R495" i="14" s="1"/>
  <c r="Q487" i="14"/>
  <c r="R487" i="14" s="1"/>
  <c r="Q479" i="14"/>
  <c r="R479" i="14" s="1"/>
  <c r="Q471" i="14"/>
  <c r="R471" i="14" s="1"/>
  <c r="Q431" i="14"/>
  <c r="R431" i="14" s="1"/>
  <c r="Q423" i="14"/>
  <c r="R423" i="14" s="1"/>
  <c r="Q305" i="14"/>
  <c r="R305" i="14" s="1"/>
  <c r="Q275" i="14"/>
  <c r="R275" i="14" s="1"/>
  <c r="Q251" i="14"/>
  <c r="R251" i="14" s="1"/>
  <c r="Q244" i="14"/>
  <c r="R244" i="14" s="1"/>
  <c r="Q212" i="14"/>
  <c r="R212" i="14" s="1"/>
  <c r="Q196" i="14"/>
  <c r="R196" i="14" s="1"/>
  <c r="Q157" i="14"/>
  <c r="R157" i="14" s="1"/>
  <c r="Q399" i="14"/>
  <c r="R399" i="14" s="1"/>
  <c r="Q391" i="14"/>
  <c r="R391" i="14" s="1"/>
  <c r="Q368" i="14"/>
  <c r="R368" i="14" s="1"/>
  <c r="Q352" i="14"/>
  <c r="R352" i="14" s="1"/>
  <c r="Q344" i="14"/>
  <c r="R344" i="14" s="1"/>
  <c r="Q165" i="14"/>
  <c r="R165" i="14" s="1"/>
  <c r="Q150" i="14"/>
  <c r="R150" i="14" s="1"/>
  <c r="Q94" i="14"/>
  <c r="R94" i="14" s="1"/>
  <c r="Q72" i="14"/>
  <c r="R72" i="14" s="1"/>
  <c r="Q36" i="14"/>
  <c r="R36" i="14" s="1"/>
  <c r="Q35" i="14"/>
  <c r="R35" i="14" s="1"/>
  <c r="Q398" i="14"/>
  <c r="R398" i="14" s="1"/>
  <c r="Q382" i="14"/>
  <c r="R382" i="14" s="1"/>
  <c r="Q359" i="14"/>
  <c r="R359" i="14" s="1"/>
  <c r="Q343" i="14"/>
  <c r="R343" i="14" s="1"/>
  <c r="Q335" i="14"/>
  <c r="R335" i="14" s="1"/>
  <c r="Q328" i="14"/>
  <c r="R328" i="14" s="1"/>
  <c r="Q290" i="14"/>
  <c r="R290" i="14" s="1"/>
  <c r="Q282" i="14"/>
  <c r="R282" i="14" s="1"/>
  <c r="Q274" i="14"/>
  <c r="R274" i="14" s="1"/>
  <c r="Q266" i="14"/>
  <c r="R266" i="14" s="1"/>
  <c r="Q258" i="14"/>
  <c r="R258" i="14" s="1"/>
  <c r="Q235" i="14"/>
  <c r="R235" i="14" s="1"/>
  <c r="Q227" i="14"/>
  <c r="R227" i="14" s="1"/>
  <c r="Q219" i="14"/>
  <c r="R219" i="14" s="1"/>
  <c r="Q164" i="14"/>
  <c r="R164" i="14" s="1"/>
  <c r="Q125" i="14"/>
  <c r="R125" i="14" s="1"/>
  <c r="Q101" i="14"/>
  <c r="R101" i="14" s="1"/>
  <c r="Q86" i="14"/>
  <c r="R86" i="14" s="1"/>
  <c r="Q79" i="14"/>
  <c r="R79" i="14" s="1"/>
  <c r="Q43" i="14"/>
  <c r="R43" i="14" s="1"/>
  <c r="Q39" i="14"/>
  <c r="R39" i="14" s="1"/>
  <c r="Q486" i="14"/>
  <c r="R486" i="14" s="1"/>
  <c r="Q358" i="14"/>
  <c r="R358" i="14" s="1"/>
  <c r="Q350" i="14"/>
  <c r="R350" i="14" s="1"/>
  <c r="Q342" i="14"/>
  <c r="R342" i="14" s="1"/>
  <c r="Q327" i="14"/>
  <c r="R327" i="14" s="1"/>
  <c r="Q319" i="14"/>
  <c r="R319" i="14" s="1"/>
  <c r="Q304" i="14"/>
  <c r="R304" i="14" s="1"/>
  <c r="Q273" i="14"/>
  <c r="R273" i="14" s="1"/>
  <c r="Q265" i="14"/>
  <c r="R265" i="14" s="1"/>
  <c r="Q257" i="14"/>
  <c r="R257" i="14" s="1"/>
  <c r="Q242" i="14"/>
  <c r="R242" i="14" s="1"/>
  <c r="Q226" i="14"/>
  <c r="R226" i="14" s="1"/>
  <c r="Q178" i="14"/>
  <c r="R178" i="14" s="1"/>
  <c r="Q148" i="14"/>
  <c r="R148" i="14" s="1"/>
  <c r="Q132" i="14"/>
  <c r="R132" i="14" s="1"/>
  <c r="Q124" i="14"/>
  <c r="R124" i="14" s="1"/>
  <c r="Q108" i="14"/>
  <c r="R108" i="14" s="1"/>
  <c r="Q100" i="14"/>
  <c r="R100" i="14" s="1"/>
  <c r="Q85" i="14"/>
  <c r="R85" i="14" s="1"/>
  <c r="W84" i="14"/>
  <c r="X84" i="14" s="1"/>
  <c r="W62" i="14"/>
  <c r="X62" i="14" s="1"/>
  <c r="Q46" i="14"/>
  <c r="R46" i="14" s="1"/>
  <c r="Q45" i="14"/>
  <c r="R45" i="14" s="1"/>
  <c r="Q445" i="14"/>
  <c r="R445" i="14" s="1"/>
  <c r="Q492" i="14"/>
  <c r="R492" i="14" s="1"/>
  <c r="Q436" i="14"/>
  <c r="R436" i="14" s="1"/>
  <c r="Q420" i="14"/>
  <c r="R420" i="14" s="1"/>
  <c r="Q412" i="14"/>
  <c r="R412" i="14" s="1"/>
  <c r="Q404" i="14"/>
  <c r="R404" i="14" s="1"/>
  <c r="Q388" i="14"/>
  <c r="R388" i="14" s="1"/>
  <c r="Q373" i="14"/>
  <c r="R373" i="14" s="1"/>
  <c r="Q365" i="14"/>
  <c r="R365" i="14" s="1"/>
  <c r="Q357" i="14"/>
  <c r="R357" i="14" s="1"/>
  <c r="Q349" i="14"/>
  <c r="R349" i="14" s="1"/>
  <c r="Q333" i="14"/>
  <c r="R333" i="14" s="1"/>
  <c r="Q326" i="14"/>
  <c r="R326" i="14" s="1"/>
  <c r="Q318" i="14"/>
  <c r="R318" i="14" s="1"/>
  <c r="W302" i="14"/>
  <c r="X302" i="14" s="1"/>
  <c r="Q288" i="14"/>
  <c r="R288" i="14" s="1"/>
  <c r="Q280" i="14"/>
  <c r="R280" i="14" s="1"/>
  <c r="Q256" i="14"/>
  <c r="R256" i="14" s="1"/>
  <c r="Q248" i="14"/>
  <c r="R248" i="14" s="1"/>
  <c r="Q241" i="14"/>
  <c r="R241" i="14" s="1"/>
  <c r="Q185" i="14"/>
  <c r="R185" i="14" s="1"/>
  <c r="Q169" i="14"/>
  <c r="R169" i="14" s="1"/>
  <c r="W168" i="14"/>
  <c r="X168" i="14" s="1"/>
  <c r="Q139" i="14"/>
  <c r="R139" i="14" s="1"/>
  <c r="Q123" i="14"/>
  <c r="R123" i="14" s="1"/>
  <c r="Q115" i="14"/>
  <c r="R115" i="14" s="1"/>
  <c r="Q107" i="14"/>
  <c r="R107" i="14" s="1"/>
  <c r="Q99" i="14"/>
  <c r="R99" i="14" s="1"/>
  <c r="Q65" i="14"/>
  <c r="R65" i="14" s="1"/>
  <c r="Q47" i="14"/>
  <c r="R47" i="14" s="1"/>
  <c r="Q478" i="14"/>
  <c r="R478" i="14" s="1"/>
  <c r="Q470" i="14"/>
  <c r="R470" i="14" s="1"/>
  <c r="Q462" i="14"/>
  <c r="R462" i="14" s="1"/>
  <c r="Q446" i="14"/>
  <c r="R446" i="14" s="1"/>
  <c r="Q501" i="14"/>
  <c r="R501" i="14" s="1"/>
  <c r="Q421" i="14"/>
  <c r="R421" i="14" s="1"/>
  <c r="Q413" i="14"/>
  <c r="R413" i="14" s="1"/>
  <c r="Q397" i="14"/>
  <c r="R397" i="14" s="1"/>
  <c r="Q389" i="14"/>
  <c r="R389" i="14" s="1"/>
  <c r="Q499" i="14"/>
  <c r="R499" i="14" s="1"/>
  <c r="Q475" i="14"/>
  <c r="R475" i="14" s="1"/>
  <c r="Q467" i="14"/>
  <c r="R467" i="14" s="1"/>
  <c r="Q459" i="14"/>
  <c r="R459" i="14" s="1"/>
  <c r="Q435" i="14"/>
  <c r="R435" i="14" s="1"/>
  <c r="Q427" i="14"/>
  <c r="R427" i="14" s="1"/>
  <c r="Q419" i="14"/>
  <c r="R419" i="14" s="1"/>
  <c r="Q403" i="14"/>
  <c r="R403" i="14" s="1"/>
  <c r="Q395" i="14"/>
  <c r="R395" i="14" s="1"/>
  <c r="Q379" i="14"/>
  <c r="R379" i="14" s="1"/>
  <c r="Q372" i="14"/>
  <c r="R372" i="14" s="1"/>
  <c r="Q356" i="14"/>
  <c r="R356" i="14" s="1"/>
  <c r="Q348" i="14"/>
  <c r="R348" i="14" s="1"/>
  <c r="Q309" i="14"/>
  <c r="R309" i="14" s="1"/>
  <c r="Q295" i="14"/>
  <c r="R295" i="14" s="1"/>
  <c r="Q287" i="14"/>
  <c r="R287" i="14" s="1"/>
  <c r="Q240" i="14"/>
  <c r="R240" i="14" s="1"/>
  <c r="Q232" i="14"/>
  <c r="R232" i="14" s="1"/>
  <c r="Q216" i="14"/>
  <c r="R216" i="14" s="1"/>
  <c r="Q208" i="14"/>
  <c r="R208" i="14" s="1"/>
  <c r="Q192" i="14"/>
  <c r="R192" i="14" s="1"/>
  <c r="Q146" i="14"/>
  <c r="R146" i="14" s="1"/>
  <c r="Q138" i="14"/>
  <c r="R138" i="14" s="1"/>
  <c r="Q130" i="14"/>
  <c r="R130" i="14" s="1"/>
  <c r="Q114" i="14"/>
  <c r="R114" i="14" s="1"/>
  <c r="Q91" i="14"/>
  <c r="R91" i="14" s="1"/>
  <c r="Q84" i="14"/>
  <c r="R84" i="14" s="1"/>
  <c r="Q66" i="14"/>
  <c r="R66" i="14" s="1"/>
  <c r="Q62" i="14"/>
  <c r="R62" i="14" s="1"/>
  <c r="Q494" i="14"/>
  <c r="R494" i="14" s="1"/>
  <c r="Q493" i="14"/>
  <c r="R493" i="14" s="1"/>
  <c r="Q485" i="14"/>
  <c r="R485" i="14" s="1"/>
  <c r="Q429" i="14"/>
  <c r="R429" i="14" s="1"/>
  <c r="Q405" i="14"/>
  <c r="R405" i="14" s="1"/>
  <c r="Q498" i="14"/>
  <c r="R498" i="14" s="1"/>
  <c r="Q482" i="14"/>
  <c r="R482" i="14" s="1"/>
  <c r="Q474" i="14"/>
  <c r="R474" i="14" s="1"/>
  <c r="Q458" i="14"/>
  <c r="R458" i="14" s="1"/>
  <c r="Q450" i="14"/>
  <c r="R450" i="14" s="1"/>
  <c r="Q442" i="14"/>
  <c r="R442" i="14" s="1"/>
  <c r="Q426" i="14"/>
  <c r="R426" i="14" s="1"/>
  <c r="Q418" i="14"/>
  <c r="R418" i="14" s="1"/>
  <c r="Q410" i="14"/>
  <c r="R410" i="14" s="1"/>
  <c r="Q386" i="14"/>
  <c r="R386" i="14" s="1"/>
  <c r="Q378" i="14"/>
  <c r="R378" i="14" s="1"/>
  <c r="Q371" i="14"/>
  <c r="R371" i="14" s="1"/>
  <c r="Q363" i="14"/>
  <c r="R363" i="14" s="1"/>
  <c r="Q347" i="14"/>
  <c r="R347" i="14" s="1"/>
  <c r="Q324" i="14"/>
  <c r="R324" i="14" s="1"/>
  <c r="Q308" i="14"/>
  <c r="R308" i="14" s="1"/>
  <c r="Q302" i="14"/>
  <c r="R302" i="14" s="1"/>
  <c r="Q294" i="14"/>
  <c r="R294" i="14" s="1"/>
  <c r="Q254" i="14"/>
  <c r="R254" i="14" s="1"/>
  <c r="Q246" i="14"/>
  <c r="R246" i="14" s="1"/>
  <c r="Q239" i="14"/>
  <c r="R239" i="14" s="1"/>
  <c r="Q223" i="14"/>
  <c r="R223" i="14" s="1"/>
  <c r="Q199" i="14"/>
  <c r="R199" i="14" s="1"/>
  <c r="Q191" i="14"/>
  <c r="R191" i="14" s="1"/>
  <c r="Q183" i="14"/>
  <c r="R183" i="14" s="1"/>
  <c r="Q160" i="14"/>
  <c r="R160" i="14" s="1"/>
  <c r="Q137" i="14"/>
  <c r="R137" i="14" s="1"/>
  <c r="Q129" i="14"/>
  <c r="R129" i="14" s="1"/>
  <c r="Q113" i="14"/>
  <c r="R113" i="14" s="1"/>
  <c r="Q97" i="14"/>
  <c r="R97" i="14" s="1"/>
  <c r="Q83" i="14"/>
  <c r="R83" i="14" s="1"/>
  <c r="Q61" i="14"/>
  <c r="R61" i="14" s="1"/>
  <c r="Q57" i="14"/>
  <c r="R57" i="14" s="1"/>
  <c r="B503" i="23"/>
  <c r="C466" i="23"/>
  <c r="C434" i="23"/>
  <c r="C377" i="23"/>
  <c r="B499" i="23"/>
  <c r="C494" i="23"/>
  <c r="C462" i="23"/>
  <c r="C430" i="23"/>
  <c r="C370" i="23"/>
  <c r="C490" i="23"/>
  <c r="C458" i="23"/>
  <c r="C426" i="23"/>
  <c r="C486" i="23"/>
  <c r="C454" i="23"/>
  <c r="C422" i="23"/>
  <c r="B414" i="23"/>
  <c r="C409" i="23"/>
  <c r="C482" i="23"/>
  <c r="C450" i="23"/>
  <c r="C401" i="23"/>
  <c r="C478" i="23"/>
  <c r="C446" i="23"/>
  <c r="C393" i="23"/>
  <c r="C474" i="23"/>
  <c r="C442" i="23"/>
  <c r="C385" i="23"/>
  <c r="C470" i="23"/>
  <c r="C438" i="23"/>
  <c r="C381" i="23"/>
  <c r="Q296" i="14"/>
  <c r="R296" i="14" s="1"/>
  <c r="W374" i="14"/>
  <c r="X374" i="14" s="1"/>
  <c r="S68" i="20"/>
  <c r="T68" i="20" s="1"/>
  <c r="U68" i="20" s="1"/>
  <c r="V68" i="20" s="1"/>
  <c r="W504" i="14"/>
  <c r="X504" i="14" s="1"/>
  <c r="N56" i="20"/>
  <c r="P55" i="20"/>
  <c r="W329" i="14"/>
  <c r="X329" i="14" s="1"/>
  <c r="S313" i="20"/>
  <c r="T313" i="20" s="1"/>
  <c r="U313" i="20" s="1"/>
  <c r="V313" i="20" s="1"/>
  <c r="W245" i="14"/>
  <c r="X245" i="14" s="1"/>
  <c r="W60" i="14"/>
  <c r="X60" i="14" s="1"/>
  <c r="Q480" i="14"/>
  <c r="R480" i="14" s="1"/>
  <c r="Q416" i="14"/>
  <c r="R416" i="14" s="1"/>
  <c r="Q222" i="14"/>
  <c r="R222" i="14" s="1"/>
  <c r="Q159" i="14"/>
  <c r="R159" i="14" s="1"/>
  <c r="Q306" i="14"/>
  <c r="R306" i="14" s="1"/>
  <c r="Q252" i="14"/>
  <c r="R252" i="14" s="1"/>
  <c r="W304" i="14"/>
  <c r="X304" i="14" s="1"/>
  <c r="Q283" i="14"/>
  <c r="R283" i="14" s="1"/>
  <c r="Q220" i="14"/>
  <c r="R220" i="14" s="1"/>
  <c r="W68" i="14"/>
  <c r="X68" i="14" s="1"/>
  <c r="P38" i="20"/>
  <c r="N37" i="20"/>
  <c r="Q250" i="14"/>
  <c r="R250" i="14" s="1"/>
  <c r="S168" i="20"/>
  <c r="T168" i="20" s="1"/>
  <c r="U168" i="20" s="1"/>
  <c r="V168" i="20" s="1"/>
  <c r="W92" i="14"/>
  <c r="X92" i="14" s="1"/>
  <c r="P43" i="20"/>
  <c r="P46" i="20"/>
  <c r="N45" i="20"/>
  <c r="C363" i="14"/>
  <c r="C365" i="23"/>
  <c r="C291" i="14"/>
  <c r="C293" i="23"/>
  <c r="B288" i="14"/>
  <c r="B290" i="23"/>
  <c r="C227" i="14"/>
  <c r="C229" i="23"/>
  <c r="B224" i="14"/>
  <c r="B226" i="23"/>
  <c r="C163" i="14"/>
  <c r="C165" i="23"/>
  <c r="C147" i="14"/>
  <c r="C149" i="23"/>
  <c r="C131" i="14"/>
  <c r="C133" i="23"/>
  <c r="C115" i="14"/>
  <c r="C117" i="23"/>
  <c r="C99" i="14"/>
  <c r="C101" i="23"/>
  <c r="C83" i="14"/>
  <c r="C85" i="23"/>
  <c r="C65" i="14"/>
  <c r="C67" i="23"/>
  <c r="C49" i="14"/>
  <c r="C51" i="23"/>
  <c r="C503" i="23"/>
  <c r="C499" i="23"/>
  <c r="B495" i="23"/>
  <c r="B491" i="23"/>
  <c r="B487" i="23"/>
  <c r="B483" i="23"/>
  <c r="B479" i="23"/>
  <c r="B475" i="23"/>
  <c r="B471" i="23"/>
  <c r="B467" i="23"/>
  <c r="B463" i="23"/>
  <c r="B459" i="23"/>
  <c r="B455" i="23"/>
  <c r="B451" i="23"/>
  <c r="B447" i="23"/>
  <c r="B443" i="23"/>
  <c r="B439" i="23"/>
  <c r="B435" i="23"/>
  <c r="B431" i="23"/>
  <c r="B427" i="23"/>
  <c r="B423" i="23"/>
  <c r="C418" i="23"/>
  <c r="C414" i="23"/>
  <c r="C410" i="23"/>
  <c r="B406" i="23"/>
  <c r="B402" i="23"/>
  <c r="B398" i="23"/>
  <c r="B394" i="23"/>
  <c r="B390" i="23"/>
  <c r="B386" i="23"/>
  <c r="B382" i="23"/>
  <c r="B378" i="23"/>
  <c r="B374" i="23"/>
  <c r="B354" i="23"/>
  <c r="B418" i="23"/>
  <c r="B410" i="23"/>
  <c r="C405" i="23"/>
  <c r="C397" i="23"/>
  <c r="C389" i="23"/>
  <c r="C246" i="14"/>
  <c r="C248" i="23"/>
  <c r="B41" i="14"/>
  <c r="B43" i="23"/>
  <c r="C369" i="14"/>
  <c r="C371" i="23"/>
  <c r="C353" i="14"/>
  <c r="C355" i="23"/>
  <c r="B350" i="14"/>
  <c r="B352" i="23"/>
  <c r="C313" i="14"/>
  <c r="C315" i="23"/>
  <c r="B286" i="14"/>
  <c r="B288" i="23"/>
  <c r="C249" i="14"/>
  <c r="C251" i="23"/>
  <c r="B222" i="14"/>
  <c r="B224" i="23"/>
  <c r="C185" i="14"/>
  <c r="C187" i="23"/>
  <c r="C64" i="14"/>
  <c r="C66" i="23"/>
  <c r="C48" i="14"/>
  <c r="C50" i="23"/>
  <c r="C502" i="23"/>
  <c r="C498" i="23"/>
  <c r="B494" i="23"/>
  <c r="B490" i="23"/>
  <c r="B486" i="23"/>
  <c r="B482" i="23"/>
  <c r="B478" i="23"/>
  <c r="B474" i="23"/>
  <c r="B470" i="23"/>
  <c r="B466" i="23"/>
  <c r="B462" i="23"/>
  <c r="B458" i="23"/>
  <c r="B454" i="23"/>
  <c r="B450" i="23"/>
  <c r="B446" i="23"/>
  <c r="B442" i="23"/>
  <c r="B438" i="23"/>
  <c r="B434" i="23"/>
  <c r="B430" i="23"/>
  <c r="B426" i="23"/>
  <c r="B422" i="23"/>
  <c r="C417" i="23"/>
  <c r="C413" i="23"/>
  <c r="B409" i="23"/>
  <c r="B405" i="23"/>
  <c r="B401" i="23"/>
  <c r="B397" i="23"/>
  <c r="B393" i="23"/>
  <c r="B389" i="23"/>
  <c r="B385" i="23"/>
  <c r="B381" i="23"/>
  <c r="B377" i="23"/>
  <c r="B371" i="14"/>
  <c r="B373" i="23"/>
  <c r="B331" i="14"/>
  <c r="B333" i="23"/>
  <c r="C356" i="14"/>
  <c r="C358" i="23"/>
  <c r="B353" i="14"/>
  <c r="B355" i="23"/>
  <c r="C292" i="14"/>
  <c r="C294" i="23"/>
  <c r="B289" i="14"/>
  <c r="B291" i="23"/>
  <c r="C228" i="14"/>
  <c r="C230" i="23"/>
  <c r="B225" i="14"/>
  <c r="B227" i="23"/>
  <c r="C164" i="14"/>
  <c r="C166" i="23"/>
  <c r="B161" i="14"/>
  <c r="B163" i="23"/>
  <c r="C148" i="14"/>
  <c r="C150" i="23"/>
  <c r="B145" i="14"/>
  <c r="B147" i="23"/>
  <c r="C132" i="14"/>
  <c r="C134" i="23"/>
  <c r="B129" i="14"/>
  <c r="B131" i="23"/>
  <c r="C116" i="14"/>
  <c r="C118" i="23"/>
  <c r="B113" i="14"/>
  <c r="B115" i="23"/>
  <c r="C100" i="14"/>
  <c r="C102" i="23"/>
  <c r="B97" i="14"/>
  <c r="B99" i="23"/>
  <c r="C84" i="14"/>
  <c r="C86" i="23"/>
  <c r="B81" i="14"/>
  <c r="B83" i="23"/>
  <c r="B68" i="14"/>
  <c r="B70" i="23"/>
  <c r="B64" i="14"/>
  <c r="B66" i="23"/>
  <c r="B60" i="14"/>
  <c r="B62" i="23"/>
  <c r="B56" i="14"/>
  <c r="B58" i="23"/>
  <c r="B52" i="14"/>
  <c r="B54" i="23"/>
  <c r="B48" i="14"/>
  <c r="B50" i="23"/>
  <c r="B44" i="14"/>
  <c r="B46" i="23"/>
  <c r="B40" i="14"/>
  <c r="B42" i="23"/>
  <c r="B36" i="14"/>
  <c r="B38" i="23"/>
  <c r="B502" i="23"/>
  <c r="B498" i="23"/>
  <c r="C497" i="23"/>
  <c r="C493" i="23"/>
  <c r="C489" i="23"/>
  <c r="C485" i="23"/>
  <c r="C481" i="23"/>
  <c r="C477" i="23"/>
  <c r="C473" i="23"/>
  <c r="C469" i="23"/>
  <c r="C465" i="23"/>
  <c r="C461" i="23"/>
  <c r="C457" i="23"/>
  <c r="C453" i="23"/>
  <c r="C449" i="23"/>
  <c r="C445" i="23"/>
  <c r="C441" i="23"/>
  <c r="C437" i="23"/>
  <c r="C433" i="23"/>
  <c r="C429" i="23"/>
  <c r="C425" i="23"/>
  <c r="C421" i="23"/>
  <c r="B417" i="23"/>
  <c r="B413" i="23"/>
  <c r="C408" i="23"/>
  <c r="C404" i="23"/>
  <c r="C400" i="23"/>
  <c r="C396" i="23"/>
  <c r="C392" i="23"/>
  <c r="C388" i="23"/>
  <c r="C384" i="23"/>
  <c r="C380" i="23"/>
  <c r="C376" i="23"/>
  <c r="C366" i="23"/>
  <c r="C350" i="14"/>
  <c r="C352" i="23"/>
  <c r="B37" i="14"/>
  <c r="B39" i="23"/>
  <c r="C367" i="14"/>
  <c r="C369" i="23"/>
  <c r="C351" i="14"/>
  <c r="C353" i="23"/>
  <c r="B332" i="14"/>
  <c r="B334" i="23"/>
  <c r="C311" i="14"/>
  <c r="C313" i="23"/>
  <c r="B268" i="14"/>
  <c r="B270" i="23"/>
  <c r="C247" i="14"/>
  <c r="C249" i="23"/>
  <c r="B204" i="14"/>
  <c r="B206" i="23"/>
  <c r="C183" i="14"/>
  <c r="C185" i="23"/>
  <c r="C67" i="8"/>
  <c r="C67" i="20" s="1"/>
  <c r="C69" i="23"/>
  <c r="C63" i="14"/>
  <c r="C65" i="23"/>
  <c r="C59" i="14"/>
  <c r="C61" i="23"/>
  <c r="C55" i="14"/>
  <c r="C57" i="23"/>
  <c r="C51" i="14"/>
  <c r="C53" i="23"/>
  <c r="C47" i="14"/>
  <c r="C49" i="23"/>
  <c r="C505" i="23"/>
  <c r="C501" i="23"/>
  <c r="B497" i="23"/>
  <c r="B493" i="23"/>
  <c r="B489" i="23"/>
  <c r="B485" i="23"/>
  <c r="B481" i="23"/>
  <c r="B477" i="23"/>
  <c r="B473" i="23"/>
  <c r="B469" i="23"/>
  <c r="B465" i="23"/>
  <c r="B461" i="23"/>
  <c r="B457" i="23"/>
  <c r="B453" i="23"/>
  <c r="B449" i="23"/>
  <c r="B445" i="23"/>
  <c r="B441" i="23"/>
  <c r="B437" i="23"/>
  <c r="B433" i="23"/>
  <c r="B429" i="23"/>
  <c r="B425" i="23"/>
  <c r="B421" i="23"/>
  <c r="C416" i="23"/>
  <c r="C412" i="23"/>
  <c r="B408" i="23"/>
  <c r="B404" i="23"/>
  <c r="B400" i="23"/>
  <c r="B396" i="23"/>
  <c r="B392" i="23"/>
  <c r="B388" i="23"/>
  <c r="B384" i="23"/>
  <c r="B380" i="23"/>
  <c r="B267" i="14"/>
  <c r="B269" i="23"/>
  <c r="B203" i="14"/>
  <c r="B205" i="23"/>
  <c r="C182" i="14"/>
  <c r="C184" i="23"/>
  <c r="B45" i="14"/>
  <c r="B47" i="23"/>
  <c r="C354" i="14"/>
  <c r="C356" i="23"/>
  <c r="B351" i="14"/>
  <c r="B353" i="23"/>
  <c r="C290" i="14"/>
  <c r="C292" i="23"/>
  <c r="B287" i="14"/>
  <c r="B289" i="23"/>
  <c r="C226" i="14"/>
  <c r="C228" i="23"/>
  <c r="B223" i="14"/>
  <c r="B225" i="23"/>
  <c r="C162" i="14"/>
  <c r="C164" i="23"/>
  <c r="C146" i="14"/>
  <c r="C148" i="23"/>
  <c r="C130" i="14"/>
  <c r="C132" i="23"/>
  <c r="C114" i="14"/>
  <c r="C116" i="23"/>
  <c r="C98" i="14"/>
  <c r="C100" i="23"/>
  <c r="C82" i="14"/>
  <c r="C84" i="23"/>
  <c r="B43" i="14"/>
  <c r="B45" i="23"/>
  <c r="B35" i="14"/>
  <c r="B37" i="23"/>
  <c r="B505" i="23"/>
  <c r="B501" i="23"/>
  <c r="C496" i="23"/>
  <c r="C492" i="23"/>
  <c r="C488" i="23"/>
  <c r="C484" i="23"/>
  <c r="C480" i="23"/>
  <c r="C476" i="23"/>
  <c r="C472" i="23"/>
  <c r="C468" i="23"/>
  <c r="C464" i="23"/>
  <c r="C460" i="23"/>
  <c r="C456" i="23"/>
  <c r="C452" i="23"/>
  <c r="C448" i="23"/>
  <c r="C444" i="23"/>
  <c r="C440" i="23"/>
  <c r="C436" i="23"/>
  <c r="C432" i="23"/>
  <c r="C428" i="23"/>
  <c r="C424" i="23"/>
  <c r="C420" i="23"/>
  <c r="B416" i="23"/>
  <c r="B412" i="23"/>
  <c r="C407" i="23"/>
  <c r="C403" i="23"/>
  <c r="C399" i="23"/>
  <c r="C395" i="23"/>
  <c r="C391" i="23"/>
  <c r="C387" i="23"/>
  <c r="C383" i="23"/>
  <c r="C379" i="23"/>
  <c r="C375" i="23"/>
  <c r="C310" i="14"/>
  <c r="C312" i="23"/>
  <c r="B370" i="14"/>
  <c r="B372" i="23"/>
  <c r="C365" i="14"/>
  <c r="C367" i="23"/>
  <c r="B362" i="8"/>
  <c r="B362" i="20" s="1"/>
  <c r="B364" i="23"/>
  <c r="C357" i="14"/>
  <c r="C359" i="23"/>
  <c r="B354" i="14"/>
  <c r="B356" i="23"/>
  <c r="C349" i="14"/>
  <c r="C351" i="23"/>
  <c r="B346" i="8"/>
  <c r="B346" i="20" s="1"/>
  <c r="B348" i="23"/>
  <c r="C341" i="14"/>
  <c r="C343" i="23"/>
  <c r="B338" i="14"/>
  <c r="B340" i="23"/>
  <c r="C333" i="14"/>
  <c r="C335" i="23"/>
  <c r="B330" i="14"/>
  <c r="B332" i="23"/>
  <c r="C325" i="14"/>
  <c r="C327" i="23"/>
  <c r="B322" i="14"/>
  <c r="B324" i="23"/>
  <c r="C317" i="14"/>
  <c r="C319" i="23"/>
  <c r="B314" i="8"/>
  <c r="B314" i="20" s="1"/>
  <c r="B316" i="23"/>
  <c r="C309" i="14"/>
  <c r="C311" i="23"/>
  <c r="B306" i="14"/>
  <c r="B308" i="23"/>
  <c r="C301" i="8"/>
  <c r="C301" i="20" s="1"/>
  <c r="C303" i="23"/>
  <c r="B298" i="14"/>
  <c r="B300" i="23"/>
  <c r="C293" i="14"/>
  <c r="C295" i="23"/>
  <c r="B290" i="14"/>
  <c r="B292" i="23"/>
  <c r="C285" i="14"/>
  <c r="C287" i="23"/>
  <c r="B282" i="14"/>
  <c r="B284" i="23"/>
  <c r="C277" i="14"/>
  <c r="C279" i="23"/>
  <c r="B274" i="14"/>
  <c r="B276" i="23"/>
  <c r="C269" i="14"/>
  <c r="C271" i="23"/>
  <c r="B266" i="14"/>
  <c r="B268" i="23"/>
  <c r="C261" i="14"/>
  <c r="C263" i="23"/>
  <c r="B258" i="14"/>
  <c r="B260" i="23"/>
  <c r="C253" i="14"/>
  <c r="C255" i="23"/>
  <c r="B250" i="14"/>
  <c r="B252" i="23"/>
  <c r="C245" i="14"/>
  <c r="C247" i="23"/>
  <c r="B242" i="14"/>
  <c r="B244" i="23"/>
  <c r="C237" i="14"/>
  <c r="C239" i="23"/>
  <c r="B234" i="14"/>
  <c r="B236" i="23"/>
  <c r="C229" i="8"/>
  <c r="C229" i="20" s="1"/>
  <c r="C231" i="23"/>
  <c r="B226" i="14"/>
  <c r="B228" i="23"/>
  <c r="C221" i="14"/>
  <c r="C223" i="23"/>
  <c r="B218" i="14"/>
  <c r="B220" i="23"/>
  <c r="C213" i="14"/>
  <c r="C215" i="23"/>
  <c r="B210" i="14"/>
  <c r="B212" i="23"/>
  <c r="C205" i="14"/>
  <c r="C207" i="23"/>
  <c r="B202" i="14"/>
  <c r="B204" i="23"/>
  <c r="C197" i="14"/>
  <c r="C199" i="23"/>
  <c r="B194" i="14"/>
  <c r="B196" i="23"/>
  <c r="C189" i="14"/>
  <c r="C191" i="23"/>
  <c r="B186" i="14"/>
  <c r="B188" i="23"/>
  <c r="C181" i="14"/>
  <c r="C183" i="23"/>
  <c r="B178" i="14"/>
  <c r="B180" i="23"/>
  <c r="C173" i="14"/>
  <c r="C175" i="23"/>
  <c r="B170" i="14"/>
  <c r="B172" i="23"/>
  <c r="C165" i="14"/>
  <c r="C167" i="23"/>
  <c r="B162" i="14"/>
  <c r="B164" i="23"/>
  <c r="C157" i="8"/>
  <c r="C157" i="20" s="1"/>
  <c r="C159" i="23"/>
  <c r="B154" i="14"/>
  <c r="B156" i="23"/>
  <c r="C149" i="14"/>
  <c r="C151" i="23"/>
  <c r="B146" i="14"/>
  <c r="B148" i="23"/>
  <c r="C141" i="14"/>
  <c r="C143" i="23"/>
  <c r="B138" i="14"/>
  <c r="B140" i="23"/>
  <c r="C133" i="14"/>
  <c r="C135" i="23"/>
  <c r="B130" i="14"/>
  <c r="B132" i="23"/>
  <c r="C125" i="14"/>
  <c r="C127" i="23"/>
  <c r="B122" i="14"/>
  <c r="B124" i="23"/>
  <c r="C117" i="14"/>
  <c r="C119" i="23"/>
  <c r="B114" i="14"/>
  <c r="B116" i="23"/>
  <c r="C109" i="14"/>
  <c r="C111" i="23"/>
  <c r="B106" i="14"/>
  <c r="B108" i="23"/>
  <c r="C101" i="14"/>
  <c r="C103" i="23"/>
  <c r="B98" i="14"/>
  <c r="B100" i="23"/>
  <c r="C93" i="14"/>
  <c r="C95" i="23"/>
  <c r="B90" i="14"/>
  <c r="B92" i="23"/>
  <c r="C85" i="14"/>
  <c r="C87" i="23"/>
  <c r="B82" i="14"/>
  <c r="B84" i="23"/>
  <c r="C77" i="14"/>
  <c r="C79" i="23"/>
  <c r="B74" i="14"/>
  <c r="B76" i="23"/>
  <c r="C66" i="14"/>
  <c r="C68" i="23"/>
  <c r="C50" i="14"/>
  <c r="C52" i="23"/>
  <c r="C504" i="23"/>
  <c r="C500" i="23"/>
  <c r="B496" i="23"/>
  <c r="B492" i="23"/>
  <c r="B488" i="23"/>
  <c r="B484" i="23"/>
  <c r="B480" i="23"/>
  <c r="B476" i="23"/>
  <c r="B472" i="23"/>
  <c r="B468" i="23"/>
  <c r="B464" i="23"/>
  <c r="B460" i="23"/>
  <c r="B456" i="23"/>
  <c r="B452" i="23"/>
  <c r="B448" i="23"/>
  <c r="B444" i="23"/>
  <c r="B440" i="23"/>
  <c r="B436" i="23"/>
  <c r="B432" i="23"/>
  <c r="B428" i="23"/>
  <c r="B424" i="23"/>
  <c r="B420" i="23"/>
  <c r="C419" i="23"/>
  <c r="C415" i="23"/>
  <c r="C411" i="23"/>
  <c r="B407" i="23"/>
  <c r="B403" i="23"/>
  <c r="B399" i="23"/>
  <c r="B395" i="23"/>
  <c r="B391" i="23"/>
  <c r="B387" i="23"/>
  <c r="B383" i="23"/>
  <c r="B379" i="23"/>
  <c r="B375" i="23"/>
  <c r="C366" i="14"/>
  <c r="C368" i="23"/>
  <c r="B365" i="8"/>
  <c r="B365" i="20" s="1"/>
  <c r="B367" i="23"/>
  <c r="B357" i="14"/>
  <c r="B359" i="23"/>
  <c r="C352" i="14"/>
  <c r="C354" i="23"/>
  <c r="B349" i="14"/>
  <c r="B351" i="23"/>
  <c r="B341" i="14"/>
  <c r="B343" i="23"/>
  <c r="B333" i="14"/>
  <c r="B335" i="23"/>
  <c r="B325" i="14"/>
  <c r="B327" i="23"/>
  <c r="B317" i="14"/>
  <c r="B319" i="23"/>
  <c r="C312" i="14"/>
  <c r="C314" i="23"/>
  <c r="B309" i="14"/>
  <c r="B311" i="23"/>
  <c r="B301" i="14"/>
  <c r="B303" i="23"/>
  <c r="B293" i="14"/>
  <c r="B295" i="23"/>
  <c r="B285" i="8"/>
  <c r="B285" i="20" s="1"/>
  <c r="B287" i="23"/>
  <c r="B277" i="14"/>
  <c r="B279" i="23"/>
  <c r="B269" i="14"/>
  <c r="B271" i="23"/>
  <c r="B261" i="14"/>
  <c r="B263" i="23"/>
  <c r="B253" i="14"/>
  <c r="B255" i="23"/>
  <c r="C248" i="14"/>
  <c r="C250" i="23"/>
  <c r="B245" i="14"/>
  <c r="B247" i="23"/>
  <c r="B237" i="14"/>
  <c r="B239" i="23"/>
  <c r="B229" i="14"/>
  <c r="B231" i="23"/>
  <c r="B221" i="14"/>
  <c r="B223" i="23"/>
  <c r="B213" i="14"/>
  <c r="B215" i="23"/>
  <c r="B205" i="14"/>
  <c r="B207" i="23"/>
  <c r="B197" i="14"/>
  <c r="B199" i="23"/>
  <c r="B189" i="14"/>
  <c r="B191" i="23"/>
  <c r="C184" i="14"/>
  <c r="C186" i="23"/>
  <c r="B181" i="14"/>
  <c r="B183" i="23"/>
  <c r="B173" i="14"/>
  <c r="B175" i="23"/>
  <c r="B165" i="14"/>
  <c r="B167" i="23"/>
  <c r="C160" i="8"/>
  <c r="C160" i="20" s="1"/>
  <c r="C162" i="23"/>
  <c r="B157" i="14"/>
  <c r="B159" i="23"/>
  <c r="C152" i="14"/>
  <c r="C154" i="23"/>
  <c r="B149" i="14"/>
  <c r="B151" i="23"/>
  <c r="C144" i="8"/>
  <c r="C144" i="20" s="1"/>
  <c r="C146" i="23"/>
  <c r="B141" i="14"/>
  <c r="B143" i="23"/>
  <c r="C136" i="14"/>
  <c r="C138" i="23"/>
  <c r="B133" i="14"/>
  <c r="B135" i="23"/>
  <c r="C128" i="14"/>
  <c r="C130" i="23"/>
  <c r="B125" i="14"/>
  <c r="B127" i="23"/>
  <c r="C120" i="14"/>
  <c r="C122" i="23"/>
  <c r="B117" i="14"/>
  <c r="B119" i="23"/>
  <c r="C112" i="14"/>
  <c r="C114" i="23"/>
  <c r="B109" i="14"/>
  <c r="B111" i="23"/>
  <c r="C104" i="14"/>
  <c r="C106" i="23"/>
  <c r="B101" i="14"/>
  <c r="B103" i="23"/>
  <c r="C96" i="14"/>
  <c r="C98" i="23"/>
  <c r="B93" i="14"/>
  <c r="B95" i="23"/>
  <c r="C88" i="14"/>
  <c r="C90" i="23"/>
  <c r="B85" i="14"/>
  <c r="B87" i="23"/>
  <c r="C80" i="14"/>
  <c r="C82" i="23"/>
  <c r="B77" i="14"/>
  <c r="B79" i="23"/>
  <c r="C72" i="14"/>
  <c r="C74" i="23"/>
  <c r="B42" i="14"/>
  <c r="B44" i="23"/>
  <c r="B38" i="14"/>
  <c r="B40" i="23"/>
  <c r="B504" i="23"/>
  <c r="B500" i="23"/>
  <c r="C495" i="23"/>
  <c r="C491" i="23"/>
  <c r="C487" i="23"/>
  <c r="C483" i="23"/>
  <c r="C479" i="23"/>
  <c r="C475" i="23"/>
  <c r="C471" i="23"/>
  <c r="C467" i="23"/>
  <c r="C463" i="23"/>
  <c r="C459" i="23"/>
  <c r="C455" i="23"/>
  <c r="C451" i="23"/>
  <c r="C447" i="23"/>
  <c r="C443" i="23"/>
  <c r="C439" i="23"/>
  <c r="C435" i="23"/>
  <c r="C431" i="23"/>
  <c r="C427" i="23"/>
  <c r="C423" i="23"/>
  <c r="B419" i="23"/>
  <c r="B415" i="23"/>
  <c r="B411" i="23"/>
  <c r="C406" i="23"/>
  <c r="C402" i="23"/>
  <c r="C398" i="23"/>
  <c r="C394" i="23"/>
  <c r="C390" i="23"/>
  <c r="C386" i="23"/>
  <c r="C382" i="23"/>
  <c r="C378" i="23"/>
  <c r="C374" i="23"/>
  <c r="C357" i="23"/>
  <c r="S92" i="20"/>
  <c r="T92" i="20" s="1"/>
  <c r="U92" i="20" s="1"/>
  <c r="V92" i="20" s="1"/>
  <c r="S504" i="20"/>
  <c r="T504" i="20" s="1"/>
  <c r="U504" i="20" s="1"/>
  <c r="V504" i="20" s="1"/>
  <c r="S245" i="20"/>
  <c r="T245" i="20" s="1"/>
  <c r="U245" i="20" s="1"/>
  <c r="V245" i="20" s="1"/>
  <c r="N501" i="20"/>
  <c r="P447" i="20"/>
  <c r="P337" i="20"/>
  <c r="P374" i="20"/>
  <c r="S374" i="20" s="1"/>
  <c r="T374" i="20" s="1"/>
  <c r="U374" i="20" s="1"/>
  <c r="V374" i="20" s="1"/>
  <c r="N351" i="20"/>
  <c r="P343" i="20"/>
  <c r="N485" i="20"/>
  <c r="N460" i="20"/>
  <c r="N362" i="20"/>
  <c r="N410" i="20"/>
  <c r="N490" i="20"/>
  <c r="N402" i="20"/>
  <c r="N489" i="20"/>
  <c r="P488" i="20"/>
  <c r="P455" i="20"/>
  <c r="S321" i="20"/>
  <c r="T321" i="20" s="1"/>
  <c r="U321" i="20" s="1"/>
  <c r="V321" i="20" s="1"/>
  <c r="S302" i="20"/>
  <c r="T302" i="20" s="1"/>
  <c r="U302" i="20" s="1"/>
  <c r="V302" i="20" s="1"/>
  <c r="P275" i="20"/>
  <c r="P157" i="20"/>
  <c r="S157" i="20" s="1"/>
  <c r="T157" i="20" s="1"/>
  <c r="U157" i="20" s="1"/>
  <c r="V157" i="20" s="1"/>
  <c r="N118" i="20"/>
  <c r="S60" i="20"/>
  <c r="T60" i="20" s="1"/>
  <c r="U60" i="20" s="1"/>
  <c r="V60" i="20" s="1"/>
  <c r="N151" i="20"/>
  <c r="P149" i="20"/>
  <c r="N102" i="20"/>
  <c r="N94" i="20"/>
  <c r="N283" i="20"/>
  <c r="N171" i="20"/>
  <c r="N86" i="20"/>
  <c r="S84" i="20"/>
  <c r="T84" i="20" s="1"/>
  <c r="U84" i="20" s="1"/>
  <c r="V84" i="20" s="1"/>
  <c r="S265" i="20"/>
  <c r="T265" i="20" s="1"/>
  <c r="U265" i="20" s="1"/>
  <c r="V265" i="20" s="1"/>
  <c r="N246" i="20"/>
  <c r="P162" i="20"/>
  <c r="N121" i="20"/>
  <c r="S329" i="20"/>
  <c r="T329" i="20" s="1"/>
  <c r="U329" i="20" s="1"/>
  <c r="V329" i="20" s="1"/>
  <c r="P250" i="20"/>
  <c r="P224" i="20"/>
  <c r="N78" i="20"/>
  <c r="P323" i="20"/>
  <c r="S304" i="20"/>
  <c r="T304" i="20" s="1"/>
  <c r="U304" i="20" s="1"/>
  <c r="V304" i="20" s="1"/>
  <c r="N218" i="20"/>
  <c r="S62" i="20"/>
  <c r="T62" i="20" s="1"/>
  <c r="U62" i="20" s="1"/>
  <c r="V62" i="20" s="1"/>
  <c r="N299" i="20"/>
  <c r="P110" i="20"/>
  <c r="N83" i="20"/>
  <c r="P290" i="20"/>
  <c r="K313" i="14"/>
  <c r="U313" i="14" s="1"/>
  <c r="K265" i="14"/>
  <c r="U265" i="14" s="1"/>
  <c r="K321" i="14"/>
  <c r="U321" i="14" s="1"/>
  <c r="Q271" i="23"/>
  <c r="K269" i="20" s="1"/>
  <c r="S269" i="20" s="1"/>
  <c r="T269" i="20" s="1"/>
  <c r="U269" i="20" s="1"/>
  <c r="V269" i="20" s="1"/>
  <c r="Q360" i="23"/>
  <c r="K358" i="20" s="1"/>
  <c r="Q419" i="23"/>
  <c r="K417" i="20" s="1"/>
  <c r="S417" i="20" s="1"/>
  <c r="T417" i="20" s="1"/>
  <c r="U417" i="20" s="1"/>
  <c r="V417" i="20" s="1"/>
  <c r="Q497" i="23"/>
  <c r="K495" i="14" s="1"/>
  <c r="U495" i="14" s="1"/>
  <c r="Q409" i="23"/>
  <c r="K407" i="20" s="1"/>
  <c r="S407" i="20" s="1"/>
  <c r="K212" i="14"/>
  <c r="U212" i="14" s="1"/>
  <c r="K212" i="20"/>
  <c r="S212" i="20" s="1"/>
  <c r="T212" i="20" s="1"/>
  <c r="U212" i="20" s="1"/>
  <c r="V212" i="20" s="1"/>
  <c r="K297" i="20"/>
  <c r="S297" i="20" s="1"/>
  <c r="T297" i="20" s="1"/>
  <c r="U297" i="20" s="1"/>
  <c r="V297" i="20" s="1"/>
  <c r="K297" i="14"/>
  <c r="U297" i="14" s="1"/>
  <c r="K460" i="20"/>
  <c r="K178" i="14"/>
  <c r="U178" i="14" s="1"/>
  <c r="K260" i="20"/>
  <c r="K156" i="20"/>
  <c r="S156" i="20" s="1"/>
  <c r="K156" i="14"/>
  <c r="U156" i="14" s="1"/>
  <c r="K36" i="20"/>
  <c r="S36" i="20" s="1"/>
  <c r="K451" i="14"/>
  <c r="U451" i="14" s="1"/>
  <c r="K469" i="14"/>
  <c r="U469" i="14" s="1"/>
  <c r="K429" i="20"/>
  <c r="S429" i="20" s="1"/>
  <c r="K140" i="20"/>
  <c r="S140" i="20" s="1"/>
  <c r="T140" i="20" s="1"/>
  <c r="U140" i="20" s="1"/>
  <c r="V140" i="20" s="1"/>
  <c r="K140" i="14"/>
  <c r="U140" i="14" s="1"/>
  <c r="K100" i="14"/>
  <c r="U100" i="14" s="1"/>
  <c r="K100" i="20"/>
  <c r="S100" i="20" s="1"/>
  <c r="T100" i="20" s="1"/>
  <c r="U100" i="20" s="1"/>
  <c r="V100" i="20" s="1"/>
  <c r="K288" i="14"/>
  <c r="U288" i="14" s="1"/>
  <c r="K288" i="20"/>
  <c r="S288" i="20" s="1"/>
  <c r="T288" i="20" s="1"/>
  <c r="U288" i="20" s="1"/>
  <c r="V288" i="20" s="1"/>
  <c r="K222" i="20"/>
  <c r="K222" i="14"/>
  <c r="U222" i="14" s="1"/>
  <c r="K55" i="20"/>
  <c r="K55" i="14"/>
  <c r="U55" i="14" s="1"/>
  <c r="K300" i="20"/>
  <c r="S300" i="20" s="1"/>
  <c r="K300" i="14"/>
  <c r="U300" i="14" s="1"/>
  <c r="K148" i="20"/>
  <c r="S148" i="20" s="1"/>
  <c r="T148" i="20" s="1"/>
  <c r="U148" i="20" s="1"/>
  <c r="V148" i="20" s="1"/>
  <c r="K148" i="14"/>
  <c r="U148" i="14" s="1"/>
  <c r="K276" i="20"/>
  <c r="K276" i="14"/>
  <c r="U276" i="14" s="1"/>
  <c r="K427" i="20"/>
  <c r="K253" i="14"/>
  <c r="U253" i="14" s="1"/>
  <c r="K238" i="20"/>
  <c r="S238" i="20" s="1"/>
  <c r="K308" i="14"/>
  <c r="U308" i="14" s="1"/>
  <c r="K197" i="14"/>
  <c r="U197" i="14" s="1"/>
  <c r="K174" i="20"/>
  <c r="S174" i="20" s="1"/>
  <c r="K98" i="20"/>
  <c r="K82" i="14"/>
  <c r="U82" i="14" s="1"/>
  <c r="K66" i="14"/>
  <c r="U66" i="14" s="1"/>
  <c r="K447" i="20"/>
  <c r="K415" i="20"/>
  <c r="K116" i="20"/>
  <c r="K448" i="20"/>
  <c r="S448" i="20" s="1"/>
  <c r="K375" i="20"/>
  <c r="S375" i="20" s="1"/>
  <c r="K192" i="20"/>
  <c r="K392" i="20"/>
  <c r="K376" i="14"/>
  <c r="U376" i="14" s="1"/>
  <c r="K344" i="20"/>
  <c r="S344" i="20" s="1"/>
  <c r="K78" i="14"/>
  <c r="U78" i="14" s="1"/>
  <c r="K249" i="20"/>
  <c r="S249" i="20" s="1"/>
  <c r="T249" i="20" s="1"/>
  <c r="U249" i="20" s="1"/>
  <c r="V249" i="20" s="1"/>
  <c r="K249" i="14"/>
  <c r="U249" i="14" s="1"/>
  <c r="K424" i="20"/>
  <c r="S424" i="20" s="1"/>
  <c r="T424" i="20" s="1"/>
  <c r="U424" i="20" s="1"/>
  <c r="V424" i="20" s="1"/>
  <c r="K424" i="14"/>
  <c r="U424" i="14" s="1"/>
  <c r="K80" i="20"/>
  <c r="S80" i="20" s="1"/>
  <c r="T80" i="20" s="1"/>
  <c r="U80" i="20" s="1"/>
  <c r="V80" i="20" s="1"/>
  <c r="K80" i="14"/>
  <c r="U80" i="14" s="1"/>
  <c r="K268" i="20"/>
  <c r="S268" i="20" s="1"/>
  <c r="K268" i="14"/>
  <c r="U268" i="14" s="1"/>
  <c r="K106" i="14"/>
  <c r="U106" i="14" s="1"/>
  <c r="K106" i="20"/>
  <c r="S106" i="20" s="1"/>
  <c r="K217" i="14"/>
  <c r="U217" i="14" s="1"/>
  <c r="K217" i="20"/>
  <c r="S217" i="20" s="1"/>
  <c r="T217" i="20" s="1"/>
  <c r="U217" i="20" s="1"/>
  <c r="V217" i="20" s="1"/>
  <c r="K192" i="14"/>
  <c r="U192" i="14" s="1"/>
  <c r="K160" i="14"/>
  <c r="U160" i="14" s="1"/>
  <c r="K160" i="20"/>
  <c r="S160" i="20" s="1"/>
  <c r="K436" i="20"/>
  <c r="S436" i="20" s="1"/>
  <c r="K436" i="14"/>
  <c r="U436" i="14" s="1"/>
  <c r="K229" i="20"/>
  <c r="S229" i="20" s="1"/>
  <c r="K229" i="14"/>
  <c r="U229" i="14" s="1"/>
  <c r="K220" i="14"/>
  <c r="U220" i="14" s="1"/>
  <c r="K220" i="20"/>
  <c r="S220" i="20" s="1"/>
  <c r="K392" i="14"/>
  <c r="U392" i="14" s="1"/>
  <c r="K421" i="20"/>
  <c r="S421" i="20" s="1"/>
  <c r="K421" i="14"/>
  <c r="U421" i="14" s="1"/>
  <c r="K344" i="14"/>
  <c r="U344" i="14" s="1"/>
  <c r="K154" i="20"/>
  <c r="S154" i="20" s="1"/>
  <c r="K118" i="20"/>
  <c r="K357" i="20"/>
  <c r="S357" i="20" s="1"/>
  <c r="K193" i="20"/>
  <c r="K409" i="14"/>
  <c r="U409" i="14" s="1"/>
  <c r="K309" i="14"/>
  <c r="U309" i="14" s="1"/>
  <c r="K452" i="14"/>
  <c r="U452" i="14" s="1"/>
  <c r="K431" i="20"/>
  <c r="S431" i="20" s="1"/>
  <c r="K388" i="20"/>
  <c r="K352" i="14"/>
  <c r="U352" i="14" s="1"/>
  <c r="K442" i="20"/>
  <c r="K272" i="20"/>
  <c r="K206" i="20"/>
  <c r="S206" i="20" s="1"/>
  <c r="K501" i="20"/>
  <c r="K444" i="20"/>
  <c r="S444" i="20" s="1"/>
  <c r="K380" i="14"/>
  <c r="U380" i="14" s="1"/>
  <c r="K246" i="20"/>
  <c r="K228" i="20"/>
  <c r="S228" i="20" s="1"/>
  <c r="K172" i="20"/>
  <c r="S172" i="20" s="1"/>
  <c r="K164" i="20"/>
  <c r="S164" i="20" s="1"/>
  <c r="K71" i="14"/>
  <c r="U71" i="14" s="1"/>
  <c r="K63" i="14"/>
  <c r="U63" i="14" s="1"/>
  <c r="K54" i="20"/>
  <c r="S54" i="20" s="1"/>
  <c r="K305" i="20"/>
  <c r="S305" i="20" s="1"/>
  <c r="T305" i="20" s="1"/>
  <c r="U305" i="20" s="1"/>
  <c r="V305" i="20" s="1"/>
  <c r="K305" i="14"/>
  <c r="U305" i="14" s="1"/>
  <c r="K435" i="14"/>
  <c r="U435" i="14" s="1"/>
  <c r="K435" i="20"/>
  <c r="S435" i="20" s="1"/>
  <c r="T435" i="20" s="1"/>
  <c r="U435" i="20" s="1"/>
  <c r="V435" i="20" s="1"/>
  <c r="K425" i="14"/>
  <c r="U425" i="14" s="1"/>
  <c r="K425" i="20"/>
  <c r="S425" i="20" s="1"/>
  <c r="K413" i="20"/>
  <c r="S413" i="20" s="1"/>
  <c r="K413" i="14"/>
  <c r="U413" i="14" s="1"/>
  <c r="K165" i="20"/>
  <c r="S165" i="20" s="1"/>
  <c r="K165" i="14"/>
  <c r="U165" i="14" s="1"/>
  <c r="K138" i="14"/>
  <c r="U138" i="14" s="1"/>
  <c r="K138" i="20"/>
  <c r="S138" i="20" s="1"/>
  <c r="K257" i="20"/>
  <c r="S257" i="20" s="1"/>
  <c r="T257" i="20" s="1"/>
  <c r="U257" i="20" s="1"/>
  <c r="V257" i="20" s="1"/>
  <c r="K257" i="14"/>
  <c r="U257" i="14" s="1"/>
  <c r="K130" i="14"/>
  <c r="U130" i="14" s="1"/>
  <c r="K130" i="20"/>
  <c r="S130" i="20" s="1"/>
  <c r="K122" i="14"/>
  <c r="U122" i="14" s="1"/>
  <c r="K122" i="20"/>
  <c r="S122" i="20" s="1"/>
  <c r="K272" i="14"/>
  <c r="U272" i="14" s="1"/>
  <c r="K241" i="14"/>
  <c r="U241" i="14" s="1"/>
  <c r="K241" i="20"/>
  <c r="K78" i="20"/>
  <c r="K497" i="14"/>
  <c r="U497" i="14" s="1"/>
  <c r="K387" i="14"/>
  <c r="U387" i="14" s="1"/>
  <c r="K387" i="20"/>
  <c r="S387" i="20" s="1"/>
  <c r="T387" i="20" s="1"/>
  <c r="U387" i="20" s="1"/>
  <c r="V387" i="20" s="1"/>
  <c r="K289" i="20"/>
  <c r="S289" i="20" s="1"/>
  <c r="T289" i="20" s="1"/>
  <c r="U289" i="20" s="1"/>
  <c r="V289" i="20" s="1"/>
  <c r="K289" i="14"/>
  <c r="U289" i="14" s="1"/>
  <c r="K161" i="20"/>
  <c r="S161" i="20" s="1"/>
  <c r="K161" i="14"/>
  <c r="U161" i="14" s="1"/>
  <c r="K154" i="14"/>
  <c r="U154" i="14" s="1"/>
  <c r="K453" i="20"/>
  <c r="K453" i="14"/>
  <c r="U453" i="14" s="1"/>
  <c r="K348" i="20"/>
  <c r="S348" i="20" s="1"/>
  <c r="T348" i="20" s="1"/>
  <c r="U348" i="20" s="1"/>
  <c r="V348" i="20" s="1"/>
  <c r="K348" i="14"/>
  <c r="U348" i="14" s="1"/>
  <c r="K294" i="14"/>
  <c r="U294" i="14" s="1"/>
  <c r="K294" i="20"/>
  <c r="S294" i="20" s="1"/>
  <c r="K253" i="20"/>
  <c r="K248" i="14"/>
  <c r="U248" i="14" s="1"/>
  <c r="K248" i="20"/>
  <c r="S248" i="20" s="1"/>
  <c r="K182" i="20"/>
  <c r="S182" i="20" s="1"/>
  <c r="K182" i="14"/>
  <c r="U182" i="14" s="1"/>
  <c r="K90" i="20"/>
  <c r="S90" i="20" s="1"/>
  <c r="T90" i="20" s="1"/>
  <c r="U90" i="20" s="1"/>
  <c r="V90" i="20" s="1"/>
  <c r="K90" i="14"/>
  <c r="U90" i="14" s="1"/>
  <c r="K459" i="20"/>
  <c r="K459" i="14"/>
  <c r="U459" i="14" s="1"/>
  <c r="K285" i="20"/>
  <c r="S285" i="20" s="1"/>
  <c r="K285" i="14"/>
  <c r="U285" i="14" s="1"/>
  <c r="K416" i="20"/>
  <c r="S416" i="20" s="1"/>
  <c r="T416" i="20" s="1"/>
  <c r="U416" i="20" s="1"/>
  <c r="V416" i="20" s="1"/>
  <c r="K416" i="14"/>
  <c r="U416" i="14" s="1"/>
  <c r="K202" i="20"/>
  <c r="K202" i="14"/>
  <c r="U202" i="14" s="1"/>
  <c r="K476" i="20"/>
  <c r="S476" i="20" s="1"/>
  <c r="K476" i="14"/>
  <c r="U476" i="14" s="1"/>
  <c r="K296" i="14"/>
  <c r="U296" i="14" s="1"/>
  <c r="K296" i="20"/>
  <c r="S296" i="20" s="1"/>
  <c r="T296" i="20" s="1"/>
  <c r="U296" i="20" s="1"/>
  <c r="V296" i="20" s="1"/>
  <c r="K224" i="14"/>
  <c r="U224" i="14" s="1"/>
  <c r="K224" i="20"/>
  <c r="K120" i="14"/>
  <c r="U120" i="14" s="1"/>
  <c r="K120" i="20"/>
  <c r="S120" i="20" s="1"/>
  <c r="K475" i="20"/>
  <c r="S475" i="20" s="1"/>
  <c r="K463" i="14"/>
  <c r="U463" i="14" s="1"/>
  <c r="K454" i="20"/>
  <c r="S454" i="20" s="1"/>
  <c r="T454" i="20" s="1"/>
  <c r="U454" i="20" s="1"/>
  <c r="V454" i="20" s="1"/>
  <c r="K484" i="14"/>
  <c r="U484" i="14" s="1"/>
  <c r="K465" i="20"/>
  <c r="S465" i="20" s="1"/>
  <c r="K422" i="14"/>
  <c r="U422" i="14" s="1"/>
  <c r="K258" i="14"/>
  <c r="U258" i="14" s="1"/>
  <c r="K457" i="14"/>
  <c r="U457" i="14" s="1"/>
  <c r="K493" i="20"/>
  <c r="S493" i="20" s="1"/>
  <c r="K471" i="20"/>
  <c r="S471" i="20" s="1"/>
  <c r="K480" i="20"/>
  <c r="S480" i="20" s="1"/>
  <c r="K473" i="20"/>
  <c r="S473" i="20" s="1"/>
  <c r="K389" i="20"/>
  <c r="S389" i="20" s="1"/>
  <c r="Q117" i="14"/>
  <c r="R117" i="14" s="1"/>
  <c r="Q439" i="14"/>
  <c r="R439" i="14" s="1"/>
  <c r="Q393" i="14"/>
  <c r="R393" i="14" s="1"/>
  <c r="Q277" i="14"/>
  <c r="R277" i="14" s="1"/>
  <c r="Q408" i="14"/>
  <c r="R408" i="14" s="1"/>
  <c r="Q387" i="14"/>
  <c r="R387" i="14" s="1"/>
  <c r="Q383" i="14"/>
  <c r="R383" i="14" s="1"/>
  <c r="Q236" i="14"/>
  <c r="R236" i="14" s="1"/>
  <c r="Q497" i="14"/>
  <c r="R497" i="14" s="1"/>
  <c r="Q489" i="14"/>
  <c r="R489" i="14" s="1"/>
  <c r="Q469" i="14"/>
  <c r="R469" i="14" s="1"/>
  <c r="Q464" i="14"/>
  <c r="R464" i="14" s="1"/>
  <c r="Q451" i="14"/>
  <c r="R451" i="14" s="1"/>
  <c r="Q312" i="14"/>
  <c r="R312" i="14" s="1"/>
  <c r="Q111" i="14"/>
  <c r="R111" i="14" s="1"/>
  <c r="Q433" i="14"/>
  <c r="R433" i="14" s="1"/>
  <c r="Q311" i="14"/>
  <c r="R311" i="14" s="1"/>
  <c r="Q320" i="14"/>
  <c r="R320" i="14" s="1"/>
  <c r="Q380" i="14"/>
  <c r="R380" i="14" s="1"/>
  <c r="Q417" i="14"/>
  <c r="R417" i="14" s="1"/>
  <c r="Q503" i="14"/>
  <c r="R503" i="14" s="1"/>
  <c r="Q481" i="14"/>
  <c r="R481" i="14" s="1"/>
  <c r="Q466" i="14"/>
  <c r="R466" i="14" s="1"/>
  <c r="Q444" i="14"/>
  <c r="R444" i="14" s="1"/>
  <c r="Q272" i="14"/>
  <c r="R272" i="14" s="1"/>
  <c r="Q209" i="14"/>
  <c r="R209" i="14" s="1"/>
  <c r="Q104" i="14"/>
  <c r="R104" i="14" s="1"/>
  <c r="Q237" i="14"/>
  <c r="R237" i="14" s="1"/>
  <c r="Q215" i="14"/>
  <c r="R215" i="14" s="1"/>
  <c r="Q44" i="14"/>
  <c r="R44" i="14" s="1"/>
  <c r="Q204" i="14"/>
  <c r="R204" i="14" s="1"/>
  <c r="Q201" i="14"/>
  <c r="R201" i="14" s="1"/>
  <c r="Q166" i="14"/>
  <c r="R166" i="14" s="1"/>
  <c r="Q153" i="14"/>
  <c r="R153" i="14" s="1"/>
  <c r="Q88" i="14"/>
  <c r="R88" i="14" s="1"/>
  <c r="Q77" i="14"/>
  <c r="R77" i="14" s="1"/>
  <c r="Q122" i="14"/>
  <c r="R122" i="14" s="1"/>
  <c r="Q92" i="14"/>
  <c r="R92" i="14" s="1"/>
  <c r="Q298" i="14"/>
  <c r="R298" i="14" s="1"/>
  <c r="Q278" i="14"/>
  <c r="R278" i="14" s="1"/>
  <c r="Q173" i="14"/>
  <c r="R173" i="14" s="1"/>
  <c r="Q144" i="14"/>
  <c r="R144" i="14" s="1"/>
  <c r="Q188" i="14"/>
  <c r="R188" i="14" s="1"/>
  <c r="Q158" i="14"/>
  <c r="R158" i="14" s="1"/>
  <c r="Q155" i="14"/>
  <c r="R155" i="14" s="1"/>
  <c r="Q118" i="14"/>
  <c r="R118" i="14" s="1"/>
  <c r="Q110" i="14"/>
  <c r="R110" i="14" s="1"/>
  <c r="Q56" i="14"/>
  <c r="R56" i="14" s="1"/>
  <c r="Q70" i="14"/>
  <c r="R70" i="14" s="1"/>
  <c r="AJ509" i="8"/>
  <c r="K487" i="14"/>
  <c r="U487" i="14" s="1"/>
  <c r="K487" i="20"/>
  <c r="K449" i="14"/>
  <c r="U449" i="14" s="1"/>
  <c r="K449" i="20"/>
  <c r="S449" i="20" s="1"/>
  <c r="K432" i="20"/>
  <c r="S432" i="20" s="1"/>
  <c r="K432" i="14"/>
  <c r="U432" i="14" s="1"/>
  <c r="K468" i="20"/>
  <c r="S468" i="20" s="1"/>
  <c r="K468" i="14"/>
  <c r="U468" i="14" s="1"/>
  <c r="K461" i="20"/>
  <c r="S461" i="20" s="1"/>
  <c r="K461" i="14"/>
  <c r="U461" i="14" s="1"/>
  <c r="K491" i="14"/>
  <c r="U491" i="14" s="1"/>
  <c r="K491" i="20"/>
  <c r="S491" i="20" s="1"/>
  <c r="K479" i="14"/>
  <c r="U479" i="14" s="1"/>
  <c r="K479" i="20"/>
  <c r="K472" i="20"/>
  <c r="K472" i="14"/>
  <c r="U472" i="14" s="1"/>
  <c r="K463" i="20"/>
  <c r="S463" i="20" s="1"/>
  <c r="K493" i="14"/>
  <c r="U493" i="14" s="1"/>
  <c r="K488" i="20"/>
  <c r="K488" i="14"/>
  <c r="U488" i="14" s="1"/>
  <c r="K452" i="20"/>
  <c r="S452" i="20" s="1"/>
  <c r="K483" i="20"/>
  <c r="K483" i="14"/>
  <c r="U483" i="14" s="1"/>
  <c r="K467" i="20"/>
  <c r="K467" i="14"/>
  <c r="U467" i="14" s="1"/>
  <c r="K433" i="20"/>
  <c r="S433" i="20" s="1"/>
  <c r="K433" i="14"/>
  <c r="U433" i="14" s="1"/>
  <c r="K464" i="20"/>
  <c r="S464" i="20" s="1"/>
  <c r="K464" i="14"/>
  <c r="U464" i="14" s="1"/>
  <c r="K437" i="20"/>
  <c r="S437" i="20" s="1"/>
  <c r="K437" i="14"/>
  <c r="U437" i="14" s="1"/>
  <c r="K500" i="20"/>
  <c r="S500" i="20" s="1"/>
  <c r="K482" i="20"/>
  <c r="S482" i="20" s="1"/>
  <c r="K354" i="20"/>
  <c r="K326" i="14"/>
  <c r="U326" i="14" s="1"/>
  <c r="K290" i="14"/>
  <c r="U290" i="14" s="1"/>
  <c r="K279" i="14"/>
  <c r="U279" i="14" s="1"/>
  <c r="K492" i="20"/>
  <c r="S492" i="20" s="1"/>
  <c r="K492" i="14"/>
  <c r="U492" i="14" s="1"/>
  <c r="K496" i="20"/>
  <c r="S496" i="20" s="1"/>
  <c r="K496" i="14"/>
  <c r="U496" i="14" s="1"/>
  <c r="K484" i="20"/>
  <c r="S484" i="20" s="1"/>
  <c r="K454" i="14"/>
  <c r="U454" i="14" s="1"/>
  <c r="K358" i="14"/>
  <c r="U358" i="14" s="1"/>
  <c r="K422" i="20"/>
  <c r="S422" i="20" s="1"/>
  <c r="K408" i="20"/>
  <c r="S408" i="20" s="1"/>
  <c r="K408" i="14"/>
  <c r="U408" i="14" s="1"/>
  <c r="K460" i="14"/>
  <c r="U460" i="14" s="1"/>
  <c r="K497" i="20"/>
  <c r="S497" i="20" s="1"/>
  <c r="K410" i="14"/>
  <c r="U410" i="14" s="1"/>
  <c r="K410" i="20"/>
  <c r="K389" i="14"/>
  <c r="U389" i="14" s="1"/>
  <c r="K362" i="20"/>
  <c r="K362" i="14"/>
  <c r="U362" i="14" s="1"/>
  <c r="K306" i="14"/>
  <c r="U306" i="14" s="1"/>
  <c r="K306" i="20"/>
  <c r="K501" i="14"/>
  <c r="U501" i="14" s="1"/>
  <c r="K404" i="20"/>
  <c r="K404" i="14"/>
  <c r="U404" i="14" s="1"/>
  <c r="K260" i="14"/>
  <c r="U260" i="14" s="1"/>
  <c r="K378" i="14"/>
  <c r="U378" i="14" s="1"/>
  <c r="K378" i="20"/>
  <c r="S378" i="20" s="1"/>
  <c r="P47" i="20"/>
  <c r="N57" i="20"/>
  <c r="C352" i="8"/>
  <c r="C352" i="20" s="1"/>
  <c r="C495" i="8"/>
  <c r="C495" i="20" s="1"/>
  <c r="C249" i="8"/>
  <c r="C249" i="20" s="1"/>
  <c r="B488" i="8"/>
  <c r="B488" i="20" s="1"/>
  <c r="B489" i="8"/>
  <c r="B489" i="20" s="1"/>
  <c r="C432" i="8"/>
  <c r="C432" i="20" s="1"/>
  <c r="C311" i="8"/>
  <c r="C311" i="20" s="1"/>
  <c r="C488" i="8"/>
  <c r="C488" i="20" s="1"/>
  <c r="C487" i="8"/>
  <c r="C487" i="20" s="1"/>
  <c r="B486" i="8"/>
  <c r="B486" i="20" s="1"/>
  <c r="B468" i="8"/>
  <c r="B468" i="20" s="1"/>
  <c r="B463" i="8"/>
  <c r="B463" i="20" s="1"/>
  <c r="B436" i="8"/>
  <c r="B436" i="20" s="1"/>
  <c r="C431" i="8"/>
  <c r="C431" i="20" s="1"/>
  <c r="B425" i="8"/>
  <c r="B425" i="20" s="1"/>
  <c r="B424" i="8"/>
  <c r="B424" i="20" s="1"/>
  <c r="B423" i="8"/>
  <c r="B423" i="20" s="1"/>
  <c r="C351" i="8"/>
  <c r="C351" i="20" s="1"/>
  <c r="C290" i="8"/>
  <c r="C290" i="20" s="1"/>
  <c r="C64" i="8"/>
  <c r="C64" i="20" s="1"/>
  <c r="C426" i="8"/>
  <c r="C426" i="20" s="1"/>
  <c r="C496" i="8"/>
  <c r="C496" i="20" s="1"/>
  <c r="C490" i="8"/>
  <c r="C490" i="20" s="1"/>
  <c r="C474" i="8"/>
  <c r="C474" i="20" s="1"/>
  <c r="C427" i="8"/>
  <c r="C427" i="20" s="1"/>
  <c r="C415" i="8"/>
  <c r="C415" i="20" s="1"/>
  <c r="B388" i="8"/>
  <c r="B388" i="20" s="1"/>
  <c r="C353" i="8"/>
  <c r="C353" i="20" s="1"/>
  <c r="B204" i="8"/>
  <c r="B204" i="20" s="1"/>
  <c r="C183" i="8"/>
  <c r="C183" i="20" s="1"/>
  <c r="C114" i="8"/>
  <c r="C114" i="20" s="1"/>
  <c r="C491" i="8"/>
  <c r="C491" i="20" s="1"/>
  <c r="C479" i="8"/>
  <c r="C479" i="20" s="1"/>
  <c r="B452" i="8"/>
  <c r="B452" i="20" s="1"/>
  <c r="C428" i="8"/>
  <c r="C428" i="20" s="1"/>
  <c r="C383" i="8"/>
  <c r="C383" i="20" s="1"/>
  <c r="C82" i="8"/>
  <c r="C82" i="20" s="1"/>
  <c r="C492" i="8"/>
  <c r="C492" i="20" s="1"/>
  <c r="C447" i="8"/>
  <c r="C447" i="20" s="1"/>
  <c r="B407" i="8"/>
  <c r="B407" i="20" s="1"/>
  <c r="C402" i="8"/>
  <c r="C402" i="20" s="1"/>
  <c r="C384" i="8"/>
  <c r="C384" i="20" s="1"/>
  <c r="B287" i="8"/>
  <c r="B287" i="20" s="1"/>
  <c r="B471" i="8"/>
  <c r="B471" i="20" s="1"/>
  <c r="C466" i="8"/>
  <c r="C466" i="20" s="1"/>
  <c r="C448" i="8"/>
  <c r="C448" i="20" s="1"/>
  <c r="C385" i="8"/>
  <c r="C385" i="20" s="1"/>
  <c r="C363" i="8"/>
  <c r="C363" i="20" s="1"/>
  <c r="B288" i="8"/>
  <c r="B288" i="20" s="1"/>
  <c r="C226" i="8"/>
  <c r="C226" i="20" s="1"/>
  <c r="C185" i="8"/>
  <c r="C185" i="20" s="1"/>
  <c r="B38" i="8"/>
  <c r="B38" i="20" s="1"/>
  <c r="C146" i="8"/>
  <c r="C146" i="20" s="1"/>
  <c r="C449" i="8"/>
  <c r="C449" i="20" s="1"/>
  <c r="B380" i="8"/>
  <c r="B380" i="20" s="1"/>
  <c r="C227" i="8"/>
  <c r="C227" i="20" s="1"/>
  <c r="B487" i="8"/>
  <c r="B487" i="20" s="1"/>
  <c r="C410" i="8"/>
  <c r="C410" i="20" s="1"/>
  <c r="B444" i="8"/>
  <c r="B444" i="20" s="1"/>
  <c r="C424" i="8"/>
  <c r="C424" i="20" s="1"/>
  <c r="C423" i="8"/>
  <c r="C423" i="20" s="1"/>
  <c r="B422" i="8"/>
  <c r="B422" i="20" s="1"/>
  <c r="B404" i="8"/>
  <c r="B404" i="20" s="1"/>
  <c r="B399" i="8"/>
  <c r="B399" i="20" s="1"/>
  <c r="C326" i="14"/>
  <c r="C326" i="8"/>
  <c r="C326" i="20" s="1"/>
  <c r="B307" i="14"/>
  <c r="B307" i="8"/>
  <c r="B307" i="20" s="1"/>
  <c r="C302" i="14"/>
  <c r="C302" i="8"/>
  <c r="C302" i="20" s="1"/>
  <c r="B283" i="14"/>
  <c r="B283" i="8"/>
  <c r="B283" i="20" s="1"/>
  <c r="B275" i="14"/>
  <c r="B275" i="8"/>
  <c r="B275" i="20" s="1"/>
  <c r="C254" i="14"/>
  <c r="C254" i="8"/>
  <c r="C254" i="20" s="1"/>
  <c r="B235" i="14"/>
  <c r="B235" i="8"/>
  <c r="B235" i="20" s="1"/>
  <c r="C214" i="14"/>
  <c r="C214" i="8"/>
  <c r="C214" i="20" s="1"/>
  <c r="B155" i="14"/>
  <c r="B155" i="8"/>
  <c r="B155" i="20" s="1"/>
  <c r="B131" i="14"/>
  <c r="B131" i="8"/>
  <c r="B131" i="20" s="1"/>
  <c r="B115" i="14"/>
  <c r="B115" i="8"/>
  <c r="B115" i="20" s="1"/>
  <c r="C371" i="14"/>
  <c r="C371" i="8"/>
  <c r="C371" i="20" s="1"/>
  <c r="B368" i="14"/>
  <c r="B368" i="8"/>
  <c r="B368" i="20" s="1"/>
  <c r="B360" i="14"/>
  <c r="B360" i="8"/>
  <c r="B360" i="20" s="1"/>
  <c r="C347" i="8"/>
  <c r="C347" i="20" s="1"/>
  <c r="C347" i="14"/>
  <c r="B344" i="14"/>
  <c r="B344" i="8"/>
  <c r="B344" i="20" s="1"/>
  <c r="C339" i="14"/>
  <c r="C339" i="8"/>
  <c r="C339" i="20" s="1"/>
  <c r="B336" i="14"/>
  <c r="B336" i="8"/>
  <c r="B336" i="20" s="1"/>
  <c r="C331" i="14"/>
  <c r="C331" i="8"/>
  <c r="C331" i="20" s="1"/>
  <c r="B328" i="14"/>
  <c r="B328" i="8"/>
  <c r="B328" i="20" s="1"/>
  <c r="C323" i="14"/>
  <c r="C323" i="8"/>
  <c r="C323" i="20" s="1"/>
  <c r="B320" i="14"/>
  <c r="B320" i="8"/>
  <c r="B320" i="20" s="1"/>
  <c r="C315" i="14"/>
  <c r="C315" i="8"/>
  <c r="C315" i="20" s="1"/>
  <c r="B312" i="14"/>
  <c r="B312" i="8"/>
  <c r="B312" i="20" s="1"/>
  <c r="C307" i="14"/>
  <c r="C307" i="8"/>
  <c r="C307" i="20" s="1"/>
  <c r="B304" i="14"/>
  <c r="B304" i="8"/>
  <c r="B304" i="20" s="1"/>
  <c r="C299" i="14"/>
  <c r="C299" i="8"/>
  <c r="C299" i="20" s="1"/>
  <c r="B296" i="14"/>
  <c r="B296" i="8"/>
  <c r="B296" i="20" s="1"/>
  <c r="C283" i="14"/>
  <c r="C283" i="8"/>
  <c r="C283" i="20" s="1"/>
  <c r="B280" i="14"/>
  <c r="B280" i="8"/>
  <c r="B280" i="20" s="1"/>
  <c r="C275" i="14"/>
  <c r="C275" i="8"/>
  <c r="C275" i="20" s="1"/>
  <c r="B272" i="14"/>
  <c r="B272" i="8"/>
  <c r="B272" i="20" s="1"/>
  <c r="C267" i="14"/>
  <c r="C267" i="8"/>
  <c r="C267" i="20" s="1"/>
  <c r="B264" i="14"/>
  <c r="B264" i="8"/>
  <c r="B264" i="20" s="1"/>
  <c r="C259" i="14"/>
  <c r="C259" i="8"/>
  <c r="C259" i="20" s="1"/>
  <c r="B256" i="14"/>
  <c r="B256" i="8"/>
  <c r="B256" i="20" s="1"/>
  <c r="C251" i="14"/>
  <c r="C251" i="8"/>
  <c r="C251" i="20" s="1"/>
  <c r="B248" i="14"/>
  <c r="B248" i="8"/>
  <c r="B248" i="20" s="1"/>
  <c r="C243" i="14"/>
  <c r="C243" i="8"/>
  <c r="C243" i="20" s="1"/>
  <c r="B240" i="14"/>
  <c r="B240" i="8"/>
  <c r="B240" i="20" s="1"/>
  <c r="C235" i="14"/>
  <c r="C235" i="8"/>
  <c r="C235" i="20" s="1"/>
  <c r="B232" i="14"/>
  <c r="B232" i="8"/>
  <c r="B232" i="20" s="1"/>
  <c r="C219" i="14"/>
  <c r="C219" i="8"/>
  <c r="C219" i="20" s="1"/>
  <c r="B216" i="14"/>
  <c r="B216" i="8"/>
  <c r="B216" i="20" s="1"/>
  <c r="C211" i="14"/>
  <c r="C211" i="8"/>
  <c r="C211" i="20" s="1"/>
  <c r="B208" i="14"/>
  <c r="B208" i="8"/>
  <c r="B208" i="20" s="1"/>
  <c r="C203" i="14"/>
  <c r="C203" i="8"/>
  <c r="C203" i="20" s="1"/>
  <c r="B200" i="14"/>
  <c r="B200" i="8"/>
  <c r="B200" i="20" s="1"/>
  <c r="C195" i="14"/>
  <c r="C195" i="8"/>
  <c r="C195" i="20" s="1"/>
  <c r="B192" i="14"/>
  <c r="B192" i="8"/>
  <c r="B192" i="20" s="1"/>
  <c r="C187" i="14"/>
  <c r="C187" i="8"/>
  <c r="C187" i="20" s="1"/>
  <c r="B184" i="14"/>
  <c r="B184" i="8"/>
  <c r="B184" i="20" s="1"/>
  <c r="C179" i="14"/>
  <c r="C179" i="8"/>
  <c r="C179" i="20" s="1"/>
  <c r="B176" i="14"/>
  <c r="B176" i="8"/>
  <c r="B176" i="20" s="1"/>
  <c r="C171" i="14"/>
  <c r="C171" i="8"/>
  <c r="C171" i="20" s="1"/>
  <c r="B168" i="14"/>
  <c r="B168" i="8"/>
  <c r="B168" i="20" s="1"/>
  <c r="B160" i="14"/>
  <c r="B160" i="8"/>
  <c r="B160" i="20" s="1"/>
  <c r="C155" i="14"/>
  <c r="C155" i="8"/>
  <c r="C155" i="20" s="1"/>
  <c r="B152" i="14"/>
  <c r="B152" i="8"/>
  <c r="B152" i="20" s="1"/>
  <c r="B144" i="14"/>
  <c r="B144" i="8"/>
  <c r="B144" i="20" s="1"/>
  <c r="C139" i="14"/>
  <c r="C139" i="8"/>
  <c r="C139" i="20" s="1"/>
  <c r="B136" i="14"/>
  <c r="B136" i="8"/>
  <c r="B136" i="20" s="1"/>
  <c r="B128" i="14"/>
  <c r="B128" i="8"/>
  <c r="B128" i="20" s="1"/>
  <c r="C123" i="14"/>
  <c r="C123" i="8"/>
  <c r="C123" i="20" s="1"/>
  <c r="B120" i="14"/>
  <c r="B120" i="8"/>
  <c r="B120" i="20" s="1"/>
  <c r="B112" i="14"/>
  <c r="B112" i="8"/>
  <c r="B112" i="20" s="1"/>
  <c r="C107" i="14"/>
  <c r="C107" i="8"/>
  <c r="C107" i="20" s="1"/>
  <c r="B104" i="14"/>
  <c r="B104" i="8"/>
  <c r="B104" i="20" s="1"/>
  <c r="B96" i="14"/>
  <c r="B96" i="8"/>
  <c r="B96" i="20" s="1"/>
  <c r="C91" i="14"/>
  <c r="C91" i="8"/>
  <c r="C91" i="20" s="1"/>
  <c r="B88" i="14"/>
  <c r="B88" i="8"/>
  <c r="B88" i="20" s="1"/>
  <c r="B80" i="14"/>
  <c r="B80" i="8"/>
  <c r="B80" i="20" s="1"/>
  <c r="C75" i="14"/>
  <c r="C75" i="8"/>
  <c r="C75" i="20" s="1"/>
  <c r="B72" i="14"/>
  <c r="B72" i="8"/>
  <c r="B72" i="20" s="1"/>
  <c r="B67" i="14"/>
  <c r="B67" i="8"/>
  <c r="B67" i="20" s="1"/>
  <c r="B63" i="14"/>
  <c r="B63" i="8"/>
  <c r="B63" i="20" s="1"/>
  <c r="B59" i="14"/>
  <c r="B59" i="8"/>
  <c r="B59" i="20" s="1"/>
  <c r="B55" i="14"/>
  <c r="B55" i="8"/>
  <c r="B55" i="20" s="1"/>
  <c r="B51" i="14"/>
  <c r="B51" i="8"/>
  <c r="B51" i="20" s="1"/>
  <c r="B47" i="14"/>
  <c r="B47" i="8"/>
  <c r="B47" i="20" s="1"/>
  <c r="B39" i="14"/>
  <c r="B39" i="8"/>
  <c r="B39" i="20" s="1"/>
  <c r="C489" i="8"/>
  <c r="C489" i="20" s="1"/>
  <c r="C486" i="8"/>
  <c r="C486" i="20" s="1"/>
  <c r="C468" i="8"/>
  <c r="C468" i="20" s="1"/>
  <c r="C467" i="8"/>
  <c r="C467" i="20" s="1"/>
  <c r="B465" i="8"/>
  <c r="B465" i="20" s="1"/>
  <c r="B464" i="8"/>
  <c r="B464" i="20" s="1"/>
  <c r="B462" i="8"/>
  <c r="B462" i="20" s="1"/>
  <c r="B443" i="8"/>
  <c r="B443" i="20" s="1"/>
  <c r="C425" i="8"/>
  <c r="C425" i="20" s="1"/>
  <c r="C422" i="8"/>
  <c r="C422" i="20" s="1"/>
  <c r="C404" i="8"/>
  <c r="C404" i="20" s="1"/>
  <c r="C403" i="8"/>
  <c r="C403" i="20" s="1"/>
  <c r="B401" i="8"/>
  <c r="B401" i="20" s="1"/>
  <c r="B400" i="8"/>
  <c r="B400" i="20" s="1"/>
  <c r="B398" i="8"/>
  <c r="B398" i="20" s="1"/>
  <c r="B379" i="8"/>
  <c r="B379" i="20" s="1"/>
  <c r="C369" i="8"/>
  <c r="C369" i="20" s="1"/>
  <c r="C310" i="8"/>
  <c r="C310" i="20" s="1"/>
  <c r="B203" i="8"/>
  <c r="B203" i="20" s="1"/>
  <c r="B145" i="8"/>
  <c r="B145" i="20" s="1"/>
  <c r="B113" i="8"/>
  <c r="B113" i="20" s="1"/>
  <c r="B81" i="8"/>
  <c r="B81" i="20" s="1"/>
  <c r="C190" i="14"/>
  <c r="C190" i="8"/>
  <c r="C190" i="20" s="1"/>
  <c r="C118" i="14"/>
  <c r="C118" i="8"/>
  <c r="C118" i="20" s="1"/>
  <c r="B294" i="14"/>
  <c r="B294" i="8"/>
  <c r="B294" i="20" s="1"/>
  <c r="B278" i="14"/>
  <c r="B278" i="8"/>
  <c r="B278" i="20" s="1"/>
  <c r="C273" i="14"/>
  <c r="C273" i="8"/>
  <c r="C273" i="20" s="1"/>
  <c r="B270" i="14"/>
  <c r="B270" i="8"/>
  <c r="B270" i="20" s="1"/>
  <c r="C265" i="14"/>
  <c r="C265" i="8"/>
  <c r="C265" i="20" s="1"/>
  <c r="B262" i="14"/>
  <c r="B262" i="8"/>
  <c r="B262" i="20" s="1"/>
  <c r="C257" i="14"/>
  <c r="C257" i="8"/>
  <c r="C257" i="20" s="1"/>
  <c r="B254" i="14"/>
  <c r="B254" i="8"/>
  <c r="B254" i="20" s="1"/>
  <c r="B246" i="14"/>
  <c r="B246" i="8"/>
  <c r="B246" i="20" s="1"/>
  <c r="C241" i="14"/>
  <c r="C241" i="8"/>
  <c r="C241" i="20" s="1"/>
  <c r="B238" i="14"/>
  <c r="B238" i="8"/>
  <c r="B238" i="20" s="1"/>
  <c r="C233" i="14"/>
  <c r="C233" i="8"/>
  <c r="C233" i="20" s="1"/>
  <c r="B230" i="14"/>
  <c r="B230" i="8"/>
  <c r="B230" i="20" s="1"/>
  <c r="C225" i="14"/>
  <c r="C225" i="8"/>
  <c r="C225" i="20" s="1"/>
  <c r="C217" i="14"/>
  <c r="C217" i="8"/>
  <c r="C217" i="20" s="1"/>
  <c r="B214" i="14"/>
  <c r="B214" i="8"/>
  <c r="B214" i="20" s="1"/>
  <c r="C209" i="14"/>
  <c r="C209" i="8"/>
  <c r="C209" i="20" s="1"/>
  <c r="B206" i="14"/>
  <c r="B206" i="8"/>
  <c r="B206" i="20" s="1"/>
  <c r="C201" i="14"/>
  <c r="C201" i="8"/>
  <c r="C201" i="20" s="1"/>
  <c r="B198" i="14"/>
  <c r="B198" i="8"/>
  <c r="B198" i="20" s="1"/>
  <c r="C193" i="14"/>
  <c r="C193" i="8"/>
  <c r="C193" i="20" s="1"/>
  <c r="B190" i="14"/>
  <c r="B190" i="8"/>
  <c r="B190" i="20" s="1"/>
  <c r="B182" i="14"/>
  <c r="B182" i="8"/>
  <c r="B182" i="20" s="1"/>
  <c r="C177" i="14"/>
  <c r="C177" i="8"/>
  <c r="C177" i="20" s="1"/>
  <c r="B174" i="14"/>
  <c r="B174" i="8"/>
  <c r="B174" i="20" s="1"/>
  <c r="C169" i="14"/>
  <c r="C169" i="8"/>
  <c r="C169" i="20" s="1"/>
  <c r="B166" i="14"/>
  <c r="B166" i="8"/>
  <c r="B166" i="20" s="1"/>
  <c r="C161" i="14"/>
  <c r="C161" i="8"/>
  <c r="C161" i="20" s="1"/>
  <c r="B158" i="14"/>
  <c r="B158" i="8"/>
  <c r="B158" i="20" s="1"/>
  <c r="C153" i="14"/>
  <c r="C153" i="8"/>
  <c r="C153" i="20" s="1"/>
  <c r="B150" i="14"/>
  <c r="B150" i="8"/>
  <c r="B150" i="20" s="1"/>
  <c r="C145" i="14"/>
  <c r="C145" i="8"/>
  <c r="C145" i="20" s="1"/>
  <c r="B142" i="14"/>
  <c r="B142" i="8"/>
  <c r="B142" i="20" s="1"/>
  <c r="C137" i="14"/>
  <c r="C137" i="8"/>
  <c r="C137" i="20" s="1"/>
  <c r="B134" i="14"/>
  <c r="B134" i="8"/>
  <c r="B134" i="20" s="1"/>
  <c r="C129" i="14"/>
  <c r="C129" i="8"/>
  <c r="C129" i="20" s="1"/>
  <c r="B126" i="14"/>
  <c r="B126" i="8"/>
  <c r="B126" i="20" s="1"/>
  <c r="C121" i="14"/>
  <c r="C121" i="8"/>
  <c r="C121" i="20" s="1"/>
  <c r="B118" i="14"/>
  <c r="B118" i="8"/>
  <c r="B118" i="20" s="1"/>
  <c r="C113" i="14"/>
  <c r="C113" i="8"/>
  <c r="C113" i="20" s="1"/>
  <c r="B110" i="14"/>
  <c r="B110" i="8"/>
  <c r="B110" i="20" s="1"/>
  <c r="C105" i="14"/>
  <c r="C105" i="8"/>
  <c r="C105" i="20" s="1"/>
  <c r="B102" i="14"/>
  <c r="B102" i="8"/>
  <c r="B102" i="20" s="1"/>
  <c r="C97" i="14"/>
  <c r="C97" i="8"/>
  <c r="C97" i="20" s="1"/>
  <c r="B94" i="14"/>
  <c r="B94" i="8"/>
  <c r="B94" i="20" s="1"/>
  <c r="C89" i="14"/>
  <c r="C89" i="8"/>
  <c r="C89" i="20" s="1"/>
  <c r="B86" i="14"/>
  <c r="B86" i="8"/>
  <c r="B86" i="20" s="1"/>
  <c r="C81" i="14"/>
  <c r="C81" i="8"/>
  <c r="C81" i="20" s="1"/>
  <c r="B78" i="14"/>
  <c r="B78" i="8"/>
  <c r="B78" i="20" s="1"/>
  <c r="C73" i="14"/>
  <c r="C73" i="8"/>
  <c r="C73" i="20" s="1"/>
  <c r="B70" i="14"/>
  <c r="B70" i="8"/>
  <c r="B70" i="20" s="1"/>
  <c r="B66" i="14"/>
  <c r="B66" i="8"/>
  <c r="B66" i="20" s="1"/>
  <c r="B62" i="14"/>
  <c r="B62" i="8"/>
  <c r="B62" i="20" s="1"/>
  <c r="B58" i="14"/>
  <c r="B58" i="8"/>
  <c r="B58" i="20" s="1"/>
  <c r="B54" i="14"/>
  <c r="B54" i="8"/>
  <c r="B54" i="20" s="1"/>
  <c r="B50" i="14"/>
  <c r="B50" i="8"/>
  <c r="B50" i="20" s="1"/>
  <c r="B46" i="14"/>
  <c r="B46" i="8"/>
  <c r="B46" i="20" s="1"/>
  <c r="B492" i="8"/>
  <c r="B492" i="20" s="1"/>
  <c r="B491" i="8"/>
  <c r="B491" i="20" s="1"/>
  <c r="C473" i="8"/>
  <c r="C473" i="20" s="1"/>
  <c r="C472" i="8"/>
  <c r="C472" i="20" s="1"/>
  <c r="C471" i="8"/>
  <c r="C471" i="20" s="1"/>
  <c r="C470" i="8"/>
  <c r="C470" i="20" s="1"/>
  <c r="C452" i="8"/>
  <c r="C452" i="20" s="1"/>
  <c r="C451" i="8"/>
  <c r="C451" i="20" s="1"/>
  <c r="C450" i="8"/>
  <c r="C450" i="20" s="1"/>
  <c r="B449" i="8"/>
  <c r="B449" i="20" s="1"/>
  <c r="B448" i="8"/>
  <c r="B448" i="20" s="1"/>
  <c r="B447" i="8"/>
  <c r="B447" i="20" s="1"/>
  <c r="B446" i="8"/>
  <c r="B446" i="20" s="1"/>
  <c r="B428" i="8"/>
  <c r="B428" i="20" s="1"/>
  <c r="B427" i="8"/>
  <c r="B427" i="20" s="1"/>
  <c r="C409" i="8"/>
  <c r="C409" i="20" s="1"/>
  <c r="C408" i="8"/>
  <c r="C408" i="20" s="1"/>
  <c r="C407" i="8"/>
  <c r="C407" i="20" s="1"/>
  <c r="C406" i="8"/>
  <c r="C406" i="20" s="1"/>
  <c r="C388" i="8"/>
  <c r="C388" i="20" s="1"/>
  <c r="C387" i="8"/>
  <c r="C387" i="20" s="1"/>
  <c r="C386" i="8"/>
  <c r="C386" i="20" s="1"/>
  <c r="B385" i="8"/>
  <c r="B385" i="20" s="1"/>
  <c r="B384" i="8"/>
  <c r="B384" i="20" s="1"/>
  <c r="B383" i="8"/>
  <c r="B383" i="20" s="1"/>
  <c r="B382" i="8"/>
  <c r="B382" i="20" s="1"/>
  <c r="C364" i="8"/>
  <c r="C364" i="20" s="1"/>
  <c r="C354" i="8"/>
  <c r="C354" i="20" s="1"/>
  <c r="B353" i="8"/>
  <c r="B353" i="20" s="1"/>
  <c r="B352" i="8"/>
  <c r="B352" i="20" s="1"/>
  <c r="B351" i="8"/>
  <c r="B351" i="20" s="1"/>
  <c r="B350" i="8"/>
  <c r="B350" i="20" s="1"/>
  <c r="C312" i="8"/>
  <c r="C312" i="20" s="1"/>
  <c r="B289" i="8"/>
  <c r="B289" i="20" s="1"/>
  <c r="C228" i="8"/>
  <c r="C228" i="20" s="1"/>
  <c r="C182" i="8"/>
  <c r="C182" i="20" s="1"/>
  <c r="C147" i="8"/>
  <c r="C147" i="20" s="1"/>
  <c r="C115" i="8"/>
  <c r="C115" i="20" s="1"/>
  <c r="C83" i="8"/>
  <c r="C83" i="20" s="1"/>
  <c r="C65" i="8"/>
  <c r="C65" i="20" s="1"/>
  <c r="B355" i="14"/>
  <c r="B355" i="8"/>
  <c r="B355" i="20" s="1"/>
  <c r="B339" i="14"/>
  <c r="B339" i="8"/>
  <c r="B339" i="20" s="1"/>
  <c r="C318" i="14"/>
  <c r="C318" i="8"/>
  <c r="C318" i="20" s="1"/>
  <c r="B291" i="14"/>
  <c r="B291" i="8"/>
  <c r="B291" i="20" s="1"/>
  <c r="C238" i="14"/>
  <c r="C238" i="8"/>
  <c r="C238" i="20" s="1"/>
  <c r="B227" i="14"/>
  <c r="B227" i="8"/>
  <c r="B227" i="20" s="1"/>
  <c r="C222" i="14"/>
  <c r="C222" i="8"/>
  <c r="C222" i="20" s="1"/>
  <c r="B211" i="14"/>
  <c r="B211" i="8"/>
  <c r="B211" i="20" s="1"/>
  <c r="B179" i="14"/>
  <c r="B179" i="8"/>
  <c r="B179" i="20" s="1"/>
  <c r="C166" i="14"/>
  <c r="C166" i="8"/>
  <c r="C166" i="20" s="1"/>
  <c r="B147" i="14"/>
  <c r="B147" i="8"/>
  <c r="B147" i="20" s="1"/>
  <c r="B139" i="14"/>
  <c r="B139" i="8"/>
  <c r="B139" i="20" s="1"/>
  <c r="C110" i="14"/>
  <c r="C110" i="8"/>
  <c r="C110" i="20" s="1"/>
  <c r="C102" i="14"/>
  <c r="C102" i="8"/>
  <c r="C102" i="20" s="1"/>
  <c r="C86" i="14"/>
  <c r="C86" i="8"/>
  <c r="C86" i="20" s="1"/>
  <c r="B75" i="14"/>
  <c r="B75" i="8"/>
  <c r="B75" i="20" s="1"/>
  <c r="C70" i="14"/>
  <c r="C70" i="8"/>
  <c r="C70" i="20" s="1"/>
  <c r="C58" i="14"/>
  <c r="C58" i="8"/>
  <c r="C58" i="20" s="1"/>
  <c r="C54" i="14"/>
  <c r="C54" i="8"/>
  <c r="C54" i="20" s="1"/>
  <c r="B403" i="8"/>
  <c r="B403" i="20" s="1"/>
  <c r="C382" i="8"/>
  <c r="C382" i="20" s="1"/>
  <c r="C337" i="14"/>
  <c r="C337" i="8"/>
  <c r="C337" i="20" s="1"/>
  <c r="B318" i="14"/>
  <c r="B318" i="8"/>
  <c r="B318" i="20" s="1"/>
  <c r="B302" i="14"/>
  <c r="B302" i="8"/>
  <c r="B302" i="20" s="1"/>
  <c r="C340" i="14"/>
  <c r="C340" i="8"/>
  <c r="C340" i="20" s="1"/>
  <c r="C324" i="14"/>
  <c r="C324" i="8"/>
  <c r="C324" i="20" s="1"/>
  <c r="B313" i="14"/>
  <c r="B313" i="8"/>
  <c r="B313" i="20" s="1"/>
  <c r="C276" i="14"/>
  <c r="C276" i="8"/>
  <c r="C276" i="20" s="1"/>
  <c r="C260" i="14"/>
  <c r="C260" i="8"/>
  <c r="C260" i="20" s="1"/>
  <c r="B249" i="14"/>
  <c r="B249" i="8"/>
  <c r="B249" i="20" s="1"/>
  <c r="B241" i="8"/>
  <c r="B241" i="20" s="1"/>
  <c r="B241" i="14"/>
  <c r="C236" i="14"/>
  <c r="C236" i="8"/>
  <c r="C236" i="20" s="1"/>
  <c r="C220" i="14"/>
  <c r="C220" i="8"/>
  <c r="C220" i="20" s="1"/>
  <c r="C204" i="14"/>
  <c r="C204" i="8"/>
  <c r="C204" i="20" s="1"/>
  <c r="B185" i="14"/>
  <c r="B185" i="8"/>
  <c r="B185" i="20" s="1"/>
  <c r="B153" i="14"/>
  <c r="B153" i="8"/>
  <c r="B153" i="20" s="1"/>
  <c r="C57" i="14"/>
  <c r="C57" i="8"/>
  <c r="C57" i="20" s="1"/>
  <c r="C497" i="8"/>
  <c r="C497" i="20" s="1"/>
  <c r="B473" i="8"/>
  <c r="B473" i="20" s="1"/>
  <c r="B470" i="8"/>
  <c r="B470" i="20" s="1"/>
  <c r="C412" i="8"/>
  <c r="C412" i="20" s="1"/>
  <c r="B409" i="8"/>
  <c r="B409" i="20" s="1"/>
  <c r="B387" i="8"/>
  <c r="B387" i="20" s="1"/>
  <c r="B371" i="8"/>
  <c r="B371" i="20" s="1"/>
  <c r="C355" i="8"/>
  <c r="C355" i="20" s="1"/>
  <c r="C313" i="8"/>
  <c r="C313" i="20" s="1"/>
  <c r="B267" i="8"/>
  <c r="B267" i="20" s="1"/>
  <c r="C148" i="8"/>
  <c r="C148" i="20" s="1"/>
  <c r="C116" i="8"/>
  <c r="C116" i="20" s="1"/>
  <c r="C84" i="8"/>
  <c r="C84" i="20" s="1"/>
  <c r="C66" i="8"/>
  <c r="C66" i="20" s="1"/>
  <c r="B364" i="14"/>
  <c r="B364" i="8"/>
  <c r="B364" i="20" s="1"/>
  <c r="C359" i="14"/>
  <c r="C359" i="8"/>
  <c r="C359" i="20" s="1"/>
  <c r="B356" i="8"/>
  <c r="B356" i="20" s="1"/>
  <c r="B356" i="14"/>
  <c r="B348" i="14"/>
  <c r="B348" i="8"/>
  <c r="B348" i="20" s="1"/>
  <c r="C343" i="14"/>
  <c r="C343" i="8"/>
  <c r="C343" i="20" s="1"/>
  <c r="B340" i="14"/>
  <c r="B340" i="8"/>
  <c r="B340" i="20" s="1"/>
  <c r="C335" i="14"/>
  <c r="C335" i="8"/>
  <c r="C335" i="20" s="1"/>
  <c r="C327" i="8"/>
  <c r="C327" i="20" s="1"/>
  <c r="C327" i="14"/>
  <c r="B324" i="14"/>
  <c r="B324" i="8"/>
  <c r="B324" i="20" s="1"/>
  <c r="C319" i="14"/>
  <c r="C319" i="8"/>
  <c r="C319" i="20" s="1"/>
  <c r="B316" i="14"/>
  <c r="B316" i="8"/>
  <c r="B316" i="20" s="1"/>
  <c r="B308" i="14"/>
  <c r="B308" i="8"/>
  <c r="B308" i="20" s="1"/>
  <c r="C303" i="14"/>
  <c r="C303" i="8"/>
  <c r="C303" i="20" s="1"/>
  <c r="B300" i="14"/>
  <c r="B300" i="8"/>
  <c r="B300" i="20" s="1"/>
  <c r="C295" i="14"/>
  <c r="C295" i="8"/>
  <c r="C295" i="20" s="1"/>
  <c r="B292" i="14"/>
  <c r="B292" i="8"/>
  <c r="B292" i="20" s="1"/>
  <c r="C287" i="14"/>
  <c r="C287" i="8"/>
  <c r="C287" i="20" s="1"/>
  <c r="B284" i="14"/>
  <c r="B284" i="8"/>
  <c r="B284" i="20" s="1"/>
  <c r="C279" i="14"/>
  <c r="C279" i="8"/>
  <c r="C279" i="20" s="1"/>
  <c r="B276" i="14"/>
  <c r="B276" i="8"/>
  <c r="B276" i="20" s="1"/>
  <c r="C271" i="14"/>
  <c r="C271" i="8"/>
  <c r="C271" i="20" s="1"/>
  <c r="C263" i="14"/>
  <c r="C263" i="8"/>
  <c r="C263" i="20" s="1"/>
  <c r="B260" i="14"/>
  <c r="B260" i="8"/>
  <c r="B260" i="20" s="1"/>
  <c r="C255" i="14"/>
  <c r="C255" i="8"/>
  <c r="C255" i="20" s="1"/>
  <c r="B252" i="14"/>
  <c r="B252" i="8"/>
  <c r="B252" i="20" s="1"/>
  <c r="B244" i="14"/>
  <c r="B244" i="8"/>
  <c r="B244" i="20" s="1"/>
  <c r="C239" i="14"/>
  <c r="C239" i="8"/>
  <c r="C239" i="20" s="1"/>
  <c r="B236" i="14"/>
  <c r="B236" i="8"/>
  <c r="B236" i="20" s="1"/>
  <c r="C231" i="14"/>
  <c r="C231" i="8"/>
  <c r="C231" i="20" s="1"/>
  <c r="B228" i="14"/>
  <c r="B228" i="8"/>
  <c r="B228" i="20" s="1"/>
  <c r="C223" i="14"/>
  <c r="C223" i="8"/>
  <c r="C223" i="20" s="1"/>
  <c r="B220" i="14"/>
  <c r="B220" i="8"/>
  <c r="B220" i="20" s="1"/>
  <c r="C215" i="14"/>
  <c r="C215" i="8"/>
  <c r="C215" i="20" s="1"/>
  <c r="B212" i="14"/>
  <c r="B212" i="8"/>
  <c r="B212" i="20" s="1"/>
  <c r="C207" i="14"/>
  <c r="C207" i="8"/>
  <c r="C207" i="20" s="1"/>
  <c r="C199" i="14"/>
  <c r="C199" i="8"/>
  <c r="C199" i="20" s="1"/>
  <c r="B196" i="14"/>
  <c r="B196" i="8"/>
  <c r="B196" i="20" s="1"/>
  <c r="C191" i="14"/>
  <c r="C191" i="8"/>
  <c r="C191" i="20" s="1"/>
  <c r="B188" i="14"/>
  <c r="B188" i="8"/>
  <c r="B188" i="20" s="1"/>
  <c r="B180" i="14"/>
  <c r="B180" i="8"/>
  <c r="B180" i="20" s="1"/>
  <c r="C175" i="14"/>
  <c r="C175" i="8"/>
  <c r="C175" i="20" s="1"/>
  <c r="B172" i="14"/>
  <c r="B172" i="8"/>
  <c r="B172" i="20" s="1"/>
  <c r="C167" i="14"/>
  <c r="C167" i="8"/>
  <c r="C167" i="20" s="1"/>
  <c r="B164" i="14"/>
  <c r="B164" i="8"/>
  <c r="B164" i="20" s="1"/>
  <c r="C159" i="14"/>
  <c r="C159" i="8"/>
  <c r="C159" i="20" s="1"/>
  <c r="B156" i="14"/>
  <c r="B156" i="8"/>
  <c r="B156" i="20" s="1"/>
  <c r="C151" i="14"/>
  <c r="C151" i="8"/>
  <c r="C151" i="20" s="1"/>
  <c r="B148" i="14"/>
  <c r="B148" i="8"/>
  <c r="B148" i="20" s="1"/>
  <c r="C143" i="14"/>
  <c r="C143" i="8"/>
  <c r="C143" i="20" s="1"/>
  <c r="B140" i="14"/>
  <c r="B140" i="8"/>
  <c r="B140" i="20" s="1"/>
  <c r="C135" i="14"/>
  <c r="C135" i="8"/>
  <c r="C135" i="20" s="1"/>
  <c r="B132" i="14"/>
  <c r="B132" i="8"/>
  <c r="B132" i="20" s="1"/>
  <c r="C127" i="14"/>
  <c r="C127" i="8"/>
  <c r="C127" i="20" s="1"/>
  <c r="B124" i="14"/>
  <c r="B124" i="8"/>
  <c r="B124" i="20" s="1"/>
  <c r="C119" i="14"/>
  <c r="C119" i="8"/>
  <c r="C119" i="20" s="1"/>
  <c r="B116" i="14"/>
  <c r="B116" i="8"/>
  <c r="B116" i="20" s="1"/>
  <c r="C111" i="14"/>
  <c r="C111" i="8"/>
  <c r="C111" i="20" s="1"/>
  <c r="B108" i="14"/>
  <c r="B108" i="8"/>
  <c r="B108" i="20" s="1"/>
  <c r="C103" i="14"/>
  <c r="C103" i="8"/>
  <c r="C103" i="20" s="1"/>
  <c r="B100" i="14"/>
  <c r="B100" i="8"/>
  <c r="B100" i="20" s="1"/>
  <c r="C95" i="14"/>
  <c r="C95" i="8"/>
  <c r="C95" i="20" s="1"/>
  <c r="B92" i="14"/>
  <c r="B92" i="8"/>
  <c r="B92" i="20" s="1"/>
  <c r="C87" i="14"/>
  <c r="C87" i="8"/>
  <c r="C87" i="20" s="1"/>
  <c r="B84" i="14"/>
  <c r="B84" i="8"/>
  <c r="B84" i="20" s="1"/>
  <c r="C79" i="14"/>
  <c r="C79" i="8"/>
  <c r="C79" i="20" s="1"/>
  <c r="B76" i="14"/>
  <c r="B76" i="8"/>
  <c r="B76" i="20" s="1"/>
  <c r="C71" i="14"/>
  <c r="C71" i="8"/>
  <c r="C71" i="20" s="1"/>
  <c r="B69" i="14"/>
  <c r="B69" i="8"/>
  <c r="B69" i="20" s="1"/>
  <c r="B65" i="14"/>
  <c r="B65" i="8"/>
  <c r="B65" i="20" s="1"/>
  <c r="B61" i="14"/>
  <c r="B61" i="8"/>
  <c r="B61" i="20" s="1"/>
  <c r="B57" i="14"/>
  <c r="B57" i="8"/>
  <c r="B57" i="20" s="1"/>
  <c r="B53" i="14"/>
  <c r="B53" i="8"/>
  <c r="B53" i="20" s="1"/>
  <c r="B49" i="14"/>
  <c r="B49" i="8"/>
  <c r="B49" i="20" s="1"/>
  <c r="C500" i="8"/>
  <c r="C500" i="20" s="1"/>
  <c r="C499" i="8"/>
  <c r="C499" i="20" s="1"/>
  <c r="C498" i="8"/>
  <c r="C498" i="20" s="1"/>
  <c r="B497" i="8"/>
  <c r="B497" i="20" s="1"/>
  <c r="B496" i="8"/>
  <c r="B496" i="20" s="1"/>
  <c r="B495" i="8"/>
  <c r="B495" i="20" s="1"/>
  <c r="B494" i="8"/>
  <c r="B494" i="20" s="1"/>
  <c r="B476" i="8"/>
  <c r="B476" i="20" s="1"/>
  <c r="B475" i="8"/>
  <c r="B475" i="20" s="1"/>
  <c r="C457" i="8"/>
  <c r="C457" i="20" s="1"/>
  <c r="C456" i="8"/>
  <c r="C456" i="20" s="1"/>
  <c r="C455" i="8"/>
  <c r="C455" i="20" s="1"/>
  <c r="C454" i="8"/>
  <c r="C454" i="20" s="1"/>
  <c r="C436" i="8"/>
  <c r="C436" i="20" s="1"/>
  <c r="C435" i="8"/>
  <c r="C435" i="20" s="1"/>
  <c r="C434" i="8"/>
  <c r="C434" i="20" s="1"/>
  <c r="B433" i="8"/>
  <c r="B433" i="20" s="1"/>
  <c r="B432" i="8"/>
  <c r="B432" i="20" s="1"/>
  <c r="B431" i="8"/>
  <c r="B431" i="20" s="1"/>
  <c r="B430" i="8"/>
  <c r="B430" i="20" s="1"/>
  <c r="B412" i="8"/>
  <c r="B412" i="20" s="1"/>
  <c r="B411" i="8"/>
  <c r="B411" i="20" s="1"/>
  <c r="C393" i="8"/>
  <c r="C393" i="20" s="1"/>
  <c r="C392" i="8"/>
  <c r="C392" i="20" s="1"/>
  <c r="C391" i="8"/>
  <c r="C391" i="20" s="1"/>
  <c r="C390" i="8"/>
  <c r="C390" i="20" s="1"/>
  <c r="B372" i="8"/>
  <c r="B372" i="20" s="1"/>
  <c r="C356" i="8"/>
  <c r="C356" i="20" s="1"/>
  <c r="C291" i="8"/>
  <c r="C291" i="20" s="1"/>
  <c r="B268" i="8"/>
  <c r="B268" i="20" s="1"/>
  <c r="B222" i="8"/>
  <c r="B222" i="20" s="1"/>
  <c r="C184" i="8"/>
  <c r="C184" i="20" s="1"/>
  <c r="B161" i="8"/>
  <c r="B161" i="20" s="1"/>
  <c r="B129" i="8"/>
  <c r="B129" i="20" s="1"/>
  <c r="B97" i="8"/>
  <c r="B97" i="20" s="1"/>
  <c r="C48" i="8"/>
  <c r="C48" i="20" s="1"/>
  <c r="C342" i="14"/>
  <c r="C342" i="8"/>
  <c r="C342" i="20" s="1"/>
  <c r="B299" i="14"/>
  <c r="B299" i="8"/>
  <c r="B299" i="20" s="1"/>
  <c r="C278" i="14"/>
  <c r="C278" i="8"/>
  <c r="C278" i="20" s="1"/>
  <c r="C270" i="14"/>
  <c r="C270" i="8"/>
  <c r="C270" i="20" s="1"/>
  <c r="C262" i="14"/>
  <c r="C262" i="8"/>
  <c r="C262" i="20" s="1"/>
  <c r="B243" i="14"/>
  <c r="B243" i="8"/>
  <c r="B243" i="20" s="1"/>
  <c r="C206" i="14"/>
  <c r="C206" i="8"/>
  <c r="C206" i="20" s="1"/>
  <c r="B195" i="14"/>
  <c r="B195" i="8"/>
  <c r="B195" i="20" s="1"/>
  <c r="C174" i="14"/>
  <c r="C174" i="8"/>
  <c r="C174" i="20" s="1"/>
  <c r="C158" i="14"/>
  <c r="C158" i="8"/>
  <c r="C158" i="20" s="1"/>
  <c r="C134" i="14"/>
  <c r="C134" i="8"/>
  <c r="C134" i="20" s="1"/>
  <c r="B99" i="14"/>
  <c r="B99" i="8"/>
  <c r="B99" i="20" s="1"/>
  <c r="B467" i="8"/>
  <c r="B467" i="20" s="1"/>
  <c r="C446" i="8"/>
  <c r="C446" i="20" s="1"/>
  <c r="C329" i="14"/>
  <c r="C329" i="8"/>
  <c r="C329" i="20" s="1"/>
  <c r="B310" i="14"/>
  <c r="B310" i="8"/>
  <c r="B310" i="20" s="1"/>
  <c r="C305" i="14"/>
  <c r="C305" i="8"/>
  <c r="C305" i="20" s="1"/>
  <c r="C289" i="14"/>
  <c r="C289" i="8"/>
  <c r="C289" i="20" s="1"/>
  <c r="B369" i="14"/>
  <c r="B369" i="8"/>
  <c r="B369" i="20" s="1"/>
  <c r="B361" i="14"/>
  <c r="B361" i="8"/>
  <c r="B361" i="20" s="1"/>
  <c r="B345" i="14"/>
  <c r="B345" i="8"/>
  <c r="B345" i="20" s="1"/>
  <c r="B273" i="14"/>
  <c r="B273" i="8"/>
  <c r="B273" i="20" s="1"/>
  <c r="C212" i="14"/>
  <c r="C212" i="8"/>
  <c r="C212" i="20" s="1"/>
  <c r="B193" i="14"/>
  <c r="B193" i="8"/>
  <c r="B193" i="20" s="1"/>
  <c r="C180" i="14"/>
  <c r="C180" i="8"/>
  <c r="C180" i="20" s="1"/>
  <c r="C140" i="14"/>
  <c r="C140" i="8"/>
  <c r="C140" i="20" s="1"/>
  <c r="C108" i="14"/>
  <c r="C108" i="8"/>
  <c r="C108" i="20" s="1"/>
  <c r="B105" i="14"/>
  <c r="B105" i="8"/>
  <c r="B105" i="20" s="1"/>
  <c r="C92" i="14"/>
  <c r="C92" i="8"/>
  <c r="C92" i="20" s="1"/>
  <c r="B73" i="14"/>
  <c r="B73" i="8"/>
  <c r="B73" i="20" s="1"/>
  <c r="C53" i="14"/>
  <c r="C53" i="8"/>
  <c r="C53" i="20" s="1"/>
  <c r="C475" i="8"/>
  <c r="C475" i="20" s="1"/>
  <c r="C433" i="8"/>
  <c r="C433" i="20" s="1"/>
  <c r="C370" i="8"/>
  <c r="C370" i="20" s="1"/>
  <c r="C370" i="14"/>
  <c r="B367" i="14"/>
  <c r="B367" i="8"/>
  <c r="B367" i="20" s="1"/>
  <c r="C362" i="14"/>
  <c r="C362" i="8"/>
  <c r="C362" i="20" s="1"/>
  <c r="B359" i="14"/>
  <c r="B359" i="8"/>
  <c r="B359" i="20" s="1"/>
  <c r="C346" i="14"/>
  <c r="C346" i="8"/>
  <c r="C346" i="20" s="1"/>
  <c r="B343" i="14"/>
  <c r="B343" i="8"/>
  <c r="B343" i="20" s="1"/>
  <c r="C338" i="14"/>
  <c r="C338" i="8"/>
  <c r="C338" i="20" s="1"/>
  <c r="B335" i="14"/>
  <c r="B335" i="8"/>
  <c r="B335" i="20" s="1"/>
  <c r="C330" i="14"/>
  <c r="C330" i="8"/>
  <c r="C330" i="20" s="1"/>
  <c r="B327" i="14"/>
  <c r="B327" i="8"/>
  <c r="B327" i="20" s="1"/>
  <c r="C322" i="14"/>
  <c r="C322" i="8"/>
  <c r="C322" i="20" s="1"/>
  <c r="B319" i="14"/>
  <c r="B319" i="8"/>
  <c r="B319" i="20" s="1"/>
  <c r="C314" i="14"/>
  <c r="C314" i="8"/>
  <c r="C314" i="20" s="1"/>
  <c r="B311" i="14"/>
  <c r="B311" i="8"/>
  <c r="B311" i="20" s="1"/>
  <c r="C306" i="14"/>
  <c r="C306" i="8"/>
  <c r="C306" i="20" s="1"/>
  <c r="B303" i="14"/>
  <c r="B303" i="8"/>
  <c r="B303" i="20" s="1"/>
  <c r="C298" i="14"/>
  <c r="C298" i="8"/>
  <c r="C298" i="20" s="1"/>
  <c r="B295" i="14"/>
  <c r="B295" i="8"/>
  <c r="B295" i="20" s="1"/>
  <c r="C282" i="14"/>
  <c r="C282" i="8"/>
  <c r="C282" i="20" s="1"/>
  <c r="B279" i="8"/>
  <c r="B279" i="20" s="1"/>
  <c r="B279" i="14"/>
  <c r="C274" i="14"/>
  <c r="C274" i="8"/>
  <c r="C274" i="20" s="1"/>
  <c r="B271" i="14"/>
  <c r="B271" i="8"/>
  <c r="B271" i="20" s="1"/>
  <c r="C266" i="14"/>
  <c r="C266" i="8"/>
  <c r="C266" i="20" s="1"/>
  <c r="B263" i="14"/>
  <c r="B263" i="8"/>
  <c r="B263" i="20" s="1"/>
  <c r="C258" i="14"/>
  <c r="C258" i="8"/>
  <c r="C258" i="20" s="1"/>
  <c r="B255" i="14"/>
  <c r="B255" i="8"/>
  <c r="B255" i="20" s="1"/>
  <c r="C250" i="14"/>
  <c r="C250" i="8"/>
  <c r="C250" i="20" s="1"/>
  <c r="B247" i="14"/>
  <c r="B247" i="8"/>
  <c r="B247" i="20" s="1"/>
  <c r="C242" i="14"/>
  <c r="C242" i="8"/>
  <c r="C242" i="20" s="1"/>
  <c r="B239" i="14"/>
  <c r="B239" i="8"/>
  <c r="B239" i="20" s="1"/>
  <c r="C234" i="14"/>
  <c r="C234" i="8"/>
  <c r="C234" i="20" s="1"/>
  <c r="B231" i="14"/>
  <c r="B231" i="8"/>
  <c r="B231" i="20" s="1"/>
  <c r="C218" i="14"/>
  <c r="C218" i="8"/>
  <c r="C218" i="20" s="1"/>
  <c r="B215" i="14"/>
  <c r="B215" i="8"/>
  <c r="B215" i="20" s="1"/>
  <c r="C210" i="14"/>
  <c r="C210" i="8"/>
  <c r="C210" i="20" s="1"/>
  <c r="B207" i="14"/>
  <c r="B207" i="8"/>
  <c r="B207" i="20" s="1"/>
  <c r="C202" i="14"/>
  <c r="C202" i="8"/>
  <c r="C202" i="20" s="1"/>
  <c r="B199" i="14"/>
  <c r="B199" i="8"/>
  <c r="B199" i="20" s="1"/>
  <c r="C194" i="14"/>
  <c r="C194" i="8"/>
  <c r="C194" i="20" s="1"/>
  <c r="B191" i="14"/>
  <c r="B191" i="8"/>
  <c r="B191" i="20" s="1"/>
  <c r="C186" i="14"/>
  <c r="C186" i="8"/>
  <c r="C186" i="20" s="1"/>
  <c r="B183" i="14"/>
  <c r="B183" i="8"/>
  <c r="B183" i="20" s="1"/>
  <c r="C178" i="14"/>
  <c r="C178" i="8"/>
  <c r="C178" i="20" s="1"/>
  <c r="B175" i="14"/>
  <c r="B175" i="8"/>
  <c r="B175" i="20" s="1"/>
  <c r="C170" i="14"/>
  <c r="C170" i="8"/>
  <c r="C170" i="20" s="1"/>
  <c r="B167" i="14"/>
  <c r="B167" i="8"/>
  <c r="B167" i="20" s="1"/>
  <c r="B159" i="14"/>
  <c r="B159" i="8"/>
  <c r="B159" i="20" s="1"/>
  <c r="C154" i="14"/>
  <c r="C154" i="8"/>
  <c r="C154" i="20" s="1"/>
  <c r="B151" i="14"/>
  <c r="B151" i="8"/>
  <c r="B151" i="20" s="1"/>
  <c r="B143" i="14"/>
  <c r="B143" i="8"/>
  <c r="B143" i="20" s="1"/>
  <c r="C138" i="14"/>
  <c r="C138" i="8"/>
  <c r="C138" i="20" s="1"/>
  <c r="B135" i="14"/>
  <c r="B135" i="8"/>
  <c r="B135" i="20" s="1"/>
  <c r="B127" i="14"/>
  <c r="B127" i="8"/>
  <c r="B127" i="20" s="1"/>
  <c r="C122" i="14"/>
  <c r="C122" i="8"/>
  <c r="C122" i="20" s="1"/>
  <c r="B119" i="14"/>
  <c r="B119" i="8"/>
  <c r="B119" i="20" s="1"/>
  <c r="B111" i="14"/>
  <c r="B111" i="8"/>
  <c r="B111" i="20" s="1"/>
  <c r="C106" i="14"/>
  <c r="C106" i="8"/>
  <c r="C106" i="20" s="1"/>
  <c r="B103" i="14"/>
  <c r="B103" i="8"/>
  <c r="B103" i="20" s="1"/>
  <c r="B95" i="14"/>
  <c r="B95" i="8"/>
  <c r="B95" i="20" s="1"/>
  <c r="C90" i="14"/>
  <c r="C90" i="8"/>
  <c r="C90" i="20" s="1"/>
  <c r="B87" i="14"/>
  <c r="B87" i="8"/>
  <c r="B87" i="20" s="1"/>
  <c r="B79" i="14"/>
  <c r="B79" i="8"/>
  <c r="B79" i="20" s="1"/>
  <c r="C74" i="14"/>
  <c r="C74" i="8"/>
  <c r="C74" i="20" s="1"/>
  <c r="B71" i="14"/>
  <c r="B71" i="8"/>
  <c r="B71" i="20" s="1"/>
  <c r="C68" i="14"/>
  <c r="C68" i="8"/>
  <c r="C68" i="20" s="1"/>
  <c r="C60" i="14"/>
  <c r="C60" i="8"/>
  <c r="C60" i="20" s="1"/>
  <c r="C56" i="14"/>
  <c r="C56" i="8"/>
  <c r="C56" i="20" s="1"/>
  <c r="C52" i="14"/>
  <c r="C52" i="8"/>
  <c r="C52" i="20" s="1"/>
  <c r="B500" i="8"/>
  <c r="B500" i="20" s="1"/>
  <c r="B499" i="8"/>
  <c r="B499" i="20" s="1"/>
  <c r="C481" i="8"/>
  <c r="C481" i="20" s="1"/>
  <c r="C480" i="8"/>
  <c r="C480" i="20" s="1"/>
  <c r="C478" i="8"/>
  <c r="C478" i="20" s="1"/>
  <c r="C460" i="8"/>
  <c r="C460" i="20" s="1"/>
  <c r="C459" i="8"/>
  <c r="C459" i="20" s="1"/>
  <c r="C458" i="8"/>
  <c r="C458" i="20" s="1"/>
  <c r="B457" i="8"/>
  <c r="B457" i="20" s="1"/>
  <c r="B456" i="8"/>
  <c r="B456" i="20" s="1"/>
  <c r="B455" i="8"/>
  <c r="B455" i="20" s="1"/>
  <c r="B454" i="8"/>
  <c r="B454" i="20" s="1"/>
  <c r="B435" i="8"/>
  <c r="B435" i="20" s="1"/>
  <c r="C417" i="8"/>
  <c r="C417" i="20" s="1"/>
  <c r="C416" i="8"/>
  <c r="C416" i="20" s="1"/>
  <c r="C414" i="8"/>
  <c r="C414" i="20" s="1"/>
  <c r="C396" i="8"/>
  <c r="C396" i="20" s="1"/>
  <c r="C395" i="8"/>
  <c r="C395" i="20" s="1"/>
  <c r="C394" i="8"/>
  <c r="C394" i="20" s="1"/>
  <c r="B393" i="8"/>
  <c r="B393" i="20" s="1"/>
  <c r="B392" i="8"/>
  <c r="B392" i="20" s="1"/>
  <c r="B391" i="8"/>
  <c r="B391" i="20" s="1"/>
  <c r="B390" i="8"/>
  <c r="B390" i="20" s="1"/>
  <c r="C366" i="8"/>
  <c r="C366" i="20" s="1"/>
  <c r="C292" i="8"/>
  <c r="C292" i="20" s="1"/>
  <c r="C246" i="8"/>
  <c r="C246" i="20" s="1"/>
  <c r="B223" i="8"/>
  <c r="B223" i="20" s="1"/>
  <c r="C162" i="8"/>
  <c r="C162" i="20" s="1"/>
  <c r="C130" i="8"/>
  <c r="C130" i="20" s="1"/>
  <c r="C98" i="8"/>
  <c r="C98" i="20" s="1"/>
  <c r="C49" i="8"/>
  <c r="C49" i="20" s="1"/>
  <c r="B163" i="14"/>
  <c r="B163" i="8"/>
  <c r="B163" i="20" s="1"/>
  <c r="C126" i="14"/>
  <c r="C126" i="8"/>
  <c r="C126" i="20" s="1"/>
  <c r="C94" i="14"/>
  <c r="C94" i="8"/>
  <c r="C94" i="20" s="1"/>
  <c r="C78" i="14"/>
  <c r="C78" i="8"/>
  <c r="C78" i="20" s="1"/>
  <c r="C62" i="14"/>
  <c r="C62" i="8"/>
  <c r="C62" i="20" s="1"/>
  <c r="B358" i="14"/>
  <c r="B358" i="8"/>
  <c r="B358" i="20" s="1"/>
  <c r="B342" i="14"/>
  <c r="B342" i="8"/>
  <c r="B342" i="20" s="1"/>
  <c r="C321" i="14"/>
  <c r="C321" i="8"/>
  <c r="C321" i="20" s="1"/>
  <c r="C297" i="14"/>
  <c r="C297" i="8"/>
  <c r="C297" i="20" s="1"/>
  <c r="C332" i="14"/>
  <c r="C332" i="8"/>
  <c r="C332" i="20" s="1"/>
  <c r="B321" i="14"/>
  <c r="B321" i="8"/>
  <c r="B321" i="20" s="1"/>
  <c r="C308" i="14"/>
  <c r="C308" i="8"/>
  <c r="C308" i="20" s="1"/>
  <c r="B297" i="14"/>
  <c r="B297" i="8"/>
  <c r="B297" i="20" s="1"/>
  <c r="B281" i="14"/>
  <c r="B281" i="8"/>
  <c r="B281" i="20" s="1"/>
  <c r="B265" i="14"/>
  <c r="B265" i="8"/>
  <c r="B265" i="20" s="1"/>
  <c r="B257" i="14"/>
  <c r="B257" i="8"/>
  <c r="B257" i="20" s="1"/>
  <c r="C244" i="14"/>
  <c r="C244" i="8"/>
  <c r="C244" i="20" s="1"/>
  <c r="B233" i="14"/>
  <c r="B233" i="8"/>
  <c r="B233" i="20" s="1"/>
  <c r="B209" i="14"/>
  <c r="B209" i="8"/>
  <c r="B209" i="20" s="1"/>
  <c r="B201" i="14"/>
  <c r="B201" i="8"/>
  <c r="B201" i="20" s="1"/>
  <c r="C188" i="14"/>
  <c r="C188" i="8"/>
  <c r="C188" i="20" s="1"/>
  <c r="C172" i="14"/>
  <c r="C172" i="8"/>
  <c r="C172" i="20" s="1"/>
  <c r="B169" i="14"/>
  <c r="B169" i="8"/>
  <c r="B169" i="20" s="1"/>
  <c r="B137" i="14"/>
  <c r="B137" i="8"/>
  <c r="B137" i="20" s="1"/>
  <c r="C45" i="8"/>
  <c r="C45" i="20" s="1"/>
  <c r="C45" i="14"/>
  <c r="C494" i="8"/>
  <c r="C494" i="20" s="1"/>
  <c r="C476" i="8"/>
  <c r="C476" i="20" s="1"/>
  <c r="B472" i="8"/>
  <c r="B472" i="20" s="1"/>
  <c r="C430" i="8"/>
  <c r="C430" i="20" s="1"/>
  <c r="C411" i="8"/>
  <c r="C411" i="20" s="1"/>
  <c r="B408" i="8"/>
  <c r="B408" i="20" s="1"/>
  <c r="C504" i="8"/>
  <c r="C504" i="20" s="1"/>
  <c r="C503" i="8"/>
  <c r="C503" i="20" s="1"/>
  <c r="C502" i="8"/>
  <c r="C502" i="20" s="1"/>
  <c r="C484" i="8"/>
  <c r="C484" i="20" s="1"/>
  <c r="C483" i="8"/>
  <c r="C483" i="20" s="1"/>
  <c r="C482" i="8"/>
  <c r="C482" i="20" s="1"/>
  <c r="B481" i="8"/>
  <c r="B481" i="20" s="1"/>
  <c r="B480" i="8"/>
  <c r="B480" i="20" s="1"/>
  <c r="B479" i="8"/>
  <c r="B479" i="20" s="1"/>
  <c r="B478" i="8"/>
  <c r="B478" i="20" s="1"/>
  <c r="B460" i="8"/>
  <c r="B460" i="20" s="1"/>
  <c r="B459" i="8"/>
  <c r="B459" i="20" s="1"/>
  <c r="C441" i="8"/>
  <c r="C441" i="20" s="1"/>
  <c r="C440" i="8"/>
  <c r="C440" i="20" s="1"/>
  <c r="C439" i="8"/>
  <c r="C439" i="20" s="1"/>
  <c r="C438" i="8"/>
  <c r="C438" i="20" s="1"/>
  <c r="C420" i="8"/>
  <c r="C420" i="20" s="1"/>
  <c r="C419" i="8"/>
  <c r="C419" i="20" s="1"/>
  <c r="C418" i="8"/>
  <c r="C418" i="20" s="1"/>
  <c r="B417" i="8"/>
  <c r="B417" i="20" s="1"/>
  <c r="B416" i="8"/>
  <c r="B416" i="20" s="1"/>
  <c r="B415" i="8"/>
  <c r="B415" i="20" s="1"/>
  <c r="B414" i="8"/>
  <c r="B414" i="20" s="1"/>
  <c r="B396" i="8"/>
  <c r="B396" i="20" s="1"/>
  <c r="B395" i="8"/>
  <c r="B395" i="20" s="1"/>
  <c r="C377" i="8"/>
  <c r="C377" i="20" s="1"/>
  <c r="C376" i="8"/>
  <c r="C376" i="20" s="1"/>
  <c r="C375" i="8"/>
  <c r="C375" i="20" s="1"/>
  <c r="C374" i="8"/>
  <c r="C374" i="20" s="1"/>
  <c r="C367" i="8"/>
  <c r="C367" i="20" s="1"/>
  <c r="B331" i="8"/>
  <c r="B331" i="20" s="1"/>
  <c r="C247" i="8"/>
  <c r="C247" i="20" s="1"/>
  <c r="B224" i="8"/>
  <c r="B224" i="20" s="1"/>
  <c r="C163" i="8"/>
  <c r="C163" i="20" s="1"/>
  <c r="C131" i="8"/>
  <c r="C131" i="20" s="1"/>
  <c r="C99" i="8"/>
  <c r="C99" i="20" s="1"/>
  <c r="C50" i="8"/>
  <c r="C50" i="20" s="1"/>
  <c r="B363" i="14"/>
  <c r="B363" i="8"/>
  <c r="B363" i="20" s="1"/>
  <c r="C358" i="14"/>
  <c r="C358" i="8"/>
  <c r="C358" i="20" s="1"/>
  <c r="B347" i="14"/>
  <c r="B347" i="8"/>
  <c r="B347" i="20" s="1"/>
  <c r="C334" i="14"/>
  <c r="C334" i="8"/>
  <c r="C334" i="20" s="1"/>
  <c r="B323" i="14"/>
  <c r="B323" i="8"/>
  <c r="B323" i="20" s="1"/>
  <c r="B315" i="14"/>
  <c r="B315" i="8"/>
  <c r="B315" i="20" s="1"/>
  <c r="C294" i="14"/>
  <c r="C294" i="8"/>
  <c r="C294" i="20" s="1"/>
  <c r="C286" i="14"/>
  <c r="C286" i="8"/>
  <c r="C286" i="20" s="1"/>
  <c r="B259" i="14"/>
  <c r="B259" i="8"/>
  <c r="B259" i="20" s="1"/>
  <c r="B251" i="14"/>
  <c r="B251" i="8"/>
  <c r="B251" i="20" s="1"/>
  <c r="C230" i="14"/>
  <c r="C230" i="8"/>
  <c r="C230" i="20" s="1"/>
  <c r="B219" i="14"/>
  <c r="B219" i="8"/>
  <c r="B219" i="20" s="1"/>
  <c r="C198" i="14"/>
  <c r="C198" i="8"/>
  <c r="C198" i="20" s="1"/>
  <c r="B187" i="14"/>
  <c r="B187" i="8"/>
  <c r="B187" i="20" s="1"/>
  <c r="B171" i="14"/>
  <c r="B171" i="8"/>
  <c r="B171" i="20" s="1"/>
  <c r="C150" i="14"/>
  <c r="C150" i="8"/>
  <c r="C150" i="20" s="1"/>
  <c r="C142" i="8"/>
  <c r="C142" i="20" s="1"/>
  <c r="C142" i="14"/>
  <c r="B123" i="14"/>
  <c r="B123" i="8"/>
  <c r="B123" i="20" s="1"/>
  <c r="B107" i="14"/>
  <c r="B107" i="8"/>
  <c r="B107" i="20" s="1"/>
  <c r="B91" i="14"/>
  <c r="B91" i="8"/>
  <c r="B91" i="20" s="1"/>
  <c r="B83" i="14"/>
  <c r="B83" i="8"/>
  <c r="B83" i="20" s="1"/>
  <c r="C350" i="8"/>
  <c r="C350" i="20" s="1"/>
  <c r="B374" i="14"/>
  <c r="B374" i="8"/>
  <c r="B374" i="20" s="1"/>
  <c r="B366" i="14"/>
  <c r="B366" i="8"/>
  <c r="B366" i="20" s="1"/>
  <c r="C361" i="14"/>
  <c r="C361" i="8"/>
  <c r="C361" i="20" s="1"/>
  <c r="C345" i="14"/>
  <c r="C345" i="8"/>
  <c r="C345" i="20" s="1"/>
  <c r="B334" i="14"/>
  <c r="B334" i="8"/>
  <c r="B334" i="20" s="1"/>
  <c r="B326" i="14"/>
  <c r="B326" i="8"/>
  <c r="B326" i="20" s="1"/>
  <c r="C281" i="14"/>
  <c r="C281" i="8"/>
  <c r="C281" i="20" s="1"/>
  <c r="C348" i="14"/>
  <c r="C348" i="8"/>
  <c r="C348" i="20" s="1"/>
  <c r="B337" i="14"/>
  <c r="B337" i="8"/>
  <c r="B337" i="20" s="1"/>
  <c r="B329" i="14"/>
  <c r="B329" i="8"/>
  <c r="B329" i="20" s="1"/>
  <c r="C316" i="14"/>
  <c r="C316" i="8"/>
  <c r="C316" i="20" s="1"/>
  <c r="B305" i="14"/>
  <c r="B305" i="8"/>
  <c r="B305" i="20" s="1"/>
  <c r="C300" i="14"/>
  <c r="C300" i="8"/>
  <c r="C300" i="20" s="1"/>
  <c r="C284" i="14"/>
  <c r="C284" i="8"/>
  <c r="C284" i="20" s="1"/>
  <c r="C268" i="14"/>
  <c r="C268" i="8"/>
  <c r="C268" i="20" s="1"/>
  <c r="C252" i="14"/>
  <c r="C252" i="8"/>
  <c r="C252" i="20" s="1"/>
  <c r="B217" i="14"/>
  <c r="B217" i="8"/>
  <c r="B217" i="20" s="1"/>
  <c r="C196" i="14"/>
  <c r="C196" i="8"/>
  <c r="C196" i="20" s="1"/>
  <c r="B177" i="14"/>
  <c r="B177" i="8"/>
  <c r="B177" i="20" s="1"/>
  <c r="C156" i="14"/>
  <c r="C156" i="8"/>
  <c r="C156" i="20" s="1"/>
  <c r="C124" i="14"/>
  <c r="C124" i="8"/>
  <c r="C124" i="20" s="1"/>
  <c r="B121" i="14"/>
  <c r="B121" i="8"/>
  <c r="B121" i="20" s="1"/>
  <c r="B89" i="14"/>
  <c r="B89" i="8"/>
  <c r="B89" i="20" s="1"/>
  <c r="C76" i="14"/>
  <c r="C76" i="8"/>
  <c r="C76" i="20" s="1"/>
  <c r="C69" i="14"/>
  <c r="C69" i="8"/>
  <c r="C69" i="20" s="1"/>
  <c r="C61" i="14"/>
  <c r="C61" i="8"/>
  <c r="C61" i="20" s="1"/>
  <c r="B451" i="8"/>
  <c r="B451" i="20" s="1"/>
  <c r="B406" i="8"/>
  <c r="B406" i="20" s="1"/>
  <c r="C372" i="8"/>
  <c r="C372" i="20" s="1"/>
  <c r="C360" i="14"/>
  <c r="C360" i="8"/>
  <c r="C360" i="20" s="1"/>
  <c r="C344" i="14"/>
  <c r="C344" i="8"/>
  <c r="C344" i="20" s="1"/>
  <c r="C336" i="14"/>
  <c r="C336" i="8"/>
  <c r="C336" i="20" s="1"/>
  <c r="C328" i="14"/>
  <c r="C328" i="8"/>
  <c r="C328" i="20" s="1"/>
  <c r="C320" i="14"/>
  <c r="C320" i="8"/>
  <c r="C320" i="20" s="1"/>
  <c r="C304" i="14"/>
  <c r="C304" i="8"/>
  <c r="C304" i="20" s="1"/>
  <c r="C296" i="14"/>
  <c r="C296" i="8"/>
  <c r="C296" i="20" s="1"/>
  <c r="C288" i="14"/>
  <c r="C288" i="8"/>
  <c r="C288" i="20" s="1"/>
  <c r="C280" i="14"/>
  <c r="C280" i="8"/>
  <c r="C280" i="20" s="1"/>
  <c r="C272" i="14"/>
  <c r="C272" i="8"/>
  <c r="C272" i="20" s="1"/>
  <c r="C264" i="14"/>
  <c r="C264" i="8"/>
  <c r="C264" i="20" s="1"/>
  <c r="C256" i="14"/>
  <c r="C256" i="8"/>
  <c r="C256" i="20" s="1"/>
  <c r="C240" i="14"/>
  <c r="C240" i="8"/>
  <c r="C240" i="20" s="1"/>
  <c r="C232" i="14"/>
  <c r="C232" i="8"/>
  <c r="C232" i="20" s="1"/>
  <c r="C224" i="14"/>
  <c r="C224" i="8"/>
  <c r="C224" i="20" s="1"/>
  <c r="C216" i="14"/>
  <c r="C216" i="8"/>
  <c r="C216" i="20" s="1"/>
  <c r="C208" i="14"/>
  <c r="C208" i="8"/>
  <c r="C208" i="20" s="1"/>
  <c r="C200" i="14"/>
  <c r="C200" i="8"/>
  <c r="C200" i="20" s="1"/>
  <c r="C192" i="14"/>
  <c r="C192" i="8"/>
  <c r="C192" i="20" s="1"/>
  <c r="C176" i="14"/>
  <c r="C176" i="8"/>
  <c r="C176" i="20" s="1"/>
  <c r="C168" i="14"/>
  <c r="C168" i="8"/>
  <c r="C168" i="20" s="1"/>
  <c r="B504" i="8"/>
  <c r="B504" i="20" s="1"/>
  <c r="B503" i="8"/>
  <c r="B503" i="20" s="1"/>
  <c r="B502" i="8"/>
  <c r="B502" i="20" s="1"/>
  <c r="B484" i="8"/>
  <c r="B484" i="20" s="1"/>
  <c r="B483" i="8"/>
  <c r="B483" i="20" s="1"/>
  <c r="C465" i="8"/>
  <c r="C465" i="20" s="1"/>
  <c r="C464" i="8"/>
  <c r="C464" i="20" s="1"/>
  <c r="C463" i="8"/>
  <c r="C463" i="20" s="1"/>
  <c r="C462" i="8"/>
  <c r="C462" i="20" s="1"/>
  <c r="C444" i="8"/>
  <c r="C444" i="20" s="1"/>
  <c r="C443" i="8"/>
  <c r="C443" i="20" s="1"/>
  <c r="C442" i="8"/>
  <c r="C442" i="20" s="1"/>
  <c r="B441" i="8"/>
  <c r="B441" i="20" s="1"/>
  <c r="B440" i="8"/>
  <c r="B440" i="20" s="1"/>
  <c r="B439" i="8"/>
  <c r="B439" i="20" s="1"/>
  <c r="B438" i="8"/>
  <c r="B438" i="20" s="1"/>
  <c r="B420" i="8"/>
  <c r="B420" i="20" s="1"/>
  <c r="B419" i="8"/>
  <c r="B419" i="20" s="1"/>
  <c r="C401" i="8"/>
  <c r="C401" i="20" s="1"/>
  <c r="C400" i="8"/>
  <c r="C400" i="20" s="1"/>
  <c r="C399" i="8"/>
  <c r="C399" i="20" s="1"/>
  <c r="C398" i="8"/>
  <c r="C398" i="20" s="1"/>
  <c r="C380" i="8"/>
  <c r="C380" i="20" s="1"/>
  <c r="C379" i="8"/>
  <c r="C379" i="20" s="1"/>
  <c r="C378" i="8"/>
  <c r="C378" i="20" s="1"/>
  <c r="B377" i="8"/>
  <c r="B377" i="20" s="1"/>
  <c r="B376" i="8"/>
  <c r="B376" i="20" s="1"/>
  <c r="B375" i="8"/>
  <c r="B375" i="20" s="1"/>
  <c r="C368" i="8"/>
  <c r="C368" i="20" s="1"/>
  <c r="B332" i="8"/>
  <c r="B332" i="20" s="1"/>
  <c r="B286" i="8"/>
  <c r="B286" i="20" s="1"/>
  <c r="C248" i="8"/>
  <c r="C248" i="20" s="1"/>
  <c r="B225" i="8"/>
  <c r="B225" i="20" s="1"/>
  <c r="C164" i="8"/>
  <c r="C164" i="20" s="1"/>
  <c r="C132" i="8"/>
  <c r="C132" i="20" s="1"/>
  <c r="C100" i="8"/>
  <c r="C100" i="20" s="1"/>
  <c r="C493" i="8"/>
  <c r="C493" i="20" s="1"/>
  <c r="C333" i="8"/>
  <c r="C333" i="20" s="1"/>
  <c r="C325" i="8"/>
  <c r="C325" i="20" s="1"/>
  <c r="C43" i="14"/>
  <c r="C43" i="8"/>
  <c r="C43" i="20" s="1"/>
  <c r="B485" i="8"/>
  <c r="B485" i="20" s="1"/>
  <c r="B482" i="8"/>
  <c r="B482" i="20" s="1"/>
  <c r="B474" i="8"/>
  <c r="B474" i="20" s="1"/>
  <c r="B469" i="8"/>
  <c r="B469" i="20" s="1"/>
  <c r="B445" i="8"/>
  <c r="B445" i="20" s="1"/>
  <c r="B405" i="8"/>
  <c r="B405" i="20" s="1"/>
  <c r="B402" i="8"/>
  <c r="B402" i="20" s="1"/>
  <c r="B357" i="8"/>
  <c r="B357" i="20" s="1"/>
  <c r="B341" i="8"/>
  <c r="B341" i="20" s="1"/>
  <c r="B338" i="8"/>
  <c r="B338" i="20" s="1"/>
  <c r="B309" i="8"/>
  <c r="B309" i="20" s="1"/>
  <c r="B298" i="8"/>
  <c r="B298" i="20" s="1"/>
  <c r="B290" i="8"/>
  <c r="B290" i="20" s="1"/>
  <c r="B221" i="8"/>
  <c r="B221" i="20" s="1"/>
  <c r="B186" i="8"/>
  <c r="B186" i="20" s="1"/>
  <c r="B170" i="8"/>
  <c r="B170" i="20" s="1"/>
  <c r="B157" i="8"/>
  <c r="B157" i="20" s="1"/>
  <c r="B154" i="8"/>
  <c r="B154" i="20" s="1"/>
  <c r="B133" i="8"/>
  <c r="B133" i="20" s="1"/>
  <c r="B117" i="8"/>
  <c r="B117" i="20" s="1"/>
  <c r="B109" i="8"/>
  <c r="B109" i="20" s="1"/>
  <c r="B477" i="14"/>
  <c r="B40" i="8"/>
  <c r="B40" i="20" s="1"/>
  <c r="C461" i="14"/>
  <c r="B437" i="14"/>
  <c r="B285" i="14"/>
  <c r="C229" i="14"/>
  <c r="C485" i="8"/>
  <c r="C485" i="20" s="1"/>
  <c r="C405" i="8"/>
  <c r="C405" i="20" s="1"/>
  <c r="C397" i="8"/>
  <c r="C397" i="20" s="1"/>
  <c r="C357" i="8"/>
  <c r="C357" i="20" s="1"/>
  <c r="C237" i="8"/>
  <c r="C237" i="20" s="1"/>
  <c r="C213" i="8"/>
  <c r="C213" i="20" s="1"/>
  <c r="C197" i="8"/>
  <c r="C197" i="20" s="1"/>
  <c r="B453" i="8"/>
  <c r="B453" i="20" s="1"/>
  <c r="B429" i="8"/>
  <c r="B429" i="20" s="1"/>
  <c r="B381" i="8"/>
  <c r="B381" i="20" s="1"/>
  <c r="B349" i="8"/>
  <c r="B349" i="20" s="1"/>
  <c r="B325" i="8"/>
  <c r="B325" i="20" s="1"/>
  <c r="B317" i="8"/>
  <c r="B317" i="20" s="1"/>
  <c r="B306" i="8"/>
  <c r="B306" i="20" s="1"/>
  <c r="B293" i="8"/>
  <c r="B293" i="20" s="1"/>
  <c r="B266" i="8"/>
  <c r="B266" i="20" s="1"/>
  <c r="B245" i="8"/>
  <c r="B245" i="20" s="1"/>
  <c r="B226" i="8"/>
  <c r="B226" i="20" s="1"/>
  <c r="B210" i="8"/>
  <c r="B210" i="20" s="1"/>
  <c r="B189" i="8"/>
  <c r="B189" i="20" s="1"/>
  <c r="C46" i="14"/>
  <c r="C46" i="8"/>
  <c r="C46" i="20" s="1"/>
  <c r="C42" i="14"/>
  <c r="C42" i="8"/>
  <c r="C42" i="20" s="1"/>
  <c r="C38" i="14"/>
  <c r="C38" i="8"/>
  <c r="C38" i="20" s="1"/>
  <c r="B41" i="8"/>
  <c r="B41" i="20" s="1"/>
  <c r="B365" i="14"/>
  <c r="C160" i="14"/>
  <c r="B458" i="8"/>
  <c r="B458" i="20" s="1"/>
  <c r="B450" i="8"/>
  <c r="B450" i="20" s="1"/>
  <c r="B442" i="8"/>
  <c r="B442" i="20" s="1"/>
  <c r="B413" i="8"/>
  <c r="B413" i="20" s="1"/>
  <c r="B373" i="8"/>
  <c r="B373" i="20" s="1"/>
  <c r="B333" i="8"/>
  <c r="B333" i="20" s="1"/>
  <c r="B322" i="8"/>
  <c r="B322" i="20" s="1"/>
  <c r="B282" i="8"/>
  <c r="B282" i="20" s="1"/>
  <c r="B253" i="8"/>
  <c r="B253" i="20" s="1"/>
  <c r="B242" i="8"/>
  <c r="B242" i="20" s="1"/>
  <c r="B173" i="8"/>
  <c r="B173" i="20" s="1"/>
  <c r="B146" i="8"/>
  <c r="B146" i="20" s="1"/>
  <c r="B138" i="8"/>
  <c r="B138" i="20" s="1"/>
  <c r="B114" i="8"/>
  <c r="B114" i="20" s="1"/>
  <c r="B93" i="8"/>
  <c r="B93" i="20" s="1"/>
  <c r="B85" i="8"/>
  <c r="B85" i="20" s="1"/>
  <c r="B82" i="8"/>
  <c r="B82" i="20" s="1"/>
  <c r="B68" i="8"/>
  <c r="B68" i="20" s="1"/>
  <c r="B60" i="8"/>
  <c r="B60" i="20" s="1"/>
  <c r="B56" i="8"/>
  <c r="B56" i="20" s="1"/>
  <c r="B42" i="8"/>
  <c r="B42" i="20" s="1"/>
  <c r="C445" i="14"/>
  <c r="B426" i="14"/>
  <c r="B389" i="14"/>
  <c r="B362" i="14"/>
  <c r="C301" i="14"/>
  <c r="C157" i="14"/>
  <c r="C144" i="14"/>
  <c r="C469" i="8"/>
  <c r="C469" i="20" s="1"/>
  <c r="C453" i="8"/>
  <c r="C453" i="20" s="1"/>
  <c r="C437" i="8"/>
  <c r="C437" i="20" s="1"/>
  <c r="C429" i="8"/>
  <c r="C429" i="20" s="1"/>
  <c r="C421" i="8"/>
  <c r="C421" i="20" s="1"/>
  <c r="C389" i="8"/>
  <c r="C389" i="20" s="1"/>
  <c r="C317" i="8"/>
  <c r="C317" i="20" s="1"/>
  <c r="C277" i="8"/>
  <c r="C277" i="20" s="1"/>
  <c r="C245" i="8"/>
  <c r="C245" i="20" s="1"/>
  <c r="C221" i="8"/>
  <c r="C221" i="20" s="1"/>
  <c r="C189" i="8"/>
  <c r="C189" i="20" s="1"/>
  <c r="B501" i="8"/>
  <c r="B501" i="20" s="1"/>
  <c r="B498" i="8"/>
  <c r="B498" i="20" s="1"/>
  <c r="B466" i="8"/>
  <c r="B466" i="20" s="1"/>
  <c r="B397" i="8"/>
  <c r="B397" i="20" s="1"/>
  <c r="B394" i="8"/>
  <c r="B394" i="20" s="1"/>
  <c r="B370" i="8"/>
  <c r="B370" i="20" s="1"/>
  <c r="B354" i="8"/>
  <c r="B354" i="20" s="1"/>
  <c r="B301" i="8"/>
  <c r="B301" i="20" s="1"/>
  <c r="B277" i="8"/>
  <c r="B277" i="20" s="1"/>
  <c r="B269" i="8"/>
  <c r="B269" i="20" s="1"/>
  <c r="B261" i="8"/>
  <c r="B261" i="20" s="1"/>
  <c r="B258" i="8"/>
  <c r="B258" i="20" s="1"/>
  <c r="B234" i="8"/>
  <c r="B234" i="20" s="1"/>
  <c r="B205" i="8"/>
  <c r="B205" i="20" s="1"/>
  <c r="B197" i="8"/>
  <c r="B197" i="20" s="1"/>
  <c r="B194" i="8"/>
  <c r="B194" i="20" s="1"/>
  <c r="B130" i="8"/>
  <c r="B130" i="20" s="1"/>
  <c r="B122" i="8"/>
  <c r="B122" i="20" s="1"/>
  <c r="B101" i="8"/>
  <c r="B101" i="20" s="1"/>
  <c r="B98" i="8"/>
  <c r="B98" i="20" s="1"/>
  <c r="B90" i="8"/>
  <c r="B90" i="20" s="1"/>
  <c r="C41" i="14"/>
  <c r="C41" i="8"/>
  <c r="C41" i="20" s="1"/>
  <c r="C37" i="14"/>
  <c r="C37" i="8"/>
  <c r="C37" i="20" s="1"/>
  <c r="B43" i="8"/>
  <c r="B43" i="20" s="1"/>
  <c r="B35" i="8"/>
  <c r="B35" i="20" s="1"/>
  <c r="B386" i="14"/>
  <c r="B346" i="14"/>
  <c r="B314" i="14"/>
  <c r="C67" i="14"/>
  <c r="C381" i="8"/>
  <c r="C381" i="20" s="1"/>
  <c r="C373" i="8"/>
  <c r="C373" i="20" s="1"/>
  <c r="C341" i="8"/>
  <c r="C341" i="20" s="1"/>
  <c r="C205" i="8"/>
  <c r="C205" i="20" s="1"/>
  <c r="C39" i="14"/>
  <c r="C39" i="8"/>
  <c r="C39" i="20" s="1"/>
  <c r="B493" i="8"/>
  <c r="B493" i="20" s="1"/>
  <c r="B490" i="8"/>
  <c r="B490" i="20" s="1"/>
  <c r="B461" i="8"/>
  <c r="B461" i="20" s="1"/>
  <c r="B434" i="8"/>
  <c r="B434" i="20" s="1"/>
  <c r="B418" i="8"/>
  <c r="B418" i="20" s="1"/>
  <c r="B410" i="8"/>
  <c r="B410" i="20" s="1"/>
  <c r="B378" i="8"/>
  <c r="B378" i="20" s="1"/>
  <c r="B330" i="8"/>
  <c r="B330" i="20" s="1"/>
  <c r="B274" i="8"/>
  <c r="B274" i="20" s="1"/>
  <c r="B237" i="8"/>
  <c r="B237" i="20" s="1"/>
  <c r="B213" i="8"/>
  <c r="B213" i="20" s="1"/>
  <c r="B181" i="8"/>
  <c r="B181" i="20" s="1"/>
  <c r="B178" i="8"/>
  <c r="B178" i="20" s="1"/>
  <c r="B149" i="8"/>
  <c r="B149" i="20" s="1"/>
  <c r="B125" i="8"/>
  <c r="B125" i="20" s="1"/>
  <c r="B106" i="8"/>
  <c r="B106" i="20" s="1"/>
  <c r="B77" i="8"/>
  <c r="B77" i="20" s="1"/>
  <c r="B74" i="8"/>
  <c r="B74" i="20" s="1"/>
  <c r="B64" i="8"/>
  <c r="B64" i="20" s="1"/>
  <c r="B44" i="8"/>
  <c r="B44" i="20" s="1"/>
  <c r="B36" i="8"/>
  <c r="B36" i="20" s="1"/>
  <c r="C501" i="14"/>
  <c r="C477" i="8"/>
  <c r="C477" i="20" s="1"/>
  <c r="C365" i="8"/>
  <c r="C365" i="20" s="1"/>
  <c r="C309" i="8"/>
  <c r="C309" i="20" s="1"/>
  <c r="C293" i="8"/>
  <c r="C293" i="20" s="1"/>
  <c r="C261" i="8"/>
  <c r="C261" i="20" s="1"/>
  <c r="C253" i="8"/>
  <c r="C253" i="20" s="1"/>
  <c r="C35" i="14"/>
  <c r="C35" i="8"/>
  <c r="C35" i="20" s="1"/>
  <c r="B421" i="8"/>
  <c r="B421" i="20" s="1"/>
  <c r="B250" i="8"/>
  <c r="B250" i="20" s="1"/>
  <c r="B229" i="8"/>
  <c r="B229" i="20" s="1"/>
  <c r="B218" i="8"/>
  <c r="B218" i="20" s="1"/>
  <c r="B202" i="8"/>
  <c r="B202" i="20" s="1"/>
  <c r="B165" i="8"/>
  <c r="B165" i="20" s="1"/>
  <c r="B162" i="8"/>
  <c r="B162" i="20" s="1"/>
  <c r="B141" i="8"/>
  <c r="B141" i="20" s="1"/>
  <c r="B52" i="8"/>
  <c r="B52" i="20" s="1"/>
  <c r="B48" i="8"/>
  <c r="B48" i="20" s="1"/>
  <c r="C44" i="14"/>
  <c r="C44" i="8"/>
  <c r="C44" i="20" s="1"/>
  <c r="C40" i="14"/>
  <c r="C40" i="8"/>
  <c r="C40" i="20" s="1"/>
  <c r="C36" i="14"/>
  <c r="C36" i="8"/>
  <c r="C36" i="20" s="1"/>
  <c r="B45" i="8"/>
  <c r="B45" i="20" s="1"/>
  <c r="B37" i="8"/>
  <c r="B37" i="20" s="1"/>
  <c r="C413" i="8"/>
  <c r="C413" i="20" s="1"/>
  <c r="C349" i="8"/>
  <c r="C349" i="20" s="1"/>
  <c r="C285" i="8"/>
  <c r="C285" i="20" s="1"/>
  <c r="C269" i="8"/>
  <c r="C269" i="20" s="1"/>
  <c r="C181" i="8"/>
  <c r="C181" i="20" s="1"/>
  <c r="C173" i="8"/>
  <c r="C173" i="20" s="1"/>
  <c r="C165" i="8"/>
  <c r="C165" i="20" s="1"/>
  <c r="C152" i="8"/>
  <c r="C152" i="20" s="1"/>
  <c r="C149" i="8"/>
  <c r="C149" i="20" s="1"/>
  <c r="C141" i="8"/>
  <c r="C141" i="20" s="1"/>
  <c r="C136" i="8"/>
  <c r="C136" i="20" s="1"/>
  <c r="C133" i="8"/>
  <c r="C133" i="20" s="1"/>
  <c r="C128" i="8"/>
  <c r="C128" i="20" s="1"/>
  <c r="C125" i="8"/>
  <c r="C125" i="20" s="1"/>
  <c r="C120" i="8"/>
  <c r="C120" i="20" s="1"/>
  <c r="C117" i="8"/>
  <c r="C117" i="20" s="1"/>
  <c r="C112" i="8"/>
  <c r="C112" i="20" s="1"/>
  <c r="C109" i="8"/>
  <c r="C109" i="20" s="1"/>
  <c r="C104" i="8"/>
  <c r="C104" i="20" s="1"/>
  <c r="C101" i="8"/>
  <c r="C101" i="20" s="1"/>
  <c r="C96" i="8"/>
  <c r="C96" i="20" s="1"/>
  <c r="C93" i="8"/>
  <c r="C93" i="20" s="1"/>
  <c r="C88" i="8"/>
  <c r="C88" i="20" s="1"/>
  <c r="C85" i="8"/>
  <c r="C85" i="20" s="1"/>
  <c r="C80" i="8"/>
  <c r="C80" i="20" s="1"/>
  <c r="C77" i="8"/>
  <c r="C77" i="20" s="1"/>
  <c r="C72" i="8"/>
  <c r="C72" i="20" s="1"/>
  <c r="C63" i="8"/>
  <c r="C63" i="20" s="1"/>
  <c r="C59" i="8"/>
  <c r="C59" i="20" s="1"/>
  <c r="C55" i="8"/>
  <c r="C55" i="20" s="1"/>
  <c r="C51" i="8"/>
  <c r="C51" i="20" s="1"/>
  <c r="C47" i="8"/>
  <c r="C47" i="20" s="1"/>
  <c r="P69" i="20"/>
  <c r="P52" i="20"/>
  <c r="Q438" i="14"/>
  <c r="R438" i="14" s="1"/>
  <c r="Q354" i="14"/>
  <c r="R354" i="14" s="1"/>
  <c r="Q300" i="14"/>
  <c r="R300" i="14" s="1"/>
  <c r="Q184" i="14"/>
  <c r="R184" i="14" s="1"/>
  <c r="Q230" i="14"/>
  <c r="R230" i="14" s="1"/>
  <c r="Q425" i="14"/>
  <c r="R425" i="14" s="1"/>
  <c r="Q325" i="14"/>
  <c r="R325" i="14" s="1"/>
  <c r="Q447" i="14"/>
  <c r="R447" i="14" s="1"/>
  <c r="Q276" i="14"/>
  <c r="R276" i="14" s="1"/>
  <c r="Q270" i="14"/>
  <c r="R270" i="14" s="1"/>
  <c r="Q299" i="14"/>
  <c r="R299" i="14" s="1"/>
  <c r="Q329" i="14"/>
  <c r="R329" i="14" s="1"/>
  <c r="Q291" i="14"/>
  <c r="R291" i="14" s="1"/>
  <c r="Q247" i="14"/>
  <c r="R247" i="14" s="1"/>
  <c r="Q180" i="14"/>
  <c r="R180" i="14" s="1"/>
  <c r="Q217" i="14"/>
  <c r="R217" i="14" s="1"/>
  <c r="Q186" i="14"/>
  <c r="R186" i="14" s="1"/>
  <c r="Q260" i="14"/>
  <c r="R260" i="14" s="1"/>
  <c r="Q58" i="14"/>
  <c r="R58" i="14" s="1"/>
  <c r="Q90" i="14"/>
  <c r="R90" i="14" s="1"/>
  <c r="Q179" i="14"/>
  <c r="R179" i="14" s="1"/>
  <c r="Q109" i="14"/>
  <c r="R109" i="14" s="1"/>
  <c r="Q390" i="14"/>
  <c r="R390" i="14" s="1"/>
  <c r="Q367" i="14"/>
  <c r="R367" i="14" s="1"/>
  <c r="Q374" i="14"/>
  <c r="R374" i="14" s="1"/>
  <c r="Q400" i="14"/>
  <c r="R400" i="14" s="1"/>
  <c r="Q229" i="14"/>
  <c r="R229" i="14" s="1"/>
  <c r="Q207" i="14"/>
  <c r="R207" i="14" s="1"/>
  <c r="Q206" i="14"/>
  <c r="R206" i="14" s="1"/>
  <c r="AI509" i="8"/>
  <c r="G64" i="17"/>
  <c r="I64" i="17"/>
  <c r="K64" i="17"/>
  <c r="J64" i="17"/>
  <c r="H64" i="17"/>
  <c r="AF62" i="17"/>
  <c r="AF61" i="17"/>
  <c r="AF60" i="17"/>
  <c r="M17" i="14"/>
  <c r="W501" i="14" l="1"/>
  <c r="W496" i="14"/>
  <c r="W467" i="14"/>
  <c r="W487" i="14"/>
  <c r="X487" i="14" s="1"/>
  <c r="W224" i="14"/>
  <c r="W453" i="14"/>
  <c r="W387" i="14"/>
  <c r="W413" i="14"/>
  <c r="X413" i="14" s="1"/>
  <c r="W452" i="14"/>
  <c r="W421" i="14"/>
  <c r="W268" i="14"/>
  <c r="W78" i="14"/>
  <c r="W100" i="14"/>
  <c r="W344" i="14"/>
  <c r="W410" i="14"/>
  <c r="W461" i="14"/>
  <c r="X461" i="14" s="1"/>
  <c r="W436" i="14"/>
  <c r="W460" i="14"/>
  <c r="W468" i="14"/>
  <c r="W130" i="14"/>
  <c r="X130" i="14" s="1"/>
  <c r="W63" i="14"/>
  <c r="W140" i="14"/>
  <c r="W306" i="14"/>
  <c r="W408" i="14"/>
  <c r="W492" i="14"/>
  <c r="W437" i="14"/>
  <c r="W483" i="14"/>
  <c r="W296" i="14"/>
  <c r="W248" i="14"/>
  <c r="W154" i="14"/>
  <c r="W257" i="14"/>
  <c r="W71" i="14"/>
  <c r="X71" i="14" s="1"/>
  <c r="W409" i="14"/>
  <c r="W392" i="14"/>
  <c r="W160" i="14"/>
  <c r="W80" i="14"/>
  <c r="X80" i="14" s="1"/>
  <c r="W376" i="14"/>
  <c r="W66" i="14"/>
  <c r="W178" i="14"/>
  <c r="W380" i="14"/>
  <c r="X380" i="14" s="1"/>
  <c r="W106" i="14"/>
  <c r="W308" i="14"/>
  <c r="W156" i="14"/>
  <c r="W497" i="14"/>
  <c r="X497" i="14" s="1"/>
  <c r="W55" i="14"/>
  <c r="W495" i="14"/>
  <c r="W362" i="14"/>
  <c r="W432" i="14"/>
  <c r="X432" i="14" s="1"/>
  <c r="W463" i="14"/>
  <c r="W476" i="14"/>
  <c r="W459" i="14"/>
  <c r="W161" i="14"/>
  <c r="X161" i="14" s="1"/>
  <c r="W425" i="14"/>
  <c r="W192" i="14"/>
  <c r="W82" i="14"/>
  <c r="W276" i="14"/>
  <c r="W222" i="14"/>
  <c r="W182" i="14"/>
  <c r="W300" i="14"/>
  <c r="W212" i="14"/>
  <c r="W484" i="14"/>
  <c r="W309" i="14"/>
  <c r="W253" i="14"/>
  <c r="W378" i="14"/>
  <c r="X378" i="14" s="1"/>
  <c r="W279" i="14"/>
  <c r="W464" i="14"/>
  <c r="W479" i="14"/>
  <c r="W241" i="14"/>
  <c r="W220" i="14"/>
  <c r="W424" i="14"/>
  <c r="W469" i="14"/>
  <c r="W297" i="14"/>
  <c r="X297" i="14" s="1"/>
  <c r="W493" i="14"/>
  <c r="W416" i="14"/>
  <c r="W122" i="14"/>
  <c r="W313" i="14"/>
  <c r="X313" i="14" s="1"/>
  <c r="W472" i="14"/>
  <c r="W285" i="14"/>
  <c r="W260" i="14"/>
  <c r="W389" i="14"/>
  <c r="W358" i="14"/>
  <c r="W290" i="14"/>
  <c r="W488" i="14"/>
  <c r="W457" i="14"/>
  <c r="W202" i="14"/>
  <c r="X202" i="14" s="1"/>
  <c r="W90" i="14"/>
  <c r="W294" i="14"/>
  <c r="W289" i="14"/>
  <c r="W272" i="14"/>
  <c r="W138" i="14"/>
  <c r="W435" i="14"/>
  <c r="W352" i="14"/>
  <c r="W229" i="14"/>
  <c r="W217" i="14"/>
  <c r="W148" i="14"/>
  <c r="W451" i="14"/>
  <c r="W321" i="14"/>
  <c r="W422" i="14"/>
  <c r="W404" i="14"/>
  <c r="W454" i="14"/>
  <c r="W326" i="14"/>
  <c r="X326" i="14" s="1"/>
  <c r="W433" i="14"/>
  <c r="W491" i="14"/>
  <c r="W449" i="14"/>
  <c r="W258" i="14"/>
  <c r="W120" i="14"/>
  <c r="W348" i="14"/>
  <c r="W165" i="14"/>
  <c r="W305" i="14"/>
  <c r="W249" i="14"/>
  <c r="W197" i="14"/>
  <c r="W288" i="14"/>
  <c r="W265" i="14"/>
  <c r="S118" i="20"/>
  <c r="S501" i="20"/>
  <c r="T501" i="20" s="1"/>
  <c r="U501" i="20" s="1"/>
  <c r="V501" i="20" s="1"/>
  <c r="S55" i="20"/>
  <c r="T55" i="20" s="1"/>
  <c r="U55" i="20" s="1"/>
  <c r="V55" i="20" s="1"/>
  <c r="V84" i="14"/>
  <c r="V157" i="14"/>
  <c r="V374" i="14"/>
  <c r="V168" i="14"/>
  <c r="V62" i="14"/>
  <c r="V302" i="14"/>
  <c r="Q64" i="14"/>
  <c r="R64" i="14" s="1"/>
  <c r="S453" i="20"/>
  <c r="T453" i="20" s="1"/>
  <c r="U453" i="20" s="1"/>
  <c r="V453" i="20" s="1"/>
  <c r="S260" i="20"/>
  <c r="T260" i="20" s="1"/>
  <c r="U260" i="20" s="1"/>
  <c r="V260" i="20" s="1"/>
  <c r="S306" i="20"/>
  <c r="T306" i="20" s="1"/>
  <c r="U306" i="20" s="1"/>
  <c r="V306" i="20" s="1"/>
  <c r="S467" i="20"/>
  <c r="T467" i="20" s="1"/>
  <c r="U467" i="20" s="1"/>
  <c r="V467" i="20" s="1"/>
  <c r="S427" i="20"/>
  <c r="T427" i="20" s="1"/>
  <c r="U427" i="20" s="1"/>
  <c r="V427" i="20" s="1"/>
  <c r="S362" i="20"/>
  <c r="T362" i="20" s="1"/>
  <c r="U362" i="20" s="1"/>
  <c r="V362" i="20" s="1"/>
  <c r="T120" i="20"/>
  <c r="U120" i="20" s="1"/>
  <c r="V120" i="20" s="1"/>
  <c r="T220" i="20"/>
  <c r="U220" i="20" s="1"/>
  <c r="V220" i="20" s="1"/>
  <c r="T422" i="20"/>
  <c r="U422" i="20" s="1"/>
  <c r="V422" i="20" s="1"/>
  <c r="T432" i="20"/>
  <c r="U432" i="20" s="1"/>
  <c r="V432" i="20" s="1"/>
  <c r="S78" i="20"/>
  <c r="S224" i="20"/>
  <c r="T224" i="20" s="1"/>
  <c r="U224" i="20" s="1"/>
  <c r="V224" i="20" s="1"/>
  <c r="S272" i="20"/>
  <c r="T272" i="20" s="1"/>
  <c r="U272" i="20" s="1"/>
  <c r="V272" i="20" s="1"/>
  <c r="S241" i="20"/>
  <c r="T241" i="20" s="1"/>
  <c r="U241" i="20" s="1"/>
  <c r="V241" i="20" s="1"/>
  <c r="S488" i="20"/>
  <c r="T488" i="20" s="1"/>
  <c r="U488" i="20" s="1"/>
  <c r="V488" i="20" s="1"/>
  <c r="S442" i="20"/>
  <c r="T442" i="20" s="1"/>
  <c r="U442" i="20" s="1"/>
  <c r="V442" i="20" s="1"/>
  <c r="S410" i="20"/>
  <c r="T410" i="20" s="1"/>
  <c r="U410" i="20" s="1"/>
  <c r="V410" i="20" s="1"/>
  <c r="S447" i="20"/>
  <c r="T447" i="20" s="1"/>
  <c r="U447" i="20" s="1"/>
  <c r="V447" i="20" s="1"/>
  <c r="S222" i="20"/>
  <c r="T222" i="20" s="1"/>
  <c r="U222" i="20" s="1"/>
  <c r="V222" i="20" s="1"/>
  <c r="S193" i="20"/>
  <c r="T193" i="20" s="1"/>
  <c r="U193" i="20" s="1"/>
  <c r="V193" i="20" s="1"/>
  <c r="T464" i="20"/>
  <c r="U464" i="20" s="1"/>
  <c r="V464" i="20" s="1"/>
  <c r="T491" i="20"/>
  <c r="U491" i="20" s="1"/>
  <c r="V491" i="20" s="1"/>
  <c r="T375" i="20"/>
  <c r="U375" i="20" s="1"/>
  <c r="V375" i="20" s="1"/>
  <c r="S192" i="20"/>
  <c r="T192" i="20" s="1"/>
  <c r="U192" i="20" s="1"/>
  <c r="V192" i="20" s="1"/>
  <c r="T471" i="20"/>
  <c r="U471" i="20" s="1"/>
  <c r="V471" i="20" s="1"/>
  <c r="T154" i="20"/>
  <c r="U154" i="20" s="1"/>
  <c r="V154" i="20" s="1"/>
  <c r="T229" i="20"/>
  <c r="U229" i="20" s="1"/>
  <c r="V229" i="20" s="1"/>
  <c r="T106" i="20"/>
  <c r="U106" i="20" s="1"/>
  <c r="V106" i="20" s="1"/>
  <c r="T448" i="20"/>
  <c r="U448" i="20" s="1"/>
  <c r="V448" i="20" s="1"/>
  <c r="T36" i="20"/>
  <c r="U36" i="20" s="1"/>
  <c r="V36" i="20" s="1"/>
  <c r="S202" i="20"/>
  <c r="T202" i="20" s="1"/>
  <c r="U202" i="20" s="1"/>
  <c r="V202" i="20" s="1"/>
  <c r="S276" i="20"/>
  <c r="T276" i="20" s="1"/>
  <c r="U276" i="20" s="1"/>
  <c r="V276" i="20" s="1"/>
  <c r="S98" i="20"/>
  <c r="T98" i="20" s="1"/>
  <c r="U98" i="20" s="1"/>
  <c r="V98" i="20" s="1"/>
  <c r="S253" i="20"/>
  <c r="T253" i="20" s="1"/>
  <c r="U253" i="20" s="1"/>
  <c r="V253" i="20" s="1"/>
  <c r="S392" i="20"/>
  <c r="T392" i="20" s="1"/>
  <c r="U392" i="20" s="1"/>
  <c r="V392" i="20" s="1"/>
  <c r="S358" i="20"/>
  <c r="T358" i="20" s="1"/>
  <c r="U358" i="20" s="1"/>
  <c r="V358" i="20" s="1"/>
  <c r="S388" i="20"/>
  <c r="T388" i="20" s="1"/>
  <c r="U388" i="20" s="1"/>
  <c r="V388" i="20" s="1"/>
  <c r="S459" i="20"/>
  <c r="T459" i="20" s="1"/>
  <c r="U459" i="20" s="1"/>
  <c r="V459" i="20" s="1"/>
  <c r="S483" i="20"/>
  <c r="T483" i="20" s="1"/>
  <c r="U483" i="20" s="1"/>
  <c r="V483" i="20" s="1"/>
  <c r="T431" i="20"/>
  <c r="U431" i="20" s="1"/>
  <c r="V431" i="20" s="1"/>
  <c r="S479" i="20"/>
  <c r="T479" i="20" s="1"/>
  <c r="U479" i="20" s="1"/>
  <c r="V479" i="20" s="1"/>
  <c r="T482" i="20"/>
  <c r="U482" i="20" s="1"/>
  <c r="V482" i="20" s="1"/>
  <c r="T463" i="20"/>
  <c r="U463" i="20" s="1"/>
  <c r="V463" i="20" s="1"/>
  <c r="T461" i="20"/>
  <c r="U461" i="20" s="1"/>
  <c r="V461" i="20" s="1"/>
  <c r="T54" i="20"/>
  <c r="U54" i="20" s="1"/>
  <c r="V54" i="20" s="1"/>
  <c r="T436" i="20"/>
  <c r="U436" i="20" s="1"/>
  <c r="V436" i="20" s="1"/>
  <c r="T300" i="20"/>
  <c r="U300" i="20" s="1"/>
  <c r="V300" i="20" s="1"/>
  <c r="T156" i="20"/>
  <c r="U156" i="20" s="1"/>
  <c r="V156" i="20" s="1"/>
  <c r="T407" i="20"/>
  <c r="U407" i="20" s="1"/>
  <c r="V407" i="20" s="1"/>
  <c r="S246" i="20"/>
  <c r="T246" i="20" s="1"/>
  <c r="U246" i="20" s="1"/>
  <c r="V246" i="20" s="1"/>
  <c r="S354" i="20"/>
  <c r="T354" i="20" s="1"/>
  <c r="U354" i="20" s="1"/>
  <c r="V354" i="20" s="1"/>
  <c r="S460" i="20"/>
  <c r="T460" i="20" s="1"/>
  <c r="U460" i="20" s="1"/>
  <c r="V460" i="20" s="1"/>
  <c r="S415" i="20"/>
  <c r="T415" i="20" s="1"/>
  <c r="U415" i="20" s="1"/>
  <c r="V415" i="20" s="1"/>
  <c r="S472" i="20"/>
  <c r="T472" i="20" s="1"/>
  <c r="U472" i="20" s="1"/>
  <c r="V472" i="20" s="1"/>
  <c r="S404" i="20"/>
  <c r="T404" i="20" s="1"/>
  <c r="U404" i="20" s="1"/>
  <c r="V404" i="20" s="1"/>
  <c r="S116" i="20"/>
  <c r="T116" i="20" s="1"/>
  <c r="U116" i="20" s="1"/>
  <c r="V116" i="20" s="1"/>
  <c r="S487" i="20"/>
  <c r="T487" i="20" s="1"/>
  <c r="U487" i="20" s="1"/>
  <c r="V487" i="20" s="1"/>
  <c r="V304" i="14"/>
  <c r="T228" i="20"/>
  <c r="U228" i="20" s="1"/>
  <c r="V228" i="20" s="1"/>
  <c r="T118" i="20"/>
  <c r="U118" i="20" s="1"/>
  <c r="V118" i="20" s="1"/>
  <c r="V92" i="14"/>
  <c r="V60" i="14"/>
  <c r="V329" i="14"/>
  <c r="V68" i="14"/>
  <c r="V245" i="14"/>
  <c r="T238" i="20"/>
  <c r="U238" i="20" s="1"/>
  <c r="V238" i="20" s="1"/>
  <c r="V504" i="14"/>
  <c r="T475" i="20"/>
  <c r="U475" i="20" s="1"/>
  <c r="V475" i="20" s="1"/>
  <c r="T248" i="20"/>
  <c r="U248" i="20" s="1"/>
  <c r="V248" i="20" s="1"/>
  <c r="T421" i="20"/>
  <c r="U421" i="20" s="1"/>
  <c r="V421" i="20" s="1"/>
  <c r="T160" i="20"/>
  <c r="U160" i="20" s="1"/>
  <c r="V160" i="20" s="1"/>
  <c r="T268" i="20"/>
  <c r="U268" i="20" s="1"/>
  <c r="V268" i="20" s="1"/>
  <c r="T344" i="20"/>
  <c r="P58" i="20"/>
  <c r="P63" i="20"/>
  <c r="K495" i="20"/>
  <c r="K417" i="14"/>
  <c r="U417" i="14" s="1"/>
  <c r="K407" i="14"/>
  <c r="U407" i="14" s="1"/>
  <c r="K269" i="14"/>
  <c r="U269" i="14" s="1"/>
  <c r="K279" i="20"/>
  <c r="K54" i="14"/>
  <c r="U54" i="14" s="1"/>
  <c r="K164" i="14"/>
  <c r="U164" i="14" s="1"/>
  <c r="K469" i="20"/>
  <c r="K174" i="14"/>
  <c r="U174" i="14" s="1"/>
  <c r="K447" i="14"/>
  <c r="U447" i="14" s="1"/>
  <c r="K480" i="14"/>
  <c r="U480" i="14" s="1"/>
  <c r="K172" i="14"/>
  <c r="U172" i="14" s="1"/>
  <c r="K228" i="14"/>
  <c r="U228" i="14" s="1"/>
  <c r="K178" i="20"/>
  <c r="K475" i="14"/>
  <c r="U475" i="14" s="1"/>
  <c r="K409" i="20"/>
  <c r="S409" i="20" s="1"/>
  <c r="T409" i="20" s="1"/>
  <c r="U409" i="20" s="1"/>
  <c r="V409" i="20" s="1"/>
  <c r="K193" i="14"/>
  <c r="U193" i="14" s="1"/>
  <c r="K354" i="14"/>
  <c r="U354" i="14" s="1"/>
  <c r="K482" i="14"/>
  <c r="U482" i="14" s="1"/>
  <c r="K246" i="14"/>
  <c r="U246" i="14" s="1"/>
  <c r="K427" i="14"/>
  <c r="U427" i="14" s="1"/>
  <c r="K36" i="14"/>
  <c r="U36" i="14" s="1"/>
  <c r="K252" i="14"/>
  <c r="U252" i="14" s="1"/>
  <c r="K252" i="20"/>
  <c r="K56" i="20"/>
  <c r="K56" i="14"/>
  <c r="U56" i="14" s="1"/>
  <c r="K186" i="20"/>
  <c r="K186" i="14"/>
  <c r="U186" i="14" s="1"/>
  <c r="K81" i="20"/>
  <c r="K81" i="14"/>
  <c r="U81" i="14" s="1"/>
  <c r="K43" i="20"/>
  <c r="K43" i="14"/>
  <c r="U43" i="14" s="1"/>
  <c r="K395" i="14"/>
  <c r="U395" i="14" s="1"/>
  <c r="K395" i="20"/>
  <c r="K481" i="14"/>
  <c r="U481" i="14" s="1"/>
  <c r="K481" i="20"/>
  <c r="K51" i="14"/>
  <c r="U51" i="14" s="1"/>
  <c r="K51" i="20"/>
  <c r="K428" i="20"/>
  <c r="K428" i="14"/>
  <c r="U428" i="14" s="1"/>
  <c r="K171" i="14"/>
  <c r="U171" i="14" s="1"/>
  <c r="K171" i="20"/>
  <c r="K203" i="20"/>
  <c r="K203" i="14"/>
  <c r="U203" i="14" s="1"/>
  <c r="K146" i="14"/>
  <c r="U146" i="14" s="1"/>
  <c r="K146" i="20"/>
  <c r="K326" i="20"/>
  <c r="K376" i="20"/>
  <c r="K82" i="20"/>
  <c r="K451" i="20"/>
  <c r="K131" i="20"/>
  <c r="K131" i="14"/>
  <c r="U131" i="14" s="1"/>
  <c r="K250" i="20"/>
  <c r="K250" i="14"/>
  <c r="U250" i="14" s="1"/>
  <c r="K175" i="14"/>
  <c r="U175" i="14" s="1"/>
  <c r="K175" i="20"/>
  <c r="K258" i="20"/>
  <c r="S258" i="20" s="1"/>
  <c r="T258" i="20" s="1"/>
  <c r="U258" i="20" s="1"/>
  <c r="V258" i="20" s="1"/>
  <c r="K471" i="14"/>
  <c r="U471" i="14" s="1"/>
  <c r="K357" i="14"/>
  <c r="U357" i="14" s="1"/>
  <c r="K243" i="20"/>
  <c r="K243" i="14"/>
  <c r="U243" i="14" s="1"/>
  <c r="K324" i="20"/>
  <c r="K324" i="14"/>
  <c r="U324" i="14" s="1"/>
  <c r="K101" i="20"/>
  <c r="K101" i="14"/>
  <c r="U101" i="14" s="1"/>
  <c r="K219" i="20"/>
  <c r="K219" i="14"/>
  <c r="U219" i="14" s="1"/>
  <c r="K316" i="20"/>
  <c r="K316" i="14"/>
  <c r="U316" i="14" s="1"/>
  <c r="K232" i="20"/>
  <c r="K232" i="14"/>
  <c r="U232" i="14" s="1"/>
  <c r="K373" i="20"/>
  <c r="K373" i="14"/>
  <c r="U373" i="14" s="1"/>
  <c r="K332" i="14"/>
  <c r="U332" i="14" s="1"/>
  <c r="K332" i="20"/>
  <c r="K256" i="20"/>
  <c r="K256" i="14"/>
  <c r="U256" i="14" s="1"/>
  <c r="K377" i="14"/>
  <c r="U377" i="14" s="1"/>
  <c r="K377" i="20"/>
  <c r="K375" i="14"/>
  <c r="U375" i="14" s="1"/>
  <c r="K144" i="20"/>
  <c r="K144" i="14"/>
  <c r="U144" i="14" s="1"/>
  <c r="K426" i="20"/>
  <c r="K426" i="14"/>
  <c r="U426" i="14" s="1"/>
  <c r="K380" i="20"/>
  <c r="K206" i="14"/>
  <c r="U206" i="14" s="1"/>
  <c r="K152" i="20"/>
  <c r="K152" i="14"/>
  <c r="U152" i="14" s="1"/>
  <c r="K356" i="20"/>
  <c r="K356" i="14"/>
  <c r="U356" i="14" s="1"/>
  <c r="K314" i="14"/>
  <c r="U314" i="14" s="1"/>
  <c r="K314" i="20"/>
  <c r="K431" i="14"/>
  <c r="U431" i="14" s="1"/>
  <c r="K429" i="14"/>
  <c r="U429" i="14" s="1"/>
  <c r="K116" i="14"/>
  <c r="U116" i="14" s="1"/>
  <c r="K225" i="20"/>
  <c r="K225" i="14"/>
  <c r="U225" i="14" s="1"/>
  <c r="K322" i="20"/>
  <c r="K322" i="14"/>
  <c r="U322" i="14" s="1"/>
  <c r="K169" i="14"/>
  <c r="U169" i="14" s="1"/>
  <c r="K169" i="20"/>
  <c r="K110" i="20"/>
  <c r="S110" i="20" s="1"/>
  <c r="K110" i="14"/>
  <c r="U110" i="14" s="1"/>
  <c r="K330" i="20"/>
  <c r="K330" i="14"/>
  <c r="U330" i="14" s="1"/>
  <c r="K457" i="20"/>
  <c r="S457" i="20" s="1"/>
  <c r="T457" i="20" s="1"/>
  <c r="U457" i="20" s="1"/>
  <c r="V457" i="20" s="1"/>
  <c r="K352" i="20"/>
  <c r="K238" i="14"/>
  <c r="U238" i="14" s="1"/>
  <c r="K317" i="14"/>
  <c r="U317" i="14" s="1"/>
  <c r="K317" i="20"/>
  <c r="K205" i="14"/>
  <c r="U205" i="14" s="1"/>
  <c r="K205" i="20"/>
  <c r="K396" i="20"/>
  <c r="K396" i="14"/>
  <c r="U396" i="14" s="1"/>
  <c r="K104" i="14"/>
  <c r="U104" i="14" s="1"/>
  <c r="K104" i="20"/>
  <c r="K53" i="20"/>
  <c r="K53" i="14"/>
  <c r="U53" i="14" s="1"/>
  <c r="K368" i="20"/>
  <c r="K368" i="14"/>
  <c r="U368" i="14" s="1"/>
  <c r="K208" i="14"/>
  <c r="U208" i="14" s="1"/>
  <c r="K208" i="20"/>
  <c r="K108" i="14"/>
  <c r="U108" i="14" s="1"/>
  <c r="K108" i="20"/>
  <c r="K299" i="14"/>
  <c r="U299" i="14" s="1"/>
  <c r="K299" i="20"/>
  <c r="S299" i="20" s="1"/>
  <c r="K46" i="20"/>
  <c r="K46" i="14"/>
  <c r="U46" i="14" s="1"/>
  <c r="K415" i="14"/>
  <c r="U415" i="14" s="1"/>
  <c r="K94" i="20"/>
  <c r="K94" i="14"/>
  <c r="U94" i="14" s="1"/>
  <c r="K391" i="14"/>
  <c r="U391" i="14" s="1"/>
  <c r="K391" i="20"/>
  <c r="K141" i="20"/>
  <c r="K141" i="14"/>
  <c r="U141" i="14" s="1"/>
  <c r="K325" i="20"/>
  <c r="K325" i="14"/>
  <c r="U325" i="14" s="1"/>
  <c r="K223" i="14"/>
  <c r="U223" i="14" s="1"/>
  <c r="K223" i="20"/>
  <c r="K204" i="20"/>
  <c r="K204" i="14"/>
  <c r="U204" i="14" s="1"/>
  <c r="K444" i="14"/>
  <c r="U444" i="14" s="1"/>
  <c r="K170" i="20"/>
  <c r="K170" i="14"/>
  <c r="U170" i="14" s="1"/>
  <c r="K125" i="14"/>
  <c r="U125" i="14" s="1"/>
  <c r="K125" i="20"/>
  <c r="K341" i="20"/>
  <c r="K341" i="14"/>
  <c r="U341" i="14" s="1"/>
  <c r="K231" i="14"/>
  <c r="U231" i="14" s="1"/>
  <c r="K231" i="20"/>
  <c r="K213" i="20"/>
  <c r="K213" i="14"/>
  <c r="U213" i="14" s="1"/>
  <c r="K136" i="20"/>
  <c r="K136" i="14"/>
  <c r="U136" i="14" s="1"/>
  <c r="K63" i="20"/>
  <c r="K197" i="20"/>
  <c r="K388" i="14"/>
  <c r="U388" i="14" s="1"/>
  <c r="K185" i="14"/>
  <c r="U185" i="14" s="1"/>
  <c r="K185" i="20"/>
  <c r="K151" i="14"/>
  <c r="U151" i="14" s="1"/>
  <c r="K151" i="20"/>
  <c r="K42" i="14"/>
  <c r="U42" i="14" s="1"/>
  <c r="K42" i="20"/>
  <c r="K439" i="14"/>
  <c r="U439" i="14" s="1"/>
  <c r="K439" i="20"/>
  <c r="K139" i="14"/>
  <c r="U139" i="14" s="1"/>
  <c r="K139" i="20"/>
  <c r="K494" i="14"/>
  <c r="U494" i="14" s="1"/>
  <c r="K494" i="20"/>
  <c r="K271" i="20"/>
  <c r="K271" i="14"/>
  <c r="U271" i="14" s="1"/>
  <c r="K448" i="14"/>
  <c r="U448" i="14" s="1"/>
  <c r="K66" i="20"/>
  <c r="K98" i="14"/>
  <c r="U98" i="14" s="1"/>
  <c r="K309" i="20"/>
  <c r="K442" i="14"/>
  <c r="U442" i="14" s="1"/>
  <c r="K308" i="20"/>
  <c r="K259" i="20"/>
  <c r="K259" i="14"/>
  <c r="U259" i="14" s="1"/>
  <c r="K184" i="20"/>
  <c r="K184" i="14"/>
  <c r="U184" i="14" s="1"/>
  <c r="K50" i="20"/>
  <c r="K50" i="14"/>
  <c r="U50" i="14" s="1"/>
  <c r="K73" i="20"/>
  <c r="K73" i="14"/>
  <c r="U73" i="14" s="1"/>
  <c r="K280" i="14"/>
  <c r="U280" i="14" s="1"/>
  <c r="K280" i="20"/>
  <c r="K270" i="20"/>
  <c r="K270" i="14"/>
  <c r="U270" i="14" s="1"/>
  <c r="K71" i="20"/>
  <c r="K118" i="14"/>
  <c r="U118" i="14" s="1"/>
  <c r="K275" i="14"/>
  <c r="U275" i="14" s="1"/>
  <c r="K275" i="20"/>
  <c r="S275" i="20" s="1"/>
  <c r="K67" i="20"/>
  <c r="K67" i="14"/>
  <c r="U67" i="14" s="1"/>
  <c r="K215" i="20"/>
  <c r="K215" i="14"/>
  <c r="U215" i="14" s="1"/>
  <c r="K173" i="20"/>
  <c r="K173" i="14"/>
  <c r="U173" i="14" s="1"/>
  <c r="K45" i="14"/>
  <c r="U45" i="14" s="1"/>
  <c r="K45" i="20"/>
  <c r="K200" i="20"/>
  <c r="K200" i="14"/>
  <c r="U200" i="14" s="1"/>
  <c r="K99" i="14"/>
  <c r="U99" i="14" s="1"/>
  <c r="K99" i="20"/>
  <c r="K49" i="20"/>
  <c r="K49" i="14"/>
  <c r="U49" i="14" s="1"/>
  <c r="K189" i="20"/>
  <c r="K189" i="14"/>
  <c r="U189" i="14" s="1"/>
  <c r="K298" i="20"/>
  <c r="K298" i="14"/>
  <c r="U298" i="14" s="1"/>
  <c r="K38" i="14"/>
  <c r="U38" i="14" s="1"/>
  <c r="K38" i="20"/>
  <c r="W269" i="20"/>
  <c r="X269" i="20" s="1"/>
  <c r="Y269" i="20" s="1"/>
  <c r="K132" i="14"/>
  <c r="U132" i="14" s="1"/>
  <c r="K132" i="20"/>
  <c r="K412" i="20"/>
  <c r="K412" i="14"/>
  <c r="U412" i="14" s="1"/>
  <c r="K227" i="20"/>
  <c r="K227" i="14"/>
  <c r="U227" i="14" s="1"/>
  <c r="K342" i="20"/>
  <c r="K342" i="14"/>
  <c r="U342" i="14" s="1"/>
  <c r="K83" i="14"/>
  <c r="U83" i="14" s="1"/>
  <c r="K83" i="20"/>
  <c r="K109" i="20"/>
  <c r="K109" i="14"/>
  <c r="U109" i="14" s="1"/>
  <c r="K264" i="20"/>
  <c r="K264" i="14"/>
  <c r="U264" i="14" s="1"/>
  <c r="K236" i="20"/>
  <c r="K236" i="14"/>
  <c r="U236" i="14" s="1"/>
  <c r="K371" i="20"/>
  <c r="K371" i="14"/>
  <c r="U371" i="14" s="1"/>
  <c r="K191" i="14"/>
  <c r="U191" i="14" s="1"/>
  <c r="K191" i="20"/>
  <c r="K312" i="20"/>
  <c r="K312" i="14"/>
  <c r="U312" i="14" s="1"/>
  <c r="K485" i="20"/>
  <c r="S485" i="20" s="1"/>
  <c r="K485" i="14"/>
  <c r="U485" i="14" s="1"/>
  <c r="K254" i="14"/>
  <c r="U254" i="14" s="1"/>
  <c r="K254" i="20"/>
  <c r="K411" i="20"/>
  <c r="K411" i="14"/>
  <c r="U411" i="14" s="1"/>
  <c r="K361" i="20"/>
  <c r="K361" i="14"/>
  <c r="U361" i="14" s="1"/>
  <c r="K126" i="14"/>
  <c r="U126" i="14" s="1"/>
  <c r="K126" i="20"/>
  <c r="K180" i="20"/>
  <c r="K180" i="14"/>
  <c r="U180" i="14" s="1"/>
  <c r="K320" i="20"/>
  <c r="K320" i="14"/>
  <c r="U320" i="14" s="1"/>
  <c r="K290" i="20"/>
  <c r="S290" i="20" s="1"/>
  <c r="K188" i="20"/>
  <c r="K188" i="14"/>
  <c r="U188" i="14" s="1"/>
  <c r="K372" i="14"/>
  <c r="U372" i="14" s="1"/>
  <c r="K372" i="20"/>
  <c r="K70" i="20"/>
  <c r="K70" i="14"/>
  <c r="U70" i="14" s="1"/>
  <c r="K282" i="20"/>
  <c r="K282" i="14"/>
  <c r="U282" i="14" s="1"/>
  <c r="K499" i="20"/>
  <c r="K499" i="14"/>
  <c r="U499" i="14" s="1"/>
  <c r="K210" i="14"/>
  <c r="U210" i="14" s="1"/>
  <c r="K210" i="20"/>
  <c r="K218" i="20"/>
  <c r="K218" i="14"/>
  <c r="U218" i="14" s="1"/>
  <c r="K114" i="20"/>
  <c r="K114" i="14"/>
  <c r="U114" i="14" s="1"/>
  <c r="K291" i="14"/>
  <c r="U291" i="14" s="1"/>
  <c r="K291" i="20"/>
  <c r="K443" i="14"/>
  <c r="U443" i="14" s="1"/>
  <c r="K443" i="20"/>
  <c r="K397" i="20"/>
  <c r="K397" i="14"/>
  <c r="U397" i="14" s="1"/>
  <c r="K277" i="14"/>
  <c r="U277" i="14" s="1"/>
  <c r="K277" i="20"/>
  <c r="K96" i="20"/>
  <c r="K96" i="14"/>
  <c r="U96" i="14" s="1"/>
  <c r="K390" i="14"/>
  <c r="U390" i="14" s="1"/>
  <c r="K390" i="20"/>
  <c r="K149" i="20"/>
  <c r="K149" i="14"/>
  <c r="U149" i="14" s="1"/>
  <c r="K343" i="14"/>
  <c r="U343" i="14" s="1"/>
  <c r="K343" i="20"/>
  <c r="K281" i="14"/>
  <c r="U281" i="14" s="1"/>
  <c r="K281" i="20"/>
  <c r="K124" i="20"/>
  <c r="K124" i="14"/>
  <c r="U124" i="14" s="1"/>
  <c r="K237" i="14"/>
  <c r="U237" i="14" s="1"/>
  <c r="K237" i="20"/>
  <c r="K401" i="14"/>
  <c r="U401" i="14" s="1"/>
  <c r="K401" i="20"/>
  <c r="K345" i="14"/>
  <c r="U345" i="14" s="1"/>
  <c r="K345" i="20"/>
  <c r="K334" i="14"/>
  <c r="U334" i="14" s="1"/>
  <c r="K334" i="20"/>
  <c r="K41" i="14"/>
  <c r="U41" i="14" s="1"/>
  <c r="K41" i="20"/>
  <c r="W504" i="20"/>
  <c r="X504" i="20" s="1"/>
  <c r="Y504" i="20" s="1"/>
  <c r="W302" i="20"/>
  <c r="X302" i="20" s="1"/>
  <c r="Y302" i="20" s="1"/>
  <c r="T473" i="20"/>
  <c r="U473" i="20" s="1"/>
  <c r="V473" i="20" s="1"/>
  <c r="T500" i="20"/>
  <c r="U500" i="20" s="1"/>
  <c r="V500" i="20" s="1"/>
  <c r="T465" i="20"/>
  <c r="U465" i="20" s="1"/>
  <c r="V465" i="20" s="1"/>
  <c r="W212" i="20"/>
  <c r="X212" i="20" s="1"/>
  <c r="Y212" i="20" s="1"/>
  <c r="W417" i="20"/>
  <c r="X417" i="20" s="1"/>
  <c r="Y417" i="20" s="1"/>
  <c r="K91" i="14"/>
  <c r="U91" i="14" s="1"/>
  <c r="K91" i="20"/>
  <c r="S91" i="20" s="1"/>
  <c r="T357" i="20"/>
  <c r="U357" i="20" s="1"/>
  <c r="V357" i="20" s="1"/>
  <c r="T484" i="20"/>
  <c r="U484" i="20" s="1"/>
  <c r="V484" i="20" s="1"/>
  <c r="K311" i="20"/>
  <c r="K311" i="14"/>
  <c r="U311" i="14" s="1"/>
  <c r="K423" i="20"/>
  <c r="K423" i="14"/>
  <c r="U423" i="14" s="1"/>
  <c r="K112" i="14"/>
  <c r="U112" i="14" s="1"/>
  <c r="K112" i="20"/>
  <c r="S112" i="20" s="1"/>
  <c r="K162" i="14"/>
  <c r="U162" i="14" s="1"/>
  <c r="K162" i="20"/>
  <c r="K115" i="14"/>
  <c r="U115" i="14" s="1"/>
  <c r="K115" i="20"/>
  <c r="S115" i="20" s="1"/>
  <c r="K315" i="14"/>
  <c r="U315" i="14" s="1"/>
  <c r="K315" i="20"/>
  <c r="K88" i="14"/>
  <c r="U88" i="14" s="1"/>
  <c r="K88" i="20"/>
  <c r="S88" i="20" s="1"/>
  <c r="K310" i="20"/>
  <c r="K310" i="14"/>
  <c r="U310" i="14" s="1"/>
  <c r="K458" i="20"/>
  <c r="K458" i="14"/>
  <c r="U458" i="14" s="1"/>
  <c r="K86" i="20"/>
  <c r="S86" i="20" s="1"/>
  <c r="K86" i="14"/>
  <c r="U86" i="14" s="1"/>
  <c r="T429" i="20"/>
  <c r="U429" i="20" s="1"/>
  <c r="V429" i="20" s="1"/>
  <c r="T452" i="20"/>
  <c r="U452" i="20" s="1"/>
  <c r="V452" i="20" s="1"/>
  <c r="K117" i="20"/>
  <c r="S117" i="20" s="1"/>
  <c r="K117" i="14"/>
  <c r="U117" i="14" s="1"/>
  <c r="K318" i="14"/>
  <c r="U318" i="14" s="1"/>
  <c r="K318" i="20"/>
  <c r="T496" i="20"/>
  <c r="U496" i="20" s="1"/>
  <c r="V496" i="20" s="1"/>
  <c r="K465" i="14"/>
  <c r="U465" i="14" s="1"/>
  <c r="T449" i="20"/>
  <c r="U449" i="20" s="1"/>
  <c r="V449" i="20" s="1"/>
  <c r="K327" i="14"/>
  <c r="U327" i="14" s="1"/>
  <c r="K327" i="20"/>
  <c r="K399" i="14"/>
  <c r="U399" i="14" s="1"/>
  <c r="K399" i="20"/>
  <c r="K48" i="20"/>
  <c r="K48" i="14"/>
  <c r="U48" i="14" s="1"/>
  <c r="K119" i="14"/>
  <c r="U119" i="14" s="1"/>
  <c r="K119" i="20"/>
  <c r="K183" i="14"/>
  <c r="U183" i="14" s="1"/>
  <c r="K183" i="20"/>
  <c r="K181" i="14"/>
  <c r="U181" i="14" s="1"/>
  <c r="K181" i="20"/>
  <c r="K336" i="14"/>
  <c r="U336" i="14" s="1"/>
  <c r="K336" i="20"/>
  <c r="S336" i="20" s="1"/>
  <c r="K158" i="14"/>
  <c r="U158" i="14" s="1"/>
  <c r="K158" i="20"/>
  <c r="K339" i="14"/>
  <c r="U339" i="14" s="1"/>
  <c r="K339" i="20"/>
  <c r="K52" i="14"/>
  <c r="U52" i="14" s="1"/>
  <c r="K52" i="20"/>
  <c r="K134" i="14"/>
  <c r="U134" i="14" s="1"/>
  <c r="K134" i="20"/>
  <c r="T444" i="20"/>
  <c r="U444" i="20" s="1"/>
  <c r="V444" i="20" s="1"/>
  <c r="T138" i="20"/>
  <c r="U138" i="20" s="1"/>
  <c r="V138" i="20" s="1"/>
  <c r="K319" i="20"/>
  <c r="K319" i="14"/>
  <c r="U319" i="14" s="1"/>
  <c r="T497" i="20"/>
  <c r="U497" i="20" s="1"/>
  <c r="V497" i="20" s="1"/>
  <c r="K500" i="14"/>
  <c r="U500" i="14" s="1"/>
  <c r="K216" i="20"/>
  <c r="K216" i="14"/>
  <c r="U216" i="14" s="1"/>
  <c r="K340" i="20"/>
  <c r="S340" i="20" s="1"/>
  <c r="K340" i="14"/>
  <c r="U340" i="14" s="1"/>
  <c r="K490" i="20"/>
  <c r="K490" i="14"/>
  <c r="U490" i="14" s="1"/>
  <c r="K166" i="20"/>
  <c r="S166" i="20" s="1"/>
  <c r="K166" i="14"/>
  <c r="U166" i="14" s="1"/>
  <c r="K419" i="20"/>
  <c r="K419" i="14"/>
  <c r="U419" i="14" s="1"/>
  <c r="K58" i="20"/>
  <c r="K58" i="14"/>
  <c r="U58" i="14" s="1"/>
  <c r="K121" i="20"/>
  <c r="S121" i="20" s="1"/>
  <c r="K121" i="14"/>
  <c r="U121" i="14" s="1"/>
  <c r="K194" i="20"/>
  <c r="K194" i="14"/>
  <c r="U194" i="14" s="1"/>
  <c r="K199" i="20"/>
  <c r="K199" i="14"/>
  <c r="U199" i="14" s="1"/>
  <c r="K346" i="20"/>
  <c r="K346" i="14"/>
  <c r="U346" i="14" s="1"/>
  <c r="K190" i="20"/>
  <c r="S190" i="20" s="1"/>
  <c r="K190" i="14"/>
  <c r="U190" i="14" s="1"/>
  <c r="K359" i="14"/>
  <c r="U359" i="14" s="1"/>
  <c r="K359" i="20"/>
  <c r="K69" i="20"/>
  <c r="S69" i="20" s="1"/>
  <c r="K69" i="14"/>
  <c r="U69" i="14" s="1"/>
  <c r="K150" i="14"/>
  <c r="U150" i="14" s="1"/>
  <c r="K150" i="20"/>
  <c r="S150" i="20" s="1"/>
  <c r="T285" i="20"/>
  <c r="U285" i="20" s="1"/>
  <c r="V285" i="20" s="1"/>
  <c r="T174" i="20"/>
  <c r="U174" i="20" s="1"/>
  <c r="V174" i="20" s="1"/>
  <c r="T164" i="20"/>
  <c r="U164" i="20" s="1"/>
  <c r="V164" i="20" s="1"/>
  <c r="T206" i="20"/>
  <c r="U206" i="20" s="1"/>
  <c r="V206" i="20" s="1"/>
  <c r="T433" i="20"/>
  <c r="U433" i="20" s="1"/>
  <c r="V433" i="20" s="1"/>
  <c r="K323" i="20"/>
  <c r="K323" i="14"/>
  <c r="U323" i="14" s="1"/>
  <c r="T476" i="20"/>
  <c r="U476" i="20" s="1"/>
  <c r="V476" i="20" s="1"/>
  <c r="T492" i="20"/>
  <c r="U492" i="20" s="1"/>
  <c r="V492" i="20" s="1"/>
  <c r="K473" i="14"/>
  <c r="U473" i="14" s="1"/>
  <c r="K274" i="20"/>
  <c r="S274" i="20" s="1"/>
  <c r="K274" i="14"/>
  <c r="U274" i="14" s="1"/>
  <c r="K355" i="20"/>
  <c r="K355" i="14"/>
  <c r="U355" i="14" s="1"/>
  <c r="K503" i="20"/>
  <c r="K503" i="14"/>
  <c r="U503" i="14" s="1"/>
  <c r="K198" i="20"/>
  <c r="S198" i="20" s="1"/>
  <c r="K198" i="14"/>
  <c r="U198" i="14" s="1"/>
  <c r="K438" i="20"/>
  <c r="K438" i="14"/>
  <c r="U438" i="14" s="1"/>
  <c r="K153" i="20"/>
  <c r="K153" i="14"/>
  <c r="U153" i="14" s="1"/>
  <c r="K123" i="20"/>
  <c r="K123" i="14"/>
  <c r="U123" i="14" s="1"/>
  <c r="K201" i="14"/>
  <c r="U201" i="14" s="1"/>
  <c r="K201" i="20"/>
  <c r="K230" i="14"/>
  <c r="U230" i="14" s="1"/>
  <c r="K230" i="20"/>
  <c r="K386" i="14"/>
  <c r="U386" i="14" s="1"/>
  <c r="K386" i="20"/>
  <c r="K261" i="20"/>
  <c r="S261" i="20" s="1"/>
  <c r="K261" i="14"/>
  <c r="U261" i="14" s="1"/>
  <c r="K393" i="20"/>
  <c r="S393" i="20" s="1"/>
  <c r="K393" i="14"/>
  <c r="U393" i="14" s="1"/>
  <c r="K364" i="20"/>
  <c r="K364" i="14"/>
  <c r="U364" i="14" s="1"/>
  <c r="K39" i="14"/>
  <c r="U39" i="14" s="1"/>
  <c r="K39" i="20"/>
  <c r="K155" i="20"/>
  <c r="K155" i="14"/>
  <c r="U155" i="14" s="1"/>
  <c r="T294" i="20"/>
  <c r="U294" i="20" s="1"/>
  <c r="V294" i="20" s="1"/>
  <c r="T161" i="20"/>
  <c r="U161" i="20" s="1"/>
  <c r="V161" i="20" s="1"/>
  <c r="T122" i="20"/>
  <c r="U122" i="20" s="1"/>
  <c r="V122" i="20" s="1"/>
  <c r="K40" i="20"/>
  <c r="K40" i="14"/>
  <c r="U40" i="14" s="1"/>
  <c r="K167" i="20"/>
  <c r="K167" i="14"/>
  <c r="U167" i="14" s="1"/>
  <c r="K44" i="20"/>
  <c r="K44" i="14"/>
  <c r="U44" i="14" s="1"/>
  <c r="T437" i="20"/>
  <c r="U437" i="20" s="1"/>
  <c r="V437" i="20" s="1"/>
  <c r="T493" i="20"/>
  <c r="U493" i="20" s="1"/>
  <c r="V493" i="20" s="1"/>
  <c r="K284" i="20"/>
  <c r="K284" i="14"/>
  <c r="U284" i="14" s="1"/>
  <c r="K221" i="20"/>
  <c r="K221" i="14"/>
  <c r="U221" i="14" s="1"/>
  <c r="K196" i="20"/>
  <c r="S196" i="20" s="1"/>
  <c r="K196" i="14"/>
  <c r="U196" i="14" s="1"/>
  <c r="K128" i="20"/>
  <c r="K128" i="14"/>
  <c r="U128" i="14" s="1"/>
  <c r="K242" i="20"/>
  <c r="S242" i="20" s="1"/>
  <c r="K242" i="14"/>
  <c r="U242" i="14" s="1"/>
  <c r="K240" i="14"/>
  <c r="U240" i="14" s="1"/>
  <c r="K240" i="20"/>
  <c r="K400" i="20"/>
  <c r="K400" i="14"/>
  <c r="U400" i="14" s="1"/>
  <c r="K273" i="14"/>
  <c r="U273" i="14" s="1"/>
  <c r="K273" i="20"/>
  <c r="K398" i="14"/>
  <c r="U398" i="14" s="1"/>
  <c r="K398" i="20"/>
  <c r="K384" i="14"/>
  <c r="U384" i="14" s="1"/>
  <c r="K384" i="20"/>
  <c r="K47" i="20"/>
  <c r="K47" i="14"/>
  <c r="U47" i="14" s="1"/>
  <c r="K159" i="20"/>
  <c r="K159" i="14"/>
  <c r="U159" i="14" s="1"/>
  <c r="T182" i="20"/>
  <c r="U182" i="20" s="1"/>
  <c r="V182" i="20" s="1"/>
  <c r="T172" i="20"/>
  <c r="U172" i="20" s="1"/>
  <c r="V172" i="20" s="1"/>
  <c r="T165" i="20"/>
  <c r="U165" i="20" s="1"/>
  <c r="V165" i="20" s="1"/>
  <c r="T413" i="20"/>
  <c r="U413" i="20" s="1"/>
  <c r="V413" i="20" s="1"/>
  <c r="T378" i="20"/>
  <c r="U378" i="20" s="1"/>
  <c r="V378" i="20" s="1"/>
  <c r="K176" i="14"/>
  <c r="U176" i="14" s="1"/>
  <c r="K176" i="20"/>
  <c r="K93" i="14"/>
  <c r="U93" i="14" s="1"/>
  <c r="K93" i="20"/>
  <c r="K470" i="14"/>
  <c r="U470" i="14" s="1"/>
  <c r="K470" i="20"/>
  <c r="T389" i="20"/>
  <c r="U389" i="20" s="1"/>
  <c r="V389" i="20" s="1"/>
  <c r="T408" i="20"/>
  <c r="U408" i="20" s="1"/>
  <c r="V408" i="20" s="1"/>
  <c r="T480" i="20"/>
  <c r="U480" i="20" s="1"/>
  <c r="V480" i="20" s="1"/>
  <c r="K286" i="20"/>
  <c r="S286" i="20" s="1"/>
  <c r="K286" i="14"/>
  <c r="U286" i="14" s="1"/>
  <c r="K394" i="20"/>
  <c r="K394" i="14"/>
  <c r="U394" i="14" s="1"/>
  <c r="K244" i="14"/>
  <c r="U244" i="14" s="1"/>
  <c r="K244" i="20"/>
  <c r="K214" i="14"/>
  <c r="U214" i="14" s="1"/>
  <c r="K214" i="20"/>
  <c r="S214" i="20" s="1"/>
  <c r="K102" i="20"/>
  <c r="S102" i="20" s="1"/>
  <c r="K102" i="14"/>
  <c r="U102" i="14" s="1"/>
  <c r="K133" i="14"/>
  <c r="U133" i="14" s="1"/>
  <c r="K133" i="20"/>
  <c r="K247" i="20"/>
  <c r="K247" i="14"/>
  <c r="U247" i="14" s="1"/>
  <c r="K292" i="14"/>
  <c r="U292" i="14" s="1"/>
  <c r="K292" i="20"/>
  <c r="K405" i="20"/>
  <c r="S405" i="20" s="1"/>
  <c r="K405" i="14"/>
  <c r="U405" i="14" s="1"/>
  <c r="K403" i="14"/>
  <c r="U403" i="14" s="1"/>
  <c r="K403" i="20"/>
  <c r="K57" i="20"/>
  <c r="K57" i="14"/>
  <c r="U57" i="14" s="1"/>
  <c r="T78" i="20"/>
  <c r="U78" i="20" s="1"/>
  <c r="V78" i="20" s="1"/>
  <c r="T130" i="20"/>
  <c r="U130" i="20" s="1"/>
  <c r="V130" i="20" s="1"/>
  <c r="T425" i="20"/>
  <c r="U425" i="20" s="1"/>
  <c r="V425" i="20" s="1"/>
  <c r="T468" i="20"/>
  <c r="U468" i="20" s="1"/>
  <c r="V468" i="20" s="1"/>
  <c r="K293" i="20"/>
  <c r="S293" i="20" s="1"/>
  <c r="K293" i="14"/>
  <c r="U293" i="14" s="1"/>
  <c r="K406" i="14"/>
  <c r="U406" i="14" s="1"/>
  <c r="K406" i="20"/>
  <c r="K360" i="14"/>
  <c r="U360" i="14" s="1"/>
  <c r="K360" i="20"/>
  <c r="K234" i="14"/>
  <c r="U234" i="14" s="1"/>
  <c r="K234" i="20"/>
  <c r="S234" i="20" s="1"/>
  <c r="K107" i="14"/>
  <c r="U107" i="14" s="1"/>
  <c r="K107" i="20"/>
  <c r="K142" i="14"/>
  <c r="U142" i="14" s="1"/>
  <c r="K142" i="20"/>
  <c r="K328" i="20"/>
  <c r="S328" i="20" s="1"/>
  <c r="K328" i="14"/>
  <c r="U328" i="14" s="1"/>
  <c r="K85" i="20"/>
  <c r="K85" i="14"/>
  <c r="U85" i="14" s="1"/>
  <c r="K263" i="20"/>
  <c r="K263" i="14"/>
  <c r="U263" i="14" s="1"/>
  <c r="K301" i="20"/>
  <c r="S301" i="20" s="1"/>
  <c r="K301" i="14"/>
  <c r="U301" i="14" s="1"/>
  <c r="K79" i="20"/>
  <c r="S79" i="20" s="1"/>
  <c r="K79" i="14"/>
  <c r="U79" i="14" s="1"/>
  <c r="K95" i="14"/>
  <c r="U95" i="14" s="1"/>
  <c r="K95" i="20"/>
  <c r="S95" i="20" s="1"/>
  <c r="K278" i="20"/>
  <c r="S278" i="20" s="1"/>
  <c r="K278" i="14"/>
  <c r="U278" i="14" s="1"/>
  <c r="K75" i="14"/>
  <c r="U75" i="14" s="1"/>
  <c r="K75" i="20"/>
  <c r="S75" i="20" s="1"/>
  <c r="K207" i="20"/>
  <c r="S207" i="20" s="1"/>
  <c r="K207" i="14"/>
  <c r="U207" i="14" s="1"/>
  <c r="K103" i="20"/>
  <c r="S103" i="20" s="1"/>
  <c r="K103" i="14"/>
  <c r="U103" i="14" s="1"/>
  <c r="K235" i="20"/>
  <c r="S235" i="20" s="1"/>
  <c r="K235" i="14"/>
  <c r="U235" i="14" s="1"/>
  <c r="K367" i="14"/>
  <c r="U367" i="14" s="1"/>
  <c r="K367" i="20"/>
  <c r="S367" i="20" s="1"/>
  <c r="K74" i="20"/>
  <c r="S74" i="20" s="1"/>
  <c r="K74" i="14"/>
  <c r="U74" i="14" s="1"/>
  <c r="K255" i="14"/>
  <c r="U255" i="14" s="1"/>
  <c r="K255" i="20"/>
  <c r="S255" i="20" s="1"/>
  <c r="K365" i="20"/>
  <c r="S365" i="20" s="1"/>
  <c r="K365" i="14"/>
  <c r="U365" i="14" s="1"/>
  <c r="K446" i="14"/>
  <c r="U446" i="14" s="1"/>
  <c r="K446" i="20"/>
  <c r="S446" i="20" s="1"/>
  <c r="K486" i="20"/>
  <c r="S486" i="20" s="1"/>
  <c r="K486" i="14"/>
  <c r="U486" i="14" s="1"/>
  <c r="K97" i="20"/>
  <c r="S97" i="20" s="1"/>
  <c r="K97" i="14"/>
  <c r="U97" i="14" s="1"/>
  <c r="K295" i="14"/>
  <c r="U295" i="14" s="1"/>
  <c r="K295" i="20"/>
  <c r="S295" i="20" s="1"/>
  <c r="K347" i="14"/>
  <c r="U347" i="14" s="1"/>
  <c r="K347" i="20"/>
  <c r="S347" i="20" s="1"/>
  <c r="K105" i="20"/>
  <c r="S105" i="20" s="1"/>
  <c r="K105" i="14"/>
  <c r="U105" i="14" s="1"/>
  <c r="K251" i="14"/>
  <c r="U251" i="14" s="1"/>
  <c r="K251" i="20"/>
  <c r="S251" i="20" s="1"/>
  <c r="K369" i="14"/>
  <c r="U369" i="14" s="1"/>
  <c r="K369" i="20"/>
  <c r="S369" i="20" s="1"/>
  <c r="K147" i="14"/>
  <c r="U147" i="14" s="1"/>
  <c r="K147" i="20"/>
  <c r="S147" i="20" s="1"/>
  <c r="K266" i="14"/>
  <c r="U266" i="14" s="1"/>
  <c r="K266" i="20"/>
  <c r="S266" i="20" s="1"/>
  <c r="K382" i="14"/>
  <c r="U382" i="14" s="1"/>
  <c r="K382" i="20"/>
  <c r="S382" i="20" s="1"/>
  <c r="K462" i="20"/>
  <c r="S462" i="20" s="1"/>
  <c r="K462" i="14"/>
  <c r="U462" i="14" s="1"/>
  <c r="K498" i="20"/>
  <c r="S498" i="20" s="1"/>
  <c r="K498" i="14"/>
  <c r="U498" i="14" s="1"/>
  <c r="K111" i="20"/>
  <c r="S111" i="20" s="1"/>
  <c r="K111" i="14"/>
  <c r="U111" i="14" s="1"/>
  <c r="K338" i="20"/>
  <c r="S338" i="20" s="1"/>
  <c r="K338" i="14"/>
  <c r="U338" i="14" s="1"/>
  <c r="K349" i="20"/>
  <c r="S349" i="20" s="1"/>
  <c r="K349" i="14"/>
  <c r="U349" i="14" s="1"/>
  <c r="K127" i="20"/>
  <c r="S127" i="20" s="1"/>
  <c r="K127" i="14"/>
  <c r="U127" i="14" s="1"/>
  <c r="K262" i="14"/>
  <c r="U262" i="14" s="1"/>
  <c r="K262" i="20"/>
  <c r="S262" i="20" s="1"/>
  <c r="K402" i="20"/>
  <c r="S402" i="20" s="1"/>
  <c r="K402" i="14"/>
  <c r="U402" i="14" s="1"/>
  <c r="K177" i="20"/>
  <c r="S177" i="20" s="1"/>
  <c r="K177" i="14"/>
  <c r="U177" i="14" s="1"/>
  <c r="K287" i="20"/>
  <c r="S287" i="20" s="1"/>
  <c r="K287" i="14"/>
  <c r="U287" i="14" s="1"/>
  <c r="K414" i="20"/>
  <c r="S414" i="20" s="1"/>
  <c r="K414" i="14"/>
  <c r="U414" i="14" s="1"/>
  <c r="K474" i="20"/>
  <c r="S474" i="20" s="1"/>
  <c r="K474" i="14"/>
  <c r="U474" i="14" s="1"/>
  <c r="K113" i="20"/>
  <c r="S113" i="20" s="1"/>
  <c r="K113" i="14"/>
  <c r="U113" i="14" s="1"/>
  <c r="K351" i="20"/>
  <c r="S351" i="20" s="1"/>
  <c r="K351" i="14"/>
  <c r="U351" i="14" s="1"/>
  <c r="K366" i="14"/>
  <c r="U366" i="14" s="1"/>
  <c r="K366" i="20"/>
  <c r="S366" i="20" s="1"/>
  <c r="K129" i="20"/>
  <c r="S129" i="20" s="1"/>
  <c r="K129" i="14"/>
  <c r="U129" i="14" s="1"/>
  <c r="K283" i="20"/>
  <c r="S283" i="20" s="1"/>
  <c r="K283" i="14"/>
  <c r="U283" i="14" s="1"/>
  <c r="K434" i="20"/>
  <c r="S434" i="20" s="1"/>
  <c r="K434" i="14"/>
  <c r="U434" i="14" s="1"/>
  <c r="K179" i="14"/>
  <c r="U179" i="14" s="1"/>
  <c r="K179" i="20"/>
  <c r="S179" i="20" s="1"/>
  <c r="K307" i="20"/>
  <c r="S307" i="20" s="1"/>
  <c r="K307" i="14"/>
  <c r="U307" i="14" s="1"/>
  <c r="K59" i="14"/>
  <c r="U59" i="14" s="1"/>
  <c r="K59" i="20"/>
  <c r="S59" i="20" s="1"/>
  <c r="K502" i="20"/>
  <c r="S502" i="20" s="1"/>
  <c r="K502" i="14"/>
  <c r="U502" i="14" s="1"/>
  <c r="K135" i="14"/>
  <c r="U135" i="14" s="1"/>
  <c r="K135" i="20"/>
  <c r="S135" i="20" s="1"/>
  <c r="K353" i="20"/>
  <c r="S353" i="20" s="1"/>
  <c r="K353" i="14"/>
  <c r="U353" i="14" s="1"/>
  <c r="K379" i="20"/>
  <c r="S379" i="20" s="1"/>
  <c r="K379" i="14"/>
  <c r="U379" i="14" s="1"/>
  <c r="K65" i="14"/>
  <c r="U65" i="14" s="1"/>
  <c r="K65" i="20"/>
  <c r="S65" i="20" s="1"/>
  <c r="K143" i="14"/>
  <c r="U143" i="14" s="1"/>
  <c r="K143" i="20"/>
  <c r="S143" i="20" s="1"/>
  <c r="K303" i="14"/>
  <c r="U303" i="14" s="1"/>
  <c r="K303" i="20"/>
  <c r="S303" i="20" s="1"/>
  <c r="K35" i="20"/>
  <c r="S35" i="20" s="1"/>
  <c r="K35" i="14"/>
  <c r="U35" i="14" s="1"/>
  <c r="K209" i="20"/>
  <c r="S209" i="20" s="1"/>
  <c r="K209" i="14"/>
  <c r="U209" i="14" s="1"/>
  <c r="K331" i="20"/>
  <c r="S331" i="20" s="1"/>
  <c r="K331" i="14"/>
  <c r="U331" i="14" s="1"/>
  <c r="K226" i="20"/>
  <c r="S226" i="20" s="1"/>
  <c r="K226" i="14"/>
  <c r="U226" i="14" s="1"/>
  <c r="K440" i="20"/>
  <c r="S440" i="20" s="1"/>
  <c r="K440" i="14"/>
  <c r="U440" i="14" s="1"/>
  <c r="K420" i="20"/>
  <c r="S420" i="20" s="1"/>
  <c r="K420" i="14"/>
  <c r="U420" i="14" s="1"/>
  <c r="K137" i="20"/>
  <c r="S137" i="20" s="1"/>
  <c r="K137" i="14"/>
  <c r="U137" i="14" s="1"/>
  <c r="K370" i="20"/>
  <c r="S370" i="20" s="1"/>
  <c r="K370" i="14"/>
  <c r="U370" i="14" s="1"/>
  <c r="K381" i="14"/>
  <c r="U381" i="14" s="1"/>
  <c r="K381" i="20"/>
  <c r="S381" i="20" s="1"/>
  <c r="K76" i="14"/>
  <c r="U76" i="14" s="1"/>
  <c r="K76" i="20"/>
  <c r="S76" i="20" s="1"/>
  <c r="K145" i="20"/>
  <c r="S145" i="20" s="1"/>
  <c r="K145" i="14"/>
  <c r="U145" i="14" s="1"/>
  <c r="K335" i="14"/>
  <c r="U335" i="14" s="1"/>
  <c r="K335" i="20"/>
  <c r="S335" i="20" s="1"/>
  <c r="K37" i="14"/>
  <c r="U37" i="14" s="1"/>
  <c r="K37" i="20"/>
  <c r="S37" i="20" s="1"/>
  <c r="K211" i="14"/>
  <c r="U211" i="14" s="1"/>
  <c r="K211" i="20"/>
  <c r="S211" i="20" s="1"/>
  <c r="K333" i="14"/>
  <c r="U333" i="14" s="1"/>
  <c r="K333" i="20"/>
  <c r="S333" i="20" s="1"/>
  <c r="K441" i="14"/>
  <c r="U441" i="14" s="1"/>
  <c r="K441" i="20"/>
  <c r="S441" i="20" s="1"/>
  <c r="K455" i="20"/>
  <c r="S455" i="20" s="1"/>
  <c r="K455" i="14"/>
  <c r="U455" i="14" s="1"/>
  <c r="K466" i="20"/>
  <c r="S466" i="20" s="1"/>
  <c r="K466" i="14"/>
  <c r="U466" i="14" s="1"/>
  <c r="K64" i="14"/>
  <c r="U64" i="14" s="1"/>
  <c r="K64" i="20"/>
  <c r="S64" i="20" s="1"/>
  <c r="K187" i="14"/>
  <c r="U187" i="14" s="1"/>
  <c r="K187" i="20"/>
  <c r="S187" i="20" s="1"/>
  <c r="K418" i="20"/>
  <c r="S418" i="20" s="1"/>
  <c r="K418" i="14"/>
  <c r="U418" i="14" s="1"/>
  <c r="K385" i="14"/>
  <c r="U385" i="14" s="1"/>
  <c r="K385" i="20"/>
  <c r="S385" i="20" s="1"/>
  <c r="K87" i="20"/>
  <c r="S87" i="20" s="1"/>
  <c r="K87" i="14"/>
  <c r="U87" i="14" s="1"/>
  <c r="K163" i="20"/>
  <c r="S163" i="20" s="1"/>
  <c r="K163" i="14"/>
  <c r="U163" i="14" s="1"/>
  <c r="K337" i="20"/>
  <c r="S337" i="20" s="1"/>
  <c r="K337" i="14"/>
  <c r="U337" i="14" s="1"/>
  <c r="K61" i="20"/>
  <c r="S61" i="20" s="1"/>
  <c r="K61" i="14"/>
  <c r="U61" i="14" s="1"/>
  <c r="K233" i="20"/>
  <c r="S233" i="20" s="1"/>
  <c r="K233" i="14"/>
  <c r="U233" i="14" s="1"/>
  <c r="K350" i="14"/>
  <c r="U350" i="14" s="1"/>
  <c r="K350" i="20"/>
  <c r="S350" i="20" s="1"/>
  <c r="K445" i="20"/>
  <c r="S445" i="20" s="1"/>
  <c r="K445" i="14"/>
  <c r="U445" i="14" s="1"/>
  <c r="K478" i="20"/>
  <c r="S478" i="20" s="1"/>
  <c r="K478" i="14"/>
  <c r="U478" i="14" s="1"/>
  <c r="K77" i="20"/>
  <c r="S77" i="20" s="1"/>
  <c r="K77" i="14"/>
  <c r="U77" i="14" s="1"/>
  <c r="K267" i="20"/>
  <c r="S267" i="20" s="1"/>
  <c r="K267" i="14"/>
  <c r="U267" i="14" s="1"/>
  <c r="K450" i="20"/>
  <c r="S450" i="20" s="1"/>
  <c r="K450" i="14"/>
  <c r="U450" i="14" s="1"/>
  <c r="K430" i="14"/>
  <c r="U430" i="14" s="1"/>
  <c r="K430" i="20"/>
  <c r="S430" i="20" s="1"/>
  <c r="K89" i="20"/>
  <c r="S89" i="20" s="1"/>
  <c r="K89" i="14"/>
  <c r="U89" i="14" s="1"/>
  <c r="K195" i="20"/>
  <c r="S195" i="20" s="1"/>
  <c r="K195" i="14"/>
  <c r="U195" i="14" s="1"/>
  <c r="K72" i="14"/>
  <c r="U72" i="14" s="1"/>
  <c r="K72" i="20"/>
  <c r="S72" i="20" s="1"/>
  <c r="K239" i="14"/>
  <c r="U239" i="14" s="1"/>
  <c r="K239" i="20"/>
  <c r="S239" i="20" s="1"/>
  <c r="K363" i="14"/>
  <c r="U363" i="14" s="1"/>
  <c r="K363" i="20"/>
  <c r="S363" i="20" s="1"/>
  <c r="K456" i="20"/>
  <c r="S456" i="20" s="1"/>
  <c r="K456" i="14"/>
  <c r="U456" i="14" s="1"/>
  <c r="K477" i="20"/>
  <c r="S477" i="20" s="1"/>
  <c r="K477" i="14"/>
  <c r="U477" i="14" s="1"/>
  <c r="K489" i="20"/>
  <c r="S489" i="20" s="1"/>
  <c r="K489" i="14"/>
  <c r="U489" i="14" s="1"/>
  <c r="K383" i="14"/>
  <c r="U383" i="14" s="1"/>
  <c r="K383" i="20"/>
  <c r="S383" i="20" s="1"/>
  <c r="V202" i="14" l="1"/>
  <c r="X305" i="14"/>
  <c r="V305" i="14"/>
  <c r="X229" i="14"/>
  <c r="V229" i="14"/>
  <c r="X469" i="14"/>
  <c r="V469" i="14"/>
  <c r="X253" i="14"/>
  <c r="V253" i="14"/>
  <c r="X82" i="14"/>
  <c r="V82" i="14"/>
  <c r="X362" i="14"/>
  <c r="V362" i="14"/>
  <c r="X178" i="14"/>
  <c r="V178" i="14"/>
  <c r="X257" i="14"/>
  <c r="V257" i="14"/>
  <c r="X306" i="14"/>
  <c r="V306" i="14"/>
  <c r="X410" i="14"/>
  <c r="V410" i="14"/>
  <c r="X387" i="14"/>
  <c r="V387" i="14"/>
  <c r="X408" i="14"/>
  <c r="V408" i="14"/>
  <c r="X265" i="14"/>
  <c r="V265" i="14"/>
  <c r="X258" i="14"/>
  <c r="V258" i="14"/>
  <c r="X241" i="14"/>
  <c r="V241" i="14"/>
  <c r="X212" i="14"/>
  <c r="V212" i="14"/>
  <c r="X296" i="14"/>
  <c r="V296" i="14"/>
  <c r="X78" i="14"/>
  <c r="V78" i="14"/>
  <c r="X276" i="14"/>
  <c r="V276" i="14"/>
  <c r="X321" i="14"/>
  <c r="V321" i="14"/>
  <c r="X479" i="14"/>
  <c r="V479" i="14"/>
  <c r="X300" i="14"/>
  <c r="V300" i="14"/>
  <c r="X459" i="14"/>
  <c r="V459" i="14"/>
  <c r="X156" i="14"/>
  <c r="V156" i="14"/>
  <c r="X160" i="14"/>
  <c r="V160" i="14"/>
  <c r="X483" i="14"/>
  <c r="V483" i="14"/>
  <c r="X468" i="14"/>
  <c r="V468" i="14"/>
  <c r="X268" i="14"/>
  <c r="V268" i="14"/>
  <c r="X467" i="14"/>
  <c r="V467" i="14"/>
  <c r="X272" i="14"/>
  <c r="V272" i="14"/>
  <c r="X122" i="14"/>
  <c r="V122" i="14"/>
  <c r="X358" i="14"/>
  <c r="V358" i="14"/>
  <c r="V326" i="14"/>
  <c r="X348" i="14"/>
  <c r="V348" i="14"/>
  <c r="X217" i="14"/>
  <c r="V217" i="14"/>
  <c r="X289" i="14"/>
  <c r="V289" i="14"/>
  <c r="X424" i="14"/>
  <c r="V424" i="14"/>
  <c r="X192" i="14"/>
  <c r="V192" i="14"/>
  <c r="X66" i="14"/>
  <c r="V66" i="14"/>
  <c r="X140" i="14"/>
  <c r="V140" i="14"/>
  <c r="X453" i="14"/>
  <c r="V453" i="14"/>
  <c r="X120" i="14"/>
  <c r="V120" i="14"/>
  <c r="X454" i="14"/>
  <c r="V454" i="14"/>
  <c r="X294" i="14"/>
  <c r="V294" i="14"/>
  <c r="X220" i="14"/>
  <c r="V220" i="14"/>
  <c r="X425" i="14"/>
  <c r="V425" i="14"/>
  <c r="X376" i="14"/>
  <c r="V376" i="14"/>
  <c r="X63" i="14"/>
  <c r="V63" i="14"/>
  <c r="X224" i="14"/>
  <c r="V224" i="14"/>
  <c r="X288" i="14"/>
  <c r="V288" i="14"/>
  <c r="X404" i="14"/>
  <c r="V404" i="14"/>
  <c r="X90" i="14"/>
  <c r="V90" i="14"/>
  <c r="X389" i="14"/>
  <c r="V389" i="14"/>
  <c r="X416" i="14"/>
  <c r="V416" i="14"/>
  <c r="X182" i="14"/>
  <c r="V182" i="14"/>
  <c r="X308" i="14"/>
  <c r="V308" i="14"/>
  <c r="X437" i="14"/>
  <c r="V437" i="14"/>
  <c r="X421" i="14"/>
  <c r="V421" i="14"/>
  <c r="X197" i="14"/>
  <c r="V197" i="14"/>
  <c r="X422" i="14"/>
  <c r="V422" i="14"/>
  <c r="X352" i="14"/>
  <c r="V352" i="14"/>
  <c r="X493" i="14"/>
  <c r="V493" i="14"/>
  <c r="X222" i="14"/>
  <c r="V222" i="14"/>
  <c r="X106" i="14"/>
  <c r="V106" i="14"/>
  <c r="X492" i="14"/>
  <c r="V492" i="14"/>
  <c r="X452" i="14"/>
  <c r="V452" i="14"/>
  <c r="X260" i="14"/>
  <c r="V260" i="14"/>
  <c r="X249" i="14"/>
  <c r="V249" i="14"/>
  <c r="X449" i="14"/>
  <c r="V449" i="14"/>
  <c r="X435" i="14"/>
  <c r="V435" i="14"/>
  <c r="X285" i="14"/>
  <c r="V285" i="14"/>
  <c r="X309" i="14"/>
  <c r="V309" i="14"/>
  <c r="X495" i="14"/>
  <c r="V495" i="14"/>
  <c r="X154" i="14"/>
  <c r="V154" i="14"/>
  <c r="X344" i="14"/>
  <c r="V344" i="14"/>
  <c r="X491" i="14"/>
  <c r="V491" i="14"/>
  <c r="X138" i="14"/>
  <c r="V138" i="14"/>
  <c r="X457" i="14"/>
  <c r="V457" i="14"/>
  <c r="X472" i="14"/>
  <c r="V472" i="14"/>
  <c r="X484" i="14"/>
  <c r="V484" i="14"/>
  <c r="X55" i="14"/>
  <c r="V55" i="14"/>
  <c r="X248" i="14"/>
  <c r="V248" i="14"/>
  <c r="X100" i="14"/>
  <c r="V100" i="14"/>
  <c r="X433" i="14"/>
  <c r="V433" i="14"/>
  <c r="X451" i="14"/>
  <c r="V451" i="14"/>
  <c r="X488" i="14"/>
  <c r="V488" i="14"/>
  <c r="X464" i="14"/>
  <c r="V464" i="14"/>
  <c r="X476" i="14"/>
  <c r="V476" i="14"/>
  <c r="X392" i="14"/>
  <c r="V392" i="14"/>
  <c r="X460" i="14"/>
  <c r="V460" i="14"/>
  <c r="X496" i="14"/>
  <c r="V496" i="14"/>
  <c r="X165" i="14"/>
  <c r="V165" i="14"/>
  <c r="X148" i="14"/>
  <c r="V148" i="14"/>
  <c r="X290" i="14"/>
  <c r="V290" i="14"/>
  <c r="X279" i="14"/>
  <c r="V279" i="14"/>
  <c r="X463" i="14"/>
  <c r="V463" i="14"/>
  <c r="X409" i="14"/>
  <c r="V409" i="14"/>
  <c r="X436" i="14"/>
  <c r="V436" i="14"/>
  <c r="X501" i="14"/>
  <c r="V501" i="14"/>
  <c r="W450" i="14"/>
  <c r="X450" i="14" s="1"/>
  <c r="W455" i="14"/>
  <c r="X455" i="14" s="1"/>
  <c r="W379" i="14"/>
  <c r="W462" i="14"/>
  <c r="W39" i="14"/>
  <c r="W134" i="14"/>
  <c r="X134" i="14" s="1"/>
  <c r="W334" i="14"/>
  <c r="W372" i="14"/>
  <c r="W139" i="14"/>
  <c r="W377" i="14"/>
  <c r="X377" i="14" s="1"/>
  <c r="W77" i="14"/>
  <c r="W233" i="14"/>
  <c r="W145" i="14"/>
  <c r="W331" i="14"/>
  <c r="X331" i="14" s="1"/>
  <c r="W414" i="14"/>
  <c r="W105" i="14"/>
  <c r="W74" i="14"/>
  <c r="X74" i="14" s="1"/>
  <c r="W176" i="14"/>
  <c r="X176" i="14" s="1"/>
  <c r="W196" i="14"/>
  <c r="W339" i="14"/>
  <c r="W327" i="14"/>
  <c r="W383" i="14"/>
  <c r="X383" i="14" s="1"/>
  <c r="W333" i="14"/>
  <c r="W366" i="14"/>
  <c r="W478" i="14"/>
  <c r="W61" i="14"/>
  <c r="X61" i="14" s="1"/>
  <c r="W466" i="14"/>
  <c r="W239" i="14"/>
  <c r="W430" i="14"/>
  <c r="W385" i="14"/>
  <c r="X385" i="14" s="1"/>
  <c r="W211" i="14"/>
  <c r="W76" i="14"/>
  <c r="W65" i="14"/>
  <c r="X65" i="14" s="1"/>
  <c r="W147" i="14"/>
  <c r="X147" i="14" s="1"/>
  <c r="W347" i="14"/>
  <c r="W446" i="14"/>
  <c r="W367" i="14"/>
  <c r="W75" i="14"/>
  <c r="X75" i="14" s="1"/>
  <c r="W142" i="14"/>
  <c r="W406" i="14"/>
  <c r="W244" i="14"/>
  <c r="W384" i="14"/>
  <c r="X384" i="14" s="1"/>
  <c r="W240" i="14"/>
  <c r="W153" i="14"/>
  <c r="W355" i="14"/>
  <c r="W69" i="14"/>
  <c r="X69" i="14" s="1"/>
  <c r="W199" i="14"/>
  <c r="W419" i="14"/>
  <c r="W216" i="14"/>
  <c r="X216" i="14" s="1"/>
  <c r="W48" i="14"/>
  <c r="X48" i="14" s="1"/>
  <c r="W315" i="14"/>
  <c r="W124" i="14"/>
  <c r="W254" i="14"/>
  <c r="W83" i="14"/>
  <c r="X83" i="14" s="1"/>
  <c r="W132" i="14"/>
  <c r="W49" i="14"/>
  <c r="W173" i="14"/>
  <c r="W118" i="14"/>
  <c r="X118" i="14" s="1"/>
  <c r="W50" i="14"/>
  <c r="W141" i="14"/>
  <c r="W205" i="14"/>
  <c r="W110" i="14"/>
  <c r="X110" i="14" s="1"/>
  <c r="W116" i="14"/>
  <c r="W232" i="14"/>
  <c r="W324" i="14"/>
  <c r="X324" i="14" s="1"/>
  <c r="W175" i="14"/>
  <c r="X175" i="14" s="1"/>
  <c r="W252" i="14"/>
  <c r="W475" i="14"/>
  <c r="W164" i="14"/>
  <c r="V71" i="14"/>
  <c r="V313" i="14"/>
  <c r="V380" i="14"/>
  <c r="V432" i="14"/>
  <c r="W293" i="14"/>
  <c r="W470" i="14"/>
  <c r="W386" i="14"/>
  <c r="X386" i="14" s="1"/>
  <c r="W53" i="14"/>
  <c r="W81" i="14"/>
  <c r="W72" i="14"/>
  <c r="W37" i="14"/>
  <c r="X37" i="14" s="1"/>
  <c r="W381" i="14"/>
  <c r="W59" i="14"/>
  <c r="W369" i="14"/>
  <c r="W295" i="14"/>
  <c r="X295" i="14" s="1"/>
  <c r="W107" i="14"/>
  <c r="X107" i="14" s="1"/>
  <c r="W403" i="14"/>
  <c r="W133" i="14"/>
  <c r="W398" i="14"/>
  <c r="W364" i="14"/>
  <c r="W438" i="14"/>
  <c r="W274" i="14"/>
  <c r="W194" i="14"/>
  <c r="W166" i="14"/>
  <c r="W500" i="14"/>
  <c r="W318" i="14"/>
  <c r="W115" i="14"/>
  <c r="X115" i="14" s="1"/>
  <c r="W96" i="14"/>
  <c r="W499" i="14"/>
  <c r="W188" i="14"/>
  <c r="W126" i="14"/>
  <c r="X126" i="14" s="1"/>
  <c r="W215" i="14"/>
  <c r="W270" i="14"/>
  <c r="W184" i="14"/>
  <c r="W388" i="14"/>
  <c r="X388" i="14" s="1"/>
  <c r="W231" i="14"/>
  <c r="W204" i="14"/>
  <c r="W299" i="14"/>
  <c r="W317" i="14"/>
  <c r="X317" i="14" s="1"/>
  <c r="W431" i="14"/>
  <c r="W256" i="14"/>
  <c r="W316" i="14"/>
  <c r="W243" i="14"/>
  <c r="X243" i="14" s="1"/>
  <c r="W146" i="14"/>
  <c r="W51" i="14"/>
  <c r="W427" i="14"/>
  <c r="W228" i="14"/>
  <c r="X228" i="14" s="1"/>
  <c r="W445" i="14"/>
  <c r="W349" i="14"/>
  <c r="W263" i="14"/>
  <c r="W311" i="14"/>
  <c r="X311" i="14" s="1"/>
  <c r="W485" i="14"/>
  <c r="W36" i="14"/>
  <c r="W456" i="14"/>
  <c r="W267" i="14"/>
  <c r="X267" i="14" s="1"/>
  <c r="W163" i="14"/>
  <c r="W370" i="14"/>
  <c r="W226" i="14"/>
  <c r="W353" i="14"/>
  <c r="X353" i="14" s="1"/>
  <c r="W307" i="14"/>
  <c r="W129" i="14"/>
  <c r="W474" i="14"/>
  <c r="W402" i="14"/>
  <c r="X402" i="14" s="1"/>
  <c r="W338" i="14"/>
  <c r="W97" i="14"/>
  <c r="W103" i="14"/>
  <c r="W85" i="14"/>
  <c r="X85" i="14" s="1"/>
  <c r="W405" i="14"/>
  <c r="W102" i="14"/>
  <c r="W286" i="14"/>
  <c r="W93" i="14"/>
  <c r="X93" i="14" s="1"/>
  <c r="W159" i="14"/>
  <c r="W128" i="14"/>
  <c r="W230" i="14"/>
  <c r="W359" i="14"/>
  <c r="X359" i="14" s="1"/>
  <c r="W52" i="14"/>
  <c r="W181" i="14"/>
  <c r="W399" i="14"/>
  <c r="W117" i="14"/>
  <c r="X117" i="14" s="1"/>
  <c r="W310" i="14"/>
  <c r="W345" i="14"/>
  <c r="W281" i="14"/>
  <c r="W291" i="14"/>
  <c r="X291" i="14" s="1"/>
  <c r="W361" i="14"/>
  <c r="W312" i="14"/>
  <c r="W264" i="14"/>
  <c r="W227" i="14"/>
  <c r="X227" i="14" s="1"/>
  <c r="W38" i="14"/>
  <c r="W99" i="14"/>
  <c r="W448" i="14"/>
  <c r="W439" i="14"/>
  <c r="X439" i="14" s="1"/>
  <c r="W341" i="14"/>
  <c r="W391" i="14"/>
  <c r="W238" i="14"/>
  <c r="W169" i="14"/>
  <c r="X169" i="14" s="1"/>
  <c r="W426" i="14"/>
  <c r="W131" i="14"/>
  <c r="W203" i="14"/>
  <c r="W186" i="14"/>
  <c r="X186" i="14" s="1"/>
  <c r="W246" i="14"/>
  <c r="W172" i="14"/>
  <c r="W269" i="14"/>
  <c r="V487" i="14"/>
  <c r="V461" i="14"/>
  <c r="W113" i="14"/>
  <c r="W278" i="14"/>
  <c r="W284" i="14"/>
  <c r="W210" i="14"/>
  <c r="W206" i="14"/>
  <c r="W54" i="14"/>
  <c r="W195" i="14"/>
  <c r="W350" i="14"/>
  <c r="X350" i="14" s="1"/>
  <c r="W187" i="14"/>
  <c r="W441" i="14"/>
  <c r="W335" i="14"/>
  <c r="W303" i="14"/>
  <c r="W382" i="14"/>
  <c r="W251" i="14"/>
  <c r="W255" i="14"/>
  <c r="W95" i="14"/>
  <c r="X95" i="14" s="1"/>
  <c r="W234" i="14"/>
  <c r="W273" i="14"/>
  <c r="W393" i="14"/>
  <c r="W198" i="14"/>
  <c r="W473" i="14"/>
  <c r="W190" i="14"/>
  <c r="W121" i="14"/>
  <c r="W490" i="14"/>
  <c r="X490" i="14" s="1"/>
  <c r="W319" i="14"/>
  <c r="W162" i="14"/>
  <c r="W114" i="14"/>
  <c r="W282" i="14"/>
  <c r="X282" i="14" s="1"/>
  <c r="W298" i="14"/>
  <c r="W200" i="14"/>
  <c r="W67" i="14"/>
  <c r="W259" i="14"/>
  <c r="X259" i="14" s="1"/>
  <c r="W271" i="14"/>
  <c r="W94" i="14"/>
  <c r="W108" i="14"/>
  <c r="W104" i="14"/>
  <c r="X104" i="14" s="1"/>
  <c r="W322" i="14"/>
  <c r="W314" i="14"/>
  <c r="W219" i="14"/>
  <c r="W357" i="14"/>
  <c r="X357" i="14" s="1"/>
  <c r="W481" i="14"/>
  <c r="W482" i="14"/>
  <c r="W480" i="14"/>
  <c r="W407" i="14"/>
  <c r="V80" i="14"/>
  <c r="W242" i="14"/>
  <c r="W336" i="14"/>
  <c r="W342" i="14"/>
  <c r="W87" i="14"/>
  <c r="X87" i="14" s="1"/>
  <c r="W79" i="14"/>
  <c r="W400" i="14"/>
  <c r="W183" i="14"/>
  <c r="W401" i="14"/>
  <c r="W343" i="14"/>
  <c r="X343" i="14" s="1"/>
  <c r="W277" i="14"/>
  <c r="W320" i="14"/>
  <c r="W411" i="14"/>
  <c r="W109" i="14"/>
  <c r="W412" i="14"/>
  <c r="W280" i="14"/>
  <c r="W42" i="14"/>
  <c r="W136" i="14"/>
  <c r="X136" i="14" s="1"/>
  <c r="W223" i="14"/>
  <c r="W396" i="14"/>
  <c r="W356" i="14"/>
  <c r="X356" i="14" s="1"/>
  <c r="W144" i="14"/>
  <c r="W332" i="14"/>
  <c r="W471" i="14"/>
  <c r="W56" i="14"/>
  <c r="W354" i="14"/>
  <c r="X354" i="14" s="1"/>
  <c r="W447" i="14"/>
  <c r="W417" i="14"/>
  <c r="V130" i="14"/>
  <c r="V413" i="14"/>
  <c r="V297" i="14"/>
  <c r="V161" i="14"/>
  <c r="W477" i="14"/>
  <c r="W337" i="14"/>
  <c r="W440" i="14"/>
  <c r="W283" i="14"/>
  <c r="W365" i="14"/>
  <c r="W458" i="14"/>
  <c r="W390" i="14"/>
  <c r="X390" i="14" s="1"/>
  <c r="W236" i="14"/>
  <c r="W98" i="14"/>
  <c r="W444" i="14"/>
  <c r="X444" i="14" s="1"/>
  <c r="W250" i="14"/>
  <c r="W89" i="14"/>
  <c r="W111" i="14"/>
  <c r="W486" i="14"/>
  <c r="W328" i="14"/>
  <c r="W201" i="14"/>
  <c r="W143" i="14"/>
  <c r="W179" i="14"/>
  <c r="W262" i="14"/>
  <c r="W266" i="14"/>
  <c r="W360" i="14"/>
  <c r="W292" i="14"/>
  <c r="W214" i="14"/>
  <c r="W155" i="14"/>
  <c r="W261" i="14"/>
  <c r="W123" i="14"/>
  <c r="W503" i="14"/>
  <c r="X503" i="14" s="1"/>
  <c r="W346" i="14"/>
  <c r="X346" i="14" s="1"/>
  <c r="W58" i="14"/>
  <c r="X58" i="14" s="1"/>
  <c r="W340" i="14"/>
  <c r="W88" i="14"/>
  <c r="W112" i="14"/>
  <c r="W91" i="14"/>
  <c r="W149" i="14"/>
  <c r="W397" i="14"/>
  <c r="W218" i="14"/>
  <c r="W70" i="14"/>
  <c r="W191" i="14"/>
  <c r="W189" i="14"/>
  <c r="X189" i="14" s="1"/>
  <c r="W73" i="14"/>
  <c r="W125" i="14"/>
  <c r="W325" i="14"/>
  <c r="W415" i="14"/>
  <c r="W208" i="14"/>
  <c r="X208" i="14" s="1"/>
  <c r="W330" i="14"/>
  <c r="W225" i="14"/>
  <c r="W373" i="14"/>
  <c r="W101" i="14"/>
  <c r="W171" i="14"/>
  <c r="W395" i="14"/>
  <c r="W193" i="14"/>
  <c r="W174" i="14"/>
  <c r="V497" i="14"/>
  <c r="V378" i="14"/>
  <c r="W418" i="14"/>
  <c r="W35" i="14"/>
  <c r="X35" i="14" s="1"/>
  <c r="W177" i="14"/>
  <c r="W235" i="14"/>
  <c r="W394" i="14"/>
  <c r="W40" i="14"/>
  <c r="W443" i="14"/>
  <c r="W185" i="14"/>
  <c r="W429" i="14"/>
  <c r="W137" i="14"/>
  <c r="W207" i="14"/>
  <c r="W47" i="14"/>
  <c r="W44" i="14"/>
  <c r="W363" i="14"/>
  <c r="W64" i="14"/>
  <c r="X64" i="14" s="1"/>
  <c r="W135" i="14"/>
  <c r="W489" i="14"/>
  <c r="W420" i="14"/>
  <c r="W209" i="14"/>
  <c r="W502" i="14"/>
  <c r="W434" i="14"/>
  <c r="W351" i="14"/>
  <c r="W287" i="14"/>
  <c r="W127" i="14"/>
  <c r="W498" i="14"/>
  <c r="X498" i="14" s="1"/>
  <c r="W301" i="14"/>
  <c r="W57" i="14"/>
  <c r="W247" i="14"/>
  <c r="W221" i="14"/>
  <c r="W167" i="14"/>
  <c r="X167" i="14" s="1"/>
  <c r="W323" i="14"/>
  <c r="W150" i="14"/>
  <c r="W158" i="14"/>
  <c r="W119" i="14"/>
  <c r="X119" i="14" s="1"/>
  <c r="W465" i="14"/>
  <c r="W86" i="14"/>
  <c r="W423" i="14"/>
  <c r="W41" i="14"/>
  <c r="W237" i="14"/>
  <c r="W180" i="14"/>
  <c r="W371" i="14"/>
  <c r="W45" i="14"/>
  <c r="W275" i="14"/>
  <c r="W442" i="14"/>
  <c r="W494" i="14"/>
  <c r="W151" i="14"/>
  <c r="W213" i="14"/>
  <c r="W170" i="14"/>
  <c r="W46" i="14"/>
  <c r="W368" i="14"/>
  <c r="W152" i="14"/>
  <c r="W375" i="14"/>
  <c r="W428" i="14"/>
  <c r="W43" i="14"/>
  <c r="U344" i="20"/>
  <c r="V344" i="20" s="1"/>
  <c r="W344" i="20" s="1"/>
  <c r="W156" i="20"/>
  <c r="W248" i="20"/>
  <c r="W460" i="20"/>
  <c r="W421" i="20"/>
  <c r="W501" i="20"/>
  <c r="S58" i="20"/>
  <c r="T58" i="20" s="1"/>
  <c r="S364" i="20"/>
  <c r="T364" i="20" s="1"/>
  <c r="U364" i="20" s="1"/>
  <c r="V364" i="20" s="1"/>
  <c r="S282" i="20"/>
  <c r="T282" i="20" s="1"/>
  <c r="U282" i="20" s="1"/>
  <c r="V282" i="20" s="1"/>
  <c r="S298" i="20"/>
  <c r="T298" i="20" s="1"/>
  <c r="U298" i="20" s="1"/>
  <c r="V298" i="20" s="1"/>
  <c r="S271" i="20"/>
  <c r="T271" i="20" s="1"/>
  <c r="U271" i="20" s="1"/>
  <c r="V271" i="20" s="1"/>
  <c r="S481" i="20"/>
  <c r="T481" i="20" s="1"/>
  <c r="U481" i="20" s="1"/>
  <c r="V481" i="20" s="1"/>
  <c r="S360" i="20"/>
  <c r="T360" i="20" s="1"/>
  <c r="U360" i="20" s="1"/>
  <c r="V360" i="20" s="1"/>
  <c r="S292" i="20"/>
  <c r="T292" i="20" s="1"/>
  <c r="U292" i="20" s="1"/>
  <c r="V292" i="20" s="1"/>
  <c r="S273" i="20"/>
  <c r="T273" i="20" s="1"/>
  <c r="U273" i="20" s="1"/>
  <c r="V273" i="20" s="1"/>
  <c r="S40" i="20"/>
  <c r="T40" i="20" s="1"/>
  <c r="U40" i="20" s="1"/>
  <c r="V40" i="20" s="1"/>
  <c r="S230" i="20"/>
  <c r="T230" i="20" s="1"/>
  <c r="U230" i="20" s="1"/>
  <c r="V230" i="20" s="1"/>
  <c r="T69" i="20"/>
  <c r="U69" i="20" s="1"/>
  <c r="V69" i="20" s="1"/>
  <c r="S199" i="20"/>
  <c r="T199" i="20" s="1"/>
  <c r="U199" i="20" s="1"/>
  <c r="V199" i="20" s="1"/>
  <c r="S419" i="20"/>
  <c r="T419" i="20" s="1"/>
  <c r="U419" i="20" s="1"/>
  <c r="V419" i="20" s="1"/>
  <c r="S216" i="20"/>
  <c r="T216" i="20" s="1"/>
  <c r="U216" i="20" s="1"/>
  <c r="V216" i="20" s="1"/>
  <c r="S134" i="20"/>
  <c r="T134" i="20" s="1"/>
  <c r="U134" i="20" s="1"/>
  <c r="V134" i="20" s="1"/>
  <c r="T86" i="20"/>
  <c r="U86" i="20" s="1"/>
  <c r="V86" i="20" s="1"/>
  <c r="S423" i="20"/>
  <c r="T423" i="20" s="1"/>
  <c r="U423" i="20" s="1"/>
  <c r="V423" i="20" s="1"/>
  <c r="S401" i="20"/>
  <c r="T401" i="20" s="1"/>
  <c r="U401" i="20" s="1"/>
  <c r="V401" i="20" s="1"/>
  <c r="S277" i="20"/>
  <c r="T277" i="20" s="1"/>
  <c r="U277" i="20" s="1"/>
  <c r="V277" i="20" s="1"/>
  <c r="T290" i="20"/>
  <c r="S361" i="20"/>
  <c r="T361" i="20" s="1"/>
  <c r="U361" i="20" s="1"/>
  <c r="V361" i="20" s="1"/>
  <c r="S312" i="20"/>
  <c r="T312" i="20" s="1"/>
  <c r="U312" i="20" s="1"/>
  <c r="V312" i="20" s="1"/>
  <c r="S264" i="20"/>
  <c r="T264" i="20" s="1"/>
  <c r="U264" i="20" s="1"/>
  <c r="V264" i="20" s="1"/>
  <c r="S227" i="20"/>
  <c r="T227" i="20" s="1"/>
  <c r="U227" i="20" s="1"/>
  <c r="V227" i="20" s="1"/>
  <c r="S280" i="20"/>
  <c r="T280" i="20" s="1"/>
  <c r="U280" i="20" s="1"/>
  <c r="V280" i="20" s="1"/>
  <c r="S42" i="20"/>
  <c r="T42" i="20" s="1"/>
  <c r="U42" i="20" s="1"/>
  <c r="V42" i="20" s="1"/>
  <c r="S341" i="20"/>
  <c r="T341" i="20" s="1"/>
  <c r="U341" i="20" s="1"/>
  <c r="V341" i="20" s="1"/>
  <c r="S223" i="20"/>
  <c r="T223" i="20" s="1"/>
  <c r="U223" i="20" s="1"/>
  <c r="V223" i="20" s="1"/>
  <c r="S352" i="20"/>
  <c r="T352" i="20" s="1"/>
  <c r="U352" i="20" s="1"/>
  <c r="V352" i="20" s="1"/>
  <c r="S314" i="20"/>
  <c r="T314" i="20" s="1"/>
  <c r="U314" i="20" s="1"/>
  <c r="V314" i="20" s="1"/>
  <c r="S256" i="20"/>
  <c r="T256" i="20" s="1"/>
  <c r="U256" i="20" s="1"/>
  <c r="V256" i="20" s="1"/>
  <c r="S316" i="20"/>
  <c r="T316" i="20" s="1"/>
  <c r="U316" i="20" s="1"/>
  <c r="V316" i="20" s="1"/>
  <c r="S243" i="20"/>
  <c r="T243" i="20" s="1"/>
  <c r="U243" i="20" s="1"/>
  <c r="V243" i="20" s="1"/>
  <c r="S81" i="20"/>
  <c r="T81" i="20" s="1"/>
  <c r="U81" i="20" s="1"/>
  <c r="V81" i="20" s="1"/>
  <c r="S279" i="20"/>
  <c r="T279" i="20" s="1"/>
  <c r="U279" i="20" s="1"/>
  <c r="V279" i="20" s="1"/>
  <c r="S94" i="20"/>
  <c r="T94" i="20" s="1"/>
  <c r="U94" i="20" s="1"/>
  <c r="V94" i="20" s="1"/>
  <c r="S159" i="20"/>
  <c r="T159" i="20" s="1"/>
  <c r="U159" i="20" s="1"/>
  <c r="V159" i="20" s="1"/>
  <c r="S318" i="20"/>
  <c r="T318" i="20" s="1"/>
  <c r="U318" i="20" s="1"/>
  <c r="V318" i="20" s="1"/>
  <c r="S426" i="20"/>
  <c r="T426" i="20" s="1"/>
  <c r="U426" i="20" s="1"/>
  <c r="V426" i="20" s="1"/>
  <c r="S142" i="20"/>
  <c r="T142" i="20" s="1"/>
  <c r="U142" i="20" s="1"/>
  <c r="V142" i="20" s="1"/>
  <c r="S244" i="20"/>
  <c r="T244" i="20" s="1"/>
  <c r="U244" i="20" s="1"/>
  <c r="V244" i="20" s="1"/>
  <c r="S201" i="20"/>
  <c r="T201" i="20" s="1"/>
  <c r="U201" i="20" s="1"/>
  <c r="V201" i="20" s="1"/>
  <c r="S194" i="20"/>
  <c r="T194" i="20" s="1"/>
  <c r="U194" i="20" s="1"/>
  <c r="V194" i="20" s="1"/>
  <c r="S181" i="20"/>
  <c r="T181" i="20" s="1"/>
  <c r="U181" i="20" s="1"/>
  <c r="V181" i="20" s="1"/>
  <c r="S399" i="20"/>
  <c r="T399" i="20" s="1"/>
  <c r="U399" i="20" s="1"/>
  <c r="V399" i="20" s="1"/>
  <c r="S458" i="20"/>
  <c r="T458" i="20" s="1"/>
  <c r="U458" i="20" s="1"/>
  <c r="V458" i="20" s="1"/>
  <c r="S311" i="20"/>
  <c r="T311" i="20" s="1"/>
  <c r="U311" i="20" s="1"/>
  <c r="V311" i="20" s="1"/>
  <c r="S41" i="20"/>
  <c r="T41" i="20" s="1"/>
  <c r="U41" i="20" s="1"/>
  <c r="V41" i="20" s="1"/>
  <c r="S237" i="20"/>
  <c r="T237" i="20" s="1"/>
  <c r="U237" i="20" s="1"/>
  <c r="V237" i="20" s="1"/>
  <c r="S320" i="20"/>
  <c r="T320" i="20" s="1"/>
  <c r="U320" i="20" s="1"/>
  <c r="V320" i="20" s="1"/>
  <c r="S411" i="20"/>
  <c r="T411" i="20" s="1"/>
  <c r="U411" i="20" s="1"/>
  <c r="V411" i="20" s="1"/>
  <c r="S109" i="20"/>
  <c r="T109" i="20" s="1"/>
  <c r="U109" i="20" s="1"/>
  <c r="V109" i="20" s="1"/>
  <c r="S412" i="20"/>
  <c r="T412" i="20" s="1"/>
  <c r="U412" i="20" s="1"/>
  <c r="V412" i="20" s="1"/>
  <c r="S45" i="20"/>
  <c r="T45" i="20" s="1"/>
  <c r="U45" i="20" s="1"/>
  <c r="V45" i="20" s="1"/>
  <c r="T275" i="20"/>
  <c r="U275" i="20" s="1"/>
  <c r="V275" i="20" s="1"/>
  <c r="S308" i="20"/>
  <c r="T308" i="20" s="1"/>
  <c r="U308" i="20" s="1"/>
  <c r="V308" i="20" s="1"/>
  <c r="S494" i="20"/>
  <c r="T494" i="20" s="1"/>
  <c r="U494" i="20" s="1"/>
  <c r="V494" i="20" s="1"/>
  <c r="S151" i="20"/>
  <c r="T151" i="20" s="1"/>
  <c r="U151" i="20" s="1"/>
  <c r="V151" i="20" s="1"/>
  <c r="S136" i="20"/>
  <c r="T136" i="20" s="1"/>
  <c r="U136" i="20" s="1"/>
  <c r="V136" i="20" s="1"/>
  <c r="S396" i="20"/>
  <c r="T396" i="20" s="1"/>
  <c r="U396" i="20" s="1"/>
  <c r="V396" i="20" s="1"/>
  <c r="S322" i="20"/>
  <c r="T322" i="20" s="1"/>
  <c r="U322" i="20" s="1"/>
  <c r="V322" i="20" s="1"/>
  <c r="S219" i="20"/>
  <c r="T219" i="20" s="1"/>
  <c r="U219" i="20" s="1"/>
  <c r="V219" i="20" s="1"/>
  <c r="S451" i="20"/>
  <c r="T451" i="20" s="1"/>
  <c r="U451" i="20" s="1"/>
  <c r="V451" i="20" s="1"/>
  <c r="S203" i="20"/>
  <c r="T203" i="20" s="1"/>
  <c r="U203" i="20" s="1"/>
  <c r="V203" i="20" s="1"/>
  <c r="S186" i="20"/>
  <c r="T186" i="20" s="1"/>
  <c r="U186" i="20" s="1"/>
  <c r="V186" i="20" s="1"/>
  <c r="S259" i="20"/>
  <c r="T259" i="20" s="1"/>
  <c r="U259" i="20" s="1"/>
  <c r="V259" i="20" s="1"/>
  <c r="S406" i="20"/>
  <c r="T406" i="20" s="1"/>
  <c r="U406" i="20" s="1"/>
  <c r="V406" i="20" s="1"/>
  <c r="S247" i="20"/>
  <c r="T247" i="20" s="1"/>
  <c r="U247" i="20" s="1"/>
  <c r="V247" i="20" s="1"/>
  <c r="S400" i="20"/>
  <c r="T400" i="20" s="1"/>
  <c r="U400" i="20" s="1"/>
  <c r="V400" i="20" s="1"/>
  <c r="S397" i="20"/>
  <c r="T397" i="20" s="1"/>
  <c r="U397" i="20" s="1"/>
  <c r="V397" i="20" s="1"/>
  <c r="S70" i="20"/>
  <c r="T70" i="20" s="1"/>
  <c r="U70" i="20" s="1"/>
  <c r="V70" i="20" s="1"/>
  <c r="S254" i="20"/>
  <c r="T254" i="20" s="1"/>
  <c r="U254" i="20" s="1"/>
  <c r="V254" i="20" s="1"/>
  <c r="S132" i="20"/>
  <c r="T132" i="20" s="1"/>
  <c r="U132" i="20" s="1"/>
  <c r="V132" i="20" s="1"/>
  <c r="S189" i="20"/>
  <c r="T189" i="20" s="1"/>
  <c r="U189" i="20" s="1"/>
  <c r="V189" i="20" s="1"/>
  <c r="S73" i="20"/>
  <c r="T73" i="20" s="1"/>
  <c r="U73" i="20" s="1"/>
  <c r="V73" i="20" s="1"/>
  <c r="S325" i="20"/>
  <c r="T325" i="20" s="1"/>
  <c r="U325" i="20" s="1"/>
  <c r="V325" i="20" s="1"/>
  <c r="S205" i="20"/>
  <c r="T205" i="20" s="1"/>
  <c r="U205" i="20" s="1"/>
  <c r="V205" i="20" s="1"/>
  <c r="S356" i="20"/>
  <c r="T356" i="20" s="1"/>
  <c r="U356" i="20" s="1"/>
  <c r="V356" i="20" s="1"/>
  <c r="S144" i="20"/>
  <c r="T144" i="20" s="1"/>
  <c r="U144" i="20" s="1"/>
  <c r="V144" i="20" s="1"/>
  <c r="S82" i="20"/>
  <c r="T82" i="20" s="1"/>
  <c r="U82" i="20" s="1"/>
  <c r="V82" i="20" s="1"/>
  <c r="S395" i="20"/>
  <c r="T395" i="20" s="1"/>
  <c r="U395" i="20" s="1"/>
  <c r="V395" i="20" s="1"/>
  <c r="S131" i="20"/>
  <c r="T131" i="20" s="1"/>
  <c r="U131" i="20" s="1"/>
  <c r="V131" i="20" s="1"/>
  <c r="S107" i="20"/>
  <c r="T107" i="20" s="1"/>
  <c r="U107" i="20" s="1"/>
  <c r="V107" i="20" s="1"/>
  <c r="S403" i="20"/>
  <c r="T403" i="20" s="1"/>
  <c r="U403" i="20" s="1"/>
  <c r="V403" i="20" s="1"/>
  <c r="S133" i="20"/>
  <c r="T133" i="20" s="1"/>
  <c r="U133" i="20" s="1"/>
  <c r="V133" i="20" s="1"/>
  <c r="S384" i="20"/>
  <c r="T384" i="20" s="1"/>
  <c r="U384" i="20" s="1"/>
  <c r="V384" i="20" s="1"/>
  <c r="S240" i="20"/>
  <c r="T240" i="20" s="1"/>
  <c r="U240" i="20" s="1"/>
  <c r="V240" i="20" s="1"/>
  <c r="S44" i="20"/>
  <c r="T44" i="20" s="1"/>
  <c r="U44" i="20" s="1"/>
  <c r="V44" i="20" s="1"/>
  <c r="S339" i="20"/>
  <c r="T339" i="20" s="1"/>
  <c r="U339" i="20" s="1"/>
  <c r="V339" i="20" s="1"/>
  <c r="S183" i="20"/>
  <c r="T183" i="20" s="1"/>
  <c r="U183" i="20" s="1"/>
  <c r="V183" i="20" s="1"/>
  <c r="S327" i="20"/>
  <c r="T327" i="20" s="1"/>
  <c r="U327" i="20" s="1"/>
  <c r="V327" i="20" s="1"/>
  <c r="S310" i="20"/>
  <c r="T310" i="20" s="1"/>
  <c r="U310" i="20" s="1"/>
  <c r="V310" i="20" s="1"/>
  <c r="S334" i="20"/>
  <c r="T334" i="20" s="1"/>
  <c r="U334" i="20" s="1"/>
  <c r="V334" i="20" s="1"/>
  <c r="S390" i="20"/>
  <c r="T390" i="20" s="1"/>
  <c r="U390" i="20" s="1"/>
  <c r="V390" i="20" s="1"/>
  <c r="S443" i="20"/>
  <c r="T443" i="20" s="1"/>
  <c r="U443" i="20" s="1"/>
  <c r="V443" i="20" s="1"/>
  <c r="S210" i="20"/>
  <c r="T210" i="20" s="1"/>
  <c r="U210" i="20" s="1"/>
  <c r="V210" i="20" s="1"/>
  <c r="S372" i="20"/>
  <c r="T372" i="20" s="1"/>
  <c r="U372" i="20" s="1"/>
  <c r="V372" i="20" s="1"/>
  <c r="S180" i="20"/>
  <c r="T180" i="20" s="1"/>
  <c r="U180" i="20" s="1"/>
  <c r="V180" i="20" s="1"/>
  <c r="S371" i="20"/>
  <c r="T371" i="20" s="1"/>
  <c r="U371" i="20" s="1"/>
  <c r="V371" i="20" s="1"/>
  <c r="S309" i="20"/>
  <c r="T309" i="20" s="1"/>
  <c r="U309" i="20" s="1"/>
  <c r="V309" i="20" s="1"/>
  <c r="S139" i="20"/>
  <c r="T139" i="20" s="1"/>
  <c r="U139" i="20" s="1"/>
  <c r="V139" i="20" s="1"/>
  <c r="S185" i="20"/>
  <c r="T185" i="20" s="1"/>
  <c r="U185" i="20" s="1"/>
  <c r="V185" i="20" s="1"/>
  <c r="S213" i="20"/>
  <c r="T213" i="20" s="1"/>
  <c r="U213" i="20" s="1"/>
  <c r="V213" i="20" s="1"/>
  <c r="S170" i="20"/>
  <c r="T170" i="20" s="1"/>
  <c r="U170" i="20" s="1"/>
  <c r="V170" i="20" s="1"/>
  <c r="S46" i="20"/>
  <c r="T46" i="20" s="1"/>
  <c r="U46" i="20" s="1"/>
  <c r="V46" i="20" s="1"/>
  <c r="S368" i="20"/>
  <c r="T368" i="20" s="1"/>
  <c r="U368" i="20" s="1"/>
  <c r="V368" i="20" s="1"/>
  <c r="S330" i="20"/>
  <c r="T330" i="20" s="1"/>
  <c r="U330" i="20" s="1"/>
  <c r="V330" i="20" s="1"/>
  <c r="S225" i="20"/>
  <c r="T225" i="20" s="1"/>
  <c r="U225" i="20" s="1"/>
  <c r="V225" i="20" s="1"/>
  <c r="S373" i="20"/>
  <c r="T373" i="20" s="1"/>
  <c r="U373" i="20" s="1"/>
  <c r="V373" i="20" s="1"/>
  <c r="S101" i="20"/>
  <c r="T101" i="20" s="1"/>
  <c r="U101" i="20" s="1"/>
  <c r="V101" i="20" s="1"/>
  <c r="S175" i="20"/>
  <c r="T175" i="20" s="1"/>
  <c r="U175" i="20" s="1"/>
  <c r="V175" i="20" s="1"/>
  <c r="S376" i="20"/>
  <c r="T376" i="20" s="1"/>
  <c r="U376" i="20" s="1"/>
  <c r="V376" i="20" s="1"/>
  <c r="S56" i="20"/>
  <c r="T56" i="20" s="1"/>
  <c r="U56" i="20" s="1"/>
  <c r="V56" i="20" s="1"/>
  <c r="S495" i="20"/>
  <c r="T495" i="20" s="1"/>
  <c r="U495" i="20" s="1"/>
  <c r="V495" i="20" s="1"/>
  <c r="S52" i="20"/>
  <c r="T52" i="20" s="1"/>
  <c r="U52" i="20" s="1"/>
  <c r="V52" i="20" s="1"/>
  <c r="S67" i="20"/>
  <c r="T67" i="20" s="1"/>
  <c r="U67" i="20" s="1"/>
  <c r="V67" i="20" s="1"/>
  <c r="S125" i="20"/>
  <c r="T125" i="20" s="1"/>
  <c r="U125" i="20" s="1"/>
  <c r="V125" i="20" s="1"/>
  <c r="S263" i="20"/>
  <c r="T263" i="20" s="1"/>
  <c r="U263" i="20" s="1"/>
  <c r="V263" i="20" s="1"/>
  <c r="S394" i="20"/>
  <c r="T394" i="20" s="1"/>
  <c r="U394" i="20" s="1"/>
  <c r="V394" i="20" s="1"/>
  <c r="S470" i="20"/>
  <c r="T470" i="20" s="1"/>
  <c r="U470" i="20" s="1"/>
  <c r="V470" i="20" s="1"/>
  <c r="S221" i="20"/>
  <c r="T221" i="20" s="1"/>
  <c r="U221" i="20" s="1"/>
  <c r="V221" i="20" s="1"/>
  <c r="S155" i="20"/>
  <c r="T155" i="20" s="1"/>
  <c r="U155" i="20" s="1"/>
  <c r="V155" i="20" s="1"/>
  <c r="S123" i="20"/>
  <c r="T123" i="20" s="1"/>
  <c r="U123" i="20" s="1"/>
  <c r="V123" i="20" s="1"/>
  <c r="S503" i="20"/>
  <c r="T503" i="20" s="1"/>
  <c r="U503" i="20" s="1"/>
  <c r="V503" i="20" s="1"/>
  <c r="S319" i="20"/>
  <c r="T319" i="20" s="1"/>
  <c r="U319" i="20" s="1"/>
  <c r="V319" i="20" s="1"/>
  <c r="S124" i="20"/>
  <c r="T124" i="20" s="1"/>
  <c r="U124" i="20" s="1"/>
  <c r="V124" i="20" s="1"/>
  <c r="S126" i="20"/>
  <c r="T126" i="20" s="1"/>
  <c r="U126" i="20" s="1"/>
  <c r="V126" i="20" s="1"/>
  <c r="S49" i="20"/>
  <c r="T49" i="20" s="1"/>
  <c r="U49" i="20" s="1"/>
  <c r="V49" i="20" s="1"/>
  <c r="S173" i="20"/>
  <c r="T173" i="20" s="1"/>
  <c r="U173" i="20" s="1"/>
  <c r="V173" i="20" s="1"/>
  <c r="S71" i="20"/>
  <c r="T71" i="20" s="1"/>
  <c r="U71" i="20" s="1"/>
  <c r="V71" i="20" s="1"/>
  <c r="S50" i="20"/>
  <c r="T50" i="20" s="1"/>
  <c r="U50" i="20" s="1"/>
  <c r="V50" i="20" s="1"/>
  <c r="S231" i="20"/>
  <c r="T231" i="20" s="1"/>
  <c r="U231" i="20" s="1"/>
  <c r="V231" i="20" s="1"/>
  <c r="S141" i="20"/>
  <c r="T141" i="20" s="1"/>
  <c r="U141" i="20" s="1"/>
  <c r="V141" i="20" s="1"/>
  <c r="T299" i="20"/>
  <c r="U299" i="20" s="1"/>
  <c r="V299" i="20" s="1"/>
  <c r="S317" i="20"/>
  <c r="T317" i="20" s="1"/>
  <c r="U317" i="20" s="1"/>
  <c r="V317" i="20" s="1"/>
  <c r="S152" i="20"/>
  <c r="T152" i="20" s="1"/>
  <c r="U152" i="20" s="1"/>
  <c r="V152" i="20" s="1"/>
  <c r="S377" i="20"/>
  <c r="T377" i="20" s="1"/>
  <c r="U377" i="20" s="1"/>
  <c r="V377" i="20" s="1"/>
  <c r="S326" i="20"/>
  <c r="T326" i="20" s="1"/>
  <c r="U326" i="20" s="1"/>
  <c r="V326" i="20" s="1"/>
  <c r="S252" i="20"/>
  <c r="T252" i="20" s="1"/>
  <c r="U252" i="20" s="1"/>
  <c r="V252" i="20" s="1"/>
  <c r="S469" i="20"/>
  <c r="T469" i="20" s="1"/>
  <c r="U469" i="20" s="1"/>
  <c r="V469" i="20" s="1"/>
  <c r="S490" i="20"/>
  <c r="T490" i="20" s="1"/>
  <c r="U490" i="20" s="1"/>
  <c r="V490" i="20" s="1"/>
  <c r="S149" i="20"/>
  <c r="T149" i="20" s="1"/>
  <c r="U149" i="20" s="1"/>
  <c r="V149" i="20" s="1"/>
  <c r="S176" i="20"/>
  <c r="T176" i="20" s="1"/>
  <c r="U176" i="20" s="1"/>
  <c r="V176" i="20" s="1"/>
  <c r="S359" i="20"/>
  <c r="T359" i="20" s="1"/>
  <c r="U359" i="20" s="1"/>
  <c r="V359" i="20" s="1"/>
  <c r="S48" i="20"/>
  <c r="T48" i="20" s="1"/>
  <c r="U48" i="20" s="1"/>
  <c r="V48" i="20" s="1"/>
  <c r="S191" i="20"/>
  <c r="T191" i="20" s="1"/>
  <c r="U191" i="20" s="1"/>
  <c r="V191" i="20" s="1"/>
  <c r="S208" i="20"/>
  <c r="T208" i="20" s="1"/>
  <c r="U208" i="20" s="1"/>
  <c r="V208" i="20" s="1"/>
  <c r="S332" i="20"/>
  <c r="T332" i="20" s="1"/>
  <c r="U332" i="20" s="1"/>
  <c r="V332" i="20" s="1"/>
  <c r="S398" i="20"/>
  <c r="T398" i="20" s="1"/>
  <c r="U398" i="20" s="1"/>
  <c r="V398" i="20" s="1"/>
  <c r="S167" i="20"/>
  <c r="T167" i="20" s="1"/>
  <c r="U167" i="20" s="1"/>
  <c r="V167" i="20" s="1"/>
  <c r="S39" i="20"/>
  <c r="T39" i="20" s="1"/>
  <c r="U39" i="20" s="1"/>
  <c r="V39" i="20" s="1"/>
  <c r="S386" i="20"/>
  <c r="T386" i="20" s="1"/>
  <c r="U386" i="20" s="1"/>
  <c r="V386" i="20" s="1"/>
  <c r="S346" i="20"/>
  <c r="T346" i="20" s="1"/>
  <c r="U346" i="20" s="1"/>
  <c r="V346" i="20" s="1"/>
  <c r="S158" i="20"/>
  <c r="T158" i="20" s="1"/>
  <c r="U158" i="20" s="1"/>
  <c r="V158" i="20" s="1"/>
  <c r="S119" i="20"/>
  <c r="T119" i="20" s="1"/>
  <c r="U119" i="20" s="1"/>
  <c r="V119" i="20" s="1"/>
  <c r="S345" i="20"/>
  <c r="T345" i="20" s="1"/>
  <c r="U345" i="20" s="1"/>
  <c r="V345" i="20" s="1"/>
  <c r="S281" i="20"/>
  <c r="T281" i="20" s="1"/>
  <c r="U281" i="20" s="1"/>
  <c r="V281" i="20" s="1"/>
  <c r="S291" i="20"/>
  <c r="T291" i="20" s="1"/>
  <c r="U291" i="20" s="1"/>
  <c r="V291" i="20" s="1"/>
  <c r="T485" i="20"/>
  <c r="U485" i="20" s="1"/>
  <c r="V485" i="20" s="1"/>
  <c r="S236" i="20"/>
  <c r="T236" i="20" s="1"/>
  <c r="U236" i="20" s="1"/>
  <c r="V236" i="20" s="1"/>
  <c r="S342" i="20"/>
  <c r="T342" i="20" s="1"/>
  <c r="U342" i="20" s="1"/>
  <c r="V342" i="20" s="1"/>
  <c r="S38" i="20"/>
  <c r="T38" i="20" s="1"/>
  <c r="U38" i="20" s="1"/>
  <c r="V38" i="20" s="1"/>
  <c r="S99" i="20"/>
  <c r="T99" i="20" s="1"/>
  <c r="U99" i="20" s="1"/>
  <c r="V99" i="20" s="1"/>
  <c r="S66" i="20"/>
  <c r="T66" i="20" s="1"/>
  <c r="U66" i="20" s="1"/>
  <c r="V66" i="20" s="1"/>
  <c r="S439" i="20"/>
  <c r="T439" i="20" s="1"/>
  <c r="U439" i="20" s="1"/>
  <c r="V439" i="20" s="1"/>
  <c r="S391" i="20"/>
  <c r="T391" i="20" s="1"/>
  <c r="U391" i="20" s="1"/>
  <c r="V391" i="20" s="1"/>
  <c r="S53" i="20"/>
  <c r="T53" i="20" s="1"/>
  <c r="U53" i="20" s="1"/>
  <c r="V53" i="20" s="1"/>
  <c r="T110" i="20"/>
  <c r="U110" i="20" s="1"/>
  <c r="V110" i="20" s="1"/>
  <c r="S232" i="20"/>
  <c r="T232" i="20" s="1"/>
  <c r="U232" i="20" s="1"/>
  <c r="V232" i="20" s="1"/>
  <c r="S324" i="20"/>
  <c r="T324" i="20" s="1"/>
  <c r="U324" i="20" s="1"/>
  <c r="V324" i="20" s="1"/>
  <c r="S428" i="20"/>
  <c r="T428" i="20" s="1"/>
  <c r="U428" i="20" s="1"/>
  <c r="V428" i="20" s="1"/>
  <c r="S43" i="20"/>
  <c r="T43" i="20" s="1"/>
  <c r="U43" i="20" s="1"/>
  <c r="V43" i="20" s="1"/>
  <c r="S323" i="20"/>
  <c r="T323" i="20" s="1"/>
  <c r="U323" i="20" s="1"/>
  <c r="V323" i="20" s="1"/>
  <c r="S171" i="20"/>
  <c r="T171" i="20" s="1"/>
  <c r="U171" i="20" s="1"/>
  <c r="V171" i="20" s="1"/>
  <c r="S128" i="20"/>
  <c r="T128" i="20" s="1"/>
  <c r="U128" i="20" s="1"/>
  <c r="V128" i="20" s="1"/>
  <c r="S438" i="20"/>
  <c r="T438" i="20" s="1"/>
  <c r="U438" i="20" s="1"/>
  <c r="V438" i="20" s="1"/>
  <c r="S114" i="20"/>
  <c r="T114" i="20" s="1"/>
  <c r="U114" i="20" s="1"/>
  <c r="V114" i="20" s="1"/>
  <c r="S200" i="20"/>
  <c r="T200" i="20" s="1"/>
  <c r="U200" i="20" s="1"/>
  <c r="V200" i="20" s="1"/>
  <c r="S85" i="20"/>
  <c r="T85" i="20" s="1"/>
  <c r="U85" i="20" s="1"/>
  <c r="V85" i="20" s="1"/>
  <c r="S93" i="20"/>
  <c r="T93" i="20" s="1"/>
  <c r="U93" i="20" s="1"/>
  <c r="V93" i="20" s="1"/>
  <c r="S284" i="20"/>
  <c r="T284" i="20" s="1"/>
  <c r="U284" i="20" s="1"/>
  <c r="V284" i="20" s="1"/>
  <c r="S153" i="20"/>
  <c r="T153" i="20" s="1"/>
  <c r="U153" i="20" s="1"/>
  <c r="V153" i="20" s="1"/>
  <c r="S355" i="20"/>
  <c r="T355" i="20" s="1"/>
  <c r="U355" i="20" s="1"/>
  <c r="V355" i="20" s="1"/>
  <c r="S315" i="20"/>
  <c r="T315" i="20" s="1"/>
  <c r="U315" i="20" s="1"/>
  <c r="V315" i="20" s="1"/>
  <c r="S96" i="20"/>
  <c r="T96" i="20" s="1"/>
  <c r="U96" i="20" s="1"/>
  <c r="V96" i="20" s="1"/>
  <c r="S499" i="20"/>
  <c r="T499" i="20" s="1"/>
  <c r="U499" i="20" s="1"/>
  <c r="V499" i="20" s="1"/>
  <c r="S188" i="20"/>
  <c r="T188" i="20" s="1"/>
  <c r="U188" i="20" s="1"/>
  <c r="V188" i="20" s="1"/>
  <c r="S215" i="20"/>
  <c r="T215" i="20" s="1"/>
  <c r="U215" i="20" s="1"/>
  <c r="V215" i="20" s="1"/>
  <c r="S270" i="20"/>
  <c r="T270" i="20" s="1"/>
  <c r="U270" i="20" s="1"/>
  <c r="V270" i="20" s="1"/>
  <c r="S184" i="20"/>
  <c r="T184" i="20" s="1"/>
  <c r="U184" i="20" s="1"/>
  <c r="V184" i="20" s="1"/>
  <c r="S197" i="20"/>
  <c r="T197" i="20" s="1"/>
  <c r="U197" i="20" s="1"/>
  <c r="V197" i="20" s="1"/>
  <c r="S204" i="20"/>
  <c r="T204" i="20" s="1"/>
  <c r="U204" i="20" s="1"/>
  <c r="V204" i="20" s="1"/>
  <c r="S108" i="20"/>
  <c r="T108" i="20" s="1"/>
  <c r="U108" i="20" s="1"/>
  <c r="V108" i="20" s="1"/>
  <c r="S104" i="20"/>
  <c r="T104" i="20" s="1"/>
  <c r="U104" i="20" s="1"/>
  <c r="V104" i="20" s="1"/>
  <c r="S169" i="20"/>
  <c r="T169" i="20" s="1"/>
  <c r="U169" i="20" s="1"/>
  <c r="V169" i="20" s="1"/>
  <c r="S380" i="20"/>
  <c r="T380" i="20" s="1"/>
  <c r="U380" i="20" s="1"/>
  <c r="V380" i="20" s="1"/>
  <c r="S146" i="20"/>
  <c r="T146" i="20" s="1"/>
  <c r="U146" i="20" s="1"/>
  <c r="V146" i="20" s="1"/>
  <c r="S51" i="20"/>
  <c r="T51" i="20" s="1"/>
  <c r="U51" i="20" s="1"/>
  <c r="V51" i="20" s="1"/>
  <c r="S178" i="20"/>
  <c r="T178" i="20" s="1"/>
  <c r="U178" i="20" s="1"/>
  <c r="V178" i="20" s="1"/>
  <c r="S63" i="20"/>
  <c r="T63" i="20" s="1"/>
  <c r="U63" i="20" s="1"/>
  <c r="V63" i="20" s="1"/>
  <c r="S250" i="20"/>
  <c r="T250" i="20" s="1"/>
  <c r="U250" i="20" s="1"/>
  <c r="V250" i="20" s="1"/>
  <c r="S218" i="20"/>
  <c r="T218" i="20" s="1"/>
  <c r="U218" i="20" s="1"/>
  <c r="V218" i="20" s="1"/>
  <c r="S83" i="20"/>
  <c r="T83" i="20" s="1"/>
  <c r="U83" i="20" s="1"/>
  <c r="V83" i="20" s="1"/>
  <c r="S343" i="20"/>
  <c r="T343" i="20" s="1"/>
  <c r="U343" i="20" s="1"/>
  <c r="V343" i="20" s="1"/>
  <c r="S47" i="20"/>
  <c r="T47" i="20" s="1"/>
  <c r="U47" i="20" s="1"/>
  <c r="V47" i="20" s="1"/>
  <c r="S162" i="20"/>
  <c r="T162" i="20" s="1"/>
  <c r="U162" i="20" s="1"/>
  <c r="V162" i="20" s="1"/>
  <c r="S57" i="20"/>
  <c r="T57" i="20" s="1"/>
  <c r="U57" i="20" s="1"/>
  <c r="V57" i="20" s="1"/>
  <c r="V117" i="14"/>
  <c r="W54" i="20"/>
  <c r="X54" i="20" s="1"/>
  <c r="Y54" i="20" s="1"/>
  <c r="W55" i="20"/>
  <c r="X55" i="20" s="1"/>
  <c r="Y55" i="20" s="1"/>
  <c r="W68" i="20"/>
  <c r="X68" i="20" s="1"/>
  <c r="Y68" i="20" s="1"/>
  <c r="W140" i="20"/>
  <c r="X140" i="20" s="1"/>
  <c r="Y140" i="20" s="1"/>
  <c r="W160" i="20"/>
  <c r="X160" i="20" s="1"/>
  <c r="Y160" i="20" s="1"/>
  <c r="W300" i="20"/>
  <c r="X300" i="20" s="1"/>
  <c r="Y300" i="20" s="1"/>
  <c r="W246" i="20"/>
  <c r="X246" i="20" s="1"/>
  <c r="Y246" i="20" s="1"/>
  <c r="W305" i="20"/>
  <c r="X305" i="20" s="1"/>
  <c r="Y305" i="20" s="1"/>
  <c r="W36" i="20"/>
  <c r="X36" i="20" s="1"/>
  <c r="Y36" i="20" s="1"/>
  <c r="W432" i="20"/>
  <c r="X432" i="20" s="1"/>
  <c r="Y432" i="20" s="1"/>
  <c r="Z269" i="20"/>
  <c r="AA269" i="20" s="1"/>
  <c r="W427" i="20"/>
  <c r="X427" i="20" s="1"/>
  <c r="Y427" i="20" s="1"/>
  <c r="W62" i="20"/>
  <c r="X62" i="20" s="1"/>
  <c r="Y62" i="20" s="1"/>
  <c r="W422" i="20"/>
  <c r="X422" i="20" s="1"/>
  <c r="Y422" i="20" s="1"/>
  <c r="W116" i="20"/>
  <c r="X116" i="20" s="1"/>
  <c r="Y116" i="20" s="1"/>
  <c r="Z417" i="20"/>
  <c r="AA417" i="20" s="1"/>
  <c r="W453" i="20"/>
  <c r="X453" i="20" s="1"/>
  <c r="Y453" i="20" s="1"/>
  <c r="W463" i="20"/>
  <c r="X463" i="20" s="1"/>
  <c r="Y463" i="20" s="1"/>
  <c r="W436" i="20"/>
  <c r="X436" i="20" s="1"/>
  <c r="Y436" i="20" s="1"/>
  <c r="W154" i="20"/>
  <c r="X154" i="20" s="1"/>
  <c r="Y154" i="20" s="1"/>
  <c r="W416" i="20"/>
  <c r="X416" i="20" s="1"/>
  <c r="Y416" i="20" s="1"/>
  <c r="W69" i="20"/>
  <c r="X69" i="20" s="1"/>
  <c r="Y69" i="20" s="1"/>
  <c r="Z212" i="20"/>
  <c r="AA212" i="20" s="1"/>
  <c r="Z302" i="20"/>
  <c r="AA302" i="20" s="1"/>
  <c r="W415" i="20"/>
  <c r="X415" i="20" s="1"/>
  <c r="Y415" i="20" s="1"/>
  <c r="W407" i="20"/>
  <c r="X407" i="20" s="1"/>
  <c r="Y407" i="20" s="1"/>
  <c r="W84" i="20"/>
  <c r="X84" i="20" s="1"/>
  <c r="Y84" i="20" s="1"/>
  <c r="W306" i="20"/>
  <c r="X306" i="20" s="1"/>
  <c r="Y306" i="20" s="1"/>
  <c r="Z504" i="20"/>
  <c r="AA504" i="20" s="1"/>
  <c r="W100" i="20"/>
  <c r="X100" i="20" s="1"/>
  <c r="Y100" i="20" s="1"/>
  <c r="W60" i="20"/>
  <c r="X60" i="20" s="1"/>
  <c r="Y60" i="20" s="1"/>
  <c r="W404" i="20"/>
  <c r="X404" i="20" s="1"/>
  <c r="Y404" i="20" s="1"/>
  <c r="W375" i="20"/>
  <c r="X375" i="20" s="1"/>
  <c r="Y375" i="20" s="1"/>
  <c r="W245" i="20"/>
  <c r="X245" i="20" s="1"/>
  <c r="Y245" i="20" s="1"/>
  <c r="W148" i="20"/>
  <c r="X148" i="20" s="1"/>
  <c r="Y148" i="20" s="1"/>
  <c r="W168" i="20"/>
  <c r="X168" i="20" s="1"/>
  <c r="Y168" i="20" s="1"/>
  <c r="W260" i="20"/>
  <c r="X260" i="20" s="1"/>
  <c r="Y260" i="20" s="1"/>
  <c r="W410" i="20"/>
  <c r="X410" i="20" s="1"/>
  <c r="Y410" i="20" s="1"/>
  <c r="W487" i="20"/>
  <c r="X487" i="20" s="1"/>
  <c r="Y487" i="20" s="1"/>
  <c r="W229" i="20"/>
  <c r="X229" i="20" s="1"/>
  <c r="Y229" i="20" s="1"/>
  <c r="W479" i="20"/>
  <c r="X479" i="20" s="1"/>
  <c r="Y479" i="20" s="1"/>
  <c r="W431" i="20"/>
  <c r="X431" i="20" s="1"/>
  <c r="Y431" i="20" s="1"/>
  <c r="W435" i="20"/>
  <c r="X435" i="20" s="1"/>
  <c r="Y435" i="20" s="1"/>
  <c r="W424" i="20"/>
  <c r="X424" i="20" s="1"/>
  <c r="Y424" i="20" s="1"/>
  <c r="W491" i="20"/>
  <c r="X491" i="20" s="1"/>
  <c r="Y491" i="20" s="1"/>
  <c r="W222" i="20"/>
  <c r="X222" i="20" s="1"/>
  <c r="Y222" i="20" s="1"/>
  <c r="W454" i="20"/>
  <c r="X454" i="20" s="1"/>
  <c r="Y454" i="20" s="1"/>
  <c r="W392" i="20"/>
  <c r="X392" i="20" s="1"/>
  <c r="Y392" i="20" s="1"/>
  <c r="W483" i="20"/>
  <c r="X483" i="20" s="1"/>
  <c r="Y483" i="20" s="1"/>
  <c r="W297" i="20"/>
  <c r="X297" i="20" s="1"/>
  <c r="Y297" i="20" s="1"/>
  <c r="W467" i="20"/>
  <c r="X467" i="20" s="1"/>
  <c r="Y467" i="20" s="1"/>
  <c r="W447" i="20"/>
  <c r="X447" i="20" s="1"/>
  <c r="Y447" i="20" s="1"/>
  <c r="W408" i="20"/>
  <c r="X408" i="20" s="1"/>
  <c r="Y408" i="20" s="1"/>
  <c r="W452" i="20"/>
  <c r="X452" i="20" s="1"/>
  <c r="Y452" i="20" s="1"/>
  <c r="W268" i="20"/>
  <c r="X268" i="20" s="1"/>
  <c r="Y268" i="20" s="1"/>
  <c r="W442" i="20"/>
  <c r="X442" i="20" s="1"/>
  <c r="Y442" i="20" s="1"/>
  <c r="W224" i="20"/>
  <c r="X224" i="20" s="1"/>
  <c r="Y224" i="20" s="1"/>
  <c r="W257" i="20"/>
  <c r="X257" i="20" s="1"/>
  <c r="Y257" i="20" s="1"/>
  <c r="W276" i="20"/>
  <c r="X276" i="20" s="1"/>
  <c r="Y276" i="20" s="1"/>
  <c r="W497" i="20"/>
  <c r="X497" i="20" s="1"/>
  <c r="Y497" i="20" s="1"/>
  <c r="W480" i="20"/>
  <c r="X480" i="20" s="1"/>
  <c r="Y480" i="20" s="1"/>
  <c r="W433" i="20"/>
  <c r="X433" i="20" s="1"/>
  <c r="Y433" i="20" s="1"/>
  <c r="W465" i="20"/>
  <c r="X465" i="20" s="1"/>
  <c r="Y465" i="20" s="1"/>
  <c r="T283" i="20"/>
  <c r="U283" i="20" s="1"/>
  <c r="V283" i="20" s="1"/>
  <c r="T177" i="20"/>
  <c r="U177" i="20" s="1"/>
  <c r="V177" i="20" s="1"/>
  <c r="T349" i="20"/>
  <c r="U349" i="20" s="1"/>
  <c r="V349" i="20" s="1"/>
  <c r="T462" i="20"/>
  <c r="U462" i="20" s="1"/>
  <c r="V462" i="20" s="1"/>
  <c r="T365" i="20"/>
  <c r="U365" i="20" s="1"/>
  <c r="V365" i="20" s="1"/>
  <c r="T235" i="20"/>
  <c r="U235" i="20" s="1"/>
  <c r="V235" i="20" s="1"/>
  <c r="T278" i="20"/>
  <c r="U278" i="20" s="1"/>
  <c r="V278" i="20" s="1"/>
  <c r="T301" i="20"/>
  <c r="U301" i="20" s="1"/>
  <c r="V301" i="20" s="1"/>
  <c r="W130" i="20"/>
  <c r="X130" i="20" s="1"/>
  <c r="Y130" i="20" s="1"/>
  <c r="T405" i="20"/>
  <c r="U405" i="20" s="1"/>
  <c r="V405" i="20" s="1"/>
  <c r="T286" i="20"/>
  <c r="U286" i="20" s="1"/>
  <c r="V286" i="20" s="1"/>
  <c r="W476" i="20"/>
  <c r="X476" i="20" s="1"/>
  <c r="Y476" i="20" s="1"/>
  <c r="W164" i="20"/>
  <c r="X164" i="20" s="1"/>
  <c r="Y164" i="20" s="1"/>
  <c r="T340" i="20"/>
  <c r="U340" i="20" s="1"/>
  <c r="V340" i="20" s="1"/>
  <c r="T350" i="20"/>
  <c r="U350" i="20" s="1"/>
  <c r="V350" i="20" s="1"/>
  <c r="T440" i="20"/>
  <c r="U440" i="20" s="1"/>
  <c r="V440" i="20" s="1"/>
  <c r="T35" i="20"/>
  <c r="U35" i="20" s="1"/>
  <c r="V35" i="20" s="1"/>
  <c r="T379" i="20"/>
  <c r="U379" i="20" s="1"/>
  <c r="V379" i="20" s="1"/>
  <c r="T113" i="20"/>
  <c r="U113" i="20" s="1"/>
  <c r="V113" i="20" s="1"/>
  <c r="T456" i="20"/>
  <c r="U456" i="20" s="1"/>
  <c r="V456" i="20" s="1"/>
  <c r="T195" i="20"/>
  <c r="U195" i="20" s="1"/>
  <c r="V195" i="20" s="1"/>
  <c r="T267" i="20"/>
  <c r="U267" i="20" s="1"/>
  <c r="V267" i="20" s="1"/>
  <c r="T163" i="20"/>
  <c r="U163" i="20" s="1"/>
  <c r="V163" i="20" s="1"/>
  <c r="T441" i="20"/>
  <c r="U441" i="20" s="1"/>
  <c r="V441" i="20" s="1"/>
  <c r="T335" i="20"/>
  <c r="U335" i="20" s="1"/>
  <c r="V335" i="20" s="1"/>
  <c r="T303" i="20"/>
  <c r="U303" i="20" s="1"/>
  <c r="V303" i="20" s="1"/>
  <c r="T382" i="20"/>
  <c r="U382" i="20" s="1"/>
  <c r="V382" i="20" s="1"/>
  <c r="T251" i="20"/>
  <c r="U251" i="20" s="1"/>
  <c r="V251" i="20" s="1"/>
  <c r="T255" i="20"/>
  <c r="U255" i="20" s="1"/>
  <c r="V255" i="20" s="1"/>
  <c r="T95" i="20"/>
  <c r="U95" i="20" s="1"/>
  <c r="V95" i="20" s="1"/>
  <c r="T214" i="20"/>
  <c r="U214" i="20" s="1"/>
  <c r="V214" i="20" s="1"/>
  <c r="T88" i="20"/>
  <c r="U88" i="20" s="1"/>
  <c r="V88" i="20" s="1"/>
  <c r="T112" i="20"/>
  <c r="U112" i="20" s="1"/>
  <c r="V112" i="20" s="1"/>
  <c r="T363" i="20"/>
  <c r="U363" i="20" s="1"/>
  <c r="V363" i="20" s="1"/>
  <c r="T64" i="20"/>
  <c r="U64" i="20" s="1"/>
  <c r="V64" i="20" s="1"/>
  <c r="T370" i="20"/>
  <c r="U370" i="20" s="1"/>
  <c r="V370" i="20" s="1"/>
  <c r="T226" i="20"/>
  <c r="U226" i="20" s="1"/>
  <c r="V226" i="20" s="1"/>
  <c r="T353" i="20"/>
  <c r="U353" i="20" s="1"/>
  <c r="V353" i="20" s="1"/>
  <c r="T307" i="20"/>
  <c r="U307" i="20" s="1"/>
  <c r="V307" i="20" s="1"/>
  <c r="T129" i="20"/>
  <c r="U129" i="20" s="1"/>
  <c r="V129" i="20" s="1"/>
  <c r="T474" i="20"/>
  <c r="U474" i="20" s="1"/>
  <c r="V474" i="20" s="1"/>
  <c r="T402" i="20"/>
  <c r="U402" i="20" s="1"/>
  <c r="V402" i="20" s="1"/>
  <c r="T338" i="20"/>
  <c r="U338" i="20" s="1"/>
  <c r="V338" i="20" s="1"/>
  <c r="T97" i="20"/>
  <c r="U97" i="20" s="1"/>
  <c r="V97" i="20" s="1"/>
  <c r="T293" i="20"/>
  <c r="U293" i="20" s="1"/>
  <c r="V293" i="20" s="1"/>
  <c r="W78" i="20"/>
  <c r="X78" i="20" s="1"/>
  <c r="Y78" i="20" s="1"/>
  <c r="W409" i="20"/>
  <c r="X409" i="20" s="1"/>
  <c r="Y409" i="20" s="1"/>
  <c r="T187" i="20"/>
  <c r="U187" i="20" s="1"/>
  <c r="V187" i="20" s="1"/>
  <c r="T89" i="20"/>
  <c r="U89" i="20" s="1"/>
  <c r="V89" i="20" s="1"/>
  <c r="T77" i="20"/>
  <c r="U77" i="20" s="1"/>
  <c r="V77" i="20" s="1"/>
  <c r="T233" i="20"/>
  <c r="U233" i="20" s="1"/>
  <c r="V233" i="20" s="1"/>
  <c r="T87" i="20"/>
  <c r="U87" i="20" s="1"/>
  <c r="V87" i="20" s="1"/>
  <c r="T333" i="20"/>
  <c r="U333" i="20" s="1"/>
  <c r="V333" i="20" s="1"/>
  <c r="T143" i="20"/>
  <c r="U143" i="20" s="1"/>
  <c r="V143" i="20" s="1"/>
  <c r="T135" i="20"/>
  <c r="U135" i="20" s="1"/>
  <c r="V135" i="20" s="1"/>
  <c r="T179" i="20"/>
  <c r="U179" i="20" s="1"/>
  <c r="V179" i="20" s="1"/>
  <c r="T366" i="20"/>
  <c r="U366" i="20" s="1"/>
  <c r="V366" i="20" s="1"/>
  <c r="T262" i="20"/>
  <c r="U262" i="20" s="1"/>
  <c r="V262" i="20" s="1"/>
  <c r="T266" i="20"/>
  <c r="U266" i="20" s="1"/>
  <c r="V266" i="20" s="1"/>
  <c r="T234" i="20"/>
  <c r="U234" i="20" s="1"/>
  <c r="V234" i="20" s="1"/>
  <c r="W182" i="20"/>
  <c r="X182" i="20" s="1"/>
  <c r="Y182" i="20" s="1"/>
  <c r="T242" i="20"/>
  <c r="U242" i="20" s="1"/>
  <c r="V242" i="20" s="1"/>
  <c r="W161" i="20"/>
  <c r="X161" i="20" s="1"/>
  <c r="Y161" i="20" s="1"/>
  <c r="T274" i="20"/>
  <c r="U274" i="20" s="1"/>
  <c r="V274" i="20" s="1"/>
  <c r="T91" i="20"/>
  <c r="U91" i="20" s="1"/>
  <c r="V91" i="20" s="1"/>
  <c r="T239" i="20"/>
  <c r="U239" i="20" s="1"/>
  <c r="V239" i="20" s="1"/>
  <c r="T430" i="20"/>
  <c r="U430" i="20" s="1"/>
  <c r="V430" i="20" s="1"/>
  <c r="T385" i="20"/>
  <c r="U385" i="20" s="1"/>
  <c r="V385" i="20" s="1"/>
  <c r="T145" i="20"/>
  <c r="U145" i="20" s="1"/>
  <c r="V145" i="20" s="1"/>
  <c r="T137" i="20"/>
  <c r="U137" i="20" s="1"/>
  <c r="V137" i="20" s="1"/>
  <c r="T331" i="20"/>
  <c r="U331" i="20" s="1"/>
  <c r="V331" i="20" s="1"/>
  <c r="T414" i="20"/>
  <c r="U414" i="20" s="1"/>
  <c r="V414" i="20" s="1"/>
  <c r="T111" i="20"/>
  <c r="U111" i="20" s="1"/>
  <c r="V111" i="20" s="1"/>
  <c r="T105" i="20"/>
  <c r="U105" i="20" s="1"/>
  <c r="V105" i="20" s="1"/>
  <c r="T486" i="20"/>
  <c r="U486" i="20" s="1"/>
  <c r="V486" i="20" s="1"/>
  <c r="T74" i="20"/>
  <c r="U74" i="20" s="1"/>
  <c r="V74" i="20" s="1"/>
  <c r="T207" i="20"/>
  <c r="U207" i="20" s="1"/>
  <c r="V207" i="20" s="1"/>
  <c r="T166" i="20"/>
  <c r="U166" i="20" s="1"/>
  <c r="V166" i="20" s="1"/>
  <c r="T489" i="20"/>
  <c r="U489" i="20" s="1"/>
  <c r="V489" i="20" s="1"/>
  <c r="T478" i="20"/>
  <c r="U478" i="20" s="1"/>
  <c r="V478" i="20" s="1"/>
  <c r="T61" i="20"/>
  <c r="U61" i="20" s="1"/>
  <c r="V61" i="20" s="1"/>
  <c r="T211" i="20"/>
  <c r="U211" i="20" s="1"/>
  <c r="V211" i="20" s="1"/>
  <c r="T76" i="20"/>
  <c r="U76" i="20" s="1"/>
  <c r="V76" i="20" s="1"/>
  <c r="T65" i="20"/>
  <c r="U65" i="20" s="1"/>
  <c r="V65" i="20" s="1"/>
  <c r="T147" i="20"/>
  <c r="U147" i="20" s="1"/>
  <c r="V147" i="20" s="1"/>
  <c r="T347" i="20"/>
  <c r="U347" i="20" s="1"/>
  <c r="V347" i="20" s="1"/>
  <c r="T446" i="20"/>
  <c r="U446" i="20" s="1"/>
  <c r="V446" i="20" s="1"/>
  <c r="T367" i="20"/>
  <c r="U367" i="20" s="1"/>
  <c r="V367" i="20" s="1"/>
  <c r="T75" i="20"/>
  <c r="U75" i="20" s="1"/>
  <c r="V75" i="20" s="1"/>
  <c r="W294" i="20"/>
  <c r="X294" i="20" s="1"/>
  <c r="Y294" i="20" s="1"/>
  <c r="T393" i="20"/>
  <c r="U393" i="20" s="1"/>
  <c r="V393" i="20" s="1"/>
  <c r="T198" i="20"/>
  <c r="U198" i="20" s="1"/>
  <c r="V198" i="20" s="1"/>
  <c r="T115" i="20"/>
  <c r="U115" i="20" s="1"/>
  <c r="V115" i="20" s="1"/>
  <c r="T383" i="20"/>
  <c r="U383" i="20" s="1"/>
  <c r="V383" i="20" s="1"/>
  <c r="T72" i="20"/>
  <c r="U72" i="20" s="1"/>
  <c r="V72" i="20" s="1"/>
  <c r="T466" i="20"/>
  <c r="U466" i="20" s="1"/>
  <c r="V466" i="20" s="1"/>
  <c r="T420" i="20"/>
  <c r="U420" i="20" s="1"/>
  <c r="V420" i="20" s="1"/>
  <c r="T209" i="20"/>
  <c r="U209" i="20" s="1"/>
  <c r="V209" i="20" s="1"/>
  <c r="T502" i="20"/>
  <c r="U502" i="20" s="1"/>
  <c r="V502" i="20" s="1"/>
  <c r="T434" i="20"/>
  <c r="U434" i="20" s="1"/>
  <c r="V434" i="20" s="1"/>
  <c r="T351" i="20"/>
  <c r="U351" i="20" s="1"/>
  <c r="V351" i="20" s="1"/>
  <c r="T287" i="20"/>
  <c r="U287" i="20" s="1"/>
  <c r="V287" i="20" s="1"/>
  <c r="T127" i="20"/>
  <c r="U127" i="20" s="1"/>
  <c r="V127" i="20" s="1"/>
  <c r="T498" i="20"/>
  <c r="U498" i="20" s="1"/>
  <c r="V498" i="20" s="1"/>
  <c r="T79" i="20"/>
  <c r="U79" i="20" s="1"/>
  <c r="V79" i="20" s="1"/>
  <c r="T328" i="20"/>
  <c r="U328" i="20" s="1"/>
  <c r="V328" i="20" s="1"/>
  <c r="T190" i="20"/>
  <c r="U190" i="20" s="1"/>
  <c r="V190" i="20" s="1"/>
  <c r="T121" i="20"/>
  <c r="U121" i="20" s="1"/>
  <c r="V121" i="20" s="1"/>
  <c r="T117" i="20"/>
  <c r="U117" i="20" s="1"/>
  <c r="V117" i="20" s="1"/>
  <c r="T455" i="20"/>
  <c r="U455" i="20" s="1"/>
  <c r="V455" i="20" s="1"/>
  <c r="T477" i="20"/>
  <c r="U477" i="20" s="1"/>
  <c r="V477" i="20" s="1"/>
  <c r="T450" i="20"/>
  <c r="U450" i="20" s="1"/>
  <c r="V450" i="20" s="1"/>
  <c r="T445" i="20"/>
  <c r="U445" i="20" s="1"/>
  <c r="V445" i="20" s="1"/>
  <c r="T337" i="20"/>
  <c r="U337" i="20" s="1"/>
  <c r="V337" i="20" s="1"/>
  <c r="T418" i="20"/>
  <c r="U418" i="20" s="1"/>
  <c r="V418" i="20" s="1"/>
  <c r="T37" i="20"/>
  <c r="U37" i="20" s="1"/>
  <c r="V37" i="20" s="1"/>
  <c r="T381" i="20"/>
  <c r="U381" i="20" s="1"/>
  <c r="V381" i="20" s="1"/>
  <c r="T59" i="20"/>
  <c r="U59" i="20" s="1"/>
  <c r="V59" i="20" s="1"/>
  <c r="T369" i="20"/>
  <c r="U369" i="20" s="1"/>
  <c r="V369" i="20" s="1"/>
  <c r="T295" i="20"/>
  <c r="U295" i="20" s="1"/>
  <c r="V295" i="20" s="1"/>
  <c r="W165" i="20"/>
  <c r="X165" i="20" s="1"/>
  <c r="Y165" i="20" s="1"/>
  <c r="T196" i="20"/>
  <c r="U196" i="20" s="1"/>
  <c r="V196" i="20" s="1"/>
  <c r="T261" i="20"/>
  <c r="U261" i="20" s="1"/>
  <c r="V261" i="20" s="1"/>
  <c r="T150" i="20"/>
  <c r="U150" i="20" s="1"/>
  <c r="V150" i="20" s="1"/>
  <c r="T336" i="20"/>
  <c r="U336" i="20" s="1"/>
  <c r="V336" i="20" s="1"/>
  <c r="W488" i="20"/>
  <c r="X488" i="20" s="1"/>
  <c r="Y488" i="20" s="1"/>
  <c r="W92" i="20"/>
  <c r="X92" i="20" s="1"/>
  <c r="Y92" i="20" s="1"/>
  <c r="W120" i="20"/>
  <c r="X120" i="20" s="1"/>
  <c r="Y120" i="20" s="1"/>
  <c r="W241" i="20"/>
  <c r="X241" i="20" s="1"/>
  <c r="Y241" i="20" s="1"/>
  <c r="W313" i="20"/>
  <c r="X313" i="20" s="1"/>
  <c r="Y313" i="20" s="1"/>
  <c r="W288" i="20"/>
  <c r="X288" i="20" s="1"/>
  <c r="Y288" i="20" s="1"/>
  <c r="W296" i="20"/>
  <c r="X296" i="20" s="1"/>
  <c r="Y296" i="20" s="1"/>
  <c r="W473" i="20"/>
  <c r="X473" i="20" s="1"/>
  <c r="Y473" i="20" s="1"/>
  <c r="W493" i="20"/>
  <c r="X493" i="20" s="1"/>
  <c r="Y493" i="20" s="1"/>
  <c r="W374" i="20"/>
  <c r="X374" i="20" s="1"/>
  <c r="Y374" i="20" s="1"/>
  <c r="W321" i="20"/>
  <c r="X321" i="20" s="1"/>
  <c r="Y321" i="20" s="1"/>
  <c r="W253" i="20"/>
  <c r="X253" i="20" s="1"/>
  <c r="Y253" i="20" s="1"/>
  <c r="W202" i="20"/>
  <c r="X202" i="20" s="1"/>
  <c r="Y202" i="20" s="1"/>
  <c r="W192" i="20"/>
  <c r="X192" i="20" s="1"/>
  <c r="Y192" i="20" s="1"/>
  <c r="W388" i="20"/>
  <c r="X388" i="20" s="1"/>
  <c r="Y388" i="20" s="1"/>
  <c r="W475" i="20"/>
  <c r="X475" i="20" s="1"/>
  <c r="Y475" i="20" s="1"/>
  <c r="W387" i="20"/>
  <c r="X387" i="20" s="1"/>
  <c r="Y387" i="20" s="1"/>
  <c r="W228" i="20"/>
  <c r="X228" i="20" s="1"/>
  <c r="Y228" i="20" s="1"/>
  <c r="W354" i="20"/>
  <c r="X354" i="20" s="1"/>
  <c r="Y354" i="20" s="1"/>
  <c r="W329" i="20"/>
  <c r="X329" i="20" s="1"/>
  <c r="Y329" i="20" s="1"/>
  <c r="W98" i="20"/>
  <c r="X98" i="20" s="1"/>
  <c r="Y98" i="20" s="1"/>
  <c r="W272" i="20"/>
  <c r="X272" i="20" s="1"/>
  <c r="Y272" i="20" s="1"/>
  <c r="W472" i="20"/>
  <c r="X472" i="20" s="1"/>
  <c r="Y472" i="20" s="1"/>
  <c r="W118" i="20"/>
  <c r="X118" i="20" s="1"/>
  <c r="Y118" i="20" s="1"/>
  <c r="W358" i="20"/>
  <c r="X358" i="20" s="1"/>
  <c r="Y358" i="20" s="1"/>
  <c r="W220" i="20"/>
  <c r="X220" i="20" s="1"/>
  <c r="Y220" i="20" s="1"/>
  <c r="W468" i="20"/>
  <c r="X468" i="20" s="1"/>
  <c r="Y468" i="20" s="1"/>
  <c r="W304" i="20"/>
  <c r="X304" i="20" s="1"/>
  <c r="Y304" i="20" s="1"/>
  <c r="W258" i="20"/>
  <c r="X258" i="20" s="1"/>
  <c r="Y258" i="20" s="1"/>
  <c r="W106" i="20"/>
  <c r="X106" i="20" s="1"/>
  <c r="Y106" i="20" s="1"/>
  <c r="W238" i="20"/>
  <c r="X238" i="20" s="1"/>
  <c r="Y238" i="20" s="1"/>
  <c r="W482" i="20"/>
  <c r="X482" i="20" s="1"/>
  <c r="Y482" i="20" s="1"/>
  <c r="W289" i="20"/>
  <c r="X289" i="20" s="1"/>
  <c r="Y289" i="20" s="1"/>
  <c r="W500" i="20"/>
  <c r="X500" i="20" s="1"/>
  <c r="Y500" i="20" s="1"/>
  <c r="W217" i="20"/>
  <c r="X217" i="20" s="1"/>
  <c r="Y217" i="20" s="1"/>
  <c r="W471" i="20"/>
  <c r="X471" i="20" s="1"/>
  <c r="Y471" i="20" s="1"/>
  <c r="W90" i="20"/>
  <c r="X90" i="20" s="1"/>
  <c r="Y90" i="20" s="1"/>
  <c r="W193" i="20"/>
  <c r="X193" i="20" s="1"/>
  <c r="Y193" i="20" s="1"/>
  <c r="W459" i="20"/>
  <c r="X459" i="20" s="1"/>
  <c r="Y459" i="20" s="1"/>
  <c r="W249" i="20"/>
  <c r="X249" i="20" s="1"/>
  <c r="Y249" i="20" s="1"/>
  <c r="W362" i="20"/>
  <c r="X362" i="20" s="1"/>
  <c r="Y362" i="20" s="1"/>
  <c r="W461" i="20"/>
  <c r="X461" i="20" s="1"/>
  <c r="Y461" i="20" s="1"/>
  <c r="W448" i="20"/>
  <c r="X448" i="20" s="1"/>
  <c r="Y448" i="20" s="1"/>
  <c r="W378" i="20"/>
  <c r="X378" i="20" s="1"/>
  <c r="Y378" i="20" s="1"/>
  <c r="W492" i="20"/>
  <c r="X492" i="20" s="1"/>
  <c r="Y492" i="20" s="1"/>
  <c r="W265" i="20"/>
  <c r="X265" i="20" s="1"/>
  <c r="Y265" i="20" s="1"/>
  <c r="W449" i="20"/>
  <c r="X449" i="20" s="1"/>
  <c r="Y449" i="20" s="1"/>
  <c r="W80" i="20"/>
  <c r="X80" i="20" s="1"/>
  <c r="Y80" i="20" s="1"/>
  <c r="W437" i="20"/>
  <c r="X437" i="20" s="1"/>
  <c r="Y437" i="20" s="1"/>
  <c r="W457" i="20"/>
  <c r="X457" i="20" s="1"/>
  <c r="Y457" i="20" s="1"/>
  <c r="W389" i="20"/>
  <c r="X389" i="20" s="1"/>
  <c r="Y389" i="20" s="1"/>
  <c r="W496" i="20"/>
  <c r="X496" i="20" s="1"/>
  <c r="Y496" i="20" s="1"/>
  <c r="W464" i="20"/>
  <c r="X464" i="20" s="1"/>
  <c r="Y464" i="20" s="1"/>
  <c r="W157" i="20"/>
  <c r="X157" i="20" s="1"/>
  <c r="Y157" i="20" s="1"/>
  <c r="W484" i="20"/>
  <c r="X484" i="20" s="1"/>
  <c r="Y484" i="20" s="1"/>
  <c r="W348" i="20"/>
  <c r="X348" i="20" s="1"/>
  <c r="Y348" i="20" s="1"/>
  <c r="P8" i="20"/>
  <c r="P9" i="20"/>
  <c r="P10" i="20"/>
  <c r="P14" i="20"/>
  <c r="P15" i="20"/>
  <c r="P21" i="20"/>
  <c r="P22" i="20"/>
  <c r="P23" i="20"/>
  <c r="P27" i="20"/>
  <c r="P28" i="20"/>
  <c r="P34" i="20"/>
  <c r="N8" i="20"/>
  <c r="N9" i="20"/>
  <c r="N10" i="20"/>
  <c r="N14" i="20"/>
  <c r="N15" i="20"/>
  <c r="N16" i="20"/>
  <c r="N21" i="20"/>
  <c r="N22" i="20"/>
  <c r="N23" i="20"/>
  <c r="N27" i="20"/>
  <c r="N28" i="20"/>
  <c r="N29" i="20"/>
  <c r="N34" i="20"/>
  <c r="X421" i="20" l="1"/>
  <c r="Y421" i="20" s="1"/>
  <c r="Z421" i="20" s="1"/>
  <c r="AA421" i="20" s="1"/>
  <c r="X460" i="20"/>
  <c r="Y460" i="20" s="1"/>
  <c r="Z460" i="20" s="1"/>
  <c r="AA460" i="20" s="1"/>
  <c r="X248" i="20"/>
  <c r="Y248" i="20" s="1"/>
  <c r="Z248" i="20" s="1"/>
  <c r="AA248" i="20" s="1"/>
  <c r="X156" i="20"/>
  <c r="Y156" i="20" s="1"/>
  <c r="Z156" i="20" s="1"/>
  <c r="AA156" i="20" s="1"/>
  <c r="X344" i="20"/>
  <c r="Y344" i="20" s="1"/>
  <c r="Z344" i="20" s="1"/>
  <c r="AA344" i="20" s="1"/>
  <c r="X501" i="20"/>
  <c r="Y501" i="20" s="1"/>
  <c r="Z501" i="20" s="1"/>
  <c r="AA501" i="20" s="1"/>
  <c r="V498" i="14"/>
  <c r="X328" i="14"/>
  <c r="V328" i="14"/>
  <c r="X89" i="14"/>
  <c r="V89" i="14"/>
  <c r="X219" i="14"/>
  <c r="V219" i="14"/>
  <c r="X195" i="14"/>
  <c r="V195" i="14"/>
  <c r="X112" i="14"/>
  <c r="V112" i="14"/>
  <c r="V444" i="14"/>
  <c r="V64" i="14"/>
  <c r="X214" i="14"/>
  <c r="V214" i="14"/>
  <c r="X56" i="14"/>
  <c r="V56" i="14"/>
  <c r="X121" i="14"/>
  <c r="V121" i="14"/>
  <c r="X266" i="14"/>
  <c r="V266" i="14"/>
  <c r="X420" i="14"/>
  <c r="V420" i="14"/>
  <c r="X411" i="14"/>
  <c r="V411" i="14"/>
  <c r="X373" i="14"/>
  <c r="V373" i="14"/>
  <c r="V107" i="14"/>
  <c r="V503" i="14"/>
  <c r="V136" i="14"/>
  <c r="X238" i="14"/>
  <c r="V238" i="14"/>
  <c r="X43" i="14"/>
  <c r="V43" i="14"/>
  <c r="X101" i="14"/>
  <c r="V101" i="14"/>
  <c r="X393" i="14"/>
  <c r="V393" i="14"/>
  <c r="X399" i="14"/>
  <c r="V399" i="14"/>
  <c r="X72" i="14"/>
  <c r="V72" i="14"/>
  <c r="X108" i="14"/>
  <c r="V108" i="14"/>
  <c r="X318" i="14"/>
  <c r="V318" i="14"/>
  <c r="X284" i="14"/>
  <c r="V284" i="14"/>
  <c r="X474" i="14"/>
  <c r="V474" i="14"/>
  <c r="X415" i="14"/>
  <c r="V415" i="14"/>
  <c r="X351" i="14"/>
  <c r="V351" i="14"/>
  <c r="X427" i="14"/>
  <c r="V427" i="14"/>
  <c r="X164" i="14"/>
  <c r="V164" i="14"/>
  <c r="X242" i="14"/>
  <c r="V242" i="14"/>
  <c r="X448" i="14"/>
  <c r="V448" i="14"/>
  <c r="X188" i="14"/>
  <c r="V188" i="14"/>
  <c r="X254" i="14"/>
  <c r="V254" i="14"/>
  <c r="X368" i="14"/>
  <c r="V368" i="14"/>
  <c r="X88" i="14"/>
  <c r="V88" i="14"/>
  <c r="X283" i="14"/>
  <c r="V283" i="14"/>
  <c r="X401" i="14"/>
  <c r="V401" i="14"/>
  <c r="X230" i="14"/>
  <c r="V230" i="14"/>
  <c r="X369" i="14"/>
  <c r="V369" i="14"/>
  <c r="X367" i="14"/>
  <c r="V367" i="14"/>
  <c r="X250" i="14"/>
  <c r="V250" i="14"/>
  <c r="X109" i="14"/>
  <c r="V109" i="14"/>
  <c r="X407" i="14"/>
  <c r="V407" i="14"/>
  <c r="X226" i="14"/>
  <c r="V226" i="14"/>
  <c r="X327" i="14"/>
  <c r="V327" i="14"/>
  <c r="X39" i="14"/>
  <c r="V39" i="14"/>
  <c r="X303" i="14"/>
  <c r="V303" i="14"/>
  <c r="X301" i="14"/>
  <c r="V301" i="14"/>
  <c r="X218" i="14"/>
  <c r="V218" i="14"/>
  <c r="X201" i="14"/>
  <c r="V201" i="14"/>
  <c r="X316" i="14"/>
  <c r="V316" i="14"/>
  <c r="X398" i="14"/>
  <c r="V398" i="14"/>
  <c r="X193" i="14"/>
  <c r="V193" i="14"/>
  <c r="X42" i="14"/>
  <c r="V42" i="14"/>
  <c r="X67" i="14"/>
  <c r="V67" i="14"/>
  <c r="X151" i="14"/>
  <c r="V151" i="14"/>
  <c r="X41" i="14"/>
  <c r="V41" i="14"/>
  <c r="X144" i="14"/>
  <c r="V144" i="14"/>
  <c r="X480" i="14"/>
  <c r="V480" i="14"/>
  <c r="X335" i="14"/>
  <c r="V335" i="14"/>
  <c r="X269" i="14"/>
  <c r="V269" i="14"/>
  <c r="X286" i="14"/>
  <c r="V286" i="14"/>
  <c r="X299" i="14"/>
  <c r="V299" i="14"/>
  <c r="X470" i="14"/>
  <c r="V470" i="14"/>
  <c r="X205" i="14"/>
  <c r="V205" i="14"/>
  <c r="X430" i="14"/>
  <c r="V430" i="14"/>
  <c r="X137" i="14"/>
  <c r="V137" i="14"/>
  <c r="X440" i="14"/>
  <c r="V440" i="14"/>
  <c r="X210" i="14"/>
  <c r="V210" i="14"/>
  <c r="X281" i="14"/>
  <c r="V281" i="14"/>
  <c r="X263" i="14"/>
  <c r="V263" i="14"/>
  <c r="X133" i="14"/>
  <c r="V133" i="14"/>
  <c r="X244" i="14"/>
  <c r="V244" i="14"/>
  <c r="X139" i="14"/>
  <c r="V139" i="14"/>
  <c r="X73" i="14"/>
  <c r="V73" i="14"/>
  <c r="X236" i="14"/>
  <c r="V236" i="14"/>
  <c r="X79" i="14"/>
  <c r="V79" i="14"/>
  <c r="X262" i="14"/>
  <c r="V262" i="14"/>
  <c r="X255" i="14"/>
  <c r="V255" i="14"/>
  <c r="X194" i="14"/>
  <c r="V194" i="14"/>
  <c r="X45" i="14"/>
  <c r="V45" i="14"/>
  <c r="X155" i="14"/>
  <c r="V155" i="14"/>
  <c r="X114" i="14"/>
  <c r="V114" i="14"/>
  <c r="X264" i="14"/>
  <c r="V264" i="14"/>
  <c r="X456" i="14"/>
  <c r="V456" i="14"/>
  <c r="X274" i="14"/>
  <c r="V274" i="14"/>
  <c r="X355" i="14"/>
  <c r="V355" i="14"/>
  <c r="X145" i="14"/>
  <c r="V145" i="14"/>
  <c r="X363" i="14"/>
  <c r="V363" i="14"/>
  <c r="X40" i="14"/>
  <c r="V40" i="14"/>
  <c r="X397" i="14"/>
  <c r="V397" i="14"/>
  <c r="X198" i="14"/>
  <c r="V198" i="14"/>
  <c r="X203" i="14"/>
  <c r="V203" i="14"/>
  <c r="X103" i="14"/>
  <c r="V103" i="14"/>
  <c r="X184" i="14"/>
  <c r="V184" i="14"/>
  <c r="X173" i="14"/>
  <c r="V173" i="14"/>
  <c r="X478" i="14"/>
  <c r="V478" i="14"/>
  <c r="V356" i="14"/>
  <c r="V346" i="14"/>
  <c r="V208" i="14"/>
  <c r="V119" i="14"/>
  <c r="V324" i="14"/>
  <c r="V167" i="14"/>
  <c r="V74" i="14"/>
  <c r="V343" i="14"/>
  <c r="V35" i="14"/>
  <c r="V216" i="14"/>
  <c r="V450" i="14"/>
  <c r="V189" i="14"/>
  <c r="V87" i="14"/>
  <c r="V354" i="14"/>
  <c r="V390" i="14"/>
  <c r="V65" i="14"/>
  <c r="X320" i="14"/>
  <c r="V320" i="14"/>
  <c r="X46" i="14"/>
  <c r="V46" i="14"/>
  <c r="X340" i="14"/>
  <c r="V340" i="14"/>
  <c r="X417" i="14"/>
  <c r="V417" i="14"/>
  <c r="X382" i="14"/>
  <c r="V382" i="14"/>
  <c r="X246" i="14"/>
  <c r="V246" i="14"/>
  <c r="X485" i="14"/>
  <c r="V485" i="14"/>
  <c r="X231" i="14"/>
  <c r="V231" i="14"/>
  <c r="X49" i="14"/>
  <c r="V49" i="14"/>
  <c r="X406" i="14"/>
  <c r="V406" i="14"/>
  <c r="X366" i="14"/>
  <c r="V366" i="14"/>
  <c r="X372" i="14"/>
  <c r="V372" i="14"/>
  <c r="X170" i="14"/>
  <c r="V170" i="14"/>
  <c r="X465" i="14"/>
  <c r="V465" i="14"/>
  <c r="X135" i="14"/>
  <c r="V135" i="14"/>
  <c r="X177" i="14"/>
  <c r="V177" i="14"/>
  <c r="X330" i="14"/>
  <c r="V330" i="14"/>
  <c r="X111" i="14"/>
  <c r="V111" i="14"/>
  <c r="X447" i="14"/>
  <c r="V447" i="14"/>
  <c r="X277" i="14"/>
  <c r="V277" i="14"/>
  <c r="X278" i="14"/>
  <c r="V278" i="14"/>
  <c r="X99" i="14"/>
  <c r="V99" i="14"/>
  <c r="X128" i="14"/>
  <c r="V128" i="14"/>
  <c r="X370" i="14"/>
  <c r="V370" i="14"/>
  <c r="X256" i="14"/>
  <c r="V256" i="14"/>
  <c r="X500" i="14"/>
  <c r="V500" i="14"/>
  <c r="X81" i="14"/>
  <c r="V81" i="14"/>
  <c r="X132" i="14"/>
  <c r="V132" i="14"/>
  <c r="X142" i="14"/>
  <c r="V142" i="14"/>
  <c r="X333" i="14"/>
  <c r="V333" i="14"/>
  <c r="X334" i="14"/>
  <c r="V334" i="14"/>
  <c r="X213" i="14"/>
  <c r="V213" i="14"/>
  <c r="X371" i="14"/>
  <c r="V371" i="14"/>
  <c r="X247" i="14"/>
  <c r="V247" i="14"/>
  <c r="X429" i="14"/>
  <c r="V429" i="14"/>
  <c r="X395" i="14"/>
  <c r="V395" i="14"/>
  <c r="X149" i="14"/>
  <c r="V149" i="14"/>
  <c r="X179" i="14"/>
  <c r="V179" i="14"/>
  <c r="X337" i="14"/>
  <c r="V337" i="14"/>
  <c r="X280" i="14"/>
  <c r="V280" i="14"/>
  <c r="X271" i="14"/>
  <c r="V271" i="14"/>
  <c r="X234" i="14"/>
  <c r="V234" i="14"/>
  <c r="X113" i="14"/>
  <c r="V113" i="14"/>
  <c r="X38" i="14"/>
  <c r="V38" i="14"/>
  <c r="X159" i="14"/>
  <c r="V159" i="14"/>
  <c r="X163" i="14"/>
  <c r="V163" i="14"/>
  <c r="X431" i="14"/>
  <c r="V431" i="14"/>
  <c r="X166" i="14"/>
  <c r="V166" i="14"/>
  <c r="X53" i="14"/>
  <c r="V53" i="14"/>
  <c r="X141" i="14"/>
  <c r="V141" i="14"/>
  <c r="X153" i="14"/>
  <c r="V153" i="14"/>
  <c r="X239" i="14"/>
  <c r="V239" i="14"/>
  <c r="X233" i="14"/>
  <c r="V233" i="14"/>
  <c r="X287" i="14"/>
  <c r="V287" i="14"/>
  <c r="X225" i="14"/>
  <c r="V225" i="14"/>
  <c r="X486" i="14"/>
  <c r="V486" i="14"/>
  <c r="X298" i="14"/>
  <c r="V298" i="14"/>
  <c r="X361" i="14"/>
  <c r="V361" i="14"/>
  <c r="X405" i="14"/>
  <c r="V405" i="14"/>
  <c r="X364" i="14"/>
  <c r="V364" i="14"/>
  <c r="X221" i="14"/>
  <c r="V221" i="14"/>
  <c r="X94" i="14"/>
  <c r="V94" i="14"/>
  <c r="X273" i="14"/>
  <c r="V273" i="14"/>
  <c r="X428" i="14"/>
  <c r="V428" i="14"/>
  <c r="X180" i="14"/>
  <c r="V180" i="14"/>
  <c r="X57" i="14"/>
  <c r="V57" i="14"/>
  <c r="X434" i="14"/>
  <c r="V434" i="14"/>
  <c r="X185" i="14"/>
  <c r="V185" i="14"/>
  <c r="X171" i="14"/>
  <c r="V171" i="14"/>
  <c r="X91" i="14"/>
  <c r="V91" i="14"/>
  <c r="X143" i="14"/>
  <c r="V143" i="14"/>
  <c r="X477" i="14"/>
  <c r="V477" i="14"/>
  <c r="X412" i="14"/>
  <c r="V412" i="14"/>
  <c r="X314" i="14"/>
  <c r="V314" i="14"/>
  <c r="X190" i="14"/>
  <c r="V190" i="14"/>
  <c r="X54" i="14"/>
  <c r="V54" i="14"/>
  <c r="X391" i="14"/>
  <c r="V391" i="14"/>
  <c r="X181" i="14"/>
  <c r="V181" i="14"/>
  <c r="X129" i="14"/>
  <c r="V129" i="14"/>
  <c r="X51" i="14"/>
  <c r="V51" i="14"/>
  <c r="X499" i="14"/>
  <c r="V499" i="14"/>
  <c r="X59" i="14"/>
  <c r="V59" i="14"/>
  <c r="X50" i="14"/>
  <c r="V50" i="14"/>
  <c r="X240" i="14"/>
  <c r="V240" i="14"/>
  <c r="X466" i="14"/>
  <c r="V466" i="14"/>
  <c r="X77" i="14"/>
  <c r="V77" i="14"/>
  <c r="X86" i="14"/>
  <c r="V86" i="14"/>
  <c r="X375" i="14"/>
  <c r="V375" i="14"/>
  <c r="X237" i="14"/>
  <c r="V237" i="14"/>
  <c r="X158" i="14"/>
  <c r="V158" i="14"/>
  <c r="X502" i="14"/>
  <c r="V502" i="14"/>
  <c r="X443" i="14"/>
  <c r="V443" i="14"/>
  <c r="X418" i="14"/>
  <c r="V418" i="14"/>
  <c r="X191" i="14"/>
  <c r="V191" i="14"/>
  <c r="X292" i="14"/>
  <c r="V292" i="14"/>
  <c r="X458" i="14"/>
  <c r="V458" i="14"/>
  <c r="X396" i="14"/>
  <c r="V396" i="14"/>
  <c r="X342" i="14"/>
  <c r="V342" i="14"/>
  <c r="X322" i="14"/>
  <c r="V322" i="14"/>
  <c r="X473" i="14"/>
  <c r="V473" i="14"/>
  <c r="X206" i="14"/>
  <c r="V206" i="14"/>
  <c r="X341" i="14"/>
  <c r="V341" i="14"/>
  <c r="X52" i="14"/>
  <c r="V52" i="14"/>
  <c r="X307" i="14"/>
  <c r="V307" i="14"/>
  <c r="X146" i="14"/>
  <c r="V146" i="14"/>
  <c r="X96" i="14"/>
  <c r="V96" i="14"/>
  <c r="X381" i="14"/>
  <c r="V381" i="14"/>
  <c r="X232" i="14"/>
  <c r="V232" i="14"/>
  <c r="X419" i="14"/>
  <c r="V419" i="14"/>
  <c r="X76" i="14"/>
  <c r="V76" i="14"/>
  <c r="X105" i="14"/>
  <c r="V105" i="14"/>
  <c r="X494" i="14"/>
  <c r="V494" i="14"/>
  <c r="X209" i="14"/>
  <c r="V209" i="14"/>
  <c r="X44" i="14"/>
  <c r="V44" i="14"/>
  <c r="X70" i="14"/>
  <c r="V70" i="14"/>
  <c r="X360" i="14"/>
  <c r="V360" i="14"/>
  <c r="X365" i="14"/>
  <c r="V365" i="14"/>
  <c r="X223" i="14"/>
  <c r="V223" i="14"/>
  <c r="X336" i="14"/>
  <c r="V336" i="14"/>
  <c r="X482" i="14"/>
  <c r="V482" i="14"/>
  <c r="X162" i="14"/>
  <c r="V162" i="14"/>
  <c r="X441" i="14"/>
  <c r="V441" i="14"/>
  <c r="X131" i="14"/>
  <c r="V131" i="14"/>
  <c r="X345" i="14"/>
  <c r="V345" i="14"/>
  <c r="X97" i="14"/>
  <c r="V97" i="14"/>
  <c r="X349" i="14"/>
  <c r="V349" i="14"/>
  <c r="X270" i="14"/>
  <c r="V270" i="14"/>
  <c r="X403" i="14"/>
  <c r="V403" i="14"/>
  <c r="X116" i="14"/>
  <c r="V116" i="14"/>
  <c r="X199" i="14"/>
  <c r="V199" i="14"/>
  <c r="X211" i="14"/>
  <c r="V211" i="14"/>
  <c r="X414" i="14"/>
  <c r="V414" i="14"/>
  <c r="X489" i="14"/>
  <c r="V489" i="14"/>
  <c r="V58" i="14"/>
  <c r="X152" i="14"/>
  <c r="V152" i="14"/>
  <c r="X150" i="14"/>
  <c r="V150" i="14"/>
  <c r="X442" i="14"/>
  <c r="V442" i="14"/>
  <c r="X323" i="14"/>
  <c r="V323" i="14"/>
  <c r="X47" i="14"/>
  <c r="V47" i="14"/>
  <c r="X325" i="14"/>
  <c r="V325" i="14"/>
  <c r="X123" i="14"/>
  <c r="V123" i="14"/>
  <c r="X471" i="14"/>
  <c r="V471" i="14"/>
  <c r="X183" i="14"/>
  <c r="V183" i="14"/>
  <c r="X481" i="14"/>
  <c r="V481" i="14"/>
  <c r="X319" i="14"/>
  <c r="V319" i="14"/>
  <c r="X187" i="14"/>
  <c r="V187" i="14"/>
  <c r="X426" i="14"/>
  <c r="V426" i="14"/>
  <c r="X310" i="14"/>
  <c r="V310" i="14"/>
  <c r="X338" i="14"/>
  <c r="V338" i="14"/>
  <c r="X445" i="14"/>
  <c r="V445" i="14"/>
  <c r="X215" i="14"/>
  <c r="V215" i="14"/>
  <c r="X475" i="14"/>
  <c r="V475" i="14"/>
  <c r="X124" i="14"/>
  <c r="V124" i="14"/>
  <c r="X446" i="14"/>
  <c r="V446" i="14"/>
  <c r="X339" i="14"/>
  <c r="V339" i="14"/>
  <c r="X462" i="14"/>
  <c r="V462" i="14"/>
  <c r="X235" i="14"/>
  <c r="V235" i="14"/>
  <c r="X275" i="14"/>
  <c r="V275" i="14"/>
  <c r="X423" i="14"/>
  <c r="V423" i="14"/>
  <c r="X127" i="14"/>
  <c r="V127" i="14"/>
  <c r="X207" i="14"/>
  <c r="V207" i="14"/>
  <c r="X394" i="14"/>
  <c r="V394" i="14"/>
  <c r="X174" i="14"/>
  <c r="V174" i="14"/>
  <c r="X125" i="14"/>
  <c r="V125" i="14"/>
  <c r="X261" i="14"/>
  <c r="V261" i="14"/>
  <c r="X98" i="14"/>
  <c r="V98" i="14"/>
  <c r="X332" i="14"/>
  <c r="V332" i="14"/>
  <c r="X400" i="14"/>
  <c r="V400" i="14"/>
  <c r="X200" i="14"/>
  <c r="V200" i="14"/>
  <c r="X251" i="14"/>
  <c r="V251" i="14"/>
  <c r="X172" i="14"/>
  <c r="V172" i="14"/>
  <c r="X312" i="14"/>
  <c r="V312" i="14"/>
  <c r="X102" i="14"/>
  <c r="V102" i="14"/>
  <c r="X36" i="14"/>
  <c r="V36" i="14"/>
  <c r="X204" i="14"/>
  <c r="V204" i="14"/>
  <c r="X438" i="14"/>
  <c r="V438" i="14"/>
  <c r="X293" i="14"/>
  <c r="V293" i="14"/>
  <c r="X252" i="14"/>
  <c r="V252" i="14"/>
  <c r="X315" i="14"/>
  <c r="V315" i="14"/>
  <c r="X347" i="14"/>
  <c r="V347" i="14"/>
  <c r="X196" i="14"/>
  <c r="V196" i="14"/>
  <c r="X379" i="14"/>
  <c r="V379" i="14"/>
  <c r="V490" i="14"/>
  <c r="V83" i="14"/>
  <c r="V61" i="14"/>
  <c r="V186" i="14"/>
  <c r="V455" i="14"/>
  <c r="V169" i="14"/>
  <c r="V439" i="14"/>
  <c r="V291" i="14"/>
  <c r="V388" i="14"/>
  <c r="V175" i="14"/>
  <c r="V383" i="14"/>
  <c r="V331" i="14"/>
  <c r="V350" i="14"/>
  <c r="V37" i="14"/>
  <c r="V104" i="14"/>
  <c r="V282" i="14"/>
  <c r="V243" i="14"/>
  <c r="V75" i="14"/>
  <c r="V385" i="14"/>
  <c r="V377" i="14"/>
  <c r="V118" i="14"/>
  <c r="V402" i="14"/>
  <c r="V115" i="14"/>
  <c r="V357" i="14"/>
  <c r="V311" i="14"/>
  <c r="V228" i="14"/>
  <c r="V93" i="14"/>
  <c r="V95" i="14"/>
  <c r="V353" i="14"/>
  <c r="V69" i="14"/>
  <c r="V384" i="14"/>
  <c r="V267" i="14"/>
  <c r="V176" i="14"/>
  <c r="V48" i="14"/>
  <c r="V227" i="14"/>
  <c r="V386" i="14"/>
  <c r="V317" i="14"/>
  <c r="V126" i="14"/>
  <c r="V85" i="14"/>
  <c r="V110" i="14"/>
  <c r="V359" i="14"/>
  <c r="V134" i="14"/>
  <c r="V295" i="14"/>
  <c r="V259" i="14"/>
  <c r="V147" i="14"/>
  <c r="U58" i="20"/>
  <c r="V58" i="20" s="1"/>
  <c r="W58" i="20" s="1"/>
  <c r="U290" i="20"/>
  <c r="V290" i="20" s="1"/>
  <c r="W290" i="20" s="1"/>
  <c r="W43" i="20"/>
  <c r="W141" i="20"/>
  <c r="W133" i="20"/>
  <c r="X133" i="20" s="1"/>
  <c r="Y133" i="20" s="1"/>
  <c r="W399" i="20"/>
  <c r="W83" i="20"/>
  <c r="W119" i="20"/>
  <c r="W225" i="20"/>
  <c r="X225" i="20" s="1"/>
  <c r="Y225" i="20" s="1"/>
  <c r="W247" i="20"/>
  <c r="X247" i="20" s="1"/>
  <c r="Y247" i="20" s="1"/>
  <c r="W181" i="20"/>
  <c r="W218" i="20"/>
  <c r="W104" i="20"/>
  <c r="X104" i="20" s="1"/>
  <c r="Y104" i="20" s="1"/>
  <c r="W499" i="20"/>
  <c r="X499" i="20" s="1"/>
  <c r="Y499" i="20" s="1"/>
  <c r="W200" i="20"/>
  <c r="W324" i="20"/>
  <c r="X324" i="20" s="1"/>
  <c r="Y324" i="20" s="1"/>
  <c r="W38" i="20"/>
  <c r="W158" i="20"/>
  <c r="X158" i="20" s="1"/>
  <c r="Y158" i="20" s="1"/>
  <c r="W208" i="20"/>
  <c r="W252" i="20"/>
  <c r="W50" i="20"/>
  <c r="W123" i="20"/>
  <c r="X123" i="20" s="1"/>
  <c r="Y123" i="20" s="1"/>
  <c r="W52" i="20"/>
  <c r="W330" i="20"/>
  <c r="X330" i="20" s="1"/>
  <c r="Y330" i="20" s="1"/>
  <c r="W371" i="20"/>
  <c r="W327" i="20"/>
  <c r="W107" i="20"/>
  <c r="X107" i="20" s="1"/>
  <c r="Y107" i="20" s="1"/>
  <c r="W73" i="20"/>
  <c r="W406" i="20"/>
  <c r="X406" i="20" s="1"/>
  <c r="Y406" i="20" s="1"/>
  <c r="W136" i="20"/>
  <c r="W411" i="20"/>
  <c r="W194" i="20"/>
  <c r="W279" i="20"/>
  <c r="X279" i="20" s="1"/>
  <c r="Y279" i="20" s="1"/>
  <c r="W341" i="20"/>
  <c r="W277" i="20"/>
  <c r="X277" i="20" s="1"/>
  <c r="Y277" i="20" s="1"/>
  <c r="W298" i="20"/>
  <c r="X298" i="20" s="1"/>
  <c r="Y298" i="20" s="1"/>
  <c r="W215" i="20"/>
  <c r="X215" i="20" s="1"/>
  <c r="Y215" i="20" s="1"/>
  <c r="W490" i="20"/>
  <c r="X490" i="20" s="1"/>
  <c r="Y490" i="20" s="1"/>
  <c r="W334" i="20"/>
  <c r="X334" i="20" s="1"/>
  <c r="Y334" i="20" s="1"/>
  <c r="W159" i="20"/>
  <c r="W99" i="20"/>
  <c r="W67" i="20"/>
  <c r="W109" i="20"/>
  <c r="X109" i="20" s="1"/>
  <c r="Y109" i="20" s="1"/>
  <c r="W250" i="20"/>
  <c r="W108" i="20"/>
  <c r="W96" i="20"/>
  <c r="X96" i="20" s="1"/>
  <c r="Y96" i="20" s="1"/>
  <c r="W114" i="20"/>
  <c r="W232" i="20"/>
  <c r="X232" i="20" s="1"/>
  <c r="Y232" i="20" s="1"/>
  <c r="W342" i="20"/>
  <c r="X342" i="20" s="1"/>
  <c r="Y342" i="20" s="1"/>
  <c r="W191" i="20"/>
  <c r="W326" i="20"/>
  <c r="W71" i="20"/>
  <c r="X71" i="20" s="1"/>
  <c r="Y71" i="20" s="1"/>
  <c r="W155" i="20"/>
  <c r="X155" i="20" s="1"/>
  <c r="Y155" i="20" s="1"/>
  <c r="W495" i="20"/>
  <c r="W368" i="20"/>
  <c r="X368" i="20" s="1"/>
  <c r="Y368" i="20" s="1"/>
  <c r="W180" i="20"/>
  <c r="W183" i="20"/>
  <c r="W131" i="20"/>
  <c r="W189" i="20"/>
  <c r="X189" i="20" s="1"/>
  <c r="Y189" i="20" s="1"/>
  <c r="W259" i="20"/>
  <c r="W151" i="20"/>
  <c r="X151" i="20" s="1"/>
  <c r="Y151" i="20" s="1"/>
  <c r="W320" i="20"/>
  <c r="X320" i="20" s="1"/>
  <c r="Y320" i="20" s="1"/>
  <c r="W201" i="20"/>
  <c r="X201" i="20" s="1"/>
  <c r="Y201" i="20" s="1"/>
  <c r="W81" i="20"/>
  <c r="X81" i="20" s="1"/>
  <c r="Y81" i="20" s="1"/>
  <c r="W42" i="20"/>
  <c r="W401" i="20"/>
  <c r="W230" i="20"/>
  <c r="X230" i="20" s="1"/>
  <c r="Y230" i="20" s="1"/>
  <c r="W282" i="20"/>
  <c r="W343" i="20"/>
  <c r="W345" i="20"/>
  <c r="W373" i="20"/>
  <c r="W322" i="20"/>
  <c r="W481" i="20"/>
  <c r="W428" i="20"/>
  <c r="X428" i="20" s="1"/>
  <c r="Y428" i="20" s="1"/>
  <c r="W231" i="20"/>
  <c r="W403" i="20"/>
  <c r="X403" i="20" s="1"/>
  <c r="Y403" i="20" s="1"/>
  <c r="W223" i="20"/>
  <c r="X223" i="20" s="1"/>
  <c r="Y223" i="20" s="1"/>
  <c r="W63" i="20"/>
  <c r="W204" i="20"/>
  <c r="X204" i="20" s="1"/>
  <c r="Y204" i="20" s="1"/>
  <c r="W315" i="20"/>
  <c r="X315" i="20" s="1"/>
  <c r="Y315" i="20" s="1"/>
  <c r="W438" i="20"/>
  <c r="W110" i="20"/>
  <c r="X110" i="20" s="1"/>
  <c r="Y110" i="20" s="1"/>
  <c r="W236" i="20"/>
  <c r="W346" i="20"/>
  <c r="X346" i="20" s="1"/>
  <c r="Y346" i="20" s="1"/>
  <c r="W48" i="20"/>
  <c r="W377" i="20"/>
  <c r="W173" i="20"/>
  <c r="W221" i="20"/>
  <c r="W56" i="20"/>
  <c r="W46" i="20"/>
  <c r="X46" i="20" s="1"/>
  <c r="Y46" i="20" s="1"/>
  <c r="W372" i="20"/>
  <c r="W339" i="20"/>
  <c r="W395" i="20"/>
  <c r="X395" i="20" s="1"/>
  <c r="Y395" i="20" s="1"/>
  <c r="W132" i="20"/>
  <c r="X132" i="20" s="1"/>
  <c r="Y132" i="20" s="1"/>
  <c r="W186" i="20"/>
  <c r="W494" i="20"/>
  <c r="X494" i="20" s="1"/>
  <c r="Y494" i="20" s="1"/>
  <c r="W237" i="20"/>
  <c r="W244" i="20"/>
  <c r="W243" i="20"/>
  <c r="X243" i="20" s="1"/>
  <c r="Y243" i="20" s="1"/>
  <c r="W280" i="20"/>
  <c r="X280" i="20" s="1"/>
  <c r="Y280" i="20" s="1"/>
  <c r="W423" i="20"/>
  <c r="W40" i="20"/>
  <c r="W364" i="20"/>
  <c r="X364" i="20" s="1"/>
  <c r="Y364" i="20" s="1"/>
  <c r="W380" i="20"/>
  <c r="W398" i="20"/>
  <c r="W139" i="20"/>
  <c r="W412" i="20"/>
  <c r="W352" i="20"/>
  <c r="W169" i="20"/>
  <c r="W332" i="20"/>
  <c r="W309" i="20"/>
  <c r="W396" i="20"/>
  <c r="W199" i="20"/>
  <c r="W57" i="20"/>
  <c r="W178" i="20"/>
  <c r="X178" i="20" s="1"/>
  <c r="Y178" i="20" s="1"/>
  <c r="W197" i="20"/>
  <c r="W355" i="20"/>
  <c r="W128" i="20"/>
  <c r="W53" i="20"/>
  <c r="W485" i="20"/>
  <c r="X485" i="20" s="1"/>
  <c r="Y485" i="20" s="1"/>
  <c r="W386" i="20"/>
  <c r="X386" i="20" s="1"/>
  <c r="Y386" i="20" s="1"/>
  <c r="W359" i="20"/>
  <c r="X359" i="20" s="1"/>
  <c r="Y359" i="20" s="1"/>
  <c r="W152" i="20"/>
  <c r="W49" i="20"/>
  <c r="W470" i="20"/>
  <c r="X470" i="20" s="1"/>
  <c r="Y470" i="20" s="1"/>
  <c r="W376" i="20"/>
  <c r="W170" i="20"/>
  <c r="W210" i="20"/>
  <c r="W44" i="20"/>
  <c r="W82" i="20"/>
  <c r="X82" i="20" s="1"/>
  <c r="Y82" i="20" s="1"/>
  <c r="W254" i="20"/>
  <c r="X254" i="20" s="1"/>
  <c r="Y254" i="20" s="1"/>
  <c r="W203" i="20"/>
  <c r="W308" i="20"/>
  <c r="X308" i="20" s="1"/>
  <c r="Y308" i="20" s="1"/>
  <c r="W41" i="20"/>
  <c r="W142" i="20"/>
  <c r="X142" i="20" s="1"/>
  <c r="Y142" i="20" s="1"/>
  <c r="W316" i="20"/>
  <c r="W227" i="20"/>
  <c r="X227" i="20" s="1"/>
  <c r="Y227" i="20" s="1"/>
  <c r="W86" i="20"/>
  <c r="W273" i="20"/>
  <c r="X273" i="20" s="1"/>
  <c r="Y273" i="20" s="1"/>
  <c r="W93" i="20"/>
  <c r="W319" i="20"/>
  <c r="W400" i="20"/>
  <c r="W361" i="20"/>
  <c r="X361" i="20" s="1"/>
  <c r="Y361" i="20" s="1"/>
  <c r="W188" i="20"/>
  <c r="W469" i="20"/>
  <c r="W310" i="20"/>
  <c r="X310" i="20" s="1"/>
  <c r="Y310" i="20" s="1"/>
  <c r="W94" i="20"/>
  <c r="W162" i="20"/>
  <c r="W51" i="20"/>
  <c r="W184" i="20"/>
  <c r="W153" i="20"/>
  <c r="W171" i="20"/>
  <c r="X171" i="20" s="1"/>
  <c r="Y171" i="20" s="1"/>
  <c r="W391" i="20"/>
  <c r="W291" i="20"/>
  <c r="W39" i="20"/>
  <c r="W176" i="20"/>
  <c r="W317" i="20"/>
  <c r="W126" i="20"/>
  <c r="X126" i="20" s="1"/>
  <c r="Y126" i="20" s="1"/>
  <c r="W394" i="20"/>
  <c r="X394" i="20" s="1"/>
  <c r="Y394" i="20" s="1"/>
  <c r="W175" i="20"/>
  <c r="X175" i="20" s="1"/>
  <c r="Y175" i="20" s="1"/>
  <c r="W213" i="20"/>
  <c r="W443" i="20"/>
  <c r="X443" i="20" s="1"/>
  <c r="Y443" i="20" s="1"/>
  <c r="W240" i="20"/>
  <c r="W144" i="20"/>
  <c r="X144" i="20" s="1"/>
  <c r="Y144" i="20" s="1"/>
  <c r="W70" i="20"/>
  <c r="X70" i="20" s="1"/>
  <c r="Y70" i="20" s="1"/>
  <c r="W451" i="20"/>
  <c r="X451" i="20" s="1"/>
  <c r="Y451" i="20" s="1"/>
  <c r="W275" i="20"/>
  <c r="W311" i="20"/>
  <c r="W426" i="20"/>
  <c r="X426" i="20" s="1"/>
  <c r="Y426" i="20" s="1"/>
  <c r="W256" i="20"/>
  <c r="X256" i="20" s="1"/>
  <c r="Y256" i="20" s="1"/>
  <c r="W264" i="20"/>
  <c r="X264" i="20" s="1"/>
  <c r="Y264" i="20" s="1"/>
  <c r="W134" i="20"/>
  <c r="W292" i="20"/>
  <c r="W66" i="20"/>
  <c r="W125" i="20"/>
  <c r="W205" i="20"/>
  <c r="W419" i="20"/>
  <c r="W85" i="20"/>
  <c r="W503" i="20"/>
  <c r="X503" i="20" s="1"/>
  <c r="Y503" i="20" s="1"/>
  <c r="W325" i="20"/>
  <c r="W271" i="20"/>
  <c r="W47" i="20"/>
  <c r="W146" i="20"/>
  <c r="W270" i="20"/>
  <c r="W284" i="20"/>
  <c r="W323" i="20"/>
  <c r="X323" i="20" s="1"/>
  <c r="Y323" i="20" s="1"/>
  <c r="W439" i="20"/>
  <c r="X439" i="20" s="1"/>
  <c r="Y439" i="20" s="1"/>
  <c r="W281" i="20"/>
  <c r="X281" i="20" s="1"/>
  <c r="Y281" i="20" s="1"/>
  <c r="W167" i="20"/>
  <c r="X167" i="20" s="1"/>
  <c r="Y167" i="20" s="1"/>
  <c r="W149" i="20"/>
  <c r="W299" i="20"/>
  <c r="X299" i="20" s="1"/>
  <c r="Y299" i="20" s="1"/>
  <c r="W124" i="20"/>
  <c r="X124" i="20" s="1"/>
  <c r="Y124" i="20" s="1"/>
  <c r="W263" i="20"/>
  <c r="W101" i="20"/>
  <c r="W185" i="20"/>
  <c r="W390" i="20"/>
  <c r="W384" i="20"/>
  <c r="W356" i="20"/>
  <c r="X356" i="20" s="1"/>
  <c r="Y356" i="20" s="1"/>
  <c r="W397" i="20"/>
  <c r="X397" i="20" s="1"/>
  <c r="Y397" i="20" s="1"/>
  <c r="W219" i="20"/>
  <c r="X219" i="20" s="1"/>
  <c r="Y219" i="20" s="1"/>
  <c r="W45" i="20"/>
  <c r="W458" i="20"/>
  <c r="W318" i="20"/>
  <c r="W314" i="20"/>
  <c r="W312" i="20"/>
  <c r="W216" i="20"/>
  <c r="X216" i="20" s="1"/>
  <c r="Y216" i="20" s="1"/>
  <c r="W360" i="20"/>
  <c r="X360" i="20" s="1"/>
  <c r="Y360" i="20" s="1"/>
  <c r="W72" i="20"/>
  <c r="X72" i="20" s="1"/>
  <c r="Y72" i="20" s="1"/>
  <c r="W135" i="20"/>
  <c r="X135" i="20" s="1"/>
  <c r="Y135" i="20" s="1"/>
  <c r="W307" i="20"/>
  <c r="X307" i="20" s="1"/>
  <c r="Y307" i="20" s="1"/>
  <c r="Z276" i="20"/>
  <c r="AA276" i="20" s="1"/>
  <c r="Z268" i="20"/>
  <c r="AA268" i="20" s="1"/>
  <c r="Z297" i="20"/>
  <c r="AA297" i="20" s="1"/>
  <c r="Z222" i="20"/>
  <c r="AA222" i="20" s="1"/>
  <c r="Z479" i="20"/>
  <c r="AA479" i="20" s="1"/>
  <c r="Z410" i="20"/>
  <c r="AA410" i="20" s="1"/>
  <c r="Z116" i="20"/>
  <c r="AA116" i="20" s="1"/>
  <c r="Z260" i="20"/>
  <c r="AA260" i="20" s="1"/>
  <c r="Z60" i="20"/>
  <c r="AA60" i="20" s="1"/>
  <c r="Z453" i="20"/>
  <c r="AA453" i="20" s="1"/>
  <c r="Z432" i="20"/>
  <c r="AA432" i="20" s="1"/>
  <c r="Z140" i="20"/>
  <c r="AA140" i="20" s="1"/>
  <c r="Z55" i="20"/>
  <c r="AA55" i="20" s="1"/>
  <c r="Z54" i="20"/>
  <c r="AA54" i="20" s="1"/>
  <c r="W147" i="20"/>
  <c r="X147" i="20" s="1"/>
  <c r="Y147" i="20" s="1"/>
  <c r="Z257" i="20"/>
  <c r="AA257" i="20" s="1"/>
  <c r="Z452" i="20"/>
  <c r="AA452" i="20" s="1"/>
  <c r="Z483" i="20"/>
  <c r="AA483" i="20" s="1"/>
  <c r="Z491" i="20"/>
  <c r="AA491" i="20" s="1"/>
  <c r="Z168" i="20"/>
  <c r="AA168" i="20" s="1"/>
  <c r="Z404" i="20"/>
  <c r="AA404" i="20" s="1"/>
  <c r="Z488" i="20"/>
  <c r="AA488" i="20" s="1"/>
  <c r="W353" i="20"/>
  <c r="X353" i="20" s="1"/>
  <c r="Y353" i="20" s="1"/>
  <c r="W37" i="20"/>
  <c r="X37" i="20" s="1"/>
  <c r="Y37" i="20" s="1"/>
  <c r="W434" i="20"/>
  <c r="X434" i="20" s="1"/>
  <c r="Y434" i="20" s="1"/>
  <c r="W370" i="20"/>
  <c r="X370" i="20" s="1"/>
  <c r="Y370" i="20" s="1"/>
  <c r="Z497" i="20"/>
  <c r="AA497" i="20" s="1"/>
  <c r="Z454" i="20"/>
  <c r="AA454" i="20" s="1"/>
  <c r="Z424" i="20"/>
  <c r="AA424" i="20" s="1"/>
  <c r="Z407" i="20"/>
  <c r="AA407" i="20" s="1"/>
  <c r="Z69" i="20"/>
  <c r="AA69" i="20" s="1"/>
  <c r="Z436" i="20"/>
  <c r="AA436" i="20" s="1"/>
  <c r="Z427" i="20"/>
  <c r="AA427" i="20" s="1"/>
  <c r="Z36" i="20"/>
  <c r="AA36" i="20" s="1"/>
  <c r="Z300" i="20"/>
  <c r="AA300" i="20" s="1"/>
  <c r="Z68" i="20"/>
  <c r="AA68" i="20" s="1"/>
  <c r="Z229" i="20"/>
  <c r="AA229" i="20" s="1"/>
  <c r="Z154" i="20"/>
  <c r="AA154" i="20" s="1"/>
  <c r="Z92" i="20"/>
  <c r="AA92" i="20" s="1"/>
  <c r="W64" i="20"/>
  <c r="X64" i="20" s="1"/>
  <c r="Y64" i="20" s="1"/>
  <c r="Z465" i="20"/>
  <c r="AA465" i="20" s="1"/>
  <c r="Z447" i="20"/>
  <c r="AA447" i="20" s="1"/>
  <c r="Z435" i="20"/>
  <c r="AA435" i="20" s="1"/>
  <c r="Z375" i="20"/>
  <c r="AA375" i="20" s="1"/>
  <c r="Z433" i="20"/>
  <c r="AA433" i="20" s="1"/>
  <c r="Z224" i="20"/>
  <c r="AA224" i="20" s="1"/>
  <c r="Z487" i="20"/>
  <c r="AA487" i="20" s="1"/>
  <c r="Z148" i="20"/>
  <c r="AA148" i="20" s="1"/>
  <c r="Z100" i="20"/>
  <c r="AA100" i="20" s="1"/>
  <c r="Z306" i="20"/>
  <c r="AA306" i="20" s="1"/>
  <c r="Z415" i="20"/>
  <c r="AA415" i="20" s="1"/>
  <c r="Z463" i="20"/>
  <c r="AA463" i="20" s="1"/>
  <c r="Z422" i="20"/>
  <c r="AA422" i="20" s="1"/>
  <c r="Z305" i="20"/>
  <c r="AA305" i="20" s="1"/>
  <c r="Z160" i="20"/>
  <c r="AA160" i="20" s="1"/>
  <c r="W61" i="20"/>
  <c r="X61" i="20" s="1"/>
  <c r="Y61" i="20" s="1"/>
  <c r="W89" i="20"/>
  <c r="X89" i="20" s="1"/>
  <c r="Y89" i="20" s="1"/>
  <c r="W35" i="20"/>
  <c r="X35" i="20" s="1"/>
  <c r="Y35" i="20" s="1"/>
  <c r="Z130" i="20"/>
  <c r="AA130" i="20" s="1"/>
  <c r="Z408" i="20"/>
  <c r="AA408" i="20" s="1"/>
  <c r="Z467" i="20"/>
  <c r="AA467" i="20" s="1"/>
  <c r="Z431" i="20"/>
  <c r="AA431" i="20" s="1"/>
  <c r="Z245" i="20"/>
  <c r="AA245" i="20" s="1"/>
  <c r="Z215" i="20"/>
  <c r="AA215" i="20" s="1"/>
  <c r="W295" i="20"/>
  <c r="X295" i="20" s="1"/>
  <c r="Y295" i="20" s="1"/>
  <c r="Z442" i="20"/>
  <c r="AA442" i="20" s="1"/>
  <c r="Z392" i="20"/>
  <c r="AA392" i="20" s="1"/>
  <c r="Z84" i="20"/>
  <c r="AA84" i="20" s="1"/>
  <c r="Z416" i="20"/>
  <c r="AA416" i="20" s="1"/>
  <c r="Z62" i="20"/>
  <c r="AA62" i="20" s="1"/>
  <c r="Z246" i="20"/>
  <c r="AA246" i="20" s="1"/>
  <c r="W97" i="20"/>
  <c r="X97" i="20" s="1"/>
  <c r="Y97" i="20" s="1"/>
  <c r="W262" i="20"/>
  <c r="X262" i="20" s="1"/>
  <c r="Y262" i="20" s="1"/>
  <c r="W287" i="20"/>
  <c r="X287" i="20" s="1"/>
  <c r="Y287" i="20" s="1"/>
  <c r="W498" i="20"/>
  <c r="X498" i="20" s="1"/>
  <c r="Y498" i="20" s="1"/>
  <c r="W430" i="20"/>
  <c r="X430" i="20" s="1"/>
  <c r="Y430" i="20" s="1"/>
  <c r="W129" i="20"/>
  <c r="X129" i="20" s="1"/>
  <c r="Y129" i="20" s="1"/>
  <c r="W383" i="20"/>
  <c r="X383" i="20" s="1"/>
  <c r="Y383" i="20" s="1"/>
  <c r="W207" i="20"/>
  <c r="X207" i="20" s="1"/>
  <c r="Y207" i="20" s="1"/>
  <c r="W333" i="20"/>
  <c r="X333" i="20" s="1"/>
  <c r="Y333" i="20" s="1"/>
  <c r="W338" i="20"/>
  <c r="X338" i="20" s="1"/>
  <c r="Y338" i="20" s="1"/>
  <c r="W466" i="20"/>
  <c r="X466" i="20" s="1"/>
  <c r="Y466" i="20" s="1"/>
  <c r="W75" i="20"/>
  <c r="X75" i="20" s="1"/>
  <c r="Y75" i="20" s="1"/>
  <c r="W369" i="20"/>
  <c r="X369" i="20" s="1"/>
  <c r="Y369" i="20" s="1"/>
  <c r="W486" i="20"/>
  <c r="X486" i="20" s="1"/>
  <c r="Y486" i="20" s="1"/>
  <c r="W349" i="20"/>
  <c r="X349" i="20" s="1"/>
  <c r="Y349" i="20" s="1"/>
  <c r="W450" i="20"/>
  <c r="X450" i="20" s="1"/>
  <c r="Y450" i="20" s="1"/>
  <c r="W105" i="20"/>
  <c r="X105" i="20" s="1"/>
  <c r="Y105" i="20" s="1"/>
  <c r="W441" i="20"/>
  <c r="X441" i="20" s="1"/>
  <c r="Y441" i="20" s="1"/>
  <c r="W379" i="20"/>
  <c r="X379" i="20" s="1"/>
  <c r="Y379" i="20" s="1"/>
  <c r="W177" i="20"/>
  <c r="X177" i="20" s="1"/>
  <c r="Y177" i="20" s="1"/>
  <c r="W445" i="20"/>
  <c r="X445" i="20" s="1"/>
  <c r="Y445" i="20" s="1"/>
  <c r="W489" i="20"/>
  <c r="X489" i="20" s="1"/>
  <c r="Y489" i="20" s="1"/>
  <c r="W477" i="20"/>
  <c r="X477" i="20" s="1"/>
  <c r="Y477" i="20" s="1"/>
  <c r="W65" i="20"/>
  <c r="X65" i="20" s="1"/>
  <c r="Y65" i="20" s="1"/>
  <c r="W95" i="20"/>
  <c r="X95" i="20" s="1"/>
  <c r="Y95" i="20" s="1"/>
  <c r="W283" i="20"/>
  <c r="X283" i="20" s="1"/>
  <c r="Y283" i="20" s="1"/>
  <c r="W226" i="20"/>
  <c r="X226" i="20" s="1"/>
  <c r="Y226" i="20" s="1"/>
  <c r="W455" i="20"/>
  <c r="X455" i="20" s="1"/>
  <c r="Y455" i="20" s="1"/>
  <c r="W211" i="20"/>
  <c r="X211" i="20" s="1"/>
  <c r="Y211" i="20" s="1"/>
  <c r="W251" i="20"/>
  <c r="X251" i="20" s="1"/>
  <c r="Y251" i="20" s="1"/>
  <c r="W267" i="20"/>
  <c r="X267" i="20" s="1"/>
  <c r="Y267" i="20" s="1"/>
  <c r="W235" i="20"/>
  <c r="X235" i="20" s="1"/>
  <c r="Y235" i="20" s="1"/>
  <c r="W418" i="20"/>
  <c r="X418" i="20" s="1"/>
  <c r="Y418" i="20" s="1"/>
  <c r="W351" i="20"/>
  <c r="X351" i="20" s="1"/>
  <c r="Y351" i="20" s="1"/>
  <c r="W367" i="20"/>
  <c r="X367" i="20" s="1"/>
  <c r="Y367" i="20" s="1"/>
  <c r="W187" i="20"/>
  <c r="X187" i="20" s="1"/>
  <c r="Y187" i="20" s="1"/>
  <c r="W195" i="20"/>
  <c r="X195" i="20" s="1"/>
  <c r="Y195" i="20" s="1"/>
  <c r="W365" i="20"/>
  <c r="X365" i="20" s="1"/>
  <c r="Y365" i="20" s="1"/>
  <c r="W446" i="20"/>
  <c r="X446" i="20" s="1"/>
  <c r="Y446" i="20" s="1"/>
  <c r="W382" i="20"/>
  <c r="X382" i="20" s="1"/>
  <c r="Y382" i="20" s="1"/>
  <c r="W456" i="20"/>
  <c r="X456" i="20" s="1"/>
  <c r="Y456" i="20" s="1"/>
  <c r="W381" i="20"/>
  <c r="X381" i="20" s="1"/>
  <c r="Y381" i="20" s="1"/>
  <c r="W385" i="20"/>
  <c r="X385" i="20" s="1"/>
  <c r="Y385" i="20" s="1"/>
  <c r="W440" i="20"/>
  <c r="X440" i="20" s="1"/>
  <c r="Y440" i="20" s="1"/>
  <c r="W337" i="20"/>
  <c r="X337" i="20" s="1"/>
  <c r="Y337" i="20" s="1"/>
  <c r="W478" i="20"/>
  <c r="X478" i="20" s="1"/>
  <c r="Y478" i="20" s="1"/>
  <c r="W137" i="20"/>
  <c r="X137" i="20" s="1"/>
  <c r="Y137" i="20" s="1"/>
  <c r="W303" i="20"/>
  <c r="X303" i="20" s="1"/>
  <c r="Y303" i="20" s="1"/>
  <c r="W357" i="20"/>
  <c r="X357" i="20" s="1"/>
  <c r="Y357" i="20" s="1"/>
  <c r="W425" i="20"/>
  <c r="X425" i="20" s="1"/>
  <c r="Y425" i="20" s="1"/>
  <c r="W366" i="20"/>
  <c r="X366" i="20" s="1"/>
  <c r="Y366" i="20" s="1"/>
  <c r="W444" i="20"/>
  <c r="X444" i="20" s="1"/>
  <c r="Y444" i="20" s="1"/>
  <c r="W285" i="20"/>
  <c r="X285" i="20" s="1"/>
  <c r="Y285" i="20" s="1"/>
  <c r="W174" i="20"/>
  <c r="X174" i="20" s="1"/>
  <c r="Y174" i="20" s="1"/>
  <c r="W74" i="20"/>
  <c r="X74" i="20" s="1"/>
  <c r="Y74" i="20" s="1"/>
  <c r="W163" i="20"/>
  <c r="X163" i="20" s="1"/>
  <c r="Y163" i="20" s="1"/>
  <c r="W209" i="20"/>
  <c r="X209" i="20" s="1"/>
  <c r="Y209" i="20" s="1"/>
  <c r="W363" i="20"/>
  <c r="X363" i="20" s="1"/>
  <c r="Y363" i="20" s="1"/>
  <c r="W143" i="20"/>
  <c r="X143" i="20" s="1"/>
  <c r="Y143" i="20" s="1"/>
  <c r="W138" i="20"/>
  <c r="X138" i="20" s="1"/>
  <c r="Y138" i="20" s="1"/>
  <c r="W122" i="20"/>
  <c r="X122" i="20" s="1"/>
  <c r="Y122" i="20" s="1"/>
  <c r="W429" i="20"/>
  <c r="X429" i="20" s="1"/>
  <c r="Y429" i="20" s="1"/>
  <c r="W206" i="20"/>
  <c r="X206" i="20" s="1"/>
  <c r="Y206" i="20" s="1"/>
  <c r="W172" i="20"/>
  <c r="X172" i="20" s="1"/>
  <c r="Y172" i="20" s="1"/>
  <c r="W413" i="20"/>
  <c r="X413" i="20" s="1"/>
  <c r="Y413" i="20" s="1"/>
  <c r="W502" i="20"/>
  <c r="X502" i="20" s="1"/>
  <c r="Y502" i="20" s="1"/>
  <c r="W87" i="20"/>
  <c r="X87" i="20" s="1"/>
  <c r="Y87" i="20" s="1"/>
  <c r="W414" i="20"/>
  <c r="X414" i="20" s="1"/>
  <c r="Y414" i="20" s="1"/>
  <c r="W350" i="20"/>
  <c r="X350" i="20" s="1"/>
  <c r="Y350" i="20" s="1"/>
  <c r="W179" i="20"/>
  <c r="X179" i="20" s="1"/>
  <c r="Y179" i="20" s="1"/>
  <c r="W233" i="20"/>
  <c r="X233" i="20" s="1"/>
  <c r="Y233" i="20" s="1"/>
  <c r="W402" i="20"/>
  <c r="X402" i="20" s="1"/>
  <c r="Y402" i="20" s="1"/>
  <c r="W278" i="20"/>
  <c r="X278" i="20" s="1"/>
  <c r="Y278" i="20" s="1"/>
  <c r="W127" i="20"/>
  <c r="X127" i="20" s="1"/>
  <c r="Y127" i="20" s="1"/>
  <c r="W59" i="20"/>
  <c r="X59" i="20" s="1"/>
  <c r="Y59" i="20" s="1"/>
  <c r="W420" i="20"/>
  <c r="X420" i="20" s="1"/>
  <c r="Y420" i="20" s="1"/>
  <c r="W347" i="20"/>
  <c r="X347" i="20" s="1"/>
  <c r="Y347" i="20" s="1"/>
  <c r="W331" i="20"/>
  <c r="X331" i="20" s="1"/>
  <c r="Y331" i="20" s="1"/>
  <c r="W335" i="20"/>
  <c r="X335" i="20" s="1"/>
  <c r="Y335" i="20" s="1"/>
  <c r="W239" i="20"/>
  <c r="X239" i="20" s="1"/>
  <c r="Y239" i="20" s="1"/>
  <c r="W77" i="20"/>
  <c r="X77" i="20" s="1"/>
  <c r="Y77" i="20" s="1"/>
  <c r="W462" i="20"/>
  <c r="X462" i="20" s="1"/>
  <c r="Y462" i="20" s="1"/>
  <c r="W255" i="20"/>
  <c r="X255" i="20" s="1"/>
  <c r="Y255" i="20" s="1"/>
  <c r="W266" i="20"/>
  <c r="X266" i="20" s="1"/>
  <c r="Y266" i="20" s="1"/>
  <c r="W474" i="20"/>
  <c r="X474" i="20" s="1"/>
  <c r="Y474" i="20" s="1"/>
  <c r="W113" i="20"/>
  <c r="X113" i="20" s="1"/>
  <c r="Y113" i="20" s="1"/>
  <c r="W76" i="20"/>
  <c r="X76" i="20" s="1"/>
  <c r="Y76" i="20" s="1"/>
  <c r="W111" i="20"/>
  <c r="X111" i="20" s="1"/>
  <c r="Y111" i="20" s="1"/>
  <c r="W145" i="20"/>
  <c r="X145" i="20" s="1"/>
  <c r="Y145" i="20" s="1"/>
  <c r="H6" i="20"/>
  <c r="L6" i="20"/>
  <c r="H7" i="20"/>
  <c r="I7" i="20"/>
  <c r="L7" i="20"/>
  <c r="H8" i="20"/>
  <c r="L8" i="20"/>
  <c r="H9" i="20"/>
  <c r="L9" i="20"/>
  <c r="H10" i="20"/>
  <c r="L10" i="20"/>
  <c r="H11" i="20"/>
  <c r="I11" i="20"/>
  <c r="L11" i="20"/>
  <c r="H12" i="20"/>
  <c r="L12" i="20"/>
  <c r="H13" i="20"/>
  <c r="H14" i="20"/>
  <c r="L14" i="20"/>
  <c r="H15" i="20"/>
  <c r="L15" i="20"/>
  <c r="H16" i="20"/>
  <c r="L16" i="20"/>
  <c r="H17" i="20"/>
  <c r="L17" i="20"/>
  <c r="H18" i="20"/>
  <c r="L18" i="20"/>
  <c r="H19" i="20"/>
  <c r="L19" i="20"/>
  <c r="H20" i="20"/>
  <c r="L20" i="20"/>
  <c r="H21" i="20"/>
  <c r="L21" i="20"/>
  <c r="H22" i="20"/>
  <c r="L22" i="20"/>
  <c r="H23" i="20"/>
  <c r="L23" i="20"/>
  <c r="H24" i="20"/>
  <c r="L24" i="20"/>
  <c r="H25" i="20"/>
  <c r="L25" i="20"/>
  <c r="H26" i="20"/>
  <c r="L26" i="20"/>
  <c r="H27" i="20"/>
  <c r="L27" i="20"/>
  <c r="H28" i="20"/>
  <c r="L28" i="20"/>
  <c r="H29" i="20"/>
  <c r="L29" i="20"/>
  <c r="H30" i="20"/>
  <c r="L30" i="20"/>
  <c r="H31" i="20"/>
  <c r="L31" i="20"/>
  <c r="H32" i="20"/>
  <c r="L32" i="20"/>
  <c r="H33" i="20"/>
  <c r="L33" i="20"/>
  <c r="H34" i="20"/>
  <c r="L34" i="20"/>
  <c r="BB6" i="14"/>
  <c r="BD6" i="14"/>
  <c r="BB7" i="14"/>
  <c r="BD7" i="14"/>
  <c r="BB8" i="14"/>
  <c r="BD8" i="14"/>
  <c r="BB9" i="14"/>
  <c r="BD9" i="14"/>
  <c r="BB10" i="14"/>
  <c r="BD10" i="14"/>
  <c r="BB11" i="14"/>
  <c r="BD11" i="14"/>
  <c r="BB12" i="14"/>
  <c r="BD12" i="14"/>
  <c r="BB13" i="14"/>
  <c r="BD13" i="14"/>
  <c r="BB14" i="14"/>
  <c r="BD14" i="14"/>
  <c r="BB15" i="14"/>
  <c r="BD15" i="14"/>
  <c r="BB16" i="14"/>
  <c r="BD16" i="14"/>
  <c r="BB17" i="14"/>
  <c r="BD17" i="14"/>
  <c r="BB18" i="14"/>
  <c r="BD18" i="14"/>
  <c r="BB19" i="14"/>
  <c r="BD19" i="14"/>
  <c r="BB20" i="14"/>
  <c r="BD20" i="14"/>
  <c r="BB21" i="14"/>
  <c r="BD21" i="14"/>
  <c r="BB22" i="14"/>
  <c r="BD22" i="14"/>
  <c r="BB23" i="14"/>
  <c r="BD23" i="14"/>
  <c r="BB24" i="14"/>
  <c r="BD24" i="14"/>
  <c r="BB25" i="14"/>
  <c r="BD25" i="14"/>
  <c r="BB26" i="14"/>
  <c r="BD26" i="14"/>
  <c r="BB27" i="14"/>
  <c r="BD27" i="14"/>
  <c r="BB28" i="14"/>
  <c r="BD28" i="14"/>
  <c r="BB29" i="14"/>
  <c r="BD29" i="14"/>
  <c r="BB30" i="14"/>
  <c r="BD30" i="14"/>
  <c r="BB31" i="14"/>
  <c r="BD31" i="14"/>
  <c r="BB32" i="14"/>
  <c r="BD32" i="14"/>
  <c r="BB33" i="14"/>
  <c r="BD33" i="14"/>
  <c r="BB34" i="14"/>
  <c r="BD34" i="14"/>
  <c r="L6" i="14"/>
  <c r="M6" i="14"/>
  <c r="P6" i="14" s="1"/>
  <c r="N6" i="14"/>
  <c r="O6" i="14"/>
  <c r="L7" i="14"/>
  <c r="M7" i="14"/>
  <c r="N7" i="14"/>
  <c r="O7" i="14"/>
  <c r="L8" i="14"/>
  <c r="M8" i="14"/>
  <c r="P8" i="14" s="1"/>
  <c r="N8" i="14"/>
  <c r="O8" i="14"/>
  <c r="L9" i="14"/>
  <c r="M9" i="14"/>
  <c r="N9" i="14"/>
  <c r="O9" i="14"/>
  <c r="L10" i="14"/>
  <c r="M10" i="14"/>
  <c r="P10" i="14" s="1"/>
  <c r="N10" i="14"/>
  <c r="O10" i="14"/>
  <c r="L11" i="14"/>
  <c r="M11" i="14"/>
  <c r="N11" i="14"/>
  <c r="O11" i="14"/>
  <c r="L12" i="14"/>
  <c r="M12" i="14"/>
  <c r="N12" i="14"/>
  <c r="O12" i="14"/>
  <c r="L13" i="14"/>
  <c r="M13" i="14"/>
  <c r="N13" i="14"/>
  <c r="O13" i="14"/>
  <c r="L14" i="14"/>
  <c r="M14" i="14"/>
  <c r="P14" i="14" s="1"/>
  <c r="N14" i="14"/>
  <c r="O14" i="14"/>
  <c r="L15" i="14"/>
  <c r="M15" i="14"/>
  <c r="N15" i="14"/>
  <c r="O15" i="14"/>
  <c r="L16" i="14"/>
  <c r="M16" i="14"/>
  <c r="N16" i="14"/>
  <c r="O16" i="14"/>
  <c r="L17" i="14"/>
  <c r="N17" i="14"/>
  <c r="P17" i="14" s="1"/>
  <c r="O17" i="14"/>
  <c r="L18" i="14"/>
  <c r="M18" i="14"/>
  <c r="P18" i="14" s="1"/>
  <c r="N18" i="14"/>
  <c r="O18" i="14"/>
  <c r="L19" i="14"/>
  <c r="M19" i="14"/>
  <c r="N19" i="14"/>
  <c r="O19" i="14"/>
  <c r="M20" i="14"/>
  <c r="N20" i="14"/>
  <c r="O20" i="14"/>
  <c r="D21" i="14"/>
  <c r="E21" i="14"/>
  <c r="F21" i="14"/>
  <c r="G21" i="14"/>
  <c r="H21" i="14"/>
  <c r="I21" i="14"/>
  <c r="J21" i="14"/>
  <c r="M21" i="14"/>
  <c r="N21" i="14"/>
  <c r="O21" i="14"/>
  <c r="D22" i="14"/>
  <c r="E22" i="14"/>
  <c r="F22" i="14"/>
  <c r="G22" i="14"/>
  <c r="H22" i="14"/>
  <c r="I22" i="14"/>
  <c r="J22" i="14"/>
  <c r="M22" i="14"/>
  <c r="N22" i="14"/>
  <c r="O22" i="14"/>
  <c r="D23" i="14"/>
  <c r="E23" i="14"/>
  <c r="F23" i="14"/>
  <c r="G23" i="14"/>
  <c r="H23" i="14"/>
  <c r="I23" i="14"/>
  <c r="J23" i="14"/>
  <c r="M23" i="14"/>
  <c r="N23" i="14"/>
  <c r="O23" i="14"/>
  <c r="D24" i="14"/>
  <c r="E24" i="14"/>
  <c r="F24" i="14"/>
  <c r="G24" i="14"/>
  <c r="H24" i="14"/>
  <c r="I24" i="14"/>
  <c r="J24" i="14"/>
  <c r="M24" i="14"/>
  <c r="N24" i="14"/>
  <c r="O24" i="14"/>
  <c r="D25" i="14"/>
  <c r="E25" i="14"/>
  <c r="F25" i="14"/>
  <c r="G25" i="14"/>
  <c r="H25" i="14"/>
  <c r="I25" i="14"/>
  <c r="J25" i="14"/>
  <c r="M25" i="14"/>
  <c r="N25" i="14"/>
  <c r="O25" i="14"/>
  <c r="D26" i="14"/>
  <c r="E26" i="14"/>
  <c r="F26" i="14"/>
  <c r="G26" i="14"/>
  <c r="H26" i="14"/>
  <c r="I26" i="14"/>
  <c r="J26" i="14"/>
  <c r="M26" i="14"/>
  <c r="N26" i="14"/>
  <c r="O26" i="14"/>
  <c r="D27" i="14"/>
  <c r="E27" i="14"/>
  <c r="F27" i="14"/>
  <c r="G27" i="14"/>
  <c r="H27" i="14"/>
  <c r="I27" i="14"/>
  <c r="J27" i="14"/>
  <c r="M27" i="14"/>
  <c r="N27" i="14"/>
  <c r="O27" i="14"/>
  <c r="D28" i="14"/>
  <c r="E28" i="14"/>
  <c r="F28" i="14"/>
  <c r="G28" i="14"/>
  <c r="H28" i="14"/>
  <c r="I28" i="14"/>
  <c r="J28" i="14"/>
  <c r="M28" i="14"/>
  <c r="N28" i="14"/>
  <c r="O28" i="14"/>
  <c r="D29" i="14"/>
  <c r="E29" i="14"/>
  <c r="F29" i="14"/>
  <c r="G29" i="14"/>
  <c r="H29" i="14"/>
  <c r="I29" i="14"/>
  <c r="J29" i="14"/>
  <c r="M29" i="14"/>
  <c r="N29" i="14"/>
  <c r="O29" i="14"/>
  <c r="D30" i="14"/>
  <c r="E30" i="14"/>
  <c r="F30" i="14"/>
  <c r="G30" i="14"/>
  <c r="H30" i="14"/>
  <c r="I30" i="14"/>
  <c r="J30" i="14"/>
  <c r="M30" i="14"/>
  <c r="N30" i="14"/>
  <c r="O30" i="14"/>
  <c r="D31" i="14"/>
  <c r="E31" i="14"/>
  <c r="F31" i="14"/>
  <c r="G31" i="14"/>
  <c r="H31" i="14"/>
  <c r="I31" i="14"/>
  <c r="J31" i="14"/>
  <c r="M31" i="14"/>
  <c r="N31" i="14"/>
  <c r="O31" i="14"/>
  <c r="D32" i="14"/>
  <c r="E32" i="14"/>
  <c r="F32" i="14"/>
  <c r="G32" i="14"/>
  <c r="H32" i="14"/>
  <c r="I32" i="14"/>
  <c r="J32" i="14"/>
  <c r="M32" i="14"/>
  <c r="N32" i="14"/>
  <c r="O32" i="14"/>
  <c r="D33" i="14"/>
  <c r="E33" i="14"/>
  <c r="F33" i="14"/>
  <c r="G33" i="14"/>
  <c r="H33" i="14"/>
  <c r="I33" i="14"/>
  <c r="J33" i="14"/>
  <c r="M33" i="14"/>
  <c r="N33" i="14"/>
  <c r="O33" i="14"/>
  <c r="D34" i="14"/>
  <c r="E34" i="14"/>
  <c r="F34" i="14"/>
  <c r="G34" i="14"/>
  <c r="H34" i="14"/>
  <c r="I34" i="14"/>
  <c r="J34" i="14"/>
  <c r="M34" i="14"/>
  <c r="N34" i="14"/>
  <c r="O34" i="14"/>
  <c r="AF509" i="14"/>
  <c r="P15" i="14" l="1"/>
  <c r="P7" i="14"/>
  <c r="P9" i="14"/>
  <c r="P13" i="14"/>
  <c r="P11" i="14"/>
  <c r="P16" i="14"/>
  <c r="P12" i="14"/>
  <c r="T27" i="14"/>
  <c r="P27" i="14"/>
  <c r="X458" i="20"/>
  <c r="Y458" i="20" s="1"/>
  <c r="Z458" i="20" s="1"/>
  <c r="AA458" i="20" s="1"/>
  <c r="X101" i="20"/>
  <c r="Y101" i="20" s="1"/>
  <c r="Z101" i="20" s="1"/>
  <c r="AA101" i="20" s="1"/>
  <c r="X85" i="20"/>
  <c r="Y85" i="20" s="1"/>
  <c r="Z85" i="20" s="1"/>
  <c r="AA85" i="20" s="1"/>
  <c r="X291" i="20"/>
  <c r="Y291" i="20" s="1"/>
  <c r="Z291" i="20" s="1"/>
  <c r="AA291" i="20" s="1"/>
  <c r="X86" i="20"/>
  <c r="Y86" i="20" s="1"/>
  <c r="Z86" i="20" s="1"/>
  <c r="AA86" i="20" s="1"/>
  <c r="X57" i="20"/>
  <c r="Y57" i="20" s="1"/>
  <c r="Z57" i="20" s="1"/>
  <c r="AA57" i="20" s="1"/>
  <c r="X139" i="20"/>
  <c r="Y139" i="20" s="1"/>
  <c r="Z139" i="20" s="1"/>
  <c r="AA139" i="20" s="1"/>
  <c r="X244" i="20"/>
  <c r="Y244" i="20" s="1"/>
  <c r="Z244" i="20" s="1"/>
  <c r="AA244" i="20" s="1"/>
  <c r="X401" i="20"/>
  <c r="Y401" i="20" s="1"/>
  <c r="Z401" i="20" s="1"/>
  <c r="AA401" i="20" s="1"/>
  <c r="X131" i="20"/>
  <c r="Y131" i="20" s="1"/>
  <c r="Z131" i="20" s="1"/>
  <c r="AA131" i="20" s="1"/>
  <c r="X191" i="20"/>
  <c r="Y191" i="20" s="1"/>
  <c r="Z191" i="20" s="1"/>
  <c r="AA191" i="20" s="1"/>
  <c r="X67" i="20"/>
  <c r="Y67" i="20" s="1"/>
  <c r="Z67" i="20" s="1"/>
  <c r="AA67" i="20" s="1"/>
  <c r="X341" i="20"/>
  <c r="Y341" i="20" s="1"/>
  <c r="Z341" i="20" s="1"/>
  <c r="AA341" i="20" s="1"/>
  <c r="X327" i="20"/>
  <c r="Y327" i="20" s="1"/>
  <c r="Z327" i="20" s="1"/>
  <c r="AA327" i="20" s="1"/>
  <c r="X290" i="20"/>
  <c r="Y290" i="20" s="1"/>
  <c r="Z290" i="20" s="1"/>
  <c r="AA290" i="20" s="1"/>
  <c r="X45" i="20"/>
  <c r="Y45" i="20" s="1"/>
  <c r="Z45" i="20" s="1"/>
  <c r="AA45" i="20" s="1"/>
  <c r="X263" i="20"/>
  <c r="Y263" i="20" s="1"/>
  <c r="Z263" i="20" s="1"/>
  <c r="AA263" i="20" s="1"/>
  <c r="X284" i="20"/>
  <c r="Y284" i="20" s="1"/>
  <c r="Z284" i="20" s="1"/>
  <c r="AA284" i="20" s="1"/>
  <c r="X419" i="20"/>
  <c r="Y419" i="20" s="1"/>
  <c r="Z419" i="20" s="1"/>
  <c r="AA419" i="20" s="1"/>
  <c r="X213" i="20"/>
  <c r="Y213" i="20" s="1"/>
  <c r="Z213" i="20" s="1"/>
  <c r="AA213" i="20" s="1"/>
  <c r="X391" i="20"/>
  <c r="Y391" i="20" s="1"/>
  <c r="Z391" i="20" s="1"/>
  <c r="AA391" i="20" s="1"/>
  <c r="X469" i="20"/>
  <c r="Y469" i="20" s="1"/>
  <c r="Z469" i="20" s="1"/>
  <c r="AA469" i="20" s="1"/>
  <c r="X44" i="20"/>
  <c r="Y44" i="20" s="1"/>
  <c r="Z44" i="20" s="1"/>
  <c r="AA44" i="20" s="1"/>
  <c r="X199" i="20"/>
  <c r="Y199" i="20" s="1"/>
  <c r="Z199" i="20" s="1"/>
  <c r="AA199" i="20" s="1"/>
  <c r="X398" i="20"/>
  <c r="Y398" i="20" s="1"/>
  <c r="Z398" i="20" s="1"/>
  <c r="AA398" i="20" s="1"/>
  <c r="X237" i="20"/>
  <c r="Y237" i="20" s="1"/>
  <c r="Z237" i="20" s="1"/>
  <c r="AA237" i="20" s="1"/>
  <c r="X56" i="20"/>
  <c r="Y56" i="20" s="1"/>
  <c r="Z56" i="20" s="1"/>
  <c r="AA56" i="20" s="1"/>
  <c r="X438" i="20"/>
  <c r="Y438" i="20" s="1"/>
  <c r="Z438" i="20" s="1"/>
  <c r="AA438" i="20" s="1"/>
  <c r="X481" i="20"/>
  <c r="Y481" i="20" s="1"/>
  <c r="Z481" i="20" s="1"/>
  <c r="AA481" i="20" s="1"/>
  <c r="X42" i="20"/>
  <c r="Y42" i="20" s="1"/>
  <c r="Z42" i="20" s="1"/>
  <c r="AA42" i="20" s="1"/>
  <c r="X183" i="20"/>
  <c r="Y183" i="20" s="1"/>
  <c r="Z183" i="20" s="1"/>
  <c r="AA183" i="20" s="1"/>
  <c r="X99" i="20"/>
  <c r="Y99" i="20" s="1"/>
  <c r="Z99" i="20" s="1"/>
  <c r="AA99" i="20" s="1"/>
  <c r="X371" i="20"/>
  <c r="Y371" i="20" s="1"/>
  <c r="Z371" i="20" s="1"/>
  <c r="AA371" i="20" s="1"/>
  <c r="X38" i="20"/>
  <c r="Y38" i="20" s="1"/>
  <c r="Z38" i="20" s="1"/>
  <c r="AA38" i="20" s="1"/>
  <c r="X58" i="20"/>
  <c r="Y58" i="20" s="1"/>
  <c r="Z58" i="20" s="1"/>
  <c r="AA58" i="20" s="1"/>
  <c r="T34" i="14"/>
  <c r="P34" i="14"/>
  <c r="T30" i="14"/>
  <c r="P30" i="14"/>
  <c r="X270" i="20"/>
  <c r="Y270" i="20" s="1"/>
  <c r="Z270" i="20" s="1"/>
  <c r="AA270" i="20" s="1"/>
  <c r="X205" i="20"/>
  <c r="Y205" i="20" s="1"/>
  <c r="Z205" i="20" s="1"/>
  <c r="AA205" i="20" s="1"/>
  <c r="X311" i="20"/>
  <c r="Y311" i="20" s="1"/>
  <c r="Z311" i="20" s="1"/>
  <c r="AA311" i="20" s="1"/>
  <c r="X188" i="20"/>
  <c r="Y188" i="20" s="1"/>
  <c r="Z188" i="20" s="1"/>
  <c r="AA188" i="20" s="1"/>
  <c r="X316" i="20"/>
  <c r="Y316" i="20" s="1"/>
  <c r="Z316" i="20" s="1"/>
  <c r="AA316" i="20" s="1"/>
  <c r="X210" i="20"/>
  <c r="Y210" i="20" s="1"/>
  <c r="Z210" i="20" s="1"/>
  <c r="AA210" i="20" s="1"/>
  <c r="X396" i="20"/>
  <c r="Y396" i="20" s="1"/>
  <c r="Z396" i="20" s="1"/>
  <c r="AA396" i="20" s="1"/>
  <c r="X380" i="20"/>
  <c r="Y380" i="20" s="1"/>
  <c r="Z380" i="20" s="1"/>
  <c r="AA380" i="20" s="1"/>
  <c r="X221" i="20"/>
  <c r="Y221" i="20" s="1"/>
  <c r="Z221" i="20" s="1"/>
  <c r="AA221" i="20" s="1"/>
  <c r="X322" i="20"/>
  <c r="Y322" i="20" s="1"/>
  <c r="Z322" i="20" s="1"/>
  <c r="AA322" i="20" s="1"/>
  <c r="X180" i="20"/>
  <c r="Y180" i="20" s="1"/>
  <c r="Z180" i="20" s="1"/>
  <c r="AA180" i="20" s="1"/>
  <c r="X159" i="20"/>
  <c r="Y159" i="20" s="1"/>
  <c r="Z159" i="20" s="1"/>
  <c r="AA159" i="20" s="1"/>
  <c r="X194" i="20"/>
  <c r="Y194" i="20" s="1"/>
  <c r="Z194" i="20" s="1"/>
  <c r="AA194" i="20" s="1"/>
  <c r="X119" i="20"/>
  <c r="Y119" i="20" s="1"/>
  <c r="Z119" i="20" s="1"/>
  <c r="AA119" i="20" s="1"/>
  <c r="T33" i="14"/>
  <c r="P33" i="14"/>
  <c r="T29" i="14"/>
  <c r="P29" i="14"/>
  <c r="T25" i="14"/>
  <c r="P25" i="14"/>
  <c r="T21" i="14"/>
  <c r="P21" i="14"/>
  <c r="P20" i="14"/>
  <c r="X146" i="20"/>
  <c r="Y146" i="20" s="1"/>
  <c r="Z146" i="20" s="1"/>
  <c r="AA146" i="20" s="1"/>
  <c r="X125" i="20"/>
  <c r="Y125" i="20" s="1"/>
  <c r="Z125" i="20" s="1"/>
  <c r="AA125" i="20" s="1"/>
  <c r="X275" i="20"/>
  <c r="Y275" i="20" s="1"/>
  <c r="Z275" i="20" s="1"/>
  <c r="AA275" i="20" s="1"/>
  <c r="X153" i="20"/>
  <c r="Y153" i="20" s="1"/>
  <c r="Z153" i="20" s="1"/>
  <c r="AA153" i="20" s="1"/>
  <c r="X170" i="20"/>
  <c r="Y170" i="20" s="1"/>
  <c r="Z170" i="20" s="1"/>
  <c r="AA170" i="20" s="1"/>
  <c r="X53" i="20"/>
  <c r="Y53" i="20" s="1"/>
  <c r="Z53" i="20" s="1"/>
  <c r="AA53" i="20" s="1"/>
  <c r="X309" i="20"/>
  <c r="Y309" i="20" s="1"/>
  <c r="Z309" i="20" s="1"/>
  <c r="AA309" i="20" s="1"/>
  <c r="X186" i="20"/>
  <c r="Y186" i="20" s="1"/>
  <c r="Z186" i="20" s="1"/>
  <c r="AA186" i="20" s="1"/>
  <c r="X173" i="20"/>
  <c r="Y173" i="20" s="1"/>
  <c r="Z173" i="20" s="1"/>
  <c r="AA173" i="20" s="1"/>
  <c r="X373" i="20"/>
  <c r="Y373" i="20" s="1"/>
  <c r="Z373" i="20" s="1"/>
  <c r="AA373" i="20" s="1"/>
  <c r="X114" i="20"/>
  <c r="Y114" i="20" s="1"/>
  <c r="Z114" i="20" s="1"/>
  <c r="AA114" i="20" s="1"/>
  <c r="X411" i="20"/>
  <c r="Y411" i="20" s="1"/>
  <c r="Z411" i="20" s="1"/>
  <c r="AA411" i="20" s="1"/>
  <c r="X52" i="20"/>
  <c r="Y52" i="20" s="1"/>
  <c r="Z52" i="20" s="1"/>
  <c r="AA52" i="20" s="1"/>
  <c r="X200" i="20"/>
  <c r="Y200" i="20" s="1"/>
  <c r="Z200" i="20" s="1"/>
  <c r="AA200" i="20" s="1"/>
  <c r="X83" i="20"/>
  <c r="Y83" i="20" s="1"/>
  <c r="Z83" i="20" s="1"/>
  <c r="AA83" i="20" s="1"/>
  <c r="T26" i="14"/>
  <c r="P26" i="14"/>
  <c r="T22" i="14"/>
  <c r="P22" i="14"/>
  <c r="X149" i="20"/>
  <c r="Y149" i="20" s="1"/>
  <c r="Z149" i="20" s="1"/>
  <c r="AA149" i="20" s="1"/>
  <c r="X47" i="20"/>
  <c r="Y47" i="20" s="1"/>
  <c r="Z47" i="20" s="1"/>
  <c r="AA47" i="20" s="1"/>
  <c r="X66" i="20"/>
  <c r="Y66" i="20" s="1"/>
  <c r="Z66" i="20" s="1"/>
  <c r="AA66" i="20" s="1"/>
  <c r="X184" i="20"/>
  <c r="Y184" i="20" s="1"/>
  <c r="Z184" i="20" s="1"/>
  <c r="AA184" i="20" s="1"/>
  <c r="X400" i="20"/>
  <c r="Y400" i="20" s="1"/>
  <c r="Z400" i="20" s="1"/>
  <c r="AA400" i="20" s="1"/>
  <c r="X41" i="20"/>
  <c r="Y41" i="20" s="1"/>
  <c r="Z41" i="20" s="1"/>
  <c r="AA41" i="20" s="1"/>
  <c r="X376" i="20"/>
  <c r="Y376" i="20" s="1"/>
  <c r="Z376" i="20" s="1"/>
  <c r="AA376" i="20" s="1"/>
  <c r="X128" i="20"/>
  <c r="Y128" i="20" s="1"/>
  <c r="Z128" i="20" s="1"/>
  <c r="AA128" i="20" s="1"/>
  <c r="X332" i="20"/>
  <c r="Y332" i="20" s="1"/>
  <c r="Z332" i="20" s="1"/>
  <c r="AA332" i="20" s="1"/>
  <c r="X40" i="20"/>
  <c r="Y40" i="20" s="1"/>
  <c r="Z40" i="20" s="1"/>
  <c r="AA40" i="20" s="1"/>
  <c r="X377" i="20"/>
  <c r="Y377" i="20" s="1"/>
  <c r="Z377" i="20" s="1"/>
  <c r="AA377" i="20" s="1"/>
  <c r="X63" i="20"/>
  <c r="Y63" i="20" s="1"/>
  <c r="Z63" i="20" s="1"/>
  <c r="AA63" i="20" s="1"/>
  <c r="X345" i="20"/>
  <c r="Y345" i="20" s="1"/>
  <c r="Z345" i="20" s="1"/>
  <c r="AA345" i="20" s="1"/>
  <c r="X495" i="20"/>
  <c r="Y495" i="20" s="1"/>
  <c r="Z495" i="20" s="1"/>
  <c r="AA495" i="20" s="1"/>
  <c r="X136" i="20"/>
  <c r="Y136" i="20" s="1"/>
  <c r="Z136" i="20" s="1"/>
  <c r="AA136" i="20" s="1"/>
  <c r="X399" i="20"/>
  <c r="Y399" i="20" s="1"/>
  <c r="Z399" i="20" s="1"/>
  <c r="AA399" i="20" s="1"/>
  <c r="T32" i="14"/>
  <c r="P32" i="14"/>
  <c r="T28" i="14"/>
  <c r="P28" i="14"/>
  <c r="T24" i="14"/>
  <c r="P24" i="14"/>
  <c r="X312" i="20"/>
  <c r="Y312" i="20" s="1"/>
  <c r="Z312" i="20" s="1"/>
  <c r="AA312" i="20" s="1"/>
  <c r="X384" i="20"/>
  <c r="Y384" i="20" s="1"/>
  <c r="Z384" i="20" s="1"/>
  <c r="AA384" i="20" s="1"/>
  <c r="X271" i="20"/>
  <c r="Y271" i="20" s="1"/>
  <c r="Z271" i="20" s="1"/>
  <c r="AA271" i="20" s="1"/>
  <c r="X292" i="20"/>
  <c r="Y292" i="20" s="1"/>
  <c r="Z292" i="20" s="1"/>
  <c r="AA292" i="20" s="1"/>
  <c r="X317" i="20"/>
  <c r="Y317" i="20" s="1"/>
  <c r="Z317" i="20" s="1"/>
  <c r="AA317" i="20" s="1"/>
  <c r="X51" i="20"/>
  <c r="Y51" i="20" s="1"/>
  <c r="Z51" i="20" s="1"/>
  <c r="AA51" i="20" s="1"/>
  <c r="X319" i="20"/>
  <c r="Y319" i="20" s="1"/>
  <c r="Z319" i="20" s="1"/>
  <c r="AA319" i="20" s="1"/>
  <c r="X355" i="20"/>
  <c r="Y355" i="20" s="1"/>
  <c r="Z355" i="20" s="1"/>
  <c r="AA355" i="20" s="1"/>
  <c r="X169" i="20"/>
  <c r="Y169" i="20" s="1"/>
  <c r="Z169" i="20" s="1"/>
  <c r="AA169" i="20" s="1"/>
  <c r="X423" i="20"/>
  <c r="Y423" i="20" s="1"/>
  <c r="Z423" i="20" s="1"/>
  <c r="AA423" i="20" s="1"/>
  <c r="X48" i="20"/>
  <c r="Y48" i="20" s="1"/>
  <c r="Z48" i="20" s="1"/>
  <c r="AA48" i="20" s="1"/>
  <c r="X343" i="20"/>
  <c r="Y343" i="20" s="1"/>
  <c r="Z343" i="20" s="1"/>
  <c r="AA343" i="20" s="1"/>
  <c r="X108" i="20"/>
  <c r="Y108" i="20" s="1"/>
  <c r="Z108" i="20" s="1"/>
  <c r="AA108" i="20" s="1"/>
  <c r="X50" i="20"/>
  <c r="Y50" i="20" s="1"/>
  <c r="Z50" i="20" s="1"/>
  <c r="AA50" i="20" s="1"/>
  <c r="P19" i="14"/>
  <c r="X314" i="20"/>
  <c r="Y314" i="20" s="1"/>
  <c r="Z314" i="20" s="1"/>
  <c r="AA314" i="20" s="1"/>
  <c r="X390" i="20"/>
  <c r="Y390" i="20" s="1"/>
  <c r="Z390" i="20" s="1"/>
  <c r="AA390" i="20" s="1"/>
  <c r="X325" i="20"/>
  <c r="Y325" i="20" s="1"/>
  <c r="Z325" i="20" s="1"/>
  <c r="AA325" i="20" s="1"/>
  <c r="X134" i="20"/>
  <c r="Y134" i="20" s="1"/>
  <c r="Z134" i="20" s="1"/>
  <c r="AA134" i="20" s="1"/>
  <c r="X176" i="20"/>
  <c r="Y176" i="20" s="1"/>
  <c r="Z176" i="20" s="1"/>
  <c r="AA176" i="20" s="1"/>
  <c r="X162" i="20"/>
  <c r="Y162" i="20" s="1"/>
  <c r="Z162" i="20" s="1"/>
  <c r="AA162" i="20" s="1"/>
  <c r="X93" i="20"/>
  <c r="Y93" i="20" s="1"/>
  <c r="Z93" i="20" s="1"/>
  <c r="AA93" i="20" s="1"/>
  <c r="X203" i="20"/>
  <c r="Y203" i="20" s="1"/>
  <c r="Z203" i="20" s="1"/>
  <c r="AA203" i="20" s="1"/>
  <c r="X49" i="20"/>
  <c r="Y49" i="20" s="1"/>
  <c r="Z49" i="20" s="1"/>
  <c r="AA49" i="20" s="1"/>
  <c r="X197" i="20"/>
  <c r="Y197" i="20" s="1"/>
  <c r="Z197" i="20" s="1"/>
  <c r="AA197" i="20" s="1"/>
  <c r="X352" i="20"/>
  <c r="Y352" i="20" s="1"/>
  <c r="Z352" i="20" s="1"/>
  <c r="AA352" i="20" s="1"/>
  <c r="X339" i="20"/>
  <c r="Y339" i="20" s="1"/>
  <c r="Z339" i="20" s="1"/>
  <c r="AA339" i="20" s="1"/>
  <c r="X282" i="20"/>
  <c r="Y282" i="20" s="1"/>
  <c r="Z282" i="20" s="1"/>
  <c r="AA282" i="20" s="1"/>
  <c r="X259" i="20"/>
  <c r="Y259" i="20" s="1"/>
  <c r="Z259" i="20" s="1"/>
  <c r="AA259" i="20" s="1"/>
  <c r="X250" i="20"/>
  <c r="Y250" i="20" s="1"/>
  <c r="Z250" i="20" s="1"/>
  <c r="AA250" i="20" s="1"/>
  <c r="X73" i="20"/>
  <c r="Y73" i="20" s="1"/>
  <c r="Z73" i="20" s="1"/>
  <c r="AA73" i="20" s="1"/>
  <c r="X252" i="20"/>
  <c r="Y252" i="20" s="1"/>
  <c r="Z252" i="20" s="1"/>
  <c r="AA252" i="20" s="1"/>
  <c r="X218" i="20"/>
  <c r="Y218" i="20" s="1"/>
  <c r="Z218" i="20" s="1"/>
  <c r="AA218" i="20" s="1"/>
  <c r="X141" i="20"/>
  <c r="Y141" i="20" s="1"/>
  <c r="Z141" i="20" s="1"/>
  <c r="AA141" i="20" s="1"/>
  <c r="T31" i="14"/>
  <c r="P31" i="14"/>
  <c r="Q31" i="14" s="1"/>
  <c r="R31" i="14" s="1"/>
  <c r="T23" i="14"/>
  <c r="P23" i="14"/>
  <c r="X318" i="20"/>
  <c r="Y318" i="20" s="1"/>
  <c r="Z318" i="20" s="1"/>
  <c r="AA318" i="20" s="1"/>
  <c r="X185" i="20"/>
  <c r="Y185" i="20" s="1"/>
  <c r="Z185" i="20" s="1"/>
  <c r="AA185" i="20" s="1"/>
  <c r="X240" i="20"/>
  <c r="Y240" i="20" s="1"/>
  <c r="Z240" i="20" s="1"/>
  <c r="AA240" i="20" s="1"/>
  <c r="X39" i="20"/>
  <c r="Y39" i="20" s="1"/>
  <c r="Z39" i="20" s="1"/>
  <c r="AA39" i="20" s="1"/>
  <c r="X94" i="20"/>
  <c r="Y94" i="20" s="1"/>
  <c r="Z94" i="20" s="1"/>
  <c r="AA94" i="20" s="1"/>
  <c r="X152" i="20"/>
  <c r="Y152" i="20" s="1"/>
  <c r="Z152" i="20" s="1"/>
  <c r="AA152" i="20" s="1"/>
  <c r="X412" i="20"/>
  <c r="Y412" i="20" s="1"/>
  <c r="Z412" i="20" s="1"/>
  <c r="AA412" i="20" s="1"/>
  <c r="X372" i="20"/>
  <c r="Y372" i="20" s="1"/>
  <c r="Z372" i="20" s="1"/>
  <c r="AA372" i="20" s="1"/>
  <c r="X236" i="20"/>
  <c r="Y236" i="20" s="1"/>
  <c r="Z236" i="20" s="1"/>
  <c r="AA236" i="20" s="1"/>
  <c r="X231" i="20"/>
  <c r="Y231" i="20" s="1"/>
  <c r="Z231" i="20" s="1"/>
  <c r="AA231" i="20" s="1"/>
  <c r="X326" i="20"/>
  <c r="Y326" i="20" s="1"/>
  <c r="Z326" i="20" s="1"/>
  <c r="AA326" i="20" s="1"/>
  <c r="X208" i="20"/>
  <c r="Y208" i="20" s="1"/>
  <c r="Z208" i="20" s="1"/>
  <c r="AA208" i="20" s="1"/>
  <c r="X181" i="20"/>
  <c r="Y181" i="20" s="1"/>
  <c r="Z181" i="20" s="1"/>
  <c r="AA181" i="20" s="1"/>
  <c r="X43" i="20"/>
  <c r="Y43" i="20" s="1"/>
  <c r="Z43" i="20" s="1"/>
  <c r="AA43" i="20" s="1"/>
  <c r="P17" i="20"/>
  <c r="Z228" i="20"/>
  <c r="AA228" i="20" s="1"/>
  <c r="Z249" i="20"/>
  <c r="AA249" i="20" s="1"/>
  <c r="Z348" i="20"/>
  <c r="AA348" i="20" s="1"/>
  <c r="Z489" i="20"/>
  <c r="AA489" i="20" s="1"/>
  <c r="Z439" i="20"/>
  <c r="AA439" i="20" s="1"/>
  <c r="Z167" i="20"/>
  <c r="AA167" i="20" s="1"/>
  <c r="Z468" i="20"/>
  <c r="AA468" i="20" s="1"/>
  <c r="Z164" i="20"/>
  <c r="AA164" i="20" s="1"/>
  <c r="Z446" i="20"/>
  <c r="AA446" i="20" s="1"/>
  <c r="Z466" i="20"/>
  <c r="AA466" i="20" s="1"/>
  <c r="Z459" i="20"/>
  <c r="AA459" i="20" s="1"/>
  <c r="Z281" i="20"/>
  <c r="AA281" i="20" s="1"/>
  <c r="Z132" i="20"/>
  <c r="AA132" i="20" s="1"/>
  <c r="Z178" i="20"/>
  <c r="AA178" i="20" s="1"/>
  <c r="Z273" i="20"/>
  <c r="AA273" i="20" s="1"/>
  <c r="Z470" i="20"/>
  <c r="AA470" i="20" s="1"/>
  <c r="Z360" i="20"/>
  <c r="AA360" i="20" s="1"/>
  <c r="Z310" i="20"/>
  <c r="AA310" i="20" s="1"/>
  <c r="Z461" i="20"/>
  <c r="AA461" i="20" s="1"/>
  <c r="Z493" i="20"/>
  <c r="AA493" i="20" s="1"/>
  <c r="Z482" i="20"/>
  <c r="AA482" i="20" s="1"/>
  <c r="Z46" i="20"/>
  <c r="AA46" i="20" s="1"/>
  <c r="Z313" i="20"/>
  <c r="AA313" i="20" s="1"/>
  <c r="Z289" i="20"/>
  <c r="AA289" i="20" s="1"/>
  <c r="Z490" i="20"/>
  <c r="AA490" i="20" s="1"/>
  <c r="Z368" i="20"/>
  <c r="AA368" i="20" s="1"/>
  <c r="Z155" i="20"/>
  <c r="AA155" i="20" s="1"/>
  <c r="Z144" i="20"/>
  <c r="AA144" i="20" s="1"/>
  <c r="Z165" i="20"/>
  <c r="AA165" i="20" s="1"/>
  <c r="Z163" i="20"/>
  <c r="AA163" i="20" s="1"/>
  <c r="Z478" i="20"/>
  <c r="AA478" i="20" s="1"/>
  <c r="Z456" i="20"/>
  <c r="AA456" i="20" s="1"/>
  <c r="Z351" i="20"/>
  <c r="AA351" i="20" s="1"/>
  <c r="Z226" i="20"/>
  <c r="AA226" i="20" s="1"/>
  <c r="Z75" i="20"/>
  <c r="AA75" i="20" s="1"/>
  <c r="Z129" i="20"/>
  <c r="AA129" i="20" s="1"/>
  <c r="Z97" i="20"/>
  <c r="AA97" i="20" s="1"/>
  <c r="Z359" i="20"/>
  <c r="AA359" i="20" s="1"/>
  <c r="Z354" i="20"/>
  <c r="AA354" i="20" s="1"/>
  <c r="Z283" i="20"/>
  <c r="AA283" i="20" s="1"/>
  <c r="Z406" i="20"/>
  <c r="AA406" i="20" s="1"/>
  <c r="Z256" i="20"/>
  <c r="AA256" i="20" s="1"/>
  <c r="Z365" i="20"/>
  <c r="AA365" i="20" s="1"/>
  <c r="Z267" i="20"/>
  <c r="AA267" i="20" s="1"/>
  <c r="Z95" i="20"/>
  <c r="AA95" i="20" s="1"/>
  <c r="Z445" i="20"/>
  <c r="AA445" i="20" s="1"/>
  <c r="Z349" i="20"/>
  <c r="AA349" i="20" s="1"/>
  <c r="Z320" i="20"/>
  <c r="AA320" i="20" s="1"/>
  <c r="Z151" i="20"/>
  <c r="AA151" i="20" s="1"/>
  <c r="Z480" i="20"/>
  <c r="AA480" i="20" s="1"/>
  <c r="Z295" i="20"/>
  <c r="AA295" i="20" s="1"/>
  <c r="Z89" i="20"/>
  <c r="AA89" i="20" s="1"/>
  <c r="Z307" i="20"/>
  <c r="AA307" i="20" s="1"/>
  <c r="Z202" i="20"/>
  <c r="AA202" i="20" s="1"/>
  <c r="Z265" i="20"/>
  <c r="AA265" i="20" s="1"/>
  <c r="Z418" i="20"/>
  <c r="AA418" i="20" s="1"/>
  <c r="Z324" i="20"/>
  <c r="AA324" i="20" s="1"/>
  <c r="Z298" i="20"/>
  <c r="AA298" i="20" s="1"/>
  <c r="Z158" i="20"/>
  <c r="AA158" i="20" s="1"/>
  <c r="Z358" i="20"/>
  <c r="AA358" i="20" s="1"/>
  <c r="Z280" i="20"/>
  <c r="AA280" i="20" s="1"/>
  <c r="Z98" i="20"/>
  <c r="AA98" i="20" s="1"/>
  <c r="Z157" i="20"/>
  <c r="AA157" i="20" s="1"/>
  <c r="Z71" i="20"/>
  <c r="AA71" i="20" s="1"/>
  <c r="Z308" i="20"/>
  <c r="AA308" i="20" s="1"/>
  <c r="Z294" i="20"/>
  <c r="AA294" i="20" s="1"/>
  <c r="Z175" i="20"/>
  <c r="AA175" i="20" s="1"/>
  <c r="Z428" i="20"/>
  <c r="AA428" i="20" s="1"/>
  <c r="Z216" i="20"/>
  <c r="AA216" i="20" s="1"/>
  <c r="Z346" i="20"/>
  <c r="AA346" i="20" s="1"/>
  <c r="Z254" i="20"/>
  <c r="AA254" i="20" s="1"/>
  <c r="Z124" i="20"/>
  <c r="AA124" i="20" s="1"/>
  <c r="Z374" i="20"/>
  <c r="AA374" i="20" s="1"/>
  <c r="Z193" i="20"/>
  <c r="AA193" i="20" s="1"/>
  <c r="Z135" i="20"/>
  <c r="AA135" i="20" s="1"/>
  <c r="Z476" i="20"/>
  <c r="AA476" i="20" s="1"/>
  <c r="Z78" i="20"/>
  <c r="AA78" i="20" s="1"/>
  <c r="Z161" i="20"/>
  <c r="AA161" i="20" s="1"/>
  <c r="Z440" i="20"/>
  <c r="AA440" i="20" s="1"/>
  <c r="Z251" i="20"/>
  <c r="AA251" i="20" s="1"/>
  <c r="Z338" i="20"/>
  <c r="AA338" i="20" s="1"/>
  <c r="Z287" i="20"/>
  <c r="AA287" i="20" s="1"/>
  <c r="Z204" i="20"/>
  <c r="AA204" i="20" s="1"/>
  <c r="Z475" i="20"/>
  <c r="AA475" i="20" s="1"/>
  <c r="Z118" i="20"/>
  <c r="AA118" i="20" s="1"/>
  <c r="Z382" i="20"/>
  <c r="AA382" i="20" s="1"/>
  <c r="Z277" i="20"/>
  <c r="AA277" i="20" s="1"/>
  <c r="Z64" i="20"/>
  <c r="AA64" i="20" s="1"/>
  <c r="Z353" i="20"/>
  <c r="AA353" i="20" s="1"/>
  <c r="Z471" i="20"/>
  <c r="AA471" i="20" s="1"/>
  <c r="Z485" i="20"/>
  <c r="AA485" i="20" s="1"/>
  <c r="Z403" i="20"/>
  <c r="AA403" i="20" s="1"/>
  <c r="Z386" i="20"/>
  <c r="AA386" i="20" s="1"/>
  <c r="Z227" i="20"/>
  <c r="AA227" i="20" s="1"/>
  <c r="Z409" i="20"/>
  <c r="AA409" i="20" s="1"/>
  <c r="Z235" i="20"/>
  <c r="AA235" i="20" s="1"/>
  <c r="Z104" i="20"/>
  <c r="AA104" i="20" s="1"/>
  <c r="Z334" i="20"/>
  <c r="AA334" i="20" s="1"/>
  <c r="Z220" i="20"/>
  <c r="AA220" i="20" s="1"/>
  <c r="Z394" i="20"/>
  <c r="AA394" i="20" s="1"/>
  <c r="Z500" i="20"/>
  <c r="AA500" i="20" s="1"/>
  <c r="Z503" i="20"/>
  <c r="AA503" i="20" s="1"/>
  <c r="Z142" i="20"/>
  <c r="AA142" i="20" s="1"/>
  <c r="Z356" i="20"/>
  <c r="AA356" i="20" s="1"/>
  <c r="Z223" i="20"/>
  <c r="AA223" i="20" s="1"/>
  <c r="Z499" i="20"/>
  <c r="AA499" i="20" s="1"/>
  <c r="Z264" i="20"/>
  <c r="AA264" i="20" s="1"/>
  <c r="Z323" i="20"/>
  <c r="AA323" i="20" s="1"/>
  <c r="Z219" i="20"/>
  <c r="AA219" i="20" s="1"/>
  <c r="Z389" i="20"/>
  <c r="AA389" i="20" s="1"/>
  <c r="Z279" i="20"/>
  <c r="AA279" i="20" s="1"/>
  <c r="Z253" i="20"/>
  <c r="AA253" i="20" s="1"/>
  <c r="Z288" i="20"/>
  <c r="AA288" i="20" s="1"/>
  <c r="Z247" i="20"/>
  <c r="AA247" i="20" s="1"/>
  <c r="Z494" i="20"/>
  <c r="AA494" i="20" s="1"/>
  <c r="Z437" i="20"/>
  <c r="AA437" i="20" s="1"/>
  <c r="Z473" i="20"/>
  <c r="AA473" i="20" s="1"/>
  <c r="Z106" i="20"/>
  <c r="AA106" i="20" s="1"/>
  <c r="Z443" i="20"/>
  <c r="AA443" i="20" s="1"/>
  <c r="Z232" i="20"/>
  <c r="AA232" i="20" s="1"/>
  <c r="Z426" i="20"/>
  <c r="AA426" i="20" s="1"/>
  <c r="Z342" i="20"/>
  <c r="AA342" i="20" s="1"/>
  <c r="Z321" i="20"/>
  <c r="AA321" i="20" s="1"/>
  <c r="Z299" i="20"/>
  <c r="AA299" i="20" s="1"/>
  <c r="Z126" i="20"/>
  <c r="AA126" i="20" s="1"/>
  <c r="Z72" i="20"/>
  <c r="AA72" i="20" s="1"/>
  <c r="Z143" i="20"/>
  <c r="AA143" i="20" s="1"/>
  <c r="Z182" i="20"/>
  <c r="AA182" i="20" s="1"/>
  <c r="Z195" i="20"/>
  <c r="AA195" i="20" s="1"/>
  <c r="Z211" i="20"/>
  <c r="AA211" i="20" s="1"/>
  <c r="Z65" i="20"/>
  <c r="AA65" i="20" s="1"/>
  <c r="Z177" i="20"/>
  <c r="AA177" i="20" s="1"/>
  <c r="Z486" i="20"/>
  <c r="AA486" i="20" s="1"/>
  <c r="Z333" i="20"/>
  <c r="AA333" i="20" s="1"/>
  <c r="Z361" i="20"/>
  <c r="AA361" i="20" s="1"/>
  <c r="Z397" i="20"/>
  <c r="AA397" i="20" s="1"/>
  <c r="Z61" i="20"/>
  <c r="AA61" i="20" s="1"/>
  <c r="Z434" i="20"/>
  <c r="AA434" i="20" s="1"/>
  <c r="Z362" i="20"/>
  <c r="AA362" i="20" s="1"/>
  <c r="Z496" i="20"/>
  <c r="AA496" i="20" s="1"/>
  <c r="Z189" i="20"/>
  <c r="AA189" i="20" s="1"/>
  <c r="Z123" i="20"/>
  <c r="AA123" i="20" s="1"/>
  <c r="Z430" i="20"/>
  <c r="AA430" i="20" s="1"/>
  <c r="Z329" i="20"/>
  <c r="AA329" i="20" s="1"/>
  <c r="Z450" i="20"/>
  <c r="AA450" i="20" s="1"/>
  <c r="Z492" i="20"/>
  <c r="AA492" i="20" s="1"/>
  <c r="Z147" i="20"/>
  <c r="AA147" i="20" s="1"/>
  <c r="Z387" i="20"/>
  <c r="AA387" i="20" s="1"/>
  <c r="Z484" i="20"/>
  <c r="AA484" i="20" s="1"/>
  <c r="Z363" i="20"/>
  <c r="AA363" i="20" s="1"/>
  <c r="Z74" i="20"/>
  <c r="AA74" i="20" s="1"/>
  <c r="Z366" i="20"/>
  <c r="AA366" i="20" s="1"/>
  <c r="Z303" i="20"/>
  <c r="AA303" i="20" s="1"/>
  <c r="Z381" i="20"/>
  <c r="AA381" i="20" s="1"/>
  <c r="Z187" i="20"/>
  <c r="AA187" i="20" s="1"/>
  <c r="Z455" i="20"/>
  <c r="AA455" i="20" s="1"/>
  <c r="Z477" i="20"/>
  <c r="AA477" i="20" s="1"/>
  <c r="Z379" i="20"/>
  <c r="AA379" i="20" s="1"/>
  <c r="Z369" i="20"/>
  <c r="AA369" i="20" s="1"/>
  <c r="Z207" i="20"/>
  <c r="AA207" i="20" s="1"/>
  <c r="Z109" i="20"/>
  <c r="AA109" i="20" s="1"/>
  <c r="Z472" i="20"/>
  <c r="AA472" i="20" s="1"/>
  <c r="Z315" i="20"/>
  <c r="AA315" i="20" s="1"/>
  <c r="Z105" i="20"/>
  <c r="AA105" i="20" s="1"/>
  <c r="Z35" i="20"/>
  <c r="AA35" i="20" s="1"/>
  <c r="Z378" i="20"/>
  <c r="AA378" i="20" s="1"/>
  <c r="Z82" i="20"/>
  <c r="AA82" i="20" s="1"/>
  <c r="Z80" i="20"/>
  <c r="AA80" i="20" s="1"/>
  <c r="Z464" i="20"/>
  <c r="AA464" i="20" s="1"/>
  <c r="Z337" i="20"/>
  <c r="AA337" i="20" s="1"/>
  <c r="Z498" i="20"/>
  <c r="AA498" i="20" s="1"/>
  <c r="Z296" i="20"/>
  <c r="AA296" i="20" s="1"/>
  <c r="Z70" i="20"/>
  <c r="AA70" i="20" s="1"/>
  <c r="Z243" i="20"/>
  <c r="AA243" i="20" s="1"/>
  <c r="Z230" i="20"/>
  <c r="AA230" i="20" s="1"/>
  <c r="Z133" i="20"/>
  <c r="AA133" i="20" s="1"/>
  <c r="Z330" i="20"/>
  <c r="AA330" i="20" s="1"/>
  <c r="Z364" i="20"/>
  <c r="AA364" i="20" s="1"/>
  <c r="Z217" i="20"/>
  <c r="AA217" i="20" s="1"/>
  <c r="Z241" i="20"/>
  <c r="AA241" i="20" s="1"/>
  <c r="Z258" i="20"/>
  <c r="AA258" i="20" s="1"/>
  <c r="Z388" i="20"/>
  <c r="AA388" i="20" s="1"/>
  <c r="Z192" i="20"/>
  <c r="AA192" i="20" s="1"/>
  <c r="Z449" i="20"/>
  <c r="AA449" i="20" s="1"/>
  <c r="Z370" i="20"/>
  <c r="AA370" i="20" s="1"/>
  <c r="Z238" i="20"/>
  <c r="AA238" i="20" s="1"/>
  <c r="Z457" i="20"/>
  <c r="AA457" i="20" s="1"/>
  <c r="Z107" i="20"/>
  <c r="AA107" i="20" s="1"/>
  <c r="Z451" i="20"/>
  <c r="AA451" i="20" s="1"/>
  <c r="Z272" i="20"/>
  <c r="AA272" i="20" s="1"/>
  <c r="Z90" i="20"/>
  <c r="AA90" i="20" s="1"/>
  <c r="Z110" i="20"/>
  <c r="AA110" i="20" s="1"/>
  <c r="Z448" i="20"/>
  <c r="AA448" i="20" s="1"/>
  <c r="Z225" i="20"/>
  <c r="AA225" i="20" s="1"/>
  <c r="Z395" i="20"/>
  <c r="AA395" i="20" s="1"/>
  <c r="Z81" i="20"/>
  <c r="AA81" i="20" s="1"/>
  <c r="Z304" i="20"/>
  <c r="AA304" i="20" s="1"/>
  <c r="Z171" i="20"/>
  <c r="AA171" i="20" s="1"/>
  <c r="Z201" i="20"/>
  <c r="AA201" i="20" s="1"/>
  <c r="Z120" i="20"/>
  <c r="AA120" i="20" s="1"/>
  <c r="Z209" i="20"/>
  <c r="AA209" i="20" s="1"/>
  <c r="Z137" i="20"/>
  <c r="AA137" i="20" s="1"/>
  <c r="Z367" i="20"/>
  <c r="AA367" i="20" s="1"/>
  <c r="Z441" i="20"/>
  <c r="AA441" i="20" s="1"/>
  <c r="Z96" i="20"/>
  <c r="AA96" i="20" s="1"/>
  <c r="Z383" i="20"/>
  <c r="AA383" i="20" s="1"/>
  <c r="Z262" i="20"/>
  <c r="AA262" i="20" s="1"/>
  <c r="Z37" i="20"/>
  <c r="AA37" i="20" s="1"/>
  <c r="P29" i="20"/>
  <c r="W150" i="20"/>
  <c r="X150" i="20" s="1"/>
  <c r="Y150" i="20" s="1"/>
  <c r="W242" i="20"/>
  <c r="X242" i="20" s="1"/>
  <c r="Y242" i="20" s="1"/>
  <c r="W293" i="20"/>
  <c r="X293" i="20" s="1"/>
  <c r="Y293" i="20" s="1"/>
  <c r="W261" i="20"/>
  <c r="X261" i="20" s="1"/>
  <c r="Y261" i="20" s="1"/>
  <c r="W340" i="20"/>
  <c r="X340" i="20" s="1"/>
  <c r="Y340" i="20" s="1"/>
  <c r="W336" i="20"/>
  <c r="X336" i="20" s="1"/>
  <c r="Y336" i="20" s="1"/>
  <c r="W301" i="20"/>
  <c r="X301" i="20" s="1"/>
  <c r="Y301" i="20" s="1"/>
  <c r="W79" i="20"/>
  <c r="X79" i="20" s="1"/>
  <c r="Y79" i="20" s="1"/>
  <c r="W328" i="20"/>
  <c r="X328" i="20" s="1"/>
  <c r="Y328" i="20" s="1"/>
  <c r="W166" i="20"/>
  <c r="X166" i="20" s="1"/>
  <c r="Y166" i="20" s="1"/>
  <c r="W117" i="20"/>
  <c r="X117" i="20" s="1"/>
  <c r="Y117" i="20" s="1"/>
  <c r="W405" i="20"/>
  <c r="X405" i="20" s="1"/>
  <c r="Y405" i="20" s="1"/>
  <c r="W112" i="20"/>
  <c r="X112" i="20" s="1"/>
  <c r="Y112" i="20" s="1"/>
  <c r="W91" i="20"/>
  <c r="X91" i="20" s="1"/>
  <c r="Y91" i="20" s="1"/>
  <c r="W196" i="20"/>
  <c r="X196" i="20" s="1"/>
  <c r="Y196" i="20" s="1"/>
  <c r="W274" i="20"/>
  <c r="X274" i="20" s="1"/>
  <c r="Y274" i="20" s="1"/>
  <c r="W234" i="20"/>
  <c r="X234" i="20" s="1"/>
  <c r="Y234" i="20" s="1"/>
  <c r="W198" i="20"/>
  <c r="X198" i="20" s="1"/>
  <c r="Y198" i="20" s="1"/>
  <c r="W121" i="20"/>
  <c r="X121" i="20" s="1"/>
  <c r="Y121" i="20" s="1"/>
  <c r="W115" i="20"/>
  <c r="X115" i="20" s="1"/>
  <c r="Y115" i="20" s="1"/>
  <c r="W88" i="20"/>
  <c r="X88" i="20" s="1"/>
  <c r="Y88" i="20" s="1"/>
  <c r="W393" i="20"/>
  <c r="X393" i="20" s="1"/>
  <c r="Y393" i="20" s="1"/>
  <c r="W214" i="20"/>
  <c r="X214" i="20" s="1"/>
  <c r="Y214" i="20" s="1"/>
  <c r="W286" i="20"/>
  <c r="X286" i="20" s="1"/>
  <c r="Y286" i="20" s="1"/>
  <c r="W190" i="20"/>
  <c r="X190" i="20" s="1"/>
  <c r="Y190" i="20" s="1"/>
  <c r="P33" i="20"/>
  <c r="N33" i="20"/>
  <c r="N31" i="20"/>
  <c r="P31" i="20"/>
  <c r="N32" i="20"/>
  <c r="P32" i="20"/>
  <c r="N25" i="20"/>
  <c r="P25" i="20"/>
  <c r="N20" i="20"/>
  <c r="P20" i="20"/>
  <c r="Q506" i="20"/>
  <c r="N26" i="20"/>
  <c r="P26" i="20"/>
  <c r="O506" i="20"/>
  <c r="M506" i="20"/>
  <c r="N30" i="20"/>
  <c r="P30" i="20"/>
  <c r="P24" i="20"/>
  <c r="N24" i="20"/>
  <c r="N19" i="20"/>
  <c r="J103" i="17"/>
  <c r="I103" i="17"/>
  <c r="H103" i="17"/>
  <c r="S506" i="14"/>
  <c r="F103" i="17"/>
  <c r="G103" i="17"/>
  <c r="L103" i="17"/>
  <c r="E103" i="17"/>
  <c r="K103" i="17"/>
  <c r="Z331" i="20" l="1"/>
  <c r="AA331" i="20" s="1"/>
  <c r="Z77" i="20"/>
  <c r="AA77" i="20" s="1"/>
  <c r="Z335" i="20"/>
  <c r="AA335" i="20" s="1"/>
  <c r="Z285" i="20"/>
  <c r="AA285" i="20" s="1"/>
  <c r="Z266" i="20"/>
  <c r="AA266" i="20" s="1"/>
  <c r="Z402" i="20"/>
  <c r="AA402" i="20" s="1"/>
  <c r="Z502" i="20"/>
  <c r="AA502" i="20" s="1"/>
  <c r="Z127" i="20"/>
  <c r="AA127" i="20" s="1"/>
  <c r="Z172" i="20"/>
  <c r="AA172" i="20" s="1"/>
  <c r="Z357" i="20"/>
  <c r="AA357" i="20" s="1"/>
  <c r="Z385" i="20"/>
  <c r="AA385" i="20" s="1"/>
  <c r="Z179" i="20"/>
  <c r="AA179" i="20" s="1"/>
  <c r="Z138" i="20"/>
  <c r="AA138" i="20" s="1"/>
  <c r="Z429" i="20"/>
  <c r="AA429" i="20" s="1"/>
  <c r="Z425" i="20"/>
  <c r="AA425" i="20" s="1"/>
  <c r="Z59" i="20"/>
  <c r="AA59" i="20" s="1"/>
  <c r="Z87" i="20"/>
  <c r="AA87" i="20" s="1"/>
  <c r="Z462" i="20"/>
  <c r="AA462" i="20" s="1"/>
  <c r="Z174" i="20"/>
  <c r="AA174" i="20" s="1"/>
  <c r="Z233" i="20"/>
  <c r="AA233" i="20" s="1"/>
  <c r="Z111" i="20"/>
  <c r="AA111" i="20" s="1"/>
  <c r="Z278" i="20"/>
  <c r="AA278" i="20" s="1"/>
  <c r="Z239" i="20"/>
  <c r="AA239" i="20" s="1"/>
  <c r="Z347" i="20"/>
  <c r="AA347" i="20" s="1"/>
  <c r="Z413" i="20"/>
  <c r="AA413" i="20" s="1"/>
  <c r="Z76" i="20"/>
  <c r="AA76" i="20" s="1"/>
  <c r="Z113" i="20"/>
  <c r="AA113" i="20" s="1"/>
  <c r="Z474" i="20"/>
  <c r="AA474" i="20" s="1"/>
  <c r="Z444" i="20"/>
  <c r="AA444" i="20" s="1"/>
  <c r="Z350" i="20"/>
  <c r="AA350" i="20" s="1"/>
  <c r="Z206" i="20"/>
  <c r="AA206" i="20" s="1"/>
  <c r="Z420" i="20"/>
  <c r="AA420" i="20" s="1"/>
  <c r="Z414" i="20"/>
  <c r="AA414" i="20" s="1"/>
  <c r="Z255" i="20"/>
  <c r="AA255" i="20" s="1"/>
  <c r="Z145" i="20"/>
  <c r="AA145" i="20" s="1"/>
  <c r="Z122" i="20"/>
  <c r="AA122" i="20" s="1"/>
  <c r="E501" i="27"/>
  <c r="B501" i="27"/>
  <c r="A501" i="27"/>
  <c r="E500" i="27"/>
  <c r="B500" i="27"/>
  <c r="A500" i="27"/>
  <c r="E499" i="27"/>
  <c r="B499" i="27"/>
  <c r="A499" i="27"/>
  <c r="E498" i="27"/>
  <c r="B498" i="27"/>
  <c r="A498" i="27"/>
  <c r="E497" i="27"/>
  <c r="B497" i="27"/>
  <c r="A497" i="27"/>
  <c r="E496" i="27"/>
  <c r="B496" i="27"/>
  <c r="A496" i="27"/>
  <c r="E495" i="27"/>
  <c r="B495" i="27"/>
  <c r="A495" i="27"/>
  <c r="E494" i="27"/>
  <c r="B494" i="27"/>
  <c r="A494" i="27"/>
  <c r="E493" i="27"/>
  <c r="B493" i="27"/>
  <c r="A493" i="27"/>
  <c r="E492" i="27"/>
  <c r="B492" i="27"/>
  <c r="A492" i="27"/>
  <c r="E491" i="27"/>
  <c r="B491" i="27"/>
  <c r="A491" i="27"/>
  <c r="E490" i="27"/>
  <c r="B490" i="27"/>
  <c r="A490" i="27"/>
  <c r="E489" i="27"/>
  <c r="B489" i="27"/>
  <c r="A489" i="27"/>
  <c r="E488" i="27"/>
  <c r="B488" i="27"/>
  <c r="A488" i="27"/>
  <c r="E487" i="27"/>
  <c r="B487" i="27"/>
  <c r="A487" i="27"/>
  <c r="E486" i="27"/>
  <c r="B486" i="27"/>
  <c r="A486" i="27"/>
  <c r="E485" i="27"/>
  <c r="B485" i="27"/>
  <c r="A485" i="27"/>
  <c r="E484" i="27"/>
  <c r="B484" i="27"/>
  <c r="A484" i="27"/>
  <c r="E483" i="27"/>
  <c r="B483" i="27"/>
  <c r="A483" i="27"/>
  <c r="E482" i="27"/>
  <c r="B482" i="27"/>
  <c r="A482" i="27"/>
  <c r="E481" i="27"/>
  <c r="B481" i="27"/>
  <c r="A481" i="27"/>
  <c r="E480" i="27"/>
  <c r="B480" i="27"/>
  <c r="A480" i="27"/>
  <c r="E479" i="27"/>
  <c r="B479" i="27"/>
  <c r="A479" i="27"/>
  <c r="E478" i="27"/>
  <c r="B478" i="27"/>
  <c r="A478" i="27"/>
  <c r="E477" i="27"/>
  <c r="B477" i="27"/>
  <c r="A477" i="27"/>
  <c r="E476" i="27"/>
  <c r="B476" i="27"/>
  <c r="A476" i="27"/>
  <c r="E475" i="27"/>
  <c r="B475" i="27"/>
  <c r="A475" i="27"/>
  <c r="E474" i="27"/>
  <c r="B474" i="27"/>
  <c r="A474" i="27"/>
  <c r="E473" i="27"/>
  <c r="B473" i="27"/>
  <c r="A473" i="27"/>
  <c r="E472" i="27"/>
  <c r="B472" i="27"/>
  <c r="A472" i="27"/>
  <c r="E471" i="27"/>
  <c r="B471" i="27"/>
  <c r="A471" i="27"/>
  <c r="E470" i="27"/>
  <c r="B470" i="27"/>
  <c r="A470" i="27"/>
  <c r="E469" i="27"/>
  <c r="B469" i="27"/>
  <c r="A469" i="27"/>
  <c r="E468" i="27"/>
  <c r="B468" i="27"/>
  <c r="A468" i="27"/>
  <c r="E467" i="27"/>
  <c r="B467" i="27"/>
  <c r="A467" i="27"/>
  <c r="E466" i="27"/>
  <c r="B466" i="27"/>
  <c r="A466" i="27"/>
  <c r="E465" i="27"/>
  <c r="B465" i="27"/>
  <c r="A465" i="27"/>
  <c r="E464" i="27"/>
  <c r="B464" i="27"/>
  <c r="A464" i="27"/>
  <c r="E463" i="27"/>
  <c r="B463" i="27"/>
  <c r="A463" i="27"/>
  <c r="E462" i="27"/>
  <c r="B462" i="27"/>
  <c r="A462" i="27"/>
  <c r="E461" i="27"/>
  <c r="B461" i="27"/>
  <c r="A461" i="27"/>
  <c r="E460" i="27"/>
  <c r="B460" i="27"/>
  <c r="A460" i="27"/>
  <c r="E459" i="27"/>
  <c r="B459" i="27"/>
  <c r="A459" i="27"/>
  <c r="E458" i="27"/>
  <c r="B458" i="27"/>
  <c r="A458" i="27"/>
  <c r="E457" i="27"/>
  <c r="B457" i="27"/>
  <c r="A457" i="27"/>
  <c r="E456" i="27"/>
  <c r="B456" i="27"/>
  <c r="A456" i="27"/>
  <c r="E455" i="27"/>
  <c r="B455" i="27"/>
  <c r="A455" i="27"/>
  <c r="E454" i="27"/>
  <c r="B454" i="27"/>
  <c r="A454" i="27"/>
  <c r="E453" i="27"/>
  <c r="B453" i="27"/>
  <c r="A453" i="27"/>
  <c r="E452" i="27"/>
  <c r="B452" i="27"/>
  <c r="A452" i="27"/>
  <c r="E451" i="27"/>
  <c r="B451" i="27"/>
  <c r="A451" i="27"/>
  <c r="E450" i="27"/>
  <c r="B450" i="27"/>
  <c r="A450" i="27"/>
  <c r="E449" i="27"/>
  <c r="B449" i="27"/>
  <c r="A449" i="27"/>
  <c r="E448" i="27"/>
  <c r="B448" i="27"/>
  <c r="A448" i="27"/>
  <c r="E447" i="27"/>
  <c r="B447" i="27"/>
  <c r="A447" i="27"/>
  <c r="E446" i="27"/>
  <c r="B446" i="27"/>
  <c r="A446" i="27"/>
  <c r="E445" i="27"/>
  <c r="B445" i="27"/>
  <c r="A445" i="27"/>
  <c r="E444" i="27"/>
  <c r="B444" i="27"/>
  <c r="A444" i="27"/>
  <c r="E443" i="27"/>
  <c r="B443" i="27"/>
  <c r="A443" i="27"/>
  <c r="E442" i="27"/>
  <c r="B442" i="27"/>
  <c r="A442" i="27"/>
  <c r="E441" i="27"/>
  <c r="B441" i="27"/>
  <c r="A441" i="27"/>
  <c r="E440" i="27"/>
  <c r="B440" i="27"/>
  <c r="A440" i="27"/>
  <c r="E439" i="27"/>
  <c r="B439" i="27"/>
  <c r="A439" i="27"/>
  <c r="E438" i="27"/>
  <c r="B438" i="27"/>
  <c r="A438" i="27"/>
  <c r="E437" i="27"/>
  <c r="B437" i="27"/>
  <c r="A437" i="27"/>
  <c r="E436" i="27"/>
  <c r="B436" i="27"/>
  <c r="A436" i="27"/>
  <c r="E435" i="27"/>
  <c r="B435" i="27"/>
  <c r="A435" i="27"/>
  <c r="E434" i="27"/>
  <c r="B434" i="27"/>
  <c r="A434" i="27"/>
  <c r="E433" i="27"/>
  <c r="B433" i="27"/>
  <c r="A433" i="27"/>
  <c r="E432" i="27"/>
  <c r="B432" i="27"/>
  <c r="A432" i="27"/>
  <c r="E431" i="27"/>
  <c r="B431" i="27"/>
  <c r="A431" i="27"/>
  <c r="E430" i="27"/>
  <c r="B430" i="27"/>
  <c r="A430" i="27"/>
  <c r="E429" i="27"/>
  <c r="B429" i="27"/>
  <c r="A429" i="27"/>
  <c r="E428" i="27"/>
  <c r="B428" i="27"/>
  <c r="A428" i="27"/>
  <c r="E427" i="27"/>
  <c r="B427" i="27"/>
  <c r="A427" i="27"/>
  <c r="E426" i="27"/>
  <c r="B426" i="27"/>
  <c r="A426" i="27"/>
  <c r="E425" i="27"/>
  <c r="B425" i="27"/>
  <c r="A425" i="27"/>
  <c r="E424" i="27"/>
  <c r="B424" i="27"/>
  <c r="A424" i="27"/>
  <c r="E423" i="27"/>
  <c r="B423" i="27"/>
  <c r="A423" i="27"/>
  <c r="E422" i="27"/>
  <c r="B422" i="27"/>
  <c r="A422" i="27"/>
  <c r="E421" i="27"/>
  <c r="B421" i="27"/>
  <c r="A421" i="27"/>
  <c r="E420" i="27"/>
  <c r="B420" i="27"/>
  <c r="A420" i="27"/>
  <c r="E419" i="27"/>
  <c r="B419" i="27"/>
  <c r="A419" i="27"/>
  <c r="E418" i="27"/>
  <c r="B418" i="27"/>
  <c r="A418" i="27"/>
  <c r="E417" i="27"/>
  <c r="B417" i="27"/>
  <c r="A417" i="27"/>
  <c r="E416" i="27"/>
  <c r="B416" i="27"/>
  <c r="A416" i="27"/>
  <c r="E415" i="27"/>
  <c r="B415" i="27"/>
  <c r="A415" i="27"/>
  <c r="E414" i="27"/>
  <c r="B414" i="27"/>
  <c r="A414" i="27"/>
  <c r="E413" i="27"/>
  <c r="B413" i="27"/>
  <c r="A413" i="27"/>
  <c r="E412" i="27"/>
  <c r="B412" i="27"/>
  <c r="A412" i="27"/>
  <c r="E411" i="27"/>
  <c r="B411" i="27"/>
  <c r="A411" i="27"/>
  <c r="E410" i="27"/>
  <c r="B410" i="27"/>
  <c r="A410" i="27"/>
  <c r="E409" i="27"/>
  <c r="B409" i="27"/>
  <c r="A409" i="27"/>
  <c r="E408" i="27"/>
  <c r="B408" i="27"/>
  <c r="A408" i="27"/>
  <c r="E407" i="27"/>
  <c r="B407" i="27"/>
  <c r="A407" i="27"/>
  <c r="E406" i="27"/>
  <c r="B406" i="27"/>
  <c r="A406" i="27"/>
  <c r="E405" i="27"/>
  <c r="B405" i="27"/>
  <c r="A405" i="27"/>
  <c r="E404" i="27"/>
  <c r="B404" i="27"/>
  <c r="A404" i="27"/>
  <c r="E403" i="27"/>
  <c r="B403" i="27"/>
  <c r="A403" i="27"/>
  <c r="E402" i="27"/>
  <c r="B402" i="27"/>
  <c r="A402" i="27"/>
  <c r="E401" i="27"/>
  <c r="B401" i="27"/>
  <c r="A401" i="27"/>
  <c r="E400" i="27"/>
  <c r="B400" i="27"/>
  <c r="A400" i="27"/>
  <c r="E399" i="27"/>
  <c r="B399" i="27"/>
  <c r="A399" i="27"/>
  <c r="E398" i="27"/>
  <c r="B398" i="27"/>
  <c r="A398" i="27"/>
  <c r="E397" i="27"/>
  <c r="B397" i="27"/>
  <c r="A397" i="27"/>
  <c r="E396" i="27"/>
  <c r="B396" i="27"/>
  <c r="A396" i="27"/>
  <c r="E395" i="27"/>
  <c r="B395" i="27"/>
  <c r="A395" i="27"/>
  <c r="E394" i="27"/>
  <c r="B394" i="27"/>
  <c r="A394" i="27"/>
  <c r="E393" i="27"/>
  <c r="B393" i="27"/>
  <c r="A393" i="27"/>
  <c r="E392" i="27"/>
  <c r="B392" i="27"/>
  <c r="A392" i="27"/>
  <c r="E391" i="27"/>
  <c r="B391" i="27"/>
  <c r="A391" i="27"/>
  <c r="E390" i="27"/>
  <c r="B390" i="27"/>
  <c r="A390" i="27"/>
  <c r="E389" i="27"/>
  <c r="B389" i="27"/>
  <c r="A389" i="27"/>
  <c r="E388" i="27"/>
  <c r="B388" i="27"/>
  <c r="A388" i="27"/>
  <c r="E387" i="27"/>
  <c r="B387" i="27"/>
  <c r="A387" i="27"/>
  <c r="E386" i="27"/>
  <c r="B386" i="27"/>
  <c r="A386" i="27"/>
  <c r="E385" i="27"/>
  <c r="B385" i="27"/>
  <c r="A385" i="27"/>
  <c r="E384" i="27"/>
  <c r="B384" i="27"/>
  <c r="A384" i="27"/>
  <c r="E383" i="27"/>
  <c r="B383" i="27"/>
  <c r="A383" i="27"/>
  <c r="E382" i="27"/>
  <c r="B382" i="27"/>
  <c r="A382" i="27"/>
  <c r="E381" i="27"/>
  <c r="B381" i="27"/>
  <c r="A381" i="27"/>
  <c r="E380" i="27"/>
  <c r="B380" i="27"/>
  <c r="A380" i="27"/>
  <c r="E379" i="27"/>
  <c r="B379" i="27"/>
  <c r="A379" i="27"/>
  <c r="E378" i="27"/>
  <c r="B378" i="27"/>
  <c r="A378" i="27"/>
  <c r="E377" i="27"/>
  <c r="B377" i="27"/>
  <c r="A377" i="27"/>
  <c r="E376" i="27"/>
  <c r="B376" i="27"/>
  <c r="A376" i="27"/>
  <c r="E375" i="27"/>
  <c r="B375" i="27"/>
  <c r="A375" i="27"/>
  <c r="E374" i="27"/>
  <c r="B374" i="27"/>
  <c r="A374" i="27"/>
  <c r="E373" i="27"/>
  <c r="B373" i="27"/>
  <c r="A373" i="27"/>
  <c r="E372" i="27"/>
  <c r="B372" i="27"/>
  <c r="A372" i="27"/>
  <c r="E371" i="27"/>
  <c r="B371" i="27"/>
  <c r="A371" i="27"/>
  <c r="E370" i="27"/>
  <c r="B370" i="27"/>
  <c r="A370" i="27"/>
  <c r="E369" i="27"/>
  <c r="B369" i="27"/>
  <c r="A369" i="27"/>
  <c r="E368" i="27"/>
  <c r="B368" i="27"/>
  <c r="A368" i="27"/>
  <c r="E367" i="27"/>
  <c r="B367" i="27"/>
  <c r="A367" i="27"/>
  <c r="E366" i="27"/>
  <c r="B366" i="27"/>
  <c r="A366" i="27"/>
  <c r="E365" i="27"/>
  <c r="B365" i="27"/>
  <c r="A365" i="27"/>
  <c r="E364" i="27"/>
  <c r="B364" i="27"/>
  <c r="A364" i="27"/>
  <c r="E363" i="27"/>
  <c r="B363" i="27"/>
  <c r="A363" i="27"/>
  <c r="E362" i="27"/>
  <c r="B362" i="27"/>
  <c r="A362" i="27"/>
  <c r="E361" i="27"/>
  <c r="B361" i="27"/>
  <c r="A361" i="27"/>
  <c r="E360" i="27"/>
  <c r="B360" i="27"/>
  <c r="A360" i="27"/>
  <c r="E359" i="27"/>
  <c r="B359" i="27"/>
  <c r="A359" i="27"/>
  <c r="E358" i="27"/>
  <c r="B358" i="27"/>
  <c r="A358" i="27"/>
  <c r="E357" i="27"/>
  <c r="B357" i="27"/>
  <c r="A357" i="27"/>
  <c r="E356" i="27"/>
  <c r="B356" i="27"/>
  <c r="A356" i="27"/>
  <c r="E355" i="27"/>
  <c r="B355" i="27"/>
  <c r="A355" i="27"/>
  <c r="E354" i="27"/>
  <c r="B354" i="27"/>
  <c r="A354" i="27"/>
  <c r="E353" i="27"/>
  <c r="B353" i="27"/>
  <c r="A353" i="27"/>
  <c r="E352" i="27"/>
  <c r="B352" i="27"/>
  <c r="A352" i="27"/>
  <c r="E351" i="27"/>
  <c r="B351" i="27"/>
  <c r="A351" i="27"/>
  <c r="E350" i="27"/>
  <c r="B350" i="27"/>
  <c r="A350" i="27"/>
  <c r="E349" i="27"/>
  <c r="B349" i="27"/>
  <c r="A349" i="27"/>
  <c r="E348" i="27"/>
  <c r="B348" i="27"/>
  <c r="A348" i="27"/>
  <c r="E347" i="27"/>
  <c r="B347" i="27"/>
  <c r="A347" i="27"/>
  <c r="E346" i="27"/>
  <c r="B346" i="27"/>
  <c r="A346" i="27"/>
  <c r="E345" i="27"/>
  <c r="B345" i="27"/>
  <c r="A345" i="27"/>
  <c r="E344" i="27"/>
  <c r="B344" i="27"/>
  <c r="A344" i="27"/>
  <c r="E343" i="27"/>
  <c r="B343" i="27"/>
  <c r="A343" i="27"/>
  <c r="E342" i="27"/>
  <c r="B342" i="27"/>
  <c r="A342" i="27"/>
  <c r="E341" i="27"/>
  <c r="B341" i="27"/>
  <c r="A341" i="27"/>
  <c r="E340" i="27"/>
  <c r="B340" i="27"/>
  <c r="A340" i="27"/>
  <c r="E339" i="27"/>
  <c r="B339" i="27"/>
  <c r="A339" i="27"/>
  <c r="E338" i="27"/>
  <c r="B338" i="27"/>
  <c r="A338" i="27"/>
  <c r="E337" i="27"/>
  <c r="B337" i="27"/>
  <c r="A337" i="27"/>
  <c r="E336" i="27"/>
  <c r="B336" i="27"/>
  <c r="A336" i="27"/>
  <c r="E335" i="27"/>
  <c r="B335" i="27"/>
  <c r="A335" i="27"/>
  <c r="E334" i="27"/>
  <c r="B334" i="27"/>
  <c r="A334" i="27"/>
  <c r="E333" i="27"/>
  <c r="B333" i="27"/>
  <c r="A333" i="27"/>
  <c r="E332" i="27"/>
  <c r="B332" i="27"/>
  <c r="A332" i="27"/>
  <c r="E331" i="27"/>
  <c r="B331" i="27"/>
  <c r="A331" i="27"/>
  <c r="E330" i="27"/>
  <c r="B330" i="27"/>
  <c r="A330" i="27"/>
  <c r="E329" i="27"/>
  <c r="B329" i="27"/>
  <c r="A329" i="27"/>
  <c r="E328" i="27"/>
  <c r="B328" i="27"/>
  <c r="A328" i="27"/>
  <c r="E327" i="27"/>
  <c r="B327" i="27"/>
  <c r="A327" i="27"/>
  <c r="E326" i="27"/>
  <c r="B326" i="27"/>
  <c r="A326" i="27"/>
  <c r="E325" i="27"/>
  <c r="B325" i="27"/>
  <c r="A325" i="27"/>
  <c r="E324" i="27"/>
  <c r="B324" i="27"/>
  <c r="A324" i="27"/>
  <c r="E323" i="27"/>
  <c r="B323" i="27"/>
  <c r="A323" i="27"/>
  <c r="E322" i="27"/>
  <c r="B322" i="27"/>
  <c r="A322" i="27"/>
  <c r="E321" i="27"/>
  <c r="B321" i="27"/>
  <c r="A321" i="27"/>
  <c r="E320" i="27"/>
  <c r="B320" i="27"/>
  <c r="A320" i="27"/>
  <c r="E319" i="27"/>
  <c r="B319" i="27"/>
  <c r="A319" i="27"/>
  <c r="E318" i="27"/>
  <c r="B318" i="27"/>
  <c r="A318" i="27"/>
  <c r="E317" i="27"/>
  <c r="B317" i="27"/>
  <c r="A317" i="27"/>
  <c r="E316" i="27"/>
  <c r="B316" i="27"/>
  <c r="A316" i="27"/>
  <c r="E315" i="27"/>
  <c r="B315" i="27"/>
  <c r="A315" i="27"/>
  <c r="E314" i="27"/>
  <c r="B314" i="27"/>
  <c r="A314" i="27"/>
  <c r="E313" i="27"/>
  <c r="B313" i="27"/>
  <c r="A313" i="27"/>
  <c r="E312" i="27"/>
  <c r="B312" i="27"/>
  <c r="A312" i="27"/>
  <c r="E311" i="27"/>
  <c r="B311" i="27"/>
  <c r="A311" i="27"/>
  <c r="E310" i="27"/>
  <c r="B310" i="27"/>
  <c r="A310" i="27"/>
  <c r="E309" i="27"/>
  <c r="B309" i="27"/>
  <c r="A309" i="27"/>
  <c r="E308" i="27"/>
  <c r="B308" i="27"/>
  <c r="A308" i="27"/>
  <c r="E307" i="27"/>
  <c r="B307" i="27"/>
  <c r="A307" i="27"/>
  <c r="E306" i="27"/>
  <c r="B306" i="27"/>
  <c r="A306" i="27"/>
  <c r="E305" i="27"/>
  <c r="B305" i="27"/>
  <c r="A305" i="27"/>
  <c r="E304" i="27"/>
  <c r="B304" i="27"/>
  <c r="A304" i="27"/>
  <c r="E303" i="27"/>
  <c r="B303" i="27"/>
  <c r="A303" i="27"/>
  <c r="E302" i="27"/>
  <c r="B302" i="27"/>
  <c r="A302" i="27"/>
  <c r="E301" i="27"/>
  <c r="B301" i="27"/>
  <c r="A301" i="27"/>
  <c r="E300" i="27"/>
  <c r="B300" i="27"/>
  <c r="A300" i="27"/>
  <c r="E299" i="27"/>
  <c r="B299" i="27"/>
  <c r="A299" i="27"/>
  <c r="E298" i="27"/>
  <c r="B298" i="27"/>
  <c r="A298" i="27"/>
  <c r="E297" i="27"/>
  <c r="B297" i="27"/>
  <c r="A297" i="27"/>
  <c r="E296" i="27"/>
  <c r="B296" i="27"/>
  <c r="A296" i="27"/>
  <c r="E295" i="27"/>
  <c r="B295" i="27"/>
  <c r="A295" i="27"/>
  <c r="E294" i="27"/>
  <c r="B294" i="27"/>
  <c r="A294" i="27"/>
  <c r="E293" i="27"/>
  <c r="B293" i="27"/>
  <c r="A293" i="27"/>
  <c r="E292" i="27"/>
  <c r="B292" i="27"/>
  <c r="A292" i="27"/>
  <c r="E291" i="27"/>
  <c r="B291" i="27"/>
  <c r="A291" i="27"/>
  <c r="E290" i="27"/>
  <c r="B290" i="27"/>
  <c r="A290" i="27"/>
  <c r="E289" i="27"/>
  <c r="B289" i="27"/>
  <c r="A289" i="27"/>
  <c r="E288" i="27"/>
  <c r="B288" i="27"/>
  <c r="A288" i="27"/>
  <c r="E287" i="27"/>
  <c r="B287" i="27"/>
  <c r="A287" i="27"/>
  <c r="E286" i="27"/>
  <c r="B286" i="27"/>
  <c r="A286" i="27"/>
  <c r="E285" i="27"/>
  <c r="B285" i="27"/>
  <c r="A285" i="27"/>
  <c r="E284" i="27"/>
  <c r="B284" i="27"/>
  <c r="A284" i="27"/>
  <c r="E283" i="27"/>
  <c r="B283" i="27"/>
  <c r="A283" i="27"/>
  <c r="E282" i="27"/>
  <c r="B282" i="27"/>
  <c r="A282" i="27"/>
  <c r="E281" i="27"/>
  <c r="B281" i="27"/>
  <c r="A281" i="27"/>
  <c r="E280" i="27"/>
  <c r="B280" i="27"/>
  <c r="A280" i="27"/>
  <c r="E279" i="27"/>
  <c r="B279" i="27"/>
  <c r="A279" i="27"/>
  <c r="E278" i="27"/>
  <c r="B278" i="27"/>
  <c r="A278" i="27"/>
  <c r="E277" i="27"/>
  <c r="B277" i="27"/>
  <c r="A277" i="27"/>
  <c r="E276" i="27"/>
  <c r="B276" i="27"/>
  <c r="A276" i="27"/>
  <c r="E275" i="27"/>
  <c r="B275" i="27"/>
  <c r="A275" i="27"/>
  <c r="E274" i="27"/>
  <c r="B274" i="27"/>
  <c r="A274" i="27"/>
  <c r="E273" i="27"/>
  <c r="B273" i="27"/>
  <c r="A273" i="27"/>
  <c r="E272" i="27"/>
  <c r="B272" i="27"/>
  <c r="A272" i="27"/>
  <c r="E271" i="27"/>
  <c r="B271" i="27"/>
  <c r="A271" i="27"/>
  <c r="E270" i="27"/>
  <c r="B270" i="27"/>
  <c r="A270" i="27"/>
  <c r="E269" i="27"/>
  <c r="B269" i="27"/>
  <c r="A269" i="27"/>
  <c r="E268" i="27"/>
  <c r="B268" i="27"/>
  <c r="A268" i="27"/>
  <c r="E267" i="27"/>
  <c r="B267" i="27"/>
  <c r="A267" i="27"/>
  <c r="E266" i="27"/>
  <c r="B266" i="27"/>
  <c r="A266" i="27"/>
  <c r="E265" i="27"/>
  <c r="B265" i="27"/>
  <c r="A265" i="27"/>
  <c r="E264" i="27"/>
  <c r="B264" i="27"/>
  <c r="A264" i="27"/>
  <c r="E263" i="27"/>
  <c r="B263" i="27"/>
  <c r="A263" i="27"/>
  <c r="E262" i="27"/>
  <c r="B262" i="27"/>
  <c r="A262" i="27"/>
  <c r="E261" i="27"/>
  <c r="B261" i="27"/>
  <c r="A261" i="27"/>
  <c r="E260" i="27"/>
  <c r="B260" i="27"/>
  <c r="A260" i="27"/>
  <c r="E259" i="27"/>
  <c r="B259" i="27"/>
  <c r="A259" i="27"/>
  <c r="E258" i="27"/>
  <c r="B258" i="27"/>
  <c r="A258" i="27"/>
  <c r="E257" i="27"/>
  <c r="B257" i="27"/>
  <c r="A257" i="27"/>
  <c r="E256" i="27"/>
  <c r="B256" i="27"/>
  <c r="A256" i="27"/>
  <c r="E255" i="27"/>
  <c r="B255" i="27"/>
  <c r="A255" i="27"/>
  <c r="E254" i="27"/>
  <c r="B254" i="27"/>
  <c r="A254" i="27"/>
  <c r="E253" i="27"/>
  <c r="B253" i="27"/>
  <c r="A253" i="27"/>
  <c r="E252" i="27"/>
  <c r="B252" i="27"/>
  <c r="A252" i="27"/>
  <c r="E251" i="27"/>
  <c r="B251" i="27"/>
  <c r="A251" i="27"/>
  <c r="E250" i="27"/>
  <c r="B250" i="27"/>
  <c r="A250" i="27"/>
  <c r="E249" i="27"/>
  <c r="B249" i="27"/>
  <c r="A249" i="27"/>
  <c r="E248" i="27"/>
  <c r="B248" i="27"/>
  <c r="A248" i="27"/>
  <c r="E247" i="27"/>
  <c r="B247" i="27"/>
  <c r="A247" i="27"/>
  <c r="E246" i="27"/>
  <c r="B246" i="27"/>
  <c r="A246" i="27"/>
  <c r="E245" i="27"/>
  <c r="B245" i="27"/>
  <c r="A245" i="27"/>
  <c r="E244" i="27"/>
  <c r="B244" i="27"/>
  <c r="A244" i="27"/>
  <c r="E243" i="27"/>
  <c r="B243" i="27"/>
  <c r="A243" i="27"/>
  <c r="E242" i="27"/>
  <c r="B242" i="27"/>
  <c r="A242" i="27"/>
  <c r="E241" i="27"/>
  <c r="B241" i="27"/>
  <c r="A241" i="27"/>
  <c r="E240" i="27"/>
  <c r="B240" i="27"/>
  <c r="A240" i="27"/>
  <c r="E239" i="27"/>
  <c r="B239" i="27"/>
  <c r="A239" i="27"/>
  <c r="E238" i="27"/>
  <c r="B238" i="27"/>
  <c r="A238" i="27"/>
  <c r="E237" i="27"/>
  <c r="B237" i="27"/>
  <c r="A237" i="27"/>
  <c r="E236" i="27"/>
  <c r="B236" i="27"/>
  <c r="A236" i="27"/>
  <c r="E235" i="27"/>
  <c r="B235" i="27"/>
  <c r="A235" i="27"/>
  <c r="E234" i="27"/>
  <c r="B234" i="27"/>
  <c r="A234" i="27"/>
  <c r="E233" i="27"/>
  <c r="B233" i="27"/>
  <c r="A233" i="27"/>
  <c r="E232" i="27"/>
  <c r="B232" i="27"/>
  <c r="A232" i="27"/>
  <c r="E231" i="27"/>
  <c r="B231" i="27"/>
  <c r="A231" i="27"/>
  <c r="E230" i="27"/>
  <c r="B230" i="27"/>
  <c r="A230" i="27"/>
  <c r="E229" i="27"/>
  <c r="B229" i="27"/>
  <c r="A229" i="27"/>
  <c r="E228" i="27"/>
  <c r="B228" i="27"/>
  <c r="A228" i="27"/>
  <c r="E227" i="27"/>
  <c r="B227" i="27"/>
  <c r="A227" i="27"/>
  <c r="E226" i="27"/>
  <c r="B226" i="27"/>
  <c r="A226" i="27"/>
  <c r="E225" i="27"/>
  <c r="B225" i="27"/>
  <c r="A225" i="27"/>
  <c r="E224" i="27"/>
  <c r="B224" i="27"/>
  <c r="A224" i="27"/>
  <c r="E223" i="27"/>
  <c r="B223" i="27"/>
  <c r="A223" i="27"/>
  <c r="E222" i="27"/>
  <c r="B222" i="27"/>
  <c r="A222" i="27"/>
  <c r="E221" i="27"/>
  <c r="B221" i="27"/>
  <c r="A221" i="27"/>
  <c r="E220" i="27"/>
  <c r="B220" i="27"/>
  <c r="A220" i="27"/>
  <c r="E219" i="27"/>
  <c r="B219" i="27"/>
  <c r="A219" i="27"/>
  <c r="E218" i="27"/>
  <c r="B218" i="27"/>
  <c r="A218" i="27"/>
  <c r="E217" i="27"/>
  <c r="B217" i="27"/>
  <c r="A217" i="27"/>
  <c r="E216" i="27"/>
  <c r="B216" i="27"/>
  <c r="A216" i="27"/>
  <c r="E215" i="27"/>
  <c r="B215" i="27"/>
  <c r="A215" i="27"/>
  <c r="E214" i="27"/>
  <c r="B214" i="27"/>
  <c r="A214" i="27"/>
  <c r="E213" i="27"/>
  <c r="B213" i="27"/>
  <c r="A213" i="27"/>
  <c r="E212" i="27"/>
  <c r="B212" i="27"/>
  <c r="A212" i="27"/>
  <c r="E211" i="27"/>
  <c r="B211" i="27"/>
  <c r="A211" i="27"/>
  <c r="E210" i="27"/>
  <c r="B210" i="27"/>
  <c r="A210" i="27"/>
  <c r="E209" i="27"/>
  <c r="B209" i="27"/>
  <c r="A209" i="27"/>
  <c r="E208" i="27"/>
  <c r="B208" i="27"/>
  <c r="A208" i="27"/>
  <c r="E207" i="27"/>
  <c r="B207" i="27"/>
  <c r="A207" i="27"/>
  <c r="E206" i="27"/>
  <c r="B206" i="27"/>
  <c r="A206" i="27"/>
  <c r="E205" i="27"/>
  <c r="B205" i="27"/>
  <c r="A205" i="27"/>
  <c r="E204" i="27"/>
  <c r="B204" i="27"/>
  <c r="A204" i="27"/>
  <c r="E203" i="27"/>
  <c r="B203" i="27"/>
  <c r="A203" i="27"/>
  <c r="E202" i="27"/>
  <c r="B202" i="27"/>
  <c r="A202" i="27"/>
  <c r="E201" i="27"/>
  <c r="B201" i="27"/>
  <c r="A201" i="27"/>
  <c r="E200" i="27"/>
  <c r="B200" i="27"/>
  <c r="A200" i="27"/>
  <c r="E199" i="27"/>
  <c r="B199" i="27"/>
  <c r="A199" i="27"/>
  <c r="E198" i="27"/>
  <c r="B198" i="27"/>
  <c r="A198" i="27"/>
  <c r="E197" i="27"/>
  <c r="B197" i="27"/>
  <c r="A197" i="27"/>
  <c r="E196" i="27"/>
  <c r="B196" i="27"/>
  <c r="A196" i="27"/>
  <c r="E195" i="27"/>
  <c r="B195" i="27"/>
  <c r="A195" i="27"/>
  <c r="E194" i="27"/>
  <c r="B194" i="27"/>
  <c r="A194" i="27"/>
  <c r="E193" i="27"/>
  <c r="B193" i="27"/>
  <c r="A193" i="27"/>
  <c r="E192" i="27"/>
  <c r="B192" i="27"/>
  <c r="A192" i="27"/>
  <c r="E191" i="27"/>
  <c r="B191" i="27"/>
  <c r="A191" i="27"/>
  <c r="E190" i="27"/>
  <c r="B190" i="27"/>
  <c r="A190" i="27"/>
  <c r="E189" i="27"/>
  <c r="B189" i="27"/>
  <c r="A189" i="27"/>
  <c r="E188" i="27"/>
  <c r="B188" i="27"/>
  <c r="A188" i="27"/>
  <c r="E187" i="27"/>
  <c r="B187" i="27"/>
  <c r="A187" i="27"/>
  <c r="E186" i="27"/>
  <c r="B186" i="27"/>
  <c r="A186" i="27"/>
  <c r="E185" i="27"/>
  <c r="B185" i="27"/>
  <c r="A185" i="27"/>
  <c r="E184" i="27"/>
  <c r="B184" i="27"/>
  <c r="A184" i="27"/>
  <c r="E183" i="27"/>
  <c r="B183" i="27"/>
  <c r="A183" i="27"/>
  <c r="E182" i="27"/>
  <c r="B182" i="27"/>
  <c r="A182" i="27"/>
  <c r="E181" i="27"/>
  <c r="B181" i="27"/>
  <c r="A181" i="27"/>
  <c r="E180" i="27"/>
  <c r="B180" i="27"/>
  <c r="A180" i="27"/>
  <c r="E179" i="27"/>
  <c r="B179" i="27"/>
  <c r="A179" i="27"/>
  <c r="E178" i="27"/>
  <c r="B178" i="27"/>
  <c r="A178" i="27"/>
  <c r="E177" i="27"/>
  <c r="B177" i="27"/>
  <c r="A177" i="27"/>
  <c r="E176" i="27"/>
  <c r="B176" i="27"/>
  <c r="A176" i="27"/>
  <c r="E175" i="27"/>
  <c r="B175" i="27"/>
  <c r="A175" i="27"/>
  <c r="E174" i="27"/>
  <c r="B174" i="27"/>
  <c r="A174" i="27"/>
  <c r="E173" i="27"/>
  <c r="B173" i="27"/>
  <c r="A173" i="27"/>
  <c r="E172" i="27"/>
  <c r="B172" i="27"/>
  <c r="A172" i="27"/>
  <c r="E171" i="27"/>
  <c r="B171" i="27"/>
  <c r="A171" i="27"/>
  <c r="E170" i="27"/>
  <c r="B170" i="27"/>
  <c r="A170" i="27"/>
  <c r="E169" i="27"/>
  <c r="B169" i="27"/>
  <c r="A169" i="27"/>
  <c r="E168" i="27"/>
  <c r="B168" i="27"/>
  <c r="A168" i="27"/>
  <c r="E167" i="27"/>
  <c r="B167" i="27"/>
  <c r="A167" i="27"/>
  <c r="E166" i="27"/>
  <c r="B166" i="27"/>
  <c r="A166" i="27"/>
  <c r="E165" i="27"/>
  <c r="B165" i="27"/>
  <c r="A165" i="27"/>
  <c r="E164" i="27"/>
  <c r="B164" i="27"/>
  <c r="A164" i="27"/>
  <c r="E163" i="27"/>
  <c r="B163" i="27"/>
  <c r="A163" i="27"/>
  <c r="E162" i="27"/>
  <c r="B162" i="27"/>
  <c r="A162" i="27"/>
  <c r="E161" i="27"/>
  <c r="B161" i="27"/>
  <c r="A161" i="27"/>
  <c r="E160" i="27"/>
  <c r="B160" i="27"/>
  <c r="A160" i="27"/>
  <c r="E159" i="27"/>
  <c r="B159" i="27"/>
  <c r="A159" i="27"/>
  <c r="E158" i="27"/>
  <c r="B158" i="27"/>
  <c r="A158" i="27"/>
  <c r="E157" i="27"/>
  <c r="B157" i="27"/>
  <c r="A157" i="27"/>
  <c r="E156" i="27"/>
  <c r="B156" i="27"/>
  <c r="A156" i="27"/>
  <c r="E155" i="27"/>
  <c r="B155" i="27"/>
  <c r="A155" i="27"/>
  <c r="E154" i="27"/>
  <c r="B154" i="27"/>
  <c r="A154" i="27"/>
  <c r="E153" i="27"/>
  <c r="B153" i="27"/>
  <c r="A153" i="27"/>
  <c r="E152" i="27"/>
  <c r="B152" i="27"/>
  <c r="A152" i="27"/>
  <c r="E151" i="27"/>
  <c r="B151" i="27"/>
  <c r="A151" i="27"/>
  <c r="E150" i="27"/>
  <c r="B150" i="27"/>
  <c r="A150" i="27"/>
  <c r="E149" i="27"/>
  <c r="B149" i="27"/>
  <c r="A149" i="27"/>
  <c r="E148" i="27"/>
  <c r="B148" i="27"/>
  <c r="A148" i="27"/>
  <c r="E147" i="27"/>
  <c r="B147" i="27"/>
  <c r="A147" i="27"/>
  <c r="E146" i="27"/>
  <c r="B146" i="27"/>
  <c r="A146" i="27"/>
  <c r="E145" i="27"/>
  <c r="B145" i="27"/>
  <c r="A145" i="27"/>
  <c r="E144" i="27"/>
  <c r="B144" i="27"/>
  <c r="A144" i="27"/>
  <c r="E143" i="27"/>
  <c r="B143" i="27"/>
  <c r="A143" i="27"/>
  <c r="E142" i="27"/>
  <c r="B142" i="27"/>
  <c r="A142" i="27"/>
  <c r="E141" i="27"/>
  <c r="B141" i="27"/>
  <c r="A141" i="27"/>
  <c r="E140" i="27"/>
  <c r="B140" i="27"/>
  <c r="A140" i="27"/>
  <c r="E139" i="27"/>
  <c r="B139" i="27"/>
  <c r="A139" i="27"/>
  <c r="E138" i="27"/>
  <c r="B138" i="27"/>
  <c r="A138" i="27"/>
  <c r="E137" i="27"/>
  <c r="B137" i="27"/>
  <c r="A137" i="27"/>
  <c r="E136" i="27"/>
  <c r="B136" i="27"/>
  <c r="A136" i="27"/>
  <c r="E135" i="27"/>
  <c r="B135" i="27"/>
  <c r="A135" i="27"/>
  <c r="E134" i="27"/>
  <c r="B134" i="27"/>
  <c r="A134" i="27"/>
  <c r="E133" i="27"/>
  <c r="B133" i="27"/>
  <c r="A133" i="27"/>
  <c r="E132" i="27"/>
  <c r="B132" i="27"/>
  <c r="A132" i="27"/>
  <c r="E131" i="27"/>
  <c r="B131" i="27"/>
  <c r="A131" i="27"/>
  <c r="E130" i="27"/>
  <c r="B130" i="27"/>
  <c r="A130" i="27"/>
  <c r="E129" i="27"/>
  <c r="B129" i="27"/>
  <c r="A129" i="27"/>
  <c r="E128" i="27"/>
  <c r="B128" i="27"/>
  <c r="A128" i="27"/>
  <c r="E127" i="27"/>
  <c r="B127" i="27"/>
  <c r="A127" i="27"/>
  <c r="E126" i="27"/>
  <c r="B126" i="27"/>
  <c r="A126" i="27"/>
  <c r="E125" i="27"/>
  <c r="B125" i="27"/>
  <c r="A125" i="27"/>
  <c r="E124" i="27"/>
  <c r="B124" i="27"/>
  <c r="A124" i="27"/>
  <c r="E123" i="27"/>
  <c r="B123" i="27"/>
  <c r="A123" i="27"/>
  <c r="E122" i="27"/>
  <c r="B122" i="27"/>
  <c r="A122" i="27"/>
  <c r="E121" i="27"/>
  <c r="B121" i="27"/>
  <c r="A121" i="27"/>
  <c r="E120" i="27"/>
  <c r="B120" i="27"/>
  <c r="A120" i="27"/>
  <c r="E119" i="27"/>
  <c r="B119" i="27"/>
  <c r="A119" i="27"/>
  <c r="E118" i="27"/>
  <c r="B118" i="27"/>
  <c r="A118" i="27"/>
  <c r="E117" i="27"/>
  <c r="B117" i="27"/>
  <c r="A117" i="27"/>
  <c r="E116" i="27"/>
  <c r="B116" i="27"/>
  <c r="A116" i="27"/>
  <c r="E115" i="27"/>
  <c r="B115" i="27"/>
  <c r="A115" i="27"/>
  <c r="E114" i="27"/>
  <c r="B114" i="27"/>
  <c r="A114" i="27"/>
  <c r="E113" i="27"/>
  <c r="B113" i="27"/>
  <c r="A113" i="27"/>
  <c r="E112" i="27"/>
  <c r="B112" i="27"/>
  <c r="A112" i="27"/>
  <c r="E111" i="27"/>
  <c r="B111" i="27"/>
  <c r="A111" i="27"/>
  <c r="E110" i="27"/>
  <c r="B110" i="27"/>
  <c r="A110" i="27"/>
  <c r="E109" i="27"/>
  <c r="B109" i="27"/>
  <c r="A109" i="27"/>
  <c r="E108" i="27"/>
  <c r="B108" i="27"/>
  <c r="A108" i="27"/>
  <c r="E107" i="27"/>
  <c r="B107" i="27"/>
  <c r="A107" i="27"/>
  <c r="E106" i="27"/>
  <c r="B106" i="27"/>
  <c r="A106" i="27"/>
  <c r="E105" i="27"/>
  <c r="B105" i="27"/>
  <c r="A105" i="27"/>
  <c r="E104" i="27"/>
  <c r="B104" i="27"/>
  <c r="A104" i="27"/>
  <c r="E103" i="27"/>
  <c r="B103" i="27"/>
  <c r="A103" i="27"/>
  <c r="E102" i="27"/>
  <c r="B102" i="27"/>
  <c r="A102" i="27"/>
  <c r="E101" i="27"/>
  <c r="B101" i="27"/>
  <c r="A101" i="27"/>
  <c r="E100" i="27"/>
  <c r="B100" i="27"/>
  <c r="A100" i="27"/>
  <c r="E99" i="27"/>
  <c r="B99" i="27"/>
  <c r="A99" i="27"/>
  <c r="E98" i="27"/>
  <c r="B98" i="27"/>
  <c r="A98" i="27"/>
  <c r="E97" i="27"/>
  <c r="B97" i="27"/>
  <c r="A97" i="27"/>
  <c r="E96" i="27"/>
  <c r="B96" i="27"/>
  <c r="A96" i="27"/>
  <c r="E95" i="27"/>
  <c r="B95" i="27"/>
  <c r="A95" i="27"/>
  <c r="E94" i="27"/>
  <c r="B94" i="27"/>
  <c r="A94" i="27"/>
  <c r="E93" i="27"/>
  <c r="B93" i="27"/>
  <c r="A93" i="27"/>
  <c r="E92" i="27"/>
  <c r="B92" i="27"/>
  <c r="A92" i="27"/>
  <c r="E91" i="27"/>
  <c r="B91" i="27"/>
  <c r="A91" i="27"/>
  <c r="E90" i="27"/>
  <c r="B90" i="27"/>
  <c r="A90" i="27"/>
  <c r="E89" i="27"/>
  <c r="B89" i="27"/>
  <c r="A89" i="27"/>
  <c r="E88" i="27"/>
  <c r="B88" i="27"/>
  <c r="A88" i="27"/>
  <c r="E87" i="27"/>
  <c r="B87" i="27"/>
  <c r="A87" i="27"/>
  <c r="E86" i="27"/>
  <c r="B86" i="27"/>
  <c r="A86" i="27"/>
  <c r="E85" i="27"/>
  <c r="B85" i="27"/>
  <c r="A85" i="27"/>
  <c r="E84" i="27"/>
  <c r="B84" i="27"/>
  <c r="A84" i="27"/>
  <c r="E83" i="27"/>
  <c r="B83" i="27"/>
  <c r="A83" i="27"/>
  <c r="E82" i="27"/>
  <c r="B82" i="27"/>
  <c r="A82" i="27"/>
  <c r="E81" i="27"/>
  <c r="B81" i="27"/>
  <c r="A81" i="27"/>
  <c r="E80" i="27"/>
  <c r="B80" i="27"/>
  <c r="A80" i="27"/>
  <c r="E79" i="27"/>
  <c r="B79" i="27"/>
  <c r="A79" i="27"/>
  <c r="E78" i="27"/>
  <c r="B78" i="27"/>
  <c r="A78" i="27"/>
  <c r="E77" i="27"/>
  <c r="B77" i="27"/>
  <c r="A77" i="27"/>
  <c r="E76" i="27"/>
  <c r="B76" i="27"/>
  <c r="A76" i="27"/>
  <c r="E75" i="27"/>
  <c r="B75" i="27"/>
  <c r="A75" i="27"/>
  <c r="E74" i="27"/>
  <c r="B74" i="27"/>
  <c r="A74" i="27"/>
  <c r="E73" i="27"/>
  <c r="B73" i="27"/>
  <c r="A73" i="27"/>
  <c r="E72" i="27"/>
  <c r="B72" i="27"/>
  <c r="A72" i="27"/>
  <c r="E71" i="27"/>
  <c r="B71" i="27"/>
  <c r="A71" i="27"/>
  <c r="E70" i="27"/>
  <c r="B70" i="27"/>
  <c r="A70" i="27"/>
  <c r="E69" i="27"/>
  <c r="B69" i="27"/>
  <c r="A69" i="27"/>
  <c r="E68" i="27"/>
  <c r="B68" i="27"/>
  <c r="A68" i="27"/>
  <c r="E67" i="27"/>
  <c r="B67" i="27"/>
  <c r="A67" i="27"/>
  <c r="E66" i="27"/>
  <c r="B66" i="27"/>
  <c r="A66" i="27"/>
  <c r="E65" i="27"/>
  <c r="B65" i="27"/>
  <c r="A65" i="27"/>
  <c r="E64" i="27"/>
  <c r="B64" i="27"/>
  <c r="A64" i="27"/>
  <c r="E63" i="27"/>
  <c r="B63" i="27"/>
  <c r="A63" i="27"/>
  <c r="E62" i="27"/>
  <c r="B62" i="27"/>
  <c r="A62" i="27"/>
  <c r="E61" i="27"/>
  <c r="B61" i="27"/>
  <c r="A61" i="27"/>
  <c r="E60" i="27"/>
  <c r="B60" i="27"/>
  <c r="A60" i="27"/>
  <c r="E59" i="27"/>
  <c r="B59" i="27"/>
  <c r="A59" i="27"/>
  <c r="E58" i="27"/>
  <c r="B58" i="27"/>
  <c r="A58" i="27"/>
  <c r="E57" i="27"/>
  <c r="B57" i="27"/>
  <c r="A57" i="27"/>
  <c r="E56" i="27"/>
  <c r="B56" i="27"/>
  <c r="A56" i="27"/>
  <c r="E55" i="27"/>
  <c r="B55" i="27"/>
  <c r="A55" i="27"/>
  <c r="E54" i="27"/>
  <c r="B54" i="27"/>
  <c r="A54" i="27"/>
  <c r="E53" i="27"/>
  <c r="B53" i="27"/>
  <c r="A53" i="27"/>
  <c r="E52" i="27"/>
  <c r="B52" i="27"/>
  <c r="A52" i="27"/>
  <c r="E51" i="27"/>
  <c r="B51" i="27"/>
  <c r="A51" i="27"/>
  <c r="E50" i="27"/>
  <c r="B50" i="27"/>
  <c r="A50" i="27"/>
  <c r="E49" i="27"/>
  <c r="B49" i="27"/>
  <c r="A49" i="27"/>
  <c r="E48" i="27"/>
  <c r="B48" i="27"/>
  <c r="A48" i="27"/>
  <c r="E47" i="27"/>
  <c r="B47" i="27"/>
  <c r="A47" i="27"/>
  <c r="E46" i="27"/>
  <c r="B46" i="27"/>
  <c r="A46" i="27"/>
  <c r="E45" i="27"/>
  <c r="B45" i="27"/>
  <c r="A45" i="27"/>
  <c r="E44" i="27"/>
  <c r="B44" i="27"/>
  <c r="A44" i="27"/>
  <c r="E43" i="27"/>
  <c r="B43" i="27"/>
  <c r="A43" i="27"/>
  <c r="E42" i="27"/>
  <c r="B42" i="27"/>
  <c r="A42" i="27"/>
  <c r="E41" i="27"/>
  <c r="B41" i="27"/>
  <c r="A41" i="27"/>
  <c r="E40" i="27"/>
  <c r="B40" i="27"/>
  <c r="A40" i="27"/>
  <c r="E39" i="27"/>
  <c r="B39" i="27"/>
  <c r="A39" i="27"/>
  <c r="E38" i="27"/>
  <c r="B38" i="27"/>
  <c r="A38" i="27"/>
  <c r="E37" i="27"/>
  <c r="B37" i="27"/>
  <c r="A37" i="27"/>
  <c r="E36" i="27"/>
  <c r="B36" i="27"/>
  <c r="A36" i="27"/>
  <c r="E35" i="27"/>
  <c r="B35" i="27"/>
  <c r="A35" i="27"/>
  <c r="E34" i="27"/>
  <c r="B34" i="27"/>
  <c r="A34" i="27"/>
  <c r="E33" i="27"/>
  <c r="B33" i="27"/>
  <c r="A33" i="27"/>
  <c r="E32" i="27"/>
  <c r="B32" i="27"/>
  <c r="A32" i="27"/>
  <c r="E31" i="27"/>
  <c r="B31" i="27"/>
  <c r="A31" i="27"/>
  <c r="E30" i="27"/>
  <c r="B30" i="27"/>
  <c r="A30" i="27"/>
  <c r="E29" i="27"/>
  <c r="B29" i="27"/>
  <c r="A29" i="27"/>
  <c r="E28" i="27"/>
  <c r="B28" i="27"/>
  <c r="A28" i="27"/>
  <c r="E27" i="27"/>
  <c r="B27" i="27"/>
  <c r="A27" i="27"/>
  <c r="E26" i="27"/>
  <c r="B26" i="27"/>
  <c r="A26" i="27"/>
  <c r="E25" i="27"/>
  <c r="B25" i="27"/>
  <c r="A25" i="27"/>
  <c r="E24" i="27"/>
  <c r="B24" i="27"/>
  <c r="A24" i="27"/>
  <c r="E23" i="27"/>
  <c r="B23" i="27"/>
  <c r="A23" i="27"/>
  <c r="E22" i="27"/>
  <c r="B22" i="27"/>
  <c r="A22" i="27"/>
  <c r="E21" i="27"/>
  <c r="B21" i="27"/>
  <c r="A21" i="27"/>
  <c r="E20" i="27"/>
  <c r="B20" i="27"/>
  <c r="A20" i="27"/>
  <c r="E19" i="27"/>
  <c r="B19" i="27"/>
  <c r="A19" i="27"/>
  <c r="E18" i="27"/>
  <c r="B18" i="27"/>
  <c r="A18" i="27"/>
  <c r="E17" i="27"/>
  <c r="B17" i="27"/>
  <c r="A17" i="27"/>
  <c r="E16" i="27"/>
  <c r="B16" i="27"/>
  <c r="A16" i="27"/>
  <c r="E15" i="27"/>
  <c r="B15" i="27"/>
  <c r="A15" i="27"/>
  <c r="E14" i="27"/>
  <c r="B14" i="27"/>
  <c r="A14" i="27"/>
  <c r="E13" i="27"/>
  <c r="B13" i="27"/>
  <c r="A13" i="27"/>
  <c r="E12" i="27"/>
  <c r="B12" i="27"/>
  <c r="A12" i="27"/>
  <c r="E11" i="27"/>
  <c r="B11" i="27"/>
  <c r="A11" i="27"/>
  <c r="E10" i="27"/>
  <c r="B10" i="27"/>
  <c r="A10" i="27"/>
  <c r="E9" i="27"/>
  <c r="B9" i="27"/>
  <c r="A9" i="27"/>
  <c r="E8" i="27"/>
  <c r="B8" i="27"/>
  <c r="A8" i="27"/>
  <c r="E7" i="27"/>
  <c r="B7" i="27"/>
  <c r="A7" i="27"/>
  <c r="E6" i="27"/>
  <c r="B6" i="27"/>
  <c r="A6" i="27"/>
  <c r="E5" i="27"/>
  <c r="B5" i="27"/>
  <c r="A5" i="27"/>
  <c r="E4" i="27"/>
  <c r="B4" i="27"/>
  <c r="A4" i="27"/>
  <c r="E3" i="27"/>
  <c r="B3" i="27"/>
  <c r="A3" i="27"/>
  <c r="E2" i="27"/>
  <c r="B2" i="27"/>
  <c r="A2" i="27"/>
  <c r="B2" i="26"/>
  <c r="B4" i="26"/>
  <c r="B10" i="26"/>
  <c r="A2" i="26"/>
  <c r="A4" i="26"/>
  <c r="A10" i="26"/>
  <c r="F2" i="26"/>
  <c r="F4" i="26"/>
  <c r="F10" i="26"/>
  <c r="Z405" i="20" l="1"/>
  <c r="AA405" i="20" s="1"/>
  <c r="Z115" i="20"/>
  <c r="AA115" i="20" s="1"/>
  <c r="Z214" i="20"/>
  <c r="AA214" i="20" s="1"/>
  <c r="Z196" i="20"/>
  <c r="AA196" i="20" s="1"/>
  <c r="Z166" i="20"/>
  <c r="AA166" i="20" s="1"/>
  <c r="Z234" i="20"/>
  <c r="AA234" i="20" s="1"/>
  <c r="Z121" i="20"/>
  <c r="AA121" i="20" s="1"/>
  <c r="Z112" i="20"/>
  <c r="AA112" i="20" s="1"/>
  <c r="Z274" i="20"/>
  <c r="AA274" i="20" s="1"/>
  <c r="Z340" i="20"/>
  <c r="AA340" i="20" s="1"/>
  <c r="Z301" i="20"/>
  <c r="AA301" i="20" s="1"/>
  <c r="Z286" i="20"/>
  <c r="AA286" i="20" s="1"/>
  <c r="Z79" i="20"/>
  <c r="AA79" i="20" s="1"/>
  <c r="Z242" i="20"/>
  <c r="AA242" i="20" s="1"/>
  <c r="Z293" i="20"/>
  <c r="AA293" i="20" s="1"/>
  <c r="Z150" i="20"/>
  <c r="AA150" i="20" s="1"/>
  <c r="Z91" i="20"/>
  <c r="AA91" i="20" s="1"/>
  <c r="Z336" i="20"/>
  <c r="AA336" i="20" s="1"/>
  <c r="Z117" i="20"/>
  <c r="AA117" i="20" s="1"/>
  <c r="Z261" i="20"/>
  <c r="AA261" i="20" s="1"/>
  <c r="Z198" i="20"/>
  <c r="AA198" i="20" s="1"/>
  <c r="Z328" i="20"/>
  <c r="AA328" i="20" s="1"/>
  <c r="Z393" i="20"/>
  <c r="AA393" i="20" s="1"/>
  <c r="Z190" i="20"/>
  <c r="AA190" i="20" s="1"/>
  <c r="Z88" i="20"/>
  <c r="AA88" i="20" s="1"/>
  <c r="R5" i="7"/>
  <c r="P6" i="20"/>
  <c r="P7" i="20"/>
  <c r="P11" i="20"/>
  <c r="P12" i="20"/>
  <c r="P13" i="20"/>
  <c r="P16" i="20" l="1"/>
  <c r="N12" i="20"/>
  <c r="N11" i="20"/>
  <c r="N7" i="20"/>
  <c r="N13" i="20"/>
  <c r="N6" i="20"/>
  <c r="N17" i="20"/>
  <c r="P19" i="20"/>
  <c r="P18" i="20"/>
  <c r="N18" i="20"/>
  <c r="C36" i="4"/>
  <c r="B6" i="7"/>
  <c r="B6" i="14" s="1"/>
  <c r="C6" i="7"/>
  <c r="C6" i="14" s="1"/>
  <c r="B7" i="7"/>
  <c r="B7" i="14" s="1"/>
  <c r="C7" i="7"/>
  <c r="C7" i="14" s="1"/>
  <c r="B8" i="7"/>
  <c r="B8" i="14" s="1"/>
  <c r="C8" i="7"/>
  <c r="C8" i="14" s="1"/>
  <c r="B9" i="7"/>
  <c r="B9" i="14" s="1"/>
  <c r="C9" i="7"/>
  <c r="C9" i="14" s="1"/>
  <c r="B10" i="7"/>
  <c r="B10" i="14" s="1"/>
  <c r="C10" i="7"/>
  <c r="C10" i="14" s="1"/>
  <c r="B11" i="7"/>
  <c r="B11" i="14" s="1"/>
  <c r="C11" i="7"/>
  <c r="C11" i="14" s="1"/>
  <c r="B12" i="7"/>
  <c r="B12" i="14" s="1"/>
  <c r="C12" i="7"/>
  <c r="C12" i="14" s="1"/>
  <c r="B13" i="7"/>
  <c r="B13" i="14" s="1"/>
  <c r="C13" i="7"/>
  <c r="C13" i="14" s="1"/>
  <c r="B14" i="7"/>
  <c r="B14" i="14" s="1"/>
  <c r="C14" i="7"/>
  <c r="C14" i="14" s="1"/>
  <c r="B15" i="7"/>
  <c r="B15" i="14" s="1"/>
  <c r="C15" i="7"/>
  <c r="C15" i="14" s="1"/>
  <c r="B16" i="7"/>
  <c r="B16" i="14" s="1"/>
  <c r="C16" i="7"/>
  <c r="C16" i="14" s="1"/>
  <c r="B17" i="7"/>
  <c r="B17" i="14" s="1"/>
  <c r="C17" i="7"/>
  <c r="C17" i="14" s="1"/>
  <c r="B18" i="7"/>
  <c r="B18" i="14" s="1"/>
  <c r="C18" i="7"/>
  <c r="C18" i="14" s="1"/>
  <c r="B19" i="7"/>
  <c r="B19" i="14" s="1"/>
  <c r="C19" i="7"/>
  <c r="C19" i="14" s="1"/>
  <c r="B20" i="7"/>
  <c r="B20" i="14" s="1"/>
  <c r="C20" i="7"/>
  <c r="C20" i="14" s="1"/>
  <c r="B21" i="7"/>
  <c r="B21" i="14" s="1"/>
  <c r="C21" i="7"/>
  <c r="C21" i="14" s="1"/>
  <c r="B22" i="7"/>
  <c r="B22" i="14" s="1"/>
  <c r="C22" i="7"/>
  <c r="C22" i="14" s="1"/>
  <c r="B23" i="7"/>
  <c r="B23" i="14" s="1"/>
  <c r="C23" i="7"/>
  <c r="C23" i="14" s="1"/>
  <c r="B24" i="7"/>
  <c r="B24" i="14" s="1"/>
  <c r="C24" i="7"/>
  <c r="C24" i="14" s="1"/>
  <c r="B25" i="7"/>
  <c r="B25" i="14" s="1"/>
  <c r="C25" i="7"/>
  <c r="C25" i="14" s="1"/>
  <c r="B26" i="7"/>
  <c r="B26" i="14" s="1"/>
  <c r="C26" i="7"/>
  <c r="C26" i="14" s="1"/>
  <c r="B27" i="7"/>
  <c r="B27" i="14" s="1"/>
  <c r="C27" i="7"/>
  <c r="C27" i="14" s="1"/>
  <c r="B28" i="7"/>
  <c r="B28" i="14" s="1"/>
  <c r="C28" i="7"/>
  <c r="C28" i="14" s="1"/>
  <c r="B29" i="7"/>
  <c r="B29" i="14" s="1"/>
  <c r="C29" i="7"/>
  <c r="C29" i="14" s="1"/>
  <c r="B30" i="7"/>
  <c r="B30" i="14" s="1"/>
  <c r="C30" i="7"/>
  <c r="C30" i="14" s="1"/>
  <c r="B31" i="7"/>
  <c r="B31" i="14" s="1"/>
  <c r="C31" i="7"/>
  <c r="C31" i="14" s="1"/>
  <c r="B32" i="7"/>
  <c r="B32" i="14" s="1"/>
  <c r="C32" i="7"/>
  <c r="C32" i="14" s="1"/>
  <c r="B33" i="7"/>
  <c r="B33" i="14" s="1"/>
  <c r="C33" i="7"/>
  <c r="C33" i="14" s="1"/>
  <c r="B34" i="7"/>
  <c r="B34" i="14" s="1"/>
  <c r="C34" i="7"/>
  <c r="C34" i="14" s="1"/>
  <c r="C5" i="7"/>
  <c r="B5" i="7"/>
  <c r="G7" i="25" l="1"/>
  <c r="E7" i="25"/>
  <c r="E5" i="25"/>
  <c r="G5" i="25"/>
  <c r="B7" i="25"/>
  <c r="B6" i="25"/>
  <c r="B5" i="25"/>
  <c r="B3" i="25"/>
  <c r="D29" i="25"/>
  <c r="F29" i="25" s="1"/>
  <c r="H72" i="25"/>
  <c r="AA36" i="4" l="1"/>
  <c r="H121" i="25" s="1"/>
  <c r="O5" i="7"/>
  <c r="BE5" i="14" s="1"/>
  <c r="L5" i="7"/>
  <c r="BC5" i="14" s="1"/>
  <c r="I6" i="8"/>
  <c r="J6" i="20" s="1"/>
  <c r="I7" i="8"/>
  <c r="J7" i="20" s="1"/>
  <c r="I8" i="8"/>
  <c r="J8" i="20" s="1"/>
  <c r="I9" i="8"/>
  <c r="J9" i="20" s="1"/>
  <c r="I10" i="8"/>
  <c r="J10" i="20" s="1"/>
  <c r="I11" i="8"/>
  <c r="J11" i="20" s="1"/>
  <c r="I12" i="8"/>
  <c r="J12" i="20" s="1"/>
  <c r="I13" i="8"/>
  <c r="J13" i="20" s="1"/>
  <c r="I14" i="8"/>
  <c r="J14" i="20" s="1"/>
  <c r="I15" i="8"/>
  <c r="J15" i="20" s="1"/>
  <c r="I16" i="8"/>
  <c r="J16" i="20" s="1"/>
  <c r="I17" i="8"/>
  <c r="J17" i="20" s="1"/>
  <c r="I18" i="8"/>
  <c r="J18" i="20" s="1"/>
  <c r="I19" i="8"/>
  <c r="J19" i="20" s="1"/>
  <c r="I20" i="8"/>
  <c r="J20" i="20" s="1"/>
  <c r="I21" i="8"/>
  <c r="J21" i="20" s="1"/>
  <c r="I22" i="8"/>
  <c r="J22" i="20" s="1"/>
  <c r="I23" i="8"/>
  <c r="J23" i="20" s="1"/>
  <c r="I24" i="8"/>
  <c r="J24" i="20" s="1"/>
  <c r="I25" i="8"/>
  <c r="J25" i="20" s="1"/>
  <c r="I26" i="8"/>
  <c r="J26" i="20" s="1"/>
  <c r="I27" i="8"/>
  <c r="J27" i="20" s="1"/>
  <c r="I28" i="8"/>
  <c r="J28" i="20" s="1"/>
  <c r="I29" i="8"/>
  <c r="J29" i="20" s="1"/>
  <c r="I30" i="8"/>
  <c r="J30" i="20" s="1"/>
  <c r="I31" i="8"/>
  <c r="J31" i="20" s="1"/>
  <c r="I32" i="8"/>
  <c r="J32" i="20" s="1"/>
  <c r="I33" i="8"/>
  <c r="J33" i="20" s="1"/>
  <c r="I34" i="8"/>
  <c r="J34" i="20" s="1"/>
  <c r="K27" i="17"/>
  <c r="B17" i="8"/>
  <c r="B17" i="20" s="1"/>
  <c r="C17" i="8"/>
  <c r="C17" i="20" s="1"/>
  <c r="D17" i="8"/>
  <c r="D17" i="20" s="1"/>
  <c r="E17" i="8"/>
  <c r="E17" i="20" s="1"/>
  <c r="F17" i="8"/>
  <c r="F17" i="20" s="1"/>
  <c r="G17" i="8"/>
  <c r="G17" i="20" s="1"/>
  <c r="R17" i="20" s="1"/>
  <c r="H17" i="8"/>
  <c r="I17" i="20" s="1"/>
  <c r="BA5" i="14" l="1"/>
  <c r="Q51" i="14"/>
  <c r="R51" i="14" s="1"/>
  <c r="AF51" i="17"/>
  <c r="Y506" i="14"/>
  <c r="B36" i="23"/>
  <c r="C36" i="23"/>
  <c r="D36" i="23"/>
  <c r="E36" i="23"/>
  <c r="F36" i="23"/>
  <c r="G36" i="23"/>
  <c r="H36" i="23"/>
  <c r="I36" i="23"/>
  <c r="J36" i="23"/>
  <c r="Q36" i="23"/>
  <c r="B34" i="23"/>
  <c r="B35" i="23"/>
  <c r="B33" i="23"/>
  <c r="B31" i="23"/>
  <c r="B32" i="23"/>
  <c r="B30" i="23"/>
  <c r="B29" i="23"/>
  <c r="B28" i="23"/>
  <c r="B27" i="23"/>
  <c r="B26" i="23"/>
  <c r="B25" i="23"/>
  <c r="B24" i="23"/>
  <c r="B23" i="23"/>
  <c r="B22" i="23"/>
  <c r="B21" i="23"/>
  <c r="B20" i="23"/>
  <c r="B19" i="23"/>
  <c r="Q35" i="23"/>
  <c r="Q34" i="23"/>
  <c r="Q33" i="23"/>
  <c r="Q32" i="23"/>
  <c r="Q31" i="23"/>
  <c r="Q30" i="23"/>
  <c r="Q29" i="23"/>
  <c r="Q28" i="23"/>
  <c r="Q27" i="23"/>
  <c r="Q26" i="23"/>
  <c r="Q25" i="23"/>
  <c r="Q24" i="23"/>
  <c r="Q23" i="23"/>
  <c r="Q22" i="23"/>
  <c r="Q21" i="23"/>
  <c r="Q20" i="23"/>
  <c r="Q19" i="23"/>
  <c r="B8" i="23"/>
  <c r="C8" i="23"/>
  <c r="D8" i="23"/>
  <c r="E8" i="23"/>
  <c r="F8" i="23"/>
  <c r="G8" i="23"/>
  <c r="H8" i="23"/>
  <c r="I8" i="23"/>
  <c r="C9" i="23"/>
  <c r="D9" i="23"/>
  <c r="E9" i="23"/>
  <c r="F9" i="23"/>
  <c r="G9" i="23"/>
  <c r="H9" i="23"/>
  <c r="I9" i="23"/>
  <c r="B10" i="23"/>
  <c r="D10" i="23"/>
  <c r="E10" i="23"/>
  <c r="F10" i="23"/>
  <c r="G10" i="23"/>
  <c r="H10" i="23"/>
  <c r="I10" i="23"/>
  <c r="B11" i="23"/>
  <c r="C11" i="23"/>
  <c r="D11" i="23"/>
  <c r="E11" i="23"/>
  <c r="F11" i="23"/>
  <c r="G11" i="23"/>
  <c r="H11" i="23"/>
  <c r="I11" i="23"/>
  <c r="B12" i="23"/>
  <c r="C12" i="23"/>
  <c r="D12" i="23"/>
  <c r="E12" i="23"/>
  <c r="F12" i="23"/>
  <c r="G12" i="23"/>
  <c r="H12" i="23"/>
  <c r="I12" i="23"/>
  <c r="B13" i="23"/>
  <c r="C13" i="23"/>
  <c r="D13" i="23"/>
  <c r="E13" i="23"/>
  <c r="F13" i="23"/>
  <c r="G13" i="23"/>
  <c r="H13" i="23"/>
  <c r="I13" i="23"/>
  <c r="B14" i="23"/>
  <c r="C14" i="23"/>
  <c r="D14" i="23"/>
  <c r="E14" i="23"/>
  <c r="F14" i="23"/>
  <c r="G14" i="23"/>
  <c r="H14" i="23"/>
  <c r="I14" i="23"/>
  <c r="B15" i="23"/>
  <c r="C15" i="23"/>
  <c r="D15" i="23"/>
  <c r="E15" i="23"/>
  <c r="F15" i="23"/>
  <c r="G15" i="23"/>
  <c r="H15" i="23"/>
  <c r="Q15" i="23" s="1"/>
  <c r="I15" i="23"/>
  <c r="B16" i="23"/>
  <c r="C16" i="23"/>
  <c r="D16" i="23"/>
  <c r="E16" i="23"/>
  <c r="F16" i="23"/>
  <c r="G16" i="23"/>
  <c r="H16" i="23"/>
  <c r="Q16" i="23" s="1"/>
  <c r="I16" i="23"/>
  <c r="B17" i="23"/>
  <c r="C17" i="23"/>
  <c r="D17" i="23"/>
  <c r="E17" i="23"/>
  <c r="F17" i="23"/>
  <c r="G17" i="23"/>
  <c r="H17" i="23"/>
  <c r="I17" i="23"/>
  <c r="B18" i="23"/>
  <c r="C18" i="23"/>
  <c r="D18" i="23"/>
  <c r="E18" i="23"/>
  <c r="F18" i="23"/>
  <c r="G18" i="23"/>
  <c r="H18" i="23"/>
  <c r="I18" i="23"/>
  <c r="C19" i="23"/>
  <c r="D19" i="23"/>
  <c r="E19" i="23"/>
  <c r="F19" i="23"/>
  <c r="G19" i="23"/>
  <c r="H19" i="23"/>
  <c r="I19" i="23"/>
  <c r="J19" i="23"/>
  <c r="C20" i="23"/>
  <c r="D20" i="23"/>
  <c r="E20" i="23"/>
  <c r="F20" i="23"/>
  <c r="G20" i="23"/>
  <c r="H20" i="23"/>
  <c r="I20" i="23"/>
  <c r="J20" i="23"/>
  <c r="C21" i="23"/>
  <c r="D21" i="23"/>
  <c r="E21" i="23"/>
  <c r="F21" i="23"/>
  <c r="G21" i="23"/>
  <c r="H21" i="23"/>
  <c r="I21" i="23"/>
  <c r="J21" i="23"/>
  <c r="C22" i="23"/>
  <c r="D22" i="23"/>
  <c r="E22" i="23"/>
  <c r="F22" i="23"/>
  <c r="G22" i="23"/>
  <c r="H22" i="23"/>
  <c r="I22" i="23"/>
  <c r="J22" i="23"/>
  <c r="C23" i="23"/>
  <c r="D23" i="23"/>
  <c r="E23" i="23"/>
  <c r="F23" i="23"/>
  <c r="G23" i="23"/>
  <c r="H23" i="23"/>
  <c r="I23" i="23"/>
  <c r="J23" i="23"/>
  <c r="C24" i="23"/>
  <c r="D24" i="23"/>
  <c r="E24" i="23"/>
  <c r="F24" i="23"/>
  <c r="G24" i="23"/>
  <c r="H24" i="23"/>
  <c r="I24" i="23"/>
  <c r="J24" i="23"/>
  <c r="C25" i="23"/>
  <c r="D25" i="23"/>
  <c r="E25" i="23"/>
  <c r="F25" i="23"/>
  <c r="G25" i="23"/>
  <c r="H25" i="23"/>
  <c r="I25" i="23"/>
  <c r="J25" i="23"/>
  <c r="C26" i="23"/>
  <c r="D26" i="23"/>
  <c r="E26" i="23"/>
  <c r="F26" i="23"/>
  <c r="G26" i="23"/>
  <c r="H26" i="23"/>
  <c r="I26" i="23"/>
  <c r="J26" i="23"/>
  <c r="C27" i="23"/>
  <c r="D27" i="23"/>
  <c r="E27" i="23"/>
  <c r="F27" i="23"/>
  <c r="G27" i="23"/>
  <c r="H27" i="23"/>
  <c r="I27" i="23"/>
  <c r="J27" i="23"/>
  <c r="C28" i="23"/>
  <c r="D28" i="23"/>
  <c r="E28" i="23"/>
  <c r="F28" i="23"/>
  <c r="G28" i="23"/>
  <c r="H28" i="23"/>
  <c r="I28" i="23"/>
  <c r="J28" i="23"/>
  <c r="C29" i="23"/>
  <c r="D29" i="23"/>
  <c r="E29" i="23"/>
  <c r="F29" i="23"/>
  <c r="G29" i="23"/>
  <c r="H29" i="23"/>
  <c r="I29" i="23"/>
  <c r="J29" i="23"/>
  <c r="C30" i="23"/>
  <c r="D30" i="23"/>
  <c r="E30" i="23"/>
  <c r="F30" i="23"/>
  <c r="G30" i="23"/>
  <c r="H30" i="23"/>
  <c r="I30" i="23"/>
  <c r="J30" i="23"/>
  <c r="C31" i="23"/>
  <c r="D31" i="23"/>
  <c r="E31" i="23"/>
  <c r="F31" i="23"/>
  <c r="G31" i="23"/>
  <c r="H31" i="23"/>
  <c r="I31" i="23"/>
  <c r="J31" i="23"/>
  <c r="C32" i="23"/>
  <c r="D32" i="23"/>
  <c r="E32" i="23"/>
  <c r="F32" i="23"/>
  <c r="G32" i="23"/>
  <c r="H32" i="23"/>
  <c r="I32" i="23"/>
  <c r="J32" i="23"/>
  <c r="C33" i="23"/>
  <c r="D33" i="23"/>
  <c r="E33" i="23"/>
  <c r="F33" i="23"/>
  <c r="G33" i="23"/>
  <c r="H33" i="23"/>
  <c r="I33" i="23"/>
  <c r="J33" i="23"/>
  <c r="C34" i="23"/>
  <c r="D34" i="23"/>
  <c r="E34" i="23"/>
  <c r="F34" i="23"/>
  <c r="G34" i="23"/>
  <c r="H34" i="23"/>
  <c r="I34" i="23"/>
  <c r="J34" i="23"/>
  <c r="C35" i="23"/>
  <c r="D35" i="23"/>
  <c r="E35" i="23"/>
  <c r="F35" i="23"/>
  <c r="G35" i="23"/>
  <c r="H35" i="23"/>
  <c r="I35" i="23"/>
  <c r="J35" i="23"/>
  <c r="C7" i="23"/>
  <c r="D7" i="23"/>
  <c r="E7" i="23"/>
  <c r="F7" i="23"/>
  <c r="G7" i="23"/>
  <c r="H7" i="23"/>
  <c r="I7" i="23"/>
  <c r="B7" i="23"/>
  <c r="H5" i="20"/>
  <c r="B18" i="8"/>
  <c r="B18" i="20" s="1"/>
  <c r="C18" i="8"/>
  <c r="C18" i="20" s="1"/>
  <c r="D18" i="8"/>
  <c r="D18" i="20" s="1"/>
  <c r="E18" i="8"/>
  <c r="E18" i="20" s="1"/>
  <c r="F18" i="8"/>
  <c r="F18" i="20" s="1"/>
  <c r="G18" i="8"/>
  <c r="G18" i="20" s="1"/>
  <c r="H18" i="8"/>
  <c r="I18" i="20" s="1"/>
  <c r="B19" i="8"/>
  <c r="B19" i="20" s="1"/>
  <c r="C19" i="8"/>
  <c r="C19" i="20" s="1"/>
  <c r="D19" i="8"/>
  <c r="D19" i="20" s="1"/>
  <c r="E19" i="8"/>
  <c r="E19" i="20" s="1"/>
  <c r="F19" i="8"/>
  <c r="F19" i="20" s="1"/>
  <c r="G19" i="8"/>
  <c r="G19" i="20" s="1"/>
  <c r="H19" i="8"/>
  <c r="I19" i="20" s="1"/>
  <c r="R19" i="20" l="1"/>
  <c r="Q8" i="23"/>
  <c r="Q9" i="23"/>
  <c r="Q17" i="23"/>
  <c r="Q10" i="23"/>
  <c r="Q18" i="23"/>
  <c r="Q11" i="23"/>
  <c r="Q12" i="23"/>
  <c r="Q13" i="23"/>
  <c r="Q14" i="23"/>
  <c r="N507" i="23" l="1"/>
  <c r="O507" i="23"/>
  <c r="O134" i="17" s="1"/>
  <c r="M507" i="23"/>
  <c r="O133" i="17" s="1"/>
  <c r="K507" i="23"/>
  <c r="O132" i="17" s="1"/>
  <c r="P507" i="23"/>
  <c r="L507" i="23"/>
  <c r="K34" i="14"/>
  <c r="U34" i="14" s="1"/>
  <c r="K34" i="20"/>
  <c r="K33" i="14"/>
  <c r="U33" i="14" s="1"/>
  <c r="K33" i="20"/>
  <c r="K31" i="14"/>
  <c r="U31" i="14" s="1"/>
  <c r="K31" i="20"/>
  <c r="K32" i="14"/>
  <c r="U32" i="14" s="1"/>
  <c r="K32" i="20"/>
  <c r="K27" i="20"/>
  <c r="K27" i="14"/>
  <c r="U27" i="14" s="1"/>
  <c r="K25" i="20"/>
  <c r="K25" i="14"/>
  <c r="U25" i="14" s="1"/>
  <c r="K23" i="20"/>
  <c r="K23" i="14"/>
  <c r="U23" i="14" s="1"/>
  <c r="K24" i="20"/>
  <c r="K24" i="14"/>
  <c r="U24" i="14" s="1"/>
  <c r="K30" i="20"/>
  <c r="K30" i="14"/>
  <c r="U30" i="14" s="1"/>
  <c r="K29" i="14"/>
  <c r="U29" i="14" s="1"/>
  <c r="K29" i="20"/>
  <c r="K26" i="14"/>
  <c r="U26" i="14" s="1"/>
  <c r="K26" i="20"/>
  <c r="K22" i="20"/>
  <c r="K22" i="14"/>
  <c r="U22" i="14" s="1"/>
  <c r="K21" i="20"/>
  <c r="K21" i="14"/>
  <c r="U21" i="14" s="1"/>
  <c r="K28" i="14"/>
  <c r="U28" i="14" s="1"/>
  <c r="K28" i="20"/>
  <c r="K20" i="20"/>
  <c r="K17" i="20"/>
  <c r="S17" i="20" s="1"/>
  <c r="K19" i="20"/>
  <c r="S19" i="20" s="1"/>
  <c r="K18" i="20"/>
  <c r="S18" i="20" s="1"/>
  <c r="W33" i="14" l="1"/>
  <c r="W27" i="14"/>
  <c r="W34" i="14"/>
  <c r="W24" i="14"/>
  <c r="X24" i="14" s="1"/>
  <c r="W28" i="14"/>
  <c r="X28" i="14" s="1"/>
  <c r="W30" i="14"/>
  <c r="W22" i="14"/>
  <c r="W32" i="14"/>
  <c r="X32" i="14" s="1"/>
  <c r="W23" i="14"/>
  <c r="X23" i="14" s="1"/>
  <c r="W26" i="14"/>
  <c r="W31" i="14"/>
  <c r="W25" i="14"/>
  <c r="X25" i="14" s="1"/>
  <c r="W29" i="14"/>
  <c r="X29" i="14" s="1"/>
  <c r="Q22" i="14"/>
  <c r="R22" i="14" s="1"/>
  <c r="Q27" i="14"/>
  <c r="R27" i="14" s="1"/>
  <c r="Q17" i="14"/>
  <c r="R17" i="14" s="1"/>
  <c r="U17" i="14" s="1"/>
  <c r="Q23" i="14"/>
  <c r="R23" i="14" s="1"/>
  <c r="Q21" i="14"/>
  <c r="R21" i="14" s="1"/>
  <c r="Q19" i="14"/>
  <c r="R19" i="14" s="1"/>
  <c r="U19" i="14" s="1"/>
  <c r="Q24" i="14"/>
  <c r="R24" i="14" s="1"/>
  <c r="Q26" i="14"/>
  <c r="R26" i="14" s="1"/>
  <c r="Q25" i="14"/>
  <c r="R25" i="14" s="1"/>
  <c r="Q30" i="14"/>
  <c r="R30" i="14" s="1"/>
  <c r="Q34" i="14"/>
  <c r="R34" i="14" s="1"/>
  <c r="Q32" i="14"/>
  <c r="R32" i="14" s="1"/>
  <c r="Q20" i="14"/>
  <c r="Q18" i="14"/>
  <c r="R18" i="14" s="1"/>
  <c r="Q28" i="14"/>
  <c r="R28" i="14" s="1"/>
  <c r="Q29" i="14"/>
  <c r="R29" i="14" s="1"/>
  <c r="Q33" i="14"/>
  <c r="R33" i="14" s="1"/>
  <c r="K9" i="20"/>
  <c r="K12" i="20"/>
  <c r="K10" i="20"/>
  <c r="K14" i="20"/>
  <c r="K13" i="20"/>
  <c r="K11" i="20"/>
  <c r="K16" i="20"/>
  <c r="K7" i="20"/>
  <c r="K8" i="20"/>
  <c r="K15" i="20"/>
  <c r="K6" i="20"/>
  <c r="K5" i="20"/>
  <c r="X33" i="14" l="1"/>
  <c r="V33" i="14"/>
  <c r="X31" i="14"/>
  <c r="V31" i="14"/>
  <c r="X26" i="14"/>
  <c r="V26" i="14"/>
  <c r="X22" i="14"/>
  <c r="V22" i="14"/>
  <c r="X30" i="14"/>
  <c r="V30" i="14"/>
  <c r="X34" i="14"/>
  <c r="V34" i="14"/>
  <c r="X27" i="14"/>
  <c r="V27" i="14"/>
  <c r="V32" i="14"/>
  <c r="V24" i="14"/>
  <c r="V25" i="14"/>
  <c r="V23" i="14"/>
  <c r="V29" i="14"/>
  <c r="V28" i="14"/>
  <c r="R20" i="14"/>
  <c r="U20" i="14" s="1"/>
  <c r="Q7" i="14"/>
  <c r="R7" i="14" s="1"/>
  <c r="Q13" i="14"/>
  <c r="R13" i="14" s="1"/>
  <c r="Q11" i="14"/>
  <c r="R11" i="14" s="1"/>
  <c r="Q12" i="14"/>
  <c r="Q8" i="14"/>
  <c r="R8" i="14" s="1"/>
  <c r="Q9" i="14"/>
  <c r="R9" i="14" s="1"/>
  <c r="Q16" i="14"/>
  <c r="Q15" i="14"/>
  <c r="R15" i="14" s="1"/>
  <c r="Q14" i="14"/>
  <c r="R14" i="14" s="1"/>
  <c r="I132" i="17"/>
  <c r="I134" i="17" s="1"/>
  <c r="Z113" i="17" s="1"/>
  <c r="R12" i="14" l="1"/>
  <c r="U12" i="14" s="1"/>
  <c r="U11" i="14"/>
  <c r="R16" i="14"/>
  <c r="U16" i="14" s="1"/>
  <c r="D129" i="17"/>
  <c r="L5" i="20"/>
  <c r="C13" i="18" l="1"/>
  <c r="C5" i="18"/>
  <c r="C4" i="18"/>
  <c r="C6" i="17" l="1"/>
  <c r="B20" i="8"/>
  <c r="B20" i="20" s="1"/>
  <c r="C20" i="8"/>
  <c r="C20" i="20" s="1"/>
  <c r="D20" i="8"/>
  <c r="D20" i="20" s="1"/>
  <c r="E20" i="8"/>
  <c r="E20" i="20" s="1"/>
  <c r="F20" i="8"/>
  <c r="F20" i="20" s="1"/>
  <c r="G20" i="8"/>
  <c r="G20" i="20" s="1"/>
  <c r="R20" i="20" s="1"/>
  <c r="H20" i="8"/>
  <c r="I20" i="20" s="1"/>
  <c r="B21" i="8"/>
  <c r="B21" i="20" s="1"/>
  <c r="C21" i="8"/>
  <c r="C21" i="20" s="1"/>
  <c r="D21" i="20"/>
  <c r="E21" i="8"/>
  <c r="E21" i="20" s="1"/>
  <c r="F21" i="8"/>
  <c r="F21" i="20" s="1"/>
  <c r="T17" i="20" s="1"/>
  <c r="U17" i="20" s="1"/>
  <c r="V17" i="20" s="1"/>
  <c r="G21" i="8"/>
  <c r="G21" i="20" s="1"/>
  <c r="H21" i="8"/>
  <c r="I21" i="20" s="1"/>
  <c r="S21" i="20" s="1"/>
  <c r="B22" i="8"/>
  <c r="B22" i="20" s="1"/>
  <c r="C22" i="8"/>
  <c r="C22" i="20" s="1"/>
  <c r="D22" i="8"/>
  <c r="D22" i="20" s="1"/>
  <c r="E22" i="8"/>
  <c r="E22" i="20" s="1"/>
  <c r="F22" i="8"/>
  <c r="F22" i="20" s="1"/>
  <c r="T18" i="20" s="1"/>
  <c r="U18" i="20" s="1"/>
  <c r="V18" i="20" s="1"/>
  <c r="G22" i="8"/>
  <c r="G22" i="20" s="1"/>
  <c r="H22" i="8"/>
  <c r="I22" i="20" s="1"/>
  <c r="S22" i="20" s="1"/>
  <c r="B23" i="8"/>
  <c r="B23" i="20" s="1"/>
  <c r="C23" i="8"/>
  <c r="C23" i="20" s="1"/>
  <c r="D23" i="8"/>
  <c r="D23" i="20" s="1"/>
  <c r="E23" i="8"/>
  <c r="E23" i="20" s="1"/>
  <c r="F23" i="8"/>
  <c r="F23" i="20" s="1"/>
  <c r="T19" i="20" s="1"/>
  <c r="U19" i="20" s="1"/>
  <c r="V19" i="20" s="1"/>
  <c r="G23" i="8"/>
  <c r="G23" i="20" s="1"/>
  <c r="H23" i="8"/>
  <c r="I23" i="20" s="1"/>
  <c r="S23" i="20" s="1"/>
  <c r="B24" i="8"/>
  <c r="B24" i="20" s="1"/>
  <c r="C24" i="8"/>
  <c r="C24" i="20" s="1"/>
  <c r="D24" i="8"/>
  <c r="D24" i="20" s="1"/>
  <c r="E24" i="8"/>
  <c r="E24" i="20" s="1"/>
  <c r="F24" i="8"/>
  <c r="F24" i="20" s="1"/>
  <c r="G24" i="8"/>
  <c r="G24" i="20" s="1"/>
  <c r="H24" i="8"/>
  <c r="I24" i="20" s="1"/>
  <c r="S24" i="20" s="1"/>
  <c r="B25" i="8"/>
  <c r="B25" i="20" s="1"/>
  <c r="C25" i="8"/>
  <c r="C25" i="20" s="1"/>
  <c r="D25" i="8"/>
  <c r="D25" i="20" s="1"/>
  <c r="E25" i="8"/>
  <c r="E25" i="20" s="1"/>
  <c r="F25" i="8"/>
  <c r="F25" i="20" s="1"/>
  <c r="G25" i="8"/>
  <c r="G25" i="20" s="1"/>
  <c r="H25" i="8"/>
  <c r="I25" i="20" s="1"/>
  <c r="S25" i="20" s="1"/>
  <c r="B26" i="8"/>
  <c r="B26" i="20" s="1"/>
  <c r="C26" i="8"/>
  <c r="C26" i="20" s="1"/>
  <c r="D26" i="8"/>
  <c r="D26" i="20" s="1"/>
  <c r="E26" i="8"/>
  <c r="E26" i="20" s="1"/>
  <c r="F26" i="8"/>
  <c r="F26" i="20" s="1"/>
  <c r="G26" i="8"/>
  <c r="G26" i="20" s="1"/>
  <c r="H26" i="8"/>
  <c r="I26" i="20" s="1"/>
  <c r="S26" i="20" s="1"/>
  <c r="B27" i="8"/>
  <c r="B27" i="20" s="1"/>
  <c r="C27" i="8"/>
  <c r="C27" i="20" s="1"/>
  <c r="D27" i="8"/>
  <c r="D27" i="20" s="1"/>
  <c r="E27" i="8"/>
  <c r="E27" i="20" s="1"/>
  <c r="F27" i="8"/>
  <c r="F27" i="20" s="1"/>
  <c r="G27" i="8"/>
  <c r="G27" i="20" s="1"/>
  <c r="H27" i="8"/>
  <c r="I27" i="20" s="1"/>
  <c r="S27" i="20" s="1"/>
  <c r="B28" i="8"/>
  <c r="B28" i="20" s="1"/>
  <c r="C28" i="8"/>
  <c r="C28" i="20" s="1"/>
  <c r="D28" i="8"/>
  <c r="D28" i="20" s="1"/>
  <c r="E28" i="8"/>
  <c r="E28" i="20" s="1"/>
  <c r="F28" i="8"/>
  <c r="F28" i="20" s="1"/>
  <c r="G28" i="8"/>
  <c r="G28" i="20" s="1"/>
  <c r="H28" i="8"/>
  <c r="I28" i="20" s="1"/>
  <c r="S28" i="20" s="1"/>
  <c r="B29" i="8"/>
  <c r="B29" i="20" s="1"/>
  <c r="C29" i="8"/>
  <c r="C29" i="20" s="1"/>
  <c r="D29" i="8"/>
  <c r="D29" i="20" s="1"/>
  <c r="E29" i="8"/>
  <c r="E29" i="20" s="1"/>
  <c r="F29" i="8"/>
  <c r="F29" i="20" s="1"/>
  <c r="G29" i="8"/>
  <c r="G29" i="20" s="1"/>
  <c r="H29" i="8"/>
  <c r="I29" i="20" s="1"/>
  <c r="S29" i="20" s="1"/>
  <c r="B30" i="8"/>
  <c r="B30" i="20" s="1"/>
  <c r="C30" i="8"/>
  <c r="C30" i="20" s="1"/>
  <c r="D30" i="8"/>
  <c r="D30" i="20" s="1"/>
  <c r="E30" i="8"/>
  <c r="E30" i="20" s="1"/>
  <c r="F30" i="8"/>
  <c r="F30" i="20" s="1"/>
  <c r="G30" i="8"/>
  <c r="G30" i="20" s="1"/>
  <c r="H30" i="8"/>
  <c r="I30" i="20" s="1"/>
  <c r="S30" i="20" s="1"/>
  <c r="B31" i="8"/>
  <c r="B31" i="20" s="1"/>
  <c r="C31" i="8"/>
  <c r="C31" i="20" s="1"/>
  <c r="D31" i="8"/>
  <c r="D31" i="20" s="1"/>
  <c r="E31" i="8"/>
  <c r="E31" i="20" s="1"/>
  <c r="F31" i="8"/>
  <c r="F31" i="20" s="1"/>
  <c r="G31" i="8"/>
  <c r="G31" i="20" s="1"/>
  <c r="H31" i="8"/>
  <c r="I31" i="20" s="1"/>
  <c r="S31" i="20" s="1"/>
  <c r="B32" i="8"/>
  <c r="B32" i="20" s="1"/>
  <c r="C32" i="8"/>
  <c r="C32" i="20" s="1"/>
  <c r="D32" i="8"/>
  <c r="D32" i="20" s="1"/>
  <c r="E32" i="8"/>
  <c r="E32" i="20" s="1"/>
  <c r="F32" i="8"/>
  <c r="F32" i="20" s="1"/>
  <c r="G32" i="8"/>
  <c r="G32" i="20" s="1"/>
  <c r="H32" i="8"/>
  <c r="I32" i="20" s="1"/>
  <c r="S32" i="20" s="1"/>
  <c r="B33" i="8"/>
  <c r="B33" i="20" s="1"/>
  <c r="C33" i="8"/>
  <c r="C33" i="20" s="1"/>
  <c r="D33" i="8"/>
  <c r="D33" i="20" s="1"/>
  <c r="E33" i="8"/>
  <c r="E33" i="20" s="1"/>
  <c r="F33" i="8"/>
  <c r="F33" i="20" s="1"/>
  <c r="G33" i="8"/>
  <c r="G33" i="20" s="1"/>
  <c r="H33" i="8"/>
  <c r="I33" i="20" s="1"/>
  <c r="S33" i="20" s="1"/>
  <c r="B34" i="8"/>
  <c r="B34" i="20" s="1"/>
  <c r="C34" i="8"/>
  <c r="C34" i="20" s="1"/>
  <c r="D34" i="8"/>
  <c r="D34" i="20" s="1"/>
  <c r="E34" i="8"/>
  <c r="E34" i="20" s="1"/>
  <c r="F34" i="8"/>
  <c r="F34" i="20" s="1"/>
  <c r="G34" i="8"/>
  <c r="G34" i="20" s="1"/>
  <c r="H34" i="8"/>
  <c r="I34" i="20" s="1"/>
  <c r="S34" i="20" s="1"/>
  <c r="D15" i="4"/>
  <c r="E15" i="4"/>
  <c r="F15" i="4"/>
  <c r="G15" i="4"/>
  <c r="H15" i="4"/>
  <c r="I15" i="4"/>
  <c r="J15" i="4"/>
  <c r="C15" i="4"/>
  <c r="S20" i="20" l="1"/>
  <c r="T20" i="20" s="1"/>
  <c r="U20" i="20" s="1"/>
  <c r="V20" i="20" s="1"/>
  <c r="AA15" i="4"/>
  <c r="T33" i="20"/>
  <c r="U33" i="20" s="1"/>
  <c r="V33" i="20" s="1"/>
  <c r="T31" i="20"/>
  <c r="U31" i="20" s="1"/>
  <c r="V31" i="20" s="1"/>
  <c r="T32" i="20"/>
  <c r="U32" i="20" s="1"/>
  <c r="V32" i="20" s="1"/>
  <c r="T34" i="20"/>
  <c r="U34" i="20" s="1"/>
  <c r="V34" i="20" s="1"/>
  <c r="T25" i="20"/>
  <c r="U25" i="20" s="1"/>
  <c r="V25" i="20" s="1"/>
  <c r="T26" i="20"/>
  <c r="U26" i="20" s="1"/>
  <c r="V26" i="20" s="1"/>
  <c r="T27" i="20"/>
  <c r="U27" i="20" s="1"/>
  <c r="V27" i="20" s="1"/>
  <c r="T28" i="20"/>
  <c r="U28" i="20" s="1"/>
  <c r="V28" i="20" s="1"/>
  <c r="T29" i="20"/>
  <c r="U29" i="20" s="1"/>
  <c r="V29" i="20" s="1"/>
  <c r="T21" i="20"/>
  <c r="U21" i="20" s="1"/>
  <c r="V21" i="20" s="1"/>
  <c r="T30" i="20"/>
  <c r="U30" i="20" s="1"/>
  <c r="V30" i="20" s="1"/>
  <c r="T22" i="20"/>
  <c r="U22" i="20" s="1"/>
  <c r="V22" i="20" s="1"/>
  <c r="T23" i="20"/>
  <c r="U23" i="20" s="1"/>
  <c r="V23" i="20" s="1"/>
  <c r="T24" i="20"/>
  <c r="U24" i="20" s="1"/>
  <c r="V24" i="20" s="1"/>
  <c r="Q6" i="14"/>
  <c r="R6" i="14" s="1"/>
  <c r="B9" i="23"/>
  <c r="C10" i="23"/>
  <c r="W19" i="20" l="1"/>
  <c r="X19" i="20" s="1"/>
  <c r="Y19" i="20" s="1"/>
  <c r="W17" i="20"/>
  <c r="X17" i="20" s="1"/>
  <c r="Y17" i="20" s="1"/>
  <c r="W18" i="20"/>
  <c r="X18" i="20" s="1"/>
  <c r="Y18" i="20" s="1"/>
  <c r="Q10" i="14"/>
  <c r="R10" i="14" s="1"/>
  <c r="B6" i="8"/>
  <c r="B6" i="20" s="1"/>
  <c r="C6" i="8"/>
  <c r="C6" i="20" s="1"/>
  <c r="D6" i="8"/>
  <c r="D6" i="20" s="1"/>
  <c r="E6" i="8"/>
  <c r="E6" i="20" s="1"/>
  <c r="F6" i="8"/>
  <c r="F6" i="20" s="1"/>
  <c r="G6" i="8"/>
  <c r="G6" i="20" s="1"/>
  <c r="R6" i="20" s="1"/>
  <c r="H6" i="8"/>
  <c r="I6" i="20" s="1"/>
  <c r="B7" i="8"/>
  <c r="B7" i="20" s="1"/>
  <c r="C7" i="8"/>
  <c r="C7" i="20" s="1"/>
  <c r="D7" i="8"/>
  <c r="D7" i="20" s="1"/>
  <c r="E7" i="8"/>
  <c r="E7" i="20" s="1"/>
  <c r="F7" i="8"/>
  <c r="F7" i="20" s="1"/>
  <c r="G7" i="8"/>
  <c r="G7" i="20" s="1"/>
  <c r="B8" i="8"/>
  <c r="B8" i="20" s="1"/>
  <c r="C8" i="8"/>
  <c r="C8" i="20" s="1"/>
  <c r="D8" i="8"/>
  <c r="D8" i="20" s="1"/>
  <c r="E8" i="8"/>
  <c r="E8" i="20" s="1"/>
  <c r="F8" i="8"/>
  <c r="F8" i="20" s="1"/>
  <c r="G8" i="8"/>
  <c r="G8" i="20" s="1"/>
  <c r="H8" i="8"/>
  <c r="I8" i="20" s="1"/>
  <c r="S8" i="20" s="1"/>
  <c r="B9" i="8"/>
  <c r="B9" i="20" s="1"/>
  <c r="C9" i="8"/>
  <c r="C9" i="20" s="1"/>
  <c r="D9" i="8"/>
  <c r="D9" i="20" s="1"/>
  <c r="E9" i="8"/>
  <c r="E9" i="20" s="1"/>
  <c r="F9" i="8"/>
  <c r="F9" i="20" s="1"/>
  <c r="G9" i="8"/>
  <c r="G9" i="20" s="1"/>
  <c r="H9" i="8"/>
  <c r="I9" i="20" s="1"/>
  <c r="S9" i="20" s="1"/>
  <c r="B10" i="8"/>
  <c r="B10" i="20" s="1"/>
  <c r="C10" i="8"/>
  <c r="C10" i="20" s="1"/>
  <c r="D10" i="8"/>
  <c r="D10" i="20" s="1"/>
  <c r="E10" i="8"/>
  <c r="E10" i="20" s="1"/>
  <c r="F10" i="8"/>
  <c r="F10" i="20" s="1"/>
  <c r="G10" i="8"/>
  <c r="G10" i="20" s="1"/>
  <c r="H10" i="8"/>
  <c r="I10" i="20" s="1"/>
  <c r="S10" i="20" s="1"/>
  <c r="B11" i="8"/>
  <c r="B11" i="20" s="1"/>
  <c r="C11" i="8"/>
  <c r="C11" i="20" s="1"/>
  <c r="D11" i="8"/>
  <c r="D11" i="20" s="1"/>
  <c r="E11" i="8"/>
  <c r="E11" i="20" s="1"/>
  <c r="F11" i="8"/>
  <c r="F11" i="20" s="1"/>
  <c r="G11" i="8"/>
  <c r="G11" i="20" s="1"/>
  <c r="B12" i="8"/>
  <c r="B12" i="20" s="1"/>
  <c r="C12" i="8"/>
  <c r="C12" i="20" s="1"/>
  <c r="D12" i="8"/>
  <c r="D12" i="20" s="1"/>
  <c r="E12" i="8"/>
  <c r="E12" i="20" s="1"/>
  <c r="F12" i="8"/>
  <c r="F12" i="20" s="1"/>
  <c r="G12" i="8"/>
  <c r="G12" i="20" s="1"/>
  <c r="R12" i="20" s="1"/>
  <c r="H12" i="8"/>
  <c r="I12" i="20" s="1"/>
  <c r="B13" i="8"/>
  <c r="B13" i="20" s="1"/>
  <c r="C13" i="8"/>
  <c r="C13" i="20" s="1"/>
  <c r="D13" i="8"/>
  <c r="D13" i="20" s="1"/>
  <c r="E13" i="8"/>
  <c r="E13" i="20" s="1"/>
  <c r="F13" i="8"/>
  <c r="F13" i="20" s="1"/>
  <c r="G13" i="8"/>
  <c r="G13" i="20" s="1"/>
  <c r="R13" i="20" s="1"/>
  <c r="H13" i="8"/>
  <c r="I13" i="20" s="1"/>
  <c r="B14" i="8"/>
  <c r="B14" i="20" s="1"/>
  <c r="C14" i="8"/>
  <c r="C14" i="20" s="1"/>
  <c r="D14" i="8"/>
  <c r="D14" i="20" s="1"/>
  <c r="E14" i="8"/>
  <c r="E14" i="20" s="1"/>
  <c r="F14" i="8"/>
  <c r="F14" i="20" s="1"/>
  <c r="G14" i="8"/>
  <c r="G14" i="20" s="1"/>
  <c r="H14" i="8"/>
  <c r="I14" i="20" s="1"/>
  <c r="B15" i="8"/>
  <c r="B15" i="20" s="1"/>
  <c r="C15" i="8"/>
  <c r="C15" i="20" s="1"/>
  <c r="D15" i="8"/>
  <c r="D15" i="20" s="1"/>
  <c r="E15" i="8"/>
  <c r="E15" i="20" s="1"/>
  <c r="F15" i="8"/>
  <c r="F15" i="20" s="1"/>
  <c r="G15" i="8"/>
  <c r="G15" i="20" s="1"/>
  <c r="H15" i="8"/>
  <c r="I15" i="20" s="1"/>
  <c r="B16" i="8"/>
  <c r="B16" i="20" s="1"/>
  <c r="C16" i="8"/>
  <c r="C16" i="20" s="1"/>
  <c r="D16" i="8"/>
  <c r="D16" i="20" s="1"/>
  <c r="E16" i="8"/>
  <c r="E16" i="20" s="1"/>
  <c r="F16" i="8"/>
  <c r="F16" i="20" s="1"/>
  <c r="G16" i="8"/>
  <c r="G16" i="20" s="1"/>
  <c r="R16" i="20" s="1"/>
  <c r="H16" i="8"/>
  <c r="I16" i="20" s="1"/>
  <c r="BB5" i="14"/>
  <c r="BD5" i="14"/>
  <c r="C5" i="8"/>
  <c r="C5" i="20" s="1"/>
  <c r="D5" i="8"/>
  <c r="D5" i="20" s="1"/>
  <c r="E5" i="8"/>
  <c r="E5" i="20" s="1"/>
  <c r="F5" i="8"/>
  <c r="F5" i="20" s="1"/>
  <c r="G5" i="8"/>
  <c r="G5" i="20" s="1"/>
  <c r="H5" i="8"/>
  <c r="I5" i="20" s="1"/>
  <c r="I5" i="8"/>
  <c r="J5" i="20" s="1"/>
  <c r="B5" i="8"/>
  <c r="B5" i="20" s="1"/>
  <c r="L5" i="14"/>
  <c r="C5" i="14"/>
  <c r="B5" i="14"/>
  <c r="C24" i="4"/>
  <c r="AA23" i="4"/>
  <c r="AA22" i="4"/>
  <c r="AA21" i="4"/>
  <c r="Z19" i="20" l="1"/>
  <c r="AA19" i="20" s="1"/>
  <c r="W19" i="14"/>
  <c r="Z17" i="20"/>
  <c r="AA17" i="20" s="1"/>
  <c r="W17" i="14"/>
  <c r="N5" i="20"/>
  <c r="N506" i="20" s="1"/>
  <c r="R5" i="20"/>
  <c r="R11" i="20"/>
  <c r="S11" i="20" s="1"/>
  <c r="T11" i="20" s="1"/>
  <c r="U11" i="20" s="1"/>
  <c r="V11" i="20" s="1"/>
  <c r="S6" i="20"/>
  <c r="R7" i="20"/>
  <c r="S7" i="20" s="1"/>
  <c r="T7" i="20" s="1"/>
  <c r="U7" i="20" s="1"/>
  <c r="V7" i="20" s="1"/>
  <c r="W22" i="20"/>
  <c r="W24" i="20"/>
  <c r="W21" i="20"/>
  <c r="W23" i="20"/>
  <c r="W29" i="20"/>
  <c r="W28" i="20"/>
  <c r="S16" i="20"/>
  <c r="T16" i="20" s="1"/>
  <c r="U16" i="20" s="1"/>
  <c r="V16" i="20" s="1"/>
  <c r="S15" i="20"/>
  <c r="T15" i="20" s="1"/>
  <c r="U15" i="20" s="1"/>
  <c r="V15" i="20" s="1"/>
  <c r="S12" i="20"/>
  <c r="T12" i="20" s="1"/>
  <c r="U12" i="20" s="1"/>
  <c r="V12" i="20" s="1"/>
  <c r="S13" i="20"/>
  <c r="T13" i="20" s="1"/>
  <c r="U13" i="20" s="1"/>
  <c r="V13" i="20" s="1"/>
  <c r="S14" i="20"/>
  <c r="T14" i="20" s="1"/>
  <c r="U14" i="20" s="1"/>
  <c r="V14" i="20" s="1"/>
  <c r="W27" i="20"/>
  <c r="X27" i="20" s="1"/>
  <c r="Y27" i="20" s="1"/>
  <c r="W31" i="20"/>
  <c r="X31" i="20" s="1"/>
  <c r="Y31" i="20" s="1"/>
  <c r="W20" i="20"/>
  <c r="W34" i="20"/>
  <c r="X34" i="20" s="1"/>
  <c r="Y34" i="20" s="1"/>
  <c r="W25" i="20"/>
  <c r="X25" i="20" s="1"/>
  <c r="Y25" i="20" s="1"/>
  <c r="W30" i="20"/>
  <c r="X30" i="20" s="1"/>
  <c r="Y30" i="20" s="1"/>
  <c r="Z18" i="20"/>
  <c r="AA18" i="20" s="1"/>
  <c r="U18" i="14" s="1"/>
  <c r="W26" i="20"/>
  <c r="X26" i="20" s="1"/>
  <c r="Y26" i="20" s="1"/>
  <c r="W33" i="20"/>
  <c r="X33" i="20" s="1"/>
  <c r="Y33" i="20" s="1"/>
  <c r="W32" i="20"/>
  <c r="X32" i="20" s="1"/>
  <c r="Y32" i="20" s="1"/>
  <c r="T8" i="20"/>
  <c r="U8" i="20" s="1"/>
  <c r="V8" i="20" s="1"/>
  <c r="T9" i="20"/>
  <c r="U9" i="20" s="1"/>
  <c r="V9" i="20" s="1"/>
  <c r="T10" i="20"/>
  <c r="U10" i="20" s="1"/>
  <c r="V10" i="20" s="1"/>
  <c r="AA24" i="4"/>
  <c r="H77" i="17"/>
  <c r="I77" i="17"/>
  <c r="J77" i="17"/>
  <c r="K77" i="17"/>
  <c r="L77" i="17"/>
  <c r="M77" i="17"/>
  <c r="N77" i="17"/>
  <c r="H78" i="17"/>
  <c r="I78" i="17"/>
  <c r="J78" i="17"/>
  <c r="K78" i="17"/>
  <c r="L78" i="17"/>
  <c r="M78" i="17"/>
  <c r="N78" i="17"/>
  <c r="H79" i="17"/>
  <c r="I79" i="17"/>
  <c r="J79" i="17"/>
  <c r="K79" i="17"/>
  <c r="L79" i="17"/>
  <c r="M79" i="17"/>
  <c r="N79" i="17"/>
  <c r="G79" i="17"/>
  <c r="G78" i="17"/>
  <c r="G77" i="17"/>
  <c r="H48" i="17"/>
  <c r="I48" i="17"/>
  <c r="J48" i="17"/>
  <c r="K48" i="17"/>
  <c r="L48" i="17"/>
  <c r="M48" i="17"/>
  <c r="N48" i="17"/>
  <c r="H49" i="17"/>
  <c r="I49" i="17"/>
  <c r="J49" i="17"/>
  <c r="K49" i="17"/>
  <c r="L49" i="17"/>
  <c r="M49" i="17"/>
  <c r="N49" i="17"/>
  <c r="H50" i="17"/>
  <c r="I50" i="17"/>
  <c r="J50" i="17"/>
  <c r="K50" i="17"/>
  <c r="L50" i="17"/>
  <c r="M50" i="17"/>
  <c r="N50" i="17"/>
  <c r="G50" i="17"/>
  <c r="G49" i="17"/>
  <c r="G48" i="17"/>
  <c r="AF78" i="17" l="1"/>
  <c r="X28" i="20"/>
  <c r="Y28" i="20" s="1"/>
  <c r="Z28" i="20" s="1"/>
  <c r="AA28" i="20" s="1"/>
  <c r="X29" i="20"/>
  <c r="Y29" i="20" s="1"/>
  <c r="Z29" i="20" s="1"/>
  <c r="AA29" i="20" s="1"/>
  <c r="X23" i="20"/>
  <c r="Y23" i="20" s="1"/>
  <c r="Z23" i="20" s="1"/>
  <c r="AA23" i="20" s="1"/>
  <c r="X21" i="20"/>
  <c r="Y21" i="20" s="1"/>
  <c r="Z21" i="20" s="1"/>
  <c r="AA21" i="20" s="1"/>
  <c r="X24" i="20"/>
  <c r="Y24" i="20" s="1"/>
  <c r="Z24" i="20" s="1"/>
  <c r="AA24" i="20" s="1"/>
  <c r="X22" i="20"/>
  <c r="Y22" i="20" s="1"/>
  <c r="Z22" i="20" s="1"/>
  <c r="AA22" i="20" s="1"/>
  <c r="X20" i="20"/>
  <c r="Y20" i="20" s="1"/>
  <c r="Q50" i="14"/>
  <c r="R50" i="14" s="1"/>
  <c r="AF50" i="17"/>
  <c r="AF79" i="17"/>
  <c r="Q49" i="14"/>
  <c r="R49" i="14" s="1"/>
  <c r="AF49" i="17"/>
  <c r="H115" i="25" s="1"/>
  <c r="Q48" i="14"/>
  <c r="R48" i="14" s="1"/>
  <c r="AF48" i="17"/>
  <c r="AF77" i="17"/>
  <c r="X19" i="14"/>
  <c r="V19" i="14"/>
  <c r="W16" i="20"/>
  <c r="X17" i="14"/>
  <c r="V17" i="14"/>
  <c r="R506" i="20"/>
  <c r="P5" i="20"/>
  <c r="S5" i="20" s="1"/>
  <c r="BA506" i="14"/>
  <c r="AC107" i="17" s="1"/>
  <c r="W15" i="20"/>
  <c r="W14" i="20"/>
  <c r="W21" i="14"/>
  <c r="W18" i="14"/>
  <c r="X18" i="14" s="1"/>
  <c r="Z33" i="20"/>
  <c r="AA33" i="20" s="1"/>
  <c r="Z26" i="20"/>
  <c r="AA26" i="20" s="1"/>
  <c r="Z25" i="20"/>
  <c r="AA25" i="20" s="1"/>
  <c r="Z34" i="20"/>
  <c r="AA34" i="20" s="1"/>
  <c r="Z31" i="20"/>
  <c r="AA31" i="20" s="1"/>
  <c r="Z32" i="20"/>
  <c r="AA32" i="20" s="1"/>
  <c r="W13" i="20"/>
  <c r="X13" i="20" s="1"/>
  <c r="Y13" i="20" s="1"/>
  <c r="Z30" i="20"/>
  <c r="AA30" i="20" s="1"/>
  <c r="Z27" i="20"/>
  <c r="AA27" i="20" s="1"/>
  <c r="BE506" i="14"/>
  <c r="W7" i="20"/>
  <c r="X7" i="20" s="1"/>
  <c r="Y7" i="20" s="1"/>
  <c r="BC506" i="14"/>
  <c r="T6" i="20"/>
  <c r="U6" i="20" s="1"/>
  <c r="V6" i="20" s="1"/>
  <c r="W6" i="20" s="1"/>
  <c r="X6" i="20" s="1"/>
  <c r="Y6" i="20" s="1"/>
  <c r="G53" i="17"/>
  <c r="Q53" i="14" s="1"/>
  <c r="R53" i="14" s="1"/>
  <c r="K53" i="17"/>
  <c r="N53" i="17"/>
  <c r="M53" i="17"/>
  <c r="L53" i="17"/>
  <c r="J53" i="17"/>
  <c r="I53" i="17"/>
  <c r="H53" i="17"/>
  <c r="H117" i="25"/>
  <c r="G81" i="17"/>
  <c r="H81" i="17"/>
  <c r="I81" i="17"/>
  <c r="J81" i="17"/>
  <c r="K81" i="17"/>
  <c r="L81" i="17"/>
  <c r="M81" i="17"/>
  <c r="N81" i="17"/>
  <c r="X16" i="20" l="1"/>
  <c r="Y16" i="20" s="1"/>
  <c r="Z16" i="20" s="1"/>
  <c r="AA16" i="20" s="1"/>
  <c r="X14" i="20"/>
  <c r="Y14" i="20" s="1"/>
  <c r="Z14" i="20" s="1"/>
  <c r="AA14" i="20" s="1"/>
  <c r="U14" i="14" s="1"/>
  <c r="W14" i="14" s="1"/>
  <c r="X14" i="14" s="1"/>
  <c r="X15" i="20"/>
  <c r="Y15" i="20" s="1"/>
  <c r="Z15" i="20" s="1"/>
  <c r="AA15" i="20" s="1"/>
  <c r="U15" i="14" s="1"/>
  <c r="Z20" i="20"/>
  <c r="AA20" i="20" s="1"/>
  <c r="W20" i="14" s="1"/>
  <c r="AF81" i="17"/>
  <c r="AF53" i="17"/>
  <c r="H113" i="25"/>
  <c r="X21" i="14"/>
  <c r="V21" i="14"/>
  <c r="W16" i="14"/>
  <c r="W9" i="20"/>
  <c r="W12" i="20"/>
  <c r="X12" i="20" s="1"/>
  <c r="Y12" i="20" s="1"/>
  <c r="W10" i="20"/>
  <c r="X10" i="20" s="1"/>
  <c r="Y10" i="20" s="1"/>
  <c r="W8" i="20"/>
  <c r="X8" i="20" s="1"/>
  <c r="Y8" i="20" s="1"/>
  <c r="W11" i="20"/>
  <c r="Z13" i="20"/>
  <c r="Z7" i="20"/>
  <c r="V18" i="14"/>
  <c r="P506" i="20"/>
  <c r="T5" i="20"/>
  <c r="U5" i="20" s="1"/>
  <c r="V5" i="20" s="1"/>
  <c r="W5" i="20" s="1"/>
  <c r="X5" i="20" s="1"/>
  <c r="Y5" i="20" s="1"/>
  <c r="K18" i="17"/>
  <c r="H58" i="25" s="1"/>
  <c r="K16" i="17"/>
  <c r="H54" i="25" s="1"/>
  <c r="K17" i="17"/>
  <c r="H56" i="25" s="1"/>
  <c r="AK509" i="8"/>
  <c r="N55" i="17"/>
  <c r="M40" i="17"/>
  <c r="M55" i="17" s="1"/>
  <c r="M68" i="17" s="1"/>
  <c r="L40" i="17"/>
  <c r="L55" i="17" s="1"/>
  <c r="L68" i="17" s="1"/>
  <c r="K40" i="17"/>
  <c r="K55" i="17" s="1"/>
  <c r="K68" i="17" s="1"/>
  <c r="G40" i="17"/>
  <c r="J40" i="17"/>
  <c r="J55" i="17" s="1"/>
  <c r="J68" i="17" s="1"/>
  <c r="I40" i="17"/>
  <c r="I55" i="17" s="1"/>
  <c r="I68" i="17" s="1"/>
  <c r="H40" i="17"/>
  <c r="H55" i="17" s="1"/>
  <c r="H68" i="17" s="1"/>
  <c r="AA13" i="20" l="1"/>
  <c r="U13" i="14" s="1"/>
  <c r="W13" i="14" s="1"/>
  <c r="AA7" i="20"/>
  <c r="U7" i="14" s="1"/>
  <c r="W7" i="14" s="1"/>
  <c r="X9" i="20"/>
  <c r="Y9" i="20" s="1"/>
  <c r="Z9" i="20" s="1"/>
  <c r="AA9" i="20" s="1"/>
  <c r="U9" i="14" s="1"/>
  <c r="W9" i="14" s="1"/>
  <c r="X9" i="14" s="1"/>
  <c r="X11" i="20"/>
  <c r="Y11" i="20" s="1"/>
  <c r="Z11" i="20" s="1"/>
  <c r="AA11" i="20" s="1"/>
  <c r="X20" i="14"/>
  <c r="V20" i="14"/>
  <c r="W15" i="14"/>
  <c r="X15" i="14" s="1"/>
  <c r="AF40" i="17"/>
  <c r="AF55" i="17" s="1"/>
  <c r="C503" i="27"/>
  <c r="X16" i="14"/>
  <c r="V16" i="14"/>
  <c r="W11" i="14"/>
  <c r="X11" i="14" s="1"/>
  <c r="Z12" i="20"/>
  <c r="AA12" i="20" s="1"/>
  <c r="W12" i="14"/>
  <c r="X12" i="14" s="1"/>
  <c r="V14" i="14"/>
  <c r="Z8" i="20"/>
  <c r="AA8" i="20" s="1"/>
  <c r="U8" i="14" s="1"/>
  <c r="Z10" i="20"/>
  <c r="AA10" i="20" s="1"/>
  <c r="U10" i="14" s="1"/>
  <c r="G55" i="17"/>
  <c r="Q40" i="14"/>
  <c r="R40" i="14" s="1"/>
  <c r="L86" i="17"/>
  <c r="J86" i="17"/>
  <c r="I86" i="17"/>
  <c r="K86" i="17"/>
  <c r="M86" i="17"/>
  <c r="AJ510" i="8"/>
  <c r="X13" i="14" l="1"/>
  <c r="V13" i="14"/>
  <c r="X7" i="14"/>
  <c r="V7" i="14"/>
  <c r="V15" i="14"/>
  <c r="V11" i="14"/>
  <c r="V12" i="14"/>
  <c r="Z5" i="20"/>
  <c r="AA5" i="20" s="1"/>
  <c r="V9" i="14"/>
  <c r="W10" i="14"/>
  <c r="X10" i="14" s="1"/>
  <c r="W8" i="14"/>
  <c r="X8" i="14" s="1"/>
  <c r="G68" i="17"/>
  <c r="G86" i="17" s="1"/>
  <c r="Q55" i="14"/>
  <c r="R55" i="14" s="1"/>
  <c r="V10" i="14" l="1"/>
  <c r="V8" i="14"/>
  <c r="Q68" i="14"/>
  <c r="R68" i="14" s="1"/>
  <c r="H86" i="17"/>
  <c r="C503" i="26" l="1"/>
  <c r="Z6" i="20"/>
  <c r="AA6" i="20" s="1"/>
  <c r="U6" i="14" s="1"/>
  <c r="N5" i="14"/>
  <c r="N506" i="14" s="1"/>
  <c r="O5" i="14"/>
  <c r="O506" i="14" s="1"/>
  <c r="M5" i="14"/>
  <c r="P5" i="14" s="1"/>
  <c r="W6" i="14" l="1"/>
  <c r="X6" i="14" s="1"/>
  <c r="M506" i="14"/>
  <c r="Q5" i="14"/>
  <c r="R5" i="14" s="1"/>
  <c r="U5" i="14" s="1"/>
  <c r="V6" i="14" l="1"/>
  <c r="W5" i="14"/>
  <c r="X5" i="14" l="1"/>
  <c r="E2" i="26" s="1"/>
  <c r="E3" i="26" s="1"/>
  <c r="E4" i="26" s="1"/>
  <c r="E5" i="26" s="1"/>
  <c r="E6" i="26" s="1"/>
  <c r="E7" i="26" s="1"/>
  <c r="E8" i="26" s="1"/>
  <c r="E9" i="26" s="1"/>
  <c r="E10" i="26" s="1"/>
  <c r="E11" i="26" s="1"/>
  <c r="E12" i="26" s="1"/>
  <c r="E13" i="26" s="1"/>
  <c r="E14" i="26" s="1"/>
  <c r="E15" i="26" s="1"/>
  <c r="E16" i="26" s="1"/>
  <c r="E17" i="26" s="1"/>
  <c r="E18" i="26" s="1"/>
  <c r="E19" i="26" s="1"/>
  <c r="E20" i="26" s="1"/>
  <c r="E21" i="26" s="1"/>
  <c r="E22" i="26" s="1"/>
  <c r="E23" i="26" s="1"/>
  <c r="E24" i="26" s="1"/>
  <c r="E25" i="26" s="1"/>
  <c r="E26" i="26" s="1"/>
  <c r="E27" i="26" s="1"/>
  <c r="E28" i="26" s="1"/>
  <c r="E29" i="26" s="1"/>
  <c r="E30" i="26" s="1"/>
  <c r="E31" i="26" s="1"/>
  <c r="E32" i="26" s="1"/>
  <c r="E33" i="26" s="1"/>
  <c r="E34" i="26" s="1"/>
  <c r="E35" i="26" s="1"/>
  <c r="E36" i="26" s="1"/>
  <c r="E37" i="26" s="1"/>
  <c r="E38" i="26" s="1"/>
  <c r="E39" i="26" s="1"/>
  <c r="E40" i="26" s="1"/>
  <c r="E41" i="26" s="1"/>
  <c r="E42" i="26" s="1"/>
  <c r="E43" i="26" s="1"/>
  <c r="E44" i="26" s="1"/>
  <c r="E45" i="26" s="1"/>
  <c r="E46" i="26" s="1"/>
  <c r="E47" i="26" s="1"/>
  <c r="E48" i="26" s="1"/>
  <c r="E49" i="26" s="1"/>
  <c r="E50" i="26" s="1"/>
  <c r="E51" i="26" s="1"/>
  <c r="E52" i="26" s="1"/>
  <c r="E53" i="26" s="1"/>
  <c r="E54" i="26" s="1"/>
  <c r="E55" i="26" s="1"/>
  <c r="E56" i="26" s="1"/>
  <c r="E57" i="26" s="1"/>
  <c r="E58" i="26" s="1"/>
  <c r="E59" i="26" s="1"/>
  <c r="E60" i="26" s="1"/>
  <c r="E61" i="26" s="1"/>
  <c r="E62" i="26" s="1"/>
  <c r="E63" i="26" s="1"/>
  <c r="E64" i="26" s="1"/>
  <c r="E65" i="26" s="1"/>
  <c r="E66" i="26" s="1"/>
  <c r="E67" i="26" s="1"/>
  <c r="E68" i="26" s="1"/>
  <c r="E69" i="26" s="1"/>
  <c r="E70" i="26" s="1"/>
  <c r="E71" i="26" s="1"/>
  <c r="E72" i="26" s="1"/>
  <c r="E73" i="26" s="1"/>
  <c r="E74" i="26" s="1"/>
  <c r="E75" i="26" s="1"/>
  <c r="E76" i="26" s="1"/>
  <c r="E77" i="26" s="1"/>
  <c r="E78" i="26" s="1"/>
  <c r="E79" i="26" s="1"/>
  <c r="E80" i="26" s="1"/>
  <c r="E81" i="26" s="1"/>
  <c r="E82" i="26" s="1"/>
  <c r="E83" i="26" s="1"/>
  <c r="E84" i="26" s="1"/>
  <c r="E85" i="26" s="1"/>
  <c r="E86" i="26" s="1"/>
  <c r="E87" i="26" s="1"/>
  <c r="E88" i="26" s="1"/>
  <c r="E89" i="26" s="1"/>
  <c r="E90" i="26" s="1"/>
  <c r="E91" i="26" s="1"/>
  <c r="E92" i="26" s="1"/>
  <c r="E93" i="26" s="1"/>
  <c r="E94" i="26" s="1"/>
  <c r="E95" i="26" s="1"/>
  <c r="E96" i="26" s="1"/>
  <c r="E97" i="26" s="1"/>
  <c r="E98" i="26" s="1"/>
  <c r="E99" i="26" s="1"/>
  <c r="E100" i="26" s="1"/>
  <c r="E101" i="26" s="1"/>
  <c r="E102" i="26" s="1"/>
  <c r="E103" i="26" s="1"/>
  <c r="E104" i="26" s="1"/>
  <c r="E105" i="26" s="1"/>
  <c r="E106" i="26" s="1"/>
  <c r="E107" i="26" s="1"/>
  <c r="E108" i="26" s="1"/>
  <c r="E109" i="26" s="1"/>
  <c r="E110" i="26" s="1"/>
  <c r="E111" i="26" s="1"/>
  <c r="E112" i="26" s="1"/>
  <c r="E113" i="26" s="1"/>
  <c r="E114" i="26" s="1"/>
  <c r="E115" i="26" s="1"/>
  <c r="E116" i="26" s="1"/>
  <c r="E117" i="26" s="1"/>
  <c r="E118" i="26" s="1"/>
  <c r="E119" i="26" s="1"/>
  <c r="E120" i="26" s="1"/>
  <c r="E121" i="26" s="1"/>
  <c r="E122" i="26" s="1"/>
  <c r="E123" i="26" s="1"/>
  <c r="E124" i="26" s="1"/>
  <c r="E125" i="26" s="1"/>
  <c r="E126" i="26" s="1"/>
  <c r="E127" i="26" s="1"/>
  <c r="E128" i="26" s="1"/>
  <c r="E129" i="26" s="1"/>
  <c r="E130" i="26" s="1"/>
  <c r="E131" i="26" s="1"/>
  <c r="E132" i="26" s="1"/>
  <c r="E133" i="26" s="1"/>
  <c r="E134" i="26" s="1"/>
  <c r="E135" i="26" s="1"/>
  <c r="E136" i="26" s="1"/>
  <c r="E137" i="26" s="1"/>
  <c r="E138" i="26" s="1"/>
  <c r="E139" i="26" s="1"/>
  <c r="E140" i="26" s="1"/>
  <c r="E141" i="26" s="1"/>
  <c r="E142" i="26" s="1"/>
  <c r="E143" i="26" s="1"/>
  <c r="E144" i="26" s="1"/>
  <c r="E145" i="26" s="1"/>
  <c r="E146" i="26" s="1"/>
  <c r="E147" i="26" s="1"/>
  <c r="E148" i="26" s="1"/>
  <c r="E149" i="26" s="1"/>
  <c r="E150" i="26" s="1"/>
  <c r="E151" i="26" s="1"/>
  <c r="E152" i="26" s="1"/>
  <c r="E153" i="26" s="1"/>
  <c r="E154" i="26" s="1"/>
  <c r="E155" i="26" s="1"/>
  <c r="E156" i="26" s="1"/>
  <c r="E157" i="26" s="1"/>
  <c r="E158" i="26" s="1"/>
  <c r="E159" i="26" s="1"/>
  <c r="E160" i="26" s="1"/>
  <c r="E161" i="26" s="1"/>
  <c r="E162" i="26" s="1"/>
  <c r="E163" i="26" s="1"/>
  <c r="E164" i="26" s="1"/>
  <c r="E165" i="26" s="1"/>
  <c r="E166" i="26" s="1"/>
  <c r="E167" i="26" s="1"/>
  <c r="E168" i="26" s="1"/>
  <c r="E169" i="26" s="1"/>
  <c r="E170" i="26" s="1"/>
  <c r="E171" i="26" s="1"/>
  <c r="E172" i="26" s="1"/>
  <c r="E173" i="26" s="1"/>
  <c r="E174" i="26" s="1"/>
  <c r="E175" i="26" s="1"/>
  <c r="E176" i="26" s="1"/>
  <c r="E177" i="26" s="1"/>
  <c r="E178" i="26" s="1"/>
  <c r="E179" i="26" s="1"/>
  <c r="E180" i="26" s="1"/>
  <c r="E181" i="26" s="1"/>
  <c r="E182" i="26" s="1"/>
  <c r="E183" i="26" s="1"/>
  <c r="E184" i="26" s="1"/>
  <c r="E185" i="26" s="1"/>
  <c r="E186" i="26" s="1"/>
  <c r="E187" i="26" s="1"/>
  <c r="E188" i="26" s="1"/>
  <c r="E189" i="26" s="1"/>
  <c r="E190" i="26" s="1"/>
  <c r="E191" i="26" s="1"/>
  <c r="E192" i="26" s="1"/>
  <c r="E193" i="26" s="1"/>
  <c r="E194" i="26" s="1"/>
  <c r="E195" i="26" s="1"/>
  <c r="E196" i="26" s="1"/>
  <c r="E197" i="26" s="1"/>
  <c r="E198" i="26" s="1"/>
  <c r="E199" i="26" s="1"/>
  <c r="E200" i="26" s="1"/>
  <c r="E201" i="26" s="1"/>
  <c r="E202" i="26" s="1"/>
  <c r="E203" i="26" s="1"/>
  <c r="E204" i="26" s="1"/>
  <c r="E205" i="26" s="1"/>
  <c r="E206" i="26" s="1"/>
  <c r="E207" i="26" s="1"/>
  <c r="E208" i="26" s="1"/>
  <c r="E209" i="26" s="1"/>
  <c r="E210" i="26" s="1"/>
  <c r="E211" i="26" s="1"/>
  <c r="E212" i="26" s="1"/>
  <c r="E213" i="26" s="1"/>
  <c r="E214" i="26" s="1"/>
  <c r="E215" i="26" s="1"/>
  <c r="E216" i="26" s="1"/>
  <c r="E217" i="26" s="1"/>
  <c r="E218" i="26" s="1"/>
  <c r="E219" i="26" s="1"/>
  <c r="E220" i="26" s="1"/>
  <c r="E221" i="26" s="1"/>
  <c r="E222" i="26" s="1"/>
  <c r="E223" i="26" s="1"/>
  <c r="E224" i="26" s="1"/>
  <c r="E225" i="26" s="1"/>
  <c r="E226" i="26" s="1"/>
  <c r="E227" i="26" s="1"/>
  <c r="E228" i="26" s="1"/>
  <c r="E229" i="26" s="1"/>
  <c r="E230" i="26" s="1"/>
  <c r="E231" i="26" s="1"/>
  <c r="E232" i="26" s="1"/>
  <c r="E233" i="26" s="1"/>
  <c r="E234" i="26" s="1"/>
  <c r="E235" i="26" s="1"/>
  <c r="E236" i="26" s="1"/>
  <c r="E237" i="26" s="1"/>
  <c r="E238" i="26" s="1"/>
  <c r="E239" i="26" s="1"/>
  <c r="E240" i="26" s="1"/>
  <c r="E241" i="26" s="1"/>
  <c r="E242" i="26" s="1"/>
  <c r="E243" i="26" s="1"/>
  <c r="E244" i="26" s="1"/>
  <c r="E245" i="26" s="1"/>
  <c r="E246" i="26" s="1"/>
  <c r="E247" i="26" s="1"/>
  <c r="E248" i="26" s="1"/>
  <c r="E249" i="26" s="1"/>
  <c r="E250" i="26" s="1"/>
  <c r="E251" i="26" s="1"/>
  <c r="E252" i="26" s="1"/>
  <c r="E253" i="26" s="1"/>
  <c r="E254" i="26" s="1"/>
  <c r="E255" i="26" s="1"/>
  <c r="E256" i="26" s="1"/>
  <c r="E257" i="26" s="1"/>
  <c r="E258" i="26" s="1"/>
  <c r="E259" i="26" s="1"/>
  <c r="E260" i="26" s="1"/>
  <c r="E261" i="26" s="1"/>
  <c r="E262" i="26" s="1"/>
  <c r="E263" i="26" s="1"/>
  <c r="E264" i="26" s="1"/>
  <c r="E265" i="26" s="1"/>
  <c r="E266" i="26" s="1"/>
  <c r="E267" i="26" s="1"/>
  <c r="E268" i="26" s="1"/>
  <c r="E269" i="26" s="1"/>
  <c r="E270" i="26" s="1"/>
  <c r="E271" i="26" s="1"/>
  <c r="E272" i="26" s="1"/>
  <c r="E273" i="26" s="1"/>
  <c r="E274" i="26" s="1"/>
  <c r="E275" i="26" s="1"/>
  <c r="E276" i="26" s="1"/>
  <c r="E277" i="26" s="1"/>
  <c r="E278" i="26" s="1"/>
  <c r="E279" i="26" s="1"/>
  <c r="E280" i="26" s="1"/>
  <c r="E281" i="26" s="1"/>
  <c r="E282" i="26" s="1"/>
  <c r="E283" i="26" s="1"/>
  <c r="E284" i="26" s="1"/>
  <c r="E285" i="26" s="1"/>
  <c r="E286" i="26" s="1"/>
  <c r="E287" i="26" s="1"/>
  <c r="E288" i="26" s="1"/>
  <c r="E289" i="26" s="1"/>
  <c r="E290" i="26" s="1"/>
  <c r="E291" i="26" s="1"/>
  <c r="E292" i="26" s="1"/>
  <c r="E293" i="26" s="1"/>
  <c r="E294" i="26" s="1"/>
  <c r="E295" i="26" s="1"/>
  <c r="E296" i="26" s="1"/>
  <c r="E297" i="26" s="1"/>
  <c r="E298" i="26" s="1"/>
  <c r="E299" i="26" s="1"/>
  <c r="E300" i="26" s="1"/>
  <c r="E301" i="26" s="1"/>
  <c r="E302" i="26" s="1"/>
  <c r="E303" i="26" s="1"/>
  <c r="E304" i="26" s="1"/>
  <c r="E305" i="26" s="1"/>
  <c r="E306" i="26" s="1"/>
  <c r="E307" i="26" s="1"/>
  <c r="E308" i="26" s="1"/>
  <c r="E309" i="26" s="1"/>
  <c r="E310" i="26" s="1"/>
  <c r="E311" i="26" s="1"/>
  <c r="E312" i="26" s="1"/>
  <c r="E313" i="26" s="1"/>
  <c r="E314" i="26" s="1"/>
  <c r="E315" i="26" s="1"/>
  <c r="E316" i="26" s="1"/>
  <c r="E317" i="26" s="1"/>
  <c r="E318" i="26" s="1"/>
  <c r="E319" i="26" s="1"/>
  <c r="E320" i="26" s="1"/>
  <c r="E321" i="26" s="1"/>
  <c r="E322" i="26" s="1"/>
  <c r="E323" i="26" s="1"/>
  <c r="E324" i="26" s="1"/>
  <c r="E325" i="26" s="1"/>
  <c r="E326" i="26" s="1"/>
  <c r="E327" i="26" s="1"/>
  <c r="E328" i="26" s="1"/>
  <c r="E329" i="26" s="1"/>
  <c r="E330" i="26" s="1"/>
  <c r="E331" i="26" s="1"/>
  <c r="E332" i="26" s="1"/>
  <c r="E333" i="26" s="1"/>
  <c r="E334" i="26" s="1"/>
  <c r="E335" i="26" s="1"/>
  <c r="E336" i="26" s="1"/>
  <c r="E337" i="26" s="1"/>
  <c r="E338" i="26" s="1"/>
  <c r="E339" i="26" s="1"/>
  <c r="E340" i="26" s="1"/>
  <c r="E341" i="26" s="1"/>
  <c r="E342" i="26" s="1"/>
  <c r="E343" i="26" s="1"/>
  <c r="E344" i="26" s="1"/>
  <c r="E345" i="26" s="1"/>
  <c r="E346" i="26" s="1"/>
  <c r="E347" i="26" s="1"/>
  <c r="E348" i="26" s="1"/>
  <c r="E349" i="26" s="1"/>
  <c r="E350" i="26" s="1"/>
  <c r="E351" i="26" s="1"/>
  <c r="E352" i="26" s="1"/>
  <c r="E353" i="26" s="1"/>
  <c r="E354" i="26" s="1"/>
  <c r="E355" i="26" s="1"/>
  <c r="E356" i="26" s="1"/>
  <c r="E357" i="26" s="1"/>
  <c r="E358" i="26" s="1"/>
  <c r="E359" i="26" s="1"/>
  <c r="E360" i="26" s="1"/>
  <c r="E361" i="26" s="1"/>
  <c r="E362" i="26" s="1"/>
  <c r="E363" i="26" s="1"/>
  <c r="E364" i="26" s="1"/>
  <c r="E365" i="26" s="1"/>
  <c r="E366" i="26" s="1"/>
  <c r="E367" i="26" s="1"/>
  <c r="E368" i="26" s="1"/>
  <c r="E369" i="26" s="1"/>
  <c r="E370" i="26" s="1"/>
  <c r="E371" i="26" s="1"/>
  <c r="E372" i="26" s="1"/>
  <c r="E373" i="26" s="1"/>
  <c r="E374" i="26" s="1"/>
  <c r="E375" i="26" s="1"/>
  <c r="E376" i="26" s="1"/>
  <c r="E377" i="26" s="1"/>
  <c r="E378" i="26" s="1"/>
  <c r="E379" i="26" s="1"/>
  <c r="E380" i="26" s="1"/>
  <c r="E381" i="26" s="1"/>
  <c r="E382" i="26" s="1"/>
  <c r="E383" i="26" s="1"/>
  <c r="E384" i="26" s="1"/>
  <c r="E385" i="26" s="1"/>
  <c r="E386" i="26" s="1"/>
  <c r="E387" i="26" s="1"/>
  <c r="E388" i="26" s="1"/>
  <c r="E389" i="26" s="1"/>
  <c r="E390" i="26" s="1"/>
  <c r="E391" i="26" s="1"/>
  <c r="E392" i="26" s="1"/>
  <c r="E393" i="26" s="1"/>
  <c r="E394" i="26" s="1"/>
  <c r="E395" i="26" s="1"/>
  <c r="E396" i="26" s="1"/>
  <c r="E397" i="26" s="1"/>
  <c r="E398" i="26" s="1"/>
  <c r="E399" i="26" s="1"/>
  <c r="E400" i="26" s="1"/>
  <c r="E401" i="26" s="1"/>
  <c r="E402" i="26" s="1"/>
  <c r="E403" i="26" s="1"/>
  <c r="E404" i="26" s="1"/>
  <c r="E405" i="26" s="1"/>
  <c r="E406" i="26" s="1"/>
  <c r="E407" i="26" s="1"/>
  <c r="E408" i="26" s="1"/>
  <c r="E409" i="26" s="1"/>
  <c r="E410" i="26" s="1"/>
  <c r="E411" i="26" s="1"/>
  <c r="E412" i="26" s="1"/>
  <c r="E413" i="26" s="1"/>
  <c r="E414" i="26" s="1"/>
  <c r="E415" i="26" s="1"/>
  <c r="E416" i="26" s="1"/>
  <c r="E417" i="26" s="1"/>
  <c r="E418" i="26" s="1"/>
  <c r="E419" i="26" s="1"/>
  <c r="E420" i="26" s="1"/>
  <c r="E421" i="26" s="1"/>
  <c r="E422" i="26" s="1"/>
  <c r="E423" i="26" s="1"/>
  <c r="E424" i="26" s="1"/>
  <c r="E425" i="26" s="1"/>
  <c r="E426" i="26" s="1"/>
  <c r="E427" i="26" s="1"/>
  <c r="E428" i="26" s="1"/>
  <c r="E429" i="26" s="1"/>
  <c r="E430" i="26" s="1"/>
  <c r="E431" i="26" s="1"/>
  <c r="E432" i="26" s="1"/>
  <c r="E433" i="26" s="1"/>
  <c r="E434" i="26" s="1"/>
  <c r="E435" i="26" s="1"/>
  <c r="E436" i="26" s="1"/>
  <c r="E437" i="26" s="1"/>
  <c r="E438" i="26" s="1"/>
  <c r="E439" i="26" s="1"/>
  <c r="E440" i="26" s="1"/>
  <c r="E441" i="26" s="1"/>
  <c r="E442" i="26" s="1"/>
  <c r="E443" i="26" s="1"/>
  <c r="E444" i="26" s="1"/>
  <c r="E445" i="26" s="1"/>
  <c r="E446" i="26" s="1"/>
  <c r="E447" i="26" s="1"/>
  <c r="E448" i="26" s="1"/>
  <c r="E449" i="26" s="1"/>
  <c r="E450" i="26" s="1"/>
  <c r="E451" i="26" s="1"/>
  <c r="E452" i="26" s="1"/>
  <c r="E453" i="26" s="1"/>
  <c r="E454" i="26" s="1"/>
  <c r="E455" i="26" s="1"/>
  <c r="E456" i="26" s="1"/>
  <c r="E457" i="26" s="1"/>
  <c r="E458" i="26" s="1"/>
  <c r="E459" i="26" s="1"/>
  <c r="E460" i="26" s="1"/>
  <c r="E461" i="26" s="1"/>
  <c r="E462" i="26" s="1"/>
  <c r="E463" i="26" s="1"/>
  <c r="E464" i="26" s="1"/>
  <c r="E465" i="26" s="1"/>
  <c r="E466" i="26" s="1"/>
  <c r="E467" i="26" s="1"/>
  <c r="E468" i="26" s="1"/>
  <c r="E469" i="26" s="1"/>
  <c r="E470" i="26" s="1"/>
  <c r="E471" i="26" s="1"/>
  <c r="E472" i="26" s="1"/>
  <c r="E473" i="26" s="1"/>
  <c r="E474" i="26" s="1"/>
  <c r="E475" i="26" s="1"/>
  <c r="E476" i="26" s="1"/>
  <c r="E477" i="26" s="1"/>
  <c r="E478" i="26" s="1"/>
  <c r="E479" i="26" s="1"/>
  <c r="E480" i="26" s="1"/>
  <c r="E481" i="26" s="1"/>
  <c r="E482" i="26" s="1"/>
  <c r="E483" i="26" s="1"/>
  <c r="E484" i="26" s="1"/>
  <c r="E485" i="26" s="1"/>
  <c r="E486" i="26" s="1"/>
  <c r="E487" i="26" s="1"/>
  <c r="E488" i="26" s="1"/>
  <c r="E489" i="26" s="1"/>
  <c r="E490" i="26" s="1"/>
  <c r="E491" i="26" s="1"/>
  <c r="E492" i="26" s="1"/>
  <c r="E493" i="26" s="1"/>
  <c r="E494" i="26" s="1"/>
  <c r="E495" i="26" s="1"/>
  <c r="E496" i="26" s="1"/>
  <c r="E497" i="26" s="1"/>
  <c r="E498" i="26" s="1"/>
  <c r="E499" i="26" s="1"/>
  <c r="E500" i="26" s="1"/>
  <c r="E501" i="26" s="1"/>
  <c r="V5" i="14"/>
  <c r="AN511" i="8"/>
  <c r="AJ511" i="8"/>
  <c r="AK511" i="8"/>
  <c r="AM511" i="8"/>
  <c r="AO511" i="8"/>
  <c r="AP511" i="8"/>
  <c r="C7" i="4"/>
  <c r="AA7" i="4" l="1"/>
  <c r="AP510" i="8"/>
  <c r="AK510" i="8"/>
  <c r="AI510" i="8"/>
  <c r="AI511" i="8"/>
  <c r="AL509" i="8"/>
  <c r="AL510" i="8" s="1"/>
  <c r="AM509" i="8"/>
  <c r="AM510" i="8" s="1"/>
  <c r="AN509" i="8"/>
  <c r="AN510" i="8" s="1"/>
  <c r="AO509" i="8"/>
  <c r="AO510" i="8" s="1"/>
  <c r="AL511" i="8"/>
  <c r="AD59" i="17" l="1"/>
  <c r="AD64" i="17" s="1"/>
  <c r="AD68" i="17" s="1"/>
  <c r="AD86" i="17" s="1"/>
  <c r="AF59" i="17"/>
  <c r="AF64" i="17" s="1"/>
  <c r="AF68" i="17" s="1"/>
  <c r="Q511" i="14"/>
  <c r="H107" i="25" l="1"/>
  <c r="N68" i="17"/>
  <c r="N86" i="17" s="1"/>
  <c r="AF86" i="17" s="1"/>
  <c r="H99" i="25"/>
  <c r="H126" i="25" l="1"/>
  <c r="H52" i="25" s="1"/>
  <c r="H74" i="25" s="1"/>
  <c r="K15" i="17"/>
  <c r="K19" i="17" l="1"/>
  <c r="C16" i="4"/>
  <c r="D16" i="4" s="1"/>
  <c r="E16" i="4" s="1"/>
  <c r="F16" i="4" s="1"/>
  <c r="G16" i="4" s="1"/>
  <c r="H16" i="4" s="1"/>
  <c r="I16" i="4" s="1"/>
  <c r="J16" i="4" s="1"/>
  <c r="K16" i="4" s="1"/>
  <c r="L16" i="4" s="1"/>
  <c r="M16" i="4" s="1"/>
  <c r="N16" i="4" s="1"/>
  <c r="O16" i="4" s="1"/>
  <c r="P16" i="4" s="1"/>
  <c r="Q16" i="4" s="1"/>
  <c r="R16" i="4" s="1"/>
  <c r="S16" i="4" s="1"/>
  <c r="T16" i="4" s="1"/>
  <c r="U16" i="4" s="1"/>
  <c r="V16" i="4" s="1"/>
  <c r="W16" i="4" s="1"/>
  <c r="X16" i="4" s="1"/>
  <c r="Y16" i="4" s="1"/>
  <c r="Z16" i="4" s="1"/>
  <c r="AA16" i="4"/>
  <c r="AF72" i="17"/>
  <c r="AD71" i="17" s="1"/>
  <c r="K28" i="17" l="1"/>
  <c r="AC109" i="17"/>
  <c r="AF510" i="14"/>
  <c r="AF511" i="14" s="1"/>
  <c r="H130" i="25" l="1"/>
  <c r="AJ4" i="8"/>
  <c r="AK4" i="8" s="1"/>
  <c r="AL4" i="8" s="1"/>
  <c r="AM4" i="8" s="1"/>
  <c r="AN4" i="8" s="1"/>
  <c r="AO4" i="8" s="1"/>
  <c r="AP4" i="8" s="1"/>
  <c r="AQ4" i="8" s="1"/>
  <c r="AR4" i="8" s="1"/>
  <c r="AS4" i="8" s="1"/>
  <c r="AT4" i="8" s="1"/>
  <c r="AU4" i="8" s="1"/>
  <c r="AV4" i="8" s="1"/>
  <c r="AW4" i="8" s="1"/>
  <c r="AX4" i="8" s="1"/>
  <c r="AY4" i="8" s="1"/>
  <c r="AZ4" i="8" s="1"/>
  <c r="BA4" i="8" s="1"/>
  <c r="BB4" i="8" s="1"/>
  <c r="BC4" i="8" s="1"/>
  <c r="BD4" i="8" s="1"/>
  <c r="BE4" i="8" s="1"/>
  <c r="BF4" i="8" s="1"/>
  <c r="K4" i="8"/>
  <c r="L4" i="8" s="1"/>
  <c r="M4" i="8" s="1"/>
  <c r="N4" i="8" s="1"/>
  <c r="O4" i="8" s="1"/>
  <c r="P4" i="8" s="1"/>
  <c r="Q4" i="8" s="1"/>
  <c r="R4" i="8" s="1"/>
  <c r="S4" i="8" s="1"/>
  <c r="T4" i="8" s="1"/>
  <c r="U4" i="8" s="1"/>
  <c r="V4" i="8" s="1"/>
  <c r="W4" i="8" s="1"/>
  <c r="X4" i="8" s="1"/>
  <c r="Y4" i="8" s="1"/>
  <c r="Z4" i="8" s="1"/>
  <c r="AA4" i="8" s="1"/>
  <c r="AB4" i="8" s="1"/>
  <c r="AC4" i="8" s="1"/>
  <c r="AD4" i="8" s="1"/>
  <c r="AE4" i="8" s="1"/>
  <c r="AF4" i="8" s="1"/>
  <c r="AG4" i="8" s="1"/>
  <c r="G37" i="17" l="1"/>
  <c r="D40" i="18"/>
  <c r="E102" i="17" l="1"/>
  <c r="Q37" i="14"/>
  <c r="R37" i="14" s="1"/>
  <c r="H37" i="17"/>
  <c r="F102" i="17" s="1"/>
  <c r="Q102" i="14" l="1"/>
  <c r="R102" i="14" s="1"/>
  <c r="I37" i="17"/>
  <c r="J37" i="17" s="1"/>
  <c r="L511" i="8"/>
  <c r="M511" i="8"/>
  <c r="K511" i="8"/>
  <c r="N511" i="8"/>
  <c r="P511" i="8"/>
  <c r="Q511" i="8"/>
  <c r="O511" i="8"/>
  <c r="V506" i="14" l="1"/>
  <c r="AF95" i="17" s="1"/>
  <c r="U506" i="14"/>
  <c r="Q103" i="14"/>
  <c r="R103" i="14" s="1"/>
  <c r="T103" i="20"/>
  <c r="U103" i="20" s="1"/>
  <c r="V103" i="20" s="1"/>
  <c r="T102" i="20"/>
  <c r="U102" i="20" s="1"/>
  <c r="V102" i="20" s="1"/>
  <c r="S506" i="20"/>
  <c r="G102" i="17"/>
  <c r="AC103" i="17"/>
  <c r="K509" i="8"/>
  <c r="K510" i="8" s="1"/>
  <c r="N509" i="8"/>
  <c r="N510" i="8" s="1"/>
  <c r="J511" i="8"/>
  <c r="J509" i="8"/>
  <c r="P509" i="8"/>
  <c r="P510" i="8" s="1"/>
  <c r="L509" i="8"/>
  <c r="L510" i="8" s="1"/>
  <c r="M509" i="8"/>
  <c r="M510" i="8" s="1"/>
  <c r="O509" i="8"/>
  <c r="O510" i="8" s="1"/>
  <c r="J510" i="8"/>
  <c r="Q509" i="8"/>
  <c r="Q510" i="8" s="1"/>
  <c r="K37" i="17"/>
  <c r="H102" i="17"/>
  <c r="E503" i="26" l="1"/>
  <c r="H103" i="25" s="1"/>
  <c r="H62" i="25" s="1"/>
  <c r="P506" i="14"/>
  <c r="T506" i="20"/>
  <c r="Q506" i="14"/>
  <c r="D2" i="26"/>
  <c r="D2" i="27"/>
  <c r="AC110" i="17"/>
  <c r="AC111" i="17" s="1"/>
  <c r="K23" i="17" s="1"/>
  <c r="L37" i="17"/>
  <c r="I102" i="17"/>
  <c r="D3" i="26" l="1"/>
  <c r="D4" i="26" s="1"/>
  <c r="D5" i="26" s="1"/>
  <c r="D6" i="26" s="1"/>
  <c r="D7" i="26" s="1"/>
  <c r="D8" i="26" s="1"/>
  <c r="D9" i="26" s="1"/>
  <c r="W103" i="20"/>
  <c r="X103" i="20" s="1"/>
  <c r="Y103" i="20" s="1"/>
  <c r="U506" i="20"/>
  <c r="R506" i="14"/>
  <c r="D3" i="27"/>
  <c r="D4" i="27" s="1"/>
  <c r="AF512" i="14"/>
  <c r="J102" i="17"/>
  <c r="M37" i="17"/>
  <c r="D5" i="27" l="1"/>
  <c r="D6" i="27" s="1"/>
  <c r="D7" i="27" s="1"/>
  <c r="D8" i="27" s="1"/>
  <c r="D9" i="27" s="1"/>
  <c r="D10" i="27" s="1"/>
  <c r="D11" i="27" s="1"/>
  <c r="D12" i="27" s="1"/>
  <c r="D13" i="27" s="1"/>
  <c r="D14" i="27" s="1"/>
  <c r="D15" i="27" s="1"/>
  <c r="D16" i="27" s="1"/>
  <c r="D17" i="27" s="1"/>
  <c r="D18" i="27" s="1"/>
  <c r="D19" i="27" s="1"/>
  <c r="D20" i="27" s="1"/>
  <c r="D21" i="27" s="1"/>
  <c r="D22" i="27" s="1"/>
  <c r="D23" i="27" s="1"/>
  <c r="D24" i="27" s="1"/>
  <c r="D25" i="27" s="1"/>
  <c r="D26" i="27" s="1"/>
  <c r="D27" i="27" s="1"/>
  <c r="D28" i="27" s="1"/>
  <c r="D29" i="27" s="1"/>
  <c r="D30" i="27" s="1"/>
  <c r="D31" i="27" s="1"/>
  <c r="D32" i="27" s="1"/>
  <c r="D33" i="27" s="1"/>
  <c r="D34" i="27" s="1"/>
  <c r="D35" i="27" s="1"/>
  <c r="D36" i="27" s="1"/>
  <c r="D37" i="27" s="1"/>
  <c r="D38" i="27" s="1"/>
  <c r="D39" i="27" s="1"/>
  <c r="D40" i="27" s="1"/>
  <c r="D41" i="27" s="1"/>
  <c r="D42" i="27" s="1"/>
  <c r="D43" i="27" s="1"/>
  <c r="D44" i="27" s="1"/>
  <c r="D45" i="27" s="1"/>
  <c r="D46" i="27" s="1"/>
  <c r="D47" i="27" s="1"/>
  <c r="D48" i="27" s="1"/>
  <c r="D49" i="27" s="1"/>
  <c r="D50" i="27" s="1"/>
  <c r="D51" i="27" s="1"/>
  <c r="D52" i="27" s="1"/>
  <c r="D53" i="27" s="1"/>
  <c r="D54" i="27" s="1"/>
  <c r="D55" i="27" s="1"/>
  <c r="D56" i="27" s="1"/>
  <c r="D57" i="27" s="1"/>
  <c r="D58" i="27" s="1"/>
  <c r="D59" i="27" s="1"/>
  <c r="D60" i="27" s="1"/>
  <c r="D61" i="27" s="1"/>
  <c r="D62" i="27" s="1"/>
  <c r="D63" i="27" s="1"/>
  <c r="D64" i="27" s="1"/>
  <c r="D65" i="27" s="1"/>
  <c r="D66" i="27" s="1"/>
  <c r="D67" i="27" s="1"/>
  <c r="D68" i="27" s="1"/>
  <c r="D69" i="27" s="1"/>
  <c r="D70" i="27" s="1"/>
  <c r="D71" i="27" s="1"/>
  <c r="D72" i="27" s="1"/>
  <c r="D73" i="27" s="1"/>
  <c r="D74" i="27" s="1"/>
  <c r="D75" i="27" s="1"/>
  <c r="D76" i="27" s="1"/>
  <c r="D77" i="27" s="1"/>
  <c r="D78" i="27" s="1"/>
  <c r="D79" i="27" s="1"/>
  <c r="D80" i="27" s="1"/>
  <c r="D81" i="27" s="1"/>
  <c r="D82" i="27" s="1"/>
  <c r="D83" i="27" s="1"/>
  <c r="D84" i="27" s="1"/>
  <c r="D85" i="27" s="1"/>
  <c r="D86" i="27" s="1"/>
  <c r="D87" i="27" s="1"/>
  <c r="D88" i="27" s="1"/>
  <c r="D89" i="27" s="1"/>
  <c r="D90" i="27" s="1"/>
  <c r="D91" i="27" s="1"/>
  <c r="D92" i="27" s="1"/>
  <c r="D93" i="27" s="1"/>
  <c r="D94" i="27" s="1"/>
  <c r="D95" i="27" s="1"/>
  <c r="D96" i="27" s="1"/>
  <c r="D97" i="27" s="1"/>
  <c r="D98" i="27" s="1"/>
  <c r="D99" i="27" s="1"/>
  <c r="D100" i="27" s="1"/>
  <c r="D101" i="27" s="1"/>
  <c r="D102" i="27" s="1"/>
  <c r="D103" i="27" s="1"/>
  <c r="D104" i="27" s="1"/>
  <c r="D105" i="27" s="1"/>
  <c r="D106" i="27" s="1"/>
  <c r="D107" i="27" s="1"/>
  <c r="D108" i="27" s="1"/>
  <c r="D109" i="27" s="1"/>
  <c r="D110" i="27" s="1"/>
  <c r="D111" i="27" s="1"/>
  <c r="D112" i="27" s="1"/>
  <c r="D113" i="27" s="1"/>
  <c r="D114" i="27" s="1"/>
  <c r="D115" i="27" s="1"/>
  <c r="D116" i="27" s="1"/>
  <c r="D117" i="27" s="1"/>
  <c r="D118" i="27" s="1"/>
  <c r="D119" i="27" s="1"/>
  <c r="D120" i="27" s="1"/>
  <c r="D121" i="27" s="1"/>
  <c r="D122" i="27" s="1"/>
  <c r="D123" i="27" s="1"/>
  <c r="D124" i="27" s="1"/>
  <c r="D125" i="27" s="1"/>
  <c r="D126" i="27" s="1"/>
  <c r="D127" i="27" s="1"/>
  <c r="D128" i="27" s="1"/>
  <c r="D129" i="27" s="1"/>
  <c r="D130" i="27" s="1"/>
  <c r="D131" i="27" s="1"/>
  <c r="D132" i="27" s="1"/>
  <c r="D133" i="27" s="1"/>
  <c r="D134" i="27" s="1"/>
  <c r="D135" i="27" s="1"/>
  <c r="D136" i="27" s="1"/>
  <c r="D137" i="27" s="1"/>
  <c r="D138" i="27" s="1"/>
  <c r="D139" i="27" s="1"/>
  <c r="D140" i="27" s="1"/>
  <c r="D141" i="27" s="1"/>
  <c r="D142" i="27" s="1"/>
  <c r="D143" i="27" s="1"/>
  <c r="D144" i="27" s="1"/>
  <c r="D145" i="27" s="1"/>
  <c r="D146" i="27" s="1"/>
  <c r="D147" i="27" s="1"/>
  <c r="D148" i="27" s="1"/>
  <c r="D149" i="27" s="1"/>
  <c r="D150" i="27" s="1"/>
  <c r="D151" i="27" s="1"/>
  <c r="D152" i="27" s="1"/>
  <c r="D153" i="27" s="1"/>
  <c r="D154" i="27" s="1"/>
  <c r="D155" i="27" s="1"/>
  <c r="D156" i="27" s="1"/>
  <c r="D157" i="27" s="1"/>
  <c r="D158" i="27" s="1"/>
  <c r="D159" i="27" s="1"/>
  <c r="D160" i="27" s="1"/>
  <c r="D161" i="27" s="1"/>
  <c r="D162" i="27" s="1"/>
  <c r="D163" i="27" s="1"/>
  <c r="D164" i="27" s="1"/>
  <c r="D165" i="27" s="1"/>
  <c r="D166" i="27" s="1"/>
  <c r="D167" i="27" s="1"/>
  <c r="D168" i="27" s="1"/>
  <c r="D169" i="27" s="1"/>
  <c r="D170" i="27" s="1"/>
  <c r="D171" i="27" s="1"/>
  <c r="D172" i="27" s="1"/>
  <c r="D173" i="27" s="1"/>
  <c r="D174" i="27" s="1"/>
  <c r="D175" i="27" s="1"/>
  <c r="D176" i="27" s="1"/>
  <c r="D177" i="27" s="1"/>
  <c r="D178" i="27" s="1"/>
  <c r="D179" i="27" s="1"/>
  <c r="D180" i="27" s="1"/>
  <c r="D181" i="27" s="1"/>
  <c r="D182" i="27" s="1"/>
  <c r="D183" i="27" s="1"/>
  <c r="D184" i="27" s="1"/>
  <c r="D185" i="27" s="1"/>
  <c r="D186" i="27" s="1"/>
  <c r="D187" i="27" s="1"/>
  <c r="D188" i="27" s="1"/>
  <c r="D189" i="27" s="1"/>
  <c r="D190" i="27" s="1"/>
  <c r="D191" i="27" s="1"/>
  <c r="D192" i="27" s="1"/>
  <c r="D193" i="27" s="1"/>
  <c r="D194" i="27" s="1"/>
  <c r="D195" i="27" s="1"/>
  <c r="D196" i="27" s="1"/>
  <c r="D197" i="27" s="1"/>
  <c r="D198" i="27" s="1"/>
  <c r="D199" i="27" s="1"/>
  <c r="D200" i="27" s="1"/>
  <c r="D201" i="27" s="1"/>
  <c r="D202" i="27" s="1"/>
  <c r="D203" i="27" s="1"/>
  <c r="D204" i="27" s="1"/>
  <c r="D205" i="27" s="1"/>
  <c r="D206" i="27" s="1"/>
  <c r="D207" i="27" s="1"/>
  <c r="D208" i="27" s="1"/>
  <c r="D209" i="27" s="1"/>
  <c r="D210" i="27" s="1"/>
  <c r="D211" i="27" s="1"/>
  <c r="D212" i="27" s="1"/>
  <c r="D213" i="27" s="1"/>
  <c r="D214" i="27" s="1"/>
  <c r="D215" i="27" s="1"/>
  <c r="D216" i="27" s="1"/>
  <c r="D217" i="27" s="1"/>
  <c r="D218" i="27" s="1"/>
  <c r="D219" i="27" s="1"/>
  <c r="D220" i="27" s="1"/>
  <c r="D221" i="27" s="1"/>
  <c r="D222" i="27" s="1"/>
  <c r="D223" i="27" s="1"/>
  <c r="D224" i="27" s="1"/>
  <c r="D225" i="27" s="1"/>
  <c r="D226" i="27" s="1"/>
  <c r="D227" i="27" s="1"/>
  <c r="D228" i="27" s="1"/>
  <c r="D229" i="27" s="1"/>
  <c r="D230" i="27" s="1"/>
  <c r="D231" i="27" s="1"/>
  <c r="D232" i="27" s="1"/>
  <c r="D233" i="27" s="1"/>
  <c r="D234" i="27" s="1"/>
  <c r="D235" i="27" s="1"/>
  <c r="D236" i="27" s="1"/>
  <c r="D237" i="27" s="1"/>
  <c r="D238" i="27" s="1"/>
  <c r="D239" i="27" s="1"/>
  <c r="D240" i="27" s="1"/>
  <c r="D241" i="27" s="1"/>
  <c r="D242" i="27" s="1"/>
  <c r="D243" i="27" s="1"/>
  <c r="D244" i="27" s="1"/>
  <c r="D245" i="27" s="1"/>
  <c r="D246" i="27" s="1"/>
  <c r="D247" i="27" s="1"/>
  <c r="D248" i="27" s="1"/>
  <c r="D249" i="27" s="1"/>
  <c r="D250" i="27" s="1"/>
  <c r="D251" i="27" s="1"/>
  <c r="D252" i="27" s="1"/>
  <c r="D253" i="27" s="1"/>
  <c r="D254" i="27" s="1"/>
  <c r="D255" i="27" s="1"/>
  <c r="D256" i="27" s="1"/>
  <c r="D257" i="27" s="1"/>
  <c r="D258" i="27" s="1"/>
  <c r="D259" i="27" s="1"/>
  <c r="D260" i="27" s="1"/>
  <c r="D261" i="27" s="1"/>
  <c r="D262" i="27" s="1"/>
  <c r="D263" i="27" s="1"/>
  <c r="D264" i="27" s="1"/>
  <c r="D265" i="27" s="1"/>
  <c r="D266" i="27" s="1"/>
  <c r="D267" i="27" s="1"/>
  <c r="D268" i="27" s="1"/>
  <c r="D269" i="27" s="1"/>
  <c r="D270" i="27" s="1"/>
  <c r="D271" i="27" s="1"/>
  <c r="D272" i="27" s="1"/>
  <c r="D273" i="27" s="1"/>
  <c r="D274" i="27" s="1"/>
  <c r="D275" i="27" s="1"/>
  <c r="D276" i="27" s="1"/>
  <c r="D277" i="27" s="1"/>
  <c r="D278" i="27" s="1"/>
  <c r="D279" i="27" s="1"/>
  <c r="D280" i="27" s="1"/>
  <c r="D281" i="27" s="1"/>
  <c r="D282" i="27" s="1"/>
  <c r="D283" i="27" s="1"/>
  <c r="D284" i="27" s="1"/>
  <c r="D285" i="27" s="1"/>
  <c r="D286" i="27" s="1"/>
  <c r="D287" i="27" s="1"/>
  <c r="D288" i="27" s="1"/>
  <c r="D289" i="27" s="1"/>
  <c r="D290" i="27" s="1"/>
  <c r="D291" i="27" s="1"/>
  <c r="D292" i="27" s="1"/>
  <c r="D293" i="27" s="1"/>
  <c r="D294" i="27" s="1"/>
  <c r="D295" i="27" s="1"/>
  <c r="D296" i="27" s="1"/>
  <c r="D297" i="27" s="1"/>
  <c r="D298" i="27" s="1"/>
  <c r="D299" i="27" s="1"/>
  <c r="D300" i="27" s="1"/>
  <c r="D301" i="27" s="1"/>
  <c r="D302" i="27" s="1"/>
  <c r="D303" i="27" s="1"/>
  <c r="D304" i="27" s="1"/>
  <c r="D305" i="27" s="1"/>
  <c r="D306" i="27" s="1"/>
  <c r="D307" i="27" s="1"/>
  <c r="D308" i="27" s="1"/>
  <c r="D309" i="27" s="1"/>
  <c r="D310" i="27" s="1"/>
  <c r="D311" i="27" s="1"/>
  <c r="D312" i="27" s="1"/>
  <c r="D313" i="27" s="1"/>
  <c r="D314" i="27" s="1"/>
  <c r="D315" i="27" s="1"/>
  <c r="D316" i="27" s="1"/>
  <c r="D317" i="27" s="1"/>
  <c r="D318" i="27" s="1"/>
  <c r="D319" i="27" s="1"/>
  <c r="D320" i="27" s="1"/>
  <c r="D321" i="27" s="1"/>
  <c r="D322" i="27" s="1"/>
  <c r="D323" i="27" s="1"/>
  <c r="D324" i="27" s="1"/>
  <c r="D325" i="27" s="1"/>
  <c r="D326" i="27" s="1"/>
  <c r="D327" i="27" s="1"/>
  <c r="D328" i="27" s="1"/>
  <c r="D329" i="27" s="1"/>
  <c r="D330" i="27" s="1"/>
  <c r="D331" i="27" s="1"/>
  <c r="D332" i="27" s="1"/>
  <c r="D333" i="27" s="1"/>
  <c r="D334" i="27" s="1"/>
  <c r="D335" i="27" s="1"/>
  <c r="D336" i="27" s="1"/>
  <c r="D337" i="27" s="1"/>
  <c r="D338" i="27" s="1"/>
  <c r="D339" i="27" s="1"/>
  <c r="D340" i="27" s="1"/>
  <c r="D341" i="27" s="1"/>
  <c r="D342" i="27" s="1"/>
  <c r="D343" i="27" s="1"/>
  <c r="D344" i="27" s="1"/>
  <c r="D345" i="27" s="1"/>
  <c r="D346" i="27" s="1"/>
  <c r="D347" i="27" s="1"/>
  <c r="D348" i="27" s="1"/>
  <c r="D349" i="27" s="1"/>
  <c r="D350" i="27" s="1"/>
  <c r="D351" i="27" s="1"/>
  <c r="D352" i="27" s="1"/>
  <c r="D353" i="27" s="1"/>
  <c r="D354" i="27" s="1"/>
  <c r="D355" i="27" s="1"/>
  <c r="D356" i="27" s="1"/>
  <c r="D357" i="27" s="1"/>
  <c r="D358" i="27" s="1"/>
  <c r="D359" i="27" s="1"/>
  <c r="D360" i="27" s="1"/>
  <c r="D361" i="27" s="1"/>
  <c r="D362" i="27" s="1"/>
  <c r="D363" i="27" s="1"/>
  <c r="D364" i="27" s="1"/>
  <c r="D365" i="27" s="1"/>
  <c r="D366" i="27" s="1"/>
  <c r="D367" i="27" s="1"/>
  <c r="D368" i="27" s="1"/>
  <c r="D369" i="27" s="1"/>
  <c r="D370" i="27" s="1"/>
  <c r="D371" i="27" s="1"/>
  <c r="D372" i="27" s="1"/>
  <c r="D373" i="27" s="1"/>
  <c r="D374" i="27" s="1"/>
  <c r="D375" i="27" s="1"/>
  <c r="D376" i="27" s="1"/>
  <c r="D377" i="27" s="1"/>
  <c r="D378" i="27" s="1"/>
  <c r="D379" i="27" s="1"/>
  <c r="D380" i="27" s="1"/>
  <c r="D381" i="27" s="1"/>
  <c r="D382" i="27" s="1"/>
  <c r="D383" i="27" s="1"/>
  <c r="D384" i="27" s="1"/>
  <c r="D385" i="27" s="1"/>
  <c r="D386" i="27" s="1"/>
  <c r="D387" i="27" s="1"/>
  <c r="D388" i="27" s="1"/>
  <c r="D389" i="27" s="1"/>
  <c r="D390" i="27" s="1"/>
  <c r="D391" i="27" s="1"/>
  <c r="D392" i="27" s="1"/>
  <c r="D393" i="27" s="1"/>
  <c r="D394" i="27" s="1"/>
  <c r="D395" i="27" s="1"/>
  <c r="D396" i="27" s="1"/>
  <c r="D397" i="27" s="1"/>
  <c r="D398" i="27" s="1"/>
  <c r="D399" i="27" s="1"/>
  <c r="D400" i="27" s="1"/>
  <c r="D401" i="27" s="1"/>
  <c r="D402" i="27" s="1"/>
  <c r="D403" i="27" s="1"/>
  <c r="D404" i="27" s="1"/>
  <c r="D405" i="27" s="1"/>
  <c r="D406" i="27" s="1"/>
  <c r="D407" i="27" s="1"/>
  <c r="D408" i="27" s="1"/>
  <c r="D409" i="27" s="1"/>
  <c r="D410" i="27" s="1"/>
  <c r="D411" i="27" s="1"/>
  <c r="D412" i="27" s="1"/>
  <c r="D413" i="27" s="1"/>
  <c r="D414" i="27" s="1"/>
  <c r="D415" i="27" s="1"/>
  <c r="D416" i="27" s="1"/>
  <c r="D417" i="27" s="1"/>
  <c r="D418" i="27" s="1"/>
  <c r="D419" i="27" s="1"/>
  <c r="D420" i="27" s="1"/>
  <c r="D421" i="27" s="1"/>
  <c r="D422" i="27" s="1"/>
  <c r="D423" i="27" s="1"/>
  <c r="D424" i="27" s="1"/>
  <c r="D425" i="27" s="1"/>
  <c r="D426" i="27" s="1"/>
  <c r="D427" i="27" s="1"/>
  <c r="D428" i="27" s="1"/>
  <c r="D429" i="27" s="1"/>
  <c r="D430" i="27" s="1"/>
  <c r="D431" i="27" s="1"/>
  <c r="D432" i="27" s="1"/>
  <c r="D433" i="27" s="1"/>
  <c r="D434" i="27" s="1"/>
  <c r="D435" i="27" s="1"/>
  <c r="D436" i="27" s="1"/>
  <c r="D437" i="27" s="1"/>
  <c r="D438" i="27" s="1"/>
  <c r="D439" i="27" s="1"/>
  <c r="D440" i="27" s="1"/>
  <c r="D441" i="27" s="1"/>
  <c r="D442" i="27" s="1"/>
  <c r="D443" i="27" s="1"/>
  <c r="D444" i="27" s="1"/>
  <c r="D445" i="27" s="1"/>
  <c r="D446" i="27" s="1"/>
  <c r="D447" i="27" s="1"/>
  <c r="D448" i="27" s="1"/>
  <c r="D449" i="27" s="1"/>
  <c r="D450" i="27" s="1"/>
  <c r="D451" i="27" s="1"/>
  <c r="D452" i="27" s="1"/>
  <c r="D453" i="27" s="1"/>
  <c r="D454" i="27" s="1"/>
  <c r="D455" i="27" s="1"/>
  <c r="D456" i="27" s="1"/>
  <c r="D457" i="27" s="1"/>
  <c r="D458" i="27" s="1"/>
  <c r="D459" i="27" s="1"/>
  <c r="D460" i="27" s="1"/>
  <c r="D461" i="27" s="1"/>
  <c r="D462" i="27" s="1"/>
  <c r="D463" i="27" s="1"/>
  <c r="D464" i="27" s="1"/>
  <c r="D465" i="27" s="1"/>
  <c r="D466" i="27" s="1"/>
  <c r="D467" i="27" s="1"/>
  <c r="D468" i="27" s="1"/>
  <c r="D469" i="27" s="1"/>
  <c r="D470" i="27" s="1"/>
  <c r="D471" i="27" s="1"/>
  <c r="D472" i="27" s="1"/>
  <c r="D473" i="27" s="1"/>
  <c r="D474" i="27" s="1"/>
  <c r="D475" i="27" s="1"/>
  <c r="D476" i="27" s="1"/>
  <c r="D477" i="27" s="1"/>
  <c r="D478" i="27" s="1"/>
  <c r="D479" i="27" s="1"/>
  <c r="D480" i="27" s="1"/>
  <c r="D481" i="27" s="1"/>
  <c r="D482" i="27" s="1"/>
  <c r="D483" i="27" s="1"/>
  <c r="D484" i="27" s="1"/>
  <c r="D485" i="27" s="1"/>
  <c r="D486" i="27" s="1"/>
  <c r="D487" i="27" s="1"/>
  <c r="D488" i="27" s="1"/>
  <c r="D489" i="27" s="1"/>
  <c r="D490" i="27" s="1"/>
  <c r="D491" i="27" s="1"/>
  <c r="D492" i="27" s="1"/>
  <c r="D493" i="27" s="1"/>
  <c r="D494" i="27" s="1"/>
  <c r="D495" i="27" s="1"/>
  <c r="D496" i="27" s="1"/>
  <c r="D497" i="27" s="1"/>
  <c r="D498" i="27" s="1"/>
  <c r="D499" i="27" s="1"/>
  <c r="D500" i="27" s="1"/>
  <c r="D501" i="27" s="1"/>
  <c r="Z103" i="20"/>
  <c r="AA103" i="20" s="1"/>
  <c r="D10" i="26"/>
  <c r="D11" i="26" s="1"/>
  <c r="D12" i="26" s="1"/>
  <c r="D13" i="26" s="1"/>
  <c r="D14" i="26" s="1"/>
  <c r="D15" i="26" s="1"/>
  <c r="D16" i="26" s="1"/>
  <c r="D17" i="26" s="1"/>
  <c r="D18" i="26" s="1"/>
  <c r="D19" i="26" s="1"/>
  <c r="D20" i="26" s="1"/>
  <c r="D21" i="26" s="1"/>
  <c r="D22" i="26" s="1"/>
  <c r="D23" i="26" s="1"/>
  <c r="D24" i="26" s="1"/>
  <c r="D25" i="26" s="1"/>
  <c r="D26" i="26" s="1"/>
  <c r="D27" i="26" s="1"/>
  <c r="D28" i="26" s="1"/>
  <c r="D29" i="26" s="1"/>
  <c r="D30" i="26" s="1"/>
  <c r="D31" i="26" s="1"/>
  <c r="D32" i="26" s="1"/>
  <c r="D33" i="26" s="1"/>
  <c r="D34" i="26" s="1"/>
  <c r="D35" i="26" s="1"/>
  <c r="D36" i="26" s="1"/>
  <c r="D37" i="26" s="1"/>
  <c r="D38" i="26" s="1"/>
  <c r="D39" i="26" s="1"/>
  <c r="D40" i="26" s="1"/>
  <c r="D41" i="26" s="1"/>
  <c r="D42" i="26" s="1"/>
  <c r="D43" i="26" s="1"/>
  <c r="D44" i="26" s="1"/>
  <c r="D45" i="26" s="1"/>
  <c r="D46" i="26" s="1"/>
  <c r="D47" i="26" s="1"/>
  <c r="D48" i="26" s="1"/>
  <c r="D49" i="26" s="1"/>
  <c r="D50" i="26" s="1"/>
  <c r="D51" i="26" s="1"/>
  <c r="D52" i="26" s="1"/>
  <c r="D53" i="26" s="1"/>
  <c r="D54" i="26" s="1"/>
  <c r="D55" i="26" s="1"/>
  <c r="D56" i="26" s="1"/>
  <c r="D57" i="26" s="1"/>
  <c r="D58" i="26" s="1"/>
  <c r="D59" i="26" s="1"/>
  <c r="D60" i="26" s="1"/>
  <c r="D61" i="26" s="1"/>
  <c r="D62" i="26" s="1"/>
  <c r="D63" i="26" s="1"/>
  <c r="D64" i="26" s="1"/>
  <c r="D65" i="26" s="1"/>
  <c r="D66" i="26" s="1"/>
  <c r="D67" i="26" s="1"/>
  <c r="D68" i="26" s="1"/>
  <c r="D69" i="26" s="1"/>
  <c r="D70" i="26" s="1"/>
  <c r="D71" i="26" s="1"/>
  <c r="D72" i="26" s="1"/>
  <c r="D73" i="26" s="1"/>
  <c r="D74" i="26" s="1"/>
  <c r="D75" i="26" s="1"/>
  <c r="D76" i="26" s="1"/>
  <c r="D77" i="26" s="1"/>
  <c r="D78" i="26" s="1"/>
  <c r="D79" i="26" s="1"/>
  <c r="D80" i="26" s="1"/>
  <c r="D81" i="26" s="1"/>
  <c r="D82" i="26" s="1"/>
  <c r="D83" i="26" s="1"/>
  <c r="D84" i="26" s="1"/>
  <c r="D85" i="26" s="1"/>
  <c r="D86" i="26" s="1"/>
  <c r="D87" i="26" s="1"/>
  <c r="D88" i="26" s="1"/>
  <c r="D89" i="26" s="1"/>
  <c r="D90" i="26" s="1"/>
  <c r="D91" i="26" s="1"/>
  <c r="D92" i="26" s="1"/>
  <c r="D93" i="26" s="1"/>
  <c r="D94" i="26" s="1"/>
  <c r="D95" i="26" s="1"/>
  <c r="D96" i="26" s="1"/>
  <c r="D97" i="26" s="1"/>
  <c r="D98" i="26" s="1"/>
  <c r="D99" i="26" s="1"/>
  <c r="D100" i="26" s="1"/>
  <c r="D101" i="26" s="1"/>
  <c r="D102" i="26" s="1"/>
  <c r="D103" i="26" s="1"/>
  <c r="D104" i="26" s="1"/>
  <c r="D105" i="26" s="1"/>
  <c r="D106" i="26" s="1"/>
  <c r="D107" i="26" s="1"/>
  <c r="D108" i="26" s="1"/>
  <c r="D109" i="26" s="1"/>
  <c r="D110" i="26" s="1"/>
  <c r="D111" i="26" s="1"/>
  <c r="D112" i="26" s="1"/>
  <c r="D113" i="26" s="1"/>
  <c r="D114" i="26" s="1"/>
  <c r="D115" i="26" s="1"/>
  <c r="D116" i="26" s="1"/>
  <c r="D117" i="26" s="1"/>
  <c r="D118" i="26" s="1"/>
  <c r="D119" i="26" s="1"/>
  <c r="D120" i="26" s="1"/>
  <c r="D121" i="26" s="1"/>
  <c r="D122" i="26" s="1"/>
  <c r="D123" i="26" s="1"/>
  <c r="D124" i="26" s="1"/>
  <c r="D125" i="26" s="1"/>
  <c r="D126" i="26" s="1"/>
  <c r="D127" i="26" s="1"/>
  <c r="D128" i="26" s="1"/>
  <c r="D129" i="26" s="1"/>
  <c r="D130" i="26" s="1"/>
  <c r="D131" i="26" s="1"/>
  <c r="D132" i="26" s="1"/>
  <c r="D133" i="26" s="1"/>
  <c r="D134" i="26" s="1"/>
  <c r="D135" i="26" s="1"/>
  <c r="D136" i="26" s="1"/>
  <c r="D137" i="26" s="1"/>
  <c r="D138" i="26" s="1"/>
  <c r="D139" i="26" s="1"/>
  <c r="D140" i="26" s="1"/>
  <c r="D141" i="26" s="1"/>
  <c r="D142" i="26" s="1"/>
  <c r="D143" i="26" s="1"/>
  <c r="D144" i="26" s="1"/>
  <c r="D145" i="26" s="1"/>
  <c r="D146" i="26" s="1"/>
  <c r="D147" i="26" s="1"/>
  <c r="D148" i="26" s="1"/>
  <c r="D149" i="26" s="1"/>
  <c r="D150" i="26" s="1"/>
  <c r="D151" i="26" s="1"/>
  <c r="D152" i="26" s="1"/>
  <c r="D153" i="26" s="1"/>
  <c r="D154" i="26" s="1"/>
  <c r="D155" i="26" s="1"/>
  <c r="D156" i="26" s="1"/>
  <c r="D157" i="26" s="1"/>
  <c r="D158" i="26" s="1"/>
  <c r="D159" i="26" s="1"/>
  <c r="D160" i="26" s="1"/>
  <c r="D161" i="26" s="1"/>
  <c r="D162" i="26" s="1"/>
  <c r="D163" i="26" s="1"/>
  <c r="D164" i="26" s="1"/>
  <c r="D165" i="26" s="1"/>
  <c r="D166" i="26" s="1"/>
  <c r="D167" i="26" s="1"/>
  <c r="D168" i="26" s="1"/>
  <c r="D169" i="26" s="1"/>
  <c r="D170" i="26" s="1"/>
  <c r="D171" i="26" s="1"/>
  <c r="D172" i="26" s="1"/>
  <c r="D173" i="26" s="1"/>
  <c r="D174" i="26" s="1"/>
  <c r="D175" i="26" s="1"/>
  <c r="D176" i="26" s="1"/>
  <c r="D177" i="26" s="1"/>
  <c r="D178" i="26" s="1"/>
  <c r="D179" i="26" s="1"/>
  <c r="D180" i="26" s="1"/>
  <c r="D181" i="26" s="1"/>
  <c r="D182" i="26" s="1"/>
  <c r="D183" i="26" s="1"/>
  <c r="D184" i="26" s="1"/>
  <c r="D185" i="26" s="1"/>
  <c r="D186" i="26" s="1"/>
  <c r="D187" i="26" s="1"/>
  <c r="D188" i="26" s="1"/>
  <c r="D189" i="26" s="1"/>
  <c r="D190" i="26" s="1"/>
  <c r="D191" i="26" s="1"/>
  <c r="D192" i="26" s="1"/>
  <c r="D193" i="26" s="1"/>
  <c r="D194" i="26" s="1"/>
  <c r="D195" i="26" s="1"/>
  <c r="D196" i="26" s="1"/>
  <c r="D197" i="26" s="1"/>
  <c r="D198" i="26" s="1"/>
  <c r="D199" i="26" s="1"/>
  <c r="D200" i="26" s="1"/>
  <c r="D201" i="26" s="1"/>
  <c r="D202" i="26" s="1"/>
  <c r="D203" i="26" s="1"/>
  <c r="D204" i="26" s="1"/>
  <c r="D205" i="26" s="1"/>
  <c r="D206" i="26" s="1"/>
  <c r="D207" i="26" s="1"/>
  <c r="D208" i="26" s="1"/>
  <c r="D209" i="26" s="1"/>
  <c r="D210" i="26" s="1"/>
  <c r="D211" i="26" s="1"/>
  <c r="D212" i="26" s="1"/>
  <c r="D213" i="26" s="1"/>
  <c r="D214" i="26" s="1"/>
  <c r="D215" i="26" s="1"/>
  <c r="D216" i="26" s="1"/>
  <c r="D217" i="26" s="1"/>
  <c r="D218" i="26" s="1"/>
  <c r="D219" i="26" s="1"/>
  <c r="D220" i="26" s="1"/>
  <c r="D221" i="26" s="1"/>
  <c r="D222" i="26" s="1"/>
  <c r="D223" i="26" s="1"/>
  <c r="D224" i="26" s="1"/>
  <c r="D225" i="26" s="1"/>
  <c r="D226" i="26" s="1"/>
  <c r="D227" i="26" s="1"/>
  <c r="D228" i="26" s="1"/>
  <c r="D229" i="26" s="1"/>
  <c r="D230" i="26" s="1"/>
  <c r="D231" i="26" s="1"/>
  <c r="D232" i="26" s="1"/>
  <c r="D233" i="26" s="1"/>
  <c r="D234" i="26" s="1"/>
  <c r="D235" i="26" s="1"/>
  <c r="D236" i="26" s="1"/>
  <c r="D237" i="26" s="1"/>
  <c r="D238" i="26" s="1"/>
  <c r="D239" i="26" s="1"/>
  <c r="D240" i="26" s="1"/>
  <c r="D241" i="26" s="1"/>
  <c r="D242" i="26" s="1"/>
  <c r="D243" i="26" s="1"/>
  <c r="D244" i="26" s="1"/>
  <c r="D245" i="26" s="1"/>
  <c r="D246" i="26" s="1"/>
  <c r="D247" i="26" s="1"/>
  <c r="D248" i="26" s="1"/>
  <c r="D249" i="26" s="1"/>
  <c r="D250" i="26" s="1"/>
  <c r="D251" i="26" s="1"/>
  <c r="D252" i="26" s="1"/>
  <c r="D253" i="26" s="1"/>
  <c r="D254" i="26" s="1"/>
  <c r="D255" i="26" s="1"/>
  <c r="D256" i="26" s="1"/>
  <c r="D257" i="26" s="1"/>
  <c r="D258" i="26" s="1"/>
  <c r="D259" i="26" s="1"/>
  <c r="D260" i="26" s="1"/>
  <c r="D261" i="26" s="1"/>
  <c r="D262" i="26" s="1"/>
  <c r="D263" i="26" s="1"/>
  <c r="D264" i="26" s="1"/>
  <c r="D265" i="26" s="1"/>
  <c r="D266" i="26" s="1"/>
  <c r="D267" i="26" s="1"/>
  <c r="D268" i="26" s="1"/>
  <c r="D269" i="26" s="1"/>
  <c r="D270" i="26" s="1"/>
  <c r="D271" i="26" s="1"/>
  <c r="D272" i="26" s="1"/>
  <c r="D273" i="26" s="1"/>
  <c r="D274" i="26" s="1"/>
  <c r="D275" i="26" s="1"/>
  <c r="D276" i="26" s="1"/>
  <c r="D277" i="26" s="1"/>
  <c r="D278" i="26" s="1"/>
  <c r="D279" i="26" s="1"/>
  <c r="D280" i="26" s="1"/>
  <c r="D281" i="26" s="1"/>
  <c r="D282" i="26" s="1"/>
  <c r="D283" i="26" s="1"/>
  <c r="D284" i="26" s="1"/>
  <c r="D285" i="26" s="1"/>
  <c r="D286" i="26" s="1"/>
  <c r="D287" i="26" s="1"/>
  <c r="D288" i="26" s="1"/>
  <c r="D289" i="26" s="1"/>
  <c r="D290" i="26" s="1"/>
  <c r="D291" i="26" s="1"/>
  <c r="D292" i="26" s="1"/>
  <c r="D293" i="26" s="1"/>
  <c r="D294" i="26" s="1"/>
  <c r="D295" i="26" s="1"/>
  <c r="D296" i="26" s="1"/>
  <c r="D297" i="26" s="1"/>
  <c r="D298" i="26" s="1"/>
  <c r="D299" i="26" s="1"/>
  <c r="D300" i="26" s="1"/>
  <c r="D301" i="26" s="1"/>
  <c r="D302" i="26" s="1"/>
  <c r="D303" i="26" s="1"/>
  <c r="D304" i="26" s="1"/>
  <c r="D305" i="26" s="1"/>
  <c r="D306" i="26" s="1"/>
  <c r="D307" i="26" s="1"/>
  <c r="D308" i="26" s="1"/>
  <c r="D309" i="26" s="1"/>
  <c r="D310" i="26" s="1"/>
  <c r="D311" i="26" s="1"/>
  <c r="D312" i="26" s="1"/>
  <c r="D313" i="26" s="1"/>
  <c r="D314" i="26" s="1"/>
  <c r="D315" i="26" s="1"/>
  <c r="D316" i="26" s="1"/>
  <c r="D317" i="26" s="1"/>
  <c r="D318" i="26" s="1"/>
  <c r="D319" i="26" s="1"/>
  <c r="D320" i="26" s="1"/>
  <c r="D321" i="26" s="1"/>
  <c r="D322" i="26" s="1"/>
  <c r="D323" i="26" s="1"/>
  <c r="D324" i="26" s="1"/>
  <c r="D325" i="26" s="1"/>
  <c r="D326" i="26" s="1"/>
  <c r="D327" i="26" s="1"/>
  <c r="D328" i="26" s="1"/>
  <c r="D329" i="26" s="1"/>
  <c r="D330" i="26" s="1"/>
  <c r="D331" i="26" s="1"/>
  <c r="D332" i="26" s="1"/>
  <c r="D333" i="26" s="1"/>
  <c r="D334" i="26" s="1"/>
  <c r="D335" i="26" s="1"/>
  <c r="D336" i="26" s="1"/>
  <c r="D337" i="26" s="1"/>
  <c r="D338" i="26" s="1"/>
  <c r="D339" i="26" s="1"/>
  <c r="D340" i="26" s="1"/>
  <c r="D341" i="26" s="1"/>
  <c r="D342" i="26" s="1"/>
  <c r="D343" i="26" s="1"/>
  <c r="D344" i="26" s="1"/>
  <c r="D345" i="26" s="1"/>
  <c r="D346" i="26" s="1"/>
  <c r="D347" i="26" s="1"/>
  <c r="D348" i="26" s="1"/>
  <c r="D349" i="26" s="1"/>
  <c r="D350" i="26" s="1"/>
  <c r="D351" i="26" s="1"/>
  <c r="D352" i="26" s="1"/>
  <c r="D353" i="26" s="1"/>
  <c r="D354" i="26" s="1"/>
  <c r="D355" i="26" s="1"/>
  <c r="D356" i="26" s="1"/>
  <c r="D357" i="26" s="1"/>
  <c r="D358" i="26" s="1"/>
  <c r="D359" i="26" s="1"/>
  <c r="D360" i="26" s="1"/>
  <c r="D361" i="26" s="1"/>
  <c r="D362" i="26" s="1"/>
  <c r="D363" i="26" s="1"/>
  <c r="D364" i="26" s="1"/>
  <c r="D365" i="26" s="1"/>
  <c r="D366" i="26" s="1"/>
  <c r="D367" i="26" s="1"/>
  <c r="D368" i="26" s="1"/>
  <c r="D369" i="26" s="1"/>
  <c r="D370" i="26" s="1"/>
  <c r="D371" i="26" s="1"/>
  <c r="D372" i="26" s="1"/>
  <c r="D373" i="26" s="1"/>
  <c r="D374" i="26" s="1"/>
  <c r="D375" i="26" s="1"/>
  <c r="D376" i="26" s="1"/>
  <c r="D377" i="26" s="1"/>
  <c r="D378" i="26" s="1"/>
  <c r="D379" i="26" s="1"/>
  <c r="D380" i="26" s="1"/>
  <c r="D381" i="26" s="1"/>
  <c r="D382" i="26" s="1"/>
  <c r="D383" i="26" s="1"/>
  <c r="D384" i="26" s="1"/>
  <c r="D385" i="26" s="1"/>
  <c r="D386" i="26" s="1"/>
  <c r="D387" i="26" s="1"/>
  <c r="D388" i="26" s="1"/>
  <c r="D389" i="26" s="1"/>
  <c r="D390" i="26" s="1"/>
  <c r="D391" i="26" s="1"/>
  <c r="D392" i="26" s="1"/>
  <c r="D393" i="26" s="1"/>
  <c r="D394" i="26" s="1"/>
  <c r="D395" i="26" s="1"/>
  <c r="D396" i="26" s="1"/>
  <c r="D397" i="26" s="1"/>
  <c r="D398" i="26" s="1"/>
  <c r="D399" i="26" s="1"/>
  <c r="D400" i="26" s="1"/>
  <c r="D401" i="26" s="1"/>
  <c r="D402" i="26" s="1"/>
  <c r="D403" i="26" s="1"/>
  <c r="D404" i="26" s="1"/>
  <c r="D405" i="26" s="1"/>
  <c r="D406" i="26" s="1"/>
  <c r="D407" i="26" s="1"/>
  <c r="D408" i="26" s="1"/>
  <c r="D409" i="26" s="1"/>
  <c r="D410" i="26" s="1"/>
  <c r="D411" i="26" s="1"/>
  <c r="D412" i="26" s="1"/>
  <c r="D413" i="26" s="1"/>
  <c r="D414" i="26" s="1"/>
  <c r="D415" i="26" s="1"/>
  <c r="D416" i="26" s="1"/>
  <c r="D417" i="26" s="1"/>
  <c r="D418" i="26" s="1"/>
  <c r="D419" i="26" s="1"/>
  <c r="D420" i="26" s="1"/>
  <c r="D421" i="26" s="1"/>
  <c r="D422" i="26" s="1"/>
  <c r="D423" i="26" s="1"/>
  <c r="D424" i="26" s="1"/>
  <c r="D425" i="26" s="1"/>
  <c r="D426" i="26" s="1"/>
  <c r="D427" i="26" s="1"/>
  <c r="D428" i="26" s="1"/>
  <c r="D429" i="26" s="1"/>
  <c r="D430" i="26" s="1"/>
  <c r="D431" i="26" s="1"/>
  <c r="D432" i="26" s="1"/>
  <c r="D433" i="26" s="1"/>
  <c r="D434" i="26" s="1"/>
  <c r="D435" i="26" s="1"/>
  <c r="D436" i="26" s="1"/>
  <c r="D437" i="26" s="1"/>
  <c r="D438" i="26" s="1"/>
  <c r="D439" i="26" s="1"/>
  <c r="D440" i="26" s="1"/>
  <c r="D441" i="26" s="1"/>
  <c r="D442" i="26" s="1"/>
  <c r="D443" i="26" s="1"/>
  <c r="D444" i="26" s="1"/>
  <c r="D445" i="26" s="1"/>
  <c r="D446" i="26" s="1"/>
  <c r="D447" i="26" s="1"/>
  <c r="D448" i="26" s="1"/>
  <c r="D449" i="26" s="1"/>
  <c r="D450" i="26" s="1"/>
  <c r="D451" i="26" s="1"/>
  <c r="D452" i="26" s="1"/>
  <c r="D453" i="26" s="1"/>
  <c r="D454" i="26" s="1"/>
  <c r="D455" i="26" s="1"/>
  <c r="D456" i="26" s="1"/>
  <c r="D457" i="26" s="1"/>
  <c r="D458" i="26" s="1"/>
  <c r="D459" i="26" s="1"/>
  <c r="D460" i="26" s="1"/>
  <c r="D461" i="26" s="1"/>
  <c r="D462" i="26" s="1"/>
  <c r="D463" i="26" s="1"/>
  <c r="D464" i="26" s="1"/>
  <c r="D465" i="26" s="1"/>
  <c r="D466" i="26" s="1"/>
  <c r="D467" i="26" s="1"/>
  <c r="D468" i="26" s="1"/>
  <c r="D469" i="26" s="1"/>
  <c r="D470" i="26" s="1"/>
  <c r="D471" i="26" s="1"/>
  <c r="D472" i="26" s="1"/>
  <c r="D473" i="26" s="1"/>
  <c r="D474" i="26" s="1"/>
  <c r="D475" i="26" s="1"/>
  <c r="D476" i="26" s="1"/>
  <c r="D477" i="26" s="1"/>
  <c r="D478" i="26" s="1"/>
  <c r="D479" i="26" s="1"/>
  <c r="D480" i="26" s="1"/>
  <c r="D481" i="26" s="1"/>
  <c r="D482" i="26" s="1"/>
  <c r="D483" i="26" s="1"/>
  <c r="D484" i="26" s="1"/>
  <c r="D485" i="26" s="1"/>
  <c r="D486" i="26" s="1"/>
  <c r="D487" i="26" s="1"/>
  <c r="D488" i="26" s="1"/>
  <c r="D489" i="26" s="1"/>
  <c r="D490" i="26" s="1"/>
  <c r="D491" i="26" s="1"/>
  <c r="D492" i="26" s="1"/>
  <c r="D493" i="26" s="1"/>
  <c r="D494" i="26" s="1"/>
  <c r="D495" i="26" s="1"/>
  <c r="D496" i="26" s="1"/>
  <c r="D497" i="26" s="1"/>
  <c r="D498" i="26" s="1"/>
  <c r="D499" i="26" s="1"/>
  <c r="D500" i="26" s="1"/>
  <c r="D501" i="26" s="1"/>
  <c r="W102" i="20"/>
  <c r="X102" i="20" s="1"/>
  <c r="Y102" i="20" s="1"/>
  <c r="V506" i="20"/>
  <c r="AC112" i="17"/>
  <c r="K102" i="17"/>
  <c r="N37" i="17"/>
  <c r="L102" i="17" s="1"/>
  <c r="D503" i="27" l="1"/>
  <c r="H109" i="25" s="1"/>
  <c r="D503" i="26"/>
  <c r="X506" i="14"/>
  <c r="K21" i="17" s="1"/>
  <c r="W506" i="20"/>
  <c r="AA112" i="17"/>
  <c r="H101" i="25" l="1"/>
  <c r="H132" i="25" s="1"/>
  <c r="H134" i="25" s="1"/>
  <c r="X506" i="20"/>
  <c r="H66" i="25" l="1"/>
  <c r="Z102" i="20"/>
  <c r="AA102" i="20" s="1"/>
  <c r="Y506" i="20"/>
  <c r="AA506" i="20" l="1"/>
  <c r="AF94" i="17" s="1"/>
  <c r="Z506" i="20"/>
  <c r="K22" i="17" l="1"/>
  <c r="K24" i="17" s="1"/>
  <c r="P511" i="14"/>
  <c r="AF96" i="17"/>
  <c r="H64" i="25" l="1"/>
  <c r="H70" i="25" s="1"/>
  <c r="H78" i="25" s="1"/>
  <c r="AF113" i="17" l="1"/>
  <c r="AF97" i="17"/>
  <c r="AB112" i="17" s="1"/>
  <c r="AF112" i="17" l="1"/>
  <c r="AF116" i="17" s="1"/>
  <c r="K26" i="17" s="1"/>
  <c r="K31" i="17" s="1"/>
</calcChain>
</file>

<file path=xl/sharedStrings.xml><?xml version="1.0" encoding="utf-8"?>
<sst xmlns="http://schemas.openxmlformats.org/spreadsheetml/2006/main" count="702" uniqueCount="486">
  <si>
    <t>Company Name</t>
  </si>
  <si>
    <t>Fist Name</t>
  </si>
  <si>
    <t>Last Name</t>
  </si>
  <si>
    <t>Street Address 1</t>
  </si>
  <si>
    <t>Title</t>
  </si>
  <si>
    <t>Street Address 2</t>
  </si>
  <si>
    <t>Phone</t>
  </si>
  <si>
    <t>City</t>
  </si>
  <si>
    <t>Email</t>
  </si>
  <si>
    <t xml:space="preserve">State </t>
  </si>
  <si>
    <t>Zip</t>
  </si>
  <si>
    <t>Loan Amount</t>
  </si>
  <si>
    <t>Bank Name</t>
  </si>
  <si>
    <t>Loan Approval Date</t>
  </si>
  <si>
    <t>Branch</t>
  </si>
  <si>
    <t>Contact Name</t>
  </si>
  <si>
    <t>Contact Phone</t>
  </si>
  <si>
    <t>Payroll Provider</t>
  </si>
  <si>
    <t>Payroll Frequency</t>
  </si>
  <si>
    <t>Accountant Contact</t>
  </si>
  <si>
    <t>Employer ID FEIN</t>
  </si>
  <si>
    <t>Company Nane</t>
  </si>
  <si>
    <t>First Name</t>
  </si>
  <si>
    <t>Hire Date</t>
  </si>
  <si>
    <t>Term date</t>
  </si>
  <si>
    <t>Rehire Date</t>
  </si>
  <si>
    <t>Category</t>
  </si>
  <si>
    <t>Week 1</t>
  </si>
  <si>
    <t>Week 2</t>
  </si>
  <si>
    <t>Week 3</t>
  </si>
  <si>
    <t>Week 4</t>
  </si>
  <si>
    <t>Week 5</t>
  </si>
  <si>
    <t>Week 6</t>
  </si>
  <si>
    <t>Week 7</t>
  </si>
  <si>
    <t>Week 8</t>
  </si>
  <si>
    <t>Week 9</t>
  </si>
  <si>
    <t>Week 10</t>
  </si>
  <si>
    <t>Health Insurance</t>
  </si>
  <si>
    <t>Rent</t>
  </si>
  <si>
    <t>Utilities</t>
  </si>
  <si>
    <t>Total</t>
  </si>
  <si>
    <t>January 
Cash Compensation</t>
  </si>
  <si>
    <t>February 
Cash Compensation</t>
  </si>
  <si>
    <t>March 
Cash Compensation</t>
  </si>
  <si>
    <t>EIDL Loan Amount</t>
  </si>
  <si>
    <t>Loan Disbursement Date</t>
  </si>
  <si>
    <t>-</t>
  </si>
  <si>
    <t>Week 1 
FTE Level</t>
  </si>
  <si>
    <t>Week 2
 FTE Level</t>
  </si>
  <si>
    <t>Week 3
 FTE Level</t>
  </si>
  <si>
    <t>Week 4
 FTE Level</t>
  </si>
  <si>
    <t>Week 5
 FTE Level</t>
  </si>
  <si>
    <t>Week 6
 FTE Level</t>
  </si>
  <si>
    <t>Week 7
 FTE Level</t>
  </si>
  <si>
    <t>Week 8
 FTE Level</t>
  </si>
  <si>
    <t>Feb 2020  Hours Paid</t>
  </si>
  <si>
    <t>Jan 2020  Hours Paid</t>
  </si>
  <si>
    <t>First Name *</t>
  </si>
  <si>
    <t xml:space="preserve">Last Name* </t>
  </si>
  <si>
    <t>Indicate any EE who made over $8333.33 in any month in 2019</t>
  </si>
  <si>
    <t>Benchmark FTE Level</t>
  </si>
  <si>
    <t>Totals</t>
  </si>
  <si>
    <t>2.0
Company</t>
  </si>
  <si>
    <t>2.1
Census All employees From 1/1/2020</t>
  </si>
  <si>
    <t>Census And Benchmarks</t>
  </si>
  <si>
    <t>Weekly Activity</t>
  </si>
  <si>
    <t xml:space="preserve">3.0 
Company </t>
  </si>
  <si>
    <t>3.1 
Census</t>
  </si>
  <si>
    <t>3.2
Weekly Hours Activity</t>
  </si>
  <si>
    <t>3.3
Weekly Paid Dollars Activity</t>
  </si>
  <si>
    <t xml:space="preserve">About Your Loan </t>
  </si>
  <si>
    <r>
      <rPr>
        <b/>
        <sz val="11"/>
        <color rgb="FFFF0000"/>
        <rFont val="Calibri"/>
        <family val="2"/>
        <scheme val="minor"/>
      </rPr>
      <t>*</t>
    </r>
    <r>
      <rPr>
        <b/>
        <sz val="11"/>
        <color theme="1"/>
        <rFont val="Calibri"/>
        <family val="2"/>
        <scheme val="minor"/>
      </rPr>
      <t xml:space="preserve"> Required Data</t>
    </r>
  </si>
  <si>
    <t>Contact First Name</t>
  </si>
  <si>
    <t>Employer ID Number (FEIN)</t>
  </si>
  <si>
    <t>HCM/HRIS System</t>
  </si>
  <si>
    <t>Version or Product</t>
  </si>
  <si>
    <t xml:space="preserve">Payroll Contact Name </t>
  </si>
  <si>
    <t>Payroll Contact phone</t>
  </si>
  <si>
    <t>Payroll Contact Email</t>
  </si>
  <si>
    <t>Internal Bookeeper Contact</t>
  </si>
  <si>
    <t>Jan 2020 Status FT/PT/VH/S</t>
  </si>
  <si>
    <t>Feb 2020 Status FT/PT/VH/S</t>
  </si>
  <si>
    <t>EE Over $100K</t>
  </si>
  <si>
    <t xml:space="preserve">Cumulative Total </t>
  </si>
  <si>
    <t>Average Hours</t>
  </si>
  <si>
    <t xml:space="preserve">Latest Run Rate </t>
  </si>
  <si>
    <t>4.2 Other Costs</t>
  </si>
  <si>
    <t>4.1 Other Payroll Expenses</t>
  </si>
  <si>
    <t>5.0
Company</t>
  </si>
  <si>
    <t>5.1
Census</t>
  </si>
  <si>
    <t xml:space="preserve">Week 1 Hours
</t>
  </si>
  <si>
    <t>Reduction in Compensation Test</t>
  </si>
  <si>
    <t>&gt;25% Reduction</t>
  </si>
  <si>
    <t>&gt;100k Wage</t>
  </si>
  <si>
    <t>Reduction in Employee Test</t>
  </si>
  <si>
    <t>Average monthly FTEs for period 02/15/2019 thru 06/30/2019</t>
  </si>
  <si>
    <t>Average monthly FTEs for period 01/01/2020 thru 02/29/2020</t>
  </si>
  <si>
    <t>Choice (generally select Lower number):</t>
  </si>
  <si>
    <t>Current Period Employee Reduction %</t>
  </si>
  <si>
    <t xml:space="preserve">Week 2 Hours
</t>
  </si>
  <si>
    <t xml:space="preserve">Week 3 Hours
</t>
  </si>
  <si>
    <t xml:space="preserve">Week 4 Hours
</t>
  </si>
  <si>
    <t xml:space="preserve">Week 5 Hours
</t>
  </si>
  <si>
    <t xml:space="preserve">Week 6 Hours
</t>
  </si>
  <si>
    <t xml:space="preserve">Week 7 Hours
</t>
  </si>
  <si>
    <t xml:space="preserve">Week 8 Hours
</t>
  </si>
  <si>
    <t xml:space="preserve">Week 9 Hours
</t>
  </si>
  <si>
    <t xml:space="preserve">Week 10 Hours
</t>
  </si>
  <si>
    <t>Week 7 
Paid 
Dollars</t>
  </si>
  <si>
    <t>Week 8 
Paid 
Dollars</t>
  </si>
  <si>
    <t>Current Period</t>
  </si>
  <si>
    <t>Employee Reduciton Basis</t>
  </si>
  <si>
    <t>Notes</t>
  </si>
  <si>
    <t>EIDL Loan</t>
  </si>
  <si>
    <t>Number of FTE's</t>
  </si>
  <si>
    <t>Mortgage Interest</t>
  </si>
  <si>
    <t>Non- Payroll Expenses</t>
  </si>
  <si>
    <t>Family Leave Wages</t>
  </si>
  <si>
    <t>Sick Wages</t>
  </si>
  <si>
    <t>Pay to employees outside US</t>
  </si>
  <si>
    <t>State/Local Taxes</t>
  </si>
  <si>
    <t>Dismissal or Seperation</t>
  </si>
  <si>
    <t>Vacation or Leave</t>
  </si>
  <si>
    <t>Cash Tips or Equivalent</t>
  </si>
  <si>
    <t>Salary, Wages, Comissions</t>
  </si>
  <si>
    <t>(Includes the following)</t>
  </si>
  <si>
    <t>Eligible PPP Compensation</t>
  </si>
  <si>
    <t>Summary</t>
  </si>
  <si>
    <t>Loan Amount:</t>
  </si>
  <si>
    <t>Loan Date:</t>
  </si>
  <si>
    <t>FEIN:</t>
  </si>
  <si>
    <t>Company Name:</t>
  </si>
  <si>
    <t>FT</t>
  </si>
  <si>
    <t>Documentation</t>
  </si>
  <si>
    <t>Reason</t>
  </si>
  <si>
    <t>Amount</t>
  </si>
  <si>
    <t>Date</t>
  </si>
  <si>
    <t>Document #</t>
  </si>
  <si>
    <t>4.3 Exlusions</t>
  </si>
  <si>
    <t>Other Costs &amp; Exclusions</t>
  </si>
  <si>
    <t>2.2
Employment Status</t>
  </si>
  <si>
    <t>Hourly</t>
  </si>
  <si>
    <t>Current Date:</t>
  </si>
  <si>
    <t>Cover Period Pay</t>
  </si>
  <si>
    <t>Covered Period Hours</t>
  </si>
  <si>
    <t>Covered Period Hourly Rate</t>
  </si>
  <si>
    <t>Rate Difference Between Covered Period and Q1 Target</t>
  </si>
  <si>
    <t>Average Weekly Hours Q1 2020</t>
  </si>
  <si>
    <t>Weekly Pay Missing for 8 Week Period</t>
  </si>
  <si>
    <t>Amount of Reduction for Hourly Employees</t>
  </si>
  <si>
    <t>Hourly /Salary</t>
  </si>
  <si>
    <t>PT</t>
  </si>
  <si>
    <t>Salary</t>
  </si>
  <si>
    <t>Status FT/PT/VH/S</t>
  </si>
  <si>
    <t>Hours Worked</t>
  </si>
  <si>
    <t>CASH Compensation</t>
  </si>
  <si>
    <t xml:space="preserve"> Hours Worked</t>
  </si>
  <si>
    <t xml:space="preserve"> CASH Compensation</t>
  </si>
  <si>
    <t xml:space="preserve"> Status FT/PT/VH/S</t>
  </si>
  <si>
    <t>Hourly / Salary</t>
  </si>
  <si>
    <t>Payroll Costs</t>
  </si>
  <si>
    <t>PPP Loan Amount</t>
  </si>
  <si>
    <t>Forgiveness Amount</t>
  </si>
  <si>
    <t>Hourly Employee Reductions</t>
  </si>
  <si>
    <t>6.0
Company</t>
  </si>
  <si>
    <t>6.1
Census</t>
  </si>
  <si>
    <t>6.2 
Hourly Employee Wage Reduction Calculation</t>
  </si>
  <si>
    <t>March 
Hours</t>
  </si>
  <si>
    <t>February 
Hours</t>
  </si>
  <si>
    <t>January 
Hours</t>
  </si>
  <si>
    <t>Payroll and Nonpayroll Costs</t>
  </si>
  <si>
    <t>FTE / Wage Reduction Adjustments</t>
  </si>
  <si>
    <t>Potential Forgiveness Amounts</t>
  </si>
  <si>
    <t>5.2 
Employee Wage Reduction</t>
  </si>
  <si>
    <t>Salary Reduction Only</t>
  </si>
  <si>
    <t>Pay Period That Includes Feb 15th</t>
  </si>
  <si>
    <t>Weekly</t>
  </si>
  <si>
    <t>Monthly</t>
  </si>
  <si>
    <t>FTE</t>
  </si>
  <si>
    <t>Safe Harbors</t>
  </si>
  <si>
    <t>FTE Safe Harbor</t>
  </si>
  <si>
    <t>Salary/Wage Safe Harbor Met</t>
  </si>
  <si>
    <t>Safe Harbor Met?</t>
  </si>
  <si>
    <t>Business Mortgage Interests</t>
  </si>
  <si>
    <t>Business Rent or Lease</t>
  </si>
  <si>
    <t>Business Utilities</t>
  </si>
  <si>
    <t>Modified Total ( Multiply Line 6 by  Line7)</t>
  </si>
  <si>
    <t>Forgiveness Amount (Smallest of Lines  8,9, and 10)</t>
  </si>
  <si>
    <t>Week 6 
Paid 
Dollars</t>
  </si>
  <si>
    <t>Week 5 
Paid 
Dollars</t>
  </si>
  <si>
    <t>Week 4 
Paid 
Dollars</t>
  </si>
  <si>
    <t>Week 3 
Paid 
Dollars</t>
  </si>
  <si>
    <t>Week 2 
Paid 
Dollars</t>
  </si>
  <si>
    <t>Week 1 
Paid 
Dollars</t>
  </si>
  <si>
    <t>Line 1</t>
  </si>
  <si>
    <t>Line 2</t>
  </si>
  <si>
    <t>Line 3</t>
  </si>
  <si>
    <t>Line 4</t>
  </si>
  <si>
    <t>Line 5</t>
  </si>
  <si>
    <t>Line 6</t>
  </si>
  <si>
    <t>Line 7</t>
  </si>
  <si>
    <t>Line 10</t>
  </si>
  <si>
    <t>Line 11</t>
  </si>
  <si>
    <t>Line   9</t>
  </si>
  <si>
    <t>Line   8</t>
  </si>
  <si>
    <t>Line   7</t>
  </si>
  <si>
    <t>Line   6</t>
  </si>
  <si>
    <t>Line   5</t>
  </si>
  <si>
    <t>Line   4</t>
  </si>
  <si>
    <t>Line   3</t>
  </si>
  <si>
    <t>Line   2</t>
  </si>
  <si>
    <t>Line   1</t>
  </si>
  <si>
    <t>Current
 FTE Counts</t>
  </si>
  <si>
    <t>Name</t>
  </si>
  <si>
    <t>Payments to owner/self employed/partners</t>
  </si>
  <si>
    <t>Cash Compensation</t>
  </si>
  <si>
    <t>Average FTE</t>
  </si>
  <si>
    <t>Business Address</t>
  </si>
  <si>
    <t>Primary Contact</t>
  </si>
  <si>
    <t>E-mail Address</t>
  </si>
  <si>
    <t>Employees at Time of Application</t>
  </si>
  <si>
    <t>EIDL Advance Amount</t>
  </si>
  <si>
    <t>EIDL Application Number</t>
  </si>
  <si>
    <t>Biweekly</t>
  </si>
  <si>
    <t>Other</t>
  </si>
  <si>
    <t>Bimonthly</t>
  </si>
  <si>
    <t>Covered Period</t>
  </si>
  <si>
    <t>to</t>
  </si>
  <si>
    <t>SBA Loan Number</t>
  </si>
  <si>
    <t>Lender Loan Number</t>
  </si>
  <si>
    <t>Employees at Time of Forgiveness Application</t>
  </si>
  <si>
    <t>Alternate Covered Period, if applicable</t>
  </si>
  <si>
    <t>If Borrower (together with affiliates, if applicable) received PPP loans in excess of $2 million, check here</t>
  </si>
  <si>
    <t>Forgiveness Amount Calculation</t>
  </si>
  <si>
    <t xml:space="preserve">Line 1. </t>
  </si>
  <si>
    <t>Payroll Costs (enter the amount from PPP Schdule A, line 10):</t>
  </si>
  <si>
    <t>Line 4.</t>
  </si>
  <si>
    <t>Line 3.</t>
  </si>
  <si>
    <t>Line 2.</t>
  </si>
  <si>
    <t>Business Utility Payments:</t>
  </si>
  <si>
    <t>Business Rent or Lease Payments:</t>
  </si>
  <si>
    <t>Business Mortgage Interest Payments:</t>
  </si>
  <si>
    <t>Adjustments for Full-Time Equivalency (FTE) and Salary/Hourly Wage Reductions</t>
  </si>
  <si>
    <t>Line 5.</t>
  </si>
  <si>
    <t>Total Salary/Hourly Wage Reduction (Amount form PPP Schedule A, line ):</t>
  </si>
  <si>
    <t>Line 6.</t>
  </si>
  <si>
    <t>Add the amounts on lines 1, 2, 3, and 4, then subtract line 5:</t>
  </si>
  <si>
    <t>Line 7.</t>
  </si>
  <si>
    <t>FTE Reduction Quotient (enter the number from PPP Schedule A, line 13):</t>
  </si>
  <si>
    <t>Potential Forgiveness</t>
  </si>
  <si>
    <t>Line 8.</t>
  </si>
  <si>
    <t>Modified Total (Multiply line 6 by line 7):</t>
  </si>
  <si>
    <t>Line 9.</t>
  </si>
  <si>
    <t>Line 10.</t>
  </si>
  <si>
    <t>Line 11.</t>
  </si>
  <si>
    <t>Business Name ("Borrower")</t>
  </si>
  <si>
    <t>DBA or Trade name, of applicable</t>
  </si>
  <si>
    <t>Businness Phone</t>
  </si>
  <si>
    <t>Business TIN (EIN, SSN)</t>
  </si>
  <si>
    <t>Retirement Plans</t>
  </si>
  <si>
    <t>Non-Cash Compensation Payroll Costs During Covered Period or Alternative Payroll Covered Period</t>
  </si>
  <si>
    <t>Compensation to Owners</t>
  </si>
  <si>
    <t>general partners:</t>
  </si>
  <si>
    <t>Total Amount Paid for employer contributions for state / local taxes:</t>
  </si>
  <si>
    <t>Total Amount Paid for employer contributions for retirement plans:</t>
  </si>
  <si>
    <t>Total Amount Paid for employer contributions for health insurance:</t>
  </si>
  <si>
    <t>Total Payroll Costs</t>
  </si>
  <si>
    <t>Full-Time Equivalency (FTE) Reduction Calculation</t>
  </si>
  <si>
    <t>Line 12</t>
  </si>
  <si>
    <t>Line 13</t>
  </si>
  <si>
    <t>Average FTE during the Borrower's chosen reference period:</t>
  </si>
  <si>
    <t>FTE Reudction Quotient (divide line 12 by line 11):</t>
  </si>
  <si>
    <t>Total amount paid to owner-employees, self employed or</t>
  </si>
  <si>
    <t>PPP Loan Amount:</t>
  </si>
  <si>
    <t>Forgiveness Amount (smallest of lines 8,9,10):</t>
  </si>
  <si>
    <t>Q1 Hourly Rate Target</t>
  </si>
  <si>
    <t>Total Pay During Covered Period</t>
  </si>
  <si>
    <t>Q1 Average Hourly Rate</t>
  </si>
  <si>
    <t>VH</t>
  </si>
  <si>
    <t>S</t>
  </si>
  <si>
    <r>
      <t>7.0  Company Information</t>
    </r>
    <r>
      <rPr>
        <sz val="12"/>
        <color rgb="FFFF0000"/>
        <rFont val="Calibri"/>
        <family val="2"/>
        <scheme val="minor"/>
      </rPr>
      <t>*</t>
    </r>
  </si>
  <si>
    <r>
      <t>7.1 PPP Loan Information</t>
    </r>
    <r>
      <rPr>
        <b/>
        <sz val="12"/>
        <color rgb="FFFF0000"/>
        <rFont val="Calibri"/>
        <family val="2"/>
        <scheme val="minor"/>
      </rPr>
      <t>*</t>
    </r>
  </si>
  <si>
    <t>7.2 Payroll HCM /HRIS Provider</t>
  </si>
  <si>
    <t>Payroll Schedule (x)</t>
  </si>
  <si>
    <t>Employee Name</t>
  </si>
  <si>
    <t>PPP Schedule A</t>
  </si>
  <si>
    <t>Over100K</t>
  </si>
  <si>
    <t>Salary / Hours Wage  Reduction</t>
  </si>
  <si>
    <t>PPP Schdeule A Worksheet, Table 1 Totals</t>
  </si>
  <si>
    <t>Enter Cash Compensation (Box 1) from PPP Schdeule A Worksheet Table 1:</t>
  </si>
  <si>
    <t>Enter Average FTE from PPP Schdule A Worksheet, Table 1:</t>
  </si>
  <si>
    <t>Enter Salary / Wage reduction from PPP Schedule A Worksheet, Table 1:</t>
  </si>
  <si>
    <t>PPP Schdule A Worksheet, Table 2  Totals</t>
  </si>
  <si>
    <t>Enter Cash Compensation from PPP Schdule A Worksheet, Table 2:</t>
  </si>
  <si>
    <t xml:space="preserve">Enter Average FTE from PPP Schedule A Works: </t>
  </si>
  <si>
    <t>Payroll Costs (add lines 1,4,6,7,8, and 9):</t>
  </si>
  <si>
    <t>FTE's (Line 2 and 5):</t>
  </si>
  <si>
    <t>Line 8</t>
  </si>
  <si>
    <t>Line 9</t>
  </si>
  <si>
    <t>PPP Loan Number:</t>
  </si>
  <si>
    <t>Eligible Payroll Costs</t>
  </si>
  <si>
    <t>Total Eligible Payroll Costs</t>
  </si>
  <si>
    <t>Sub Total</t>
  </si>
  <si>
    <t>Ineligible Payroll Costs</t>
  </si>
  <si>
    <t>Eligible Payroll Cost</t>
  </si>
  <si>
    <t>Total All Eligible Payroll Costs</t>
  </si>
  <si>
    <t>All Costs Payroll &amp; Non-Payroll</t>
  </si>
  <si>
    <t xml:space="preserve">Forgiveness Reductions </t>
  </si>
  <si>
    <t>Employee Wage Reduction</t>
  </si>
  <si>
    <t>Employee wages reduced  by more than 25%  from previous quarter's wages</t>
  </si>
  <si>
    <t xml:space="preserve"> Total Wage Reduction</t>
  </si>
  <si>
    <t>Eligible Costs After Wage Reduction</t>
  </si>
  <si>
    <t>Add Lines 1-4 less Line 5</t>
  </si>
  <si>
    <t>Employee Headcount (FTE's) Reduction</t>
  </si>
  <si>
    <t>1. FTE Counts for Jan and Feb 2020</t>
  </si>
  <si>
    <t>2. FTE Count for Feb 15 - June 30 2019</t>
  </si>
  <si>
    <t>FTE % reduction</t>
  </si>
  <si>
    <t>Amount of EIDL Grant used on Payroll</t>
  </si>
  <si>
    <t>Eligibility</t>
  </si>
  <si>
    <t>Qualifying Conditions</t>
  </si>
  <si>
    <t>Total Salary / Wage Reduction</t>
  </si>
  <si>
    <t>Final Average</t>
  </si>
  <si>
    <t>FTE Reference Period</t>
  </si>
  <si>
    <t>Smaller of two Reference values above</t>
  </si>
  <si>
    <t>FTE Average Divided by FTE Reference values</t>
  </si>
  <si>
    <t>FTE Average in 8 Week Period</t>
  </si>
  <si>
    <t>1. Pay Period containing February 15th, 2020</t>
  </si>
  <si>
    <t>2. February 15th, 2020 and April 26th, 2020</t>
  </si>
  <si>
    <t>Safe Harbor FTE Levels as of:</t>
  </si>
  <si>
    <t>Are February 15th's FTE Levels (#1) greater than February 15th - April 26th (#2)?</t>
  </si>
  <si>
    <t>Are June 30th's FTE Levels (#3) greater than February 15th's FTE Levels (#1)?</t>
  </si>
  <si>
    <t>* You must meet both conditions above in order to qualify for the FTE Safe Harbor.</t>
  </si>
  <si>
    <t>Potential Loan Forgiveness</t>
  </si>
  <si>
    <t>FTE Reduction Quotient *</t>
  </si>
  <si>
    <t>Total (Multiple line 6 by Line 7)</t>
  </si>
  <si>
    <t>Q1 Annualized Reference Period Pay</t>
  </si>
  <si>
    <t xml:space="preserve">Q1 Annualized Reference Period Pay 75% 
</t>
  </si>
  <si>
    <t>Over 100K</t>
  </si>
  <si>
    <t>Note: This amount is not subtracted from the Total Forgiveness Calculation in this spread sheet, it will be subtracted after your filing by SBA.</t>
  </si>
  <si>
    <t>Q1 Reference Period Benchmarks</t>
  </si>
  <si>
    <t>Hourly Employee Reduction (Tab 6)</t>
  </si>
  <si>
    <t>Salaried Employee Reduction (Tab 5)</t>
  </si>
  <si>
    <t>Projections and Reductions</t>
  </si>
  <si>
    <t>No data can be entered on this tab. All Values shown are calculated</t>
  </si>
  <si>
    <r>
      <t xml:space="preserve">All Values can be entered in the area bounded by the </t>
    </r>
    <r>
      <rPr>
        <sz val="14"/>
        <color theme="4" tint="-0.499984740745262"/>
        <rFont val="Calibri"/>
        <family val="2"/>
        <scheme val="minor"/>
      </rPr>
      <t>blue</t>
    </r>
    <r>
      <rPr>
        <sz val="14"/>
        <color rgb="FFC00000"/>
        <rFont val="Calibri"/>
        <family val="2"/>
        <scheme val="minor"/>
      </rPr>
      <t xml:space="preserve"> hightlight</t>
    </r>
  </si>
  <si>
    <t>* A reduction Quotient of 100% means that you have met the FTE safe harbor and no reduction is required or you have maintained your FTE Levels</t>
  </si>
  <si>
    <t>5.4
FTE Reduction</t>
  </si>
  <si>
    <t>Percent of 
total Spending*</t>
  </si>
  <si>
    <t>In order for the calculations to be performed correctly they require data as of June 30th, 2020, and other data from specific pay periods in February and April.</t>
  </si>
  <si>
    <t>The general concept requires that you neither reduce your workforce nor reduce the rates of pay of any employee during the covered period. If you meet these requirements the safe harbor may be available</t>
  </si>
  <si>
    <t>Notice: the calcuations for determination of eligibility for both the FTE and Wage Safe Harbors are avaiable in tab 9. Unless you provide data the calculations are inactive at this time.</t>
  </si>
  <si>
    <t>9.1
Census All employees From 1/1/2020</t>
  </si>
  <si>
    <t>9.0
Company</t>
  </si>
  <si>
    <t>9.2
Employment Status</t>
  </si>
  <si>
    <t>Use of safe harbors requires additional data and information not previously supplied. This calculation is optional</t>
  </si>
  <si>
    <t>Potential Wage Reduction</t>
  </si>
  <si>
    <t>Final Wage Reduction</t>
  </si>
  <si>
    <t>February 15 - April 26th 2020</t>
  </si>
  <si>
    <t>Anualized Salary /  Hourly Wage</t>
  </si>
  <si>
    <t>Anualized Salary / Hourly Wage</t>
  </si>
  <si>
    <t>Annualized Salary / Hourly Rate</t>
  </si>
  <si>
    <t>Loan Forgiveness Calculator</t>
  </si>
  <si>
    <t>Paycheck Protection Program (PPP) under the CARES Act</t>
  </si>
  <si>
    <t>Draft as of May 29, 2020</t>
  </si>
  <si>
    <t>You can only Input Data on Tabs 1,2, 3 and 4</t>
  </si>
  <si>
    <t xml:space="preserve">All other Cells are Calculated </t>
  </si>
  <si>
    <t>In order to prepare the information on this spreadsheet you should take care to enter the data on tab 1, 2, 3 and 4.  All other results will be calculated for you.
If you wish to see if you are eligible for certain safe harbors you may do these calculations on TAB 7.</t>
  </si>
  <si>
    <t xml:space="preserve">Step 1.  </t>
  </si>
  <si>
    <t>Tab 1. Summary for SBA</t>
  </si>
  <si>
    <t>Enter the information required to identify your Company, Loan amount etc.</t>
  </si>
  <si>
    <t xml:space="preserve">Step 2.  </t>
  </si>
  <si>
    <t>Tab 2. Census and Reference</t>
  </si>
  <si>
    <t xml:space="preserve">Step 3.  </t>
  </si>
  <si>
    <t>Tab 3.Weekly Hours and Wage Activity</t>
  </si>
  <si>
    <t xml:space="preserve">Step 4.  </t>
  </si>
  <si>
    <t>Tab 4. Payroll Related Other Costs &amp; Exclusion</t>
  </si>
  <si>
    <t xml:space="preserve">Tab 5. Wage and FTE Reductions    </t>
  </si>
  <si>
    <t xml:space="preserve">Tab 6. Hourly Wage Reduction Worksheet   </t>
  </si>
  <si>
    <t xml:space="preserve">Tab 7. Safe Harbor Input and Calculation </t>
  </si>
  <si>
    <t>Tab 8. SBA Application  Data</t>
  </si>
  <si>
    <t xml:space="preserve">Tab 9. Documentation   </t>
  </si>
  <si>
    <t>PPP loan Disbursement Date:</t>
  </si>
  <si>
    <t>Enter the date of your FIRST loan Disbursement</t>
  </si>
  <si>
    <t>* This calculator uses available guidance from the SBA and Treasury and along with interpretations of that guidance to estimate the amount of a PPP loan that may be eligible for forgiveness. You should check with your own accountant or advisor to be certain the guidance applies to you.</t>
  </si>
  <si>
    <t>Alternative Payroll Covered Period Start Date:</t>
  </si>
  <si>
    <t>Selected Covered Period Start Date:</t>
  </si>
  <si>
    <t xml:space="preserve">Need Support?  Email Support@decisys.net </t>
  </si>
  <si>
    <t>This TAB enables the user to provide data needed to determine if a safe harbor is obtainable. Essentially it requires measurements over a few select periods to determine if any reductions that were made need to be reversed. If the user believes that no changes have been made then calculating this optional safe harbor will be of value. Otherwise it will not come into play.</t>
  </si>
  <si>
    <t>This TAB Provides an area for the user to enter the any forms of documentation that have been used to fill out this spreadsheet (I.e. Pay stubs for employees, payroll data, bills). There is no specific format for this and  will depend in large measure upon what  the user specific lender requires.</t>
  </si>
  <si>
    <r>
      <rPr>
        <b/>
        <sz val="11"/>
        <color theme="1"/>
        <rFont val="Calibri"/>
        <family val="2"/>
        <scheme val="minor"/>
      </rPr>
      <t>This tab has the details of the possible Hourly reduction.</t>
    </r>
    <r>
      <rPr>
        <sz val="11"/>
        <color theme="1"/>
        <rFont val="Calibri"/>
        <family val="2"/>
        <scheme val="minor"/>
      </rPr>
      <t xml:space="preserve"> The general concept behind this reduction is that if an employee's rate is reduced from the rate existing in the reference. To the actual rate found in the eight week covered period. The amount of reduction will be applied as a reduction in forgiveness. Recent guidance has indicated that if the employee's reduction is due to a decrease in hours worked and not a decrease  to rate of pay than there will be no wage reduction for that employee. In this case there will only be a reduction in FTE.</t>
    </r>
  </si>
  <si>
    <t>Disclaimer: The contents of this resource are based on  available guidance from the SBA and Treasury and along with interpretations of that guidance to estimate the amount of a PPP loan that may be eligible for forgiveness. You should check with your own accountant or advisor to be certain the guidance applies to you. This resource is designed to provide accurate and authoritative information on the subject covered. It is distributed with the understanding that the authors are not engaged in rendering legal, accounting or other professional services. If legal advice or other expert assistance is required, the services of a competent professional should be sought.</t>
  </si>
  <si>
    <t>This TAB which includes tabs 8a and 8b includes specific information that must be put onto the SBA application for forgiveness. In some cases the lender will provide an online form for the information to be entered and therefore the values can be taken from this form.</t>
  </si>
  <si>
    <t>Pay Rate Reduced?</t>
  </si>
  <si>
    <t>All data on Tabs 5,6,7,8,8a.,8b. and 9 is Calculated</t>
  </si>
  <si>
    <r>
      <t xml:space="preserve">This page is where we take in basic </t>
    </r>
    <r>
      <rPr>
        <b/>
        <u/>
        <sz val="11"/>
        <color theme="1"/>
        <rFont val="Calibri"/>
        <family val="2"/>
        <scheme val="minor"/>
      </rPr>
      <t>CENSUS</t>
    </r>
    <r>
      <rPr>
        <sz val="11"/>
        <color theme="1"/>
        <rFont val="Calibri"/>
        <family val="2"/>
        <scheme val="minor"/>
      </rPr>
      <t xml:space="preserve"> information on each employee. Name, ID # (last 4 of social), Hire Date, Term Date , Status (Hourly/Salaried)  We gather basic information on each employee for the </t>
    </r>
    <r>
      <rPr>
        <b/>
        <u/>
        <sz val="11"/>
        <color theme="1"/>
        <rFont val="Calibri"/>
        <family val="2"/>
        <scheme val="minor"/>
      </rPr>
      <t>REFERENCE PERIOD</t>
    </r>
    <r>
      <rPr>
        <sz val="11"/>
        <color theme="1"/>
        <rFont val="Calibri"/>
        <family val="2"/>
        <scheme val="minor"/>
      </rPr>
      <t xml:space="preserve">.  We collect hours needed to establish baseline FTE counts and information about an employee's payroll history. If an employee is Full Time (FT) for January, February, or March you may leave N/A in the hours worked column. The spreadsheet will calculate the number of hours to give them FT equivalency for the time they worked in that month. You may also override the N/A with a more accurate number if desired. </t>
    </r>
  </si>
  <si>
    <t xml:space="preserve">* If an employee is Full Time a value of FT may be enetered and 40 hours for that week will be assumed. The exact number may be entered as well. </t>
  </si>
  <si>
    <t>** The amounts in column T in this color are being pulled from 6. Hourly EE Wage Reduction tab</t>
  </si>
  <si>
    <t>** The amounts in column T in this color are being calculated on this page</t>
  </si>
  <si>
    <r>
      <t xml:space="preserve">Here we collect each employee's data for the </t>
    </r>
    <r>
      <rPr>
        <b/>
        <u/>
        <sz val="11"/>
        <color theme="1"/>
        <rFont val="Calibri"/>
        <family val="2"/>
        <scheme val="minor"/>
      </rPr>
      <t>COVERED PERIOD.</t>
    </r>
    <r>
      <rPr>
        <sz val="11"/>
        <color theme="1"/>
        <rFont val="Calibri"/>
        <family val="2"/>
        <scheme val="minor"/>
      </rPr>
      <t xml:space="preserve"> Normally the 8 weeks after Loan disbursement or the payroll right after.   We gather data on hours worked and total pay during the 8 weeks. Please use 0's in this section where any person either worked 0 hours or received $0 dollars for that week.    This includes if the employee was not yet hired. If an employe is a full time employee working 40 hours a week you may enter FT or 40 hours for that week. If an employee is fired for cause, voluntarily resigns, or voluntarily requests a reduced schedule you may enter hours that return their covered period FTE level back to their reference period level.</t>
    </r>
  </si>
  <si>
    <t>Here we collect both the payroll -related costs for health insurance retirement etc. as well as the non-payroll costs such as rent utilities etc. In addition we will collect any compensation for owners, self employed, or general partners (Note: These people are not  included in any FTE or Wage Calculations).  There are ceartin exclusions to be entered on this page as well. These are unapproved uses of loan funds for items such as pay to employees outside the US, Sick Wages, and Family Leave Wages.</t>
  </si>
  <si>
    <t>Blue Cells indicate input cells</t>
  </si>
  <si>
    <t>*Put 2 filters on this table. The first should de-select 0's and Blanks from the average FTE column.The second should deselect the People making over 100k in 2019 these will be your table 1 employees. If you add or take away an employee you will need to reset these filters</t>
  </si>
  <si>
    <t>* You need to filter this table on the Over 100K column. Select only the people who earned over 100K in 2019. These will be you table 2 employees. If you add people to this sheet you will need to reset the filters.</t>
  </si>
  <si>
    <t>Total Capped</t>
  </si>
  <si>
    <t>4.3 Payments to owner-employees/self-employed individual/general partners**</t>
  </si>
  <si>
    <t>Payroll Cost 60% Requirement **</t>
  </si>
  <si>
    <r>
      <rPr>
        <b/>
        <sz val="11"/>
        <color theme="1"/>
        <rFont val="Calibri"/>
        <family val="2"/>
        <scheme val="minor"/>
      </rPr>
      <t>60/40 Rule</t>
    </r>
    <r>
      <rPr>
        <sz val="11"/>
        <color theme="1"/>
        <rFont val="Calibri"/>
        <family val="2"/>
        <scheme val="minor"/>
      </rPr>
      <t xml:space="preserve">  Payroll Costs  to be at least 60% of Forgiveness Amount</t>
    </r>
  </si>
  <si>
    <t>Payroll Cost 60% Requirement (Line 1 / .6) **</t>
  </si>
  <si>
    <t>In cases where the payroll related spending is greater than 60% of the loan this amount can be ignored.</t>
  </si>
  <si>
    <t>Payroll Cost 60% Requirement (divide line 1 by  0 .60):</t>
  </si>
  <si>
    <t xml:space="preserve">** Payroll Cost Requirement. This number is the payroll costs divided by .6 which creates a number that makes ceartin that the amount spent on payroll is at least 60% of total spending. </t>
  </si>
  <si>
    <t xml:space="preserve">Week 11 Hours
</t>
  </si>
  <si>
    <t xml:space="preserve">Week 12 Hours
</t>
  </si>
  <si>
    <t xml:space="preserve">Week 13 Hours
</t>
  </si>
  <si>
    <t xml:space="preserve">Week 14 Hours
</t>
  </si>
  <si>
    <t xml:space="preserve">Week 15 Hours
</t>
  </si>
  <si>
    <t xml:space="preserve">Week 16 Hours
</t>
  </si>
  <si>
    <t xml:space="preserve">Week 17 Hours
</t>
  </si>
  <si>
    <t xml:space="preserve">Week 18 Hours
</t>
  </si>
  <si>
    <t xml:space="preserve">Week 19 Hours
</t>
  </si>
  <si>
    <t xml:space="preserve">Week 20 Hours
</t>
  </si>
  <si>
    <t xml:space="preserve">Week 21 Hours
</t>
  </si>
  <si>
    <t xml:space="preserve">Week 22 Hours
</t>
  </si>
  <si>
    <t xml:space="preserve">Week 23 Hours
</t>
  </si>
  <si>
    <t xml:space="preserve">Week 24 Hours
</t>
  </si>
  <si>
    <t>Week 9
 FTE Level</t>
  </si>
  <si>
    <t>Week 10
 FTE Level</t>
  </si>
  <si>
    <t>Week 11
 FTE Level</t>
  </si>
  <si>
    <t>Week 12
 FTE Level</t>
  </si>
  <si>
    <t>Week 13
 FTE Level</t>
  </si>
  <si>
    <t>Week 14
 FTE Level</t>
  </si>
  <si>
    <t>Week 15
 FTE Level</t>
  </si>
  <si>
    <t>Week 16
 FTE Level</t>
  </si>
  <si>
    <t>Week 17
 FTE Level</t>
  </si>
  <si>
    <t>Week 18
 FTE Level</t>
  </si>
  <si>
    <t>Week 19
 FTE Level</t>
  </si>
  <si>
    <t>Week 20
 FTE Level</t>
  </si>
  <si>
    <t>Week 21
 FTE Level</t>
  </si>
  <si>
    <t>Week 22
 FTE Level</t>
  </si>
  <si>
    <t>Week 23
 FTE Level</t>
  </si>
  <si>
    <t>Week 24
 FTE Level</t>
  </si>
  <si>
    <t>Week 11</t>
  </si>
  <si>
    <t>Week 12</t>
  </si>
  <si>
    <t>Week 13</t>
  </si>
  <si>
    <t>Week 14</t>
  </si>
  <si>
    <t>Week 15</t>
  </si>
  <si>
    <t>Week 16</t>
  </si>
  <si>
    <t>Week 17</t>
  </si>
  <si>
    <t>Week 18</t>
  </si>
  <si>
    <t>Week 19</t>
  </si>
  <si>
    <t>Week 20</t>
  </si>
  <si>
    <t>Week 21</t>
  </si>
  <si>
    <t>Week 22</t>
  </si>
  <si>
    <t>Week 23</t>
  </si>
  <si>
    <t>Week 24</t>
  </si>
  <si>
    <t>EE Covered Period Pay in excess of $46154</t>
  </si>
  <si>
    <t>Employee Compensation over $46,154***</t>
  </si>
  <si>
    <t>*** This amount ($46,154) is any compensation over the 24 week period that is not eligible for forgivness due to the employee earning a total of $100,000 projected annually</t>
  </si>
  <si>
    <t>If the borrower has a bi-weekly or more frequent payperiod then they may begin their 24 week covered period on the date of their first pay period  AFTER their first loan disbursment date</t>
  </si>
  <si>
    <t xml:space="preserve">** This total for each indvidual owner/selfemployed/general partner needs to be capped at the lower of either (1) $20,833 dollars or (2) the 2.5 month equivalent of the owner's applicable compensation in 2019. </t>
  </si>
  <si>
    <t xml:space="preserve">  The total will auto cap at $20,833. The user of this sheet will need to determine the cap for the individual based off of 2019 pay and apply accordingly.</t>
  </si>
  <si>
    <t>Pay Period of the earlier of 1) December 31, 2020 or 2) the date of submission of the forgiveness application</t>
  </si>
  <si>
    <t>EE  24 Week  Wages Needed to Meet 75% Target</t>
  </si>
  <si>
    <t>Projected 24 Week Salary if EE termed during Covered Period</t>
  </si>
  <si>
    <t>Week 9 
Paid 
Dollars</t>
  </si>
  <si>
    <t>Week 10 Paid 
Dollars</t>
  </si>
  <si>
    <t>Week 11 Paid 
Dollars</t>
  </si>
  <si>
    <t>Week 12 Paid 
Dollars</t>
  </si>
  <si>
    <t>Week 13 Paid 
Dollars</t>
  </si>
  <si>
    <t>Week 14 Paid 
Dollars</t>
  </si>
  <si>
    <t>Week 15 Paid 
Dollars</t>
  </si>
  <si>
    <t>Week 16 Paid 
Dollars</t>
  </si>
  <si>
    <t>Week 17 Paid 
Dollars</t>
  </si>
  <si>
    <t>Week 18 Paid 
Dollars</t>
  </si>
  <si>
    <t>Week 19 Paid 
Dollars</t>
  </si>
  <si>
    <t>Week 20 Paid 
Dollars</t>
  </si>
  <si>
    <t>Week 21 Paid 
Dollars</t>
  </si>
  <si>
    <t>Week 22 Paid 
Dollars</t>
  </si>
  <si>
    <t>Week 23 Paid 
Dollars</t>
  </si>
  <si>
    <t>Week 24 Paid 
Dollars</t>
  </si>
  <si>
    <t>Last 4 SSN</t>
  </si>
  <si>
    <t>* If this becomes more than 40% than you are at risk of spending too much on non-payroll costs. Forgiveness will be reduced based on the 60/40 rule accordingly</t>
  </si>
  <si>
    <t>Hours Worked During 24 Week Period</t>
  </si>
  <si>
    <t xml:space="preserve"> or 2) the time of submission of this application</t>
  </si>
  <si>
    <t>3. Pay period of the earlier of either 1) Decmeber 31st,2020</t>
  </si>
  <si>
    <r>
      <rPr>
        <b/>
        <sz val="11"/>
        <color theme="1"/>
        <rFont val="Calibri"/>
        <family val="2"/>
        <scheme val="minor"/>
      </rPr>
      <t xml:space="preserve"> Here we calculate any potential reductions to the loan forgiveness. </t>
    </r>
    <r>
      <rPr>
        <sz val="11"/>
        <color theme="1"/>
        <rFont val="Calibri"/>
        <family val="2"/>
        <scheme val="minor"/>
      </rPr>
      <t xml:space="preserve"> 
</t>
    </r>
    <r>
      <rPr>
        <b/>
        <sz val="11"/>
        <color theme="1"/>
        <rFont val="Calibri"/>
        <family val="2"/>
        <scheme val="minor"/>
      </rPr>
      <t>1.) Reduction in Head Count</t>
    </r>
    <r>
      <rPr>
        <sz val="11"/>
        <color theme="1"/>
        <rFont val="Calibri"/>
        <family val="2"/>
        <scheme val="minor"/>
      </rPr>
      <t xml:space="preserve">: Forgiveness reduction can stem from failure on part of the employer to retain employee headcounts during the covered period compared to the reference period. This amount is reduced proportinally to how FTE levels changed between the reference and covered periods. For instance, if in the reference period an employer had a headcount of 5 and in the covered period had a headcount of 3 then loan forgiveness will be reduced by 1-(3/5)  or 40% of the total spending on the loan. If the employer wishes they can use an alternate reference period FTE count beyond what we calculate in the work sheet. To use this alternate reference period enter the counts on page 1. Sumary for SBA in cell AC108.
</t>
    </r>
    <r>
      <rPr>
        <b/>
        <sz val="11"/>
        <color theme="1"/>
        <rFont val="Calibri"/>
        <family val="2"/>
        <scheme val="minor"/>
      </rPr>
      <t>2.) Reduction in employee wages</t>
    </r>
    <r>
      <rPr>
        <sz val="11"/>
        <color theme="1"/>
        <rFont val="Calibri"/>
        <family val="2"/>
        <scheme val="minor"/>
      </rPr>
      <t>: Forgiveness may be further reduced based on employee salary reductions. In order to avoid reduction in this area an employee's pay may not be reduced by more than 25% of their Q1 salary annualized.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</si>
</sst>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quot;$&quot;* #,##0.00_);_(&quot;$&quot;* \(#,##0.00\);_(&quot;$&quot;* &quot;-&quot;??_);_(@_)"/>
    <numFmt numFmtId="43" formatCode="_(* #,##0.00_);_(* \(#,##0.00\);_(* &quot;-&quot;??_);_(@_)"/>
    <numFmt numFmtId="164" formatCode="&quot;$&quot;#,##0"/>
    <numFmt numFmtId="165" formatCode="_ * #,##0.00_ ;_ * \-#,##0.00_ ;_ * &quot;-&quot;??_ ;_ @_ "/>
    <numFmt numFmtId="166" formatCode="&quot;$&quot;#,##0.00"/>
    <numFmt numFmtId="167" formatCode="0.0"/>
    <numFmt numFmtId="168" formatCode="0;\-0;;@"/>
    <numFmt numFmtId="169" formatCode="0.00;\-0.00;;@"/>
    <numFmt numFmtId="170" formatCode="mmm\-yyyy"/>
    <numFmt numFmtId="171" formatCode="0.0%"/>
  </numFmts>
  <fonts count="43" x14ac:knownFonts="1">
    <font>
      <sz val="11"/>
      <color theme="1"/>
      <name val="Calibri"/>
      <family val="2"/>
      <scheme val="minor"/>
    </font>
    <font>
      <sz val="11"/>
      <color theme="1"/>
      <name val="Calibri"/>
      <family val="2"/>
      <scheme val="minor"/>
    </font>
    <font>
      <b/>
      <sz val="11"/>
      <color theme="1"/>
      <name val="Calibri"/>
      <family val="2"/>
      <scheme val="minor"/>
    </font>
    <font>
      <b/>
      <sz val="14"/>
      <color theme="1"/>
      <name val="Calibri"/>
      <family val="2"/>
      <scheme val="minor"/>
    </font>
    <font>
      <b/>
      <sz val="12"/>
      <color theme="1"/>
      <name val="Calibri"/>
      <family val="2"/>
      <scheme val="minor"/>
    </font>
    <font>
      <sz val="12"/>
      <color theme="1"/>
      <name val="Calibri"/>
      <family val="2"/>
      <scheme val="minor"/>
    </font>
    <font>
      <sz val="10"/>
      <name val="Arial"/>
      <family val="2"/>
    </font>
    <font>
      <sz val="9.5"/>
      <name val="Arial"/>
      <family val="2"/>
    </font>
    <font>
      <sz val="11"/>
      <color theme="1"/>
      <name val="Calibri"/>
      <family val="2"/>
    </font>
    <font>
      <b/>
      <sz val="11"/>
      <color rgb="FF000000"/>
      <name val="Calibri"/>
      <family val="2"/>
    </font>
    <font>
      <sz val="8"/>
      <name val="Calibri"/>
      <family val="2"/>
      <scheme val="minor"/>
    </font>
    <font>
      <b/>
      <sz val="11"/>
      <color theme="1"/>
      <name val="Calibri"/>
      <family val="2"/>
    </font>
    <font>
      <b/>
      <sz val="11"/>
      <color rgb="FFFF0000"/>
      <name val="Calibri"/>
      <family val="2"/>
      <scheme val="minor"/>
    </font>
    <font>
      <sz val="11"/>
      <color rgb="FFFF0000"/>
      <name val="Calibri"/>
      <family val="2"/>
      <scheme val="minor"/>
    </font>
    <font>
      <sz val="11"/>
      <name val="Calibri"/>
      <family val="2"/>
      <scheme val="minor"/>
    </font>
    <font>
      <b/>
      <sz val="12"/>
      <color theme="1"/>
      <name val="Calibri"/>
      <family val="2"/>
    </font>
    <font>
      <sz val="26"/>
      <color theme="1"/>
      <name val="Calibri"/>
      <family val="2"/>
      <scheme val="minor"/>
    </font>
    <font>
      <b/>
      <sz val="28"/>
      <color theme="4" tint="-0.249977111117893"/>
      <name val="Calibri"/>
      <family val="2"/>
      <scheme val="minor"/>
    </font>
    <font>
      <sz val="12"/>
      <color rgb="FFFF0000"/>
      <name val="Calibri"/>
      <family val="2"/>
      <scheme val="minor"/>
    </font>
    <font>
      <b/>
      <sz val="12"/>
      <color rgb="FFFF0000"/>
      <name val="Calibri"/>
      <family val="2"/>
      <scheme val="minor"/>
    </font>
    <font>
      <sz val="11"/>
      <color rgb="FF000000"/>
      <name val="Calibri"/>
      <family val="2"/>
    </font>
    <font>
      <b/>
      <i/>
      <u/>
      <sz val="11"/>
      <color theme="1"/>
      <name val="Calibri"/>
      <family val="2"/>
      <scheme val="minor"/>
    </font>
    <font>
      <sz val="10"/>
      <color rgb="FF000000"/>
      <name val="Arial"/>
      <family val="2"/>
    </font>
    <font>
      <sz val="10"/>
      <color theme="1"/>
      <name val="Arial"/>
      <family val="2"/>
    </font>
    <font>
      <sz val="11"/>
      <color rgb="FFFFCCCC"/>
      <name val="Calibri"/>
      <family val="2"/>
      <scheme val="minor"/>
    </font>
    <font>
      <sz val="8"/>
      <color theme="1"/>
      <name val="Calibri"/>
      <family val="2"/>
      <scheme val="minor"/>
    </font>
    <font>
      <u/>
      <sz val="11"/>
      <color theme="1"/>
      <name val="Calibri"/>
      <family val="2"/>
      <scheme val="minor"/>
    </font>
    <font>
      <sz val="9"/>
      <color theme="1"/>
      <name val="Calibri"/>
      <family val="2"/>
      <scheme val="minor"/>
    </font>
    <font>
      <u/>
      <sz val="10"/>
      <color theme="1"/>
      <name val="Calibri"/>
      <family val="2"/>
      <scheme val="minor"/>
    </font>
    <font>
      <sz val="14"/>
      <color theme="1"/>
      <name val="Calibri"/>
      <family val="2"/>
      <scheme val="minor"/>
    </font>
    <font>
      <sz val="16"/>
      <color theme="1"/>
      <name val="Calibri"/>
      <family val="2"/>
      <scheme val="minor"/>
    </font>
    <font>
      <b/>
      <sz val="16"/>
      <color theme="1"/>
      <name val="Calibri"/>
      <family val="2"/>
      <scheme val="minor"/>
    </font>
    <font>
      <b/>
      <sz val="14"/>
      <color rgb="FFC00000"/>
      <name val="Calibri"/>
      <family val="2"/>
      <scheme val="minor"/>
    </font>
    <font>
      <sz val="14"/>
      <color rgb="FFC00000"/>
      <name val="Calibri"/>
      <family val="2"/>
      <scheme val="minor"/>
    </font>
    <font>
      <sz val="14"/>
      <color theme="4" tint="-0.499984740745262"/>
      <name val="Calibri"/>
      <family val="2"/>
      <scheme val="minor"/>
    </font>
    <font>
      <u/>
      <sz val="11"/>
      <color theme="10"/>
      <name val="Calibri"/>
      <family val="2"/>
      <scheme val="minor"/>
    </font>
    <font>
      <b/>
      <u/>
      <sz val="11"/>
      <color theme="10"/>
      <name val="Calibri"/>
      <family val="2"/>
      <scheme val="minor"/>
    </font>
    <font>
      <b/>
      <sz val="16"/>
      <name val="Calibri"/>
      <family val="2"/>
      <scheme val="minor"/>
    </font>
    <font>
      <b/>
      <sz val="16"/>
      <color rgb="FFFF0000"/>
      <name val="Calibri"/>
      <family val="2"/>
      <scheme val="minor"/>
    </font>
    <font>
      <b/>
      <u/>
      <sz val="11"/>
      <color theme="1"/>
      <name val="Calibri"/>
      <family val="2"/>
      <scheme val="minor"/>
    </font>
    <font>
      <b/>
      <sz val="11"/>
      <name val="Calibri"/>
      <family val="2"/>
      <scheme val="minor"/>
    </font>
    <font>
      <b/>
      <u/>
      <sz val="11"/>
      <name val="Calibri"/>
      <family val="2"/>
      <scheme val="minor"/>
    </font>
    <font>
      <b/>
      <sz val="11"/>
      <color theme="1"/>
      <name val="Segoe UI"/>
      <family val="2"/>
    </font>
  </fonts>
  <fills count="16">
    <fill>
      <patternFill patternType="none"/>
    </fill>
    <fill>
      <patternFill patternType="gray125"/>
    </fill>
    <fill>
      <patternFill patternType="solid">
        <fgColor theme="9" tint="0.59999389629810485"/>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theme="7" tint="0.59999389629810485"/>
        <bgColor indexed="64"/>
      </patternFill>
    </fill>
    <fill>
      <patternFill patternType="solid">
        <fgColor rgb="FFFFF2CC"/>
        <bgColor rgb="FFFFF2CC"/>
      </patternFill>
    </fill>
    <fill>
      <patternFill patternType="solid">
        <fgColor theme="0"/>
        <bgColor indexed="64"/>
      </patternFill>
    </fill>
    <fill>
      <patternFill patternType="solid">
        <fgColor theme="0" tint="-0.14999847407452621"/>
        <bgColor indexed="64"/>
      </patternFill>
    </fill>
    <fill>
      <patternFill patternType="solid">
        <fgColor theme="0"/>
        <bgColor rgb="FF000000"/>
      </patternFill>
    </fill>
    <fill>
      <patternFill patternType="solid">
        <fgColor theme="4" tint="0.59999389629810485"/>
        <bgColor indexed="64"/>
      </patternFill>
    </fill>
    <fill>
      <patternFill patternType="solid">
        <fgColor rgb="FFFF7C80"/>
        <bgColor indexed="64"/>
      </patternFill>
    </fill>
    <fill>
      <patternFill patternType="solid">
        <fgColor theme="4" tint="0.79998168889431442"/>
        <bgColor theme="4" tint="0.79998168889431442"/>
      </patternFill>
    </fill>
    <fill>
      <patternFill patternType="solid">
        <fgColor theme="9" tint="0.39997558519241921"/>
        <bgColor indexed="64"/>
      </patternFill>
    </fill>
    <fill>
      <patternFill patternType="solid">
        <fgColor rgb="FFFF3399"/>
        <bgColor indexed="64"/>
      </patternFill>
    </fill>
    <fill>
      <patternFill patternType="solid">
        <fgColor theme="8" tint="0.59999389629810485"/>
        <bgColor indexed="64"/>
      </patternFill>
    </fill>
  </fills>
  <borders count="103">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right/>
      <top style="thin">
        <color indexed="64"/>
      </top>
      <bottom style="double">
        <color indexed="64"/>
      </bottom>
      <diagonal/>
    </border>
    <border>
      <left/>
      <right style="thin">
        <color indexed="64"/>
      </right>
      <top style="thin">
        <color indexed="64"/>
      </top>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bottom/>
      <diagonal/>
    </border>
    <border>
      <left style="double">
        <color theme="9" tint="-0.499984740745262"/>
      </left>
      <right style="double">
        <color theme="9" tint="-0.499984740745262"/>
      </right>
      <top style="double">
        <color theme="9" tint="-0.499984740745262"/>
      </top>
      <bottom style="double">
        <color theme="9" tint="-0.499984740745262"/>
      </bottom>
      <diagonal/>
    </border>
    <border>
      <left style="double">
        <color theme="9" tint="-0.499984740745262"/>
      </left>
      <right style="double">
        <color theme="9" tint="-0.499984740745262"/>
      </right>
      <top style="double">
        <color theme="9" tint="-0.499984740745262"/>
      </top>
      <bottom style="thin">
        <color indexed="64"/>
      </bottom>
      <diagonal/>
    </border>
    <border>
      <left style="double">
        <color theme="9" tint="-0.499984740745262"/>
      </left>
      <right style="double">
        <color theme="9" tint="-0.499984740745262"/>
      </right>
      <top style="double">
        <color theme="9" tint="-0.499984740745262"/>
      </top>
      <bottom/>
      <diagonal/>
    </border>
    <border>
      <left style="double">
        <color theme="9" tint="-0.499984740745262"/>
      </left>
      <right/>
      <top/>
      <bottom/>
      <diagonal/>
    </border>
    <border>
      <left style="double">
        <color theme="9" tint="-0.499984740745262"/>
      </left>
      <right/>
      <top style="double">
        <color theme="9" tint="-0.499984740745262"/>
      </top>
      <bottom/>
      <diagonal/>
    </border>
    <border>
      <left/>
      <right/>
      <top style="double">
        <color theme="9" tint="-0.499984740745262"/>
      </top>
      <bottom/>
      <diagonal/>
    </border>
    <border>
      <left style="double">
        <color theme="9" tint="-0.499984740745262"/>
      </left>
      <right/>
      <top style="double">
        <color theme="9" tint="-0.499984740745262"/>
      </top>
      <bottom style="double">
        <color theme="9" tint="-0.499984740745262"/>
      </bottom>
      <diagonal/>
    </border>
    <border>
      <left/>
      <right style="double">
        <color theme="9" tint="-0.499984740745262"/>
      </right>
      <top/>
      <bottom/>
      <diagonal/>
    </border>
    <border>
      <left style="thin">
        <color indexed="64"/>
      </left>
      <right style="double">
        <color theme="9" tint="-0.499984740745262"/>
      </right>
      <top style="thin">
        <color indexed="64"/>
      </top>
      <bottom style="thin">
        <color indexed="64"/>
      </bottom>
      <diagonal/>
    </border>
    <border>
      <left style="thin">
        <color indexed="64"/>
      </left>
      <right style="double">
        <color theme="9" tint="-0.499984740745262"/>
      </right>
      <top style="thin">
        <color indexed="64"/>
      </top>
      <bottom style="double">
        <color theme="9" tint="-0.499984740745262"/>
      </bottom>
      <diagonal/>
    </border>
    <border>
      <left/>
      <right/>
      <top style="double">
        <color theme="9" tint="-0.499984740745262"/>
      </top>
      <bottom style="double">
        <color theme="9" tint="-0.499984740745262"/>
      </bottom>
      <diagonal/>
    </border>
    <border>
      <left/>
      <right style="double">
        <color theme="9" tint="-0.499984740745262"/>
      </right>
      <top style="double">
        <color theme="9" tint="-0.499984740745262"/>
      </top>
      <bottom style="double">
        <color theme="9" tint="-0.499984740745262"/>
      </bottom>
      <diagonal/>
    </border>
    <border>
      <left style="double">
        <color theme="9" tint="-0.499984740745262"/>
      </left>
      <right style="double">
        <color theme="9" tint="-0.499984740745262"/>
      </right>
      <top/>
      <bottom style="double">
        <color theme="9" tint="-0.499984740745262"/>
      </bottom>
      <diagonal/>
    </border>
    <border>
      <left style="thin">
        <color indexed="64"/>
      </left>
      <right/>
      <top style="medium">
        <color indexed="64"/>
      </top>
      <bottom/>
      <diagonal/>
    </border>
    <border>
      <left style="medium">
        <color theme="9" tint="-0.499984740745262"/>
      </left>
      <right/>
      <top/>
      <bottom style="double">
        <color indexed="64"/>
      </bottom>
      <diagonal/>
    </border>
    <border>
      <left style="medium">
        <color theme="9" tint="-0.499984740745262"/>
      </left>
      <right/>
      <top style="double">
        <color indexed="64"/>
      </top>
      <bottom style="double">
        <color indexed="64"/>
      </bottom>
      <diagonal/>
    </border>
    <border>
      <left/>
      <right style="double">
        <color theme="9" tint="-0.499984740745262"/>
      </right>
      <top style="double">
        <color indexed="64"/>
      </top>
      <bottom style="double">
        <color indexed="64"/>
      </bottom>
      <diagonal/>
    </border>
    <border>
      <left/>
      <right style="double">
        <color indexed="64"/>
      </right>
      <top style="double">
        <color indexed="64"/>
      </top>
      <bottom style="double">
        <color indexed="64"/>
      </bottom>
      <diagonal/>
    </border>
    <border>
      <left/>
      <right style="double">
        <color indexed="64"/>
      </right>
      <top/>
      <bottom style="double">
        <color indexed="64"/>
      </bottom>
      <diagonal/>
    </border>
    <border>
      <left style="dotted">
        <color rgb="FF000000"/>
      </left>
      <right style="dotted">
        <color rgb="FF000000"/>
      </right>
      <top style="dotted">
        <color rgb="FF000000"/>
      </top>
      <bottom style="dotted">
        <color rgb="FF000000"/>
      </bottom>
      <diagonal/>
    </border>
    <border>
      <left/>
      <right/>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hair">
        <color indexed="64"/>
      </left>
      <right style="hair">
        <color indexed="64"/>
      </right>
      <top style="hair">
        <color indexed="64"/>
      </top>
      <bottom/>
      <diagonal/>
    </border>
    <border>
      <left/>
      <right/>
      <top/>
      <bottom style="thin">
        <color indexed="64"/>
      </bottom>
      <diagonal/>
    </border>
    <border>
      <left/>
      <right/>
      <top style="thin">
        <color theme="4" tint="0.39997558519241921"/>
      </top>
      <bottom style="thin">
        <color theme="4" tint="0.39997558519241921"/>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indexed="64"/>
      </top>
      <bottom style="thin">
        <color indexed="64"/>
      </bottom>
      <diagonal/>
    </border>
    <border>
      <left/>
      <right/>
      <top style="thin">
        <color indexed="64"/>
      </top>
      <bottom/>
      <diagonal/>
    </border>
    <border>
      <left/>
      <right style="medium">
        <color indexed="64"/>
      </right>
      <top style="thin">
        <color indexed="64"/>
      </top>
      <bottom style="double">
        <color indexed="64"/>
      </bottom>
      <diagonal/>
    </border>
    <border>
      <left/>
      <right style="hair">
        <color indexed="64"/>
      </right>
      <top/>
      <bottom style="hair">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style="hair">
        <color indexed="64"/>
      </left>
      <right style="hair">
        <color indexed="64"/>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double">
        <color theme="9" tint="-0.499984740745262"/>
      </left>
      <right/>
      <top style="thin">
        <color indexed="64"/>
      </top>
      <bottom style="double">
        <color theme="9" tint="-0.499984740745262"/>
      </bottom>
      <diagonal/>
    </border>
    <border>
      <left style="double">
        <color indexed="64"/>
      </left>
      <right style="double">
        <color indexed="64"/>
      </right>
      <top style="double">
        <color indexed="64"/>
      </top>
      <bottom style="double">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s>
  <cellStyleXfs count="9">
    <xf numFmtId="0" fontId="0" fillId="0" borderId="0"/>
    <xf numFmtId="9" fontId="1" fillId="0" borderId="0" applyFont="0" applyFill="0" applyBorder="0" applyAlignment="0" applyProtection="0"/>
    <xf numFmtId="165" fontId="6" fillId="0" borderId="0" applyFont="0" applyFill="0" applyBorder="0" applyAlignment="0" applyProtection="0"/>
    <xf numFmtId="44" fontId="1" fillId="0" borderId="0" applyFont="0" applyFill="0" applyBorder="0" applyAlignment="0" applyProtection="0"/>
    <xf numFmtId="0" fontId="1" fillId="0" borderId="0"/>
    <xf numFmtId="4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35" fillId="0" borderId="0" applyNumberFormat="0" applyFill="0" applyBorder="0" applyAlignment="0" applyProtection="0"/>
  </cellStyleXfs>
  <cellXfs count="695">
    <xf numFmtId="0" fontId="0" fillId="0" borderId="0" xfId="0"/>
    <xf numFmtId="0" fontId="0" fillId="0" borderId="0" xfId="0" applyBorder="1"/>
    <xf numFmtId="44" fontId="0" fillId="0" borderId="0" xfId="3" applyFont="1"/>
    <xf numFmtId="0" fontId="0" fillId="0" borderId="0" xfId="0"/>
    <xf numFmtId="2" fontId="0" fillId="0" borderId="0" xfId="0" applyNumberFormat="1"/>
    <xf numFmtId="44" fontId="0" fillId="0" borderId="0" xfId="0" applyNumberFormat="1"/>
    <xf numFmtId="0" fontId="0" fillId="0" borderId="0" xfId="0" applyAlignment="1">
      <alignment horizontal="center"/>
    </xf>
    <xf numFmtId="0" fontId="5" fillId="0" borderId="0" xfId="0" applyFont="1" applyAlignment="1">
      <alignment vertical="center"/>
    </xf>
    <xf numFmtId="0" fontId="0" fillId="2" borderId="5" xfId="0" applyFill="1" applyBorder="1" applyAlignment="1">
      <alignment horizontal="left" wrapText="1" indent="1"/>
    </xf>
    <xf numFmtId="0" fontId="0" fillId="0" borderId="39" xfId="0" applyBorder="1"/>
    <xf numFmtId="0" fontId="5" fillId="2" borderId="40" xfId="0" applyFont="1" applyFill="1" applyBorder="1"/>
    <xf numFmtId="0" fontId="0" fillId="0" borderId="41" xfId="0" applyBorder="1"/>
    <xf numFmtId="0" fontId="0" fillId="2" borderId="1" xfId="0" applyFill="1" applyBorder="1"/>
    <xf numFmtId="0" fontId="0" fillId="2" borderId="0" xfId="0" applyFill="1"/>
    <xf numFmtId="0" fontId="0" fillId="0" borderId="45" xfId="0" applyBorder="1"/>
    <xf numFmtId="0" fontId="0" fillId="2" borderId="1" xfId="0" applyFill="1" applyBorder="1" applyAlignment="1">
      <alignment horizontal="left" wrapText="1" indent="1"/>
    </xf>
    <xf numFmtId="0" fontId="0" fillId="2" borderId="47" xfId="0" applyFill="1" applyBorder="1"/>
    <xf numFmtId="0" fontId="0" fillId="2" borderId="48" xfId="0" applyFill="1" applyBorder="1"/>
    <xf numFmtId="0" fontId="0" fillId="3" borderId="20" xfId="0" applyFill="1" applyBorder="1" applyAlignment="1">
      <alignment horizontal="left" wrapText="1" indent="1"/>
    </xf>
    <xf numFmtId="0" fontId="0" fillId="0" borderId="51" xfId="0" applyBorder="1"/>
    <xf numFmtId="0" fontId="0" fillId="3" borderId="39" xfId="0" applyFill="1" applyBorder="1"/>
    <xf numFmtId="0" fontId="0" fillId="3" borderId="5" xfId="0" applyFill="1" applyBorder="1" applyAlignment="1">
      <alignment horizontal="left" wrapText="1" indent="1"/>
    </xf>
    <xf numFmtId="0" fontId="0" fillId="4" borderId="39" xfId="0" applyFill="1" applyBorder="1"/>
    <xf numFmtId="0" fontId="0" fillId="4" borderId="20" xfId="0" applyFill="1" applyBorder="1"/>
    <xf numFmtId="0" fontId="0" fillId="4" borderId="5" xfId="0" applyFill="1" applyBorder="1"/>
    <xf numFmtId="2" fontId="22" fillId="6" borderId="58" xfId="0" applyNumberFormat="1" applyFont="1" applyFill="1" applyBorder="1" applyAlignment="1">
      <alignment wrapText="1"/>
    </xf>
    <xf numFmtId="0" fontId="0" fillId="7" borderId="0" xfId="0" applyFill="1"/>
    <xf numFmtId="44" fontId="0" fillId="7" borderId="0" xfId="0" applyNumberFormat="1" applyFill="1"/>
    <xf numFmtId="0" fontId="0" fillId="7" borderId="0" xfId="0" applyFill="1" applyAlignment="1">
      <alignment horizontal="right"/>
    </xf>
    <xf numFmtId="44" fontId="0" fillId="7" borderId="0" xfId="3" applyFont="1" applyFill="1" applyBorder="1" applyProtection="1"/>
    <xf numFmtId="2" fontId="23" fillId="6" borderId="58" xfId="0" applyNumberFormat="1" applyFont="1" applyFill="1" applyBorder="1" applyAlignment="1">
      <alignment wrapText="1"/>
    </xf>
    <xf numFmtId="49" fontId="0" fillId="0" borderId="0" xfId="0" applyNumberFormat="1" applyAlignment="1">
      <alignment horizontal="center"/>
    </xf>
    <xf numFmtId="0" fontId="0" fillId="7" borderId="0" xfId="0" applyFill="1" applyBorder="1"/>
    <xf numFmtId="0" fontId="26" fillId="7" borderId="0" xfId="0" applyFont="1" applyFill="1" applyAlignment="1">
      <alignment horizontal="center"/>
    </xf>
    <xf numFmtId="44" fontId="0" fillId="0" borderId="9" xfId="3" applyFont="1" applyFill="1" applyBorder="1"/>
    <xf numFmtId="44" fontId="0" fillId="7" borderId="5" xfId="3" applyFont="1" applyFill="1" applyBorder="1" applyAlignment="1">
      <alignment horizontal="center"/>
    </xf>
    <xf numFmtId="0" fontId="9" fillId="9" borderId="16" xfId="0" applyFont="1" applyFill="1" applyBorder="1" applyAlignment="1">
      <alignment horizontal="center" vertical="center"/>
    </xf>
    <xf numFmtId="0" fontId="9" fillId="9" borderId="17" xfId="0" applyFont="1" applyFill="1" applyBorder="1" applyAlignment="1">
      <alignment horizontal="center" vertical="center"/>
    </xf>
    <xf numFmtId="49" fontId="2" fillId="7" borderId="24" xfId="0" applyNumberFormat="1" applyFont="1" applyFill="1" applyBorder="1" applyAlignment="1">
      <alignment horizontal="center" vertical="center" wrapText="1"/>
    </xf>
    <xf numFmtId="17" fontId="2" fillId="7" borderId="24" xfId="0" applyNumberFormat="1" applyFont="1" applyFill="1" applyBorder="1" applyAlignment="1">
      <alignment horizontal="center" vertical="center" wrapText="1"/>
    </xf>
    <xf numFmtId="44" fontId="0" fillId="7" borderId="12" xfId="3" applyFont="1" applyFill="1" applyBorder="1"/>
    <xf numFmtId="0" fontId="0" fillId="0" borderId="0" xfId="0" applyFill="1"/>
    <xf numFmtId="0" fontId="9" fillId="9" borderId="16" xfId="0" applyFont="1" applyFill="1" applyBorder="1" applyAlignment="1">
      <alignment horizontal="center" vertical="center" wrapText="1"/>
    </xf>
    <xf numFmtId="0" fontId="9" fillId="9" borderId="18" xfId="0" applyFont="1" applyFill="1" applyBorder="1" applyAlignment="1">
      <alignment horizontal="center" vertical="center" wrapText="1"/>
    </xf>
    <xf numFmtId="0" fontId="9" fillId="9" borderId="18" xfId="0" applyFont="1" applyFill="1" applyBorder="1" applyAlignment="1">
      <alignment horizontal="center" vertical="center"/>
    </xf>
    <xf numFmtId="17" fontId="11" fillId="9" borderId="17" xfId="0" applyNumberFormat="1" applyFont="1" applyFill="1" applyBorder="1" applyAlignment="1">
      <alignment horizontal="center" vertical="center" wrapText="1"/>
    </xf>
    <xf numFmtId="0" fontId="9" fillId="9" borderId="17" xfId="0" applyFont="1" applyFill="1" applyBorder="1" applyAlignment="1">
      <alignment horizontal="center" vertical="center" wrapText="1"/>
    </xf>
    <xf numFmtId="2" fontId="0" fillId="0" borderId="0" xfId="0" applyNumberFormat="1" applyAlignment="1">
      <alignment horizontal="center"/>
    </xf>
    <xf numFmtId="44" fontId="11" fillId="9" borderId="18" xfId="3" applyFont="1" applyFill="1" applyBorder="1" applyAlignment="1">
      <alignment horizontal="center" vertical="center" wrapText="1"/>
    </xf>
    <xf numFmtId="0" fontId="4" fillId="7" borderId="0" xfId="0" applyFont="1" applyFill="1" applyAlignment="1">
      <alignment vertical="center"/>
    </xf>
    <xf numFmtId="0" fontId="4" fillId="0" borderId="0" xfId="0" applyFont="1" applyFill="1" applyAlignment="1">
      <alignment vertical="center"/>
    </xf>
    <xf numFmtId="14" fontId="0" fillId="0" borderId="0" xfId="0" applyNumberFormat="1"/>
    <xf numFmtId="44" fontId="0" fillId="0" borderId="20" xfId="3" applyFont="1" applyFill="1" applyBorder="1" applyAlignment="1">
      <alignment horizontal="center" vertical="center"/>
    </xf>
    <xf numFmtId="44" fontId="0" fillId="0" borderId="20" xfId="0" applyNumberFormat="1" applyBorder="1"/>
    <xf numFmtId="0" fontId="2" fillId="7" borderId="16" xfId="0" applyFont="1" applyFill="1" applyBorder="1" applyAlignment="1">
      <alignment horizontal="center" vertical="center" wrapText="1"/>
    </xf>
    <xf numFmtId="0" fontId="2" fillId="7" borderId="18" xfId="0" applyFont="1" applyFill="1" applyBorder="1" applyAlignment="1">
      <alignment horizontal="center" vertical="center" wrapText="1"/>
    </xf>
    <xf numFmtId="0" fontId="8" fillId="7" borderId="20" xfId="0" applyFont="1" applyFill="1" applyBorder="1" applyAlignment="1">
      <alignment horizontal="left"/>
    </xf>
    <xf numFmtId="0" fontId="8" fillId="7" borderId="20" xfId="0" applyFont="1" applyFill="1" applyBorder="1" applyAlignment="1">
      <alignment horizontal="center"/>
    </xf>
    <xf numFmtId="14" fontId="8" fillId="7" borderId="20" xfId="0" applyNumberFormat="1" applyFont="1" applyFill="1" applyBorder="1" applyAlignment="1">
      <alignment horizontal="center"/>
    </xf>
    <xf numFmtId="0" fontId="0" fillId="7" borderId="20" xfId="0" applyFill="1" applyBorder="1" applyAlignment="1">
      <alignment horizontal="center"/>
    </xf>
    <xf numFmtId="44" fontId="0" fillId="7" borderId="20" xfId="3" applyFont="1" applyFill="1" applyBorder="1" applyAlignment="1">
      <alignment horizontal="center"/>
    </xf>
    <xf numFmtId="14" fontId="9" fillId="9" borderId="17" xfId="0" applyNumberFormat="1" applyFont="1" applyFill="1" applyBorder="1" applyAlignment="1">
      <alignment horizontal="center" vertical="center"/>
    </xf>
    <xf numFmtId="14" fontId="9" fillId="9" borderId="64" xfId="0" applyNumberFormat="1" applyFont="1" applyFill="1" applyBorder="1" applyAlignment="1">
      <alignment horizontal="center" vertical="center"/>
    </xf>
    <xf numFmtId="14" fontId="9" fillId="9" borderId="19" xfId="0" applyNumberFormat="1" applyFont="1" applyFill="1" applyBorder="1" applyAlignment="1">
      <alignment horizontal="center" vertical="center"/>
    </xf>
    <xf numFmtId="0" fontId="11" fillId="9" borderId="64" xfId="0" applyFont="1" applyFill="1" applyBorder="1" applyAlignment="1">
      <alignment horizontal="center" vertical="center" wrapText="1"/>
    </xf>
    <xf numFmtId="0" fontId="2" fillId="7" borderId="63" xfId="0" applyFont="1" applyFill="1" applyBorder="1" applyAlignment="1">
      <alignment horizontal="center" vertical="center" wrapText="1"/>
    </xf>
    <xf numFmtId="0" fontId="2" fillId="7" borderId="17" xfId="0" applyFont="1" applyFill="1" applyBorder="1" applyAlignment="1">
      <alignment horizontal="center" vertical="center" wrapText="1"/>
    </xf>
    <xf numFmtId="44" fontId="0" fillId="0" borderId="20" xfId="3" applyFont="1" applyBorder="1"/>
    <xf numFmtId="0" fontId="2" fillId="7" borderId="64" xfId="0" applyFont="1" applyFill="1" applyBorder="1" applyAlignment="1">
      <alignment horizontal="center" vertical="center" wrapText="1"/>
    </xf>
    <xf numFmtId="14" fontId="8" fillId="7" borderId="20" xfId="0" applyNumberFormat="1" applyFont="1" applyFill="1" applyBorder="1" applyAlignment="1">
      <alignment horizontal="left"/>
    </xf>
    <xf numFmtId="44" fontId="2" fillId="7" borderId="16" xfId="3" applyFont="1" applyFill="1" applyBorder="1" applyAlignment="1">
      <alignment horizontal="center" vertical="center" wrapText="1"/>
    </xf>
    <xf numFmtId="44" fontId="2" fillId="7" borderId="17" xfId="3" applyFont="1" applyFill="1" applyBorder="1" applyAlignment="1">
      <alignment horizontal="center" vertical="center" wrapText="1"/>
    </xf>
    <xf numFmtId="44" fontId="2" fillId="7" borderId="63" xfId="3" applyFont="1" applyFill="1" applyBorder="1" applyAlignment="1">
      <alignment horizontal="center" vertical="center" wrapText="1"/>
    </xf>
    <xf numFmtId="44" fontId="2" fillId="7" borderId="18" xfId="3" applyFont="1" applyFill="1" applyBorder="1" applyAlignment="1">
      <alignment horizontal="center" vertical="center" wrapText="1"/>
    </xf>
    <xf numFmtId="44" fontId="8" fillId="0" borderId="20" xfId="0" applyNumberFormat="1" applyFont="1" applyBorder="1" applyAlignment="1">
      <alignment horizontal="center"/>
    </xf>
    <xf numFmtId="44" fontId="2" fillId="7" borderId="64" xfId="3" applyFont="1" applyFill="1" applyBorder="1" applyAlignment="1">
      <alignment horizontal="center" vertical="center" wrapText="1"/>
    </xf>
    <xf numFmtId="2" fontId="11" fillId="9" borderId="17" xfId="0" applyNumberFormat="1" applyFont="1" applyFill="1" applyBorder="1" applyAlignment="1">
      <alignment horizontal="center" vertical="center" wrapText="1"/>
    </xf>
    <xf numFmtId="0" fontId="11" fillId="9" borderId="19" xfId="0" applyFont="1" applyFill="1" applyBorder="1" applyAlignment="1">
      <alignment horizontal="center" vertical="center" wrapText="1"/>
    </xf>
    <xf numFmtId="2" fontId="11" fillId="9" borderId="16" xfId="0" applyNumberFormat="1" applyFont="1" applyFill="1" applyBorder="1" applyAlignment="1">
      <alignment horizontal="center" vertical="center" wrapText="1"/>
    </xf>
    <xf numFmtId="49" fontId="11" fillId="9" borderId="16" xfId="0" applyNumberFormat="1" applyFont="1" applyFill="1" applyBorder="1" applyAlignment="1">
      <alignment horizontal="center" vertical="center" wrapText="1"/>
    </xf>
    <xf numFmtId="49" fontId="9" fillId="9" borderId="16" xfId="0" applyNumberFormat="1" applyFont="1" applyFill="1" applyBorder="1" applyAlignment="1">
      <alignment horizontal="center" vertical="center" wrapText="1"/>
    </xf>
    <xf numFmtId="0" fontId="2" fillId="0" borderId="18" xfId="0" applyFont="1" applyBorder="1" applyAlignment="1">
      <alignment horizontal="center" vertical="center" wrapText="1"/>
    </xf>
    <xf numFmtId="0" fontId="2" fillId="7" borderId="19" xfId="0" applyFont="1" applyFill="1" applyBorder="1" applyAlignment="1">
      <alignment horizontal="center" vertical="center" wrapText="1"/>
    </xf>
    <xf numFmtId="0" fontId="0" fillId="7" borderId="0" xfId="0" applyFill="1" applyAlignment="1"/>
    <xf numFmtId="14" fontId="9" fillId="9" borderId="16" xfId="0" applyNumberFormat="1" applyFont="1" applyFill="1" applyBorder="1" applyAlignment="1">
      <alignment horizontal="center" vertical="center"/>
    </xf>
    <xf numFmtId="0" fontId="0" fillId="7" borderId="0" xfId="0" applyFont="1" applyFill="1"/>
    <xf numFmtId="169" fontId="0" fillId="0" borderId="20" xfId="0" applyNumberFormat="1" applyFill="1" applyBorder="1" applyAlignment="1">
      <alignment horizontal="center"/>
    </xf>
    <xf numFmtId="169" fontId="0" fillId="0" borderId="20" xfId="0" applyNumberFormat="1" applyBorder="1" applyAlignment="1">
      <alignment horizontal="center"/>
    </xf>
    <xf numFmtId="14" fontId="9" fillId="9" borderId="27" xfId="0" applyNumberFormat="1" applyFont="1" applyFill="1" applyBorder="1" applyAlignment="1">
      <alignment horizontal="center" vertical="center" wrapText="1"/>
    </xf>
    <xf numFmtId="49" fontId="2" fillId="7" borderId="28" xfId="0" applyNumberFormat="1" applyFont="1" applyFill="1" applyBorder="1" applyAlignment="1">
      <alignment horizontal="center" vertical="center" wrapText="1"/>
    </xf>
    <xf numFmtId="14" fontId="2" fillId="7" borderId="66" xfId="0" applyNumberFormat="1" applyFont="1" applyFill="1" applyBorder="1" applyAlignment="1">
      <alignment horizontal="center" vertical="center" wrapText="1"/>
    </xf>
    <xf numFmtId="49" fontId="2" fillId="7" borderId="29" xfId="0" applyNumberFormat="1" applyFont="1" applyFill="1" applyBorder="1" applyAlignment="1">
      <alignment horizontal="center" vertical="center" wrapText="1"/>
    </xf>
    <xf numFmtId="14" fontId="2" fillId="7" borderId="68" xfId="0" applyNumberFormat="1" applyFont="1" applyFill="1" applyBorder="1" applyAlignment="1">
      <alignment horizontal="center" vertical="center" wrapText="1"/>
    </xf>
    <xf numFmtId="166" fontId="2" fillId="7" borderId="28" xfId="0" applyNumberFormat="1" applyFont="1" applyFill="1" applyBorder="1" applyAlignment="1">
      <alignment horizontal="center" vertical="center" wrapText="1"/>
    </xf>
    <xf numFmtId="166" fontId="2" fillId="7" borderId="29" xfId="0" applyNumberFormat="1" applyFont="1" applyFill="1" applyBorder="1" applyAlignment="1">
      <alignment horizontal="center" vertical="center" wrapText="1"/>
    </xf>
    <xf numFmtId="166" fontId="2" fillId="7" borderId="24" xfId="0" applyNumberFormat="1" applyFont="1" applyFill="1" applyBorder="1" applyAlignment="1">
      <alignment horizontal="center" vertical="center" wrapText="1"/>
    </xf>
    <xf numFmtId="14" fontId="2" fillId="7" borderId="7" xfId="0" applyNumberFormat="1" applyFont="1" applyFill="1" applyBorder="1" applyAlignment="1">
      <alignment horizontal="center" vertical="center" wrapText="1"/>
    </xf>
    <xf numFmtId="44" fontId="0" fillId="0" borderId="34" xfId="0" applyNumberFormat="1" applyFill="1" applyBorder="1"/>
    <xf numFmtId="0" fontId="8" fillId="10" borderId="20" xfId="0" applyFont="1" applyFill="1" applyBorder="1" applyAlignment="1" applyProtection="1">
      <alignment horizontal="center"/>
      <protection locked="0"/>
    </xf>
    <xf numFmtId="14" fontId="8" fillId="10" borderId="20" xfId="0" applyNumberFormat="1" applyFont="1" applyFill="1" applyBorder="1" applyAlignment="1" applyProtection="1">
      <alignment horizontal="center"/>
      <protection locked="0"/>
    </xf>
    <xf numFmtId="44" fontId="8" fillId="10" borderId="20" xfId="0" applyNumberFormat="1" applyFont="1" applyFill="1" applyBorder="1" applyAlignment="1" applyProtection="1">
      <protection locked="0"/>
    </xf>
    <xf numFmtId="49" fontId="8" fillId="10" borderId="20" xfId="0" applyNumberFormat="1" applyFont="1" applyFill="1" applyBorder="1" applyAlignment="1" applyProtection="1">
      <alignment horizontal="center"/>
      <protection locked="0"/>
    </xf>
    <xf numFmtId="167" fontId="8" fillId="10" borderId="20" xfId="0" applyNumberFormat="1" applyFont="1" applyFill="1" applyBorder="1" applyAlignment="1" applyProtection="1">
      <alignment horizontal="center"/>
      <protection locked="0"/>
    </xf>
    <xf numFmtId="44" fontId="0" fillId="10" borderId="20" xfId="3" applyFont="1" applyFill="1" applyBorder="1" applyAlignment="1" applyProtection="1">
      <alignment horizontal="center"/>
      <protection locked="0"/>
    </xf>
    <xf numFmtId="0" fontId="0" fillId="10" borderId="20" xfId="0" applyFill="1" applyBorder="1" applyAlignment="1" applyProtection="1">
      <alignment horizontal="center"/>
      <protection locked="0"/>
    </xf>
    <xf numFmtId="0" fontId="8" fillId="10" borderId="5" xfId="0" applyFont="1" applyFill="1" applyBorder="1" applyProtection="1">
      <protection locked="0"/>
    </xf>
    <xf numFmtId="0" fontId="8" fillId="10" borderId="5" xfId="0" applyFont="1" applyFill="1" applyBorder="1" applyAlignment="1" applyProtection="1">
      <alignment horizontal="center"/>
      <protection locked="0"/>
    </xf>
    <xf numFmtId="14" fontId="8" fillId="10" borderId="5" xfId="0" applyNumberFormat="1" applyFont="1" applyFill="1" applyBorder="1" applyAlignment="1" applyProtection="1">
      <alignment horizontal="center"/>
      <protection locked="0"/>
    </xf>
    <xf numFmtId="44" fontId="8" fillId="10" borderId="5" xfId="0" applyNumberFormat="1" applyFont="1" applyFill="1" applyBorder="1" applyAlignment="1" applyProtection="1">
      <protection locked="0"/>
    </xf>
    <xf numFmtId="49" fontId="8" fillId="10" borderId="5" xfId="0" applyNumberFormat="1" applyFont="1" applyFill="1" applyBorder="1" applyAlignment="1" applyProtection="1">
      <alignment horizontal="center"/>
      <protection locked="0"/>
    </xf>
    <xf numFmtId="44" fontId="0" fillId="10" borderId="5" xfId="3" applyFont="1" applyFill="1" applyBorder="1" applyAlignment="1" applyProtection="1">
      <alignment horizontal="center"/>
      <protection locked="0"/>
    </xf>
    <xf numFmtId="0" fontId="0" fillId="10" borderId="5" xfId="0" applyFill="1" applyBorder="1" applyAlignment="1" applyProtection="1">
      <alignment horizontal="center"/>
      <protection locked="0"/>
    </xf>
    <xf numFmtId="44" fontId="8" fillId="10" borderId="5" xfId="0" applyNumberFormat="1" applyFont="1" applyFill="1" applyBorder="1" applyProtection="1">
      <protection locked="0"/>
    </xf>
    <xf numFmtId="2" fontId="8" fillId="10" borderId="5" xfId="0" applyNumberFormat="1" applyFont="1" applyFill="1" applyBorder="1" applyAlignment="1" applyProtection="1">
      <alignment horizontal="center"/>
      <protection locked="0"/>
    </xf>
    <xf numFmtId="0" fontId="0" fillId="10" borderId="5" xfId="0" applyFill="1" applyBorder="1" applyProtection="1">
      <protection locked="0"/>
    </xf>
    <xf numFmtId="49" fontId="0" fillId="10" borderId="5" xfId="0" applyNumberFormat="1" applyFill="1" applyBorder="1" applyAlignment="1" applyProtection="1">
      <alignment horizontal="center"/>
      <protection locked="0"/>
    </xf>
    <xf numFmtId="2" fontId="0" fillId="10" borderId="5" xfId="0" applyNumberFormat="1" applyFill="1" applyBorder="1" applyAlignment="1" applyProtection="1">
      <alignment horizontal="center"/>
      <protection locked="0"/>
    </xf>
    <xf numFmtId="44" fontId="0" fillId="10" borderId="5" xfId="3" applyFont="1" applyFill="1" applyBorder="1" applyProtection="1">
      <protection locked="0"/>
    </xf>
    <xf numFmtId="0" fontId="0" fillId="10" borderId="0" xfId="0" applyFill="1" applyAlignment="1" applyProtection="1">
      <alignment horizontal="center"/>
      <protection locked="0"/>
    </xf>
    <xf numFmtId="14" fontId="0" fillId="10" borderId="0" xfId="0" applyNumberFormat="1" applyFill="1" applyAlignment="1" applyProtection="1">
      <alignment horizontal="center"/>
      <protection locked="0"/>
    </xf>
    <xf numFmtId="166" fontId="0" fillId="10" borderId="0" xfId="3" applyNumberFormat="1" applyFont="1" applyFill="1" applyAlignment="1" applyProtection="1">
      <alignment horizontal="center"/>
      <protection locked="0"/>
    </xf>
    <xf numFmtId="44" fontId="0" fillId="10" borderId="14" xfId="3" applyFont="1" applyFill="1" applyBorder="1" applyProtection="1">
      <protection locked="0"/>
    </xf>
    <xf numFmtId="44" fontId="0" fillId="10" borderId="20" xfId="3" applyFont="1" applyFill="1" applyBorder="1" applyProtection="1">
      <protection locked="0"/>
    </xf>
    <xf numFmtId="0" fontId="0" fillId="7" borderId="0" xfId="0" applyFill="1" applyBorder="1" applyAlignment="1">
      <alignment horizontal="center"/>
    </xf>
    <xf numFmtId="44" fontId="0" fillId="7" borderId="0" xfId="3" applyFont="1" applyFill="1" applyBorder="1" applyAlignment="1">
      <alignment horizontal="center"/>
    </xf>
    <xf numFmtId="0" fontId="0" fillId="7" borderId="0" xfId="0" applyFill="1" applyBorder="1" applyAlignment="1"/>
    <xf numFmtId="0" fontId="26" fillId="7" borderId="0" xfId="0" applyFont="1" applyFill="1"/>
    <xf numFmtId="44" fontId="0" fillId="7" borderId="72" xfId="3" applyFont="1" applyFill="1" applyBorder="1" applyAlignment="1">
      <alignment horizontal="center"/>
    </xf>
    <xf numFmtId="0" fontId="27" fillId="7" borderId="0" xfId="0" applyFont="1" applyFill="1"/>
    <xf numFmtId="0" fontId="25" fillId="7" borderId="0" xfId="0" applyFont="1" applyFill="1"/>
    <xf numFmtId="0" fontId="25" fillId="7" borderId="0" xfId="0" applyFont="1" applyFill="1" applyAlignment="1">
      <alignment horizontal="right"/>
    </xf>
    <xf numFmtId="44" fontId="0" fillId="7" borderId="72" xfId="0" applyNumberFormat="1" applyFill="1" applyBorder="1" applyAlignment="1"/>
    <xf numFmtId="2" fontId="0" fillId="7" borderId="0" xfId="0" applyNumberFormat="1" applyFill="1" applyBorder="1" applyAlignment="1">
      <alignment horizontal="center"/>
    </xf>
    <xf numFmtId="0" fontId="28" fillId="7" borderId="0" xfId="0" applyFont="1" applyFill="1"/>
    <xf numFmtId="0" fontId="0" fillId="7" borderId="0" xfId="0" applyFont="1" applyFill="1" applyBorder="1" applyAlignment="1">
      <alignment horizontal="center"/>
    </xf>
    <xf numFmtId="0" fontId="0" fillId="7" borderId="72" xfId="0" applyFont="1" applyFill="1" applyBorder="1"/>
    <xf numFmtId="0" fontId="0" fillId="7" borderId="0" xfId="0" applyFont="1" applyFill="1" applyBorder="1" applyAlignment="1">
      <alignment horizontal="left" indent="1"/>
    </xf>
    <xf numFmtId="0" fontId="0" fillId="7" borderId="0" xfId="0" applyFont="1" applyFill="1" applyBorder="1"/>
    <xf numFmtId="0" fontId="0" fillId="7" borderId="0" xfId="0" applyFont="1" applyFill="1" applyAlignment="1">
      <alignment horizontal="left" indent="1"/>
    </xf>
    <xf numFmtId="0" fontId="0" fillId="7" borderId="65" xfId="0" applyFont="1" applyFill="1" applyBorder="1"/>
    <xf numFmtId="14" fontId="0" fillId="7" borderId="72" xfId="0" applyNumberFormat="1" applyFont="1" applyFill="1" applyBorder="1" applyAlignment="1">
      <alignment horizontal="center"/>
    </xf>
    <xf numFmtId="0" fontId="0" fillId="7" borderId="0" xfId="0" applyFont="1" applyFill="1" applyAlignment="1">
      <alignment horizontal="center"/>
    </xf>
    <xf numFmtId="44" fontId="0" fillId="7" borderId="72" xfId="0" applyNumberFormat="1" applyFont="1" applyFill="1" applyBorder="1" applyAlignment="1"/>
    <xf numFmtId="44" fontId="0" fillId="7" borderId="72" xfId="0" applyNumberFormat="1" applyFont="1" applyFill="1" applyBorder="1" applyAlignment="1">
      <alignment horizontal="center"/>
    </xf>
    <xf numFmtId="0" fontId="14" fillId="7" borderId="0" xfId="0" applyFont="1" applyFill="1" applyBorder="1" applyAlignment="1">
      <alignment horizontal="left" indent="1"/>
    </xf>
    <xf numFmtId="0" fontId="5" fillId="7" borderId="0" xfId="0" applyFont="1" applyFill="1" applyBorder="1" applyAlignment="1">
      <alignment horizontal="center"/>
    </xf>
    <xf numFmtId="44" fontId="0" fillId="7" borderId="0" xfId="0" applyNumberFormat="1" applyFont="1" applyFill="1" applyBorder="1" applyAlignment="1"/>
    <xf numFmtId="44" fontId="0" fillId="7" borderId="0" xfId="0" applyNumberFormat="1" applyFont="1" applyFill="1" applyBorder="1" applyAlignment="1">
      <alignment horizontal="center"/>
    </xf>
    <xf numFmtId="2" fontId="0" fillId="7" borderId="0" xfId="0" applyNumberFormat="1" applyFont="1" applyFill="1" applyBorder="1" applyAlignment="1">
      <alignment horizontal="center"/>
    </xf>
    <xf numFmtId="0" fontId="4" fillId="7" borderId="0" xfId="0" applyFont="1" applyFill="1" applyBorder="1" applyAlignment="1">
      <alignment horizontal="center"/>
    </xf>
    <xf numFmtId="44" fontId="0" fillId="7" borderId="72" xfId="0" applyNumberFormat="1" applyFill="1" applyBorder="1"/>
    <xf numFmtId="2" fontId="0" fillId="7" borderId="72" xfId="0" applyNumberFormat="1" applyFill="1" applyBorder="1" applyAlignment="1"/>
    <xf numFmtId="44" fontId="0" fillId="7" borderId="0" xfId="0" applyNumberFormat="1" applyFill="1" applyBorder="1" applyAlignment="1"/>
    <xf numFmtId="0" fontId="28" fillId="7" borderId="0" xfId="0" applyFont="1" applyFill="1" applyAlignment="1">
      <alignment horizontal="left"/>
    </xf>
    <xf numFmtId="0" fontId="27" fillId="7" borderId="0" xfId="0" applyFont="1" applyFill="1" applyAlignment="1">
      <alignment horizontal="right" indent="1"/>
    </xf>
    <xf numFmtId="0" fontId="27" fillId="7" borderId="0" xfId="0" applyFont="1" applyFill="1" applyAlignment="1">
      <alignment horizontal="right" indent="2"/>
    </xf>
    <xf numFmtId="0" fontId="27" fillId="7" borderId="0" xfId="0" applyFont="1" applyFill="1" applyAlignment="1">
      <alignment horizontal="right" indent="3"/>
    </xf>
    <xf numFmtId="2" fontId="0" fillId="7" borderId="72" xfId="0" applyNumberFormat="1" applyFill="1" applyBorder="1"/>
    <xf numFmtId="0" fontId="0" fillId="10" borderId="39" xfId="0" applyFill="1" applyBorder="1"/>
    <xf numFmtId="44" fontId="0" fillId="10" borderId="39" xfId="3" applyFont="1" applyFill="1" applyBorder="1"/>
    <xf numFmtId="14" fontId="0" fillId="10" borderId="39" xfId="0" applyNumberFormat="1" applyFill="1" applyBorder="1"/>
    <xf numFmtId="0" fontId="26" fillId="7" borderId="0" xfId="0" applyFont="1" applyFill="1" applyAlignment="1">
      <alignment horizontal="right"/>
    </xf>
    <xf numFmtId="44" fontId="0" fillId="10" borderId="60" xfId="3" applyFont="1" applyFill="1" applyBorder="1" applyProtection="1">
      <protection locked="0"/>
    </xf>
    <xf numFmtId="0" fontId="0" fillId="10" borderId="45" xfId="0" applyFill="1" applyBorder="1"/>
    <xf numFmtId="0" fontId="0" fillId="10" borderId="0" xfId="0" applyFill="1"/>
    <xf numFmtId="0" fontId="0" fillId="10" borderId="0" xfId="0" applyFill="1" applyBorder="1"/>
    <xf numFmtId="0" fontId="0" fillId="10" borderId="72" xfId="0" applyFill="1" applyBorder="1"/>
    <xf numFmtId="0" fontId="0" fillId="0" borderId="0" xfId="0" applyNumberFormat="1"/>
    <xf numFmtId="1" fontId="0" fillId="0" borderId="0" xfId="0" applyNumberFormat="1" applyAlignment="1">
      <alignment horizontal="center"/>
    </xf>
    <xf numFmtId="44" fontId="0" fillId="0" borderId="0" xfId="0" applyNumberFormat="1" applyAlignment="1">
      <alignment horizontal="center" wrapText="1"/>
    </xf>
    <xf numFmtId="14" fontId="0" fillId="12" borderId="74" xfId="0" applyNumberFormat="1" applyFont="1" applyFill="1" applyBorder="1"/>
    <xf numFmtId="1" fontId="0" fillId="12" borderId="73" xfId="0" applyNumberFormat="1" applyFont="1" applyFill="1" applyBorder="1" applyAlignment="1">
      <alignment horizontal="center"/>
    </xf>
    <xf numFmtId="44" fontId="0" fillId="12" borderId="73" xfId="3" applyNumberFormat="1" applyFont="1" applyFill="1" applyBorder="1"/>
    <xf numFmtId="0" fontId="0" fillId="12" borderId="75" xfId="0" applyNumberFormat="1" applyFont="1" applyFill="1" applyBorder="1"/>
    <xf numFmtId="2" fontId="0" fillId="12" borderId="73" xfId="3" applyNumberFormat="1" applyFont="1" applyFill="1" applyBorder="1"/>
    <xf numFmtId="44" fontId="0" fillId="8" borderId="38" xfId="3" applyFont="1" applyFill="1" applyBorder="1" applyProtection="1"/>
    <xf numFmtId="44" fontId="0" fillId="8" borderId="7" xfId="3" applyFont="1" applyFill="1" applyBorder="1" applyProtection="1"/>
    <xf numFmtId="44" fontId="19" fillId="7" borderId="78" xfId="3" applyFont="1" applyFill="1" applyBorder="1" applyProtection="1"/>
    <xf numFmtId="44" fontId="4" fillId="7" borderId="78" xfId="3" applyFont="1" applyFill="1" applyBorder="1" applyProtection="1"/>
    <xf numFmtId="2" fontId="0" fillId="8" borderId="0" xfId="0" applyNumberFormat="1" applyFill="1" applyBorder="1" applyProtection="1"/>
    <xf numFmtId="2" fontId="0" fillId="8" borderId="72" xfId="0" applyNumberFormat="1" applyFill="1" applyBorder="1" applyProtection="1"/>
    <xf numFmtId="44" fontId="12" fillId="8" borderId="38" xfId="3" applyFont="1" applyFill="1" applyBorder="1" applyProtection="1"/>
    <xf numFmtId="17" fontId="11" fillId="9" borderId="18" xfId="0" applyNumberFormat="1" applyFont="1" applyFill="1" applyBorder="1" applyAlignment="1">
      <alignment horizontal="center" vertical="center" wrapText="1"/>
    </xf>
    <xf numFmtId="44" fontId="0" fillId="13" borderId="59" xfId="3" applyFont="1" applyFill="1" applyBorder="1" applyProtection="1"/>
    <xf numFmtId="44" fontId="0" fillId="13" borderId="7" xfId="3" applyFont="1" applyFill="1" applyBorder="1" applyProtection="1"/>
    <xf numFmtId="169" fontId="8" fillId="0" borderId="20" xfId="0" applyNumberFormat="1" applyFont="1" applyBorder="1"/>
    <xf numFmtId="0" fontId="0" fillId="7" borderId="0" xfId="0" applyFill="1" applyProtection="1"/>
    <xf numFmtId="0" fontId="0" fillId="7" borderId="0" xfId="0" applyFill="1" applyAlignment="1" applyProtection="1">
      <alignment horizontal="right"/>
    </xf>
    <xf numFmtId="166" fontId="0" fillId="7" borderId="0" xfId="3" applyNumberFormat="1" applyFont="1" applyFill="1" applyAlignment="1" applyProtection="1">
      <alignment horizontal="center"/>
    </xf>
    <xf numFmtId="0" fontId="31" fillId="7" borderId="59" xfId="0" applyFont="1" applyFill="1" applyBorder="1" applyProtection="1"/>
    <xf numFmtId="0" fontId="0" fillId="7" borderId="59" xfId="0" applyFill="1" applyBorder="1" applyAlignment="1" applyProtection="1">
      <alignment horizontal="right"/>
    </xf>
    <xf numFmtId="166" fontId="0" fillId="7" borderId="59" xfId="3" applyNumberFormat="1" applyFont="1" applyFill="1" applyBorder="1" applyAlignment="1" applyProtection="1">
      <alignment horizontal="center"/>
    </xf>
    <xf numFmtId="0" fontId="0" fillId="7" borderId="59" xfId="0" applyFill="1" applyBorder="1" applyProtection="1"/>
    <xf numFmtId="0" fontId="2" fillId="7" borderId="0" xfId="0" applyFont="1" applyFill="1" applyAlignment="1" applyProtection="1">
      <alignment horizontal="center"/>
    </xf>
    <xf numFmtId="0" fontId="0" fillId="7" borderId="25" xfId="0" applyFill="1" applyBorder="1" applyProtection="1"/>
    <xf numFmtId="0" fontId="0" fillId="7" borderId="0" xfId="0" applyFill="1" applyBorder="1" applyProtection="1"/>
    <xf numFmtId="0" fontId="0" fillId="7" borderId="38" xfId="0" applyFill="1" applyBorder="1" applyProtection="1"/>
    <xf numFmtId="44" fontId="0" fillId="7" borderId="70" xfId="0" applyNumberFormat="1" applyFill="1" applyBorder="1" applyAlignment="1" applyProtection="1">
      <alignment horizontal="left"/>
    </xf>
    <xf numFmtId="44" fontId="4" fillId="7" borderId="0" xfId="0" applyNumberFormat="1" applyFont="1" applyFill="1" applyBorder="1" applyAlignment="1" applyProtection="1">
      <alignment horizontal="left"/>
    </xf>
    <xf numFmtId="44" fontId="4" fillId="7" borderId="0" xfId="0" applyNumberFormat="1" applyFont="1" applyFill="1" applyBorder="1" applyProtection="1"/>
    <xf numFmtId="0" fontId="31" fillId="13" borderId="26" xfId="0" applyFont="1" applyFill="1" applyBorder="1" applyProtection="1"/>
    <xf numFmtId="0" fontId="0" fillId="13" borderId="27" xfId="0" applyFill="1" applyBorder="1" applyProtection="1"/>
    <xf numFmtId="0" fontId="0" fillId="13" borderId="19" xfId="0" applyFill="1" applyBorder="1" applyProtection="1"/>
    <xf numFmtId="0" fontId="5" fillId="7" borderId="0" xfId="0" applyFont="1" applyFill="1" applyProtection="1"/>
    <xf numFmtId="0" fontId="0" fillId="8" borderId="25" xfId="0" applyFill="1" applyBorder="1" applyProtection="1"/>
    <xf numFmtId="0" fontId="0" fillId="8" borderId="0" xfId="0" applyFill="1" applyBorder="1" applyProtection="1"/>
    <xf numFmtId="0" fontId="0" fillId="8" borderId="38" xfId="0" applyFill="1" applyBorder="1" applyProtection="1"/>
    <xf numFmtId="0" fontId="0" fillId="8" borderId="0" xfId="0" applyFill="1" applyBorder="1" applyAlignment="1" applyProtection="1">
      <alignment horizontal="center"/>
    </xf>
    <xf numFmtId="0" fontId="0" fillId="8" borderId="38" xfId="0" applyFill="1" applyBorder="1" applyAlignment="1" applyProtection="1">
      <alignment horizontal="center"/>
    </xf>
    <xf numFmtId="14" fontId="0" fillId="8" borderId="0" xfId="0" applyNumberFormat="1" applyFill="1" applyBorder="1" applyAlignment="1" applyProtection="1">
      <alignment horizontal="center"/>
    </xf>
    <xf numFmtId="0" fontId="30" fillId="13" borderId="59" xfId="0" applyFont="1" applyFill="1" applyBorder="1" applyProtection="1"/>
    <xf numFmtId="0" fontId="0" fillId="13" borderId="59" xfId="0" applyFill="1" applyBorder="1" applyProtection="1"/>
    <xf numFmtId="0" fontId="0" fillId="13" borderId="7" xfId="0" applyFill="1" applyBorder="1" applyProtection="1"/>
    <xf numFmtId="44" fontId="0" fillId="8" borderId="60" xfId="3" applyFont="1" applyFill="1" applyBorder="1" applyProtection="1"/>
    <xf numFmtId="0" fontId="0" fillId="8" borderId="0" xfId="0" applyFill="1" applyBorder="1" applyAlignment="1" applyProtection="1">
      <alignment horizontal="left" indent="2"/>
    </xf>
    <xf numFmtId="44" fontId="0" fillId="8" borderId="0" xfId="3" applyFont="1" applyFill="1" applyBorder="1" applyProtection="1"/>
    <xf numFmtId="0" fontId="0" fillId="8" borderId="59" xfId="0" applyFill="1" applyBorder="1" applyAlignment="1" applyProtection="1">
      <alignment horizontal="left" indent="1"/>
    </xf>
    <xf numFmtId="0" fontId="0" fillId="8" borderId="59" xfId="0" applyFill="1" applyBorder="1" applyProtection="1"/>
    <xf numFmtId="44" fontId="0" fillId="8" borderId="59" xfId="3" applyFont="1" applyFill="1" applyBorder="1" applyProtection="1"/>
    <xf numFmtId="0" fontId="0" fillId="8" borderId="7" xfId="0" applyFill="1" applyBorder="1" applyProtection="1"/>
    <xf numFmtId="0" fontId="0" fillId="8" borderId="0" xfId="0" applyFill="1" applyBorder="1" applyAlignment="1" applyProtection="1">
      <alignment horizontal="left" indent="1"/>
    </xf>
    <xf numFmtId="0" fontId="0" fillId="8" borderId="0" xfId="0" applyFill="1" applyBorder="1" applyAlignment="1" applyProtection="1">
      <alignment horizontal="left"/>
    </xf>
    <xf numFmtId="44" fontId="0" fillId="8" borderId="38" xfId="0" applyNumberFormat="1" applyFill="1" applyBorder="1" applyProtection="1"/>
    <xf numFmtId="44" fontId="0" fillId="7" borderId="0" xfId="3" applyFont="1" applyFill="1" applyProtection="1"/>
    <xf numFmtId="44" fontId="0" fillId="8" borderId="71" xfId="3" applyFont="1" applyFill="1" applyBorder="1" applyProtection="1"/>
    <xf numFmtId="44" fontId="0" fillId="7" borderId="0" xfId="0" applyNumberFormat="1" applyFill="1" applyProtection="1"/>
    <xf numFmtId="44" fontId="0" fillId="8" borderId="78" xfId="0" applyNumberFormat="1" applyFill="1" applyBorder="1" applyProtection="1"/>
    <xf numFmtId="0" fontId="4" fillId="7" borderId="0" xfId="0" applyFont="1" applyFill="1" applyBorder="1" applyProtection="1"/>
    <xf numFmtId="44" fontId="4" fillId="7" borderId="78" xfId="0" applyNumberFormat="1" applyFont="1" applyFill="1" applyBorder="1" applyProtection="1"/>
    <xf numFmtId="2" fontId="0" fillId="7" borderId="0" xfId="0" applyNumberFormat="1" applyFill="1" applyProtection="1"/>
    <xf numFmtId="0" fontId="29" fillId="13" borderId="59" xfId="0" applyFont="1" applyFill="1" applyBorder="1" applyProtection="1"/>
    <xf numFmtId="0" fontId="0" fillId="8" borderId="0" xfId="0" applyFill="1" applyBorder="1" applyAlignment="1" applyProtection="1">
      <alignment horizontal="right"/>
    </xf>
    <xf numFmtId="0" fontId="24" fillId="8" borderId="0" xfId="0" applyFont="1" applyFill="1" applyBorder="1" applyProtection="1"/>
    <xf numFmtId="0" fontId="0" fillId="13" borderId="59" xfId="0" applyFill="1" applyBorder="1" applyAlignment="1" applyProtection="1">
      <alignment horizontal="right"/>
    </xf>
    <xf numFmtId="44" fontId="4" fillId="7" borderId="0" xfId="3" applyFont="1" applyFill="1" applyBorder="1" applyProtection="1"/>
    <xf numFmtId="0" fontId="0" fillId="8" borderId="76" xfId="0" applyFill="1" applyBorder="1" applyProtection="1"/>
    <xf numFmtId="44" fontId="0" fillId="8" borderId="76" xfId="3" applyFont="1" applyFill="1" applyBorder="1" applyProtection="1"/>
    <xf numFmtId="44" fontId="0" fillId="8" borderId="77" xfId="0" applyNumberFormat="1" applyFill="1" applyBorder="1" applyProtection="1"/>
    <xf numFmtId="0" fontId="0" fillId="8" borderId="6" xfId="0" applyFill="1" applyBorder="1" applyProtection="1"/>
    <xf numFmtId="0" fontId="0" fillId="8" borderId="59" xfId="0" applyFill="1" applyBorder="1" applyAlignment="1" applyProtection="1">
      <alignment horizontal="right"/>
    </xf>
    <xf numFmtId="0" fontId="0" fillId="7" borderId="0" xfId="0" applyFill="1" applyBorder="1" applyAlignment="1" applyProtection="1">
      <alignment horizontal="right"/>
    </xf>
    <xf numFmtId="0" fontId="3" fillId="13" borderId="59" xfId="0" applyFont="1" applyFill="1" applyBorder="1" applyProtection="1"/>
    <xf numFmtId="44" fontId="0" fillId="8" borderId="7" xfId="0" applyNumberFormat="1" applyFill="1" applyBorder="1" applyProtection="1"/>
    <xf numFmtId="0" fontId="0" fillId="8" borderId="22" xfId="0" applyFill="1" applyBorder="1" applyProtection="1"/>
    <xf numFmtId="0" fontId="0" fillId="8" borderId="23" xfId="0" applyFill="1" applyBorder="1" applyProtection="1"/>
    <xf numFmtId="0" fontId="0" fillId="8" borderId="24" xfId="0" applyFill="1" applyBorder="1" applyProtection="1"/>
    <xf numFmtId="44" fontId="0" fillId="8" borderId="59" xfId="0" applyNumberFormat="1" applyFill="1" applyBorder="1" applyProtection="1"/>
    <xf numFmtId="0" fontId="3" fillId="11" borderId="59" xfId="0" applyFont="1" applyFill="1" applyBorder="1" applyProtection="1"/>
    <xf numFmtId="0" fontId="0" fillId="11" borderId="59" xfId="0" applyFill="1" applyBorder="1" applyProtection="1"/>
    <xf numFmtId="0" fontId="0" fillId="11" borderId="59" xfId="0" applyFill="1" applyBorder="1" applyAlignment="1" applyProtection="1">
      <alignment horizontal="right"/>
    </xf>
    <xf numFmtId="44" fontId="0" fillId="11" borderId="59" xfId="0" applyNumberFormat="1" applyFill="1" applyBorder="1" applyProtection="1"/>
    <xf numFmtId="0" fontId="0" fillId="8" borderId="23" xfId="0" applyFill="1" applyBorder="1" applyAlignment="1" applyProtection="1">
      <alignment horizontal="right"/>
    </xf>
    <xf numFmtId="44" fontId="0" fillId="8" borderId="23" xfId="0" applyNumberFormat="1" applyFill="1" applyBorder="1" applyProtection="1"/>
    <xf numFmtId="44" fontId="0" fillId="8" borderId="24" xfId="0" applyNumberFormat="1" applyFill="1" applyBorder="1" applyProtection="1"/>
    <xf numFmtId="0" fontId="29" fillId="11" borderId="59" xfId="0" applyFont="1" applyFill="1" applyBorder="1" applyProtection="1"/>
    <xf numFmtId="0" fontId="0" fillId="11" borderId="7" xfId="0" applyFill="1" applyBorder="1" applyProtection="1"/>
    <xf numFmtId="0" fontId="2" fillId="8" borderId="0" xfId="0" applyFont="1" applyFill="1" applyBorder="1" applyProtection="1"/>
    <xf numFmtId="0" fontId="0" fillId="8" borderId="0" xfId="0" applyFill="1" applyBorder="1" applyAlignment="1" applyProtection="1"/>
    <xf numFmtId="0" fontId="2" fillId="8" borderId="0" xfId="0" applyFont="1" applyFill="1" applyBorder="1" applyAlignment="1" applyProtection="1">
      <alignment horizontal="right"/>
    </xf>
    <xf numFmtId="0" fontId="2" fillId="8" borderId="0" xfId="0" applyFont="1" applyFill="1" applyBorder="1" applyAlignment="1" applyProtection="1">
      <alignment vertical="top"/>
    </xf>
    <xf numFmtId="0" fontId="2" fillId="8" borderId="0" xfId="0" applyFont="1" applyFill="1" applyBorder="1" applyAlignment="1" applyProtection="1">
      <alignment horizontal="right" vertical="top"/>
    </xf>
    <xf numFmtId="0" fontId="2" fillId="8" borderId="0" xfId="0" applyFont="1" applyFill="1" applyBorder="1" applyAlignment="1" applyProtection="1">
      <alignment horizontal="left"/>
    </xf>
    <xf numFmtId="44" fontId="5" fillId="8" borderId="0" xfId="0" applyNumberFormat="1" applyFont="1" applyFill="1" applyBorder="1" applyProtection="1"/>
    <xf numFmtId="44" fontId="4" fillId="8" borderId="38" xfId="0" applyNumberFormat="1" applyFont="1" applyFill="1" applyBorder="1" applyProtection="1"/>
    <xf numFmtId="2" fontId="0" fillId="11" borderId="59" xfId="0" applyNumberFormat="1" applyFill="1" applyBorder="1" applyProtection="1"/>
    <xf numFmtId="0" fontId="29" fillId="8" borderId="0" xfId="0" applyFont="1" applyFill="1" applyBorder="1" applyProtection="1"/>
    <xf numFmtId="0" fontId="0" fillId="8" borderId="0" xfId="0" applyFill="1" applyBorder="1" applyAlignment="1" applyProtection="1">
      <alignment horizontal="right" indent="1"/>
    </xf>
    <xf numFmtId="0" fontId="0" fillId="8" borderId="72" xfId="0" applyFill="1" applyBorder="1" applyProtection="1"/>
    <xf numFmtId="0" fontId="0" fillId="8" borderId="72" xfId="0" applyFill="1" applyBorder="1" applyAlignment="1" applyProtection="1">
      <alignment horizontal="left" indent="1"/>
    </xf>
    <xf numFmtId="44" fontId="0" fillId="8" borderId="0" xfId="0" applyNumberFormat="1" applyFill="1" applyBorder="1" applyProtection="1"/>
    <xf numFmtId="44" fontId="0" fillId="13" borderId="59" xfId="0" applyNumberFormat="1" applyFill="1" applyBorder="1" applyProtection="1"/>
    <xf numFmtId="0" fontId="0" fillId="8" borderId="0" xfId="0" applyFill="1" applyProtection="1"/>
    <xf numFmtId="0" fontId="0" fillId="8" borderId="0" xfId="0" applyFont="1" applyFill="1" applyBorder="1" applyAlignment="1" applyProtection="1">
      <alignment horizontal="left" indent="4"/>
    </xf>
    <xf numFmtId="0" fontId="0" fillId="8" borderId="0" xfId="0" applyFill="1" applyBorder="1" applyAlignment="1" applyProtection="1">
      <alignment horizontal="left" indent="4"/>
    </xf>
    <xf numFmtId="2" fontId="0" fillId="7" borderId="60" xfId="0" applyNumberFormat="1" applyFill="1" applyBorder="1" applyAlignment="1" applyProtection="1">
      <alignment horizontal="center"/>
    </xf>
    <xf numFmtId="0" fontId="26" fillId="8" borderId="0" xfId="0" applyFont="1" applyFill="1" applyBorder="1" applyAlignment="1" applyProtection="1">
      <alignment horizontal="left" indent="1"/>
    </xf>
    <xf numFmtId="0" fontId="0" fillId="8" borderId="0" xfId="0" applyFill="1" applyBorder="1" applyAlignment="1" applyProtection="1">
      <alignment horizontal="left" indent="6"/>
    </xf>
    <xf numFmtId="0" fontId="0" fillId="7" borderId="60" xfId="0" applyFill="1" applyBorder="1" applyAlignment="1" applyProtection="1">
      <alignment horizontal="center"/>
    </xf>
    <xf numFmtId="0" fontId="26" fillId="8" borderId="0" xfId="0" applyFont="1" applyFill="1" applyBorder="1" applyAlignment="1" applyProtection="1">
      <alignment horizontal="left" indent="2"/>
    </xf>
    <xf numFmtId="0" fontId="3" fillId="5" borderId="59" xfId="0" applyFont="1" applyFill="1" applyBorder="1" applyProtection="1"/>
    <xf numFmtId="0" fontId="0" fillId="5" borderId="59" xfId="0" applyFill="1" applyBorder="1" applyProtection="1"/>
    <xf numFmtId="14" fontId="0" fillId="7" borderId="0" xfId="0" applyNumberFormat="1" applyFill="1" applyAlignment="1" applyProtection="1">
      <alignment horizontal="center"/>
    </xf>
    <xf numFmtId="0" fontId="8" fillId="7" borderId="20" xfId="0" applyFont="1" applyFill="1" applyBorder="1" applyProtection="1"/>
    <xf numFmtId="0" fontId="8" fillId="7" borderId="20" xfId="0" applyFont="1" applyFill="1" applyBorder="1" applyAlignment="1" applyProtection="1">
      <alignment horizontal="center"/>
    </xf>
    <xf numFmtId="14" fontId="8" fillId="7" borderId="20" xfId="0" applyNumberFormat="1" applyFont="1" applyFill="1" applyBorder="1" applyAlignment="1" applyProtection="1">
      <alignment horizontal="center"/>
    </xf>
    <xf numFmtId="0" fontId="8" fillId="7" borderId="5" xfId="0" applyFont="1" applyFill="1" applyBorder="1" applyProtection="1"/>
    <xf numFmtId="0" fontId="8" fillId="7" borderId="5" xfId="0" applyFont="1" applyFill="1" applyBorder="1" applyAlignment="1" applyProtection="1">
      <alignment horizontal="center" vertical="center"/>
    </xf>
    <xf numFmtId="14" fontId="8" fillId="7" borderId="5" xfId="0" applyNumberFormat="1" applyFont="1" applyFill="1" applyBorder="1" applyAlignment="1" applyProtection="1">
      <alignment horizontal="center"/>
    </xf>
    <xf numFmtId="0" fontId="0" fillId="7" borderId="83" xfId="0" applyFill="1" applyBorder="1" applyProtection="1"/>
    <xf numFmtId="0" fontId="0" fillId="7" borderId="77" xfId="0" applyFill="1" applyBorder="1" applyProtection="1"/>
    <xf numFmtId="0" fontId="0" fillId="7" borderId="84" xfId="0" applyFill="1" applyBorder="1" applyProtection="1"/>
    <xf numFmtId="44" fontId="0" fillId="7" borderId="85" xfId="0" applyNumberFormat="1" applyFill="1" applyBorder="1" applyAlignment="1" applyProtection="1">
      <alignment horizontal="left"/>
    </xf>
    <xf numFmtId="0" fontId="0" fillId="7" borderId="86" xfId="0" applyFill="1" applyBorder="1" applyProtection="1"/>
    <xf numFmtId="0" fontId="0" fillId="7" borderId="72" xfId="0" applyFill="1" applyBorder="1" applyProtection="1"/>
    <xf numFmtId="0" fontId="0" fillId="7" borderId="80" xfId="0" applyFill="1" applyBorder="1" applyProtection="1"/>
    <xf numFmtId="44" fontId="0" fillId="7" borderId="87" xfId="0" applyNumberFormat="1" applyFill="1" applyBorder="1" applyAlignment="1" applyProtection="1">
      <alignment horizontal="left"/>
    </xf>
    <xf numFmtId="0" fontId="0" fillId="7" borderId="88" xfId="0" applyFill="1" applyBorder="1" applyProtection="1"/>
    <xf numFmtId="0" fontId="0" fillId="7" borderId="76" xfId="0" applyFill="1" applyBorder="1" applyProtection="1"/>
    <xf numFmtId="0" fontId="0" fillId="7" borderId="81" xfId="0" applyFill="1" applyBorder="1" applyProtection="1"/>
    <xf numFmtId="44" fontId="0" fillId="7" borderId="82" xfId="3" applyFont="1" applyFill="1" applyBorder="1" applyAlignment="1" applyProtection="1">
      <alignment horizontal="left"/>
    </xf>
    <xf numFmtId="171" fontId="0" fillId="7" borderId="82" xfId="0" applyNumberFormat="1" applyFill="1" applyBorder="1" applyAlignment="1" applyProtection="1">
      <alignment horizontal="right"/>
    </xf>
    <xf numFmtId="44" fontId="0" fillId="7" borderId="82" xfId="0" applyNumberFormat="1" applyFill="1" applyBorder="1" applyAlignment="1" applyProtection="1">
      <alignment horizontal="left"/>
    </xf>
    <xf numFmtId="44" fontId="13" fillId="7" borderId="82" xfId="0" applyNumberFormat="1" applyFont="1" applyFill="1" applyBorder="1" applyAlignment="1" applyProtection="1">
      <alignment horizontal="left"/>
    </xf>
    <xf numFmtId="0" fontId="0" fillId="7" borderId="90" xfId="0" applyFill="1" applyBorder="1" applyProtection="1"/>
    <xf numFmtId="0" fontId="0" fillId="7" borderId="34" xfId="0" applyFill="1" applyBorder="1" applyProtection="1"/>
    <xf numFmtId="0" fontId="0" fillId="7" borderId="78" xfId="0" applyFill="1" applyBorder="1" applyProtection="1"/>
    <xf numFmtId="44" fontId="2" fillId="7" borderId="89" xfId="0" applyNumberFormat="1" applyFont="1" applyFill="1" applyBorder="1" applyAlignment="1" applyProtection="1">
      <alignment horizontal="left"/>
    </xf>
    <xf numFmtId="44" fontId="2" fillId="7" borderId="89" xfId="3" applyFont="1" applyFill="1" applyBorder="1" applyAlignment="1" applyProtection="1">
      <alignment horizontal="right"/>
    </xf>
    <xf numFmtId="2" fontId="0" fillId="7" borderId="60" xfId="0" applyNumberFormat="1" applyFill="1" applyBorder="1" applyProtection="1"/>
    <xf numFmtId="44" fontId="0" fillId="8" borderId="0" xfId="1" applyNumberFormat="1" applyFont="1" applyFill="1" applyBorder="1" applyProtection="1"/>
    <xf numFmtId="2" fontId="0" fillId="5" borderId="60" xfId="0" applyNumberFormat="1" applyFill="1" applyBorder="1" applyProtection="1"/>
    <xf numFmtId="2" fontId="0" fillId="10" borderId="91" xfId="0" applyNumberFormat="1" applyFill="1" applyBorder="1" applyProtection="1">
      <protection locked="0"/>
    </xf>
    <xf numFmtId="0" fontId="0" fillId="8" borderId="77" xfId="0" applyFill="1" applyBorder="1" applyProtection="1"/>
    <xf numFmtId="44" fontId="12" fillId="8" borderId="84" xfId="0" applyNumberFormat="1" applyFont="1" applyFill="1" applyBorder="1" applyProtection="1"/>
    <xf numFmtId="44" fontId="4" fillId="8" borderId="0" xfId="1" applyNumberFormat="1" applyFont="1" applyFill="1" applyBorder="1" applyProtection="1"/>
    <xf numFmtId="9" fontId="0" fillId="7" borderId="0" xfId="1" applyFont="1" applyFill="1" applyProtection="1"/>
    <xf numFmtId="0" fontId="0" fillId="8" borderId="59" xfId="0" applyFill="1" applyBorder="1" applyAlignment="1" applyProtection="1">
      <alignment horizontal="left" indent="4"/>
    </xf>
    <xf numFmtId="44" fontId="2" fillId="7" borderId="60" xfId="3" applyFont="1" applyFill="1" applyBorder="1" applyProtection="1"/>
    <xf numFmtId="44" fontId="2" fillId="7" borderId="77" xfId="0" applyNumberFormat="1" applyFont="1" applyFill="1" applyBorder="1" applyAlignment="1" applyProtection="1">
      <alignment horizontal="left"/>
    </xf>
    <xf numFmtId="1" fontId="0" fillId="10" borderId="0" xfId="3" applyNumberFormat="1" applyFont="1" applyFill="1" applyAlignment="1" applyProtection="1">
      <alignment horizontal="center"/>
      <protection locked="0"/>
    </xf>
    <xf numFmtId="44" fontId="13" fillId="7" borderId="76" xfId="3" applyFont="1" applyFill="1" applyBorder="1" applyProtection="1"/>
    <xf numFmtId="0" fontId="8" fillId="10" borderId="20" xfId="0" applyFont="1" applyFill="1" applyBorder="1" applyAlignment="1" applyProtection="1">
      <alignment horizontal="left"/>
      <protection locked="0"/>
    </xf>
    <xf numFmtId="14" fontId="7" fillId="10" borderId="20" xfId="2" applyNumberFormat="1" applyFont="1" applyFill="1" applyBorder="1" applyAlignment="1" applyProtection="1">
      <alignment horizontal="left" wrapText="1"/>
      <protection locked="0" hidden="1"/>
    </xf>
    <xf numFmtId="0" fontId="8" fillId="10" borderId="5" xfId="0" applyFont="1" applyFill="1" applyBorder="1" applyAlignment="1" applyProtection="1">
      <alignment horizontal="left"/>
      <protection locked="0"/>
    </xf>
    <xf numFmtId="14" fontId="7" fillId="10" borderId="5" xfId="2" applyNumberFormat="1" applyFont="1" applyFill="1" applyBorder="1" applyAlignment="1" applyProtection="1">
      <alignment horizontal="left" wrapText="1"/>
      <protection locked="0" hidden="1"/>
    </xf>
    <xf numFmtId="0" fontId="0" fillId="14" borderId="65" xfId="0" applyFill="1" applyBorder="1"/>
    <xf numFmtId="0" fontId="2" fillId="8" borderId="59" xfId="0" applyFont="1" applyFill="1" applyBorder="1" applyProtection="1"/>
    <xf numFmtId="2" fontId="0" fillId="8" borderId="59" xfId="0" applyNumberFormat="1" applyFill="1" applyBorder="1" applyProtection="1"/>
    <xf numFmtId="0" fontId="2" fillId="8" borderId="76" xfId="0" applyFont="1" applyFill="1" applyBorder="1" applyProtection="1"/>
    <xf numFmtId="44" fontId="4" fillId="7" borderId="76" xfId="3" applyFont="1" applyFill="1" applyBorder="1" applyProtection="1"/>
    <xf numFmtId="0" fontId="0" fillId="7" borderId="21" xfId="0" applyFill="1" applyBorder="1" applyProtection="1"/>
    <xf numFmtId="0" fontId="0" fillId="7" borderId="37" xfId="0" applyFill="1" applyBorder="1" applyProtection="1"/>
    <xf numFmtId="0" fontId="0" fillId="7" borderId="36" xfId="0" applyFill="1" applyBorder="1" applyProtection="1"/>
    <xf numFmtId="44" fontId="0" fillId="8" borderId="76" xfId="0" applyNumberFormat="1" applyFill="1" applyBorder="1" applyProtection="1"/>
    <xf numFmtId="44" fontId="4" fillId="7" borderId="76" xfId="0" applyNumberFormat="1" applyFont="1" applyFill="1" applyBorder="1" applyProtection="1"/>
    <xf numFmtId="44" fontId="2" fillId="8" borderId="76" xfId="0" applyNumberFormat="1" applyFont="1" applyFill="1" applyBorder="1" applyAlignment="1" applyProtection="1">
      <alignment horizontal="center"/>
    </xf>
    <xf numFmtId="44" fontId="0" fillId="7" borderId="93" xfId="3" applyFont="1" applyFill="1" applyBorder="1"/>
    <xf numFmtId="0" fontId="0" fillId="7" borderId="10" xfId="0" applyFill="1" applyBorder="1" applyAlignment="1">
      <alignment horizontal="left" vertical="center" wrapText="1"/>
    </xf>
    <xf numFmtId="9" fontId="0" fillId="7" borderId="12" xfId="1" applyFont="1" applyFill="1" applyBorder="1"/>
    <xf numFmtId="9" fontId="0" fillId="7" borderId="67" xfId="1" applyFont="1" applyFill="1" applyBorder="1"/>
    <xf numFmtId="0" fontId="0" fillId="7" borderId="66" xfId="0" applyFill="1" applyBorder="1" applyAlignment="1">
      <alignment horizontal="left" vertical="center"/>
    </xf>
    <xf numFmtId="44" fontId="0" fillId="7" borderId="68" xfId="3" applyFont="1" applyFill="1" applyBorder="1"/>
    <xf numFmtId="44" fontId="0" fillId="8" borderId="81" xfId="3" applyFont="1" applyFill="1" applyBorder="1" applyProtection="1"/>
    <xf numFmtId="0" fontId="13" fillId="8" borderId="0" xfId="0" applyFont="1" applyFill="1" applyBorder="1" applyProtection="1"/>
    <xf numFmtId="0" fontId="13" fillId="8" borderId="79" xfId="0" applyFont="1" applyFill="1" applyBorder="1" applyProtection="1"/>
    <xf numFmtId="44" fontId="13" fillId="8" borderId="60" xfId="0" applyNumberFormat="1" applyFont="1" applyFill="1" applyBorder="1" applyProtection="1"/>
    <xf numFmtId="44" fontId="13" fillId="8" borderId="38" xfId="0" applyNumberFormat="1" applyFont="1" applyFill="1" applyBorder="1" applyProtection="1"/>
    <xf numFmtId="44" fontId="13" fillId="8" borderId="60" xfId="3" applyFont="1" applyFill="1" applyBorder="1" applyProtection="1"/>
    <xf numFmtId="44" fontId="13" fillId="8" borderId="80" xfId="0" applyNumberFormat="1" applyFont="1" applyFill="1" applyBorder="1" applyProtection="1"/>
    <xf numFmtId="44" fontId="0" fillId="8" borderId="0" xfId="3" applyFont="1" applyFill="1" applyBorder="1" applyProtection="1">
      <protection locked="0"/>
    </xf>
    <xf numFmtId="0" fontId="0" fillId="10" borderId="5" xfId="0" applyFill="1" applyBorder="1" applyAlignment="1" applyProtection="1">
      <alignment horizontal="left"/>
      <protection locked="0"/>
    </xf>
    <xf numFmtId="0" fontId="8" fillId="7" borderId="20" xfId="0" applyFont="1" applyFill="1" applyBorder="1" applyAlignment="1" applyProtection="1">
      <alignment horizontal="left"/>
    </xf>
    <xf numFmtId="0" fontId="8" fillId="7" borderId="5" xfId="0" applyFont="1" applyFill="1" applyBorder="1" applyAlignment="1" applyProtection="1">
      <alignment horizontal="left"/>
    </xf>
    <xf numFmtId="0" fontId="8" fillId="7" borderId="20" xfId="0" applyFont="1" applyFill="1" applyBorder="1" applyAlignment="1">
      <alignment horizontal="left" vertical="center"/>
    </xf>
    <xf numFmtId="44" fontId="0" fillId="7" borderId="11" xfId="3" applyFont="1" applyFill="1" applyBorder="1"/>
    <xf numFmtId="0" fontId="0" fillId="7" borderId="86" xfId="0" applyFill="1" applyBorder="1" applyAlignment="1">
      <alignment horizontal="left"/>
    </xf>
    <xf numFmtId="0" fontId="0" fillId="7" borderId="88" xfId="0" applyFill="1" applyBorder="1" applyAlignment="1">
      <alignment horizontal="left"/>
    </xf>
    <xf numFmtId="0" fontId="0" fillId="7" borderId="66" xfId="0" applyFill="1" applyBorder="1" applyAlignment="1">
      <alignment horizontal="left" vertical="center" wrapText="1"/>
    </xf>
    <xf numFmtId="44" fontId="0" fillId="7" borderId="18" xfId="3" applyFont="1" applyFill="1" applyBorder="1"/>
    <xf numFmtId="0" fontId="0" fillId="0" borderId="0" xfId="0" applyBorder="1" applyProtection="1">
      <protection locked="0"/>
    </xf>
    <xf numFmtId="0" fontId="0" fillId="0" borderId="38" xfId="0" applyBorder="1" applyProtection="1">
      <protection locked="0"/>
    </xf>
    <xf numFmtId="0" fontId="36" fillId="0" borderId="0" xfId="8" applyFont="1" applyAlignment="1">
      <alignment horizontal="center"/>
    </xf>
    <xf numFmtId="0" fontId="18" fillId="8" borderId="0" xfId="0" applyFont="1" applyFill="1" applyBorder="1" applyProtection="1"/>
    <xf numFmtId="0" fontId="2" fillId="7" borderId="69" xfId="0" applyFont="1" applyFill="1" applyBorder="1" applyAlignment="1" applyProtection="1">
      <alignment horizontal="center"/>
    </xf>
    <xf numFmtId="0" fontId="0" fillId="11" borderId="65" xfId="0" applyFill="1" applyBorder="1"/>
    <xf numFmtId="44" fontId="2" fillId="8" borderId="76" xfId="0" applyNumberFormat="1" applyFont="1" applyFill="1" applyBorder="1" applyAlignment="1" applyProtection="1">
      <alignment horizontal="right"/>
    </xf>
    <xf numFmtId="168" fontId="0" fillId="7" borderId="5" xfId="3" applyNumberFormat="1" applyFont="1" applyFill="1" applyBorder="1" applyAlignment="1">
      <alignment horizontal="center"/>
    </xf>
    <xf numFmtId="168" fontId="0" fillId="7" borderId="20" xfId="3" applyNumberFormat="1" applyFont="1" applyFill="1" applyBorder="1" applyAlignment="1">
      <alignment horizontal="center"/>
    </xf>
    <xf numFmtId="168" fontId="2" fillId="7" borderId="18" xfId="0" applyNumberFormat="1" applyFont="1" applyFill="1" applyBorder="1" applyAlignment="1">
      <alignment horizontal="center" vertical="center" wrapText="1"/>
    </xf>
    <xf numFmtId="44" fontId="0" fillId="0" borderId="20" xfId="1" applyNumberFormat="1" applyFont="1" applyFill="1" applyBorder="1"/>
    <xf numFmtId="14" fontId="0" fillId="7" borderId="72" xfId="0" applyNumberFormat="1" applyFont="1" applyFill="1" applyBorder="1" applyAlignment="1">
      <alignment horizontal="center"/>
    </xf>
    <xf numFmtId="0" fontId="15" fillId="7" borderId="24" xfId="0" applyFont="1" applyFill="1" applyBorder="1" applyAlignment="1">
      <alignment horizontal="center" vertical="center"/>
    </xf>
    <xf numFmtId="44" fontId="4" fillId="7" borderId="95" xfId="0" applyNumberFormat="1" applyFont="1" applyFill="1" applyBorder="1" applyAlignment="1" applyProtection="1">
      <alignment horizontal="left"/>
    </xf>
    <xf numFmtId="14" fontId="9" fillId="9" borderId="27" xfId="0" applyNumberFormat="1" applyFont="1" applyFill="1" applyBorder="1" applyAlignment="1">
      <alignment horizontal="center" vertical="center"/>
    </xf>
    <xf numFmtId="14" fontId="8" fillId="7" borderId="31" xfId="0" applyNumberFormat="1" applyFont="1" applyFill="1" applyBorder="1" applyAlignment="1">
      <alignment horizontal="center"/>
    </xf>
    <xf numFmtId="14" fontId="9" fillId="9" borderId="26" xfId="0" applyNumberFormat="1" applyFont="1" applyFill="1" applyBorder="1" applyAlignment="1">
      <alignment horizontal="center" vertical="center" wrapText="1"/>
    </xf>
    <xf numFmtId="14" fontId="8" fillId="7" borderId="96" xfId="0" applyNumberFormat="1" applyFont="1" applyFill="1" applyBorder="1" applyAlignment="1">
      <alignment horizontal="left"/>
    </xf>
    <xf numFmtId="44" fontId="0" fillId="0" borderId="94" xfId="3" applyFont="1" applyBorder="1"/>
    <xf numFmtId="14" fontId="8" fillId="7" borderId="66" xfId="0" applyNumberFormat="1" applyFont="1" applyFill="1" applyBorder="1" applyAlignment="1">
      <alignment horizontal="left"/>
    </xf>
    <xf numFmtId="0" fontId="0" fillId="7" borderId="68" xfId="0" applyFill="1" applyBorder="1" applyAlignment="1">
      <alignment horizontal="center"/>
    </xf>
    <xf numFmtId="44" fontId="0" fillId="7" borderId="12" xfId="3" applyFont="1" applyFill="1" applyBorder="1" applyAlignment="1">
      <alignment horizontal="center"/>
    </xf>
    <xf numFmtId="168" fontId="0" fillId="7" borderId="12" xfId="3" applyNumberFormat="1" applyFont="1" applyFill="1" applyBorder="1" applyAlignment="1">
      <alignment horizontal="center"/>
    </xf>
    <xf numFmtId="168" fontId="0" fillId="7" borderId="68" xfId="3" applyNumberFormat="1" applyFont="1" applyFill="1" applyBorder="1" applyAlignment="1">
      <alignment horizontal="center"/>
    </xf>
    <xf numFmtId="44" fontId="0" fillId="7" borderId="68" xfId="3" applyFont="1" applyFill="1" applyBorder="1" applyAlignment="1">
      <alignment horizontal="center"/>
    </xf>
    <xf numFmtId="0" fontId="14" fillId="7" borderId="0" xfId="0" applyFont="1" applyFill="1"/>
    <xf numFmtId="0" fontId="0" fillId="7" borderId="0" xfId="0" applyFill="1"/>
    <xf numFmtId="0" fontId="4" fillId="7" borderId="0" xfId="0" applyFont="1" applyFill="1"/>
    <xf numFmtId="0" fontId="0" fillId="15" borderId="0" xfId="0" applyFill="1"/>
    <xf numFmtId="0" fontId="39" fillId="7" borderId="0" xfId="0" applyFont="1" applyFill="1"/>
    <xf numFmtId="0" fontId="2" fillId="7" borderId="0" xfId="0" applyFont="1" applyFill="1" applyAlignment="1">
      <alignment horizontal="left" vertical="top"/>
    </xf>
    <xf numFmtId="0" fontId="0" fillId="7" borderId="0" xfId="0" applyFill="1" applyAlignment="1">
      <alignment vertical="top"/>
    </xf>
    <xf numFmtId="0" fontId="0" fillId="7" borderId="0" xfId="0" applyFill="1" applyAlignment="1">
      <alignment horizontal="left" vertical="top"/>
    </xf>
    <xf numFmtId="0" fontId="2" fillId="7" borderId="0" xfId="0" applyFont="1" applyFill="1" applyAlignment="1">
      <alignment vertical="top"/>
    </xf>
    <xf numFmtId="0" fontId="2" fillId="7" borderId="0" xfId="0" applyFont="1" applyFill="1" applyAlignment="1">
      <alignment vertical="center"/>
    </xf>
    <xf numFmtId="0" fontId="2" fillId="7" borderId="0" xfId="0" applyFont="1" applyFill="1"/>
    <xf numFmtId="0" fontId="37" fillId="7" borderId="0" xfId="0" applyFont="1" applyFill="1"/>
    <xf numFmtId="0" fontId="38" fillId="7" borderId="0" xfId="0" applyFont="1" applyFill="1"/>
    <xf numFmtId="0" fontId="0" fillId="7" borderId="0" xfId="0" applyFill="1" applyBorder="1" applyAlignment="1">
      <alignment horizontal="left" wrapText="1"/>
    </xf>
    <xf numFmtId="14" fontId="0" fillId="7" borderId="72" xfId="0" applyNumberFormat="1" applyFont="1" applyFill="1" applyBorder="1"/>
    <xf numFmtId="0" fontId="25" fillId="7" borderId="0" xfId="0" applyFont="1" applyFill="1" applyBorder="1" applyAlignment="1" applyProtection="1">
      <alignment vertical="center"/>
    </xf>
    <xf numFmtId="0" fontId="0" fillId="7" borderId="0" xfId="0" applyFill="1" applyAlignment="1">
      <alignment horizontal="center"/>
    </xf>
    <xf numFmtId="0" fontId="40" fillId="7" borderId="0" xfId="0" applyFont="1" applyFill="1" applyAlignment="1">
      <alignment vertical="top"/>
    </xf>
    <xf numFmtId="0" fontId="41" fillId="7" borderId="0" xfId="0" applyFont="1" applyFill="1" applyAlignment="1">
      <alignment vertical="top"/>
    </xf>
    <xf numFmtId="0" fontId="14" fillId="7" borderId="0" xfId="0" applyFont="1" applyFill="1" applyAlignment="1">
      <alignment vertical="top"/>
    </xf>
    <xf numFmtId="0" fontId="39" fillId="7" borderId="0" xfId="0" applyFont="1" applyFill="1" applyAlignment="1">
      <alignment vertical="top"/>
    </xf>
    <xf numFmtId="44" fontId="0" fillId="0" borderId="20" xfId="3" applyFont="1" applyBorder="1" applyAlignment="1">
      <alignment horizontal="center"/>
    </xf>
    <xf numFmtId="0" fontId="0" fillId="7" borderId="0" xfId="0" applyFill="1" applyAlignment="1">
      <alignment horizontal="left"/>
    </xf>
    <xf numFmtId="44" fontId="0" fillId="7" borderId="0" xfId="3" applyFont="1" applyFill="1"/>
    <xf numFmtId="44" fontId="0" fillId="7" borderId="0" xfId="3" applyFont="1" applyFill="1" applyAlignment="1">
      <alignment horizontal="center"/>
    </xf>
    <xf numFmtId="44" fontId="0" fillId="7" borderId="0" xfId="3" applyFont="1" applyFill="1" applyAlignment="1">
      <alignment horizontal="center" vertical="center"/>
    </xf>
    <xf numFmtId="14" fontId="0" fillId="7" borderId="0" xfId="3" applyNumberFormat="1" applyFont="1" applyFill="1" applyAlignment="1">
      <alignment horizontal="center"/>
    </xf>
    <xf numFmtId="44" fontId="0" fillId="7" borderId="0" xfId="3" applyFont="1" applyFill="1" applyAlignment="1">
      <alignment horizontal="left"/>
    </xf>
    <xf numFmtId="0" fontId="36" fillId="7" borderId="0" xfId="8" applyFont="1" applyFill="1"/>
    <xf numFmtId="0" fontId="2" fillId="7" borderId="0" xfId="0" applyFont="1" applyFill="1" applyBorder="1"/>
    <xf numFmtId="0" fontId="2" fillId="7" borderId="31" xfId="0" applyFont="1" applyFill="1" applyBorder="1"/>
    <xf numFmtId="0" fontId="9" fillId="7" borderId="33" xfId="0" applyFont="1" applyFill="1" applyBorder="1" applyAlignment="1">
      <alignment horizontal="right"/>
    </xf>
    <xf numFmtId="44" fontId="9" fillId="7" borderId="2" xfId="1" applyNumberFormat="1" applyFont="1" applyFill="1" applyBorder="1"/>
    <xf numFmtId="166" fontId="0" fillId="7" borderId="5" xfId="0" applyNumberFormat="1" applyFill="1" applyBorder="1"/>
    <xf numFmtId="0" fontId="20" fillId="7" borderId="0" xfId="0" applyFont="1" applyFill="1" applyAlignment="1">
      <alignment horizontal="right"/>
    </xf>
    <xf numFmtId="2" fontId="8" fillId="7" borderId="0" xfId="0" applyNumberFormat="1" applyFont="1" applyFill="1"/>
    <xf numFmtId="0" fontId="21" fillId="7" borderId="0" xfId="0" applyFont="1" applyFill="1" applyBorder="1"/>
    <xf numFmtId="0" fontId="9" fillId="7" borderId="0" xfId="0" applyFont="1" applyFill="1" applyAlignment="1">
      <alignment horizontal="right"/>
    </xf>
    <xf numFmtId="9" fontId="9" fillId="7" borderId="0" xfId="1" applyFont="1" applyFill="1"/>
    <xf numFmtId="2" fontId="0" fillId="7" borderId="0" xfId="0" applyNumberFormat="1" applyFill="1"/>
    <xf numFmtId="0" fontId="20" fillId="7" borderId="0" xfId="0" applyFont="1" applyFill="1" applyBorder="1"/>
    <xf numFmtId="0" fontId="20" fillId="7" borderId="32" xfId="0" applyFont="1" applyFill="1" applyBorder="1"/>
    <xf numFmtId="0" fontId="0" fillId="7" borderId="35" xfId="0" applyFill="1" applyBorder="1"/>
    <xf numFmtId="0" fontId="0" fillId="7" borderId="5" xfId="0" applyFill="1" applyBorder="1"/>
    <xf numFmtId="0" fontId="0" fillId="7" borderId="5" xfId="0" applyFill="1" applyBorder="1" applyAlignment="1">
      <alignment horizontal="center"/>
    </xf>
    <xf numFmtId="0" fontId="20" fillId="7" borderId="0" xfId="0" applyFont="1" applyFill="1"/>
    <xf numFmtId="44" fontId="0" fillId="7" borderId="34" xfId="3" applyFont="1" applyFill="1" applyBorder="1"/>
    <xf numFmtId="44" fontId="0" fillId="7" borderId="34" xfId="3" applyFont="1" applyFill="1" applyBorder="1" applyAlignment="1">
      <alignment horizontal="center" vertical="center"/>
    </xf>
    <xf numFmtId="2" fontId="0" fillId="7" borderId="34" xfId="3" applyNumberFormat="1" applyFont="1" applyFill="1" applyBorder="1" applyAlignment="1">
      <alignment horizontal="center" vertical="center"/>
    </xf>
    <xf numFmtId="2" fontId="14" fillId="7" borderId="34" xfId="0" applyNumberFormat="1" applyFont="1" applyFill="1" applyBorder="1" applyAlignment="1">
      <alignment horizontal="center"/>
    </xf>
    <xf numFmtId="1" fontId="0" fillId="7" borderId="34" xfId="0" applyNumberFormat="1" applyFill="1" applyBorder="1" applyAlignment="1">
      <alignment horizontal="center"/>
    </xf>
    <xf numFmtId="166" fontId="0" fillId="7" borderId="0" xfId="0" applyNumberFormat="1" applyFill="1"/>
    <xf numFmtId="0" fontId="9" fillId="7" borderId="0" xfId="0" quotePrefix="1" applyFont="1" applyFill="1"/>
    <xf numFmtId="0" fontId="8" fillId="7" borderId="0" xfId="0" applyFont="1" applyFill="1"/>
    <xf numFmtId="0" fontId="9" fillId="7" borderId="0" xfId="0" applyFont="1" applyFill="1"/>
    <xf numFmtId="0" fontId="0" fillId="7" borderId="25" xfId="0" applyFill="1" applyBorder="1" applyProtection="1">
      <protection locked="0"/>
    </xf>
    <xf numFmtId="0" fontId="2" fillId="7" borderId="28" xfId="0" applyFont="1" applyFill="1" applyBorder="1" applyAlignment="1">
      <alignment horizontal="center" vertical="center" wrapText="1"/>
    </xf>
    <xf numFmtId="0" fontId="2" fillId="7" borderId="29" xfId="0" applyFont="1" applyFill="1" applyBorder="1" applyAlignment="1">
      <alignment horizontal="center" vertical="center" wrapText="1"/>
    </xf>
    <xf numFmtId="0" fontId="2" fillId="7" borderId="30" xfId="0" applyFont="1" applyFill="1" applyBorder="1" applyAlignment="1">
      <alignment horizontal="center" vertical="center" wrapText="1"/>
    </xf>
    <xf numFmtId="44" fontId="0" fillId="7" borderId="20" xfId="3" applyFont="1" applyFill="1" applyBorder="1"/>
    <xf numFmtId="44" fontId="0" fillId="7" borderId="94" xfId="3" applyFont="1" applyFill="1" applyBorder="1"/>
    <xf numFmtId="44" fontId="0" fillId="7" borderId="5" xfId="3" applyFont="1" applyFill="1" applyBorder="1"/>
    <xf numFmtId="44" fontId="0" fillId="7" borderId="9" xfId="3" applyFont="1" applyFill="1" applyBorder="1"/>
    <xf numFmtId="0" fontId="2" fillId="7" borderId="26" xfId="0" applyFont="1" applyFill="1" applyBorder="1" applyAlignment="1">
      <alignment horizontal="center" vertical="center" wrapText="1"/>
    </xf>
    <xf numFmtId="44" fontId="0" fillId="7" borderId="15" xfId="3" applyFont="1" applyFill="1" applyBorder="1"/>
    <xf numFmtId="0" fontId="0" fillId="7" borderId="13" xfId="0" applyFill="1" applyBorder="1" applyAlignment="1">
      <alignment horizontal="left" vertical="center"/>
    </xf>
    <xf numFmtId="0" fontId="0" fillId="7" borderId="8" xfId="0" applyFill="1" applyBorder="1" applyAlignment="1">
      <alignment horizontal="left" vertical="center"/>
    </xf>
    <xf numFmtId="0" fontId="0" fillId="7" borderId="92" xfId="0" applyFill="1" applyBorder="1" applyAlignment="1">
      <alignment horizontal="left" vertical="center"/>
    </xf>
    <xf numFmtId="0" fontId="0" fillId="7" borderId="0" xfId="0" applyFill="1" applyBorder="1" applyAlignment="1">
      <alignment horizontal="left" vertical="center"/>
    </xf>
    <xf numFmtId="0" fontId="33" fillId="7" borderId="6" xfId="0" applyFont="1" applyFill="1" applyBorder="1" applyAlignment="1">
      <alignment horizontal="left" vertical="center"/>
    </xf>
    <xf numFmtId="0" fontId="35" fillId="7" borderId="0" xfId="8" applyFill="1"/>
    <xf numFmtId="14" fontId="0" fillId="7" borderId="0" xfId="0" applyNumberFormat="1" applyFill="1" applyAlignment="1">
      <alignment horizontal="center"/>
    </xf>
    <xf numFmtId="0" fontId="36" fillId="7" borderId="0" xfId="8" applyFont="1" applyFill="1" applyAlignment="1">
      <alignment horizontal="center"/>
    </xf>
    <xf numFmtId="0" fontId="5" fillId="7" borderId="0" xfId="0" applyFont="1" applyFill="1" applyAlignment="1">
      <alignment vertical="center"/>
    </xf>
    <xf numFmtId="0" fontId="4" fillId="7" borderId="0" xfId="0" applyFont="1" applyFill="1" applyBorder="1" applyAlignment="1">
      <alignment vertical="center" wrapText="1"/>
    </xf>
    <xf numFmtId="49" fontId="2" fillId="7" borderId="0" xfId="0" applyNumberFormat="1" applyFont="1" applyFill="1" applyBorder="1" applyAlignment="1">
      <alignment horizontal="center" vertical="center" wrapText="1"/>
    </xf>
    <xf numFmtId="0" fontId="2" fillId="7" borderId="0" xfId="0" applyNumberFormat="1" applyFont="1" applyFill="1" applyBorder="1" applyAlignment="1">
      <alignment horizontal="center" vertical="center" wrapText="1"/>
    </xf>
    <xf numFmtId="167" fontId="12" fillId="7" borderId="0" xfId="0" quotePrefix="1" applyNumberFormat="1" applyFont="1" applyFill="1" applyBorder="1" applyAlignment="1">
      <alignment horizontal="center"/>
    </xf>
    <xf numFmtId="14" fontId="0" fillId="7" borderId="34" xfId="0" applyNumberFormat="1" applyFill="1" applyBorder="1" applyAlignment="1">
      <alignment horizontal="center"/>
    </xf>
    <xf numFmtId="14" fontId="0" fillId="7" borderId="0" xfId="0" applyNumberFormat="1" applyFill="1" applyBorder="1" applyAlignment="1">
      <alignment horizontal="center"/>
    </xf>
    <xf numFmtId="167" fontId="0" fillId="7" borderId="34" xfId="0" applyNumberFormat="1" applyFill="1" applyBorder="1" applyAlignment="1">
      <alignment horizontal="center"/>
    </xf>
    <xf numFmtId="44" fontId="0" fillId="7" borderId="34" xfId="3" applyFont="1" applyFill="1" applyBorder="1" applyAlignment="1">
      <alignment horizontal="center"/>
    </xf>
    <xf numFmtId="167" fontId="0" fillId="7" borderId="55" xfId="0" applyNumberFormat="1" applyFill="1" applyBorder="1" applyAlignment="1">
      <alignment horizontal="center"/>
    </xf>
    <xf numFmtId="2" fontId="0" fillId="7" borderId="39" xfId="0" applyNumberFormat="1" applyFill="1" applyBorder="1" applyAlignment="1">
      <alignment horizontal="center"/>
    </xf>
    <xf numFmtId="44" fontId="0" fillId="7" borderId="39" xfId="0" applyNumberFormat="1" applyFill="1" applyBorder="1"/>
    <xf numFmtId="49" fontId="2" fillId="7" borderId="30" xfId="0" applyNumberFormat="1" applyFont="1" applyFill="1" applyBorder="1" applyAlignment="1">
      <alignment horizontal="center" vertical="center" wrapText="1"/>
    </xf>
    <xf numFmtId="0" fontId="8" fillId="7" borderId="96" xfId="0" applyFont="1" applyFill="1" applyBorder="1" applyProtection="1"/>
    <xf numFmtId="0" fontId="8" fillId="7" borderId="8" xfId="0" applyFont="1" applyFill="1" applyBorder="1" applyProtection="1"/>
    <xf numFmtId="0" fontId="8" fillId="7" borderId="10" xfId="0" applyFont="1" applyFill="1" applyBorder="1" applyProtection="1"/>
    <xf numFmtId="0" fontId="8" fillId="7" borderId="12" xfId="0" applyFont="1" applyFill="1" applyBorder="1" applyProtection="1"/>
    <xf numFmtId="0" fontId="8" fillId="7" borderId="12" xfId="0" applyFont="1" applyFill="1" applyBorder="1" applyAlignment="1" applyProtection="1">
      <alignment horizontal="center" vertical="center"/>
    </xf>
    <xf numFmtId="0" fontId="8" fillId="7" borderId="12" xfId="0" applyFont="1" applyFill="1" applyBorder="1" applyAlignment="1" applyProtection="1">
      <alignment horizontal="left"/>
    </xf>
    <xf numFmtId="14" fontId="8" fillId="7" borderId="12" xfId="0" applyNumberFormat="1" applyFont="1" applyFill="1" applyBorder="1" applyAlignment="1" applyProtection="1">
      <alignment horizontal="center"/>
    </xf>
    <xf numFmtId="14" fontId="8" fillId="7" borderId="68" xfId="0" applyNumberFormat="1" applyFont="1" applyFill="1" applyBorder="1" applyAlignment="1" applyProtection="1">
      <alignment horizontal="center"/>
    </xf>
    <xf numFmtId="0" fontId="0" fillId="7" borderId="59" xfId="0" applyFill="1" applyBorder="1" applyAlignment="1">
      <alignment horizontal="center"/>
    </xf>
    <xf numFmtId="0" fontId="0" fillId="7" borderId="59" xfId="0" applyFill="1" applyBorder="1"/>
    <xf numFmtId="2" fontId="0" fillId="7" borderId="0" xfId="0" applyNumberFormat="1" applyFill="1" applyAlignment="1">
      <alignment horizontal="center"/>
    </xf>
    <xf numFmtId="0" fontId="0" fillId="7" borderId="0" xfId="0" applyNumberFormat="1" applyFill="1" applyBorder="1" applyAlignment="1">
      <alignment horizontal="center"/>
    </xf>
    <xf numFmtId="0" fontId="0" fillId="7" borderId="0" xfId="0" applyFill="1" applyBorder="1" applyAlignment="1" applyProtection="1">
      <alignment horizontal="center"/>
      <protection locked="0"/>
    </xf>
    <xf numFmtId="0" fontId="15" fillId="7" borderId="65" xfId="0" applyFont="1" applyFill="1" applyBorder="1" applyAlignment="1">
      <alignment horizontal="center" vertical="center"/>
    </xf>
    <xf numFmtId="0" fontId="9" fillId="7" borderId="17" xfId="0" applyFont="1" applyFill="1" applyBorder="1" applyAlignment="1">
      <alignment horizontal="center" vertical="center" wrapText="1"/>
    </xf>
    <xf numFmtId="2" fontId="11" fillId="7" borderId="17" xfId="0" applyNumberFormat="1" applyFont="1" applyFill="1" applyBorder="1" applyAlignment="1">
      <alignment horizontal="center" vertical="center" wrapText="1"/>
    </xf>
    <xf numFmtId="0" fontId="5" fillId="7" borderId="0" xfId="0" applyFont="1" applyFill="1" applyBorder="1" applyAlignment="1">
      <alignment vertical="center"/>
    </xf>
    <xf numFmtId="168" fontId="0" fillId="7" borderId="0" xfId="0" applyNumberFormat="1" applyFill="1"/>
    <xf numFmtId="44" fontId="0" fillId="7" borderId="20" xfId="3" applyFont="1" applyFill="1" applyBorder="1" applyAlignment="1">
      <alignment horizontal="center" vertical="center"/>
    </xf>
    <xf numFmtId="167" fontId="0" fillId="7" borderId="20" xfId="3" applyNumberFormat="1" applyFont="1" applyFill="1" applyBorder="1"/>
    <xf numFmtId="44" fontId="0" fillId="7" borderId="20" xfId="0" applyNumberFormat="1" applyFill="1" applyBorder="1"/>
    <xf numFmtId="2" fontId="0" fillId="7" borderId="20" xfId="3" applyNumberFormat="1" applyFont="1" applyFill="1" applyBorder="1"/>
    <xf numFmtId="44" fontId="0" fillId="7" borderId="68" xfId="3" applyFont="1" applyFill="1" applyBorder="1" applyAlignment="1">
      <alignment horizontal="center" vertical="center"/>
    </xf>
    <xf numFmtId="44" fontId="0" fillId="7" borderId="68" xfId="0" applyNumberFormat="1" applyFill="1" applyBorder="1"/>
    <xf numFmtId="44" fontId="0" fillId="7" borderId="34" xfId="0" applyNumberFormat="1" applyFill="1" applyBorder="1"/>
    <xf numFmtId="168" fontId="0" fillId="7" borderId="34" xfId="0" applyNumberFormat="1" applyFill="1" applyBorder="1"/>
    <xf numFmtId="0" fontId="0" fillId="7" borderId="69" xfId="0" applyFill="1" applyBorder="1"/>
    <xf numFmtId="0" fontId="0" fillId="7" borderId="65" xfId="0" applyFill="1" applyBorder="1"/>
    <xf numFmtId="0" fontId="2" fillId="7" borderId="65" xfId="0" applyFont="1" applyFill="1" applyBorder="1" applyAlignment="1">
      <alignment horizontal="center" vertical="center" wrapText="1"/>
    </xf>
    <xf numFmtId="0" fontId="0" fillId="7" borderId="20" xfId="0" applyFill="1" applyBorder="1"/>
    <xf numFmtId="14" fontId="0" fillId="7" borderId="20" xfId="0" applyNumberFormat="1" applyFill="1" applyBorder="1"/>
    <xf numFmtId="14" fontId="0" fillId="7" borderId="5" xfId="0" applyNumberFormat="1" applyFill="1" applyBorder="1"/>
    <xf numFmtId="14" fontId="0" fillId="7" borderId="0" xfId="0" applyNumberFormat="1" applyFill="1"/>
    <xf numFmtId="0" fontId="0" fillId="7" borderId="34" xfId="0" applyFill="1" applyBorder="1"/>
    <xf numFmtId="14" fontId="0" fillId="7" borderId="0" xfId="0" applyNumberFormat="1" applyFill="1" applyBorder="1"/>
    <xf numFmtId="2" fontId="0" fillId="7" borderId="59" xfId="0" applyNumberFormat="1" applyFill="1" applyBorder="1"/>
    <xf numFmtId="2" fontId="0" fillId="7" borderId="34" xfId="0" applyNumberFormat="1" applyFill="1" applyBorder="1" applyAlignment="1">
      <alignment horizontal="center"/>
    </xf>
    <xf numFmtId="2" fontId="2" fillId="7" borderId="65" xfId="0" applyNumberFormat="1" applyFont="1" applyFill="1" applyBorder="1" applyAlignment="1">
      <alignment horizontal="center" vertical="center"/>
    </xf>
    <xf numFmtId="44" fontId="2" fillId="7" borderId="65" xfId="3" applyFont="1" applyFill="1" applyBorder="1" applyAlignment="1">
      <alignment horizontal="center" vertical="center" wrapText="1"/>
    </xf>
    <xf numFmtId="0" fontId="2" fillId="7" borderId="65" xfId="0" applyFont="1" applyFill="1" applyBorder="1" applyAlignment="1">
      <alignment horizontal="center" wrapText="1"/>
    </xf>
    <xf numFmtId="1" fontId="0" fillId="7" borderId="0" xfId="0" applyNumberFormat="1" applyFill="1" applyAlignment="1">
      <alignment horizontal="center"/>
    </xf>
    <xf numFmtId="0" fontId="0" fillId="7" borderId="32" xfId="0" applyFill="1" applyBorder="1" applyAlignment="1">
      <alignment horizontal="left" wrapText="1" indent="1"/>
    </xf>
    <xf numFmtId="0" fontId="0" fillId="7" borderId="44" xfId="0" applyFill="1" applyBorder="1"/>
    <xf numFmtId="0" fontId="0" fillId="7" borderId="43" xfId="0" applyFill="1" applyBorder="1"/>
    <xf numFmtId="0" fontId="0" fillId="7" borderId="42" xfId="0" applyFill="1" applyBorder="1"/>
    <xf numFmtId="0" fontId="0" fillId="7" borderId="0" xfId="0" applyFill="1" applyAlignment="1">
      <alignment wrapText="1"/>
    </xf>
    <xf numFmtId="0" fontId="0" fillId="2" borderId="97" xfId="0" applyFill="1" applyBorder="1"/>
    <xf numFmtId="0" fontId="0" fillId="0" borderId="98" xfId="0" applyBorder="1"/>
    <xf numFmtId="2" fontId="0" fillId="10" borderId="20" xfId="0" applyNumberFormat="1" applyFill="1" applyBorder="1" applyAlignment="1" applyProtection="1">
      <alignment horizontal="center"/>
      <protection locked="0"/>
    </xf>
    <xf numFmtId="0" fontId="0" fillId="0" borderId="0" xfId="0" applyProtection="1">
      <protection locked="0"/>
    </xf>
    <xf numFmtId="2" fontId="0" fillId="0" borderId="0" xfId="0" applyNumberFormat="1" applyProtection="1">
      <protection locked="0"/>
    </xf>
    <xf numFmtId="0" fontId="0" fillId="10" borderId="8" xfId="0" applyFill="1" applyBorder="1" applyAlignment="1" applyProtection="1">
      <alignment horizontal="left"/>
      <protection locked="0"/>
    </xf>
    <xf numFmtId="0" fontId="0" fillId="7" borderId="0" xfId="0" applyFill="1" applyAlignment="1">
      <alignment horizontal="left" indent="1"/>
    </xf>
    <xf numFmtId="168" fontId="0" fillId="0" borderId="20" xfId="0" applyNumberFormat="1" applyFill="1" applyBorder="1" applyAlignment="1">
      <alignment horizontal="center"/>
    </xf>
    <xf numFmtId="14" fontId="8" fillId="10" borderId="5" xfId="0" applyNumberFormat="1" applyFont="1" applyFill="1" applyBorder="1" applyProtection="1">
      <protection locked="0"/>
    </xf>
    <xf numFmtId="14" fontId="0" fillId="10" borderId="5" xfId="0" applyNumberFormat="1" applyFill="1" applyBorder="1" applyProtection="1">
      <protection locked="0"/>
    </xf>
    <xf numFmtId="44" fontId="8" fillId="10" borderId="20" xfId="0" applyNumberFormat="1" applyFont="1" applyFill="1" applyBorder="1" applyProtection="1">
      <protection locked="0"/>
    </xf>
    <xf numFmtId="167" fontId="12" fillId="7" borderId="0" xfId="0" quotePrefix="1" applyNumberFormat="1" applyFont="1" applyFill="1" applyAlignment="1">
      <alignment horizontal="center"/>
    </xf>
    <xf numFmtId="171" fontId="0" fillId="8" borderId="0" xfId="1" applyNumberFormat="1" applyFont="1" applyFill="1" applyBorder="1" applyProtection="1"/>
    <xf numFmtId="171" fontId="0" fillId="8" borderId="77" xfId="0" applyNumberFormat="1" applyFill="1" applyBorder="1" applyProtection="1"/>
    <xf numFmtId="14" fontId="2" fillId="7" borderId="99" xfId="0" applyNumberFormat="1" applyFont="1" applyFill="1" applyBorder="1" applyAlignment="1">
      <alignment horizontal="center" vertical="center" wrapText="1"/>
    </xf>
    <xf numFmtId="14" fontId="2" fillId="7" borderId="100" xfId="0" applyNumberFormat="1" applyFont="1" applyFill="1" applyBorder="1" applyAlignment="1">
      <alignment horizontal="center" vertical="center" wrapText="1"/>
    </xf>
    <xf numFmtId="14" fontId="2" fillId="7" borderId="101" xfId="0" applyNumberFormat="1" applyFont="1" applyFill="1" applyBorder="1" applyAlignment="1">
      <alignment horizontal="center" vertical="center" wrapText="1"/>
    </xf>
    <xf numFmtId="168" fontId="0" fillId="10" borderId="5" xfId="0" quotePrefix="1" applyNumberFormat="1" applyFill="1" applyBorder="1" applyAlignment="1" applyProtection="1">
      <alignment horizontal="center"/>
      <protection locked="0"/>
    </xf>
    <xf numFmtId="168" fontId="0" fillId="10" borderId="5" xfId="0" quotePrefix="1" applyNumberFormat="1" applyFont="1" applyFill="1" applyBorder="1" applyAlignment="1" applyProtection="1">
      <alignment horizontal="center"/>
      <protection locked="0"/>
    </xf>
    <xf numFmtId="17" fontId="2" fillId="7" borderId="69" xfId="0" applyNumberFormat="1" applyFont="1" applyFill="1" applyBorder="1" applyAlignment="1">
      <alignment horizontal="center" vertical="center" wrapText="1"/>
    </xf>
    <xf numFmtId="49" fontId="2" fillId="7" borderId="69" xfId="0" applyNumberFormat="1" applyFont="1" applyFill="1" applyBorder="1" applyAlignment="1">
      <alignment horizontal="center" vertical="center" wrapText="1"/>
    </xf>
    <xf numFmtId="44" fontId="13" fillId="8" borderId="0" xfId="0" applyNumberFormat="1" applyFont="1" applyFill="1" applyBorder="1" applyProtection="1"/>
    <xf numFmtId="44" fontId="2" fillId="8" borderId="0" xfId="0" applyNumberFormat="1" applyFont="1" applyFill="1" applyBorder="1" applyAlignment="1" applyProtection="1">
      <alignment horizontal="right"/>
    </xf>
    <xf numFmtId="2" fontId="0" fillId="8" borderId="0" xfId="0" applyNumberFormat="1" applyFill="1" applyBorder="1" applyAlignment="1" applyProtection="1">
      <alignment horizontal="center"/>
    </xf>
    <xf numFmtId="167" fontId="12" fillId="10" borderId="5" xfId="0" quotePrefix="1" applyNumberFormat="1" applyFont="1" applyFill="1" applyBorder="1" applyAlignment="1">
      <alignment horizontal="center"/>
    </xf>
    <xf numFmtId="164" fontId="0" fillId="10" borderId="5" xfId="0" applyNumberFormat="1" applyFill="1" applyBorder="1" applyAlignment="1" applyProtection="1">
      <alignment horizontal="center"/>
      <protection locked="0"/>
    </xf>
    <xf numFmtId="44" fontId="0" fillId="10" borderId="5" xfId="0" applyNumberFormat="1" applyFill="1" applyBorder="1"/>
    <xf numFmtId="0" fontId="0" fillId="10" borderId="5" xfId="0" applyFill="1" applyBorder="1"/>
    <xf numFmtId="44" fontId="0" fillId="10" borderId="14" xfId="3" applyFont="1" applyFill="1" applyBorder="1"/>
    <xf numFmtId="44" fontId="0" fillId="10" borderId="102" xfId="3" applyFont="1" applyFill="1" applyBorder="1"/>
    <xf numFmtId="44" fontId="0" fillId="10" borderId="5" xfId="3" applyFont="1" applyFill="1" applyBorder="1"/>
    <xf numFmtId="44" fontId="0" fillId="10" borderId="1" xfId="3" applyFont="1" applyFill="1" applyBorder="1"/>
    <xf numFmtId="0" fontId="0" fillId="10" borderId="14" xfId="0" applyFill="1" applyBorder="1"/>
    <xf numFmtId="0" fontId="0" fillId="10" borderId="102" xfId="0" applyFill="1" applyBorder="1"/>
    <xf numFmtId="0" fontId="0" fillId="10" borderId="1" xfId="0" applyFill="1" applyBorder="1"/>
    <xf numFmtId="44" fontId="0" fillId="10" borderId="20" xfId="3" applyFont="1" applyFill="1" applyBorder="1"/>
    <xf numFmtId="44" fontId="0" fillId="10" borderId="31" xfId="3" applyFont="1" applyFill="1" applyBorder="1"/>
    <xf numFmtId="44" fontId="0" fillId="7" borderId="20" xfId="3" applyNumberFormat="1" applyFont="1" applyFill="1" applyBorder="1"/>
    <xf numFmtId="44" fontId="0" fillId="7" borderId="20" xfId="0" applyNumberFormat="1" applyFill="1" applyBorder="1" applyAlignment="1">
      <alignment horizontal="left" indent="3"/>
    </xf>
    <xf numFmtId="44" fontId="2" fillId="7" borderId="27" xfId="0" applyNumberFormat="1" applyFont="1" applyFill="1" applyBorder="1" applyAlignment="1">
      <alignment horizontal="center" vertical="center" wrapText="1"/>
    </xf>
    <xf numFmtId="44" fontId="0" fillId="7" borderId="34" xfId="3" applyNumberFormat="1" applyFont="1" applyFill="1" applyBorder="1" applyAlignment="1">
      <alignment horizontal="center" vertical="center"/>
    </xf>
    <xf numFmtId="2" fontId="0" fillId="7" borderId="72" xfId="0" applyNumberFormat="1" applyFont="1" applyFill="1" applyBorder="1" applyAlignment="1">
      <alignment horizontal="center"/>
    </xf>
    <xf numFmtId="0" fontId="0" fillId="8" borderId="0" xfId="0" applyFill="1" applyBorder="1" applyAlignment="1" applyProtection="1">
      <alignment horizontal="left" indent="5"/>
    </xf>
    <xf numFmtId="0" fontId="42" fillId="0" borderId="0" xfId="0" applyFont="1" applyAlignment="1">
      <alignment horizontal="center" vertical="center" wrapText="1"/>
    </xf>
    <xf numFmtId="0" fontId="4" fillId="7" borderId="0" xfId="0" applyFont="1" applyFill="1" applyAlignment="1">
      <alignment horizontal="left" vertical="top" wrapText="1"/>
    </xf>
    <xf numFmtId="0" fontId="0" fillId="7" borderId="0" xfId="0" applyFill="1" applyAlignment="1">
      <alignment horizontal="left" vertical="top"/>
    </xf>
    <xf numFmtId="0" fontId="0" fillId="7" borderId="0" xfId="0" applyFill="1" applyAlignment="1">
      <alignment horizontal="left" vertical="top" wrapText="1"/>
    </xf>
    <xf numFmtId="0" fontId="2" fillId="7" borderId="0" xfId="0" applyFont="1" applyFill="1" applyAlignment="1">
      <alignment vertical="top"/>
    </xf>
    <xf numFmtId="0" fontId="0" fillId="7" borderId="0" xfId="0" applyFill="1" applyAlignment="1">
      <alignment vertical="top" wrapText="1"/>
    </xf>
    <xf numFmtId="0" fontId="0" fillId="7" borderId="0" xfId="0" applyFont="1" applyFill="1" applyAlignment="1">
      <alignment horizontal="left" vertical="top" wrapText="1"/>
    </xf>
    <xf numFmtId="0" fontId="2" fillId="7" borderId="0" xfId="0" applyFont="1" applyFill="1" applyAlignment="1">
      <alignment horizontal="left" wrapText="1"/>
    </xf>
    <xf numFmtId="0" fontId="0" fillId="13" borderId="22" xfId="0" applyFill="1" applyBorder="1" applyAlignment="1" applyProtection="1">
      <alignment horizontal="center"/>
    </xf>
    <xf numFmtId="0" fontId="0" fillId="13" borderId="23" xfId="0" applyFill="1" applyBorder="1" applyAlignment="1" applyProtection="1">
      <alignment horizontal="center"/>
    </xf>
    <xf numFmtId="0" fontId="0" fillId="13" borderId="24" xfId="0" applyFill="1" applyBorder="1" applyAlignment="1" applyProtection="1">
      <alignment horizontal="center"/>
    </xf>
    <xf numFmtId="0" fontId="25" fillId="8" borderId="0" xfId="0" applyFont="1" applyFill="1" applyBorder="1" applyAlignment="1" applyProtection="1">
      <alignment horizontal="left" indent="1"/>
    </xf>
    <xf numFmtId="0" fontId="25" fillId="7" borderId="0" xfId="0" applyFont="1" applyFill="1" applyAlignment="1" applyProtection="1">
      <alignment horizontal="center" vertical="center" wrapText="1"/>
    </xf>
    <xf numFmtId="0" fontId="25" fillId="7" borderId="0" xfId="0" applyFont="1" applyFill="1" applyBorder="1" applyAlignment="1" applyProtection="1">
      <alignment horizontal="left" vertical="center" indent="1"/>
    </xf>
    <xf numFmtId="0" fontId="0" fillId="11" borderId="25" xfId="0" applyFill="1" applyBorder="1" applyAlignment="1" applyProtection="1">
      <alignment horizontal="center"/>
    </xf>
    <xf numFmtId="0" fontId="0" fillId="11" borderId="0" xfId="0" applyFill="1" applyBorder="1" applyAlignment="1" applyProtection="1">
      <alignment horizontal="center"/>
    </xf>
    <xf numFmtId="0" fontId="0" fillId="11" borderId="38" xfId="0" applyFill="1" applyBorder="1" applyAlignment="1" applyProtection="1">
      <alignment horizontal="center"/>
    </xf>
    <xf numFmtId="0" fontId="0" fillId="13" borderId="25" xfId="0" applyFill="1" applyBorder="1" applyAlignment="1" applyProtection="1">
      <alignment horizontal="center"/>
    </xf>
    <xf numFmtId="0" fontId="0" fillId="13" borderId="0" xfId="0" applyFill="1" applyBorder="1" applyAlignment="1" applyProtection="1">
      <alignment horizontal="center"/>
    </xf>
    <xf numFmtId="0" fontId="0" fillId="13" borderId="38" xfId="0" applyFill="1" applyBorder="1" applyAlignment="1" applyProtection="1">
      <alignment horizontal="center"/>
    </xf>
    <xf numFmtId="0" fontId="16" fillId="7" borderId="26" xfId="0" applyFont="1" applyFill="1" applyBorder="1" applyAlignment="1">
      <alignment horizontal="center" vertical="center"/>
    </xf>
    <xf numFmtId="0" fontId="16" fillId="7" borderId="27" xfId="0" applyFont="1" applyFill="1" applyBorder="1" applyAlignment="1">
      <alignment horizontal="center" vertical="center"/>
    </xf>
    <xf numFmtId="0" fontId="16" fillId="7" borderId="19" xfId="0" applyFont="1" applyFill="1" applyBorder="1" applyAlignment="1">
      <alignment horizontal="center" vertical="center"/>
    </xf>
    <xf numFmtId="0" fontId="15" fillId="7" borderId="26" xfId="0" applyFont="1" applyFill="1" applyBorder="1" applyAlignment="1">
      <alignment horizontal="center" vertical="center" wrapText="1"/>
    </xf>
    <xf numFmtId="0" fontId="15" fillId="7" borderId="27" xfId="0" applyFont="1" applyFill="1" applyBorder="1" applyAlignment="1">
      <alignment horizontal="center" vertical="center" wrapText="1"/>
    </xf>
    <xf numFmtId="0" fontId="15" fillId="7" borderId="19" xfId="0" applyFont="1" applyFill="1" applyBorder="1" applyAlignment="1">
      <alignment horizontal="center" vertical="center" wrapText="1"/>
    </xf>
    <xf numFmtId="170" fontId="15" fillId="7" borderId="22" xfId="0" applyNumberFormat="1" applyFont="1" applyFill="1" applyBorder="1" applyAlignment="1">
      <alignment horizontal="center" vertical="center" wrapText="1"/>
    </xf>
    <xf numFmtId="170" fontId="15" fillId="7" borderId="23" xfId="0" applyNumberFormat="1" applyFont="1" applyFill="1" applyBorder="1" applyAlignment="1">
      <alignment horizontal="center" vertical="center" wrapText="1"/>
    </xf>
    <xf numFmtId="170" fontId="15" fillId="7" borderId="24" xfId="0" applyNumberFormat="1" applyFont="1" applyFill="1" applyBorder="1" applyAlignment="1">
      <alignment horizontal="center" vertical="center" wrapText="1"/>
    </xf>
    <xf numFmtId="0" fontId="15" fillId="7" borderId="22" xfId="0" applyFont="1" applyFill="1" applyBorder="1" applyAlignment="1">
      <alignment horizontal="center" vertical="center" wrapText="1"/>
    </xf>
    <xf numFmtId="0" fontId="15" fillId="7" borderId="23" xfId="0" applyFont="1" applyFill="1" applyBorder="1" applyAlignment="1">
      <alignment horizontal="center" vertical="center" wrapText="1"/>
    </xf>
    <xf numFmtId="0" fontId="15" fillId="7" borderId="24" xfId="0" applyFont="1" applyFill="1" applyBorder="1" applyAlignment="1">
      <alignment horizontal="center" vertical="center" wrapText="1"/>
    </xf>
    <xf numFmtId="0" fontId="15" fillId="7" borderId="25" xfId="0" applyFont="1" applyFill="1" applyBorder="1" applyAlignment="1">
      <alignment horizontal="center" vertical="center" wrapText="1"/>
    </xf>
    <xf numFmtId="0" fontId="15" fillId="7" borderId="0" xfId="0" applyFont="1" applyFill="1" applyBorder="1" applyAlignment="1">
      <alignment horizontal="center" vertical="center" wrapText="1"/>
    </xf>
    <xf numFmtId="0" fontId="15" fillId="7" borderId="38" xfId="0" applyFont="1" applyFill="1" applyBorder="1" applyAlignment="1">
      <alignment horizontal="center" vertical="center" wrapText="1"/>
    </xf>
    <xf numFmtId="0" fontId="33" fillId="7" borderId="26" xfId="0" applyFont="1" applyFill="1" applyBorder="1" applyAlignment="1">
      <alignment horizontal="center" vertical="center"/>
    </xf>
    <xf numFmtId="0" fontId="33" fillId="7" borderId="27" xfId="0" applyFont="1" applyFill="1" applyBorder="1" applyAlignment="1">
      <alignment horizontal="center" vertical="center"/>
    </xf>
    <xf numFmtId="0" fontId="33" fillId="7" borderId="19" xfId="0" applyFont="1" applyFill="1" applyBorder="1" applyAlignment="1">
      <alignment horizontal="center" vertical="center"/>
    </xf>
    <xf numFmtId="0" fontId="2" fillId="7" borderId="26" xfId="0" applyFont="1" applyFill="1" applyBorder="1" applyAlignment="1">
      <alignment horizontal="center" vertical="center" wrapText="1"/>
    </xf>
    <xf numFmtId="0" fontId="2" fillId="7" borderId="27" xfId="0" applyFont="1" applyFill="1" applyBorder="1" applyAlignment="1">
      <alignment horizontal="center" vertical="center" wrapText="1"/>
    </xf>
    <xf numFmtId="0" fontId="2" fillId="7" borderId="19" xfId="0" applyFont="1" applyFill="1" applyBorder="1" applyAlignment="1">
      <alignment horizontal="center" vertical="center" wrapText="1"/>
    </xf>
    <xf numFmtId="0" fontId="15" fillId="7" borderId="28" xfId="0" applyFont="1" applyFill="1" applyBorder="1" applyAlignment="1">
      <alignment horizontal="center" vertical="center" wrapText="1"/>
    </xf>
    <xf numFmtId="0" fontId="15" fillId="7" borderId="30" xfId="0" applyFont="1" applyFill="1" applyBorder="1" applyAlignment="1">
      <alignment horizontal="center" vertical="center"/>
    </xf>
    <xf numFmtId="0" fontId="4" fillId="0" borderId="26"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9" xfId="0" applyFont="1" applyBorder="1" applyAlignment="1">
      <alignment horizontal="center" vertical="center" wrapText="1"/>
    </xf>
    <xf numFmtId="166" fontId="4" fillId="0" borderId="26" xfId="0" applyNumberFormat="1" applyFont="1" applyBorder="1" applyAlignment="1">
      <alignment horizontal="center" vertical="center" wrapText="1"/>
    </xf>
    <xf numFmtId="166" fontId="4" fillId="0" borderId="27" xfId="0" applyNumberFormat="1" applyFont="1" applyBorder="1" applyAlignment="1">
      <alignment horizontal="center" vertical="center" wrapText="1"/>
    </xf>
    <xf numFmtId="166" fontId="4" fillId="0" borderId="19" xfId="0" applyNumberFormat="1" applyFont="1" applyBorder="1" applyAlignment="1">
      <alignment horizontal="center" vertical="center" wrapText="1"/>
    </xf>
    <xf numFmtId="14" fontId="2" fillId="7" borderId="54" xfId="0" applyNumberFormat="1" applyFont="1" applyFill="1" applyBorder="1" applyAlignment="1">
      <alignment horizontal="center"/>
    </xf>
    <xf numFmtId="14" fontId="2" fillId="7" borderId="56" xfId="0" applyNumberFormat="1" applyFont="1" applyFill="1" applyBorder="1" applyAlignment="1">
      <alignment horizontal="center"/>
    </xf>
    <xf numFmtId="14" fontId="2" fillId="7" borderId="53" xfId="0" applyNumberFormat="1" applyFont="1" applyFill="1" applyBorder="1" applyAlignment="1">
      <alignment horizontal="center"/>
    </xf>
    <xf numFmtId="14" fontId="2" fillId="7" borderId="57" xfId="0" applyNumberFormat="1" applyFont="1" applyFill="1" applyBorder="1" applyAlignment="1">
      <alignment horizontal="center"/>
    </xf>
    <xf numFmtId="0" fontId="15" fillId="7" borderId="29" xfId="0" applyFont="1" applyFill="1" applyBorder="1" applyAlignment="1">
      <alignment horizontal="center" vertical="center"/>
    </xf>
    <xf numFmtId="0" fontId="15" fillId="7" borderId="52" xfId="0" applyFont="1" applyFill="1" applyBorder="1" applyAlignment="1">
      <alignment horizontal="center" vertical="center"/>
    </xf>
    <xf numFmtId="14" fontId="9" fillId="9" borderId="29" xfId="0" applyNumberFormat="1" applyFont="1" applyFill="1" applyBorder="1" applyAlignment="1">
      <alignment horizontal="center" vertical="center"/>
    </xf>
    <xf numFmtId="14" fontId="9" fillId="9" borderId="68" xfId="0" applyNumberFormat="1" applyFont="1" applyFill="1" applyBorder="1" applyAlignment="1">
      <alignment horizontal="center" vertical="center"/>
    </xf>
    <xf numFmtId="14" fontId="9" fillId="9" borderId="30" xfId="0" applyNumberFormat="1" applyFont="1" applyFill="1" applyBorder="1" applyAlignment="1">
      <alignment horizontal="center" vertical="center"/>
    </xf>
    <xf numFmtId="14" fontId="9" fillId="9" borderId="67" xfId="0" applyNumberFormat="1" applyFont="1" applyFill="1" applyBorder="1" applyAlignment="1">
      <alignment horizontal="center" vertical="center"/>
    </xf>
    <xf numFmtId="0" fontId="9" fillId="9" borderId="28" xfId="0" applyFont="1" applyFill="1" applyBorder="1" applyAlignment="1">
      <alignment horizontal="center" vertical="center" wrapText="1"/>
    </xf>
    <xf numFmtId="0" fontId="9" fillId="9" borderId="66" xfId="0" applyFont="1" applyFill="1" applyBorder="1" applyAlignment="1">
      <alignment horizontal="center" vertical="center" wrapText="1"/>
    </xf>
    <xf numFmtId="0" fontId="9" fillId="9" borderId="30" xfId="0" applyFont="1" applyFill="1" applyBorder="1" applyAlignment="1">
      <alignment horizontal="center" vertical="center" wrapText="1"/>
    </xf>
    <xf numFmtId="0" fontId="9" fillId="9" borderId="67" xfId="0" applyFont="1" applyFill="1" applyBorder="1" applyAlignment="1">
      <alignment horizontal="center" vertical="center" wrapText="1"/>
    </xf>
    <xf numFmtId="0" fontId="9" fillId="9" borderId="28" xfId="0" applyFont="1" applyFill="1" applyBorder="1" applyAlignment="1">
      <alignment horizontal="center" vertical="center"/>
    </xf>
    <xf numFmtId="0" fontId="9" fillId="9" borderId="66" xfId="0" applyFont="1" applyFill="1" applyBorder="1" applyAlignment="1">
      <alignment horizontal="center" vertical="center"/>
    </xf>
    <xf numFmtId="0" fontId="9" fillId="9" borderId="29" xfId="0" applyFont="1" applyFill="1" applyBorder="1" applyAlignment="1">
      <alignment horizontal="center" vertical="center"/>
    </xf>
    <xf numFmtId="0" fontId="9" fillId="9" borderId="68" xfId="0" applyFont="1" applyFill="1" applyBorder="1" applyAlignment="1">
      <alignment horizontal="center" vertical="center"/>
    </xf>
    <xf numFmtId="0" fontId="2" fillId="7" borderId="27" xfId="0" applyFont="1" applyFill="1" applyBorder="1" applyAlignment="1">
      <alignment horizontal="center" wrapText="1"/>
    </xf>
    <xf numFmtId="0" fontId="2" fillId="7" borderId="19" xfId="0" applyFont="1" applyFill="1" applyBorder="1" applyAlignment="1">
      <alignment horizontal="center" wrapText="1"/>
    </xf>
    <xf numFmtId="0" fontId="2" fillId="7" borderId="27" xfId="0" applyFont="1" applyFill="1" applyBorder="1" applyAlignment="1">
      <alignment horizontal="center" vertical="center"/>
    </xf>
    <xf numFmtId="0" fontId="2" fillId="7" borderId="19" xfId="0" applyFont="1" applyFill="1" applyBorder="1" applyAlignment="1">
      <alignment horizontal="center" vertical="center"/>
    </xf>
    <xf numFmtId="0" fontId="2" fillId="7" borderId="22" xfId="0" applyFont="1" applyFill="1" applyBorder="1" applyAlignment="1">
      <alignment horizontal="center" vertical="center" wrapText="1"/>
    </xf>
    <xf numFmtId="0" fontId="2" fillId="7" borderId="23" xfId="0" applyFont="1" applyFill="1" applyBorder="1" applyAlignment="1">
      <alignment horizontal="center" vertical="center"/>
    </xf>
    <xf numFmtId="0" fontId="2" fillId="7" borderId="24" xfId="0" applyFont="1" applyFill="1" applyBorder="1" applyAlignment="1">
      <alignment horizontal="center" vertical="center"/>
    </xf>
    <xf numFmtId="0" fontId="16" fillId="7" borderId="22" xfId="0" applyFont="1" applyFill="1" applyBorder="1" applyAlignment="1">
      <alignment horizontal="center" vertical="center"/>
    </xf>
    <xf numFmtId="0" fontId="16" fillId="7" borderId="23" xfId="0" applyFont="1" applyFill="1" applyBorder="1" applyAlignment="1">
      <alignment horizontal="center" vertical="center"/>
    </xf>
    <xf numFmtId="0" fontId="16" fillId="7" borderId="24" xfId="0" applyFont="1" applyFill="1" applyBorder="1" applyAlignment="1">
      <alignment horizontal="center" vertical="center"/>
    </xf>
    <xf numFmtId="0" fontId="16" fillId="7" borderId="6" xfId="0" applyFont="1" applyFill="1" applyBorder="1" applyAlignment="1">
      <alignment horizontal="center" vertical="center"/>
    </xf>
    <xf numFmtId="0" fontId="16" fillId="7" borderId="59" xfId="0" applyFont="1" applyFill="1" applyBorder="1" applyAlignment="1">
      <alignment horizontal="center" vertical="center"/>
    </xf>
    <xf numFmtId="0" fontId="16" fillId="7" borderId="7" xfId="0" applyFont="1" applyFill="1" applyBorder="1" applyAlignment="1">
      <alignment horizontal="center" vertical="center"/>
    </xf>
    <xf numFmtId="44" fontId="32" fillId="7" borderId="25" xfId="3" applyFont="1" applyFill="1" applyBorder="1" applyAlignment="1">
      <alignment horizontal="center" vertical="center"/>
    </xf>
    <xf numFmtId="44" fontId="32" fillId="7" borderId="0" xfId="3" applyFont="1" applyFill="1" applyAlignment="1">
      <alignment horizontal="center" vertical="center"/>
    </xf>
    <xf numFmtId="44" fontId="32" fillId="7" borderId="6" xfId="3" applyFont="1" applyFill="1" applyBorder="1" applyAlignment="1">
      <alignment horizontal="center" vertical="center"/>
    </xf>
    <xf numFmtId="44" fontId="32" fillId="7" borderId="59" xfId="3" applyFont="1" applyFill="1" applyBorder="1" applyAlignment="1">
      <alignment horizontal="center" vertical="center"/>
    </xf>
    <xf numFmtId="0" fontId="4" fillId="7" borderId="26" xfId="0" applyFont="1" applyFill="1" applyBorder="1" applyAlignment="1">
      <alignment horizontal="center" vertical="center" wrapText="1"/>
    </xf>
    <xf numFmtId="0" fontId="4" fillId="7" borderId="27" xfId="0" applyFont="1" applyFill="1" applyBorder="1" applyAlignment="1">
      <alignment horizontal="center" vertical="center" wrapText="1"/>
    </xf>
    <xf numFmtId="0" fontId="4" fillId="7" borderId="19" xfId="0" applyFont="1" applyFill="1" applyBorder="1" applyAlignment="1">
      <alignment horizontal="center" vertical="center" wrapText="1"/>
    </xf>
    <xf numFmtId="0" fontId="15" fillId="7" borderId="24" xfId="0" applyFont="1" applyFill="1" applyBorder="1" applyAlignment="1">
      <alignment horizontal="center" vertical="center"/>
    </xf>
    <xf numFmtId="0" fontId="15" fillId="7" borderId="27" xfId="0" applyFont="1" applyFill="1" applyBorder="1" applyAlignment="1">
      <alignment horizontal="center" vertical="center"/>
    </xf>
    <xf numFmtId="0" fontId="15" fillId="7" borderId="19" xfId="0" applyFont="1" applyFill="1" applyBorder="1" applyAlignment="1">
      <alignment horizontal="center" vertical="center"/>
    </xf>
    <xf numFmtId="44" fontId="32" fillId="7" borderId="0" xfId="3" applyFont="1" applyFill="1" applyBorder="1" applyAlignment="1">
      <alignment horizontal="center" vertical="center"/>
    </xf>
    <xf numFmtId="0" fontId="9" fillId="9" borderId="26" xfId="0" applyFont="1" applyFill="1" applyBorder="1" applyAlignment="1">
      <alignment horizontal="center" vertical="center" wrapText="1"/>
    </xf>
    <xf numFmtId="0" fontId="9" fillId="9" borderId="19" xfId="0" applyFont="1" applyFill="1" applyBorder="1" applyAlignment="1">
      <alignment horizontal="center" vertical="center" wrapText="1"/>
    </xf>
    <xf numFmtId="0" fontId="16" fillId="7" borderId="25" xfId="0" applyFont="1" applyFill="1" applyBorder="1" applyAlignment="1">
      <alignment horizontal="center" vertical="center"/>
    </xf>
    <xf numFmtId="0" fontId="16" fillId="7" borderId="0" xfId="0" applyFont="1" applyFill="1" applyBorder="1" applyAlignment="1">
      <alignment horizontal="center" vertical="center"/>
    </xf>
    <xf numFmtId="0" fontId="16" fillId="7" borderId="38" xfId="0" applyFont="1" applyFill="1" applyBorder="1" applyAlignment="1">
      <alignment horizontal="center" vertical="center"/>
    </xf>
    <xf numFmtId="0" fontId="15" fillId="7" borderId="6" xfId="0" applyFont="1" applyFill="1" applyBorder="1" applyAlignment="1">
      <alignment horizontal="center" vertical="center" wrapText="1"/>
    </xf>
    <xf numFmtId="0" fontId="15" fillId="7" borderId="7" xfId="0" applyFont="1" applyFill="1" applyBorder="1" applyAlignment="1">
      <alignment horizontal="center" vertical="center" wrapText="1"/>
    </xf>
    <xf numFmtId="0" fontId="15" fillId="7" borderId="59" xfId="0" applyFont="1" applyFill="1" applyBorder="1" applyAlignment="1">
      <alignment horizontal="center" vertical="center" wrapText="1"/>
    </xf>
    <xf numFmtId="0" fontId="0" fillId="7" borderId="27" xfId="0" applyFill="1" applyBorder="1" applyAlignment="1">
      <alignment horizontal="center"/>
    </xf>
    <xf numFmtId="0" fontId="0" fillId="7" borderId="59" xfId="0" applyFill="1" applyBorder="1" applyAlignment="1">
      <alignment horizontal="center"/>
    </xf>
    <xf numFmtId="0" fontId="0" fillId="7" borderId="19" xfId="0" applyFill="1" applyBorder="1" applyAlignment="1">
      <alignment horizontal="center"/>
    </xf>
    <xf numFmtId="0" fontId="13" fillId="7" borderId="22" xfId="0" applyFont="1" applyFill="1" applyBorder="1" applyAlignment="1">
      <alignment horizontal="center" vertical="center" wrapText="1"/>
    </xf>
    <xf numFmtId="0" fontId="13" fillId="7" borderId="23" xfId="0" applyFont="1" applyFill="1" applyBorder="1" applyAlignment="1">
      <alignment horizontal="center" vertical="center" wrapText="1"/>
    </xf>
    <xf numFmtId="0" fontId="13" fillId="7" borderId="24" xfId="0" applyFont="1" applyFill="1" applyBorder="1" applyAlignment="1">
      <alignment horizontal="center" vertical="center" wrapText="1"/>
    </xf>
    <xf numFmtId="0" fontId="13" fillId="7" borderId="25" xfId="0" applyFont="1" applyFill="1" applyBorder="1" applyAlignment="1">
      <alignment horizontal="center" vertical="center" wrapText="1"/>
    </xf>
    <xf numFmtId="0" fontId="13" fillId="7" borderId="0" xfId="0" applyFont="1" applyFill="1" applyBorder="1" applyAlignment="1">
      <alignment horizontal="center" vertical="center" wrapText="1"/>
    </xf>
    <xf numFmtId="0" fontId="13" fillId="7" borderId="38" xfId="0" applyFont="1" applyFill="1" applyBorder="1" applyAlignment="1">
      <alignment horizontal="center" vertical="center" wrapText="1"/>
    </xf>
    <xf numFmtId="0" fontId="13" fillId="7" borderId="6" xfId="0" applyFont="1" applyFill="1" applyBorder="1" applyAlignment="1">
      <alignment horizontal="center" vertical="center" wrapText="1"/>
    </xf>
    <xf numFmtId="0" fontId="13" fillId="7" borderId="59" xfId="0" applyFont="1" applyFill="1" applyBorder="1" applyAlignment="1">
      <alignment horizontal="center" vertical="center" wrapText="1"/>
    </xf>
    <xf numFmtId="0" fontId="13" fillId="7" borderId="7" xfId="0" applyFont="1" applyFill="1" applyBorder="1" applyAlignment="1">
      <alignment horizontal="center" vertical="center" wrapText="1"/>
    </xf>
    <xf numFmtId="0" fontId="4" fillId="8" borderId="26" xfId="0" applyFont="1" applyFill="1" applyBorder="1" applyAlignment="1">
      <alignment horizontal="center"/>
    </xf>
    <xf numFmtId="0" fontId="4" fillId="8" borderId="27" xfId="0" applyFont="1" applyFill="1" applyBorder="1" applyAlignment="1">
      <alignment horizontal="center"/>
    </xf>
    <xf numFmtId="0" fontId="4" fillId="8" borderId="19" xfId="0" applyFont="1" applyFill="1" applyBorder="1" applyAlignment="1">
      <alignment horizontal="center"/>
    </xf>
    <xf numFmtId="0" fontId="5" fillId="7" borderId="26" xfId="0" applyFont="1" applyFill="1" applyBorder="1" applyAlignment="1">
      <alignment horizontal="center"/>
    </xf>
    <xf numFmtId="0" fontId="5" fillId="7" borderId="27" xfId="0" applyFont="1" applyFill="1" applyBorder="1" applyAlignment="1">
      <alignment horizontal="center"/>
    </xf>
    <xf numFmtId="0" fontId="5" fillId="7" borderId="19" xfId="0" applyFont="1" applyFill="1" applyBorder="1" applyAlignment="1">
      <alignment horizontal="center"/>
    </xf>
    <xf numFmtId="0" fontId="26" fillId="7" borderId="0" xfId="0" applyFont="1" applyFill="1" applyAlignment="1">
      <alignment horizontal="center"/>
    </xf>
    <xf numFmtId="0" fontId="0" fillId="7" borderId="72" xfId="0" applyFont="1" applyFill="1" applyBorder="1" applyAlignment="1">
      <alignment horizontal="center"/>
    </xf>
    <xf numFmtId="1" fontId="0" fillId="7" borderId="72" xfId="0" applyNumberFormat="1" applyFont="1" applyFill="1" applyBorder="1" applyAlignment="1">
      <alignment horizontal="center"/>
    </xf>
    <xf numFmtId="14" fontId="0" fillId="7" borderId="72" xfId="0" applyNumberFormat="1" applyFont="1" applyFill="1" applyBorder="1" applyAlignment="1">
      <alignment horizontal="center"/>
    </xf>
    <xf numFmtId="0" fontId="4" fillId="4" borderId="45" xfId="0" applyFont="1" applyFill="1" applyBorder="1" applyAlignment="1">
      <alignment horizontal="center"/>
    </xf>
    <xf numFmtId="0" fontId="4" fillId="4" borderId="50" xfId="0" applyFont="1" applyFill="1" applyBorder="1" applyAlignment="1">
      <alignment horizontal="center"/>
    </xf>
    <xf numFmtId="14" fontId="0" fillId="2" borderId="62" xfId="0" applyNumberFormat="1" applyFill="1" applyBorder="1" applyAlignment="1">
      <alignment horizontal="center"/>
    </xf>
    <xf numFmtId="0" fontId="0" fillId="2" borderId="61" xfId="0" applyFill="1" applyBorder="1" applyAlignment="1">
      <alignment horizontal="center"/>
    </xf>
    <xf numFmtId="0" fontId="3" fillId="7" borderId="0" xfId="0" applyFont="1" applyFill="1" applyAlignment="1">
      <alignment horizontal="center" wrapText="1"/>
    </xf>
    <xf numFmtId="0" fontId="17" fillId="7" borderId="4" xfId="0" applyFont="1" applyFill="1" applyBorder="1" applyAlignment="1">
      <alignment horizontal="center" vertical="center"/>
    </xf>
    <xf numFmtId="0" fontId="0" fillId="7" borderId="0" xfId="0" applyFill="1" applyAlignment="1">
      <alignment horizontal="center" vertical="center"/>
    </xf>
    <xf numFmtId="0" fontId="4" fillId="2" borderId="3" xfId="0" applyFont="1" applyFill="1" applyBorder="1" applyAlignment="1">
      <alignment horizontal="center" vertical="center" wrapText="1"/>
    </xf>
    <xf numFmtId="0" fontId="4" fillId="2" borderId="0" xfId="0" applyFont="1" applyFill="1" applyAlignment="1">
      <alignment horizontal="center" vertical="center" wrapText="1"/>
    </xf>
    <xf numFmtId="0" fontId="4" fillId="2" borderId="3" xfId="0" applyFont="1" applyFill="1" applyBorder="1" applyAlignment="1">
      <alignment horizontal="center" wrapText="1"/>
    </xf>
    <xf numFmtId="0" fontId="4" fillId="2" borderId="0" xfId="0" applyFont="1" applyFill="1" applyAlignment="1">
      <alignment horizontal="center" wrapText="1"/>
    </xf>
    <xf numFmtId="0" fontId="4" fillId="2" borderId="46" xfId="0" applyFont="1" applyFill="1" applyBorder="1" applyAlignment="1">
      <alignment horizontal="center" wrapText="1"/>
    </xf>
    <xf numFmtId="0" fontId="4" fillId="3" borderId="45" xfId="0" applyFont="1" applyFill="1" applyBorder="1" applyAlignment="1">
      <alignment horizontal="center" wrapText="1"/>
    </xf>
    <xf numFmtId="0" fontId="4" fillId="3" borderId="49" xfId="0" applyFont="1" applyFill="1" applyBorder="1" applyAlignment="1">
      <alignment horizontal="center" wrapText="1"/>
    </xf>
    <xf numFmtId="0" fontId="4" fillId="3" borderId="50" xfId="0" applyFont="1" applyFill="1" applyBorder="1" applyAlignment="1">
      <alignment horizontal="center" wrapText="1"/>
    </xf>
  </cellXfs>
  <cellStyles count="9">
    <cellStyle name="Comma 2" xfId="6" xr:uid="{00000000-0005-0000-0000-000000000000}"/>
    <cellStyle name="Comma 3" xfId="2" xr:uid="{00000000-0005-0000-0000-000001000000}"/>
    <cellStyle name="Currency" xfId="3" builtinId="4"/>
    <cellStyle name="Currency 2" xfId="5" xr:uid="{00000000-0005-0000-0000-000003000000}"/>
    <cellStyle name="Hyperlink" xfId="8" builtinId="8"/>
    <cellStyle name="Normal" xfId="0" builtinId="0"/>
    <cellStyle name="Normal 2" xfId="4" xr:uid="{00000000-0005-0000-0000-000005000000}"/>
    <cellStyle name="Percent" xfId="1" builtinId="5"/>
    <cellStyle name="Percent 2" xfId="7" xr:uid="{00000000-0005-0000-0000-000007000000}"/>
  </cellStyles>
  <dxfs count="20">
    <dxf>
      <numFmt numFmtId="0" formatCode="General"/>
    </dxf>
    <dxf>
      <numFmt numFmtId="2" formatCode="0.00"/>
    </dxf>
    <dxf>
      <numFmt numFmtId="34" formatCode="_(&quot;$&quot;* #,##0.00_);_(&quot;$&quot;* \(#,##0.00\);_(&quot;$&quot;* &quot;-&quot;??_);_(@_)"/>
    </dxf>
    <dxf>
      <numFmt numFmtId="1" formatCode="0"/>
      <alignment horizontal="center" vertical="bottom" textRotation="0" wrapText="0" indent="0" justifyLastLine="0" shrinkToFit="0" readingOrder="0"/>
    </dxf>
    <dxf>
      <numFmt numFmtId="19" formatCode="m/d/yyyy"/>
    </dxf>
    <dxf>
      <numFmt numFmtId="0" formatCode="General"/>
    </dxf>
    <dxf>
      <numFmt numFmtId="34" formatCode="_(&quot;$&quot;* #,##0.00_);_(&quot;$&quot;* \(#,##0.00\);_(&quot;$&quot;* &quot;-&quot;??_);_(@_)"/>
    </dxf>
    <dxf>
      <numFmt numFmtId="2" formatCode="0.00"/>
    </dxf>
    <dxf>
      <numFmt numFmtId="34" formatCode="_(&quot;$&quot;* #,##0.00_);_(&quot;$&quot;* \(#,##0.00\);_(&quot;$&quot;* &quot;-&quot;??_);_(@_)"/>
    </dxf>
    <dxf>
      <numFmt numFmtId="1" formatCode="0"/>
      <alignment horizontal="center" vertical="bottom" textRotation="0" wrapText="0" indent="0" justifyLastLine="0" shrinkToFit="0" readingOrder="0"/>
    </dxf>
    <dxf>
      <numFmt numFmtId="19" formatCode="m/d/yyyy"/>
    </dxf>
    <dxf>
      <fill>
        <patternFill>
          <bgColor rgb="FFFF3399"/>
        </patternFill>
      </fill>
    </dxf>
    <dxf>
      <fill>
        <patternFill>
          <bgColor rgb="FFFFFF00"/>
        </patternFill>
      </fill>
    </dxf>
    <dxf>
      <fill>
        <patternFill>
          <bgColor rgb="FFFF7C80"/>
        </patternFill>
      </fill>
    </dxf>
    <dxf>
      <fill>
        <patternFill>
          <bgColor rgb="FFFF7C80"/>
        </patternFill>
      </fill>
    </dxf>
    <dxf>
      <fill>
        <patternFill>
          <bgColor rgb="FFFF3399"/>
        </patternFill>
      </fill>
    </dxf>
    <dxf>
      <fill>
        <patternFill>
          <bgColor rgb="FFFFFF00"/>
        </patternFill>
      </fill>
    </dxf>
    <dxf>
      <fill>
        <patternFill>
          <bgColor rgb="FFFF7C80"/>
        </patternFill>
      </fill>
    </dxf>
    <dxf>
      <font>
        <u/>
      </font>
    </dxf>
    <dxf>
      <font>
        <u/>
      </font>
    </dxf>
  </dxfs>
  <tableStyles count="0" defaultTableStyle="TableStyleMedium2" defaultPivotStyle="PivotStyleLight16"/>
  <colors>
    <mruColors>
      <color rgb="FFFF7C80"/>
      <color rgb="FFFF3399"/>
      <color rgb="FFFFCCCC"/>
      <color rgb="FFFF9999"/>
      <color rgb="FFFF5050"/>
      <color rgb="FFFF6699"/>
      <color rgb="FFFF99CC"/>
      <color rgb="FFFFFFFF"/>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PPFast.com"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PPFast.com"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PPFast.com"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PPFast.com"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PPFast.com"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PPFast.com"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PPFast.com"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PPPFast.com"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542925</xdr:colOff>
      <xdr:row>0</xdr:row>
      <xdr:rowOff>76200</xdr:rowOff>
    </xdr:from>
    <xdr:to>
      <xdr:col>3</xdr:col>
      <xdr:colOff>742950</xdr:colOff>
      <xdr:row>3</xdr:row>
      <xdr:rowOff>180975</xdr:rowOff>
    </xdr:to>
    <xdr:pic>
      <xdr:nvPicPr>
        <xdr:cNvPr id="3" name="Picture 2">
          <a:hlinkClick xmlns:r="http://schemas.openxmlformats.org/officeDocument/2006/relationships" r:id="rId1"/>
          <a:extLst>
            <a:ext uri="{FF2B5EF4-FFF2-40B4-BE49-F238E27FC236}">
              <a16:creationId xmlns:a16="http://schemas.microsoft.com/office/drawing/2014/main" id="{1021D91E-FFA4-43C3-9960-82269E136BA9}"/>
            </a:ext>
          </a:extLst>
        </xdr:cNvPr>
        <xdr:cNvPicPr>
          <a:picLocks noChangeAspect="1"/>
        </xdr:cNvPicPr>
      </xdr:nvPicPr>
      <xdr:blipFill>
        <a:blip xmlns:r="http://schemas.openxmlformats.org/officeDocument/2006/relationships" r:embed="rId2"/>
        <a:stretch>
          <a:fillRect/>
        </a:stretch>
      </xdr:blipFill>
      <xdr:spPr>
        <a:xfrm>
          <a:off x="638175" y="76200"/>
          <a:ext cx="1847850" cy="6762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487456</xdr:colOff>
      <xdr:row>0</xdr:row>
      <xdr:rowOff>0</xdr:rowOff>
    </xdr:from>
    <xdr:to>
      <xdr:col>22</xdr:col>
      <xdr:colOff>12647</xdr:colOff>
      <xdr:row>0</xdr:row>
      <xdr:rowOff>800100</xdr:rowOff>
    </xdr:to>
    <xdr:pic>
      <xdr:nvPicPr>
        <xdr:cNvPr id="3" name="Picture 2">
          <a:hlinkClick xmlns:r="http://schemas.openxmlformats.org/officeDocument/2006/relationships" r:id="rId1"/>
          <a:extLst>
            <a:ext uri="{FF2B5EF4-FFF2-40B4-BE49-F238E27FC236}">
              <a16:creationId xmlns:a16="http://schemas.microsoft.com/office/drawing/2014/main" id="{304825EA-FF4E-49D5-89B0-AB2C0611D14F}"/>
            </a:ext>
          </a:extLst>
        </xdr:cNvPr>
        <xdr:cNvPicPr>
          <a:picLocks noChangeAspect="1"/>
        </xdr:cNvPicPr>
      </xdr:nvPicPr>
      <xdr:blipFill>
        <a:blip xmlns:r="http://schemas.openxmlformats.org/officeDocument/2006/relationships" r:embed="rId2"/>
        <a:stretch>
          <a:fillRect/>
        </a:stretch>
      </xdr:blipFill>
      <xdr:spPr>
        <a:xfrm>
          <a:off x="15232156" y="0"/>
          <a:ext cx="2373166" cy="80010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39</xdr:col>
      <xdr:colOff>133350</xdr:colOff>
      <xdr:row>0</xdr:row>
      <xdr:rowOff>0</xdr:rowOff>
    </xdr:from>
    <xdr:to>
      <xdr:col>41</xdr:col>
      <xdr:colOff>628650</xdr:colOff>
      <xdr:row>0</xdr:row>
      <xdr:rowOff>800101</xdr:rowOff>
    </xdr:to>
    <xdr:pic>
      <xdr:nvPicPr>
        <xdr:cNvPr id="3" name="Picture 2">
          <a:hlinkClick xmlns:r="http://schemas.openxmlformats.org/officeDocument/2006/relationships" r:id="rId1"/>
          <a:extLst>
            <a:ext uri="{FF2B5EF4-FFF2-40B4-BE49-F238E27FC236}">
              <a16:creationId xmlns:a16="http://schemas.microsoft.com/office/drawing/2014/main" id="{D4FF154C-FAC4-428A-BB1D-C0DDB802AF7B}"/>
            </a:ext>
          </a:extLst>
        </xdr:cNvPr>
        <xdr:cNvPicPr>
          <a:picLocks noChangeAspect="1"/>
        </xdr:cNvPicPr>
      </xdr:nvPicPr>
      <xdr:blipFill>
        <a:blip xmlns:r="http://schemas.openxmlformats.org/officeDocument/2006/relationships" r:embed="rId2"/>
        <a:stretch>
          <a:fillRect/>
        </a:stretch>
      </xdr:blipFill>
      <xdr:spPr>
        <a:xfrm>
          <a:off x="17402175" y="0"/>
          <a:ext cx="2171700" cy="8001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1123950</xdr:colOff>
      <xdr:row>0</xdr:row>
      <xdr:rowOff>0</xdr:rowOff>
    </xdr:from>
    <xdr:to>
      <xdr:col>11</xdr:col>
      <xdr:colOff>113739</xdr:colOff>
      <xdr:row>0</xdr:row>
      <xdr:rowOff>827766</xdr:rowOff>
    </xdr:to>
    <xdr:pic>
      <xdr:nvPicPr>
        <xdr:cNvPr id="3" name="Picture 2">
          <a:hlinkClick xmlns:r="http://schemas.openxmlformats.org/officeDocument/2006/relationships" r:id="rId1"/>
          <a:extLst>
            <a:ext uri="{FF2B5EF4-FFF2-40B4-BE49-F238E27FC236}">
              <a16:creationId xmlns:a16="http://schemas.microsoft.com/office/drawing/2014/main" id="{46E72829-6EE4-44E2-859A-F40A6C97F926}"/>
            </a:ext>
          </a:extLst>
        </xdr:cNvPr>
        <xdr:cNvPicPr>
          <a:picLocks noChangeAspect="1"/>
        </xdr:cNvPicPr>
      </xdr:nvPicPr>
      <xdr:blipFill>
        <a:blip xmlns:r="http://schemas.openxmlformats.org/officeDocument/2006/relationships" r:embed="rId2"/>
        <a:stretch>
          <a:fillRect/>
        </a:stretch>
      </xdr:blipFill>
      <xdr:spPr>
        <a:xfrm>
          <a:off x="9867900" y="0"/>
          <a:ext cx="2295525" cy="82776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53</xdr:col>
      <xdr:colOff>715539</xdr:colOff>
      <xdr:row>2</xdr:row>
      <xdr:rowOff>0</xdr:rowOff>
    </xdr:from>
    <xdr:to>
      <xdr:col>57</xdr:col>
      <xdr:colOff>5203</xdr:colOff>
      <xdr:row>3</xdr:row>
      <xdr:rowOff>483538</xdr:rowOff>
    </xdr:to>
    <xdr:pic>
      <xdr:nvPicPr>
        <xdr:cNvPr id="3" name="Picture 2">
          <a:hlinkClick xmlns:r="http://schemas.openxmlformats.org/officeDocument/2006/relationships" r:id="rId1"/>
          <a:extLst>
            <a:ext uri="{FF2B5EF4-FFF2-40B4-BE49-F238E27FC236}">
              <a16:creationId xmlns:a16="http://schemas.microsoft.com/office/drawing/2014/main" id="{A0681669-2F19-4FDB-A664-42E72D197166}"/>
            </a:ext>
          </a:extLst>
        </xdr:cNvPr>
        <xdr:cNvPicPr>
          <a:picLocks noChangeAspect="1"/>
        </xdr:cNvPicPr>
      </xdr:nvPicPr>
      <xdr:blipFill>
        <a:blip xmlns:r="http://schemas.openxmlformats.org/officeDocument/2006/relationships" r:embed="rId2"/>
        <a:stretch>
          <a:fillRect/>
        </a:stretch>
      </xdr:blipFill>
      <xdr:spPr>
        <a:xfrm>
          <a:off x="31452714" y="38490"/>
          <a:ext cx="2356714" cy="86094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23</xdr:col>
      <xdr:colOff>942975</xdr:colOff>
      <xdr:row>0</xdr:row>
      <xdr:rowOff>0</xdr:rowOff>
    </xdr:from>
    <xdr:to>
      <xdr:col>26</xdr:col>
      <xdr:colOff>413614</xdr:colOff>
      <xdr:row>1</xdr:row>
      <xdr:rowOff>860944</xdr:rowOff>
    </xdr:to>
    <xdr:pic>
      <xdr:nvPicPr>
        <xdr:cNvPr id="2" name="Picture 1">
          <a:hlinkClick xmlns:r="http://schemas.openxmlformats.org/officeDocument/2006/relationships" r:id="rId1"/>
          <a:extLst>
            <a:ext uri="{FF2B5EF4-FFF2-40B4-BE49-F238E27FC236}">
              <a16:creationId xmlns:a16="http://schemas.microsoft.com/office/drawing/2014/main" id="{276915EF-B9FD-40DD-81F5-F9728E5976FF}"/>
            </a:ext>
          </a:extLst>
        </xdr:cNvPr>
        <xdr:cNvPicPr>
          <a:picLocks noChangeAspect="1"/>
        </xdr:cNvPicPr>
      </xdr:nvPicPr>
      <xdr:blipFill>
        <a:blip xmlns:r="http://schemas.openxmlformats.org/officeDocument/2006/relationships" r:embed="rId2"/>
        <a:stretch>
          <a:fillRect/>
        </a:stretch>
      </xdr:blipFill>
      <xdr:spPr>
        <a:xfrm>
          <a:off x="21193125" y="0"/>
          <a:ext cx="2356714" cy="86094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14</xdr:col>
      <xdr:colOff>533400</xdr:colOff>
      <xdr:row>0</xdr:row>
      <xdr:rowOff>0</xdr:rowOff>
    </xdr:from>
    <xdr:to>
      <xdr:col>17</xdr:col>
      <xdr:colOff>38100</xdr:colOff>
      <xdr:row>2</xdr:row>
      <xdr:rowOff>440931</xdr:rowOff>
    </xdr:to>
    <xdr:pic>
      <xdr:nvPicPr>
        <xdr:cNvPr id="2" name="Picture 1">
          <a:hlinkClick xmlns:r="http://schemas.openxmlformats.org/officeDocument/2006/relationships" r:id="rId1"/>
          <a:extLst>
            <a:ext uri="{FF2B5EF4-FFF2-40B4-BE49-F238E27FC236}">
              <a16:creationId xmlns:a16="http://schemas.microsoft.com/office/drawing/2014/main" id="{7FE1BAD1-E3FE-4C33-8116-0226F5E79068}"/>
            </a:ext>
          </a:extLst>
        </xdr:cNvPr>
        <xdr:cNvPicPr>
          <a:picLocks noChangeAspect="1"/>
        </xdr:cNvPicPr>
      </xdr:nvPicPr>
      <xdr:blipFill>
        <a:blip xmlns:r="http://schemas.openxmlformats.org/officeDocument/2006/relationships" r:embed="rId2"/>
        <a:stretch>
          <a:fillRect/>
        </a:stretch>
      </xdr:blipFill>
      <xdr:spPr>
        <a:xfrm>
          <a:off x="34432875" y="0"/>
          <a:ext cx="2171700" cy="79335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9525</xdr:colOff>
      <xdr:row>0</xdr:row>
      <xdr:rowOff>0</xdr:rowOff>
    </xdr:from>
    <xdr:to>
      <xdr:col>1</xdr:col>
      <xdr:colOff>2219325</xdr:colOff>
      <xdr:row>1</xdr:row>
      <xdr:rowOff>438150</xdr:rowOff>
    </xdr:to>
    <xdr:pic>
      <xdr:nvPicPr>
        <xdr:cNvPr id="3" name="Picture 2">
          <a:hlinkClick xmlns:r="http://schemas.openxmlformats.org/officeDocument/2006/relationships" r:id="rId1"/>
          <a:extLst>
            <a:ext uri="{FF2B5EF4-FFF2-40B4-BE49-F238E27FC236}">
              <a16:creationId xmlns:a16="http://schemas.microsoft.com/office/drawing/2014/main" id="{3E8CFAE4-23F8-40C4-A6D4-81C0FF44DBF2}"/>
            </a:ext>
          </a:extLst>
        </xdr:cNvPr>
        <xdr:cNvPicPr>
          <a:picLocks noChangeAspect="1"/>
        </xdr:cNvPicPr>
      </xdr:nvPicPr>
      <xdr:blipFill>
        <a:blip xmlns:r="http://schemas.openxmlformats.org/officeDocument/2006/relationships" r:embed="rId2"/>
        <a:stretch>
          <a:fillRect/>
        </a:stretch>
      </xdr:blipFill>
      <xdr:spPr>
        <a:xfrm>
          <a:off x="47625" y="0"/>
          <a:ext cx="2209800" cy="676275"/>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941737A-1659-4D10-9A3D-342CBACEB76E}" name="Table1" displayName="Table1" ref="A1:F501" totalsRowShown="0">
  <autoFilter ref="A1:F501" xr:uid="{9402EB99-023A-40EF-A67F-F8838A4CBBA6}"/>
  <tableColumns count="6">
    <tableColumn id="1" xr3:uid="{53F561A2-DB7E-42E5-A76F-2329DEAE11BF}" name="Employee Name" dataDxfId="10">
      <calculatedColumnFormula>IF('2.Census &amp; Reference Benchmarks'!E5&lt;&gt;"",_xlfn.CONCAT('2.Census &amp; Reference Benchmarks'!E5," ",'2.Census &amp; Reference Benchmarks'!F5), "")</calculatedColumnFormula>
    </tableColumn>
    <tableColumn id="6" xr3:uid="{3494E838-4328-45DC-BC99-78DA59640BF5}" name="Last 4 SSN" dataDxfId="9">
      <calculatedColumnFormula>IF('2.Census &amp; Reference Benchmarks'!D5 &lt;&gt; "", '2.Census &amp; Reference Benchmarks'!D5,"")</calculatedColumnFormula>
    </tableColumn>
    <tableColumn id="5" xr3:uid="{E4CF28AC-7F79-49C1-915E-543062A09AD1}" name="Cash Compensation" dataDxfId="8" dataCellStyle="Currency">
      <calculatedColumnFormula>IFERROR(MIN( 46154,IF(AND('5. Wage &amp; FTE Reductions'!S5 &lt;&gt; "",C1 &lt;&gt; ""),'5. Wage &amp; FTE Reductions'!S5, "")),"")</calculatedColumnFormula>
    </tableColumn>
    <tableColumn id="4" xr3:uid="{86C7C667-CD90-4E20-A1B5-86AD15A4B848}" name="Average FTE" dataDxfId="7">
      <calculatedColumnFormula>IF(AND('5. Wage &amp; FTE Reductions'!AZ5 &lt;&gt; "", D1 &lt;&gt; ""),'5. Wage &amp; FTE Reductions'!AZ5, "")</calculatedColumnFormula>
    </tableColumn>
    <tableColumn id="7" xr3:uid="{FCC83BA2-DD1F-4C90-A259-2E79E80DDF66}" name="Salary / Hours Wage  Reduction" dataDxfId="6">
      <calculatedColumnFormula>IF(AND('5. Wage &amp; FTE Reductions'!X5 &lt;&gt; "", E1 &lt;&gt; ""),'5. Wage &amp; FTE Reductions'!X5,"")</calculatedColumnFormula>
    </tableColumn>
    <tableColumn id="2" xr3:uid="{DFD1ABB4-667E-44CA-82F7-56BF149A9BD5}" name="Over100K" dataDxfId="5">
      <calculatedColumnFormula>IF('2.Census &amp; Reference Benchmarks'!T5 = "", "",'2.Census &amp; Reference Benchmarks'!T5)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B14E6C3-2D9E-4274-A255-6F517B2B7257}" name="Table16" displayName="Table16" ref="A1:E501" totalsRowShown="0">
  <autoFilter ref="A1:E501" xr:uid="{0FCBD399-9C05-4165-9CCF-7FC53765A53D}"/>
  <tableColumns count="5">
    <tableColumn id="1" xr3:uid="{F4E67AD8-FFB2-43E0-940D-7CAAB2848573}" name="Employee Name" dataDxfId="4">
      <calculatedColumnFormula>IF('2.Census &amp; Reference Benchmarks'!E5&lt;&gt;"",_xlfn.CONCAT('2.Census &amp; Reference Benchmarks'!E5," ",'2.Census &amp; Reference Benchmarks'!F5), "")</calculatedColumnFormula>
    </tableColumn>
    <tableColumn id="6" xr3:uid="{E97073CE-0729-475E-B44B-729FB6C9380F}" name="Last 4 SSN" dataDxfId="3">
      <calculatedColumnFormula>IF('2.Census &amp; Reference Benchmarks'!D5 &lt;&gt; "", '2.Census &amp; Reference Benchmarks'!D5,"")</calculatedColumnFormula>
    </tableColumn>
    <tableColumn id="5" xr3:uid="{85B39FCC-9671-4409-B0F9-6B56AE3DAF0B}" name="Cash Compensation" dataDxfId="2" dataCellStyle="Currency">
      <calculatedColumnFormula>IFERROR(MIN( 46154,IF(AND('5. Wage &amp; FTE Reductions'!S5 &lt;&gt; "",C1 &lt;&gt; ""),'5. Wage &amp; FTE Reductions'!S5, "")),"")</calculatedColumnFormula>
    </tableColumn>
    <tableColumn id="4" xr3:uid="{207077B2-A84B-47FB-BB59-F3674EAEB56B}" name="Average FTE" dataDxfId="1">
      <calculatedColumnFormula>IF(AND('5. Wage &amp; FTE Reductions'!AZ5 &lt;&gt; "", D1 &lt;&gt; ""),'5. Wage &amp; FTE Reductions'!AZ5, "")</calculatedColumnFormula>
    </tableColumn>
    <tableColumn id="2" xr3:uid="{8613A68E-D956-4CCC-9E7A-055CC06C259A}" name="Over 100K" dataDxfId="0">
      <calculatedColumnFormula>IF('2.Census &amp; Reference Benchmarks'!T5 = "", "",'2.Census &amp; Reference Benchmarks'!T5)</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table" Target="../tables/table1.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2.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1:P42"/>
  <sheetViews>
    <sheetView tabSelected="1" workbookViewId="0">
      <selection activeCell="E17" sqref="E17"/>
    </sheetView>
  </sheetViews>
  <sheetFormatPr defaultColWidth="9.140625" defaultRowHeight="17.25" customHeight="1" x14ac:dyDescent="0.25"/>
  <cols>
    <col min="1" max="1" width="0.42578125" style="385" customWidth="1"/>
    <col min="2" max="2" width="9.140625" style="385"/>
    <col min="3" max="4" width="11.5703125" style="385" bestFit="1" customWidth="1"/>
    <col min="5" max="5" width="30" style="385" customWidth="1"/>
    <col min="6" max="6" width="11.5703125" style="385" bestFit="1" customWidth="1"/>
    <col min="7" max="8" width="10.5703125" style="385" bestFit="1" customWidth="1"/>
    <col min="9" max="16384" width="9.140625" style="385"/>
  </cols>
  <sheetData>
    <row r="1" spans="2:16" ht="17.25" customHeight="1" x14ac:dyDescent="0.35">
      <c r="B1" s="395" t="s">
        <v>361</v>
      </c>
      <c r="C1" s="384"/>
      <c r="D1" s="384"/>
      <c r="E1" s="384"/>
      <c r="F1" s="384"/>
    </row>
    <row r="2" spans="2:16" ht="17.25" customHeight="1" x14ac:dyDescent="0.35">
      <c r="B2" s="395" t="s">
        <v>362</v>
      </c>
      <c r="C2" s="384"/>
      <c r="D2" s="384"/>
      <c r="E2" s="384"/>
      <c r="F2" s="384"/>
      <c r="K2" s="386" t="s">
        <v>386</v>
      </c>
      <c r="L2" s="386"/>
      <c r="M2" s="386"/>
      <c r="N2" s="386"/>
      <c r="O2" s="386"/>
    </row>
    <row r="3" spans="2:16" ht="17.25" customHeight="1" x14ac:dyDescent="0.35">
      <c r="B3" s="396" t="s">
        <v>363</v>
      </c>
      <c r="K3" s="386"/>
      <c r="L3" s="386"/>
      <c r="M3" s="386"/>
      <c r="N3" s="386"/>
      <c r="O3" s="386"/>
    </row>
    <row r="5" spans="2:16" ht="17.25" customHeight="1" x14ac:dyDescent="0.25">
      <c r="B5" s="387" t="s">
        <v>400</v>
      </c>
      <c r="C5" s="387"/>
      <c r="D5" s="387"/>
      <c r="E5" s="388" t="s">
        <v>364</v>
      </c>
    </row>
    <row r="6" spans="2:16" ht="17.25" customHeight="1" x14ac:dyDescent="0.25">
      <c r="B6" s="385" t="s">
        <v>365</v>
      </c>
      <c r="E6" s="388" t="s">
        <v>393</v>
      </c>
    </row>
    <row r="7" spans="2:16" ht="17.25" customHeight="1" x14ac:dyDescent="0.25">
      <c r="E7" s="388"/>
    </row>
    <row r="8" spans="2:16" ht="17.25" customHeight="1" x14ac:dyDescent="0.25">
      <c r="B8" s="560" t="s">
        <v>366</v>
      </c>
      <c r="C8" s="561"/>
      <c r="D8" s="561"/>
      <c r="E8" s="561"/>
      <c r="F8" s="561"/>
      <c r="G8" s="561"/>
      <c r="H8" s="561"/>
      <c r="I8" s="561"/>
      <c r="J8" s="561"/>
      <c r="K8" s="561"/>
      <c r="L8" s="561"/>
      <c r="M8" s="561"/>
      <c r="N8" s="561"/>
      <c r="O8" s="561"/>
      <c r="P8" s="561"/>
    </row>
    <row r="9" spans="2:16" ht="17.25" customHeight="1" x14ac:dyDescent="0.25">
      <c r="B9" s="561"/>
      <c r="C9" s="561"/>
      <c r="D9" s="561"/>
      <c r="E9" s="561"/>
      <c r="F9" s="561"/>
      <c r="G9" s="561"/>
      <c r="H9" s="561"/>
      <c r="I9" s="561"/>
      <c r="J9" s="561"/>
      <c r="K9" s="561"/>
      <c r="L9" s="561"/>
      <c r="M9" s="561"/>
      <c r="N9" s="561"/>
      <c r="O9" s="561"/>
      <c r="P9" s="561"/>
    </row>
    <row r="10" spans="2:16" ht="17.25" customHeight="1" x14ac:dyDescent="0.25">
      <c r="B10" s="561"/>
      <c r="C10" s="561"/>
      <c r="D10" s="561"/>
      <c r="E10" s="561"/>
      <c r="F10" s="561"/>
      <c r="G10" s="561"/>
      <c r="H10" s="561"/>
      <c r="I10" s="561"/>
      <c r="J10" s="561"/>
      <c r="K10" s="561"/>
      <c r="L10" s="561"/>
      <c r="M10" s="561"/>
      <c r="N10" s="561"/>
      <c r="O10" s="561"/>
      <c r="P10" s="561"/>
    </row>
    <row r="11" spans="2:16" ht="17.25" customHeight="1" x14ac:dyDescent="0.25">
      <c r="B11" s="561"/>
      <c r="C11" s="561"/>
      <c r="D11" s="561"/>
      <c r="E11" s="561"/>
      <c r="F11" s="561"/>
      <c r="G11" s="561"/>
      <c r="H11" s="561"/>
      <c r="I11" s="561"/>
      <c r="J11" s="561"/>
      <c r="K11" s="561"/>
      <c r="L11" s="561"/>
      <c r="M11" s="561"/>
      <c r="N11" s="561"/>
      <c r="O11" s="561"/>
      <c r="P11" s="561"/>
    </row>
    <row r="12" spans="2:16" ht="17.25" customHeight="1" x14ac:dyDescent="0.25">
      <c r="E12" s="388"/>
    </row>
    <row r="13" spans="2:16" s="390" customFormat="1" ht="20.25" customHeight="1" x14ac:dyDescent="0.25">
      <c r="C13" s="392" t="s">
        <v>367</v>
      </c>
      <c r="D13" s="401" t="s">
        <v>368</v>
      </c>
      <c r="E13" s="402"/>
      <c r="F13" s="403" t="s">
        <v>369</v>
      </c>
      <c r="G13" s="403"/>
      <c r="H13" s="403"/>
      <c r="I13" s="403"/>
      <c r="J13" s="403"/>
      <c r="K13" s="403"/>
      <c r="L13" s="403"/>
      <c r="M13" s="403"/>
      <c r="N13" s="403"/>
      <c r="O13" s="403"/>
    </row>
    <row r="14" spans="2:16" s="390" customFormat="1" ht="96" customHeight="1" x14ac:dyDescent="0.25">
      <c r="C14" s="392" t="s">
        <v>370</v>
      </c>
      <c r="D14" s="392" t="s">
        <v>371</v>
      </c>
      <c r="E14" s="404"/>
      <c r="F14" s="562" t="s">
        <v>394</v>
      </c>
      <c r="G14" s="562"/>
      <c r="H14" s="562"/>
      <c r="I14" s="562"/>
      <c r="J14" s="562"/>
      <c r="K14" s="562"/>
      <c r="L14" s="562"/>
      <c r="M14" s="562"/>
      <c r="N14" s="562"/>
      <c r="O14" s="562"/>
      <c r="P14" s="562"/>
    </row>
    <row r="15" spans="2:16" s="390" customFormat="1" ht="96" customHeight="1" x14ac:dyDescent="0.25">
      <c r="C15" s="392" t="s">
        <v>372</v>
      </c>
      <c r="D15" s="563" t="s">
        <v>373</v>
      </c>
      <c r="E15" s="563"/>
      <c r="F15" s="564" t="s">
        <v>398</v>
      </c>
      <c r="G15" s="564"/>
      <c r="H15" s="564"/>
      <c r="I15" s="564"/>
      <c r="J15" s="564"/>
      <c r="K15" s="564"/>
      <c r="L15" s="564"/>
      <c r="M15" s="564"/>
      <c r="N15" s="564"/>
      <c r="O15" s="564"/>
      <c r="P15" s="564"/>
    </row>
    <row r="16" spans="2:16" s="390" customFormat="1" ht="83.25" customHeight="1" x14ac:dyDescent="0.25">
      <c r="C16" s="392" t="s">
        <v>374</v>
      </c>
      <c r="D16" s="392" t="s">
        <v>375</v>
      </c>
      <c r="E16" s="404"/>
      <c r="F16" s="564" t="s">
        <v>399</v>
      </c>
      <c r="G16" s="564"/>
      <c r="H16" s="564"/>
      <c r="I16" s="564"/>
      <c r="J16" s="564"/>
      <c r="K16" s="564"/>
      <c r="L16" s="564"/>
      <c r="M16" s="564"/>
      <c r="N16" s="564"/>
      <c r="O16" s="564"/>
      <c r="P16" s="564"/>
    </row>
    <row r="17" spans="2:16" ht="158.25" customHeight="1" x14ac:dyDescent="0.25">
      <c r="C17" s="392"/>
      <c r="D17" s="389" t="s">
        <v>376</v>
      </c>
      <c r="F17" s="562" t="s">
        <v>485</v>
      </c>
      <c r="G17" s="562"/>
      <c r="H17" s="562"/>
      <c r="I17" s="562"/>
      <c r="J17" s="562"/>
      <c r="K17" s="562"/>
      <c r="L17" s="562"/>
      <c r="M17" s="562"/>
      <c r="N17" s="562"/>
      <c r="O17" s="562"/>
      <c r="P17" s="562"/>
    </row>
    <row r="18" spans="2:16" ht="17.25" customHeight="1" x14ac:dyDescent="0.25">
      <c r="C18" s="390"/>
    </row>
    <row r="19" spans="2:16" ht="91.5" customHeight="1" x14ac:dyDescent="0.25">
      <c r="B19" s="397"/>
      <c r="C19" s="392"/>
      <c r="D19" s="389" t="s">
        <v>377</v>
      </c>
      <c r="F19" s="562" t="s">
        <v>389</v>
      </c>
      <c r="G19" s="562"/>
      <c r="H19" s="562"/>
      <c r="I19" s="562"/>
      <c r="J19" s="562"/>
      <c r="K19" s="562"/>
      <c r="L19" s="562"/>
      <c r="M19" s="562"/>
      <c r="N19" s="562"/>
      <c r="O19" s="562"/>
      <c r="P19" s="562"/>
    </row>
    <row r="21" spans="2:16" ht="61.5" customHeight="1" x14ac:dyDescent="0.25">
      <c r="D21" s="389" t="s">
        <v>378</v>
      </c>
      <c r="F21" s="562" t="s">
        <v>387</v>
      </c>
      <c r="G21" s="562"/>
      <c r="H21" s="562"/>
      <c r="I21" s="562"/>
      <c r="J21" s="562"/>
      <c r="K21" s="562"/>
      <c r="L21" s="562"/>
      <c r="M21" s="562"/>
      <c r="N21" s="562"/>
      <c r="O21" s="562"/>
      <c r="P21" s="562"/>
    </row>
    <row r="23" spans="2:16" ht="60.75" customHeight="1" x14ac:dyDescent="0.25">
      <c r="D23" s="389" t="s">
        <v>379</v>
      </c>
      <c r="F23" s="562" t="s">
        <v>391</v>
      </c>
      <c r="G23" s="562"/>
      <c r="H23" s="562"/>
      <c r="I23" s="562"/>
      <c r="J23" s="562"/>
      <c r="K23" s="562"/>
      <c r="L23" s="562"/>
      <c r="M23" s="562"/>
      <c r="N23" s="562"/>
      <c r="O23" s="562"/>
      <c r="P23" s="562"/>
    </row>
    <row r="24" spans="2:16" ht="60.75" customHeight="1" x14ac:dyDescent="0.25">
      <c r="D24" s="389" t="s">
        <v>380</v>
      </c>
      <c r="F24" s="565" t="s">
        <v>388</v>
      </c>
      <c r="G24" s="565"/>
      <c r="H24" s="565"/>
      <c r="I24" s="565"/>
      <c r="J24" s="565"/>
      <c r="K24" s="565"/>
      <c r="L24" s="565"/>
      <c r="M24" s="565"/>
      <c r="N24" s="565"/>
      <c r="O24" s="565"/>
      <c r="P24" s="565"/>
    </row>
    <row r="25" spans="2:16" ht="17.25" customHeight="1" x14ac:dyDescent="0.25">
      <c r="I25" s="391"/>
    </row>
    <row r="26" spans="2:16" ht="17.25" customHeight="1" x14ac:dyDescent="0.25">
      <c r="G26" s="391"/>
    </row>
    <row r="27" spans="2:16" ht="51" customHeight="1" x14ac:dyDescent="0.25">
      <c r="B27" s="566" t="s">
        <v>383</v>
      </c>
      <c r="C27" s="566"/>
      <c r="D27" s="566"/>
      <c r="E27" s="566"/>
      <c r="F27" s="566"/>
      <c r="G27" s="566"/>
      <c r="H27" s="566"/>
      <c r="I27" s="566"/>
      <c r="J27" s="566"/>
    </row>
    <row r="29" spans="2:16" ht="122.25" customHeight="1" x14ac:dyDescent="0.25">
      <c r="B29" s="559" t="s">
        <v>390</v>
      </c>
      <c r="C29" s="559"/>
      <c r="D29" s="559"/>
      <c r="E29" s="559"/>
      <c r="F29" s="559"/>
      <c r="G29" s="559"/>
      <c r="H29" s="559"/>
      <c r="I29" s="559"/>
    </row>
    <row r="41" ht="9" customHeight="1" x14ac:dyDescent="0.25"/>
    <row r="42" ht="54.75" customHeight="1" x14ac:dyDescent="0.25"/>
  </sheetData>
  <sheetProtection algorithmName="SHA-512" hashValue="T/94uLE4Zk9XkB/yrYBMbapZTrD9jNtRrbRr7SvY7jLql6x/QKPBlgMByZF1CeQtIahCH3cAyASIvknLTph09Q==" saltValue="dtRaojKZfsAuEwIfqbI/JA==" spinCount="100000" sheet="1" objects="1" scenarios="1"/>
  <mergeCells count="12">
    <mergeCell ref="B29:I29"/>
    <mergeCell ref="B8:P11"/>
    <mergeCell ref="F14:P14"/>
    <mergeCell ref="D15:E15"/>
    <mergeCell ref="F15:P15"/>
    <mergeCell ref="F16:P16"/>
    <mergeCell ref="F21:P21"/>
    <mergeCell ref="F23:P23"/>
    <mergeCell ref="F24:P24"/>
    <mergeCell ref="B27:J27"/>
    <mergeCell ref="F17:P17"/>
    <mergeCell ref="F19:P19"/>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0D2BD-17C8-4B0E-A333-10FEFCDD9251}">
  <dimension ref="A1:H503"/>
  <sheetViews>
    <sheetView workbookViewId="0">
      <selection activeCell="D1" sqref="D1"/>
    </sheetView>
  </sheetViews>
  <sheetFormatPr defaultRowHeight="15" x14ac:dyDescent="0.25"/>
  <cols>
    <col min="1" max="1" width="25.7109375" style="385" customWidth="1"/>
    <col min="2" max="2" width="15" style="510" customWidth="1"/>
    <col min="3" max="3" width="21.42578125" style="407" customWidth="1"/>
    <col min="4" max="4" width="14.140625" style="423" customWidth="1"/>
    <col min="5" max="5" width="26.7109375" style="27" customWidth="1"/>
    <col min="6" max="6" width="12.28515625" style="385" customWidth="1"/>
    <col min="7" max="7" width="2.42578125" style="385" customWidth="1"/>
    <col min="8" max="8" width="82.28515625" style="385" customWidth="1"/>
    <col min="9" max="9" width="9.140625" style="385"/>
    <col min="10" max="10" width="11" style="385" customWidth="1"/>
    <col min="11" max="16384" width="9.140625" style="385"/>
  </cols>
  <sheetData>
    <row r="1" spans="1:8" ht="45.75" customHeight="1" x14ac:dyDescent="0.25">
      <c r="A1" t="s">
        <v>284</v>
      </c>
      <c r="B1" s="168" t="s">
        <v>480</v>
      </c>
      <c r="C1" s="2" t="s">
        <v>215</v>
      </c>
      <c r="D1" s="520" t="s">
        <v>216</v>
      </c>
      <c r="E1" s="169" t="s">
        <v>287</v>
      </c>
      <c r="F1" s="519" t="s">
        <v>286</v>
      </c>
      <c r="H1" s="515" t="s">
        <v>401</v>
      </c>
    </row>
    <row r="2" spans="1:8" x14ac:dyDescent="0.25">
      <c r="A2" s="51" t="str">
        <f>IF('2.Census &amp; Reference Benchmarks'!E5&lt;&gt;"",_xlfn.CONCAT('2.Census &amp; Reference Benchmarks'!E5," ",'2.Census &amp; Reference Benchmarks'!F5), "")</f>
        <v/>
      </c>
      <c r="B2" s="168" t="str">
        <f>IF('2.Census &amp; Reference Benchmarks'!D5 &lt;&gt; "", '2.Census &amp; Reference Benchmarks'!D5,"")</f>
        <v/>
      </c>
      <c r="C2" s="2">
        <f>IFERROR(MIN( 46154,IF(AND('5. Wage &amp; FTE Reductions'!S5 &lt;&gt; "",C1 &lt;&gt; ""),'5. Wage &amp; FTE Reductions'!S5, "")),"")</f>
        <v>0</v>
      </c>
      <c r="D2" s="4">
        <f>IF(AND('5. Wage &amp; FTE Reductions'!AZ5 &lt;&gt; "", D1 &lt;&gt; ""),'5. Wage &amp; FTE Reductions'!AZ5, "")</f>
        <v>0</v>
      </c>
      <c r="E2" s="5">
        <f>IF(AND('5. Wage &amp; FTE Reductions'!X5 &lt;&gt; "", E1 &lt;&gt; ""),'5. Wage &amp; FTE Reductions'!X5,"")</f>
        <v>0</v>
      </c>
      <c r="F2" t="str">
        <f>IF('2.Census &amp; Reference Benchmarks'!T5 = "", "",'2.Census &amp; Reference Benchmarks'!T5)</f>
        <v/>
      </c>
    </row>
    <row r="3" spans="1:8" x14ac:dyDescent="0.25">
      <c r="A3" s="51" t="str">
        <f>IF('2.Census &amp; Reference Benchmarks'!E6&lt;&gt;"",_xlfn.CONCAT('2.Census &amp; Reference Benchmarks'!E6," ",'2.Census &amp; Reference Benchmarks'!F6), "")</f>
        <v/>
      </c>
      <c r="B3" s="168" t="str">
        <f>IF('2.Census &amp; Reference Benchmarks'!D6 &lt;&gt; "", '2.Census &amp; Reference Benchmarks'!D6,"")</f>
        <v/>
      </c>
      <c r="C3" s="2">
        <f>IFERROR(MIN( 46154,IF(AND('5. Wage &amp; FTE Reductions'!S6 &lt;&gt; "",C2 &lt;&gt; ""),'5. Wage &amp; FTE Reductions'!S6, "")),"")</f>
        <v>0</v>
      </c>
      <c r="D3" s="4">
        <f>IF(AND('5. Wage &amp; FTE Reductions'!AZ6 &lt;&gt; "", D2 &lt;&gt; ""),'5. Wage &amp; FTE Reductions'!AZ6, "")</f>
        <v>0</v>
      </c>
      <c r="E3" s="5">
        <f>IF(AND('5. Wage &amp; FTE Reductions'!X6 &lt;&gt; "", E2 &lt;&gt; ""),'5. Wage &amp; FTE Reductions'!X6,"")</f>
        <v>0</v>
      </c>
      <c r="F3" s="3" t="str">
        <f>IF('2.Census &amp; Reference Benchmarks'!T6 = "", "",'2.Census &amp; Reference Benchmarks'!T6)</f>
        <v/>
      </c>
    </row>
    <row r="4" spans="1:8" x14ac:dyDescent="0.25">
      <c r="A4" s="51" t="str">
        <f>IF('2.Census &amp; Reference Benchmarks'!E7&lt;&gt;"",_xlfn.CONCAT('2.Census &amp; Reference Benchmarks'!E7," ",'2.Census &amp; Reference Benchmarks'!F7), "")</f>
        <v/>
      </c>
      <c r="B4" s="168" t="str">
        <f>IF('2.Census &amp; Reference Benchmarks'!D7 &lt;&gt; "", '2.Census &amp; Reference Benchmarks'!D7,"")</f>
        <v/>
      </c>
      <c r="C4" s="2">
        <f>IFERROR(MIN( 46154,IF(AND('5. Wage &amp; FTE Reductions'!S7 &lt;&gt; "",C3 &lt;&gt; ""),'5. Wage &amp; FTE Reductions'!S7, "")),"")</f>
        <v>0</v>
      </c>
      <c r="D4" s="4">
        <f>IF(AND('5. Wage &amp; FTE Reductions'!AZ7 &lt;&gt; "", D3 &lt;&gt; ""),'5. Wage &amp; FTE Reductions'!AZ7, "")</f>
        <v>0</v>
      </c>
      <c r="E4" s="5">
        <f>IF(AND('5. Wage &amp; FTE Reductions'!X7 &lt;&gt; "", E3 &lt;&gt; ""),'5. Wage &amp; FTE Reductions'!X7,"")</f>
        <v>0</v>
      </c>
      <c r="F4" t="str">
        <f>IF('2.Census &amp; Reference Benchmarks'!T7 = "", "",'2.Census &amp; Reference Benchmarks'!T7)</f>
        <v/>
      </c>
    </row>
    <row r="5" spans="1:8" x14ac:dyDescent="0.25">
      <c r="A5" s="51" t="str">
        <f>IF('2.Census &amp; Reference Benchmarks'!E8&lt;&gt;"",_xlfn.CONCAT('2.Census &amp; Reference Benchmarks'!E8," ",'2.Census &amp; Reference Benchmarks'!F8), "")</f>
        <v/>
      </c>
      <c r="B5" s="168" t="str">
        <f>IF('2.Census &amp; Reference Benchmarks'!D8 &lt;&gt; "", '2.Census &amp; Reference Benchmarks'!D8,"")</f>
        <v/>
      </c>
      <c r="C5" s="2">
        <f>IFERROR(MIN( 46154,IF(AND('5. Wage &amp; FTE Reductions'!S8 &lt;&gt; "",C4 &lt;&gt; ""),'5. Wage &amp; FTE Reductions'!S8, "")),"")</f>
        <v>0</v>
      </c>
      <c r="D5" s="4">
        <f>IF(AND('5. Wage &amp; FTE Reductions'!AZ8 &lt;&gt; "", D4 &lt;&gt; ""),'5. Wage &amp; FTE Reductions'!AZ8, "")</f>
        <v>0</v>
      </c>
      <c r="E5" s="5">
        <f>IF(AND('5. Wage &amp; FTE Reductions'!X8 &lt;&gt; "", E4 &lt;&gt; ""),'5. Wage &amp; FTE Reductions'!X8,"")</f>
        <v>0</v>
      </c>
      <c r="F5" s="3" t="str">
        <f>IF('2.Census &amp; Reference Benchmarks'!T8 = "", "",'2.Census &amp; Reference Benchmarks'!T8)</f>
        <v/>
      </c>
    </row>
    <row r="6" spans="1:8" x14ac:dyDescent="0.25">
      <c r="A6" s="51" t="str">
        <f>IF('2.Census &amp; Reference Benchmarks'!E9&lt;&gt;"",_xlfn.CONCAT('2.Census &amp; Reference Benchmarks'!E9," ",'2.Census &amp; Reference Benchmarks'!F9), "")</f>
        <v/>
      </c>
      <c r="B6" s="168" t="str">
        <f>IF('2.Census &amp; Reference Benchmarks'!D9 &lt;&gt; "", '2.Census &amp; Reference Benchmarks'!D9,"")</f>
        <v/>
      </c>
      <c r="C6" s="2">
        <f>IFERROR(MIN( 46154,IF(AND('5. Wage &amp; FTE Reductions'!S9 &lt;&gt; "",C5 &lt;&gt; ""),'5. Wage &amp; FTE Reductions'!S9, "")),"")</f>
        <v>0</v>
      </c>
      <c r="D6" s="4">
        <f>IF(AND('5. Wage &amp; FTE Reductions'!AZ9 &lt;&gt; "", D5 &lt;&gt; ""),'5. Wage &amp; FTE Reductions'!AZ9, "")</f>
        <v>0</v>
      </c>
      <c r="E6" s="5">
        <f>IF(AND('5. Wage &amp; FTE Reductions'!X9 &lt;&gt; "", E5 &lt;&gt; ""),'5. Wage &amp; FTE Reductions'!X9,"")</f>
        <v>0</v>
      </c>
      <c r="F6" s="3" t="str">
        <f>IF('2.Census &amp; Reference Benchmarks'!T9 = "", "",'2.Census &amp; Reference Benchmarks'!T9)</f>
        <v/>
      </c>
    </row>
    <row r="7" spans="1:8" x14ac:dyDescent="0.25">
      <c r="A7" s="51" t="str">
        <f>IF('2.Census &amp; Reference Benchmarks'!E10&lt;&gt;"",_xlfn.CONCAT('2.Census &amp; Reference Benchmarks'!E10," ",'2.Census &amp; Reference Benchmarks'!F10), "")</f>
        <v/>
      </c>
      <c r="B7" s="168" t="str">
        <f>IF('2.Census &amp; Reference Benchmarks'!D10 &lt;&gt; "", '2.Census &amp; Reference Benchmarks'!D10,"")</f>
        <v/>
      </c>
      <c r="C7" s="2">
        <f>IFERROR(MIN( 46154,IF(AND('5. Wage &amp; FTE Reductions'!S10 &lt;&gt; "",C6 &lt;&gt; ""),'5. Wage &amp; FTE Reductions'!S10, "")),"")</f>
        <v>0</v>
      </c>
      <c r="D7" s="4">
        <f>IF(AND('5. Wage &amp; FTE Reductions'!AZ10 &lt;&gt; "", D6 &lt;&gt; ""),'5. Wage &amp; FTE Reductions'!AZ10, "")</f>
        <v>0</v>
      </c>
      <c r="E7" s="5">
        <f>IF(AND('5. Wage &amp; FTE Reductions'!X10 &lt;&gt; "", E6 &lt;&gt; ""),'5. Wage &amp; FTE Reductions'!X10,"")</f>
        <v>0</v>
      </c>
      <c r="F7" s="3" t="str">
        <f>IF('2.Census &amp; Reference Benchmarks'!T10 = "", "",'2.Census &amp; Reference Benchmarks'!T10)</f>
        <v/>
      </c>
    </row>
    <row r="8" spans="1:8" x14ac:dyDescent="0.25">
      <c r="A8" s="51" t="str">
        <f>IF('2.Census &amp; Reference Benchmarks'!E11&lt;&gt;"",_xlfn.CONCAT('2.Census &amp; Reference Benchmarks'!E11," ",'2.Census &amp; Reference Benchmarks'!F11), "")</f>
        <v/>
      </c>
      <c r="B8" s="168" t="str">
        <f>IF('2.Census &amp; Reference Benchmarks'!D11 &lt;&gt; "", '2.Census &amp; Reference Benchmarks'!D11,"")</f>
        <v/>
      </c>
      <c r="C8" s="2">
        <f>IFERROR(MIN( 46154,IF(AND('5. Wage &amp; FTE Reductions'!S11 &lt;&gt; "",C7 &lt;&gt; ""),'5. Wage &amp; FTE Reductions'!S11, "")),"")</f>
        <v>0</v>
      </c>
      <c r="D8" s="4">
        <f>IF(AND('5. Wage &amp; FTE Reductions'!AZ11 &lt;&gt; "", D7 &lt;&gt; ""),'5. Wage &amp; FTE Reductions'!AZ11, "")</f>
        <v>0</v>
      </c>
      <c r="E8" s="5">
        <f>IF(AND('5. Wage &amp; FTE Reductions'!X11 &lt;&gt; "", E7 &lt;&gt; ""),'5. Wage &amp; FTE Reductions'!X11,"")</f>
        <v>0</v>
      </c>
      <c r="F8" s="3" t="str">
        <f>IF('2.Census &amp; Reference Benchmarks'!T11 = "", "",'2.Census &amp; Reference Benchmarks'!T11)</f>
        <v/>
      </c>
    </row>
    <row r="9" spans="1:8" x14ac:dyDescent="0.25">
      <c r="A9" s="51" t="str">
        <f>IF('2.Census &amp; Reference Benchmarks'!E12&lt;&gt;"",_xlfn.CONCAT('2.Census &amp; Reference Benchmarks'!E12," ",'2.Census &amp; Reference Benchmarks'!F12), "")</f>
        <v/>
      </c>
      <c r="B9" s="168" t="str">
        <f>IF('2.Census &amp; Reference Benchmarks'!D12 &lt;&gt; "", '2.Census &amp; Reference Benchmarks'!D12,"")</f>
        <v/>
      </c>
      <c r="C9" s="2">
        <f>IFERROR(MIN( 46154,IF(AND('5. Wage &amp; FTE Reductions'!S12 &lt;&gt; "",C8 &lt;&gt; ""),'5. Wage &amp; FTE Reductions'!S12, "")),"")</f>
        <v>0</v>
      </c>
      <c r="D9" s="4">
        <f>IF(AND('5. Wage &amp; FTE Reductions'!AZ12 &lt;&gt; "", D8 &lt;&gt; ""),'5. Wage &amp; FTE Reductions'!AZ12, "")</f>
        <v>0</v>
      </c>
      <c r="E9" s="5">
        <f>IF(AND('5. Wage &amp; FTE Reductions'!X12 &lt;&gt; "", E8 &lt;&gt; ""),'5. Wage &amp; FTE Reductions'!X12,"")</f>
        <v>0</v>
      </c>
      <c r="F9" s="3" t="str">
        <f>IF('2.Census &amp; Reference Benchmarks'!T12 = "", "",'2.Census &amp; Reference Benchmarks'!T12)</f>
        <v/>
      </c>
    </row>
    <row r="10" spans="1:8" x14ac:dyDescent="0.25">
      <c r="A10" s="51" t="str">
        <f>IF('2.Census &amp; Reference Benchmarks'!E13&lt;&gt;"",_xlfn.CONCAT('2.Census &amp; Reference Benchmarks'!E13," ",'2.Census &amp; Reference Benchmarks'!F13), "")</f>
        <v/>
      </c>
      <c r="B10" s="168" t="str">
        <f>IF('2.Census &amp; Reference Benchmarks'!D13 &lt;&gt; "", '2.Census &amp; Reference Benchmarks'!D13,"")</f>
        <v/>
      </c>
      <c r="C10" s="2">
        <f>IFERROR(MIN( 46154,IF(AND('5. Wage &amp; FTE Reductions'!S13 &lt;&gt; "",C9 &lt;&gt; ""),'5. Wage &amp; FTE Reductions'!S13, "")),"")</f>
        <v>0</v>
      </c>
      <c r="D10" s="4">
        <f>IF(AND('5. Wage &amp; FTE Reductions'!AZ13 &lt;&gt; "", D9 &lt;&gt; ""),'5. Wage &amp; FTE Reductions'!AZ13, "")</f>
        <v>0</v>
      </c>
      <c r="E10" s="5">
        <f>IF(AND('5. Wage &amp; FTE Reductions'!X13 &lt;&gt; "", E9 &lt;&gt; ""),'5. Wage &amp; FTE Reductions'!X13,"")</f>
        <v>0</v>
      </c>
      <c r="F10" t="str">
        <f>IF('2.Census &amp; Reference Benchmarks'!T13 = "", "",'2.Census &amp; Reference Benchmarks'!T13)</f>
        <v/>
      </c>
    </row>
    <row r="11" spans="1:8" x14ac:dyDescent="0.25">
      <c r="A11" s="51" t="str">
        <f>IF('2.Census &amp; Reference Benchmarks'!E14&lt;&gt;"",_xlfn.CONCAT('2.Census &amp; Reference Benchmarks'!E14," ",'2.Census &amp; Reference Benchmarks'!F14), "")</f>
        <v/>
      </c>
      <c r="B11" s="168" t="str">
        <f>IF('2.Census &amp; Reference Benchmarks'!D14 &lt;&gt; "", '2.Census &amp; Reference Benchmarks'!D14,"")</f>
        <v/>
      </c>
      <c r="C11" s="2">
        <f>IFERROR(MIN( 46154,IF(AND('5. Wage &amp; FTE Reductions'!S14 &lt;&gt; "",C10 &lt;&gt; ""),'5. Wage &amp; FTE Reductions'!S14, "")),"")</f>
        <v>0</v>
      </c>
      <c r="D11" s="4">
        <f>IF(AND('5. Wage &amp; FTE Reductions'!AZ14 &lt;&gt; "", D10 &lt;&gt; ""),'5. Wage &amp; FTE Reductions'!AZ14, "")</f>
        <v>0</v>
      </c>
      <c r="E11" s="5">
        <f>IF(AND('5. Wage &amp; FTE Reductions'!X14 &lt;&gt; "", E10 &lt;&gt; ""),'5. Wage &amp; FTE Reductions'!X14,"")</f>
        <v>0</v>
      </c>
      <c r="F11" s="3" t="str">
        <f>IF('2.Census &amp; Reference Benchmarks'!T14 = "", "",'2.Census &amp; Reference Benchmarks'!T14)</f>
        <v/>
      </c>
      <c r="H11" s="27"/>
    </row>
    <row r="12" spans="1:8" x14ac:dyDescent="0.25">
      <c r="A12" s="51" t="str">
        <f>IF('2.Census &amp; Reference Benchmarks'!E15&lt;&gt;"",_xlfn.CONCAT('2.Census &amp; Reference Benchmarks'!E15," ",'2.Census &amp; Reference Benchmarks'!F15), "")</f>
        <v/>
      </c>
      <c r="B12" s="168" t="str">
        <f>IF('2.Census &amp; Reference Benchmarks'!D15 &lt;&gt; "", '2.Census &amp; Reference Benchmarks'!D15,"")</f>
        <v/>
      </c>
      <c r="C12" s="2">
        <f>IFERROR(MIN( 46154,IF(AND('5. Wage &amp; FTE Reductions'!S15 &lt;&gt; "",C11 &lt;&gt; ""),'5. Wage &amp; FTE Reductions'!S15, "")),"")</f>
        <v>0</v>
      </c>
      <c r="D12" s="4">
        <f>IF(AND('5. Wage &amp; FTE Reductions'!AZ15 &lt;&gt; "", D11 &lt;&gt; ""),'5. Wage &amp; FTE Reductions'!AZ15, "")</f>
        <v>0</v>
      </c>
      <c r="E12" s="5">
        <f>IF(AND('5. Wage &amp; FTE Reductions'!X15 &lt;&gt; "", E11 &lt;&gt; ""),'5. Wage &amp; FTE Reductions'!X15,"")</f>
        <v>0</v>
      </c>
      <c r="F12" s="3" t="str">
        <f>IF('2.Census &amp; Reference Benchmarks'!T15 = "", "",'2.Census &amp; Reference Benchmarks'!T15)</f>
        <v/>
      </c>
    </row>
    <row r="13" spans="1:8" x14ac:dyDescent="0.25">
      <c r="A13" s="51" t="str">
        <f>IF('2.Census &amp; Reference Benchmarks'!E16&lt;&gt;"",_xlfn.CONCAT('2.Census &amp; Reference Benchmarks'!E16," ",'2.Census &amp; Reference Benchmarks'!F16), "")</f>
        <v/>
      </c>
      <c r="B13" s="168" t="str">
        <f>IF('2.Census &amp; Reference Benchmarks'!D16 &lt;&gt; "", '2.Census &amp; Reference Benchmarks'!D16,"")</f>
        <v/>
      </c>
      <c r="C13" s="2">
        <f>IFERROR(MIN( 46154,IF(AND('5. Wage &amp; FTE Reductions'!S16 &lt;&gt; "",C12 &lt;&gt; ""),'5. Wage &amp; FTE Reductions'!S16, "")),"")</f>
        <v>0</v>
      </c>
      <c r="D13" s="4">
        <f>IF(AND('5. Wage &amp; FTE Reductions'!AZ16 &lt;&gt; "", D12 &lt;&gt; ""),'5. Wage &amp; FTE Reductions'!AZ16, "")</f>
        <v>0</v>
      </c>
      <c r="E13" s="5">
        <f>IF(AND('5. Wage &amp; FTE Reductions'!X16 &lt;&gt; "", E12 &lt;&gt; ""),'5. Wage &amp; FTE Reductions'!X16,"")</f>
        <v>0</v>
      </c>
      <c r="F13" s="3" t="str">
        <f>IF('2.Census &amp; Reference Benchmarks'!T16 = "", "",'2.Census &amp; Reference Benchmarks'!T16)</f>
        <v/>
      </c>
    </row>
    <row r="14" spans="1:8" x14ac:dyDescent="0.25">
      <c r="A14" s="51" t="str">
        <f>IF('2.Census &amp; Reference Benchmarks'!E17&lt;&gt;"",_xlfn.CONCAT('2.Census &amp; Reference Benchmarks'!E17," ",'2.Census &amp; Reference Benchmarks'!F17), "")</f>
        <v/>
      </c>
      <c r="B14" s="168" t="str">
        <f>IF('2.Census &amp; Reference Benchmarks'!D17 &lt;&gt; "", '2.Census &amp; Reference Benchmarks'!D17,"")</f>
        <v/>
      </c>
      <c r="C14" s="2">
        <f>IFERROR(MIN( 46154,IF(AND('5. Wage &amp; FTE Reductions'!S17 &lt;&gt; "",C13 &lt;&gt; ""),'5. Wage &amp; FTE Reductions'!S17, "")),"")</f>
        <v>0</v>
      </c>
      <c r="D14" s="4">
        <f>IF(AND('5. Wage &amp; FTE Reductions'!AZ17 &lt;&gt; "", D13 &lt;&gt; ""),'5. Wage &amp; FTE Reductions'!AZ17, "")</f>
        <v>0</v>
      </c>
      <c r="E14" s="5">
        <f>IF(AND('5. Wage &amp; FTE Reductions'!X17 &lt;&gt; "", E13 &lt;&gt; ""),'5. Wage &amp; FTE Reductions'!X17,"")</f>
        <v>0</v>
      </c>
      <c r="F14" s="3" t="str">
        <f>IF('2.Census &amp; Reference Benchmarks'!T17 = "", "",'2.Census &amp; Reference Benchmarks'!T17)</f>
        <v/>
      </c>
    </row>
    <row r="15" spans="1:8" x14ac:dyDescent="0.25">
      <c r="A15" s="51" t="str">
        <f>IF('2.Census &amp; Reference Benchmarks'!E18&lt;&gt;"",_xlfn.CONCAT('2.Census &amp; Reference Benchmarks'!E18," ",'2.Census &amp; Reference Benchmarks'!F18), "")</f>
        <v/>
      </c>
      <c r="B15" s="168" t="str">
        <f>IF('2.Census &amp; Reference Benchmarks'!D18 &lt;&gt; "", '2.Census &amp; Reference Benchmarks'!D18,"")</f>
        <v/>
      </c>
      <c r="C15" s="2">
        <f>IFERROR(MIN( 46154,IF(AND('5. Wage &amp; FTE Reductions'!S18 &lt;&gt; "",C14 &lt;&gt; ""),'5. Wage &amp; FTE Reductions'!S18, "")),"")</f>
        <v>0</v>
      </c>
      <c r="D15" s="4">
        <f>IF(AND('5. Wage &amp; FTE Reductions'!AZ18 &lt;&gt; "", D14 &lt;&gt; ""),'5. Wage &amp; FTE Reductions'!AZ18, "")</f>
        <v>0</v>
      </c>
      <c r="E15" s="5">
        <f>IF(AND('5. Wage &amp; FTE Reductions'!X18 &lt;&gt; "", E14 &lt;&gt; ""),'5. Wage &amp; FTE Reductions'!X18,"")</f>
        <v>0</v>
      </c>
      <c r="F15" s="3" t="str">
        <f>IF('2.Census &amp; Reference Benchmarks'!T18 = "", "",'2.Census &amp; Reference Benchmarks'!T18)</f>
        <v/>
      </c>
    </row>
    <row r="16" spans="1:8" x14ac:dyDescent="0.25">
      <c r="A16" s="51" t="str">
        <f>IF('2.Census &amp; Reference Benchmarks'!E19&lt;&gt;"",_xlfn.CONCAT('2.Census &amp; Reference Benchmarks'!E19," ",'2.Census &amp; Reference Benchmarks'!F19), "")</f>
        <v/>
      </c>
      <c r="B16" s="168" t="str">
        <f>IF('2.Census &amp; Reference Benchmarks'!D19 &lt;&gt; "", '2.Census &amp; Reference Benchmarks'!D19,"")</f>
        <v/>
      </c>
      <c r="C16" s="2">
        <f>IFERROR(MIN( 46154,IF(AND('5. Wage &amp; FTE Reductions'!S19 &lt;&gt; "",C15 &lt;&gt; ""),'5. Wage &amp; FTE Reductions'!S19, "")),"")</f>
        <v>0</v>
      </c>
      <c r="D16" s="4">
        <f>IF(AND('5. Wage &amp; FTE Reductions'!AZ19 &lt;&gt; "", D15 &lt;&gt; ""),'5. Wage &amp; FTE Reductions'!AZ19, "")</f>
        <v>0</v>
      </c>
      <c r="E16" s="5">
        <f>IF(AND('5. Wage &amp; FTE Reductions'!X19 &lt;&gt; "", E15 &lt;&gt; ""),'5. Wage &amp; FTE Reductions'!X19,"")</f>
        <v>0</v>
      </c>
      <c r="F16" s="3" t="str">
        <f>IF('2.Census &amp; Reference Benchmarks'!T19 = "", "",'2.Census &amp; Reference Benchmarks'!T19)</f>
        <v/>
      </c>
    </row>
    <row r="17" spans="1:6" x14ac:dyDescent="0.25">
      <c r="A17" s="51" t="str">
        <f>IF('2.Census &amp; Reference Benchmarks'!E20&lt;&gt;"",_xlfn.CONCAT('2.Census &amp; Reference Benchmarks'!E20," ",'2.Census &amp; Reference Benchmarks'!F20), "")</f>
        <v/>
      </c>
      <c r="B17" s="168" t="str">
        <f>IF('2.Census &amp; Reference Benchmarks'!D20 &lt;&gt; "", '2.Census &amp; Reference Benchmarks'!D20,"")</f>
        <v/>
      </c>
      <c r="C17" s="2">
        <f>IFERROR(MIN( 46154,IF(AND('5. Wage &amp; FTE Reductions'!S20 &lt;&gt; "",C16 &lt;&gt; ""),'5. Wage &amp; FTE Reductions'!S20, "")),"")</f>
        <v>0</v>
      </c>
      <c r="D17" s="4">
        <f>IF(AND('5. Wage &amp; FTE Reductions'!AZ20 &lt;&gt; "", D16 &lt;&gt; ""),'5. Wage &amp; FTE Reductions'!AZ20, "")</f>
        <v>0</v>
      </c>
      <c r="E17" s="5">
        <f>IF(AND('5. Wage &amp; FTE Reductions'!X20 &lt;&gt; "", E16 &lt;&gt; ""),'5. Wage &amp; FTE Reductions'!X20,"")</f>
        <v>0</v>
      </c>
      <c r="F17" s="3" t="str">
        <f>IF('2.Census &amp; Reference Benchmarks'!T20 = "", "",'2.Census &amp; Reference Benchmarks'!T20)</f>
        <v/>
      </c>
    </row>
    <row r="18" spans="1:6" x14ac:dyDescent="0.25">
      <c r="A18" s="51" t="str">
        <f>IF('2.Census &amp; Reference Benchmarks'!E21&lt;&gt;"",_xlfn.CONCAT('2.Census &amp; Reference Benchmarks'!E21," ",'2.Census &amp; Reference Benchmarks'!F21), "")</f>
        <v/>
      </c>
      <c r="B18" s="168" t="str">
        <f>IF('2.Census &amp; Reference Benchmarks'!D21 &lt;&gt; "", '2.Census &amp; Reference Benchmarks'!D21,"")</f>
        <v/>
      </c>
      <c r="C18" s="2">
        <f>IFERROR(MIN( 46154,IF(AND('5. Wage &amp; FTE Reductions'!S21 &lt;&gt; "",C17 &lt;&gt; ""),'5. Wage &amp; FTE Reductions'!S21, "")),"")</f>
        <v>0</v>
      </c>
      <c r="D18" s="4">
        <f>IF(AND('5. Wage &amp; FTE Reductions'!AZ21 &lt;&gt; "", D17 &lt;&gt; ""),'5. Wage &amp; FTE Reductions'!AZ21, "")</f>
        <v>0</v>
      </c>
      <c r="E18" s="5">
        <f>IF(AND('5. Wage &amp; FTE Reductions'!X21 &lt;&gt; "", E17 &lt;&gt; ""),'5. Wage &amp; FTE Reductions'!X21,"")</f>
        <v>0</v>
      </c>
      <c r="F18" s="3" t="str">
        <f>IF('2.Census &amp; Reference Benchmarks'!T21 = "", "",'2.Census &amp; Reference Benchmarks'!T21)</f>
        <v/>
      </c>
    </row>
    <row r="19" spans="1:6" x14ac:dyDescent="0.25">
      <c r="A19" s="51" t="str">
        <f>IF('2.Census &amp; Reference Benchmarks'!E22&lt;&gt;"",_xlfn.CONCAT('2.Census &amp; Reference Benchmarks'!E22," ",'2.Census &amp; Reference Benchmarks'!F22), "")</f>
        <v/>
      </c>
      <c r="B19" s="168" t="str">
        <f>IF('2.Census &amp; Reference Benchmarks'!D22 &lt;&gt; "", '2.Census &amp; Reference Benchmarks'!D22,"")</f>
        <v/>
      </c>
      <c r="C19" s="2">
        <f>IFERROR(MIN( 46154,IF(AND('5. Wage &amp; FTE Reductions'!S22 &lt;&gt; "",C18 &lt;&gt; ""),'5. Wage &amp; FTE Reductions'!S22, "")),"")</f>
        <v>0</v>
      </c>
      <c r="D19" s="4">
        <f>IF(AND('5. Wage &amp; FTE Reductions'!AZ22 &lt;&gt; "", D18 &lt;&gt; ""),'5. Wage &amp; FTE Reductions'!AZ22, "")</f>
        <v>0</v>
      </c>
      <c r="E19" s="5">
        <f>IF(AND('5. Wage &amp; FTE Reductions'!X22 &lt;&gt; "", E18 &lt;&gt; ""),'5. Wage &amp; FTE Reductions'!X22,"")</f>
        <v>0</v>
      </c>
      <c r="F19" s="3" t="str">
        <f>IF('2.Census &amp; Reference Benchmarks'!T22 = "", "",'2.Census &amp; Reference Benchmarks'!T22)</f>
        <v/>
      </c>
    </row>
    <row r="20" spans="1:6" x14ac:dyDescent="0.25">
      <c r="A20" s="51" t="str">
        <f>IF('2.Census &amp; Reference Benchmarks'!E23&lt;&gt;"",_xlfn.CONCAT('2.Census &amp; Reference Benchmarks'!E23," ",'2.Census &amp; Reference Benchmarks'!F23), "")</f>
        <v/>
      </c>
      <c r="B20" s="168" t="str">
        <f>IF('2.Census &amp; Reference Benchmarks'!D23 &lt;&gt; "", '2.Census &amp; Reference Benchmarks'!D23,"")</f>
        <v/>
      </c>
      <c r="C20" s="2">
        <f>IFERROR(MIN( 46154,IF(AND('5. Wage &amp; FTE Reductions'!S23 &lt;&gt; "",C19 &lt;&gt; ""),'5. Wage &amp; FTE Reductions'!S23, "")),"")</f>
        <v>0</v>
      </c>
      <c r="D20" s="4">
        <f>IF(AND('5. Wage &amp; FTE Reductions'!AZ23 &lt;&gt; "", D19 &lt;&gt; ""),'5. Wage &amp; FTE Reductions'!AZ23, "")</f>
        <v>0</v>
      </c>
      <c r="E20" s="5">
        <f>IF(AND('5. Wage &amp; FTE Reductions'!X23 &lt;&gt; "", E19 &lt;&gt; ""),'5. Wage &amp; FTE Reductions'!X23,"")</f>
        <v>0</v>
      </c>
      <c r="F20" s="3" t="str">
        <f>IF('2.Census &amp; Reference Benchmarks'!T23 = "", "",'2.Census &amp; Reference Benchmarks'!T23)</f>
        <v/>
      </c>
    </row>
    <row r="21" spans="1:6" x14ac:dyDescent="0.25">
      <c r="A21" s="51" t="str">
        <f>IF('2.Census &amp; Reference Benchmarks'!E24&lt;&gt;"",_xlfn.CONCAT('2.Census &amp; Reference Benchmarks'!E24," ",'2.Census &amp; Reference Benchmarks'!F24), "")</f>
        <v/>
      </c>
      <c r="B21" s="168" t="str">
        <f>IF('2.Census &amp; Reference Benchmarks'!D24 &lt;&gt; "", '2.Census &amp; Reference Benchmarks'!D24,"")</f>
        <v/>
      </c>
      <c r="C21" s="2">
        <f>IFERROR(MIN( 46154,IF(AND('5. Wage &amp; FTE Reductions'!S24 &lt;&gt; "",C20 &lt;&gt; ""),'5. Wage &amp; FTE Reductions'!S24, "")),"")</f>
        <v>0</v>
      </c>
      <c r="D21" s="4">
        <f>IF(AND('5. Wage &amp; FTE Reductions'!AZ24 &lt;&gt; "", D20 &lt;&gt; ""),'5. Wage &amp; FTE Reductions'!AZ24, "")</f>
        <v>0</v>
      </c>
      <c r="E21" s="5">
        <f>IF(AND('5. Wage &amp; FTE Reductions'!X24 &lt;&gt; "", E20 &lt;&gt; ""),'5. Wage &amp; FTE Reductions'!X24,"")</f>
        <v>0</v>
      </c>
      <c r="F21" s="3" t="str">
        <f>IF('2.Census &amp; Reference Benchmarks'!T24 = "", "",'2.Census &amp; Reference Benchmarks'!T24)</f>
        <v/>
      </c>
    </row>
    <row r="22" spans="1:6" x14ac:dyDescent="0.25">
      <c r="A22" s="51" t="str">
        <f>IF('2.Census &amp; Reference Benchmarks'!E25&lt;&gt;"",_xlfn.CONCAT('2.Census &amp; Reference Benchmarks'!E25," ",'2.Census &amp; Reference Benchmarks'!F25), "")</f>
        <v/>
      </c>
      <c r="B22" s="168" t="str">
        <f>IF('2.Census &amp; Reference Benchmarks'!D25 &lt;&gt; "", '2.Census &amp; Reference Benchmarks'!D25,"")</f>
        <v/>
      </c>
      <c r="C22" s="2">
        <f>IFERROR(MIN( 46154,IF(AND('5. Wage &amp; FTE Reductions'!S25 &lt;&gt; "",C21 &lt;&gt; ""),'5. Wage &amp; FTE Reductions'!S25, "")),"")</f>
        <v>0</v>
      </c>
      <c r="D22" s="4">
        <f>IF(AND('5. Wage &amp; FTE Reductions'!AZ25 &lt;&gt; "", D21 &lt;&gt; ""),'5. Wage &amp; FTE Reductions'!AZ25, "")</f>
        <v>0</v>
      </c>
      <c r="E22" s="5">
        <f>IF(AND('5. Wage &amp; FTE Reductions'!X25 &lt;&gt; "", E21 &lt;&gt; ""),'5. Wage &amp; FTE Reductions'!X25,"")</f>
        <v>0</v>
      </c>
      <c r="F22" s="3" t="str">
        <f>IF('2.Census &amp; Reference Benchmarks'!T25 = "", "",'2.Census &amp; Reference Benchmarks'!T25)</f>
        <v/>
      </c>
    </row>
    <row r="23" spans="1:6" x14ac:dyDescent="0.25">
      <c r="A23" s="51" t="str">
        <f>IF('2.Census &amp; Reference Benchmarks'!E26&lt;&gt;"",_xlfn.CONCAT('2.Census &amp; Reference Benchmarks'!E26," ",'2.Census &amp; Reference Benchmarks'!F26), "")</f>
        <v/>
      </c>
      <c r="B23" s="168" t="str">
        <f>IF('2.Census &amp; Reference Benchmarks'!D26 &lt;&gt; "", '2.Census &amp; Reference Benchmarks'!D26,"")</f>
        <v/>
      </c>
      <c r="C23" s="2">
        <f>IFERROR(MIN( 46154,IF(AND('5. Wage &amp; FTE Reductions'!S26 &lt;&gt; "",C22 &lt;&gt; ""),'5. Wage &amp; FTE Reductions'!S26, "")),"")</f>
        <v>0</v>
      </c>
      <c r="D23" s="4">
        <f>IF(AND('5. Wage &amp; FTE Reductions'!AZ26 &lt;&gt; "", D22 &lt;&gt; ""),'5. Wage &amp; FTE Reductions'!AZ26, "")</f>
        <v>0</v>
      </c>
      <c r="E23" s="5">
        <f>IF(AND('5. Wage &amp; FTE Reductions'!X26 &lt;&gt; "", E22 &lt;&gt; ""),'5. Wage &amp; FTE Reductions'!X26,"")</f>
        <v>0</v>
      </c>
      <c r="F23" s="3" t="str">
        <f>IF('2.Census &amp; Reference Benchmarks'!T26 = "", "",'2.Census &amp; Reference Benchmarks'!T26)</f>
        <v/>
      </c>
    </row>
    <row r="24" spans="1:6" x14ac:dyDescent="0.25">
      <c r="A24" s="51" t="str">
        <f>IF('2.Census &amp; Reference Benchmarks'!E27&lt;&gt;"",_xlfn.CONCAT('2.Census &amp; Reference Benchmarks'!E27," ",'2.Census &amp; Reference Benchmarks'!F27), "")</f>
        <v/>
      </c>
      <c r="B24" s="168" t="str">
        <f>IF('2.Census &amp; Reference Benchmarks'!D27 &lt;&gt; "", '2.Census &amp; Reference Benchmarks'!D27,"")</f>
        <v/>
      </c>
      <c r="C24" s="2">
        <f>IFERROR(MIN( 46154,IF(AND('5. Wage &amp; FTE Reductions'!S27 &lt;&gt; "",C23 &lt;&gt; ""),'5. Wage &amp; FTE Reductions'!S27, "")),"")</f>
        <v>0</v>
      </c>
      <c r="D24" s="4">
        <f>IF(AND('5. Wage &amp; FTE Reductions'!AZ27 &lt;&gt; "", D23 &lt;&gt; ""),'5. Wage &amp; FTE Reductions'!AZ27, "")</f>
        <v>0</v>
      </c>
      <c r="E24" s="5">
        <f>IF(AND('5. Wage &amp; FTE Reductions'!X27 &lt;&gt; "", E23 &lt;&gt; ""),'5. Wage &amp; FTE Reductions'!X27,"")</f>
        <v>0</v>
      </c>
      <c r="F24" s="3" t="str">
        <f>IF('2.Census &amp; Reference Benchmarks'!T27 = "", "",'2.Census &amp; Reference Benchmarks'!T27)</f>
        <v/>
      </c>
    </row>
    <row r="25" spans="1:6" x14ac:dyDescent="0.25">
      <c r="A25" s="51" t="str">
        <f>IF('2.Census &amp; Reference Benchmarks'!E28&lt;&gt;"",_xlfn.CONCAT('2.Census &amp; Reference Benchmarks'!E28," ",'2.Census &amp; Reference Benchmarks'!F28), "")</f>
        <v/>
      </c>
      <c r="B25" s="168" t="str">
        <f>IF('2.Census &amp; Reference Benchmarks'!D28 &lt;&gt; "", '2.Census &amp; Reference Benchmarks'!D28,"")</f>
        <v/>
      </c>
      <c r="C25" s="2">
        <f>IFERROR(MIN( 46154,IF(AND('5. Wage &amp; FTE Reductions'!S28 &lt;&gt; "",C24 &lt;&gt; ""),'5. Wage &amp; FTE Reductions'!S28, "")),"")</f>
        <v>0</v>
      </c>
      <c r="D25" s="4">
        <f>IF(AND('5. Wage &amp; FTE Reductions'!AZ28 &lt;&gt; "", D24 &lt;&gt; ""),'5. Wage &amp; FTE Reductions'!AZ28, "")</f>
        <v>0</v>
      </c>
      <c r="E25" s="5">
        <f>IF(AND('5. Wage &amp; FTE Reductions'!X28 &lt;&gt; "", E24 &lt;&gt; ""),'5. Wage &amp; FTE Reductions'!X28,"")</f>
        <v>0</v>
      </c>
      <c r="F25" s="3" t="str">
        <f>IF('2.Census &amp; Reference Benchmarks'!T28 = "", "",'2.Census &amp; Reference Benchmarks'!T28)</f>
        <v/>
      </c>
    </row>
    <row r="26" spans="1:6" x14ac:dyDescent="0.25">
      <c r="A26" s="51" t="str">
        <f>IF('2.Census &amp; Reference Benchmarks'!E29&lt;&gt;"",_xlfn.CONCAT('2.Census &amp; Reference Benchmarks'!E29," ",'2.Census &amp; Reference Benchmarks'!F29), "")</f>
        <v/>
      </c>
      <c r="B26" s="168" t="str">
        <f>IF('2.Census &amp; Reference Benchmarks'!D29 &lt;&gt; "", '2.Census &amp; Reference Benchmarks'!D29,"")</f>
        <v/>
      </c>
      <c r="C26" s="2">
        <f>IFERROR(MIN( 46154,IF(AND('5. Wage &amp; FTE Reductions'!S29 &lt;&gt; "",C25 &lt;&gt; ""),'5. Wage &amp; FTE Reductions'!S29, "")),"")</f>
        <v>0</v>
      </c>
      <c r="D26" s="4">
        <f>IF(AND('5. Wage &amp; FTE Reductions'!AZ29 &lt;&gt; "", D25 &lt;&gt; ""),'5. Wage &amp; FTE Reductions'!AZ29, "")</f>
        <v>0</v>
      </c>
      <c r="E26" s="5">
        <f>IF(AND('5. Wage &amp; FTE Reductions'!X29 &lt;&gt; "", E25 &lt;&gt; ""),'5. Wage &amp; FTE Reductions'!X29,"")</f>
        <v>0</v>
      </c>
      <c r="F26" s="3" t="str">
        <f>IF('2.Census &amp; Reference Benchmarks'!T29 = "", "",'2.Census &amp; Reference Benchmarks'!T29)</f>
        <v/>
      </c>
    </row>
    <row r="27" spans="1:6" x14ac:dyDescent="0.25">
      <c r="A27" s="51" t="str">
        <f>IF('2.Census &amp; Reference Benchmarks'!E30&lt;&gt;"",_xlfn.CONCAT('2.Census &amp; Reference Benchmarks'!E30," ",'2.Census &amp; Reference Benchmarks'!F30), "")</f>
        <v/>
      </c>
      <c r="B27" s="168" t="str">
        <f>IF('2.Census &amp; Reference Benchmarks'!D30 &lt;&gt; "", '2.Census &amp; Reference Benchmarks'!D30,"")</f>
        <v/>
      </c>
      <c r="C27" s="2">
        <f>IFERROR(MIN( 46154,IF(AND('5. Wage &amp; FTE Reductions'!S30 &lt;&gt; "",C26 &lt;&gt; ""),'5. Wage &amp; FTE Reductions'!S30, "")),"")</f>
        <v>0</v>
      </c>
      <c r="D27" s="4">
        <f>IF(AND('5. Wage &amp; FTE Reductions'!AZ30 &lt;&gt; "", D26 &lt;&gt; ""),'5. Wage &amp; FTE Reductions'!AZ30, "")</f>
        <v>0</v>
      </c>
      <c r="E27" s="5">
        <f>IF(AND('5. Wage &amp; FTE Reductions'!X30 &lt;&gt; "", E26 &lt;&gt; ""),'5. Wage &amp; FTE Reductions'!X30,"")</f>
        <v>0</v>
      </c>
      <c r="F27" s="3" t="str">
        <f>IF('2.Census &amp; Reference Benchmarks'!T30 = "", "",'2.Census &amp; Reference Benchmarks'!T30)</f>
        <v/>
      </c>
    </row>
    <row r="28" spans="1:6" x14ac:dyDescent="0.25">
      <c r="A28" s="51" t="str">
        <f>IF('2.Census &amp; Reference Benchmarks'!E31&lt;&gt;"",_xlfn.CONCAT('2.Census &amp; Reference Benchmarks'!E31," ",'2.Census &amp; Reference Benchmarks'!F31), "")</f>
        <v/>
      </c>
      <c r="B28" s="168" t="str">
        <f>IF('2.Census &amp; Reference Benchmarks'!D31 &lt;&gt; "", '2.Census &amp; Reference Benchmarks'!D31,"")</f>
        <v/>
      </c>
      <c r="C28" s="2">
        <f>IFERROR(MIN( 46154,IF(AND('5. Wage &amp; FTE Reductions'!S31 &lt;&gt; "",C27 &lt;&gt; ""),'5. Wage &amp; FTE Reductions'!S31, "")),"")</f>
        <v>0</v>
      </c>
      <c r="D28" s="4">
        <f>IF(AND('5. Wage &amp; FTE Reductions'!AZ31 &lt;&gt; "", D27 &lt;&gt; ""),'5. Wage &amp; FTE Reductions'!AZ31, "")</f>
        <v>0</v>
      </c>
      <c r="E28" s="5">
        <f>IF(AND('5. Wage &amp; FTE Reductions'!X31 &lt;&gt; "", E27 &lt;&gt; ""),'5. Wage &amp; FTE Reductions'!X31,"")</f>
        <v>0</v>
      </c>
      <c r="F28" s="3" t="str">
        <f>IF('2.Census &amp; Reference Benchmarks'!T31 = "", "",'2.Census &amp; Reference Benchmarks'!T31)</f>
        <v/>
      </c>
    </row>
    <row r="29" spans="1:6" x14ac:dyDescent="0.25">
      <c r="A29" s="51" t="str">
        <f>IF('2.Census &amp; Reference Benchmarks'!E32&lt;&gt;"",_xlfn.CONCAT('2.Census &amp; Reference Benchmarks'!E32," ",'2.Census &amp; Reference Benchmarks'!F32), "")</f>
        <v/>
      </c>
      <c r="B29" s="168" t="str">
        <f>IF('2.Census &amp; Reference Benchmarks'!D32 &lt;&gt; "", '2.Census &amp; Reference Benchmarks'!D32,"")</f>
        <v/>
      </c>
      <c r="C29" s="2">
        <f>IFERROR(MIN( 46154,IF(AND('5. Wage &amp; FTE Reductions'!S32 &lt;&gt; "",C28 &lt;&gt; ""),'5. Wage &amp; FTE Reductions'!S32, "")),"")</f>
        <v>0</v>
      </c>
      <c r="D29" s="4">
        <f>IF(AND('5. Wage &amp; FTE Reductions'!AZ32 &lt;&gt; "", D28 &lt;&gt; ""),'5. Wage &amp; FTE Reductions'!AZ32, "")</f>
        <v>0</v>
      </c>
      <c r="E29" s="5">
        <f>IF(AND('5. Wage &amp; FTE Reductions'!X32 &lt;&gt; "", E28 &lt;&gt; ""),'5. Wage &amp; FTE Reductions'!X32,"")</f>
        <v>0</v>
      </c>
      <c r="F29" s="3" t="str">
        <f>IF('2.Census &amp; Reference Benchmarks'!T32 = "", "",'2.Census &amp; Reference Benchmarks'!T32)</f>
        <v/>
      </c>
    </row>
    <row r="30" spans="1:6" x14ac:dyDescent="0.25">
      <c r="A30" s="51" t="str">
        <f>IF('2.Census &amp; Reference Benchmarks'!E33&lt;&gt;"",_xlfn.CONCAT('2.Census &amp; Reference Benchmarks'!E33," ",'2.Census &amp; Reference Benchmarks'!F33), "")</f>
        <v/>
      </c>
      <c r="B30" s="168" t="str">
        <f>IF('2.Census &amp; Reference Benchmarks'!D33 &lt;&gt; "", '2.Census &amp; Reference Benchmarks'!D33,"")</f>
        <v/>
      </c>
      <c r="C30" s="2">
        <f>IFERROR(MIN( 46154,IF(AND('5. Wage &amp; FTE Reductions'!S33 &lt;&gt; "",C29 &lt;&gt; ""),'5. Wage &amp; FTE Reductions'!S33, "")),"")</f>
        <v>0</v>
      </c>
      <c r="D30" s="4">
        <f>IF(AND('5. Wage &amp; FTE Reductions'!AZ33 &lt;&gt; "", D29 &lt;&gt; ""),'5. Wage &amp; FTE Reductions'!AZ33, "")</f>
        <v>0</v>
      </c>
      <c r="E30" s="5">
        <f>IF(AND('5. Wage &amp; FTE Reductions'!X33 &lt;&gt; "", E29 &lt;&gt; ""),'5. Wage &amp; FTE Reductions'!X33,"")</f>
        <v>0</v>
      </c>
      <c r="F30" s="3" t="str">
        <f>IF('2.Census &amp; Reference Benchmarks'!T33 = "", "",'2.Census &amp; Reference Benchmarks'!T33)</f>
        <v/>
      </c>
    </row>
    <row r="31" spans="1:6" x14ac:dyDescent="0.25">
      <c r="A31" s="51" t="str">
        <f>IF('2.Census &amp; Reference Benchmarks'!E34&lt;&gt;"",_xlfn.CONCAT('2.Census &amp; Reference Benchmarks'!E34," ",'2.Census &amp; Reference Benchmarks'!F34), "")</f>
        <v/>
      </c>
      <c r="B31" s="168" t="str">
        <f>IF('2.Census &amp; Reference Benchmarks'!D34 &lt;&gt; "", '2.Census &amp; Reference Benchmarks'!D34,"")</f>
        <v/>
      </c>
      <c r="C31" s="2">
        <f>IFERROR(MIN( 46154,IF(AND('5. Wage &amp; FTE Reductions'!S34 &lt;&gt; "",C30 &lt;&gt; ""),'5. Wage &amp; FTE Reductions'!S34, "")),"")</f>
        <v>0</v>
      </c>
      <c r="D31" s="4">
        <f>IF(AND('5. Wage &amp; FTE Reductions'!AZ34 &lt;&gt; "", D30 &lt;&gt; ""),'5. Wage &amp; FTE Reductions'!AZ34, "")</f>
        <v>0</v>
      </c>
      <c r="E31" s="5">
        <f>IF(AND('5. Wage &amp; FTE Reductions'!X34 &lt;&gt; "", E30 &lt;&gt; ""),'5. Wage &amp; FTE Reductions'!X34,"")</f>
        <v>0</v>
      </c>
      <c r="F31" s="3" t="str">
        <f>IF('2.Census &amp; Reference Benchmarks'!T34 = "", "",'2.Census &amp; Reference Benchmarks'!T34)</f>
        <v/>
      </c>
    </row>
    <row r="32" spans="1:6" x14ac:dyDescent="0.25">
      <c r="A32" s="51" t="str">
        <f>IF('2.Census &amp; Reference Benchmarks'!E35&lt;&gt;"",_xlfn.CONCAT('2.Census &amp; Reference Benchmarks'!E35," ",'2.Census &amp; Reference Benchmarks'!F35), "")</f>
        <v/>
      </c>
      <c r="B32" s="168" t="str">
        <f>IF('2.Census &amp; Reference Benchmarks'!D35 &lt;&gt; "", '2.Census &amp; Reference Benchmarks'!D35,"")</f>
        <v/>
      </c>
      <c r="C32" s="2">
        <f>IFERROR(MIN( 46154,IF(AND('5. Wage &amp; FTE Reductions'!S35 &lt;&gt; "",C31 &lt;&gt; ""),'5. Wage &amp; FTE Reductions'!S35, "")),"")</f>
        <v>0</v>
      </c>
      <c r="D32" s="4">
        <f>IF(AND('5. Wage &amp; FTE Reductions'!AZ35 &lt;&gt; "", D31 &lt;&gt; ""),'5. Wage &amp; FTE Reductions'!AZ35, "")</f>
        <v>0</v>
      </c>
      <c r="E32" s="5">
        <f>IF(AND('5. Wage &amp; FTE Reductions'!X35 &lt;&gt; "", E31 &lt;&gt; ""),'5. Wage &amp; FTE Reductions'!X35,"")</f>
        <v>0</v>
      </c>
      <c r="F32" s="3" t="str">
        <f>IF('2.Census &amp; Reference Benchmarks'!T35 = "", "",'2.Census &amp; Reference Benchmarks'!T35)</f>
        <v/>
      </c>
    </row>
    <row r="33" spans="1:6" x14ac:dyDescent="0.25">
      <c r="A33" s="51" t="str">
        <f>IF('2.Census &amp; Reference Benchmarks'!E36&lt;&gt;"",_xlfn.CONCAT('2.Census &amp; Reference Benchmarks'!E36," ",'2.Census &amp; Reference Benchmarks'!F36), "")</f>
        <v/>
      </c>
      <c r="B33" s="168" t="str">
        <f>IF('2.Census &amp; Reference Benchmarks'!D36 &lt;&gt; "", '2.Census &amp; Reference Benchmarks'!D36,"")</f>
        <v/>
      </c>
      <c r="C33" s="2">
        <f>IFERROR(MIN( 46154,IF(AND('5. Wage &amp; FTE Reductions'!S36 &lt;&gt; "",C32 &lt;&gt; ""),'5. Wage &amp; FTE Reductions'!S36, "")),"")</f>
        <v>0</v>
      </c>
      <c r="D33" s="4">
        <f>IF(AND('5. Wage &amp; FTE Reductions'!AZ36 &lt;&gt; "", D32 &lt;&gt; ""),'5. Wage &amp; FTE Reductions'!AZ36, "")</f>
        <v>0</v>
      </c>
      <c r="E33" s="5">
        <f>IF(AND('5. Wage &amp; FTE Reductions'!X36 &lt;&gt; "", E32 &lt;&gt; ""),'5. Wage &amp; FTE Reductions'!X36,"")</f>
        <v>0</v>
      </c>
      <c r="F33" s="3" t="str">
        <f>IF('2.Census &amp; Reference Benchmarks'!T36 = "", "",'2.Census &amp; Reference Benchmarks'!T36)</f>
        <v/>
      </c>
    </row>
    <row r="34" spans="1:6" x14ac:dyDescent="0.25">
      <c r="A34" s="51" t="str">
        <f>IF('2.Census &amp; Reference Benchmarks'!E37&lt;&gt;"",_xlfn.CONCAT('2.Census &amp; Reference Benchmarks'!E37," ",'2.Census &amp; Reference Benchmarks'!F37), "")</f>
        <v/>
      </c>
      <c r="B34" s="168" t="str">
        <f>IF('2.Census &amp; Reference Benchmarks'!D37 &lt;&gt; "", '2.Census &amp; Reference Benchmarks'!D37,"")</f>
        <v/>
      </c>
      <c r="C34" s="2">
        <f>IFERROR(MIN( 46154,IF(AND('5. Wage &amp; FTE Reductions'!S37 &lt;&gt; "",C33 &lt;&gt; ""),'5. Wage &amp; FTE Reductions'!S37, "")),"")</f>
        <v>0</v>
      </c>
      <c r="D34" s="4">
        <f>IF(AND('5. Wage &amp; FTE Reductions'!AZ37 &lt;&gt; "", D33 &lt;&gt; ""),'5. Wage &amp; FTE Reductions'!AZ37, "")</f>
        <v>0</v>
      </c>
      <c r="E34" s="5">
        <f>IF(AND('5. Wage &amp; FTE Reductions'!X37 &lt;&gt; "", E33 &lt;&gt; ""),'5. Wage &amp; FTE Reductions'!X37,"")</f>
        <v>0</v>
      </c>
      <c r="F34" s="3" t="str">
        <f>IF('2.Census &amp; Reference Benchmarks'!T37 = "", "",'2.Census &amp; Reference Benchmarks'!T37)</f>
        <v/>
      </c>
    </row>
    <row r="35" spans="1:6" x14ac:dyDescent="0.25">
      <c r="A35" s="51" t="str">
        <f>IF('2.Census &amp; Reference Benchmarks'!E38&lt;&gt;"",_xlfn.CONCAT('2.Census &amp; Reference Benchmarks'!E38," ",'2.Census &amp; Reference Benchmarks'!F38), "")</f>
        <v/>
      </c>
      <c r="B35" s="168" t="str">
        <f>IF('2.Census &amp; Reference Benchmarks'!D38 &lt;&gt; "", '2.Census &amp; Reference Benchmarks'!D38,"")</f>
        <v/>
      </c>
      <c r="C35" s="2">
        <f>IFERROR(MIN( 46154,IF(AND('5. Wage &amp; FTE Reductions'!S38 &lt;&gt; "",C34 &lt;&gt; ""),'5. Wage &amp; FTE Reductions'!S38, "")),"")</f>
        <v>0</v>
      </c>
      <c r="D35" s="4">
        <f>IF(AND('5. Wage &amp; FTE Reductions'!AZ38 &lt;&gt; "", D34 &lt;&gt; ""),'5. Wage &amp; FTE Reductions'!AZ38, "")</f>
        <v>0</v>
      </c>
      <c r="E35" s="5">
        <f>IF(AND('5. Wage &amp; FTE Reductions'!X38 &lt;&gt; "", E34 &lt;&gt; ""),'5. Wage &amp; FTE Reductions'!X38,"")</f>
        <v>0</v>
      </c>
      <c r="F35" s="3" t="str">
        <f>IF('2.Census &amp; Reference Benchmarks'!T38 = "", "",'2.Census &amp; Reference Benchmarks'!T38)</f>
        <v/>
      </c>
    </row>
    <row r="36" spans="1:6" x14ac:dyDescent="0.25">
      <c r="A36" s="51" t="str">
        <f>IF('2.Census &amp; Reference Benchmarks'!E39&lt;&gt;"",_xlfn.CONCAT('2.Census &amp; Reference Benchmarks'!E39," ",'2.Census &amp; Reference Benchmarks'!F39), "")</f>
        <v/>
      </c>
      <c r="B36" s="168" t="str">
        <f>IF('2.Census &amp; Reference Benchmarks'!D39 &lt;&gt; "", '2.Census &amp; Reference Benchmarks'!D39,"")</f>
        <v/>
      </c>
      <c r="C36" s="2">
        <f>IFERROR(MIN( 46154,IF(AND('5. Wage &amp; FTE Reductions'!S39 &lt;&gt; "",C35 &lt;&gt; ""),'5. Wage &amp; FTE Reductions'!S39, "")),"")</f>
        <v>0</v>
      </c>
      <c r="D36" s="4">
        <f>IF(AND('5. Wage &amp; FTE Reductions'!AZ39 &lt;&gt; "", D35 &lt;&gt; ""),'5. Wage &amp; FTE Reductions'!AZ39, "")</f>
        <v>0</v>
      </c>
      <c r="E36" s="5">
        <f>IF(AND('5. Wage &amp; FTE Reductions'!X39 &lt;&gt; "", E35 &lt;&gt; ""),'5. Wage &amp; FTE Reductions'!X39,"")</f>
        <v>0</v>
      </c>
      <c r="F36" s="3" t="str">
        <f>IF('2.Census &amp; Reference Benchmarks'!T39 = "", "",'2.Census &amp; Reference Benchmarks'!T39)</f>
        <v/>
      </c>
    </row>
    <row r="37" spans="1:6" x14ac:dyDescent="0.25">
      <c r="A37" s="51" t="str">
        <f>IF('2.Census &amp; Reference Benchmarks'!E40&lt;&gt;"",_xlfn.CONCAT('2.Census &amp; Reference Benchmarks'!E40," ",'2.Census &amp; Reference Benchmarks'!F40), "")</f>
        <v/>
      </c>
      <c r="B37" s="168" t="str">
        <f>IF('2.Census &amp; Reference Benchmarks'!D40 &lt;&gt; "", '2.Census &amp; Reference Benchmarks'!D40,"")</f>
        <v/>
      </c>
      <c r="C37" s="2">
        <f>IFERROR(MIN( 46154,IF(AND('5. Wage &amp; FTE Reductions'!S40 &lt;&gt; "",C36 &lt;&gt; ""),'5. Wage &amp; FTE Reductions'!S40, "")),"")</f>
        <v>0</v>
      </c>
      <c r="D37" s="4">
        <f>IF(AND('5. Wage &amp; FTE Reductions'!AZ40 &lt;&gt; "", D36 &lt;&gt; ""),'5. Wage &amp; FTE Reductions'!AZ40, "")</f>
        <v>0</v>
      </c>
      <c r="E37" s="5">
        <f>IF(AND('5. Wage &amp; FTE Reductions'!X40 &lt;&gt; "", E36 &lt;&gt; ""),'5. Wage &amp; FTE Reductions'!X40,"")</f>
        <v>0</v>
      </c>
      <c r="F37" s="3" t="str">
        <f>IF('2.Census &amp; Reference Benchmarks'!T40 = "", "",'2.Census &amp; Reference Benchmarks'!T40)</f>
        <v/>
      </c>
    </row>
    <row r="38" spans="1:6" x14ac:dyDescent="0.25">
      <c r="A38" s="51" t="str">
        <f>IF('2.Census &amp; Reference Benchmarks'!E41&lt;&gt;"",_xlfn.CONCAT('2.Census &amp; Reference Benchmarks'!E41," ",'2.Census &amp; Reference Benchmarks'!F41), "")</f>
        <v/>
      </c>
      <c r="B38" s="168" t="str">
        <f>IF('2.Census &amp; Reference Benchmarks'!D41 &lt;&gt; "", '2.Census &amp; Reference Benchmarks'!D41,"")</f>
        <v/>
      </c>
      <c r="C38" s="2">
        <f>IFERROR(MIN( 46154,IF(AND('5. Wage &amp; FTE Reductions'!S41 &lt;&gt; "",C37 &lt;&gt; ""),'5. Wage &amp; FTE Reductions'!S41, "")),"")</f>
        <v>0</v>
      </c>
      <c r="D38" s="4">
        <f>IF(AND('5. Wage &amp; FTE Reductions'!AZ41 &lt;&gt; "", D37 &lt;&gt; ""),'5. Wage &amp; FTE Reductions'!AZ41, "")</f>
        <v>0</v>
      </c>
      <c r="E38" s="5">
        <f>IF(AND('5. Wage &amp; FTE Reductions'!X41 &lt;&gt; "", E37 &lt;&gt; ""),'5. Wage &amp; FTE Reductions'!X41,"")</f>
        <v>0</v>
      </c>
      <c r="F38" s="3" t="str">
        <f>IF('2.Census &amp; Reference Benchmarks'!T41 = "", "",'2.Census &amp; Reference Benchmarks'!T41)</f>
        <v/>
      </c>
    </row>
    <row r="39" spans="1:6" x14ac:dyDescent="0.25">
      <c r="A39" s="51" t="str">
        <f>IF('2.Census &amp; Reference Benchmarks'!E42&lt;&gt;"",_xlfn.CONCAT('2.Census &amp; Reference Benchmarks'!E42," ",'2.Census &amp; Reference Benchmarks'!F42), "")</f>
        <v/>
      </c>
      <c r="B39" s="168" t="str">
        <f>IF('2.Census &amp; Reference Benchmarks'!D42 &lt;&gt; "", '2.Census &amp; Reference Benchmarks'!D42,"")</f>
        <v/>
      </c>
      <c r="C39" s="2">
        <f>IFERROR(MIN( 46154,IF(AND('5. Wage &amp; FTE Reductions'!S42 &lt;&gt; "",C38 &lt;&gt; ""),'5. Wage &amp; FTE Reductions'!S42, "")),"")</f>
        <v>0</v>
      </c>
      <c r="D39" s="4">
        <f>IF(AND('5. Wage &amp; FTE Reductions'!AZ42 &lt;&gt; "", D38 &lt;&gt; ""),'5. Wage &amp; FTE Reductions'!AZ42, "")</f>
        <v>0</v>
      </c>
      <c r="E39" s="5">
        <f>IF(AND('5. Wage &amp; FTE Reductions'!X42 &lt;&gt; "", E38 &lt;&gt; ""),'5. Wage &amp; FTE Reductions'!X42,"")</f>
        <v>0</v>
      </c>
      <c r="F39" s="3" t="str">
        <f>IF('2.Census &amp; Reference Benchmarks'!T42 = "", "",'2.Census &amp; Reference Benchmarks'!T42)</f>
        <v/>
      </c>
    </row>
    <row r="40" spans="1:6" x14ac:dyDescent="0.25">
      <c r="A40" s="51" t="str">
        <f>IF('2.Census &amp; Reference Benchmarks'!E43&lt;&gt;"",_xlfn.CONCAT('2.Census &amp; Reference Benchmarks'!E43," ",'2.Census &amp; Reference Benchmarks'!F43), "")</f>
        <v/>
      </c>
      <c r="B40" s="168" t="str">
        <f>IF('2.Census &amp; Reference Benchmarks'!D43 &lt;&gt; "", '2.Census &amp; Reference Benchmarks'!D43,"")</f>
        <v/>
      </c>
      <c r="C40" s="2">
        <f>IFERROR(MIN( 46154,IF(AND('5. Wage &amp; FTE Reductions'!S43 &lt;&gt; "",C39 &lt;&gt; ""),'5. Wage &amp; FTE Reductions'!S43, "")),"")</f>
        <v>0</v>
      </c>
      <c r="D40" s="4">
        <f>IF(AND('5. Wage &amp; FTE Reductions'!AZ43 &lt;&gt; "", D39 &lt;&gt; ""),'5. Wage &amp; FTE Reductions'!AZ43, "")</f>
        <v>0</v>
      </c>
      <c r="E40" s="5">
        <f>IF(AND('5. Wage &amp; FTE Reductions'!X43 &lt;&gt; "", E39 &lt;&gt; ""),'5. Wage &amp; FTE Reductions'!X43,"")</f>
        <v>0</v>
      </c>
      <c r="F40" s="3" t="str">
        <f>IF('2.Census &amp; Reference Benchmarks'!T43 = "", "",'2.Census &amp; Reference Benchmarks'!T43)</f>
        <v/>
      </c>
    </row>
    <row r="41" spans="1:6" x14ac:dyDescent="0.25">
      <c r="A41" s="51" t="str">
        <f>IF('2.Census &amp; Reference Benchmarks'!E44&lt;&gt;"",_xlfn.CONCAT('2.Census &amp; Reference Benchmarks'!E44," ",'2.Census &amp; Reference Benchmarks'!F44), "")</f>
        <v/>
      </c>
      <c r="B41" s="168" t="str">
        <f>IF('2.Census &amp; Reference Benchmarks'!D44 &lt;&gt; "", '2.Census &amp; Reference Benchmarks'!D44,"")</f>
        <v/>
      </c>
      <c r="C41" s="2">
        <f>IFERROR(MIN( 46154,IF(AND('5. Wage &amp; FTE Reductions'!S44 &lt;&gt; "",C40 &lt;&gt; ""),'5. Wage &amp; FTE Reductions'!S44, "")),"")</f>
        <v>0</v>
      </c>
      <c r="D41" s="4">
        <f>IF(AND('5. Wage &amp; FTE Reductions'!AZ44 &lt;&gt; "", D40 &lt;&gt; ""),'5. Wage &amp; FTE Reductions'!AZ44, "")</f>
        <v>0</v>
      </c>
      <c r="E41" s="5">
        <f>IF(AND('5. Wage &amp; FTE Reductions'!X44 &lt;&gt; "", E40 &lt;&gt; ""),'5. Wage &amp; FTE Reductions'!X44,"")</f>
        <v>0</v>
      </c>
      <c r="F41" s="3" t="str">
        <f>IF('2.Census &amp; Reference Benchmarks'!T44 = "", "",'2.Census &amp; Reference Benchmarks'!T44)</f>
        <v/>
      </c>
    </row>
    <row r="42" spans="1:6" x14ac:dyDescent="0.25">
      <c r="A42" s="51" t="str">
        <f>IF('2.Census &amp; Reference Benchmarks'!E45&lt;&gt;"",_xlfn.CONCAT('2.Census &amp; Reference Benchmarks'!E45," ",'2.Census &amp; Reference Benchmarks'!F45), "")</f>
        <v/>
      </c>
      <c r="B42" s="168" t="str">
        <f>IF('2.Census &amp; Reference Benchmarks'!D45 &lt;&gt; "", '2.Census &amp; Reference Benchmarks'!D45,"")</f>
        <v/>
      </c>
      <c r="C42" s="2">
        <f>IFERROR(MIN( 46154,IF(AND('5. Wage &amp; FTE Reductions'!S45 &lt;&gt; "",C41 &lt;&gt; ""),'5. Wage &amp; FTE Reductions'!S45, "")),"")</f>
        <v>0</v>
      </c>
      <c r="D42" s="4">
        <f>IF(AND('5. Wage &amp; FTE Reductions'!AZ45 &lt;&gt; "", D41 &lt;&gt; ""),'5. Wage &amp; FTE Reductions'!AZ45, "")</f>
        <v>0</v>
      </c>
      <c r="E42" s="5">
        <f>IF(AND('5. Wage &amp; FTE Reductions'!X45 &lt;&gt; "", E41 &lt;&gt; ""),'5. Wage &amp; FTE Reductions'!X45,"")</f>
        <v>0</v>
      </c>
      <c r="F42" s="3" t="str">
        <f>IF('2.Census &amp; Reference Benchmarks'!T45 = "", "",'2.Census &amp; Reference Benchmarks'!T45)</f>
        <v/>
      </c>
    </row>
    <row r="43" spans="1:6" x14ac:dyDescent="0.25">
      <c r="A43" s="51" t="str">
        <f>IF('2.Census &amp; Reference Benchmarks'!E46&lt;&gt;"",_xlfn.CONCAT('2.Census &amp; Reference Benchmarks'!E46," ",'2.Census &amp; Reference Benchmarks'!F46), "")</f>
        <v/>
      </c>
      <c r="B43" s="168" t="str">
        <f>IF('2.Census &amp; Reference Benchmarks'!D46 &lt;&gt; "", '2.Census &amp; Reference Benchmarks'!D46,"")</f>
        <v/>
      </c>
      <c r="C43" s="2">
        <f>IFERROR(MIN( 46154,IF(AND('5. Wage &amp; FTE Reductions'!S46 &lt;&gt; "",C42 &lt;&gt; ""),'5. Wage &amp; FTE Reductions'!S46, "")),"")</f>
        <v>0</v>
      </c>
      <c r="D43" s="4">
        <f>IF(AND('5. Wage &amp; FTE Reductions'!AZ46 &lt;&gt; "", D42 &lt;&gt; ""),'5. Wage &amp; FTE Reductions'!AZ46, "")</f>
        <v>0</v>
      </c>
      <c r="E43" s="5">
        <f>IF(AND('5. Wage &amp; FTE Reductions'!X46 &lt;&gt; "", E42 &lt;&gt; ""),'5. Wage &amp; FTE Reductions'!X46,"")</f>
        <v>0</v>
      </c>
      <c r="F43" s="3" t="str">
        <f>IF('2.Census &amp; Reference Benchmarks'!T46 = "", "",'2.Census &amp; Reference Benchmarks'!T46)</f>
        <v/>
      </c>
    </row>
    <row r="44" spans="1:6" x14ac:dyDescent="0.25">
      <c r="A44" s="51" t="str">
        <f>IF('2.Census &amp; Reference Benchmarks'!E47&lt;&gt;"",_xlfn.CONCAT('2.Census &amp; Reference Benchmarks'!E47," ",'2.Census &amp; Reference Benchmarks'!F47), "")</f>
        <v/>
      </c>
      <c r="B44" s="168" t="str">
        <f>IF('2.Census &amp; Reference Benchmarks'!D47 &lt;&gt; "", '2.Census &amp; Reference Benchmarks'!D47,"")</f>
        <v/>
      </c>
      <c r="C44" s="2">
        <f>IFERROR(MIN( 46154,IF(AND('5. Wage &amp; FTE Reductions'!S47 &lt;&gt; "",C43 &lt;&gt; ""),'5. Wage &amp; FTE Reductions'!S47, "")),"")</f>
        <v>0</v>
      </c>
      <c r="D44" s="4">
        <f>IF(AND('5. Wage &amp; FTE Reductions'!AZ47 &lt;&gt; "", D43 &lt;&gt; ""),'5. Wage &amp; FTE Reductions'!AZ47, "")</f>
        <v>0</v>
      </c>
      <c r="E44" s="5">
        <f>IF(AND('5. Wage &amp; FTE Reductions'!X47 &lt;&gt; "", E43 &lt;&gt; ""),'5. Wage &amp; FTE Reductions'!X47,"")</f>
        <v>0</v>
      </c>
      <c r="F44" s="3" t="str">
        <f>IF('2.Census &amp; Reference Benchmarks'!T47 = "", "",'2.Census &amp; Reference Benchmarks'!T47)</f>
        <v/>
      </c>
    </row>
    <row r="45" spans="1:6" x14ac:dyDescent="0.25">
      <c r="A45" s="51" t="str">
        <f>IF('2.Census &amp; Reference Benchmarks'!E48&lt;&gt;"",_xlfn.CONCAT('2.Census &amp; Reference Benchmarks'!E48," ",'2.Census &amp; Reference Benchmarks'!F48), "")</f>
        <v/>
      </c>
      <c r="B45" s="168" t="str">
        <f>IF('2.Census &amp; Reference Benchmarks'!D48 &lt;&gt; "", '2.Census &amp; Reference Benchmarks'!D48,"")</f>
        <v/>
      </c>
      <c r="C45" s="2">
        <f>IFERROR(MIN( 46154,IF(AND('5. Wage &amp; FTE Reductions'!S48 &lt;&gt; "",C44 &lt;&gt; ""),'5. Wage &amp; FTE Reductions'!S48, "")),"")</f>
        <v>0</v>
      </c>
      <c r="D45" s="4">
        <f>IF(AND('5. Wage &amp; FTE Reductions'!AZ48 &lt;&gt; "", D44 &lt;&gt; ""),'5. Wage &amp; FTE Reductions'!AZ48, "")</f>
        <v>0</v>
      </c>
      <c r="E45" s="5">
        <f>IF(AND('5. Wage &amp; FTE Reductions'!X48 &lt;&gt; "", E44 &lt;&gt; ""),'5. Wage &amp; FTE Reductions'!X48,"")</f>
        <v>0</v>
      </c>
      <c r="F45" s="3" t="str">
        <f>IF('2.Census &amp; Reference Benchmarks'!T48 = "", "",'2.Census &amp; Reference Benchmarks'!T48)</f>
        <v/>
      </c>
    </row>
    <row r="46" spans="1:6" x14ac:dyDescent="0.25">
      <c r="A46" s="51" t="str">
        <f>IF('2.Census &amp; Reference Benchmarks'!E49&lt;&gt;"",_xlfn.CONCAT('2.Census &amp; Reference Benchmarks'!E49," ",'2.Census &amp; Reference Benchmarks'!F49), "")</f>
        <v/>
      </c>
      <c r="B46" s="168" t="str">
        <f>IF('2.Census &amp; Reference Benchmarks'!D49 &lt;&gt; "", '2.Census &amp; Reference Benchmarks'!D49,"")</f>
        <v/>
      </c>
      <c r="C46" s="2">
        <f>IFERROR(MIN( 46154,IF(AND('5. Wage &amp; FTE Reductions'!S49 &lt;&gt; "",C45 &lt;&gt; ""),'5. Wage &amp; FTE Reductions'!S49, "")),"")</f>
        <v>0</v>
      </c>
      <c r="D46" s="4">
        <f>IF(AND('5. Wage &amp; FTE Reductions'!AZ49 &lt;&gt; "", D45 &lt;&gt; ""),'5. Wage &amp; FTE Reductions'!AZ49, "")</f>
        <v>0</v>
      </c>
      <c r="E46" s="5">
        <f>IF(AND('5. Wage &amp; FTE Reductions'!X49 &lt;&gt; "", E45 &lt;&gt; ""),'5. Wage &amp; FTE Reductions'!X49,"")</f>
        <v>0</v>
      </c>
      <c r="F46" s="3" t="str">
        <f>IF('2.Census &amp; Reference Benchmarks'!T49 = "", "",'2.Census &amp; Reference Benchmarks'!T49)</f>
        <v/>
      </c>
    </row>
    <row r="47" spans="1:6" x14ac:dyDescent="0.25">
      <c r="A47" s="51" t="str">
        <f>IF('2.Census &amp; Reference Benchmarks'!E50&lt;&gt;"",_xlfn.CONCAT('2.Census &amp; Reference Benchmarks'!E50," ",'2.Census &amp; Reference Benchmarks'!F50), "")</f>
        <v/>
      </c>
      <c r="B47" s="168" t="str">
        <f>IF('2.Census &amp; Reference Benchmarks'!D50 &lt;&gt; "", '2.Census &amp; Reference Benchmarks'!D50,"")</f>
        <v/>
      </c>
      <c r="C47" s="2">
        <f>IFERROR(MIN( 46154,IF(AND('5. Wage &amp; FTE Reductions'!S50 &lt;&gt; "",C46 &lt;&gt; ""),'5. Wage &amp; FTE Reductions'!S50, "")),"")</f>
        <v>0</v>
      </c>
      <c r="D47" s="4">
        <f>IF(AND('5. Wage &amp; FTE Reductions'!AZ50 &lt;&gt; "", D46 &lt;&gt; ""),'5. Wage &amp; FTE Reductions'!AZ50, "")</f>
        <v>0</v>
      </c>
      <c r="E47" s="5">
        <f>IF(AND('5. Wage &amp; FTE Reductions'!X50 &lt;&gt; "", E46 &lt;&gt; ""),'5. Wage &amp; FTE Reductions'!X50,"")</f>
        <v>0</v>
      </c>
      <c r="F47" s="3" t="str">
        <f>IF('2.Census &amp; Reference Benchmarks'!T50 = "", "",'2.Census &amp; Reference Benchmarks'!T50)</f>
        <v/>
      </c>
    </row>
    <row r="48" spans="1:6" x14ac:dyDescent="0.25">
      <c r="A48" s="51" t="str">
        <f>IF('2.Census &amp; Reference Benchmarks'!E51&lt;&gt;"",_xlfn.CONCAT('2.Census &amp; Reference Benchmarks'!E51," ",'2.Census &amp; Reference Benchmarks'!F51), "")</f>
        <v/>
      </c>
      <c r="B48" s="168" t="str">
        <f>IF('2.Census &amp; Reference Benchmarks'!D51 &lt;&gt; "", '2.Census &amp; Reference Benchmarks'!D51,"")</f>
        <v/>
      </c>
      <c r="C48" s="2">
        <f>IFERROR(MIN( 46154,IF(AND('5. Wage &amp; FTE Reductions'!S51 &lt;&gt; "",C47 &lt;&gt; ""),'5. Wage &amp; FTE Reductions'!S51, "")),"")</f>
        <v>0</v>
      </c>
      <c r="D48" s="4">
        <f>IF(AND('5. Wage &amp; FTE Reductions'!AZ51 &lt;&gt; "", D47 &lt;&gt; ""),'5. Wage &amp; FTE Reductions'!AZ51, "")</f>
        <v>0</v>
      </c>
      <c r="E48" s="5">
        <f>IF(AND('5. Wage &amp; FTE Reductions'!X51 &lt;&gt; "", E47 &lt;&gt; ""),'5. Wage &amp; FTE Reductions'!X51,"")</f>
        <v>0</v>
      </c>
      <c r="F48" s="3" t="str">
        <f>IF('2.Census &amp; Reference Benchmarks'!T51 = "", "",'2.Census &amp; Reference Benchmarks'!T51)</f>
        <v/>
      </c>
    </row>
    <row r="49" spans="1:6" x14ac:dyDescent="0.25">
      <c r="A49" s="51" t="str">
        <f>IF('2.Census &amp; Reference Benchmarks'!E52&lt;&gt;"",_xlfn.CONCAT('2.Census &amp; Reference Benchmarks'!E52," ",'2.Census &amp; Reference Benchmarks'!F52), "")</f>
        <v/>
      </c>
      <c r="B49" s="168" t="str">
        <f>IF('2.Census &amp; Reference Benchmarks'!D52 &lt;&gt; "", '2.Census &amp; Reference Benchmarks'!D52,"")</f>
        <v/>
      </c>
      <c r="C49" s="2">
        <f>IFERROR(MIN( 46154,IF(AND('5. Wage &amp; FTE Reductions'!S52 &lt;&gt; "",C48 &lt;&gt; ""),'5. Wage &amp; FTE Reductions'!S52, "")),"")</f>
        <v>0</v>
      </c>
      <c r="D49" s="4">
        <f>IF(AND('5. Wage &amp; FTE Reductions'!AZ52 &lt;&gt; "", D48 &lt;&gt; ""),'5. Wage &amp; FTE Reductions'!AZ52, "")</f>
        <v>0</v>
      </c>
      <c r="E49" s="5">
        <f>IF(AND('5. Wage &amp; FTE Reductions'!X52 &lt;&gt; "", E48 &lt;&gt; ""),'5. Wage &amp; FTE Reductions'!X52,"")</f>
        <v>0</v>
      </c>
      <c r="F49" s="3" t="str">
        <f>IF('2.Census &amp; Reference Benchmarks'!T52 = "", "",'2.Census &amp; Reference Benchmarks'!T52)</f>
        <v/>
      </c>
    </row>
    <row r="50" spans="1:6" x14ac:dyDescent="0.25">
      <c r="A50" s="51" t="str">
        <f>IF('2.Census &amp; Reference Benchmarks'!E53&lt;&gt;"",_xlfn.CONCAT('2.Census &amp; Reference Benchmarks'!E53," ",'2.Census &amp; Reference Benchmarks'!F53), "")</f>
        <v/>
      </c>
      <c r="B50" s="168" t="str">
        <f>IF('2.Census &amp; Reference Benchmarks'!D53 &lt;&gt; "", '2.Census &amp; Reference Benchmarks'!D53,"")</f>
        <v/>
      </c>
      <c r="C50" s="2">
        <f>IFERROR(MIN( 46154,IF(AND('5. Wage &amp; FTE Reductions'!S53 &lt;&gt; "",C49 &lt;&gt; ""),'5. Wage &amp; FTE Reductions'!S53, "")),"")</f>
        <v>0</v>
      </c>
      <c r="D50" s="4">
        <f>IF(AND('5. Wage &amp; FTE Reductions'!AZ53 &lt;&gt; "", D49 &lt;&gt; ""),'5. Wage &amp; FTE Reductions'!AZ53, "")</f>
        <v>0</v>
      </c>
      <c r="E50" s="5">
        <f>IF(AND('5. Wage &amp; FTE Reductions'!X53 &lt;&gt; "", E49 &lt;&gt; ""),'5. Wage &amp; FTE Reductions'!X53,"")</f>
        <v>0</v>
      </c>
      <c r="F50" s="3" t="str">
        <f>IF('2.Census &amp; Reference Benchmarks'!T53 = "", "",'2.Census &amp; Reference Benchmarks'!T53)</f>
        <v/>
      </c>
    </row>
    <row r="51" spans="1:6" x14ac:dyDescent="0.25">
      <c r="A51" s="51" t="str">
        <f>IF('2.Census &amp; Reference Benchmarks'!E54&lt;&gt;"",_xlfn.CONCAT('2.Census &amp; Reference Benchmarks'!E54," ",'2.Census &amp; Reference Benchmarks'!F54), "")</f>
        <v/>
      </c>
      <c r="B51" s="168" t="str">
        <f>IF('2.Census &amp; Reference Benchmarks'!D54 &lt;&gt; "", '2.Census &amp; Reference Benchmarks'!D54,"")</f>
        <v/>
      </c>
      <c r="C51" s="2">
        <f>IFERROR(MIN( 46154,IF(AND('5. Wage &amp; FTE Reductions'!S54 &lt;&gt; "",C50 &lt;&gt; ""),'5. Wage &amp; FTE Reductions'!S54, "")),"")</f>
        <v>0</v>
      </c>
      <c r="D51" s="4">
        <f>IF(AND('5. Wage &amp; FTE Reductions'!AZ54 &lt;&gt; "", D50 &lt;&gt; ""),'5. Wage &amp; FTE Reductions'!AZ54, "")</f>
        <v>0</v>
      </c>
      <c r="E51" s="5">
        <f>IF(AND('5. Wage &amp; FTE Reductions'!X54 &lt;&gt; "", E50 &lt;&gt; ""),'5. Wage &amp; FTE Reductions'!X54,"")</f>
        <v>0</v>
      </c>
      <c r="F51" s="3" t="str">
        <f>IF('2.Census &amp; Reference Benchmarks'!T54 = "", "",'2.Census &amp; Reference Benchmarks'!T54)</f>
        <v/>
      </c>
    </row>
    <row r="52" spans="1:6" x14ac:dyDescent="0.25">
      <c r="A52" s="51" t="str">
        <f>IF('2.Census &amp; Reference Benchmarks'!E55&lt;&gt;"",_xlfn.CONCAT('2.Census &amp; Reference Benchmarks'!E55," ",'2.Census &amp; Reference Benchmarks'!F55), "")</f>
        <v/>
      </c>
      <c r="B52" s="168" t="str">
        <f>IF('2.Census &amp; Reference Benchmarks'!D55 &lt;&gt; "", '2.Census &amp; Reference Benchmarks'!D55,"")</f>
        <v/>
      </c>
      <c r="C52" s="2">
        <f>IFERROR(MIN( 46154,IF(AND('5. Wage &amp; FTE Reductions'!S55 &lt;&gt; "",C51 &lt;&gt; ""),'5. Wage &amp; FTE Reductions'!S55, "")),"")</f>
        <v>0</v>
      </c>
      <c r="D52" s="4">
        <f>IF(AND('5. Wage &amp; FTE Reductions'!AZ55 &lt;&gt; "", D51 &lt;&gt; ""),'5. Wage &amp; FTE Reductions'!AZ55, "")</f>
        <v>0</v>
      </c>
      <c r="E52" s="5">
        <f>IF(AND('5. Wage &amp; FTE Reductions'!X55 &lt;&gt; "", E51 &lt;&gt; ""),'5. Wage &amp; FTE Reductions'!X55,"")</f>
        <v>0</v>
      </c>
      <c r="F52" s="3" t="str">
        <f>IF('2.Census &amp; Reference Benchmarks'!T55 = "", "",'2.Census &amp; Reference Benchmarks'!T55)</f>
        <v/>
      </c>
    </row>
    <row r="53" spans="1:6" x14ac:dyDescent="0.25">
      <c r="A53" s="51" t="str">
        <f>IF('2.Census &amp; Reference Benchmarks'!E56&lt;&gt;"",_xlfn.CONCAT('2.Census &amp; Reference Benchmarks'!E56," ",'2.Census &amp; Reference Benchmarks'!F56), "")</f>
        <v/>
      </c>
      <c r="B53" s="168" t="str">
        <f>IF('2.Census &amp; Reference Benchmarks'!D56 &lt;&gt; "", '2.Census &amp; Reference Benchmarks'!D56,"")</f>
        <v/>
      </c>
      <c r="C53" s="2">
        <f>IFERROR(MIN( 46154,IF(AND('5. Wage &amp; FTE Reductions'!S56 &lt;&gt; "",C52 &lt;&gt; ""),'5. Wage &amp; FTE Reductions'!S56, "")),"")</f>
        <v>0</v>
      </c>
      <c r="D53" s="4">
        <f>IF(AND('5. Wage &amp; FTE Reductions'!AZ56 &lt;&gt; "", D52 &lt;&gt; ""),'5. Wage &amp; FTE Reductions'!AZ56, "")</f>
        <v>0</v>
      </c>
      <c r="E53" s="5">
        <f>IF(AND('5. Wage &amp; FTE Reductions'!X56 &lt;&gt; "", E52 &lt;&gt; ""),'5. Wage &amp; FTE Reductions'!X56,"")</f>
        <v>0</v>
      </c>
      <c r="F53" s="3" t="str">
        <f>IF('2.Census &amp; Reference Benchmarks'!T56 = "", "",'2.Census &amp; Reference Benchmarks'!T56)</f>
        <v/>
      </c>
    </row>
    <row r="54" spans="1:6" x14ac:dyDescent="0.25">
      <c r="A54" s="51" t="str">
        <f>IF('2.Census &amp; Reference Benchmarks'!E57&lt;&gt;"",_xlfn.CONCAT('2.Census &amp; Reference Benchmarks'!E57," ",'2.Census &amp; Reference Benchmarks'!F57), "")</f>
        <v/>
      </c>
      <c r="B54" s="168" t="str">
        <f>IF('2.Census &amp; Reference Benchmarks'!D57 &lt;&gt; "", '2.Census &amp; Reference Benchmarks'!D57,"")</f>
        <v/>
      </c>
      <c r="C54" s="2">
        <f>IFERROR(MIN( 46154,IF(AND('5. Wage &amp; FTE Reductions'!S57 &lt;&gt; "",C53 &lt;&gt; ""),'5. Wage &amp; FTE Reductions'!S57, "")),"")</f>
        <v>0</v>
      </c>
      <c r="D54" s="4">
        <f>IF(AND('5. Wage &amp; FTE Reductions'!AZ57 &lt;&gt; "", D53 &lt;&gt; ""),'5. Wage &amp; FTE Reductions'!AZ57, "")</f>
        <v>0</v>
      </c>
      <c r="E54" s="5">
        <f>IF(AND('5. Wage &amp; FTE Reductions'!X57 &lt;&gt; "", E53 &lt;&gt; ""),'5. Wage &amp; FTE Reductions'!X57,"")</f>
        <v>0</v>
      </c>
      <c r="F54" s="3" t="str">
        <f>IF('2.Census &amp; Reference Benchmarks'!T57 = "", "",'2.Census &amp; Reference Benchmarks'!T57)</f>
        <v/>
      </c>
    </row>
    <row r="55" spans="1:6" x14ac:dyDescent="0.25">
      <c r="A55" s="51" t="str">
        <f>IF('2.Census &amp; Reference Benchmarks'!E58&lt;&gt;"",_xlfn.CONCAT('2.Census &amp; Reference Benchmarks'!E58," ",'2.Census &amp; Reference Benchmarks'!F58), "")</f>
        <v/>
      </c>
      <c r="B55" s="168" t="str">
        <f>IF('2.Census &amp; Reference Benchmarks'!D58 &lt;&gt; "", '2.Census &amp; Reference Benchmarks'!D58,"")</f>
        <v/>
      </c>
      <c r="C55" s="2">
        <f>IFERROR(MIN( 46154,IF(AND('5. Wage &amp; FTE Reductions'!S58 &lt;&gt; "",C54 &lt;&gt; ""),'5. Wage &amp; FTE Reductions'!S58, "")),"")</f>
        <v>0</v>
      </c>
      <c r="D55" s="4">
        <f>IF(AND('5. Wage &amp; FTE Reductions'!AZ58 &lt;&gt; "", D54 &lt;&gt; ""),'5. Wage &amp; FTE Reductions'!AZ58, "")</f>
        <v>0</v>
      </c>
      <c r="E55" s="5">
        <f>IF(AND('5. Wage &amp; FTE Reductions'!X58 &lt;&gt; "", E54 &lt;&gt; ""),'5. Wage &amp; FTE Reductions'!X58,"")</f>
        <v>0</v>
      </c>
      <c r="F55" s="3" t="str">
        <f>IF('2.Census &amp; Reference Benchmarks'!T58 = "", "",'2.Census &amp; Reference Benchmarks'!T58)</f>
        <v/>
      </c>
    </row>
    <row r="56" spans="1:6" x14ac:dyDescent="0.25">
      <c r="A56" s="51" t="str">
        <f>IF('2.Census &amp; Reference Benchmarks'!E59&lt;&gt;"",_xlfn.CONCAT('2.Census &amp; Reference Benchmarks'!E59," ",'2.Census &amp; Reference Benchmarks'!F59), "")</f>
        <v/>
      </c>
      <c r="B56" s="168" t="str">
        <f>IF('2.Census &amp; Reference Benchmarks'!D59 &lt;&gt; "", '2.Census &amp; Reference Benchmarks'!D59,"")</f>
        <v/>
      </c>
      <c r="C56" s="2">
        <f>IFERROR(MIN( 46154,IF(AND('5. Wage &amp; FTE Reductions'!S59 &lt;&gt; "",C55 &lt;&gt; ""),'5. Wage &amp; FTE Reductions'!S59, "")),"")</f>
        <v>0</v>
      </c>
      <c r="D56" s="4">
        <f>IF(AND('5. Wage &amp; FTE Reductions'!AZ59 &lt;&gt; "", D55 &lt;&gt; ""),'5. Wage &amp; FTE Reductions'!AZ59, "")</f>
        <v>0</v>
      </c>
      <c r="E56" s="5">
        <f>IF(AND('5. Wage &amp; FTE Reductions'!X59 &lt;&gt; "", E55 &lt;&gt; ""),'5. Wage &amp; FTE Reductions'!X59,"")</f>
        <v>0</v>
      </c>
      <c r="F56" s="3" t="str">
        <f>IF('2.Census &amp; Reference Benchmarks'!T59 = "", "",'2.Census &amp; Reference Benchmarks'!T59)</f>
        <v/>
      </c>
    </row>
    <row r="57" spans="1:6" x14ac:dyDescent="0.25">
      <c r="A57" s="51" t="str">
        <f>IF('2.Census &amp; Reference Benchmarks'!E60&lt;&gt;"",_xlfn.CONCAT('2.Census &amp; Reference Benchmarks'!E60," ",'2.Census &amp; Reference Benchmarks'!F60), "")</f>
        <v/>
      </c>
      <c r="B57" s="168" t="str">
        <f>IF('2.Census &amp; Reference Benchmarks'!D60 &lt;&gt; "", '2.Census &amp; Reference Benchmarks'!D60,"")</f>
        <v/>
      </c>
      <c r="C57" s="2">
        <f>IFERROR(MIN( 46154,IF(AND('5. Wage &amp; FTE Reductions'!S60 &lt;&gt; "",C56 &lt;&gt; ""),'5. Wage &amp; FTE Reductions'!S60, "")),"")</f>
        <v>0</v>
      </c>
      <c r="D57" s="4">
        <f>IF(AND('5. Wage &amp; FTE Reductions'!AZ60 &lt;&gt; "", D56 &lt;&gt; ""),'5. Wage &amp; FTE Reductions'!AZ60, "")</f>
        <v>0</v>
      </c>
      <c r="E57" s="5">
        <f>IF(AND('5. Wage &amp; FTE Reductions'!X60 &lt;&gt; "", E56 &lt;&gt; ""),'5. Wage &amp; FTE Reductions'!X60,"")</f>
        <v>0</v>
      </c>
      <c r="F57" s="3" t="str">
        <f>IF('2.Census &amp; Reference Benchmarks'!T60 = "", "",'2.Census &amp; Reference Benchmarks'!T60)</f>
        <v/>
      </c>
    </row>
    <row r="58" spans="1:6" x14ac:dyDescent="0.25">
      <c r="A58" s="51" t="str">
        <f>IF('2.Census &amp; Reference Benchmarks'!E61&lt;&gt;"",_xlfn.CONCAT('2.Census &amp; Reference Benchmarks'!E61," ",'2.Census &amp; Reference Benchmarks'!F61), "")</f>
        <v/>
      </c>
      <c r="B58" s="168" t="str">
        <f>IF('2.Census &amp; Reference Benchmarks'!D61 &lt;&gt; "", '2.Census &amp; Reference Benchmarks'!D61,"")</f>
        <v/>
      </c>
      <c r="C58" s="2">
        <f>IFERROR(MIN( 46154,IF(AND('5. Wage &amp; FTE Reductions'!S61 &lt;&gt; "",C57 &lt;&gt; ""),'5. Wage &amp; FTE Reductions'!S61, "")),"")</f>
        <v>0</v>
      </c>
      <c r="D58" s="4">
        <f>IF(AND('5. Wage &amp; FTE Reductions'!AZ61 &lt;&gt; "", D57 &lt;&gt; ""),'5. Wage &amp; FTE Reductions'!AZ61, "")</f>
        <v>0</v>
      </c>
      <c r="E58" s="5">
        <f>IF(AND('5. Wage &amp; FTE Reductions'!X61 &lt;&gt; "", E57 &lt;&gt; ""),'5. Wage &amp; FTE Reductions'!X61,"")</f>
        <v>0</v>
      </c>
      <c r="F58" s="3" t="str">
        <f>IF('2.Census &amp; Reference Benchmarks'!T61 = "", "",'2.Census &amp; Reference Benchmarks'!T61)</f>
        <v/>
      </c>
    </row>
    <row r="59" spans="1:6" x14ac:dyDescent="0.25">
      <c r="A59" s="51" t="str">
        <f>IF('2.Census &amp; Reference Benchmarks'!E62&lt;&gt;"",_xlfn.CONCAT('2.Census &amp; Reference Benchmarks'!E62," ",'2.Census &amp; Reference Benchmarks'!F62), "")</f>
        <v/>
      </c>
      <c r="B59" s="168" t="str">
        <f>IF('2.Census &amp; Reference Benchmarks'!D62 &lt;&gt; "", '2.Census &amp; Reference Benchmarks'!D62,"")</f>
        <v/>
      </c>
      <c r="C59" s="2">
        <f>IFERROR(MIN( 46154,IF(AND('5. Wage &amp; FTE Reductions'!S62 &lt;&gt; "",C58 &lt;&gt; ""),'5. Wage &amp; FTE Reductions'!S62, "")),"")</f>
        <v>0</v>
      </c>
      <c r="D59" s="4">
        <f>IF(AND('5. Wage &amp; FTE Reductions'!AZ62 &lt;&gt; "", D58 &lt;&gt; ""),'5. Wage &amp; FTE Reductions'!AZ62, "")</f>
        <v>0</v>
      </c>
      <c r="E59" s="5">
        <f>IF(AND('5. Wage &amp; FTE Reductions'!X62 &lt;&gt; "", E58 &lt;&gt; ""),'5. Wage &amp; FTE Reductions'!X62,"")</f>
        <v>0</v>
      </c>
      <c r="F59" s="3" t="str">
        <f>IF('2.Census &amp; Reference Benchmarks'!T62 = "", "",'2.Census &amp; Reference Benchmarks'!T62)</f>
        <v/>
      </c>
    </row>
    <row r="60" spans="1:6" x14ac:dyDescent="0.25">
      <c r="A60" s="51" t="str">
        <f>IF('2.Census &amp; Reference Benchmarks'!E63&lt;&gt;"",_xlfn.CONCAT('2.Census &amp; Reference Benchmarks'!E63," ",'2.Census &amp; Reference Benchmarks'!F63), "")</f>
        <v/>
      </c>
      <c r="B60" s="168" t="str">
        <f>IF('2.Census &amp; Reference Benchmarks'!D63 &lt;&gt; "", '2.Census &amp; Reference Benchmarks'!D63,"")</f>
        <v/>
      </c>
      <c r="C60" s="2">
        <f>IFERROR(MIN( 46154,IF(AND('5. Wage &amp; FTE Reductions'!S63 &lt;&gt; "",C59 &lt;&gt; ""),'5. Wage &amp; FTE Reductions'!S63, "")),"")</f>
        <v>0</v>
      </c>
      <c r="D60" s="4">
        <f>IF(AND('5. Wage &amp; FTE Reductions'!AZ63 &lt;&gt; "", D59 &lt;&gt; ""),'5. Wage &amp; FTE Reductions'!AZ63, "")</f>
        <v>0</v>
      </c>
      <c r="E60" s="5">
        <f>IF(AND('5. Wage &amp; FTE Reductions'!X63 &lt;&gt; "", E59 &lt;&gt; ""),'5. Wage &amp; FTE Reductions'!X63,"")</f>
        <v>0</v>
      </c>
      <c r="F60" s="3" t="str">
        <f>IF('2.Census &amp; Reference Benchmarks'!T63 = "", "",'2.Census &amp; Reference Benchmarks'!T63)</f>
        <v/>
      </c>
    </row>
    <row r="61" spans="1:6" x14ac:dyDescent="0.25">
      <c r="A61" s="51" t="str">
        <f>IF('2.Census &amp; Reference Benchmarks'!E64&lt;&gt;"",_xlfn.CONCAT('2.Census &amp; Reference Benchmarks'!E64," ",'2.Census &amp; Reference Benchmarks'!F64), "")</f>
        <v/>
      </c>
      <c r="B61" s="168" t="str">
        <f>IF('2.Census &amp; Reference Benchmarks'!D64 &lt;&gt; "", '2.Census &amp; Reference Benchmarks'!D64,"")</f>
        <v/>
      </c>
      <c r="C61" s="2">
        <f>IFERROR(MIN( 46154,IF(AND('5. Wage &amp; FTE Reductions'!S64 &lt;&gt; "",C60 &lt;&gt; ""),'5. Wage &amp; FTE Reductions'!S64, "")),"")</f>
        <v>0</v>
      </c>
      <c r="D61" s="4">
        <f>IF(AND('5. Wage &amp; FTE Reductions'!AZ64 &lt;&gt; "", D60 &lt;&gt; ""),'5. Wage &amp; FTE Reductions'!AZ64, "")</f>
        <v>0</v>
      </c>
      <c r="E61" s="5">
        <f>IF(AND('5. Wage &amp; FTE Reductions'!X64 &lt;&gt; "", E60 &lt;&gt; ""),'5. Wage &amp; FTE Reductions'!X64,"")</f>
        <v>0</v>
      </c>
      <c r="F61" s="3" t="str">
        <f>IF('2.Census &amp; Reference Benchmarks'!T64 = "", "",'2.Census &amp; Reference Benchmarks'!T64)</f>
        <v/>
      </c>
    </row>
    <row r="62" spans="1:6" x14ac:dyDescent="0.25">
      <c r="A62" s="51" t="str">
        <f>IF('2.Census &amp; Reference Benchmarks'!E65&lt;&gt;"",_xlfn.CONCAT('2.Census &amp; Reference Benchmarks'!E65," ",'2.Census &amp; Reference Benchmarks'!F65), "")</f>
        <v/>
      </c>
      <c r="B62" s="168" t="str">
        <f>IF('2.Census &amp; Reference Benchmarks'!D65 &lt;&gt; "", '2.Census &amp; Reference Benchmarks'!D65,"")</f>
        <v/>
      </c>
      <c r="C62" s="2">
        <f>IFERROR(MIN( 46154,IF(AND('5. Wage &amp; FTE Reductions'!S65 &lt;&gt; "",C61 &lt;&gt; ""),'5. Wage &amp; FTE Reductions'!S65, "")),"")</f>
        <v>0</v>
      </c>
      <c r="D62" s="4">
        <f>IF(AND('5. Wage &amp; FTE Reductions'!AZ65 &lt;&gt; "", D61 &lt;&gt; ""),'5. Wage &amp; FTE Reductions'!AZ65, "")</f>
        <v>0</v>
      </c>
      <c r="E62" s="5">
        <f>IF(AND('5. Wage &amp; FTE Reductions'!X65 &lt;&gt; "", E61 &lt;&gt; ""),'5. Wage &amp; FTE Reductions'!X65,"")</f>
        <v>0</v>
      </c>
      <c r="F62" s="3" t="str">
        <f>IF('2.Census &amp; Reference Benchmarks'!T65 = "", "",'2.Census &amp; Reference Benchmarks'!T65)</f>
        <v/>
      </c>
    </row>
    <row r="63" spans="1:6" x14ac:dyDescent="0.25">
      <c r="A63" s="51" t="str">
        <f>IF('2.Census &amp; Reference Benchmarks'!E66&lt;&gt;"",_xlfn.CONCAT('2.Census &amp; Reference Benchmarks'!E66," ",'2.Census &amp; Reference Benchmarks'!F66), "")</f>
        <v/>
      </c>
      <c r="B63" s="168" t="str">
        <f>IF('2.Census &amp; Reference Benchmarks'!D66 &lt;&gt; "", '2.Census &amp; Reference Benchmarks'!D66,"")</f>
        <v/>
      </c>
      <c r="C63" s="2">
        <f>IFERROR(MIN( 46154,IF(AND('5. Wage &amp; FTE Reductions'!S66 &lt;&gt; "",C62 &lt;&gt; ""),'5. Wage &amp; FTE Reductions'!S66, "")),"")</f>
        <v>0</v>
      </c>
      <c r="D63" s="4">
        <f>IF(AND('5. Wage &amp; FTE Reductions'!AZ66 &lt;&gt; "", D62 &lt;&gt; ""),'5. Wage &amp; FTE Reductions'!AZ66, "")</f>
        <v>0</v>
      </c>
      <c r="E63" s="5">
        <f>IF(AND('5. Wage &amp; FTE Reductions'!X66 &lt;&gt; "", E62 &lt;&gt; ""),'5. Wage &amp; FTE Reductions'!X66,"")</f>
        <v>0</v>
      </c>
      <c r="F63" s="3" t="str">
        <f>IF('2.Census &amp; Reference Benchmarks'!T66 = "", "",'2.Census &amp; Reference Benchmarks'!T66)</f>
        <v/>
      </c>
    </row>
    <row r="64" spans="1:6" x14ac:dyDescent="0.25">
      <c r="A64" s="51" t="str">
        <f>IF('2.Census &amp; Reference Benchmarks'!E67&lt;&gt;"",_xlfn.CONCAT('2.Census &amp; Reference Benchmarks'!E67," ",'2.Census &amp; Reference Benchmarks'!F67), "")</f>
        <v/>
      </c>
      <c r="B64" s="168" t="str">
        <f>IF('2.Census &amp; Reference Benchmarks'!D67 &lt;&gt; "", '2.Census &amp; Reference Benchmarks'!D67,"")</f>
        <v/>
      </c>
      <c r="C64" s="2">
        <f>IFERROR(MIN( 46154,IF(AND('5. Wage &amp; FTE Reductions'!S67 &lt;&gt; "",C63 &lt;&gt; ""),'5. Wage &amp; FTE Reductions'!S67, "")),"")</f>
        <v>0</v>
      </c>
      <c r="D64" s="4">
        <f>IF(AND('5. Wage &amp; FTE Reductions'!AZ67 &lt;&gt; "", D63 &lt;&gt; ""),'5. Wage &amp; FTE Reductions'!AZ67, "")</f>
        <v>0</v>
      </c>
      <c r="E64" s="5">
        <f>IF(AND('5. Wage &amp; FTE Reductions'!X67 &lt;&gt; "", E63 &lt;&gt; ""),'5. Wage &amp; FTE Reductions'!X67,"")</f>
        <v>0</v>
      </c>
      <c r="F64" s="3" t="str">
        <f>IF('2.Census &amp; Reference Benchmarks'!T67 = "", "",'2.Census &amp; Reference Benchmarks'!T67)</f>
        <v/>
      </c>
    </row>
    <row r="65" spans="1:6" x14ac:dyDescent="0.25">
      <c r="A65" s="51" t="str">
        <f>IF('2.Census &amp; Reference Benchmarks'!E68&lt;&gt;"",_xlfn.CONCAT('2.Census &amp; Reference Benchmarks'!E68," ",'2.Census &amp; Reference Benchmarks'!F68), "")</f>
        <v/>
      </c>
      <c r="B65" s="168" t="str">
        <f>IF('2.Census &amp; Reference Benchmarks'!D68 &lt;&gt; "", '2.Census &amp; Reference Benchmarks'!D68,"")</f>
        <v/>
      </c>
      <c r="C65" s="2">
        <f>IFERROR(MIN( 46154,IF(AND('5. Wage &amp; FTE Reductions'!S68 &lt;&gt; "",C64 &lt;&gt; ""),'5. Wage &amp; FTE Reductions'!S68, "")),"")</f>
        <v>0</v>
      </c>
      <c r="D65" s="4">
        <f>IF(AND('5. Wage &amp; FTE Reductions'!AZ68 &lt;&gt; "", D64 &lt;&gt; ""),'5. Wage &amp; FTE Reductions'!AZ68, "")</f>
        <v>0</v>
      </c>
      <c r="E65" s="5">
        <f>IF(AND('5. Wage &amp; FTE Reductions'!X68 &lt;&gt; "", E64 &lt;&gt; ""),'5. Wage &amp; FTE Reductions'!X68,"")</f>
        <v>0</v>
      </c>
      <c r="F65" s="3" t="str">
        <f>IF('2.Census &amp; Reference Benchmarks'!T68 = "", "",'2.Census &amp; Reference Benchmarks'!T68)</f>
        <v/>
      </c>
    </row>
    <row r="66" spans="1:6" x14ac:dyDescent="0.25">
      <c r="A66" s="51" t="str">
        <f>IF('2.Census &amp; Reference Benchmarks'!E69&lt;&gt;"",_xlfn.CONCAT('2.Census &amp; Reference Benchmarks'!E69," ",'2.Census &amp; Reference Benchmarks'!F69), "")</f>
        <v/>
      </c>
      <c r="B66" s="168" t="str">
        <f>IF('2.Census &amp; Reference Benchmarks'!D69 &lt;&gt; "", '2.Census &amp; Reference Benchmarks'!D69,"")</f>
        <v/>
      </c>
      <c r="C66" s="2">
        <f>IFERROR(MIN( 46154,IF(AND('5. Wage &amp; FTE Reductions'!S69 &lt;&gt; "",C65 &lt;&gt; ""),'5. Wage &amp; FTE Reductions'!S69, "")),"")</f>
        <v>0</v>
      </c>
      <c r="D66" s="4">
        <f>IF(AND('5. Wage &amp; FTE Reductions'!AZ69 &lt;&gt; "", D65 &lt;&gt; ""),'5. Wage &amp; FTE Reductions'!AZ69, "")</f>
        <v>0</v>
      </c>
      <c r="E66" s="5">
        <f>IF(AND('5. Wage &amp; FTE Reductions'!X69 &lt;&gt; "", E65 &lt;&gt; ""),'5. Wage &amp; FTE Reductions'!X69,"")</f>
        <v>0</v>
      </c>
      <c r="F66" s="3" t="str">
        <f>IF('2.Census &amp; Reference Benchmarks'!T69 = "", "",'2.Census &amp; Reference Benchmarks'!T69)</f>
        <v/>
      </c>
    </row>
    <row r="67" spans="1:6" x14ac:dyDescent="0.25">
      <c r="A67" s="51" t="str">
        <f>IF('2.Census &amp; Reference Benchmarks'!E70&lt;&gt;"",_xlfn.CONCAT('2.Census &amp; Reference Benchmarks'!E70," ",'2.Census &amp; Reference Benchmarks'!F70), "")</f>
        <v/>
      </c>
      <c r="B67" s="168" t="str">
        <f>IF('2.Census &amp; Reference Benchmarks'!D70 &lt;&gt; "", '2.Census &amp; Reference Benchmarks'!D70,"")</f>
        <v/>
      </c>
      <c r="C67" s="2">
        <f>IFERROR(MIN( 46154,IF(AND('5. Wage &amp; FTE Reductions'!S70 &lt;&gt; "",C66 &lt;&gt; ""),'5. Wage &amp; FTE Reductions'!S70, "")),"")</f>
        <v>0</v>
      </c>
      <c r="D67" s="4">
        <f>IF(AND('5. Wage &amp; FTE Reductions'!AZ70 &lt;&gt; "", D66 &lt;&gt; ""),'5. Wage &amp; FTE Reductions'!AZ70, "")</f>
        <v>0</v>
      </c>
      <c r="E67" s="5">
        <f>IF(AND('5. Wage &amp; FTE Reductions'!X70 &lt;&gt; "", E66 &lt;&gt; ""),'5. Wage &amp; FTE Reductions'!X70,"")</f>
        <v>0</v>
      </c>
      <c r="F67" s="3" t="str">
        <f>IF('2.Census &amp; Reference Benchmarks'!T70 = "", "",'2.Census &amp; Reference Benchmarks'!T70)</f>
        <v/>
      </c>
    </row>
    <row r="68" spans="1:6" x14ac:dyDescent="0.25">
      <c r="A68" s="51" t="str">
        <f>IF('2.Census &amp; Reference Benchmarks'!E71&lt;&gt;"",_xlfn.CONCAT('2.Census &amp; Reference Benchmarks'!E71," ",'2.Census &amp; Reference Benchmarks'!F71), "")</f>
        <v/>
      </c>
      <c r="B68" s="168" t="str">
        <f>IF('2.Census &amp; Reference Benchmarks'!D71 &lt;&gt; "", '2.Census &amp; Reference Benchmarks'!D71,"")</f>
        <v/>
      </c>
      <c r="C68" s="2">
        <f>IFERROR(MIN( 46154,IF(AND('5. Wage &amp; FTE Reductions'!S71 &lt;&gt; "",C67 &lt;&gt; ""),'5. Wage &amp; FTE Reductions'!S71, "")),"")</f>
        <v>0</v>
      </c>
      <c r="D68" s="4">
        <f>IF(AND('5. Wage &amp; FTE Reductions'!AZ71 &lt;&gt; "", D67 &lt;&gt; ""),'5. Wage &amp; FTE Reductions'!AZ71, "")</f>
        <v>0</v>
      </c>
      <c r="E68" s="5">
        <f>IF(AND('5. Wage &amp; FTE Reductions'!X71 &lt;&gt; "", E67 &lt;&gt; ""),'5. Wage &amp; FTE Reductions'!X71,"")</f>
        <v>0</v>
      </c>
      <c r="F68" s="3" t="str">
        <f>IF('2.Census &amp; Reference Benchmarks'!T71 = "", "",'2.Census &amp; Reference Benchmarks'!T71)</f>
        <v/>
      </c>
    </row>
    <row r="69" spans="1:6" x14ac:dyDescent="0.25">
      <c r="A69" s="51" t="str">
        <f>IF('2.Census &amp; Reference Benchmarks'!E72&lt;&gt;"",_xlfn.CONCAT('2.Census &amp; Reference Benchmarks'!E72," ",'2.Census &amp; Reference Benchmarks'!F72), "")</f>
        <v/>
      </c>
      <c r="B69" s="168" t="str">
        <f>IF('2.Census &amp; Reference Benchmarks'!D72 &lt;&gt; "", '2.Census &amp; Reference Benchmarks'!D72,"")</f>
        <v/>
      </c>
      <c r="C69" s="2">
        <f>IFERROR(MIN( 46154,IF(AND('5. Wage &amp; FTE Reductions'!S72 &lt;&gt; "",C68 &lt;&gt; ""),'5. Wage &amp; FTE Reductions'!S72, "")),"")</f>
        <v>0</v>
      </c>
      <c r="D69" s="4">
        <f>IF(AND('5. Wage &amp; FTE Reductions'!AZ72 &lt;&gt; "", D68 &lt;&gt; ""),'5. Wage &amp; FTE Reductions'!AZ72, "")</f>
        <v>0</v>
      </c>
      <c r="E69" s="5">
        <f>IF(AND('5. Wage &amp; FTE Reductions'!X72 &lt;&gt; "", E68 &lt;&gt; ""),'5. Wage &amp; FTE Reductions'!X72,"")</f>
        <v>0</v>
      </c>
      <c r="F69" s="3" t="str">
        <f>IF('2.Census &amp; Reference Benchmarks'!T72 = "", "",'2.Census &amp; Reference Benchmarks'!T72)</f>
        <v/>
      </c>
    </row>
    <row r="70" spans="1:6" x14ac:dyDescent="0.25">
      <c r="A70" s="51" t="str">
        <f>IF('2.Census &amp; Reference Benchmarks'!E73&lt;&gt;"",_xlfn.CONCAT('2.Census &amp; Reference Benchmarks'!E73," ",'2.Census &amp; Reference Benchmarks'!F73), "")</f>
        <v/>
      </c>
      <c r="B70" s="168" t="str">
        <f>IF('2.Census &amp; Reference Benchmarks'!D73 &lt;&gt; "", '2.Census &amp; Reference Benchmarks'!D73,"")</f>
        <v/>
      </c>
      <c r="C70" s="2">
        <f>IFERROR(MIN( 46154,IF(AND('5. Wage &amp; FTE Reductions'!S73 &lt;&gt; "",C69 &lt;&gt; ""),'5. Wage &amp; FTE Reductions'!S73, "")),"")</f>
        <v>0</v>
      </c>
      <c r="D70" s="4">
        <f>IF(AND('5. Wage &amp; FTE Reductions'!AZ73 &lt;&gt; "", D69 &lt;&gt; ""),'5. Wage &amp; FTE Reductions'!AZ73, "")</f>
        <v>0</v>
      </c>
      <c r="E70" s="5">
        <f>IF(AND('5. Wage &amp; FTE Reductions'!X73 &lt;&gt; "", E69 &lt;&gt; ""),'5. Wage &amp; FTE Reductions'!X73,"")</f>
        <v>0</v>
      </c>
      <c r="F70" s="3" t="str">
        <f>IF('2.Census &amp; Reference Benchmarks'!T73 = "", "",'2.Census &amp; Reference Benchmarks'!T73)</f>
        <v/>
      </c>
    </row>
    <row r="71" spans="1:6" x14ac:dyDescent="0.25">
      <c r="A71" s="51" t="str">
        <f>IF('2.Census &amp; Reference Benchmarks'!E74&lt;&gt;"",_xlfn.CONCAT('2.Census &amp; Reference Benchmarks'!E74," ",'2.Census &amp; Reference Benchmarks'!F74), "")</f>
        <v/>
      </c>
      <c r="B71" s="168" t="str">
        <f>IF('2.Census &amp; Reference Benchmarks'!D74 &lt;&gt; "", '2.Census &amp; Reference Benchmarks'!D74,"")</f>
        <v/>
      </c>
      <c r="C71" s="2">
        <f>IFERROR(MIN( 46154,IF(AND('5. Wage &amp; FTE Reductions'!S74 &lt;&gt; "",C70 &lt;&gt; ""),'5. Wage &amp; FTE Reductions'!S74, "")),"")</f>
        <v>0</v>
      </c>
      <c r="D71" s="4">
        <f>IF(AND('5. Wage &amp; FTE Reductions'!AZ74 &lt;&gt; "", D70 &lt;&gt; ""),'5. Wage &amp; FTE Reductions'!AZ74, "")</f>
        <v>0</v>
      </c>
      <c r="E71" s="5">
        <f>IF(AND('5. Wage &amp; FTE Reductions'!X74 &lt;&gt; "", E70 &lt;&gt; ""),'5. Wage &amp; FTE Reductions'!X74,"")</f>
        <v>0</v>
      </c>
      <c r="F71" s="3" t="str">
        <f>IF('2.Census &amp; Reference Benchmarks'!T74 = "", "",'2.Census &amp; Reference Benchmarks'!T74)</f>
        <v/>
      </c>
    </row>
    <row r="72" spans="1:6" x14ac:dyDescent="0.25">
      <c r="A72" s="51" t="str">
        <f>IF('2.Census &amp; Reference Benchmarks'!E75&lt;&gt;"",_xlfn.CONCAT('2.Census &amp; Reference Benchmarks'!E75," ",'2.Census &amp; Reference Benchmarks'!F75), "")</f>
        <v/>
      </c>
      <c r="B72" s="168" t="str">
        <f>IF('2.Census &amp; Reference Benchmarks'!D75 &lt;&gt; "", '2.Census &amp; Reference Benchmarks'!D75,"")</f>
        <v/>
      </c>
      <c r="C72" s="2">
        <f>IFERROR(MIN( 46154,IF(AND('5. Wage &amp; FTE Reductions'!S75 &lt;&gt; "",C71 &lt;&gt; ""),'5. Wage &amp; FTE Reductions'!S75, "")),"")</f>
        <v>0</v>
      </c>
      <c r="D72" s="4">
        <f>IF(AND('5. Wage &amp; FTE Reductions'!AZ75 &lt;&gt; "", D71 &lt;&gt; ""),'5. Wage &amp; FTE Reductions'!AZ75, "")</f>
        <v>0</v>
      </c>
      <c r="E72" s="5">
        <f>IF(AND('5. Wage &amp; FTE Reductions'!X75 &lt;&gt; "", E71 &lt;&gt; ""),'5. Wage &amp; FTE Reductions'!X75,"")</f>
        <v>0</v>
      </c>
      <c r="F72" s="3" t="str">
        <f>IF('2.Census &amp; Reference Benchmarks'!T75 = "", "",'2.Census &amp; Reference Benchmarks'!T75)</f>
        <v/>
      </c>
    </row>
    <row r="73" spans="1:6" x14ac:dyDescent="0.25">
      <c r="A73" s="51" t="str">
        <f>IF('2.Census &amp; Reference Benchmarks'!E76&lt;&gt;"",_xlfn.CONCAT('2.Census &amp; Reference Benchmarks'!E76," ",'2.Census &amp; Reference Benchmarks'!F76), "")</f>
        <v/>
      </c>
      <c r="B73" s="168" t="str">
        <f>IF('2.Census &amp; Reference Benchmarks'!D76 &lt;&gt; "", '2.Census &amp; Reference Benchmarks'!D76,"")</f>
        <v/>
      </c>
      <c r="C73" s="2">
        <f>IFERROR(MIN( 46154,IF(AND('5. Wage &amp; FTE Reductions'!S76 &lt;&gt; "",C72 &lt;&gt; ""),'5. Wage &amp; FTE Reductions'!S76, "")),"")</f>
        <v>0</v>
      </c>
      <c r="D73" s="4">
        <f>IF(AND('5. Wage &amp; FTE Reductions'!AZ76 &lt;&gt; "", D72 &lt;&gt; ""),'5. Wage &amp; FTE Reductions'!AZ76, "")</f>
        <v>0</v>
      </c>
      <c r="E73" s="5">
        <f>IF(AND('5. Wage &amp; FTE Reductions'!X76 &lt;&gt; "", E72 &lt;&gt; ""),'5. Wage &amp; FTE Reductions'!X76,"")</f>
        <v>0</v>
      </c>
      <c r="F73" s="3" t="str">
        <f>IF('2.Census &amp; Reference Benchmarks'!T76 = "", "",'2.Census &amp; Reference Benchmarks'!T76)</f>
        <v/>
      </c>
    </row>
    <row r="74" spans="1:6" x14ac:dyDescent="0.25">
      <c r="A74" s="51" t="str">
        <f>IF('2.Census &amp; Reference Benchmarks'!E77&lt;&gt;"",_xlfn.CONCAT('2.Census &amp; Reference Benchmarks'!E77," ",'2.Census &amp; Reference Benchmarks'!F77), "")</f>
        <v/>
      </c>
      <c r="B74" s="168" t="str">
        <f>IF('2.Census &amp; Reference Benchmarks'!D77 &lt;&gt; "", '2.Census &amp; Reference Benchmarks'!D77,"")</f>
        <v/>
      </c>
      <c r="C74" s="2">
        <f>IFERROR(MIN( 46154,IF(AND('5. Wage &amp; FTE Reductions'!S77 &lt;&gt; "",C73 &lt;&gt; ""),'5. Wage &amp; FTE Reductions'!S77, "")),"")</f>
        <v>0</v>
      </c>
      <c r="D74" s="4">
        <f>IF(AND('5. Wage &amp; FTE Reductions'!AZ77 &lt;&gt; "", D73 &lt;&gt; ""),'5. Wage &amp; FTE Reductions'!AZ77, "")</f>
        <v>0</v>
      </c>
      <c r="E74" s="5">
        <f>IF(AND('5. Wage &amp; FTE Reductions'!X77 &lt;&gt; "", E73 &lt;&gt; ""),'5. Wage &amp; FTE Reductions'!X77,"")</f>
        <v>0</v>
      </c>
      <c r="F74" s="3" t="str">
        <f>IF('2.Census &amp; Reference Benchmarks'!T77 = "", "",'2.Census &amp; Reference Benchmarks'!T77)</f>
        <v/>
      </c>
    </row>
    <row r="75" spans="1:6" x14ac:dyDescent="0.25">
      <c r="A75" s="51" t="str">
        <f>IF('2.Census &amp; Reference Benchmarks'!E78&lt;&gt;"",_xlfn.CONCAT('2.Census &amp; Reference Benchmarks'!E78," ",'2.Census &amp; Reference Benchmarks'!F78), "")</f>
        <v/>
      </c>
      <c r="B75" s="168" t="str">
        <f>IF('2.Census &amp; Reference Benchmarks'!D78 &lt;&gt; "", '2.Census &amp; Reference Benchmarks'!D78,"")</f>
        <v/>
      </c>
      <c r="C75" s="2">
        <f>IFERROR(MIN( 46154,IF(AND('5. Wage &amp; FTE Reductions'!S78 &lt;&gt; "",C74 &lt;&gt; ""),'5. Wage &amp; FTE Reductions'!S78, "")),"")</f>
        <v>0</v>
      </c>
      <c r="D75" s="4">
        <f>IF(AND('5. Wage &amp; FTE Reductions'!AZ78 &lt;&gt; "", D74 &lt;&gt; ""),'5. Wage &amp; FTE Reductions'!AZ78, "")</f>
        <v>0</v>
      </c>
      <c r="E75" s="5">
        <f>IF(AND('5. Wage &amp; FTE Reductions'!X78 &lt;&gt; "", E74 &lt;&gt; ""),'5. Wage &amp; FTE Reductions'!X78,"")</f>
        <v>0</v>
      </c>
      <c r="F75" s="3" t="str">
        <f>IF('2.Census &amp; Reference Benchmarks'!T78 = "", "",'2.Census &amp; Reference Benchmarks'!T78)</f>
        <v/>
      </c>
    </row>
    <row r="76" spans="1:6" x14ac:dyDescent="0.25">
      <c r="A76" s="51" t="str">
        <f>IF('2.Census &amp; Reference Benchmarks'!E79&lt;&gt;"",_xlfn.CONCAT('2.Census &amp; Reference Benchmarks'!E79," ",'2.Census &amp; Reference Benchmarks'!F79), "")</f>
        <v/>
      </c>
      <c r="B76" s="168" t="str">
        <f>IF('2.Census &amp; Reference Benchmarks'!D79 &lt;&gt; "", '2.Census &amp; Reference Benchmarks'!D79,"")</f>
        <v/>
      </c>
      <c r="C76" s="2">
        <f>IFERROR(MIN( 46154,IF(AND('5. Wage &amp; FTE Reductions'!S79 &lt;&gt; "",C75 &lt;&gt; ""),'5. Wage &amp; FTE Reductions'!S79, "")),"")</f>
        <v>0</v>
      </c>
      <c r="D76" s="4">
        <f>IF(AND('5. Wage &amp; FTE Reductions'!AZ79 &lt;&gt; "", D75 &lt;&gt; ""),'5. Wage &amp; FTE Reductions'!AZ79, "")</f>
        <v>0</v>
      </c>
      <c r="E76" s="5">
        <f>IF(AND('5. Wage &amp; FTE Reductions'!X79 &lt;&gt; "", E75 &lt;&gt; ""),'5. Wage &amp; FTE Reductions'!X79,"")</f>
        <v>0</v>
      </c>
      <c r="F76" s="3" t="str">
        <f>IF('2.Census &amp; Reference Benchmarks'!T79 = "", "",'2.Census &amp; Reference Benchmarks'!T79)</f>
        <v/>
      </c>
    </row>
    <row r="77" spans="1:6" x14ac:dyDescent="0.25">
      <c r="A77" s="51" t="str">
        <f>IF('2.Census &amp; Reference Benchmarks'!E80&lt;&gt;"",_xlfn.CONCAT('2.Census &amp; Reference Benchmarks'!E80," ",'2.Census &amp; Reference Benchmarks'!F80), "")</f>
        <v/>
      </c>
      <c r="B77" s="168" t="str">
        <f>IF('2.Census &amp; Reference Benchmarks'!D80 &lt;&gt; "", '2.Census &amp; Reference Benchmarks'!D80,"")</f>
        <v/>
      </c>
      <c r="C77" s="2">
        <f>IFERROR(MIN( 46154,IF(AND('5. Wage &amp; FTE Reductions'!S80 &lt;&gt; "",C76 &lt;&gt; ""),'5. Wage &amp; FTE Reductions'!S80, "")),"")</f>
        <v>0</v>
      </c>
      <c r="D77" s="4">
        <f>IF(AND('5. Wage &amp; FTE Reductions'!AZ80 &lt;&gt; "", D76 &lt;&gt; ""),'5. Wage &amp; FTE Reductions'!AZ80, "")</f>
        <v>0</v>
      </c>
      <c r="E77" s="5">
        <f>IF(AND('5. Wage &amp; FTE Reductions'!X80 &lt;&gt; "", E76 &lt;&gt; ""),'5. Wage &amp; FTE Reductions'!X80,"")</f>
        <v>0</v>
      </c>
      <c r="F77" s="3" t="str">
        <f>IF('2.Census &amp; Reference Benchmarks'!T80 = "", "",'2.Census &amp; Reference Benchmarks'!T80)</f>
        <v/>
      </c>
    </row>
    <row r="78" spans="1:6" x14ac:dyDescent="0.25">
      <c r="A78" s="51" t="str">
        <f>IF('2.Census &amp; Reference Benchmarks'!E81&lt;&gt;"",_xlfn.CONCAT('2.Census &amp; Reference Benchmarks'!E81," ",'2.Census &amp; Reference Benchmarks'!F81), "")</f>
        <v/>
      </c>
      <c r="B78" s="168" t="str">
        <f>IF('2.Census &amp; Reference Benchmarks'!D81 &lt;&gt; "", '2.Census &amp; Reference Benchmarks'!D81,"")</f>
        <v/>
      </c>
      <c r="C78" s="2">
        <f>IFERROR(MIN( 46154,IF(AND('5. Wage &amp; FTE Reductions'!S81 &lt;&gt; "",C77 &lt;&gt; ""),'5. Wage &amp; FTE Reductions'!S81, "")),"")</f>
        <v>0</v>
      </c>
      <c r="D78" s="4">
        <f>IF(AND('5. Wage &amp; FTE Reductions'!AZ81 &lt;&gt; "", D77 &lt;&gt; ""),'5. Wage &amp; FTE Reductions'!AZ81, "")</f>
        <v>0</v>
      </c>
      <c r="E78" s="5">
        <f>IF(AND('5. Wage &amp; FTE Reductions'!X81 &lt;&gt; "", E77 &lt;&gt; ""),'5. Wage &amp; FTE Reductions'!X81,"")</f>
        <v>0</v>
      </c>
      <c r="F78" s="3" t="str">
        <f>IF('2.Census &amp; Reference Benchmarks'!T81 = "", "",'2.Census &amp; Reference Benchmarks'!T81)</f>
        <v/>
      </c>
    </row>
    <row r="79" spans="1:6" x14ac:dyDescent="0.25">
      <c r="A79" s="51" t="str">
        <f>IF('2.Census &amp; Reference Benchmarks'!E82&lt;&gt;"",_xlfn.CONCAT('2.Census &amp; Reference Benchmarks'!E82," ",'2.Census &amp; Reference Benchmarks'!F82), "")</f>
        <v/>
      </c>
      <c r="B79" s="168" t="str">
        <f>IF('2.Census &amp; Reference Benchmarks'!D82 &lt;&gt; "", '2.Census &amp; Reference Benchmarks'!D82,"")</f>
        <v/>
      </c>
      <c r="C79" s="2">
        <f>IFERROR(MIN( 46154,IF(AND('5. Wage &amp; FTE Reductions'!S82 &lt;&gt; "",C78 &lt;&gt; ""),'5. Wage &amp; FTE Reductions'!S82, "")),"")</f>
        <v>0</v>
      </c>
      <c r="D79" s="4">
        <f>IF(AND('5. Wage &amp; FTE Reductions'!AZ82 &lt;&gt; "", D78 &lt;&gt; ""),'5. Wage &amp; FTE Reductions'!AZ82, "")</f>
        <v>0</v>
      </c>
      <c r="E79" s="5">
        <f>IF(AND('5. Wage &amp; FTE Reductions'!X82 &lt;&gt; "", E78 &lt;&gt; ""),'5. Wage &amp; FTE Reductions'!X82,"")</f>
        <v>0</v>
      </c>
      <c r="F79" s="3" t="str">
        <f>IF('2.Census &amp; Reference Benchmarks'!T82 = "", "",'2.Census &amp; Reference Benchmarks'!T82)</f>
        <v/>
      </c>
    </row>
    <row r="80" spans="1:6" x14ac:dyDescent="0.25">
      <c r="A80" s="51" t="str">
        <f>IF('2.Census &amp; Reference Benchmarks'!E83&lt;&gt;"",_xlfn.CONCAT('2.Census &amp; Reference Benchmarks'!E83," ",'2.Census &amp; Reference Benchmarks'!F83), "")</f>
        <v/>
      </c>
      <c r="B80" s="168" t="str">
        <f>IF('2.Census &amp; Reference Benchmarks'!D83 &lt;&gt; "", '2.Census &amp; Reference Benchmarks'!D83,"")</f>
        <v/>
      </c>
      <c r="C80" s="2">
        <f>IFERROR(MIN( 46154,IF(AND('5. Wage &amp; FTE Reductions'!S83 &lt;&gt; "",C79 &lt;&gt; ""),'5. Wage &amp; FTE Reductions'!S83, "")),"")</f>
        <v>0</v>
      </c>
      <c r="D80" s="4">
        <f>IF(AND('5. Wage &amp; FTE Reductions'!AZ83 &lt;&gt; "", D79 &lt;&gt; ""),'5. Wage &amp; FTE Reductions'!AZ83, "")</f>
        <v>0</v>
      </c>
      <c r="E80" s="5">
        <f>IF(AND('5. Wage &amp; FTE Reductions'!X83 &lt;&gt; "", E79 &lt;&gt; ""),'5. Wage &amp; FTE Reductions'!X83,"")</f>
        <v>0</v>
      </c>
      <c r="F80" s="3" t="str">
        <f>IF('2.Census &amp; Reference Benchmarks'!T83 = "", "",'2.Census &amp; Reference Benchmarks'!T83)</f>
        <v/>
      </c>
    </row>
    <row r="81" spans="1:6" x14ac:dyDescent="0.25">
      <c r="A81" s="51" t="str">
        <f>IF('2.Census &amp; Reference Benchmarks'!E84&lt;&gt;"",_xlfn.CONCAT('2.Census &amp; Reference Benchmarks'!E84," ",'2.Census &amp; Reference Benchmarks'!F84), "")</f>
        <v/>
      </c>
      <c r="B81" s="168" t="str">
        <f>IF('2.Census &amp; Reference Benchmarks'!D84 &lt;&gt; "", '2.Census &amp; Reference Benchmarks'!D84,"")</f>
        <v/>
      </c>
      <c r="C81" s="2">
        <f>IFERROR(MIN( 46154,IF(AND('5. Wage &amp; FTE Reductions'!S84 &lt;&gt; "",C80 &lt;&gt; ""),'5. Wage &amp; FTE Reductions'!S84, "")),"")</f>
        <v>0</v>
      </c>
      <c r="D81" s="4">
        <f>IF(AND('5. Wage &amp; FTE Reductions'!AZ84 &lt;&gt; "", D80 &lt;&gt; ""),'5. Wage &amp; FTE Reductions'!AZ84, "")</f>
        <v>0</v>
      </c>
      <c r="E81" s="5">
        <f>IF(AND('5. Wage &amp; FTE Reductions'!X84 &lt;&gt; "", E80 &lt;&gt; ""),'5. Wage &amp; FTE Reductions'!X84,"")</f>
        <v>0</v>
      </c>
      <c r="F81" s="3" t="str">
        <f>IF('2.Census &amp; Reference Benchmarks'!T84 = "", "",'2.Census &amp; Reference Benchmarks'!T84)</f>
        <v/>
      </c>
    </row>
    <row r="82" spans="1:6" x14ac:dyDescent="0.25">
      <c r="A82" s="51" t="str">
        <f>IF('2.Census &amp; Reference Benchmarks'!E85&lt;&gt;"",_xlfn.CONCAT('2.Census &amp; Reference Benchmarks'!E85," ",'2.Census &amp; Reference Benchmarks'!F85), "")</f>
        <v/>
      </c>
      <c r="B82" s="168" t="str">
        <f>IF('2.Census &amp; Reference Benchmarks'!D85 &lt;&gt; "", '2.Census &amp; Reference Benchmarks'!D85,"")</f>
        <v/>
      </c>
      <c r="C82" s="2">
        <f>IFERROR(MIN( 46154,IF(AND('5. Wage &amp; FTE Reductions'!S85 &lt;&gt; "",C81 &lt;&gt; ""),'5. Wage &amp; FTE Reductions'!S85, "")),"")</f>
        <v>0</v>
      </c>
      <c r="D82" s="4">
        <f>IF(AND('5. Wage &amp; FTE Reductions'!AZ85 &lt;&gt; "", D81 &lt;&gt; ""),'5. Wage &amp; FTE Reductions'!AZ85, "")</f>
        <v>0</v>
      </c>
      <c r="E82" s="5">
        <f>IF(AND('5. Wage &amp; FTE Reductions'!X85 &lt;&gt; "", E81 &lt;&gt; ""),'5. Wage &amp; FTE Reductions'!X85,"")</f>
        <v>0</v>
      </c>
      <c r="F82" s="3" t="str">
        <f>IF('2.Census &amp; Reference Benchmarks'!T85 = "", "",'2.Census &amp; Reference Benchmarks'!T85)</f>
        <v/>
      </c>
    </row>
    <row r="83" spans="1:6" x14ac:dyDescent="0.25">
      <c r="A83" s="51" t="str">
        <f>IF('2.Census &amp; Reference Benchmarks'!E86&lt;&gt;"",_xlfn.CONCAT('2.Census &amp; Reference Benchmarks'!E86," ",'2.Census &amp; Reference Benchmarks'!F86), "")</f>
        <v/>
      </c>
      <c r="B83" s="168" t="str">
        <f>IF('2.Census &amp; Reference Benchmarks'!D86 &lt;&gt; "", '2.Census &amp; Reference Benchmarks'!D86,"")</f>
        <v/>
      </c>
      <c r="C83" s="2">
        <f>IFERROR(MIN( 46154,IF(AND('5. Wage &amp; FTE Reductions'!S86 &lt;&gt; "",C82 &lt;&gt; ""),'5. Wage &amp; FTE Reductions'!S86, "")),"")</f>
        <v>0</v>
      </c>
      <c r="D83" s="4">
        <f>IF(AND('5. Wage &amp; FTE Reductions'!AZ86 &lt;&gt; "", D82 &lt;&gt; ""),'5. Wage &amp; FTE Reductions'!AZ86, "")</f>
        <v>0</v>
      </c>
      <c r="E83" s="5">
        <f>IF(AND('5. Wage &amp; FTE Reductions'!X86 &lt;&gt; "", E82 &lt;&gt; ""),'5. Wage &amp; FTE Reductions'!X86,"")</f>
        <v>0</v>
      </c>
      <c r="F83" s="3" t="str">
        <f>IF('2.Census &amp; Reference Benchmarks'!T86 = "", "",'2.Census &amp; Reference Benchmarks'!T86)</f>
        <v/>
      </c>
    </row>
    <row r="84" spans="1:6" x14ac:dyDescent="0.25">
      <c r="A84" s="51" t="str">
        <f>IF('2.Census &amp; Reference Benchmarks'!E87&lt;&gt;"",_xlfn.CONCAT('2.Census &amp; Reference Benchmarks'!E87," ",'2.Census &amp; Reference Benchmarks'!F87), "")</f>
        <v/>
      </c>
      <c r="B84" s="168" t="str">
        <f>IF('2.Census &amp; Reference Benchmarks'!D87 &lt;&gt; "", '2.Census &amp; Reference Benchmarks'!D87,"")</f>
        <v/>
      </c>
      <c r="C84" s="2">
        <f>IFERROR(MIN( 46154,IF(AND('5. Wage &amp; FTE Reductions'!S87 &lt;&gt; "",C83 &lt;&gt; ""),'5. Wage &amp; FTE Reductions'!S87, "")),"")</f>
        <v>0</v>
      </c>
      <c r="D84" s="4">
        <f>IF(AND('5. Wage &amp; FTE Reductions'!AZ87 &lt;&gt; "", D83 &lt;&gt; ""),'5. Wage &amp; FTE Reductions'!AZ87, "")</f>
        <v>0</v>
      </c>
      <c r="E84" s="5">
        <f>IF(AND('5. Wage &amp; FTE Reductions'!X87 &lt;&gt; "", E83 &lt;&gt; ""),'5. Wage &amp; FTE Reductions'!X87,"")</f>
        <v>0</v>
      </c>
      <c r="F84" s="3" t="str">
        <f>IF('2.Census &amp; Reference Benchmarks'!T87 = "", "",'2.Census &amp; Reference Benchmarks'!T87)</f>
        <v/>
      </c>
    </row>
    <row r="85" spans="1:6" x14ac:dyDescent="0.25">
      <c r="A85" s="51" t="str">
        <f>IF('2.Census &amp; Reference Benchmarks'!E88&lt;&gt;"",_xlfn.CONCAT('2.Census &amp; Reference Benchmarks'!E88," ",'2.Census &amp; Reference Benchmarks'!F88), "")</f>
        <v/>
      </c>
      <c r="B85" s="168" t="str">
        <f>IF('2.Census &amp; Reference Benchmarks'!D88 &lt;&gt; "", '2.Census &amp; Reference Benchmarks'!D88,"")</f>
        <v/>
      </c>
      <c r="C85" s="2">
        <f>IFERROR(MIN( 46154,IF(AND('5. Wage &amp; FTE Reductions'!S88 &lt;&gt; "",C84 &lt;&gt; ""),'5. Wage &amp; FTE Reductions'!S88, "")),"")</f>
        <v>0</v>
      </c>
      <c r="D85" s="4">
        <f>IF(AND('5. Wage &amp; FTE Reductions'!AZ88 &lt;&gt; "", D84 &lt;&gt; ""),'5. Wage &amp; FTE Reductions'!AZ88, "")</f>
        <v>0</v>
      </c>
      <c r="E85" s="5">
        <f>IF(AND('5. Wage &amp; FTE Reductions'!X88 &lt;&gt; "", E84 &lt;&gt; ""),'5. Wage &amp; FTE Reductions'!X88,"")</f>
        <v>0</v>
      </c>
      <c r="F85" s="3" t="str">
        <f>IF('2.Census &amp; Reference Benchmarks'!T88 = "", "",'2.Census &amp; Reference Benchmarks'!T88)</f>
        <v/>
      </c>
    </row>
    <row r="86" spans="1:6" x14ac:dyDescent="0.25">
      <c r="A86" s="51" t="str">
        <f>IF('2.Census &amp; Reference Benchmarks'!E89&lt;&gt;"",_xlfn.CONCAT('2.Census &amp; Reference Benchmarks'!E89," ",'2.Census &amp; Reference Benchmarks'!F89), "")</f>
        <v/>
      </c>
      <c r="B86" s="168" t="str">
        <f>IF('2.Census &amp; Reference Benchmarks'!D89 &lt;&gt; "", '2.Census &amp; Reference Benchmarks'!D89,"")</f>
        <v/>
      </c>
      <c r="C86" s="2">
        <f>IFERROR(MIN( 46154,IF(AND('5. Wage &amp; FTE Reductions'!S89 &lt;&gt; "",C85 &lt;&gt; ""),'5. Wage &amp; FTE Reductions'!S89, "")),"")</f>
        <v>0</v>
      </c>
      <c r="D86" s="4">
        <f>IF(AND('5. Wage &amp; FTE Reductions'!AZ89 &lt;&gt; "", D85 &lt;&gt; ""),'5. Wage &amp; FTE Reductions'!AZ89, "")</f>
        <v>0</v>
      </c>
      <c r="E86" s="5">
        <f>IF(AND('5. Wage &amp; FTE Reductions'!X89 &lt;&gt; "", E85 &lt;&gt; ""),'5. Wage &amp; FTE Reductions'!X89,"")</f>
        <v>0</v>
      </c>
      <c r="F86" s="3" t="str">
        <f>IF('2.Census &amp; Reference Benchmarks'!T89 = "", "",'2.Census &amp; Reference Benchmarks'!T89)</f>
        <v/>
      </c>
    </row>
    <row r="87" spans="1:6" x14ac:dyDescent="0.25">
      <c r="A87" s="51" t="str">
        <f>IF('2.Census &amp; Reference Benchmarks'!E90&lt;&gt;"",_xlfn.CONCAT('2.Census &amp; Reference Benchmarks'!E90," ",'2.Census &amp; Reference Benchmarks'!F90), "")</f>
        <v/>
      </c>
      <c r="B87" s="168" t="str">
        <f>IF('2.Census &amp; Reference Benchmarks'!D90 &lt;&gt; "", '2.Census &amp; Reference Benchmarks'!D90,"")</f>
        <v/>
      </c>
      <c r="C87" s="2">
        <f>IFERROR(MIN( 46154,IF(AND('5. Wage &amp; FTE Reductions'!S90 &lt;&gt; "",C86 &lt;&gt; ""),'5. Wage &amp; FTE Reductions'!S90, "")),"")</f>
        <v>0</v>
      </c>
      <c r="D87" s="4">
        <f>IF(AND('5. Wage &amp; FTE Reductions'!AZ90 &lt;&gt; "", D86 &lt;&gt; ""),'5. Wage &amp; FTE Reductions'!AZ90, "")</f>
        <v>0</v>
      </c>
      <c r="E87" s="5">
        <f>IF(AND('5. Wage &amp; FTE Reductions'!X90 &lt;&gt; "", E86 &lt;&gt; ""),'5. Wage &amp; FTE Reductions'!X90,"")</f>
        <v>0</v>
      </c>
      <c r="F87" s="3" t="str">
        <f>IF('2.Census &amp; Reference Benchmarks'!T90 = "", "",'2.Census &amp; Reference Benchmarks'!T90)</f>
        <v/>
      </c>
    </row>
    <row r="88" spans="1:6" x14ac:dyDescent="0.25">
      <c r="A88" s="51" t="str">
        <f>IF('2.Census &amp; Reference Benchmarks'!E91&lt;&gt;"",_xlfn.CONCAT('2.Census &amp; Reference Benchmarks'!E91," ",'2.Census &amp; Reference Benchmarks'!F91), "")</f>
        <v/>
      </c>
      <c r="B88" s="168" t="str">
        <f>IF('2.Census &amp; Reference Benchmarks'!D91 &lt;&gt; "", '2.Census &amp; Reference Benchmarks'!D91,"")</f>
        <v/>
      </c>
      <c r="C88" s="2">
        <f>IFERROR(MIN( 46154,IF(AND('5. Wage &amp; FTE Reductions'!S91 &lt;&gt; "",C87 &lt;&gt; ""),'5. Wage &amp; FTE Reductions'!S91, "")),"")</f>
        <v>0</v>
      </c>
      <c r="D88" s="4">
        <f>IF(AND('5. Wage &amp; FTE Reductions'!AZ91 &lt;&gt; "", D87 &lt;&gt; ""),'5. Wage &amp; FTE Reductions'!AZ91, "")</f>
        <v>0</v>
      </c>
      <c r="E88" s="5">
        <f>IF(AND('5. Wage &amp; FTE Reductions'!X91 &lt;&gt; "", E87 &lt;&gt; ""),'5. Wage &amp; FTE Reductions'!X91,"")</f>
        <v>0</v>
      </c>
      <c r="F88" s="3" t="str">
        <f>IF('2.Census &amp; Reference Benchmarks'!T91 = "", "",'2.Census &amp; Reference Benchmarks'!T91)</f>
        <v/>
      </c>
    </row>
    <row r="89" spans="1:6" x14ac:dyDescent="0.25">
      <c r="A89" s="51" t="str">
        <f>IF('2.Census &amp; Reference Benchmarks'!E92&lt;&gt;"",_xlfn.CONCAT('2.Census &amp; Reference Benchmarks'!E92," ",'2.Census &amp; Reference Benchmarks'!F92), "")</f>
        <v/>
      </c>
      <c r="B89" s="168" t="str">
        <f>IF('2.Census &amp; Reference Benchmarks'!D92 &lt;&gt; "", '2.Census &amp; Reference Benchmarks'!D92,"")</f>
        <v/>
      </c>
      <c r="C89" s="2">
        <f>IFERROR(MIN( 46154,IF(AND('5. Wage &amp; FTE Reductions'!S92 &lt;&gt; "",C88 &lt;&gt; ""),'5. Wage &amp; FTE Reductions'!S92, "")),"")</f>
        <v>0</v>
      </c>
      <c r="D89" s="4">
        <f>IF(AND('5. Wage &amp; FTE Reductions'!AZ92 &lt;&gt; "", D88 &lt;&gt; ""),'5. Wage &amp; FTE Reductions'!AZ92, "")</f>
        <v>0</v>
      </c>
      <c r="E89" s="5">
        <f>IF(AND('5. Wage &amp; FTE Reductions'!X92 &lt;&gt; "", E88 &lt;&gt; ""),'5. Wage &amp; FTE Reductions'!X92,"")</f>
        <v>0</v>
      </c>
      <c r="F89" s="3" t="str">
        <f>IF('2.Census &amp; Reference Benchmarks'!T92 = "", "",'2.Census &amp; Reference Benchmarks'!T92)</f>
        <v/>
      </c>
    </row>
    <row r="90" spans="1:6" x14ac:dyDescent="0.25">
      <c r="A90" s="51" t="str">
        <f>IF('2.Census &amp; Reference Benchmarks'!E93&lt;&gt;"",_xlfn.CONCAT('2.Census &amp; Reference Benchmarks'!E93," ",'2.Census &amp; Reference Benchmarks'!F93), "")</f>
        <v/>
      </c>
      <c r="B90" s="168" t="str">
        <f>IF('2.Census &amp; Reference Benchmarks'!D93 &lt;&gt; "", '2.Census &amp; Reference Benchmarks'!D93,"")</f>
        <v/>
      </c>
      <c r="C90" s="2">
        <f>IFERROR(MIN( 46154,IF(AND('5. Wage &amp; FTE Reductions'!S93 &lt;&gt; "",C89 &lt;&gt; ""),'5. Wage &amp; FTE Reductions'!S93, "")),"")</f>
        <v>0</v>
      </c>
      <c r="D90" s="4">
        <f>IF(AND('5. Wage &amp; FTE Reductions'!AZ93 &lt;&gt; "", D89 &lt;&gt; ""),'5. Wage &amp; FTE Reductions'!AZ93, "")</f>
        <v>0</v>
      </c>
      <c r="E90" s="5">
        <f>IF(AND('5. Wage &amp; FTE Reductions'!X93 &lt;&gt; "", E89 &lt;&gt; ""),'5. Wage &amp; FTE Reductions'!X93,"")</f>
        <v>0</v>
      </c>
      <c r="F90" s="3" t="str">
        <f>IF('2.Census &amp; Reference Benchmarks'!T93 = "", "",'2.Census &amp; Reference Benchmarks'!T93)</f>
        <v/>
      </c>
    </row>
    <row r="91" spans="1:6" x14ac:dyDescent="0.25">
      <c r="A91" s="51" t="str">
        <f>IF('2.Census &amp; Reference Benchmarks'!E94&lt;&gt;"",_xlfn.CONCAT('2.Census &amp; Reference Benchmarks'!E94," ",'2.Census &amp; Reference Benchmarks'!F94), "")</f>
        <v/>
      </c>
      <c r="B91" s="168" t="str">
        <f>IF('2.Census &amp; Reference Benchmarks'!D94 &lt;&gt; "", '2.Census &amp; Reference Benchmarks'!D94,"")</f>
        <v/>
      </c>
      <c r="C91" s="2">
        <f>IFERROR(MIN( 46154,IF(AND('5. Wage &amp; FTE Reductions'!S94 &lt;&gt; "",C90 &lt;&gt; ""),'5. Wage &amp; FTE Reductions'!S94, "")),"")</f>
        <v>0</v>
      </c>
      <c r="D91" s="4">
        <f>IF(AND('5. Wage &amp; FTE Reductions'!AZ94 &lt;&gt; "", D90 &lt;&gt; ""),'5. Wage &amp; FTE Reductions'!AZ94, "")</f>
        <v>0</v>
      </c>
      <c r="E91" s="5">
        <f>IF(AND('5. Wage &amp; FTE Reductions'!X94 &lt;&gt; "", E90 &lt;&gt; ""),'5. Wage &amp; FTE Reductions'!X94,"")</f>
        <v>0</v>
      </c>
      <c r="F91" s="3" t="str">
        <f>IF('2.Census &amp; Reference Benchmarks'!T94 = "", "",'2.Census &amp; Reference Benchmarks'!T94)</f>
        <v/>
      </c>
    </row>
    <row r="92" spans="1:6" x14ac:dyDescent="0.25">
      <c r="A92" s="51" t="str">
        <f>IF('2.Census &amp; Reference Benchmarks'!E95&lt;&gt;"",_xlfn.CONCAT('2.Census &amp; Reference Benchmarks'!E95," ",'2.Census &amp; Reference Benchmarks'!F95), "")</f>
        <v/>
      </c>
      <c r="B92" s="168" t="str">
        <f>IF('2.Census &amp; Reference Benchmarks'!D95 &lt;&gt; "", '2.Census &amp; Reference Benchmarks'!D95,"")</f>
        <v/>
      </c>
      <c r="C92" s="2">
        <f>IFERROR(MIN( 46154,IF(AND('5. Wage &amp; FTE Reductions'!S95 &lt;&gt; "",C91 &lt;&gt; ""),'5. Wage &amp; FTE Reductions'!S95, "")),"")</f>
        <v>0</v>
      </c>
      <c r="D92" s="4">
        <f>IF(AND('5. Wage &amp; FTE Reductions'!AZ95 &lt;&gt; "", D91 &lt;&gt; ""),'5. Wage &amp; FTE Reductions'!AZ95, "")</f>
        <v>0</v>
      </c>
      <c r="E92" s="5">
        <f>IF(AND('5. Wage &amp; FTE Reductions'!X95 &lt;&gt; "", E91 &lt;&gt; ""),'5. Wage &amp; FTE Reductions'!X95,"")</f>
        <v>0</v>
      </c>
      <c r="F92" s="3" t="str">
        <f>IF('2.Census &amp; Reference Benchmarks'!T95 = "", "",'2.Census &amp; Reference Benchmarks'!T95)</f>
        <v/>
      </c>
    </row>
    <row r="93" spans="1:6" x14ac:dyDescent="0.25">
      <c r="A93" s="51" t="str">
        <f>IF('2.Census &amp; Reference Benchmarks'!E96&lt;&gt;"",_xlfn.CONCAT('2.Census &amp; Reference Benchmarks'!E96," ",'2.Census &amp; Reference Benchmarks'!F96), "")</f>
        <v/>
      </c>
      <c r="B93" s="168" t="str">
        <f>IF('2.Census &amp; Reference Benchmarks'!D96 &lt;&gt; "", '2.Census &amp; Reference Benchmarks'!D96,"")</f>
        <v/>
      </c>
      <c r="C93" s="2">
        <f>IFERROR(MIN( 46154,IF(AND('5. Wage &amp; FTE Reductions'!S96 &lt;&gt; "",C92 &lt;&gt; ""),'5. Wage &amp; FTE Reductions'!S96, "")),"")</f>
        <v>0</v>
      </c>
      <c r="D93" s="4">
        <f>IF(AND('5. Wage &amp; FTE Reductions'!AZ96 &lt;&gt; "", D92 &lt;&gt; ""),'5. Wage &amp; FTE Reductions'!AZ96, "")</f>
        <v>0</v>
      </c>
      <c r="E93" s="5">
        <f>IF(AND('5. Wage &amp; FTE Reductions'!X96 &lt;&gt; "", E92 &lt;&gt; ""),'5. Wage &amp; FTE Reductions'!X96,"")</f>
        <v>0</v>
      </c>
      <c r="F93" s="3" t="str">
        <f>IF('2.Census &amp; Reference Benchmarks'!T96 = "", "",'2.Census &amp; Reference Benchmarks'!T96)</f>
        <v/>
      </c>
    </row>
    <row r="94" spans="1:6" x14ac:dyDescent="0.25">
      <c r="A94" s="51" t="str">
        <f>IF('2.Census &amp; Reference Benchmarks'!E97&lt;&gt;"",_xlfn.CONCAT('2.Census &amp; Reference Benchmarks'!E97," ",'2.Census &amp; Reference Benchmarks'!F97), "")</f>
        <v/>
      </c>
      <c r="B94" s="168" t="str">
        <f>IF('2.Census &amp; Reference Benchmarks'!D97 &lt;&gt; "", '2.Census &amp; Reference Benchmarks'!D97,"")</f>
        <v/>
      </c>
      <c r="C94" s="2">
        <f>IFERROR(MIN( 46154,IF(AND('5. Wage &amp; FTE Reductions'!S97 &lt;&gt; "",C93 &lt;&gt; ""),'5. Wage &amp; FTE Reductions'!S97, "")),"")</f>
        <v>0</v>
      </c>
      <c r="D94" s="4">
        <f>IF(AND('5. Wage &amp; FTE Reductions'!AZ97 &lt;&gt; "", D93 &lt;&gt; ""),'5. Wage &amp; FTE Reductions'!AZ97, "")</f>
        <v>0</v>
      </c>
      <c r="E94" s="5">
        <f>IF(AND('5. Wage &amp; FTE Reductions'!X97 &lt;&gt; "", E93 &lt;&gt; ""),'5. Wage &amp; FTE Reductions'!X97,"")</f>
        <v>0</v>
      </c>
      <c r="F94" s="3" t="str">
        <f>IF('2.Census &amp; Reference Benchmarks'!T97 = "", "",'2.Census &amp; Reference Benchmarks'!T97)</f>
        <v/>
      </c>
    </row>
    <row r="95" spans="1:6" x14ac:dyDescent="0.25">
      <c r="A95" s="51" t="str">
        <f>IF('2.Census &amp; Reference Benchmarks'!E98&lt;&gt;"",_xlfn.CONCAT('2.Census &amp; Reference Benchmarks'!E98," ",'2.Census &amp; Reference Benchmarks'!F98), "")</f>
        <v/>
      </c>
      <c r="B95" s="168" t="str">
        <f>IF('2.Census &amp; Reference Benchmarks'!D98 &lt;&gt; "", '2.Census &amp; Reference Benchmarks'!D98,"")</f>
        <v/>
      </c>
      <c r="C95" s="2">
        <f>IFERROR(MIN( 46154,IF(AND('5. Wage &amp; FTE Reductions'!S98 &lt;&gt; "",C94 &lt;&gt; ""),'5. Wage &amp; FTE Reductions'!S98, "")),"")</f>
        <v>0</v>
      </c>
      <c r="D95" s="4">
        <f>IF(AND('5. Wage &amp; FTE Reductions'!AZ98 &lt;&gt; "", D94 &lt;&gt; ""),'5. Wage &amp; FTE Reductions'!AZ98, "")</f>
        <v>0</v>
      </c>
      <c r="E95" s="5">
        <f>IF(AND('5. Wage &amp; FTE Reductions'!X98 &lt;&gt; "", E94 &lt;&gt; ""),'5. Wage &amp; FTE Reductions'!X98,"")</f>
        <v>0</v>
      </c>
      <c r="F95" s="3" t="str">
        <f>IF('2.Census &amp; Reference Benchmarks'!T98 = "", "",'2.Census &amp; Reference Benchmarks'!T98)</f>
        <v/>
      </c>
    </row>
    <row r="96" spans="1:6" x14ac:dyDescent="0.25">
      <c r="A96" s="51" t="str">
        <f>IF('2.Census &amp; Reference Benchmarks'!E99&lt;&gt;"",_xlfn.CONCAT('2.Census &amp; Reference Benchmarks'!E99," ",'2.Census &amp; Reference Benchmarks'!F99), "")</f>
        <v/>
      </c>
      <c r="B96" s="168" t="str">
        <f>IF('2.Census &amp; Reference Benchmarks'!D99 &lt;&gt; "", '2.Census &amp; Reference Benchmarks'!D99,"")</f>
        <v/>
      </c>
      <c r="C96" s="2">
        <f>IFERROR(MIN( 46154,IF(AND('5. Wage &amp; FTE Reductions'!S99 &lt;&gt; "",C95 &lt;&gt; ""),'5. Wage &amp; FTE Reductions'!S99, "")),"")</f>
        <v>0</v>
      </c>
      <c r="D96" s="4">
        <f>IF(AND('5. Wage &amp; FTE Reductions'!AZ99 &lt;&gt; "", D95 &lt;&gt; ""),'5. Wage &amp; FTE Reductions'!AZ99, "")</f>
        <v>0</v>
      </c>
      <c r="E96" s="5">
        <f>IF(AND('5. Wage &amp; FTE Reductions'!X99 &lt;&gt; "", E95 &lt;&gt; ""),'5. Wage &amp; FTE Reductions'!X99,"")</f>
        <v>0</v>
      </c>
      <c r="F96" s="3" t="str">
        <f>IF('2.Census &amp; Reference Benchmarks'!T99 = "", "",'2.Census &amp; Reference Benchmarks'!T99)</f>
        <v/>
      </c>
    </row>
    <row r="97" spans="1:6" x14ac:dyDescent="0.25">
      <c r="A97" s="51" t="str">
        <f>IF('2.Census &amp; Reference Benchmarks'!E100&lt;&gt;"",_xlfn.CONCAT('2.Census &amp; Reference Benchmarks'!E100," ",'2.Census &amp; Reference Benchmarks'!F100), "")</f>
        <v/>
      </c>
      <c r="B97" s="168" t="str">
        <f>IF('2.Census &amp; Reference Benchmarks'!D100 &lt;&gt; "", '2.Census &amp; Reference Benchmarks'!D100,"")</f>
        <v/>
      </c>
      <c r="C97" s="2">
        <f>IFERROR(MIN( 46154,IF(AND('5. Wage &amp; FTE Reductions'!S100 &lt;&gt; "",C96 &lt;&gt; ""),'5. Wage &amp; FTE Reductions'!S100, "")),"")</f>
        <v>0</v>
      </c>
      <c r="D97" s="4">
        <f>IF(AND('5. Wage &amp; FTE Reductions'!AZ100 &lt;&gt; "", D96 &lt;&gt; ""),'5. Wage &amp; FTE Reductions'!AZ100, "")</f>
        <v>0</v>
      </c>
      <c r="E97" s="5">
        <f>IF(AND('5. Wage &amp; FTE Reductions'!X100 &lt;&gt; "", E96 &lt;&gt; ""),'5. Wage &amp; FTE Reductions'!X100,"")</f>
        <v>0</v>
      </c>
      <c r="F97" s="3" t="str">
        <f>IF('2.Census &amp; Reference Benchmarks'!T100 = "", "",'2.Census &amp; Reference Benchmarks'!T100)</f>
        <v/>
      </c>
    </row>
    <row r="98" spans="1:6" x14ac:dyDescent="0.25">
      <c r="A98" s="51" t="str">
        <f>IF('2.Census &amp; Reference Benchmarks'!E101&lt;&gt;"",_xlfn.CONCAT('2.Census &amp; Reference Benchmarks'!E101," ",'2.Census &amp; Reference Benchmarks'!F101), "")</f>
        <v/>
      </c>
      <c r="B98" s="168" t="str">
        <f>IF('2.Census &amp; Reference Benchmarks'!D101 &lt;&gt; "", '2.Census &amp; Reference Benchmarks'!D101,"")</f>
        <v/>
      </c>
      <c r="C98" s="2">
        <f>IFERROR(MIN( 46154,IF(AND('5. Wage &amp; FTE Reductions'!S101 &lt;&gt; "",C97 &lt;&gt; ""),'5. Wage &amp; FTE Reductions'!S101, "")),"")</f>
        <v>0</v>
      </c>
      <c r="D98" s="4">
        <f>IF(AND('5. Wage &amp; FTE Reductions'!AZ101 &lt;&gt; "", D97 &lt;&gt; ""),'5. Wage &amp; FTE Reductions'!AZ101, "")</f>
        <v>0</v>
      </c>
      <c r="E98" s="5">
        <f>IF(AND('5. Wage &amp; FTE Reductions'!X101 &lt;&gt; "", E97 &lt;&gt; ""),'5. Wage &amp; FTE Reductions'!X101,"")</f>
        <v>0</v>
      </c>
      <c r="F98" s="3" t="str">
        <f>IF('2.Census &amp; Reference Benchmarks'!T101 = "", "",'2.Census &amp; Reference Benchmarks'!T101)</f>
        <v/>
      </c>
    </row>
    <row r="99" spans="1:6" x14ac:dyDescent="0.25">
      <c r="A99" s="51" t="str">
        <f>IF('2.Census &amp; Reference Benchmarks'!E102&lt;&gt;"",_xlfn.CONCAT('2.Census &amp; Reference Benchmarks'!E102," ",'2.Census &amp; Reference Benchmarks'!F102), "")</f>
        <v/>
      </c>
      <c r="B99" s="168" t="str">
        <f>IF('2.Census &amp; Reference Benchmarks'!D102 &lt;&gt; "", '2.Census &amp; Reference Benchmarks'!D102,"")</f>
        <v/>
      </c>
      <c r="C99" s="2">
        <f>IFERROR(MIN( 46154,IF(AND('5. Wage &amp; FTE Reductions'!S102 &lt;&gt; "",C98 &lt;&gt; ""),'5. Wage &amp; FTE Reductions'!S102, "")),"")</f>
        <v>0</v>
      </c>
      <c r="D99" s="4">
        <f>IF(AND('5. Wage &amp; FTE Reductions'!AZ102 &lt;&gt; "", D98 &lt;&gt; ""),'5. Wage &amp; FTE Reductions'!AZ102, "")</f>
        <v>0</v>
      </c>
      <c r="E99" s="5">
        <f>IF(AND('5. Wage &amp; FTE Reductions'!X102 &lt;&gt; "", E98 &lt;&gt; ""),'5. Wage &amp; FTE Reductions'!X102,"")</f>
        <v>0</v>
      </c>
      <c r="F99" s="3" t="str">
        <f>IF('2.Census &amp; Reference Benchmarks'!T102 = "", "",'2.Census &amp; Reference Benchmarks'!T102)</f>
        <v/>
      </c>
    </row>
    <row r="100" spans="1:6" x14ac:dyDescent="0.25">
      <c r="A100" s="51" t="str">
        <f>IF('2.Census &amp; Reference Benchmarks'!E103&lt;&gt;"",_xlfn.CONCAT('2.Census &amp; Reference Benchmarks'!E103," ",'2.Census &amp; Reference Benchmarks'!F103), "")</f>
        <v/>
      </c>
      <c r="B100" s="168" t="str">
        <f>IF('2.Census &amp; Reference Benchmarks'!D103 &lt;&gt; "", '2.Census &amp; Reference Benchmarks'!D103,"")</f>
        <v/>
      </c>
      <c r="C100" s="2">
        <f>IFERROR(MIN( 46154,IF(AND('5. Wage &amp; FTE Reductions'!S103 &lt;&gt; "",C99 &lt;&gt; ""),'5. Wage &amp; FTE Reductions'!S103, "")),"")</f>
        <v>0</v>
      </c>
      <c r="D100" s="4">
        <f>IF(AND('5. Wage &amp; FTE Reductions'!AZ103 &lt;&gt; "", D99 &lt;&gt; ""),'5. Wage &amp; FTE Reductions'!AZ103, "")</f>
        <v>0</v>
      </c>
      <c r="E100" s="5">
        <f>IF(AND('5. Wage &amp; FTE Reductions'!X103 &lt;&gt; "", E99 &lt;&gt; ""),'5. Wage &amp; FTE Reductions'!X103,"")</f>
        <v>0</v>
      </c>
      <c r="F100" s="3" t="str">
        <f>IF('2.Census &amp; Reference Benchmarks'!T103 = "", "",'2.Census &amp; Reference Benchmarks'!T103)</f>
        <v/>
      </c>
    </row>
    <row r="101" spans="1:6" x14ac:dyDescent="0.25">
      <c r="A101" s="51" t="str">
        <f>IF('2.Census &amp; Reference Benchmarks'!E104&lt;&gt;"",_xlfn.CONCAT('2.Census &amp; Reference Benchmarks'!E104," ",'2.Census &amp; Reference Benchmarks'!F104), "")</f>
        <v/>
      </c>
      <c r="B101" s="168" t="str">
        <f>IF('2.Census &amp; Reference Benchmarks'!D104 &lt;&gt; "", '2.Census &amp; Reference Benchmarks'!D104,"")</f>
        <v/>
      </c>
      <c r="C101" s="2">
        <f>IFERROR(MIN( 46154,IF(AND('5. Wage &amp; FTE Reductions'!S104 &lt;&gt; "",C100 &lt;&gt; ""),'5. Wage &amp; FTE Reductions'!S104, "")),"")</f>
        <v>0</v>
      </c>
      <c r="D101" s="4">
        <f>IF(AND('5. Wage &amp; FTE Reductions'!AZ104 &lt;&gt; "", D100 &lt;&gt; ""),'5. Wage &amp; FTE Reductions'!AZ104, "")</f>
        <v>0</v>
      </c>
      <c r="E101" s="5">
        <f>IF(AND('5. Wage &amp; FTE Reductions'!X104 &lt;&gt; "", E100 &lt;&gt; ""),'5. Wage &amp; FTE Reductions'!X104,"")</f>
        <v>0</v>
      </c>
      <c r="F101" s="3" t="str">
        <f>IF('2.Census &amp; Reference Benchmarks'!T104 = "", "",'2.Census &amp; Reference Benchmarks'!T104)</f>
        <v/>
      </c>
    </row>
    <row r="102" spans="1:6" x14ac:dyDescent="0.25">
      <c r="A102" s="51" t="str">
        <f>IF('2.Census &amp; Reference Benchmarks'!E105&lt;&gt;"",_xlfn.CONCAT('2.Census &amp; Reference Benchmarks'!E105," ",'2.Census &amp; Reference Benchmarks'!F105), "")</f>
        <v/>
      </c>
      <c r="B102" s="168" t="str">
        <f>IF('2.Census &amp; Reference Benchmarks'!D105 &lt;&gt; "", '2.Census &amp; Reference Benchmarks'!D105,"")</f>
        <v/>
      </c>
      <c r="C102" s="2">
        <f>IFERROR(MIN( 46154,IF(AND('5. Wage &amp; FTE Reductions'!S105 &lt;&gt; "",C101 &lt;&gt; ""),'5. Wage &amp; FTE Reductions'!S105, "")),"")</f>
        <v>0</v>
      </c>
      <c r="D102" s="4">
        <f>IF(AND('5. Wage &amp; FTE Reductions'!AZ105 &lt;&gt; "", D101 &lt;&gt; ""),'5. Wage &amp; FTE Reductions'!AZ105, "")</f>
        <v>0</v>
      </c>
      <c r="E102" s="5">
        <f>IF(AND('5. Wage &amp; FTE Reductions'!X105 &lt;&gt; "", E101 &lt;&gt; ""),'5. Wage &amp; FTE Reductions'!X105,"")</f>
        <v>0</v>
      </c>
      <c r="F102" s="3" t="str">
        <f>IF('2.Census &amp; Reference Benchmarks'!T105 = "", "",'2.Census &amp; Reference Benchmarks'!T105)</f>
        <v/>
      </c>
    </row>
    <row r="103" spans="1:6" x14ac:dyDescent="0.25">
      <c r="A103" s="51" t="str">
        <f>IF('2.Census &amp; Reference Benchmarks'!E106&lt;&gt;"",_xlfn.CONCAT('2.Census &amp; Reference Benchmarks'!E106," ",'2.Census &amp; Reference Benchmarks'!F106), "")</f>
        <v/>
      </c>
      <c r="B103" s="168" t="str">
        <f>IF('2.Census &amp; Reference Benchmarks'!D106 &lt;&gt; "", '2.Census &amp; Reference Benchmarks'!D106,"")</f>
        <v/>
      </c>
      <c r="C103" s="2">
        <f>IFERROR(MIN( 46154,IF(AND('5. Wage &amp; FTE Reductions'!S106 &lt;&gt; "",C102 &lt;&gt; ""),'5. Wage &amp; FTE Reductions'!S106, "")),"")</f>
        <v>0</v>
      </c>
      <c r="D103" s="4">
        <f>IF(AND('5. Wage &amp; FTE Reductions'!AZ106 &lt;&gt; "", D102 &lt;&gt; ""),'5. Wage &amp; FTE Reductions'!AZ106, "")</f>
        <v>0</v>
      </c>
      <c r="E103" s="5">
        <f>IF(AND('5. Wage &amp; FTE Reductions'!X106 &lt;&gt; "", E102 &lt;&gt; ""),'5. Wage &amp; FTE Reductions'!X106,"")</f>
        <v>0</v>
      </c>
      <c r="F103" s="3" t="str">
        <f>IF('2.Census &amp; Reference Benchmarks'!T106 = "", "",'2.Census &amp; Reference Benchmarks'!T106)</f>
        <v/>
      </c>
    </row>
    <row r="104" spans="1:6" x14ac:dyDescent="0.25">
      <c r="A104" s="51" t="str">
        <f>IF('2.Census &amp; Reference Benchmarks'!E107&lt;&gt;"",_xlfn.CONCAT('2.Census &amp; Reference Benchmarks'!E107," ",'2.Census &amp; Reference Benchmarks'!F107), "")</f>
        <v/>
      </c>
      <c r="B104" s="168" t="str">
        <f>IF('2.Census &amp; Reference Benchmarks'!D107 &lt;&gt; "", '2.Census &amp; Reference Benchmarks'!D107,"")</f>
        <v/>
      </c>
      <c r="C104" s="2">
        <f>IFERROR(MIN( 46154,IF(AND('5. Wage &amp; FTE Reductions'!S107 &lt;&gt; "",C103 &lt;&gt; ""),'5. Wage &amp; FTE Reductions'!S107, "")),"")</f>
        <v>0</v>
      </c>
      <c r="D104" s="4">
        <f>IF(AND('5. Wage &amp; FTE Reductions'!AZ107 &lt;&gt; "", D103 &lt;&gt; ""),'5. Wage &amp; FTE Reductions'!AZ107, "")</f>
        <v>0</v>
      </c>
      <c r="E104" s="5">
        <f>IF(AND('5. Wage &amp; FTE Reductions'!X107 &lt;&gt; "", E103 &lt;&gt; ""),'5. Wage &amp; FTE Reductions'!X107,"")</f>
        <v>0</v>
      </c>
      <c r="F104" s="3" t="str">
        <f>IF('2.Census &amp; Reference Benchmarks'!T107 = "", "",'2.Census &amp; Reference Benchmarks'!T107)</f>
        <v/>
      </c>
    </row>
    <row r="105" spans="1:6" x14ac:dyDescent="0.25">
      <c r="A105" s="51" t="str">
        <f>IF('2.Census &amp; Reference Benchmarks'!E108&lt;&gt;"",_xlfn.CONCAT('2.Census &amp; Reference Benchmarks'!E108," ",'2.Census &amp; Reference Benchmarks'!F108), "")</f>
        <v/>
      </c>
      <c r="B105" s="168" t="str">
        <f>IF('2.Census &amp; Reference Benchmarks'!D108 &lt;&gt; "", '2.Census &amp; Reference Benchmarks'!D108,"")</f>
        <v/>
      </c>
      <c r="C105" s="2">
        <f>IFERROR(MIN( 46154,IF(AND('5. Wage &amp; FTE Reductions'!S108 &lt;&gt; "",C104 &lt;&gt; ""),'5. Wage &amp; FTE Reductions'!S108, "")),"")</f>
        <v>0</v>
      </c>
      <c r="D105" s="4">
        <f>IF(AND('5. Wage &amp; FTE Reductions'!AZ108 &lt;&gt; "", D104 &lt;&gt; ""),'5. Wage &amp; FTE Reductions'!AZ108, "")</f>
        <v>0</v>
      </c>
      <c r="E105" s="5">
        <f>IF(AND('5. Wage &amp; FTE Reductions'!X108 &lt;&gt; "", E104 &lt;&gt; ""),'5. Wage &amp; FTE Reductions'!X108,"")</f>
        <v>0</v>
      </c>
      <c r="F105" s="3" t="str">
        <f>IF('2.Census &amp; Reference Benchmarks'!T108 = "", "",'2.Census &amp; Reference Benchmarks'!T108)</f>
        <v/>
      </c>
    </row>
    <row r="106" spans="1:6" x14ac:dyDescent="0.25">
      <c r="A106" s="51" t="str">
        <f>IF('2.Census &amp; Reference Benchmarks'!E109&lt;&gt;"",_xlfn.CONCAT('2.Census &amp; Reference Benchmarks'!E109," ",'2.Census &amp; Reference Benchmarks'!F109), "")</f>
        <v/>
      </c>
      <c r="B106" s="168" t="str">
        <f>IF('2.Census &amp; Reference Benchmarks'!D109 &lt;&gt; "", '2.Census &amp; Reference Benchmarks'!D109,"")</f>
        <v/>
      </c>
      <c r="C106" s="2">
        <f>IFERROR(MIN( 46154,IF(AND('5. Wage &amp; FTE Reductions'!S109 &lt;&gt; "",C105 &lt;&gt; ""),'5. Wage &amp; FTE Reductions'!S109, "")),"")</f>
        <v>0</v>
      </c>
      <c r="D106" s="4">
        <f>IF(AND('5. Wage &amp; FTE Reductions'!AZ109 &lt;&gt; "", D105 &lt;&gt; ""),'5. Wage &amp; FTE Reductions'!AZ109, "")</f>
        <v>0</v>
      </c>
      <c r="E106" s="5">
        <f>IF(AND('5. Wage &amp; FTE Reductions'!X109 &lt;&gt; "", E105 &lt;&gt; ""),'5. Wage &amp; FTE Reductions'!X109,"")</f>
        <v>0</v>
      </c>
      <c r="F106" s="3" t="str">
        <f>IF('2.Census &amp; Reference Benchmarks'!T109 = "", "",'2.Census &amp; Reference Benchmarks'!T109)</f>
        <v/>
      </c>
    </row>
    <row r="107" spans="1:6" x14ac:dyDescent="0.25">
      <c r="A107" s="51" t="str">
        <f>IF('2.Census &amp; Reference Benchmarks'!E110&lt;&gt;"",_xlfn.CONCAT('2.Census &amp; Reference Benchmarks'!E110," ",'2.Census &amp; Reference Benchmarks'!F110), "")</f>
        <v/>
      </c>
      <c r="B107" s="168" t="str">
        <f>IF('2.Census &amp; Reference Benchmarks'!D110 &lt;&gt; "", '2.Census &amp; Reference Benchmarks'!D110,"")</f>
        <v/>
      </c>
      <c r="C107" s="2">
        <f>IFERROR(MIN( 46154,IF(AND('5. Wage &amp; FTE Reductions'!S110 &lt;&gt; "",C106 &lt;&gt; ""),'5. Wage &amp; FTE Reductions'!S110, "")),"")</f>
        <v>0</v>
      </c>
      <c r="D107" s="4">
        <f>IF(AND('5. Wage &amp; FTE Reductions'!AZ110 &lt;&gt; "", D106 &lt;&gt; ""),'5. Wage &amp; FTE Reductions'!AZ110, "")</f>
        <v>0</v>
      </c>
      <c r="E107" s="5">
        <f>IF(AND('5. Wage &amp; FTE Reductions'!X110 &lt;&gt; "", E106 &lt;&gt; ""),'5. Wage &amp; FTE Reductions'!X110,"")</f>
        <v>0</v>
      </c>
      <c r="F107" s="3" t="str">
        <f>IF('2.Census &amp; Reference Benchmarks'!T110 = "", "",'2.Census &amp; Reference Benchmarks'!T110)</f>
        <v/>
      </c>
    </row>
    <row r="108" spans="1:6" x14ac:dyDescent="0.25">
      <c r="A108" s="51" t="str">
        <f>IF('2.Census &amp; Reference Benchmarks'!E111&lt;&gt;"",_xlfn.CONCAT('2.Census &amp; Reference Benchmarks'!E111," ",'2.Census &amp; Reference Benchmarks'!F111), "")</f>
        <v/>
      </c>
      <c r="B108" s="168" t="str">
        <f>IF('2.Census &amp; Reference Benchmarks'!D111 &lt;&gt; "", '2.Census &amp; Reference Benchmarks'!D111,"")</f>
        <v/>
      </c>
      <c r="C108" s="2">
        <f>IFERROR(MIN( 46154,IF(AND('5. Wage &amp; FTE Reductions'!S111 &lt;&gt; "",C107 &lt;&gt; ""),'5. Wage &amp; FTE Reductions'!S111, "")),"")</f>
        <v>0</v>
      </c>
      <c r="D108" s="4">
        <f>IF(AND('5. Wage &amp; FTE Reductions'!AZ111 &lt;&gt; "", D107 &lt;&gt; ""),'5. Wage &amp; FTE Reductions'!AZ111, "")</f>
        <v>0</v>
      </c>
      <c r="E108" s="5">
        <f>IF(AND('5. Wage &amp; FTE Reductions'!X111 &lt;&gt; "", E107 &lt;&gt; ""),'5. Wage &amp; FTE Reductions'!X111,"")</f>
        <v>0</v>
      </c>
      <c r="F108" s="3" t="str">
        <f>IF('2.Census &amp; Reference Benchmarks'!T111 = "", "",'2.Census &amp; Reference Benchmarks'!T111)</f>
        <v/>
      </c>
    </row>
    <row r="109" spans="1:6" x14ac:dyDescent="0.25">
      <c r="A109" s="51" t="str">
        <f>IF('2.Census &amp; Reference Benchmarks'!E112&lt;&gt;"",_xlfn.CONCAT('2.Census &amp; Reference Benchmarks'!E112," ",'2.Census &amp; Reference Benchmarks'!F112), "")</f>
        <v/>
      </c>
      <c r="B109" s="168" t="str">
        <f>IF('2.Census &amp; Reference Benchmarks'!D112 &lt;&gt; "", '2.Census &amp; Reference Benchmarks'!D112,"")</f>
        <v/>
      </c>
      <c r="C109" s="2">
        <f>IFERROR(MIN( 46154,IF(AND('5. Wage &amp; FTE Reductions'!S112 &lt;&gt; "",C108 &lt;&gt; ""),'5. Wage &amp; FTE Reductions'!S112, "")),"")</f>
        <v>0</v>
      </c>
      <c r="D109" s="4">
        <f>IF(AND('5. Wage &amp; FTE Reductions'!AZ112 &lt;&gt; "", D108 &lt;&gt; ""),'5. Wage &amp; FTE Reductions'!AZ112, "")</f>
        <v>0</v>
      </c>
      <c r="E109" s="5">
        <f>IF(AND('5. Wage &amp; FTE Reductions'!X112 &lt;&gt; "", E108 &lt;&gt; ""),'5. Wage &amp; FTE Reductions'!X112,"")</f>
        <v>0</v>
      </c>
      <c r="F109" s="3" t="str">
        <f>IF('2.Census &amp; Reference Benchmarks'!T112 = "", "",'2.Census &amp; Reference Benchmarks'!T112)</f>
        <v/>
      </c>
    </row>
    <row r="110" spans="1:6" x14ac:dyDescent="0.25">
      <c r="A110" s="51" t="str">
        <f>IF('2.Census &amp; Reference Benchmarks'!E113&lt;&gt;"",_xlfn.CONCAT('2.Census &amp; Reference Benchmarks'!E113," ",'2.Census &amp; Reference Benchmarks'!F113), "")</f>
        <v/>
      </c>
      <c r="B110" s="168" t="str">
        <f>IF('2.Census &amp; Reference Benchmarks'!D113 &lt;&gt; "", '2.Census &amp; Reference Benchmarks'!D113,"")</f>
        <v/>
      </c>
      <c r="C110" s="2">
        <f>IFERROR(MIN( 46154,IF(AND('5. Wage &amp; FTE Reductions'!S113 &lt;&gt; "",C109 &lt;&gt; ""),'5. Wage &amp; FTE Reductions'!S113, "")),"")</f>
        <v>0</v>
      </c>
      <c r="D110" s="4">
        <f>IF(AND('5. Wage &amp; FTE Reductions'!AZ113 &lt;&gt; "", D109 &lt;&gt; ""),'5. Wage &amp; FTE Reductions'!AZ113, "")</f>
        <v>0</v>
      </c>
      <c r="E110" s="5">
        <f>IF(AND('5. Wage &amp; FTE Reductions'!X113 &lt;&gt; "", E109 &lt;&gt; ""),'5. Wage &amp; FTE Reductions'!X113,"")</f>
        <v>0</v>
      </c>
      <c r="F110" s="3" t="str">
        <f>IF('2.Census &amp; Reference Benchmarks'!T113 = "", "",'2.Census &amp; Reference Benchmarks'!T113)</f>
        <v/>
      </c>
    </row>
    <row r="111" spans="1:6" x14ac:dyDescent="0.25">
      <c r="A111" s="51" t="str">
        <f>IF('2.Census &amp; Reference Benchmarks'!E114&lt;&gt;"",_xlfn.CONCAT('2.Census &amp; Reference Benchmarks'!E114," ",'2.Census &amp; Reference Benchmarks'!F114), "")</f>
        <v/>
      </c>
      <c r="B111" s="168" t="str">
        <f>IF('2.Census &amp; Reference Benchmarks'!D114 &lt;&gt; "", '2.Census &amp; Reference Benchmarks'!D114,"")</f>
        <v/>
      </c>
      <c r="C111" s="2">
        <f>IFERROR(MIN( 46154,IF(AND('5. Wage &amp; FTE Reductions'!S114 &lt;&gt; "",C110 &lt;&gt; ""),'5. Wage &amp; FTE Reductions'!S114, "")),"")</f>
        <v>0</v>
      </c>
      <c r="D111" s="4">
        <f>IF(AND('5. Wage &amp; FTE Reductions'!AZ114 &lt;&gt; "", D110 &lt;&gt; ""),'5. Wage &amp; FTE Reductions'!AZ114, "")</f>
        <v>0</v>
      </c>
      <c r="E111" s="5">
        <f>IF(AND('5. Wage &amp; FTE Reductions'!X114 &lt;&gt; "", E110 &lt;&gt; ""),'5. Wage &amp; FTE Reductions'!X114,"")</f>
        <v>0</v>
      </c>
      <c r="F111" s="3" t="str">
        <f>IF('2.Census &amp; Reference Benchmarks'!T114 = "", "",'2.Census &amp; Reference Benchmarks'!T114)</f>
        <v/>
      </c>
    </row>
    <row r="112" spans="1:6" x14ac:dyDescent="0.25">
      <c r="A112" s="51" t="str">
        <f>IF('2.Census &amp; Reference Benchmarks'!E115&lt;&gt;"",_xlfn.CONCAT('2.Census &amp; Reference Benchmarks'!E115," ",'2.Census &amp; Reference Benchmarks'!F115), "")</f>
        <v/>
      </c>
      <c r="B112" s="168" t="str">
        <f>IF('2.Census &amp; Reference Benchmarks'!D115 &lt;&gt; "", '2.Census &amp; Reference Benchmarks'!D115,"")</f>
        <v/>
      </c>
      <c r="C112" s="2">
        <f>IFERROR(MIN( 46154,IF(AND('5. Wage &amp; FTE Reductions'!S115 &lt;&gt; "",C111 &lt;&gt; ""),'5. Wage &amp; FTE Reductions'!S115, "")),"")</f>
        <v>0</v>
      </c>
      <c r="D112" s="4">
        <f>IF(AND('5. Wage &amp; FTE Reductions'!AZ115 &lt;&gt; "", D111 &lt;&gt; ""),'5. Wage &amp; FTE Reductions'!AZ115, "")</f>
        <v>0</v>
      </c>
      <c r="E112" s="5">
        <f>IF(AND('5. Wage &amp; FTE Reductions'!X115 &lt;&gt; "", E111 &lt;&gt; ""),'5. Wage &amp; FTE Reductions'!X115,"")</f>
        <v>0</v>
      </c>
      <c r="F112" s="3" t="str">
        <f>IF('2.Census &amp; Reference Benchmarks'!T115 = "", "",'2.Census &amp; Reference Benchmarks'!T115)</f>
        <v/>
      </c>
    </row>
    <row r="113" spans="1:6" x14ac:dyDescent="0.25">
      <c r="A113" s="51" t="str">
        <f>IF('2.Census &amp; Reference Benchmarks'!E116&lt;&gt;"",_xlfn.CONCAT('2.Census &amp; Reference Benchmarks'!E116," ",'2.Census &amp; Reference Benchmarks'!F116), "")</f>
        <v/>
      </c>
      <c r="B113" s="168" t="str">
        <f>IF('2.Census &amp; Reference Benchmarks'!D116 &lt;&gt; "", '2.Census &amp; Reference Benchmarks'!D116,"")</f>
        <v/>
      </c>
      <c r="C113" s="2">
        <f>IFERROR(MIN( 46154,IF(AND('5. Wage &amp; FTE Reductions'!S116 &lt;&gt; "",C112 &lt;&gt; ""),'5. Wage &amp; FTE Reductions'!S116, "")),"")</f>
        <v>0</v>
      </c>
      <c r="D113" s="4">
        <f>IF(AND('5. Wage &amp; FTE Reductions'!AZ116 &lt;&gt; "", D112 &lt;&gt; ""),'5. Wage &amp; FTE Reductions'!AZ116, "")</f>
        <v>0</v>
      </c>
      <c r="E113" s="5">
        <f>IF(AND('5. Wage &amp; FTE Reductions'!X116 &lt;&gt; "", E112 &lt;&gt; ""),'5. Wage &amp; FTE Reductions'!X116,"")</f>
        <v>0</v>
      </c>
      <c r="F113" s="3" t="str">
        <f>IF('2.Census &amp; Reference Benchmarks'!T116 = "", "",'2.Census &amp; Reference Benchmarks'!T116)</f>
        <v/>
      </c>
    </row>
    <row r="114" spans="1:6" x14ac:dyDescent="0.25">
      <c r="A114" s="51" t="str">
        <f>IF('2.Census &amp; Reference Benchmarks'!E117&lt;&gt;"",_xlfn.CONCAT('2.Census &amp; Reference Benchmarks'!E117," ",'2.Census &amp; Reference Benchmarks'!F117), "")</f>
        <v/>
      </c>
      <c r="B114" s="168" t="str">
        <f>IF('2.Census &amp; Reference Benchmarks'!D117 &lt;&gt; "", '2.Census &amp; Reference Benchmarks'!D117,"")</f>
        <v/>
      </c>
      <c r="C114" s="2">
        <f>IFERROR(MIN( 46154,IF(AND('5. Wage &amp; FTE Reductions'!S117 &lt;&gt; "",C113 &lt;&gt; ""),'5. Wage &amp; FTE Reductions'!S117, "")),"")</f>
        <v>0</v>
      </c>
      <c r="D114" s="4">
        <f>IF(AND('5. Wage &amp; FTE Reductions'!AZ117 &lt;&gt; "", D113 &lt;&gt; ""),'5. Wage &amp; FTE Reductions'!AZ117, "")</f>
        <v>0</v>
      </c>
      <c r="E114" s="5">
        <f>IF(AND('5. Wage &amp; FTE Reductions'!X117 &lt;&gt; "", E113 &lt;&gt; ""),'5. Wage &amp; FTE Reductions'!X117,"")</f>
        <v>0</v>
      </c>
      <c r="F114" s="3" t="str">
        <f>IF('2.Census &amp; Reference Benchmarks'!T117 = "", "",'2.Census &amp; Reference Benchmarks'!T117)</f>
        <v/>
      </c>
    </row>
    <row r="115" spans="1:6" x14ac:dyDescent="0.25">
      <c r="A115" s="51" t="str">
        <f>IF('2.Census &amp; Reference Benchmarks'!E118&lt;&gt;"",_xlfn.CONCAT('2.Census &amp; Reference Benchmarks'!E118," ",'2.Census &amp; Reference Benchmarks'!F118), "")</f>
        <v/>
      </c>
      <c r="B115" s="168" t="str">
        <f>IF('2.Census &amp; Reference Benchmarks'!D118 &lt;&gt; "", '2.Census &amp; Reference Benchmarks'!D118,"")</f>
        <v/>
      </c>
      <c r="C115" s="2">
        <f>IFERROR(MIN( 46154,IF(AND('5. Wage &amp; FTE Reductions'!S118 &lt;&gt; "",C114 &lt;&gt; ""),'5. Wage &amp; FTE Reductions'!S118, "")),"")</f>
        <v>0</v>
      </c>
      <c r="D115" s="4">
        <f>IF(AND('5. Wage &amp; FTE Reductions'!AZ118 &lt;&gt; "", D114 &lt;&gt; ""),'5. Wage &amp; FTE Reductions'!AZ118, "")</f>
        <v>0</v>
      </c>
      <c r="E115" s="5">
        <f>IF(AND('5. Wage &amp; FTE Reductions'!X118 &lt;&gt; "", E114 &lt;&gt; ""),'5. Wage &amp; FTE Reductions'!X118,"")</f>
        <v>0</v>
      </c>
      <c r="F115" s="3" t="str">
        <f>IF('2.Census &amp; Reference Benchmarks'!T118 = "", "",'2.Census &amp; Reference Benchmarks'!T118)</f>
        <v/>
      </c>
    </row>
    <row r="116" spans="1:6" x14ac:dyDescent="0.25">
      <c r="A116" s="51" t="str">
        <f>IF('2.Census &amp; Reference Benchmarks'!E119&lt;&gt;"",_xlfn.CONCAT('2.Census &amp; Reference Benchmarks'!E119," ",'2.Census &amp; Reference Benchmarks'!F119), "")</f>
        <v/>
      </c>
      <c r="B116" s="168" t="str">
        <f>IF('2.Census &amp; Reference Benchmarks'!D119 &lt;&gt; "", '2.Census &amp; Reference Benchmarks'!D119,"")</f>
        <v/>
      </c>
      <c r="C116" s="2">
        <f>IFERROR(MIN( 46154,IF(AND('5. Wage &amp; FTE Reductions'!S119 &lt;&gt; "",C115 &lt;&gt; ""),'5. Wage &amp; FTE Reductions'!S119, "")),"")</f>
        <v>0</v>
      </c>
      <c r="D116" s="4">
        <f>IF(AND('5. Wage &amp; FTE Reductions'!AZ119 &lt;&gt; "", D115 &lt;&gt; ""),'5. Wage &amp; FTE Reductions'!AZ119, "")</f>
        <v>0</v>
      </c>
      <c r="E116" s="5">
        <f>IF(AND('5. Wage &amp; FTE Reductions'!X119 &lt;&gt; "", E115 &lt;&gt; ""),'5. Wage &amp; FTE Reductions'!X119,"")</f>
        <v>0</v>
      </c>
      <c r="F116" s="3" t="str">
        <f>IF('2.Census &amp; Reference Benchmarks'!T119 = "", "",'2.Census &amp; Reference Benchmarks'!T119)</f>
        <v/>
      </c>
    </row>
    <row r="117" spans="1:6" x14ac:dyDescent="0.25">
      <c r="A117" s="51" t="str">
        <f>IF('2.Census &amp; Reference Benchmarks'!E120&lt;&gt;"",_xlfn.CONCAT('2.Census &amp; Reference Benchmarks'!E120," ",'2.Census &amp; Reference Benchmarks'!F120), "")</f>
        <v/>
      </c>
      <c r="B117" s="168" t="str">
        <f>IF('2.Census &amp; Reference Benchmarks'!D120 &lt;&gt; "", '2.Census &amp; Reference Benchmarks'!D120,"")</f>
        <v/>
      </c>
      <c r="C117" s="2">
        <f>IFERROR(MIN( 46154,IF(AND('5. Wage &amp; FTE Reductions'!S120 &lt;&gt; "",C116 &lt;&gt; ""),'5. Wage &amp; FTE Reductions'!S120, "")),"")</f>
        <v>0</v>
      </c>
      <c r="D117" s="4">
        <f>IF(AND('5. Wage &amp; FTE Reductions'!AZ120 &lt;&gt; "", D116 &lt;&gt; ""),'5. Wage &amp; FTE Reductions'!AZ120, "")</f>
        <v>0</v>
      </c>
      <c r="E117" s="5">
        <f>IF(AND('5. Wage &amp; FTE Reductions'!X120 &lt;&gt; "", E116 &lt;&gt; ""),'5. Wage &amp; FTE Reductions'!X120,"")</f>
        <v>0</v>
      </c>
      <c r="F117" s="3" t="str">
        <f>IF('2.Census &amp; Reference Benchmarks'!T120 = "", "",'2.Census &amp; Reference Benchmarks'!T120)</f>
        <v/>
      </c>
    </row>
    <row r="118" spans="1:6" x14ac:dyDescent="0.25">
      <c r="A118" s="51" t="str">
        <f>IF('2.Census &amp; Reference Benchmarks'!E121&lt;&gt;"",_xlfn.CONCAT('2.Census &amp; Reference Benchmarks'!E121," ",'2.Census &amp; Reference Benchmarks'!F121), "")</f>
        <v/>
      </c>
      <c r="B118" s="168" t="str">
        <f>IF('2.Census &amp; Reference Benchmarks'!D121 &lt;&gt; "", '2.Census &amp; Reference Benchmarks'!D121,"")</f>
        <v/>
      </c>
      <c r="C118" s="2">
        <f>IFERROR(MIN( 46154,IF(AND('5. Wage &amp; FTE Reductions'!S121 &lt;&gt; "",C117 &lt;&gt; ""),'5. Wage &amp; FTE Reductions'!S121, "")),"")</f>
        <v>0</v>
      </c>
      <c r="D118" s="4">
        <f>IF(AND('5. Wage &amp; FTE Reductions'!AZ121 &lt;&gt; "", D117 &lt;&gt; ""),'5. Wage &amp; FTE Reductions'!AZ121, "")</f>
        <v>0</v>
      </c>
      <c r="E118" s="5">
        <f>IF(AND('5. Wage &amp; FTE Reductions'!X121 &lt;&gt; "", E117 &lt;&gt; ""),'5. Wage &amp; FTE Reductions'!X121,"")</f>
        <v>0</v>
      </c>
      <c r="F118" s="3" t="str">
        <f>IF('2.Census &amp; Reference Benchmarks'!T121 = "", "",'2.Census &amp; Reference Benchmarks'!T121)</f>
        <v/>
      </c>
    </row>
    <row r="119" spans="1:6" x14ac:dyDescent="0.25">
      <c r="A119" s="51" t="str">
        <f>IF('2.Census &amp; Reference Benchmarks'!E122&lt;&gt;"",_xlfn.CONCAT('2.Census &amp; Reference Benchmarks'!E122," ",'2.Census &amp; Reference Benchmarks'!F122), "")</f>
        <v/>
      </c>
      <c r="B119" s="168" t="str">
        <f>IF('2.Census &amp; Reference Benchmarks'!D122 &lt;&gt; "", '2.Census &amp; Reference Benchmarks'!D122,"")</f>
        <v/>
      </c>
      <c r="C119" s="2">
        <f>IFERROR(MIN( 46154,IF(AND('5. Wage &amp; FTE Reductions'!S122 &lt;&gt; "",C118 &lt;&gt; ""),'5. Wage &amp; FTE Reductions'!S122, "")),"")</f>
        <v>0</v>
      </c>
      <c r="D119" s="4">
        <f>IF(AND('5. Wage &amp; FTE Reductions'!AZ122 &lt;&gt; "", D118 &lt;&gt; ""),'5. Wage &amp; FTE Reductions'!AZ122, "")</f>
        <v>0</v>
      </c>
      <c r="E119" s="5">
        <f>IF(AND('5. Wage &amp; FTE Reductions'!X122 &lt;&gt; "", E118 &lt;&gt; ""),'5. Wage &amp; FTE Reductions'!X122,"")</f>
        <v>0</v>
      </c>
      <c r="F119" s="3" t="str">
        <f>IF('2.Census &amp; Reference Benchmarks'!T122 = "", "",'2.Census &amp; Reference Benchmarks'!T122)</f>
        <v/>
      </c>
    </row>
    <row r="120" spans="1:6" x14ac:dyDescent="0.25">
      <c r="A120" s="51" t="str">
        <f>IF('2.Census &amp; Reference Benchmarks'!E123&lt;&gt;"",_xlfn.CONCAT('2.Census &amp; Reference Benchmarks'!E123," ",'2.Census &amp; Reference Benchmarks'!F123), "")</f>
        <v/>
      </c>
      <c r="B120" s="168" t="str">
        <f>IF('2.Census &amp; Reference Benchmarks'!D123 &lt;&gt; "", '2.Census &amp; Reference Benchmarks'!D123,"")</f>
        <v/>
      </c>
      <c r="C120" s="2">
        <f>IFERROR(MIN( 46154,IF(AND('5. Wage &amp; FTE Reductions'!S123 &lt;&gt; "",C119 &lt;&gt; ""),'5. Wage &amp; FTE Reductions'!S123, "")),"")</f>
        <v>0</v>
      </c>
      <c r="D120" s="4">
        <f>IF(AND('5. Wage &amp; FTE Reductions'!AZ123 &lt;&gt; "", D119 &lt;&gt; ""),'5. Wage &amp; FTE Reductions'!AZ123, "")</f>
        <v>0</v>
      </c>
      <c r="E120" s="5">
        <f>IF(AND('5. Wage &amp; FTE Reductions'!X123 &lt;&gt; "", E119 &lt;&gt; ""),'5. Wage &amp; FTE Reductions'!X123,"")</f>
        <v>0</v>
      </c>
      <c r="F120" s="3" t="str">
        <f>IF('2.Census &amp; Reference Benchmarks'!T123 = "", "",'2.Census &amp; Reference Benchmarks'!T123)</f>
        <v/>
      </c>
    </row>
    <row r="121" spans="1:6" x14ac:dyDescent="0.25">
      <c r="A121" s="51" t="str">
        <f>IF('2.Census &amp; Reference Benchmarks'!E124&lt;&gt;"",_xlfn.CONCAT('2.Census &amp; Reference Benchmarks'!E124," ",'2.Census &amp; Reference Benchmarks'!F124), "")</f>
        <v/>
      </c>
      <c r="B121" s="168" t="str">
        <f>IF('2.Census &amp; Reference Benchmarks'!D124 &lt;&gt; "", '2.Census &amp; Reference Benchmarks'!D124,"")</f>
        <v/>
      </c>
      <c r="C121" s="2">
        <f>IFERROR(MIN( 46154,IF(AND('5. Wage &amp; FTE Reductions'!S124 &lt;&gt; "",C120 &lt;&gt; ""),'5. Wage &amp; FTE Reductions'!S124, "")),"")</f>
        <v>0</v>
      </c>
      <c r="D121" s="4">
        <f>IF(AND('5. Wage &amp; FTE Reductions'!AZ124 &lt;&gt; "", D120 &lt;&gt; ""),'5. Wage &amp; FTE Reductions'!AZ124, "")</f>
        <v>0</v>
      </c>
      <c r="E121" s="5">
        <f>IF(AND('5. Wage &amp; FTE Reductions'!X124 &lt;&gt; "", E120 &lt;&gt; ""),'5. Wage &amp; FTE Reductions'!X124,"")</f>
        <v>0</v>
      </c>
      <c r="F121" s="3" t="str">
        <f>IF('2.Census &amp; Reference Benchmarks'!T124 = "", "",'2.Census &amp; Reference Benchmarks'!T124)</f>
        <v/>
      </c>
    </row>
    <row r="122" spans="1:6" x14ac:dyDescent="0.25">
      <c r="A122" s="51" t="str">
        <f>IF('2.Census &amp; Reference Benchmarks'!E125&lt;&gt;"",_xlfn.CONCAT('2.Census &amp; Reference Benchmarks'!E125," ",'2.Census &amp; Reference Benchmarks'!F125), "")</f>
        <v/>
      </c>
      <c r="B122" s="168" t="str">
        <f>IF('2.Census &amp; Reference Benchmarks'!D125 &lt;&gt; "", '2.Census &amp; Reference Benchmarks'!D125,"")</f>
        <v/>
      </c>
      <c r="C122" s="2">
        <f>IFERROR(MIN( 46154,IF(AND('5. Wage &amp; FTE Reductions'!S125 &lt;&gt; "",C121 &lt;&gt; ""),'5. Wage &amp; FTE Reductions'!S125, "")),"")</f>
        <v>0</v>
      </c>
      <c r="D122" s="4">
        <f>IF(AND('5. Wage &amp; FTE Reductions'!AZ125 &lt;&gt; "", D121 &lt;&gt; ""),'5. Wage &amp; FTE Reductions'!AZ125, "")</f>
        <v>0</v>
      </c>
      <c r="E122" s="5">
        <f>IF(AND('5. Wage &amp; FTE Reductions'!X125 &lt;&gt; "", E121 &lt;&gt; ""),'5. Wage &amp; FTE Reductions'!X125,"")</f>
        <v>0</v>
      </c>
      <c r="F122" s="3" t="str">
        <f>IF('2.Census &amp; Reference Benchmarks'!T125 = "", "",'2.Census &amp; Reference Benchmarks'!T125)</f>
        <v/>
      </c>
    </row>
    <row r="123" spans="1:6" x14ac:dyDescent="0.25">
      <c r="A123" s="51" t="str">
        <f>IF('2.Census &amp; Reference Benchmarks'!E126&lt;&gt;"",_xlfn.CONCAT('2.Census &amp; Reference Benchmarks'!E126," ",'2.Census &amp; Reference Benchmarks'!F126), "")</f>
        <v/>
      </c>
      <c r="B123" s="168" t="str">
        <f>IF('2.Census &amp; Reference Benchmarks'!D126 &lt;&gt; "", '2.Census &amp; Reference Benchmarks'!D126,"")</f>
        <v/>
      </c>
      <c r="C123" s="2">
        <f>IFERROR(MIN( 46154,IF(AND('5. Wage &amp; FTE Reductions'!S126 &lt;&gt; "",C122 &lt;&gt; ""),'5. Wage &amp; FTE Reductions'!S126, "")),"")</f>
        <v>0</v>
      </c>
      <c r="D123" s="4">
        <f>IF(AND('5. Wage &amp; FTE Reductions'!AZ126 &lt;&gt; "", D122 &lt;&gt; ""),'5. Wage &amp; FTE Reductions'!AZ126, "")</f>
        <v>0</v>
      </c>
      <c r="E123" s="5">
        <f>IF(AND('5. Wage &amp; FTE Reductions'!X126 &lt;&gt; "", E122 &lt;&gt; ""),'5. Wage &amp; FTE Reductions'!X126,"")</f>
        <v>0</v>
      </c>
      <c r="F123" s="3" t="str">
        <f>IF('2.Census &amp; Reference Benchmarks'!T126 = "", "",'2.Census &amp; Reference Benchmarks'!T126)</f>
        <v/>
      </c>
    </row>
    <row r="124" spans="1:6" x14ac:dyDescent="0.25">
      <c r="A124" s="51" t="str">
        <f>IF('2.Census &amp; Reference Benchmarks'!E127&lt;&gt;"",_xlfn.CONCAT('2.Census &amp; Reference Benchmarks'!E127," ",'2.Census &amp; Reference Benchmarks'!F127), "")</f>
        <v/>
      </c>
      <c r="B124" s="168" t="str">
        <f>IF('2.Census &amp; Reference Benchmarks'!D127 &lt;&gt; "", '2.Census &amp; Reference Benchmarks'!D127,"")</f>
        <v/>
      </c>
      <c r="C124" s="2">
        <f>IFERROR(MIN( 46154,IF(AND('5. Wage &amp; FTE Reductions'!S127 &lt;&gt; "",C123 &lt;&gt; ""),'5. Wage &amp; FTE Reductions'!S127, "")),"")</f>
        <v>0</v>
      </c>
      <c r="D124" s="4">
        <f>IF(AND('5. Wage &amp; FTE Reductions'!AZ127 &lt;&gt; "", D123 &lt;&gt; ""),'5. Wage &amp; FTE Reductions'!AZ127, "")</f>
        <v>0</v>
      </c>
      <c r="E124" s="5">
        <f>IF(AND('5. Wage &amp; FTE Reductions'!X127 &lt;&gt; "", E123 &lt;&gt; ""),'5. Wage &amp; FTE Reductions'!X127,"")</f>
        <v>0</v>
      </c>
      <c r="F124" s="3" t="str">
        <f>IF('2.Census &amp; Reference Benchmarks'!T127 = "", "",'2.Census &amp; Reference Benchmarks'!T127)</f>
        <v/>
      </c>
    </row>
    <row r="125" spans="1:6" x14ac:dyDescent="0.25">
      <c r="A125" s="51" t="str">
        <f>IF('2.Census &amp; Reference Benchmarks'!E128&lt;&gt;"",_xlfn.CONCAT('2.Census &amp; Reference Benchmarks'!E128," ",'2.Census &amp; Reference Benchmarks'!F128), "")</f>
        <v/>
      </c>
      <c r="B125" s="168" t="str">
        <f>IF('2.Census &amp; Reference Benchmarks'!D128 &lt;&gt; "", '2.Census &amp; Reference Benchmarks'!D128,"")</f>
        <v/>
      </c>
      <c r="C125" s="2">
        <f>IFERROR(MIN( 46154,IF(AND('5. Wage &amp; FTE Reductions'!S128 &lt;&gt; "",C124 &lt;&gt; ""),'5. Wage &amp; FTE Reductions'!S128, "")),"")</f>
        <v>0</v>
      </c>
      <c r="D125" s="4">
        <f>IF(AND('5. Wage &amp; FTE Reductions'!AZ128 &lt;&gt; "", D124 &lt;&gt; ""),'5. Wage &amp; FTE Reductions'!AZ128, "")</f>
        <v>0</v>
      </c>
      <c r="E125" s="5">
        <f>IF(AND('5. Wage &amp; FTE Reductions'!X128 &lt;&gt; "", E124 &lt;&gt; ""),'5. Wage &amp; FTE Reductions'!X128,"")</f>
        <v>0</v>
      </c>
      <c r="F125" s="3" t="str">
        <f>IF('2.Census &amp; Reference Benchmarks'!T128 = "", "",'2.Census &amp; Reference Benchmarks'!T128)</f>
        <v/>
      </c>
    </row>
    <row r="126" spans="1:6" x14ac:dyDescent="0.25">
      <c r="A126" s="51" t="str">
        <f>IF('2.Census &amp; Reference Benchmarks'!E129&lt;&gt;"",_xlfn.CONCAT('2.Census &amp; Reference Benchmarks'!E129," ",'2.Census &amp; Reference Benchmarks'!F129), "")</f>
        <v/>
      </c>
      <c r="B126" s="168" t="str">
        <f>IF('2.Census &amp; Reference Benchmarks'!D129 &lt;&gt; "", '2.Census &amp; Reference Benchmarks'!D129,"")</f>
        <v/>
      </c>
      <c r="C126" s="2">
        <f>IFERROR(MIN( 46154,IF(AND('5. Wage &amp; FTE Reductions'!S129 &lt;&gt; "",C125 &lt;&gt; ""),'5. Wage &amp; FTE Reductions'!S129, "")),"")</f>
        <v>0</v>
      </c>
      <c r="D126" s="4">
        <f>IF(AND('5. Wage &amp; FTE Reductions'!AZ129 &lt;&gt; "", D125 &lt;&gt; ""),'5. Wage &amp; FTE Reductions'!AZ129, "")</f>
        <v>0</v>
      </c>
      <c r="E126" s="5">
        <f>IF(AND('5. Wage &amp; FTE Reductions'!X129 &lt;&gt; "", E125 &lt;&gt; ""),'5. Wage &amp; FTE Reductions'!X129,"")</f>
        <v>0</v>
      </c>
      <c r="F126" s="3" t="str">
        <f>IF('2.Census &amp; Reference Benchmarks'!T129 = "", "",'2.Census &amp; Reference Benchmarks'!T129)</f>
        <v/>
      </c>
    </row>
    <row r="127" spans="1:6" x14ac:dyDescent="0.25">
      <c r="A127" s="51" t="str">
        <f>IF('2.Census &amp; Reference Benchmarks'!E130&lt;&gt;"",_xlfn.CONCAT('2.Census &amp; Reference Benchmarks'!E130," ",'2.Census &amp; Reference Benchmarks'!F130), "")</f>
        <v/>
      </c>
      <c r="B127" s="168" t="str">
        <f>IF('2.Census &amp; Reference Benchmarks'!D130 &lt;&gt; "", '2.Census &amp; Reference Benchmarks'!D130,"")</f>
        <v/>
      </c>
      <c r="C127" s="2">
        <f>IFERROR(MIN( 46154,IF(AND('5. Wage &amp; FTE Reductions'!S130 &lt;&gt; "",C126 &lt;&gt; ""),'5. Wage &amp; FTE Reductions'!S130, "")),"")</f>
        <v>0</v>
      </c>
      <c r="D127" s="4">
        <f>IF(AND('5. Wage &amp; FTE Reductions'!AZ130 &lt;&gt; "", D126 &lt;&gt; ""),'5. Wage &amp; FTE Reductions'!AZ130, "")</f>
        <v>0</v>
      </c>
      <c r="E127" s="5">
        <f>IF(AND('5. Wage &amp; FTE Reductions'!X130 &lt;&gt; "", E126 &lt;&gt; ""),'5. Wage &amp; FTE Reductions'!X130,"")</f>
        <v>0</v>
      </c>
      <c r="F127" s="3" t="str">
        <f>IF('2.Census &amp; Reference Benchmarks'!T130 = "", "",'2.Census &amp; Reference Benchmarks'!T130)</f>
        <v/>
      </c>
    </row>
    <row r="128" spans="1:6" x14ac:dyDescent="0.25">
      <c r="A128" s="51" t="str">
        <f>IF('2.Census &amp; Reference Benchmarks'!E131&lt;&gt;"",_xlfn.CONCAT('2.Census &amp; Reference Benchmarks'!E131," ",'2.Census &amp; Reference Benchmarks'!F131), "")</f>
        <v/>
      </c>
      <c r="B128" s="168" t="str">
        <f>IF('2.Census &amp; Reference Benchmarks'!D131 &lt;&gt; "", '2.Census &amp; Reference Benchmarks'!D131,"")</f>
        <v/>
      </c>
      <c r="C128" s="2">
        <f>IFERROR(MIN( 46154,IF(AND('5. Wage &amp; FTE Reductions'!S131 &lt;&gt; "",C127 &lt;&gt; ""),'5. Wage &amp; FTE Reductions'!S131, "")),"")</f>
        <v>0</v>
      </c>
      <c r="D128" s="4">
        <f>IF(AND('5. Wage &amp; FTE Reductions'!AZ131 &lt;&gt; "", D127 &lt;&gt; ""),'5. Wage &amp; FTE Reductions'!AZ131, "")</f>
        <v>0</v>
      </c>
      <c r="E128" s="5">
        <f>IF(AND('5. Wage &amp; FTE Reductions'!X131 &lt;&gt; "", E127 &lt;&gt; ""),'5. Wage &amp; FTE Reductions'!X131,"")</f>
        <v>0</v>
      </c>
      <c r="F128" s="3" t="str">
        <f>IF('2.Census &amp; Reference Benchmarks'!T131 = "", "",'2.Census &amp; Reference Benchmarks'!T131)</f>
        <v/>
      </c>
    </row>
    <row r="129" spans="1:6" x14ac:dyDescent="0.25">
      <c r="A129" s="51" t="str">
        <f>IF('2.Census &amp; Reference Benchmarks'!E132&lt;&gt;"",_xlfn.CONCAT('2.Census &amp; Reference Benchmarks'!E132," ",'2.Census &amp; Reference Benchmarks'!F132), "")</f>
        <v/>
      </c>
      <c r="B129" s="168" t="str">
        <f>IF('2.Census &amp; Reference Benchmarks'!D132 &lt;&gt; "", '2.Census &amp; Reference Benchmarks'!D132,"")</f>
        <v/>
      </c>
      <c r="C129" s="2">
        <f>IFERROR(MIN( 46154,IF(AND('5. Wage &amp; FTE Reductions'!S132 &lt;&gt; "",C128 &lt;&gt; ""),'5. Wage &amp; FTE Reductions'!S132, "")),"")</f>
        <v>0</v>
      </c>
      <c r="D129" s="4">
        <f>IF(AND('5. Wage &amp; FTE Reductions'!AZ132 &lt;&gt; "", D128 &lt;&gt; ""),'5. Wage &amp; FTE Reductions'!AZ132, "")</f>
        <v>0</v>
      </c>
      <c r="E129" s="5">
        <f>IF(AND('5. Wage &amp; FTE Reductions'!X132 &lt;&gt; "", E128 &lt;&gt; ""),'5. Wage &amp; FTE Reductions'!X132,"")</f>
        <v>0</v>
      </c>
      <c r="F129" s="3" t="str">
        <f>IF('2.Census &amp; Reference Benchmarks'!T132 = "", "",'2.Census &amp; Reference Benchmarks'!T132)</f>
        <v/>
      </c>
    </row>
    <row r="130" spans="1:6" x14ac:dyDescent="0.25">
      <c r="A130" s="51" t="str">
        <f>IF('2.Census &amp; Reference Benchmarks'!E133&lt;&gt;"",_xlfn.CONCAT('2.Census &amp; Reference Benchmarks'!E133," ",'2.Census &amp; Reference Benchmarks'!F133), "")</f>
        <v/>
      </c>
      <c r="B130" s="168" t="str">
        <f>IF('2.Census &amp; Reference Benchmarks'!D133 &lt;&gt; "", '2.Census &amp; Reference Benchmarks'!D133,"")</f>
        <v/>
      </c>
      <c r="C130" s="2">
        <f>IFERROR(MIN( 46154,IF(AND('5. Wage &amp; FTE Reductions'!S133 &lt;&gt; "",C129 &lt;&gt; ""),'5. Wage &amp; FTE Reductions'!S133, "")),"")</f>
        <v>0</v>
      </c>
      <c r="D130" s="4">
        <f>IF(AND('5. Wage &amp; FTE Reductions'!AZ133 &lt;&gt; "", D129 &lt;&gt; ""),'5. Wage &amp; FTE Reductions'!AZ133, "")</f>
        <v>0</v>
      </c>
      <c r="E130" s="5">
        <f>IF(AND('5. Wage &amp; FTE Reductions'!X133 &lt;&gt; "", E129 &lt;&gt; ""),'5. Wage &amp; FTE Reductions'!X133,"")</f>
        <v>0</v>
      </c>
      <c r="F130" s="3" t="str">
        <f>IF('2.Census &amp; Reference Benchmarks'!T133 = "", "",'2.Census &amp; Reference Benchmarks'!T133)</f>
        <v/>
      </c>
    </row>
    <row r="131" spans="1:6" x14ac:dyDescent="0.25">
      <c r="A131" s="51" t="str">
        <f>IF('2.Census &amp; Reference Benchmarks'!E134&lt;&gt;"",_xlfn.CONCAT('2.Census &amp; Reference Benchmarks'!E134," ",'2.Census &amp; Reference Benchmarks'!F134), "")</f>
        <v/>
      </c>
      <c r="B131" s="168" t="str">
        <f>IF('2.Census &amp; Reference Benchmarks'!D134 &lt;&gt; "", '2.Census &amp; Reference Benchmarks'!D134,"")</f>
        <v/>
      </c>
      <c r="C131" s="2">
        <f>IFERROR(MIN( 46154,IF(AND('5. Wage &amp; FTE Reductions'!S134 &lt;&gt; "",C130 &lt;&gt; ""),'5. Wage &amp; FTE Reductions'!S134, "")),"")</f>
        <v>0</v>
      </c>
      <c r="D131" s="4">
        <f>IF(AND('5. Wage &amp; FTE Reductions'!AZ134 &lt;&gt; "", D130 &lt;&gt; ""),'5. Wage &amp; FTE Reductions'!AZ134, "")</f>
        <v>0</v>
      </c>
      <c r="E131" s="5">
        <f>IF(AND('5. Wage &amp; FTE Reductions'!X134 &lt;&gt; "", E130 &lt;&gt; ""),'5. Wage &amp; FTE Reductions'!X134,"")</f>
        <v>0</v>
      </c>
      <c r="F131" s="3" t="str">
        <f>IF('2.Census &amp; Reference Benchmarks'!T134 = "", "",'2.Census &amp; Reference Benchmarks'!T134)</f>
        <v/>
      </c>
    </row>
    <row r="132" spans="1:6" x14ac:dyDescent="0.25">
      <c r="A132" s="51" t="str">
        <f>IF('2.Census &amp; Reference Benchmarks'!E135&lt;&gt;"",_xlfn.CONCAT('2.Census &amp; Reference Benchmarks'!E135," ",'2.Census &amp; Reference Benchmarks'!F135), "")</f>
        <v/>
      </c>
      <c r="B132" s="168" t="str">
        <f>IF('2.Census &amp; Reference Benchmarks'!D135 &lt;&gt; "", '2.Census &amp; Reference Benchmarks'!D135,"")</f>
        <v/>
      </c>
      <c r="C132" s="2">
        <f>IFERROR(MIN( 46154,IF(AND('5. Wage &amp; FTE Reductions'!S135 &lt;&gt; "",C131 &lt;&gt; ""),'5. Wage &amp; FTE Reductions'!S135, "")),"")</f>
        <v>0</v>
      </c>
      <c r="D132" s="4">
        <f>IF(AND('5. Wage &amp; FTE Reductions'!AZ135 &lt;&gt; "", D131 &lt;&gt; ""),'5. Wage &amp; FTE Reductions'!AZ135, "")</f>
        <v>0</v>
      </c>
      <c r="E132" s="5">
        <f>IF(AND('5. Wage &amp; FTE Reductions'!X135 &lt;&gt; "", E131 &lt;&gt; ""),'5. Wage &amp; FTE Reductions'!X135,"")</f>
        <v>0</v>
      </c>
      <c r="F132" s="3" t="str">
        <f>IF('2.Census &amp; Reference Benchmarks'!T135 = "", "",'2.Census &amp; Reference Benchmarks'!T135)</f>
        <v/>
      </c>
    </row>
    <row r="133" spans="1:6" x14ac:dyDescent="0.25">
      <c r="A133" s="51" t="str">
        <f>IF('2.Census &amp; Reference Benchmarks'!E136&lt;&gt;"",_xlfn.CONCAT('2.Census &amp; Reference Benchmarks'!E136," ",'2.Census &amp; Reference Benchmarks'!F136), "")</f>
        <v/>
      </c>
      <c r="B133" s="168" t="str">
        <f>IF('2.Census &amp; Reference Benchmarks'!D136 &lt;&gt; "", '2.Census &amp; Reference Benchmarks'!D136,"")</f>
        <v/>
      </c>
      <c r="C133" s="2">
        <f>IFERROR(MIN( 46154,IF(AND('5. Wage &amp; FTE Reductions'!S136 &lt;&gt; "",C132 &lt;&gt; ""),'5. Wage &amp; FTE Reductions'!S136, "")),"")</f>
        <v>0</v>
      </c>
      <c r="D133" s="4">
        <f>IF(AND('5. Wage &amp; FTE Reductions'!AZ136 &lt;&gt; "", D132 &lt;&gt; ""),'5. Wage &amp; FTE Reductions'!AZ136, "")</f>
        <v>0</v>
      </c>
      <c r="E133" s="5">
        <f>IF(AND('5. Wage &amp; FTE Reductions'!X136 &lt;&gt; "", E132 &lt;&gt; ""),'5. Wage &amp; FTE Reductions'!X136,"")</f>
        <v>0</v>
      </c>
      <c r="F133" s="3" t="str">
        <f>IF('2.Census &amp; Reference Benchmarks'!T136 = "", "",'2.Census &amp; Reference Benchmarks'!T136)</f>
        <v/>
      </c>
    </row>
    <row r="134" spans="1:6" x14ac:dyDescent="0.25">
      <c r="A134" s="51" t="str">
        <f>IF('2.Census &amp; Reference Benchmarks'!E137&lt;&gt;"",_xlfn.CONCAT('2.Census &amp; Reference Benchmarks'!E137," ",'2.Census &amp; Reference Benchmarks'!F137), "")</f>
        <v/>
      </c>
      <c r="B134" s="168" t="str">
        <f>IF('2.Census &amp; Reference Benchmarks'!D137 &lt;&gt; "", '2.Census &amp; Reference Benchmarks'!D137,"")</f>
        <v/>
      </c>
      <c r="C134" s="2">
        <f>IFERROR(MIN( 46154,IF(AND('5. Wage &amp; FTE Reductions'!S137 &lt;&gt; "",C133 &lt;&gt; ""),'5. Wage &amp; FTE Reductions'!S137, "")),"")</f>
        <v>0</v>
      </c>
      <c r="D134" s="4">
        <f>IF(AND('5. Wage &amp; FTE Reductions'!AZ137 &lt;&gt; "", D133 &lt;&gt; ""),'5. Wage &amp; FTE Reductions'!AZ137, "")</f>
        <v>0</v>
      </c>
      <c r="E134" s="5">
        <f>IF(AND('5. Wage &amp; FTE Reductions'!X137 &lt;&gt; "", E133 &lt;&gt; ""),'5. Wage &amp; FTE Reductions'!X137,"")</f>
        <v>0</v>
      </c>
      <c r="F134" s="3" t="str">
        <f>IF('2.Census &amp; Reference Benchmarks'!T137 = "", "",'2.Census &amp; Reference Benchmarks'!T137)</f>
        <v/>
      </c>
    </row>
    <row r="135" spans="1:6" x14ac:dyDescent="0.25">
      <c r="A135" s="51" t="str">
        <f>IF('2.Census &amp; Reference Benchmarks'!E138&lt;&gt;"",_xlfn.CONCAT('2.Census &amp; Reference Benchmarks'!E138," ",'2.Census &amp; Reference Benchmarks'!F138), "")</f>
        <v/>
      </c>
      <c r="B135" s="168" t="str">
        <f>IF('2.Census &amp; Reference Benchmarks'!D138 &lt;&gt; "", '2.Census &amp; Reference Benchmarks'!D138,"")</f>
        <v/>
      </c>
      <c r="C135" s="2">
        <f>IFERROR(MIN( 46154,IF(AND('5. Wage &amp; FTE Reductions'!S138 &lt;&gt; "",C134 &lt;&gt; ""),'5. Wage &amp; FTE Reductions'!S138, "")),"")</f>
        <v>0</v>
      </c>
      <c r="D135" s="4">
        <f>IF(AND('5. Wage &amp; FTE Reductions'!AZ138 &lt;&gt; "", D134 &lt;&gt; ""),'5. Wage &amp; FTE Reductions'!AZ138, "")</f>
        <v>0</v>
      </c>
      <c r="E135" s="5">
        <f>IF(AND('5. Wage &amp; FTE Reductions'!X138 &lt;&gt; "", E134 &lt;&gt; ""),'5. Wage &amp; FTE Reductions'!X138,"")</f>
        <v>0</v>
      </c>
      <c r="F135" s="3" t="str">
        <f>IF('2.Census &amp; Reference Benchmarks'!T138 = "", "",'2.Census &amp; Reference Benchmarks'!T138)</f>
        <v/>
      </c>
    </row>
    <row r="136" spans="1:6" x14ac:dyDescent="0.25">
      <c r="A136" s="51" t="str">
        <f>IF('2.Census &amp; Reference Benchmarks'!E139&lt;&gt;"",_xlfn.CONCAT('2.Census &amp; Reference Benchmarks'!E139," ",'2.Census &amp; Reference Benchmarks'!F139), "")</f>
        <v/>
      </c>
      <c r="B136" s="168" t="str">
        <f>IF('2.Census &amp; Reference Benchmarks'!D139 &lt;&gt; "", '2.Census &amp; Reference Benchmarks'!D139,"")</f>
        <v/>
      </c>
      <c r="C136" s="2">
        <f>IFERROR(MIN( 46154,IF(AND('5. Wage &amp; FTE Reductions'!S139 &lt;&gt; "",C135 &lt;&gt; ""),'5. Wage &amp; FTE Reductions'!S139, "")),"")</f>
        <v>0</v>
      </c>
      <c r="D136" s="4">
        <f>IF(AND('5. Wage &amp; FTE Reductions'!AZ139 &lt;&gt; "", D135 &lt;&gt; ""),'5. Wage &amp; FTE Reductions'!AZ139, "")</f>
        <v>0</v>
      </c>
      <c r="E136" s="5">
        <f>IF(AND('5. Wage &amp; FTE Reductions'!X139 &lt;&gt; "", E135 &lt;&gt; ""),'5. Wage &amp; FTE Reductions'!X139,"")</f>
        <v>0</v>
      </c>
      <c r="F136" s="3" t="str">
        <f>IF('2.Census &amp; Reference Benchmarks'!T139 = "", "",'2.Census &amp; Reference Benchmarks'!T139)</f>
        <v/>
      </c>
    </row>
    <row r="137" spans="1:6" x14ac:dyDescent="0.25">
      <c r="A137" s="51" t="str">
        <f>IF('2.Census &amp; Reference Benchmarks'!E140&lt;&gt;"",_xlfn.CONCAT('2.Census &amp; Reference Benchmarks'!E140," ",'2.Census &amp; Reference Benchmarks'!F140), "")</f>
        <v/>
      </c>
      <c r="B137" s="168" t="str">
        <f>IF('2.Census &amp; Reference Benchmarks'!D140 &lt;&gt; "", '2.Census &amp; Reference Benchmarks'!D140,"")</f>
        <v/>
      </c>
      <c r="C137" s="2">
        <f>IFERROR(MIN( 46154,IF(AND('5. Wage &amp; FTE Reductions'!S140 &lt;&gt; "",C136 &lt;&gt; ""),'5. Wage &amp; FTE Reductions'!S140, "")),"")</f>
        <v>0</v>
      </c>
      <c r="D137" s="4">
        <f>IF(AND('5. Wage &amp; FTE Reductions'!AZ140 &lt;&gt; "", D136 &lt;&gt; ""),'5. Wage &amp; FTE Reductions'!AZ140, "")</f>
        <v>0</v>
      </c>
      <c r="E137" s="5">
        <f>IF(AND('5. Wage &amp; FTE Reductions'!X140 &lt;&gt; "", E136 &lt;&gt; ""),'5. Wage &amp; FTE Reductions'!X140,"")</f>
        <v>0</v>
      </c>
      <c r="F137" s="3" t="str">
        <f>IF('2.Census &amp; Reference Benchmarks'!T140 = "", "",'2.Census &amp; Reference Benchmarks'!T140)</f>
        <v/>
      </c>
    </row>
    <row r="138" spans="1:6" x14ac:dyDescent="0.25">
      <c r="A138" s="51" t="str">
        <f>IF('2.Census &amp; Reference Benchmarks'!E141&lt;&gt;"",_xlfn.CONCAT('2.Census &amp; Reference Benchmarks'!E141," ",'2.Census &amp; Reference Benchmarks'!F141), "")</f>
        <v/>
      </c>
      <c r="B138" s="168" t="str">
        <f>IF('2.Census &amp; Reference Benchmarks'!D141 &lt;&gt; "", '2.Census &amp; Reference Benchmarks'!D141,"")</f>
        <v/>
      </c>
      <c r="C138" s="2">
        <f>IFERROR(MIN( 46154,IF(AND('5. Wage &amp; FTE Reductions'!S141 &lt;&gt; "",C137 &lt;&gt; ""),'5. Wage &amp; FTE Reductions'!S141, "")),"")</f>
        <v>0</v>
      </c>
      <c r="D138" s="4">
        <f>IF(AND('5. Wage &amp; FTE Reductions'!AZ141 &lt;&gt; "", D137 &lt;&gt; ""),'5. Wage &amp; FTE Reductions'!AZ141, "")</f>
        <v>0</v>
      </c>
      <c r="E138" s="5">
        <f>IF(AND('5. Wage &amp; FTE Reductions'!X141 &lt;&gt; "", E137 &lt;&gt; ""),'5. Wage &amp; FTE Reductions'!X141,"")</f>
        <v>0</v>
      </c>
      <c r="F138" s="3" t="str">
        <f>IF('2.Census &amp; Reference Benchmarks'!T141 = "", "",'2.Census &amp; Reference Benchmarks'!T141)</f>
        <v/>
      </c>
    </row>
    <row r="139" spans="1:6" x14ac:dyDescent="0.25">
      <c r="A139" s="51" t="str">
        <f>IF('2.Census &amp; Reference Benchmarks'!E142&lt;&gt;"",_xlfn.CONCAT('2.Census &amp; Reference Benchmarks'!E142," ",'2.Census &amp; Reference Benchmarks'!F142), "")</f>
        <v/>
      </c>
      <c r="B139" s="168" t="str">
        <f>IF('2.Census &amp; Reference Benchmarks'!D142 &lt;&gt; "", '2.Census &amp; Reference Benchmarks'!D142,"")</f>
        <v/>
      </c>
      <c r="C139" s="2">
        <f>IFERROR(MIN( 46154,IF(AND('5. Wage &amp; FTE Reductions'!S142 &lt;&gt; "",C138 &lt;&gt; ""),'5. Wage &amp; FTE Reductions'!S142, "")),"")</f>
        <v>0</v>
      </c>
      <c r="D139" s="4">
        <f>IF(AND('5. Wage &amp; FTE Reductions'!AZ142 &lt;&gt; "", D138 &lt;&gt; ""),'5. Wage &amp; FTE Reductions'!AZ142, "")</f>
        <v>0</v>
      </c>
      <c r="E139" s="5">
        <f>IF(AND('5. Wage &amp; FTE Reductions'!X142 &lt;&gt; "", E138 &lt;&gt; ""),'5. Wage &amp; FTE Reductions'!X142,"")</f>
        <v>0</v>
      </c>
      <c r="F139" s="3" t="str">
        <f>IF('2.Census &amp; Reference Benchmarks'!T142 = "", "",'2.Census &amp; Reference Benchmarks'!T142)</f>
        <v/>
      </c>
    </row>
    <row r="140" spans="1:6" x14ac:dyDescent="0.25">
      <c r="A140" s="51" t="str">
        <f>IF('2.Census &amp; Reference Benchmarks'!E143&lt;&gt;"",_xlfn.CONCAT('2.Census &amp; Reference Benchmarks'!E143," ",'2.Census &amp; Reference Benchmarks'!F143), "")</f>
        <v/>
      </c>
      <c r="B140" s="168" t="str">
        <f>IF('2.Census &amp; Reference Benchmarks'!D143 &lt;&gt; "", '2.Census &amp; Reference Benchmarks'!D143,"")</f>
        <v/>
      </c>
      <c r="C140" s="2">
        <f>IFERROR(MIN( 46154,IF(AND('5. Wage &amp; FTE Reductions'!S143 &lt;&gt; "",C139 &lt;&gt; ""),'5. Wage &amp; FTE Reductions'!S143, "")),"")</f>
        <v>0</v>
      </c>
      <c r="D140" s="4">
        <f>IF(AND('5. Wage &amp; FTE Reductions'!AZ143 &lt;&gt; "", D139 &lt;&gt; ""),'5. Wage &amp; FTE Reductions'!AZ143, "")</f>
        <v>0</v>
      </c>
      <c r="E140" s="5">
        <f>IF(AND('5. Wage &amp; FTE Reductions'!X143 &lt;&gt; "", E139 &lt;&gt; ""),'5. Wage &amp; FTE Reductions'!X143,"")</f>
        <v>0</v>
      </c>
      <c r="F140" s="3" t="str">
        <f>IF('2.Census &amp; Reference Benchmarks'!T143 = "", "",'2.Census &amp; Reference Benchmarks'!T143)</f>
        <v/>
      </c>
    </row>
    <row r="141" spans="1:6" x14ac:dyDescent="0.25">
      <c r="A141" s="51" t="str">
        <f>IF('2.Census &amp; Reference Benchmarks'!E144&lt;&gt;"",_xlfn.CONCAT('2.Census &amp; Reference Benchmarks'!E144," ",'2.Census &amp; Reference Benchmarks'!F144), "")</f>
        <v/>
      </c>
      <c r="B141" s="168" t="str">
        <f>IF('2.Census &amp; Reference Benchmarks'!D144 &lt;&gt; "", '2.Census &amp; Reference Benchmarks'!D144,"")</f>
        <v/>
      </c>
      <c r="C141" s="2">
        <f>IFERROR(MIN( 46154,IF(AND('5. Wage &amp; FTE Reductions'!S144 &lt;&gt; "",C140 &lt;&gt; ""),'5. Wage &amp; FTE Reductions'!S144, "")),"")</f>
        <v>0</v>
      </c>
      <c r="D141" s="4">
        <f>IF(AND('5. Wage &amp; FTE Reductions'!AZ144 &lt;&gt; "", D140 &lt;&gt; ""),'5. Wage &amp; FTE Reductions'!AZ144, "")</f>
        <v>0</v>
      </c>
      <c r="E141" s="5">
        <f>IF(AND('5. Wage &amp; FTE Reductions'!X144 &lt;&gt; "", E140 &lt;&gt; ""),'5. Wage &amp; FTE Reductions'!X144,"")</f>
        <v>0</v>
      </c>
      <c r="F141" s="3" t="str">
        <f>IF('2.Census &amp; Reference Benchmarks'!T144 = "", "",'2.Census &amp; Reference Benchmarks'!T144)</f>
        <v/>
      </c>
    </row>
    <row r="142" spans="1:6" x14ac:dyDescent="0.25">
      <c r="A142" s="51" t="str">
        <f>IF('2.Census &amp; Reference Benchmarks'!E145&lt;&gt;"",_xlfn.CONCAT('2.Census &amp; Reference Benchmarks'!E145," ",'2.Census &amp; Reference Benchmarks'!F145), "")</f>
        <v/>
      </c>
      <c r="B142" s="168" t="str">
        <f>IF('2.Census &amp; Reference Benchmarks'!D145 &lt;&gt; "", '2.Census &amp; Reference Benchmarks'!D145,"")</f>
        <v/>
      </c>
      <c r="C142" s="2">
        <f>IFERROR(MIN( 46154,IF(AND('5. Wage &amp; FTE Reductions'!S145 &lt;&gt; "",C141 &lt;&gt; ""),'5. Wage &amp; FTE Reductions'!S145, "")),"")</f>
        <v>0</v>
      </c>
      <c r="D142" s="4">
        <f>IF(AND('5. Wage &amp; FTE Reductions'!AZ145 &lt;&gt; "", D141 &lt;&gt; ""),'5. Wage &amp; FTE Reductions'!AZ145, "")</f>
        <v>0</v>
      </c>
      <c r="E142" s="5">
        <f>IF(AND('5. Wage &amp; FTE Reductions'!X145 &lt;&gt; "", E141 &lt;&gt; ""),'5. Wage &amp; FTE Reductions'!X145,"")</f>
        <v>0</v>
      </c>
      <c r="F142" s="3" t="str">
        <f>IF('2.Census &amp; Reference Benchmarks'!T145 = "", "",'2.Census &amp; Reference Benchmarks'!T145)</f>
        <v/>
      </c>
    </row>
    <row r="143" spans="1:6" x14ac:dyDescent="0.25">
      <c r="A143" s="51" t="str">
        <f>IF('2.Census &amp; Reference Benchmarks'!E146&lt;&gt;"",_xlfn.CONCAT('2.Census &amp; Reference Benchmarks'!E146," ",'2.Census &amp; Reference Benchmarks'!F146), "")</f>
        <v/>
      </c>
      <c r="B143" s="168" t="str">
        <f>IF('2.Census &amp; Reference Benchmarks'!D146 &lt;&gt; "", '2.Census &amp; Reference Benchmarks'!D146,"")</f>
        <v/>
      </c>
      <c r="C143" s="2">
        <f>IFERROR(MIN( 46154,IF(AND('5. Wage &amp; FTE Reductions'!S146 &lt;&gt; "",C142 &lt;&gt; ""),'5. Wage &amp; FTE Reductions'!S146, "")),"")</f>
        <v>0</v>
      </c>
      <c r="D143" s="4">
        <f>IF(AND('5. Wage &amp; FTE Reductions'!AZ146 &lt;&gt; "", D142 &lt;&gt; ""),'5. Wage &amp; FTE Reductions'!AZ146, "")</f>
        <v>0</v>
      </c>
      <c r="E143" s="5">
        <f>IF(AND('5. Wage &amp; FTE Reductions'!X146 &lt;&gt; "", E142 &lt;&gt; ""),'5. Wage &amp; FTE Reductions'!X146,"")</f>
        <v>0</v>
      </c>
      <c r="F143" s="3" t="str">
        <f>IF('2.Census &amp; Reference Benchmarks'!T146 = "", "",'2.Census &amp; Reference Benchmarks'!T146)</f>
        <v/>
      </c>
    </row>
    <row r="144" spans="1:6" x14ac:dyDescent="0.25">
      <c r="A144" s="51" t="str">
        <f>IF('2.Census &amp; Reference Benchmarks'!E147&lt;&gt;"",_xlfn.CONCAT('2.Census &amp; Reference Benchmarks'!E147," ",'2.Census &amp; Reference Benchmarks'!F147), "")</f>
        <v/>
      </c>
      <c r="B144" s="168" t="str">
        <f>IF('2.Census &amp; Reference Benchmarks'!D147 &lt;&gt; "", '2.Census &amp; Reference Benchmarks'!D147,"")</f>
        <v/>
      </c>
      <c r="C144" s="2">
        <f>IFERROR(MIN( 46154,IF(AND('5. Wage &amp; FTE Reductions'!S147 &lt;&gt; "",C143 &lt;&gt; ""),'5. Wage &amp; FTE Reductions'!S147, "")),"")</f>
        <v>0</v>
      </c>
      <c r="D144" s="4">
        <f>IF(AND('5. Wage &amp; FTE Reductions'!AZ147 &lt;&gt; "", D143 &lt;&gt; ""),'5. Wage &amp; FTE Reductions'!AZ147, "")</f>
        <v>0</v>
      </c>
      <c r="E144" s="5">
        <f>IF(AND('5. Wage &amp; FTE Reductions'!X147 &lt;&gt; "", E143 &lt;&gt; ""),'5. Wage &amp; FTE Reductions'!X147,"")</f>
        <v>0</v>
      </c>
      <c r="F144" s="3" t="str">
        <f>IF('2.Census &amp; Reference Benchmarks'!T147 = "", "",'2.Census &amp; Reference Benchmarks'!T147)</f>
        <v/>
      </c>
    </row>
    <row r="145" spans="1:6" x14ac:dyDescent="0.25">
      <c r="A145" s="51" t="str">
        <f>IF('2.Census &amp; Reference Benchmarks'!E148&lt;&gt;"",_xlfn.CONCAT('2.Census &amp; Reference Benchmarks'!E148," ",'2.Census &amp; Reference Benchmarks'!F148), "")</f>
        <v/>
      </c>
      <c r="B145" s="168" t="str">
        <f>IF('2.Census &amp; Reference Benchmarks'!D148 &lt;&gt; "", '2.Census &amp; Reference Benchmarks'!D148,"")</f>
        <v/>
      </c>
      <c r="C145" s="2">
        <f>IFERROR(MIN( 46154,IF(AND('5. Wage &amp; FTE Reductions'!S148 &lt;&gt; "",C144 &lt;&gt; ""),'5. Wage &amp; FTE Reductions'!S148, "")),"")</f>
        <v>0</v>
      </c>
      <c r="D145" s="4">
        <f>IF(AND('5. Wage &amp; FTE Reductions'!AZ148 &lt;&gt; "", D144 &lt;&gt; ""),'5. Wage &amp; FTE Reductions'!AZ148, "")</f>
        <v>0</v>
      </c>
      <c r="E145" s="5">
        <f>IF(AND('5. Wage &amp; FTE Reductions'!X148 &lt;&gt; "", E144 &lt;&gt; ""),'5. Wage &amp; FTE Reductions'!X148,"")</f>
        <v>0</v>
      </c>
      <c r="F145" s="3" t="str">
        <f>IF('2.Census &amp; Reference Benchmarks'!T148 = "", "",'2.Census &amp; Reference Benchmarks'!T148)</f>
        <v/>
      </c>
    </row>
    <row r="146" spans="1:6" x14ac:dyDescent="0.25">
      <c r="A146" s="51" t="str">
        <f>IF('2.Census &amp; Reference Benchmarks'!E149&lt;&gt;"",_xlfn.CONCAT('2.Census &amp; Reference Benchmarks'!E149," ",'2.Census &amp; Reference Benchmarks'!F149), "")</f>
        <v/>
      </c>
      <c r="B146" s="168" t="str">
        <f>IF('2.Census &amp; Reference Benchmarks'!D149 &lt;&gt; "", '2.Census &amp; Reference Benchmarks'!D149,"")</f>
        <v/>
      </c>
      <c r="C146" s="2">
        <f>IFERROR(MIN( 46154,IF(AND('5. Wage &amp; FTE Reductions'!S149 &lt;&gt; "",C145 &lt;&gt; ""),'5. Wage &amp; FTE Reductions'!S149, "")),"")</f>
        <v>0</v>
      </c>
      <c r="D146" s="4">
        <f>IF(AND('5. Wage &amp; FTE Reductions'!AZ149 &lt;&gt; "", D145 &lt;&gt; ""),'5. Wage &amp; FTE Reductions'!AZ149, "")</f>
        <v>0</v>
      </c>
      <c r="E146" s="5">
        <f>IF(AND('5. Wage &amp; FTE Reductions'!X149 &lt;&gt; "", E145 &lt;&gt; ""),'5. Wage &amp; FTE Reductions'!X149,"")</f>
        <v>0</v>
      </c>
      <c r="F146" s="3" t="str">
        <f>IF('2.Census &amp; Reference Benchmarks'!T149 = "", "",'2.Census &amp; Reference Benchmarks'!T149)</f>
        <v/>
      </c>
    </row>
    <row r="147" spans="1:6" x14ac:dyDescent="0.25">
      <c r="A147" s="51" t="str">
        <f>IF('2.Census &amp; Reference Benchmarks'!E150&lt;&gt;"",_xlfn.CONCAT('2.Census &amp; Reference Benchmarks'!E150," ",'2.Census &amp; Reference Benchmarks'!F150), "")</f>
        <v/>
      </c>
      <c r="B147" s="168" t="str">
        <f>IF('2.Census &amp; Reference Benchmarks'!D150 &lt;&gt; "", '2.Census &amp; Reference Benchmarks'!D150,"")</f>
        <v/>
      </c>
      <c r="C147" s="2">
        <f>IFERROR(MIN( 46154,IF(AND('5. Wage &amp; FTE Reductions'!S150 &lt;&gt; "",C146 &lt;&gt; ""),'5. Wage &amp; FTE Reductions'!S150, "")),"")</f>
        <v>0</v>
      </c>
      <c r="D147" s="4">
        <f>IF(AND('5. Wage &amp; FTE Reductions'!AZ150 &lt;&gt; "", D146 &lt;&gt; ""),'5. Wage &amp; FTE Reductions'!AZ150, "")</f>
        <v>0</v>
      </c>
      <c r="E147" s="5">
        <f>IF(AND('5. Wage &amp; FTE Reductions'!X150 &lt;&gt; "", E146 &lt;&gt; ""),'5. Wage &amp; FTE Reductions'!X150,"")</f>
        <v>0</v>
      </c>
      <c r="F147" s="3" t="str">
        <f>IF('2.Census &amp; Reference Benchmarks'!T150 = "", "",'2.Census &amp; Reference Benchmarks'!T150)</f>
        <v/>
      </c>
    </row>
    <row r="148" spans="1:6" x14ac:dyDescent="0.25">
      <c r="A148" s="51" t="str">
        <f>IF('2.Census &amp; Reference Benchmarks'!E151&lt;&gt;"",_xlfn.CONCAT('2.Census &amp; Reference Benchmarks'!E151," ",'2.Census &amp; Reference Benchmarks'!F151), "")</f>
        <v/>
      </c>
      <c r="B148" s="168" t="str">
        <f>IF('2.Census &amp; Reference Benchmarks'!D151 &lt;&gt; "", '2.Census &amp; Reference Benchmarks'!D151,"")</f>
        <v/>
      </c>
      <c r="C148" s="2">
        <f>IFERROR(MIN( 46154,IF(AND('5. Wage &amp; FTE Reductions'!S151 &lt;&gt; "",C147 &lt;&gt; ""),'5. Wage &amp; FTE Reductions'!S151, "")),"")</f>
        <v>0</v>
      </c>
      <c r="D148" s="4">
        <f>IF(AND('5. Wage &amp; FTE Reductions'!AZ151 &lt;&gt; "", D147 &lt;&gt; ""),'5. Wage &amp; FTE Reductions'!AZ151, "")</f>
        <v>0</v>
      </c>
      <c r="E148" s="5">
        <f>IF(AND('5. Wage &amp; FTE Reductions'!X151 &lt;&gt; "", E147 &lt;&gt; ""),'5. Wage &amp; FTE Reductions'!X151,"")</f>
        <v>0</v>
      </c>
      <c r="F148" s="3" t="str">
        <f>IF('2.Census &amp; Reference Benchmarks'!T151 = "", "",'2.Census &amp; Reference Benchmarks'!T151)</f>
        <v/>
      </c>
    </row>
    <row r="149" spans="1:6" x14ac:dyDescent="0.25">
      <c r="A149" s="51" t="str">
        <f>IF('2.Census &amp; Reference Benchmarks'!E152&lt;&gt;"",_xlfn.CONCAT('2.Census &amp; Reference Benchmarks'!E152," ",'2.Census &amp; Reference Benchmarks'!F152), "")</f>
        <v/>
      </c>
      <c r="B149" s="168" t="str">
        <f>IF('2.Census &amp; Reference Benchmarks'!D152 &lt;&gt; "", '2.Census &amp; Reference Benchmarks'!D152,"")</f>
        <v/>
      </c>
      <c r="C149" s="2">
        <f>IFERROR(MIN( 46154,IF(AND('5. Wage &amp; FTE Reductions'!S152 &lt;&gt; "",C148 &lt;&gt; ""),'5. Wage &amp; FTE Reductions'!S152, "")),"")</f>
        <v>0</v>
      </c>
      <c r="D149" s="4">
        <f>IF(AND('5. Wage &amp; FTE Reductions'!AZ152 &lt;&gt; "", D148 &lt;&gt; ""),'5. Wage &amp; FTE Reductions'!AZ152, "")</f>
        <v>0</v>
      </c>
      <c r="E149" s="5">
        <f>IF(AND('5. Wage &amp; FTE Reductions'!X152 &lt;&gt; "", E148 &lt;&gt; ""),'5. Wage &amp; FTE Reductions'!X152,"")</f>
        <v>0</v>
      </c>
      <c r="F149" s="3" t="str">
        <f>IF('2.Census &amp; Reference Benchmarks'!T152 = "", "",'2.Census &amp; Reference Benchmarks'!T152)</f>
        <v/>
      </c>
    </row>
    <row r="150" spans="1:6" x14ac:dyDescent="0.25">
      <c r="A150" s="51" t="str">
        <f>IF('2.Census &amp; Reference Benchmarks'!E153&lt;&gt;"",_xlfn.CONCAT('2.Census &amp; Reference Benchmarks'!E153," ",'2.Census &amp; Reference Benchmarks'!F153), "")</f>
        <v/>
      </c>
      <c r="B150" s="168" t="str">
        <f>IF('2.Census &amp; Reference Benchmarks'!D153 &lt;&gt; "", '2.Census &amp; Reference Benchmarks'!D153,"")</f>
        <v/>
      </c>
      <c r="C150" s="2">
        <f>IFERROR(MIN( 46154,IF(AND('5. Wage &amp; FTE Reductions'!S153 &lt;&gt; "",C149 &lt;&gt; ""),'5. Wage &amp; FTE Reductions'!S153, "")),"")</f>
        <v>0</v>
      </c>
      <c r="D150" s="4">
        <f>IF(AND('5. Wage &amp; FTE Reductions'!AZ153 &lt;&gt; "", D149 &lt;&gt; ""),'5. Wage &amp; FTE Reductions'!AZ153, "")</f>
        <v>0</v>
      </c>
      <c r="E150" s="5">
        <f>IF(AND('5. Wage &amp; FTE Reductions'!X153 &lt;&gt; "", E149 &lt;&gt; ""),'5. Wage &amp; FTE Reductions'!X153,"")</f>
        <v>0</v>
      </c>
      <c r="F150" s="3" t="str">
        <f>IF('2.Census &amp; Reference Benchmarks'!T153 = "", "",'2.Census &amp; Reference Benchmarks'!T153)</f>
        <v/>
      </c>
    </row>
    <row r="151" spans="1:6" x14ac:dyDescent="0.25">
      <c r="A151" s="51" t="str">
        <f>IF('2.Census &amp; Reference Benchmarks'!E154&lt;&gt;"",_xlfn.CONCAT('2.Census &amp; Reference Benchmarks'!E154," ",'2.Census &amp; Reference Benchmarks'!F154), "")</f>
        <v/>
      </c>
      <c r="B151" s="168" t="str">
        <f>IF('2.Census &amp; Reference Benchmarks'!D154 &lt;&gt; "", '2.Census &amp; Reference Benchmarks'!D154,"")</f>
        <v/>
      </c>
      <c r="C151" s="2">
        <f>IFERROR(MIN( 46154,IF(AND('5. Wage &amp; FTE Reductions'!S154 &lt;&gt; "",C150 &lt;&gt; ""),'5. Wage &amp; FTE Reductions'!S154, "")),"")</f>
        <v>0</v>
      </c>
      <c r="D151" s="4">
        <f>IF(AND('5. Wage &amp; FTE Reductions'!AZ154 &lt;&gt; "", D150 &lt;&gt; ""),'5. Wage &amp; FTE Reductions'!AZ154, "")</f>
        <v>0</v>
      </c>
      <c r="E151" s="5">
        <f>IF(AND('5. Wage &amp; FTE Reductions'!X154 &lt;&gt; "", E150 &lt;&gt; ""),'5. Wage &amp; FTE Reductions'!X154,"")</f>
        <v>0</v>
      </c>
      <c r="F151" s="3" t="str">
        <f>IF('2.Census &amp; Reference Benchmarks'!T154 = "", "",'2.Census &amp; Reference Benchmarks'!T154)</f>
        <v/>
      </c>
    </row>
    <row r="152" spans="1:6" x14ac:dyDescent="0.25">
      <c r="A152" s="51" t="str">
        <f>IF('2.Census &amp; Reference Benchmarks'!E155&lt;&gt;"",_xlfn.CONCAT('2.Census &amp; Reference Benchmarks'!E155," ",'2.Census &amp; Reference Benchmarks'!F155), "")</f>
        <v/>
      </c>
      <c r="B152" s="168" t="str">
        <f>IF('2.Census &amp; Reference Benchmarks'!D155 &lt;&gt; "", '2.Census &amp; Reference Benchmarks'!D155,"")</f>
        <v/>
      </c>
      <c r="C152" s="2">
        <f>IFERROR(MIN( 46154,IF(AND('5. Wage &amp; FTE Reductions'!S155 &lt;&gt; "",C151 &lt;&gt; ""),'5. Wage &amp; FTE Reductions'!S155, "")),"")</f>
        <v>0</v>
      </c>
      <c r="D152" s="4">
        <f>IF(AND('5. Wage &amp; FTE Reductions'!AZ155 &lt;&gt; "", D151 &lt;&gt; ""),'5. Wage &amp; FTE Reductions'!AZ155, "")</f>
        <v>0</v>
      </c>
      <c r="E152" s="5">
        <f>IF(AND('5. Wage &amp; FTE Reductions'!X155 &lt;&gt; "", E151 &lt;&gt; ""),'5. Wage &amp; FTE Reductions'!X155,"")</f>
        <v>0</v>
      </c>
      <c r="F152" s="3" t="str">
        <f>IF('2.Census &amp; Reference Benchmarks'!T155 = "", "",'2.Census &amp; Reference Benchmarks'!T155)</f>
        <v/>
      </c>
    </row>
    <row r="153" spans="1:6" x14ac:dyDescent="0.25">
      <c r="A153" s="51" t="str">
        <f>IF('2.Census &amp; Reference Benchmarks'!E156&lt;&gt;"",_xlfn.CONCAT('2.Census &amp; Reference Benchmarks'!E156," ",'2.Census &amp; Reference Benchmarks'!F156), "")</f>
        <v/>
      </c>
      <c r="B153" s="168" t="str">
        <f>IF('2.Census &amp; Reference Benchmarks'!D156 &lt;&gt; "", '2.Census &amp; Reference Benchmarks'!D156,"")</f>
        <v/>
      </c>
      <c r="C153" s="2">
        <f>IFERROR(MIN( 46154,IF(AND('5. Wage &amp; FTE Reductions'!S156 &lt;&gt; "",C152 &lt;&gt; ""),'5. Wage &amp; FTE Reductions'!S156, "")),"")</f>
        <v>0</v>
      </c>
      <c r="D153" s="4">
        <f>IF(AND('5. Wage &amp; FTE Reductions'!AZ156 &lt;&gt; "", D152 &lt;&gt; ""),'5. Wage &amp; FTE Reductions'!AZ156, "")</f>
        <v>0</v>
      </c>
      <c r="E153" s="5">
        <f>IF(AND('5. Wage &amp; FTE Reductions'!X156 &lt;&gt; "", E152 &lt;&gt; ""),'5. Wage &amp; FTE Reductions'!X156,"")</f>
        <v>0</v>
      </c>
      <c r="F153" s="3" t="str">
        <f>IF('2.Census &amp; Reference Benchmarks'!T156 = "", "",'2.Census &amp; Reference Benchmarks'!T156)</f>
        <v/>
      </c>
    </row>
    <row r="154" spans="1:6" x14ac:dyDescent="0.25">
      <c r="A154" s="51" t="str">
        <f>IF('2.Census &amp; Reference Benchmarks'!E157&lt;&gt;"",_xlfn.CONCAT('2.Census &amp; Reference Benchmarks'!E157," ",'2.Census &amp; Reference Benchmarks'!F157), "")</f>
        <v/>
      </c>
      <c r="B154" s="168" t="str">
        <f>IF('2.Census &amp; Reference Benchmarks'!D157 &lt;&gt; "", '2.Census &amp; Reference Benchmarks'!D157,"")</f>
        <v/>
      </c>
      <c r="C154" s="2">
        <f>IFERROR(MIN( 46154,IF(AND('5. Wage &amp; FTE Reductions'!S157 &lt;&gt; "",C153 &lt;&gt; ""),'5. Wage &amp; FTE Reductions'!S157, "")),"")</f>
        <v>0</v>
      </c>
      <c r="D154" s="4">
        <f>IF(AND('5. Wage &amp; FTE Reductions'!AZ157 &lt;&gt; "", D153 &lt;&gt; ""),'5. Wage &amp; FTE Reductions'!AZ157, "")</f>
        <v>0</v>
      </c>
      <c r="E154" s="5">
        <f>IF(AND('5. Wage &amp; FTE Reductions'!X157 &lt;&gt; "", E153 &lt;&gt; ""),'5. Wage &amp; FTE Reductions'!X157,"")</f>
        <v>0</v>
      </c>
      <c r="F154" s="3" t="str">
        <f>IF('2.Census &amp; Reference Benchmarks'!T157 = "", "",'2.Census &amp; Reference Benchmarks'!T157)</f>
        <v/>
      </c>
    </row>
    <row r="155" spans="1:6" x14ac:dyDescent="0.25">
      <c r="A155" s="51" t="str">
        <f>IF('2.Census &amp; Reference Benchmarks'!E158&lt;&gt;"",_xlfn.CONCAT('2.Census &amp; Reference Benchmarks'!E158," ",'2.Census &amp; Reference Benchmarks'!F158), "")</f>
        <v/>
      </c>
      <c r="B155" s="168" t="str">
        <f>IF('2.Census &amp; Reference Benchmarks'!D158 &lt;&gt; "", '2.Census &amp; Reference Benchmarks'!D158,"")</f>
        <v/>
      </c>
      <c r="C155" s="2">
        <f>IFERROR(MIN( 46154,IF(AND('5. Wage &amp; FTE Reductions'!S158 &lt;&gt; "",C154 &lt;&gt; ""),'5. Wage &amp; FTE Reductions'!S158, "")),"")</f>
        <v>0</v>
      </c>
      <c r="D155" s="4">
        <f>IF(AND('5. Wage &amp; FTE Reductions'!AZ158 &lt;&gt; "", D154 &lt;&gt; ""),'5. Wage &amp; FTE Reductions'!AZ158, "")</f>
        <v>0</v>
      </c>
      <c r="E155" s="5">
        <f>IF(AND('5. Wage &amp; FTE Reductions'!X158 &lt;&gt; "", E154 &lt;&gt; ""),'5. Wage &amp; FTE Reductions'!X158,"")</f>
        <v>0</v>
      </c>
      <c r="F155" s="3" t="str">
        <f>IF('2.Census &amp; Reference Benchmarks'!T158 = "", "",'2.Census &amp; Reference Benchmarks'!T158)</f>
        <v/>
      </c>
    </row>
    <row r="156" spans="1:6" x14ac:dyDescent="0.25">
      <c r="A156" s="51" t="str">
        <f>IF('2.Census &amp; Reference Benchmarks'!E159&lt;&gt;"",_xlfn.CONCAT('2.Census &amp; Reference Benchmarks'!E159," ",'2.Census &amp; Reference Benchmarks'!F159), "")</f>
        <v/>
      </c>
      <c r="B156" s="168" t="str">
        <f>IF('2.Census &amp; Reference Benchmarks'!D159 &lt;&gt; "", '2.Census &amp; Reference Benchmarks'!D159,"")</f>
        <v/>
      </c>
      <c r="C156" s="2">
        <f>IFERROR(MIN( 46154,IF(AND('5. Wage &amp; FTE Reductions'!S159 &lt;&gt; "",C155 &lt;&gt; ""),'5. Wage &amp; FTE Reductions'!S159, "")),"")</f>
        <v>0</v>
      </c>
      <c r="D156" s="4">
        <f>IF(AND('5. Wage &amp; FTE Reductions'!AZ159 &lt;&gt; "", D155 &lt;&gt; ""),'5. Wage &amp; FTE Reductions'!AZ159, "")</f>
        <v>0</v>
      </c>
      <c r="E156" s="5">
        <f>IF(AND('5. Wage &amp; FTE Reductions'!X159 &lt;&gt; "", E155 &lt;&gt; ""),'5. Wage &amp; FTE Reductions'!X159,"")</f>
        <v>0</v>
      </c>
      <c r="F156" s="3" t="str">
        <f>IF('2.Census &amp; Reference Benchmarks'!T159 = "", "",'2.Census &amp; Reference Benchmarks'!T159)</f>
        <v/>
      </c>
    </row>
    <row r="157" spans="1:6" x14ac:dyDescent="0.25">
      <c r="A157" s="51" t="str">
        <f>IF('2.Census &amp; Reference Benchmarks'!E160&lt;&gt;"",_xlfn.CONCAT('2.Census &amp; Reference Benchmarks'!E160," ",'2.Census &amp; Reference Benchmarks'!F160), "")</f>
        <v/>
      </c>
      <c r="B157" s="168" t="str">
        <f>IF('2.Census &amp; Reference Benchmarks'!D160 &lt;&gt; "", '2.Census &amp; Reference Benchmarks'!D160,"")</f>
        <v/>
      </c>
      <c r="C157" s="2">
        <f>IFERROR(MIN( 46154,IF(AND('5. Wage &amp; FTE Reductions'!S160 &lt;&gt; "",C156 &lt;&gt; ""),'5. Wage &amp; FTE Reductions'!S160, "")),"")</f>
        <v>0</v>
      </c>
      <c r="D157" s="4">
        <f>IF(AND('5. Wage &amp; FTE Reductions'!AZ160 &lt;&gt; "", D156 &lt;&gt; ""),'5. Wage &amp; FTE Reductions'!AZ160, "")</f>
        <v>0</v>
      </c>
      <c r="E157" s="5">
        <f>IF(AND('5. Wage &amp; FTE Reductions'!X160 &lt;&gt; "", E156 &lt;&gt; ""),'5. Wage &amp; FTE Reductions'!X160,"")</f>
        <v>0</v>
      </c>
      <c r="F157" s="3" t="str">
        <f>IF('2.Census &amp; Reference Benchmarks'!T160 = "", "",'2.Census &amp; Reference Benchmarks'!T160)</f>
        <v/>
      </c>
    </row>
    <row r="158" spans="1:6" x14ac:dyDescent="0.25">
      <c r="A158" s="51" t="str">
        <f>IF('2.Census &amp; Reference Benchmarks'!E161&lt;&gt;"",_xlfn.CONCAT('2.Census &amp; Reference Benchmarks'!E161," ",'2.Census &amp; Reference Benchmarks'!F161), "")</f>
        <v/>
      </c>
      <c r="B158" s="168" t="str">
        <f>IF('2.Census &amp; Reference Benchmarks'!D161 &lt;&gt; "", '2.Census &amp; Reference Benchmarks'!D161,"")</f>
        <v/>
      </c>
      <c r="C158" s="2">
        <f>IFERROR(MIN( 46154,IF(AND('5. Wage &amp; FTE Reductions'!S161 &lt;&gt; "",C157 &lt;&gt; ""),'5. Wage &amp; FTE Reductions'!S161, "")),"")</f>
        <v>0</v>
      </c>
      <c r="D158" s="4">
        <f>IF(AND('5. Wage &amp; FTE Reductions'!AZ161 &lt;&gt; "", D157 &lt;&gt; ""),'5. Wage &amp; FTE Reductions'!AZ161, "")</f>
        <v>0</v>
      </c>
      <c r="E158" s="5">
        <f>IF(AND('5. Wage &amp; FTE Reductions'!X161 &lt;&gt; "", E157 &lt;&gt; ""),'5. Wage &amp; FTE Reductions'!X161,"")</f>
        <v>0</v>
      </c>
      <c r="F158" s="3" t="str">
        <f>IF('2.Census &amp; Reference Benchmarks'!T161 = "", "",'2.Census &amp; Reference Benchmarks'!T161)</f>
        <v/>
      </c>
    </row>
    <row r="159" spans="1:6" x14ac:dyDescent="0.25">
      <c r="A159" s="51" t="str">
        <f>IF('2.Census &amp; Reference Benchmarks'!E162&lt;&gt;"",_xlfn.CONCAT('2.Census &amp; Reference Benchmarks'!E162," ",'2.Census &amp; Reference Benchmarks'!F162), "")</f>
        <v/>
      </c>
      <c r="B159" s="168" t="str">
        <f>IF('2.Census &amp; Reference Benchmarks'!D162 &lt;&gt; "", '2.Census &amp; Reference Benchmarks'!D162,"")</f>
        <v/>
      </c>
      <c r="C159" s="2">
        <f>IFERROR(MIN( 46154,IF(AND('5. Wage &amp; FTE Reductions'!S162 &lt;&gt; "",C158 &lt;&gt; ""),'5. Wage &amp; FTE Reductions'!S162, "")),"")</f>
        <v>0</v>
      </c>
      <c r="D159" s="4">
        <f>IF(AND('5. Wage &amp; FTE Reductions'!AZ162 &lt;&gt; "", D158 &lt;&gt; ""),'5. Wage &amp; FTE Reductions'!AZ162, "")</f>
        <v>0</v>
      </c>
      <c r="E159" s="5">
        <f>IF(AND('5. Wage &amp; FTE Reductions'!X162 &lt;&gt; "", E158 &lt;&gt; ""),'5. Wage &amp; FTE Reductions'!X162,"")</f>
        <v>0</v>
      </c>
      <c r="F159" s="3" t="str">
        <f>IF('2.Census &amp; Reference Benchmarks'!T162 = "", "",'2.Census &amp; Reference Benchmarks'!T162)</f>
        <v/>
      </c>
    </row>
    <row r="160" spans="1:6" x14ac:dyDescent="0.25">
      <c r="A160" s="51" t="str">
        <f>IF('2.Census &amp; Reference Benchmarks'!E163&lt;&gt;"",_xlfn.CONCAT('2.Census &amp; Reference Benchmarks'!E163," ",'2.Census &amp; Reference Benchmarks'!F163), "")</f>
        <v/>
      </c>
      <c r="B160" s="168" t="str">
        <f>IF('2.Census &amp; Reference Benchmarks'!D163 &lt;&gt; "", '2.Census &amp; Reference Benchmarks'!D163,"")</f>
        <v/>
      </c>
      <c r="C160" s="2">
        <f>IFERROR(MIN( 46154,IF(AND('5. Wage &amp; FTE Reductions'!S163 &lt;&gt; "",C159 &lt;&gt; ""),'5. Wage &amp; FTE Reductions'!S163, "")),"")</f>
        <v>0</v>
      </c>
      <c r="D160" s="4">
        <f>IF(AND('5. Wage &amp; FTE Reductions'!AZ163 &lt;&gt; "", D159 &lt;&gt; ""),'5. Wage &amp; FTE Reductions'!AZ163, "")</f>
        <v>0</v>
      </c>
      <c r="E160" s="5">
        <f>IF(AND('5. Wage &amp; FTE Reductions'!X163 &lt;&gt; "", E159 &lt;&gt; ""),'5. Wage &amp; FTE Reductions'!X163,"")</f>
        <v>0</v>
      </c>
      <c r="F160" s="3" t="str">
        <f>IF('2.Census &amp; Reference Benchmarks'!T163 = "", "",'2.Census &amp; Reference Benchmarks'!T163)</f>
        <v/>
      </c>
    </row>
    <row r="161" spans="1:6" x14ac:dyDescent="0.25">
      <c r="A161" s="51" t="str">
        <f>IF('2.Census &amp; Reference Benchmarks'!E164&lt;&gt;"",_xlfn.CONCAT('2.Census &amp; Reference Benchmarks'!E164," ",'2.Census &amp; Reference Benchmarks'!F164), "")</f>
        <v/>
      </c>
      <c r="B161" s="168" t="str">
        <f>IF('2.Census &amp; Reference Benchmarks'!D164 &lt;&gt; "", '2.Census &amp; Reference Benchmarks'!D164,"")</f>
        <v/>
      </c>
      <c r="C161" s="2">
        <f>IFERROR(MIN( 46154,IF(AND('5. Wage &amp; FTE Reductions'!S164 &lt;&gt; "",C160 &lt;&gt; ""),'5. Wage &amp; FTE Reductions'!S164, "")),"")</f>
        <v>0</v>
      </c>
      <c r="D161" s="4">
        <f>IF(AND('5. Wage &amp; FTE Reductions'!AZ164 &lt;&gt; "", D160 &lt;&gt; ""),'5. Wage &amp; FTE Reductions'!AZ164, "")</f>
        <v>0</v>
      </c>
      <c r="E161" s="5">
        <f>IF(AND('5. Wage &amp; FTE Reductions'!X164 &lt;&gt; "", E160 &lt;&gt; ""),'5. Wage &amp; FTE Reductions'!X164,"")</f>
        <v>0</v>
      </c>
      <c r="F161" s="3" t="str">
        <f>IF('2.Census &amp; Reference Benchmarks'!T164 = "", "",'2.Census &amp; Reference Benchmarks'!T164)</f>
        <v/>
      </c>
    </row>
    <row r="162" spans="1:6" x14ac:dyDescent="0.25">
      <c r="A162" s="51" t="str">
        <f>IF('2.Census &amp; Reference Benchmarks'!E165&lt;&gt;"",_xlfn.CONCAT('2.Census &amp; Reference Benchmarks'!E165," ",'2.Census &amp; Reference Benchmarks'!F165), "")</f>
        <v/>
      </c>
      <c r="B162" s="168" t="str">
        <f>IF('2.Census &amp; Reference Benchmarks'!D165 &lt;&gt; "", '2.Census &amp; Reference Benchmarks'!D165,"")</f>
        <v/>
      </c>
      <c r="C162" s="2">
        <f>IFERROR(MIN( 46154,IF(AND('5. Wage &amp; FTE Reductions'!S165 &lt;&gt; "",C161 &lt;&gt; ""),'5. Wage &amp; FTE Reductions'!S165, "")),"")</f>
        <v>0</v>
      </c>
      <c r="D162" s="4">
        <f>IF(AND('5. Wage &amp; FTE Reductions'!AZ165 &lt;&gt; "", D161 &lt;&gt; ""),'5. Wage &amp; FTE Reductions'!AZ165, "")</f>
        <v>0</v>
      </c>
      <c r="E162" s="5">
        <f>IF(AND('5. Wage &amp; FTE Reductions'!X165 &lt;&gt; "", E161 &lt;&gt; ""),'5. Wage &amp; FTE Reductions'!X165,"")</f>
        <v>0</v>
      </c>
      <c r="F162" s="3" t="str">
        <f>IF('2.Census &amp; Reference Benchmarks'!T165 = "", "",'2.Census &amp; Reference Benchmarks'!T165)</f>
        <v/>
      </c>
    </row>
    <row r="163" spans="1:6" x14ac:dyDescent="0.25">
      <c r="A163" s="51" t="str">
        <f>IF('2.Census &amp; Reference Benchmarks'!E166&lt;&gt;"",_xlfn.CONCAT('2.Census &amp; Reference Benchmarks'!E166," ",'2.Census &amp; Reference Benchmarks'!F166), "")</f>
        <v/>
      </c>
      <c r="B163" s="168" t="str">
        <f>IF('2.Census &amp; Reference Benchmarks'!D166 &lt;&gt; "", '2.Census &amp; Reference Benchmarks'!D166,"")</f>
        <v/>
      </c>
      <c r="C163" s="2">
        <f>IFERROR(MIN( 46154,IF(AND('5. Wage &amp; FTE Reductions'!S166 &lt;&gt; "",C162 &lt;&gt; ""),'5. Wage &amp; FTE Reductions'!S166, "")),"")</f>
        <v>0</v>
      </c>
      <c r="D163" s="4">
        <f>IF(AND('5. Wage &amp; FTE Reductions'!AZ166 &lt;&gt; "", D162 &lt;&gt; ""),'5. Wage &amp; FTE Reductions'!AZ166, "")</f>
        <v>0</v>
      </c>
      <c r="E163" s="5">
        <f>IF(AND('5. Wage &amp; FTE Reductions'!X166 &lt;&gt; "", E162 &lt;&gt; ""),'5. Wage &amp; FTE Reductions'!X166,"")</f>
        <v>0</v>
      </c>
      <c r="F163" s="3" t="str">
        <f>IF('2.Census &amp; Reference Benchmarks'!T166 = "", "",'2.Census &amp; Reference Benchmarks'!T166)</f>
        <v/>
      </c>
    </row>
    <row r="164" spans="1:6" x14ac:dyDescent="0.25">
      <c r="A164" s="51" t="str">
        <f>IF('2.Census &amp; Reference Benchmarks'!E167&lt;&gt;"",_xlfn.CONCAT('2.Census &amp; Reference Benchmarks'!E167," ",'2.Census &amp; Reference Benchmarks'!F167), "")</f>
        <v/>
      </c>
      <c r="B164" s="168" t="str">
        <f>IF('2.Census &amp; Reference Benchmarks'!D167 &lt;&gt; "", '2.Census &amp; Reference Benchmarks'!D167,"")</f>
        <v/>
      </c>
      <c r="C164" s="2">
        <f>IFERROR(MIN( 46154,IF(AND('5. Wage &amp; FTE Reductions'!S167 &lt;&gt; "",C163 &lt;&gt; ""),'5. Wage &amp; FTE Reductions'!S167, "")),"")</f>
        <v>0</v>
      </c>
      <c r="D164" s="4">
        <f>IF(AND('5. Wage &amp; FTE Reductions'!AZ167 &lt;&gt; "", D163 &lt;&gt; ""),'5. Wage &amp; FTE Reductions'!AZ167, "")</f>
        <v>0</v>
      </c>
      <c r="E164" s="5">
        <f>IF(AND('5. Wage &amp; FTE Reductions'!X167 &lt;&gt; "", E163 &lt;&gt; ""),'5. Wage &amp; FTE Reductions'!X167,"")</f>
        <v>0</v>
      </c>
      <c r="F164" s="3" t="str">
        <f>IF('2.Census &amp; Reference Benchmarks'!T167 = "", "",'2.Census &amp; Reference Benchmarks'!T167)</f>
        <v/>
      </c>
    </row>
    <row r="165" spans="1:6" x14ac:dyDescent="0.25">
      <c r="A165" s="51" t="str">
        <f>IF('2.Census &amp; Reference Benchmarks'!E168&lt;&gt;"",_xlfn.CONCAT('2.Census &amp; Reference Benchmarks'!E168," ",'2.Census &amp; Reference Benchmarks'!F168), "")</f>
        <v/>
      </c>
      <c r="B165" s="168" t="str">
        <f>IF('2.Census &amp; Reference Benchmarks'!D168 &lt;&gt; "", '2.Census &amp; Reference Benchmarks'!D168,"")</f>
        <v/>
      </c>
      <c r="C165" s="2">
        <f>IFERROR(MIN( 46154,IF(AND('5. Wage &amp; FTE Reductions'!S168 &lt;&gt; "",C164 &lt;&gt; ""),'5. Wage &amp; FTE Reductions'!S168, "")),"")</f>
        <v>0</v>
      </c>
      <c r="D165" s="4">
        <f>IF(AND('5. Wage &amp; FTE Reductions'!AZ168 &lt;&gt; "", D164 &lt;&gt; ""),'5. Wage &amp; FTE Reductions'!AZ168, "")</f>
        <v>0</v>
      </c>
      <c r="E165" s="5">
        <f>IF(AND('5. Wage &amp; FTE Reductions'!X168 &lt;&gt; "", E164 &lt;&gt; ""),'5. Wage &amp; FTE Reductions'!X168,"")</f>
        <v>0</v>
      </c>
      <c r="F165" s="3" t="str">
        <f>IF('2.Census &amp; Reference Benchmarks'!T168 = "", "",'2.Census &amp; Reference Benchmarks'!T168)</f>
        <v/>
      </c>
    </row>
    <row r="166" spans="1:6" x14ac:dyDescent="0.25">
      <c r="A166" s="51" t="str">
        <f>IF('2.Census &amp; Reference Benchmarks'!E169&lt;&gt;"",_xlfn.CONCAT('2.Census &amp; Reference Benchmarks'!E169," ",'2.Census &amp; Reference Benchmarks'!F169), "")</f>
        <v/>
      </c>
      <c r="B166" s="168" t="str">
        <f>IF('2.Census &amp; Reference Benchmarks'!D169 &lt;&gt; "", '2.Census &amp; Reference Benchmarks'!D169,"")</f>
        <v/>
      </c>
      <c r="C166" s="2">
        <f>IFERROR(MIN( 46154,IF(AND('5. Wage &amp; FTE Reductions'!S169 &lt;&gt; "",C165 &lt;&gt; ""),'5. Wage &amp; FTE Reductions'!S169, "")),"")</f>
        <v>0</v>
      </c>
      <c r="D166" s="4">
        <f>IF(AND('5. Wage &amp; FTE Reductions'!AZ169 &lt;&gt; "", D165 &lt;&gt; ""),'5. Wage &amp; FTE Reductions'!AZ169, "")</f>
        <v>0</v>
      </c>
      <c r="E166" s="5">
        <f>IF(AND('5. Wage &amp; FTE Reductions'!X169 &lt;&gt; "", E165 &lt;&gt; ""),'5. Wage &amp; FTE Reductions'!X169,"")</f>
        <v>0</v>
      </c>
      <c r="F166" s="3" t="str">
        <f>IF('2.Census &amp; Reference Benchmarks'!T169 = "", "",'2.Census &amp; Reference Benchmarks'!T169)</f>
        <v/>
      </c>
    </row>
    <row r="167" spans="1:6" x14ac:dyDescent="0.25">
      <c r="A167" s="51" t="str">
        <f>IF('2.Census &amp; Reference Benchmarks'!E170&lt;&gt;"",_xlfn.CONCAT('2.Census &amp; Reference Benchmarks'!E170," ",'2.Census &amp; Reference Benchmarks'!F170), "")</f>
        <v/>
      </c>
      <c r="B167" s="168" t="str">
        <f>IF('2.Census &amp; Reference Benchmarks'!D170 &lt;&gt; "", '2.Census &amp; Reference Benchmarks'!D170,"")</f>
        <v/>
      </c>
      <c r="C167" s="2">
        <f>IFERROR(MIN( 46154,IF(AND('5. Wage &amp; FTE Reductions'!S170 &lt;&gt; "",C166 &lt;&gt; ""),'5. Wage &amp; FTE Reductions'!S170, "")),"")</f>
        <v>0</v>
      </c>
      <c r="D167" s="4">
        <f>IF(AND('5. Wage &amp; FTE Reductions'!AZ170 &lt;&gt; "", D166 &lt;&gt; ""),'5. Wage &amp; FTE Reductions'!AZ170, "")</f>
        <v>0</v>
      </c>
      <c r="E167" s="5">
        <f>IF(AND('5. Wage &amp; FTE Reductions'!X170 &lt;&gt; "", E166 &lt;&gt; ""),'5. Wage &amp; FTE Reductions'!X170,"")</f>
        <v>0</v>
      </c>
      <c r="F167" s="3" t="str">
        <f>IF('2.Census &amp; Reference Benchmarks'!T170 = "", "",'2.Census &amp; Reference Benchmarks'!T170)</f>
        <v/>
      </c>
    </row>
    <row r="168" spans="1:6" x14ac:dyDescent="0.25">
      <c r="A168" s="51" t="str">
        <f>IF('2.Census &amp; Reference Benchmarks'!E171&lt;&gt;"",_xlfn.CONCAT('2.Census &amp; Reference Benchmarks'!E171," ",'2.Census &amp; Reference Benchmarks'!F171), "")</f>
        <v/>
      </c>
      <c r="B168" s="168" t="str">
        <f>IF('2.Census &amp; Reference Benchmarks'!D171 &lt;&gt; "", '2.Census &amp; Reference Benchmarks'!D171,"")</f>
        <v/>
      </c>
      <c r="C168" s="2">
        <f>IFERROR(MIN( 46154,IF(AND('5. Wage &amp; FTE Reductions'!S171 &lt;&gt; "",C167 &lt;&gt; ""),'5. Wage &amp; FTE Reductions'!S171, "")),"")</f>
        <v>0</v>
      </c>
      <c r="D168" s="4">
        <f>IF(AND('5. Wage &amp; FTE Reductions'!AZ171 &lt;&gt; "", D167 &lt;&gt; ""),'5. Wage &amp; FTE Reductions'!AZ171, "")</f>
        <v>0</v>
      </c>
      <c r="E168" s="5">
        <f>IF(AND('5. Wage &amp; FTE Reductions'!X171 &lt;&gt; "", E167 &lt;&gt; ""),'5. Wage &amp; FTE Reductions'!X171,"")</f>
        <v>0</v>
      </c>
      <c r="F168" s="3" t="str">
        <f>IF('2.Census &amp; Reference Benchmarks'!T171 = "", "",'2.Census &amp; Reference Benchmarks'!T171)</f>
        <v/>
      </c>
    </row>
    <row r="169" spans="1:6" x14ac:dyDescent="0.25">
      <c r="A169" s="51" t="str">
        <f>IF('2.Census &amp; Reference Benchmarks'!E172&lt;&gt;"",_xlfn.CONCAT('2.Census &amp; Reference Benchmarks'!E172," ",'2.Census &amp; Reference Benchmarks'!F172), "")</f>
        <v/>
      </c>
      <c r="B169" s="168" t="str">
        <f>IF('2.Census &amp; Reference Benchmarks'!D172 &lt;&gt; "", '2.Census &amp; Reference Benchmarks'!D172,"")</f>
        <v/>
      </c>
      <c r="C169" s="2">
        <f>IFERROR(MIN( 46154,IF(AND('5. Wage &amp; FTE Reductions'!S172 &lt;&gt; "",C168 &lt;&gt; ""),'5. Wage &amp; FTE Reductions'!S172, "")),"")</f>
        <v>0</v>
      </c>
      <c r="D169" s="4">
        <f>IF(AND('5. Wage &amp; FTE Reductions'!AZ172 &lt;&gt; "", D168 &lt;&gt; ""),'5. Wage &amp; FTE Reductions'!AZ172, "")</f>
        <v>0</v>
      </c>
      <c r="E169" s="5">
        <f>IF(AND('5. Wage &amp; FTE Reductions'!X172 &lt;&gt; "", E168 &lt;&gt; ""),'5. Wage &amp; FTE Reductions'!X172,"")</f>
        <v>0</v>
      </c>
      <c r="F169" s="3" t="str">
        <f>IF('2.Census &amp; Reference Benchmarks'!T172 = "", "",'2.Census &amp; Reference Benchmarks'!T172)</f>
        <v/>
      </c>
    </row>
    <row r="170" spans="1:6" x14ac:dyDescent="0.25">
      <c r="A170" s="51" t="str">
        <f>IF('2.Census &amp; Reference Benchmarks'!E173&lt;&gt;"",_xlfn.CONCAT('2.Census &amp; Reference Benchmarks'!E173," ",'2.Census &amp; Reference Benchmarks'!F173), "")</f>
        <v/>
      </c>
      <c r="B170" s="168" t="str">
        <f>IF('2.Census &amp; Reference Benchmarks'!D173 &lt;&gt; "", '2.Census &amp; Reference Benchmarks'!D173,"")</f>
        <v/>
      </c>
      <c r="C170" s="2">
        <f>IFERROR(MIN( 46154,IF(AND('5. Wage &amp; FTE Reductions'!S173 &lt;&gt; "",C169 &lt;&gt; ""),'5. Wage &amp; FTE Reductions'!S173, "")),"")</f>
        <v>0</v>
      </c>
      <c r="D170" s="4">
        <f>IF(AND('5. Wage &amp; FTE Reductions'!AZ173 &lt;&gt; "", D169 &lt;&gt; ""),'5. Wage &amp; FTE Reductions'!AZ173, "")</f>
        <v>0</v>
      </c>
      <c r="E170" s="5">
        <f>IF(AND('5. Wage &amp; FTE Reductions'!X173 &lt;&gt; "", E169 &lt;&gt; ""),'5. Wage &amp; FTE Reductions'!X173,"")</f>
        <v>0</v>
      </c>
      <c r="F170" s="3" t="str">
        <f>IF('2.Census &amp; Reference Benchmarks'!T173 = "", "",'2.Census &amp; Reference Benchmarks'!T173)</f>
        <v/>
      </c>
    </row>
    <row r="171" spans="1:6" x14ac:dyDescent="0.25">
      <c r="A171" s="51" t="str">
        <f>IF('2.Census &amp; Reference Benchmarks'!E174&lt;&gt;"",_xlfn.CONCAT('2.Census &amp; Reference Benchmarks'!E174," ",'2.Census &amp; Reference Benchmarks'!F174), "")</f>
        <v/>
      </c>
      <c r="B171" s="168" t="str">
        <f>IF('2.Census &amp; Reference Benchmarks'!D174 &lt;&gt; "", '2.Census &amp; Reference Benchmarks'!D174,"")</f>
        <v/>
      </c>
      <c r="C171" s="2">
        <f>IFERROR(MIN( 46154,IF(AND('5. Wage &amp; FTE Reductions'!S174 &lt;&gt; "",C170 &lt;&gt; ""),'5. Wage &amp; FTE Reductions'!S174, "")),"")</f>
        <v>0</v>
      </c>
      <c r="D171" s="4">
        <f>IF(AND('5. Wage &amp; FTE Reductions'!AZ174 &lt;&gt; "", D170 &lt;&gt; ""),'5. Wage &amp; FTE Reductions'!AZ174, "")</f>
        <v>0</v>
      </c>
      <c r="E171" s="5">
        <f>IF(AND('5. Wage &amp; FTE Reductions'!X174 &lt;&gt; "", E170 &lt;&gt; ""),'5. Wage &amp; FTE Reductions'!X174,"")</f>
        <v>0</v>
      </c>
      <c r="F171" s="3" t="str">
        <f>IF('2.Census &amp; Reference Benchmarks'!T174 = "", "",'2.Census &amp; Reference Benchmarks'!T174)</f>
        <v/>
      </c>
    </row>
    <row r="172" spans="1:6" x14ac:dyDescent="0.25">
      <c r="A172" s="51" t="str">
        <f>IF('2.Census &amp; Reference Benchmarks'!E175&lt;&gt;"",_xlfn.CONCAT('2.Census &amp; Reference Benchmarks'!E175," ",'2.Census &amp; Reference Benchmarks'!F175), "")</f>
        <v/>
      </c>
      <c r="B172" s="168" t="str">
        <f>IF('2.Census &amp; Reference Benchmarks'!D175 &lt;&gt; "", '2.Census &amp; Reference Benchmarks'!D175,"")</f>
        <v/>
      </c>
      <c r="C172" s="2">
        <f>IFERROR(MIN( 46154,IF(AND('5. Wage &amp; FTE Reductions'!S175 &lt;&gt; "",C171 &lt;&gt; ""),'5. Wage &amp; FTE Reductions'!S175, "")),"")</f>
        <v>0</v>
      </c>
      <c r="D172" s="4">
        <f>IF(AND('5. Wage &amp; FTE Reductions'!AZ175 &lt;&gt; "", D171 &lt;&gt; ""),'5. Wage &amp; FTE Reductions'!AZ175, "")</f>
        <v>0</v>
      </c>
      <c r="E172" s="5">
        <f>IF(AND('5. Wage &amp; FTE Reductions'!X175 &lt;&gt; "", E171 &lt;&gt; ""),'5. Wage &amp; FTE Reductions'!X175,"")</f>
        <v>0</v>
      </c>
      <c r="F172" s="3" t="str">
        <f>IF('2.Census &amp; Reference Benchmarks'!T175 = "", "",'2.Census &amp; Reference Benchmarks'!T175)</f>
        <v/>
      </c>
    </row>
    <row r="173" spans="1:6" x14ac:dyDescent="0.25">
      <c r="A173" s="51" t="str">
        <f>IF('2.Census &amp; Reference Benchmarks'!E176&lt;&gt;"",_xlfn.CONCAT('2.Census &amp; Reference Benchmarks'!E176," ",'2.Census &amp; Reference Benchmarks'!F176), "")</f>
        <v/>
      </c>
      <c r="B173" s="168" t="str">
        <f>IF('2.Census &amp; Reference Benchmarks'!D176 &lt;&gt; "", '2.Census &amp; Reference Benchmarks'!D176,"")</f>
        <v/>
      </c>
      <c r="C173" s="2">
        <f>IFERROR(MIN( 46154,IF(AND('5. Wage &amp; FTE Reductions'!S176 &lt;&gt; "",C172 &lt;&gt; ""),'5. Wage &amp; FTE Reductions'!S176, "")),"")</f>
        <v>0</v>
      </c>
      <c r="D173" s="4">
        <f>IF(AND('5. Wage &amp; FTE Reductions'!AZ176 &lt;&gt; "", D172 &lt;&gt; ""),'5. Wage &amp; FTE Reductions'!AZ176, "")</f>
        <v>0</v>
      </c>
      <c r="E173" s="5">
        <f>IF(AND('5. Wage &amp; FTE Reductions'!X176 &lt;&gt; "", E172 &lt;&gt; ""),'5. Wage &amp; FTE Reductions'!X176,"")</f>
        <v>0</v>
      </c>
      <c r="F173" s="3" t="str">
        <f>IF('2.Census &amp; Reference Benchmarks'!T176 = "", "",'2.Census &amp; Reference Benchmarks'!T176)</f>
        <v/>
      </c>
    </row>
    <row r="174" spans="1:6" x14ac:dyDescent="0.25">
      <c r="A174" s="51" t="str">
        <f>IF('2.Census &amp; Reference Benchmarks'!E177&lt;&gt;"",_xlfn.CONCAT('2.Census &amp; Reference Benchmarks'!E177," ",'2.Census &amp; Reference Benchmarks'!F177), "")</f>
        <v/>
      </c>
      <c r="B174" s="168" t="str">
        <f>IF('2.Census &amp; Reference Benchmarks'!D177 &lt;&gt; "", '2.Census &amp; Reference Benchmarks'!D177,"")</f>
        <v/>
      </c>
      <c r="C174" s="2">
        <f>IFERROR(MIN( 46154,IF(AND('5. Wage &amp; FTE Reductions'!S177 &lt;&gt; "",C173 &lt;&gt; ""),'5. Wage &amp; FTE Reductions'!S177, "")),"")</f>
        <v>0</v>
      </c>
      <c r="D174" s="4">
        <f>IF(AND('5. Wage &amp; FTE Reductions'!AZ177 &lt;&gt; "", D173 &lt;&gt; ""),'5. Wage &amp; FTE Reductions'!AZ177, "")</f>
        <v>0</v>
      </c>
      <c r="E174" s="5">
        <f>IF(AND('5. Wage &amp; FTE Reductions'!X177 &lt;&gt; "", E173 &lt;&gt; ""),'5. Wage &amp; FTE Reductions'!X177,"")</f>
        <v>0</v>
      </c>
      <c r="F174" s="3" t="str">
        <f>IF('2.Census &amp; Reference Benchmarks'!T177 = "", "",'2.Census &amp; Reference Benchmarks'!T177)</f>
        <v/>
      </c>
    </row>
    <row r="175" spans="1:6" x14ac:dyDescent="0.25">
      <c r="A175" s="51" t="str">
        <f>IF('2.Census &amp; Reference Benchmarks'!E178&lt;&gt;"",_xlfn.CONCAT('2.Census &amp; Reference Benchmarks'!E178," ",'2.Census &amp; Reference Benchmarks'!F178), "")</f>
        <v/>
      </c>
      <c r="B175" s="168" t="str">
        <f>IF('2.Census &amp; Reference Benchmarks'!D178 &lt;&gt; "", '2.Census &amp; Reference Benchmarks'!D178,"")</f>
        <v/>
      </c>
      <c r="C175" s="2">
        <f>IFERROR(MIN( 46154,IF(AND('5. Wage &amp; FTE Reductions'!S178 &lt;&gt; "",C174 &lt;&gt; ""),'5. Wage &amp; FTE Reductions'!S178, "")),"")</f>
        <v>0</v>
      </c>
      <c r="D175" s="4">
        <f>IF(AND('5. Wage &amp; FTE Reductions'!AZ178 &lt;&gt; "", D174 &lt;&gt; ""),'5. Wage &amp; FTE Reductions'!AZ178, "")</f>
        <v>0</v>
      </c>
      <c r="E175" s="5">
        <f>IF(AND('5. Wage &amp; FTE Reductions'!X178 &lt;&gt; "", E174 &lt;&gt; ""),'5. Wage &amp; FTE Reductions'!X178,"")</f>
        <v>0</v>
      </c>
      <c r="F175" s="3" t="str">
        <f>IF('2.Census &amp; Reference Benchmarks'!T178 = "", "",'2.Census &amp; Reference Benchmarks'!T178)</f>
        <v/>
      </c>
    </row>
    <row r="176" spans="1:6" x14ac:dyDescent="0.25">
      <c r="A176" s="51" t="str">
        <f>IF('2.Census &amp; Reference Benchmarks'!E179&lt;&gt;"",_xlfn.CONCAT('2.Census &amp; Reference Benchmarks'!E179," ",'2.Census &amp; Reference Benchmarks'!F179), "")</f>
        <v/>
      </c>
      <c r="B176" s="168" t="str">
        <f>IF('2.Census &amp; Reference Benchmarks'!D179 &lt;&gt; "", '2.Census &amp; Reference Benchmarks'!D179,"")</f>
        <v/>
      </c>
      <c r="C176" s="2">
        <f>IFERROR(MIN( 46154,IF(AND('5. Wage &amp; FTE Reductions'!S179 &lt;&gt; "",C175 &lt;&gt; ""),'5. Wage &amp; FTE Reductions'!S179, "")),"")</f>
        <v>0</v>
      </c>
      <c r="D176" s="4">
        <f>IF(AND('5. Wage &amp; FTE Reductions'!AZ179 &lt;&gt; "", D175 &lt;&gt; ""),'5. Wage &amp; FTE Reductions'!AZ179, "")</f>
        <v>0</v>
      </c>
      <c r="E176" s="5">
        <f>IF(AND('5. Wage &amp; FTE Reductions'!X179 &lt;&gt; "", E175 &lt;&gt; ""),'5. Wage &amp; FTE Reductions'!X179,"")</f>
        <v>0</v>
      </c>
      <c r="F176" s="3" t="str">
        <f>IF('2.Census &amp; Reference Benchmarks'!T179 = "", "",'2.Census &amp; Reference Benchmarks'!T179)</f>
        <v/>
      </c>
    </row>
    <row r="177" spans="1:6" x14ac:dyDescent="0.25">
      <c r="A177" s="51" t="str">
        <f>IF('2.Census &amp; Reference Benchmarks'!E180&lt;&gt;"",_xlfn.CONCAT('2.Census &amp; Reference Benchmarks'!E180," ",'2.Census &amp; Reference Benchmarks'!F180), "")</f>
        <v/>
      </c>
      <c r="B177" s="168" t="str">
        <f>IF('2.Census &amp; Reference Benchmarks'!D180 &lt;&gt; "", '2.Census &amp; Reference Benchmarks'!D180,"")</f>
        <v/>
      </c>
      <c r="C177" s="2">
        <f>IFERROR(MIN( 46154,IF(AND('5. Wage &amp; FTE Reductions'!S180 &lt;&gt; "",C176 &lt;&gt; ""),'5. Wage &amp; FTE Reductions'!S180, "")),"")</f>
        <v>0</v>
      </c>
      <c r="D177" s="4">
        <f>IF(AND('5. Wage &amp; FTE Reductions'!AZ180 &lt;&gt; "", D176 &lt;&gt; ""),'5. Wage &amp; FTE Reductions'!AZ180, "")</f>
        <v>0</v>
      </c>
      <c r="E177" s="5">
        <f>IF(AND('5. Wage &amp; FTE Reductions'!X180 &lt;&gt; "", E176 &lt;&gt; ""),'5. Wage &amp; FTE Reductions'!X180,"")</f>
        <v>0</v>
      </c>
      <c r="F177" s="3" t="str">
        <f>IF('2.Census &amp; Reference Benchmarks'!T180 = "", "",'2.Census &amp; Reference Benchmarks'!T180)</f>
        <v/>
      </c>
    </row>
    <row r="178" spans="1:6" x14ac:dyDescent="0.25">
      <c r="A178" s="51" t="str">
        <f>IF('2.Census &amp; Reference Benchmarks'!E181&lt;&gt;"",_xlfn.CONCAT('2.Census &amp; Reference Benchmarks'!E181," ",'2.Census &amp; Reference Benchmarks'!F181), "")</f>
        <v/>
      </c>
      <c r="B178" s="168" t="str">
        <f>IF('2.Census &amp; Reference Benchmarks'!D181 &lt;&gt; "", '2.Census &amp; Reference Benchmarks'!D181,"")</f>
        <v/>
      </c>
      <c r="C178" s="2">
        <f>IFERROR(MIN( 46154,IF(AND('5. Wage &amp; FTE Reductions'!S181 &lt;&gt; "",C177 &lt;&gt; ""),'5. Wage &amp; FTE Reductions'!S181, "")),"")</f>
        <v>0</v>
      </c>
      <c r="D178" s="4">
        <f>IF(AND('5. Wage &amp; FTE Reductions'!AZ181 &lt;&gt; "", D177 &lt;&gt; ""),'5. Wage &amp; FTE Reductions'!AZ181, "")</f>
        <v>0</v>
      </c>
      <c r="E178" s="5">
        <f>IF(AND('5. Wage &amp; FTE Reductions'!X181 &lt;&gt; "", E177 &lt;&gt; ""),'5. Wage &amp; FTE Reductions'!X181,"")</f>
        <v>0</v>
      </c>
      <c r="F178" s="3" t="str">
        <f>IF('2.Census &amp; Reference Benchmarks'!T181 = "", "",'2.Census &amp; Reference Benchmarks'!T181)</f>
        <v/>
      </c>
    </row>
    <row r="179" spans="1:6" x14ac:dyDescent="0.25">
      <c r="A179" s="51" t="str">
        <f>IF('2.Census &amp; Reference Benchmarks'!E182&lt;&gt;"",_xlfn.CONCAT('2.Census &amp; Reference Benchmarks'!E182," ",'2.Census &amp; Reference Benchmarks'!F182), "")</f>
        <v/>
      </c>
      <c r="B179" s="168" t="str">
        <f>IF('2.Census &amp; Reference Benchmarks'!D182 &lt;&gt; "", '2.Census &amp; Reference Benchmarks'!D182,"")</f>
        <v/>
      </c>
      <c r="C179" s="2">
        <f>IFERROR(MIN( 46154,IF(AND('5. Wage &amp; FTE Reductions'!S182 &lt;&gt; "",C178 &lt;&gt; ""),'5. Wage &amp; FTE Reductions'!S182, "")),"")</f>
        <v>0</v>
      </c>
      <c r="D179" s="4">
        <f>IF(AND('5. Wage &amp; FTE Reductions'!AZ182 &lt;&gt; "", D178 &lt;&gt; ""),'5. Wage &amp; FTE Reductions'!AZ182, "")</f>
        <v>0</v>
      </c>
      <c r="E179" s="5">
        <f>IF(AND('5. Wage &amp; FTE Reductions'!X182 &lt;&gt; "", E178 &lt;&gt; ""),'5. Wage &amp; FTE Reductions'!X182,"")</f>
        <v>0</v>
      </c>
      <c r="F179" s="3" t="str">
        <f>IF('2.Census &amp; Reference Benchmarks'!T182 = "", "",'2.Census &amp; Reference Benchmarks'!T182)</f>
        <v/>
      </c>
    </row>
    <row r="180" spans="1:6" x14ac:dyDescent="0.25">
      <c r="A180" s="51" t="str">
        <f>IF('2.Census &amp; Reference Benchmarks'!E183&lt;&gt;"",_xlfn.CONCAT('2.Census &amp; Reference Benchmarks'!E183," ",'2.Census &amp; Reference Benchmarks'!F183), "")</f>
        <v/>
      </c>
      <c r="B180" s="168" t="str">
        <f>IF('2.Census &amp; Reference Benchmarks'!D183 &lt;&gt; "", '2.Census &amp; Reference Benchmarks'!D183,"")</f>
        <v/>
      </c>
      <c r="C180" s="2">
        <f>IFERROR(MIN( 46154,IF(AND('5. Wage &amp; FTE Reductions'!S183 &lt;&gt; "",C179 &lt;&gt; ""),'5. Wage &amp; FTE Reductions'!S183, "")),"")</f>
        <v>0</v>
      </c>
      <c r="D180" s="4">
        <f>IF(AND('5. Wage &amp; FTE Reductions'!AZ183 &lt;&gt; "", D179 &lt;&gt; ""),'5. Wage &amp; FTE Reductions'!AZ183, "")</f>
        <v>0</v>
      </c>
      <c r="E180" s="5">
        <f>IF(AND('5. Wage &amp; FTE Reductions'!X183 &lt;&gt; "", E179 &lt;&gt; ""),'5. Wage &amp; FTE Reductions'!X183,"")</f>
        <v>0</v>
      </c>
      <c r="F180" s="3" t="str">
        <f>IF('2.Census &amp; Reference Benchmarks'!T183 = "", "",'2.Census &amp; Reference Benchmarks'!T183)</f>
        <v/>
      </c>
    </row>
    <row r="181" spans="1:6" x14ac:dyDescent="0.25">
      <c r="A181" s="51" t="str">
        <f>IF('2.Census &amp; Reference Benchmarks'!E184&lt;&gt;"",_xlfn.CONCAT('2.Census &amp; Reference Benchmarks'!E184," ",'2.Census &amp; Reference Benchmarks'!F184), "")</f>
        <v/>
      </c>
      <c r="B181" s="168" t="str">
        <f>IF('2.Census &amp; Reference Benchmarks'!D184 &lt;&gt; "", '2.Census &amp; Reference Benchmarks'!D184,"")</f>
        <v/>
      </c>
      <c r="C181" s="2">
        <f>IFERROR(MIN( 46154,IF(AND('5. Wage &amp; FTE Reductions'!S184 &lt;&gt; "",C180 &lt;&gt; ""),'5. Wage &amp; FTE Reductions'!S184, "")),"")</f>
        <v>0</v>
      </c>
      <c r="D181" s="4">
        <f>IF(AND('5. Wage &amp; FTE Reductions'!AZ184 &lt;&gt; "", D180 &lt;&gt; ""),'5. Wage &amp; FTE Reductions'!AZ184, "")</f>
        <v>0</v>
      </c>
      <c r="E181" s="5">
        <f>IF(AND('5. Wage &amp; FTE Reductions'!X184 &lt;&gt; "", E180 &lt;&gt; ""),'5. Wage &amp; FTE Reductions'!X184,"")</f>
        <v>0</v>
      </c>
      <c r="F181" s="3" t="str">
        <f>IF('2.Census &amp; Reference Benchmarks'!T184 = "", "",'2.Census &amp; Reference Benchmarks'!T184)</f>
        <v/>
      </c>
    </row>
    <row r="182" spans="1:6" x14ac:dyDescent="0.25">
      <c r="A182" s="51" t="str">
        <f>IF('2.Census &amp; Reference Benchmarks'!E185&lt;&gt;"",_xlfn.CONCAT('2.Census &amp; Reference Benchmarks'!E185," ",'2.Census &amp; Reference Benchmarks'!F185), "")</f>
        <v/>
      </c>
      <c r="B182" s="168" t="str">
        <f>IF('2.Census &amp; Reference Benchmarks'!D185 &lt;&gt; "", '2.Census &amp; Reference Benchmarks'!D185,"")</f>
        <v/>
      </c>
      <c r="C182" s="2">
        <f>IFERROR(MIN( 46154,IF(AND('5. Wage &amp; FTE Reductions'!S185 &lt;&gt; "",C181 &lt;&gt; ""),'5. Wage &amp; FTE Reductions'!S185, "")),"")</f>
        <v>0</v>
      </c>
      <c r="D182" s="4">
        <f>IF(AND('5. Wage &amp; FTE Reductions'!AZ185 &lt;&gt; "", D181 &lt;&gt; ""),'5. Wage &amp; FTE Reductions'!AZ185, "")</f>
        <v>0</v>
      </c>
      <c r="E182" s="5">
        <f>IF(AND('5. Wage &amp; FTE Reductions'!X185 &lt;&gt; "", E181 &lt;&gt; ""),'5. Wage &amp; FTE Reductions'!X185,"")</f>
        <v>0</v>
      </c>
      <c r="F182" s="3" t="str">
        <f>IF('2.Census &amp; Reference Benchmarks'!T185 = "", "",'2.Census &amp; Reference Benchmarks'!T185)</f>
        <v/>
      </c>
    </row>
    <row r="183" spans="1:6" x14ac:dyDescent="0.25">
      <c r="A183" s="51" t="str">
        <f>IF('2.Census &amp; Reference Benchmarks'!E186&lt;&gt;"",_xlfn.CONCAT('2.Census &amp; Reference Benchmarks'!E186," ",'2.Census &amp; Reference Benchmarks'!F186), "")</f>
        <v/>
      </c>
      <c r="B183" s="168" t="str">
        <f>IF('2.Census &amp; Reference Benchmarks'!D186 &lt;&gt; "", '2.Census &amp; Reference Benchmarks'!D186,"")</f>
        <v/>
      </c>
      <c r="C183" s="2">
        <f>IFERROR(MIN( 46154,IF(AND('5. Wage &amp; FTE Reductions'!S186 &lt;&gt; "",C182 &lt;&gt; ""),'5. Wage &amp; FTE Reductions'!S186, "")),"")</f>
        <v>0</v>
      </c>
      <c r="D183" s="4">
        <f>IF(AND('5. Wage &amp; FTE Reductions'!AZ186 &lt;&gt; "", D182 &lt;&gt; ""),'5. Wage &amp; FTE Reductions'!AZ186, "")</f>
        <v>0</v>
      </c>
      <c r="E183" s="5">
        <f>IF(AND('5. Wage &amp; FTE Reductions'!X186 &lt;&gt; "", E182 &lt;&gt; ""),'5. Wage &amp; FTE Reductions'!X186,"")</f>
        <v>0</v>
      </c>
      <c r="F183" s="3" t="str">
        <f>IF('2.Census &amp; Reference Benchmarks'!T186 = "", "",'2.Census &amp; Reference Benchmarks'!T186)</f>
        <v/>
      </c>
    </row>
    <row r="184" spans="1:6" x14ac:dyDescent="0.25">
      <c r="A184" s="51" t="str">
        <f>IF('2.Census &amp; Reference Benchmarks'!E187&lt;&gt;"",_xlfn.CONCAT('2.Census &amp; Reference Benchmarks'!E187," ",'2.Census &amp; Reference Benchmarks'!F187), "")</f>
        <v/>
      </c>
      <c r="B184" s="168" t="str">
        <f>IF('2.Census &amp; Reference Benchmarks'!D187 &lt;&gt; "", '2.Census &amp; Reference Benchmarks'!D187,"")</f>
        <v/>
      </c>
      <c r="C184" s="2">
        <f>IFERROR(MIN( 46154,IF(AND('5. Wage &amp; FTE Reductions'!S187 &lt;&gt; "",C183 &lt;&gt; ""),'5. Wage &amp; FTE Reductions'!S187, "")),"")</f>
        <v>0</v>
      </c>
      <c r="D184" s="4">
        <f>IF(AND('5. Wage &amp; FTE Reductions'!AZ187 &lt;&gt; "", D183 &lt;&gt; ""),'5. Wage &amp; FTE Reductions'!AZ187, "")</f>
        <v>0</v>
      </c>
      <c r="E184" s="5">
        <f>IF(AND('5. Wage &amp; FTE Reductions'!X187 &lt;&gt; "", E183 &lt;&gt; ""),'5. Wage &amp; FTE Reductions'!X187,"")</f>
        <v>0</v>
      </c>
      <c r="F184" s="3" t="str">
        <f>IF('2.Census &amp; Reference Benchmarks'!T187 = "", "",'2.Census &amp; Reference Benchmarks'!T187)</f>
        <v/>
      </c>
    </row>
    <row r="185" spans="1:6" x14ac:dyDescent="0.25">
      <c r="A185" s="51" t="str">
        <f>IF('2.Census &amp; Reference Benchmarks'!E188&lt;&gt;"",_xlfn.CONCAT('2.Census &amp; Reference Benchmarks'!E188," ",'2.Census &amp; Reference Benchmarks'!F188), "")</f>
        <v/>
      </c>
      <c r="B185" s="168" t="str">
        <f>IF('2.Census &amp; Reference Benchmarks'!D188 &lt;&gt; "", '2.Census &amp; Reference Benchmarks'!D188,"")</f>
        <v/>
      </c>
      <c r="C185" s="2">
        <f>IFERROR(MIN( 46154,IF(AND('5. Wage &amp; FTE Reductions'!S188 &lt;&gt; "",C184 &lt;&gt; ""),'5. Wage &amp; FTE Reductions'!S188, "")),"")</f>
        <v>0</v>
      </c>
      <c r="D185" s="4">
        <f>IF(AND('5. Wage &amp; FTE Reductions'!AZ188 &lt;&gt; "", D184 &lt;&gt; ""),'5. Wage &amp; FTE Reductions'!AZ188, "")</f>
        <v>0</v>
      </c>
      <c r="E185" s="5">
        <f>IF(AND('5. Wage &amp; FTE Reductions'!X188 &lt;&gt; "", E184 &lt;&gt; ""),'5. Wage &amp; FTE Reductions'!X188,"")</f>
        <v>0</v>
      </c>
      <c r="F185" s="3" t="str">
        <f>IF('2.Census &amp; Reference Benchmarks'!T188 = "", "",'2.Census &amp; Reference Benchmarks'!T188)</f>
        <v/>
      </c>
    </row>
    <row r="186" spans="1:6" x14ac:dyDescent="0.25">
      <c r="A186" s="51" t="str">
        <f>IF('2.Census &amp; Reference Benchmarks'!E189&lt;&gt;"",_xlfn.CONCAT('2.Census &amp; Reference Benchmarks'!E189," ",'2.Census &amp; Reference Benchmarks'!F189), "")</f>
        <v/>
      </c>
      <c r="B186" s="168" t="str">
        <f>IF('2.Census &amp; Reference Benchmarks'!D189 &lt;&gt; "", '2.Census &amp; Reference Benchmarks'!D189,"")</f>
        <v/>
      </c>
      <c r="C186" s="2">
        <f>IFERROR(MIN( 46154,IF(AND('5. Wage &amp; FTE Reductions'!S189 &lt;&gt; "",C185 &lt;&gt; ""),'5. Wage &amp; FTE Reductions'!S189, "")),"")</f>
        <v>0</v>
      </c>
      <c r="D186" s="4">
        <f>IF(AND('5. Wage &amp; FTE Reductions'!AZ189 &lt;&gt; "", D185 &lt;&gt; ""),'5. Wage &amp; FTE Reductions'!AZ189, "")</f>
        <v>0</v>
      </c>
      <c r="E186" s="5">
        <f>IF(AND('5. Wage &amp; FTE Reductions'!X189 &lt;&gt; "", E185 &lt;&gt; ""),'5. Wage &amp; FTE Reductions'!X189,"")</f>
        <v>0</v>
      </c>
      <c r="F186" s="3" t="str">
        <f>IF('2.Census &amp; Reference Benchmarks'!T189 = "", "",'2.Census &amp; Reference Benchmarks'!T189)</f>
        <v/>
      </c>
    </row>
    <row r="187" spans="1:6" x14ac:dyDescent="0.25">
      <c r="A187" s="51" t="str">
        <f>IF('2.Census &amp; Reference Benchmarks'!E190&lt;&gt;"",_xlfn.CONCAT('2.Census &amp; Reference Benchmarks'!E190," ",'2.Census &amp; Reference Benchmarks'!F190), "")</f>
        <v/>
      </c>
      <c r="B187" s="168" t="str">
        <f>IF('2.Census &amp; Reference Benchmarks'!D190 &lt;&gt; "", '2.Census &amp; Reference Benchmarks'!D190,"")</f>
        <v/>
      </c>
      <c r="C187" s="2">
        <f>IFERROR(MIN( 46154,IF(AND('5. Wage &amp; FTE Reductions'!S190 &lt;&gt; "",C186 &lt;&gt; ""),'5. Wage &amp; FTE Reductions'!S190, "")),"")</f>
        <v>0</v>
      </c>
      <c r="D187" s="4">
        <f>IF(AND('5. Wage &amp; FTE Reductions'!AZ190 &lt;&gt; "", D186 &lt;&gt; ""),'5. Wage &amp; FTE Reductions'!AZ190, "")</f>
        <v>0</v>
      </c>
      <c r="E187" s="5">
        <f>IF(AND('5. Wage &amp; FTE Reductions'!X190 &lt;&gt; "", E186 &lt;&gt; ""),'5. Wage &amp; FTE Reductions'!X190,"")</f>
        <v>0</v>
      </c>
      <c r="F187" s="3" t="str">
        <f>IF('2.Census &amp; Reference Benchmarks'!T190 = "", "",'2.Census &amp; Reference Benchmarks'!T190)</f>
        <v/>
      </c>
    </row>
    <row r="188" spans="1:6" x14ac:dyDescent="0.25">
      <c r="A188" s="51" t="str">
        <f>IF('2.Census &amp; Reference Benchmarks'!E191&lt;&gt;"",_xlfn.CONCAT('2.Census &amp; Reference Benchmarks'!E191," ",'2.Census &amp; Reference Benchmarks'!F191), "")</f>
        <v/>
      </c>
      <c r="B188" s="168" t="str">
        <f>IF('2.Census &amp; Reference Benchmarks'!D191 &lt;&gt; "", '2.Census &amp; Reference Benchmarks'!D191,"")</f>
        <v/>
      </c>
      <c r="C188" s="2">
        <f>IFERROR(MIN( 46154,IF(AND('5. Wage &amp; FTE Reductions'!S191 &lt;&gt; "",C187 &lt;&gt; ""),'5. Wage &amp; FTE Reductions'!S191, "")),"")</f>
        <v>0</v>
      </c>
      <c r="D188" s="4">
        <f>IF(AND('5. Wage &amp; FTE Reductions'!AZ191 &lt;&gt; "", D187 &lt;&gt; ""),'5. Wage &amp; FTE Reductions'!AZ191, "")</f>
        <v>0</v>
      </c>
      <c r="E188" s="5">
        <f>IF(AND('5. Wage &amp; FTE Reductions'!X191 &lt;&gt; "", E187 &lt;&gt; ""),'5. Wage &amp; FTE Reductions'!X191,"")</f>
        <v>0</v>
      </c>
      <c r="F188" s="3" t="str">
        <f>IF('2.Census &amp; Reference Benchmarks'!T191 = "", "",'2.Census &amp; Reference Benchmarks'!T191)</f>
        <v/>
      </c>
    </row>
    <row r="189" spans="1:6" x14ac:dyDescent="0.25">
      <c r="A189" s="51" t="str">
        <f>IF('2.Census &amp; Reference Benchmarks'!E192&lt;&gt;"",_xlfn.CONCAT('2.Census &amp; Reference Benchmarks'!E192," ",'2.Census &amp; Reference Benchmarks'!F192), "")</f>
        <v/>
      </c>
      <c r="B189" s="168" t="str">
        <f>IF('2.Census &amp; Reference Benchmarks'!D192 &lt;&gt; "", '2.Census &amp; Reference Benchmarks'!D192,"")</f>
        <v/>
      </c>
      <c r="C189" s="2">
        <f>IFERROR(MIN( 46154,IF(AND('5. Wage &amp; FTE Reductions'!S192 &lt;&gt; "",C188 &lt;&gt; ""),'5. Wage &amp; FTE Reductions'!S192, "")),"")</f>
        <v>0</v>
      </c>
      <c r="D189" s="4">
        <f>IF(AND('5. Wage &amp; FTE Reductions'!AZ192 &lt;&gt; "", D188 &lt;&gt; ""),'5. Wage &amp; FTE Reductions'!AZ192, "")</f>
        <v>0</v>
      </c>
      <c r="E189" s="5">
        <f>IF(AND('5. Wage &amp; FTE Reductions'!X192 &lt;&gt; "", E188 &lt;&gt; ""),'5. Wage &amp; FTE Reductions'!X192,"")</f>
        <v>0</v>
      </c>
      <c r="F189" s="3" t="str">
        <f>IF('2.Census &amp; Reference Benchmarks'!T192 = "", "",'2.Census &amp; Reference Benchmarks'!T192)</f>
        <v/>
      </c>
    </row>
    <row r="190" spans="1:6" x14ac:dyDescent="0.25">
      <c r="A190" s="51" t="str">
        <f>IF('2.Census &amp; Reference Benchmarks'!E193&lt;&gt;"",_xlfn.CONCAT('2.Census &amp; Reference Benchmarks'!E193," ",'2.Census &amp; Reference Benchmarks'!F193), "")</f>
        <v/>
      </c>
      <c r="B190" s="168" t="str">
        <f>IF('2.Census &amp; Reference Benchmarks'!D193 &lt;&gt; "", '2.Census &amp; Reference Benchmarks'!D193,"")</f>
        <v/>
      </c>
      <c r="C190" s="2">
        <f>IFERROR(MIN( 46154,IF(AND('5. Wage &amp; FTE Reductions'!S193 &lt;&gt; "",C189 &lt;&gt; ""),'5. Wage &amp; FTE Reductions'!S193, "")),"")</f>
        <v>0</v>
      </c>
      <c r="D190" s="4">
        <f>IF(AND('5. Wage &amp; FTE Reductions'!AZ193 &lt;&gt; "", D189 &lt;&gt; ""),'5. Wage &amp; FTE Reductions'!AZ193, "")</f>
        <v>0</v>
      </c>
      <c r="E190" s="5">
        <f>IF(AND('5. Wage &amp; FTE Reductions'!X193 &lt;&gt; "", E189 &lt;&gt; ""),'5. Wage &amp; FTE Reductions'!X193,"")</f>
        <v>0</v>
      </c>
      <c r="F190" s="3" t="str">
        <f>IF('2.Census &amp; Reference Benchmarks'!T193 = "", "",'2.Census &amp; Reference Benchmarks'!T193)</f>
        <v/>
      </c>
    </row>
    <row r="191" spans="1:6" x14ac:dyDescent="0.25">
      <c r="A191" s="51" t="str">
        <f>IF('2.Census &amp; Reference Benchmarks'!E194&lt;&gt;"",_xlfn.CONCAT('2.Census &amp; Reference Benchmarks'!E194," ",'2.Census &amp; Reference Benchmarks'!F194), "")</f>
        <v/>
      </c>
      <c r="B191" s="168" t="str">
        <f>IF('2.Census &amp; Reference Benchmarks'!D194 &lt;&gt; "", '2.Census &amp; Reference Benchmarks'!D194,"")</f>
        <v/>
      </c>
      <c r="C191" s="2">
        <f>IFERROR(MIN( 46154,IF(AND('5. Wage &amp; FTE Reductions'!S194 &lt;&gt; "",C190 &lt;&gt; ""),'5. Wage &amp; FTE Reductions'!S194, "")),"")</f>
        <v>0</v>
      </c>
      <c r="D191" s="4">
        <f>IF(AND('5. Wage &amp; FTE Reductions'!AZ194 &lt;&gt; "", D190 &lt;&gt; ""),'5. Wage &amp; FTE Reductions'!AZ194, "")</f>
        <v>0</v>
      </c>
      <c r="E191" s="5">
        <f>IF(AND('5. Wage &amp; FTE Reductions'!X194 &lt;&gt; "", E190 &lt;&gt; ""),'5. Wage &amp; FTE Reductions'!X194,"")</f>
        <v>0</v>
      </c>
      <c r="F191" s="3" t="str">
        <f>IF('2.Census &amp; Reference Benchmarks'!T194 = "", "",'2.Census &amp; Reference Benchmarks'!T194)</f>
        <v/>
      </c>
    </row>
    <row r="192" spans="1:6" x14ac:dyDescent="0.25">
      <c r="A192" s="51" t="str">
        <f>IF('2.Census &amp; Reference Benchmarks'!E195&lt;&gt;"",_xlfn.CONCAT('2.Census &amp; Reference Benchmarks'!E195," ",'2.Census &amp; Reference Benchmarks'!F195), "")</f>
        <v/>
      </c>
      <c r="B192" s="168" t="str">
        <f>IF('2.Census &amp; Reference Benchmarks'!D195 &lt;&gt; "", '2.Census &amp; Reference Benchmarks'!D195,"")</f>
        <v/>
      </c>
      <c r="C192" s="2">
        <f>IFERROR(MIN( 46154,IF(AND('5. Wage &amp; FTE Reductions'!S195 &lt;&gt; "",C191 &lt;&gt; ""),'5. Wage &amp; FTE Reductions'!S195, "")),"")</f>
        <v>0</v>
      </c>
      <c r="D192" s="4">
        <f>IF(AND('5. Wage &amp; FTE Reductions'!AZ195 &lt;&gt; "", D191 &lt;&gt; ""),'5. Wage &amp; FTE Reductions'!AZ195, "")</f>
        <v>0</v>
      </c>
      <c r="E192" s="5">
        <f>IF(AND('5. Wage &amp; FTE Reductions'!X195 &lt;&gt; "", E191 &lt;&gt; ""),'5. Wage &amp; FTE Reductions'!X195,"")</f>
        <v>0</v>
      </c>
      <c r="F192" s="3" t="str">
        <f>IF('2.Census &amp; Reference Benchmarks'!T195 = "", "",'2.Census &amp; Reference Benchmarks'!T195)</f>
        <v/>
      </c>
    </row>
    <row r="193" spans="1:6" x14ac:dyDescent="0.25">
      <c r="A193" s="51" t="str">
        <f>IF('2.Census &amp; Reference Benchmarks'!E196&lt;&gt;"",_xlfn.CONCAT('2.Census &amp; Reference Benchmarks'!E196," ",'2.Census &amp; Reference Benchmarks'!F196), "")</f>
        <v/>
      </c>
      <c r="B193" s="168" t="str">
        <f>IF('2.Census &amp; Reference Benchmarks'!D196 &lt;&gt; "", '2.Census &amp; Reference Benchmarks'!D196,"")</f>
        <v/>
      </c>
      <c r="C193" s="2">
        <f>IFERROR(MIN( 46154,IF(AND('5. Wage &amp; FTE Reductions'!S196 &lt;&gt; "",C192 &lt;&gt; ""),'5. Wage &amp; FTE Reductions'!S196, "")),"")</f>
        <v>0</v>
      </c>
      <c r="D193" s="4">
        <f>IF(AND('5. Wage &amp; FTE Reductions'!AZ196 &lt;&gt; "", D192 &lt;&gt; ""),'5. Wage &amp; FTE Reductions'!AZ196, "")</f>
        <v>0</v>
      </c>
      <c r="E193" s="5">
        <f>IF(AND('5. Wage &amp; FTE Reductions'!X196 &lt;&gt; "", E192 &lt;&gt; ""),'5. Wage &amp; FTE Reductions'!X196,"")</f>
        <v>0</v>
      </c>
      <c r="F193" s="3" t="str">
        <f>IF('2.Census &amp; Reference Benchmarks'!T196 = "", "",'2.Census &amp; Reference Benchmarks'!T196)</f>
        <v/>
      </c>
    </row>
    <row r="194" spans="1:6" x14ac:dyDescent="0.25">
      <c r="A194" s="51" t="str">
        <f>IF('2.Census &amp; Reference Benchmarks'!E197&lt;&gt;"",_xlfn.CONCAT('2.Census &amp; Reference Benchmarks'!E197," ",'2.Census &amp; Reference Benchmarks'!F197), "")</f>
        <v/>
      </c>
      <c r="B194" s="168" t="str">
        <f>IF('2.Census &amp; Reference Benchmarks'!D197 &lt;&gt; "", '2.Census &amp; Reference Benchmarks'!D197,"")</f>
        <v/>
      </c>
      <c r="C194" s="2">
        <f>IFERROR(MIN( 46154,IF(AND('5. Wage &amp; FTE Reductions'!S197 &lt;&gt; "",C193 &lt;&gt; ""),'5. Wage &amp; FTE Reductions'!S197, "")),"")</f>
        <v>0</v>
      </c>
      <c r="D194" s="4">
        <f>IF(AND('5. Wage &amp; FTE Reductions'!AZ197 &lt;&gt; "", D193 &lt;&gt; ""),'5. Wage &amp; FTE Reductions'!AZ197, "")</f>
        <v>0</v>
      </c>
      <c r="E194" s="5">
        <f>IF(AND('5. Wage &amp; FTE Reductions'!X197 &lt;&gt; "", E193 &lt;&gt; ""),'5. Wage &amp; FTE Reductions'!X197,"")</f>
        <v>0</v>
      </c>
      <c r="F194" s="3" t="str">
        <f>IF('2.Census &amp; Reference Benchmarks'!T197 = "", "",'2.Census &amp; Reference Benchmarks'!T197)</f>
        <v/>
      </c>
    </row>
    <row r="195" spans="1:6" x14ac:dyDescent="0.25">
      <c r="A195" s="51" t="str">
        <f>IF('2.Census &amp; Reference Benchmarks'!E198&lt;&gt;"",_xlfn.CONCAT('2.Census &amp; Reference Benchmarks'!E198," ",'2.Census &amp; Reference Benchmarks'!F198), "")</f>
        <v/>
      </c>
      <c r="B195" s="168" t="str">
        <f>IF('2.Census &amp; Reference Benchmarks'!D198 &lt;&gt; "", '2.Census &amp; Reference Benchmarks'!D198,"")</f>
        <v/>
      </c>
      <c r="C195" s="2">
        <f>IFERROR(MIN( 46154,IF(AND('5. Wage &amp; FTE Reductions'!S198 &lt;&gt; "",C194 &lt;&gt; ""),'5. Wage &amp; FTE Reductions'!S198, "")),"")</f>
        <v>0</v>
      </c>
      <c r="D195" s="4">
        <f>IF(AND('5. Wage &amp; FTE Reductions'!AZ198 &lt;&gt; "", D194 &lt;&gt; ""),'5. Wage &amp; FTE Reductions'!AZ198, "")</f>
        <v>0</v>
      </c>
      <c r="E195" s="5">
        <f>IF(AND('5. Wage &amp; FTE Reductions'!X198 &lt;&gt; "", E194 &lt;&gt; ""),'5. Wage &amp; FTE Reductions'!X198,"")</f>
        <v>0</v>
      </c>
      <c r="F195" s="3" t="str">
        <f>IF('2.Census &amp; Reference Benchmarks'!T198 = "", "",'2.Census &amp; Reference Benchmarks'!T198)</f>
        <v/>
      </c>
    </row>
    <row r="196" spans="1:6" x14ac:dyDescent="0.25">
      <c r="A196" s="51" t="str">
        <f>IF('2.Census &amp; Reference Benchmarks'!E199&lt;&gt;"",_xlfn.CONCAT('2.Census &amp; Reference Benchmarks'!E199," ",'2.Census &amp; Reference Benchmarks'!F199), "")</f>
        <v/>
      </c>
      <c r="B196" s="168" t="str">
        <f>IF('2.Census &amp; Reference Benchmarks'!D199 &lt;&gt; "", '2.Census &amp; Reference Benchmarks'!D199,"")</f>
        <v/>
      </c>
      <c r="C196" s="2">
        <f>IFERROR(MIN( 46154,IF(AND('5. Wage &amp; FTE Reductions'!S199 &lt;&gt; "",C195 &lt;&gt; ""),'5. Wage &amp; FTE Reductions'!S199, "")),"")</f>
        <v>0</v>
      </c>
      <c r="D196" s="4">
        <f>IF(AND('5. Wage &amp; FTE Reductions'!AZ199 &lt;&gt; "", D195 &lt;&gt; ""),'5. Wage &amp; FTE Reductions'!AZ199, "")</f>
        <v>0</v>
      </c>
      <c r="E196" s="5">
        <f>IF(AND('5. Wage &amp; FTE Reductions'!X199 &lt;&gt; "", E195 &lt;&gt; ""),'5. Wage &amp; FTE Reductions'!X199,"")</f>
        <v>0</v>
      </c>
      <c r="F196" s="3" t="str">
        <f>IF('2.Census &amp; Reference Benchmarks'!T199 = "", "",'2.Census &amp; Reference Benchmarks'!T199)</f>
        <v/>
      </c>
    </row>
    <row r="197" spans="1:6" x14ac:dyDescent="0.25">
      <c r="A197" s="51" t="str">
        <f>IF('2.Census &amp; Reference Benchmarks'!E200&lt;&gt;"",_xlfn.CONCAT('2.Census &amp; Reference Benchmarks'!E200," ",'2.Census &amp; Reference Benchmarks'!F200), "")</f>
        <v/>
      </c>
      <c r="B197" s="168" t="str">
        <f>IF('2.Census &amp; Reference Benchmarks'!D200 &lt;&gt; "", '2.Census &amp; Reference Benchmarks'!D200,"")</f>
        <v/>
      </c>
      <c r="C197" s="2">
        <f>IFERROR(MIN( 46154,IF(AND('5. Wage &amp; FTE Reductions'!S200 &lt;&gt; "",C196 &lt;&gt; ""),'5. Wage &amp; FTE Reductions'!S200, "")),"")</f>
        <v>0</v>
      </c>
      <c r="D197" s="4">
        <f>IF(AND('5. Wage &amp; FTE Reductions'!AZ200 &lt;&gt; "", D196 &lt;&gt; ""),'5. Wage &amp; FTE Reductions'!AZ200, "")</f>
        <v>0</v>
      </c>
      <c r="E197" s="5">
        <f>IF(AND('5. Wage &amp; FTE Reductions'!X200 &lt;&gt; "", E196 &lt;&gt; ""),'5. Wage &amp; FTE Reductions'!X200,"")</f>
        <v>0</v>
      </c>
      <c r="F197" s="3" t="str">
        <f>IF('2.Census &amp; Reference Benchmarks'!T200 = "", "",'2.Census &amp; Reference Benchmarks'!T200)</f>
        <v/>
      </c>
    </row>
    <row r="198" spans="1:6" x14ac:dyDescent="0.25">
      <c r="A198" s="51" t="str">
        <f>IF('2.Census &amp; Reference Benchmarks'!E201&lt;&gt;"",_xlfn.CONCAT('2.Census &amp; Reference Benchmarks'!E201," ",'2.Census &amp; Reference Benchmarks'!F201), "")</f>
        <v/>
      </c>
      <c r="B198" s="168" t="str">
        <f>IF('2.Census &amp; Reference Benchmarks'!D201 &lt;&gt; "", '2.Census &amp; Reference Benchmarks'!D201,"")</f>
        <v/>
      </c>
      <c r="C198" s="2">
        <f>IFERROR(MIN( 46154,IF(AND('5. Wage &amp; FTE Reductions'!S201 &lt;&gt; "",C197 &lt;&gt; ""),'5. Wage &amp; FTE Reductions'!S201, "")),"")</f>
        <v>0</v>
      </c>
      <c r="D198" s="4">
        <f>IF(AND('5. Wage &amp; FTE Reductions'!AZ201 &lt;&gt; "", D197 &lt;&gt; ""),'5. Wage &amp; FTE Reductions'!AZ201, "")</f>
        <v>0</v>
      </c>
      <c r="E198" s="5">
        <f>IF(AND('5. Wage &amp; FTE Reductions'!X201 &lt;&gt; "", E197 &lt;&gt; ""),'5. Wage &amp; FTE Reductions'!X201,"")</f>
        <v>0</v>
      </c>
      <c r="F198" s="3" t="str">
        <f>IF('2.Census &amp; Reference Benchmarks'!T201 = "", "",'2.Census &amp; Reference Benchmarks'!T201)</f>
        <v/>
      </c>
    </row>
    <row r="199" spans="1:6" x14ac:dyDescent="0.25">
      <c r="A199" s="51" t="str">
        <f>IF('2.Census &amp; Reference Benchmarks'!E202&lt;&gt;"",_xlfn.CONCAT('2.Census &amp; Reference Benchmarks'!E202," ",'2.Census &amp; Reference Benchmarks'!F202), "")</f>
        <v/>
      </c>
      <c r="B199" s="168" t="str">
        <f>IF('2.Census &amp; Reference Benchmarks'!D202 &lt;&gt; "", '2.Census &amp; Reference Benchmarks'!D202,"")</f>
        <v/>
      </c>
      <c r="C199" s="2">
        <f>IFERROR(MIN( 46154,IF(AND('5. Wage &amp; FTE Reductions'!S202 &lt;&gt; "",C198 &lt;&gt; ""),'5. Wage &amp; FTE Reductions'!S202, "")),"")</f>
        <v>0</v>
      </c>
      <c r="D199" s="4">
        <f>IF(AND('5. Wage &amp; FTE Reductions'!AZ202 &lt;&gt; "", D198 &lt;&gt; ""),'5. Wage &amp; FTE Reductions'!AZ202, "")</f>
        <v>0</v>
      </c>
      <c r="E199" s="5">
        <f>IF(AND('5. Wage &amp; FTE Reductions'!X202 &lt;&gt; "", E198 &lt;&gt; ""),'5. Wage &amp; FTE Reductions'!X202,"")</f>
        <v>0</v>
      </c>
      <c r="F199" s="3" t="str">
        <f>IF('2.Census &amp; Reference Benchmarks'!T202 = "", "",'2.Census &amp; Reference Benchmarks'!T202)</f>
        <v/>
      </c>
    </row>
    <row r="200" spans="1:6" x14ac:dyDescent="0.25">
      <c r="A200" s="51" t="str">
        <f>IF('2.Census &amp; Reference Benchmarks'!E203&lt;&gt;"",_xlfn.CONCAT('2.Census &amp; Reference Benchmarks'!E203," ",'2.Census &amp; Reference Benchmarks'!F203), "")</f>
        <v/>
      </c>
      <c r="B200" s="168" t="str">
        <f>IF('2.Census &amp; Reference Benchmarks'!D203 &lt;&gt; "", '2.Census &amp; Reference Benchmarks'!D203,"")</f>
        <v/>
      </c>
      <c r="C200" s="2">
        <f>IFERROR(MIN( 46154,IF(AND('5. Wage &amp; FTE Reductions'!S203 &lt;&gt; "",C199 &lt;&gt; ""),'5. Wage &amp; FTE Reductions'!S203, "")),"")</f>
        <v>0</v>
      </c>
      <c r="D200" s="4">
        <f>IF(AND('5. Wage &amp; FTE Reductions'!AZ203 &lt;&gt; "", D199 &lt;&gt; ""),'5. Wage &amp; FTE Reductions'!AZ203, "")</f>
        <v>0</v>
      </c>
      <c r="E200" s="5">
        <f>IF(AND('5. Wage &amp; FTE Reductions'!X203 &lt;&gt; "", E199 &lt;&gt; ""),'5. Wage &amp; FTE Reductions'!X203,"")</f>
        <v>0</v>
      </c>
      <c r="F200" s="3" t="str">
        <f>IF('2.Census &amp; Reference Benchmarks'!T203 = "", "",'2.Census &amp; Reference Benchmarks'!T203)</f>
        <v/>
      </c>
    </row>
    <row r="201" spans="1:6" x14ac:dyDescent="0.25">
      <c r="A201" s="51" t="str">
        <f>IF('2.Census &amp; Reference Benchmarks'!E204&lt;&gt;"",_xlfn.CONCAT('2.Census &amp; Reference Benchmarks'!E204," ",'2.Census &amp; Reference Benchmarks'!F204), "")</f>
        <v/>
      </c>
      <c r="B201" s="168" t="str">
        <f>IF('2.Census &amp; Reference Benchmarks'!D204 &lt;&gt; "", '2.Census &amp; Reference Benchmarks'!D204,"")</f>
        <v/>
      </c>
      <c r="C201" s="2">
        <f>IFERROR(MIN( 46154,IF(AND('5. Wage &amp; FTE Reductions'!S204 &lt;&gt; "",C200 &lt;&gt; ""),'5. Wage &amp; FTE Reductions'!S204, "")),"")</f>
        <v>0</v>
      </c>
      <c r="D201" s="4">
        <f>IF(AND('5. Wage &amp; FTE Reductions'!AZ204 &lt;&gt; "", D200 &lt;&gt; ""),'5. Wage &amp; FTE Reductions'!AZ204, "")</f>
        <v>0</v>
      </c>
      <c r="E201" s="5">
        <f>IF(AND('5. Wage &amp; FTE Reductions'!X204 &lt;&gt; "", E200 &lt;&gt; ""),'5. Wage &amp; FTE Reductions'!X204,"")</f>
        <v>0</v>
      </c>
      <c r="F201" s="3" t="str">
        <f>IF('2.Census &amp; Reference Benchmarks'!T204 = "", "",'2.Census &amp; Reference Benchmarks'!T204)</f>
        <v/>
      </c>
    </row>
    <row r="202" spans="1:6" x14ac:dyDescent="0.25">
      <c r="A202" s="51" t="str">
        <f>IF('2.Census &amp; Reference Benchmarks'!E205&lt;&gt;"",_xlfn.CONCAT('2.Census &amp; Reference Benchmarks'!E205," ",'2.Census &amp; Reference Benchmarks'!F205), "")</f>
        <v/>
      </c>
      <c r="B202" s="168" t="str">
        <f>IF('2.Census &amp; Reference Benchmarks'!D205 &lt;&gt; "", '2.Census &amp; Reference Benchmarks'!D205,"")</f>
        <v/>
      </c>
      <c r="C202" s="2">
        <f>IFERROR(MIN( 46154,IF(AND('5. Wage &amp; FTE Reductions'!S205 &lt;&gt; "",C201 &lt;&gt; ""),'5. Wage &amp; FTE Reductions'!S205, "")),"")</f>
        <v>0</v>
      </c>
      <c r="D202" s="4">
        <f>IF(AND('5. Wage &amp; FTE Reductions'!AZ205 &lt;&gt; "", D201 &lt;&gt; ""),'5. Wage &amp; FTE Reductions'!AZ205, "")</f>
        <v>0</v>
      </c>
      <c r="E202" s="5">
        <f>IF(AND('5. Wage &amp; FTE Reductions'!X205 &lt;&gt; "", E201 &lt;&gt; ""),'5. Wage &amp; FTE Reductions'!X205,"")</f>
        <v>0</v>
      </c>
      <c r="F202" s="3" t="str">
        <f>IF('2.Census &amp; Reference Benchmarks'!T205 = "", "",'2.Census &amp; Reference Benchmarks'!T205)</f>
        <v/>
      </c>
    </row>
    <row r="203" spans="1:6" x14ac:dyDescent="0.25">
      <c r="A203" s="51" t="str">
        <f>IF('2.Census &amp; Reference Benchmarks'!E206&lt;&gt;"",_xlfn.CONCAT('2.Census &amp; Reference Benchmarks'!E206," ",'2.Census &amp; Reference Benchmarks'!F206), "")</f>
        <v/>
      </c>
      <c r="B203" s="168" t="str">
        <f>IF('2.Census &amp; Reference Benchmarks'!D206 &lt;&gt; "", '2.Census &amp; Reference Benchmarks'!D206,"")</f>
        <v/>
      </c>
      <c r="C203" s="2">
        <f>IFERROR(MIN( 46154,IF(AND('5. Wage &amp; FTE Reductions'!S206 &lt;&gt; "",C202 &lt;&gt; ""),'5. Wage &amp; FTE Reductions'!S206, "")),"")</f>
        <v>0</v>
      </c>
      <c r="D203" s="4">
        <f>IF(AND('5. Wage &amp; FTE Reductions'!AZ206 &lt;&gt; "", D202 &lt;&gt; ""),'5. Wage &amp; FTE Reductions'!AZ206, "")</f>
        <v>0</v>
      </c>
      <c r="E203" s="5">
        <f>IF(AND('5. Wage &amp; FTE Reductions'!X206 &lt;&gt; "", E202 &lt;&gt; ""),'5. Wage &amp; FTE Reductions'!X206,"")</f>
        <v>0</v>
      </c>
      <c r="F203" s="3" t="str">
        <f>IF('2.Census &amp; Reference Benchmarks'!T206 = "", "",'2.Census &amp; Reference Benchmarks'!T206)</f>
        <v/>
      </c>
    </row>
    <row r="204" spans="1:6" x14ac:dyDescent="0.25">
      <c r="A204" s="51" t="str">
        <f>IF('2.Census &amp; Reference Benchmarks'!E207&lt;&gt;"",_xlfn.CONCAT('2.Census &amp; Reference Benchmarks'!E207," ",'2.Census &amp; Reference Benchmarks'!F207), "")</f>
        <v/>
      </c>
      <c r="B204" s="168" t="str">
        <f>IF('2.Census &amp; Reference Benchmarks'!D207 &lt;&gt; "", '2.Census &amp; Reference Benchmarks'!D207,"")</f>
        <v/>
      </c>
      <c r="C204" s="2">
        <f>IFERROR(MIN( 46154,IF(AND('5. Wage &amp; FTE Reductions'!S207 &lt;&gt; "",C203 &lt;&gt; ""),'5. Wage &amp; FTE Reductions'!S207, "")),"")</f>
        <v>0</v>
      </c>
      <c r="D204" s="4">
        <f>IF(AND('5. Wage &amp; FTE Reductions'!AZ207 &lt;&gt; "", D203 &lt;&gt; ""),'5. Wage &amp; FTE Reductions'!AZ207, "")</f>
        <v>0</v>
      </c>
      <c r="E204" s="5">
        <f>IF(AND('5. Wage &amp; FTE Reductions'!X207 &lt;&gt; "", E203 &lt;&gt; ""),'5. Wage &amp; FTE Reductions'!X207,"")</f>
        <v>0</v>
      </c>
      <c r="F204" s="3" t="str">
        <f>IF('2.Census &amp; Reference Benchmarks'!T207 = "", "",'2.Census &amp; Reference Benchmarks'!T207)</f>
        <v/>
      </c>
    </row>
    <row r="205" spans="1:6" x14ac:dyDescent="0.25">
      <c r="A205" s="51" t="str">
        <f>IF('2.Census &amp; Reference Benchmarks'!E208&lt;&gt;"",_xlfn.CONCAT('2.Census &amp; Reference Benchmarks'!E208," ",'2.Census &amp; Reference Benchmarks'!F208), "")</f>
        <v/>
      </c>
      <c r="B205" s="168" t="str">
        <f>IF('2.Census &amp; Reference Benchmarks'!D208 &lt;&gt; "", '2.Census &amp; Reference Benchmarks'!D208,"")</f>
        <v/>
      </c>
      <c r="C205" s="2">
        <f>IFERROR(MIN( 46154,IF(AND('5. Wage &amp; FTE Reductions'!S208 &lt;&gt; "",C204 &lt;&gt; ""),'5. Wage &amp; FTE Reductions'!S208, "")),"")</f>
        <v>0</v>
      </c>
      <c r="D205" s="4">
        <f>IF(AND('5. Wage &amp; FTE Reductions'!AZ208 &lt;&gt; "", D204 &lt;&gt; ""),'5. Wage &amp; FTE Reductions'!AZ208, "")</f>
        <v>0</v>
      </c>
      <c r="E205" s="5">
        <f>IF(AND('5. Wage &amp; FTE Reductions'!X208 &lt;&gt; "", E204 &lt;&gt; ""),'5. Wage &amp; FTE Reductions'!X208,"")</f>
        <v>0</v>
      </c>
      <c r="F205" s="3" t="str">
        <f>IF('2.Census &amp; Reference Benchmarks'!T208 = "", "",'2.Census &amp; Reference Benchmarks'!T208)</f>
        <v/>
      </c>
    </row>
    <row r="206" spans="1:6" x14ac:dyDescent="0.25">
      <c r="A206" s="51" t="str">
        <f>IF('2.Census &amp; Reference Benchmarks'!E209&lt;&gt;"",_xlfn.CONCAT('2.Census &amp; Reference Benchmarks'!E209," ",'2.Census &amp; Reference Benchmarks'!F209), "")</f>
        <v/>
      </c>
      <c r="B206" s="168" t="str">
        <f>IF('2.Census &amp; Reference Benchmarks'!D209 &lt;&gt; "", '2.Census &amp; Reference Benchmarks'!D209,"")</f>
        <v/>
      </c>
      <c r="C206" s="2">
        <f>IFERROR(MIN( 46154,IF(AND('5. Wage &amp; FTE Reductions'!S209 &lt;&gt; "",C205 &lt;&gt; ""),'5. Wage &amp; FTE Reductions'!S209, "")),"")</f>
        <v>0</v>
      </c>
      <c r="D206" s="4">
        <f>IF(AND('5. Wage &amp; FTE Reductions'!AZ209 &lt;&gt; "", D205 &lt;&gt; ""),'5. Wage &amp; FTE Reductions'!AZ209, "")</f>
        <v>0</v>
      </c>
      <c r="E206" s="5">
        <f>IF(AND('5. Wage &amp; FTE Reductions'!X209 &lt;&gt; "", E205 &lt;&gt; ""),'5. Wage &amp; FTE Reductions'!X209,"")</f>
        <v>0</v>
      </c>
      <c r="F206" s="3" t="str">
        <f>IF('2.Census &amp; Reference Benchmarks'!T209 = "", "",'2.Census &amp; Reference Benchmarks'!T209)</f>
        <v/>
      </c>
    </row>
    <row r="207" spans="1:6" x14ac:dyDescent="0.25">
      <c r="A207" s="51" t="str">
        <f>IF('2.Census &amp; Reference Benchmarks'!E210&lt;&gt;"",_xlfn.CONCAT('2.Census &amp; Reference Benchmarks'!E210," ",'2.Census &amp; Reference Benchmarks'!F210), "")</f>
        <v/>
      </c>
      <c r="B207" s="168" t="str">
        <f>IF('2.Census &amp; Reference Benchmarks'!D210 &lt;&gt; "", '2.Census &amp; Reference Benchmarks'!D210,"")</f>
        <v/>
      </c>
      <c r="C207" s="2">
        <f>IFERROR(MIN( 46154,IF(AND('5. Wage &amp; FTE Reductions'!S210 &lt;&gt; "",C206 &lt;&gt; ""),'5. Wage &amp; FTE Reductions'!S210, "")),"")</f>
        <v>0</v>
      </c>
      <c r="D207" s="4">
        <f>IF(AND('5. Wage &amp; FTE Reductions'!AZ210 &lt;&gt; "", D206 &lt;&gt; ""),'5. Wage &amp; FTE Reductions'!AZ210, "")</f>
        <v>0</v>
      </c>
      <c r="E207" s="5">
        <f>IF(AND('5. Wage &amp; FTE Reductions'!X210 &lt;&gt; "", E206 &lt;&gt; ""),'5. Wage &amp; FTE Reductions'!X210,"")</f>
        <v>0</v>
      </c>
      <c r="F207" s="3" t="str">
        <f>IF('2.Census &amp; Reference Benchmarks'!T210 = "", "",'2.Census &amp; Reference Benchmarks'!T210)</f>
        <v/>
      </c>
    </row>
    <row r="208" spans="1:6" x14ac:dyDescent="0.25">
      <c r="A208" s="51" t="str">
        <f>IF('2.Census &amp; Reference Benchmarks'!E211&lt;&gt;"",_xlfn.CONCAT('2.Census &amp; Reference Benchmarks'!E211," ",'2.Census &amp; Reference Benchmarks'!F211), "")</f>
        <v/>
      </c>
      <c r="B208" s="168" t="str">
        <f>IF('2.Census &amp; Reference Benchmarks'!D211 &lt;&gt; "", '2.Census &amp; Reference Benchmarks'!D211,"")</f>
        <v/>
      </c>
      <c r="C208" s="2">
        <f>IFERROR(MIN( 46154,IF(AND('5. Wage &amp; FTE Reductions'!S211 &lt;&gt; "",C207 &lt;&gt; ""),'5. Wage &amp; FTE Reductions'!S211, "")),"")</f>
        <v>0</v>
      </c>
      <c r="D208" s="4">
        <f>IF(AND('5. Wage &amp; FTE Reductions'!AZ211 &lt;&gt; "", D207 &lt;&gt; ""),'5. Wage &amp; FTE Reductions'!AZ211, "")</f>
        <v>0</v>
      </c>
      <c r="E208" s="5">
        <f>IF(AND('5. Wage &amp; FTE Reductions'!X211 &lt;&gt; "", E207 &lt;&gt; ""),'5. Wage &amp; FTE Reductions'!X211,"")</f>
        <v>0</v>
      </c>
      <c r="F208" s="3" t="str">
        <f>IF('2.Census &amp; Reference Benchmarks'!T211 = "", "",'2.Census &amp; Reference Benchmarks'!T211)</f>
        <v/>
      </c>
    </row>
    <row r="209" spans="1:6" x14ac:dyDescent="0.25">
      <c r="A209" s="51" t="str">
        <f>IF('2.Census &amp; Reference Benchmarks'!E212&lt;&gt;"",_xlfn.CONCAT('2.Census &amp; Reference Benchmarks'!E212," ",'2.Census &amp; Reference Benchmarks'!F212), "")</f>
        <v/>
      </c>
      <c r="B209" s="168" t="str">
        <f>IF('2.Census &amp; Reference Benchmarks'!D212 &lt;&gt; "", '2.Census &amp; Reference Benchmarks'!D212,"")</f>
        <v/>
      </c>
      <c r="C209" s="2">
        <f>IFERROR(MIN( 46154,IF(AND('5. Wage &amp; FTE Reductions'!S212 &lt;&gt; "",C208 &lt;&gt; ""),'5. Wage &amp; FTE Reductions'!S212, "")),"")</f>
        <v>0</v>
      </c>
      <c r="D209" s="4">
        <f>IF(AND('5. Wage &amp; FTE Reductions'!AZ212 &lt;&gt; "", D208 &lt;&gt; ""),'5. Wage &amp; FTE Reductions'!AZ212, "")</f>
        <v>0</v>
      </c>
      <c r="E209" s="5">
        <f>IF(AND('5. Wage &amp; FTE Reductions'!X212 &lt;&gt; "", E208 &lt;&gt; ""),'5. Wage &amp; FTE Reductions'!X212,"")</f>
        <v>0</v>
      </c>
      <c r="F209" s="3" t="str">
        <f>IF('2.Census &amp; Reference Benchmarks'!T212 = "", "",'2.Census &amp; Reference Benchmarks'!T212)</f>
        <v/>
      </c>
    </row>
    <row r="210" spans="1:6" x14ac:dyDescent="0.25">
      <c r="A210" s="51" t="str">
        <f>IF('2.Census &amp; Reference Benchmarks'!E213&lt;&gt;"",_xlfn.CONCAT('2.Census &amp; Reference Benchmarks'!E213," ",'2.Census &amp; Reference Benchmarks'!F213), "")</f>
        <v/>
      </c>
      <c r="B210" s="168" t="str">
        <f>IF('2.Census &amp; Reference Benchmarks'!D213 &lt;&gt; "", '2.Census &amp; Reference Benchmarks'!D213,"")</f>
        <v/>
      </c>
      <c r="C210" s="2">
        <f>IFERROR(MIN( 46154,IF(AND('5. Wage &amp; FTE Reductions'!S213 &lt;&gt; "",C209 &lt;&gt; ""),'5. Wage &amp; FTE Reductions'!S213, "")),"")</f>
        <v>0</v>
      </c>
      <c r="D210" s="4">
        <f>IF(AND('5. Wage &amp; FTE Reductions'!AZ213 &lt;&gt; "", D209 &lt;&gt; ""),'5. Wage &amp; FTE Reductions'!AZ213, "")</f>
        <v>0</v>
      </c>
      <c r="E210" s="5">
        <f>IF(AND('5. Wage &amp; FTE Reductions'!X213 &lt;&gt; "", E209 &lt;&gt; ""),'5. Wage &amp; FTE Reductions'!X213,"")</f>
        <v>0</v>
      </c>
      <c r="F210" s="3" t="str">
        <f>IF('2.Census &amp; Reference Benchmarks'!T213 = "", "",'2.Census &amp; Reference Benchmarks'!T213)</f>
        <v/>
      </c>
    </row>
    <row r="211" spans="1:6" x14ac:dyDescent="0.25">
      <c r="A211" s="51" t="str">
        <f>IF('2.Census &amp; Reference Benchmarks'!E214&lt;&gt;"",_xlfn.CONCAT('2.Census &amp; Reference Benchmarks'!E214," ",'2.Census &amp; Reference Benchmarks'!F214), "")</f>
        <v/>
      </c>
      <c r="B211" s="168" t="str">
        <f>IF('2.Census &amp; Reference Benchmarks'!D214 &lt;&gt; "", '2.Census &amp; Reference Benchmarks'!D214,"")</f>
        <v/>
      </c>
      <c r="C211" s="2">
        <f>IFERROR(MIN( 46154,IF(AND('5. Wage &amp; FTE Reductions'!S214 &lt;&gt; "",C210 &lt;&gt; ""),'5. Wage &amp; FTE Reductions'!S214, "")),"")</f>
        <v>0</v>
      </c>
      <c r="D211" s="4">
        <f>IF(AND('5. Wage &amp; FTE Reductions'!AZ214 &lt;&gt; "", D210 &lt;&gt; ""),'5. Wage &amp; FTE Reductions'!AZ214, "")</f>
        <v>0</v>
      </c>
      <c r="E211" s="5">
        <f>IF(AND('5. Wage &amp; FTE Reductions'!X214 &lt;&gt; "", E210 &lt;&gt; ""),'5. Wage &amp; FTE Reductions'!X214,"")</f>
        <v>0</v>
      </c>
      <c r="F211" s="3" t="str">
        <f>IF('2.Census &amp; Reference Benchmarks'!T214 = "", "",'2.Census &amp; Reference Benchmarks'!T214)</f>
        <v/>
      </c>
    </row>
    <row r="212" spans="1:6" x14ac:dyDescent="0.25">
      <c r="A212" s="51" t="str">
        <f>IF('2.Census &amp; Reference Benchmarks'!E215&lt;&gt;"",_xlfn.CONCAT('2.Census &amp; Reference Benchmarks'!E215," ",'2.Census &amp; Reference Benchmarks'!F215), "")</f>
        <v/>
      </c>
      <c r="B212" s="168" t="str">
        <f>IF('2.Census &amp; Reference Benchmarks'!D215 &lt;&gt; "", '2.Census &amp; Reference Benchmarks'!D215,"")</f>
        <v/>
      </c>
      <c r="C212" s="2">
        <f>IFERROR(MIN( 46154,IF(AND('5. Wage &amp; FTE Reductions'!S215 &lt;&gt; "",C211 &lt;&gt; ""),'5. Wage &amp; FTE Reductions'!S215, "")),"")</f>
        <v>0</v>
      </c>
      <c r="D212" s="4">
        <f>IF(AND('5. Wage &amp; FTE Reductions'!AZ215 &lt;&gt; "", D211 &lt;&gt; ""),'5. Wage &amp; FTE Reductions'!AZ215, "")</f>
        <v>0</v>
      </c>
      <c r="E212" s="5">
        <f>IF(AND('5. Wage &amp; FTE Reductions'!X215 &lt;&gt; "", E211 &lt;&gt; ""),'5. Wage &amp; FTE Reductions'!X215,"")</f>
        <v>0</v>
      </c>
      <c r="F212" s="3" t="str">
        <f>IF('2.Census &amp; Reference Benchmarks'!T215 = "", "",'2.Census &amp; Reference Benchmarks'!T215)</f>
        <v/>
      </c>
    </row>
    <row r="213" spans="1:6" x14ac:dyDescent="0.25">
      <c r="A213" s="51" t="str">
        <f>IF('2.Census &amp; Reference Benchmarks'!E216&lt;&gt;"",_xlfn.CONCAT('2.Census &amp; Reference Benchmarks'!E216," ",'2.Census &amp; Reference Benchmarks'!F216), "")</f>
        <v/>
      </c>
      <c r="B213" s="168" t="str">
        <f>IF('2.Census &amp; Reference Benchmarks'!D216 &lt;&gt; "", '2.Census &amp; Reference Benchmarks'!D216,"")</f>
        <v/>
      </c>
      <c r="C213" s="2">
        <f>IFERROR(MIN( 46154,IF(AND('5. Wage &amp; FTE Reductions'!S216 &lt;&gt; "",C212 &lt;&gt; ""),'5. Wage &amp; FTE Reductions'!S216, "")),"")</f>
        <v>0</v>
      </c>
      <c r="D213" s="4">
        <f>IF(AND('5. Wage &amp; FTE Reductions'!AZ216 &lt;&gt; "", D212 &lt;&gt; ""),'5. Wage &amp; FTE Reductions'!AZ216, "")</f>
        <v>0</v>
      </c>
      <c r="E213" s="5">
        <f>IF(AND('5. Wage &amp; FTE Reductions'!X216 &lt;&gt; "", E212 &lt;&gt; ""),'5. Wage &amp; FTE Reductions'!X216,"")</f>
        <v>0</v>
      </c>
      <c r="F213" s="3" t="str">
        <f>IF('2.Census &amp; Reference Benchmarks'!T216 = "", "",'2.Census &amp; Reference Benchmarks'!T216)</f>
        <v/>
      </c>
    </row>
    <row r="214" spans="1:6" x14ac:dyDescent="0.25">
      <c r="A214" s="51" t="str">
        <f>IF('2.Census &amp; Reference Benchmarks'!E217&lt;&gt;"",_xlfn.CONCAT('2.Census &amp; Reference Benchmarks'!E217," ",'2.Census &amp; Reference Benchmarks'!F217), "")</f>
        <v/>
      </c>
      <c r="B214" s="168" t="str">
        <f>IF('2.Census &amp; Reference Benchmarks'!D217 &lt;&gt; "", '2.Census &amp; Reference Benchmarks'!D217,"")</f>
        <v/>
      </c>
      <c r="C214" s="2">
        <f>IFERROR(MIN( 46154,IF(AND('5. Wage &amp; FTE Reductions'!S217 &lt;&gt; "",C213 &lt;&gt; ""),'5. Wage &amp; FTE Reductions'!S217, "")),"")</f>
        <v>0</v>
      </c>
      <c r="D214" s="4">
        <f>IF(AND('5. Wage &amp; FTE Reductions'!AZ217 &lt;&gt; "", D213 &lt;&gt; ""),'5. Wage &amp; FTE Reductions'!AZ217, "")</f>
        <v>0</v>
      </c>
      <c r="E214" s="5">
        <f>IF(AND('5. Wage &amp; FTE Reductions'!X217 &lt;&gt; "", E213 &lt;&gt; ""),'5. Wage &amp; FTE Reductions'!X217,"")</f>
        <v>0</v>
      </c>
      <c r="F214" s="3" t="str">
        <f>IF('2.Census &amp; Reference Benchmarks'!T217 = "", "",'2.Census &amp; Reference Benchmarks'!T217)</f>
        <v/>
      </c>
    </row>
    <row r="215" spans="1:6" x14ac:dyDescent="0.25">
      <c r="A215" s="51" t="str">
        <f>IF('2.Census &amp; Reference Benchmarks'!E218&lt;&gt;"",_xlfn.CONCAT('2.Census &amp; Reference Benchmarks'!E218," ",'2.Census &amp; Reference Benchmarks'!F218), "")</f>
        <v/>
      </c>
      <c r="B215" s="168" t="str">
        <f>IF('2.Census &amp; Reference Benchmarks'!D218 &lt;&gt; "", '2.Census &amp; Reference Benchmarks'!D218,"")</f>
        <v/>
      </c>
      <c r="C215" s="2">
        <f>IFERROR(MIN( 46154,IF(AND('5. Wage &amp; FTE Reductions'!S218 &lt;&gt; "",C214 &lt;&gt; ""),'5. Wage &amp; FTE Reductions'!S218, "")),"")</f>
        <v>0</v>
      </c>
      <c r="D215" s="4">
        <f>IF(AND('5. Wage &amp; FTE Reductions'!AZ218 &lt;&gt; "", D214 &lt;&gt; ""),'5. Wage &amp; FTE Reductions'!AZ218, "")</f>
        <v>0</v>
      </c>
      <c r="E215" s="5">
        <f>IF(AND('5. Wage &amp; FTE Reductions'!X218 &lt;&gt; "", E214 &lt;&gt; ""),'5. Wage &amp; FTE Reductions'!X218,"")</f>
        <v>0</v>
      </c>
      <c r="F215" s="3" t="str">
        <f>IF('2.Census &amp; Reference Benchmarks'!T218 = "", "",'2.Census &amp; Reference Benchmarks'!T218)</f>
        <v/>
      </c>
    </row>
    <row r="216" spans="1:6" x14ac:dyDescent="0.25">
      <c r="A216" s="51" t="str">
        <f>IF('2.Census &amp; Reference Benchmarks'!E219&lt;&gt;"",_xlfn.CONCAT('2.Census &amp; Reference Benchmarks'!E219," ",'2.Census &amp; Reference Benchmarks'!F219), "")</f>
        <v/>
      </c>
      <c r="B216" s="168" t="str">
        <f>IF('2.Census &amp; Reference Benchmarks'!D219 &lt;&gt; "", '2.Census &amp; Reference Benchmarks'!D219,"")</f>
        <v/>
      </c>
      <c r="C216" s="2">
        <f>IFERROR(MIN( 46154,IF(AND('5. Wage &amp; FTE Reductions'!S219 &lt;&gt; "",C215 &lt;&gt; ""),'5. Wage &amp; FTE Reductions'!S219, "")),"")</f>
        <v>0</v>
      </c>
      <c r="D216" s="4">
        <f>IF(AND('5. Wage &amp; FTE Reductions'!AZ219 &lt;&gt; "", D215 &lt;&gt; ""),'5. Wage &amp; FTE Reductions'!AZ219, "")</f>
        <v>0</v>
      </c>
      <c r="E216" s="5">
        <f>IF(AND('5. Wage &amp; FTE Reductions'!X219 &lt;&gt; "", E215 &lt;&gt; ""),'5. Wage &amp; FTE Reductions'!X219,"")</f>
        <v>0</v>
      </c>
      <c r="F216" s="3" t="str">
        <f>IF('2.Census &amp; Reference Benchmarks'!T219 = "", "",'2.Census &amp; Reference Benchmarks'!T219)</f>
        <v/>
      </c>
    </row>
    <row r="217" spans="1:6" x14ac:dyDescent="0.25">
      <c r="A217" s="51" t="str">
        <f>IF('2.Census &amp; Reference Benchmarks'!E220&lt;&gt;"",_xlfn.CONCAT('2.Census &amp; Reference Benchmarks'!E220," ",'2.Census &amp; Reference Benchmarks'!F220), "")</f>
        <v/>
      </c>
      <c r="B217" s="168" t="str">
        <f>IF('2.Census &amp; Reference Benchmarks'!D220 &lt;&gt; "", '2.Census &amp; Reference Benchmarks'!D220,"")</f>
        <v/>
      </c>
      <c r="C217" s="2">
        <f>IFERROR(MIN( 46154,IF(AND('5. Wage &amp; FTE Reductions'!S220 &lt;&gt; "",C216 &lt;&gt; ""),'5. Wage &amp; FTE Reductions'!S220, "")),"")</f>
        <v>0</v>
      </c>
      <c r="D217" s="4">
        <f>IF(AND('5. Wage &amp; FTE Reductions'!AZ220 &lt;&gt; "", D216 &lt;&gt; ""),'5. Wage &amp; FTE Reductions'!AZ220, "")</f>
        <v>0</v>
      </c>
      <c r="E217" s="5">
        <f>IF(AND('5. Wage &amp; FTE Reductions'!X220 &lt;&gt; "", E216 &lt;&gt; ""),'5. Wage &amp; FTE Reductions'!X220,"")</f>
        <v>0</v>
      </c>
      <c r="F217" s="3" t="str">
        <f>IF('2.Census &amp; Reference Benchmarks'!T220 = "", "",'2.Census &amp; Reference Benchmarks'!T220)</f>
        <v/>
      </c>
    </row>
    <row r="218" spans="1:6" x14ac:dyDescent="0.25">
      <c r="A218" s="51" t="str">
        <f>IF('2.Census &amp; Reference Benchmarks'!E221&lt;&gt;"",_xlfn.CONCAT('2.Census &amp; Reference Benchmarks'!E221," ",'2.Census &amp; Reference Benchmarks'!F221), "")</f>
        <v/>
      </c>
      <c r="B218" s="168" t="str">
        <f>IF('2.Census &amp; Reference Benchmarks'!D221 &lt;&gt; "", '2.Census &amp; Reference Benchmarks'!D221,"")</f>
        <v/>
      </c>
      <c r="C218" s="2">
        <f>IFERROR(MIN( 46154,IF(AND('5. Wage &amp; FTE Reductions'!S221 &lt;&gt; "",C217 &lt;&gt; ""),'5. Wage &amp; FTE Reductions'!S221, "")),"")</f>
        <v>0</v>
      </c>
      <c r="D218" s="4">
        <f>IF(AND('5. Wage &amp; FTE Reductions'!AZ221 &lt;&gt; "", D217 &lt;&gt; ""),'5. Wage &amp; FTE Reductions'!AZ221, "")</f>
        <v>0</v>
      </c>
      <c r="E218" s="5">
        <f>IF(AND('5. Wage &amp; FTE Reductions'!X221 &lt;&gt; "", E217 &lt;&gt; ""),'5. Wage &amp; FTE Reductions'!X221,"")</f>
        <v>0</v>
      </c>
      <c r="F218" s="3" t="str">
        <f>IF('2.Census &amp; Reference Benchmarks'!T221 = "", "",'2.Census &amp; Reference Benchmarks'!T221)</f>
        <v/>
      </c>
    </row>
    <row r="219" spans="1:6" x14ac:dyDescent="0.25">
      <c r="A219" s="51" t="str">
        <f>IF('2.Census &amp; Reference Benchmarks'!E222&lt;&gt;"",_xlfn.CONCAT('2.Census &amp; Reference Benchmarks'!E222," ",'2.Census &amp; Reference Benchmarks'!F222), "")</f>
        <v/>
      </c>
      <c r="B219" s="168" t="str">
        <f>IF('2.Census &amp; Reference Benchmarks'!D222 &lt;&gt; "", '2.Census &amp; Reference Benchmarks'!D222,"")</f>
        <v/>
      </c>
      <c r="C219" s="2">
        <f>IFERROR(MIN( 46154,IF(AND('5. Wage &amp; FTE Reductions'!S222 &lt;&gt; "",C218 &lt;&gt; ""),'5. Wage &amp; FTE Reductions'!S222, "")),"")</f>
        <v>0</v>
      </c>
      <c r="D219" s="4">
        <f>IF(AND('5. Wage &amp; FTE Reductions'!AZ222 &lt;&gt; "", D218 &lt;&gt; ""),'5. Wage &amp; FTE Reductions'!AZ222, "")</f>
        <v>0</v>
      </c>
      <c r="E219" s="5">
        <f>IF(AND('5. Wage &amp; FTE Reductions'!X222 &lt;&gt; "", E218 &lt;&gt; ""),'5. Wage &amp; FTE Reductions'!X222,"")</f>
        <v>0</v>
      </c>
      <c r="F219" s="3" t="str">
        <f>IF('2.Census &amp; Reference Benchmarks'!T222 = "", "",'2.Census &amp; Reference Benchmarks'!T222)</f>
        <v/>
      </c>
    </row>
    <row r="220" spans="1:6" x14ac:dyDescent="0.25">
      <c r="A220" s="51" t="str">
        <f>IF('2.Census &amp; Reference Benchmarks'!E223&lt;&gt;"",_xlfn.CONCAT('2.Census &amp; Reference Benchmarks'!E223," ",'2.Census &amp; Reference Benchmarks'!F223), "")</f>
        <v/>
      </c>
      <c r="B220" s="168" t="str">
        <f>IF('2.Census &amp; Reference Benchmarks'!D223 &lt;&gt; "", '2.Census &amp; Reference Benchmarks'!D223,"")</f>
        <v/>
      </c>
      <c r="C220" s="2">
        <f>IFERROR(MIN( 46154,IF(AND('5. Wage &amp; FTE Reductions'!S223 &lt;&gt; "",C219 &lt;&gt; ""),'5. Wage &amp; FTE Reductions'!S223, "")),"")</f>
        <v>0</v>
      </c>
      <c r="D220" s="4">
        <f>IF(AND('5. Wage &amp; FTE Reductions'!AZ223 &lt;&gt; "", D219 &lt;&gt; ""),'5. Wage &amp; FTE Reductions'!AZ223, "")</f>
        <v>0</v>
      </c>
      <c r="E220" s="5">
        <f>IF(AND('5. Wage &amp; FTE Reductions'!X223 &lt;&gt; "", E219 &lt;&gt; ""),'5. Wage &amp; FTE Reductions'!X223,"")</f>
        <v>0</v>
      </c>
      <c r="F220" s="3" t="str">
        <f>IF('2.Census &amp; Reference Benchmarks'!T223 = "", "",'2.Census &amp; Reference Benchmarks'!T223)</f>
        <v/>
      </c>
    </row>
    <row r="221" spans="1:6" x14ac:dyDescent="0.25">
      <c r="A221" s="51" t="str">
        <f>IF('2.Census &amp; Reference Benchmarks'!E224&lt;&gt;"",_xlfn.CONCAT('2.Census &amp; Reference Benchmarks'!E224," ",'2.Census &amp; Reference Benchmarks'!F224), "")</f>
        <v/>
      </c>
      <c r="B221" s="168" t="str">
        <f>IF('2.Census &amp; Reference Benchmarks'!D224 &lt;&gt; "", '2.Census &amp; Reference Benchmarks'!D224,"")</f>
        <v/>
      </c>
      <c r="C221" s="2">
        <f>IFERROR(MIN( 46154,IF(AND('5. Wage &amp; FTE Reductions'!S224 &lt;&gt; "",C220 &lt;&gt; ""),'5. Wage &amp; FTE Reductions'!S224, "")),"")</f>
        <v>0</v>
      </c>
      <c r="D221" s="4">
        <f>IF(AND('5. Wage &amp; FTE Reductions'!AZ224 &lt;&gt; "", D220 &lt;&gt; ""),'5. Wage &amp; FTE Reductions'!AZ224, "")</f>
        <v>0</v>
      </c>
      <c r="E221" s="5">
        <f>IF(AND('5. Wage &amp; FTE Reductions'!X224 &lt;&gt; "", E220 &lt;&gt; ""),'5. Wage &amp; FTE Reductions'!X224,"")</f>
        <v>0</v>
      </c>
      <c r="F221" s="3" t="str">
        <f>IF('2.Census &amp; Reference Benchmarks'!T224 = "", "",'2.Census &amp; Reference Benchmarks'!T224)</f>
        <v/>
      </c>
    </row>
    <row r="222" spans="1:6" x14ac:dyDescent="0.25">
      <c r="A222" s="51" t="str">
        <f>IF('2.Census &amp; Reference Benchmarks'!E225&lt;&gt;"",_xlfn.CONCAT('2.Census &amp; Reference Benchmarks'!E225," ",'2.Census &amp; Reference Benchmarks'!F225), "")</f>
        <v/>
      </c>
      <c r="B222" s="168" t="str">
        <f>IF('2.Census &amp; Reference Benchmarks'!D225 &lt;&gt; "", '2.Census &amp; Reference Benchmarks'!D225,"")</f>
        <v/>
      </c>
      <c r="C222" s="2">
        <f>IFERROR(MIN( 46154,IF(AND('5. Wage &amp; FTE Reductions'!S225 &lt;&gt; "",C221 &lt;&gt; ""),'5. Wage &amp; FTE Reductions'!S225, "")),"")</f>
        <v>0</v>
      </c>
      <c r="D222" s="4">
        <f>IF(AND('5. Wage &amp; FTE Reductions'!AZ225 &lt;&gt; "", D221 &lt;&gt; ""),'5. Wage &amp; FTE Reductions'!AZ225, "")</f>
        <v>0</v>
      </c>
      <c r="E222" s="5">
        <f>IF(AND('5. Wage &amp; FTE Reductions'!X225 &lt;&gt; "", E221 &lt;&gt; ""),'5. Wage &amp; FTE Reductions'!X225,"")</f>
        <v>0</v>
      </c>
      <c r="F222" s="3" t="str">
        <f>IF('2.Census &amp; Reference Benchmarks'!T225 = "", "",'2.Census &amp; Reference Benchmarks'!T225)</f>
        <v/>
      </c>
    </row>
    <row r="223" spans="1:6" x14ac:dyDescent="0.25">
      <c r="A223" s="51" t="str">
        <f>IF('2.Census &amp; Reference Benchmarks'!E226&lt;&gt;"",_xlfn.CONCAT('2.Census &amp; Reference Benchmarks'!E226," ",'2.Census &amp; Reference Benchmarks'!F226), "")</f>
        <v/>
      </c>
      <c r="B223" s="168" t="str">
        <f>IF('2.Census &amp; Reference Benchmarks'!D226 &lt;&gt; "", '2.Census &amp; Reference Benchmarks'!D226,"")</f>
        <v/>
      </c>
      <c r="C223" s="2">
        <f>IFERROR(MIN( 46154,IF(AND('5. Wage &amp; FTE Reductions'!S226 &lt;&gt; "",C222 &lt;&gt; ""),'5. Wage &amp; FTE Reductions'!S226, "")),"")</f>
        <v>0</v>
      </c>
      <c r="D223" s="4">
        <f>IF(AND('5. Wage &amp; FTE Reductions'!AZ226 &lt;&gt; "", D222 &lt;&gt; ""),'5. Wage &amp; FTE Reductions'!AZ226, "")</f>
        <v>0</v>
      </c>
      <c r="E223" s="5">
        <f>IF(AND('5. Wage &amp; FTE Reductions'!X226 &lt;&gt; "", E222 &lt;&gt; ""),'5. Wage &amp; FTE Reductions'!X226,"")</f>
        <v>0</v>
      </c>
      <c r="F223" s="3" t="str">
        <f>IF('2.Census &amp; Reference Benchmarks'!T226 = "", "",'2.Census &amp; Reference Benchmarks'!T226)</f>
        <v/>
      </c>
    </row>
    <row r="224" spans="1:6" x14ac:dyDescent="0.25">
      <c r="A224" s="51" t="str">
        <f>IF('2.Census &amp; Reference Benchmarks'!E227&lt;&gt;"",_xlfn.CONCAT('2.Census &amp; Reference Benchmarks'!E227," ",'2.Census &amp; Reference Benchmarks'!F227), "")</f>
        <v/>
      </c>
      <c r="B224" s="168" t="str">
        <f>IF('2.Census &amp; Reference Benchmarks'!D227 &lt;&gt; "", '2.Census &amp; Reference Benchmarks'!D227,"")</f>
        <v/>
      </c>
      <c r="C224" s="2">
        <f>IFERROR(MIN( 46154,IF(AND('5. Wage &amp; FTE Reductions'!S227 &lt;&gt; "",C223 &lt;&gt; ""),'5. Wage &amp; FTE Reductions'!S227, "")),"")</f>
        <v>0</v>
      </c>
      <c r="D224" s="4">
        <f>IF(AND('5. Wage &amp; FTE Reductions'!AZ227 &lt;&gt; "", D223 &lt;&gt; ""),'5. Wage &amp; FTE Reductions'!AZ227, "")</f>
        <v>0</v>
      </c>
      <c r="E224" s="5">
        <f>IF(AND('5. Wage &amp; FTE Reductions'!X227 &lt;&gt; "", E223 &lt;&gt; ""),'5. Wage &amp; FTE Reductions'!X227,"")</f>
        <v>0</v>
      </c>
      <c r="F224" s="3" t="str">
        <f>IF('2.Census &amp; Reference Benchmarks'!T227 = "", "",'2.Census &amp; Reference Benchmarks'!T227)</f>
        <v/>
      </c>
    </row>
    <row r="225" spans="1:6" x14ac:dyDescent="0.25">
      <c r="A225" s="51" t="str">
        <f>IF('2.Census &amp; Reference Benchmarks'!E228&lt;&gt;"",_xlfn.CONCAT('2.Census &amp; Reference Benchmarks'!E228," ",'2.Census &amp; Reference Benchmarks'!F228), "")</f>
        <v/>
      </c>
      <c r="B225" s="168" t="str">
        <f>IF('2.Census &amp; Reference Benchmarks'!D228 &lt;&gt; "", '2.Census &amp; Reference Benchmarks'!D228,"")</f>
        <v/>
      </c>
      <c r="C225" s="2">
        <f>IFERROR(MIN( 46154,IF(AND('5. Wage &amp; FTE Reductions'!S228 &lt;&gt; "",C224 &lt;&gt; ""),'5. Wage &amp; FTE Reductions'!S228, "")),"")</f>
        <v>0</v>
      </c>
      <c r="D225" s="4">
        <f>IF(AND('5. Wage &amp; FTE Reductions'!AZ228 &lt;&gt; "", D224 &lt;&gt; ""),'5. Wage &amp; FTE Reductions'!AZ228, "")</f>
        <v>0</v>
      </c>
      <c r="E225" s="5">
        <f>IF(AND('5. Wage &amp; FTE Reductions'!X228 &lt;&gt; "", E224 &lt;&gt; ""),'5. Wage &amp; FTE Reductions'!X228,"")</f>
        <v>0</v>
      </c>
      <c r="F225" s="3" t="str">
        <f>IF('2.Census &amp; Reference Benchmarks'!T228 = "", "",'2.Census &amp; Reference Benchmarks'!T228)</f>
        <v/>
      </c>
    </row>
    <row r="226" spans="1:6" x14ac:dyDescent="0.25">
      <c r="A226" s="51" t="str">
        <f>IF('2.Census &amp; Reference Benchmarks'!E229&lt;&gt;"",_xlfn.CONCAT('2.Census &amp; Reference Benchmarks'!E229," ",'2.Census &amp; Reference Benchmarks'!F229), "")</f>
        <v/>
      </c>
      <c r="B226" s="168" t="str">
        <f>IF('2.Census &amp; Reference Benchmarks'!D229 &lt;&gt; "", '2.Census &amp; Reference Benchmarks'!D229,"")</f>
        <v/>
      </c>
      <c r="C226" s="2">
        <f>IFERROR(MIN( 46154,IF(AND('5. Wage &amp; FTE Reductions'!S229 &lt;&gt; "",C225 &lt;&gt; ""),'5. Wage &amp; FTE Reductions'!S229, "")),"")</f>
        <v>0</v>
      </c>
      <c r="D226" s="4">
        <f>IF(AND('5. Wage &amp; FTE Reductions'!AZ229 &lt;&gt; "", D225 &lt;&gt; ""),'5. Wage &amp; FTE Reductions'!AZ229, "")</f>
        <v>0</v>
      </c>
      <c r="E226" s="5">
        <f>IF(AND('5. Wage &amp; FTE Reductions'!X229 &lt;&gt; "", E225 &lt;&gt; ""),'5. Wage &amp; FTE Reductions'!X229,"")</f>
        <v>0</v>
      </c>
      <c r="F226" s="3" t="str">
        <f>IF('2.Census &amp; Reference Benchmarks'!T229 = "", "",'2.Census &amp; Reference Benchmarks'!T229)</f>
        <v/>
      </c>
    </row>
    <row r="227" spans="1:6" x14ac:dyDescent="0.25">
      <c r="A227" s="51" t="str">
        <f>IF('2.Census &amp; Reference Benchmarks'!E230&lt;&gt;"",_xlfn.CONCAT('2.Census &amp; Reference Benchmarks'!E230," ",'2.Census &amp; Reference Benchmarks'!F230), "")</f>
        <v/>
      </c>
      <c r="B227" s="168" t="str">
        <f>IF('2.Census &amp; Reference Benchmarks'!D230 &lt;&gt; "", '2.Census &amp; Reference Benchmarks'!D230,"")</f>
        <v/>
      </c>
      <c r="C227" s="2">
        <f>IFERROR(MIN( 46154,IF(AND('5. Wage &amp; FTE Reductions'!S230 &lt;&gt; "",C226 &lt;&gt; ""),'5. Wage &amp; FTE Reductions'!S230, "")),"")</f>
        <v>0</v>
      </c>
      <c r="D227" s="4">
        <f>IF(AND('5. Wage &amp; FTE Reductions'!AZ230 &lt;&gt; "", D226 &lt;&gt; ""),'5. Wage &amp; FTE Reductions'!AZ230, "")</f>
        <v>0</v>
      </c>
      <c r="E227" s="5">
        <f>IF(AND('5. Wage &amp; FTE Reductions'!X230 &lt;&gt; "", E226 &lt;&gt; ""),'5. Wage &amp; FTE Reductions'!X230,"")</f>
        <v>0</v>
      </c>
      <c r="F227" s="3" t="str">
        <f>IF('2.Census &amp; Reference Benchmarks'!T230 = "", "",'2.Census &amp; Reference Benchmarks'!T230)</f>
        <v/>
      </c>
    </row>
    <row r="228" spans="1:6" x14ac:dyDescent="0.25">
      <c r="A228" s="51" t="str">
        <f>IF('2.Census &amp; Reference Benchmarks'!E231&lt;&gt;"",_xlfn.CONCAT('2.Census &amp; Reference Benchmarks'!E231," ",'2.Census &amp; Reference Benchmarks'!F231), "")</f>
        <v/>
      </c>
      <c r="B228" s="168" t="str">
        <f>IF('2.Census &amp; Reference Benchmarks'!D231 &lt;&gt; "", '2.Census &amp; Reference Benchmarks'!D231,"")</f>
        <v/>
      </c>
      <c r="C228" s="2">
        <f>IFERROR(MIN( 46154,IF(AND('5. Wage &amp; FTE Reductions'!S231 &lt;&gt; "",C227 &lt;&gt; ""),'5. Wage &amp; FTE Reductions'!S231, "")),"")</f>
        <v>0</v>
      </c>
      <c r="D228" s="4">
        <f>IF(AND('5. Wage &amp; FTE Reductions'!AZ231 &lt;&gt; "", D227 &lt;&gt; ""),'5. Wage &amp; FTE Reductions'!AZ231, "")</f>
        <v>0</v>
      </c>
      <c r="E228" s="5">
        <f>IF(AND('5. Wage &amp; FTE Reductions'!X231 &lt;&gt; "", E227 &lt;&gt; ""),'5. Wage &amp; FTE Reductions'!X231,"")</f>
        <v>0</v>
      </c>
      <c r="F228" s="3" t="str">
        <f>IF('2.Census &amp; Reference Benchmarks'!T231 = "", "",'2.Census &amp; Reference Benchmarks'!T231)</f>
        <v/>
      </c>
    </row>
    <row r="229" spans="1:6" x14ac:dyDescent="0.25">
      <c r="A229" s="51" t="str">
        <f>IF('2.Census &amp; Reference Benchmarks'!E232&lt;&gt;"",_xlfn.CONCAT('2.Census &amp; Reference Benchmarks'!E232," ",'2.Census &amp; Reference Benchmarks'!F232), "")</f>
        <v/>
      </c>
      <c r="B229" s="168" t="str">
        <f>IF('2.Census &amp; Reference Benchmarks'!D232 &lt;&gt; "", '2.Census &amp; Reference Benchmarks'!D232,"")</f>
        <v/>
      </c>
      <c r="C229" s="2">
        <f>IFERROR(MIN( 46154,IF(AND('5. Wage &amp; FTE Reductions'!S232 &lt;&gt; "",C228 &lt;&gt; ""),'5. Wage &amp; FTE Reductions'!S232, "")),"")</f>
        <v>0</v>
      </c>
      <c r="D229" s="4">
        <f>IF(AND('5. Wage &amp; FTE Reductions'!AZ232 &lt;&gt; "", D228 &lt;&gt; ""),'5. Wage &amp; FTE Reductions'!AZ232, "")</f>
        <v>0</v>
      </c>
      <c r="E229" s="5">
        <f>IF(AND('5. Wage &amp; FTE Reductions'!X232 &lt;&gt; "", E228 &lt;&gt; ""),'5. Wage &amp; FTE Reductions'!X232,"")</f>
        <v>0</v>
      </c>
      <c r="F229" s="3" t="str">
        <f>IF('2.Census &amp; Reference Benchmarks'!T232 = "", "",'2.Census &amp; Reference Benchmarks'!T232)</f>
        <v/>
      </c>
    </row>
    <row r="230" spans="1:6" x14ac:dyDescent="0.25">
      <c r="A230" s="51" t="str">
        <f>IF('2.Census &amp; Reference Benchmarks'!E233&lt;&gt;"",_xlfn.CONCAT('2.Census &amp; Reference Benchmarks'!E233," ",'2.Census &amp; Reference Benchmarks'!F233), "")</f>
        <v/>
      </c>
      <c r="B230" s="168" t="str">
        <f>IF('2.Census &amp; Reference Benchmarks'!D233 &lt;&gt; "", '2.Census &amp; Reference Benchmarks'!D233,"")</f>
        <v/>
      </c>
      <c r="C230" s="2">
        <f>IFERROR(MIN( 46154,IF(AND('5. Wage &amp; FTE Reductions'!S233 &lt;&gt; "",C229 &lt;&gt; ""),'5. Wage &amp; FTE Reductions'!S233, "")),"")</f>
        <v>0</v>
      </c>
      <c r="D230" s="4">
        <f>IF(AND('5. Wage &amp; FTE Reductions'!AZ233 &lt;&gt; "", D229 &lt;&gt; ""),'5. Wage &amp; FTE Reductions'!AZ233, "")</f>
        <v>0</v>
      </c>
      <c r="E230" s="5">
        <f>IF(AND('5. Wage &amp; FTE Reductions'!X233 &lt;&gt; "", E229 &lt;&gt; ""),'5. Wage &amp; FTE Reductions'!X233,"")</f>
        <v>0</v>
      </c>
      <c r="F230" s="3" t="str">
        <f>IF('2.Census &amp; Reference Benchmarks'!T233 = "", "",'2.Census &amp; Reference Benchmarks'!T233)</f>
        <v/>
      </c>
    </row>
    <row r="231" spans="1:6" x14ac:dyDescent="0.25">
      <c r="A231" s="51" t="str">
        <f>IF('2.Census &amp; Reference Benchmarks'!E234&lt;&gt;"",_xlfn.CONCAT('2.Census &amp; Reference Benchmarks'!E234," ",'2.Census &amp; Reference Benchmarks'!F234), "")</f>
        <v/>
      </c>
      <c r="B231" s="168" t="str">
        <f>IF('2.Census &amp; Reference Benchmarks'!D234 &lt;&gt; "", '2.Census &amp; Reference Benchmarks'!D234,"")</f>
        <v/>
      </c>
      <c r="C231" s="2">
        <f>IFERROR(MIN( 46154,IF(AND('5. Wage &amp; FTE Reductions'!S234 &lt;&gt; "",C230 &lt;&gt; ""),'5. Wage &amp; FTE Reductions'!S234, "")),"")</f>
        <v>0</v>
      </c>
      <c r="D231" s="4">
        <f>IF(AND('5. Wage &amp; FTE Reductions'!AZ234 &lt;&gt; "", D230 &lt;&gt; ""),'5. Wage &amp; FTE Reductions'!AZ234, "")</f>
        <v>0</v>
      </c>
      <c r="E231" s="5">
        <f>IF(AND('5. Wage &amp; FTE Reductions'!X234 &lt;&gt; "", E230 &lt;&gt; ""),'5. Wage &amp; FTE Reductions'!X234,"")</f>
        <v>0</v>
      </c>
      <c r="F231" s="3" t="str">
        <f>IF('2.Census &amp; Reference Benchmarks'!T234 = "", "",'2.Census &amp; Reference Benchmarks'!T234)</f>
        <v/>
      </c>
    </row>
    <row r="232" spans="1:6" x14ac:dyDescent="0.25">
      <c r="A232" s="51" t="str">
        <f>IF('2.Census &amp; Reference Benchmarks'!E235&lt;&gt;"",_xlfn.CONCAT('2.Census &amp; Reference Benchmarks'!E235," ",'2.Census &amp; Reference Benchmarks'!F235), "")</f>
        <v/>
      </c>
      <c r="B232" s="168" t="str">
        <f>IF('2.Census &amp; Reference Benchmarks'!D235 &lt;&gt; "", '2.Census &amp; Reference Benchmarks'!D235,"")</f>
        <v/>
      </c>
      <c r="C232" s="2">
        <f>IFERROR(MIN( 46154,IF(AND('5. Wage &amp; FTE Reductions'!S235 &lt;&gt; "",C231 &lt;&gt; ""),'5. Wage &amp; FTE Reductions'!S235, "")),"")</f>
        <v>0</v>
      </c>
      <c r="D232" s="4">
        <f>IF(AND('5. Wage &amp; FTE Reductions'!AZ235 &lt;&gt; "", D231 &lt;&gt; ""),'5. Wage &amp; FTE Reductions'!AZ235, "")</f>
        <v>0</v>
      </c>
      <c r="E232" s="5">
        <f>IF(AND('5. Wage &amp; FTE Reductions'!X235 &lt;&gt; "", E231 &lt;&gt; ""),'5. Wage &amp; FTE Reductions'!X235,"")</f>
        <v>0</v>
      </c>
      <c r="F232" s="3" t="str">
        <f>IF('2.Census &amp; Reference Benchmarks'!T235 = "", "",'2.Census &amp; Reference Benchmarks'!T235)</f>
        <v/>
      </c>
    </row>
    <row r="233" spans="1:6" x14ac:dyDescent="0.25">
      <c r="A233" s="51" t="str">
        <f>IF('2.Census &amp; Reference Benchmarks'!E236&lt;&gt;"",_xlfn.CONCAT('2.Census &amp; Reference Benchmarks'!E236," ",'2.Census &amp; Reference Benchmarks'!F236), "")</f>
        <v/>
      </c>
      <c r="B233" s="168" t="str">
        <f>IF('2.Census &amp; Reference Benchmarks'!D236 &lt;&gt; "", '2.Census &amp; Reference Benchmarks'!D236,"")</f>
        <v/>
      </c>
      <c r="C233" s="2">
        <f>IFERROR(MIN( 46154,IF(AND('5. Wage &amp; FTE Reductions'!S236 &lt;&gt; "",C232 &lt;&gt; ""),'5. Wage &amp; FTE Reductions'!S236, "")),"")</f>
        <v>0</v>
      </c>
      <c r="D233" s="4">
        <f>IF(AND('5. Wage &amp; FTE Reductions'!AZ236 &lt;&gt; "", D232 &lt;&gt; ""),'5. Wage &amp; FTE Reductions'!AZ236, "")</f>
        <v>0</v>
      </c>
      <c r="E233" s="5">
        <f>IF(AND('5. Wage &amp; FTE Reductions'!X236 &lt;&gt; "", E232 &lt;&gt; ""),'5. Wage &amp; FTE Reductions'!X236,"")</f>
        <v>0</v>
      </c>
      <c r="F233" s="3" t="str">
        <f>IF('2.Census &amp; Reference Benchmarks'!T236 = "", "",'2.Census &amp; Reference Benchmarks'!T236)</f>
        <v/>
      </c>
    </row>
    <row r="234" spans="1:6" x14ac:dyDescent="0.25">
      <c r="A234" s="51" t="str">
        <f>IF('2.Census &amp; Reference Benchmarks'!E237&lt;&gt;"",_xlfn.CONCAT('2.Census &amp; Reference Benchmarks'!E237," ",'2.Census &amp; Reference Benchmarks'!F237), "")</f>
        <v/>
      </c>
      <c r="B234" s="168" t="str">
        <f>IF('2.Census &amp; Reference Benchmarks'!D237 &lt;&gt; "", '2.Census &amp; Reference Benchmarks'!D237,"")</f>
        <v/>
      </c>
      <c r="C234" s="2">
        <f>IFERROR(MIN( 46154,IF(AND('5. Wage &amp; FTE Reductions'!S237 &lt;&gt; "",C233 &lt;&gt; ""),'5. Wage &amp; FTE Reductions'!S237, "")),"")</f>
        <v>0</v>
      </c>
      <c r="D234" s="4">
        <f>IF(AND('5. Wage &amp; FTE Reductions'!AZ237 &lt;&gt; "", D233 &lt;&gt; ""),'5. Wage &amp; FTE Reductions'!AZ237, "")</f>
        <v>0</v>
      </c>
      <c r="E234" s="5">
        <f>IF(AND('5. Wage &amp; FTE Reductions'!X237 &lt;&gt; "", E233 &lt;&gt; ""),'5. Wage &amp; FTE Reductions'!X237,"")</f>
        <v>0</v>
      </c>
      <c r="F234" s="3" t="str">
        <f>IF('2.Census &amp; Reference Benchmarks'!T237 = "", "",'2.Census &amp; Reference Benchmarks'!T237)</f>
        <v/>
      </c>
    </row>
    <row r="235" spans="1:6" x14ac:dyDescent="0.25">
      <c r="A235" s="51" t="str">
        <f>IF('2.Census &amp; Reference Benchmarks'!E238&lt;&gt;"",_xlfn.CONCAT('2.Census &amp; Reference Benchmarks'!E238," ",'2.Census &amp; Reference Benchmarks'!F238), "")</f>
        <v/>
      </c>
      <c r="B235" s="168" t="str">
        <f>IF('2.Census &amp; Reference Benchmarks'!D238 &lt;&gt; "", '2.Census &amp; Reference Benchmarks'!D238,"")</f>
        <v/>
      </c>
      <c r="C235" s="2">
        <f>IFERROR(MIN( 46154,IF(AND('5. Wage &amp; FTE Reductions'!S238 &lt;&gt; "",C234 &lt;&gt; ""),'5. Wage &amp; FTE Reductions'!S238, "")),"")</f>
        <v>0</v>
      </c>
      <c r="D235" s="4">
        <f>IF(AND('5. Wage &amp; FTE Reductions'!AZ238 &lt;&gt; "", D234 &lt;&gt; ""),'5. Wage &amp; FTE Reductions'!AZ238, "")</f>
        <v>0</v>
      </c>
      <c r="E235" s="5">
        <f>IF(AND('5. Wage &amp; FTE Reductions'!X238 &lt;&gt; "", E234 &lt;&gt; ""),'5. Wage &amp; FTE Reductions'!X238,"")</f>
        <v>0</v>
      </c>
      <c r="F235" s="3" t="str">
        <f>IF('2.Census &amp; Reference Benchmarks'!T238 = "", "",'2.Census &amp; Reference Benchmarks'!T238)</f>
        <v/>
      </c>
    </row>
    <row r="236" spans="1:6" x14ac:dyDescent="0.25">
      <c r="A236" s="51" t="str">
        <f>IF('2.Census &amp; Reference Benchmarks'!E239&lt;&gt;"",_xlfn.CONCAT('2.Census &amp; Reference Benchmarks'!E239," ",'2.Census &amp; Reference Benchmarks'!F239), "")</f>
        <v/>
      </c>
      <c r="B236" s="168" t="str">
        <f>IF('2.Census &amp; Reference Benchmarks'!D239 &lt;&gt; "", '2.Census &amp; Reference Benchmarks'!D239,"")</f>
        <v/>
      </c>
      <c r="C236" s="2">
        <f>IFERROR(MIN( 46154,IF(AND('5. Wage &amp; FTE Reductions'!S239 &lt;&gt; "",C235 &lt;&gt; ""),'5. Wage &amp; FTE Reductions'!S239, "")),"")</f>
        <v>0</v>
      </c>
      <c r="D236" s="4">
        <f>IF(AND('5. Wage &amp; FTE Reductions'!AZ239 &lt;&gt; "", D235 &lt;&gt; ""),'5. Wage &amp; FTE Reductions'!AZ239, "")</f>
        <v>0</v>
      </c>
      <c r="E236" s="5">
        <f>IF(AND('5. Wage &amp; FTE Reductions'!X239 &lt;&gt; "", E235 &lt;&gt; ""),'5. Wage &amp; FTE Reductions'!X239,"")</f>
        <v>0</v>
      </c>
      <c r="F236" s="3" t="str">
        <f>IF('2.Census &amp; Reference Benchmarks'!T239 = "", "",'2.Census &amp; Reference Benchmarks'!T239)</f>
        <v/>
      </c>
    </row>
    <row r="237" spans="1:6" x14ac:dyDescent="0.25">
      <c r="A237" s="51" t="str">
        <f>IF('2.Census &amp; Reference Benchmarks'!E240&lt;&gt;"",_xlfn.CONCAT('2.Census &amp; Reference Benchmarks'!E240," ",'2.Census &amp; Reference Benchmarks'!F240), "")</f>
        <v/>
      </c>
      <c r="B237" s="168" t="str">
        <f>IF('2.Census &amp; Reference Benchmarks'!D240 &lt;&gt; "", '2.Census &amp; Reference Benchmarks'!D240,"")</f>
        <v/>
      </c>
      <c r="C237" s="2">
        <f>IFERROR(MIN( 46154,IF(AND('5. Wage &amp; FTE Reductions'!S240 &lt;&gt; "",C236 &lt;&gt; ""),'5. Wage &amp; FTE Reductions'!S240, "")),"")</f>
        <v>0</v>
      </c>
      <c r="D237" s="4">
        <f>IF(AND('5. Wage &amp; FTE Reductions'!AZ240 &lt;&gt; "", D236 &lt;&gt; ""),'5. Wage &amp; FTE Reductions'!AZ240, "")</f>
        <v>0</v>
      </c>
      <c r="E237" s="5">
        <f>IF(AND('5. Wage &amp; FTE Reductions'!X240 &lt;&gt; "", E236 &lt;&gt; ""),'5. Wage &amp; FTE Reductions'!X240,"")</f>
        <v>0</v>
      </c>
      <c r="F237" s="3" t="str">
        <f>IF('2.Census &amp; Reference Benchmarks'!T240 = "", "",'2.Census &amp; Reference Benchmarks'!T240)</f>
        <v/>
      </c>
    </row>
    <row r="238" spans="1:6" x14ac:dyDescent="0.25">
      <c r="A238" s="51" t="str">
        <f>IF('2.Census &amp; Reference Benchmarks'!E241&lt;&gt;"",_xlfn.CONCAT('2.Census &amp; Reference Benchmarks'!E241," ",'2.Census &amp; Reference Benchmarks'!F241), "")</f>
        <v/>
      </c>
      <c r="B238" s="168" t="str">
        <f>IF('2.Census &amp; Reference Benchmarks'!D241 &lt;&gt; "", '2.Census &amp; Reference Benchmarks'!D241,"")</f>
        <v/>
      </c>
      <c r="C238" s="2">
        <f>IFERROR(MIN( 46154,IF(AND('5. Wage &amp; FTE Reductions'!S241 &lt;&gt; "",C237 &lt;&gt; ""),'5. Wage &amp; FTE Reductions'!S241, "")),"")</f>
        <v>0</v>
      </c>
      <c r="D238" s="4">
        <f>IF(AND('5. Wage &amp; FTE Reductions'!AZ241 &lt;&gt; "", D237 &lt;&gt; ""),'5. Wage &amp; FTE Reductions'!AZ241, "")</f>
        <v>0</v>
      </c>
      <c r="E238" s="5">
        <f>IF(AND('5. Wage &amp; FTE Reductions'!X241 &lt;&gt; "", E237 &lt;&gt; ""),'5. Wage &amp; FTE Reductions'!X241,"")</f>
        <v>0</v>
      </c>
      <c r="F238" s="3" t="str">
        <f>IF('2.Census &amp; Reference Benchmarks'!T241 = "", "",'2.Census &amp; Reference Benchmarks'!T241)</f>
        <v/>
      </c>
    </row>
    <row r="239" spans="1:6" x14ac:dyDescent="0.25">
      <c r="A239" s="51" t="str">
        <f>IF('2.Census &amp; Reference Benchmarks'!E242&lt;&gt;"",_xlfn.CONCAT('2.Census &amp; Reference Benchmarks'!E242," ",'2.Census &amp; Reference Benchmarks'!F242), "")</f>
        <v/>
      </c>
      <c r="B239" s="168" t="str">
        <f>IF('2.Census &amp; Reference Benchmarks'!D242 &lt;&gt; "", '2.Census &amp; Reference Benchmarks'!D242,"")</f>
        <v/>
      </c>
      <c r="C239" s="2">
        <f>IFERROR(MIN( 46154,IF(AND('5. Wage &amp; FTE Reductions'!S242 &lt;&gt; "",C238 &lt;&gt; ""),'5. Wage &amp; FTE Reductions'!S242, "")),"")</f>
        <v>0</v>
      </c>
      <c r="D239" s="4">
        <f>IF(AND('5. Wage &amp; FTE Reductions'!AZ242 &lt;&gt; "", D238 &lt;&gt; ""),'5. Wage &amp; FTE Reductions'!AZ242, "")</f>
        <v>0</v>
      </c>
      <c r="E239" s="5">
        <f>IF(AND('5. Wage &amp; FTE Reductions'!X242 &lt;&gt; "", E238 &lt;&gt; ""),'5. Wage &amp; FTE Reductions'!X242,"")</f>
        <v>0</v>
      </c>
      <c r="F239" s="3" t="str">
        <f>IF('2.Census &amp; Reference Benchmarks'!T242 = "", "",'2.Census &amp; Reference Benchmarks'!T242)</f>
        <v/>
      </c>
    </row>
    <row r="240" spans="1:6" x14ac:dyDescent="0.25">
      <c r="A240" s="51" t="str">
        <f>IF('2.Census &amp; Reference Benchmarks'!E243&lt;&gt;"",_xlfn.CONCAT('2.Census &amp; Reference Benchmarks'!E243," ",'2.Census &amp; Reference Benchmarks'!F243), "")</f>
        <v/>
      </c>
      <c r="B240" s="168" t="str">
        <f>IF('2.Census &amp; Reference Benchmarks'!D243 &lt;&gt; "", '2.Census &amp; Reference Benchmarks'!D243,"")</f>
        <v/>
      </c>
      <c r="C240" s="2">
        <f>IFERROR(MIN( 46154,IF(AND('5. Wage &amp; FTE Reductions'!S243 &lt;&gt; "",C239 &lt;&gt; ""),'5. Wage &amp; FTE Reductions'!S243, "")),"")</f>
        <v>0</v>
      </c>
      <c r="D240" s="4">
        <f>IF(AND('5. Wage &amp; FTE Reductions'!AZ243 &lt;&gt; "", D239 &lt;&gt; ""),'5. Wage &amp; FTE Reductions'!AZ243, "")</f>
        <v>0</v>
      </c>
      <c r="E240" s="5">
        <f>IF(AND('5. Wage &amp; FTE Reductions'!X243 &lt;&gt; "", E239 &lt;&gt; ""),'5. Wage &amp; FTE Reductions'!X243,"")</f>
        <v>0</v>
      </c>
      <c r="F240" s="3" t="str">
        <f>IF('2.Census &amp; Reference Benchmarks'!T243 = "", "",'2.Census &amp; Reference Benchmarks'!T243)</f>
        <v/>
      </c>
    </row>
    <row r="241" spans="1:6" x14ac:dyDescent="0.25">
      <c r="A241" s="51" t="str">
        <f>IF('2.Census &amp; Reference Benchmarks'!E244&lt;&gt;"",_xlfn.CONCAT('2.Census &amp; Reference Benchmarks'!E244," ",'2.Census &amp; Reference Benchmarks'!F244), "")</f>
        <v/>
      </c>
      <c r="B241" s="168" t="str">
        <f>IF('2.Census &amp; Reference Benchmarks'!D244 &lt;&gt; "", '2.Census &amp; Reference Benchmarks'!D244,"")</f>
        <v/>
      </c>
      <c r="C241" s="2">
        <f>IFERROR(MIN( 46154,IF(AND('5. Wage &amp; FTE Reductions'!S244 &lt;&gt; "",C240 &lt;&gt; ""),'5. Wage &amp; FTE Reductions'!S244, "")),"")</f>
        <v>0</v>
      </c>
      <c r="D241" s="4">
        <f>IF(AND('5. Wage &amp; FTE Reductions'!AZ244 &lt;&gt; "", D240 &lt;&gt; ""),'5. Wage &amp; FTE Reductions'!AZ244, "")</f>
        <v>0</v>
      </c>
      <c r="E241" s="5">
        <f>IF(AND('5. Wage &amp; FTE Reductions'!X244 &lt;&gt; "", E240 &lt;&gt; ""),'5. Wage &amp; FTE Reductions'!X244,"")</f>
        <v>0</v>
      </c>
      <c r="F241" s="3" t="str">
        <f>IF('2.Census &amp; Reference Benchmarks'!T244 = "", "",'2.Census &amp; Reference Benchmarks'!T244)</f>
        <v/>
      </c>
    </row>
    <row r="242" spans="1:6" x14ac:dyDescent="0.25">
      <c r="A242" s="51" t="str">
        <f>IF('2.Census &amp; Reference Benchmarks'!E245&lt;&gt;"",_xlfn.CONCAT('2.Census &amp; Reference Benchmarks'!E245," ",'2.Census &amp; Reference Benchmarks'!F245), "")</f>
        <v/>
      </c>
      <c r="B242" s="168" t="str">
        <f>IF('2.Census &amp; Reference Benchmarks'!D245 &lt;&gt; "", '2.Census &amp; Reference Benchmarks'!D245,"")</f>
        <v/>
      </c>
      <c r="C242" s="2">
        <f>IFERROR(MIN( 46154,IF(AND('5. Wage &amp; FTE Reductions'!S245 &lt;&gt; "",C241 &lt;&gt; ""),'5. Wage &amp; FTE Reductions'!S245, "")),"")</f>
        <v>0</v>
      </c>
      <c r="D242" s="4">
        <f>IF(AND('5. Wage &amp; FTE Reductions'!AZ245 &lt;&gt; "", D241 &lt;&gt; ""),'5. Wage &amp; FTE Reductions'!AZ245, "")</f>
        <v>0</v>
      </c>
      <c r="E242" s="5">
        <f>IF(AND('5. Wage &amp; FTE Reductions'!X245 &lt;&gt; "", E241 &lt;&gt; ""),'5. Wage &amp; FTE Reductions'!X245,"")</f>
        <v>0</v>
      </c>
      <c r="F242" s="3" t="str">
        <f>IF('2.Census &amp; Reference Benchmarks'!T245 = "", "",'2.Census &amp; Reference Benchmarks'!T245)</f>
        <v/>
      </c>
    </row>
    <row r="243" spans="1:6" x14ac:dyDescent="0.25">
      <c r="A243" s="51" t="str">
        <f>IF('2.Census &amp; Reference Benchmarks'!E246&lt;&gt;"",_xlfn.CONCAT('2.Census &amp; Reference Benchmarks'!E246," ",'2.Census &amp; Reference Benchmarks'!F246), "")</f>
        <v/>
      </c>
      <c r="B243" s="168" t="str">
        <f>IF('2.Census &amp; Reference Benchmarks'!D246 &lt;&gt; "", '2.Census &amp; Reference Benchmarks'!D246,"")</f>
        <v/>
      </c>
      <c r="C243" s="2">
        <f>IFERROR(MIN( 46154,IF(AND('5. Wage &amp; FTE Reductions'!S246 &lt;&gt; "",C242 &lt;&gt; ""),'5. Wage &amp; FTE Reductions'!S246, "")),"")</f>
        <v>0</v>
      </c>
      <c r="D243" s="4">
        <f>IF(AND('5. Wage &amp; FTE Reductions'!AZ246 &lt;&gt; "", D242 &lt;&gt; ""),'5. Wage &amp; FTE Reductions'!AZ246, "")</f>
        <v>0</v>
      </c>
      <c r="E243" s="5">
        <f>IF(AND('5. Wage &amp; FTE Reductions'!X246 &lt;&gt; "", E242 &lt;&gt; ""),'5. Wage &amp; FTE Reductions'!X246,"")</f>
        <v>0</v>
      </c>
      <c r="F243" s="3" t="str">
        <f>IF('2.Census &amp; Reference Benchmarks'!T246 = "", "",'2.Census &amp; Reference Benchmarks'!T246)</f>
        <v/>
      </c>
    </row>
    <row r="244" spans="1:6" x14ac:dyDescent="0.25">
      <c r="A244" s="51" t="str">
        <f>IF('2.Census &amp; Reference Benchmarks'!E247&lt;&gt;"",_xlfn.CONCAT('2.Census &amp; Reference Benchmarks'!E247," ",'2.Census &amp; Reference Benchmarks'!F247), "")</f>
        <v/>
      </c>
      <c r="B244" s="168" t="str">
        <f>IF('2.Census &amp; Reference Benchmarks'!D247 &lt;&gt; "", '2.Census &amp; Reference Benchmarks'!D247,"")</f>
        <v/>
      </c>
      <c r="C244" s="2">
        <f>IFERROR(MIN( 46154,IF(AND('5. Wage &amp; FTE Reductions'!S247 &lt;&gt; "",C243 &lt;&gt; ""),'5. Wage &amp; FTE Reductions'!S247, "")),"")</f>
        <v>0</v>
      </c>
      <c r="D244" s="4">
        <f>IF(AND('5. Wage &amp; FTE Reductions'!AZ247 &lt;&gt; "", D243 &lt;&gt; ""),'5. Wage &amp; FTE Reductions'!AZ247, "")</f>
        <v>0</v>
      </c>
      <c r="E244" s="5">
        <f>IF(AND('5. Wage &amp; FTE Reductions'!X247 &lt;&gt; "", E243 &lt;&gt; ""),'5. Wage &amp; FTE Reductions'!X247,"")</f>
        <v>0</v>
      </c>
      <c r="F244" s="3" t="str">
        <f>IF('2.Census &amp; Reference Benchmarks'!T247 = "", "",'2.Census &amp; Reference Benchmarks'!T247)</f>
        <v/>
      </c>
    </row>
    <row r="245" spans="1:6" x14ac:dyDescent="0.25">
      <c r="A245" s="51" t="str">
        <f>IF('2.Census &amp; Reference Benchmarks'!E248&lt;&gt;"",_xlfn.CONCAT('2.Census &amp; Reference Benchmarks'!E248," ",'2.Census &amp; Reference Benchmarks'!F248), "")</f>
        <v/>
      </c>
      <c r="B245" s="168" t="str">
        <f>IF('2.Census &amp; Reference Benchmarks'!D248 &lt;&gt; "", '2.Census &amp; Reference Benchmarks'!D248,"")</f>
        <v/>
      </c>
      <c r="C245" s="2">
        <f>IFERROR(MIN( 46154,IF(AND('5. Wage &amp; FTE Reductions'!S248 &lt;&gt; "",C244 &lt;&gt; ""),'5. Wage &amp; FTE Reductions'!S248, "")),"")</f>
        <v>0</v>
      </c>
      <c r="D245" s="4">
        <f>IF(AND('5. Wage &amp; FTE Reductions'!AZ248 &lt;&gt; "", D244 &lt;&gt; ""),'5. Wage &amp; FTE Reductions'!AZ248, "")</f>
        <v>0</v>
      </c>
      <c r="E245" s="5">
        <f>IF(AND('5. Wage &amp; FTE Reductions'!X248 &lt;&gt; "", E244 &lt;&gt; ""),'5. Wage &amp; FTE Reductions'!X248,"")</f>
        <v>0</v>
      </c>
      <c r="F245" s="3" t="str">
        <f>IF('2.Census &amp; Reference Benchmarks'!T248 = "", "",'2.Census &amp; Reference Benchmarks'!T248)</f>
        <v/>
      </c>
    </row>
    <row r="246" spans="1:6" x14ac:dyDescent="0.25">
      <c r="A246" s="51" t="str">
        <f>IF('2.Census &amp; Reference Benchmarks'!E249&lt;&gt;"",_xlfn.CONCAT('2.Census &amp; Reference Benchmarks'!E249," ",'2.Census &amp; Reference Benchmarks'!F249), "")</f>
        <v/>
      </c>
      <c r="B246" s="168" t="str">
        <f>IF('2.Census &amp; Reference Benchmarks'!D249 &lt;&gt; "", '2.Census &amp; Reference Benchmarks'!D249,"")</f>
        <v/>
      </c>
      <c r="C246" s="2">
        <f>IFERROR(MIN( 46154,IF(AND('5. Wage &amp; FTE Reductions'!S249 &lt;&gt; "",C245 &lt;&gt; ""),'5. Wage &amp; FTE Reductions'!S249, "")),"")</f>
        <v>0</v>
      </c>
      <c r="D246" s="4">
        <f>IF(AND('5. Wage &amp; FTE Reductions'!AZ249 &lt;&gt; "", D245 &lt;&gt; ""),'5. Wage &amp; FTE Reductions'!AZ249, "")</f>
        <v>0</v>
      </c>
      <c r="E246" s="5">
        <f>IF(AND('5. Wage &amp; FTE Reductions'!X249 &lt;&gt; "", E245 &lt;&gt; ""),'5. Wage &amp; FTE Reductions'!X249,"")</f>
        <v>0</v>
      </c>
      <c r="F246" s="3" t="str">
        <f>IF('2.Census &amp; Reference Benchmarks'!T249 = "", "",'2.Census &amp; Reference Benchmarks'!T249)</f>
        <v/>
      </c>
    </row>
    <row r="247" spans="1:6" x14ac:dyDescent="0.25">
      <c r="A247" s="51" t="str">
        <f>IF('2.Census &amp; Reference Benchmarks'!E250&lt;&gt;"",_xlfn.CONCAT('2.Census &amp; Reference Benchmarks'!E250," ",'2.Census &amp; Reference Benchmarks'!F250), "")</f>
        <v/>
      </c>
      <c r="B247" s="168" t="str">
        <f>IF('2.Census &amp; Reference Benchmarks'!D250 &lt;&gt; "", '2.Census &amp; Reference Benchmarks'!D250,"")</f>
        <v/>
      </c>
      <c r="C247" s="2">
        <f>IFERROR(MIN( 46154,IF(AND('5. Wage &amp; FTE Reductions'!S250 &lt;&gt; "",C246 &lt;&gt; ""),'5. Wage &amp; FTE Reductions'!S250, "")),"")</f>
        <v>0</v>
      </c>
      <c r="D247" s="4">
        <f>IF(AND('5. Wage &amp; FTE Reductions'!AZ250 &lt;&gt; "", D246 &lt;&gt; ""),'5. Wage &amp; FTE Reductions'!AZ250, "")</f>
        <v>0</v>
      </c>
      <c r="E247" s="5">
        <f>IF(AND('5. Wage &amp; FTE Reductions'!X250 &lt;&gt; "", E246 &lt;&gt; ""),'5. Wage &amp; FTE Reductions'!X250,"")</f>
        <v>0</v>
      </c>
      <c r="F247" s="3" t="str">
        <f>IF('2.Census &amp; Reference Benchmarks'!T250 = "", "",'2.Census &amp; Reference Benchmarks'!T250)</f>
        <v/>
      </c>
    </row>
    <row r="248" spans="1:6" x14ac:dyDescent="0.25">
      <c r="A248" s="51" t="str">
        <f>IF('2.Census &amp; Reference Benchmarks'!E251&lt;&gt;"",_xlfn.CONCAT('2.Census &amp; Reference Benchmarks'!E251," ",'2.Census &amp; Reference Benchmarks'!F251), "")</f>
        <v/>
      </c>
      <c r="B248" s="168" t="str">
        <f>IF('2.Census &amp; Reference Benchmarks'!D251 &lt;&gt; "", '2.Census &amp; Reference Benchmarks'!D251,"")</f>
        <v/>
      </c>
      <c r="C248" s="2">
        <f>IFERROR(MIN( 46154,IF(AND('5. Wage &amp; FTE Reductions'!S251 &lt;&gt; "",C247 &lt;&gt; ""),'5. Wage &amp; FTE Reductions'!S251, "")),"")</f>
        <v>0</v>
      </c>
      <c r="D248" s="4">
        <f>IF(AND('5. Wage &amp; FTE Reductions'!AZ251 &lt;&gt; "", D247 &lt;&gt; ""),'5. Wage &amp; FTE Reductions'!AZ251, "")</f>
        <v>0</v>
      </c>
      <c r="E248" s="5">
        <f>IF(AND('5. Wage &amp; FTE Reductions'!X251 &lt;&gt; "", E247 &lt;&gt; ""),'5. Wage &amp; FTE Reductions'!X251,"")</f>
        <v>0</v>
      </c>
      <c r="F248" s="3" t="str">
        <f>IF('2.Census &amp; Reference Benchmarks'!T251 = "", "",'2.Census &amp; Reference Benchmarks'!T251)</f>
        <v/>
      </c>
    </row>
    <row r="249" spans="1:6" x14ac:dyDescent="0.25">
      <c r="A249" s="51" t="str">
        <f>IF('2.Census &amp; Reference Benchmarks'!E252&lt;&gt;"",_xlfn.CONCAT('2.Census &amp; Reference Benchmarks'!E252," ",'2.Census &amp; Reference Benchmarks'!F252), "")</f>
        <v/>
      </c>
      <c r="B249" s="168" t="str">
        <f>IF('2.Census &amp; Reference Benchmarks'!D252 &lt;&gt; "", '2.Census &amp; Reference Benchmarks'!D252,"")</f>
        <v/>
      </c>
      <c r="C249" s="2">
        <f>IFERROR(MIN( 46154,IF(AND('5. Wage &amp; FTE Reductions'!S252 &lt;&gt; "",C248 &lt;&gt; ""),'5. Wage &amp; FTE Reductions'!S252, "")),"")</f>
        <v>0</v>
      </c>
      <c r="D249" s="4">
        <f>IF(AND('5. Wage &amp; FTE Reductions'!AZ252 &lt;&gt; "", D248 &lt;&gt; ""),'5. Wage &amp; FTE Reductions'!AZ252, "")</f>
        <v>0</v>
      </c>
      <c r="E249" s="5">
        <f>IF(AND('5. Wage &amp; FTE Reductions'!X252 &lt;&gt; "", E248 &lt;&gt; ""),'5. Wage &amp; FTE Reductions'!X252,"")</f>
        <v>0</v>
      </c>
      <c r="F249" s="3" t="str">
        <f>IF('2.Census &amp; Reference Benchmarks'!T252 = "", "",'2.Census &amp; Reference Benchmarks'!T252)</f>
        <v/>
      </c>
    </row>
    <row r="250" spans="1:6" x14ac:dyDescent="0.25">
      <c r="A250" s="51" t="str">
        <f>IF('2.Census &amp; Reference Benchmarks'!E253&lt;&gt;"",_xlfn.CONCAT('2.Census &amp; Reference Benchmarks'!E253," ",'2.Census &amp; Reference Benchmarks'!F253), "")</f>
        <v/>
      </c>
      <c r="B250" s="168" t="str">
        <f>IF('2.Census &amp; Reference Benchmarks'!D253 &lt;&gt; "", '2.Census &amp; Reference Benchmarks'!D253,"")</f>
        <v/>
      </c>
      <c r="C250" s="2">
        <f>IFERROR(MIN( 46154,IF(AND('5. Wage &amp; FTE Reductions'!S253 &lt;&gt; "",C249 &lt;&gt; ""),'5. Wage &amp; FTE Reductions'!S253, "")),"")</f>
        <v>0</v>
      </c>
      <c r="D250" s="4">
        <f>IF(AND('5. Wage &amp; FTE Reductions'!AZ253 &lt;&gt; "", D249 &lt;&gt; ""),'5. Wage &amp; FTE Reductions'!AZ253, "")</f>
        <v>0</v>
      </c>
      <c r="E250" s="5">
        <f>IF(AND('5. Wage &amp; FTE Reductions'!X253 &lt;&gt; "", E249 &lt;&gt; ""),'5. Wage &amp; FTE Reductions'!X253,"")</f>
        <v>0</v>
      </c>
      <c r="F250" s="3" t="str">
        <f>IF('2.Census &amp; Reference Benchmarks'!T253 = "", "",'2.Census &amp; Reference Benchmarks'!T253)</f>
        <v/>
      </c>
    </row>
    <row r="251" spans="1:6" x14ac:dyDescent="0.25">
      <c r="A251" s="51" t="str">
        <f>IF('2.Census &amp; Reference Benchmarks'!E254&lt;&gt;"",_xlfn.CONCAT('2.Census &amp; Reference Benchmarks'!E254," ",'2.Census &amp; Reference Benchmarks'!F254), "")</f>
        <v/>
      </c>
      <c r="B251" s="168" t="str">
        <f>IF('2.Census &amp; Reference Benchmarks'!D254 &lt;&gt; "", '2.Census &amp; Reference Benchmarks'!D254,"")</f>
        <v/>
      </c>
      <c r="C251" s="2">
        <f>IFERROR(MIN( 46154,IF(AND('5. Wage &amp; FTE Reductions'!S254 &lt;&gt; "",C250 &lt;&gt; ""),'5. Wage &amp; FTE Reductions'!S254, "")),"")</f>
        <v>0</v>
      </c>
      <c r="D251" s="4">
        <f>IF(AND('5. Wage &amp; FTE Reductions'!AZ254 &lt;&gt; "", D250 &lt;&gt; ""),'5. Wage &amp; FTE Reductions'!AZ254, "")</f>
        <v>0</v>
      </c>
      <c r="E251" s="5">
        <f>IF(AND('5. Wage &amp; FTE Reductions'!X254 &lt;&gt; "", E250 &lt;&gt; ""),'5. Wage &amp; FTE Reductions'!X254,"")</f>
        <v>0</v>
      </c>
      <c r="F251" s="3" t="str">
        <f>IF('2.Census &amp; Reference Benchmarks'!T254 = "", "",'2.Census &amp; Reference Benchmarks'!T254)</f>
        <v/>
      </c>
    </row>
    <row r="252" spans="1:6" x14ac:dyDescent="0.25">
      <c r="A252" s="51" t="str">
        <f>IF('2.Census &amp; Reference Benchmarks'!E255&lt;&gt;"",_xlfn.CONCAT('2.Census &amp; Reference Benchmarks'!E255," ",'2.Census &amp; Reference Benchmarks'!F255), "")</f>
        <v/>
      </c>
      <c r="B252" s="168" t="str">
        <f>IF('2.Census &amp; Reference Benchmarks'!D255 &lt;&gt; "", '2.Census &amp; Reference Benchmarks'!D255,"")</f>
        <v/>
      </c>
      <c r="C252" s="2">
        <f>IFERROR(MIN( 46154,IF(AND('5. Wage &amp; FTE Reductions'!S255 &lt;&gt; "",C251 &lt;&gt; ""),'5. Wage &amp; FTE Reductions'!S255, "")),"")</f>
        <v>0</v>
      </c>
      <c r="D252" s="4">
        <f>IF(AND('5. Wage &amp; FTE Reductions'!AZ255 &lt;&gt; "", D251 &lt;&gt; ""),'5. Wage &amp; FTE Reductions'!AZ255, "")</f>
        <v>0</v>
      </c>
      <c r="E252" s="5">
        <f>IF(AND('5. Wage &amp; FTE Reductions'!X255 &lt;&gt; "", E251 &lt;&gt; ""),'5. Wage &amp; FTE Reductions'!X255,"")</f>
        <v>0</v>
      </c>
      <c r="F252" s="3" t="str">
        <f>IF('2.Census &amp; Reference Benchmarks'!T255 = "", "",'2.Census &amp; Reference Benchmarks'!T255)</f>
        <v/>
      </c>
    </row>
    <row r="253" spans="1:6" x14ac:dyDescent="0.25">
      <c r="A253" s="51" t="str">
        <f>IF('2.Census &amp; Reference Benchmarks'!E256&lt;&gt;"",_xlfn.CONCAT('2.Census &amp; Reference Benchmarks'!E256," ",'2.Census &amp; Reference Benchmarks'!F256), "")</f>
        <v/>
      </c>
      <c r="B253" s="168" t="str">
        <f>IF('2.Census &amp; Reference Benchmarks'!D256 &lt;&gt; "", '2.Census &amp; Reference Benchmarks'!D256,"")</f>
        <v/>
      </c>
      <c r="C253" s="2">
        <f>IFERROR(MIN( 46154,IF(AND('5. Wage &amp; FTE Reductions'!S256 &lt;&gt; "",C252 &lt;&gt; ""),'5. Wage &amp; FTE Reductions'!S256, "")),"")</f>
        <v>0</v>
      </c>
      <c r="D253" s="4">
        <f>IF(AND('5. Wage &amp; FTE Reductions'!AZ256 &lt;&gt; "", D252 &lt;&gt; ""),'5. Wage &amp; FTE Reductions'!AZ256, "")</f>
        <v>0</v>
      </c>
      <c r="E253" s="5">
        <f>IF(AND('5. Wage &amp; FTE Reductions'!X256 &lt;&gt; "", E252 &lt;&gt; ""),'5. Wage &amp; FTE Reductions'!X256,"")</f>
        <v>0</v>
      </c>
      <c r="F253" s="3" t="str">
        <f>IF('2.Census &amp; Reference Benchmarks'!T256 = "", "",'2.Census &amp; Reference Benchmarks'!T256)</f>
        <v/>
      </c>
    </row>
    <row r="254" spans="1:6" x14ac:dyDescent="0.25">
      <c r="A254" s="51" t="str">
        <f>IF('2.Census &amp; Reference Benchmarks'!E257&lt;&gt;"",_xlfn.CONCAT('2.Census &amp; Reference Benchmarks'!E257," ",'2.Census &amp; Reference Benchmarks'!F257), "")</f>
        <v/>
      </c>
      <c r="B254" s="168" t="str">
        <f>IF('2.Census &amp; Reference Benchmarks'!D257 &lt;&gt; "", '2.Census &amp; Reference Benchmarks'!D257,"")</f>
        <v/>
      </c>
      <c r="C254" s="2">
        <f>IFERROR(MIN( 46154,IF(AND('5. Wage &amp; FTE Reductions'!S257 &lt;&gt; "",C253 &lt;&gt; ""),'5. Wage &amp; FTE Reductions'!S257, "")),"")</f>
        <v>0</v>
      </c>
      <c r="D254" s="4">
        <f>IF(AND('5. Wage &amp; FTE Reductions'!AZ257 &lt;&gt; "", D253 &lt;&gt; ""),'5. Wage &amp; FTE Reductions'!AZ257, "")</f>
        <v>0</v>
      </c>
      <c r="E254" s="5">
        <f>IF(AND('5. Wage &amp; FTE Reductions'!X257 &lt;&gt; "", E253 &lt;&gt; ""),'5. Wage &amp; FTE Reductions'!X257,"")</f>
        <v>0</v>
      </c>
      <c r="F254" s="3" t="str">
        <f>IF('2.Census &amp; Reference Benchmarks'!T257 = "", "",'2.Census &amp; Reference Benchmarks'!T257)</f>
        <v/>
      </c>
    </row>
    <row r="255" spans="1:6" x14ac:dyDescent="0.25">
      <c r="A255" s="51" t="str">
        <f>IF('2.Census &amp; Reference Benchmarks'!E258&lt;&gt;"",_xlfn.CONCAT('2.Census &amp; Reference Benchmarks'!E258," ",'2.Census &amp; Reference Benchmarks'!F258), "")</f>
        <v/>
      </c>
      <c r="B255" s="168" t="str">
        <f>IF('2.Census &amp; Reference Benchmarks'!D258 &lt;&gt; "", '2.Census &amp; Reference Benchmarks'!D258,"")</f>
        <v/>
      </c>
      <c r="C255" s="2">
        <f>IFERROR(MIN( 46154,IF(AND('5. Wage &amp; FTE Reductions'!S258 &lt;&gt; "",C254 &lt;&gt; ""),'5. Wage &amp; FTE Reductions'!S258, "")),"")</f>
        <v>0</v>
      </c>
      <c r="D255" s="4">
        <f>IF(AND('5. Wage &amp; FTE Reductions'!AZ258 &lt;&gt; "", D254 &lt;&gt; ""),'5. Wage &amp; FTE Reductions'!AZ258, "")</f>
        <v>0</v>
      </c>
      <c r="E255" s="5">
        <f>IF(AND('5. Wage &amp; FTE Reductions'!X258 &lt;&gt; "", E254 &lt;&gt; ""),'5. Wage &amp; FTE Reductions'!X258,"")</f>
        <v>0</v>
      </c>
      <c r="F255" s="3" t="str">
        <f>IF('2.Census &amp; Reference Benchmarks'!T258 = "", "",'2.Census &amp; Reference Benchmarks'!T258)</f>
        <v/>
      </c>
    </row>
    <row r="256" spans="1:6" x14ac:dyDescent="0.25">
      <c r="A256" s="51" t="str">
        <f>IF('2.Census &amp; Reference Benchmarks'!E259&lt;&gt;"",_xlfn.CONCAT('2.Census &amp; Reference Benchmarks'!E259," ",'2.Census &amp; Reference Benchmarks'!F259), "")</f>
        <v/>
      </c>
      <c r="B256" s="168" t="str">
        <f>IF('2.Census &amp; Reference Benchmarks'!D259 &lt;&gt; "", '2.Census &amp; Reference Benchmarks'!D259,"")</f>
        <v/>
      </c>
      <c r="C256" s="2">
        <f>IFERROR(MIN( 46154,IF(AND('5. Wage &amp; FTE Reductions'!S259 &lt;&gt; "",C255 &lt;&gt; ""),'5. Wage &amp; FTE Reductions'!S259, "")),"")</f>
        <v>0</v>
      </c>
      <c r="D256" s="4">
        <f>IF(AND('5. Wage &amp; FTE Reductions'!AZ259 &lt;&gt; "", D255 &lt;&gt; ""),'5. Wage &amp; FTE Reductions'!AZ259, "")</f>
        <v>0</v>
      </c>
      <c r="E256" s="5">
        <f>IF(AND('5. Wage &amp; FTE Reductions'!X259 &lt;&gt; "", E255 &lt;&gt; ""),'5. Wage &amp; FTE Reductions'!X259,"")</f>
        <v>0</v>
      </c>
      <c r="F256" s="3" t="str">
        <f>IF('2.Census &amp; Reference Benchmarks'!T259 = "", "",'2.Census &amp; Reference Benchmarks'!T259)</f>
        <v/>
      </c>
    </row>
    <row r="257" spans="1:6" x14ac:dyDescent="0.25">
      <c r="A257" s="51" t="str">
        <f>IF('2.Census &amp; Reference Benchmarks'!E260&lt;&gt;"",_xlfn.CONCAT('2.Census &amp; Reference Benchmarks'!E260," ",'2.Census &amp; Reference Benchmarks'!F260), "")</f>
        <v/>
      </c>
      <c r="B257" s="168" t="str">
        <f>IF('2.Census &amp; Reference Benchmarks'!D260 &lt;&gt; "", '2.Census &amp; Reference Benchmarks'!D260,"")</f>
        <v/>
      </c>
      <c r="C257" s="2">
        <f>IFERROR(MIN( 46154,IF(AND('5. Wage &amp; FTE Reductions'!S260 &lt;&gt; "",C256 &lt;&gt; ""),'5. Wage &amp; FTE Reductions'!S260, "")),"")</f>
        <v>0</v>
      </c>
      <c r="D257" s="4">
        <f>IF(AND('5. Wage &amp; FTE Reductions'!AZ260 &lt;&gt; "", D256 &lt;&gt; ""),'5. Wage &amp; FTE Reductions'!AZ260, "")</f>
        <v>0</v>
      </c>
      <c r="E257" s="5">
        <f>IF(AND('5. Wage &amp; FTE Reductions'!X260 &lt;&gt; "", E256 &lt;&gt; ""),'5. Wage &amp; FTE Reductions'!X260,"")</f>
        <v>0</v>
      </c>
      <c r="F257" s="3" t="str">
        <f>IF('2.Census &amp; Reference Benchmarks'!T260 = "", "",'2.Census &amp; Reference Benchmarks'!T260)</f>
        <v/>
      </c>
    </row>
    <row r="258" spans="1:6" x14ac:dyDescent="0.25">
      <c r="A258" s="51" t="str">
        <f>IF('2.Census &amp; Reference Benchmarks'!E261&lt;&gt;"",_xlfn.CONCAT('2.Census &amp; Reference Benchmarks'!E261," ",'2.Census &amp; Reference Benchmarks'!F261), "")</f>
        <v/>
      </c>
      <c r="B258" s="168" t="str">
        <f>IF('2.Census &amp; Reference Benchmarks'!D261 &lt;&gt; "", '2.Census &amp; Reference Benchmarks'!D261,"")</f>
        <v/>
      </c>
      <c r="C258" s="2">
        <f>IFERROR(MIN( 46154,IF(AND('5. Wage &amp; FTE Reductions'!S261 &lt;&gt; "",C257 &lt;&gt; ""),'5. Wage &amp; FTE Reductions'!S261, "")),"")</f>
        <v>0</v>
      </c>
      <c r="D258" s="4">
        <f>IF(AND('5. Wage &amp; FTE Reductions'!AZ261 &lt;&gt; "", D257 &lt;&gt; ""),'5. Wage &amp; FTE Reductions'!AZ261, "")</f>
        <v>0</v>
      </c>
      <c r="E258" s="5">
        <f>IF(AND('5. Wage &amp; FTE Reductions'!X261 &lt;&gt; "", E257 &lt;&gt; ""),'5. Wage &amp; FTE Reductions'!X261,"")</f>
        <v>0</v>
      </c>
      <c r="F258" s="3" t="str">
        <f>IF('2.Census &amp; Reference Benchmarks'!T261 = "", "",'2.Census &amp; Reference Benchmarks'!T261)</f>
        <v/>
      </c>
    </row>
    <row r="259" spans="1:6" x14ac:dyDescent="0.25">
      <c r="A259" s="51" t="str">
        <f>IF('2.Census &amp; Reference Benchmarks'!E262&lt;&gt;"",_xlfn.CONCAT('2.Census &amp; Reference Benchmarks'!E262," ",'2.Census &amp; Reference Benchmarks'!F262), "")</f>
        <v/>
      </c>
      <c r="B259" s="168" t="str">
        <f>IF('2.Census &amp; Reference Benchmarks'!D262 &lt;&gt; "", '2.Census &amp; Reference Benchmarks'!D262,"")</f>
        <v/>
      </c>
      <c r="C259" s="2">
        <f>IFERROR(MIN( 46154,IF(AND('5. Wage &amp; FTE Reductions'!S262 &lt;&gt; "",C258 &lt;&gt; ""),'5. Wage &amp; FTE Reductions'!S262, "")),"")</f>
        <v>0</v>
      </c>
      <c r="D259" s="4">
        <f>IF(AND('5. Wage &amp; FTE Reductions'!AZ262 &lt;&gt; "", D258 &lt;&gt; ""),'5. Wage &amp; FTE Reductions'!AZ262, "")</f>
        <v>0</v>
      </c>
      <c r="E259" s="5">
        <f>IF(AND('5. Wage &amp; FTE Reductions'!X262 &lt;&gt; "", E258 &lt;&gt; ""),'5. Wage &amp; FTE Reductions'!X262,"")</f>
        <v>0</v>
      </c>
      <c r="F259" s="3" t="str">
        <f>IF('2.Census &amp; Reference Benchmarks'!T262 = "", "",'2.Census &amp; Reference Benchmarks'!T262)</f>
        <v/>
      </c>
    </row>
    <row r="260" spans="1:6" x14ac:dyDescent="0.25">
      <c r="A260" s="51" t="str">
        <f>IF('2.Census &amp; Reference Benchmarks'!E263&lt;&gt;"",_xlfn.CONCAT('2.Census &amp; Reference Benchmarks'!E263," ",'2.Census &amp; Reference Benchmarks'!F263), "")</f>
        <v/>
      </c>
      <c r="B260" s="168" t="str">
        <f>IF('2.Census &amp; Reference Benchmarks'!D263 &lt;&gt; "", '2.Census &amp; Reference Benchmarks'!D263,"")</f>
        <v/>
      </c>
      <c r="C260" s="2">
        <f>IFERROR(MIN( 46154,IF(AND('5. Wage &amp; FTE Reductions'!S263 &lt;&gt; "",C259 &lt;&gt; ""),'5. Wage &amp; FTE Reductions'!S263, "")),"")</f>
        <v>0</v>
      </c>
      <c r="D260" s="4">
        <f>IF(AND('5. Wage &amp; FTE Reductions'!AZ263 &lt;&gt; "", D259 &lt;&gt; ""),'5. Wage &amp; FTE Reductions'!AZ263, "")</f>
        <v>0</v>
      </c>
      <c r="E260" s="5">
        <f>IF(AND('5. Wage &amp; FTE Reductions'!X263 &lt;&gt; "", E259 &lt;&gt; ""),'5. Wage &amp; FTE Reductions'!X263,"")</f>
        <v>0</v>
      </c>
      <c r="F260" s="3" t="str">
        <f>IF('2.Census &amp; Reference Benchmarks'!T263 = "", "",'2.Census &amp; Reference Benchmarks'!T263)</f>
        <v/>
      </c>
    </row>
    <row r="261" spans="1:6" x14ac:dyDescent="0.25">
      <c r="A261" s="51" t="str">
        <f>IF('2.Census &amp; Reference Benchmarks'!E264&lt;&gt;"",_xlfn.CONCAT('2.Census &amp; Reference Benchmarks'!E264," ",'2.Census &amp; Reference Benchmarks'!F264), "")</f>
        <v/>
      </c>
      <c r="B261" s="168" t="str">
        <f>IF('2.Census &amp; Reference Benchmarks'!D264 &lt;&gt; "", '2.Census &amp; Reference Benchmarks'!D264,"")</f>
        <v/>
      </c>
      <c r="C261" s="2">
        <f>IFERROR(MIN( 46154,IF(AND('5. Wage &amp; FTE Reductions'!S264 &lt;&gt; "",C260 &lt;&gt; ""),'5. Wage &amp; FTE Reductions'!S264, "")),"")</f>
        <v>0</v>
      </c>
      <c r="D261" s="4">
        <f>IF(AND('5. Wage &amp; FTE Reductions'!AZ264 &lt;&gt; "", D260 &lt;&gt; ""),'5. Wage &amp; FTE Reductions'!AZ264, "")</f>
        <v>0</v>
      </c>
      <c r="E261" s="5">
        <f>IF(AND('5. Wage &amp; FTE Reductions'!X264 &lt;&gt; "", E260 &lt;&gt; ""),'5. Wage &amp; FTE Reductions'!X264,"")</f>
        <v>0</v>
      </c>
      <c r="F261" s="3" t="str">
        <f>IF('2.Census &amp; Reference Benchmarks'!T264 = "", "",'2.Census &amp; Reference Benchmarks'!T264)</f>
        <v/>
      </c>
    </row>
    <row r="262" spans="1:6" x14ac:dyDescent="0.25">
      <c r="A262" s="51" t="str">
        <f>IF('2.Census &amp; Reference Benchmarks'!E265&lt;&gt;"",_xlfn.CONCAT('2.Census &amp; Reference Benchmarks'!E265," ",'2.Census &amp; Reference Benchmarks'!F265), "")</f>
        <v/>
      </c>
      <c r="B262" s="168" t="str">
        <f>IF('2.Census &amp; Reference Benchmarks'!D265 &lt;&gt; "", '2.Census &amp; Reference Benchmarks'!D265,"")</f>
        <v/>
      </c>
      <c r="C262" s="2">
        <f>IFERROR(MIN( 46154,IF(AND('5. Wage &amp; FTE Reductions'!S265 &lt;&gt; "",C261 &lt;&gt; ""),'5. Wage &amp; FTE Reductions'!S265, "")),"")</f>
        <v>0</v>
      </c>
      <c r="D262" s="4">
        <f>IF(AND('5. Wage &amp; FTE Reductions'!AZ265 &lt;&gt; "", D261 &lt;&gt; ""),'5. Wage &amp; FTE Reductions'!AZ265, "")</f>
        <v>0</v>
      </c>
      <c r="E262" s="5">
        <f>IF(AND('5. Wage &amp; FTE Reductions'!X265 &lt;&gt; "", E261 &lt;&gt; ""),'5. Wage &amp; FTE Reductions'!X265,"")</f>
        <v>0</v>
      </c>
      <c r="F262" s="3" t="str">
        <f>IF('2.Census &amp; Reference Benchmarks'!T265 = "", "",'2.Census &amp; Reference Benchmarks'!T265)</f>
        <v/>
      </c>
    </row>
    <row r="263" spans="1:6" x14ac:dyDescent="0.25">
      <c r="A263" s="51" t="str">
        <f>IF('2.Census &amp; Reference Benchmarks'!E266&lt;&gt;"",_xlfn.CONCAT('2.Census &amp; Reference Benchmarks'!E266," ",'2.Census &amp; Reference Benchmarks'!F266), "")</f>
        <v/>
      </c>
      <c r="B263" s="168" t="str">
        <f>IF('2.Census &amp; Reference Benchmarks'!D266 &lt;&gt; "", '2.Census &amp; Reference Benchmarks'!D266,"")</f>
        <v/>
      </c>
      <c r="C263" s="2">
        <f>IFERROR(MIN( 46154,IF(AND('5. Wage &amp; FTE Reductions'!S266 &lt;&gt; "",C262 &lt;&gt; ""),'5. Wage &amp; FTE Reductions'!S266, "")),"")</f>
        <v>0</v>
      </c>
      <c r="D263" s="4">
        <f>IF(AND('5. Wage &amp; FTE Reductions'!AZ266 &lt;&gt; "", D262 &lt;&gt; ""),'5. Wage &amp; FTE Reductions'!AZ266, "")</f>
        <v>0</v>
      </c>
      <c r="E263" s="5">
        <f>IF(AND('5. Wage &amp; FTE Reductions'!X266 &lt;&gt; "", E262 &lt;&gt; ""),'5. Wage &amp; FTE Reductions'!X266,"")</f>
        <v>0</v>
      </c>
      <c r="F263" s="3" t="str">
        <f>IF('2.Census &amp; Reference Benchmarks'!T266 = "", "",'2.Census &amp; Reference Benchmarks'!T266)</f>
        <v/>
      </c>
    </row>
    <row r="264" spans="1:6" x14ac:dyDescent="0.25">
      <c r="A264" s="51" t="str">
        <f>IF('2.Census &amp; Reference Benchmarks'!E267&lt;&gt;"",_xlfn.CONCAT('2.Census &amp; Reference Benchmarks'!E267," ",'2.Census &amp; Reference Benchmarks'!F267), "")</f>
        <v/>
      </c>
      <c r="B264" s="168" t="str">
        <f>IF('2.Census &amp; Reference Benchmarks'!D267 &lt;&gt; "", '2.Census &amp; Reference Benchmarks'!D267,"")</f>
        <v/>
      </c>
      <c r="C264" s="2">
        <f>IFERROR(MIN( 46154,IF(AND('5. Wage &amp; FTE Reductions'!S267 &lt;&gt; "",C263 &lt;&gt; ""),'5. Wage &amp; FTE Reductions'!S267, "")),"")</f>
        <v>0</v>
      </c>
      <c r="D264" s="4">
        <f>IF(AND('5. Wage &amp; FTE Reductions'!AZ267 &lt;&gt; "", D263 &lt;&gt; ""),'5. Wage &amp; FTE Reductions'!AZ267, "")</f>
        <v>0</v>
      </c>
      <c r="E264" s="5">
        <f>IF(AND('5. Wage &amp; FTE Reductions'!X267 &lt;&gt; "", E263 &lt;&gt; ""),'5. Wage &amp; FTE Reductions'!X267,"")</f>
        <v>0</v>
      </c>
      <c r="F264" s="3" t="str">
        <f>IF('2.Census &amp; Reference Benchmarks'!T267 = "", "",'2.Census &amp; Reference Benchmarks'!T267)</f>
        <v/>
      </c>
    </row>
    <row r="265" spans="1:6" x14ac:dyDescent="0.25">
      <c r="A265" s="51" t="str">
        <f>IF('2.Census &amp; Reference Benchmarks'!E268&lt;&gt;"",_xlfn.CONCAT('2.Census &amp; Reference Benchmarks'!E268," ",'2.Census &amp; Reference Benchmarks'!F268), "")</f>
        <v/>
      </c>
      <c r="B265" s="168" t="str">
        <f>IF('2.Census &amp; Reference Benchmarks'!D268 &lt;&gt; "", '2.Census &amp; Reference Benchmarks'!D268,"")</f>
        <v/>
      </c>
      <c r="C265" s="2">
        <f>IFERROR(MIN( 46154,IF(AND('5. Wage &amp; FTE Reductions'!S268 &lt;&gt; "",C264 &lt;&gt; ""),'5. Wage &amp; FTE Reductions'!S268, "")),"")</f>
        <v>0</v>
      </c>
      <c r="D265" s="4">
        <f>IF(AND('5. Wage &amp; FTE Reductions'!AZ268 &lt;&gt; "", D264 &lt;&gt; ""),'5. Wage &amp; FTE Reductions'!AZ268, "")</f>
        <v>0</v>
      </c>
      <c r="E265" s="5">
        <f>IF(AND('5. Wage &amp; FTE Reductions'!X268 &lt;&gt; "", E264 &lt;&gt; ""),'5. Wage &amp; FTE Reductions'!X268,"")</f>
        <v>0</v>
      </c>
      <c r="F265" s="3" t="str">
        <f>IF('2.Census &amp; Reference Benchmarks'!T268 = "", "",'2.Census &amp; Reference Benchmarks'!T268)</f>
        <v/>
      </c>
    </row>
    <row r="266" spans="1:6" x14ac:dyDescent="0.25">
      <c r="A266" s="51" t="str">
        <f>IF('2.Census &amp; Reference Benchmarks'!E269&lt;&gt;"",_xlfn.CONCAT('2.Census &amp; Reference Benchmarks'!E269," ",'2.Census &amp; Reference Benchmarks'!F269), "")</f>
        <v/>
      </c>
      <c r="B266" s="168" t="str">
        <f>IF('2.Census &amp; Reference Benchmarks'!D269 &lt;&gt; "", '2.Census &amp; Reference Benchmarks'!D269,"")</f>
        <v/>
      </c>
      <c r="C266" s="2">
        <f>IFERROR(MIN( 46154,IF(AND('5. Wage &amp; FTE Reductions'!S269 &lt;&gt; "",C265 &lt;&gt; ""),'5. Wage &amp; FTE Reductions'!S269, "")),"")</f>
        <v>0</v>
      </c>
      <c r="D266" s="4">
        <f>IF(AND('5. Wage &amp; FTE Reductions'!AZ269 &lt;&gt; "", D265 &lt;&gt; ""),'5. Wage &amp; FTE Reductions'!AZ269, "")</f>
        <v>0</v>
      </c>
      <c r="E266" s="5">
        <f>IF(AND('5. Wage &amp; FTE Reductions'!X269 &lt;&gt; "", E265 &lt;&gt; ""),'5. Wage &amp; FTE Reductions'!X269,"")</f>
        <v>0</v>
      </c>
      <c r="F266" s="3" t="str">
        <f>IF('2.Census &amp; Reference Benchmarks'!T269 = "", "",'2.Census &amp; Reference Benchmarks'!T269)</f>
        <v/>
      </c>
    </row>
    <row r="267" spans="1:6" x14ac:dyDescent="0.25">
      <c r="A267" s="51" t="str">
        <f>IF('2.Census &amp; Reference Benchmarks'!E270&lt;&gt;"",_xlfn.CONCAT('2.Census &amp; Reference Benchmarks'!E270," ",'2.Census &amp; Reference Benchmarks'!F270), "")</f>
        <v/>
      </c>
      <c r="B267" s="168" t="str">
        <f>IF('2.Census &amp; Reference Benchmarks'!D270 &lt;&gt; "", '2.Census &amp; Reference Benchmarks'!D270,"")</f>
        <v/>
      </c>
      <c r="C267" s="2">
        <f>IFERROR(MIN( 46154,IF(AND('5. Wage &amp; FTE Reductions'!S270 &lt;&gt; "",C266 &lt;&gt; ""),'5. Wage &amp; FTE Reductions'!S270, "")),"")</f>
        <v>0</v>
      </c>
      <c r="D267" s="4">
        <f>IF(AND('5. Wage &amp; FTE Reductions'!AZ270 &lt;&gt; "", D266 &lt;&gt; ""),'5. Wage &amp; FTE Reductions'!AZ270, "")</f>
        <v>0</v>
      </c>
      <c r="E267" s="5">
        <f>IF(AND('5. Wage &amp; FTE Reductions'!X270 &lt;&gt; "", E266 &lt;&gt; ""),'5. Wage &amp; FTE Reductions'!X270,"")</f>
        <v>0</v>
      </c>
      <c r="F267" s="3" t="str">
        <f>IF('2.Census &amp; Reference Benchmarks'!T270 = "", "",'2.Census &amp; Reference Benchmarks'!T270)</f>
        <v/>
      </c>
    </row>
    <row r="268" spans="1:6" x14ac:dyDescent="0.25">
      <c r="A268" s="51" t="str">
        <f>IF('2.Census &amp; Reference Benchmarks'!E271&lt;&gt;"",_xlfn.CONCAT('2.Census &amp; Reference Benchmarks'!E271," ",'2.Census &amp; Reference Benchmarks'!F271), "")</f>
        <v/>
      </c>
      <c r="B268" s="168" t="str">
        <f>IF('2.Census &amp; Reference Benchmarks'!D271 &lt;&gt; "", '2.Census &amp; Reference Benchmarks'!D271,"")</f>
        <v/>
      </c>
      <c r="C268" s="2">
        <f>IFERROR(MIN( 46154,IF(AND('5. Wage &amp; FTE Reductions'!S271 &lt;&gt; "",C267 &lt;&gt; ""),'5. Wage &amp; FTE Reductions'!S271, "")),"")</f>
        <v>0</v>
      </c>
      <c r="D268" s="4">
        <f>IF(AND('5. Wage &amp; FTE Reductions'!AZ271 &lt;&gt; "", D267 &lt;&gt; ""),'5. Wage &amp; FTE Reductions'!AZ271, "")</f>
        <v>0</v>
      </c>
      <c r="E268" s="5">
        <f>IF(AND('5. Wage &amp; FTE Reductions'!X271 &lt;&gt; "", E267 &lt;&gt; ""),'5. Wage &amp; FTE Reductions'!X271,"")</f>
        <v>0</v>
      </c>
      <c r="F268" s="3" t="str">
        <f>IF('2.Census &amp; Reference Benchmarks'!T271 = "", "",'2.Census &amp; Reference Benchmarks'!T271)</f>
        <v/>
      </c>
    </row>
    <row r="269" spans="1:6" x14ac:dyDescent="0.25">
      <c r="A269" s="51" t="str">
        <f>IF('2.Census &amp; Reference Benchmarks'!E272&lt;&gt;"",_xlfn.CONCAT('2.Census &amp; Reference Benchmarks'!E272," ",'2.Census &amp; Reference Benchmarks'!F272), "")</f>
        <v/>
      </c>
      <c r="B269" s="168" t="str">
        <f>IF('2.Census &amp; Reference Benchmarks'!D272 &lt;&gt; "", '2.Census &amp; Reference Benchmarks'!D272,"")</f>
        <v/>
      </c>
      <c r="C269" s="2">
        <f>IFERROR(MIN( 46154,IF(AND('5. Wage &amp; FTE Reductions'!S272 &lt;&gt; "",C268 &lt;&gt; ""),'5. Wage &amp; FTE Reductions'!S272, "")),"")</f>
        <v>0</v>
      </c>
      <c r="D269" s="4">
        <f>IF(AND('5. Wage &amp; FTE Reductions'!AZ272 &lt;&gt; "", D268 &lt;&gt; ""),'5. Wage &amp; FTE Reductions'!AZ272, "")</f>
        <v>0</v>
      </c>
      <c r="E269" s="5">
        <f>IF(AND('5. Wage &amp; FTE Reductions'!X272 &lt;&gt; "", E268 &lt;&gt; ""),'5. Wage &amp; FTE Reductions'!X272,"")</f>
        <v>0</v>
      </c>
      <c r="F269" s="3" t="str">
        <f>IF('2.Census &amp; Reference Benchmarks'!T272 = "", "",'2.Census &amp; Reference Benchmarks'!T272)</f>
        <v/>
      </c>
    </row>
    <row r="270" spans="1:6" x14ac:dyDescent="0.25">
      <c r="A270" s="51" t="str">
        <f>IF('2.Census &amp; Reference Benchmarks'!E273&lt;&gt;"",_xlfn.CONCAT('2.Census &amp; Reference Benchmarks'!E273," ",'2.Census &amp; Reference Benchmarks'!F273), "")</f>
        <v/>
      </c>
      <c r="B270" s="168" t="str">
        <f>IF('2.Census &amp; Reference Benchmarks'!D273 &lt;&gt; "", '2.Census &amp; Reference Benchmarks'!D273,"")</f>
        <v/>
      </c>
      <c r="C270" s="2">
        <f>IFERROR(MIN( 46154,IF(AND('5. Wage &amp; FTE Reductions'!S273 &lt;&gt; "",C269 &lt;&gt; ""),'5. Wage &amp; FTE Reductions'!S273, "")),"")</f>
        <v>0</v>
      </c>
      <c r="D270" s="4">
        <f>IF(AND('5. Wage &amp; FTE Reductions'!AZ273 &lt;&gt; "", D269 &lt;&gt; ""),'5. Wage &amp; FTE Reductions'!AZ273, "")</f>
        <v>0</v>
      </c>
      <c r="E270" s="5">
        <f>IF(AND('5. Wage &amp; FTE Reductions'!X273 &lt;&gt; "", E269 &lt;&gt; ""),'5. Wage &amp; FTE Reductions'!X273,"")</f>
        <v>0</v>
      </c>
      <c r="F270" s="3" t="str">
        <f>IF('2.Census &amp; Reference Benchmarks'!T273 = "", "",'2.Census &amp; Reference Benchmarks'!T273)</f>
        <v/>
      </c>
    </row>
    <row r="271" spans="1:6" x14ac:dyDescent="0.25">
      <c r="A271" s="51" t="str">
        <f>IF('2.Census &amp; Reference Benchmarks'!E274&lt;&gt;"",_xlfn.CONCAT('2.Census &amp; Reference Benchmarks'!E274," ",'2.Census &amp; Reference Benchmarks'!F274), "")</f>
        <v/>
      </c>
      <c r="B271" s="168" t="str">
        <f>IF('2.Census &amp; Reference Benchmarks'!D274 &lt;&gt; "", '2.Census &amp; Reference Benchmarks'!D274,"")</f>
        <v/>
      </c>
      <c r="C271" s="2">
        <f>IFERROR(MIN( 46154,IF(AND('5. Wage &amp; FTE Reductions'!S274 &lt;&gt; "",C270 &lt;&gt; ""),'5. Wage &amp; FTE Reductions'!S274, "")),"")</f>
        <v>0</v>
      </c>
      <c r="D271" s="4">
        <f>IF(AND('5. Wage &amp; FTE Reductions'!AZ274 &lt;&gt; "", D270 &lt;&gt; ""),'5. Wage &amp; FTE Reductions'!AZ274, "")</f>
        <v>0</v>
      </c>
      <c r="E271" s="5">
        <f>IF(AND('5. Wage &amp; FTE Reductions'!X274 &lt;&gt; "", E270 &lt;&gt; ""),'5. Wage &amp; FTE Reductions'!X274,"")</f>
        <v>0</v>
      </c>
      <c r="F271" s="3" t="str">
        <f>IF('2.Census &amp; Reference Benchmarks'!T274 = "", "",'2.Census &amp; Reference Benchmarks'!T274)</f>
        <v/>
      </c>
    </row>
    <row r="272" spans="1:6" x14ac:dyDescent="0.25">
      <c r="A272" s="51" t="str">
        <f>IF('2.Census &amp; Reference Benchmarks'!E275&lt;&gt;"",_xlfn.CONCAT('2.Census &amp; Reference Benchmarks'!E275," ",'2.Census &amp; Reference Benchmarks'!F275), "")</f>
        <v/>
      </c>
      <c r="B272" s="168" t="str">
        <f>IF('2.Census &amp; Reference Benchmarks'!D275 &lt;&gt; "", '2.Census &amp; Reference Benchmarks'!D275,"")</f>
        <v/>
      </c>
      <c r="C272" s="2">
        <f>IFERROR(MIN( 46154,IF(AND('5. Wage &amp; FTE Reductions'!S275 &lt;&gt; "",C271 &lt;&gt; ""),'5. Wage &amp; FTE Reductions'!S275, "")),"")</f>
        <v>0</v>
      </c>
      <c r="D272" s="4">
        <f>IF(AND('5. Wage &amp; FTE Reductions'!AZ275 &lt;&gt; "", D271 &lt;&gt; ""),'5. Wage &amp; FTE Reductions'!AZ275, "")</f>
        <v>0</v>
      </c>
      <c r="E272" s="5">
        <f>IF(AND('5. Wage &amp; FTE Reductions'!X275 &lt;&gt; "", E271 &lt;&gt; ""),'5. Wage &amp; FTE Reductions'!X275,"")</f>
        <v>0</v>
      </c>
      <c r="F272" s="3" t="str">
        <f>IF('2.Census &amp; Reference Benchmarks'!T275 = "", "",'2.Census &amp; Reference Benchmarks'!T275)</f>
        <v/>
      </c>
    </row>
    <row r="273" spans="1:6" x14ac:dyDescent="0.25">
      <c r="A273" s="51" t="str">
        <f>IF('2.Census &amp; Reference Benchmarks'!E276&lt;&gt;"",_xlfn.CONCAT('2.Census &amp; Reference Benchmarks'!E276," ",'2.Census &amp; Reference Benchmarks'!F276), "")</f>
        <v/>
      </c>
      <c r="B273" s="168" t="str">
        <f>IF('2.Census &amp; Reference Benchmarks'!D276 &lt;&gt; "", '2.Census &amp; Reference Benchmarks'!D276,"")</f>
        <v/>
      </c>
      <c r="C273" s="2">
        <f>IFERROR(MIN( 46154,IF(AND('5. Wage &amp; FTE Reductions'!S276 &lt;&gt; "",C272 &lt;&gt; ""),'5. Wage &amp; FTE Reductions'!S276, "")),"")</f>
        <v>0</v>
      </c>
      <c r="D273" s="4">
        <f>IF(AND('5. Wage &amp; FTE Reductions'!AZ276 &lt;&gt; "", D272 &lt;&gt; ""),'5. Wage &amp; FTE Reductions'!AZ276, "")</f>
        <v>0</v>
      </c>
      <c r="E273" s="5">
        <f>IF(AND('5. Wage &amp; FTE Reductions'!X276 &lt;&gt; "", E272 &lt;&gt; ""),'5. Wage &amp; FTE Reductions'!X276,"")</f>
        <v>0</v>
      </c>
      <c r="F273" s="3" t="str">
        <f>IF('2.Census &amp; Reference Benchmarks'!T276 = "", "",'2.Census &amp; Reference Benchmarks'!T276)</f>
        <v/>
      </c>
    </row>
    <row r="274" spans="1:6" x14ac:dyDescent="0.25">
      <c r="A274" s="51" t="str">
        <f>IF('2.Census &amp; Reference Benchmarks'!E277&lt;&gt;"",_xlfn.CONCAT('2.Census &amp; Reference Benchmarks'!E277," ",'2.Census &amp; Reference Benchmarks'!F277), "")</f>
        <v/>
      </c>
      <c r="B274" s="168" t="str">
        <f>IF('2.Census &amp; Reference Benchmarks'!D277 &lt;&gt; "", '2.Census &amp; Reference Benchmarks'!D277,"")</f>
        <v/>
      </c>
      <c r="C274" s="2">
        <f>IFERROR(MIN( 46154,IF(AND('5. Wage &amp; FTE Reductions'!S277 &lt;&gt; "",C273 &lt;&gt; ""),'5. Wage &amp; FTE Reductions'!S277, "")),"")</f>
        <v>0</v>
      </c>
      <c r="D274" s="4">
        <f>IF(AND('5. Wage &amp; FTE Reductions'!AZ277 &lt;&gt; "", D273 &lt;&gt; ""),'5. Wage &amp; FTE Reductions'!AZ277, "")</f>
        <v>0</v>
      </c>
      <c r="E274" s="5">
        <f>IF(AND('5. Wage &amp; FTE Reductions'!X277 &lt;&gt; "", E273 &lt;&gt; ""),'5. Wage &amp; FTE Reductions'!X277,"")</f>
        <v>0</v>
      </c>
      <c r="F274" s="3" t="str">
        <f>IF('2.Census &amp; Reference Benchmarks'!T277 = "", "",'2.Census &amp; Reference Benchmarks'!T277)</f>
        <v/>
      </c>
    </row>
    <row r="275" spans="1:6" x14ac:dyDescent="0.25">
      <c r="A275" s="51" t="str">
        <f>IF('2.Census &amp; Reference Benchmarks'!E278&lt;&gt;"",_xlfn.CONCAT('2.Census &amp; Reference Benchmarks'!E278," ",'2.Census &amp; Reference Benchmarks'!F278), "")</f>
        <v/>
      </c>
      <c r="B275" s="168" t="str">
        <f>IF('2.Census &amp; Reference Benchmarks'!D278 &lt;&gt; "", '2.Census &amp; Reference Benchmarks'!D278,"")</f>
        <v/>
      </c>
      <c r="C275" s="2">
        <f>IFERROR(MIN( 46154,IF(AND('5. Wage &amp; FTE Reductions'!S278 &lt;&gt; "",C274 &lt;&gt; ""),'5. Wage &amp; FTE Reductions'!S278, "")),"")</f>
        <v>0</v>
      </c>
      <c r="D275" s="4">
        <f>IF(AND('5. Wage &amp; FTE Reductions'!AZ278 &lt;&gt; "", D274 &lt;&gt; ""),'5. Wage &amp; FTE Reductions'!AZ278, "")</f>
        <v>0</v>
      </c>
      <c r="E275" s="5">
        <f>IF(AND('5. Wage &amp; FTE Reductions'!X278 &lt;&gt; "", E274 &lt;&gt; ""),'5. Wage &amp; FTE Reductions'!X278,"")</f>
        <v>0</v>
      </c>
      <c r="F275" s="3" t="str">
        <f>IF('2.Census &amp; Reference Benchmarks'!T278 = "", "",'2.Census &amp; Reference Benchmarks'!T278)</f>
        <v/>
      </c>
    </row>
    <row r="276" spans="1:6" x14ac:dyDescent="0.25">
      <c r="A276" s="51" t="str">
        <f>IF('2.Census &amp; Reference Benchmarks'!E279&lt;&gt;"",_xlfn.CONCAT('2.Census &amp; Reference Benchmarks'!E279," ",'2.Census &amp; Reference Benchmarks'!F279), "")</f>
        <v/>
      </c>
      <c r="B276" s="168" t="str">
        <f>IF('2.Census &amp; Reference Benchmarks'!D279 &lt;&gt; "", '2.Census &amp; Reference Benchmarks'!D279,"")</f>
        <v/>
      </c>
      <c r="C276" s="2">
        <f>IFERROR(MIN( 46154,IF(AND('5. Wage &amp; FTE Reductions'!S279 &lt;&gt; "",C275 &lt;&gt; ""),'5. Wage &amp; FTE Reductions'!S279, "")),"")</f>
        <v>0</v>
      </c>
      <c r="D276" s="4">
        <f>IF(AND('5. Wage &amp; FTE Reductions'!AZ279 &lt;&gt; "", D275 &lt;&gt; ""),'5. Wage &amp; FTE Reductions'!AZ279, "")</f>
        <v>0</v>
      </c>
      <c r="E276" s="5">
        <f>IF(AND('5. Wage &amp; FTE Reductions'!X279 &lt;&gt; "", E275 &lt;&gt; ""),'5. Wage &amp; FTE Reductions'!X279,"")</f>
        <v>0</v>
      </c>
      <c r="F276" s="3" t="str">
        <f>IF('2.Census &amp; Reference Benchmarks'!T279 = "", "",'2.Census &amp; Reference Benchmarks'!T279)</f>
        <v/>
      </c>
    </row>
    <row r="277" spans="1:6" x14ac:dyDescent="0.25">
      <c r="A277" s="51" t="str">
        <f>IF('2.Census &amp; Reference Benchmarks'!E280&lt;&gt;"",_xlfn.CONCAT('2.Census &amp; Reference Benchmarks'!E280," ",'2.Census &amp; Reference Benchmarks'!F280), "")</f>
        <v/>
      </c>
      <c r="B277" s="168" t="str">
        <f>IF('2.Census &amp; Reference Benchmarks'!D280 &lt;&gt; "", '2.Census &amp; Reference Benchmarks'!D280,"")</f>
        <v/>
      </c>
      <c r="C277" s="2">
        <f>IFERROR(MIN( 46154,IF(AND('5. Wage &amp; FTE Reductions'!S280 &lt;&gt; "",C276 &lt;&gt; ""),'5. Wage &amp; FTE Reductions'!S280, "")),"")</f>
        <v>0</v>
      </c>
      <c r="D277" s="4">
        <f>IF(AND('5. Wage &amp; FTE Reductions'!AZ280 &lt;&gt; "", D276 &lt;&gt; ""),'5. Wage &amp; FTE Reductions'!AZ280, "")</f>
        <v>0</v>
      </c>
      <c r="E277" s="5">
        <f>IF(AND('5. Wage &amp; FTE Reductions'!X280 &lt;&gt; "", E276 &lt;&gt; ""),'5. Wage &amp; FTE Reductions'!X280,"")</f>
        <v>0</v>
      </c>
      <c r="F277" s="3" t="str">
        <f>IF('2.Census &amp; Reference Benchmarks'!T280 = "", "",'2.Census &amp; Reference Benchmarks'!T280)</f>
        <v/>
      </c>
    </row>
    <row r="278" spans="1:6" x14ac:dyDescent="0.25">
      <c r="A278" s="51" t="str">
        <f>IF('2.Census &amp; Reference Benchmarks'!E281&lt;&gt;"",_xlfn.CONCAT('2.Census &amp; Reference Benchmarks'!E281," ",'2.Census &amp; Reference Benchmarks'!F281), "")</f>
        <v/>
      </c>
      <c r="B278" s="168" t="str">
        <f>IF('2.Census &amp; Reference Benchmarks'!D281 &lt;&gt; "", '2.Census &amp; Reference Benchmarks'!D281,"")</f>
        <v/>
      </c>
      <c r="C278" s="2">
        <f>IFERROR(MIN( 46154,IF(AND('5. Wage &amp; FTE Reductions'!S281 &lt;&gt; "",C277 &lt;&gt; ""),'5. Wage &amp; FTE Reductions'!S281, "")),"")</f>
        <v>0</v>
      </c>
      <c r="D278" s="4">
        <f>IF(AND('5. Wage &amp; FTE Reductions'!AZ281 &lt;&gt; "", D277 &lt;&gt; ""),'5. Wage &amp; FTE Reductions'!AZ281, "")</f>
        <v>0</v>
      </c>
      <c r="E278" s="5">
        <f>IF(AND('5. Wage &amp; FTE Reductions'!X281 &lt;&gt; "", E277 &lt;&gt; ""),'5. Wage &amp; FTE Reductions'!X281,"")</f>
        <v>0</v>
      </c>
      <c r="F278" s="3" t="str">
        <f>IF('2.Census &amp; Reference Benchmarks'!T281 = "", "",'2.Census &amp; Reference Benchmarks'!T281)</f>
        <v/>
      </c>
    </row>
    <row r="279" spans="1:6" x14ac:dyDescent="0.25">
      <c r="A279" s="51" t="str">
        <f>IF('2.Census &amp; Reference Benchmarks'!E282&lt;&gt;"",_xlfn.CONCAT('2.Census &amp; Reference Benchmarks'!E282," ",'2.Census &amp; Reference Benchmarks'!F282), "")</f>
        <v/>
      </c>
      <c r="B279" s="168" t="str">
        <f>IF('2.Census &amp; Reference Benchmarks'!D282 &lt;&gt; "", '2.Census &amp; Reference Benchmarks'!D282,"")</f>
        <v/>
      </c>
      <c r="C279" s="2">
        <f>IFERROR(MIN( 46154,IF(AND('5. Wage &amp; FTE Reductions'!S282 &lt;&gt; "",C278 &lt;&gt; ""),'5. Wage &amp; FTE Reductions'!S282, "")),"")</f>
        <v>0</v>
      </c>
      <c r="D279" s="4">
        <f>IF(AND('5. Wage &amp; FTE Reductions'!AZ282 &lt;&gt; "", D278 &lt;&gt; ""),'5. Wage &amp; FTE Reductions'!AZ282, "")</f>
        <v>0</v>
      </c>
      <c r="E279" s="5">
        <f>IF(AND('5. Wage &amp; FTE Reductions'!X282 &lt;&gt; "", E278 &lt;&gt; ""),'5. Wage &amp; FTE Reductions'!X282,"")</f>
        <v>0</v>
      </c>
      <c r="F279" s="3" t="str">
        <f>IF('2.Census &amp; Reference Benchmarks'!T282 = "", "",'2.Census &amp; Reference Benchmarks'!T282)</f>
        <v/>
      </c>
    </row>
    <row r="280" spans="1:6" x14ac:dyDescent="0.25">
      <c r="A280" s="51" t="str">
        <f>IF('2.Census &amp; Reference Benchmarks'!E283&lt;&gt;"",_xlfn.CONCAT('2.Census &amp; Reference Benchmarks'!E283," ",'2.Census &amp; Reference Benchmarks'!F283), "")</f>
        <v/>
      </c>
      <c r="B280" s="168" t="str">
        <f>IF('2.Census &amp; Reference Benchmarks'!D283 &lt;&gt; "", '2.Census &amp; Reference Benchmarks'!D283,"")</f>
        <v/>
      </c>
      <c r="C280" s="2">
        <f>IFERROR(MIN( 46154,IF(AND('5. Wage &amp; FTE Reductions'!S283 &lt;&gt; "",C279 &lt;&gt; ""),'5. Wage &amp; FTE Reductions'!S283, "")),"")</f>
        <v>0</v>
      </c>
      <c r="D280" s="4">
        <f>IF(AND('5. Wage &amp; FTE Reductions'!AZ283 &lt;&gt; "", D279 &lt;&gt; ""),'5. Wage &amp; FTE Reductions'!AZ283, "")</f>
        <v>0</v>
      </c>
      <c r="E280" s="5">
        <f>IF(AND('5. Wage &amp; FTE Reductions'!X283 &lt;&gt; "", E279 &lt;&gt; ""),'5. Wage &amp; FTE Reductions'!X283,"")</f>
        <v>0</v>
      </c>
      <c r="F280" s="3" t="str">
        <f>IF('2.Census &amp; Reference Benchmarks'!T283 = "", "",'2.Census &amp; Reference Benchmarks'!T283)</f>
        <v/>
      </c>
    </row>
    <row r="281" spans="1:6" x14ac:dyDescent="0.25">
      <c r="A281" s="51" t="str">
        <f>IF('2.Census &amp; Reference Benchmarks'!E284&lt;&gt;"",_xlfn.CONCAT('2.Census &amp; Reference Benchmarks'!E284," ",'2.Census &amp; Reference Benchmarks'!F284), "")</f>
        <v/>
      </c>
      <c r="B281" s="168" t="str">
        <f>IF('2.Census &amp; Reference Benchmarks'!D284 &lt;&gt; "", '2.Census &amp; Reference Benchmarks'!D284,"")</f>
        <v/>
      </c>
      <c r="C281" s="2">
        <f>IFERROR(MIN( 46154,IF(AND('5. Wage &amp; FTE Reductions'!S284 &lt;&gt; "",C280 &lt;&gt; ""),'5. Wage &amp; FTE Reductions'!S284, "")),"")</f>
        <v>0</v>
      </c>
      <c r="D281" s="4">
        <f>IF(AND('5. Wage &amp; FTE Reductions'!AZ284 &lt;&gt; "", D280 &lt;&gt; ""),'5. Wage &amp; FTE Reductions'!AZ284, "")</f>
        <v>0</v>
      </c>
      <c r="E281" s="5">
        <f>IF(AND('5. Wage &amp; FTE Reductions'!X284 &lt;&gt; "", E280 &lt;&gt; ""),'5. Wage &amp; FTE Reductions'!X284,"")</f>
        <v>0</v>
      </c>
      <c r="F281" s="3" t="str">
        <f>IF('2.Census &amp; Reference Benchmarks'!T284 = "", "",'2.Census &amp; Reference Benchmarks'!T284)</f>
        <v/>
      </c>
    </row>
    <row r="282" spans="1:6" x14ac:dyDescent="0.25">
      <c r="A282" s="51" t="str">
        <f>IF('2.Census &amp; Reference Benchmarks'!E285&lt;&gt;"",_xlfn.CONCAT('2.Census &amp; Reference Benchmarks'!E285," ",'2.Census &amp; Reference Benchmarks'!F285), "")</f>
        <v/>
      </c>
      <c r="B282" s="168" t="str">
        <f>IF('2.Census &amp; Reference Benchmarks'!D285 &lt;&gt; "", '2.Census &amp; Reference Benchmarks'!D285,"")</f>
        <v/>
      </c>
      <c r="C282" s="2">
        <f>IFERROR(MIN( 46154,IF(AND('5. Wage &amp; FTE Reductions'!S285 &lt;&gt; "",C281 &lt;&gt; ""),'5. Wage &amp; FTE Reductions'!S285, "")),"")</f>
        <v>0</v>
      </c>
      <c r="D282" s="4">
        <f>IF(AND('5. Wage &amp; FTE Reductions'!AZ285 &lt;&gt; "", D281 &lt;&gt; ""),'5. Wage &amp; FTE Reductions'!AZ285, "")</f>
        <v>0</v>
      </c>
      <c r="E282" s="5">
        <f>IF(AND('5. Wage &amp; FTE Reductions'!X285 &lt;&gt; "", E281 &lt;&gt; ""),'5. Wage &amp; FTE Reductions'!X285,"")</f>
        <v>0</v>
      </c>
      <c r="F282" s="3" t="str">
        <f>IF('2.Census &amp; Reference Benchmarks'!T285 = "", "",'2.Census &amp; Reference Benchmarks'!T285)</f>
        <v/>
      </c>
    </row>
    <row r="283" spans="1:6" x14ac:dyDescent="0.25">
      <c r="A283" s="51" t="str">
        <f>IF('2.Census &amp; Reference Benchmarks'!E286&lt;&gt;"",_xlfn.CONCAT('2.Census &amp; Reference Benchmarks'!E286," ",'2.Census &amp; Reference Benchmarks'!F286), "")</f>
        <v/>
      </c>
      <c r="B283" s="168" t="str">
        <f>IF('2.Census &amp; Reference Benchmarks'!D286 &lt;&gt; "", '2.Census &amp; Reference Benchmarks'!D286,"")</f>
        <v/>
      </c>
      <c r="C283" s="2">
        <f>IFERROR(MIN( 46154,IF(AND('5. Wage &amp; FTE Reductions'!S286 &lt;&gt; "",C282 &lt;&gt; ""),'5. Wage &amp; FTE Reductions'!S286, "")),"")</f>
        <v>0</v>
      </c>
      <c r="D283" s="4">
        <f>IF(AND('5. Wage &amp; FTE Reductions'!AZ286 &lt;&gt; "", D282 &lt;&gt; ""),'5. Wage &amp; FTE Reductions'!AZ286, "")</f>
        <v>0</v>
      </c>
      <c r="E283" s="5">
        <f>IF(AND('5. Wage &amp; FTE Reductions'!X286 &lt;&gt; "", E282 &lt;&gt; ""),'5. Wage &amp; FTE Reductions'!X286,"")</f>
        <v>0</v>
      </c>
      <c r="F283" s="3" t="str">
        <f>IF('2.Census &amp; Reference Benchmarks'!T286 = "", "",'2.Census &amp; Reference Benchmarks'!T286)</f>
        <v/>
      </c>
    </row>
    <row r="284" spans="1:6" x14ac:dyDescent="0.25">
      <c r="A284" s="51" t="str">
        <f>IF('2.Census &amp; Reference Benchmarks'!E287&lt;&gt;"",_xlfn.CONCAT('2.Census &amp; Reference Benchmarks'!E287," ",'2.Census &amp; Reference Benchmarks'!F287), "")</f>
        <v/>
      </c>
      <c r="B284" s="168" t="str">
        <f>IF('2.Census &amp; Reference Benchmarks'!D287 &lt;&gt; "", '2.Census &amp; Reference Benchmarks'!D287,"")</f>
        <v/>
      </c>
      <c r="C284" s="2">
        <f>IFERROR(MIN( 46154,IF(AND('5. Wage &amp; FTE Reductions'!S287 &lt;&gt; "",C283 &lt;&gt; ""),'5. Wage &amp; FTE Reductions'!S287, "")),"")</f>
        <v>0</v>
      </c>
      <c r="D284" s="4">
        <f>IF(AND('5. Wage &amp; FTE Reductions'!AZ287 &lt;&gt; "", D283 &lt;&gt; ""),'5. Wage &amp; FTE Reductions'!AZ287, "")</f>
        <v>0</v>
      </c>
      <c r="E284" s="5">
        <f>IF(AND('5. Wage &amp; FTE Reductions'!X287 &lt;&gt; "", E283 &lt;&gt; ""),'5. Wage &amp; FTE Reductions'!X287,"")</f>
        <v>0</v>
      </c>
      <c r="F284" s="3" t="str">
        <f>IF('2.Census &amp; Reference Benchmarks'!T287 = "", "",'2.Census &amp; Reference Benchmarks'!T287)</f>
        <v/>
      </c>
    </row>
    <row r="285" spans="1:6" x14ac:dyDescent="0.25">
      <c r="A285" s="51" t="str">
        <f>IF('2.Census &amp; Reference Benchmarks'!E288&lt;&gt;"",_xlfn.CONCAT('2.Census &amp; Reference Benchmarks'!E288," ",'2.Census &amp; Reference Benchmarks'!F288), "")</f>
        <v/>
      </c>
      <c r="B285" s="168" t="str">
        <f>IF('2.Census &amp; Reference Benchmarks'!D288 &lt;&gt; "", '2.Census &amp; Reference Benchmarks'!D288,"")</f>
        <v/>
      </c>
      <c r="C285" s="2">
        <f>IFERROR(MIN( 46154,IF(AND('5. Wage &amp; FTE Reductions'!S288 &lt;&gt; "",C284 &lt;&gt; ""),'5. Wage &amp; FTE Reductions'!S288, "")),"")</f>
        <v>0</v>
      </c>
      <c r="D285" s="4">
        <f>IF(AND('5. Wage &amp; FTE Reductions'!AZ288 &lt;&gt; "", D284 &lt;&gt; ""),'5. Wage &amp; FTE Reductions'!AZ288, "")</f>
        <v>0</v>
      </c>
      <c r="E285" s="5">
        <f>IF(AND('5. Wage &amp; FTE Reductions'!X288 &lt;&gt; "", E284 &lt;&gt; ""),'5. Wage &amp; FTE Reductions'!X288,"")</f>
        <v>0</v>
      </c>
      <c r="F285" s="3" t="str">
        <f>IF('2.Census &amp; Reference Benchmarks'!T288 = "", "",'2.Census &amp; Reference Benchmarks'!T288)</f>
        <v/>
      </c>
    </row>
    <row r="286" spans="1:6" x14ac:dyDescent="0.25">
      <c r="A286" s="51" t="str">
        <f>IF('2.Census &amp; Reference Benchmarks'!E289&lt;&gt;"",_xlfn.CONCAT('2.Census &amp; Reference Benchmarks'!E289," ",'2.Census &amp; Reference Benchmarks'!F289), "")</f>
        <v/>
      </c>
      <c r="B286" s="168" t="str">
        <f>IF('2.Census &amp; Reference Benchmarks'!D289 &lt;&gt; "", '2.Census &amp; Reference Benchmarks'!D289,"")</f>
        <v/>
      </c>
      <c r="C286" s="2">
        <f>IFERROR(MIN( 46154,IF(AND('5. Wage &amp; FTE Reductions'!S289 &lt;&gt; "",C285 &lt;&gt; ""),'5. Wage &amp; FTE Reductions'!S289, "")),"")</f>
        <v>0</v>
      </c>
      <c r="D286" s="4">
        <f>IF(AND('5. Wage &amp; FTE Reductions'!AZ289 &lt;&gt; "", D285 &lt;&gt; ""),'5. Wage &amp; FTE Reductions'!AZ289, "")</f>
        <v>0</v>
      </c>
      <c r="E286" s="5">
        <f>IF(AND('5. Wage &amp; FTE Reductions'!X289 &lt;&gt; "", E285 &lt;&gt; ""),'5. Wage &amp; FTE Reductions'!X289,"")</f>
        <v>0</v>
      </c>
      <c r="F286" s="3" t="str">
        <f>IF('2.Census &amp; Reference Benchmarks'!T289 = "", "",'2.Census &amp; Reference Benchmarks'!T289)</f>
        <v/>
      </c>
    </row>
    <row r="287" spans="1:6" x14ac:dyDescent="0.25">
      <c r="A287" s="51" t="str">
        <f>IF('2.Census &amp; Reference Benchmarks'!E290&lt;&gt;"",_xlfn.CONCAT('2.Census &amp; Reference Benchmarks'!E290," ",'2.Census &amp; Reference Benchmarks'!F290), "")</f>
        <v/>
      </c>
      <c r="B287" s="168" t="str">
        <f>IF('2.Census &amp; Reference Benchmarks'!D290 &lt;&gt; "", '2.Census &amp; Reference Benchmarks'!D290,"")</f>
        <v/>
      </c>
      <c r="C287" s="2">
        <f>IFERROR(MIN( 46154,IF(AND('5. Wage &amp; FTE Reductions'!S290 &lt;&gt; "",C286 &lt;&gt; ""),'5. Wage &amp; FTE Reductions'!S290, "")),"")</f>
        <v>0</v>
      </c>
      <c r="D287" s="4">
        <f>IF(AND('5. Wage &amp; FTE Reductions'!AZ290 &lt;&gt; "", D286 &lt;&gt; ""),'5. Wage &amp; FTE Reductions'!AZ290, "")</f>
        <v>0</v>
      </c>
      <c r="E287" s="5">
        <f>IF(AND('5. Wage &amp; FTE Reductions'!X290 &lt;&gt; "", E286 &lt;&gt; ""),'5. Wage &amp; FTE Reductions'!X290,"")</f>
        <v>0</v>
      </c>
      <c r="F287" s="3" t="str">
        <f>IF('2.Census &amp; Reference Benchmarks'!T290 = "", "",'2.Census &amp; Reference Benchmarks'!T290)</f>
        <v/>
      </c>
    </row>
    <row r="288" spans="1:6" x14ac:dyDescent="0.25">
      <c r="A288" s="51" t="str">
        <f>IF('2.Census &amp; Reference Benchmarks'!E291&lt;&gt;"",_xlfn.CONCAT('2.Census &amp; Reference Benchmarks'!E291," ",'2.Census &amp; Reference Benchmarks'!F291), "")</f>
        <v/>
      </c>
      <c r="B288" s="168" t="str">
        <f>IF('2.Census &amp; Reference Benchmarks'!D291 &lt;&gt; "", '2.Census &amp; Reference Benchmarks'!D291,"")</f>
        <v/>
      </c>
      <c r="C288" s="2">
        <f>IFERROR(MIN( 46154,IF(AND('5. Wage &amp; FTE Reductions'!S291 &lt;&gt; "",C287 &lt;&gt; ""),'5. Wage &amp; FTE Reductions'!S291, "")),"")</f>
        <v>0</v>
      </c>
      <c r="D288" s="4">
        <f>IF(AND('5. Wage &amp; FTE Reductions'!AZ291 &lt;&gt; "", D287 &lt;&gt; ""),'5. Wage &amp; FTE Reductions'!AZ291, "")</f>
        <v>0</v>
      </c>
      <c r="E288" s="5">
        <f>IF(AND('5. Wage &amp; FTE Reductions'!X291 &lt;&gt; "", E287 &lt;&gt; ""),'5. Wage &amp; FTE Reductions'!X291,"")</f>
        <v>0</v>
      </c>
      <c r="F288" s="3" t="str">
        <f>IF('2.Census &amp; Reference Benchmarks'!T291 = "", "",'2.Census &amp; Reference Benchmarks'!T291)</f>
        <v/>
      </c>
    </row>
    <row r="289" spans="1:6" x14ac:dyDescent="0.25">
      <c r="A289" s="51" t="str">
        <f>IF('2.Census &amp; Reference Benchmarks'!E292&lt;&gt;"",_xlfn.CONCAT('2.Census &amp; Reference Benchmarks'!E292," ",'2.Census &amp; Reference Benchmarks'!F292), "")</f>
        <v/>
      </c>
      <c r="B289" s="168" t="str">
        <f>IF('2.Census &amp; Reference Benchmarks'!D292 &lt;&gt; "", '2.Census &amp; Reference Benchmarks'!D292,"")</f>
        <v/>
      </c>
      <c r="C289" s="2">
        <f>IFERROR(MIN( 46154,IF(AND('5. Wage &amp; FTE Reductions'!S292 &lt;&gt; "",C288 &lt;&gt; ""),'5. Wage &amp; FTE Reductions'!S292, "")),"")</f>
        <v>0</v>
      </c>
      <c r="D289" s="4">
        <f>IF(AND('5. Wage &amp; FTE Reductions'!AZ292 &lt;&gt; "", D288 &lt;&gt; ""),'5. Wage &amp; FTE Reductions'!AZ292, "")</f>
        <v>0</v>
      </c>
      <c r="E289" s="5">
        <f>IF(AND('5. Wage &amp; FTE Reductions'!X292 &lt;&gt; "", E288 &lt;&gt; ""),'5. Wage &amp; FTE Reductions'!X292,"")</f>
        <v>0</v>
      </c>
      <c r="F289" s="3" t="str">
        <f>IF('2.Census &amp; Reference Benchmarks'!T292 = "", "",'2.Census &amp; Reference Benchmarks'!T292)</f>
        <v/>
      </c>
    </row>
    <row r="290" spans="1:6" x14ac:dyDescent="0.25">
      <c r="A290" s="51" t="str">
        <f>IF('2.Census &amp; Reference Benchmarks'!E293&lt;&gt;"",_xlfn.CONCAT('2.Census &amp; Reference Benchmarks'!E293," ",'2.Census &amp; Reference Benchmarks'!F293), "")</f>
        <v/>
      </c>
      <c r="B290" s="168" t="str">
        <f>IF('2.Census &amp; Reference Benchmarks'!D293 &lt;&gt; "", '2.Census &amp; Reference Benchmarks'!D293,"")</f>
        <v/>
      </c>
      <c r="C290" s="2">
        <f>IFERROR(MIN( 46154,IF(AND('5. Wage &amp; FTE Reductions'!S293 &lt;&gt; "",C289 &lt;&gt; ""),'5. Wage &amp; FTE Reductions'!S293, "")),"")</f>
        <v>0</v>
      </c>
      <c r="D290" s="4">
        <f>IF(AND('5. Wage &amp; FTE Reductions'!AZ293 &lt;&gt; "", D289 &lt;&gt; ""),'5. Wage &amp; FTE Reductions'!AZ293, "")</f>
        <v>0</v>
      </c>
      <c r="E290" s="5">
        <f>IF(AND('5. Wage &amp; FTE Reductions'!X293 &lt;&gt; "", E289 &lt;&gt; ""),'5. Wage &amp; FTE Reductions'!X293,"")</f>
        <v>0</v>
      </c>
      <c r="F290" s="3" t="str">
        <f>IF('2.Census &amp; Reference Benchmarks'!T293 = "", "",'2.Census &amp; Reference Benchmarks'!T293)</f>
        <v/>
      </c>
    </row>
    <row r="291" spans="1:6" x14ac:dyDescent="0.25">
      <c r="A291" s="51" t="str">
        <f>IF('2.Census &amp; Reference Benchmarks'!E294&lt;&gt;"",_xlfn.CONCAT('2.Census &amp; Reference Benchmarks'!E294," ",'2.Census &amp; Reference Benchmarks'!F294), "")</f>
        <v/>
      </c>
      <c r="B291" s="168" t="str">
        <f>IF('2.Census &amp; Reference Benchmarks'!D294 &lt;&gt; "", '2.Census &amp; Reference Benchmarks'!D294,"")</f>
        <v/>
      </c>
      <c r="C291" s="2">
        <f>IFERROR(MIN( 46154,IF(AND('5. Wage &amp; FTE Reductions'!S294 &lt;&gt; "",C290 &lt;&gt; ""),'5. Wage &amp; FTE Reductions'!S294, "")),"")</f>
        <v>0</v>
      </c>
      <c r="D291" s="4">
        <f>IF(AND('5. Wage &amp; FTE Reductions'!AZ294 &lt;&gt; "", D290 &lt;&gt; ""),'5. Wage &amp; FTE Reductions'!AZ294, "")</f>
        <v>0</v>
      </c>
      <c r="E291" s="5">
        <f>IF(AND('5. Wage &amp; FTE Reductions'!X294 &lt;&gt; "", E290 &lt;&gt; ""),'5. Wage &amp; FTE Reductions'!X294,"")</f>
        <v>0</v>
      </c>
      <c r="F291" s="3" t="str">
        <f>IF('2.Census &amp; Reference Benchmarks'!T294 = "", "",'2.Census &amp; Reference Benchmarks'!T294)</f>
        <v/>
      </c>
    </row>
    <row r="292" spans="1:6" x14ac:dyDescent="0.25">
      <c r="A292" s="51" t="str">
        <f>IF('2.Census &amp; Reference Benchmarks'!E295&lt;&gt;"",_xlfn.CONCAT('2.Census &amp; Reference Benchmarks'!E295," ",'2.Census &amp; Reference Benchmarks'!F295), "")</f>
        <v/>
      </c>
      <c r="B292" s="168" t="str">
        <f>IF('2.Census &amp; Reference Benchmarks'!D295 &lt;&gt; "", '2.Census &amp; Reference Benchmarks'!D295,"")</f>
        <v/>
      </c>
      <c r="C292" s="2">
        <f>IFERROR(MIN( 46154,IF(AND('5. Wage &amp; FTE Reductions'!S295 &lt;&gt; "",C291 &lt;&gt; ""),'5. Wage &amp; FTE Reductions'!S295, "")),"")</f>
        <v>0</v>
      </c>
      <c r="D292" s="4">
        <f>IF(AND('5. Wage &amp; FTE Reductions'!AZ295 &lt;&gt; "", D291 &lt;&gt; ""),'5. Wage &amp; FTE Reductions'!AZ295, "")</f>
        <v>0</v>
      </c>
      <c r="E292" s="5">
        <f>IF(AND('5. Wage &amp; FTE Reductions'!X295 &lt;&gt; "", E291 &lt;&gt; ""),'5. Wage &amp; FTE Reductions'!X295,"")</f>
        <v>0</v>
      </c>
      <c r="F292" s="3" t="str">
        <f>IF('2.Census &amp; Reference Benchmarks'!T295 = "", "",'2.Census &amp; Reference Benchmarks'!T295)</f>
        <v/>
      </c>
    </row>
    <row r="293" spans="1:6" x14ac:dyDescent="0.25">
      <c r="A293" s="51" t="str">
        <f>IF('2.Census &amp; Reference Benchmarks'!E296&lt;&gt;"",_xlfn.CONCAT('2.Census &amp; Reference Benchmarks'!E296," ",'2.Census &amp; Reference Benchmarks'!F296), "")</f>
        <v/>
      </c>
      <c r="B293" s="168" t="str">
        <f>IF('2.Census &amp; Reference Benchmarks'!D296 &lt;&gt; "", '2.Census &amp; Reference Benchmarks'!D296,"")</f>
        <v/>
      </c>
      <c r="C293" s="2">
        <f>IFERROR(MIN( 46154,IF(AND('5. Wage &amp; FTE Reductions'!S296 &lt;&gt; "",C292 &lt;&gt; ""),'5. Wage &amp; FTE Reductions'!S296, "")),"")</f>
        <v>0</v>
      </c>
      <c r="D293" s="4">
        <f>IF(AND('5. Wage &amp; FTE Reductions'!AZ296 &lt;&gt; "", D292 &lt;&gt; ""),'5. Wage &amp; FTE Reductions'!AZ296, "")</f>
        <v>0</v>
      </c>
      <c r="E293" s="5">
        <f>IF(AND('5. Wage &amp; FTE Reductions'!X296 &lt;&gt; "", E292 &lt;&gt; ""),'5. Wage &amp; FTE Reductions'!X296,"")</f>
        <v>0</v>
      </c>
      <c r="F293" s="3" t="str">
        <f>IF('2.Census &amp; Reference Benchmarks'!T296 = "", "",'2.Census &amp; Reference Benchmarks'!T296)</f>
        <v/>
      </c>
    </row>
    <row r="294" spans="1:6" x14ac:dyDescent="0.25">
      <c r="A294" s="51" t="str">
        <f>IF('2.Census &amp; Reference Benchmarks'!E297&lt;&gt;"",_xlfn.CONCAT('2.Census &amp; Reference Benchmarks'!E297," ",'2.Census &amp; Reference Benchmarks'!F297), "")</f>
        <v/>
      </c>
      <c r="B294" s="168" t="str">
        <f>IF('2.Census &amp; Reference Benchmarks'!D297 &lt;&gt; "", '2.Census &amp; Reference Benchmarks'!D297,"")</f>
        <v/>
      </c>
      <c r="C294" s="2">
        <f>IFERROR(MIN( 46154,IF(AND('5. Wage &amp; FTE Reductions'!S297 &lt;&gt; "",C293 &lt;&gt; ""),'5. Wage &amp; FTE Reductions'!S297, "")),"")</f>
        <v>0</v>
      </c>
      <c r="D294" s="4">
        <f>IF(AND('5. Wage &amp; FTE Reductions'!AZ297 &lt;&gt; "", D293 &lt;&gt; ""),'5. Wage &amp; FTE Reductions'!AZ297, "")</f>
        <v>0</v>
      </c>
      <c r="E294" s="5">
        <f>IF(AND('5. Wage &amp; FTE Reductions'!X297 &lt;&gt; "", E293 &lt;&gt; ""),'5. Wage &amp; FTE Reductions'!X297,"")</f>
        <v>0</v>
      </c>
      <c r="F294" s="3" t="str">
        <f>IF('2.Census &amp; Reference Benchmarks'!T297 = "", "",'2.Census &amp; Reference Benchmarks'!T297)</f>
        <v/>
      </c>
    </row>
    <row r="295" spans="1:6" x14ac:dyDescent="0.25">
      <c r="A295" s="51" t="str">
        <f>IF('2.Census &amp; Reference Benchmarks'!E298&lt;&gt;"",_xlfn.CONCAT('2.Census &amp; Reference Benchmarks'!E298," ",'2.Census &amp; Reference Benchmarks'!F298), "")</f>
        <v/>
      </c>
      <c r="B295" s="168" t="str">
        <f>IF('2.Census &amp; Reference Benchmarks'!D298 &lt;&gt; "", '2.Census &amp; Reference Benchmarks'!D298,"")</f>
        <v/>
      </c>
      <c r="C295" s="2">
        <f>IFERROR(MIN( 46154,IF(AND('5. Wage &amp; FTE Reductions'!S298 &lt;&gt; "",C294 &lt;&gt; ""),'5. Wage &amp; FTE Reductions'!S298, "")),"")</f>
        <v>0</v>
      </c>
      <c r="D295" s="4">
        <f>IF(AND('5. Wage &amp; FTE Reductions'!AZ298 &lt;&gt; "", D294 &lt;&gt; ""),'5. Wage &amp; FTE Reductions'!AZ298, "")</f>
        <v>0</v>
      </c>
      <c r="E295" s="5">
        <f>IF(AND('5. Wage &amp; FTE Reductions'!X298 &lt;&gt; "", E294 &lt;&gt; ""),'5. Wage &amp; FTE Reductions'!X298,"")</f>
        <v>0</v>
      </c>
      <c r="F295" s="3" t="str">
        <f>IF('2.Census &amp; Reference Benchmarks'!T298 = "", "",'2.Census &amp; Reference Benchmarks'!T298)</f>
        <v/>
      </c>
    </row>
    <row r="296" spans="1:6" x14ac:dyDescent="0.25">
      <c r="A296" s="51" t="str">
        <f>IF('2.Census &amp; Reference Benchmarks'!E299&lt;&gt;"",_xlfn.CONCAT('2.Census &amp; Reference Benchmarks'!E299," ",'2.Census &amp; Reference Benchmarks'!F299), "")</f>
        <v/>
      </c>
      <c r="B296" s="168" t="str">
        <f>IF('2.Census &amp; Reference Benchmarks'!D299 &lt;&gt; "", '2.Census &amp; Reference Benchmarks'!D299,"")</f>
        <v/>
      </c>
      <c r="C296" s="2">
        <f>IFERROR(MIN( 46154,IF(AND('5. Wage &amp; FTE Reductions'!S299 &lt;&gt; "",C295 &lt;&gt; ""),'5. Wage &amp; FTE Reductions'!S299, "")),"")</f>
        <v>0</v>
      </c>
      <c r="D296" s="4">
        <f>IF(AND('5. Wage &amp; FTE Reductions'!AZ299 &lt;&gt; "", D295 &lt;&gt; ""),'5. Wage &amp; FTE Reductions'!AZ299, "")</f>
        <v>0</v>
      </c>
      <c r="E296" s="5">
        <f>IF(AND('5. Wage &amp; FTE Reductions'!X299 &lt;&gt; "", E295 &lt;&gt; ""),'5. Wage &amp; FTE Reductions'!X299,"")</f>
        <v>0</v>
      </c>
      <c r="F296" s="3" t="str">
        <f>IF('2.Census &amp; Reference Benchmarks'!T299 = "", "",'2.Census &amp; Reference Benchmarks'!T299)</f>
        <v/>
      </c>
    </row>
    <row r="297" spans="1:6" x14ac:dyDescent="0.25">
      <c r="A297" s="51" t="str">
        <f>IF('2.Census &amp; Reference Benchmarks'!E300&lt;&gt;"",_xlfn.CONCAT('2.Census &amp; Reference Benchmarks'!E300," ",'2.Census &amp; Reference Benchmarks'!F300), "")</f>
        <v/>
      </c>
      <c r="B297" s="168" t="str">
        <f>IF('2.Census &amp; Reference Benchmarks'!D300 &lt;&gt; "", '2.Census &amp; Reference Benchmarks'!D300,"")</f>
        <v/>
      </c>
      <c r="C297" s="2">
        <f>IFERROR(MIN( 46154,IF(AND('5. Wage &amp; FTE Reductions'!S300 &lt;&gt; "",C296 &lt;&gt; ""),'5. Wage &amp; FTE Reductions'!S300, "")),"")</f>
        <v>0</v>
      </c>
      <c r="D297" s="4">
        <f>IF(AND('5. Wage &amp; FTE Reductions'!AZ300 &lt;&gt; "", D296 &lt;&gt; ""),'5. Wage &amp; FTE Reductions'!AZ300, "")</f>
        <v>0</v>
      </c>
      <c r="E297" s="5">
        <f>IF(AND('5. Wage &amp; FTE Reductions'!X300 &lt;&gt; "", E296 &lt;&gt; ""),'5. Wage &amp; FTE Reductions'!X300,"")</f>
        <v>0</v>
      </c>
      <c r="F297" s="3" t="str">
        <f>IF('2.Census &amp; Reference Benchmarks'!T300 = "", "",'2.Census &amp; Reference Benchmarks'!T300)</f>
        <v/>
      </c>
    </row>
    <row r="298" spans="1:6" x14ac:dyDescent="0.25">
      <c r="A298" s="51" t="str">
        <f>IF('2.Census &amp; Reference Benchmarks'!E301&lt;&gt;"",_xlfn.CONCAT('2.Census &amp; Reference Benchmarks'!E301," ",'2.Census &amp; Reference Benchmarks'!F301), "")</f>
        <v/>
      </c>
      <c r="B298" s="168" t="str">
        <f>IF('2.Census &amp; Reference Benchmarks'!D301 &lt;&gt; "", '2.Census &amp; Reference Benchmarks'!D301,"")</f>
        <v/>
      </c>
      <c r="C298" s="2">
        <f>IFERROR(MIN( 46154,IF(AND('5. Wage &amp; FTE Reductions'!S301 &lt;&gt; "",C297 &lt;&gt; ""),'5. Wage &amp; FTE Reductions'!S301, "")),"")</f>
        <v>0</v>
      </c>
      <c r="D298" s="4">
        <f>IF(AND('5. Wage &amp; FTE Reductions'!AZ301 &lt;&gt; "", D297 &lt;&gt; ""),'5. Wage &amp; FTE Reductions'!AZ301, "")</f>
        <v>0</v>
      </c>
      <c r="E298" s="5">
        <f>IF(AND('5. Wage &amp; FTE Reductions'!X301 &lt;&gt; "", E297 &lt;&gt; ""),'5. Wage &amp; FTE Reductions'!X301,"")</f>
        <v>0</v>
      </c>
      <c r="F298" s="3" t="str">
        <f>IF('2.Census &amp; Reference Benchmarks'!T301 = "", "",'2.Census &amp; Reference Benchmarks'!T301)</f>
        <v/>
      </c>
    </row>
    <row r="299" spans="1:6" x14ac:dyDescent="0.25">
      <c r="A299" s="51" t="str">
        <f>IF('2.Census &amp; Reference Benchmarks'!E302&lt;&gt;"",_xlfn.CONCAT('2.Census &amp; Reference Benchmarks'!E302," ",'2.Census &amp; Reference Benchmarks'!F302), "")</f>
        <v/>
      </c>
      <c r="B299" s="168" t="str">
        <f>IF('2.Census &amp; Reference Benchmarks'!D302 &lt;&gt; "", '2.Census &amp; Reference Benchmarks'!D302,"")</f>
        <v/>
      </c>
      <c r="C299" s="2">
        <f>IFERROR(MIN( 46154,IF(AND('5. Wage &amp; FTE Reductions'!S302 &lt;&gt; "",C298 &lt;&gt; ""),'5. Wage &amp; FTE Reductions'!S302, "")),"")</f>
        <v>0</v>
      </c>
      <c r="D299" s="4">
        <f>IF(AND('5. Wage &amp; FTE Reductions'!AZ302 &lt;&gt; "", D298 &lt;&gt; ""),'5. Wage &amp; FTE Reductions'!AZ302, "")</f>
        <v>0</v>
      </c>
      <c r="E299" s="5">
        <f>IF(AND('5. Wage &amp; FTE Reductions'!X302 &lt;&gt; "", E298 &lt;&gt; ""),'5. Wage &amp; FTE Reductions'!X302,"")</f>
        <v>0</v>
      </c>
      <c r="F299" s="3" t="str">
        <f>IF('2.Census &amp; Reference Benchmarks'!T302 = "", "",'2.Census &amp; Reference Benchmarks'!T302)</f>
        <v/>
      </c>
    </row>
    <row r="300" spans="1:6" x14ac:dyDescent="0.25">
      <c r="A300" s="51" t="str">
        <f>IF('2.Census &amp; Reference Benchmarks'!E303&lt;&gt;"",_xlfn.CONCAT('2.Census &amp; Reference Benchmarks'!E303," ",'2.Census &amp; Reference Benchmarks'!F303), "")</f>
        <v/>
      </c>
      <c r="B300" s="168" t="str">
        <f>IF('2.Census &amp; Reference Benchmarks'!D303 &lt;&gt; "", '2.Census &amp; Reference Benchmarks'!D303,"")</f>
        <v/>
      </c>
      <c r="C300" s="2">
        <f>IFERROR(MIN( 46154,IF(AND('5. Wage &amp; FTE Reductions'!S303 &lt;&gt; "",C299 &lt;&gt; ""),'5. Wage &amp; FTE Reductions'!S303, "")),"")</f>
        <v>0</v>
      </c>
      <c r="D300" s="4">
        <f>IF(AND('5. Wage &amp; FTE Reductions'!AZ303 &lt;&gt; "", D299 &lt;&gt; ""),'5. Wage &amp; FTE Reductions'!AZ303, "")</f>
        <v>0</v>
      </c>
      <c r="E300" s="5">
        <f>IF(AND('5. Wage &amp; FTE Reductions'!X303 &lt;&gt; "", E299 &lt;&gt; ""),'5. Wage &amp; FTE Reductions'!X303,"")</f>
        <v>0</v>
      </c>
      <c r="F300" s="3" t="str">
        <f>IF('2.Census &amp; Reference Benchmarks'!T303 = "", "",'2.Census &amp; Reference Benchmarks'!T303)</f>
        <v/>
      </c>
    </row>
    <row r="301" spans="1:6" x14ac:dyDescent="0.25">
      <c r="A301" s="51" t="str">
        <f>IF('2.Census &amp; Reference Benchmarks'!E304&lt;&gt;"",_xlfn.CONCAT('2.Census &amp; Reference Benchmarks'!E304," ",'2.Census &amp; Reference Benchmarks'!F304), "")</f>
        <v/>
      </c>
      <c r="B301" s="168" t="str">
        <f>IF('2.Census &amp; Reference Benchmarks'!D304 &lt;&gt; "", '2.Census &amp; Reference Benchmarks'!D304,"")</f>
        <v/>
      </c>
      <c r="C301" s="2">
        <f>IFERROR(MIN( 46154,IF(AND('5. Wage &amp; FTE Reductions'!S304 &lt;&gt; "",C300 &lt;&gt; ""),'5. Wage &amp; FTE Reductions'!S304, "")),"")</f>
        <v>0</v>
      </c>
      <c r="D301" s="4">
        <f>IF(AND('5. Wage &amp; FTE Reductions'!AZ304 &lt;&gt; "", D300 &lt;&gt; ""),'5. Wage &amp; FTE Reductions'!AZ304, "")</f>
        <v>0</v>
      </c>
      <c r="E301" s="5">
        <f>IF(AND('5. Wage &amp; FTE Reductions'!X304 &lt;&gt; "", E300 &lt;&gt; ""),'5. Wage &amp; FTE Reductions'!X304,"")</f>
        <v>0</v>
      </c>
      <c r="F301" s="3" t="str">
        <f>IF('2.Census &amp; Reference Benchmarks'!T304 = "", "",'2.Census &amp; Reference Benchmarks'!T304)</f>
        <v/>
      </c>
    </row>
    <row r="302" spans="1:6" x14ac:dyDescent="0.25">
      <c r="A302" s="51" t="str">
        <f>IF('2.Census &amp; Reference Benchmarks'!E305&lt;&gt;"",_xlfn.CONCAT('2.Census &amp; Reference Benchmarks'!E305," ",'2.Census &amp; Reference Benchmarks'!F305), "")</f>
        <v/>
      </c>
      <c r="B302" s="168" t="str">
        <f>IF('2.Census &amp; Reference Benchmarks'!D305 &lt;&gt; "", '2.Census &amp; Reference Benchmarks'!D305,"")</f>
        <v/>
      </c>
      <c r="C302" s="2">
        <f>IFERROR(MIN( 46154,IF(AND('5. Wage &amp; FTE Reductions'!S305 &lt;&gt; "",C301 &lt;&gt; ""),'5. Wage &amp; FTE Reductions'!S305, "")),"")</f>
        <v>0</v>
      </c>
      <c r="D302" s="4">
        <f>IF(AND('5. Wage &amp; FTE Reductions'!AZ305 &lt;&gt; "", D301 &lt;&gt; ""),'5. Wage &amp; FTE Reductions'!AZ305, "")</f>
        <v>0</v>
      </c>
      <c r="E302" s="5">
        <f>IF(AND('5. Wage &amp; FTE Reductions'!X305 &lt;&gt; "", E301 &lt;&gt; ""),'5. Wage &amp; FTE Reductions'!X305,"")</f>
        <v>0</v>
      </c>
      <c r="F302" s="3" t="str">
        <f>IF('2.Census &amp; Reference Benchmarks'!T305 = "", "",'2.Census &amp; Reference Benchmarks'!T305)</f>
        <v/>
      </c>
    </row>
    <row r="303" spans="1:6" x14ac:dyDescent="0.25">
      <c r="A303" s="51" t="str">
        <f>IF('2.Census &amp; Reference Benchmarks'!E306&lt;&gt;"",_xlfn.CONCAT('2.Census &amp; Reference Benchmarks'!E306," ",'2.Census &amp; Reference Benchmarks'!F306), "")</f>
        <v/>
      </c>
      <c r="B303" s="168" t="str">
        <f>IF('2.Census &amp; Reference Benchmarks'!D306 &lt;&gt; "", '2.Census &amp; Reference Benchmarks'!D306,"")</f>
        <v/>
      </c>
      <c r="C303" s="2">
        <f>IFERROR(MIN( 46154,IF(AND('5. Wage &amp; FTE Reductions'!S306 &lt;&gt; "",C302 &lt;&gt; ""),'5. Wage &amp; FTE Reductions'!S306, "")),"")</f>
        <v>0</v>
      </c>
      <c r="D303" s="4">
        <f>IF(AND('5. Wage &amp; FTE Reductions'!AZ306 &lt;&gt; "", D302 &lt;&gt; ""),'5. Wage &amp; FTE Reductions'!AZ306, "")</f>
        <v>0</v>
      </c>
      <c r="E303" s="5">
        <f>IF(AND('5. Wage &amp; FTE Reductions'!X306 &lt;&gt; "", E302 &lt;&gt; ""),'5. Wage &amp; FTE Reductions'!X306,"")</f>
        <v>0</v>
      </c>
      <c r="F303" s="3" t="str">
        <f>IF('2.Census &amp; Reference Benchmarks'!T306 = "", "",'2.Census &amp; Reference Benchmarks'!T306)</f>
        <v/>
      </c>
    </row>
    <row r="304" spans="1:6" x14ac:dyDescent="0.25">
      <c r="A304" s="51" t="str">
        <f>IF('2.Census &amp; Reference Benchmarks'!E307&lt;&gt;"",_xlfn.CONCAT('2.Census &amp; Reference Benchmarks'!E307," ",'2.Census &amp; Reference Benchmarks'!F307), "")</f>
        <v/>
      </c>
      <c r="B304" s="168" t="str">
        <f>IF('2.Census &amp; Reference Benchmarks'!D307 &lt;&gt; "", '2.Census &amp; Reference Benchmarks'!D307,"")</f>
        <v/>
      </c>
      <c r="C304" s="2">
        <f>IFERROR(MIN( 46154,IF(AND('5. Wage &amp; FTE Reductions'!S307 &lt;&gt; "",C303 &lt;&gt; ""),'5. Wage &amp; FTE Reductions'!S307, "")),"")</f>
        <v>0</v>
      </c>
      <c r="D304" s="4">
        <f>IF(AND('5. Wage &amp; FTE Reductions'!AZ307 &lt;&gt; "", D303 &lt;&gt; ""),'5. Wage &amp; FTE Reductions'!AZ307, "")</f>
        <v>0</v>
      </c>
      <c r="E304" s="5">
        <f>IF(AND('5. Wage &amp; FTE Reductions'!X307 &lt;&gt; "", E303 &lt;&gt; ""),'5. Wage &amp; FTE Reductions'!X307,"")</f>
        <v>0</v>
      </c>
      <c r="F304" s="3" t="str">
        <f>IF('2.Census &amp; Reference Benchmarks'!T307 = "", "",'2.Census &amp; Reference Benchmarks'!T307)</f>
        <v/>
      </c>
    </row>
    <row r="305" spans="1:6" x14ac:dyDescent="0.25">
      <c r="A305" s="51" t="str">
        <f>IF('2.Census &amp; Reference Benchmarks'!E308&lt;&gt;"",_xlfn.CONCAT('2.Census &amp; Reference Benchmarks'!E308," ",'2.Census &amp; Reference Benchmarks'!F308), "")</f>
        <v/>
      </c>
      <c r="B305" s="168" t="str">
        <f>IF('2.Census &amp; Reference Benchmarks'!D308 &lt;&gt; "", '2.Census &amp; Reference Benchmarks'!D308,"")</f>
        <v/>
      </c>
      <c r="C305" s="2">
        <f>IFERROR(MIN( 46154,IF(AND('5. Wage &amp; FTE Reductions'!S308 &lt;&gt; "",C304 &lt;&gt; ""),'5. Wage &amp; FTE Reductions'!S308, "")),"")</f>
        <v>0</v>
      </c>
      <c r="D305" s="4">
        <f>IF(AND('5. Wage &amp; FTE Reductions'!AZ308 &lt;&gt; "", D304 &lt;&gt; ""),'5. Wage &amp; FTE Reductions'!AZ308, "")</f>
        <v>0</v>
      </c>
      <c r="E305" s="5">
        <f>IF(AND('5. Wage &amp; FTE Reductions'!X308 &lt;&gt; "", E304 &lt;&gt; ""),'5. Wage &amp; FTE Reductions'!X308,"")</f>
        <v>0</v>
      </c>
      <c r="F305" s="3" t="str">
        <f>IF('2.Census &amp; Reference Benchmarks'!T308 = "", "",'2.Census &amp; Reference Benchmarks'!T308)</f>
        <v/>
      </c>
    </row>
    <row r="306" spans="1:6" x14ac:dyDescent="0.25">
      <c r="A306" s="51" t="str">
        <f>IF('2.Census &amp; Reference Benchmarks'!E309&lt;&gt;"",_xlfn.CONCAT('2.Census &amp; Reference Benchmarks'!E309," ",'2.Census &amp; Reference Benchmarks'!F309), "")</f>
        <v/>
      </c>
      <c r="B306" s="168" t="str">
        <f>IF('2.Census &amp; Reference Benchmarks'!D309 &lt;&gt; "", '2.Census &amp; Reference Benchmarks'!D309,"")</f>
        <v/>
      </c>
      <c r="C306" s="2">
        <f>IFERROR(MIN( 46154,IF(AND('5. Wage &amp; FTE Reductions'!S309 &lt;&gt; "",C305 &lt;&gt; ""),'5. Wage &amp; FTE Reductions'!S309, "")),"")</f>
        <v>0</v>
      </c>
      <c r="D306" s="4">
        <f>IF(AND('5. Wage &amp; FTE Reductions'!AZ309 &lt;&gt; "", D305 &lt;&gt; ""),'5. Wage &amp; FTE Reductions'!AZ309, "")</f>
        <v>0</v>
      </c>
      <c r="E306" s="5">
        <f>IF(AND('5. Wage &amp; FTE Reductions'!X309 &lt;&gt; "", E305 &lt;&gt; ""),'5. Wage &amp; FTE Reductions'!X309,"")</f>
        <v>0</v>
      </c>
      <c r="F306" s="3" t="str">
        <f>IF('2.Census &amp; Reference Benchmarks'!T309 = "", "",'2.Census &amp; Reference Benchmarks'!T309)</f>
        <v/>
      </c>
    </row>
    <row r="307" spans="1:6" x14ac:dyDescent="0.25">
      <c r="A307" s="51" t="str">
        <f>IF('2.Census &amp; Reference Benchmarks'!E310&lt;&gt;"",_xlfn.CONCAT('2.Census &amp; Reference Benchmarks'!E310," ",'2.Census &amp; Reference Benchmarks'!F310), "")</f>
        <v/>
      </c>
      <c r="B307" s="168" t="str">
        <f>IF('2.Census &amp; Reference Benchmarks'!D310 &lt;&gt; "", '2.Census &amp; Reference Benchmarks'!D310,"")</f>
        <v/>
      </c>
      <c r="C307" s="2">
        <f>IFERROR(MIN( 46154,IF(AND('5. Wage &amp; FTE Reductions'!S310 &lt;&gt; "",C306 &lt;&gt; ""),'5. Wage &amp; FTE Reductions'!S310, "")),"")</f>
        <v>0</v>
      </c>
      <c r="D307" s="4">
        <f>IF(AND('5. Wage &amp; FTE Reductions'!AZ310 &lt;&gt; "", D306 &lt;&gt; ""),'5. Wage &amp; FTE Reductions'!AZ310, "")</f>
        <v>0</v>
      </c>
      <c r="E307" s="5">
        <f>IF(AND('5. Wage &amp; FTE Reductions'!X310 &lt;&gt; "", E306 &lt;&gt; ""),'5. Wage &amp; FTE Reductions'!X310,"")</f>
        <v>0</v>
      </c>
      <c r="F307" s="3" t="str">
        <f>IF('2.Census &amp; Reference Benchmarks'!T310 = "", "",'2.Census &amp; Reference Benchmarks'!T310)</f>
        <v/>
      </c>
    </row>
    <row r="308" spans="1:6" x14ac:dyDescent="0.25">
      <c r="A308" s="51" t="str">
        <f>IF('2.Census &amp; Reference Benchmarks'!E311&lt;&gt;"",_xlfn.CONCAT('2.Census &amp; Reference Benchmarks'!E311," ",'2.Census &amp; Reference Benchmarks'!F311), "")</f>
        <v/>
      </c>
      <c r="B308" s="168" t="str">
        <f>IF('2.Census &amp; Reference Benchmarks'!D311 &lt;&gt; "", '2.Census &amp; Reference Benchmarks'!D311,"")</f>
        <v/>
      </c>
      <c r="C308" s="2">
        <f>IFERROR(MIN( 46154,IF(AND('5. Wage &amp; FTE Reductions'!S311 &lt;&gt; "",C307 &lt;&gt; ""),'5. Wage &amp; FTE Reductions'!S311, "")),"")</f>
        <v>0</v>
      </c>
      <c r="D308" s="4">
        <f>IF(AND('5. Wage &amp; FTE Reductions'!AZ311 &lt;&gt; "", D307 &lt;&gt; ""),'5. Wage &amp; FTE Reductions'!AZ311, "")</f>
        <v>0</v>
      </c>
      <c r="E308" s="5">
        <f>IF(AND('5. Wage &amp; FTE Reductions'!X311 &lt;&gt; "", E307 &lt;&gt; ""),'5. Wage &amp; FTE Reductions'!X311,"")</f>
        <v>0</v>
      </c>
      <c r="F308" s="3" t="str">
        <f>IF('2.Census &amp; Reference Benchmarks'!T311 = "", "",'2.Census &amp; Reference Benchmarks'!T311)</f>
        <v/>
      </c>
    </row>
    <row r="309" spans="1:6" x14ac:dyDescent="0.25">
      <c r="A309" s="51" t="str">
        <f>IF('2.Census &amp; Reference Benchmarks'!E312&lt;&gt;"",_xlfn.CONCAT('2.Census &amp; Reference Benchmarks'!E312," ",'2.Census &amp; Reference Benchmarks'!F312), "")</f>
        <v/>
      </c>
      <c r="B309" s="168" t="str">
        <f>IF('2.Census &amp; Reference Benchmarks'!D312 &lt;&gt; "", '2.Census &amp; Reference Benchmarks'!D312,"")</f>
        <v/>
      </c>
      <c r="C309" s="2">
        <f>IFERROR(MIN( 46154,IF(AND('5. Wage &amp; FTE Reductions'!S312 &lt;&gt; "",C308 &lt;&gt; ""),'5. Wage &amp; FTE Reductions'!S312, "")),"")</f>
        <v>0</v>
      </c>
      <c r="D309" s="4">
        <f>IF(AND('5. Wage &amp; FTE Reductions'!AZ312 &lt;&gt; "", D308 &lt;&gt; ""),'5. Wage &amp; FTE Reductions'!AZ312, "")</f>
        <v>0</v>
      </c>
      <c r="E309" s="5">
        <f>IF(AND('5. Wage &amp; FTE Reductions'!X312 &lt;&gt; "", E308 &lt;&gt; ""),'5. Wage &amp; FTE Reductions'!X312,"")</f>
        <v>0</v>
      </c>
      <c r="F309" s="3" t="str">
        <f>IF('2.Census &amp; Reference Benchmarks'!T312 = "", "",'2.Census &amp; Reference Benchmarks'!T312)</f>
        <v/>
      </c>
    </row>
    <row r="310" spans="1:6" x14ac:dyDescent="0.25">
      <c r="A310" s="51" t="str">
        <f>IF('2.Census &amp; Reference Benchmarks'!E313&lt;&gt;"",_xlfn.CONCAT('2.Census &amp; Reference Benchmarks'!E313," ",'2.Census &amp; Reference Benchmarks'!F313), "")</f>
        <v/>
      </c>
      <c r="B310" s="168" t="str">
        <f>IF('2.Census &amp; Reference Benchmarks'!D313 &lt;&gt; "", '2.Census &amp; Reference Benchmarks'!D313,"")</f>
        <v/>
      </c>
      <c r="C310" s="2">
        <f>IFERROR(MIN( 46154,IF(AND('5. Wage &amp; FTE Reductions'!S313 &lt;&gt; "",C309 &lt;&gt; ""),'5. Wage &amp; FTE Reductions'!S313, "")),"")</f>
        <v>0</v>
      </c>
      <c r="D310" s="4">
        <f>IF(AND('5. Wage &amp; FTE Reductions'!AZ313 &lt;&gt; "", D309 &lt;&gt; ""),'5. Wage &amp; FTE Reductions'!AZ313, "")</f>
        <v>0</v>
      </c>
      <c r="E310" s="5">
        <f>IF(AND('5. Wage &amp; FTE Reductions'!X313 &lt;&gt; "", E309 &lt;&gt; ""),'5. Wage &amp; FTE Reductions'!X313,"")</f>
        <v>0</v>
      </c>
      <c r="F310" s="3" t="str">
        <f>IF('2.Census &amp; Reference Benchmarks'!T313 = "", "",'2.Census &amp; Reference Benchmarks'!T313)</f>
        <v/>
      </c>
    </row>
    <row r="311" spans="1:6" x14ac:dyDescent="0.25">
      <c r="A311" s="51" t="str">
        <f>IF('2.Census &amp; Reference Benchmarks'!E314&lt;&gt;"",_xlfn.CONCAT('2.Census &amp; Reference Benchmarks'!E314," ",'2.Census &amp; Reference Benchmarks'!F314), "")</f>
        <v/>
      </c>
      <c r="B311" s="168" t="str">
        <f>IF('2.Census &amp; Reference Benchmarks'!D314 &lt;&gt; "", '2.Census &amp; Reference Benchmarks'!D314,"")</f>
        <v/>
      </c>
      <c r="C311" s="2">
        <f>IFERROR(MIN( 46154,IF(AND('5. Wage &amp; FTE Reductions'!S314 &lt;&gt; "",C310 &lt;&gt; ""),'5. Wage &amp; FTE Reductions'!S314, "")),"")</f>
        <v>0</v>
      </c>
      <c r="D311" s="4">
        <f>IF(AND('5. Wage &amp; FTE Reductions'!AZ314 &lt;&gt; "", D310 &lt;&gt; ""),'5. Wage &amp; FTE Reductions'!AZ314, "")</f>
        <v>0</v>
      </c>
      <c r="E311" s="5">
        <f>IF(AND('5. Wage &amp; FTE Reductions'!X314 &lt;&gt; "", E310 &lt;&gt; ""),'5. Wage &amp; FTE Reductions'!X314,"")</f>
        <v>0</v>
      </c>
      <c r="F311" s="3" t="str">
        <f>IF('2.Census &amp; Reference Benchmarks'!T314 = "", "",'2.Census &amp; Reference Benchmarks'!T314)</f>
        <v/>
      </c>
    </row>
    <row r="312" spans="1:6" x14ac:dyDescent="0.25">
      <c r="A312" s="51" t="str">
        <f>IF('2.Census &amp; Reference Benchmarks'!E315&lt;&gt;"",_xlfn.CONCAT('2.Census &amp; Reference Benchmarks'!E315," ",'2.Census &amp; Reference Benchmarks'!F315), "")</f>
        <v/>
      </c>
      <c r="B312" s="168" t="str">
        <f>IF('2.Census &amp; Reference Benchmarks'!D315 &lt;&gt; "", '2.Census &amp; Reference Benchmarks'!D315,"")</f>
        <v/>
      </c>
      <c r="C312" s="2">
        <f>IFERROR(MIN( 46154,IF(AND('5. Wage &amp; FTE Reductions'!S315 &lt;&gt; "",C311 &lt;&gt; ""),'5. Wage &amp; FTE Reductions'!S315, "")),"")</f>
        <v>0</v>
      </c>
      <c r="D312" s="4">
        <f>IF(AND('5. Wage &amp; FTE Reductions'!AZ315 &lt;&gt; "", D311 &lt;&gt; ""),'5. Wage &amp; FTE Reductions'!AZ315, "")</f>
        <v>0</v>
      </c>
      <c r="E312" s="5">
        <f>IF(AND('5. Wage &amp; FTE Reductions'!X315 &lt;&gt; "", E311 &lt;&gt; ""),'5. Wage &amp; FTE Reductions'!X315,"")</f>
        <v>0</v>
      </c>
      <c r="F312" s="3" t="str">
        <f>IF('2.Census &amp; Reference Benchmarks'!T315 = "", "",'2.Census &amp; Reference Benchmarks'!T315)</f>
        <v/>
      </c>
    </row>
    <row r="313" spans="1:6" x14ac:dyDescent="0.25">
      <c r="A313" s="51" t="str">
        <f>IF('2.Census &amp; Reference Benchmarks'!E316&lt;&gt;"",_xlfn.CONCAT('2.Census &amp; Reference Benchmarks'!E316," ",'2.Census &amp; Reference Benchmarks'!F316), "")</f>
        <v/>
      </c>
      <c r="B313" s="168" t="str">
        <f>IF('2.Census &amp; Reference Benchmarks'!D316 &lt;&gt; "", '2.Census &amp; Reference Benchmarks'!D316,"")</f>
        <v/>
      </c>
      <c r="C313" s="2">
        <f>IFERROR(MIN( 46154,IF(AND('5. Wage &amp; FTE Reductions'!S316 &lt;&gt; "",C312 &lt;&gt; ""),'5. Wage &amp; FTE Reductions'!S316, "")),"")</f>
        <v>0</v>
      </c>
      <c r="D313" s="4">
        <f>IF(AND('5. Wage &amp; FTE Reductions'!AZ316 &lt;&gt; "", D312 &lt;&gt; ""),'5. Wage &amp; FTE Reductions'!AZ316, "")</f>
        <v>0</v>
      </c>
      <c r="E313" s="5">
        <f>IF(AND('5. Wage &amp; FTE Reductions'!X316 &lt;&gt; "", E312 &lt;&gt; ""),'5. Wage &amp; FTE Reductions'!X316,"")</f>
        <v>0</v>
      </c>
      <c r="F313" s="3" t="str">
        <f>IF('2.Census &amp; Reference Benchmarks'!T316 = "", "",'2.Census &amp; Reference Benchmarks'!T316)</f>
        <v/>
      </c>
    </row>
    <row r="314" spans="1:6" x14ac:dyDescent="0.25">
      <c r="A314" s="51" t="str">
        <f>IF('2.Census &amp; Reference Benchmarks'!E317&lt;&gt;"",_xlfn.CONCAT('2.Census &amp; Reference Benchmarks'!E317," ",'2.Census &amp; Reference Benchmarks'!F317), "")</f>
        <v/>
      </c>
      <c r="B314" s="168" t="str">
        <f>IF('2.Census &amp; Reference Benchmarks'!D317 &lt;&gt; "", '2.Census &amp; Reference Benchmarks'!D317,"")</f>
        <v/>
      </c>
      <c r="C314" s="2">
        <f>IFERROR(MIN( 46154,IF(AND('5. Wage &amp; FTE Reductions'!S317 &lt;&gt; "",C313 &lt;&gt; ""),'5. Wage &amp; FTE Reductions'!S317, "")),"")</f>
        <v>0</v>
      </c>
      <c r="D314" s="4">
        <f>IF(AND('5. Wage &amp; FTE Reductions'!AZ317 &lt;&gt; "", D313 &lt;&gt; ""),'5. Wage &amp; FTE Reductions'!AZ317, "")</f>
        <v>0</v>
      </c>
      <c r="E314" s="5">
        <f>IF(AND('5. Wage &amp; FTE Reductions'!X317 &lt;&gt; "", E313 &lt;&gt; ""),'5. Wage &amp; FTE Reductions'!X317,"")</f>
        <v>0</v>
      </c>
      <c r="F314" s="3" t="str">
        <f>IF('2.Census &amp; Reference Benchmarks'!T317 = "", "",'2.Census &amp; Reference Benchmarks'!T317)</f>
        <v/>
      </c>
    </row>
    <row r="315" spans="1:6" x14ac:dyDescent="0.25">
      <c r="A315" s="51" t="str">
        <f>IF('2.Census &amp; Reference Benchmarks'!E318&lt;&gt;"",_xlfn.CONCAT('2.Census &amp; Reference Benchmarks'!E318," ",'2.Census &amp; Reference Benchmarks'!F318), "")</f>
        <v/>
      </c>
      <c r="B315" s="168" t="str">
        <f>IF('2.Census &amp; Reference Benchmarks'!D318 &lt;&gt; "", '2.Census &amp; Reference Benchmarks'!D318,"")</f>
        <v/>
      </c>
      <c r="C315" s="2">
        <f>IFERROR(MIN( 46154,IF(AND('5. Wage &amp; FTE Reductions'!S318 &lt;&gt; "",C314 &lt;&gt; ""),'5. Wage &amp; FTE Reductions'!S318, "")),"")</f>
        <v>0</v>
      </c>
      <c r="D315" s="4">
        <f>IF(AND('5. Wage &amp; FTE Reductions'!AZ318 &lt;&gt; "", D314 &lt;&gt; ""),'5. Wage &amp; FTE Reductions'!AZ318, "")</f>
        <v>0</v>
      </c>
      <c r="E315" s="5">
        <f>IF(AND('5. Wage &amp; FTE Reductions'!X318 &lt;&gt; "", E314 &lt;&gt; ""),'5. Wage &amp; FTE Reductions'!X318,"")</f>
        <v>0</v>
      </c>
      <c r="F315" s="3" t="str">
        <f>IF('2.Census &amp; Reference Benchmarks'!T318 = "", "",'2.Census &amp; Reference Benchmarks'!T318)</f>
        <v/>
      </c>
    </row>
    <row r="316" spans="1:6" x14ac:dyDescent="0.25">
      <c r="A316" s="51" t="str">
        <f>IF('2.Census &amp; Reference Benchmarks'!E319&lt;&gt;"",_xlfn.CONCAT('2.Census &amp; Reference Benchmarks'!E319," ",'2.Census &amp; Reference Benchmarks'!F319), "")</f>
        <v/>
      </c>
      <c r="B316" s="168" t="str">
        <f>IF('2.Census &amp; Reference Benchmarks'!D319 &lt;&gt; "", '2.Census &amp; Reference Benchmarks'!D319,"")</f>
        <v/>
      </c>
      <c r="C316" s="2">
        <f>IFERROR(MIN( 46154,IF(AND('5. Wage &amp; FTE Reductions'!S319 &lt;&gt; "",C315 &lt;&gt; ""),'5. Wage &amp; FTE Reductions'!S319, "")),"")</f>
        <v>0</v>
      </c>
      <c r="D316" s="4">
        <f>IF(AND('5. Wage &amp; FTE Reductions'!AZ319 &lt;&gt; "", D315 &lt;&gt; ""),'5. Wage &amp; FTE Reductions'!AZ319, "")</f>
        <v>0</v>
      </c>
      <c r="E316" s="5">
        <f>IF(AND('5. Wage &amp; FTE Reductions'!X319 &lt;&gt; "", E315 &lt;&gt; ""),'5. Wage &amp; FTE Reductions'!X319,"")</f>
        <v>0</v>
      </c>
      <c r="F316" s="3" t="str">
        <f>IF('2.Census &amp; Reference Benchmarks'!T319 = "", "",'2.Census &amp; Reference Benchmarks'!T319)</f>
        <v/>
      </c>
    </row>
    <row r="317" spans="1:6" x14ac:dyDescent="0.25">
      <c r="A317" s="51" t="str">
        <f>IF('2.Census &amp; Reference Benchmarks'!E320&lt;&gt;"",_xlfn.CONCAT('2.Census &amp; Reference Benchmarks'!E320," ",'2.Census &amp; Reference Benchmarks'!F320), "")</f>
        <v/>
      </c>
      <c r="B317" s="168" t="str">
        <f>IF('2.Census &amp; Reference Benchmarks'!D320 &lt;&gt; "", '2.Census &amp; Reference Benchmarks'!D320,"")</f>
        <v/>
      </c>
      <c r="C317" s="2">
        <f>IFERROR(MIN( 46154,IF(AND('5. Wage &amp; FTE Reductions'!S320 &lt;&gt; "",C316 &lt;&gt; ""),'5. Wage &amp; FTE Reductions'!S320, "")),"")</f>
        <v>0</v>
      </c>
      <c r="D317" s="4">
        <f>IF(AND('5. Wage &amp; FTE Reductions'!AZ320 &lt;&gt; "", D316 &lt;&gt; ""),'5. Wage &amp; FTE Reductions'!AZ320, "")</f>
        <v>0</v>
      </c>
      <c r="E317" s="5">
        <f>IF(AND('5. Wage &amp; FTE Reductions'!X320 &lt;&gt; "", E316 &lt;&gt; ""),'5. Wage &amp; FTE Reductions'!X320,"")</f>
        <v>0</v>
      </c>
      <c r="F317" s="3" t="str">
        <f>IF('2.Census &amp; Reference Benchmarks'!T320 = "", "",'2.Census &amp; Reference Benchmarks'!T320)</f>
        <v/>
      </c>
    </row>
    <row r="318" spans="1:6" x14ac:dyDescent="0.25">
      <c r="A318" s="51" t="str">
        <f>IF('2.Census &amp; Reference Benchmarks'!E321&lt;&gt;"",_xlfn.CONCAT('2.Census &amp; Reference Benchmarks'!E321," ",'2.Census &amp; Reference Benchmarks'!F321), "")</f>
        <v/>
      </c>
      <c r="B318" s="168" t="str">
        <f>IF('2.Census &amp; Reference Benchmarks'!D321 &lt;&gt; "", '2.Census &amp; Reference Benchmarks'!D321,"")</f>
        <v/>
      </c>
      <c r="C318" s="2">
        <f>IFERROR(MIN( 46154,IF(AND('5. Wage &amp; FTE Reductions'!S321 &lt;&gt; "",C317 &lt;&gt; ""),'5. Wage &amp; FTE Reductions'!S321, "")),"")</f>
        <v>0</v>
      </c>
      <c r="D318" s="4">
        <f>IF(AND('5. Wage &amp; FTE Reductions'!AZ321 &lt;&gt; "", D317 &lt;&gt; ""),'5. Wage &amp; FTE Reductions'!AZ321, "")</f>
        <v>0</v>
      </c>
      <c r="E318" s="5">
        <f>IF(AND('5. Wage &amp; FTE Reductions'!X321 &lt;&gt; "", E317 &lt;&gt; ""),'5. Wage &amp; FTE Reductions'!X321,"")</f>
        <v>0</v>
      </c>
      <c r="F318" s="3" t="str">
        <f>IF('2.Census &amp; Reference Benchmarks'!T321 = "", "",'2.Census &amp; Reference Benchmarks'!T321)</f>
        <v/>
      </c>
    </row>
    <row r="319" spans="1:6" x14ac:dyDescent="0.25">
      <c r="A319" s="51" t="str">
        <f>IF('2.Census &amp; Reference Benchmarks'!E322&lt;&gt;"",_xlfn.CONCAT('2.Census &amp; Reference Benchmarks'!E322," ",'2.Census &amp; Reference Benchmarks'!F322), "")</f>
        <v/>
      </c>
      <c r="B319" s="168" t="str">
        <f>IF('2.Census &amp; Reference Benchmarks'!D322 &lt;&gt; "", '2.Census &amp; Reference Benchmarks'!D322,"")</f>
        <v/>
      </c>
      <c r="C319" s="2">
        <f>IFERROR(MIN( 46154,IF(AND('5. Wage &amp; FTE Reductions'!S322 &lt;&gt; "",C318 &lt;&gt; ""),'5. Wage &amp; FTE Reductions'!S322, "")),"")</f>
        <v>0</v>
      </c>
      <c r="D319" s="4">
        <f>IF(AND('5. Wage &amp; FTE Reductions'!AZ322 &lt;&gt; "", D318 &lt;&gt; ""),'5. Wage &amp; FTE Reductions'!AZ322, "")</f>
        <v>0</v>
      </c>
      <c r="E319" s="5">
        <f>IF(AND('5. Wage &amp; FTE Reductions'!X322 &lt;&gt; "", E318 &lt;&gt; ""),'5. Wage &amp; FTE Reductions'!X322,"")</f>
        <v>0</v>
      </c>
      <c r="F319" s="3" t="str">
        <f>IF('2.Census &amp; Reference Benchmarks'!T322 = "", "",'2.Census &amp; Reference Benchmarks'!T322)</f>
        <v/>
      </c>
    </row>
    <row r="320" spans="1:6" x14ac:dyDescent="0.25">
      <c r="A320" s="51" t="str">
        <f>IF('2.Census &amp; Reference Benchmarks'!E323&lt;&gt;"",_xlfn.CONCAT('2.Census &amp; Reference Benchmarks'!E323," ",'2.Census &amp; Reference Benchmarks'!F323), "")</f>
        <v/>
      </c>
      <c r="B320" s="168" t="str">
        <f>IF('2.Census &amp; Reference Benchmarks'!D323 &lt;&gt; "", '2.Census &amp; Reference Benchmarks'!D323,"")</f>
        <v/>
      </c>
      <c r="C320" s="2">
        <f>IFERROR(MIN( 46154,IF(AND('5. Wage &amp; FTE Reductions'!S323 &lt;&gt; "",C319 &lt;&gt; ""),'5. Wage &amp; FTE Reductions'!S323, "")),"")</f>
        <v>0</v>
      </c>
      <c r="D320" s="4">
        <f>IF(AND('5. Wage &amp; FTE Reductions'!AZ323 &lt;&gt; "", D319 &lt;&gt; ""),'5. Wage &amp; FTE Reductions'!AZ323, "")</f>
        <v>0</v>
      </c>
      <c r="E320" s="5">
        <f>IF(AND('5. Wage &amp; FTE Reductions'!X323 &lt;&gt; "", E319 &lt;&gt; ""),'5. Wage &amp; FTE Reductions'!X323,"")</f>
        <v>0</v>
      </c>
      <c r="F320" s="3" t="str">
        <f>IF('2.Census &amp; Reference Benchmarks'!T323 = "", "",'2.Census &amp; Reference Benchmarks'!T323)</f>
        <v/>
      </c>
    </row>
    <row r="321" spans="1:6" x14ac:dyDescent="0.25">
      <c r="A321" s="51" t="str">
        <f>IF('2.Census &amp; Reference Benchmarks'!E324&lt;&gt;"",_xlfn.CONCAT('2.Census &amp; Reference Benchmarks'!E324," ",'2.Census &amp; Reference Benchmarks'!F324), "")</f>
        <v/>
      </c>
      <c r="B321" s="168" t="str">
        <f>IF('2.Census &amp; Reference Benchmarks'!D324 &lt;&gt; "", '2.Census &amp; Reference Benchmarks'!D324,"")</f>
        <v/>
      </c>
      <c r="C321" s="2">
        <f>IFERROR(MIN( 46154,IF(AND('5. Wage &amp; FTE Reductions'!S324 &lt;&gt; "",C320 &lt;&gt; ""),'5. Wage &amp; FTE Reductions'!S324, "")),"")</f>
        <v>0</v>
      </c>
      <c r="D321" s="4">
        <f>IF(AND('5. Wage &amp; FTE Reductions'!AZ324 &lt;&gt; "", D320 &lt;&gt; ""),'5. Wage &amp; FTE Reductions'!AZ324, "")</f>
        <v>0</v>
      </c>
      <c r="E321" s="5">
        <f>IF(AND('5. Wage &amp; FTE Reductions'!X324 &lt;&gt; "", E320 &lt;&gt; ""),'5. Wage &amp; FTE Reductions'!X324,"")</f>
        <v>0</v>
      </c>
      <c r="F321" s="3" t="str">
        <f>IF('2.Census &amp; Reference Benchmarks'!T324 = "", "",'2.Census &amp; Reference Benchmarks'!T324)</f>
        <v/>
      </c>
    </row>
    <row r="322" spans="1:6" x14ac:dyDescent="0.25">
      <c r="A322" s="51" t="str">
        <f>IF('2.Census &amp; Reference Benchmarks'!E325&lt;&gt;"",_xlfn.CONCAT('2.Census &amp; Reference Benchmarks'!E325," ",'2.Census &amp; Reference Benchmarks'!F325), "")</f>
        <v/>
      </c>
      <c r="B322" s="168" t="str">
        <f>IF('2.Census &amp; Reference Benchmarks'!D325 &lt;&gt; "", '2.Census &amp; Reference Benchmarks'!D325,"")</f>
        <v/>
      </c>
      <c r="C322" s="2">
        <f>IFERROR(MIN( 46154,IF(AND('5. Wage &amp; FTE Reductions'!S325 &lt;&gt; "",C321 &lt;&gt; ""),'5. Wage &amp; FTE Reductions'!S325, "")),"")</f>
        <v>0</v>
      </c>
      <c r="D322" s="4">
        <f>IF(AND('5. Wage &amp; FTE Reductions'!AZ325 &lt;&gt; "", D321 &lt;&gt; ""),'5. Wage &amp; FTE Reductions'!AZ325, "")</f>
        <v>0</v>
      </c>
      <c r="E322" s="5">
        <f>IF(AND('5. Wage &amp; FTE Reductions'!X325 &lt;&gt; "", E321 &lt;&gt; ""),'5. Wage &amp; FTE Reductions'!X325,"")</f>
        <v>0</v>
      </c>
      <c r="F322" s="3" t="str">
        <f>IF('2.Census &amp; Reference Benchmarks'!T325 = "", "",'2.Census &amp; Reference Benchmarks'!T325)</f>
        <v/>
      </c>
    </row>
    <row r="323" spans="1:6" x14ac:dyDescent="0.25">
      <c r="A323" s="51" t="str">
        <f>IF('2.Census &amp; Reference Benchmarks'!E326&lt;&gt;"",_xlfn.CONCAT('2.Census &amp; Reference Benchmarks'!E326," ",'2.Census &amp; Reference Benchmarks'!F326), "")</f>
        <v/>
      </c>
      <c r="B323" s="168" t="str">
        <f>IF('2.Census &amp; Reference Benchmarks'!D326 &lt;&gt; "", '2.Census &amp; Reference Benchmarks'!D326,"")</f>
        <v/>
      </c>
      <c r="C323" s="2">
        <f>IFERROR(MIN( 46154,IF(AND('5. Wage &amp; FTE Reductions'!S326 &lt;&gt; "",C322 &lt;&gt; ""),'5. Wage &amp; FTE Reductions'!S326, "")),"")</f>
        <v>0</v>
      </c>
      <c r="D323" s="4">
        <f>IF(AND('5. Wage &amp; FTE Reductions'!AZ326 &lt;&gt; "", D322 &lt;&gt; ""),'5. Wage &amp; FTE Reductions'!AZ326, "")</f>
        <v>0</v>
      </c>
      <c r="E323" s="5">
        <f>IF(AND('5. Wage &amp; FTE Reductions'!X326 &lt;&gt; "", E322 &lt;&gt; ""),'5. Wage &amp; FTE Reductions'!X326,"")</f>
        <v>0</v>
      </c>
      <c r="F323" s="3" t="str">
        <f>IF('2.Census &amp; Reference Benchmarks'!T326 = "", "",'2.Census &amp; Reference Benchmarks'!T326)</f>
        <v/>
      </c>
    </row>
    <row r="324" spans="1:6" x14ac:dyDescent="0.25">
      <c r="A324" s="51" t="str">
        <f>IF('2.Census &amp; Reference Benchmarks'!E327&lt;&gt;"",_xlfn.CONCAT('2.Census &amp; Reference Benchmarks'!E327," ",'2.Census &amp; Reference Benchmarks'!F327), "")</f>
        <v/>
      </c>
      <c r="B324" s="168" t="str">
        <f>IF('2.Census &amp; Reference Benchmarks'!D327 &lt;&gt; "", '2.Census &amp; Reference Benchmarks'!D327,"")</f>
        <v/>
      </c>
      <c r="C324" s="2">
        <f>IFERROR(MIN( 46154,IF(AND('5. Wage &amp; FTE Reductions'!S327 &lt;&gt; "",C323 &lt;&gt; ""),'5. Wage &amp; FTE Reductions'!S327, "")),"")</f>
        <v>0</v>
      </c>
      <c r="D324" s="4">
        <f>IF(AND('5. Wage &amp; FTE Reductions'!AZ327 &lt;&gt; "", D323 &lt;&gt; ""),'5. Wage &amp; FTE Reductions'!AZ327, "")</f>
        <v>0</v>
      </c>
      <c r="E324" s="5">
        <f>IF(AND('5. Wage &amp; FTE Reductions'!X327 &lt;&gt; "", E323 &lt;&gt; ""),'5. Wage &amp; FTE Reductions'!X327,"")</f>
        <v>0</v>
      </c>
      <c r="F324" s="3" t="str">
        <f>IF('2.Census &amp; Reference Benchmarks'!T327 = "", "",'2.Census &amp; Reference Benchmarks'!T327)</f>
        <v/>
      </c>
    </row>
    <row r="325" spans="1:6" x14ac:dyDescent="0.25">
      <c r="A325" s="51" t="str">
        <f>IF('2.Census &amp; Reference Benchmarks'!E328&lt;&gt;"",_xlfn.CONCAT('2.Census &amp; Reference Benchmarks'!E328," ",'2.Census &amp; Reference Benchmarks'!F328), "")</f>
        <v/>
      </c>
      <c r="B325" s="168" t="str">
        <f>IF('2.Census &amp; Reference Benchmarks'!D328 &lt;&gt; "", '2.Census &amp; Reference Benchmarks'!D328,"")</f>
        <v/>
      </c>
      <c r="C325" s="2">
        <f>IFERROR(MIN( 46154,IF(AND('5. Wage &amp; FTE Reductions'!S328 &lt;&gt; "",C324 &lt;&gt; ""),'5. Wage &amp; FTE Reductions'!S328, "")),"")</f>
        <v>0</v>
      </c>
      <c r="D325" s="4">
        <f>IF(AND('5. Wage &amp; FTE Reductions'!AZ328 &lt;&gt; "", D324 &lt;&gt; ""),'5. Wage &amp; FTE Reductions'!AZ328, "")</f>
        <v>0</v>
      </c>
      <c r="E325" s="5">
        <f>IF(AND('5. Wage &amp; FTE Reductions'!X328 &lt;&gt; "", E324 &lt;&gt; ""),'5. Wage &amp; FTE Reductions'!X328,"")</f>
        <v>0</v>
      </c>
      <c r="F325" s="3" t="str">
        <f>IF('2.Census &amp; Reference Benchmarks'!T328 = "", "",'2.Census &amp; Reference Benchmarks'!T328)</f>
        <v/>
      </c>
    </row>
    <row r="326" spans="1:6" x14ac:dyDescent="0.25">
      <c r="A326" s="51" t="str">
        <f>IF('2.Census &amp; Reference Benchmarks'!E329&lt;&gt;"",_xlfn.CONCAT('2.Census &amp; Reference Benchmarks'!E329," ",'2.Census &amp; Reference Benchmarks'!F329), "")</f>
        <v/>
      </c>
      <c r="B326" s="168" t="str">
        <f>IF('2.Census &amp; Reference Benchmarks'!D329 &lt;&gt; "", '2.Census &amp; Reference Benchmarks'!D329,"")</f>
        <v/>
      </c>
      <c r="C326" s="2">
        <f>IFERROR(MIN( 46154,IF(AND('5. Wage &amp; FTE Reductions'!S329 &lt;&gt; "",C325 &lt;&gt; ""),'5. Wage &amp; FTE Reductions'!S329, "")),"")</f>
        <v>0</v>
      </c>
      <c r="D326" s="4">
        <f>IF(AND('5. Wage &amp; FTE Reductions'!AZ329 &lt;&gt; "", D325 &lt;&gt; ""),'5. Wage &amp; FTE Reductions'!AZ329, "")</f>
        <v>0</v>
      </c>
      <c r="E326" s="5">
        <f>IF(AND('5. Wage &amp; FTE Reductions'!X329 &lt;&gt; "", E325 &lt;&gt; ""),'5. Wage &amp; FTE Reductions'!X329,"")</f>
        <v>0</v>
      </c>
      <c r="F326" s="3" t="str">
        <f>IF('2.Census &amp; Reference Benchmarks'!T329 = "", "",'2.Census &amp; Reference Benchmarks'!T329)</f>
        <v/>
      </c>
    </row>
    <row r="327" spans="1:6" x14ac:dyDescent="0.25">
      <c r="A327" s="51" t="str">
        <f>IF('2.Census &amp; Reference Benchmarks'!E330&lt;&gt;"",_xlfn.CONCAT('2.Census &amp; Reference Benchmarks'!E330," ",'2.Census &amp; Reference Benchmarks'!F330), "")</f>
        <v/>
      </c>
      <c r="B327" s="168" t="str">
        <f>IF('2.Census &amp; Reference Benchmarks'!D330 &lt;&gt; "", '2.Census &amp; Reference Benchmarks'!D330,"")</f>
        <v/>
      </c>
      <c r="C327" s="2">
        <f>IFERROR(MIN( 46154,IF(AND('5. Wage &amp; FTE Reductions'!S330 &lt;&gt; "",C326 &lt;&gt; ""),'5. Wage &amp; FTE Reductions'!S330, "")),"")</f>
        <v>0</v>
      </c>
      <c r="D327" s="4">
        <f>IF(AND('5. Wage &amp; FTE Reductions'!AZ330 &lt;&gt; "", D326 &lt;&gt; ""),'5. Wage &amp; FTE Reductions'!AZ330, "")</f>
        <v>0</v>
      </c>
      <c r="E327" s="5">
        <f>IF(AND('5. Wage &amp; FTE Reductions'!X330 &lt;&gt; "", E326 &lt;&gt; ""),'5. Wage &amp; FTE Reductions'!X330,"")</f>
        <v>0</v>
      </c>
      <c r="F327" s="3" t="str">
        <f>IF('2.Census &amp; Reference Benchmarks'!T330 = "", "",'2.Census &amp; Reference Benchmarks'!T330)</f>
        <v/>
      </c>
    </row>
    <row r="328" spans="1:6" x14ac:dyDescent="0.25">
      <c r="A328" s="51" t="str">
        <f>IF('2.Census &amp; Reference Benchmarks'!E331&lt;&gt;"",_xlfn.CONCAT('2.Census &amp; Reference Benchmarks'!E331," ",'2.Census &amp; Reference Benchmarks'!F331), "")</f>
        <v/>
      </c>
      <c r="B328" s="168" t="str">
        <f>IF('2.Census &amp; Reference Benchmarks'!D331 &lt;&gt; "", '2.Census &amp; Reference Benchmarks'!D331,"")</f>
        <v/>
      </c>
      <c r="C328" s="2">
        <f>IFERROR(MIN( 46154,IF(AND('5. Wage &amp; FTE Reductions'!S331 &lt;&gt; "",C327 &lt;&gt; ""),'5. Wage &amp; FTE Reductions'!S331, "")),"")</f>
        <v>0</v>
      </c>
      <c r="D328" s="4">
        <f>IF(AND('5. Wage &amp; FTE Reductions'!AZ331 &lt;&gt; "", D327 &lt;&gt; ""),'5. Wage &amp; FTE Reductions'!AZ331, "")</f>
        <v>0</v>
      </c>
      <c r="E328" s="5">
        <f>IF(AND('5. Wage &amp; FTE Reductions'!X331 &lt;&gt; "", E327 &lt;&gt; ""),'5. Wage &amp; FTE Reductions'!X331,"")</f>
        <v>0</v>
      </c>
      <c r="F328" s="3" t="str">
        <f>IF('2.Census &amp; Reference Benchmarks'!T331 = "", "",'2.Census &amp; Reference Benchmarks'!T331)</f>
        <v/>
      </c>
    </row>
    <row r="329" spans="1:6" x14ac:dyDescent="0.25">
      <c r="A329" s="51" t="str">
        <f>IF('2.Census &amp; Reference Benchmarks'!E332&lt;&gt;"",_xlfn.CONCAT('2.Census &amp; Reference Benchmarks'!E332," ",'2.Census &amp; Reference Benchmarks'!F332), "")</f>
        <v/>
      </c>
      <c r="B329" s="168" t="str">
        <f>IF('2.Census &amp; Reference Benchmarks'!D332 &lt;&gt; "", '2.Census &amp; Reference Benchmarks'!D332,"")</f>
        <v/>
      </c>
      <c r="C329" s="2">
        <f>IFERROR(MIN( 46154,IF(AND('5. Wage &amp; FTE Reductions'!S332 &lt;&gt; "",C328 &lt;&gt; ""),'5. Wage &amp; FTE Reductions'!S332, "")),"")</f>
        <v>0</v>
      </c>
      <c r="D329" s="4">
        <f>IF(AND('5. Wage &amp; FTE Reductions'!AZ332 &lt;&gt; "", D328 &lt;&gt; ""),'5. Wage &amp; FTE Reductions'!AZ332, "")</f>
        <v>0</v>
      </c>
      <c r="E329" s="5">
        <f>IF(AND('5. Wage &amp; FTE Reductions'!X332 &lt;&gt; "", E328 &lt;&gt; ""),'5. Wage &amp; FTE Reductions'!X332,"")</f>
        <v>0</v>
      </c>
      <c r="F329" s="3" t="str">
        <f>IF('2.Census &amp; Reference Benchmarks'!T332 = "", "",'2.Census &amp; Reference Benchmarks'!T332)</f>
        <v/>
      </c>
    </row>
    <row r="330" spans="1:6" x14ac:dyDescent="0.25">
      <c r="A330" s="51" t="str">
        <f>IF('2.Census &amp; Reference Benchmarks'!E333&lt;&gt;"",_xlfn.CONCAT('2.Census &amp; Reference Benchmarks'!E333," ",'2.Census &amp; Reference Benchmarks'!F333), "")</f>
        <v/>
      </c>
      <c r="B330" s="168" t="str">
        <f>IF('2.Census &amp; Reference Benchmarks'!D333 &lt;&gt; "", '2.Census &amp; Reference Benchmarks'!D333,"")</f>
        <v/>
      </c>
      <c r="C330" s="2">
        <f>IFERROR(MIN( 46154,IF(AND('5. Wage &amp; FTE Reductions'!S333 &lt;&gt; "",C329 &lt;&gt; ""),'5. Wage &amp; FTE Reductions'!S333, "")),"")</f>
        <v>0</v>
      </c>
      <c r="D330" s="4">
        <f>IF(AND('5. Wage &amp; FTE Reductions'!AZ333 &lt;&gt; "", D329 &lt;&gt; ""),'5. Wage &amp; FTE Reductions'!AZ333, "")</f>
        <v>0</v>
      </c>
      <c r="E330" s="5">
        <f>IF(AND('5. Wage &amp; FTE Reductions'!X333 &lt;&gt; "", E329 &lt;&gt; ""),'5. Wage &amp; FTE Reductions'!X333,"")</f>
        <v>0</v>
      </c>
      <c r="F330" s="3" t="str">
        <f>IF('2.Census &amp; Reference Benchmarks'!T333 = "", "",'2.Census &amp; Reference Benchmarks'!T333)</f>
        <v/>
      </c>
    </row>
    <row r="331" spans="1:6" x14ac:dyDescent="0.25">
      <c r="A331" s="51" t="str">
        <f>IF('2.Census &amp; Reference Benchmarks'!E334&lt;&gt;"",_xlfn.CONCAT('2.Census &amp; Reference Benchmarks'!E334," ",'2.Census &amp; Reference Benchmarks'!F334), "")</f>
        <v/>
      </c>
      <c r="B331" s="168" t="str">
        <f>IF('2.Census &amp; Reference Benchmarks'!D334 &lt;&gt; "", '2.Census &amp; Reference Benchmarks'!D334,"")</f>
        <v/>
      </c>
      <c r="C331" s="2">
        <f>IFERROR(MIN( 46154,IF(AND('5. Wage &amp; FTE Reductions'!S334 &lt;&gt; "",C330 &lt;&gt; ""),'5. Wage &amp; FTE Reductions'!S334, "")),"")</f>
        <v>0</v>
      </c>
      <c r="D331" s="4">
        <f>IF(AND('5. Wage &amp; FTE Reductions'!AZ334 &lt;&gt; "", D330 &lt;&gt; ""),'5. Wage &amp; FTE Reductions'!AZ334, "")</f>
        <v>0</v>
      </c>
      <c r="E331" s="5">
        <f>IF(AND('5. Wage &amp; FTE Reductions'!X334 &lt;&gt; "", E330 &lt;&gt; ""),'5. Wage &amp; FTE Reductions'!X334,"")</f>
        <v>0</v>
      </c>
      <c r="F331" s="3" t="str">
        <f>IF('2.Census &amp; Reference Benchmarks'!T334 = "", "",'2.Census &amp; Reference Benchmarks'!T334)</f>
        <v/>
      </c>
    </row>
    <row r="332" spans="1:6" x14ac:dyDescent="0.25">
      <c r="A332" s="51" t="str">
        <f>IF('2.Census &amp; Reference Benchmarks'!E335&lt;&gt;"",_xlfn.CONCAT('2.Census &amp; Reference Benchmarks'!E335," ",'2.Census &amp; Reference Benchmarks'!F335), "")</f>
        <v/>
      </c>
      <c r="B332" s="168" t="str">
        <f>IF('2.Census &amp; Reference Benchmarks'!D335 &lt;&gt; "", '2.Census &amp; Reference Benchmarks'!D335,"")</f>
        <v/>
      </c>
      <c r="C332" s="2">
        <f>IFERROR(MIN( 46154,IF(AND('5. Wage &amp; FTE Reductions'!S335 &lt;&gt; "",C331 &lt;&gt; ""),'5. Wage &amp; FTE Reductions'!S335, "")),"")</f>
        <v>0</v>
      </c>
      <c r="D332" s="4">
        <f>IF(AND('5. Wage &amp; FTE Reductions'!AZ335 &lt;&gt; "", D331 &lt;&gt; ""),'5. Wage &amp; FTE Reductions'!AZ335, "")</f>
        <v>0</v>
      </c>
      <c r="E332" s="5">
        <f>IF(AND('5. Wage &amp; FTE Reductions'!X335 &lt;&gt; "", E331 &lt;&gt; ""),'5. Wage &amp; FTE Reductions'!X335,"")</f>
        <v>0</v>
      </c>
      <c r="F332" s="3" t="str">
        <f>IF('2.Census &amp; Reference Benchmarks'!T335 = "", "",'2.Census &amp; Reference Benchmarks'!T335)</f>
        <v/>
      </c>
    </row>
    <row r="333" spans="1:6" x14ac:dyDescent="0.25">
      <c r="A333" s="51" t="str">
        <f>IF('2.Census &amp; Reference Benchmarks'!E336&lt;&gt;"",_xlfn.CONCAT('2.Census &amp; Reference Benchmarks'!E336," ",'2.Census &amp; Reference Benchmarks'!F336), "")</f>
        <v/>
      </c>
      <c r="B333" s="168" t="str">
        <f>IF('2.Census &amp; Reference Benchmarks'!D336 &lt;&gt; "", '2.Census &amp; Reference Benchmarks'!D336,"")</f>
        <v/>
      </c>
      <c r="C333" s="2">
        <f>IFERROR(MIN( 46154,IF(AND('5. Wage &amp; FTE Reductions'!S336 &lt;&gt; "",C332 &lt;&gt; ""),'5. Wage &amp; FTE Reductions'!S336, "")),"")</f>
        <v>0</v>
      </c>
      <c r="D333" s="4">
        <f>IF(AND('5. Wage &amp; FTE Reductions'!AZ336 &lt;&gt; "", D332 &lt;&gt; ""),'5. Wage &amp; FTE Reductions'!AZ336, "")</f>
        <v>0</v>
      </c>
      <c r="E333" s="5">
        <f>IF(AND('5. Wage &amp; FTE Reductions'!X336 &lt;&gt; "", E332 &lt;&gt; ""),'5. Wage &amp; FTE Reductions'!X336,"")</f>
        <v>0</v>
      </c>
      <c r="F333" s="3" t="str">
        <f>IF('2.Census &amp; Reference Benchmarks'!T336 = "", "",'2.Census &amp; Reference Benchmarks'!T336)</f>
        <v/>
      </c>
    </row>
    <row r="334" spans="1:6" x14ac:dyDescent="0.25">
      <c r="A334" s="51" t="str">
        <f>IF('2.Census &amp; Reference Benchmarks'!E337&lt;&gt;"",_xlfn.CONCAT('2.Census &amp; Reference Benchmarks'!E337," ",'2.Census &amp; Reference Benchmarks'!F337), "")</f>
        <v/>
      </c>
      <c r="B334" s="168" t="str">
        <f>IF('2.Census &amp; Reference Benchmarks'!D337 &lt;&gt; "", '2.Census &amp; Reference Benchmarks'!D337,"")</f>
        <v/>
      </c>
      <c r="C334" s="2">
        <f>IFERROR(MIN( 46154,IF(AND('5. Wage &amp; FTE Reductions'!S337 &lt;&gt; "",C333 &lt;&gt; ""),'5. Wage &amp; FTE Reductions'!S337, "")),"")</f>
        <v>0</v>
      </c>
      <c r="D334" s="4">
        <f>IF(AND('5. Wage &amp; FTE Reductions'!AZ337 &lt;&gt; "", D333 &lt;&gt; ""),'5. Wage &amp; FTE Reductions'!AZ337, "")</f>
        <v>0</v>
      </c>
      <c r="E334" s="5">
        <f>IF(AND('5. Wage &amp; FTE Reductions'!X337 &lt;&gt; "", E333 &lt;&gt; ""),'5. Wage &amp; FTE Reductions'!X337,"")</f>
        <v>0</v>
      </c>
      <c r="F334" s="3" t="str">
        <f>IF('2.Census &amp; Reference Benchmarks'!T337 = "", "",'2.Census &amp; Reference Benchmarks'!T337)</f>
        <v/>
      </c>
    </row>
    <row r="335" spans="1:6" x14ac:dyDescent="0.25">
      <c r="A335" s="51" t="str">
        <f>IF('2.Census &amp; Reference Benchmarks'!E338&lt;&gt;"",_xlfn.CONCAT('2.Census &amp; Reference Benchmarks'!E338," ",'2.Census &amp; Reference Benchmarks'!F338), "")</f>
        <v/>
      </c>
      <c r="B335" s="168" t="str">
        <f>IF('2.Census &amp; Reference Benchmarks'!D338 &lt;&gt; "", '2.Census &amp; Reference Benchmarks'!D338,"")</f>
        <v/>
      </c>
      <c r="C335" s="2">
        <f>IFERROR(MIN( 46154,IF(AND('5. Wage &amp; FTE Reductions'!S338 &lt;&gt; "",C334 &lt;&gt; ""),'5. Wage &amp; FTE Reductions'!S338, "")),"")</f>
        <v>0</v>
      </c>
      <c r="D335" s="4">
        <f>IF(AND('5. Wage &amp; FTE Reductions'!AZ338 &lt;&gt; "", D334 &lt;&gt; ""),'5. Wage &amp; FTE Reductions'!AZ338, "")</f>
        <v>0</v>
      </c>
      <c r="E335" s="5">
        <f>IF(AND('5. Wage &amp; FTE Reductions'!X338 &lt;&gt; "", E334 &lt;&gt; ""),'5. Wage &amp; FTE Reductions'!X338,"")</f>
        <v>0</v>
      </c>
      <c r="F335" s="3" t="str">
        <f>IF('2.Census &amp; Reference Benchmarks'!T338 = "", "",'2.Census &amp; Reference Benchmarks'!T338)</f>
        <v/>
      </c>
    </row>
    <row r="336" spans="1:6" x14ac:dyDescent="0.25">
      <c r="A336" s="51" t="str">
        <f>IF('2.Census &amp; Reference Benchmarks'!E339&lt;&gt;"",_xlfn.CONCAT('2.Census &amp; Reference Benchmarks'!E339," ",'2.Census &amp; Reference Benchmarks'!F339), "")</f>
        <v/>
      </c>
      <c r="B336" s="168" t="str">
        <f>IF('2.Census &amp; Reference Benchmarks'!D339 &lt;&gt; "", '2.Census &amp; Reference Benchmarks'!D339,"")</f>
        <v/>
      </c>
      <c r="C336" s="2">
        <f>IFERROR(MIN( 46154,IF(AND('5. Wage &amp; FTE Reductions'!S339 &lt;&gt; "",C335 &lt;&gt; ""),'5. Wage &amp; FTE Reductions'!S339, "")),"")</f>
        <v>0</v>
      </c>
      <c r="D336" s="4">
        <f>IF(AND('5. Wage &amp; FTE Reductions'!AZ339 &lt;&gt; "", D335 &lt;&gt; ""),'5. Wage &amp; FTE Reductions'!AZ339, "")</f>
        <v>0</v>
      </c>
      <c r="E336" s="5">
        <f>IF(AND('5. Wage &amp; FTE Reductions'!X339 &lt;&gt; "", E335 &lt;&gt; ""),'5. Wage &amp; FTE Reductions'!X339,"")</f>
        <v>0</v>
      </c>
      <c r="F336" s="3" t="str">
        <f>IF('2.Census &amp; Reference Benchmarks'!T339 = "", "",'2.Census &amp; Reference Benchmarks'!T339)</f>
        <v/>
      </c>
    </row>
    <row r="337" spans="1:6" x14ac:dyDescent="0.25">
      <c r="A337" s="51" t="str">
        <f>IF('2.Census &amp; Reference Benchmarks'!E340&lt;&gt;"",_xlfn.CONCAT('2.Census &amp; Reference Benchmarks'!E340," ",'2.Census &amp; Reference Benchmarks'!F340), "")</f>
        <v/>
      </c>
      <c r="B337" s="168" t="str">
        <f>IF('2.Census &amp; Reference Benchmarks'!D340 &lt;&gt; "", '2.Census &amp; Reference Benchmarks'!D340,"")</f>
        <v/>
      </c>
      <c r="C337" s="2">
        <f>IFERROR(MIN( 46154,IF(AND('5. Wage &amp; FTE Reductions'!S340 &lt;&gt; "",C336 &lt;&gt; ""),'5. Wage &amp; FTE Reductions'!S340, "")),"")</f>
        <v>0</v>
      </c>
      <c r="D337" s="4">
        <f>IF(AND('5. Wage &amp; FTE Reductions'!AZ340 &lt;&gt; "", D336 &lt;&gt; ""),'5. Wage &amp; FTE Reductions'!AZ340, "")</f>
        <v>0</v>
      </c>
      <c r="E337" s="5">
        <f>IF(AND('5. Wage &amp; FTE Reductions'!X340 &lt;&gt; "", E336 &lt;&gt; ""),'5. Wage &amp; FTE Reductions'!X340,"")</f>
        <v>0</v>
      </c>
      <c r="F337" s="3" t="str">
        <f>IF('2.Census &amp; Reference Benchmarks'!T340 = "", "",'2.Census &amp; Reference Benchmarks'!T340)</f>
        <v/>
      </c>
    </row>
    <row r="338" spans="1:6" x14ac:dyDescent="0.25">
      <c r="A338" s="51" t="str">
        <f>IF('2.Census &amp; Reference Benchmarks'!E341&lt;&gt;"",_xlfn.CONCAT('2.Census &amp; Reference Benchmarks'!E341," ",'2.Census &amp; Reference Benchmarks'!F341), "")</f>
        <v/>
      </c>
      <c r="B338" s="168" t="str">
        <f>IF('2.Census &amp; Reference Benchmarks'!D341 &lt;&gt; "", '2.Census &amp; Reference Benchmarks'!D341,"")</f>
        <v/>
      </c>
      <c r="C338" s="2">
        <f>IFERROR(MIN( 46154,IF(AND('5. Wage &amp; FTE Reductions'!S341 &lt;&gt; "",C337 &lt;&gt; ""),'5. Wage &amp; FTE Reductions'!S341, "")),"")</f>
        <v>0</v>
      </c>
      <c r="D338" s="4">
        <f>IF(AND('5. Wage &amp; FTE Reductions'!AZ341 &lt;&gt; "", D337 &lt;&gt; ""),'5. Wage &amp; FTE Reductions'!AZ341, "")</f>
        <v>0</v>
      </c>
      <c r="E338" s="5">
        <f>IF(AND('5. Wage &amp; FTE Reductions'!X341 &lt;&gt; "", E337 &lt;&gt; ""),'5. Wage &amp; FTE Reductions'!X341,"")</f>
        <v>0</v>
      </c>
      <c r="F338" s="3" t="str">
        <f>IF('2.Census &amp; Reference Benchmarks'!T341 = "", "",'2.Census &amp; Reference Benchmarks'!T341)</f>
        <v/>
      </c>
    </row>
    <row r="339" spans="1:6" x14ac:dyDescent="0.25">
      <c r="A339" s="51" t="str">
        <f>IF('2.Census &amp; Reference Benchmarks'!E342&lt;&gt;"",_xlfn.CONCAT('2.Census &amp; Reference Benchmarks'!E342," ",'2.Census &amp; Reference Benchmarks'!F342), "")</f>
        <v/>
      </c>
      <c r="B339" s="168" t="str">
        <f>IF('2.Census &amp; Reference Benchmarks'!D342 &lt;&gt; "", '2.Census &amp; Reference Benchmarks'!D342,"")</f>
        <v/>
      </c>
      <c r="C339" s="2">
        <f>IFERROR(MIN( 46154,IF(AND('5. Wage &amp; FTE Reductions'!S342 &lt;&gt; "",C338 &lt;&gt; ""),'5. Wage &amp; FTE Reductions'!S342, "")),"")</f>
        <v>0</v>
      </c>
      <c r="D339" s="4">
        <f>IF(AND('5. Wage &amp; FTE Reductions'!AZ342 &lt;&gt; "", D338 &lt;&gt; ""),'5. Wage &amp; FTE Reductions'!AZ342, "")</f>
        <v>0</v>
      </c>
      <c r="E339" s="5">
        <f>IF(AND('5. Wage &amp; FTE Reductions'!X342 &lt;&gt; "", E338 &lt;&gt; ""),'5. Wage &amp; FTE Reductions'!X342,"")</f>
        <v>0</v>
      </c>
      <c r="F339" s="3" t="str">
        <f>IF('2.Census &amp; Reference Benchmarks'!T342 = "", "",'2.Census &amp; Reference Benchmarks'!T342)</f>
        <v/>
      </c>
    </row>
    <row r="340" spans="1:6" x14ac:dyDescent="0.25">
      <c r="A340" s="51" t="str">
        <f>IF('2.Census &amp; Reference Benchmarks'!E343&lt;&gt;"",_xlfn.CONCAT('2.Census &amp; Reference Benchmarks'!E343," ",'2.Census &amp; Reference Benchmarks'!F343), "")</f>
        <v/>
      </c>
      <c r="B340" s="168" t="str">
        <f>IF('2.Census &amp; Reference Benchmarks'!D343 &lt;&gt; "", '2.Census &amp; Reference Benchmarks'!D343,"")</f>
        <v/>
      </c>
      <c r="C340" s="2">
        <f>IFERROR(MIN( 46154,IF(AND('5. Wage &amp; FTE Reductions'!S343 &lt;&gt; "",C339 &lt;&gt; ""),'5. Wage &amp; FTE Reductions'!S343, "")),"")</f>
        <v>0</v>
      </c>
      <c r="D340" s="4">
        <f>IF(AND('5. Wage &amp; FTE Reductions'!AZ343 &lt;&gt; "", D339 &lt;&gt; ""),'5. Wage &amp; FTE Reductions'!AZ343, "")</f>
        <v>0</v>
      </c>
      <c r="E340" s="5">
        <f>IF(AND('5. Wage &amp; FTE Reductions'!X343 &lt;&gt; "", E339 &lt;&gt; ""),'5. Wage &amp; FTE Reductions'!X343,"")</f>
        <v>0</v>
      </c>
      <c r="F340" s="3" t="str">
        <f>IF('2.Census &amp; Reference Benchmarks'!T343 = "", "",'2.Census &amp; Reference Benchmarks'!T343)</f>
        <v/>
      </c>
    </row>
    <row r="341" spans="1:6" x14ac:dyDescent="0.25">
      <c r="A341" s="51" t="str">
        <f>IF('2.Census &amp; Reference Benchmarks'!E344&lt;&gt;"",_xlfn.CONCAT('2.Census &amp; Reference Benchmarks'!E344," ",'2.Census &amp; Reference Benchmarks'!F344), "")</f>
        <v/>
      </c>
      <c r="B341" s="168" t="str">
        <f>IF('2.Census &amp; Reference Benchmarks'!D344 &lt;&gt; "", '2.Census &amp; Reference Benchmarks'!D344,"")</f>
        <v/>
      </c>
      <c r="C341" s="2">
        <f>IFERROR(MIN( 46154,IF(AND('5. Wage &amp; FTE Reductions'!S344 &lt;&gt; "",C340 &lt;&gt; ""),'5. Wage &amp; FTE Reductions'!S344, "")),"")</f>
        <v>0</v>
      </c>
      <c r="D341" s="4">
        <f>IF(AND('5. Wage &amp; FTE Reductions'!AZ344 &lt;&gt; "", D340 &lt;&gt; ""),'5. Wage &amp; FTE Reductions'!AZ344, "")</f>
        <v>0</v>
      </c>
      <c r="E341" s="5">
        <f>IF(AND('5. Wage &amp; FTE Reductions'!X344 &lt;&gt; "", E340 &lt;&gt; ""),'5. Wage &amp; FTE Reductions'!X344,"")</f>
        <v>0</v>
      </c>
      <c r="F341" s="3" t="str">
        <f>IF('2.Census &amp; Reference Benchmarks'!T344 = "", "",'2.Census &amp; Reference Benchmarks'!T344)</f>
        <v/>
      </c>
    </row>
    <row r="342" spans="1:6" x14ac:dyDescent="0.25">
      <c r="A342" s="51" t="str">
        <f>IF('2.Census &amp; Reference Benchmarks'!E345&lt;&gt;"",_xlfn.CONCAT('2.Census &amp; Reference Benchmarks'!E345," ",'2.Census &amp; Reference Benchmarks'!F345), "")</f>
        <v/>
      </c>
      <c r="B342" s="168" t="str">
        <f>IF('2.Census &amp; Reference Benchmarks'!D345 &lt;&gt; "", '2.Census &amp; Reference Benchmarks'!D345,"")</f>
        <v/>
      </c>
      <c r="C342" s="2">
        <f>IFERROR(MIN( 46154,IF(AND('5. Wage &amp; FTE Reductions'!S345 &lt;&gt; "",C341 &lt;&gt; ""),'5. Wage &amp; FTE Reductions'!S345, "")),"")</f>
        <v>0</v>
      </c>
      <c r="D342" s="4">
        <f>IF(AND('5. Wage &amp; FTE Reductions'!AZ345 &lt;&gt; "", D341 &lt;&gt; ""),'5. Wage &amp; FTE Reductions'!AZ345, "")</f>
        <v>0</v>
      </c>
      <c r="E342" s="5">
        <f>IF(AND('5. Wage &amp; FTE Reductions'!X345 &lt;&gt; "", E341 &lt;&gt; ""),'5. Wage &amp; FTE Reductions'!X345,"")</f>
        <v>0</v>
      </c>
      <c r="F342" s="3" t="str">
        <f>IF('2.Census &amp; Reference Benchmarks'!T345 = "", "",'2.Census &amp; Reference Benchmarks'!T345)</f>
        <v/>
      </c>
    </row>
    <row r="343" spans="1:6" x14ac:dyDescent="0.25">
      <c r="A343" s="51" t="str">
        <f>IF('2.Census &amp; Reference Benchmarks'!E346&lt;&gt;"",_xlfn.CONCAT('2.Census &amp; Reference Benchmarks'!E346," ",'2.Census &amp; Reference Benchmarks'!F346), "")</f>
        <v/>
      </c>
      <c r="B343" s="168" t="str">
        <f>IF('2.Census &amp; Reference Benchmarks'!D346 &lt;&gt; "", '2.Census &amp; Reference Benchmarks'!D346,"")</f>
        <v/>
      </c>
      <c r="C343" s="2">
        <f>IFERROR(MIN( 46154,IF(AND('5. Wage &amp; FTE Reductions'!S346 &lt;&gt; "",C342 &lt;&gt; ""),'5. Wage &amp; FTE Reductions'!S346, "")),"")</f>
        <v>0</v>
      </c>
      <c r="D343" s="4">
        <f>IF(AND('5. Wage &amp; FTE Reductions'!AZ346 &lt;&gt; "", D342 &lt;&gt; ""),'5. Wage &amp; FTE Reductions'!AZ346, "")</f>
        <v>0</v>
      </c>
      <c r="E343" s="5">
        <f>IF(AND('5. Wage &amp; FTE Reductions'!X346 &lt;&gt; "", E342 &lt;&gt; ""),'5. Wage &amp; FTE Reductions'!X346,"")</f>
        <v>0</v>
      </c>
      <c r="F343" s="3" t="str">
        <f>IF('2.Census &amp; Reference Benchmarks'!T346 = "", "",'2.Census &amp; Reference Benchmarks'!T346)</f>
        <v/>
      </c>
    </row>
    <row r="344" spans="1:6" x14ac:dyDescent="0.25">
      <c r="A344" s="51" t="str">
        <f>IF('2.Census &amp; Reference Benchmarks'!E347&lt;&gt;"",_xlfn.CONCAT('2.Census &amp; Reference Benchmarks'!E347," ",'2.Census &amp; Reference Benchmarks'!F347), "")</f>
        <v/>
      </c>
      <c r="B344" s="168" t="str">
        <f>IF('2.Census &amp; Reference Benchmarks'!D347 &lt;&gt; "", '2.Census &amp; Reference Benchmarks'!D347,"")</f>
        <v/>
      </c>
      <c r="C344" s="2">
        <f>IFERROR(MIN( 46154,IF(AND('5. Wage &amp; FTE Reductions'!S347 &lt;&gt; "",C343 &lt;&gt; ""),'5. Wage &amp; FTE Reductions'!S347, "")),"")</f>
        <v>0</v>
      </c>
      <c r="D344" s="4">
        <f>IF(AND('5. Wage &amp; FTE Reductions'!AZ347 &lt;&gt; "", D343 &lt;&gt; ""),'5. Wage &amp; FTE Reductions'!AZ347, "")</f>
        <v>0</v>
      </c>
      <c r="E344" s="5">
        <f>IF(AND('5. Wage &amp; FTE Reductions'!X347 &lt;&gt; "", E343 &lt;&gt; ""),'5. Wage &amp; FTE Reductions'!X347,"")</f>
        <v>0</v>
      </c>
      <c r="F344" s="3" t="str">
        <f>IF('2.Census &amp; Reference Benchmarks'!T347 = "", "",'2.Census &amp; Reference Benchmarks'!T347)</f>
        <v/>
      </c>
    </row>
    <row r="345" spans="1:6" x14ac:dyDescent="0.25">
      <c r="A345" s="51" t="str">
        <f>IF('2.Census &amp; Reference Benchmarks'!E348&lt;&gt;"",_xlfn.CONCAT('2.Census &amp; Reference Benchmarks'!E348," ",'2.Census &amp; Reference Benchmarks'!F348), "")</f>
        <v/>
      </c>
      <c r="B345" s="168" t="str">
        <f>IF('2.Census &amp; Reference Benchmarks'!D348 &lt;&gt; "", '2.Census &amp; Reference Benchmarks'!D348,"")</f>
        <v/>
      </c>
      <c r="C345" s="2">
        <f>IFERROR(MIN( 46154,IF(AND('5. Wage &amp; FTE Reductions'!S348 &lt;&gt; "",C344 &lt;&gt; ""),'5. Wage &amp; FTE Reductions'!S348, "")),"")</f>
        <v>0</v>
      </c>
      <c r="D345" s="4">
        <f>IF(AND('5. Wage &amp; FTE Reductions'!AZ348 &lt;&gt; "", D344 &lt;&gt; ""),'5. Wage &amp; FTE Reductions'!AZ348, "")</f>
        <v>0</v>
      </c>
      <c r="E345" s="5">
        <f>IF(AND('5. Wage &amp; FTE Reductions'!X348 &lt;&gt; "", E344 &lt;&gt; ""),'5. Wage &amp; FTE Reductions'!X348,"")</f>
        <v>0</v>
      </c>
      <c r="F345" s="3" t="str">
        <f>IF('2.Census &amp; Reference Benchmarks'!T348 = "", "",'2.Census &amp; Reference Benchmarks'!T348)</f>
        <v/>
      </c>
    </row>
    <row r="346" spans="1:6" x14ac:dyDescent="0.25">
      <c r="A346" s="51" t="str">
        <f>IF('2.Census &amp; Reference Benchmarks'!E349&lt;&gt;"",_xlfn.CONCAT('2.Census &amp; Reference Benchmarks'!E349," ",'2.Census &amp; Reference Benchmarks'!F349), "")</f>
        <v/>
      </c>
      <c r="B346" s="168" t="str">
        <f>IF('2.Census &amp; Reference Benchmarks'!D349 &lt;&gt; "", '2.Census &amp; Reference Benchmarks'!D349,"")</f>
        <v/>
      </c>
      <c r="C346" s="2">
        <f>IFERROR(MIN( 46154,IF(AND('5. Wage &amp; FTE Reductions'!S349 &lt;&gt; "",C345 &lt;&gt; ""),'5. Wage &amp; FTE Reductions'!S349, "")),"")</f>
        <v>0</v>
      </c>
      <c r="D346" s="4">
        <f>IF(AND('5. Wage &amp; FTE Reductions'!AZ349 &lt;&gt; "", D345 &lt;&gt; ""),'5. Wage &amp; FTE Reductions'!AZ349, "")</f>
        <v>0</v>
      </c>
      <c r="E346" s="5">
        <f>IF(AND('5. Wage &amp; FTE Reductions'!X349 &lt;&gt; "", E345 &lt;&gt; ""),'5. Wage &amp; FTE Reductions'!X349,"")</f>
        <v>0</v>
      </c>
      <c r="F346" s="3" t="str">
        <f>IF('2.Census &amp; Reference Benchmarks'!T349 = "", "",'2.Census &amp; Reference Benchmarks'!T349)</f>
        <v/>
      </c>
    </row>
    <row r="347" spans="1:6" x14ac:dyDescent="0.25">
      <c r="A347" s="51" t="str">
        <f>IF('2.Census &amp; Reference Benchmarks'!E350&lt;&gt;"",_xlfn.CONCAT('2.Census &amp; Reference Benchmarks'!E350," ",'2.Census &amp; Reference Benchmarks'!F350), "")</f>
        <v/>
      </c>
      <c r="B347" s="168" t="str">
        <f>IF('2.Census &amp; Reference Benchmarks'!D350 &lt;&gt; "", '2.Census &amp; Reference Benchmarks'!D350,"")</f>
        <v/>
      </c>
      <c r="C347" s="2">
        <f>IFERROR(MIN( 46154,IF(AND('5. Wage &amp; FTE Reductions'!S350 &lt;&gt; "",C346 &lt;&gt; ""),'5. Wage &amp; FTE Reductions'!S350, "")),"")</f>
        <v>0</v>
      </c>
      <c r="D347" s="4">
        <f>IF(AND('5. Wage &amp; FTE Reductions'!AZ350 &lt;&gt; "", D346 &lt;&gt; ""),'5. Wage &amp; FTE Reductions'!AZ350, "")</f>
        <v>0</v>
      </c>
      <c r="E347" s="5">
        <f>IF(AND('5. Wage &amp; FTE Reductions'!X350 &lt;&gt; "", E346 &lt;&gt; ""),'5. Wage &amp; FTE Reductions'!X350,"")</f>
        <v>0</v>
      </c>
      <c r="F347" s="3" t="str">
        <f>IF('2.Census &amp; Reference Benchmarks'!T350 = "", "",'2.Census &amp; Reference Benchmarks'!T350)</f>
        <v/>
      </c>
    </row>
    <row r="348" spans="1:6" x14ac:dyDescent="0.25">
      <c r="A348" s="51" t="str">
        <f>IF('2.Census &amp; Reference Benchmarks'!E351&lt;&gt;"",_xlfn.CONCAT('2.Census &amp; Reference Benchmarks'!E351," ",'2.Census &amp; Reference Benchmarks'!F351), "")</f>
        <v/>
      </c>
      <c r="B348" s="168" t="str">
        <f>IF('2.Census &amp; Reference Benchmarks'!D351 &lt;&gt; "", '2.Census &amp; Reference Benchmarks'!D351,"")</f>
        <v/>
      </c>
      <c r="C348" s="2">
        <f>IFERROR(MIN( 46154,IF(AND('5. Wage &amp; FTE Reductions'!S351 &lt;&gt; "",C347 &lt;&gt; ""),'5. Wage &amp; FTE Reductions'!S351, "")),"")</f>
        <v>0</v>
      </c>
      <c r="D348" s="4">
        <f>IF(AND('5. Wage &amp; FTE Reductions'!AZ351 &lt;&gt; "", D347 &lt;&gt; ""),'5. Wage &amp; FTE Reductions'!AZ351, "")</f>
        <v>0</v>
      </c>
      <c r="E348" s="5">
        <f>IF(AND('5. Wage &amp; FTE Reductions'!X351 &lt;&gt; "", E347 &lt;&gt; ""),'5. Wage &amp; FTE Reductions'!X351,"")</f>
        <v>0</v>
      </c>
      <c r="F348" s="3" t="str">
        <f>IF('2.Census &amp; Reference Benchmarks'!T351 = "", "",'2.Census &amp; Reference Benchmarks'!T351)</f>
        <v/>
      </c>
    </row>
    <row r="349" spans="1:6" x14ac:dyDescent="0.25">
      <c r="A349" s="51" t="str">
        <f>IF('2.Census &amp; Reference Benchmarks'!E352&lt;&gt;"",_xlfn.CONCAT('2.Census &amp; Reference Benchmarks'!E352," ",'2.Census &amp; Reference Benchmarks'!F352), "")</f>
        <v/>
      </c>
      <c r="B349" s="168" t="str">
        <f>IF('2.Census &amp; Reference Benchmarks'!D352 &lt;&gt; "", '2.Census &amp; Reference Benchmarks'!D352,"")</f>
        <v/>
      </c>
      <c r="C349" s="2">
        <f>IFERROR(MIN( 46154,IF(AND('5. Wage &amp; FTE Reductions'!S352 &lt;&gt; "",C348 &lt;&gt; ""),'5. Wage &amp; FTE Reductions'!S352, "")),"")</f>
        <v>0</v>
      </c>
      <c r="D349" s="4">
        <f>IF(AND('5. Wage &amp; FTE Reductions'!AZ352 &lt;&gt; "", D348 &lt;&gt; ""),'5. Wage &amp; FTE Reductions'!AZ352, "")</f>
        <v>0</v>
      </c>
      <c r="E349" s="5">
        <f>IF(AND('5. Wage &amp; FTE Reductions'!X352 &lt;&gt; "", E348 &lt;&gt; ""),'5. Wage &amp; FTE Reductions'!X352,"")</f>
        <v>0</v>
      </c>
      <c r="F349" s="3" t="str">
        <f>IF('2.Census &amp; Reference Benchmarks'!T352 = "", "",'2.Census &amp; Reference Benchmarks'!T352)</f>
        <v/>
      </c>
    </row>
    <row r="350" spans="1:6" x14ac:dyDescent="0.25">
      <c r="A350" s="51" t="str">
        <f>IF('2.Census &amp; Reference Benchmarks'!E353&lt;&gt;"",_xlfn.CONCAT('2.Census &amp; Reference Benchmarks'!E353," ",'2.Census &amp; Reference Benchmarks'!F353), "")</f>
        <v/>
      </c>
      <c r="B350" s="168" t="str">
        <f>IF('2.Census &amp; Reference Benchmarks'!D353 &lt;&gt; "", '2.Census &amp; Reference Benchmarks'!D353,"")</f>
        <v/>
      </c>
      <c r="C350" s="2">
        <f>IFERROR(MIN( 46154,IF(AND('5. Wage &amp; FTE Reductions'!S353 &lt;&gt; "",C349 &lt;&gt; ""),'5. Wage &amp; FTE Reductions'!S353, "")),"")</f>
        <v>0</v>
      </c>
      <c r="D350" s="4">
        <f>IF(AND('5. Wage &amp; FTE Reductions'!AZ353 &lt;&gt; "", D349 &lt;&gt; ""),'5. Wage &amp; FTE Reductions'!AZ353, "")</f>
        <v>0</v>
      </c>
      <c r="E350" s="5">
        <f>IF(AND('5. Wage &amp; FTE Reductions'!X353 &lt;&gt; "", E349 &lt;&gt; ""),'5. Wage &amp; FTE Reductions'!X353,"")</f>
        <v>0</v>
      </c>
      <c r="F350" s="3" t="str">
        <f>IF('2.Census &amp; Reference Benchmarks'!T353 = "", "",'2.Census &amp; Reference Benchmarks'!T353)</f>
        <v/>
      </c>
    </row>
    <row r="351" spans="1:6" x14ac:dyDescent="0.25">
      <c r="A351" s="51" t="str">
        <f>IF('2.Census &amp; Reference Benchmarks'!E354&lt;&gt;"",_xlfn.CONCAT('2.Census &amp; Reference Benchmarks'!E354," ",'2.Census &amp; Reference Benchmarks'!F354), "")</f>
        <v/>
      </c>
      <c r="B351" s="168" t="str">
        <f>IF('2.Census &amp; Reference Benchmarks'!D354 &lt;&gt; "", '2.Census &amp; Reference Benchmarks'!D354,"")</f>
        <v/>
      </c>
      <c r="C351" s="2">
        <f>IFERROR(MIN( 46154,IF(AND('5. Wage &amp; FTE Reductions'!S354 &lt;&gt; "",C350 &lt;&gt; ""),'5. Wage &amp; FTE Reductions'!S354, "")),"")</f>
        <v>0</v>
      </c>
      <c r="D351" s="4">
        <f>IF(AND('5. Wage &amp; FTE Reductions'!AZ354 &lt;&gt; "", D350 &lt;&gt; ""),'5. Wage &amp; FTE Reductions'!AZ354, "")</f>
        <v>0</v>
      </c>
      <c r="E351" s="5">
        <f>IF(AND('5. Wage &amp; FTE Reductions'!X354 &lt;&gt; "", E350 &lt;&gt; ""),'5. Wage &amp; FTE Reductions'!X354,"")</f>
        <v>0</v>
      </c>
      <c r="F351" s="3" t="str">
        <f>IF('2.Census &amp; Reference Benchmarks'!T354 = "", "",'2.Census &amp; Reference Benchmarks'!T354)</f>
        <v/>
      </c>
    </row>
    <row r="352" spans="1:6" x14ac:dyDescent="0.25">
      <c r="A352" s="51" t="str">
        <f>IF('2.Census &amp; Reference Benchmarks'!E355&lt;&gt;"",_xlfn.CONCAT('2.Census &amp; Reference Benchmarks'!E355," ",'2.Census &amp; Reference Benchmarks'!F355), "")</f>
        <v/>
      </c>
      <c r="B352" s="168" t="str">
        <f>IF('2.Census &amp; Reference Benchmarks'!D355 &lt;&gt; "", '2.Census &amp; Reference Benchmarks'!D355,"")</f>
        <v/>
      </c>
      <c r="C352" s="2">
        <f>IFERROR(MIN( 46154,IF(AND('5. Wage &amp; FTE Reductions'!S355 &lt;&gt; "",C351 &lt;&gt; ""),'5. Wage &amp; FTE Reductions'!S355, "")),"")</f>
        <v>0</v>
      </c>
      <c r="D352" s="4">
        <f>IF(AND('5. Wage &amp; FTE Reductions'!AZ355 &lt;&gt; "", D351 &lt;&gt; ""),'5. Wage &amp; FTE Reductions'!AZ355, "")</f>
        <v>0</v>
      </c>
      <c r="E352" s="5">
        <f>IF(AND('5. Wage &amp; FTE Reductions'!X355 &lt;&gt; "", E351 &lt;&gt; ""),'5. Wage &amp; FTE Reductions'!X355,"")</f>
        <v>0</v>
      </c>
      <c r="F352" s="3" t="str">
        <f>IF('2.Census &amp; Reference Benchmarks'!T355 = "", "",'2.Census &amp; Reference Benchmarks'!T355)</f>
        <v/>
      </c>
    </row>
    <row r="353" spans="1:6" x14ac:dyDescent="0.25">
      <c r="A353" s="51" t="str">
        <f>IF('2.Census &amp; Reference Benchmarks'!E356&lt;&gt;"",_xlfn.CONCAT('2.Census &amp; Reference Benchmarks'!E356," ",'2.Census &amp; Reference Benchmarks'!F356), "")</f>
        <v/>
      </c>
      <c r="B353" s="168" t="str">
        <f>IF('2.Census &amp; Reference Benchmarks'!D356 &lt;&gt; "", '2.Census &amp; Reference Benchmarks'!D356,"")</f>
        <v/>
      </c>
      <c r="C353" s="2">
        <f>IFERROR(MIN( 46154,IF(AND('5. Wage &amp; FTE Reductions'!S356 &lt;&gt; "",C352 &lt;&gt; ""),'5. Wage &amp; FTE Reductions'!S356, "")),"")</f>
        <v>0</v>
      </c>
      <c r="D353" s="4">
        <f>IF(AND('5. Wage &amp; FTE Reductions'!AZ356 &lt;&gt; "", D352 &lt;&gt; ""),'5. Wage &amp; FTE Reductions'!AZ356, "")</f>
        <v>0</v>
      </c>
      <c r="E353" s="5">
        <f>IF(AND('5. Wage &amp; FTE Reductions'!X356 &lt;&gt; "", E352 &lt;&gt; ""),'5. Wage &amp; FTE Reductions'!X356,"")</f>
        <v>0</v>
      </c>
      <c r="F353" s="3" t="str">
        <f>IF('2.Census &amp; Reference Benchmarks'!T356 = "", "",'2.Census &amp; Reference Benchmarks'!T356)</f>
        <v/>
      </c>
    </row>
    <row r="354" spans="1:6" x14ac:dyDescent="0.25">
      <c r="A354" s="51" t="str">
        <f>IF('2.Census &amp; Reference Benchmarks'!E357&lt;&gt;"",_xlfn.CONCAT('2.Census &amp; Reference Benchmarks'!E357," ",'2.Census &amp; Reference Benchmarks'!F357), "")</f>
        <v/>
      </c>
      <c r="B354" s="168" t="str">
        <f>IF('2.Census &amp; Reference Benchmarks'!D357 &lt;&gt; "", '2.Census &amp; Reference Benchmarks'!D357,"")</f>
        <v/>
      </c>
      <c r="C354" s="2">
        <f>IFERROR(MIN( 46154,IF(AND('5. Wage &amp; FTE Reductions'!S357 &lt;&gt; "",C353 &lt;&gt; ""),'5. Wage &amp; FTE Reductions'!S357, "")),"")</f>
        <v>0</v>
      </c>
      <c r="D354" s="4">
        <f>IF(AND('5. Wage &amp; FTE Reductions'!AZ357 &lt;&gt; "", D353 &lt;&gt; ""),'5. Wage &amp; FTE Reductions'!AZ357, "")</f>
        <v>0</v>
      </c>
      <c r="E354" s="5">
        <f>IF(AND('5. Wage &amp; FTE Reductions'!X357 &lt;&gt; "", E353 &lt;&gt; ""),'5. Wage &amp; FTE Reductions'!X357,"")</f>
        <v>0</v>
      </c>
      <c r="F354" s="3" t="str">
        <f>IF('2.Census &amp; Reference Benchmarks'!T357 = "", "",'2.Census &amp; Reference Benchmarks'!T357)</f>
        <v/>
      </c>
    </row>
    <row r="355" spans="1:6" x14ac:dyDescent="0.25">
      <c r="A355" s="51" t="str">
        <f>IF('2.Census &amp; Reference Benchmarks'!E358&lt;&gt;"",_xlfn.CONCAT('2.Census &amp; Reference Benchmarks'!E358," ",'2.Census &amp; Reference Benchmarks'!F358), "")</f>
        <v/>
      </c>
      <c r="B355" s="168" t="str">
        <f>IF('2.Census &amp; Reference Benchmarks'!D358 &lt;&gt; "", '2.Census &amp; Reference Benchmarks'!D358,"")</f>
        <v/>
      </c>
      <c r="C355" s="2">
        <f>IFERROR(MIN( 46154,IF(AND('5. Wage &amp; FTE Reductions'!S358 &lt;&gt; "",C354 &lt;&gt; ""),'5. Wage &amp; FTE Reductions'!S358, "")),"")</f>
        <v>0</v>
      </c>
      <c r="D355" s="4">
        <f>IF(AND('5. Wage &amp; FTE Reductions'!AZ358 &lt;&gt; "", D354 &lt;&gt; ""),'5. Wage &amp; FTE Reductions'!AZ358, "")</f>
        <v>0</v>
      </c>
      <c r="E355" s="5">
        <f>IF(AND('5. Wage &amp; FTE Reductions'!X358 &lt;&gt; "", E354 &lt;&gt; ""),'5. Wage &amp; FTE Reductions'!X358,"")</f>
        <v>0</v>
      </c>
      <c r="F355" s="3" t="str">
        <f>IF('2.Census &amp; Reference Benchmarks'!T358 = "", "",'2.Census &amp; Reference Benchmarks'!T358)</f>
        <v/>
      </c>
    </row>
    <row r="356" spans="1:6" x14ac:dyDescent="0.25">
      <c r="A356" s="51" t="str">
        <f>IF('2.Census &amp; Reference Benchmarks'!E359&lt;&gt;"",_xlfn.CONCAT('2.Census &amp; Reference Benchmarks'!E359," ",'2.Census &amp; Reference Benchmarks'!F359), "")</f>
        <v/>
      </c>
      <c r="B356" s="168" t="str">
        <f>IF('2.Census &amp; Reference Benchmarks'!D359 &lt;&gt; "", '2.Census &amp; Reference Benchmarks'!D359,"")</f>
        <v/>
      </c>
      <c r="C356" s="2">
        <f>IFERROR(MIN( 46154,IF(AND('5. Wage &amp; FTE Reductions'!S359 &lt;&gt; "",C355 &lt;&gt; ""),'5. Wage &amp; FTE Reductions'!S359, "")),"")</f>
        <v>0</v>
      </c>
      <c r="D356" s="4">
        <f>IF(AND('5. Wage &amp; FTE Reductions'!AZ359 &lt;&gt; "", D355 &lt;&gt; ""),'5. Wage &amp; FTE Reductions'!AZ359, "")</f>
        <v>0</v>
      </c>
      <c r="E356" s="5">
        <f>IF(AND('5. Wage &amp; FTE Reductions'!X359 &lt;&gt; "", E355 &lt;&gt; ""),'5. Wage &amp; FTE Reductions'!X359,"")</f>
        <v>0</v>
      </c>
      <c r="F356" s="3" t="str">
        <f>IF('2.Census &amp; Reference Benchmarks'!T359 = "", "",'2.Census &amp; Reference Benchmarks'!T359)</f>
        <v/>
      </c>
    </row>
    <row r="357" spans="1:6" x14ac:dyDescent="0.25">
      <c r="A357" s="51" t="str">
        <f>IF('2.Census &amp; Reference Benchmarks'!E360&lt;&gt;"",_xlfn.CONCAT('2.Census &amp; Reference Benchmarks'!E360," ",'2.Census &amp; Reference Benchmarks'!F360), "")</f>
        <v/>
      </c>
      <c r="B357" s="168" t="str">
        <f>IF('2.Census &amp; Reference Benchmarks'!D360 &lt;&gt; "", '2.Census &amp; Reference Benchmarks'!D360,"")</f>
        <v/>
      </c>
      <c r="C357" s="2">
        <f>IFERROR(MIN( 46154,IF(AND('5. Wage &amp; FTE Reductions'!S360 &lt;&gt; "",C356 &lt;&gt; ""),'5. Wage &amp; FTE Reductions'!S360, "")),"")</f>
        <v>0</v>
      </c>
      <c r="D357" s="4">
        <f>IF(AND('5. Wage &amp; FTE Reductions'!AZ360 &lt;&gt; "", D356 &lt;&gt; ""),'5. Wage &amp; FTE Reductions'!AZ360, "")</f>
        <v>0</v>
      </c>
      <c r="E357" s="5">
        <f>IF(AND('5. Wage &amp; FTE Reductions'!X360 &lt;&gt; "", E356 &lt;&gt; ""),'5. Wage &amp; FTE Reductions'!X360,"")</f>
        <v>0</v>
      </c>
      <c r="F357" s="3" t="str">
        <f>IF('2.Census &amp; Reference Benchmarks'!T360 = "", "",'2.Census &amp; Reference Benchmarks'!T360)</f>
        <v/>
      </c>
    </row>
    <row r="358" spans="1:6" x14ac:dyDescent="0.25">
      <c r="A358" s="51" t="str">
        <f>IF('2.Census &amp; Reference Benchmarks'!E361&lt;&gt;"",_xlfn.CONCAT('2.Census &amp; Reference Benchmarks'!E361," ",'2.Census &amp; Reference Benchmarks'!F361), "")</f>
        <v/>
      </c>
      <c r="B358" s="168" t="str">
        <f>IF('2.Census &amp; Reference Benchmarks'!D361 &lt;&gt; "", '2.Census &amp; Reference Benchmarks'!D361,"")</f>
        <v/>
      </c>
      <c r="C358" s="2">
        <f>IFERROR(MIN( 46154,IF(AND('5. Wage &amp; FTE Reductions'!S361 &lt;&gt; "",C357 &lt;&gt; ""),'5. Wage &amp; FTE Reductions'!S361, "")),"")</f>
        <v>0</v>
      </c>
      <c r="D358" s="4">
        <f>IF(AND('5. Wage &amp; FTE Reductions'!AZ361 &lt;&gt; "", D357 &lt;&gt; ""),'5. Wage &amp; FTE Reductions'!AZ361, "")</f>
        <v>0</v>
      </c>
      <c r="E358" s="5">
        <f>IF(AND('5. Wage &amp; FTE Reductions'!X361 &lt;&gt; "", E357 &lt;&gt; ""),'5. Wage &amp; FTE Reductions'!X361,"")</f>
        <v>0</v>
      </c>
      <c r="F358" s="3" t="str">
        <f>IF('2.Census &amp; Reference Benchmarks'!T361 = "", "",'2.Census &amp; Reference Benchmarks'!T361)</f>
        <v/>
      </c>
    </row>
    <row r="359" spans="1:6" x14ac:dyDescent="0.25">
      <c r="A359" s="51" t="str">
        <f>IF('2.Census &amp; Reference Benchmarks'!E362&lt;&gt;"",_xlfn.CONCAT('2.Census &amp; Reference Benchmarks'!E362," ",'2.Census &amp; Reference Benchmarks'!F362), "")</f>
        <v/>
      </c>
      <c r="B359" s="168" t="str">
        <f>IF('2.Census &amp; Reference Benchmarks'!D362 &lt;&gt; "", '2.Census &amp; Reference Benchmarks'!D362,"")</f>
        <v/>
      </c>
      <c r="C359" s="2">
        <f>IFERROR(MIN( 46154,IF(AND('5. Wage &amp; FTE Reductions'!S362 &lt;&gt; "",C358 &lt;&gt; ""),'5. Wage &amp; FTE Reductions'!S362, "")),"")</f>
        <v>0</v>
      </c>
      <c r="D359" s="4">
        <f>IF(AND('5. Wage &amp; FTE Reductions'!AZ362 &lt;&gt; "", D358 &lt;&gt; ""),'5. Wage &amp; FTE Reductions'!AZ362, "")</f>
        <v>0</v>
      </c>
      <c r="E359" s="5">
        <f>IF(AND('5. Wage &amp; FTE Reductions'!X362 &lt;&gt; "", E358 &lt;&gt; ""),'5. Wage &amp; FTE Reductions'!X362,"")</f>
        <v>0</v>
      </c>
      <c r="F359" s="3" t="str">
        <f>IF('2.Census &amp; Reference Benchmarks'!T362 = "", "",'2.Census &amp; Reference Benchmarks'!T362)</f>
        <v/>
      </c>
    </row>
    <row r="360" spans="1:6" x14ac:dyDescent="0.25">
      <c r="A360" s="51" t="str">
        <f>IF('2.Census &amp; Reference Benchmarks'!E363&lt;&gt;"",_xlfn.CONCAT('2.Census &amp; Reference Benchmarks'!E363," ",'2.Census &amp; Reference Benchmarks'!F363), "")</f>
        <v/>
      </c>
      <c r="B360" s="168" t="str">
        <f>IF('2.Census &amp; Reference Benchmarks'!D363 &lt;&gt; "", '2.Census &amp; Reference Benchmarks'!D363,"")</f>
        <v/>
      </c>
      <c r="C360" s="2">
        <f>IFERROR(MIN( 46154,IF(AND('5. Wage &amp; FTE Reductions'!S363 &lt;&gt; "",C359 &lt;&gt; ""),'5. Wage &amp; FTE Reductions'!S363, "")),"")</f>
        <v>0</v>
      </c>
      <c r="D360" s="4">
        <f>IF(AND('5. Wage &amp; FTE Reductions'!AZ363 &lt;&gt; "", D359 &lt;&gt; ""),'5. Wage &amp; FTE Reductions'!AZ363, "")</f>
        <v>0</v>
      </c>
      <c r="E360" s="5">
        <f>IF(AND('5. Wage &amp; FTE Reductions'!X363 &lt;&gt; "", E359 &lt;&gt; ""),'5. Wage &amp; FTE Reductions'!X363,"")</f>
        <v>0</v>
      </c>
      <c r="F360" s="3" t="str">
        <f>IF('2.Census &amp; Reference Benchmarks'!T363 = "", "",'2.Census &amp; Reference Benchmarks'!T363)</f>
        <v/>
      </c>
    </row>
    <row r="361" spans="1:6" x14ac:dyDescent="0.25">
      <c r="A361" s="51" t="str">
        <f>IF('2.Census &amp; Reference Benchmarks'!E364&lt;&gt;"",_xlfn.CONCAT('2.Census &amp; Reference Benchmarks'!E364," ",'2.Census &amp; Reference Benchmarks'!F364), "")</f>
        <v/>
      </c>
      <c r="B361" s="168" t="str">
        <f>IF('2.Census &amp; Reference Benchmarks'!D364 &lt;&gt; "", '2.Census &amp; Reference Benchmarks'!D364,"")</f>
        <v/>
      </c>
      <c r="C361" s="2">
        <f>IFERROR(MIN( 46154,IF(AND('5. Wage &amp; FTE Reductions'!S364 &lt;&gt; "",C360 &lt;&gt; ""),'5. Wage &amp; FTE Reductions'!S364, "")),"")</f>
        <v>0</v>
      </c>
      <c r="D361" s="4">
        <f>IF(AND('5. Wage &amp; FTE Reductions'!AZ364 &lt;&gt; "", D360 &lt;&gt; ""),'5. Wage &amp; FTE Reductions'!AZ364, "")</f>
        <v>0</v>
      </c>
      <c r="E361" s="5">
        <f>IF(AND('5. Wage &amp; FTE Reductions'!X364 &lt;&gt; "", E360 &lt;&gt; ""),'5. Wage &amp; FTE Reductions'!X364,"")</f>
        <v>0</v>
      </c>
      <c r="F361" s="3" t="str">
        <f>IF('2.Census &amp; Reference Benchmarks'!T364 = "", "",'2.Census &amp; Reference Benchmarks'!T364)</f>
        <v/>
      </c>
    </row>
    <row r="362" spans="1:6" x14ac:dyDescent="0.25">
      <c r="A362" s="51" t="str">
        <f>IF('2.Census &amp; Reference Benchmarks'!E365&lt;&gt;"",_xlfn.CONCAT('2.Census &amp; Reference Benchmarks'!E365," ",'2.Census &amp; Reference Benchmarks'!F365), "")</f>
        <v/>
      </c>
      <c r="B362" s="168" t="str">
        <f>IF('2.Census &amp; Reference Benchmarks'!D365 &lt;&gt; "", '2.Census &amp; Reference Benchmarks'!D365,"")</f>
        <v/>
      </c>
      <c r="C362" s="2">
        <f>IFERROR(MIN( 46154,IF(AND('5. Wage &amp; FTE Reductions'!S365 &lt;&gt; "",C361 &lt;&gt; ""),'5. Wage &amp; FTE Reductions'!S365, "")),"")</f>
        <v>0</v>
      </c>
      <c r="D362" s="4">
        <f>IF(AND('5. Wage &amp; FTE Reductions'!AZ365 &lt;&gt; "", D361 &lt;&gt; ""),'5. Wage &amp; FTE Reductions'!AZ365, "")</f>
        <v>0</v>
      </c>
      <c r="E362" s="5">
        <f>IF(AND('5. Wage &amp; FTE Reductions'!X365 &lt;&gt; "", E361 &lt;&gt; ""),'5. Wage &amp; FTE Reductions'!X365,"")</f>
        <v>0</v>
      </c>
      <c r="F362" s="3" t="str">
        <f>IF('2.Census &amp; Reference Benchmarks'!T365 = "", "",'2.Census &amp; Reference Benchmarks'!T365)</f>
        <v/>
      </c>
    </row>
    <row r="363" spans="1:6" x14ac:dyDescent="0.25">
      <c r="A363" s="51" t="str">
        <f>IF('2.Census &amp; Reference Benchmarks'!E366&lt;&gt;"",_xlfn.CONCAT('2.Census &amp; Reference Benchmarks'!E366," ",'2.Census &amp; Reference Benchmarks'!F366), "")</f>
        <v/>
      </c>
      <c r="B363" s="168" t="str">
        <f>IF('2.Census &amp; Reference Benchmarks'!D366 &lt;&gt; "", '2.Census &amp; Reference Benchmarks'!D366,"")</f>
        <v/>
      </c>
      <c r="C363" s="2">
        <f>IFERROR(MIN( 46154,IF(AND('5. Wage &amp; FTE Reductions'!S366 &lt;&gt; "",C362 &lt;&gt; ""),'5. Wage &amp; FTE Reductions'!S366, "")),"")</f>
        <v>0</v>
      </c>
      <c r="D363" s="4">
        <f>IF(AND('5. Wage &amp; FTE Reductions'!AZ366 &lt;&gt; "", D362 &lt;&gt; ""),'5. Wage &amp; FTE Reductions'!AZ366, "")</f>
        <v>0</v>
      </c>
      <c r="E363" s="5">
        <f>IF(AND('5. Wage &amp; FTE Reductions'!X366 &lt;&gt; "", E362 &lt;&gt; ""),'5. Wage &amp; FTE Reductions'!X366,"")</f>
        <v>0</v>
      </c>
      <c r="F363" s="3" t="str">
        <f>IF('2.Census &amp; Reference Benchmarks'!T366 = "", "",'2.Census &amp; Reference Benchmarks'!T366)</f>
        <v/>
      </c>
    </row>
    <row r="364" spans="1:6" x14ac:dyDescent="0.25">
      <c r="A364" s="51" t="str">
        <f>IF('2.Census &amp; Reference Benchmarks'!E367&lt;&gt;"",_xlfn.CONCAT('2.Census &amp; Reference Benchmarks'!E367," ",'2.Census &amp; Reference Benchmarks'!F367), "")</f>
        <v/>
      </c>
      <c r="B364" s="168" t="str">
        <f>IF('2.Census &amp; Reference Benchmarks'!D367 &lt;&gt; "", '2.Census &amp; Reference Benchmarks'!D367,"")</f>
        <v/>
      </c>
      <c r="C364" s="2">
        <f>IFERROR(MIN( 46154,IF(AND('5. Wage &amp; FTE Reductions'!S367 &lt;&gt; "",C363 &lt;&gt; ""),'5. Wage &amp; FTE Reductions'!S367, "")),"")</f>
        <v>0</v>
      </c>
      <c r="D364" s="4">
        <f>IF(AND('5. Wage &amp; FTE Reductions'!AZ367 &lt;&gt; "", D363 &lt;&gt; ""),'5. Wage &amp; FTE Reductions'!AZ367, "")</f>
        <v>0</v>
      </c>
      <c r="E364" s="5">
        <f>IF(AND('5. Wage &amp; FTE Reductions'!X367 &lt;&gt; "", E363 &lt;&gt; ""),'5. Wage &amp; FTE Reductions'!X367,"")</f>
        <v>0</v>
      </c>
      <c r="F364" s="3" t="str">
        <f>IF('2.Census &amp; Reference Benchmarks'!T367 = "", "",'2.Census &amp; Reference Benchmarks'!T367)</f>
        <v/>
      </c>
    </row>
    <row r="365" spans="1:6" x14ac:dyDescent="0.25">
      <c r="A365" s="51" t="str">
        <f>IF('2.Census &amp; Reference Benchmarks'!E368&lt;&gt;"",_xlfn.CONCAT('2.Census &amp; Reference Benchmarks'!E368," ",'2.Census &amp; Reference Benchmarks'!F368), "")</f>
        <v/>
      </c>
      <c r="B365" s="168" t="str">
        <f>IF('2.Census &amp; Reference Benchmarks'!D368 &lt;&gt; "", '2.Census &amp; Reference Benchmarks'!D368,"")</f>
        <v/>
      </c>
      <c r="C365" s="2">
        <f>IFERROR(MIN( 46154,IF(AND('5. Wage &amp; FTE Reductions'!S368 &lt;&gt; "",C364 &lt;&gt; ""),'5. Wage &amp; FTE Reductions'!S368, "")),"")</f>
        <v>0</v>
      </c>
      <c r="D365" s="4">
        <f>IF(AND('5. Wage &amp; FTE Reductions'!AZ368 &lt;&gt; "", D364 &lt;&gt; ""),'5. Wage &amp; FTE Reductions'!AZ368, "")</f>
        <v>0</v>
      </c>
      <c r="E365" s="5">
        <f>IF(AND('5. Wage &amp; FTE Reductions'!X368 &lt;&gt; "", E364 &lt;&gt; ""),'5. Wage &amp; FTE Reductions'!X368,"")</f>
        <v>0</v>
      </c>
      <c r="F365" s="3" t="str">
        <f>IF('2.Census &amp; Reference Benchmarks'!T368 = "", "",'2.Census &amp; Reference Benchmarks'!T368)</f>
        <v/>
      </c>
    </row>
    <row r="366" spans="1:6" x14ac:dyDescent="0.25">
      <c r="A366" s="51" t="str">
        <f>IF('2.Census &amp; Reference Benchmarks'!E369&lt;&gt;"",_xlfn.CONCAT('2.Census &amp; Reference Benchmarks'!E369," ",'2.Census &amp; Reference Benchmarks'!F369), "")</f>
        <v/>
      </c>
      <c r="B366" s="168" t="str">
        <f>IF('2.Census &amp; Reference Benchmarks'!D369 &lt;&gt; "", '2.Census &amp; Reference Benchmarks'!D369,"")</f>
        <v/>
      </c>
      <c r="C366" s="2">
        <f>IFERROR(MIN( 46154,IF(AND('5. Wage &amp; FTE Reductions'!S369 &lt;&gt; "",C365 &lt;&gt; ""),'5. Wage &amp; FTE Reductions'!S369, "")),"")</f>
        <v>0</v>
      </c>
      <c r="D366" s="4">
        <f>IF(AND('5. Wage &amp; FTE Reductions'!AZ369 &lt;&gt; "", D365 &lt;&gt; ""),'5. Wage &amp; FTE Reductions'!AZ369, "")</f>
        <v>0</v>
      </c>
      <c r="E366" s="5">
        <f>IF(AND('5. Wage &amp; FTE Reductions'!X369 &lt;&gt; "", E365 &lt;&gt; ""),'5. Wage &amp; FTE Reductions'!X369,"")</f>
        <v>0</v>
      </c>
      <c r="F366" s="3" t="str">
        <f>IF('2.Census &amp; Reference Benchmarks'!T369 = "", "",'2.Census &amp; Reference Benchmarks'!T369)</f>
        <v/>
      </c>
    </row>
    <row r="367" spans="1:6" x14ac:dyDescent="0.25">
      <c r="A367" s="51" t="str">
        <f>IF('2.Census &amp; Reference Benchmarks'!E370&lt;&gt;"",_xlfn.CONCAT('2.Census &amp; Reference Benchmarks'!E370," ",'2.Census &amp; Reference Benchmarks'!F370), "")</f>
        <v/>
      </c>
      <c r="B367" s="168" t="str">
        <f>IF('2.Census &amp; Reference Benchmarks'!D370 &lt;&gt; "", '2.Census &amp; Reference Benchmarks'!D370,"")</f>
        <v/>
      </c>
      <c r="C367" s="2">
        <f>IFERROR(MIN( 46154,IF(AND('5. Wage &amp; FTE Reductions'!S370 &lt;&gt; "",C366 &lt;&gt; ""),'5. Wage &amp; FTE Reductions'!S370, "")),"")</f>
        <v>0</v>
      </c>
      <c r="D367" s="4">
        <f>IF(AND('5. Wage &amp; FTE Reductions'!AZ370 &lt;&gt; "", D366 &lt;&gt; ""),'5. Wage &amp; FTE Reductions'!AZ370, "")</f>
        <v>0</v>
      </c>
      <c r="E367" s="5">
        <f>IF(AND('5. Wage &amp; FTE Reductions'!X370 &lt;&gt; "", E366 &lt;&gt; ""),'5. Wage &amp; FTE Reductions'!X370,"")</f>
        <v>0</v>
      </c>
      <c r="F367" s="3" t="str">
        <f>IF('2.Census &amp; Reference Benchmarks'!T370 = "", "",'2.Census &amp; Reference Benchmarks'!T370)</f>
        <v/>
      </c>
    </row>
    <row r="368" spans="1:6" x14ac:dyDescent="0.25">
      <c r="A368" s="51" t="str">
        <f>IF('2.Census &amp; Reference Benchmarks'!E371&lt;&gt;"",_xlfn.CONCAT('2.Census &amp; Reference Benchmarks'!E371," ",'2.Census &amp; Reference Benchmarks'!F371), "")</f>
        <v/>
      </c>
      <c r="B368" s="168" t="str">
        <f>IF('2.Census &amp; Reference Benchmarks'!D371 &lt;&gt; "", '2.Census &amp; Reference Benchmarks'!D371,"")</f>
        <v/>
      </c>
      <c r="C368" s="2">
        <f>IFERROR(MIN( 46154,IF(AND('5. Wage &amp; FTE Reductions'!S371 &lt;&gt; "",C367 &lt;&gt; ""),'5. Wage &amp; FTE Reductions'!S371, "")),"")</f>
        <v>0</v>
      </c>
      <c r="D368" s="4">
        <f>IF(AND('5. Wage &amp; FTE Reductions'!AZ371 &lt;&gt; "", D367 &lt;&gt; ""),'5. Wage &amp; FTE Reductions'!AZ371, "")</f>
        <v>0</v>
      </c>
      <c r="E368" s="5">
        <f>IF(AND('5. Wage &amp; FTE Reductions'!X371 &lt;&gt; "", E367 &lt;&gt; ""),'5. Wage &amp; FTE Reductions'!X371,"")</f>
        <v>0</v>
      </c>
      <c r="F368" s="3" t="str">
        <f>IF('2.Census &amp; Reference Benchmarks'!T371 = "", "",'2.Census &amp; Reference Benchmarks'!T371)</f>
        <v/>
      </c>
    </row>
    <row r="369" spans="1:6" x14ac:dyDescent="0.25">
      <c r="A369" s="51" t="str">
        <f>IF('2.Census &amp; Reference Benchmarks'!E372&lt;&gt;"",_xlfn.CONCAT('2.Census &amp; Reference Benchmarks'!E372," ",'2.Census &amp; Reference Benchmarks'!F372), "")</f>
        <v/>
      </c>
      <c r="B369" s="168" t="str">
        <f>IF('2.Census &amp; Reference Benchmarks'!D372 &lt;&gt; "", '2.Census &amp; Reference Benchmarks'!D372,"")</f>
        <v/>
      </c>
      <c r="C369" s="2">
        <f>IFERROR(MIN( 46154,IF(AND('5. Wage &amp; FTE Reductions'!S372 &lt;&gt; "",C368 &lt;&gt; ""),'5. Wage &amp; FTE Reductions'!S372, "")),"")</f>
        <v>0</v>
      </c>
      <c r="D369" s="4">
        <f>IF(AND('5. Wage &amp; FTE Reductions'!AZ372 &lt;&gt; "", D368 &lt;&gt; ""),'5. Wage &amp; FTE Reductions'!AZ372, "")</f>
        <v>0</v>
      </c>
      <c r="E369" s="5">
        <f>IF(AND('5. Wage &amp; FTE Reductions'!X372 &lt;&gt; "", E368 &lt;&gt; ""),'5. Wage &amp; FTE Reductions'!X372,"")</f>
        <v>0</v>
      </c>
      <c r="F369" s="3" t="str">
        <f>IF('2.Census &amp; Reference Benchmarks'!T372 = "", "",'2.Census &amp; Reference Benchmarks'!T372)</f>
        <v/>
      </c>
    </row>
    <row r="370" spans="1:6" x14ac:dyDescent="0.25">
      <c r="A370" s="51" t="str">
        <f>IF('2.Census &amp; Reference Benchmarks'!E373&lt;&gt;"",_xlfn.CONCAT('2.Census &amp; Reference Benchmarks'!E373," ",'2.Census &amp; Reference Benchmarks'!F373), "")</f>
        <v/>
      </c>
      <c r="B370" s="168" t="str">
        <f>IF('2.Census &amp; Reference Benchmarks'!D373 &lt;&gt; "", '2.Census &amp; Reference Benchmarks'!D373,"")</f>
        <v/>
      </c>
      <c r="C370" s="2">
        <f>IFERROR(MIN( 46154,IF(AND('5. Wage &amp; FTE Reductions'!S373 &lt;&gt; "",C369 &lt;&gt; ""),'5. Wage &amp; FTE Reductions'!S373, "")),"")</f>
        <v>0</v>
      </c>
      <c r="D370" s="4">
        <f>IF(AND('5. Wage &amp; FTE Reductions'!AZ373 &lt;&gt; "", D369 &lt;&gt; ""),'5. Wage &amp; FTE Reductions'!AZ373, "")</f>
        <v>0</v>
      </c>
      <c r="E370" s="5">
        <f>IF(AND('5. Wage &amp; FTE Reductions'!X373 &lt;&gt; "", E369 &lt;&gt; ""),'5. Wage &amp; FTE Reductions'!X373,"")</f>
        <v>0</v>
      </c>
      <c r="F370" s="3" t="str">
        <f>IF('2.Census &amp; Reference Benchmarks'!T373 = "", "",'2.Census &amp; Reference Benchmarks'!T373)</f>
        <v/>
      </c>
    </row>
    <row r="371" spans="1:6" x14ac:dyDescent="0.25">
      <c r="A371" s="51" t="str">
        <f>IF('2.Census &amp; Reference Benchmarks'!E374&lt;&gt;"",_xlfn.CONCAT('2.Census &amp; Reference Benchmarks'!E374," ",'2.Census &amp; Reference Benchmarks'!F374), "")</f>
        <v/>
      </c>
      <c r="B371" s="168" t="str">
        <f>IF('2.Census &amp; Reference Benchmarks'!D374 &lt;&gt; "", '2.Census &amp; Reference Benchmarks'!D374,"")</f>
        <v/>
      </c>
      <c r="C371" s="2">
        <f>IFERROR(MIN( 46154,IF(AND('5. Wage &amp; FTE Reductions'!S374 &lt;&gt; "",C370 &lt;&gt; ""),'5. Wage &amp; FTE Reductions'!S374, "")),"")</f>
        <v>0</v>
      </c>
      <c r="D371" s="4">
        <f>IF(AND('5. Wage &amp; FTE Reductions'!AZ374 &lt;&gt; "", D370 &lt;&gt; ""),'5. Wage &amp; FTE Reductions'!AZ374, "")</f>
        <v>0</v>
      </c>
      <c r="E371" s="5">
        <f>IF(AND('5. Wage &amp; FTE Reductions'!X374 &lt;&gt; "", E370 &lt;&gt; ""),'5. Wage &amp; FTE Reductions'!X374,"")</f>
        <v>0</v>
      </c>
      <c r="F371" s="3" t="str">
        <f>IF('2.Census &amp; Reference Benchmarks'!T374 = "", "",'2.Census &amp; Reference Benchmarks'!T374)</f>
        <v/>
      </c>
    </row>
    <row r="372" spans="1:6" x14ac:dyDescent="0.25">
      <c r="A372" s="51" t="str">
        <f>IF('2.Census &amp; Reference Benchmarks'!E375&lt;&gt;"",_xlfn.CONCAT('2.Census &amp; Reference Benchmarks'!E375," ",'2.Census &amp; Reference Benchmarks'!F375), "")</f>
        <v/>
      </c>
      <c r="B372" s="168" t="str">
        <f>IF('2.Census &amp; Reference Benchmarks'!D375 &lt;&gt; "", '2.Census &amp; Reference Benchmarks'!D375,"")</f>
        <v/>
      </c>
      <c r="C372" s="2">
        <f>IFERROR(MIN( 46154,IF(AND('5. Wage &amp; FTE Reductions'!S375 &lt;&gt; "",C371 &lt;&gt; ""),'5. Wage &amp; FTE Reductions'!S375, "")),"")</f>
        <v>0</v>
      </c>
      <c r="D372" s="4">
        <f>IF(AND('5. Wage &amp; FTE Reductions'!AZ375 &lt;&gt; "", D371 &lt;&gt; ""),'5. Wage &amp; FTE Reductions'!AZ375, "")</f>
        <v>0</v>
      </c>
      <c r="E372" s="5">
        <f>IF(AND('5. Wage &amp; FTE Reductions'!X375 &lt;&gt; "", E371 &lt;&gt; ""),'5. Wage &amp; FTE Reductions'!X375,"")</f>
        <v>0</v>
      </c>
      <c r="F372" s="3" t="str">
        <f>IF('2.Census &amp; Reference Benchmarks'!T375 = "", "",'2.Census &amp; Reference Benchmarks'!T375)</f>
        <v/>
      </c>
    </row>
    <row r="373" spans="1:6" x14ac:dyDescent="0.25">
      <c r="A373" s="51" t="str">
        <f>IF('2.Census &amp; Reference Benchmarks'!E376&lt;&gt;"",_xlfn.CONCAT('2.Census &amp; Reference Benchmarks'!E376," ",'2.Census &amp; Reference Benchmarks'!F376), "")</f>
        <v/>
      </c>
      <c r="B373" s="168" t="str">
        <f>IF('2.Census &amp; Reference Benchmarks'!D376 &lt;&gt; "", '2.Census &amp; Reference Benchmarks'!D376,"")</f>
        <v/>
      </c>
      <c r="C373" s="2">
        <f>IFERROR(MIN( 46154,IF(AND('5. Wage &amp; FTE Reductions'!S376 &lt;&gt; "",C372 &lt;&gt; ""),'5. Wage &amp; FTE Reductions'!S376, "")),"")</f>
        <v>0</v>
      </c>
      <c r="D373" s="4">
        <f>IF(AND('5. Wage &amp; FTE Reductions'!AZ376 &lt;&gt; "", D372 &lt;&gt; ""),'5. Wage &amp; FTE Reductions'!AZ376, "")</f>
        <v>0</v>
      </c>
      <c r="E373" s="5">
        <f>IF(AND('5. Wage &amp; FTE Reductions'!X376 &lt;&gt; "", E372 &lt;&gt; ""),'5. Wage &amp; FTE Reductions'!X376,"")</f>
        <v>0</v>
      </c>
      <c r="F373" s="3" t="str">
        <f>IF('2.Census &amp; Reference Benchmarks'!T376 = "", "",'2.Census &amp; Reference Benchmarks'!T376)</f>
        <v/>
      </c>
    </row>
    <row r="374" spans="1:6" x14ac:dyDescent="0.25">
      <c r="A374" s="51" t="str">
        <f>IF('2.Census &amp; Reference Benchmarks'!E377&lt;&gt;"",_xlfn.CONCAT('2.Census &amp; Reference Benchmarks'!E377," ",'2.Census &amp; Reference Benchmarks'!F377), "")</f>
        <v/>
      </c>
      <c r="B374" s="168" t="str">
        <f>IF('2.Census &amp; Reference Benchmarks'!D377 &lt;&gt; "", '2.Census &amp; Reference Benchmarks'!D377,"")</f>
        <v/>
      </c>
      <c r="C374" s="2">
        <f>IFERROR(MIN( 46154,IF(AND('5. Wage &amp; FTE Reductions'!S377 &lt;&gt; "",C373 &lt;&gt; ""),'5. Wage &amp; FTE Reductions'!S377, "")),"")</f>
        <v>0</v>
      </c>
      <c r="D374" s="4">
        <f>IF(AND('5. Wage &amp; FTE Reductions'!AZ377 &lt;&gt; "", D373 &lt;&gt; ""),'5. Wage &amp; FTE Reductions'!AZ377, "")</f>
        <v>0</v>
      </c>
      <c r="E374" s="5">
        <f>IF(AND('5. Wage &amp; FTE Reductions'!X377 &lt;&gt; "", E373 &lt;&gt; ""),'5. Wage &amp; FTE Reductions'!X377,"")</f>
        <v>0</v>
      </c>
      <c r="F374" s="3" t="str">
        <f>IF('2.Census &amp; Reference Benchmarks'!T377 = "", "",'2.Census &amp; Reference Benchmarks'!T377)</f>
        <v/>
      </c>
    </row>
    <row r="375" spans="1:6" x14ac:dyDescent="0.25">
      <c r="A375" s="51" t="str">
        <f>IF('2.Census &amp; Reference Benchmarks'!E378&lt;&gt;"",_xlfn.CONCAT('2.Census &amp; Reference Benchmarks'!E378," ",'2.Census &amp; Reference Benchmarks'!F378), "")</f>
        <v/>
      </c>
      <c r="B375" s="168" t="str">
        <f>IF('2.Census &amp; Reference Benchmarks'!D378 &lt;&gt; "", '2.Census &amp; Reference Benchmarks'!D378,"")</f>
        <v/>
      </c>
      <c r="C375" s="2">
        <f>IFERROR(MIN( 46154,IF(AND('5. Wage &amp; FTE Reductions'!S378 &lt;&gt; "",C374 &lt;&gt; ""),'5. Wage &amp; FTE Reductions'!S378, "")),"")</f>
        <v>0</v>
      </c>
      <c r="D375" s="4">
        <f>IF(AND('5. Wage &amp; FTE Reductions'!AZ378 &lt;&gt; "", D374 &lt;&gt; ""),'5. Wage &amp; FTE Reductions'!AZ378, "")</f>
        <v>0</v>
      </c>
      <c r="E375" s="5">
        <f>IF(AND('5. Wage &amp; FTE Reductions'!X378 &lt;&gt; "", E374 &lt;&gt; ""),'5. Wage &amp; FTE Reductions'!X378,"")</f>
        <v>0</v>
      </c>
      <c r="F375" s="3" t="str">
        <f>IF('2.Census &amp; Reference Benchmarks'!T378 = "", "",'2.Census &amp; Reference Benchmarks'!T378)</f>
        <v/>
      </c>
    </row>
    <row r="376" spans="1:6" x14ac:dyDescent="0.25">
      <c r="A376" s="51" t="str">
        <f>IF('2.Census &amp; Reference Benchmarks'!E379&lt;&gt;"",_xlfn.CONCAT('2.Census &amp; Reference Benchmarks'!E379," ",'2.Census &amp; Reference Benchmarks'!F379), "")</f>
        <v/>
      </c>
      <c r="B376" s="168" t="str">
        <f>IF('2.Census &amp; Reference Benchmarks'!D379 &lt;&gt; "", '2.Census &amp; Reference Benchmarks'!D379,"")</f>
        <v/>
      </c>
      <c r="C376" s="2">
        <f>IFERROR(MIN( 46154,IF(AND('5. Wage &amp; FTE Reductions'!S379 &lt;&gt; "",C375 &lt;&gt; ""),'5. Wage &amp; FTE Reductions'!S379, "")),"")</f>
        <v>0</v>
      </c>
      <c r="D376" s="4">
        <f>IF(AND('5. Wage &amp; FTE Reductions'!AZ379 &lt;&gt; "", D375 &lt;&gt; ""),'5. Wage &amp; FTE Reductions'!AZ379, "")</f>
        <v>0</v>
      </c>
      <c r="E376" s="5">
        <f>IF(AND('5. Wage &amp; FTE Reductions'!X379 &lt;&gt; "", E375 &lt;&gt; ""),'5. Wage &amp; FTE Reductions'!X379,"")</f>
        <v>0</v>
      </c>
      <c r="F376" s="3" t="str">
        <f>IF('2.Census &amp; Reference Benchmarks'!T379 = "", "",'2.Census &amp; Reference Benchmarks'!T379)</f>
        <v/>
      </c>
    </row>
    <row r="377" spans="1:6" x14ac:dyDescent="0.25">
      <c r="A377" s="51" t="str">
        <f>IF('2.Census &amp; Reference Benchmarks'!E380&lt;&gt;"",_xlfn.CONCAT('2.Census &amp; Reference Benchmarks'!E380," ",'2.Census &amp; Reference Benchmarks'!F380), "")</f>
        <v/>
      </c>
      <c r="B377" s="168" t="str">
        <f>IF('2.Census &amp; Reference Benchmarks'!D380 &lt;&gt; "", '2.Census &amp; Reference Benchmarks'!D380,"")</f>
        <v/>
      </c>
      <c r="C377" s="2">
        <f>IFERROR(MIN( 46154,IF(AND('5. Wage &amp; FTE Reductions'!S380 &lt;&gt; "",C376 &lt;&gt; ""),'5. Wage &amp; FTE Reductions'!S380, "")),"")</f>
        <v>0</v>
      </c>
      <c r="D377" s="4">
        <f>IF(AND('5. Wage &amp; FTE Reductions'!AZ380 &lt;&gt; "", D376 &lt;&gt; ""),'5. Wage &amp; FTE Reductions'!AZ380, "")</f>
        <v>0</v>
      </c>
      <c r="E377" s="5">
        <f>IF(AND('5. Wage &amp; FTE Reductions'!X380 &lt;&gt; "", E376 &lt;&gt; ""),'5. Wage &amp; FTE Reductions'!X380,"")</f>
        <v>0</v>
      </c>
      <c r="F377" s="3" t="str">
        <f>IF('2.Census &amp; Reference Benchmarks'!T380 = "", "",'2.Census &amp; Reference Benchmarks'!T380)</f>
        <v/>
      </c>
    </row>
    <row r="378" spans="1:6" x14ac:dyDescent="0.25">
      <c r="A378" s="51" t="str">
        <f>IF('2.Census &amp; Reference Benchmarks'!E381&lt;&gt;"",_xlfn.CONCAT('2.Census &amp; Reference Benchmarks'!E381," ",'2.Census &amp; Reference Benchmarks'!F381), "")</f>
        <v/>
      </c>
      <c r="B378" s="168" t="str">
        <f>IF('2.Census &amp; Reference Benchmarks'!D381 &lt;&gt; "", '2.Census &amp; Reference Benchmarks'!D381,"")</f>
        <v/>
      </c>
      <c r="C378" s="2">
        <f>IFERROR(MIN( 46154,IF(AND('5. Wage &amp; FTE Reductions'!S381 &lt;&gt; "",C377 &lt;&gt; ""),'5. Wage &amp; FTE Reductions'!S381, "")),"")</f>
        <v>0</v>
      </c>
      <c r="D378" s="4">
        <f>IF(AND('5. Wage &amp; FTE Reductions'!AZ381 &lt;&gt; "", D377 &lt;&gt; ""),'5. Wage &amp; FTE Reductions'!AZ381, "")</f>
        <v>0</v>
      </c>
      <c r="E378" s="5">
        <f>IF(AND('5. Wage &amp; FTE Reductions'!X381 &lt;&gt; "", E377 &lt;&gt; ""),'5. Wage &amp; FTE Reductions'!X381,"")</f>
        <v>0</v>
      </c>
      <c r="F378" s="3" t="str">
        <f>IF('2.Census &amp; Reference Benchmarks'!T381 = "", "",'2.Census &amp; Reference Benchmarks'!T381)</f>
        <v/>
      </c>
    </row>
    <row r="379" spans="1:6" x14ac:dyDescent="0.25">
      <c r="A379" s="51" t="str">
        <f>IF('2.Census &amp; Reference Benchmarks'!E382&lt;&gt;"",_xlfn.CONCAT('2.Census &amp; Reference Benchmarks'!E382," ",'2.Census &amp; Reference Benchmarks'!F382), "")</f>
        <v/>
      </c>
      <c r="B379" s="168" t="str">
        <f>IF('2.Census &amp; Reference Benchmarks'!D382 &lt;&gt; "", '2.Census &amp; Reference Benchmarks'!D382,"")</f>
        <v/>
      </c>
      <c r="C379" s="2">
        <f>IFERROR(MIN( 46154,IF(AND('5. Wage &amp; FTE Reductions'!S382 &lt;&gt; "",C378 &lt;&gt; ""),'5. Wage &amp; FTE Reductions'!S382, "")),"")</f>
        <v>0</v>
      </c>
      <c r="D379" s="4">
        <f>IF(AND('5. Wage &amp; FTE Reductions'!AZ382 &lt;&gt; "", D378 &lt;&gt; ""),'5. Wage &amp; FTE Reductions'!AZ382, "")</f>
        <v>0</v>
      </c>
      <c r="E379" s="5">
        <f>IF(AND('5. Wage &amp; FTE Reductions'!X382 &lt;&gt; "", E378 &lt;&gt; ""),'5. Wage &amp; FTE Reductions'!X382,"")</f>
        <v>0</v>
      </c>
      <c r="F379" s="3" t="str">
        <f>IF('2.Census &amp; Reference Benchmarks'!T382 = "", "",'2.Census &amp; Reference Benchmarks'!T382)</f>
        <v/>
      </c>
    </row>
    <row r="380" spans="1:6" x14ac:dyDescent="0.25">
      <c r="A380" s="51" t="str">
        <f>IF('2.Census &amp; Reference Benchmarks'!E383&lt;&gt;"",_xlfn.CONCAT('2.Census &amp; Reference Benchmarks'!E383," ",'2.Census &amp; Reference Benchmarks'!F383), "")</f>
        <v/>
      </c>
      <c r="B380" s="168" t="str">
        <f>IF('2.Census &amp; Reference Benchmarks'!D383 &lt;&gt; "", '2.Census &amp; Reference Benchmarks'!D383,"")</f>
        <v/>
      </c>
      <c r="C380" s="2">
        <f>IFERROR(MIN( 46154,IF(AND('5. Wage &amp; FTE Reductions'!S383 &lt;&gt; "",C379 &lt;&gt; ""),'5. Wage &amp; FTE Reductions'!S383, "")),"")</f>
        <v>0</v>
      </c>
      <c r="D380" s="4">
        <f>IF(AND('5. Wage &amp; FTE Reductions'!AZ383 &lt;&gt; "", D379 &lt;&gt; ""),'5. Wage &amp; FTE Reductions'!AZ383, "")</f>
        <v>0</v>
      </c>
      <c r="E380" s="5">
        <f>IF(AND('5. Wage &amp; FTE Reductions'!X383 &lt;&gt; "", E379 &lt;&gt; ""),'5. Wage &amp; FTE Reductions'!X383,"")</f>
        <v>0</v>
      </c>
      <c r="F380" s="3" t="str">
        <f>IF('2.Census &amp; Reference Benchmarks'!T383 = "", "",'2.Census &amp; Reference Benchmarks'!T383)</f>
        <v/>
      </c>
    </row>
    <row r="381" spans="1:6" x14ac:dyDescent="0.25">
      <c r="A381" s="51" t="str">
        <f>IF('2.Census &amp; Reference Benchmarks'!E384&lt;&gt;"",_xlfn.CONCAT('2.Census &amp; Reference Benchmarks'!E384," ",'2.Census &amp; Reference Benchmarks'!F384), "")</f>
        <v/>
      </c>
      <c r="B381" s="168" t="str">
        <f>IF('2.Census &amp; Reference Benchmarks'!D384 &lt;&gt; "", '2.Census &amp; Reference Benchmarks'!D384,"")</f>
        <v/>
      </c>
      <c r="C381" s="2">
        <f>IFERROR(MIN( 46154,IF(AND('5. Wage &amp; FTE Reductions'!S384 &lt;&gt; "",C380 &lt;&gt; ""),'5. Wage &amp; FTE Reductions'!S384, "")),"")</f>
        <v>0</v>
      </c>
      <c r="D381" s="4">
        <f>IF(AND('5. Wage &amp; FTE Reductions'!AZ384 &lt;&gt; "", D380 &lt;&gt; ""),'5. Wage &amp; FTE Reductions'!AZ384, "")</f>
        <v>0</v>
      </c>
      <c r="E381" s="5">
        <f>IF(AND('5. Wage &amp; FTE Reductions'!X384 &lt;&gt; "", E380 &lt;&gt; ""),'5. Wage &amp; FTE Reductions'!X384,"")</f>
        <v>0</v>
      </c>
      <c r="F381" s="3" t="str">
        <f>IF('2.Census &amp; Reference Benchmarks'!T384 = "", "",'2.Census &amp; Reference Benchmarks'!T384)</f>
        <v/>
      </c>
    </row>
    <row r="382" spans="1:6" x14ac:dyDescent="0.25">
      <c r="A382" s="51" t="str">
        <f>IF('2.Census &amp; Reference Benchmarks'!E385&lt;&gt;"",_xlfn.CONCAT('2.Census &amp; Reference Benchmarks'!E385," ",'2.Census &amp; Reference Benchmarks'!F385), "")</f>
        <v/>
      </c>
      <c r="B382" s="168" t="str">
        <f>IF('2.Census &amp; Reference Benchmarks'!D385 &lt;&gt; "", '2.Census &amp; Reference Benchmarks'!D385,"")</f>
        <v/>
      </c>
      <c r="C382" s="2">
        <f>IFERROR(MIN( 46154,IF(AND('5. Wage &amp; FTE Reductions'!S385 &lt;&gt; "",C381 &lt;&gt; ""),'5. Wage &amp; FTE Reductions'!S385, "")),"")</f>
        <v>0</v>
      </c>
      <c r="D382" s="4">
        <f>IF(AND('5. Wage &amp; FTE Reductions'!AZ385 &lt;&gt; "", D381 &lt;&gt; ""),'5. Wage &amp; FTE Reductions'!AZ385, "")</f>
        <v>0</v>
      </c>
      <c r="E382" s="5">
        <f>IF(AND('5. Wage &amp; FTE Reductions'!X385 &lt;&gt; "", E381 &lt;&gt; ""),'5. Wage &amp; FTE Reductions'!X385,"")</f>
        <v>0</v>
      </c>
      <c r="F382" s="3" t="str">
        <f>IF('2.Census &amp; Reference Benchmarks'!T385 = "", "",'2.Census &amp; Reference Benchmarks'!T385)</f>
        <v/>
      </c>
    </row>
    <row r="383" spans="1:6" x14ac:dyDescent="0.25">
      <c r="A383" s="51" t="str">
        <f>IF('2.Census &amp; Reference Benchmarks'!E386&lt;&gt;"",_xlfn.CONCAT('2.Census &amp; Reference Benchmarks'!E386," ",'2.Census &amp; Reference Benchmarks'!F386), "")</f>
        <v/>
      </c>
      <c r="B383" s="168" t="str">
        <f>IF('2.Census &amp; Reference Benchmarks'!D386 &lt;&gt; "", '2.Census &amp; Reference Benchmarks'!D386,"")</f>
        <v/>
      </c>
      <c r="C383" s="2">
        <f>IFERROR(MIN( 46154,IF(AND('5. Wage &amp; FTE Reductions'!S386 &lt;&gt; "",C382 &lt;&gt; ""),'5. Wage &amp; FTE Reductions'!S386, "")),"")</f>
        <v>0</v>
      </c>
      <c r="D383" s="4">
        <f>IF(AND('5. Wage &amp; FTE Reductions'!AZ386 &lt;&gt; "", D382 &lt;&gt; ""),'5. Wage &amp; FTE Reductions'!AZ386, "")</f>
        <v>0</v>
      </c>
      <c r="E383" s="5">
        <f>IF(AND('5. Wage &amp; FTE Reductions'!X386 &lt;&gt; "", E382 &lt;&gt; ""),'5. Wage &amp; FTE Reductions'!X386,"")</f>
        <v>0</v>
      </c>
      <c r="F383" s="3" t="str">
        <f>IF('2.Census &amp; Reference Benchmarks'!T386 = "", "",'2.Census &amp; Reference Benchmarks'!T386)</f>
        <v/>
      </c>
    </row>
    <row r="384" spans="1:6" x14ac:dyDescent="0.25">
      <c r="A384" s="51" t="str">
        <f>IF('2.Census &amp; Reference Benchmarks'!E387&lt;&gt;"",_xlfn.CONCAT('2.Census &amp; Reference Benchmarks'!E387," ",'2.Census &amp; Reference Benchmarks'!F387), "")</f>
        <v/>
      </c>
      <c r="B384" s="168" t="str">
        <f>IF('2.Census &amp; Reference Benchmarks'!D387 &lt;&gt; "", '2.Census &amp; Reference Benchmarks'!D387,"")</f>
        <v/>
      </c>
      <c r="C384" s="2">
        <f>IFERROR(MIN( 46154,IF(AND('5. Wage &amp; FTE Reductions'!S387 &lt;&gt; "",C383 &lt;&gt; ""),'5. Wage &amp; FTE Reductions'!S387, "")),"")</f>
        <v>0</v>
      </c>
      <c r="D384" s="4">
        <f>IF(AND('5. Wage &amp; FTE Reductions'!AZ387 &lt;&gt; "", D383 &lt;&gt; ""),'5. Wage &amp; FTE Reductions'!AZ387, "")</f>
        <v>0</v>
      </c>
      <c r="E384" s="5">
        <f>IF(AND('5. Wage &amp; FTE Reductions'!X387 &lt;&gt; "", E383 &lt;&gt; ""),'5. Wage &amp; FTE Reductions'!X387,"")</f>
        <v>0</v>
      </c>
      <c r="F384" s="3" t="str">
        <f>IF('2.Census &amp; Reference Benchmarks'!T387 = "", "",'2.Census &amp; Reference Benchmarks'!T387)</f>
        <v/>
      </c>
    </row>
    <row r="385" spans="1:6" x14ac:dyDescent="0.25">
      <c r="A385" s="51" t="str">
        <f>IF('2.Census &amp; Reference Benchmarks'!E388&lt;&gt;"",_xlfn.CONCAT('2.Census &amp; Reference Benchmarks'!E388," ",'2.Census &amp; Reference Benchmarks'!F388), "")</f>
        <v/>
      </c>
      <c r="B385" s="168" t="str">
        <f>IF('2.Census &amp; Reference Benchmarks'!D388 &lt;&gt; "", '2.Census &amp; Reference Benchmarks'!D388,"")</f>
        <v/>
      </c>
      <c r="C385" s="2">
        <f>IFERROR(MIN( 46154,IF(AND('5. Wage &amp; FTE Reductions'!S388 &lt;&gt; "",C384 &lt;&gt; ""),'5. Wage &amp; FTE Reductions'!S388, "")),"")</f>
        <v>0</v>
      </c>
      <c r="D385" s="4">
        <f>IF(AND('5. Wage &amp; FTE Reductions'!AZ388 &lt;&gt; "", D384 &lt;&gt; ""),'5. Wage &amp; FTE Reductions'!AZ388, "")</f>
        <v>0</v>
      </c>
      <c r="E385" s="5">
        <f>IF(AND('5. Wage &amp; FTE Reductions'!X388 &lt;&gt; "", E384 &lt;&gt; ""),'5. Wage &amp; FTE Reductions'!X388,"")</f>
        <v>0</v>
      </c>
      <c r="F385" s="3" t="str">
        <f>IF('2.Census &amp; Reference Benchmarks'!T388 = "", "",'2.Census &amp; Reference Benchmarks'!T388)</f>
        <v/>
      </c>
    </row>
    <row r="386" spans="1:6" x14ac:dyDescent="0.25">
      <c r="A386" s="51" t="str">
        <f>IF('2.Census &amp; Reference Benchmarks'!E389&lt;&gt;"",_xlfn.CONCAT('2.Census &amp; Reference Benchmarks'!E389," ",'2.Census &amp; Reference Benchmarks'!F389), "")</f>
        <v/>
      </c>
      <c r="B386" s="168" t="str">
        <f>IF('2.Census &amp; Reference Benchmarks'!D389 &lt;&gt; "", '2.Census &amp; Reference Benchmarks'!D389,"")</f>
        <v/>
      </c>
      <c r="C386" s="2">
        <f>IFERROR(MIN( 46154,IF(AND('5. Wage &amp; FTE Reductions'!S389 &lt;&gt; "",C385 &lt;&gt; ""),'5. Wage &amp; FTE Reductions'!S389, "")),"")</f>
        <v>0</v>
      </c>
      <c r="D386" s="4">
        <f>IF(AND('5. Wage &amp; FTE Reductions'!AZ389 &lt;&gt; "", D385 &lt;&gt; ""),'5. Wage &amp; FTE Reductions'!AZ389, "")</f>
        <v>0</v>
      </c>
      <c r="E386" s="5">
        <f>IF(AND('5. Wage &amp; FTE Reductions'!X389 &lt;&gt; "", E385 &lt;&gt; ""),'5. Wage &amp; FTE Reductions'!X389,"")</f>
        <v>0</v>
      </c>
      <c r="F386" s="3" t="str">
        <f>IF('2.Census &amp; Reference Benchmarks'!T389 = "", "",'2.Census &amp; Reference Benchmarks'!T389)</f>
        <v/>
      </c>
    </row>
    <row r="387" spans="1:6" x14ac:dyDescent="0.25">
      <c r="A387" s="51" t="str">
        <f>IF('2.Census &amp; Reference Benchmarks'!E390&lt;&gt;"",_xlfn.CONCAT('2.Census &amp; Reference Benchmarks'!E390," ",'2.Census &amp; Reference Benchmarks'!F390), "")</f>
        <v/>
      </c>
      <c r="B387" s="168" t="str">
        <f>IF('2.Census &amp; Reference Benchmarks'!D390 &lt;&gt; "", '2.Census &amp; Reference Benchmarks'!D390,"")</f>
        <v/>
      </c>
      <c r="C387" s="2">
        <f>IFERROR(MIN( 46154,IF(AND('5. Wage &amp; FTE Reductions'!S390 &lt;&gt; "",C386 &lt;&gt; ""),'5. Wage &amp; FTE Reductions'!S390, "")),"")</f>
        <v>0</v>
      </c>
      <c r="D387" s="4">
        <f>IF(AND('5. Wage &amp; FTE Reductions'!AZ390 &lt;&gt; "", D386 &lt;&gt; ""),'5. Wage &amp; FTE Reductions'!AZ390, "")</f>
        <v>0</v>
      </c>
      <c r="E387" s="5">
        <f>IF(AND('5. Wage &amp; FTE Reductions'!X390 &lt;&gt; "", E386 &lt;&gt; ""),'5. Wage &amp; FTE Reductions'!X390,"")</f>
        <v>0</v>
      </c>
      <c r="F387" s="3" t="str">
        <f>IF('2.Census &amp; Reference Benchmarks'!T390 = "", "",'2.Census &amp; Reference Benchmarks'!T390)</f>
        <v/>
      </c>
    </row>
    <row r="388" spans="1:6" x14ac:dyDescent="0.25">
      <c r="A388" s="51" t="str">
        <f>IF('2.Census &amp; Reference Benchmarks'!E391&lt;&gt;"",_xlfn.CONCAT('2.Census &amp; Reference Benchmarks'!E391," ",'2.Census &amp; Reference Benchmarks'!F391), "")</f>
        <v/>
      </c>
      <c r="B388" s="168" t="str">
        <f>IF('2.Census &amp; Reference Benchmarks'!D391 &lt;&gt; "", '2.Census &amp; Reference Benchmarks'!D391,"")</f>
        <v/>
      </c>
      <c r="C388" s="2">
        <f>IFERROR(MIN( 46154,IF(AND('5. Wage &amp; FTE Reductions'!S391 &lt;&gt; "",C387 &lt;&gt; ""),'5. Wage &amp; FTE Reductions'!S391, "")),"")</f>
        <v>0</v>
      </c>
      <c r="D388" s="4">
        <f>IF(AND('5. Wage &amp; FTE Reductions'!AZ391 &lt;&gt; "", D387 &lt;&gt; ""),'5. Wage &amp; FTE Reductions'!AZ391, "")</f>
        <v>0</v>
      </c>
      <c r="E388" s="5">
        <f>IF(AND('5. Wage &amp; FTE Reductions'!X391 &lt;&gt; "", E387 &lt;&gt; ""),'5. Wage &amp; FTE Reductions'!X391,"")</f>
        <v>0</v>
      </c>
      <c r="F388" s="3" t="str">
        <f>IF('2.Census &amp; Reference Benchmarks'!T391 = "", "",'2.Census &amp; Reference Benchmarks'!T391)</f>
        <v/>
      </c>
    </row>
    <row r="389" spans="1:6" x14ac:dyDescent="0.25">
      <c r="A389" s="51" t="str">
        <f>IF('2.Census &amp; Reference Benchmarks'!E392&lt;&gt;"",_xlfn.CONCAT('2.Census &amp; Reference Benchmarks'!E392," ",'2.Census &amp; Reference Benchmarks'!F392), "")</f>
        <v/>
      </c>
      <c r="B389" s="168" t="str">
        <f>IF('2.Census &amp; Reference Benchmarks'!D392 &lt;&gt; "", '2.Census &amp; Reference Benchmarks'!D392,"")</f>
        <v/>
      </c>
      <c r="C389" s="2">
        <f>IFERROR(MIN( 46154,IF(AND('5. Wage &amp; FTE Reductions'!S392 &lt;&gt; "",C388 &lt;&gt; ""),'5. Wage &amp; FTE Reductions'!S392, "")),"")</f>
        <v>0</v>
      </c>
      <c r="D389" s="4">
        <f>IF(AND('5. Wage &amp; FTE Reductions'!AZ392 &lt;&gt; "", D388 &lt;&gt; ""),'5. Wage &amp; FTE Reductions'!AZ392, "")</f>
        <v>0</v>
      </c>
      <c r="E389" s="5">
        <f>IF(AND('5. Wage &amp; FTE Reductions'!X392 &lt;&gt; "", E388 &lt;&gt; ""),'5. Wage &amp; FTE Reductions'!X392,"")</f>
        <v>0</v>
      </c>
      <c r="F389" s="3" t="str">
        <f>IF('2.Census &amp; Reference Benchmarks'!T392 = "", "",'2.Census &amp; Reference Benchmarks'!T392)</f>
        <v/>
      </c>
    </row>
    <row r="390" spans="1:6" x14ac:dyDescent="0.25">
      <c r="A390" s="51" t="str">
        <f>IF('2.Census &amp; Reference Benchmarks'!E393&lt;&gt;"",_xlfn.CONCAT('2.Census &amp; Reference Benchmarks'!E393," ",'2.Census &amp; Reference Benchmarks'!F393), "")</f>
        <v/>
      </c>
      <c r="B390" s="168" t="str">
        <f>IF('2.Census &amp; Reference Benchmarks'!D393 &lt;&gt; "", '2.Census &amp; Reference Benchmarks'!D393,"")</f>
        <v/>
      </c>
      <c r="C390" s="2">
        <f>IFERROR(MIN( 46154,IF(AND('5. Wage &amp; FTE Reductions'!S393 &lt;&gt; "",C389 &lt;&gt; ""),'5. Wage &amp; FTE Reductions'!S393, "")),"")</f>
        <v>0</v>
      </c>
      <c r="D390" s="4">
        <f>IF(AND('5. Wage &amp; FTE Reductions'!AZ393 &lt;&gt; "", D389 &lt;&gt; ""),'5. Wage &amp; FTE Reductions'!AZ393, "")</f>
        <v>0</v>
      </c>
      <c r="E390" s="5">
        <f>IF(AND('5. Wage &amp; FTE Reductions'!X393 &lt;&gt; "", E389 &lt;&gt; ""),'5. Wage &amp; FTE Reductions'!X393,"")</f>
        <v>0</v>
      </c>
      <c r="F390" s="3" t="str">
        <f>IF('2.Census &amp; Reference Benchmarks'!T393 = "", "",'2.Census &amp; Reference Benchmarks'!T393)</f>
        <v/>
      </c>
    </row>
    <row r="391" spans="1:6" x14ac:dyDescent="0.25">
      <c r="A391" s="51" t="str">
        <f>IF('2.Census &amp; Reference Benchmarks'!E394&lt;&gt;"",_xlfn.CONCAT('2.Census &amp; Reference Benchmarks'!E394," ",'2.Census &amp; Reference Benchmarks'!F394), "")</f>
        <v/>
      </c>
      <c r="B391" s="168" t="str">
        <f>IF('2.Census &amp; Reference Benchmarks'!D394 &lt;&gt; "", '2.Census &amp; Reference Benchmarks'!D394,"")</f>
        <v/>
      </c>
      <c r="C391" s="2">
        <f>IFERROR(MIN( 46154,IF(AND('5. Wage &amp; FTE Reductions'!S394 &lt;&gt; "",C390 &lt;&gt; ""),'5. Wage &amp; FTE Reductions'!S394, "")),"")</f>
        <v>0</v>
      </c>
      <c r="D391" s="4">
        <f>IF(AND('5. Wage &amp; FTE Reductions'!AZ394 &lt;&gt; "", D390 &lt;&gt; ""),'5. Wage &amp; FTE Reductions'!AZ394, "")</f>
        <v>0</v>
      </c>
      <c r="E391" s="5">
        <f>IF(AND('5. Wage &amp; FTE Reductions'!X394 &lt;&gt; "", E390 &lt;&gt; ""),'5. Wage &amp; FTE Reductions'!X394,"")</f>
        <v>0</v>
      </c>
      <c r="F391" s="3" t="str">
        <f>IF('2.Census &amp; Reference Benchmarks'!T394 = "", "",'2.Census &amp; Reference Benchmarks'!T394)</f>
        <v/>
      </c>
    </row>
    <row r="392" spans="1:6" x14ac:dyDescent="0.25">
      <c r="A392" s="51" t="str">
        <f>IF('2.Census &amp; Reference Benchmarks'!E395&lt;&gt;"",_xlfn.CONCAT('2.Census &amp; Reference Benchmarks'!E395," ",'2.Census &amp; Reference Benchmarks'!F395), "")</f>
        <v/>
      </c>
      <c r="B392" s="168" t="str">
        <f>IF('2.Census &amp; Reference Benchmarks'!D395 &lt;&gt; "", '2.Census &amp; Reference Benchmarks'!D395,"")</f>
        <v/>
      </c>
      <c r="C392" s="2">
        <f>IFERROR(MIN( 46154,IF(AND('5. Wage &amp; FTE Reductions'!S395 &lt;&gt; "",C391 &lt;&gt; ""),'5. Wage &amp; FTE Reductions'!S395, "")),"")</f>
        <v>0</v>
      </c>
      <c r="D392" s="4">
        <f>IF(AND('5. Wage &amp; FTE Reductions'!AZ395 &lt;&gt; "", D391 &lt;&gt; ""),'5. Wage &amp; FTE Reductions'!AZ395, "")</f>
        <v>0</v>
      </c>
      <c r="E392" s="5">
        <f>IF(AND('5. Wage &amp; FTE Reductions'!X395 &lt;&gt; "", E391 &lt;&gt; ""),'5. Wage &amp; FTE Reductions'!X395,"")</f>
        <v>0</v>
      </c>
      <c r="F392" s="3" t="str">
        <f>IF('2.Census &amp; Reference Benchmarks'!T395 = "", "",'2.Census &amp; Reference Benchmarks'!T395)</f>
        <v/>
      </c>
    </row>
    <row r="393" spans="1:6" x14ac:dyDescent="0.25">
      <c r="A393" s="51" t="str">
        <f>IF('2.Census &amp; Reference Benchmarks'!E396&lt;&gt;"",_xlfn.CONCAT('2.Census &amp; Reference Benchmarks'!E396," ",'2.Census &amp; Reference Benchmarks'!F396), "")</f>
        <v/>
      </c>
      <c r="B393" s="168" t="str">
        <f>IF('2.Census &amp; Reference Benchmarks'!D396 &lt;&gt; "", '2.Census &amp; Reference Benchmarks'!D396,"")</f>
        <v/>
      </c>
      <c r="C393" s="2">
        <f>IFERROR(MIN( 46154,IF(AND('5. Wage &amp; FTE Reductions'!S396 &lt;&gt; "",C392 &lt;&gt; ""),'5. Wage &amp; FTE Reductions'!S396, "")),"")</f>
        <v>0</v>
      </c>
      <c r="D393" s="4">
        <f>IF(AND('5. Wage &amp; FTE Reductions'!AZ396 &lt;&gt; "", D392 &lt;&gt; ""),'5. Wage &amp; FTE Reductions'!AZ396, "")</f>
        <v>0</v>
      </c>
      <c r="E393" s="5">
        <f>IF(AND('5. Wage &amp; FTE Reductions'!X396 &lt;&gt; "", E392 &lt;&gt; ""),'5. Wage &amp; FTE Reductions'!X396,"")</f>
        <v>0</v>
      </c>
      <c r="F393" s="3" t="str">
        <f>IF('2.Census &amp; Reference Benchmarks'!T396 = "", "",'2.Census &amp; Reference Benchmarks'!T396)</f>
        <v/>
      </c>
    </row>
    <row r="394" spans="1:6" x14ac:dyDescent="0.25">
      <c r="A394" s="51" t="str">
        <f>IF('2.Census &amp; Reference Benchmarks'!E397&lt;&gt;"",_xlfn.CONCAT('2.Census &amp; Reference Benchmarks'!E397," ",'2.Census &amp; Reference Benchmarks'!F397), "")</f>
        <v/>
      </c>
      <c r="B394" s="168" t="str">
        <f>IF('2.Census &amp; Reference Benchmarks'!D397 &lt;&gt; "", '2.Census &amp; Reference Benchmarks'!D397,"")</f>
        <v/>
      </c>
      <c r="C394" s="2">
        <f>IFERROR(MIN( 46154,IF(AND('5. Wage &amp; FTE Reductions'!S397 &lt;&gt; "",C393 &lt;&gt; ""),'5. Wage &amp; FTE Reductions'!S397, "")),"")</f>
        <v>0</v>
      </c>
      <c r="D394" s="4">
        <f>IF(AND('5. Wage &amp; FTE Reductions'!AZ397 &lt;&gt; "", D393 &lt;&gt; ""),'5. Wage &amp; FTE Reductions'!AZ397, "")</f>
        <v>0</v>
      </c>
      <c r="E394" s="5">
        <f>IF(AND('5. Wage &amp; FTE Reductions'!X397 &lt;&gt; "", E393 &lt;&gt; ""),'5. Wage &amp; FTE Reductions'!X397,"")</f>
        <v>0</v>
      </c>
      <c r="F394" s="3" t="str">
        <f>IF('2.Census &amp; Reference Benchmarks'!T397 = "", "",'2.Census &amp; Reference Benchmarks'!T397)</f>
        <v/>
      </c>
    </row>
    <row r="395" spans="1:6" x14ac:dyDescent="0.25">
      <c r="A395" s="51" t="str">
        <f>IF('2.Census &amp; Reference Benchmarks'!E398&lt;&gt;"",_xlfn.CONCAT('2.Census &amp; Reference Benchmarks'!E398," ",'2.Census &amp; Reference Benchmarks'!F398), "")</f>
        <v/>
      </c>
      <c r="B395" s="168" t="str">
        <f>IF('2.Census &amp; Reference Benchmarks'!D398 &lt;&gt; "", '2.Census &amp; Reference Benchmarks'!D398,"")</f>
        <v/>
      </c>
      <c r="C395" s="2">
        <f>IFERROR(MIN( 46154,IF(AND('5. Wage &amp; FTE Reductions'!S398 &lt;&gt; "",C394 &lt;&gt; ""),'5. Wage &amp; FTE Reductions'!S398, "")),"")</f>
        <v>0</v>
      </c>
      <c r="D395" s="4">
        <f>IF(AND('5. Wage &amp; FTE Reductions'!AZ398 &lt;&gt; "", D394 &lt;&gt; ""),'5. Wage &amp; FTE Reductions'!AZ398, "")</f>
        <v>0</v>
      </c>
      <c r="E395" s="5">
        <f>IF(AND('5. Wage &amp; FTE Reductions'!X398 &lt;&gt; "", E394 &lt;&gt; ""),'5. Wage &amp; FTE Reductions'!X398,"")</f>
        <v>0</v>
      </c>
      <c r="F395" s="3" t="str">
        <f>IF('2.Census &amp; Reference Benchmarks'!T398 = "", "",'2.Census &amp; Reference Benchmarks'!T398)</f>
        <v/>
      </c>
    </row>
    <row r="396" spans="1:6" x14ac:dyDescent="0.25">
      <c r="A396" s="51" t="str">
        <f>IF('2.Census &amp; Reference Benchmarks'!E399&lt;&gt;"",_xlfn.CONCAT('2.Census &amp; Reference Benchmarks'!E399," ",'2.Census &amp; Reference Benchmarks'!F399), "")</f>
        <v/>
      </c>
      <c r="B396" s="168" t="str">
        <f>IF('2.Census &amp; Reference Benchmarks'!D399 &lt;&gt; "", '2.Census &amp; Reference Benchmarks'!D399,"")</f>
        <v/>
      </c>
      <c r="C396" s="2">
        <f>IFERROR(MIN( 46154,IF(AND('5. Wage &amp; FTE Reductions'!S399 &lt;&gt; "",C395 &lt;&gt; ""),'5. Wage &amp; FTE Reductions'!S399, "")),"")</f>
        <v>0</v>
      </c>
      <c r="D396" s="4">
        <f>IF(AND('5. Wage &amp; FTE Reductions'!AZ399 &lt;&gt; "", D395 &lt;&gt; ""),'5. Wage &amp; FTE Reductions'!AZ399, "")</f>
        <v>0</v>
      </c>
      <c r="E396" s="5">
        <f>IF(AND('5. Wage &amp; FTE Reductions'!X399 &lt;&gt; "", E395 &lt;&gt; ""),'5. Wage &amp; FTE Reductions'!X399,"")</f>
        <v>0</v>
      </c>
      <c r="F396" s="3" t="str">
        <f>IF('2.Census &amp; Reference Benchmarks'!T399 = "", "",'2.Census &amp; Reference Benchmarks'!T399)</f>
        <v/>
      </c>
    </row>
    <row r="397" spans="1:6" x14ac:dyDescent="0.25">
      <c r="A397" s="51" t="str">
        <f>IF('2.Census &amp; Reference Benchmarks'!E400&lt;&gt;"",_xlfn.CONCAT('2.Census &amp; Reference Benchmarks'!E400," ",'2.Census &amp; Reference Benchmarks'!F400), "")</f>
        <v/>
      </c>
      <c r="B397" s="168" t="str">
        <f>IF('2.Census &amp; Reference Benchmarks'!D400 &lt;&gt; "", '2.Census &amp; Reference Benchmarks'!D400,"")</f>
        <v/>
      </c>
      <c r="C397" s="2">
        <f>IFERROR(MIN( 46154,IF(AND('5. Wage &amp; FTE Reductions'!S400 &lt;&gt; "",C396 &lt;&gt; ""),'5. Wage &amp; FTE Reductions'!S400, "")),"")</f>
        <v>0</v>
      </c>
      <c r="D397" s="4">
        <f>IF(AND('5. Wage &amp; FTE Reductions'!AZ400 &lt;&gt; "", D396 &lt;&gt; ""),'5. Wage &amp; FTE Reductions'!AZ400, "")</f>
        <v>0</v>
      </c>
      <c r="E397" s="5">
        <f>IF(AND('5. Wage &amp; FTE Reductions'!X400 &lt;&gt; "", E396 &lt;&gt; ""),'5. Wage &amp; FTE Reductions'!X400,"")</f>
        <v>0</v>
      </c>
      <c r="F397" s="3" t="str">
        <f>IF('2.Census &amp; Reference Benchmarks'!T400 = "", "",'2.Census &amp; Reference Benchmarks'!T400)</f>
        <v/>
      </c>
    </row>
    <row r="398" spans="1:6" x14ac:dyDescent="0.25">
      <c r="A398" s="51" t="str">
        <f>IF('2.Census &amp; Reference Benchmarks'!E401&lt;&gt;"",_xlfn.CONCAT('2.Census &amp; Reference Benchmarks'!E401," ",'2.Census &amp; Reference Benchmarks'!F401), "")</f>
        <v/>
      </c>
      <c r="B398" s="168" t="str">
        <f>IF('2.Census &amp; Reference Benchmarks'!D401 &lt;&gt; "", '2.Census &amp; Reference Benchmarks'!D401,"")</f>
        <v/>
      </c>
      <c r="C398" s="2">
        <f>IFERROR(MIN( 46154,IF(AND('5. Wage &amp; FTE Reductions'!S401 &lt;&gt; "",C397 &lt;&gt; ""),'5. Wage &amp; FTE Reductions'!S401, "")),"")</f>
        <v>0</v>
      </c>
      <c r="D398" s="4">
        <f>IF(AND('5. Wage &amp; FTE Reductions'!AZ401 &lt;&gt; "", D397 &lt;&gt; ""),'5. Wage &amp; FTE Reductions'!AZ401, "")</f>
        <v>0</v>
      </c>
      <c r="E398" s="5">
        <f>IF(AND('5. Wage &amp; FTE Reductions'!X401 &lt;&gt; "", E397 &lt;&gt; ""),'5. Wage &amp; FTE Reductions'!X401,"")</f>
        <v>0</v>
      </c>
      <c r="F398" s="3" t="str">
        <f>IF('2.Census &amp; Reference Benchmarks'!T401 = "", "",'2.Census &amp; Reference Benchmarks'!T401)</f>
        <v/>
      </c>
    </row>
    <row r="399" spans="1:6" x14ac:dyDescent="0.25">
      <c r="A399" s="51" t="str">
        <f>IF('2.Census &amp; Reference Benchmarks'!E402&lt;&gt;"",_xlfn.CONCAT('2.Census &amp; Reference Benchmarks'!E402," ",'2.Census &amp; Reference Benchmarks'!F402), "")</f>
        <v/>
      </c>
      <c r="B399" s="168" t="str">
        <f>IF('2.Census &amp; Reference Benchmarks'!D402 &lt;&gt; "", '2.Census &amp; Reference Benchmarks'!D402,"")</f>
        <v/>
      </c>
      <c r="C399" s="2">
        <f>IFERROR(MIN( 46154,IF(AND('5. Wage &amp; FTE Reductions'!S402 &lt;&gt; "",C398 &lt;&gt; ""),'5. Wage &amp; FTE Reductions'!S402, "")),"")</f>
        <v>0</v>
      </c>
      <c r="D399" s="4">
        <f>IF(AND('5. Wage &amp; FTE Reductions'!AZ402 &lt;&gt; "", D398 &lt;&gt; ""),'5. Wage &amp; FTE Reductions'!AZ402, "")</f>
        <v>0</v>
      </c>
      <c r="E399" s="5">
        <f>IF(AND('5. Wage &amp; FTE Reductions'!X402 &lt;&gt; "", E398 &lt;&gt; ""),'5. Wage &amp; FTE Reductions'!X402,"")</f>
        <v>0</v>
      </c>
      <c r="F399" s="3" t="str">
        <f>IF('2.Census &amp; Reference Benchmarks'!T402 = "", "",'2.Census &amp; Reference Benchmarks'!T402)</f>
        <v/>
      </c>
    </row>
    <row r="400" spans="1:6" x14ac:dyDescent="0.25">
      <c r="A400" s="51" t="str">
        <f>IF('2.Census &amp; Reference Benchmarks'!E403&lt;&gt;"",_xlfn.CONCAT('2.Census &amp; Reference Benchmarks'!E403," ",'2.Census &amp; Reference Benchmarks'!F403), "")</f>
        <v/>
      </c>
      <c r="B400" s="168" t="str">
        <f>IF('2.Census &amp; Reference Benchmarks'!D403 &lt;&gt; "", '2.Census &amp; Reference Benchmarks'!D403,"")</f>
        <v/>
      </c>
      <c r="C400" s="2">
        <f>IFERROR(MIN( 46154,IF(AND('5. Wage &amp; FTE Reductions'!S403 &lt;&gt; "",C399 &lt;&gt; ""),'5. Wage &amp; FTE Reductions'!S403, "")),"")</f>
        <v>0</v>
      </c>
      <c r="D400" s="4">
        <f>IF(AND('5. Wage &amp; FTE Reductions'!AZ403 &lt;&gt; "", D399 &lt;&gt; ""),'5. Wage &amp; FTE Reductions'!AZ403, "")</f>
        <v>0</v>
      </c>
      <c r="E400" s="5">
        <f>IF(AND('5. Wage &amp; FTE Reductions'!X403 &lt;&gt; "", E399 &lt;&gt; ""),'5. Wage &amp; FTE Reductions'!X403,"")</f>
        <v>0</v>
      </c>
      <c r="F400" s="3" t="str">
        <f>IF('2.Census &amp; Reference Benchmarks'!T403 = "", "",'2.Census &amp; Reference Benchmarks'!T403)</f>
        <v/>
      </c>
    </row>
    <row r="401" spans="1:6" x14ac:dyDescent="0.25">
      <c r="A401" s="51" t="str">
        <f>IF('2.Census &amp; Reference Benchmarks'!E404&lt;&gt;"",_xlfn.CONCAT('2.Census &amp; Reference Benchmarks'!E404," ",'2.Census &amp; Reference Benchmarks'!F404), "")</f>
        <v/>
      </c>
      <c r="B401" s="168" t="str">
        <f>IF('2.Census &amp; Reference Benchmarks'!D404 &lt;&gt; "", '2.Census &amp; Reference Benchmarks'!D404,"")</f>
        <v/>
      </c>
      <c r="C401" s="2">
        <f>IFERROR(MIN( 46154,IF(AND('5. Wage &amp; FTE Reductions'!S404 &lt;&gt; "",C400 &lt;&gt; ""),'5. Wage &amp; FTE Reductions'!S404, "")),"")</f>
        <v>0</v>
      </c>
      <c r="D401" s="4">
        <f>IF(AND('5. Wage &amp; FTE Reductions'!AZ404 &lt;&gt; "", D400 &lt;&gt; ""),'5. Wage &amp; FTE Reductions'!AZ404, "")</f>
        <v>0</v>
      </c>
      <c r="E401" s="5">
        <f>IF(AND('5. Wage &amp; FTE Reductions'!X404 &lt;&gt; "", E400 &lt;&gt; ""),'5. Wage &amp; FTE Reductions'!X404,"")</f>
        <v>0</v>
      </c>
      <c r="F401" s="3" t="str">
        <f>IF('2.Census &amp; Reference Benchmarks'!T404 = "", "",'2.Census &amp; Reference Benchmarks'!T404)</f>
        <v/>
      </c>
    </row>
    <row r="402" spans="1:6" x14ac:dyDescent="0.25">
      <c r="A402" s="51" t="str">
        <f>IF('2.Census &amp; Reference Benchmarks'!E405&lt;&gt;"",_xlfn.CONCAT('2.Census &amp; Reference Benchmarks'!E405," ",'2.Census &amp; Reference Benchmarks'!F405), "")</f>
        <v/>
      </c>
      <c r="B402" s="168" t="str">
        <f>IF('2.Census &amp; Reference Benchmarks'!D405 &lt;&gt; "", '2.Census &amp; Reference Benchmarks'!D405,"")</f>
        <v/>
      </c>
      <c r="C402" s="2">
        <f>IFERROR(MIN( 46154,IF(AND('5. Wage &amp; FTE Reductions'!S405 &lt;&gt; "",C401 &lt;&gt; ""),'5. Wage &amp; FTE Reductions'!S405, "")),"")</f>
        <v>0</v>
      </c>
      <c r="D402" s="4">
        <f>IF(AND('5. Wage &amp; FTE Reductions'!AZ405 &lt;&gt; "", D401 &lt;&gt; ""),'5. Wage &amp; FTE Reductions'!AZ405, "")</f>
        <v>0</v>
      </c>
      <c r="E402" s="5">
        <f>IF(AND('5. Wage &amp; FTE Reductions'!X405 &lt;&gt; "", E401 &lt;&gt; ""),'5. Wage &amp; FTE Reductions'!X405,"")</f>
        <v>0</v>
      </c>
      <c r="F402" s="3" t="str">
        <f>IF('2.Census &amp; Reference Benchmarks'!T405 = "", "",'2.Census &amp; Reference Benchmarks'!T405)</f>
        <v/>
      </c>
    </row>
    <row r="403" spans="1:6" x14ac:dyDescent="0.25">
      <c r="A403" s="51" t="str">
        <f>IF('2.Census &amp; Reference Benchmarks'!E406&lt;&gt;"",_xlfn.CONCAT('2.Census &amp; Reference Benchmarks'!E406," ",'2.Census &amp; Reference Benchmarks'!F406), "")</f>
        <v/>
      </c>
      <c r="B403" s="168" t="str">
        <f>IF('2.Census &amp; Reference Benchmarks'!D406 &lt;&gt; "", '2.Census &amp; Reference Benchmarks'!D406,"")</f>
        <v/>
      </c>
      <c r="C403" s="2">
        <f>IFERROR(MIN( 46154,IF(AND('5. Wage &amp; FTE Reductions'!S406 &lt;&gt; "",C402 &lt;&gt; ""),'5. Wage &amp; FTE Reductions'!S406, "")),"")</f>
        <v>0</v>
      </c>
      <c r="D403" s="4">
        <f>IF(AND('5. Wage &amp; FTE Reductions'!AZ406 &lt;&gt; "", D402 &lt;&gt; ""),'5. Wage &amp; FTE Reductions'!AZ406, "")</f>
        <v>0</v>
      </c>
      <c r="E403" s="5">
        <f>IF(AND('5. Wage &amp; FTE Reductions'!X406 &lt;&gt; "", E402 &lt;&gt; ""),'5. Wage &amp; FTE Reductions'!X406,"")</f>
        <v>0</v>
      </c>
      <c r="F403" s="3" t="str">
        <f>IF('2.Census &amp; Reference Benchmarks'!T406 = "", "",'2.Census &amp; Reference Benchmarks'!T406)</f>
        <v/>
      </c>
    </row>
    <row r="404" spans="1:6" x14ac:dyDescent="0.25">
      <c r="A404" s="51" t="str">
        <f>IF('2.Census &amp; Reference Benchmarks'!E407&lt;&gt;"",_xlfn.CONCAT('2.Census &amp; Reference Benchmarks'!E407," ",'2.Census &amp; Reference Benchmarks'!F407), "")</f>
        <v/>
      </c>
      <c r="B404" s="168" t="str">
        <f>IF('2.Census &amp; Reference Benchmarks'!D407 &lt;&gt; "", '2.Census &amp; Reference Benchmarks'!D407,"")</f>
        <v/>
      </c>
      <c r="C404" s="2">
        <f>IFERROR(MIN( 46154,IF(AND('5. Wage &amp; FTE Reductions'!S407 &lt;&gt; "",C403 &lt;&gt; ""),'5. Wage &amp; FTE Reductions'!S407, "")),"")</f>
        <v>0</v>
      </c>
      <c r="D404" s="4">
        <f>IF(AND('5. Wage &amp; FTE Reductions'!AZ407 &lt;&gt; "", D403 &lt;&gt; ""),'5. Wage &amp; FTE Reductions'!AZ407, "")</f>
        <v>0</v>
      </c>
      <c r="E404" s="5">
        <f>IF(AND('5. Wage &amp; FTE Reductions'!X407 &lt;&gt; "", E403 &lt;&gt; ""),'5. Wage &amp; FTE Reductions'!X407,"")</f>
        <v>0</v>
      </c>
      <c r="F404" s="3" t="str">
        <f>IF('2.Census &amp; Reference Benchmarks'!T407 = "", "",'2.Census &amp; Reference Benchmarks'!T407)</f>
        <v/>
      </c>
    </row>
    <row r="405" spans="1:6" x14ac:dyDescent="0.25">
      <c r="A405" s="51" t="str">
        <f>IF('2.Census &amp; Reference Benchmarks'!E408&lt;&gt;"",_xlfn.CONCAT('2.Census &amp; Reference Benchmarks'!E408," ",'2.Census &amp; Reference Benchmarks'!F408), "")</f>
        <v/>
      </c>
      <c r="B405" s="168" t="str">
        <f>IF('2.Census &amp; Reference Benchmarks'!D408 &lt;&gt; "", '2.Census &amp; Reference Benchmarks'!D408,"")</f>
        <v/>
      </c>
      <c r="C405" s="2">
        <f>IFERROR(MIN( 46154,IF(AND('5. Wage &amp; FTE Reductions'!S408 &lt;&gt; "",C404 &lt;&gt; ""),'5. Wage &amp; FTE Reductions'!S408, "")),"")</f>
        <v>0</v>
      </c>
      <c r="D405" s="4">
        <f>IF(AND('5. Wage &amp; FTE Reductions'!AZ408 &lt;&gt; "", D404 &lt;&gt; ""),'5. Wage &amp; FTE Reductions'!AZ408, "")</f>
        <v>0</v>
      </c>
      <c r="E405" s="5">
        <f>IF(AND('5. Wage &amp; FTE Reductions'!X408 &lt;&gt; "", E404 &lt;&gt; ""),'5. Wage &amp; FTE Reductions'!X408,"")</f>
        <v>0</v>
      </c>
      <c r="F405" s="3" t="str">
        <f>IF('2.Census &amp; Reference Benchmarks'!T408 = "", "",'2.Census &amp; Reference Benchmarks'!T408)</f>
        <v/>
      </c>
    </row>
    <row r="406" spans="1:6" x14ac:dyDescent="0.25">
      <c r="A406" s="51" t="str">
        <f>IF('2.Census &amp; Reference Benchmarks'!E409&lt;&gt;"",_xlfn.CONCAT('2.Census &amp; Reference Benchmarks'!E409," ",'2.Census &amp; Reference Benchmarks'!F409), "")</f>
        <v/>
      </c>
      <c r="B406" s="168" t="str">
        <f>IF('2.Census &amp; Reference Benchmarks'!D409 &lt;&gt; "", '2.Census &amp; Reference Benchmarks'!D409,"")</f>
        <v/>
      </c>
      <c r="C406" s="2">
        <f>IFERROR(MIN( 46154,IF(AND('5. Wage &amp; FTE Reductions'!S409 &lt;&gt; "",C405 &lt;&gt; ""),'5. Wage &amp; FTE Reductions'!S409, "")),"")</f>
        <v>0</v>
      </c>
      <c r="D406" s="4">
        <f>IF(AND('5. Wage &amp; FTE Reductions'!AZ409 &lt;&gt; "", D405 &lt;&gt; ""),'5. Wage &amp; FTE Reductions'!AZ409, "")</f>
        <v>0</v>
      </c>
      <c r="E406" s="5">
        <f>IF(AND('5. Wage &amp; FTE Reductions'!X409 &lt;&gt; "", E405 &lt;&gt; ""),'5. Wage &amp; FTE Reductions'!X409,"")</f>
        <v>0</v>
      </c>
      <c r="F406" s="3" t="str">
        <f>IF('2.Census &amp; Reference Benchmarks'!T409 = "", "",'2.Census &amp; Reference Benchmarks'!T409)</f>
        <v/>
      </c>
    </row>
    <row r="407" spans="1:6" x14ac:dyDescent="0.25">
      <c r="A407" s="51" t="str">
        <f>IF('2.Census &amp; Reference Benchmarks'!E410&lt;&gt;"",_xlfn.CONCAT('2.Census &amp; Reference Benchmarks'!E410," ",'2.Census &amp; Reference Benchmarks'!F410), "")</f>
        <v/>
      </c>
      <c r="B407" s="168" t="str">
        <f>IF('2.Census &amp; Reference Benchmarks'!D410 &lt;&gt; "", '2.Census &amp; Reference Benchmarks'!D410,"")</f>
        <v/>
      </c>
      <c r="C407" s="2">
        <f>IFERROR(MIN( 46154,IF(AND('5. Wage &amp; FTE Reductions'!S410 &lt;&gt; "",C406 &lt;&gt; ""),'5. Wage &amp; FTE Reductions'!S410, "")),"")</f>
        <v>0</v>
      </c>
      <c r="D407" s="4">
        <f>IF(AND('5. Wage &amp; FTE Reductions'!AZ410 &lt;&gt; "", D406 &lt;&gt; ""),'5. Wage &amp; FTE Reductions'!AZ410, "")</f>
        <v>0</v>
      </c>
      <c r="E407" s="5">
        <f>IF(AND('5. Wage &amp; FTE Reductions'!X410 &lt;&gt; "", E406 &lt;&gt; ""),'5. Wage &amp; FTE Reductions'!X410,"")</f>
        <v>0</v>
      </c>
      <c r="F407" s="3" t="str">
        <f>IF('2.Census &amp; Reference Benchmarks'!T410 = "", "",'2.Census &amp; Reference Benchmarks'!T410)</f>
        <v/>
      </c>
    </row>
    <row r="408" spans="1:6" x14ac:dyDescent="0.25">
      <c r="A408" s="51" t="str">
        <f>IF('2.Census &amp; Reference Benchmarks'!E411&lt;&gt;"",_xlfn.CONCAT('2.Census &amp; Reference Benchmarks'!E411," ",'2.Census &amp; Reference Benchmarks'!F411), "")</f>
        <v/>
      </c>
      <c r="B408" s="168" t="str">
        <f>IF('2.Census &amp; Reference Benchmarks'!D411 &lt;&gt; "", '2.Census &amp; Reference Benchmarks'!D411,"")</f>
        <v/>
      </c>
      <c r="C408" s="2">
        <f>IFERROR(MIN( 46154,IF(AND('5. Wage &amp; FTE Reductions'!S411 &lt;&gt; "",C407 &lt;&gt; ""),'5. Wage &amp; FTE Reductions'!S411, "")),"")</f>
        <v>0</v>
      </c>
      <c r="D408" s="4">
        <f>IF(AND('5. Wage &amp; FTE Reductions'!AZ411 &lt;&gt; "", D407 &lt;&gt; ""),'5. Wage &amp; FTE Reductions'!AZ411, "")</f>
        <v>0</v>
      </c>
      <c r="E408" s="5">
        <f>IF(AND('5. Wage &amp; FTE Reductions'!X411 &lt;&gt; "", E407 &lt;&gt; ""),'5. Wage &amp; FTE Reductions'!X411,"")</f>
        <v>0</v>
      </c>
      <c r="F408" s="3" t="str">
        <f>IF('2.Census &amp; Reference Benchmarks'!T411 = "", "",'2.Census &amp; Reference Benchmarks'!T411)</f>
        <v/>
      </c>
    </row>
    <row r="409" spans="1:6" x14ac:dyDescent="0.25">
      <c r="A409" s="51" t="str">
        <f>IF('2.Census &amp; Reference Benchmarks'!E412&lt;&gt;"",_xlfn.CONCAT('2.Census &amp; Reference Benchmarks'!E412," ",'2.Census &amp; Reference Benchmarks'!F412), "")</f>
        <v/>
      </c>
      <c r="B409" s="168" t="str">
        <f>IF('2.Census &amp; Reference Benchmarks'!D412 &lt;&gt; "", '2.Census &amp; Reference Benchmarks'!D412,"")</f>
        <v/>
      </c>
      <c r="C409" s="2">
        <f>IFERROR(MIN( 46154,IF(AND('5. Wage &amp; FTE Reductions'!S412 &lt;&gt; "",C408 &lt;&gt; ""),'5. Wage &amp; FTE Reductions'!S412, "")),"")</f>
        <v>0</v>
      </c>
      <c r="D409" s="4">
        <f>IF(AND('5. Wage &amp; FTE Reductions'!AZ412 &lt;&gt; "", D408 &lt;&gt; ""),'5. Wage &amp; FTE Reductions'!AZ412, "")</f>
        <v>0</v>
      </c>
      <c r="E409" s="5">
        <f>IF(AND('5. Wage &amp; FTE Reductions'!X412 &lt;&gt; "", E408 &lt;&gt; ""),'5. Wage &amp; FTE Reductions'!X412,"")</f>
        <v>0</v>
      </c>
      <c r="F409" s="3" t="str">
        <f>IF('2.Census &amp; Reference Benchmarks'!T412 = "", "",'2.Census &amp; Reference Benchmarks'!T412)</f>
        <v/>
      </c>
    </row>
    <row r="410" spans="1:6" x14ac:dyDescent="0.25">
      <c r="A410" s="51" t="str">
        <f>IF('2.Census &amp; Reference Benchmarks'!E413&lt;&gt;"",_xlfn.CONCAT('2.Census &amp; Reference Benchmarks'!E413," ",'2.Census &amp; Reference Benchmarks'!F413), "")</f>
        <v/>
      </c>
      <c r="B410" s="168" t="str">
        <f>IF('2.Census &amp; Reference Benchmarks'!D413 &lt;&gt; "", '2.Census &amp; Reference Benchmarks'!D413,"")</f>
        <v/>
      </c>
      <c r="C410" s="2">
        <f>IFERROR(MIN( 46154,IF(AND('5. Wage &amp; FTE Reductions'!S413 &lt;&gt; "",C409 &lt;&gt; ""),'5. Wage &amp; FTE Reductions'!S413, "")),"")</f>
        <v>0</v>
      </c>
      <c r="D410" s="4">
        <f>IF(AND('5. Wage &amp; FTE Reductions'!AZ413 &lt;&gt; "", D409 &lt;&gt; ""),'5. Wage &amp; FTE Reductions'!AZ413, "")</f>
        <v>0</v>
      </c>
      <c r="E410" s="5">
        <f>IF(AND('5. Wage &amp; FTE Reductions'!X413 &lt;&gt; "", E409 &lt;&gt; ""),'5. Wage &amp; FTE Reductions'!X413,"")</f>
        <v>0</v>
      </c>
      <c r="F410" s="3" t="str">
        <f>IF('2.Census &amp; Reference Benchmarks'!T413 = "", "",'2.Census &amp; Reference Benchmarks'!T413)</f>
        <v/>
      </c>
    </row>
    <row r="411" spans="1:6" x14ac:dyDescent="0.25">
      <c r="A411" s="51" t="str">
        <f>IF('2.Census &amp; Reference Benchmarks'!E414&lt;&gt;"",_xlfn.CONCAT('2.Census &amp; Reference Benchmarks'!E414," ",'2.Census &amp; Reference Benchmarks'!F414), "")</f>
        <v/>
      </c>
      <c r="B411" s="168" t="str">
        <f>IF('2.Census &amp; Reference Benchmarks'!D414 &lt;&gt; "", '2.Census &amp; Reference Benchmarks'!D414,"")</f>
        <v/>
      </c>
      <c r="C411" s="2">
        <f>IFERROR(MIN( 46154,IF(AND('5. Wage &amp; FTE Reductions'!S414 &lt;&gt; "",C410 &lt;&gt; ""),'5. Wage &amp; FTE Reductions'!S414, "")),"")</f>
        <v>0</v>
      </c>
      <c r="D411" s="4">
        <f>IF(AND('5. Wage &amp; FTE Reductions'!AZ414 &lt;&gt; "", D410 &lt;&gt; ""),'5. Wage &amp; FTE Reductions'!AZ414, "")</f>
        <v>0</v>
      </c>
      <c r="E411" s="5">
        <f>IF(AND('5. Wage &amp; FTE Reductions'!X414 &lt;&gt; "", E410 &lt;&gt; ""),'5. Wage &amp; FTE Reductions'!X414,"")</f>
        <v>0</v>
      </c>
      <c r="F411" s="3" t="str">
        <f>IF('2.Census &amp; Reference Benchmarks'!T414 = "", "",'2.Census &amp; Reference Benchmarks'!T414)</f>
        <v/>
      </c>
    </row>
    <row r="412" spans="1:6" x14ac:dyDescent="0.25">
      <c r="A412" s="51" t="str">
        <f>IF('2.Census &amp; Reference Benchmarks'!E415&lt;&gt;"",_xlfn.CONCAT('2.Census &amp; Reference Benchmarks'!E415," ",'2.Census &amp; Reference Benchmarks'!F415), "")</f>
        <v/>
      </c>
      <c r="B412" s="168" t="str">
        <f>IF('2.Census &amp; Reference Benchmarks'!D415 &lt;&gt; "", '2.Census &amp; Reference Benchmarks'!D415,"")</f>
        <v/>
      </c>
      <c r="C412" s="2">
        <f>IFERROR(MIN( 46154,IF(AND('5. Wage &amp; FTE Reductions'!S415 &lt;&gt; "",C411 &lt;&gt; ""),'5. Wage &amp; FTE Reductions'!S415, "")),"")</f>
        <v>0</v>
      </c>
      <c r="D412" s="4">
        <f>IF(AND('5. Wage &amp; FTE Reductions'!AZ415 &lt;&gt; "", D411 &lt;&gt; ""),'5. Wage &amp; FTE Reductions'!AZ415, "")</f>
        <v>0</v>
      </c>
      <c r="E412" s="5">
        <f>IF(AND('5. Wage &amp; FTE Reductions'!X415 &lt;&gt; "", E411 &lt;&gt; ""),'5. Wage &amp; FTE Reductions'!X415,"")</f>
        <v>0</v>
      </c>
      <c r="F412" s="3" t="str">
        <f>IF('2.Census &amp; Reference Benchmarks'!T415 = "", "",'2.Census &amp; Reference Benchmarks'!T415)</f>
        <v/>
      </c>
    </row>
    <row r="413" spans="1:6" x14ac:dyDescent="0.25">
      <c r="A413" s="51" t="str">
        <f>IF('2.Census &amp; Reference Benchmarks'!E416&lt;&gt;"",_xlfn.CONCAT('2.Census &amp; Reference Benchmarks'!E416," ",'2.Census &amp; Reference Benchmarks'!F416), "")</f>
        <v/>
      </c>
      <c r="B413" s="168" t="str">
        <f>IF('2.Census &amp; Reference Benchmarks'!D416 &lt;&gt; "", '2.Census &amp; Reference Benchmarks'!D416,"")</f>
        <v/>
      </c>
      <c r="C413" s="2">
        <f>IFERROR(MIN( 46154,IF(AND('5. Wage &amp; FTE Reductions'!S416 &lt;&gt; "",C412 &lt;&gt; ""),'5. Wage &amp; FTE Reductions'!S416, "")),"")</f>
        <v>0</v>
      </c>
      <c r="D413" s="4">
        <f>IF(AND('5. Wage &amp; FTE Reductions'!AZ416 &lt;&gt; "", D412 &lt;&gt; ""),'5. Wage &amp; FTE Reductions'!AZ416, "")</f>
        <v>0</v>
      </c>
      <c r="E413" s="5">
        <f>IF(AND('5. Wage &amp; FTE Reductions'!X416 &lt;&gt; "", E412 &lt;&gt; ""),'5. Wage &amp; FTE Reductions'!X416,"")</f>
        <v>0</v>
      </c>
      <c r="F413" s="3" t="str">
        <f>IF('2.Census &amp; Reference Benchmarks'!T416 = "", "",'2.Census &amp; Reference Benchmarks'!T416)</f>
        <v/>
      </c>
    </row>
    <row r="414" spans="1:6" x14ac:dyDescent="0.25">
      <c r="A414" s="51" t="str">
        <f>IF('2.Census &amp; Reference Benchmarks'!E417&lt;&gt;"",_xlfn.CONCAT('2.Census &amp; Reference Benchmarks'!E417," ",'2.Census &amp; Reference Benchmarks'!F417), "")</f>
        <v/>
      </c>
      <c r="B414" s="168" t="str">
        <f>IF('2.Census &amp; Reference Benchmarks'!D417 &lt;&gt; "", '2.Census &amp; Reference Benchmarks'!D417,"")</f>
        <v/>
      </c>
      <c r="C414" s="2">
        <f>IFERROR(MIN( 46154,IF(AND('5. Wage &amp; FTE Reductions'!S417 &lt;&gt; "",C413 &lt;&gt; ""),'5. Wage &amp; FTE Reductions'!S417, "")),"")</f>
        <v>0</v>
      </c>
      <c r="D414" s="4">
        <f>IF(AND('5. Wage &amp; FTE Reductions'!AZ417 &lt;&gt; "", D413 &lt;&gt; ""),'5. Wage &amp; FTE Reductions'!AZ417, "")</f>
        <v>0</v>
      </c>
      <c r="E414" s="5">
        <f>IF(AND('5. Wage &amp; FTE Reductions'!X417 &lt;&gt; "", E413 &lt;&gt; ""),'5. Wage &amp; FTE Reductions'!X417,"")</f>
        <v>0</v>
      </c>
      <c r="F414" s="3" t="str">
        <f>IF('2.Census &amp; Reference Benchmarks'!T417 = "", "",'2.Census &amp; Reference Benchmarks'!T417)</f>
        <v/>
      </c>
    </row>
    <row r="415" spans="1:6" x14ac:dyDescent="0.25">
      <c r="A415" s="51" t="str">
        <f>IF('2.Census &amp; Reference Benchmarks'!E418&lt;&gt;"",_xlfn.CONCAT('2.Census &amp; Reference Benchmarks'!E418," ",'2.Census &amp; Reference Benchmarks'!F418), "")</f>
        <v/>
      </c>
      <c r="B415" s="168" t="str">
        <f>IF('2.Census &amp; Reference Benchmarks'!D418 &lt;&gt; "", '2.Census &amp; Reference Benchmarks'!D418,"")</f>
        <v/>
      </c>
      <c r="C415" s="2">
        <f>IFERROR(MIN( 46154,IF(AND('5. Wage &amp; FTE Reductions'!S418 &lt;&gt; "",C414 &lt;&gt; ""),'5. Wage &amp; FTE Reductions'!S418, "")),"")</f>
        <v>0</v>
      </c>
      <c r="D415" s="4">
        <f>IF(AND('5. Wage &amp; FTE Reductions'!AZ418 &lt;&gt; "", D414 &lt;&gt; ""),'5. Wage &amp; FTE Reductions'!AZ418, "")</f>
        <v>0</v>
      </c>
      <c r="E415" s="5">
        <f>IF(AND('5. Wage &amp; FTE Reductions'!X418 &lt;&gt; "", E414 &lt;&gt; ""),'5. Wage &amp; FTE Reductions'!X418,"")</f>
        <v>0</v>
      </c>
      <c r="F415" s="3" t="str">
        <f>IF('2.Census &amp; Reference Benchmarks'!T418 = "", "",'2.Census &amp; Reference Benchmarks'!T418)</f>
        <v/>
      </c>
    </row>
    <row r="416" spans="1:6" x14ac:dyDescent="0.25">
      <c r="A416" s="51" t="str">
        <f>IF('2.Census &amp; Reference Benchmarks'!E419&lt;&gt;"",_xlfn.CONCAT('2.Census &amp; Reference Benchmarks'!E419," ",'2.Census &amp; Reference Benchmarks'!F419), "")</f>
        <v/>
      </c>
      <c r="B416" s="168" t="str">
        <f>IF('2.Census &amp; Reference Benchmarks'!D419 &lt;&gt; "", '2.Census &amp; Reference Benchmarks'!D419,"")</f>
        <v/>
      </c>
      <c r="C416" s="2">
        <f>IFERROR(MIN( 46154,IF(AND('5. Wage &amp; FTE Reductions'!S419 &lt;&gt; "",C415 &lt;&gt; ""),'5. Wage &amp; FTE Reductions'!S419, "")),"")</f>
        <v>0</v>
      </c>
      <c r="D416" s="4">
        <f>IF(AND('5. Wage &amp; FTE Reductions'!AZ419 &lt;&gt; "", D415 &lt;&gt; ""),'5. Wage &amp; FTE Reductions'!AZ419, "")</f>
        <v>0</v>
      </c>
      <c r="E416" s="5">
        <f>IF(AND('5. Wage &amp; FTE Reductions'!X419 &lt;&gt; "", E415 &lt;&gt; ""),'5. Wage &amp; FTE Reductions'!X419,"")</f>
        <v>0</v>
      </c>
      <c r="F416" s="3" t="str">
        <f>IF('2.Census &amp; Reference Benchmarks'!T419 = "", "",'2.Census &amp; Reference Benchmarks'!T419)</f>
        <v/>
      </c>
    </row>
    <row r="417" spans="1:6" x14ac:dyDescent="0.25">
      <c r="A417" s="51" t="str">
        <f>IF('2.Census &amp; Reference Benchmarks'!E420&lt;&gt;"",_xlfn.CONCAT('2.Census &amp; Reference Benchmarks'!E420," ",'2.Census &amp; Reference Benchmarks'!F420), "")</f>
        <v/>
      </c>
      <c r="B417" s="168" t="str">
        <f>IF('2.Census &amp; Reference Benchmarks'!D420 &lt;&gt; "", '2.Census &amp; Reference Benchmarks'!D420,"")</f>
        <v/>
      </c>
      <c r="C417" s="2">
        <f>IFERROR(MIN( 46154,IF(AND('5. Wage &amp; FTE Reductions'!S420 &lt;&gt; "",C416 &lt;&gt; ""),'5. Wage &amp; FTE Reductions'!S420, "")),"")</f>
        <v>0</v>
      </c>
      <c r="D417" s="4">
        <f>IF(AND('5. Wage &amp; FTE Reductions'!AZ420 &lt;&gt; "", D416 &lt;&gt; ""),'5. Wage &amp; FTE Reductions'!AZ420, "")</f>
        <v>0</v>
      </c>
      <c r="E417" s="5">
        <f>IF(AND('5. Wage &amp; FTE Reductions'!X420 &lt;&gt; "", E416 &lt;&gt; ""),'5. Wage &amp; FTE Reductions'!X420,"")</f>
        <v>0</v>
      </c>
      <c r="F417" s="3" t="str">
        <f>IF('2.Census &amp; Reference Benchmarks'!T420 = "", "",'2.Census &amp; Reference Benchmarks'!T420)</f>
        <v/>
      </c>
    </row>
    <row r="418" spans="1:6" x14ac:dyDescent="0.25">
      <c r="A418" s="51" t="str">
        <f>IF('2.Census &amp; Reference Benchmarks'!E421&lt;&gt;"",_xlfn.CONCAT('2.Census &amp; Reference Benchmarks'!E421," ",'2.Census &amp; Reference Benchmarks'!F421), "")</f>
        <v/>
      </c>
      <c r="B418" s="168" t="str">
        <f>IF('2.Census &amp; Reference Benchmarks'!D421 &lt;&gt; "", '2.Census &amp; Reference Benchmarks'!D421,"")</f>
        <v/>
      </c>
      <c r="C418" s="2">
        <f>IFERROR(MIN( 46154,IF(AND('5. Wage &amp; FTE Reductions'!S421 &lt;&gt; "",C417 &lt;&gt; ""),'5. Wage &amp; FTE Reductions'!S421, "")),"")</f>
        <v>0</v>
      </c>
      <c r="D418" s="4">
        <f>IF(AND('5. Wage &amp; FTE Reductions'!AZ421 &lt;&gt; "", D417 &lt;&gt; ""),'5. Wage &amp; FTE Reductions'!AZ421, "")</f>
        <v>0</v>
      </c>
      <c r="E418" s="5">
        <f>IF(AND('5. Wage &amp; FTE Reductions'!X421 &lt;&gt; "", E417 &lt;&gt; ""),'5. Wage &amp; FTE Reductions'!X421,"")</f>
        <v>0</v>
      </c>
      <c r="F418" s="3" t="str">
        <f>IF('2.Census &amp; Reference Benchmarks'!T421 = "", "",'2.Census &amp; Reference Benchmarks'!T421)</f>
        <v/>
      </c>
    </row>
    <row r="419" spans="1:6" x14ac:dyDescent="0.25">
      <c r="A419" s="51" t="str">
        <f>IF('2.Census &amp; Reference Benchmarks'!E422&lt;&gt;"",_xlfn.CONCAT('2.Census &amp; Reference Benchmarks'!E422," ",'2.Census &amp; Reference Benchmarks'!F422), "")</f>
        <v/>
      </c>
      <c r="B419" s="168" t="str">
        <f>IF('2.Census &amp; Reference Benchmarks'!D422 &lt;&gt; "", '2.Census &amp; Reference Benchmarks'!D422,"")</f>
        <v/>
      </c>
      <c r="C419" s="2">
        <f>IFERROR(MIN( 46154,IF(AND('5. Wage &amp; FTE Reductions'!S422 &lt;&gt; "",C418 &lt;&gt; ""),'5. Wage &amp; FTE Reductions'!S422, "")),"")</f>
        <v>0</v>
      </c>
      <c r="D419" s="4">
        <f>IF(AND('5. Wage &amp; FTE Reductions'!AZ422 &lt;&gt; "", D418 &lt;&gt; ""),'5. Wage &amp; FTE Reductions'!AZ422, "")</f>
        <v>0</v>
      </c>
      <c r="E419" s="5">
        <f>IF(AND('5. Wage &amp; FTE Reductions'!X422 &lt;&gt; "", E418 &lt;&gt; ""),'5. Wage &amp; FTE Reductions'!X422,"")</f>
        <v>0</v>
      </c>
      <c r="F419" s="3" t="str">
        <f>IF('2.Census &amp; Reference Benchmarks'!T422 = "", "",'2.Census &amp; Reference Benchmarks'!T422)</f>
        <v/>
      </c>
    </row>
    <row r="420" spans="1:6" x14ac:dyDescent="0.25">
      <c r="A420" s="51" t="str">
        <f>IF('2.Census &amp; Reference Benchmarks'!E423&lt;&gt;"",_xlfn.CONCAT('2.Census &amp; Reference Benchmarks'!E423," ",'2.Census &amp; Reference Benchmarks'!F423), "")</f>
        <v/>
      </c>
      <c r="B420" s="168" t="str">
        <f>IF('2.Census &amp; Reference Benchmarks'!D423 &lt;&gt; "", '2.Census &amp; Reference Benchmarks'!D423,"")</f>
        <v/>
      </c>
      <c r="C420" s="2">
        <f>IFERROR(MIN( 46154,IF(AND('5. Wage &amp; FTE Reductions'!S423 &lt;&gt; "",C419 &lt;&gt; ""),'5. Wage &amp; FTE Reductions'!S423, "")),"")</f>
        <v>0</v>
      </c>
      <c r="D420" s="4">
        <f>IF(AND('5. Wage &amp; FTE Reductions'!AZ423 &lt;&gt; "", D419 &lt;&gt; ""),'5. Wage &amp; FTE Reductions'!AZ423, "")</f>
        <v>0</v>
      </c>
      <c r="E420" s="5">
        <f>IF(AND('5. Wage &amp; FTE Reductions'!X423 &lt;&gt; "", E419 &lt;&gt; ""),'5. Wage &amp; FTE Reductions'!X423,"")</f>
        <v>0</v>
      </c>
      <c r="F420" s="3" t="str">
        <f>IF('2.Census &amp; Reference Benchmarks'!T423 = "", "",'2.Census &amp; Reference Benchmarks'!T423)</f>
        <v/>
      </c>
    </row>
    <row r="421" spans="1:6" x14ac:dyDescent="0.25">
      <c r="A421" s="51" t="str">
        <f>IF('2.Census &amp; Reference Benchmarks'!E424&lt;&gt;"",_xlfn.CONCAT('2.Census &amp; Reference Benchmarks'!E424," ",'2.Census &amp; Reference Benchmarks'!F424), "")</f>
        <v/>
      </c>
      <c r="B421" s="168" t="str">
        <f>IF('2.Census &amp; Reference Benchmarks'!D424 &lt;&gt; "", '2.Census &amp; Reference Benchmarks'!D424,"")</f>
        <v/>
      </c>
      <c r="C421" s="2">
        <f>IFERROR(MIN( 46154,IF(AND('5. Wage &amp; FTE Reductions'!S424 &lt;&gt; "",C420 &lt;&gt; ""),'5. Wage &amp; FTE Reductions'!S424, "")),"")</f>
        <v>0</v>
      </c>
      <c r="D421" s="4">
        <f>IF(AND('5. Wage &amp; FTE Reductions'!AZ424 &lt;&gt; "", D420 &lt;&gt; ""),'5. Wage &amp; FTE Reductions'!AZ424, "")</f>
        <v>0</v>
      </c>
      <c r="E421" s="5">
        <f>IF(AND('5. Wage &amp; FTE Reductions'!X424 &lt;&gt; "", E420 &lt;&gt; ""),'5. Wage &amp; FTE Reductions'!X424,"")</f>
        <v>0</v>
      </c>
      <c r="F421" s="3" t="str">
        <f>IF('2.Census &amp; Reference Benchmarks'!T424 = "", "",'2.Census &amp; Reference Benchmarks'!T424)</f>
        <v/>
      </c>
    </row>
    <row r="422" spans="1:6" x14ac:dyDescent="0.25">
      <c r="A422" s="51" t="str">
        <f>IF('2.Census &amp; Reference Benchmarks'!E425&lt;&gt;"",_xlfn.CONCAT('2.Census &amp; Reference Benchmarks'!E425," ",'2.Census &amp; Reference Benchmarks'!F425), "")</f>
        <v/>
      </c>
      <c r="B422" s="168" t="str">
        <f>IF('2.Census &amp; Reference Benchmarks'!D425 &lt;&gt; "", '2.Census &amp; Reference Benchmarks'!D425,"")</f>
        <v/>
      </c>
      <c r="C422" s="2">
        <f>IFERROR(MIN( 46154,IF(AND('5. Wage &amp; FTE Reductions'!S425 &lt;&gt; "",C421 &lt;&gt; ""),'5. Wage &amp; FTE Reductions'!S425, "")),"")</f>
        <v>0</v>
      </c>
      <c r="D422" s="4">
        <f>IF(AND('5. Wage &amp; FTE Reductions'!AZ425 &lt;&gt; "", D421 &lt;&gt; ""),'5. Wage &amp; FTE Reductions'!AZ425, "")</f>
        <v>0</v>
      </c>
      <c r="E422" s="5">
        <f>IF(AND('5. Wage &amp; FTE Reductions'!X425 &lt;&gt; "", E421 &lt;&gt; ""),'5. Wage &amp; FTE Reductions'!X425,"")</f>
        <v>0</v>
      </c>
      <c r="F422" s="3" t="str">
        <f>IF('2.Census &amp; Reference Benchmarks'!T425 = "", "",'2.Census &amp; Reference Benchmarks'!T425)</f>
        <v/>
      </c>
    </row>
    <row r="423" spans="1:6" x14ac:dyDescent="0.25">
      <c r="A423" s="51" t="str">
        <f>IF('2.Census &amp; Reference Benchmarks'!E426&lt;&gt;"",_xlfn.CONCAT('2.Census &amp; Reference Benchmarks'!E426," ",'2.Census &amp; Reference Benchmarks'!F426), "")</f>
        <v/>
      </c>
      <c r="B423" s="168" t="str">
        <f>IF('2.Census &amp; Reference Benchmarks'!D426 &lt;&gt; "", '2.Census &amp; Reference Benchmarks'!D426,"")</f>
        <v/>
      </c>
      <c r="C423" s="2">
        <f>IFERROR(MIN( 46154,IF(AND('5. Wage &amp; FTE Reductions'!S426 &lt;&gt; "",C422 &lt;&gt; ""),'5. Wage &amp; FTE Reductions'!S426, "")),"")</f>
        <v>0</v>
      </c>
      <c r="D423" s="4">
        <f>IF(AND('5. Wage &amp; FTE Reductions'!AZ426 &lt;&gt; "", D422 &lt;&gt; ""),'5. Wage &amp; FTE Reductions'!AZ426, "")</f>
        <v>0</v>
      </c>
      <c r="E423" s="5">
        <f>IF(AND('5. Wage &amp; FTE Reductions'!X426 &lt;&gt; "", E422 &lt;&gt; ""),'5. Wage &amp; FTE Reductions'!X426,"")</f>
        <v>0</v>
      </c>
      <c r="F423" s="3" t="str">
        <f>IF('2.Census &amp; Reference Benchmarks'!T426 = "", "",'2.Census &amp; Reference Benchmarks'!T426)</f>
        <v/>
      </c>
    </row>
    <row r="424" spans="1:6" x14ac:dyDescent="0.25">
      <c r="A424" s="51" t="str">
        <f>IF('2.Census &amp; Reference Benchmarks'!E427&lt;&gt;"",_xlfn.CONCAT('2.Census &amp; Reference Benchmarks'!E427," ",'2.Census &amp; Reference Benchmarks'!F427), "")</f>
        <v/>
      </c>
      <c r="B424" s="168" t="str">
        <f>IF('2.Census &amp; Reference Benchmarks'!D427 &lt;&gt; "", '2.Census &amp; Reference Benchmarks'!D427,"")</f>
        <v/>
      </c>
      <c r="C424" s="2">
        <f>IFERROR(MIN( 46154,IF(AND('5. Wage &amp; FTE Reductions'!S427 &lt;&gt; "",C423 &lt;&gt; ""),'5. Wage &amp; FTE Reductions'!S427, "")),"")</f>
        <v>0</v>
      </c>
      <c r="D424" s="4">
        <f>IF(AND('5. Wage &amp; FTE Reductions'!AZ427 &lt;&gt; "", D423 &lt;&gt; ""),'5. Wage &amp; FTE Reductions'!AZ427, "")</f>
        <v>0</v>
      </c>
      <c r="E424" s="5">
        <f>IF(AND('5. Wage &amp; FTE Reductions'!X427 &lt;&gt; "", E423 &lt;&gt; ""),'5. Wage &amp; FTE Reductions'!X427,"")</f>
        <v>0</v>
      </c>
      <c r="F424" s="3" t="str">
        <f>IF('2.Census &amp; Reference Benchmarks'!T427 = "", "",'2.Census &amp; Reference Benchmarks'!T427)</f>
        <v/>
      </c>
    </row>
    <row r="425" spans="1:6" x14ac:dyDescent="0.25">
      <c r="A425" s="51" t="str">
        <f>IF('2.Census &amp; Reference Benchmarks'!E428&lt;&gt;"",_xlfn.CONCAT('2.Census &amp; Reference Benchmarks'!E428," ",'2.Census &amp; Reference Benchmarks'!F428), "")</f>
        <v/>
      </c>
      <c r="B425" s="168" t="str">
        <f>IF('2.Census &amp; Reference Benchmarks'!D428 &lt;&gt; "", '2.Census &amp; Reference Benchmarks'!D428,"")</f>
        <v/>
      </c>
      <c r="C425" s="2">
        <f>IFERROR(MIN( 46154,IF(AND('5. Wage &amp; FTE Reductions'!S428 &lt;&gt; "",C424 &lt;&gt; ""),'5. Wage &amp; FTE Reductions'!S428, "")),"")</f>
        <v>0</v>
      </c>
      <c r="D425" s="4">
        <f>IF(AND('5. Wage &amp; FTE Reductions'!AZ428 &lt;&gt; "", D424 &lt;&gt; ""),'5. Wage &amp; FTE Reductions'!AZ428, "")</f>
        <v>0</v>
      </c>
      <c r="E425" s="5">
        <f>IF(AND('5. Wage &amp; FTE Reductions'!X428 &lt;&gt; "", E424 &lt;&gt; ""),'5. Wage &amp; FTE Reductions'!X428,"")</f>
        <v>0</v>
      </c>
      <c r="F425" s="3" t="str">
        <f>IF('2.Census &amp; Reference Benchmarks'!T428 = "", "",'2.Census &amp; Reference Benchmarks'!T428)</f>
        <v/>
      </c>
    </row>
    <row r="426" spans="1:6" x14ac:dyDescent="0.25">
      <c r="A426" s="51" t="str">
        <f>IF('2.Census &amp; Reference Benchmarks'!E429&lt;&gt;"",_xlfn.CONCAT('2.Census &amp; Reference Benchmarks'!E429," ",'2.Census &amp; Reference Benchmarks'!F429), "")</f>
        <v/>
      </c>
      <c r="B426" s="168" t="str">
        <f>IF('2.Census &amp; Reference Benchmarks'!D429 &lt;&gt; "", '2.Census &amp; Reference Benchmarks'!D429,"")</f>
        <v/>
      </c>
      <c r="C426" s="2">
        <f>IFERROR(MIN( 46154,IF(AND('5. Wage &amp; FTE Reductions'!S429 &lt;&gt; "",C425 &lt;&gt; ""),'5. Wage &amp; FTE Reductions'!S429, "")),"")</f>
        <v>0</v>
      </c>
      <c r="D426" s="4">
        <f>IF(AND('5. Wage &amp; FTE Reductions'!AZ429 &lt;&gt; "", D425 &lt;&gt; ""),'5. Wage &amp; FTE Reductions'!AZ429, "")</f>
        <v>0</v>
      </c>
      <c r="E426" s="5">
        <f>IF(AND('5. Wage &amp; FTE Reductions'!X429 &lt;&gt; "", E425 &lt;&gt; ""),'5. Wage &amp; FTE Reductions'!X429,"")</f>
        <v>0</v>
      </c>
      <c r="F426" s="3" t="str">
        <f>IF('2.Census &amp; Reference Benchmarks'!T429 = "", "",'2.Census &amp; Reference Benchmarks'!T429)</f>
        <v/>
      </c>
    </row>
    <row r="427" spans="1:6" x14ac:dyDescent="0.25">
      <c r="A427" s="51" t="str">
        <f>IF('2.Census &amp; Reference Benchmarks'!E430&lt;&gt;"",_xlfn.CONCAT('2.Census &amp; Reference Benchmarks'!E430," ",'2.Census &amp; Reference Benchmarks'!F430), "")</f>
        <v/>
      </c>
      <c r="B427" s="168" t="str">
        <f>IF('2.Census &amp; Reference Benchmarks'!D430 &lt;&gt; "", '2.Census &amp; Reference Benchmarks'!D430,"")</f>
        <v/>
      </c>
      <c r="C427" s="2">
        <f>IFERROR(MIN( 46154,IF(AND('5. Wage &amp; FTE Reductions'!S430 &lt;&gt; "",C426 &lt;&gt; ""),'5. Wage &amp; FTE Reductions'!S430, "")),"")</f>
        <v>0</v>
      </c>
      <c r="D427" s="4">
        <f>IF(AND('5. Wage &amp; FTE Reductions'!AZ430 &lt;&gt; "", D426 &lt;&gt; ""),'5. Wage &amp; FTE Reductions'!AZ430, "")</f>
        <v>0</v>
      </c>
      <c r="E427" s="5">
        <f>IF(AND('5. Wage &amp; FTE Reductions'!X430 &lt;&gt; "", E426 &lt;&gt; ""),'5. Wage &amp; FTE Reductions'!X430,"")</f>
        <v>0</v>
      </c>
      <c r="F427" s="3" t="str">
        <f>IF('2.Census &amp; Reference Benchmarks'!T430 = "", "",'2.Census &amp; Reference Benchmarks'!T430)</f>
        <v/>
      </c>
    </row>
    <row r="428" spans="1:6" x14ac:dyDescent="0.25">
      <c r="A428" s="51" t="str">
        <f>IF('2.Census &amp; Reference Benchmarks'!E431&lt;&gt;"",_xlfn.CONCAT('2.Census &amp; Reference Benchmarks'!E431," ",'2.Census &amp; Reference Benchmarks'!F431), "")</f>
        <v/>
      </c>
      <c r="B428" s="168" t="str">
        <f>IF('2.Census &amp; Reference Benchmarks'!D431 &lt;&gt; "", '2.Census &amp; Reference Benchmarks'!D431,"")</f>
        <v/>
      </c>
      <c r="C428" s="2">
        <f>IFERROR(MIN( 46154,IF(AND('5. Wage &amp; FTE Reductions'!S431 &lt;&gt; "",C427 &lt;&gt; ""),'5. Wage &amp; FTE Reductions'!S431, "")),"")</f>
        <v>0</v>
      </c>
      <c r="D428" s="4">
        <f>IF(AND('5. Wage &amp; FTE Reductions'!AZ431 &lt;&gt; "", D427 &lt;&gt; ""),'5. Wage &amp; FTE Reductions'!AZ431, "")</f>
        <v>0</v>
      </c>
      <c r="E428" s="5">
        <f>IF(AND('5. Wage &amp; FTE Reductions'!X431 &lt;&gt; "", E427 &lt;&gt; ""),'5. Wage &amp; FTE Reductions'!X431,"")</f>
        <v>0</v>
      </c>
      <c r="F428" s="3" t="str">
        <f>IF('2.Census &amp; Reference Benchmarks'!T431 = "", "",'2.Census &amp; Reference Benchmarks'!T431)</f>
        <v/>
      </c>
    </row>
    <row r="429" spans="1:6" x14ac:dyDescent="0.25">
      <c r="A429" s="51" t="str">
        <f>IF('2.Census &amp; Reference Benchmarks'!E432&lt;&gt;"",_xlfn.CONCAT('2.Census &amp; Reference Benchmarks'!E432," ",'2.Census &amp; Reference Benchmarks'!F432), "")</f>
        <v/>
      </c>
      <c r="B429" s="168" t="str">
        <f>IF('2.Census &amp; Reference Benchmarks'!D432 &lt;&gt; "", '2.Census &amp; Reference Benchmarks'!D432,"")</f>
        <v/>
      </c>
      <c r="C429" s="2">
        <f>IFERROR(MIN( 46154,IF(AND('5. Wage &amp; FTE Reductions'!S432 &lt;&gt; "",C428 &lt;&gt; ""),'5. Wage &amp; FTE Reductions'!S432, "")),"")</f>
        <v>0</v>
      </c>
      <c r="D429" s="4">
        <f>IF(AND('5. Wage &amp; FTE Reductions'!AZ432 &lt;&gt; "", D428 &lt;&gt; ""),'5. Wage &amp; FTE Reductions'!AZ432, "")</f>
        <v>0</v>
      </c>
      <c r="E429" s="5">
        <f>IF(AND('5. Wage &amp; FTE Reductions'!X432 &lt;&gt; "", E428 &lt;&gt; ""),'5. Wage &amp; FTE Reductions'!X432,"")</f>
        <v>0</v>
      </c>
      <c r="F429" s="3" t="str">
        <f>IF('2.Census &amp; Reference Benchmarks'!T432 = "", "",'2.Census &amp; Reference Benchmarks'!T432)</f>
        <v/>
      </c>
    </row>
    <row r="430" spans="1:6" x14ac:dyDescent="0.25">
      <c r="A430" s="51" t="str">
        <f>IF('2.Census &amp; Reference Benchmarks'!E433&lt;&gt;"",_xlfn.CONCAT('2.Census &amp; Reference Benchmarks'!E433," ",'2.Census &amp; Reference Benchmarks'!F433), "")</f>
        <v/>
      </c>
      <c r="B430" s="168" t="str">
        <f>IF('2.Census &amp; Reference Benchmarks'!D433 &lt;&gt; "", '2.Census &amp; Reference Benchmarks'!D433,"")</f>
        <v/>
      </c>
      <c r="C430" s="2">
        <f>IFERROR(MIN( 46154,IF(AND('5. Wage &amp; FTE Reductions'!S433 &lt;&gt; "",C429 &lt;&gt; ""),'5. Wage &amp; FTE Reductions'!S433, "")),"")</f>
        <v>0</v>
      </c>
      <c r="D430" s="4">
        <f>IF(AND('5. Wage &amp; FTE Reductions'!AZ433 &lt;&gt; "", D429 &lt;&gt; ""),'5. Wage &amp; FTE Reductions'!AZ433, "")</f>
        <v>0</v>
      </c>
      <c r="E430" s="5">
        <f>IF(AND('5. Wage &amp; FTE Reductions'!X433 &lt;&gt; "", E429 &lt;&gt; ""),'5. Wage &amp; FTE Reductions'!X433,"")</f>
        <v>0</v>
      </c>
      <c r="F430" s="3" t="str">
        <f>IF('2.Census &amp; Reference Benchmarks'!T433 = "", "",'2.Census &amp; Reference Benchmarks'!T433)</f>
        <v/>
      </c>
    </row>
    <row r="431" spans="1:6" x14ac:dyDescent="0.25">
      <c r="A431" s="51" t="str">
        <f>IF('2.Census &amp; Reference Benchmarks'!E434&lt;&gt;"",_xlfn.CONCAT('2.Census &amp; Reference Benchmarks'!E434," ",'2.Census &amp; Reference Benchmarks'!F434), "")</f>
        <v/>
      </c>
      <c r="B431" s="168" t="str">
        <f>IF('2.Census &amp; Reference Benchmarks'!D434 &lt;&gt; "", '2.Census &amp; Reference Benchmarks'!D434,"")</f>
        <v/>
      </c>
      <c r="C431" s="2">
        <f>IFERROR(MIN( 46154,IF(AND('5. Wage &amp; FTE Reductions'!S434 &lt;&gt; "",C430 &lt;&gt; ""),'5. Wage &amp; FTE Reductions'!S434, "")),"")</f>
        <v>0</v>
      </c>
      <c r="D431" s="4">
        <f>IF(AND('5. Wage &amp; FTE Reductions'!AZ434 &lt;&gt; "", D430 &lt;&gt; ""),'5. Wage &amp; FTE Reductions'!AZ434, "")</f>
        <v>0</v>
      </c>
      <c r="E431" s="5">
        <f>IF(AND('5. Wage &amp; FTE Reductions'!X434 &lt;&gt; "", E430 &lt;&gt; ""),'5. Wage &amp; FTE Reductions'!X434,"")</f>
        <v>0</v>
      </c>
      <c r="F431" s="3" t="str">
        <f>IF('2.Census &amp; Reference Benchmarks'!T434 = "", "",'2.Census &amp; Reference Benchmarks'!T434)</f>
        <v/>
      </c>
    </row>
    <row r="432" spans="1:6" x14ac:dyDescent="0.25">
      <c r="A432" s="51" t="str">
        <f>IF('2.Census &amp; Reference Benchmarks'!E435&lt;&gt;"",_xlfn.CONCAT('2.Census &amp; Reference Benchmarks'!E435," ",'2.Census &amp; Reference Benchmarks'!F435), "")</f>
        <v/>
      </c>
      <c r="B432" s="168" t="str">
        <f>IF('2.Census &amp; Reference Benchmarks'!D435 &lt;&gt; "", '2.Census &amp; Reference Benchmarks'!D435,"")</f>
        <v/>
      </c>
      <c r="C432" s="2">
        <f>IFERROR(MIN( 46154,IF(AND('5. Wage &amp; FTE Reductions'!S435 &lt;&gt; "",C431 &lt;&gt; ""),'5. Wage &amp; FTE Reductions'!S435, "")),"")</f>
        <v>0</v>
      </c>
      <c r="D432" s="4">
        <f>IF(AND('5. Wage &amp; FTE Reductions'!AZ435 &lt;&gt; "", D431 &lt;&gt; ""),'5. Wage &amp; FTE Reductions'!AZ435, "")</f>
        <v>0</v>
      </c>
      <c r="E432" s="5">
        <f>IF(AND('5. Wage &amp; FTE Reductions'!X435 &lt;&gt; "", E431 &lt;&gt; ""),'5. Wage &amp; FTE Reductions'!X435,"")</f>
        <v>0</v>
      </c>
      <c r="F432" s="3" t="str">
        <f>IF('2.Census &amp; Reference Benchmarks'!T435 = "", "",'2.Census &amp; Reference Benchmarks'!T435)</f>
        <v/>
      </c>
    </row>
    <row r="433" spans="1:6" x14ac:dyDescent="0.25">
      <c r="A433" s="51" t="str">
        <f>IF('2.Census &amp; Reference Benchmarks'!E436&lt;&gt;"",_xlfn.CONCAT('2.Census &amp; Reference Benchmarks'!E436," ",'2.Census &amp; Reference Benchmarks'!F436), "")</f>
        <v/>
      </c>
      <c r="B433" s="168" t="str">
        <f>IF('2.Census &amp; Reference Benchmarks'!D436 &lt;&gt; "", '2.Census &amp; Reference Benchmarks'!D436,"")</f>
        <v/>
      </c>
      <c r="C433" s="2">
        <f>IFERROR(MIN( 46154,IF(AND('5. Wage &amp; FTE Reductions'!S436 &lt;&gt; "",C432 &lt;&gt; ""),'5. Wage &amp; FTE Reductions'!S436, "")),"")</f>
        <v>0</v>
      </c>
      <c r="D433" s="4">
        <f>IF(AND('5. Wage &amp; FTE Reductions'!AZ436 &lt;&gt; "", D432 &lt;&gt; ""),'5. Wage &amp; FTE Reductions'!AZ436, "")</f>
        <v>0</v>
      </c>
      <c r="E433" s="5">
        <f>IF(AND('5. Wage &amp; FTE Reductions'!X436 &lt;&gt; "", E432 &lt;&gt; ""),'5. Wage &amp; FTE Reductions'!X436,"")</f>
        <v>0</v>
      </c>
      <c r="F433" s="3" t="str">
        <f>IF('2.Census &amp; Reference Benchmarks'!T436 = "", "",'2.Census &amp; Reference Benchmarks'!T436)</f>
        <v/>
      </c>
    </row>
    <row r="434" spans="1:6" x14ac:dyDescent="0.25">
      <c r="A434" s="51" t="str">
        <f>IF('2.Census &amp; Reference Benchmarks'!E437&lt;&gt;"",_xlfn.CONCAT('2.Census &amp; Reference Benchmarks'!E437," ",'2.Census &amp; Reference Benchmarks'!F437), "")</f>
        <v/>
      </c>
      <c r="B434" s="168" t="str">
        <f>IF('2.Census &amp; Reference Benchmarks'!D437 &lt;&gt; "", '2.Census &amp; Reference Benchmarks'!D437,"")</f>
        <v/>
      </c>
      <c r="C434" s="2">
        <f>IFERROR(MIN( 46154,IF(AND('5. Wage &amp; FTE Reductions'!S437 &lt;&gt; "",C433 &lt;&gt; ""),'5. Wage &amp; FTE Reductions'!S437, "")),"")</f>
        <v>0</v>
      </c>
      <c r="D434" s="4">
        <f>IF(AND('5. Wage &amp; FTE Reductions'!AZ437 &lt;&gt; "", D433 &lt;&gt; ""),'5. Wage &amp; FTE Reductions'!AZ437, "")</f>
        <v>0</v>
      </c>
      <c r="E434" s="5">
        <f>IF(AND('5. Wage &amp; FTE Reductions'!X437 &lt;&gt; "", E433 &lt;&gt; ""),'5. Wage &amp; FTE Reductions'!X437,"")</f>
        <v>0</v>
      </c>
      <c r="F434" s="3" t="str">
        <f>IF('2.Census &amp; Reference Benchmarks'!T437 = "", "",'2.Census &amp; Reference Benchmarks'!T437)</f>
        <v/>
      </c>
    </row>
    <row r="435" spans="1:6" x14ac:dyDescent="0.25">
      <c r="A435" s="51" t="str">
        <f>IF('2.Census &amp; Reference Benchmarks'!E438&lt;&gt;"",_xlfn.CONCAT('2.Census &amp; Reference Benchmarks'!E438," ",'2.Census &amp; Reference Benchmarks'!F438), "")</f>
        <v/>
      </c>
      <c r="B435" s="168" t="str">
        <f>IF('2.Census &amp; Reference Benchmarks'!D438 &lt;&gt; "", '2.Census &amp; Reference Benchmarks'!D438,"")</f>
        <v/>
      </c>
      <c r="C435" s="2">
        <f>IFERROR(MIN( 46154,IF(AND('5. Wage &amp; FTE Reductions'!S438 &lt;&gt; "",C434 &lt;&gt; ""),'5. Wage &amp; FTE Reductions'!S438, "")),"")</f>
        <v>0</v>
      </c>
      <c r="D435" s="4">
        <f>IF(AND('5. Wage &amp; FTE Reductions'!AZ438 &lt;&gt; "", D434 &lt;&gt; ""),'5. Wage &amp; FTE Reductions'!AZ438, "")</f>
        <v>0</v>
      </c>
      <c r="E435" s="5">
        <f>IF(AND('5. Wage &amp; FTE Reductions'!X438 &lt;&gt; "", E434 &lt;&gt; ""),'5. Wage &amp; FTE Reductions'!X438,"")</f>
        <v>0</v>
      </c>
      <c r="F435" s="3" t="str">
        <f>IF('2.Census &amp; Reference Benchmarks'!T438 = "", "",'2.Census &amp; Reference Benchmarks'!T438)</f>
        <v/>
      </c>
    </row>
    <row r="436" spans="1:6" x14ac:dyDescent="0.25">
      <c r="A436" s="51" t="str">
        <f>IF('2.Census &amp; Reference Benchmarks'!E439&lt;&gt;"",_xlfn.CONCAT('2.Census &amp; Reference Benchmarks'!E439," ",'2.Census &amp; Reference Benchmarks'!F439), "")</f>
        <v/>
      </c>
      <c r="B436" s="168" t="str">
        <f>IF('2.Census &amp; Reference Benchmarks'!D439 &lt;&gt; "", '2.Census &amp; Reference Benchmarks'!D439,"")</f>
        <v/>
      </c>
      <c r="C436" s="2">
        <f>IFERROR(MIN( 46154,IF(AND('5. Wage &amp; FTE Reductions'!S439 &lt;&gt; "",C435 &lt;&gt; ""),'5. Wage &amp; FTE Reductions'!S439, "")),"")</f>
        <v>0</v>
      </c>
      <c r="D436" s="4">
        <f>IF(AND('5. Wage &amp; FTE Reductions'!AZ439 &lt;&gt; "", D435 &lt;&gt; ""),'5. Wage &amp; FTE Reductions'!AZ439, "")</f>
        <v>0</v>
      </c>
      <c r="E436" s="5">
        <f>IF(AND('5. Wage &amp; FTE Reductions'!X439 &lt;&gt; "", E435 &lt;&gt; ""),'5. Wage &amp; FTE Reductions'!X439,"")</f>
        <v>0</v>
      </c>
      <c r="F436" s="3" t="str">
        <f>IF('2.Census &amp; Reference Benchmarks'!T439 = "", "",'2.Census &amp; Reference Benchmarks'!T439)</f>
        <v/>
      </c>
    </row>
    <row r="437" spans="1:6" x14ac:dyDescent="0.25">
      <c r="A437" s="51" t="str">
        <f>IF('2.Census &amp; Reference Benchmarks'!E440&lt;&gt;"",_xlfn.CONCAT('2.Census &amp; Reference Benchmarks'!E440," ",'2.Census &amp; Reference Benchmarks'!F440), "")</f>
        <v/>
      </c>
      <c r="B437" s="168" t="str">
        <f>IF('2.Census &amp; Reference Benchmarks'!D440 &lt;&gt; "", '2.Census &amp; Reference Benchmarks'!D440,"")</f>
        <v/>
      </c>
      <c r="C437" s="2">
        <f>IFERROR(MIN( 46154,IF(AND('5. Wage &amp; FTE Reductions'!S440 &lt;&gt; "",C436 &lt;&gt; ""),'5. Wage &amp; FTE Reductions'!S440, "")),"")</f>
        <v>0</v>
      </c>
      <c r="D437" s="4">
        <f>IF(AND('5. Wage &amp; FTE Reductions'!AZ440 &lt;&gt; "", D436 &lt;&gt; ""),'5. Wage &amp; FTE Reductions'!AZ440, "")</f>
        <v>0</v>
      </c>
      <c r="E437" s="5">
        <f>IF(AND('5. Wage &amp; FTE Reductions'!X440 &lt;&gt; "", E436 &lt;&gt; ""),'5. Wage &amp; FTE Reductions'!X440,"")</f>
        <v>0</v>
      </c>
      <c r="F437" s="3" t="str">
        <f>IF('2.Census &amp; Reference Benchmarks'!T440 = "", "",'2.Census &amp; Reference Benchmarks'!T440)</f>
        <v/>
      </c>
    </row>
    <row r="438" spans="1:6" x14ac:dyDescent="0.25">
      <c r="A438" s="51" t="str">
        <f>IF('2.Census &amp; Reference Benchmarks'!E441&lt;&gt;"",_xlfn.CONCAT('2.Census &amp; Reference Benchmarks'!E441," ",'2.Census &amp; Reference Benchmarks'!F441), "")</f>
        <v/>
      </c>
      <c r="B438" s="168" t="str">
        <f>IF('2.Census &amp; Reference Benchmarks'!D441 &lt;&gt; "", '2.Census &amp; Reference Benchmarks'!D441,"")</f>
        <v/>
      </c>
      <c r="C438" s="2">
        <f>IFERROR(MIN( 46154,IF(AND('5. Wage &amp; FTE Reductions'!S441 &lt;&gt; "",C437 &lt;&gt; ""),'5. Wage &amp; FTE Reductions'!S441, "")),"")</f>
        <v>0</v>
      </c>
      <c r="D438" s="4">
        <f>IF(AND('5. Wage &amp; FTE Reductions'!AZ441 &lt;&gt; "", D437 &lt;&gt; ""),'5. Wage &amp; FTE Reductions'!AZ441, "")</f>
        <v>0</v>
      </c>
      <c r="E438" s="5">
        <f>IF(AND('5. Wage &amp; FTE Reductions'!X441 &lt;&gt; "", E437 &lt;&gt; ""),'5. Wage &amp; FTE Reductions'!X441,"")</f>
        <v>0</v>
      </c>
      <c r="F438" s="3" t="str">
        <f>IF('2.Census &amp; Reference Benchmarks'!T441 = "", "",'2.Census &amp; Reference Benchmarks'!T441)</f>
        <v/>
      </c>
    </row>
    <row r="439" spans="1:6" x14ac:dyDescent="0.25">
      <c r="A439" s="51" t="str">
        <f>IF('2.Census &amp; Reference Benchmarks'!E442&lt;&gt;"",_xlfn.CONCAT('2.Census &amp; Reference Benchmarks'!E442," ",'2.Census &amp; Reference Benchmarks'!F442), "")</f>
        <v/>
      </c>
      <c r="B439" s="168" t="str">
        <f>IF('2.Census &amp; Reference Benchmarks'!D442 &lt;&gt; "", '2.Census &amp; Reference Benchmarks'!D442,"")</f>
        <v/>
      </c>
      <c r="C439" s="2">
        <f>IFERROR(MIN( 46154,IF(AND('5. Wage &amp; FTE Reductions'!S442 &lt;&gt; "",C438 &lt;&gt; ""),'5. Wage &amp; FTE Reductions'!S442, "")),"")</f>
        <v>0</v>
      </c>
      <c r="D439" s="4">
        <f>IF(AND('5. Wage &amp; FTE Reductions'!AZ442 &lt;&gt; "", D438 &lt;&gt; ""),'5. Wage &amp; FTE Reductions'!AZ442, "")</f>
        <v>0</v>
      </c>
      <c r="E439" s="5">
        <f>IF(AND('5. Wage &amp; FTE Reductions'!X442 &lt;&gt; "", E438 &lt;&gt; ""),'5. Wage &amp; FTE Reductions'!X442,"")</f>
        <v>0</v>
      </c>
      <c r="F439" s="3" t="str">
        <f>IF('2.Census &amp; Reference Benchmarks'!T442 = "", "",'2.Census &amp; Reference Benchmarks'!T442)</f>
        <v/>
      </c>
    </row>
    <row r="440" spans="1:6" x14ac:dyDescent="0.25">
      <c r="A440" s="51" t="str">
        <f>IF('2.Census &amp; Reference Benchmarks'!E443&lt;&gt;"",_xlfn.CONCAT('2.Census &amp; Reference Benchmarks'!E443," ",'2.Census &amp; Reference Benchmarks'!F443), "")</f>
        <v/>
      </c>
      <c r="B440" s="168" t="str">
        <f>IF('2.Census &amp; Reference Benchmarks'!D443 &lt;&gt; "", '2.Census &amp; Reference Benchmarks'!D443,"")</f>
        <v/>
      </c>
      <c r="C440" s="2">
        <f>IFERROR(MIN( 46154,IF(AND('5. Wage &amp; FTE Reductions'!S443 &lt;&gt; "",C439 &lt;&gt; ""),'5. Wage &amp; FTE Reductions'!S443, "")),"")</f>
        <v>0</v>
      </c>
      <c r="D440" s="4">
        <f>IF(AND('5. Wage &amp; FTE Reductions'!AZ443 &lt;&gt; "", D439 &lt;&gt; ""),'5. Wage &amp; FTE Reductions'!AZ443, "")</f>
        <v>0</v>
      </c>
      <c r="E440" s="5">
        <f>IF(AND('5. Wage &amp; FTE Reductions'!X443 &lt;&gt; "", E439 &lt;&gt; ""),'5. Wage &amp; FTE Reductions'!X443,"")</f>
        <v>0</v>
      </c>
      <c r="F440" s="3" t="str">
        <f>IF('2.Census &amp; Reference Benchmarks'!T443 = "", "",'2.Census &amp; Reference Benchmarks'!T443)</f>
        <v/>
      </c>
    </row>
    <row r="441" spans="1:6" x14ac:dyDescent="0.25">
      <c r="A441" s="51" t="str">
        <f>IF('2.Census &amp; Reference Benchmarks'!E444&lt;&gt;"",_xlfn.CONCAT('2.Census &amp; Reference Benchmarks'!E444," ",'2.Census &amp; Reference Benchmarks'!F444), "")</f>
        <v/>
      </c>
      <c r="B441" s="168" t="str">
        <f>IF('2.Census &amp; Reference Benchmarks'!D444 &lt;&gt; "", '2.Census &amp; Reference Benchmarks'!D444,"")</f>
        <v/>
      </c>
      <c r="C441" s="2">
        <f>IFERROR(MIN( 46154,IF(AND('5. Wage &amp; FTE Reductions'!S444 &lt;&gt; "",C440 &lt;&gt; ""),'5. Wage &amp; FTE Reductions'!S444, "")),"")</f>
        <v>0</v>
      </c>
      <c r="D441" s="4">
        <f>IF(AND('5. Wage &amp; FTE Reductions'!AZ444 &lt;&gt; "", D440 &lt;&gt; ""),'5. Wage &amp; FTE Reductions'!AZ444, "")</f>
        <v>0</v>
      </c>
      <c r="E441" s="5">
        <f>IF(AND('5. Wage &amp; FTE Reductions'!X444 &lt;&gt; "", E440 &lt;&gt; ""),'5. Wage &amp; FTE Reductions'!X444,"")</f>
        <v>0</v>
      </c>
      <c r="F441" s="3" t="str">
        <f>IF('2.Census &amp; Reference Benchmarks'!T444 = "", "",'2.Census &amp; Reference Benchmarks'!T444)</f>
        <v/>
      </c>
    </row>
    <row r="442" spans="1:6" x14ac:dyDescent="0.25">
      <c r="A442" s="51" t="str">
        <f>IF('2.Census &amp; Reference Benchmarks'!E445&lt;&gt;"",_xlfn.CONCAT('2.Census &amp; Reference Benchmarks'!E445," ",'2.Census &amp; Reference Benchmarks'!F445), "")</f>
        <v/>
      </c>
      <c r="B442" s="168" t="str">
        <f>IF('2.Census &amp; Reference Benchmarks'!D445 &lt;&gt; "", '2.Census &amp; Reference Benchmarks'!D445,"")</f>
        <v/>
      </c>
      <c r="C442" s="2">
        <f>IFERROR(MIN( 46154,IF(AND('5. Wage &amp; FTE Reductions'!S445 &lt;&gt; "",C441 &lt;&gt; ""),'5. Wage &amp; FTE Reductions'!S445, "")),"")</f>
        <v>0</v>
      </c>
      <c r="D442" s="4">
        <f>IF(AND('5. Wage &amp; FTE Reductions'!AZ445 &lt;&gt; "", D441 &lt;&gt; ""),'5. Wage &amp; FTE Reductions'!AZ445, "")</f>
        <v>0</v>
      </c>
      <c r="E442" s="5">
        <f>IF(AND('5. Wage &amp; FTE Reductions'!X445 &lt;&gt; "", E441 &lt;&gt; ""),'5. Wage &amp; FTE Reductions'!X445,"")</f>
        <v>0</v>
      </c>
      <c r="F442" s="3" t="str">
        <f>IF('2.Census &amp; Reference Benchmarks'!T445 = "", "",'2.Census &amp; Reference Benchmarks'!T445)</f>
        <v/>
      </c>
    </row>
    <row r="443" spans="1:6" x14ac:dyDescent="0.25">
      <c r="A443" s="51" t="str">
        <f>IF('2.Census &amp; Reference Benchmarks'!E446&lt;&gt;"",_xlfn.CONCAT('2.Census &amp; Reference Benchmarks'!E446," ",'2.Census &amp; Reference Benchmarks'!F446), "")</f>
        <v/>
      </c>
      <c r="B443" s="168" t="str">
        <f>IF('2.Census &amp; Reference Benchmarks'!D446 &lt;&gt; "", '2.Census &amp; Reference Benchmarks'!D446,"")</f>
        <v/>
      </c>
      <c r="C443" s="2">
        <f>IFERROR(MIN( 46154,IF(AND('5. Wage &amp; FTE Reductions'!S446 &lt;&gt; "",C442 &lt;&gt; ""),'5. Wage &amp; FTE Reductions'!S446, "")),"")</f>
        <v>0</v>
      </c>
      <c r="D443" s="4">
        <f>IF(AND('5. Wage &amp; FTE Reductions'!AZ446 &lt;&gt; "", D442 &lt;&gt; ""),'5. Wage &amp; FTE Reductions'!AZ446, "")</f>
        <v>0</v>
      </c>
      <c r="E443" s="5">
        <f>IF(AND('5. Wage &amp; FTE Reductions'!X446 &lt;&gt; "", E442 &lt;&gt; ""),'5. Wage &amp; FTE Reductions'!X446,"")</f>
        <v>0</v>
      </c>
      <c r="F443" s="3" t="str">
        <f>IF('2.Census &amp; Reference Benchmarks'!T446 = "", "",'2.Census &amp; Reference Benchmarks'!T446)</f>
        <v/>
      </c>
    </row>
    <row r="444" spans="1:6" x14ac:dyDescent="0.25">
      <c r="A444" s="51" t="str">
        <f>IF('2.Census &amp; Reference Benchmarks'!E447&lt;&gt;"",_xlfn.CONCAT('2.Census &amp; Reference Benchmarks'!E447," ",'2.Census &amp; Reference Benchmarks'!F447), "")</f>
        <v/>
      </c>
      <c r="B444" s="168" t="str">
        <f>IF('2.Census &amp; Reference Benchmarks'!D447 &lt;&gt; "", '2.Census &amp; Reference Benchmarks'!D447,"")</f>
        <v/>
      </c>
      <c r="C444" s="2">
        <f>IFERROR(MIN( 46154,IF(AND('5. Wage &amp; FTE Reductions'!S447 &lt;&gt; "",C443 &lt;&gt; ""),'5. Wage &amp; FTE Reductions'!S447, "")),"")</f>
        <v>0</v>
      </c>
      <c r="D444" s="4">
        <f>IF(AND('5. Wage &amp; FTE Reductions'!AZ447 &lt;&gt; "", D443 &lt;&gt; ""),'5. Wage &amp; FTE Reductions'!AZ447, "")</f>
        <v>0</v>
      </c>
      <c r="E444" s="5">
        <f>IF(AND('5. Wage &amp; FTE Reductions'!X447 &lt;&gt; "", E443 &lt;&gt; ""),'5. Wage &amp; FTE Reductions'!X447,"")</f>
        <v>0</v>
      </c>
      <c r="F444" s="3" t="str">
        <f>IF('2.Census &amp; Reference Benchmarks'!T447 = "", "",'2.Census &amp; Reference Benchmarks'!T447)</f>
        <v/>
      </c>
    </row>
    <row r="445" spans="1:6" x14ac:dyDescent="0.25">
      <c r="A445" s="51" t="str">
        <f>IF('2.Census &amp; Reference Benchmarks'!E448&lt;&gt;"",_xlfn.CONCAT('2.Census &amp; Reference Benchmarks'!E448," ",'2.Census &amp; Reference Benchmarks'!F448), "")</f>
        <v/>
      </c>
      <c r="B445" s="168" t="str">
        <f>IF('2.Census &amp; Reference Benchmarks'!D448 &lt;&gt; "", '2.Census &amp; Reference Benchmarks'!D448,"")</f>
        <v/>
      </c>
      <c r="C445" s="2">
        <f>IFERROR(MIN( 46154,IF(AND('5. Wage &amp; FTE Reductions'!S448 &lt;&gt; "",C444 &lt;&gt; ""),'5. Wage &amp; FTE Reductions'!S448, "")),"")</f>
        <v>0</v>
      </c>
      <c r="D445" s="4">
        <f>IF(AND('5. Wage &amp; FTE Reductions'!AZ448 &lt;&gt; "", D444 &lt;&gt; ""),'5. Wage &amp; FTE Reductions'!AZ448, "")</f>
        <v>0</v>
      </c>
      <c r="E445" s="5">
        <f>IF(AND('5. Wage &amp; FTE Reductions'!X448 &lt;&gt; "", E444 &lt;&gt; ""),'5. Wage &amp; FTE Reductions'!X448,"")</f>
        <v>0</v>
      </c>
      <c r="F445" s="3" t="str">
        <f>IF('2.Census &amp; Reference Benchmarks'!T448 = "", "",'2.Census &amp; Reference Benchmarks'!T448)</f>
        <v/>
      </c>
    </row>
    <row r="446" spans="1:6" x14ac:dyDescent="0.25">
      <c r="A446" s="51" t="str">
        <f>IF('2.Census &amp; Reference Benchmarks'!E449&lt;&gt;"",_xlfn.CONCAT('2.Census &amp; Reference Benchmarks'!E449," ",'2.Census &amp; Reference Benchmarks'!F449), "")</f>
        <v/>
      </c>
      <c r="B446" s="168" t="str">
        <f>IF('2.Census &amp; Reference Benchmarks'!D449 &lt;&gt; "", '2.Census &amp; Reference Benchmarks'!D449,"")</f>
        <v/>
      </c>
      <c r="C446" s="2">
        <f>IFERROR(MIN( 46154,IF(AND('5. Wage &amp; FTE Reductions'!S449 &lt;&gt; "",C445 &lt;&gt; ""),'5. Wage &amp; FTE Reductions'!S449, "")),"")</f>
        <v>0</v>
      </c>
      <c r="D446" s="4">
        <f>IF(AND('5. Wage &amp; FTE Reductions'!AZ449 &lt;&gt; "", D445 &lt;&gt; ""),'5. Wage &amp; FTE Reductions'!AZ449, "")</f>
        <v>0</v>
      </c>
      <c r="E446" s="5">
        <f>IF(AND('5. Wage &amp; FTE Reductions'!X449 &lt;&gt; "", E445 &lt;&gt; ""),'5. Wage &amp; FTE Reductions'!X449,"")</f>
        <v>0</v>
      </c>
      <c r="F446" s="3" t="str">
        <f>IF('2.Census &amp; Reference Benchmarks'!T449 = "", "",'2.Census &amp; Reference Benchmarks'!T449)</f>
        <v/>
      </c>
    </row>
    <row r="447" spans="1:6" x14ac:dyDescent="0.25">
      <c r="A447" s="51" t="str">
        <f>IF('2.Census &amp; Reference Benchmarks'!E450&lt;&gt;"",_xlfn.CONCAT('2.Census &amp; Reference Benchmarks'!E450," ",'2.Census &amp; Reference Benchmarks'!F450), "")</f>
        <v/>
      </c>
      <c r="B447" s="168" t="str">
        <f>IF('2.Census &amp; Reference Benchmarks'!D450 &lt;&gt; "", '2.Census &amp; Reference Benchmarks'!D450,"")</f>
        <v/>
      </c>
      <c r="C447" s="2">
        <f>IFERROR(MIN( 46154,IF(AND('5. Wage &amp; FTE Reductions'!S450 &lt;&gt; "",C446 &lt;&gt; ""),'5. Wage &amp; FTE Reductions'!S450, "")),"")</f>
        <v>0</v>
      </c>
      <c r="D447" s="4">
        <f>IF(AND('5. Wage &amp; FTE Reductions'!AZ450 &lt;&gt; "", D446 &lt;&gt; ""),'5. Wage &amp; FTE Reductions'!AZ450, "")</f>
        <v>0</v>
      </c>
      <c r="E447" s="5">
        <f>IF(AND('5. Wage &amp; FTE Reductions'!X450 &lt;&gt; "", E446 &lt;&gt; ""),'5. Wage &amp; FTE Reductions'!X450,"")</f>
        <v>0</v>
      </c>
      <c r="F447" s="3" t="str">
        <f>IF('2.Census &amp; Reference Benchmarks'!T450 = "", "",'2.Census &amp; Reference Benchmarks'!T450)</f>
        <v/>
      </c>
    </row>
    <row r="448" spans="1:6" x14ac:dyDescent="0.25">
      <c r="A448" s="51" t="str">
        <f>IF('2.Census &amp; Reference Benchmarks'!E451&lt;&gt;"",_xlfn.CONCAT('2.Census &amp; Reference Benchmarks'!E451," ",'2.Census &amp; Reference Benchmarks'!F451), "")</f>
        <v/>
      </c>
      <c r="B448" s="168" t="str">
        <f>IF('2.Census &amp; Reference Benchmarks'!D451 &lt;&gt; "", '2.Census &amp; Reference Benchmarks'!D451,"")</f>
        <v/>
      </c>
      <c r="C448" s="2">
        <f>IFERROR(MIN( 46154,IF(AND('5. Wage &amp; FTE Reductions'!S451 &lt;&gt; "",C447 &lt;&gt; ""),'5. Wage &amp; FTE Reductions'!S451, "")),"")</f>
        <v>0</v>
      </c>
      <c r="D448" s="4">
        <f>IF(AND('5. Wage &amp; FTE Reductions'!AZ451 &lt;&gt; "", D447 &lt;&gt; ""),'5. Wage &amp; FTE Reductions'!AZ451, "")</f>
        <v>0</v>
      </c>
      <c r="E448" s="5">
        <f>IF(AND('5. Wage &amp; FTE Reductions'!X451 &lt;&gt; "", E447 &lt;&gt; ""),'5. Wage &amp; FTE Reductions'!X451,"")</f>
        <v>0</v>
      </c>
      <c r="F448" s="3" t="str">
        <f>IF('2.Census &amp; Reference Benchmarks'!T451 = "", "",'2.Census &amp; Reference Benchmarks'!T451)</f>
        <v/>
      </c>
    </row>
    <row r="449" spans="1:6" x14ac:dyDescent="0.25">
      <c r="A449" s="51" t="str">
        <f>IF('2.Census &amp; Reference Benchmarks'!E452&lt;&gt;"",_xlfn.CONCAT('2.Census &amp; Reference Benchmarks'!E452," ",'2.Census &amp; Reference Benchmarks'!F452), "")</f>
        <v/>
      </c>
      <c r="B449" s="168" t="str">
        <f>IF('2.Census &amp; Reference Benchmarks'!D452 &lt;&gt; "", '2.Census &amp; Reference Benchmarks'!D452,"")</f>
        <v/>
      </c>
      <c r="C449" s="2">
        <f>IFERROR(MIN( 46154,IF(AND('5. Wage &amp; FTE Reductions'!S452 &lt;&gt; "",C448 &lt;&gt; ""),'5. Wage &amp; FTE Reductions'!S452, "")),"")</f>
        <v>0</v>
      </c>
      <c r="D449" s="4">
        <f>IF(AND('5. Wage &amp; FTE Reductions'!AZ452 &lt;&gt; "", D448 &lt;&gt; ""),'5. Wage &amp; FTE Reductions'!AZ452, "")</f>
        <v>0</v>
      </c>
      <c r="E449" s="5">
        <f>IF(AND('5. Wage &amp; FTE Reductions'!X452 &lt;&gt; "", E448 &lt;&gt; ""),'5. Wage &amp; FTE Reductions'!X452,"")</f>
        <v>0</v>
      </c>
      <c r="F449" s="3" t="str">
        <f>IF('2.Census &amp; Reference Benchmarks'!T452 = "", "",'2.Census &amp; Reference Benchmarks'!T452)</f>
        <v/>
      </c>
    </row>
    <row r="450" spans="1:6" x14ac:dyDescent="0.25">
      <c r="A450" s="51" t="str">
        <f>IF('2.Census &amp; Reference Benchmarks'!E453&lt;&gt;"",_xlfn.CONCAT('2.Census &amp; Reference Benchmarks'!E453," ",'2.Census &amp; Reference Benchmarks'!F453), "")</f>
        <v/>
      </c>
      <c r="B450" s="168" t="str">
        <f>IF('2.Census &amp; Reference Benchmarks'!D453 &lt;&gt; "", '2.Census &amp; Reference Benchmarks'!D453,"")</f>
        <v/>
      </c>
      <c r="C450" s="2">
        <f>IFERROR(MIN( 46154,IF(AND('5. Wage &amp; FTE Reductions'!S453 &lt;&gt; "",C449 &lt;&gt; ""),'5. Wage &amp; FTE Reductions'!S453, "")),"")</f>
        <v>0</v>
      </c>
      <c r="D450" s="4">
        <f>IF(AND('5. Wage &amp; FTE Reductions'!AZ453 &lt;&gt; "", D449 &lt;&gt; ""),'5. Wage &amp; FTE Reductions'!AZ453, "")</f>
        <v>0</v>
      </c>
      <c r="E450" s="5">
        <f>IF(AND('5. Wage &amp; FTE Reductions'!X453 &lt;&gt; "", E449 &lt;&gt; ""),'5. Wage &amp; FTE Reductions'!X453,"")</f>
        <v>0</v>
      </c>
      <c r="F450" s="3" t="str">
        <f>IF('2.Census &amp; Reference Benchmarks'!T453 = "", "",'2.Census &amp; Reference Benchmarks'!T453)</f>
        <v/>
      </c>
    </row>
    <row r="451" spans="1:6" x14ac:dyDescent="0.25">
      <c r="A451" s="51" t="str">
        <f>IF('2.Census &amp; Reference Benchmarks'!E454&lt;&gt;"",_xlfn.CONCAT('2.Census &amp; Reference Benchmarks'!E454," ",'2.Census &amp; Reference Benchmarks'!F454), "")</f>
        <v/>
      </c>
      <c r="B451" s="168" t="str">
        <f>IF('2.Census &amp; Reference Benchmarks'!D454 &lt;&gt; "", '2.Census &amp; Reference Benchmarks'!D454,"")</f>
        <v/>
      </c>
      <c r="C451" s="2">
        <f>IFERROR(MIN( 46154,IF(AND('5. Wage &amp; FTE Reductions'!S454 &lt;&gt; "",C450 &lt;&gt; ""),'5. Wage &amp; FTE Reductions'!S454, "")),"")</f>
        <v>0</v>
      </c>
      <c r="D451" s="4">
        <f>IF(AND('5. Wage &amp; FTE Reductions'!AZ454 &lt;&gt; "", D450 &lt;&gt; ""),'5. Wage &amp; FTE Reductions'!AZ454, "")</f>
        <v>0</v>
      </c>
      <c r="E451" s="5">
        <f>IF(AND('5. Wage &amp; FTE Reductions'!X454 &lt;&gt; "", E450 &lt;&gt; ""),'5. Wage &amp; FTE Reductions'!X454,"")</f>
        <v>0</v>
      </c>
      <c r="F451" s="3" t="str">
        <f>IF('2.Census &amp; Reference Benchmarks'!T454 = "", "",'2.Census &amp; Reference Benchmarks'!T454)</f>
        <v/>
      </c>
    </row>
    <row r="452" spans="1:6" x14ac:dyDescent="0.25">
      <c r="A452" s="51" t="str">
        <f>IF('2.Census &amp; Reference Benchmarks'!E455&lt;&gt;"",_xlfn.CONCAT('2.Census &amp; Reference Benchmarks'!E455," ",'2.Census &amp; Reference Benchmarks'!F455), "")</f>
        <v/>
      </c>
      <c r="B452" s="168" t="str">
        <f>IF('2.Census &amp; Reference Benchmarks'!D455 &lt;&gt; "", '2.Census &amp; Reference Benchmarks'!D455,"")</f>
        <v/>
      </c>
      <c r="C452" s="2">
        <f>IFERROR(MIN( 46154,IF(AND('5. Wage &amp; FTE Reductions'!S455 &lt;&gt; "",C451 &lt;&gt; ""),'5. Wage &amp; FTE Reductions'!S455, "")),"")</f>
        <v>0</v>
      </c>
      <c r="D452" s="4">
        <f>IF(AND('5. Wage &amp; FTE Reductions'!AZ455 &lt;&gt; "", D451 &lt;&gt; ""),'5. Wage &amp; FTE Reductions'!AZ455, "")</f>
        <v>0</v>
      </c>
      <c r="E452" s="5">
        <f>IF(AND('5. Wage &amp; FTE Reductions'!X455 &lt;&gt; "", E451 &lt;&gt; ""),'5. Wage &amp; FTE Reductions'!X455,"")</f>
        <v>0</v>
      </c>
      <c r="F452" s="3" t="str">
        <f>IF('2.Census &amp; Reference Benchmarks'!T455 = "", "",'2.Census &amp; Reference Benchmarks'!T455)</f>
        <v/>
      </c>
    </row>
    <row r="453" spans="1:6" x14ac:dyDescent="0.25">
      <c r="A453" s="51" t="str">
        <f>IF('2.Census &amp; Reference Benchmarks'!E456&lt;&gt;"",_xlfn.CONCAT('2.Census &amp; Reference Benchmarks'!E456," ",'2.Census &amp; Reference Benchmarks'!F456), "")</f>
        <v/>
      </c>
      <c r="B453" s="168" t="str">
        <f>IF('2.Census &amp; Reference Benchmarks'!D456 &lt;&gt; "", '2.Census &amp; Reference Benchmarks'!D456,"")</f>
        <v/>
      </c>
      <c r="C453" s="2">
        <f>IFERROR(MIN( 46154,IF(AND('5. Wage &amp; FTE Reductions'!S456 &lt;&gt; "",C452 &lt;&gt; ""),'5. Wage &amp; FTE Reductions'!S456, "")),"")</f>
        <v>0</v>
      </c>
      <c r="D453" s="4">
        <f>IF(AND('5. Wage &amp; FTE Reductions'!AZ456 &lt;&gt; "", D452 &lt;&gt; ""),'5. Wage &amp; FTE Reductions'!AZ456, "")</f>
        <v>0</v>
      </c>
      <c r="E453" s="5">
        <f>IF(AND('5. Wage &amp; FTE Reductions'!X456 &lt;&gt; "", E452 &lt;&gt; ""),'5. Wage &amp; FTE Reductions'!X456,"")</f>
        <v>0</v>
      </c>
      <c r="F453" s="3" t="str">
        <f>IF('2.Census &amp; Reference Benchmarks'!T456 = "", "",'2.Census &amp; Reference Benchmarks'!T456)</f>
        <v/>
      </c>
    </row>
    <row r="454" spans="1:6" x14ac:dyDescent="0.25">
      <c r="A454" s="51" t="str">
        <f>IF('2.Census &amp; Reference Benchmarks'!E457&lt;&gt;"",_xlfn.CONCAT('2.Census &amp; Reference Benchmarks'!E457," ",'2.Census &amp; Reference Benchmarks'!F457), "")</f>
        <v/>
      </c>
      <c r="B454" s="168" t="str">
        <f>IF('2.Census &amp; Reference Benchmarks'!D457 &lt;&gt; "", '2.Census &amp; Reference Benchmarks'!D457,"")</f>
        <v/>
      </c>
      <c r="C454" s="2">
        <f>IFERROR(MIN( 46154,IF(AND('5. Wage &amp; FTE Reductions'!S457 &lt;&gt; "",C453 &lt;&gt; ""),'5. Wage &amp; FTE Reductions'!S457, "")),"")</f>
        <v>0</v>
      </c>
      <c r="D454" s="4">
        <f>IF(AND('5. Wage &amp; FTE Reductions'!AZ457 &lt;&gt; "", D453 &lt;&gt; ""),'5. Wage &amp; FTE Reductions'!AZ457, "")</f>
        <v>0</v>
      </c>
      <c r="E454" s="5">
        <f>IF(AND('5. Wage &amp; FTE Reductions'!X457 &lt;&gt; "", E453 &lt;&gt; ""),'5. Wage &amp; FTE Reductions'!X457,"")</f>
        <v>0</v>
      </c>
      <c r="F454" s="3" t="str">
        <f>IF('2.Census &amp; Reference Benchmarks'!T457 = "", "",'2.Census &amp; Reference Benchmarks'!T457)</f>
        <v/>
      </c>
    </row>
    <row r="455" spans="1:6" x14ac:dyDescent="0.25">
      <c r="A455" s="51" t="str">
        <f>IF('2.Census &amp; Reference Benchmarks'!E458&lt;&gt;"",_xlfn.CONCAT('2.Census &amp; Reference Benchmarks'!E458," ",'2.Census &amp; Reference Benchmarks'!F458), "")</f>
        <v/>
      </c>
      <c r="B455" s="168" t="str">
        <f>IF('2.Census &amp; Reference Benchmarks'!D458 &lt;&gt; "", '2.Census &amp; Reference Benchmarks'!D458,"")</f>
        <v/>
      </c>
      <c r="C455" s="2">
        <f>IFERROR(MIN( 46154,IF(AND('5. Wage &amp; FTE Reductions'!S458 &lt;&gt; "",C454 &lt;&gt; ""),'5. Wage &amp; FTE Reductions'!S458, "")),"")</f>
        <v>0</v>
      </c>
      <c r="D455" s="4">
        <f>IF(AND('5. Wage &amp; FTE Reductions'!AZ458 &lt;&gt; "", D454 &lt;&gt; ""),'5. Wage &amp; FTE Reductions'!AZ458, "")</f>
        <v>0</v>
      </c>
      <c r="E455" s="5">
        <f>IF(AND('5. Wage &amp; FTE Reductions'!X458 &lt;&gt; "", E454 &lt;&gt; ""),'5. Wage &amp; FTE Reductions'!X458,"")</f>
        <v>0</v>
      </c>
      <c r="F455" s="3" t="str">
        <f>IF('2.Census &amp; Reference Benchmarks'!T458 = "", "",'2.Census &amp; Reference Benchmarks'!T458)</f>
        <v/>
      </c>
    </row>
    <row r="456" spans="1:6" x14ac:dyDescent="0.25">
      <c r="A456" s="51" t="str">
        <f>IF('2.Census &amp; Reference Benchmarks'!E459&lt;&gt;"",_xlfn.CONCAT('2.Census &amp; Reference Benchmarks'!E459," ",'2.Census &amp; Reference Benchmarks'!F459), "")</f>
        <v/>
      </c>
      <c r="B456" s="168" t="str">
        <f>IF('2.Census &amp; Reference Benchmarks'!D459 &lt;&gt; "", '2.Census &amp; Reference Benchmarks'!D459,"")</f>
        <v/>
      </c>
      <c r="C456" s="2">
        <f>IFERROR(MIN( 46154,IF(AND('5. Wage &amp; FTE Reductions'!S459 &lt;&gt; "",C455 &lt;&gt; ""),'5. Wage &amp; FTE Reductions'!S459, "")),"")</f>
        <v>0</v>
      </c>
      <c r="D456" s="4">
        <f>IF(AND('5. Wage &amp; FTE Reductions'!AZ459 &lt;&gt; "", D455 &lt;&gt; ""),'5. Wage &amp; FTE Reductions'!AZ459, "")</f>
        <v>0</v>
      </c>
      <c r="E456" s="5">
        <f>IF(AND('5. Wage &amp; FTE Reductions'!X459 &lt;&gt; "", E455 &lt;&gt; ""),'5. Wage &amp; FTE Reductions'!X459,"")</f>
        <v>0</v>
      </c>
      <c r="F456" s="3" t="str">
        <f>IF('2.Census &amp; Reference Benchmarks'!T459 = "", "",'2.Census &amp; Reference Benchmarks'!T459)</f>
        <v/>
      </c>
    </row>
    <row r="457" spans="1:6" x14ac:dyDescent="0.25">
      <c r="A457" s="51" t="str">
        <f>IF('2.Census &amp; Reference Benchmarks'!E460&lt;&gt;"",_xlfn.CONCAT('2.Census &amp; Reference Benchmarks'!E460," ",'2.Census &amp; Reference Benchmarks'!F460), "")</f>
        <v/>
      </c>
      <c r="B457" s="168" t="str">
        <f>IF('2.Census &amp; Reference Benchmarks'!D460 &lt;&gt; "", '2.Census &amp; Reference Benchmarks'!D460,"")</f>
        <v/>
      </c>
      <c r="C457" s="2">
        <f>IFERROR(MIN( 46154,IF(AND('5. Wage &amp; FTE Reductions'!S460 &lt;&gt; "",C456 &lt;&gt; ""),'5. Wage &amp; FTE Reductions'!S460, "")),"")</f>
        <v>0</v>
      </c>
      <c r="D457" s="4">
        <f>IF(AND('5. Wage &amp; FTE Reductions'!AZ460 &lt;&gt; "", D456 &lt;&gt; ""),'5. Wage &amp; FTE Reductions'!AZ460, "")</f>
        <v>0</v>
      </c>
      <c r="E457" s="5">
        <f>IF(AND('5. Wage &amp; FTE Reductions'!X460 &lt;&gt; "", E456 &lt;&gt; ""),'5. Wage &amp; FTE Reductions'!X460,"")</f>
        <v>0</v>
      </c>
      <c r="F457" s="3" t="str">
        <f>IF('2.Census &amp; Reference Benchmarks'!T460 = "", "",'2.Census &amp; Reference Benchmarks'!T460)</f>
        <v/>
      </c>
    </row>
    <row r="458" spans="1:6" x14ac:dyDescent="0.25">
      <c r="A458" s="51" t="str">
        <f>IF('2.Census &amp; Reference Benchmarks'!E461&lt;&gt;"",_xlfn.CONCAT('2.Census &amp; Reference Benchmarks'!E461," ",'2.Census &amp; Reference Benchmarks'!F461), "")</f>
        <v/>
      </c>
      <c r="B458" s="168" t="str">
        <f>IF('2.Census &amp; Reference Benchmarks'!D461 &lt;&gt; "", '2.Census &amp; Reference Benchmarks'!D461,"")</f>
        <v/>
      </c>
      <c r="C458" s="2">
        <f>IFERROR(MIN( 46154,IF(AND('5. Wage &amp; FTE Reductions'!S461 &lt;&gt; "",C457 &lt;&gt; ""),'5. Wage &amp; FTE Reductions'!S461, "")),"")</f>
        <v>0</v>
      </c>
      <c r="D458" s="4">
        <f>IF(AND('5. Wage &amp; FTE Reductions'!AZ461 &lt;&gt; "", D457 &lt;&gt; ""),'5. Wage &amp; FTE Reductions'!AZ461, "")</f>
        <v>0</v>
      </c>
      <c r="E458" s="5">
        <f>IF(AND('5. Wage &amp; FTE Reductions'!X461 &lt;&gt; "", E457 &lt;&gt; ""),'5. Wage &amp; FTE Reductions'!X461,"")</f>
        <v>0</v>
      </c>
      <c r="F458" s="3" t="str">
        <f>IF('2.Census &amp; Reference Benchmarks'!T461 = "", "",'2.Census &amp; Reference Benchmarks'!T461)</f>
        <v/>
      </c>
    </row>
    <row r="459" spans="1:6" x14ac:dyDescent="0.25">
      <c r="A459" s="51" t="str">
        <f>IF('2.Census &amp; Reference Benchmarks'!E462&lt;&gt;"",_xlfn.CONCAT('2.Census &amp; Reference Benchmarks'!E462," ",'2.Census &amp; Reference Benchmarks'!F462), "")</f>
        <v/>
      </c>
      <c r="B459" s="168" t="str">
        <f>IF('2.Census &amp; Reference Benchmarks'!D462 &lt;&gt; "", '2.Census &amp; Reference Benchmarks'!D462,"")</f>
        <v/>
      </c>
      <c r="C459" s="2">
        <f>IFERROR(MIN( 46154,IF(AND('5. Wage &amp; FTE Reductions'!S462 &lt;&gt; "",C458 &lt;&gt; ""),'5. Wage &amp; FTE Reductions'!S462, "")),"")</f>
        <v>0</v>
      </c>
      <c r="D459" s="4">
        <f>IF(AND('5. Wage &amp; FTE Reductions'!AZ462 &lt;&gt; "", D458 &lt;&gt; ""),'5. Wage &amp; FTE Reductions'!AZ462, "")</f>
        <v>0</v>
      </c>
      <c r="E459" s="5">
        <f>IF(AND('5. Wage &amp; FTE Reductions'!X462 &lt;&gt; "", E458 &lt;&gt; ""),'5. Wage &amp; FTE Reductions'!X462,"")</f>
        <v>0</v>
      </c>
      <c r="F459" s="3" t="str">
        <f>IF('2.Census &amp; Reference Benchmarks'!T462 = "", "",'2.Census &amp; Reference Benchmarks'!T462)</f>
        <v/>
      </c>
    </row>
    <row r="460" spans="1:6" x14ac:dyDescent="0.25">
      <c r="A460" s="51" t="str">
        <f>IF('2.Census &amp; Reference Benchmarks'!E463&lt;&gt;"",_xlfn.CONCAT('2.Census &amp; Reference Benchmarks'!E463," ",'2.Census &amp; Reference Benchmarks'!F463), "")</f>
        <v/>
      </c>
      <c r="B460" s="168" t="str">
        <f>IF('2.Census &amp; Reference Benchmarks'!D463 &lt;&gt; "", '2.Census &amp; Reference Benchmarks'!D463,"")</f>
        <v/>
      </c>
      <c r="C460" s="2">
        <f>IFERROR(MIN( 46154,IF(AND('5. Wage &amp; FTE Reductions'!S463 &lt;&gt; "",C459 &lt;&gt; ""),'5. Wage &amp; FTE Reductions'!S463, "")),"")</f>
        <v>0</v>
      </c>
      <c r="D460" s="4">
        <f>IF(AND('5. Wage &amp; FTE Reductions'!AZ463 &lt;&gt; "", D459 &lt;&gt; ""),'5. Wage &amp; FTE Reductions'!AZ463, "")</f>
        <v>0</v>
      </c>
      <c r="E460" s="5">
        <f>IF(AND('5. Wage &amp; FTE Reductions'!X463 &lt;&gt; "", E459 &lt;&gt; ""),'5. Wage &amp; FTE Reductions'!X463,"")</f>
        <v>0</v>
      </c>
      <c r="F460" s="3" t="str">
        <f>IF('2.Census &amp; Reference Benchmarks'!T463 = "", "",'2.Census &amp; Reference Benchmarks'!T463)</f>
        <v/>
      </c>
    </row>
    <row r="461" spans="1:6" x14ac:dyDescent="0.25">
      <c r="A461" s="51" t="str">
        <f>IF('2.Census &amp; Reference Benchmarks'!E464&lt;&gt;"",_xlfn.CONCAT('2.Census &amp; Reference Benchmarks'!E464," ",'2.Census &amp; Reference Benchmarks'!F464), "")</f>
        <v/>
      </c>
      <c r="B461" s="168" t="str">
        <f>IF('2.Census &amp; Reference Benchmarks'!D464 &lt;&gt; "", '2.Census &amp; Reference Benchmarks'!D464,"")</f>
        <v/>
      </c>
      <c r="C461" s="2">
        <f>IFERROR(MIN( 46154,IF(AND('5. Wage &amp; FTE Reductions'!S464 &lt;&gt; "",C460 &lt;&gt; ""),'5. Wage &amp; FTE Reductions'!S464, "")),"")</f>
        <v>0</v>
      </c>
      <c r="D461" s="4">
        <f>IF(AND('5. Wage &amp; FTE Reductions'!AZ464 &lt;&gt; "", D460 &lt;&gt; ""),'5. Wage &amp; FTE Reductions'!AZ464, "")</f>
        <v>0</v>
      </c>
      <c r="E461" s="5">
        <f>IF(AND('5. Wage &amp; FTE Reductions'!X464 &lt;&gt; "", E460 &lt;&gt; ""),'5. Wage &amp; FTE Reductions'!X464,"")</f>
        <v>0</v>
      </c>
      <c r="F461" s="3" t="str">
        <f>IF('2.Census &amp; Reference Benchmarks'!T464 = "", "",'2.Census &amp; Reference Benchmarks'!T464)</f>
        <v/>
      </c>
    </row>
    <row r="462" spans="1:6" x14ac:dyDescent="0.25">
      <c r="A462" s="51" t="str">
        <f>IF('2.Census &amp; Reference Benchmarks'!E465&lt;&gt;"",_xlfn.CONCAT('2.Census &amp; Reference Benchmarks'!E465," ",'2.Census &amp; Reference Benchmarks'!F465), "")</f>
        <v/>
      </c>
      <c r="B462" s="168" t="str">
        <f>IF('2.Census &amp; Reference Benchmarks'!D465 &lt;&gt; "", '2.Census &amp; Reference Benchmarks'!D465,"")</f>
        <v/>
      </c>
      <c r="C462" s="2">
        <f>IFERROR(MIN( 46154,IF(AND('5. Wage &amp; FTE Reductions'!S465 &lt;&gt; "",C461 &lt;&gt; ""),'5. Wage &amp; FTE Reductions'!S465, "")),"")</f>
        <v>0</v>
      </c>
      <c r="D462" s="4">
        <f>IF(AND('5. Wage &amp; FTE Reductions'!AZ465 &lt;&gt; "", D461 &lt;&gt; ""),'5. Wage &amp; FTE Reductions'!AZ465, "")</f>
        <v>0</v>
      </c>
      <c r="E462" s="5">
        <f>IF(AND('5. Wage &amp; FTE Reductions'!X465 &lt;&gt; "", E461 &lt;&gt; ""),'5. Wage &amp; FTE Reductions'!X465,"")</f>
        <v>0</v>
      </c>
      <c r="F462" s="3" t="str">
        <f>IF('2.Census &amp; Reference Benchmarks'!T465 = "", "",'2.Census &amp; Reference Benchmarks'!T465)</f>
        <v/>
      </c>
    </row>
    <row r="463" spans="1:6" x14ac:dyDescent="0.25">
      <c r="A463" s="51" t="str">
        <f>IF('2.Census &amp; Reference Benchmarks'!E466&lt;&gt;"",_xlfn.CONCAT('2.Census &amp; Reference Benchmarks'!E466," ",'2.Census &amp; Reference Benchmarks'!F466), "")</f>
        <v/>
      </c>
      <c r="B463" s="168" t="str">
        <f>IF('2.Census &amp; Reference Benchmarks'!D466 &lt;&gt; "", '2.Census &amp; Reference Benchmarks'!D466,"")</f>
        <v/>
      </c>
      <c r="C463" s="2">
        <f>IFERROR(MIN( 46154,IF(AND('5. Wage &amp; FTE Reductions'!S466 &lt;&gt; "",C462 &lt;&gt; ""),'5. Wage &amp; FTE Reductions'!S466, "")),"")</f>
        <v>0</v>
      </c>
      <c r="D463" s="4">
        <f>IF(AND('5. Wage &amp; FTE Reductions'!AZ466 &lt;&gt; "", D462 &lt;&gt; ""),'5. Wage &amp; FTE Reductions'!AZ466, "")</f>
        <v>0</v>
      </c>
      <c r="E463" s="5">
        <f>IF(AND('5. Wage &amp; FTE Reductions'!X466 &lt;&gt; "", E462 &lt;&gt; ""),'5. Wage &amp; FTE Reductions'!X466,"")</f>
        <v>0</v>
      </c>
      <c r="F463" s="3" t="str">
        <f>IF('2.Census &amp; Reference Benchmarks'!T466 = "", "",'2.Census &amp; Reference Benchmarks'!T466)</f>
        <v/>
      </c>
    </row>
    <row r="464" spans="1:6" x14ac:dyDescent="0.25">
      <c r="A464" s="51" t="str">
        <f>IF('2.Census &amp; Reference Benchmarks'!E467&lt;&gt;"",_xlfn.CONCAT('2.Census &amp; Reference Benchmarks'!E467," ",'2.Census &amp; Reference Benchmarks'!F467), "")</f>
        <v/>
      </c>
      <c r="B464" s="168" t="str">
        <f>IF('2.Census &amp; Reference Benchmarks'!D467 &lt;&gt; "", '2.Census &amp; Reference Benchmarks'!D467,"")</f>
        <v/>
      </c>
      <c r="C464" s="2">
        <f>IFERROR(MIN( 46154,IF(AND('5. Wage &amp; FTE Reductions'!S467 &lt;&gt; "",C463 &lt;&gt; ""),'5. Wage &amp; FTE Reductions'!S467, "")),"")</f>
        <v>0</v>
      </c>
      <c r="D464" s="4">
        <f>IF(AND('5. Wage &amp; FTE Reductions'!AZ467 &lt;&gt; "", D463 &lt;&gt; ""),'5. Wage &amp; FTE Reductions'!AZ467, "")</f>
        <v>0</v>
      </c>
      <c r="E464" s="5">
        <f>IF(AND('5. Wage &amp; FTE Reductions'!X467 &lt;&gt; "", E463 &lt;&gt; ""),'5. Wage &amp; FTE Reductions'!X467,"")</f>
        <v>0</v>
      </c>
      <c r="F464" s="3" t="str">
        <f>IF('2.Census &amp; Reference Benchmarks'!T467 = "", "",'2.Census &amp; Reference Benchmarks'!T467)</f>
        <v/>
      </c>
    </row>
    <row r="465" spans="1:6" x14ac:dyDescent="0.25">
      <c r="A465" s="51" t="str">
        <f>IF('2.Census &amp; Reference Benchmarks'!E468&lt;&gt;"",_xlfn.CONCAT('2.Census &amp; Reference Benchmarks'!E468," ",'2.Census &amp; Reference Benchmarks'!F468), "")</f>
        <v/>
      </c>
      <c r="B465" s="168" t="str">
        <f>IF('2.Census &amp; Reference Benchmarks'!D468 &lt;&gt; "", '2.Census &amp; Reference Benchmarks'!D468,"")</f>
        <v/>
      </c>
      <c r="C465" s="2">
        <f>IFERROR(MIN( 46154,IF(AND('5. Wage &amp; FTE Reductions'!S468 &lt;&gt; "",C464 &lt;&gt; ""),'5. Wage &amp; FTE Reductions'!S468, "")),"")</f>
        <v>0</v>
      </c>
      <c r="D465" s="4">
        <f>IF(AND('5. Wage &amp; FTE Reductions'!AZ468 &lt;&gt; "", D464 &lt;&gt; ""),'5. Wage &amp; FTE Reductions'!AZ468, "")</f>
        <v>0</v>
      </c>
      <c r="E465" s="5">
        <f>IF(AND('5. Wage &amp; FTE Reductions'!X468 &lt;&gt; "", E464 &lt;&gt; ""),'5. Wage &amp; FTE Reductions'!X468,"")</f>
        <v>0</v>
      </c>
      <c r="F465" s="3" t="str">
        <f>IF('2.Census &amp; Reference Benchmarks'!T468 = "", "",'2.Census &amp; Reference Benchmarks'!T468)</f>
        <v/>
      </c>
    </row>
    <row r="466" spans="1:6" x14ac:dyDescent="0.25">
      <c r="A466" s="51" t="str">
        <f>IF('2.Census &amp; Reference Benchmarks'!E469&lt;&gt;"",_xlfn.CONCAT('2.Census &amp; Reference Benchmarks'!E469," ",'2.Census &amp; Reference Benchmarks'!F469), "")</f>
        <v/>
      </c>
      <c r="B466" s="168" t="str">
        <f>IF('2.Census &amp; Reference Benchmarks'!D469 &lt;&gt; "", '2.Census &amp; Reference Benchmarks'!D469,"")</f>
        <v/>
      </c>
      <c r="C466" s="2">
        <f>IFERROR(MIN( 46154,IF(AND('5. Wage &amp; FTE Reductions'!S469 &lt;&gt; "",C465 &lt;&gt; ""),'5. Wage &amp; FTE Reductions'!S469, "")),"")</f>
        <v>0</v>
      </c>
      <c r="D466" s="4">
        <f>IF(AND('5. Wage &amp; FTE Reductions'!AZ469 &lt;&gt; "", D465 &lt;&gt; ""),'5. Wage &amp; FTE Reductions'!AZ469, "")</f>
        <v>0</v>
      </c>
      <c r="E466" s="5">
        <f>IF(AND('5. Wage &amp; FTE Reductions'!X469 &lt;&gt; "", E465 &lt;&gt; ""),'5. Wage &amp; FTE Reductions'!X469,"")</f>
        <v>0</v>
      </c>
      <c r="F466" s="3" t="str">
        <f>IF('2.Census &amp; Reference Benchmarks'!T469 = "", "",'2.Census &amp; Reference Benchmarks'!T469)</f>
        <v/>
      </c>
    </row>
    <row r="467" spans="1:6" x14ac:dyDescent="0.25">
      <c r="A467" s="51" t="str">
        <f>IF('2.Census &amp; Reference Benchmarks'!E470&lt;&gt;"",_xlfn.CONCAT('2.Census &amp; Reference Benchmarks'!E470," ",'2.Census &amp; Reference Benchmarks'!F470), "")</f>
        <v/>
      </c>
      <c r="B467" s="168" t="str">
        <f>IF('2.Census &amp; Reference Benchmarks'!D470 &lt;&gt; "", '2.Census &amp; Reference Benchmarks'!D470,"")</f>
        <v/>
      </c>
      <c r="C467" s="2">
        <f>IFERROR(MIN( 46154,IF(AND('5. Wage &amp; FTE Reductions'!S470 &lt;&gt; "",C466 &lt;&gt; ""),'5. Wage &amp; FTE Reductions'!S470, "")),"")</f>
        <v>0</v>
      </c>
      <c r="D467" s="4">
        <f>IF(AND('5. Wage &amp; FTE Reductions'!AZ470 &lt;&gt; "", D466 &lt;&gt; ""),'5. Wage &amp; FTE Reductions'!AZ470, "")</f>
        <v>0</v>
      </c>
      <c r="E467" s="5">
        <f>IF(AND('5. Wage &amp; FTE Reductions'!X470 &lt;&gt; "", E466 &lt;&gt; ""),'5. Wage &amp; FTE Reductions'!X470,"")</f>
        <v>0</v>
      </c>
      <c r="F467" s="3" t="str">
        <f>IF('2.Census &amp; Reference Benchmarks'!T470 = "", "",'2.Census &amp; Reference Benchmarks'!T470)</f>
        <v/>
      </c>
    </row>
    <row r="468" spans="1:6" x14ac:dyDescent="0.25">
      <c r="A468" s="51" t="str">
        <f>IF('2.Census &amp; Reference Benchmarks'!E471&lt;&gt;"",_xlfn.CONCAT('2.Census &amp; Reference Benchmarks'!E471," ",'2.Census &amp; Reference Benchmarks'!F471), "")</f>
        <v/>
      </c>
      <c r="B468" s="168" t="str">
        <f>IF('2.Census &amp; Reference Benchmarks'!D471 &lt;&gt; "", '2.Census &amp; Reference Benchmarks'!D471,"")</f>
        <v/>
      </c>
      <c r="C468" s="2">
        <f>IFERROR(MIN( 46154,IF(AND('5. Wage &amp; FTE Reductions'!S471 &lt;&gt; "",C467 &lt;&gt; ""),'5. Wage &amp; FTE Reductions'!S471, "")),"")</f>
        <v>0</v>
      </c>
      <c r="D468" s="4">
        <f>IF(AND('5. Wage &amp; FTE Reductions'!AZ471 &lt;&gt; "", D467 &lt;&gt; ""),'5. Wage &amp; FTE Reductions'!AZ471, "")</f>
        <v>0</v>
      </c>
      <c r="E468" s="5">
        <f>IF(AND('5. Wage &amp; FTE Reductions'!X471 &lt;&gt; "", E467 &lt;&gt; ""),'5. Wage &amp; FTE Reductions'!X471,"")</f>
        <v>0</v>
      </c>
      <c r="F468" s="3" t="str">
        <f>IF('2.Census &amp; Reference Benchmarks'!T471 = "", "",'2.Census &amp; Reference Benchmarks'!T471)</f>
        <v/>
      </c>
    </row>
    <row r="469" spans="1:6" x14ac:dyDescent="0.25">
      <c r="A469" s="51" t="str">
        <f>IF('2.Census &amp; Reference Benchmarks'!E472&lt;&gt;"",_xlfn.CONCAT('2.Census &amp; Reference Benchmarks'!E472," ",'2.Census &amp; Reference Benchmarks'!F472), "")</f>
        <v/>
      </c>
      <c r="B469" s="168" t="str">
        <f>IF('2.Census &amp; Reference Benchmarks'!D472 &lt;&gt; "", '2.Census &amp; Reference Benchmarks'!D472,"")</f>
        <v/>
      </c>
      <c r="C469" s="2">
        <f>IFERROR(MIN( 46154,IF(AND('5. Wage &amp; FTE Reductions'!S472 &lt;&gt; "",C468 &lt;&gt; ""),'5. Wage &amp; FTE Reductions'!S472, "")),"")</f>
        <v>0</v>
      </c>
      <c r="D469" s="4">
        <f>IF(AND('5. Wage &amp; FTE Reductions'!AZ472 &lt;&gt; "", D468 &lt;&gt; ""),'5. Wage &amp; FTE Reductions'!AZ472, "")</f>
        <v>0</v>
      </c>
      <c r="E469" s="5">
        <f>IF(AND('5. Wage &amp; FTE Reductions'!X472 &lt;&gt; "", E468 &lt;&gt; ""),'5. Wage &amp; FTE Reductions'!X472,"")</f>
        <v>0</v>
      </c>
      <c r="F469" s="3" t="str">
        <f>IF('2.Census &amp; Reference Benchmarks'!T472 = "", "",'2.Census &amp; Reference Benchmarks'!T472)</f>
        <v/>
      </c>
    </row>
    <row r="470" spans="1:6" x14ac:dyDescent="0.25">
      <c r="A470" s="51" t="str">
        <f>IF('2.Census &amp; Reference Benchmarks'!E473&lt;&gt;"",_xlfn.CONCAT('2.Census &amp; Reference Benchmarks'!E473," ",'2.Census &amp; Reference Benchmarks'!F473), "")</f>
        <v/>
      </c>
      <c r="B470" s="168" t="str">
        <f>IF('2.Census &amp; Reference Benchmarks'!D473 &lt;&gt; "", '2.Census &amp; Reference Benchmarks'!D473,"")</f>
        <v/>
      </c>
      <c r="C470" s="2">
        <f>IFERROR(MIN( 46154,IF(AND('5. Wage &amp; FTE Reductions'!S473 &lt;&gt; "",C469 &lt;&gt; ""),'5. Wage &amp; FTE Reductions'!S473, "")),"")</f>
        <v>0</v>
      </c>
      <c r="D470" s="4">
        <f>IF(AND('5. Wage &amp; FTE Reductions'!AZ473 &lt;&gt; "", D469 &lt;&gt; ""),'5. Wage &amp; FTE Reductions'!AZ473, "")</f>
        <v>0</v>
      </c>
      <c r="E470" s="5">
        <f>IF(AND('5. Wage &amp; FTE Reductions'!X473 &lt;&gt; "", E469 &lt;&gt; ""),'5. Wage &amp; FTE Reductions'!X473,"")</f>
        <v>0</v>
      </c>
      <c r="F470" s="3" t="str">
        <f>IF('2.Census &amp; Reference Benchmarks'!T473 = "", "",'2.Census &amp; Reference Benchmarks'!T473)</f>
        <v/>
      </c>
    </row>
    <row r="471" spans="1:6" x14ac:dyDescent="0.25">
      <c r="A471" s="51" t="str">
        <f>IF('2.Census &amp; Reference Benchmarks'!E474&lt;&gt;"",_xlfn.CONCAT('2.Census &amp; Reference Benchmarks'!E474," ",'2.Census &amp; Reference Benchmarks'!F474), "")</f>
        <v/>
      </c>
      <c r="B471" s="168" t="str">
        <f>IF('2.Census &amp; Reference Benchmarks'!D474 &lt;&gt; "", '2.Census &amp; Reference Benchmarks'!D474,"")</f>
        <v/>
      </c>
      <c r="C471" s="2">
        <f>IFERROR(MIN( 46154,IF(AND('5. Wage &amp; FTE Reductions'!S474 &lt;&gt; "",C470 &lt;&gt; ""),'5. Wage &amp; FTE Reductions'!S474, "")),"")</f>
        <v>0</v>
      </c>
      <c r="D471" s="4">
        <f>IF(AND('5. Wage &amp; FTE Reductions'!AZ474 &lt;&gt; "", D470 &lt;&gt; ""),'5. Wage &amp; FTE Reductions'!AZ474, "")</f>
        <v>0</v>
      </c>
      <c r="E471" s="5">
        <f>IF(AND('5. Wage &amp; FTE Reductions'!X474 &lt;&gt; "", E470 &lt;&gt; ""),'5. Wage &amp; FTE Reductions'!X474,"")</f>
        <v>0</v>
      </c>
      <c r="F471" s="3" t="str">
        <f>IF('2.Census &amp; Reference Benchmarks'!T474 = "", "",'2.Census &amp; Reference Benchmarks'!T474)</f>
        <v/>
      </c>
    </row>
    <row r="472" spans="1:6" x14ac:dyDescent="0.25">
      <c r="A472" s="51" t="str">
        <f>IF('2.Census &amp; Reference Benchmarks'!E475&lt;&gt;"",_xlfn.CONCAT('2.Census &amp; Reference Benchmarks'!E475," ",'2.Census &amp; Reference Benchmarks'!F475), "")</f>
        <v/>
      </c>
      <c r="B472" s="168" t="str">
        <f>IF('2.Census &amp; Reference Benchmarks'!D475 &lt;&gt; "", '2.Census &amp; Reference Benchmarks'!D475,"")</f>
        <v/>
      </c>
      <c r="C472" s="2">
        <f>IFERROR(MIN( 46154,IF(AND('5. Wage &amp; FTE Reductions'!S475 &lt;&gt; "",C471 &lt;&gt; ""),'5. Wage &amp; FTE Reductions'!S475, "")),"")</f>
        <v>0</v>
      </c>
      <c r="D472" s="4">
        <f>IF(AND('5. Wage &amp; FTE Reductions'!AZ475 &lt;&gt; "", D471 &lt;&gt; ""),'5. Wage &amp; FTE Reductions'!AZ475, "")</f>
        <v>0</v>
      </c>
      <c r="E472" s="5">
        <f>IF(AND('5. Wage &amp; FTE Reductions'!X475 &lt;&gt; "", E471 &lt;&gt; ""),'5. Wage &amp; FTE Reductions'!X475,"")</f>
        <v>0</v>
      </c>
      <c r="F472" s="3" t="str">
        <f>IF('2.Census &amp; Reference Benchmarks'!T475 = "", "",'2.Census &amp; Reference Benchmarks'!T475)</f>
        <v/>
      </c>
    </row>
    <row r="473" spans="1:6" x14ac:dyDescent="0.25">
      <c r="A473" s="51" t="str">
        <f>IF('2.Census &amp; Reference Benchmarks'!E476&lt;&gt;"",_xlfn.CONCAT('2.Census &amp; Reference Benchmarks'!E476," ",'2.Census &amp; Reference Benchmarks'!F476), "")</f>
        <v/>
      </c>
      <c r="B473" s="168" t="str">
        <f>IF('2.Census &amp; Reference Benchmarks'!D476 &lt;&gt; "", '2.Census &amp; Reference Benchmarks'!D476,"")</f>
        <v/>
      </c>
      <c r="C473" s="2">
        <f>IFERROR(MIN( 46154,IF(AND('5. Wage &amp; FTE Reductions'!S476 &lt;&gt; "",C472 &lt;&gt; ""),'5. Wage &amp; FTE Reductions'!S476, "")),"")</f>
        <v>0</v>
      </c>
      <c r="D473" s="4">
        <f>IF(AND('5. Wage &amp; FTE Reductions'!AZ476 &lt;&gt; "", D472 &lt;&gt; ""),'5. Wage &amp; FTE Reductions'!AZ476, "")</f>
        <v>0</v>
      </c>
      <c r="E473" s="5">
        <f>IF(AND('5. Wage &amp; FTE Reductions'!X476 &lt;&gt; "", E472 &lt;&gt; ""),'5. Wage &amp; FTE Reductions'!X476,"")</f>
        <v>0</v>
      </c>
      <c r="F473" s="3" t="str">
        <f>IF('2.Census &amp; Reference Benchmarks'!T476 = "", "",'2.Census &amp; Reference Benchmarks'!T476)</f>
        <v/>
      </c>
    </row>
    <row r="474" spans="1:6" x14ac:dyDescent="0.25">
      <c r="A474" s="51" t="str">
        <f>IF('2.Census &amp; Reference Benchmarks'!E477&lt;&gt;"",_xlfn.CONCAT('2.Census &amp; Reference Benchmarks'!E477," ",'2.Census &amp; Reference Benchmarks'!F477), "")</f>
        <v/>
      </c>
      <c r="B474" s="168" t="str">
        <f>IF('2.Census &amp; Reference Benchmarks'!D477 &lt;&gt; "", '2.Census &amp; Reference Benchmarks'!D477,"")</f>
        <v/>
      </c>
      <c r="C474" s="2">
        <f>IFERROR(MIN( 46154,IF(AND('5. Wage &amp; FTE Reductions'!S477 &lt;&gt; "",C473 &lt;&gt; ""),'5. Wage &amp; FTE Reductions'!S477, "")),"")</f>
        <v>0</v>
      </c>
      <c r="D474" s="4">
        <f>IF(AND('5. Wage &amp; FTE Reductions'!AZ477 &lt;&gt; "", D473 &lt;&gt; ""),'5. Wage &amp; FTE Reductions'!AZ477, "")</f>
        <v>0</v>
      </c>
      <c r="E474" s="5">
        <f>IF(AND('5. Wage &amp; FTE Reductions'!X477 &lt;&gt; "", E473 &lt;&gt; ""),'5. Wage &amp; FTE Reductions'!X477,"")</f>
        <v>0</v>
      </c>
      <c r="F474" s="3" t="str">
        <f>IF('2.Census &amp; Reference Benchmarks'!T477 = "", "",'2.Census &amp; Reference Benchmarks'!T477)</f>
        <v/>
      </c>
    </row>
    <row r="475" spans="1:6" x14ac:dyDescent="0.25">
      <c r="A475" s="51" t="str">
        <f>IF('2.Census &amp; Reference Benchmarks'!E478&lt;&gt;"",_xlfn.CONCAT('2.Census &amp; Reference Benchmarks'!E478," ",'2.Census &amp; Reference Benchmarks'!F478), "")</f>
        <v/>
      </c>
      <c r="B475" s="168" t="str">
        <f>IF('2.Census &amp; Reference Benchmarks'!D478 &lt;&gt; "", '2.Census &amp; Reference Benchmarks'!D478,"")</f>
        <v/>
      </c>
      <c r="C475" s="2">
        <f>IFERROR(MIN( 46154,IF(AND('5. Wage &amp; FTE Reductions'!S478 &lt;&gt; "",C474 &lt;&gt; ""),'5. Wage &amp; FTE Reductions'!S478, "")),"")</f>
        <v>0</v>
      </c>
      <c r="D475" s="4">
        <f>IF(AND('5. Wage &amp; FTE Reductions'!AZ478 &lt;&gt; "", D474 &lt;&gt; ""),'5. Wage &amp; FTE Reductions'!AZ478, "")</f>
        <v>0</v>
      </c>
      <c r="E475" s="5">
        <f>IF(AND('5. Wage &amp; FTE Reductions'!X478 &lt;&gt; "", E474 &lt;&gt; ""),'5. Wage &amp; FTE Reductions'!X478,"")</f>
        <v>0</v>
      </c>
      <c r="F475" s="3" t="str">
        <f>IF('2.Census &amp; Reference Benchmarks'!T478 = "", "",'2.Census &amp; Reference Benchmarks'!T478)</f>
        <v/>
      </c>
    </row>
    <row r="476" spans="1:6" x14ac:dyDescent="0.25">
      <c r="A476" s="51" t="str">
        <f>IF('2.Census &amp; Reference Benchmarks'!E479&lt;&gt;"",_xlfn.CONCAT('2.Census &amp; Reference Benchmarks'!E479," ",'2.Census &amp; Reference Benchmarks'!F479), "")</f>
        <v/>
      </c>
      <c r="B476" s="168" t="str">
        <f>IF('2.Census &amp; Reference Benchmarks'!D479 &lt;&gt; "", '2.Census &amp; Reference Benchmarks'!D479,"")</f>
        <v/>
      </c>
      <c r="C476" s="2">
        <f>IFERROR(MIN( 46154,IF(AND('5. Wage &amp; FTE Reductions'!S479 &lt;&gt; "",C475 &lt;&gt; ""),'5. Wage &amp; FTE Reductions'!S479, "")),"")</f>
        <v>0</v>
      </c>
      <c r="D476" s="4">
        <f>IF(AND('5. Wage &amp; FTE Reductions'!AZ479 &lt;&gt; "", D475 &lt;&gt; ""),'5. Wage &amp; FTE Reductions'!AZ479, "")</f>
        <v>0</v>
      </c>
      <c r="E476" s="5">
        <f>IF(AND('5. Wage &amp; FTE Reductions'!X479 &lt;&gt; "", E475 &lt;&gt; ""),'5. Wage &amp; FTE Reductions'!X479,"")</f>
        <v>0</v>
      </c>
      <c r="F476" s="3" t="str">
        <f>IF('2.Census &amp; Reference Benchmarks'!T479 = "", "",'2.Census &amp; Reference Benchmarks'!T479)</f>
        <v/>
      </c>
    </row>
    <row r="477" spans="1:6" x14ac:dyDescent="0.25">
      <c r="A477" s="51" t="str">
        <f>IF('2.Census &amp; Reference Benchmarks'!E480&lt;&gt;"",_xlfn.CONCAT('2.Census &amp; Reference Benchmarks'!E480," ",'2.Census &amp; Reference Benchmarks'!F480), "")</f>
        <v/>
      </c>
      <c r="B477" s="168" t="str">
        <f>IF('2.Census &amp; Reference Benchmarks'!D480 &lt;&gt; "", '2.Census &amp; Reference Benchmarks'!D480,"")</f>
        <v/>
      </c>
      <c r="C477" s="2">
        <f>IFERROR(MIN( 46154,IF(AND('5. Wage &amp; FTE Reductions'!S480 &lt;&gt; "",C476 &lt;&gt; ""),'5. Wage &amp; FTE Reductions'!S480, "")),"")</f>
        <v>0</v>
      </c>
      <c r="D477" s="4">
        <f>IF(AND('5. Wage &amp; FTE Reductions'!AZ480 &lt;&gt; "", D476 &lt;&gt; ""),'5. Wage &amp; FTE Reductions'!AZ480, "")</f>
        <v>0</v>
      </c>
      <c r="E477" s="5">
        <f>IF(AND('5. Wage &amp; FTE Reductions'!X480 &lt;&gt; "", E476 &lt;&gt; ""),'5. Wage &amp; FTE Reductions'!X480,"")</f>
        <v>0</v>
      </c>
      <c r="F477" s="3" t="str">
        <f>IF('2.Census &amp; Reference Benchmarks'!T480 = "", "",'2.Census &amp; Reference Benchmarks'!T480)</f>
        <v/>
      </c>
    </row>
    <row r="478" spans="1:6" x14ac:dyDescent="0.25">
      <c r="A478" s="51" t="str">
        <f>IF('2.Census &amp; Reference Benchmarks'!E481&lt;&gt;"",_xlfn.CONCAT('2.Census &amp; Reference Benchmarks'!E481," ",'2.Census &amp; Reference Benchmarks'!F481), "")</f>
        <v/>
      </c>
      <c r="B478" s="168" t="str">
        <f>IF('2.Census &amp; Reference Benchmarks'!D481 &lt;&gt; "", '2.Census &amp; Reference Benchmarks'!D481,"")</f>
        <v/>
      </c>
      <c r="C478" s="2">
        <f>IFERROR(MIN( 46154,IF(AND('5. Wage &amp; FTE Reductions'!S481 &lt;&gt; "",C477 &lt;&gt; ""),'5. Wage &amp; FTE Reductions'!S481, "")),"")</f>
        <v>0</v>
      </c>
      <c r="D478" s="4">
        <f>IF(AND('5. Wage &amp; FTE Reductions'!AZ481 &lt;&gt; "", D477 &lt;&gt; ""),'5. Wage &amp; FTE Reductions'!AZ481, "")</f>
        <v>0</v>
      </c>
      <c r="E478" s="5">
        <f>IF(AND('5. Wage &amp; FTE Reductions'!X481 &lt;&gt; "", E477 &lt;&gt; ""),'5. Wage &amp; FTE Reductions'!X481,"")</f>
        <v>0</v>
      </c>
      <c r="F478" s="3" t="str">
        <f>IF('2.Census &amp; Reference Benchmarks'!T481 = "", "",'2.Census &amp; Reference Benchmarks'!T481)</f>
        <v/>
      </c>
    </row>
    <row r="479" spans="1:6" x14ac:dyDescent="0.25">
      <c r="A479" s="51" t="str">
        <f>IF('2.Census &amp; Reference Benchmarks'!E482&lt;&gt;"",_xlfn.CONCAT('2.Census &amp; Reference Benchmarks'!E482," ",'2.Census &amp; Reference Benchmarks'!F482), "")</f>
        <v/>
      </c>
      <c r="B479" s="168" t="str">
        <f>IF('2.Census &amp; Reference Benchmarks'!D482 &lt;&gt; "", '2.Census &amp; Reference Benchmarks'!D482,"")</f>
        <v/>
      </c>
      <c r="C479" s="2">
        <f>IFERROR(MIN( 46154,IF(AND('5. Wage &amp; FTE Reductions'!S482 &lt;&gt; "",C478 &lt;&gt; ""),'5. Wage &amp; FTE Reductions'!S482, "")),"")</f>
        <v>0</v>
      </c>
      <c r="D479" s="4">
        <f>IF(AND('5. Wage &amp; FTE Reductions'!AZ482 &lt;&gt; "", D478 &lt;&gt; ""),'5. Wage &amp; FTE Reductions'!AZ482, "")</f>
        <v>0</v>
      </c>
      <c r="E479" s="5">
        <f>IF(AND('5. Wage &amp; FTE Reductions'!X482 &lt;&gt; "", E478 &lt;&gt; ""),'5. Wage &amp; FTE Reductions'!X482,"")</f>
        <v>0</v>
      </c>
      <c r="F479" s="3" t="str">
        <f>IF('2.Census &amp; Reference Benchmarks'!T482 = "", "",'2.Census &amp; Reference Benchmarks'!T482)</f>
        <v/>
      </c>
    </row>
    <row r="480" spans="1:6" x14ac:dyDescent="0.25">
      <c r="A480" s="51" t="str">
        <f>IF('2.Census &amp; Reference Benchmarks'!E483&lt;&gt;"",_xlfn.CONCAT('2.Census &amp; Reference Benchmarks'!E483," ",'2.Census &amp; Reference Benchmarks'!F483), "")</f>
        <v/>
      </c>
      <c r="B480" s="168" t="str">
        <f>IF('2.Census &amp; Reference Benchmarks'!D483 &lt;&gt; "", '2.Census &amp; Reference Benchmarks'!D483,"")</f>
        <v/>
      </c>
      <c r="C480" s="2">
        <f>IFERROR(MIN( 46154,IF(AND('5. Wage &amp; FTE Reductions'!S483 &lt;&gt; "",C479 &lt;&gt; ""),'5. Wage &amp; FTE Reductions'!S483, "")),"")</f>
        <v>0</v>
      </c>
      <c r="D480" s="4">
        <f>IF(AND('5. Wage &amp; FTE Reductions'!AZ483 &lt;&gt; "", D479 &lt;&gt; ""),'5. Wage &amp; FTE Reductions'!AZ483, "")</f>
        <v>0</v>
      </c>
      <c r="E480" s="5">
        <f>IF(AND('5. Wage &amp; FTE Reductions'!X483 &lt;&gt; "", E479 &lt;&gt; ""),'5. Wage &amp; FTE Reductions'!X483,"")</f>
        <v>0</v>
      </c>
      <c r="F480" s="3" t="str">
        <f>IF('2.Census &amp; Reference Benchmarks'!T483 = "", "",'2.Census &amp; Reference Benchmarks'!T483)</f>
        <v/>
      </c>
    </row>
    <row r="481" spans="1:6" x14ac:dyDescent="0.25">
      <c r="A481" s="51" t="str">
        <f>IF('2.Census &amp; Reference Benchmarks'!E484&lt;&gt;"",_xlfn.CONCAT('2.Census &amp; Reference Benchmarks'!E484," ",'2.Census &amp; Reference Benchmarks'!F484), "")</f>
        <v/>
      </c>
      <c r="B481" s="168" t="str">
        <f>IF('2.Census &amp; Reference Benchmarks'!D484 &lt;&gt; "", '2.Census &amp; Reference Benchmarks'!D484,"")</f>
        <v/>
      </c>
      <c r="C481" s="2">
        <f>IFERROR(MIN( 46154,IF(AND('5. Wage &amp; FTE Reductions'!S484 &lt;&gt; "",C480 &lt;&gt; ""),'5. Wage &amp; FTE Reductions'!S484, "")),"")</f>
        <v>0</v>
      </c>
      <c r="D481" s="4">
        <f>IF(AND('5. Wage &amp; FTE Reductions'!AZ484 &lt;&gt; "", D480 &lt;&gt; ""),'5. Wage &amp; FTE Reductions'!AZ484, "")</f>
        <v>0</v>
      </c>
      <c r="E481" s="5">
        <f>IF(AND('5. Wage &amp; FTE Reductions'!X484 &lt;&gt; "", E480 &lt;&gt; ""),'5. Wage &amp; FTE Reductions'!X484,"")</f>
        <v>0</v>
      </c>
      <c r="F481" s="3" t="str">
        <f>IF('2.Census &amp; Reference Benchmarks'!T484 = "", "",'2.Census &amp; Reference Benchmarks'!T484)</f>
        <v/>
      </c>
    </row>
    <row r="482" spans="1:6" x14ac:dyDescent="0.25">
      <c r="A482" s="51" t="str">
        <f>IF('2.Census &amp; Reference Benchmarks'!E485&lt;&gt;"",_xlfn.CONCAT('2.Census &amp; Reference Benchmarks'!E485," ",'2.Census &amp; Reference Benchmarks'!F485), "")</f>
        <v/>
      </c>
      <c r="B482" s="168" t="str">
        <f>IF('2.Census &amp; Reference Benchmarks'!D485 &lt;&gt; "", '2.Census &amp; Reference Benchmarks'!D485,"")</f>
        <v/>
      </c>
      <c r="C482" s="2">
        <f>IFERROR(MIN( 46154,IF(AND('5. Wage &amp; FTE Reductions'!S485 &lt;&gt; "",C481 &lt;&gt; ""),'5. Wage &amp; FTE Reductions'!S485, "")),"")</f>
        <v>0</v>
      </c>
      <c r="D482" s="4">
        <f>IF(AND('5. Wage &amp; FTE Reductions'!AZ485 &lt;&gt; "", D481 &lt;&gt; ""),'5. Wage &amp; FTE Reductions'!AZ485, "")</f>
        <v>0</v>
      </c>
      <c r="E482" s="5">
        <f>IF(AND('5. Wage &amp; FTE Reductions'!X485 &lt;&gt; "", E481 &lt;&gt; ""),'5. Wage &amp; FTE Reductions'!X485,"")</f>
        <v>0</v>
      </c>
      <c r="F482" s="3" t="str">
        <f>IF('2.Census &amp; Reference Benchmarks'!T485 = "", "",'2.Census &amp; Reference Benchmarks'!T485)</f>
        <v/>
      </c>
    </row>
    <row r="483" spans="1:6" x14ac:dyDescent="0.25">
      <c r="A483" s="51" t="str">
        <f>IF('2.Census &amp; Reference Benchmarks'!E486&lt;&gt;"",_xlfn.CONCAT('2.Census &amp; Reference Benchmarks'!E486," ",'2.Census &amp; Reference Benchmarks'!F486), "")</f>
        <v/>
      </c>
      <c r="B483" s="168" t="str">
        <f>IF('2.Census &amp; Reference Benchmarks'!D486 &lt;&gt; "", '2.Census &amp; Reference Benchmarks'!D486,"")</f>
        <v/>
      </c>
      <c r="C483" s="2">
        <f>IFERROR(MIN( 46154,IF(AND('5. Wage &amp; FTE Reductions'!S486 &lt;&gt; "",C482 &lt;&gt; ""),'5. Wage &amp; FTE Reductions'!S486, "")),"")</f>
        <v>0</v>
      </c>
      <c r="D483" s="4">
        <f>IF(AND('5. Wage &amp; FTE Reductions'!AZ486 &lt;&gt; "", D482 &lt;&gt; ""),'5. Wage &amp; FTE Reductions'!AZ486, "")</f>
        <v>0</v>
      </c>
      <c r="E483" s="5">
        <f>IF(AND('5. Wage &amp; FTE Reductions'!X486 &lt;&gt; "", E482 &lt;&gt; ""),'5. Wage &amp; FTE Reductions'!X486,"")</f>
        <v>0</v>
      </c>
      <c r="F483" s="3" t="str">
        <f>IF('2.Census &amp; Reference Benchmarks'!T486 = "", "",'2.Census &amp; Reference Benchmarks'!T486)</f>
        <v/>
      </c>
    </row>
    <row r="484" spans="1:6" x14ac:dyDescent="0.25">
      <c r="A484" s="51" t="str">
        <f>IF('2.Census &amp; Reference Benchmarks'!E487&lt;&gt;"",_xlfn.CONCAT('2.Census &amp; Reference Benchmarks'!E487," ",'2.Census &amp; Reference Benchmarks'!F487), "")</f>
        <v/>
      </c>
      <c r="B484" s="168" t="str">
        <f>IF('2.Census &amp; Reference Benchmarks'!D487 &lt;&gt; "", '2.Census &amp; Reference Benchmarks'!D487,"")</f>
        <v/>
      </c>
      <c r="C484" s="2">
        <f>IFERROR(MIN( 46154,IF(AND('5. Wage &amp; FTE Reductions'!S487 &lt;&gt; "",C483 &lt;&gt; ""),'5. Wage &amp; FTE Reductions'!S487, "")),"")</f>
        <v>0</v>
      </c>
      <c r="D484" s="4">
        <f>IF(AND('5. Wage &amp; FTE Reductions'!AZ487 &lt;&gt; "", D483 &lt;&gt; ""),'5. Wage &amp; FTE Reductions'!AZ487, "")</f>
        <v>0</v>
      </c>
      <c r="E484" s="5">
        <f>IF(AND('5. Wage &amp; FTE Reductions'!X487 &lt;&gt; "", E483 &lt;&gt; ""),'5. Wage &amp; FTE Reductions'!X487,"")</f>
        <v>0</v>
      </c>
      <c r="F484" s="3" t="str">
        <f>IF('2.Census &amp; Reference Benchmarks'!T487 = "", "",'2.Census &amp; Reference Benchmarks'!T487)</f>
        <v/>
      </c>
    </row>
    <row r="485" spans="1:6" x14ac:dyDescent="0.25">
      <c r="A485" s="51" t="str">
        <f>IF('2.Census &amp; Reference Benchmarks'!E488&lt;&gt;"",_xlfn.CONCAT('2.Census &amp; Reference Benchmarks'!E488," ",'2.Census &amp; Reference Benchmarks'!F488), "")</f>
        <v/>
      </c>
      <c r="B485" s="168" t="str">
        <f>IF('2.Census &amp; Reference Benchmarks'!D488 &lt;&gt; "", '2.Census &amp; Reference Benchmarks'!D488,"")</f>
        <v/>
      </c>
      <c r="C485" s="2">
        <f>IFERROR(MIN( 46154,IF(AND('5. Wage &amp; FTE Reductions'!S488 &lt;&gt; "",C484 &lt;&gt; ""),'5. Wage &amp; FTE Reductions'!S488, "")),"")</f>
        <v>0</v>
      </c>
      <c r="D485" s="4">
        <f>IF(AND('5. Wage &amp; FTE Reductions'!AZ488 &lt;&gt; "", D484 &lt;&gt; ""),'5. Wage &amp; FTE Reductions'!AZ488, "")</f>
        <v>0</v>
      </c>
      <c r="E485" s="5">
        <f>IF(AND('5. Wage &amp; FTE Reductions'!X488 &lt;&gt; "", E484 &lt;&gt; ""),'5. Wage &amp; FTE Reductions'!X488,"")</f>
        <v>0</v>
      </c>
      <c r="F485" s="3" t="str">
        <f>IF('2.Census &amp; Reference Benchmarks'!T488 = "", "",'2.Census &amp; Reference Benchmarks'!T488)</f>
        <v/>
      </c>
    </row>
    <row r="486" spans="1:6" x14ac:dyDescent="0.25">
      <c r="A486" s="51" t="str">
        <f>IF('2.Census &amp; Reference Benchmarks'!E489&lt;&gt;"",_xlfn.CONCAT('2.Census &amp; Reference Benchmarks'!E489," ",'2.Census &amp; Reference Benchmarks'!F489), "")</f>
        <v/>
      </c>
      <c r="B486" s="168" t="str">
        <f>IF('2.Census &amp; Reference Benchmarks'!D489 &lt;&gt; "", '2.Census &amp; Reference Benchmarks'!D489,"")</f>
        <v/>
      </c>
      <c r="C486" s="2">
        <f>IFERROR(MIN( 46154,IF(AND('5. Wage &amp; FTE Reductions'!S489 &lt;&gt; "",C485 &lt;&gt; ""),'5. Wage &amp; FTE Reductions'!S489, "")),"")</f>
        <v>0</v>
      </c>
      <c r="D486" s="4">
        <f>IF(AND('5. Wage &amp; FTE Reductions'!AZ489 &lt;&gt; "", D485 &lt;&gt; ""),'5. Wage &amp; FTE Reductions'!AZ489, "")</f>
        <v>0</v>
      </c>
      <c r="E486" s="5">
        <f>IF(AND('5. Wage &amp; FTE Reductions'!X489 &lt;&gt; "", E485 &lt;&gt; ""),'5. Wage &amp; FTE Reductions'!X489,"")</f>
        <v>0</v>
      </c>
      <c r="F486" s="3" t="str">
        <f>IF('2.Census &amp; Reference Benchmarks'!T489 = "", "",'2.Census &amp; Reference Benchmarks'!T489)</f>
        <v/>
      </c>
    </row>
    <row r="487" spans="1:6" x14ac:dyDescent="0.25">
      <c r="A487" s="51" t="str">
        <f>IF('2.Census &amp; Reference Benchmarks'!E490&lt;&gt;"",_xlfn.CONCAT('2.Census &amp; Reference Benchmarks'!E490," ",'2.Census &amp; Reference Benchmarks'!F490), "")</f>
        <v/>
      </c>
      <c r="B487" s="168" t="str">
        <f>IF('2.Census &amp; Reference Benchmarks'!D490 &lt;&gt; "", '2.Census &amp; Reference Benchmarks'!D490,"")</f>
        <v/>
      </c>
      <c r="C487" s="2">
        <f>IFERROR(MIN( 46154,IF(AND('5. Wage &amp; FTE Reductions'!S490 &lt;&gt; "",C486 &lt;&gt; ""),'5. Wage &amp; FTE Reductions'!S490, "")),"")</f>
        <v>0</v>
      </c>
      <c r="D487" s="4">
        <f>IF(AND('5. Wage &amp; FTE Reductions'!AZ490 &lt;&gt; "", D486 &lt;&gt; ""),'5. Wage &amp; FTE Reductions'!AZ490, "")</f>
        <v>0</v>
      </c>
      <c r="E487" s="5">
        <f>IF(AND('5. Wage &amp; FTE Reductions'!X490 &lt;&gt; "", E486 &lt;&gt; ""),'5. Wage &amp; FTE Reductions'!X490,"")</f>
        <v>0</v>
      </c>
      <c r="F487" s="3" t="str">
        <f>IF('2.Census &amp; Reference Benchmarks'!T490 = "", "",'2.Census &amp; Reference Benchmarks'!T490)</f>
        <v/>
      </c>
    </row>
    <row r="488" spans="1:6" x14ac:dyDescent="0.25">
      <c r="A488" s="51" t="str">
        <f>IF('2.Census &amp; Reference Benchmarks'!E491&lt;&gt;"",_xlfn.CONCAT('2.Census &amp; Reference Benchmarks'!E491," ",'2.Census &amp; Reference Benchmarks'!F491), "")</f>
        <v/>
      </c>
      <c r="B488" s="168" t="str">
        <f>IF('2.Census &amp; Reference Benchmarks'!D491 &lt;&gt; "", '2.Census &amp; Reference Benchmarks'!D491,"")</f>
        <v/>
      </c>
      <c r="C488" s="2">
        <f>IFERROR(MIN( 46154,IF(AND('5. Wage &amp; FTE Reductions'!S491 &lt;&gt; "",C487 &lt;&gt; ""),'5. Wage &amp; FTE Reductions'!S491, "")),"")</f>
        <v>0</v>
      </c>
      <c r="D488" s="4">
        <f>IF(AND('5. Wage &amp; FTE Reductions'!AZ491 &lt;&gt; "", D487 &lt;&gt; ""),'5. Wage &amp; FTE Reductions'!AZ491, "")</f>
        <v>0</v>
      </c>
      <c r="E488" s="5">
        <f>IF(AND('5. Wage &amp; FTE Reductions'!X491 &lt;&gt; "", E487 &lt;&gt; ""),'5. Wage &amp; FTE Reductions'!X491,"")</f>
        <v>0</v>
      </c>
      <c r="F488" s="3" t="str">
        <f>IF('2.Census &amp; Reference Benchmarks'!T491 = "", "",'2.Census &amp; Reference Benchmarks'!T491)</f>
        <v/>
      </c>
    </row>
    <row r="489" spans="1:6" x14ac:dyDescent="0.25">
      <c r="A489" s="51" t="str">
        <f>IF('2.Census &amp; Reference Benchmarks'!E492&lt;&gt;"",_xlfn.CONCAT('2.Census &amp; Reference Benchmarks'!E492," ",'2.Census &amp; Reference Benchmarks'!F492), "")</f>
        <v/>
      </c>
      <c r="B489" s="168" t="str">
        <f>IF('2.Census &amp; Reference Benchmarks'!D492 &lt;&gt; "", '2.Census &amp; Reference Benchmarks'!D492,"")</f>
        <v/>
      </c>
      <c r="C489" s="2">
        <f>IFERROR(MIN( 46154,IF(AND('5. Wage &amp; FTE Reductions'!S492 &lt;&gt; "",C488 &lt;&gt; ""),'5. Wage &amp; FTE Reductions'!S492, "")),"")</f>
        <v>0</v>
      </c>
      <c r="D489" s="4">
        <f>IF(AND('5. Wage &amp; FTE Reductions'!AZ492 &lt;&gt; "", D488 &lt;&gt; ""),'5. Wage &amp; FTE Reductions'!AZ492, "")</f>
        <v>0</v>
      </c>
      <c r="E489" s="5">
        <f>IF(AND('5. Wage &amp; FTE Reductions'!X492 &lt;&gt; "", E488 &lt;&gt; ""),'5. Wage &amp; FTE Reductions'!X492,"")</f>
        <v>0</v>
      </c>
      <c r="F489" s="3" t="str">
        <f>IF('2.Census &amp; Reference Benchmarks'!T492 = "", "",'2.Census &amp; Reference Benchmarks'!T492)</f>
        <v/>
      </c>
    </row>
    <row r="490" spans="1:6" x14ac:dyDescent="0.25">
      <c r="A490" s="51" t="str">
        <f>IF('2.Census &amp; Reference Benchmarks'!E493&lt;&gt;"",_xlfn.CONCAT('2.Census &amp; Reference Benchmarks'!E493," ",'2.Census &amp; Reference Benchmarks'!F493), "")</f>
        <v/>
      </c>
      <c r="B490" s="168" t="str">
        <f>IF('2.Census &amp; Reference Benchmarks'!D493 &lt;&gt; "", '2.Census &amp; Reference Benchmarks'!D493,"")</f>
        <v/>
      </c>
      <c r="C490" s="2">
        <f>IFERROR(MIN( 46154,IF(AND('5. Wage &amp; FTE Reductions'!S493 &lt;&gt; "",C489 &lt;&gt; ""),'5. Wage &amp; FTE Reductions'!S493, "")),"")</f>
        <v>0</v>
      </c>
      <c r="D490" s="4">
        <f>IF(AND('5. Wage &amp; FTE Reductions'!AZ493 &lt;&gt; "", D489 &lt;&gt; ""),'5. Wage &amp; FTE Reductions'!AZ493, "")</f>
        <v>0</v>
      </c>
      <c r="E490" s="5">
        <f>IF(AND('5. Wage &amp; FTE Reductions'!X493 &lt;&gt; "", E489 &lt;&gt; ""),'5. Wage &amp; FTE Reductions'!X493,"")</f>
        <v>0</v>
      </c>
      <c r="F490" s="3" t="str">
        <f>IF('2.Census &amp; Reference Benchmarks'!T493 = "", "",'2.Census &amp; Reference Benchmarks'!T493)</f>
        <v/>
      </c>
    </row>
    <row r="491" spans="1:6" x14ac:dyDescent="0.25">
      <c r="A491" s="51" t="str">
        <f>IF('2.Census &amp; Reference Benchmarks'!E494&lt;&gt;"",_xlfn.CONCAT('2.Census &amp; Reference Benchmarks'!E494," ",'2.Census &amp; Reference Benchmarks'!F494), "")</f>
        <v/>
      </c>
      <c r="B491" s="168" t="str">
        <f>IF('2.Census &amp; Reference Benchmarks'!D494 &lt;&gt; "", '2.Census &amp; Reference Benchmarks'!D494,"")</f>
        <v/>
      </c>
      <c r="C491" s="2">
        <f>IFERROR(MIN( 46154,IF(AND('5. Wage &amp; FTE Reductions'!S494 &lt;&gt; "",C490 &lt;&gt; ""),'5. Wage &amp; FTE Reductions'!S494, "")),"")</f>
        <v>0</v>
      </c>
      <c r="D491" s="4">
        <f>IF(AND('5. Wage &amp; FTE Reductions'!AZ494 &lt;&gt; "", D490 &lt;&gt; ""),'5. Wage &amp; FTE Reductions'!AZ494, "")</f>
        <v>0</v>
      </c>
      <c r="E491" s="5">
        <f>IF(AND('5. Wage &amp; FTE Reductions'!X494 &lt;&gt; "", E490 &lt;&gt; ""),'5. Wage &amp; FTE Reductions'!X494,"")</f>
        <v>0</v>
      </c>
      <c r="F491" s="3" t="str">
        <f>IF('2.Census &amp; Reference Benchmarks'!T494 = "", "",'2.Census &amp; Reference Benchmarks'!T494)</f>
        <v/>
      </c>
    </row>
    <row r="492" spans="1:6" x14ac:dyDescent="0.25">
      <c r="A492" s="51" t="str">
        <f>IF('2.Census &amp; Reference Benchmarks'!E495&lt;&gt;"",_xlfn.CONCAT('2.Census &amp; Reference Benchmarks'!E495," ",'2.Census &amp; Reference Benchmarks'!F495), "")</f>
        <v/>
      </c>
      <c r="B492" s="168" t="str">
        <f>IF('2.Census &amp; Reference Benchmarks'!D495 &lt;&gt; "", '2.Census &amp; Reference Benchmarks'!D495,"")</f>
        <v/>
      </c>
      <c r="C492" s="2">
        <f>IFERROR(MIN( 46154,IF(AND('5. Wage &amp; FTE Reductions'!S495 &lt;&gt; "",C491 &lt;&gt; ""),'5. Wage &amp; FTE Reductions'!S495, "")),"")</f>
        <v>0</v>
      </c>
      <c r="D492" s="4">
        <f>IF(AND('5. Wage &amp; FTE Reductions'!AZ495 &lt;&gt; "", D491 &lt;&gt; ""),'5. Wage &amp; FTE Reductions'!AZ495, "")</f>
        <v>0</v>
      </c>
      <c r="E492" s="5">
        <f>IF(AND('5. Wage &amp; FTE Reductions'!X495 &lt;&gt; "", E491 &lt;&gt; ""),'5. Wage &amp; FTE Reductions'!X495,"")</f>
        <v>0</v>
      </c>
      <c r="F492" s="3" t="str">
        <f>IF('2.Census &amp; Reference Benchmarks'!T495 = "", "",'2.Census &amp; Reference Benchmarks'!T495)</f>
        <v/>
      </c>
    </row>
    <row r="493" spans="1:6" x14ac:dyDescent="0.25">
      <c r="A493" s="51" t="str">
        <f>IF('2.Census &amp; Reference Benchmarks'!E496&lt;&gt;"",_xlfn.CONCAT('2.Census &amp; Reference Benchmarks'!E496," ",'2.Census &amp; Reference Benchmarks'!F496), "")</f>
        <v/>
      </c>
      <c r="B493" s="168" t="str">
        <f>IF('2.Census &amp; Reference Benchmarks'!D496 &lt;&gt; "", '2.Census &amp; Reference Benchmarks'!D496,"")</f>
        <v/>
      </c>
      <c r="C493" s="2">
        <f>IFERROR(MIN( 46154,IF(AND('5. Wage &amp; FTE Reductions'!S496 &lt;&gt; "",C492 &lt;&gt; ""),'5. Wage &amp; FTE Reductions'!S496, "")),"")</f>
        <v>0</v>
      </c>
      <c r="D493" s="4">
        <f>IF(AND('5. Wage &amp; FTE Reductions'!AZ496 &lt;&gt; "", D492 &lt;&gt; ""),'5. Wage &amp; FTE Reductions'!AZ496, "")</f>
        <v>0</v>
      </c>
      <c r="E493" s="5">
        <f>IF(AND('5. Wage &amp; FTE Reductions'!X496 &lt;&gt; "", E492 &lt;&gt; ""),'5. Wage &amp; FTE Reductions'!X496,"")</f>
        <v>0</v>
      </c>
      <c r="F493" s="3" t="str">
        <f>IF('2.Census &amp; Reference Benchmarks'!T496 = "", "",'2.Census &amp; Reference Benchmarks'!T496)</f>
        <v/>
      </c>
    </row>
    <row r="494" spans="1:6" x14ac:dyDescent="0.25">
      <c r="A494" s="51" t="str">
        <f>IF('2.Census &amp; Reference Benchmarks'!E497&lt;&gt;"",_xlfn.CONCAT('2.Census &amp; Reference Benchmarks'!E497," ",'2.Census &amp; Reference Benchmarks'!F497), "")</f>
        <v/>
      </c>
      <c r="B494" s="168" t="str">
        <f>IF('2.Census &amp; Reference Benchmarks'!D497 &lt;&gt; "", '2.Census &amp; Reference Benchmarks'!D497,"")</f>
        <v/>
      </c>
      <c r="C494" s="2">
        <f>IFERROR(MIN( 46154,IF(AND('5. Wage &amp; FTE Reductions'!S497 &lt;&gt; "",C493 &lt;&gt; ""),'5. Wage &amp; FTE Reductions'!S497, "")),"")</f>
        <v>0</v>
      </c>
      <c r="D494" s="4">
        <f>IF(AND('5. Wage &amp; FTE Reductions'!AZ497 &lt;&gt; "", D493 &lt;&gt; ""),'5. Wage &amp; FTE Reductions'!AZ497, "")</f>
        <v>0</v>
      </c>
      <c r="E494" s="5">
        <f>IF(AND('5. Wage &amp; FTE Reductions'!X497 &lt;&gt; "", E493 &lt;&gt; ""),'5. Wage &amp; FTE Reductions'!X497,"")</f>
        <v>0</v>
      </c>
      <c r="F494" s="3" t="str">
        <f>IF('2.Census &amp; Reference Benchmarks'!T497 = "", "",'2.Census &amp; Reference Benchmarks'!T497)</f>
        <v/>
      </c>
    </row>
    <row r="495" spans="1:6" x14ac:dyDescent="0.25">
      <c r="A495" s="51" t="str">
        <f>IF('2.Census &amp; Reference Benchmarks'!E498&lt;&gt;"",_xlfn.CONCAT('2.Census &amp; Reference Benchmarks'!E498," ",'2.Census &amp; Reference Benchmarks'!F498), "")</f>
        <v/>
      </c>
      <c r="B495" s="168" t="str">
        <f>IF('2.Census &amp; Reference Benchmarks'!D498 &lt;&gt; "", '2.Census &amp; Reference Benchmarks'!D498,"")</f>
        <v/>
      </c>
      <c r="C495" s="2">
        <f>IFERROR(MIN( 46154,IF(AND('5. Wage &amp; FTE Reductions'!S498 &lt;&gt; "",C494 &lt;&gt; ""),'5. Wage &amp; FTE Reductions'!S498, "")),"")</f>
        <v>0</v>
      </c>
      <c r="D495" s="4">
        <f>IF(AND('5. Wage &amp; FTE Reductions'!AZ498 &lt;&gt; "", D494 &lt;&gt; ""),'5. Wage &amp; FTE Reductions'!AZ498, "")</f>
        <v>0</v>
      </c>
      <c r="E495" s="5">
        <f>IF(AND('5. Wage &amp; FTE Reductions'!X498 &lt;&gt; "", E494 &lt;&gt; ""),'5. Wage &amp; FTE Reductions'!X498,"")</f>
        <v>0</v>
      </c>
      <c r="F495" s="3" t="str">
        <f>IF('2.Census &amp; Reference Benchmarks'!T498 = "", "",'2.Census &amp; Reference Benchmarks'!T498)</f>
        <v/>
      </c>
    </row>
    <row r="496" spans="1:6" x14ac:dyDescent="0.25">
      <c r="A496" s="51" t="str">
        <f>IF('2.Census &amp; Reference Benchmarks'!E499&lt;&gt;"",_xlfn.CONCAT('2.Census &amp; Reference Benchmarks'!E499," ",'2.Census &amp; Reference Benchmarks'!F499), "")</f>
        <v/>
      </c>
      <c r="B496" s="168" t="str">
        <f>IF('2.Census &amp; Reference Benchmarks'!D499 &lt;&gt; "", '2.Census &amp; Reference Benchmarks'!D499,"")</f>
        <v/>
      </c>
      <c r="C496" s="2">
        <f>IFERROR(MIN( 46154,IF(AND('5. Wage &amp; FTE Reductions'!S499 &lt;&gt; "",C495 &lt;&gt; ""),'5. Wage &amp; FTE Reductions'!S499, "")),"")</f>
        <v>0</v>
      </c>
      <c r="D496" s="4">
        <f>IF(AND('5. Wage &amp; FTE Reductions'!AZ499 &lt;&gt; "", D495 &lt;&gt; ""),'5. Wage &amp; FTE Reductions'!AZ499, "")</f>
        <v>0</v>
      </c>
      <c r="E496" s="5">
        <f>IF(AND('5. Wage &amp; FTE Reductions'!X499 &lt;&gt; "", E495 &lt;&gt; ""),'5. Wage &amp; FTE Reductions'!X499,"")</f>
        <v>0</v>
      </c>
      <c r="F496" s="3" t="str">
        <f>IF('2.Census &amp; Reference Benchmarks'!T499 = "", "",'2.Census &amp; Reference Benchmarks'!T499)</f>
        <v/>
      </c>
    </row>
    <row r="497" spans="1:6" x14ac:dyDescent="0.25">
      <c r="A497" s="51" t="str">
        <f>IF('2.Census &amp; Reference Benchmarks'!E500&lt;&gt;"",_xlfn.CONCAT('2.Census &amp; Reference Benchmarks'!E500," ",'2.Census &amp; Reference Benchmarks'!F500), "")</f>
        <v/>
      </c>
      <c r="B497" s="168" t="str">
        <f>IF('2.Census &amp; Reference Benchmarks'!D500 &lt;&gt; "", '2.Census &amp; Reference Benchmarks'!D500,"")</f>
        <v/>
      </c>
      <c r="C497" s="2">
        <f>IFERROR(MIN( 46154,IF(AND('5. Wage &amp; FTE Reductions'!S500 &lt;&gt; "",C496 &lt;&gt; ""),'5. Wage &amp; FTE Reductions'!S500, "")),"")</f>
        <v>0</v>
      </c>
      <c r="D497" s="4">
        <f>IF(AND('5. Wage &amp; FTE Reductions'!AZ500 &lt;&gt; "", D496 &lt;&gt; ""),'5. Wage &amp; FTE Reductions'!AZ500, "")</f>
        <v>0</v>
      </c>
      <c r="E497" s="5">
        <f>IF(AND('5. Wage &amp; FTE Reductions'!X500 &lt;&gt; "", E496 &lt;&gt; ""),'5. Wage &amp; FTE Reductions'!X500,"")</f>
        <v>0</v>
      </c>
      <c r="F497" s="3" t="str">
        <f>IF('2.Census &amp; Reference Benchmarks'!T500 = "", "",'2.Census &amp; Reference Benchmarks'!T500)</f>
        <v/>
      </c>
    </row>
    <row r="498" spans="1:6" x14ac:dyDescent="0.25">
      <c r="A498" s="51" t="str">
        <f>IF('2.Census &amp; Reference Benchmarks'!E501&lt;&gt;"",_xlfn.CONCAT('2.Census &amp; Reference Benchmarks'!E501," ",'2.Census &amp; Reference Benchmarks'!F501), "")</f>
        <v/>
      </c>
      <c r="B498" s="168" t="str">
        <f>IF('2.Census &amp; Reference Benchmarks'!D501 &lt;&gt; "", '2.Census &amp; Reference Benchmarks'!D501,"")</f>
        <v/>
      </c>
      <c r="C498" s="2">
        <f>IFERROR(MIN( 46154,IF(AND('5. Wage &amp; FTE Reductions'!S501 &lt;&gt; "",C497 &lt;&gt; ""),'5. Wage &amp; FTE Reductions'!S501, "")),"")</f>
        <v>0</v>
      </c>
      <c r="D498" s="4">
        <f>IF(AND('5. Wage &amp; FTE Reductions'!AZ501 &lt;&gt; "", D497 &lt;&gt; ""),'5. Wage &amp; FTE Reductions'!AZ501, "")</f>
        <v>0</v>
      </c>
      <c r="E498" s="5">
        <f>IF(AND('5. Wage &amp; FTE Reductions'!X501 &lt;&gt; "", E497 &lt;&gt; ""),'5. Wage &amp; FTE Reductions'!X501,"")</f>
        <v>0</v>
      </c>
      <c r="F498" s="3" t="str">
        <f>IF('2.Census &amp; Reference Benchmarks'!T501 = "", "",'2.Census &amp; Reference Benchmarks'!T501)</f>
        <v/>
      </c>
    </row>
    <row r="499" spans="1:6" x14ac:dyDescent="0.25">
      <c r="A499" s="51" t="str">
        <f>IF('2.Census &amp; Reference Benchmarks'!E502&lt;&gt;"",_xlfn.CONCAT('2.Census &amp; Reference Benchmarks'!E502," ",'2.Census &amp; Reference Benchmarks'!F502), "")</f>
        <v/>
      </c>
      <c r="B499" s="168" t="str">
        <f>IF('2.Census &amp; Reference Benchmarks'!D502 &lt;&gt; "", '2.Census &amp; Reference Benchmarks'!D502,"")</f>
        <v/>
      </c>
      <c r="C499" s="2">
        <f>IFERROR(MIN( 46154,IF(AND('5. Wage &amp; FTE Reductions'!S502 &lt;&gt; "",C498 &lt;&gt; ""),'5. Wage &amp; FTE Reductions'!S502, "")),"")</f>
        <v>0</v>
      </c>
      <c r="D499" s="4">
        <f>IF(AND('5. Wage &amp; FTE Reductions'!AZ502 &lt;&gt; "", D498 &lt;&gt; ""),'5. Wage &amp; FTE Reductions'!AZ502, "")</f>
        <v>0</v>
      </c>
      <c r="E499" s="5">
        <f>IF(AND('5. Wage &amp; FTE Reductions'!X502 &lt;&gt; "", E498 &lt;&gt; ""),'5. Wage &amp; FTE Reductions'!X502,"")</f>
        <v>0</v>
      </c>
      <c r="F499" s="3" t="str">
        <f>IF('2.Census &amp; Reference Benchmarks'!T502 = "", "",'2.Census &amp; Reference Benchmarks'!T502)</f>
        <v/>
      </c>
    </row>
    <row r="500" spans="1:6" x14ac:dyDescent="0.25">
      <c r="A500" s="51" t="str">
        <f>IF('2.Census &amp; Reference Benchmarks'!E503&lt;&gt;"",_xlfn.CONCAT('2.Census &amp; Reference Benchmarks'!E503," ",'2.Census &amp; Reference Benchmarks'!F503), "")</f>
        <v/>
      </c>
      <c r="B500" s="168" t="str">
        <f>IF('2.Census &amp; Reference Benchmarks'!D503 &lt;&gt; "", '2.Census &amp; Reference Benchmarks'!D503,"")</f>
        <v/>
      </c>
      <c r="C500" s="2">
        <f>IFERROR(MIN( 46154,IF(AND('5. Wage &amp; FTE Reductions'!S503 &lt;&gt; "",C499 &lt;&gt; ""),'5. Wage &amp; FTE Reductions'!S503, "")),"")</f>
        <v>0</v>
      </c>
      <c r="D500" s="4">
        <f>IF(AND('5. Wage &amp; FTE Reductions'!AZ503 &lt;&gt; "", D499 &lt;&gt; ""),'5. Wage &amp; FTE Reductions'!AZ503, "")</f>
        <v>0</v>
      </c>
      <c r="E500" s="5">
        <f>IF(AND('5. Wage &amp; FTE Reductions'!X503 &lt;&gt; "", E499 &lt;&gt; ""),'5. Wage &amp; FTE Reductions'!X503,"")</f>
        <v>0</v>
      </c>
      <c r="F500" s="3" t="str">
        <f>IF('2.Census &amp; Reference Benchmarks'!T503 = "", "",'2.Census &amp; Reference Benchmarks'!T503)</f>
        <v/>
      </c>
    </row>
    <row r="501" spans="1:6" x14ac:dyDescent="0.25">
      <c r="A501" s="51" t="str">
        <f>IF('2.Census &amp; Reference Benchmarks'!E504&lt;&gt;"",_xlfn.CONCAT('2.Census &amp; Reference Benchmarks'!E504," ",'2.Census &amp; Reference Benchmarks'!F504), "")</f>
        <v/>
      </c>
      <c r="B501" s="168" t="str">
        <f>IF('2.Census &amp; Reference Benchmarks'!D504 &lt;&gt; "", '2.Census &amp; Reference Benchmarks'!D504,"")</f>
        <v/>
      </c>
      <c r="C501" s="2">
        <f>IFERROR(MIN( 46154,IF(AND('5. Wage &amp; FTE Reductions'!S504 &lt;&gt; "",C500 &lt;&gt; ""),'5. Wage &amp; FTE Reductions'!S504, "")),"")</f>
        <v>0</v>
      </c>
      <c r="D501" s="4">
        <f>IF(AND('5. Wage &amp; FTE Reductions'!AZ504 &lt;&gt; "", D500 &lt;&gt; ""),'5. Wage &amp; FTE Reductions'!AZ504, "")</f>
        <v>0</v>
      </c>
      <c r="E501" s="5">
        <f>IF(AND('5. Wage &amp; FTE Reductions'!X504 &lt;&gt; "", E500 &lt;&gt; ""),'5. Wage &amp; FTE Reductions'!X504,"")</f>
        <v>0</v>
      </c>
      <c r="F501" s="3" t="str">
        <f>IF('2.Census &amp; Reference Benchmarks'!T504 = "", "",'2.Census &amp; Reference Benchmarks'!T504)</f>
        <v/>
      </c>
    </row>
    <row r="503" spans="1:6" x14ac:dyDescent="0.25">
      <c r="A503" s="170" t="s">
        <v>61</v>
      </c>
      <c r="B503" s="171"/>
      <c r="C503" s="172">
        <f>SUMIF($F2:$F501, "", $C2:$C501)</f>
        <v>0</v>
      </c>
      <c r="D503" s="174">
        <f>SUMIF($F2:$F501, "", $D2:$D501)</f>
        <v>0</v>
      </c>
      <c r="E503" s="172">
        <f>SUMIF($F2:$F501, "", $E2:$E501)</f>
        <v>0</v>
      </c>
      <c r="F503" s="173"/>
    </row>
  </sheetData>
  <sheetProtection algorithmName="SHA-512" hashValue="IEhsDWTaLi9zWg7aqZ/0PPPnashPlwIZNHlQ2s7vOVp7Ksm53SbyVY6/0M1llRntjeuGbmG76I7js+1TkBw76A==" saltValue="wdELr+s1L8pavnfhZEqfeA==" spinCount="100000" sheet="1" autoFilter="0"/>
  <pageMargins left="0.7" right="0.7" top="0.75" bottom="0.75" header="0.3" footer="0.3"/>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9DC22-767A-494B-A163-B0551348B292}">
  <dimension ref="A1:G504"/>
  <sheetViews>
    <sheetView workbookViewId="0">
      <selection activeCell="G502" sqref="G502"/>
    </sheetView>
  </sheetViews>
  <sheetFormatPr defaultRowHeight="15" x14ac:dyDescent="0.25"/>
  <cols>
    <col min="1" max="1" width="15.7109375" style="385" bestFit="1" customWidth="1"/>
    <col min="2" max="2" width="13.7109375" style="385" customWidth="1"/>
    <col min="3" max="3" width="20.140625" style="385" bestFit="1" customWidth="1"/>
    <col min="4" max="4" width="13.85546875" style="385" customWidth="1"/>
    <col min="5" max="5" width="13.42578125" style="385" bestFit="1" customWidth="1"/>
    <col min="6" max="6" width="9.140625" style="385"/>
    <col min="7" max="7" width="84.7109375" style="385" customWidth="1"/>
    <col min="8" max="16384" width="9.140625" style="385"/>
  </cols>
  <sheetData>
    <row r="1" spans="1:7" ht="47.25" customHeight="1" x14ac:dyDescent="0.25">
      <c r="A1" s="3" t="s">
        <v>284</v>
      </c>
      <c r="B1" s="168" t="s">
        <v>480</v>
      </c>
      <c r="C1" s="2" t="s">
        <v>215</v>
      </c>
      <c r="D1" s="4" t="s">
        <v>216</v>
      </c>
      <c r="E1" s="519" t="s">
        <v>337</v>
      </c>
      <c r="G1" s="515" t="s">
        <v>402</v>
      </c>
    </row>
    <row r="2" spans="1:7" x14ac:dyDescent="0.25">
      <c r="A2" s="51" t="str">
        <f>IF('2.Census &amp; Reference Benchmarks'!E5&lt;&gt;"",_xlfn.CONCAT('2.Census &amp; Reference Benchmarks'!E5," ",'2.Census &amp; Reference Benchmarks'!F5), "")</f>
        <v/>
      </c>
      <c r="B2" s="168" t="str">
        <f>IF('2.Census &amp; Reference Benchmarks'!D5 &lt;&gt; "", '2.Census &amp; Reference Benchmarks'!D5,"")</f>
        <v/>
      </c>
      <c r="C2" s="2">
        <f>IFERROR(MIN( 46154,IF(AND('5. Wage &amp; FTE Reductions'!S5 &lt;&gt; "",C1 &lt;&gt; ""),'5. Wage &amp; FTE Reductions'!S5, "")),"")</f>
        <v>0</v>
      </c>
      <c r="D2" s="4">
        <f>IF(AND('5. Wage &amp; FTE Reductions'!AZ5 &lt;&gt; "", D1 &lt;&gt; ""),'5. Wage &amp; FTE Reductions'!AZ5, "")</f>
        <v>0</v>
      </c>
      <c r="E2" s="3" t="str">
        <f>IF('2.Census &amp; Reference Benchmarks'!T5 = "", "",'2.Census &amp; Reference Benchmarks'!T5)</f>
        <v/>
      </c>
    </row>
    <row r="3" spans="1:7" x14ac:dyDescent="0.25">
      <c r="A3" s="51" t="str">
        <f>IF('2.Census &amp; Reference Benchmarks'!E6&lt;&gt;"",_xlfn.CONCAT('2.Census &amp; Reference Benchmarks'!E6," ",'2.Census &amp; Reference Benchmarks'!F6), "")</f>
        <v/>
      </c>
      <c r="B3" s="168" t="str">
        <f>IF('2.Census &amp; Reference Benchmarks'!D6 &lt;&gt; "", '2.Census &amp; Reference Benchmarks'!D6,"")</f>
        <v/>
      </c>
      <c r="C3" s="2">
        <f>IFERROR(MIN( 46154,IF(AND('5. Wage &amp; FTE Reductions'!S6 &lt;&gt; "",C2 &lt;&gt; ""),'5. Wage &amp; FTE Reductions'!S6, "")),"")</f>
        <v>0</v>
      </c>
      <c r="D3" s="4">
        <f>IF(AND('5. Wage &amp; FTE Reductions'!AZ6 &lt;&gt; "", D2 &lt;&gt; ""),'5. Wage &amp; FTE Reductions'!AZ6, "")</f>
        <v>0</v>
      </c>
      <c r="E3" s="3" t="str">
        <f>IF('2.Census &amp; Reference Benchmarks'!T6 = "", "",'2.Census &amp; Reference Benchmarks'!T6)</f>
        <v/>
      </c>
    </row>
    <row r="4" spans="1:7" x14ac:dyDescent="0.25">
      <c r="A4" s="51" t="str">
        <f>IF('2.Census &amp; Reference Benchmarks'!E7&lt;&gt;"",_xlfn.CONCAT('2.Census &amp; Reference Benchmarks'!E7," ",'2.Census &amp; Reference Benchmarks'!F7), "")</f>
        <v/>
      </c>
      <c r="B4" s="168" t="str">
        <f>IF('2.Census &amp; Reference Benchmarks'!D7 &lt;&gt; "", '2.Census &amp; Reference Benchmarks'!D7,"")</f>
        <v/>
      </c>
      <c r="C4" s="2">
        <f>IFERROR(MIN( 46154,IF(AND('5. Wage &amp; FTE Reductions'!S7 &lt;&gt; "",C3 &lt;&gt; ""),'5. Wage &amp; FTE Reductions'!S7, "")),"")</f>
        <v>0</v>
      </c>
      <c r="D4" s="4">
        <f>IF(AND('5. Wage &amp; FTE Reductions'!AZ7 &lt;&gt; "", D3 &lt;&gt; ""),'5. Wage &amp; FTE Reductions'!AZ7, "")</f>
        <v>0</v>
      </c>
      <c r="E4" s="3" t="str">
        <f>IF('2.Census &amp; Reference Benchmarks'!T7 = "", "",'2.Census &amp; Reference Benchmarks'!T7)</f>
        <v/>
      </c>
    </row>
    <row r="5" spans="1:7" x14ac:dyDescent="0.25">
      <c r="A5" s="51" t="str">
        <f>IF('2.Census &amp; Reference Benchmarks'!E8&lt;&gt;"",_xlfn.CONCAT('2.Census &amp; Reference Benchmarks'!E8," ",'2.Census &amp; Reference Benchmarks'!F8), "")</f>
        <v/>
      </c>
      <c r="B5" s="168" t="str">
        <f>IF('2.Census &amp; Reference Benchmarks'!D8 &lt;&gt; "", '2.Census &amp; Reference Benchmarks'!D8,"")</f>
        <v/>
      </c>
      <c r="C5" s="2">
        <f>IFERROR(MIN( 46154,IF(AND('5. Wage &amp; FTE Reductions'!S8 &lt;&gt; "",C4 &lt;&gt; ""),'5. Wage &amp; FTE Reductions'!S8, "")),"")</f>
        <v>0</v>
      </c>
      <c r="D5" s="4">
        <f>IF(AND('5. Wage &amp; FTE Reductions'!AZ8 &lt;&gt; "", D4 &lt;&gt; ""),'5. Wage &amp; FTE Reductions'!AZ8, "")</f>
        <v>0</v>
      </c>
      <c r="E5" s="3" t="str">
        <f>IF('2.Census &amp; Reference Benchmarks'!T8 = "", "",'2.Census &amp; Reference Benchmarks'!T8)</f>
        <v/>
      </c>
    </row>
    <row r="6" spans="1:7" x14ac:dyDescent="0.25">
      <c r="A6" s="51" t="str">
        <f>IF('2.Census &amp; Reference Benchmarks'!E9&lt;&gt;"",_xlfn.CONCAT('2.Census &amp; Reference Benchmarks'!E9," ",'2.Census &amp; Reference Benchmarks'!F9), "")</f>
        <v/>
      </c>
      <c r="B6" s="168" t="str">
        <f>IF('2.Census &amp; Reference Benchmarks'!D9 &lt;&gt; "", '2.Census &amp; Reference Benchmarks'!D9,"")</f>
        <v/>
      </c>
      <c r="C6" s="2">
        <f>IFERROR(MIN( 46154,IF(AND('5. Wage &amp; FTE Reductions'!S9 &lt;&gt; "",C5 &lt;&gt; ""),'5. Wage &amp; FTE Reductions'!S9, "")),"")</f>
        <v>0</v>
      </c>
      <c r="D6" s="4">
        <f>IF(AND('5. Wage &amp; FTE Reductions'!AZ9 &lt;&gt; "", D5 &lt;&gt; ""),'5. Wage &amp; FTE Reductions'!AZ9, "")</f>
        <v>0</v>
      </c>
      <c r="E6" s="3" t="str">
        <f>IF('2.Census &amp; Reference Benchmarks'!T9 = "", "",'2.Census &amp; Reference Benchmarks'!T9)</f>
        <v/>
      </c>
    </row>
    <row r="7" spans="1:7" x14ac:dyDescent="0.25">
      <c r="A7" s="51" t="str">
        <f>IF('2.Census &amp; Reference Benchmarks'!E10&lt;&gt;"",_xlfn.CONCAT('2.Census &amp; Reference Benchmarks'!E10," ",'2.Census &amp; Reference Benchmarks'!F10), "")</f>
        <v/>
      </c>
      <c r="B7" s="168" t="str">
        <f>IF('2.Census &amp; Reference Benchmarks'!D10 &lt;&gt; "", '2.Census &amp; Reference Benchmarks'!D10,"")</f>
        <v/>
      </c>
      <c r="C7" s="2">
        <f>IFERROR(MIN( 46154,IF(AND('5. Wage &amp; FTE Reductions'!S10 &lt;&gt; "",C6 &lt;&gt; ""),'5. Wage &amp; FTE Reductions'!S10, "")),"")</f>
        <v>0</v>
      </c>
      <c r="D7" s="4">
        <f>IF(AND('5. Wage &amp; FTE Reductions'!AZ10 &lt;&gt; "", D6 &lt;&gt; ""),'5. Wage &amp; FTE Reductions'!AZ10, "")</f>
        <v>0</v>
      </c>
      <c r="E7" s="3" t="str">
        <f>IF('2.Census &amp; Reference Benchmarks'!T10 = "", "",'2.Census &amp; Reference Benchmarks'!T10)</f>
        <v/>
      </c>
    </row>
    <row r="8" spans="1:7" x14ac:dyDescent="0.25">
      <c r="A8" s="51" t="str">
        <f>IF('2.Census &amp; Reference Benchmarks'!E11&lt;&gt;"",_xlfn.CONCAT('2.Census &amp; Reference Benchmarks'!E11," ",'2.Census &amp; Reference Benchmarks'!F11), "")</f>
        <v/>
      </c>
      <c r="B8" s="168" t="str">
        <f>IF('2.Census &amp; Reference Benchmarks'!D11 &lt;&gt; "", '2.Census &amp; Reference Benchmarks'!D11,"")</f>
        <v/>
      </c>
      <c r="C8" s="2">
        <f>IFERROR(MIN( 46154,IF(AND('5. Wage &amp; FTE Reductions'!S11 &lt;&gt; "",C7 &lt;&gt; ""),'5. Wage &amp; FTE Reductions'!S11, "")),"")</f>
        <v>0</v>
      </c>
      <c r="D8" s="4">
        <f>IF(AND('5. Wage &amp; FTE Reductions'!AZ11 &lt;&gt; "", D7 &lt;&gt; ""),'5. Wage &amp; FTE Reductions'!AZ11, "")</f>
        <v>0</v>
      </c>
      <c r="E8" s="3" t="str">
        <f>IF('2.Census &amp; Reference Benchmarks'!T11 = "", "",'2.Census &amp; Reference Benchmarks'!T11)</f>
        <v/>
      </c>
    </row>
    <row r="9" spans="1:7" x14ac:dyDescent="0.25">
      <c r="A9" s="51" t="str">
        <f>IF('2.Census &amp; Reference Benchmarks'!E12&lt;&gt;"",_xlfn.CONCAT('2.Census &amp; Reference Benchmarks'!E12," ",'2.Census &amp; Reference Benchmarks'!F12), "")</f>
        <v/>
      </c>
      <c r="B9" s="168" t="str">
        <f>IF('2.Census &amp; Reference Benchmarks'!D12 &lt;&gt; "", '2.Census &amp; Reference Benchmarks'!D12,"")</f>
        <v/>
      </c>
      <c r="C9" s="2">
        <f>IFERROR(MIN( 46154,IF(AND('5. Wage &amp; FTE Reductions'!S12 &lt;&gt; "",C8 &lt;&gt; ""),'5. Wage &amp; FTE Reductions'!S12, "")),"")</f>
        <v>0</v>
      </c>
      <c r="D9" s="4">
        <f>IF(AND('5. Wage &amp; FTE Reductions'!AZ12 &lt;&gt; "", D8 &lt;&gt; ""),'5. Wage &amp; FTE Reductions'!AZ12, "")</f>
        <v>0</v>
      </c>
      <c r="E9" s="3" t="str">
        <f>IF('2.Census &amp; Reference Benchmarks'!T12 = "", "",'2.Census &amp; Reference Benchmarks'!T12)</f>
        <v/>
      </c>
    </row>
    <row r="10" spans="1:7" x14ac:dyDescent="0.25">
      <c r="A10" s="51" t="str">
        <f>IF('2.Census &amp; Reference Benchmarks'!E13&lt;&gt;"",_xlfn.CONCAT('2.Census &amp; Reference Benchmarks'!E13," ",'2.Census &amp; Reference Benchmarks'!F13), "")</f>
        <v/>
      </c>
      <c r="B10" s="168" t="str">
        <f>IF('2.Census &amp; Reference Benchmarks'!D13 &lt;&gt; "", '2.Census &amp; Reference Benchmarks'!D13,"")</f>
        <v/>
      </c>
      <c r="C10" s="2">
        <f>IFERROR(MIN( 46154,IF(AND('5. Wage &amp; FTE Reductions'!S13 &lt;&gt; "",C9 &lt;&gt; ""),'5. Wage &amp; FTE Reductions'!S13, "")),"")</f>
        <v>0</v>
      </c>
      <c r="D10" s="4">
        <f>IF(AND('5. Wage &amp; FTE Reductions'!AZ13 &lt;&gt; "", D9 &lt;&gt; ""),'5. Wage &amp; FTE Reductions'!AZ13, "")</f>
        <v>0</v>
      </c>
      <c r="E10" s="3" t="str">
        <f>IF('2.Census &amp; Reference Benchmarks'!T13 = "", "",'2.Census &amp; Reference Benchmarks'!T13)</f>
        <v/>
      </c>
    </row>
    <row r="11" spans="1:7" x14ac:dyDescent="0.25">
      <c r="A11" s="51" t="str">
        <f>IF('2.Census &amp; Reference Benchmarks'!E14&lt;&gt;"",_xlfn.CONCAT('2.Census &amp; Reference Benchmarks'!E14," ",'2.Census &amp; Reference Benchmarks'!F14), "")</f>
        <v/>
      </c>
      <c r="B11" s="168" t="str">
        <f>IF('2.Census &amp; Reference Benchmarks'!D14 &lt;&gt; "", '2.Census &amp; Reference Benchmarks'!D14,"")</f>
        <v/>
      </c>
      <c r="C11" s="2">
        <f>IFERROR(MIN( 46154,IF(AND('5. Wage &amp; FTE Reductions'!S14 &lt;&gt; "",C10 &lt;&gt; ""),'5. Wage &amp; FTE Reductions'!S14, "")),"")</f>
        <v>0</v>
      </c>
      <c r="D11" s="4">
        <f>IF(AND('5. Wage &amp; FTE Reductions'!AZ14 &lt;&gt; "", D10 &lt;&gt; ""),'5. Wage &amp; FTE Reductions'!AZ14, "")</f>
        <v>0</v>
      </c>
      <c r="E11" s="3" t="str">
        <f>IF('2.Census &amp; Reference Benchmarks'!T14 = "", "",'2.Census &amp; Reference Benchmarks'!T14)</f>
        <v/>
      </c>
    </row>
    <row r="12" spans="1:7" x14ac:dyDescent="0.25">
      <c r="A12" s="51" t="str">
        <f>IF('2.Census &amp; Reference Benchmarks'!E15&lt;&gt;"",_xlfn.CONCAT('2.Census &amp; Reference Benchmarks'!E15," ",'2.Census &amp; Reference Benchmarks'!F15), "")</f>
        <v/>
      </c>
      <c r="B12" s="168" t="str">
        <f>IF('2.Census &amp; Reference Benchmarks'!D15 &lt;&gt; "", '2.Census &amp; Reference Benchmarks'!D15,"")</f>
        <v/>
      </c>
      <c r="C12" s="2">
        <f>IFERROR(MIN( 46154,IF(AND('5. Wage &amp; FTE Reductions'!S15 &lt;&gt; "",C11 &lt;&gt; ""),'5. Wage &amp; FTE Reductions'!S15, "")),"")</f>
        <v>0</v>
      </c>
      <c r="D12" s="4">
        <f>IF(AND('5. Wage &amp; FTE Reductions'!AZ15 &lt;&gt; "", D11 &lt;&gt; ""),'5. Wage &amp; FTE Reductions'!AZ15, "")</f>
        <v>0</v>
      </c>
      <c r="E12" s="167" t="str">
        <f>IF('2.Census &amp; Reference Benchmarks'!T15 = "", "",'2.Census &amp; Reference Benchmarks'!T15)</f>
        <v/>
      </c>
    </row>
    <row r="13" spans="1:7" x14ac:dyDescent="0.25">
      <c r="A13" s="51" t="str">
        <f>IF('2.Census &amp; Reference Benchmarks'!E16&lt;&gt;"",_xlfn.CONCAT('2.Census &amp; Reference Benchmarks'!E16," ",'2.Census &amp; Reference Benchmarks'!F16), "")</f>
        <v/>
      </c>
      <c r="B13" s="168" t="str">
        <f>IF('2.Census &amp; Reference Benchmarks'!D16 &lt;&gt; "", '2.Census &amp; Reference Benchmarks'!D16,"")</f>
        <v/>
      </c>
      <c r="C13" s="2">
        <f>IFERROR(MIN( 46154,IF(AND('5. Wage &amp; FTE Reductions'!S16 &lt;&gt; "",C12 &lt;&gt; ""),'5. Wage &amp; FTE Reductions'!S16, "")),"")</f>
        <v>0</v>
      </c>
      <c r="D13" s="4">
        <f>IF(AND('5. Wage &amp; FTE Reductions'!AZ16 &lt;&gt; "", D12 &lt;&gt; ""),'5. Wage &amp; FTE Reductions'!AZ16, "")</f>
        <v>0</v>
      </c>
      <c r="E13" s="167" t="str">
        <f>IF('2.Census &amp; Reference Benchmarks'!T16 = "", "",'2.Census &amp; Reference Benchmarks'!T16)</f>
        <v/>
      </c>
    </row>
    <row r="14" spans="1:7" x14ac:dyDescent="0.25">
      <c r="A14" s="51" t="str">
        <f>IF('2.Census &amp; Reference Benchmarks'!E17&lt;&gt;"",_xlfn.CONCAT('2.Census &amp; Reference Benchmarks'!E17," ",'2.Census &amp; Reference Benchmarks'!F17), "")</f>
        <v/>
      </c>
      <c r="B14" s="168" t="str">
        <f>IF('2.Census &amp; Reference Benchmarks'!D17 &lt;&gt; "", '2.Census &amp; Reference Benchmarks'!D17,"")</f>
        <v/>
      </c>
      <c r="C14" s="2">
        <f>IFERROR(MIN( 46154,IF(AND('5. Wage &amp; FTE Reductions'!S17 &lt;&gt; "",C13 &lt;&gt; ""),'5. Wage &amp; FTE Reductions'!S17, "")),"")</f>
        <v>0</v>
      </c>
      <c r="D14" s="4">
        <f>IF(AND('5. Wage &amp; FTE Reductions'!AZ17 &lt;&gt; "", D13 &lt;&gt; ""),'5. Wage &amp; FTE Reductions'!AZ17, "")</f>
        <v>0</v>
      </c>
      <c r="E14" s="167" t="str">
        <f>IF('2.Census &amp; Reference Benchmarks'!T17 = "", "",'2.Census &amp; Reference Benchmarks'!T17)</f>
        <v/>
      </c>
    </row>
    <row r="15" spans="1:7" x14ac:dyDescent="0.25">
      <c r="A15" s="51" t="str">
        <f>IF('2.Census &amp; Reference Benchmarks'!E18&lt;&gt;"",_xlfn.CONCAT('2.Census &amp; Reference Benchmarks'!E18," ",'2.Census &amp; Reference Benchmarks'!F18), "")</f>
        <v/>
      </c>
      <c r="B15" s="168" t="str">
        <f>IF('2.Census &amp; Reference Benchmarks'!D18 &lt;&gt; "", '2.Census &amp; Reference Benchmarks'!D18,"")</f>
        <v/>
      </c>
      <c r="C15" s="2">
        <f>IFERROR(MIN( 46154,IF(AND('5. Wage &amp; FTE Reductions'!S18 &lt;&gt; "",C14 &lt;&gt; ""),'5. Wage &amp; FTE Reductions'!S18, "")),"")</f>
        <v>0</v>
      </c>
      <c r="D15" s="4">
        <f>IF(AND('5. Wage &amp; FTE Reductions'!AZ18 &lt;&gt; "", D14 &lt;&gt; ""),'5. Wage &amp; FTE Reductions'!AZ18, "")</f>
        <v>0</v>
      </c>
      <c r="E15" s="167" t="str">
        <f>IF('2.Census &amp; Reference Benchmarks'!T18 = "", "",'2.Census &amp; Reference Benchmarks'!T18)</f>
        <v/>
      </c>
    </row>
    <row r="16" spans="1:7" x14ac:dyDescent="0.25">
      <c r="A16" s="51" t="str">
        <f>IF('2.Census &amp; Reference Benchmarks'!E19&lt;&gt;"",_xlfn.CONCAT('2.Census &amp; Reference Benchmarks'!E19," ",'2.Census &amp; Reference Benchmarks'!F19), "")</f>
        <v/>
      </c>
      <c r="B16" s="168" t="str">
        <f>IF('2.Census &amp; Reference Benchmarks'!D19 &lt;&gt; "", '2.Census &amp; Reference Benchmarks'!D19,"")</f>
        <v/>
      </c>
      <c r="C16" s="2">
        <f>IFERROR(MIN( 46154,IF(AND('5. Wage &amp; FTE Reductions'!S19 &lt;&gt; "",C15 &lt;&gt; ""),'5. Wage &amp; FTE Reductions'!S19, "")),"")</f>
        <v>0</v>
      </c>
      <c r="D16" s="4">
        <f>IF(AND('5. Wage &amp; FTE Reductions'!AZ19 &lt;&gt; "", D15 &lt;&gt; ""),'5. Wage &amp; FTE Reductions'!AZ19, "")</f>
        <v>0</v>
      </c>
      <c r="E16" s="167" t="str">
        <f>IF('2.Census &amp; Reference Benchmarks'!T19 = "", "",'2.Census &amp; Reference Benchmarks'!T19)</f>
        <v/>
      </c>
    </row>
    <row r="17" spans="1:5" x14ac:dyDescent="0.25">
      <c r="A17" s="51" t="str">
        <f>IF('2.Census &amp; Reference Benchmarks'!E20&lt;&gt;"",_xlfn.CONCAT('2.Census &amp; Reference Benchmarks'!E20," ",'2.Census &amp; Reference Benchmarks'!F20), "")</f>
        <v/>
      </c>
      <c r="B17" s="168" t="str">
        <f>IF('2.Census &amp; Reference Benchmarks'!D20 &lt;&gt; "", '2.Census &amp; Reference Benchmarks'!D20,"")</f>
        <v/>
      </c>
      <c r="C17" s="2">
        <f>IFERROR(MIN( 46154,IF(AND('5. Wage &amp; FTE Reductions'!S20 &lt;&gt; "",C16 &lt;&gt; ""),'5. Wage &amp; FTE Reductions'!S20, "")),"")</f>
        <v>0</v>
      </c>
      <c r="D17" s="4">
        <f>IF(AND('5. Wage &amp; FTE Reductions'!AZ20 &lt;&gt; "", D16 &lt;&gt; ""),'5. Wage &amp; FTE Reductions'!AZ20, "")</f>
        <v>0</v>
      </c>
      <c r="E17" s="167" t="str">
        <f>IF('2.Census &amp; Reference Benchmarks'!T20 = "", "",'2.Census &amp; Reference Benchmarks'!T20)</f>
        <v/>
      </c>
    </row>
    <row r="18" spans="1:5" x14ac:dyDescent="0.25">
      <c r="A18" s="51" t="str">
        <f>IF('2.Census &amp; Reference Benchmarks'!E21&lt;&gt;"",_xlfn.CONCAT('2.Census &amp; Reference Benchmarks'!E21," ",'2.Census &amp; Reference Benchmarks'!F21), "")</f>
        <v/>
      </c>
      <c r="B18" s="168" t="str">
        <f>IF('2.Census &amp; Reference Benchmarks'!D21 &lt;&gt; "", '2.Census &amp; Reference Benchmarks'!D21,"")</f>
        <v/>
      </c>
      <c r="C18" s="2">
        <f>IFERROR(MIN( 46154,IF(AND('5. Wage &amp; FTE Reductions'!S21 &lt;&gt; "",C17 &lt;&gt; ""),'5. Wage &amp; FTE Reductions'!S21, "")),"")</f>
        <v>0</v>
      </c>
      <c r="D18" s="4">
        <f>IF(AND('5. Wage &amp; FTE Reductions'!AZ21 &lt;&gt; "", D17 &lt;&gt; ""),'5. Wage &amp; FTE Reductions'!AZ21, "")</f>
        <v>0</v>
      </c>
      <c r="E18" s="167" t="str">
        <f>IF('2.Census &amp; Reference Benchmarks'!T21 = "", "",'2.Census &amp; Reference Benchmarks'!T21)</f>
        <v/>
      </c>
    </row>
    <row r="19" spans="1:5" x14ac:dyDescent="0.25">
      <c r="A19" s="51" t="str">
        <f>IF('2.Census &amp; Reference Benchmarks'!E22&lt;&gt;"",_xlfn.CONCAT('2.Census &amp; Reference Benchmarks'!E22," ",'2.Census &amp; Reference Benchmarks'!F22), "")</f>
        <v/>
      </c>
      <c r="B19" s="168" t="str">
        <f>IF('2.Census &amp; Reference Benchmarks'!D22 &lt;&gt; "", '2.Census &amp; Reference Benchmarks'!D22,"")</f>
        <v/>
      </c>
      <c r="C19" s="2">
        <f>IFERROR(MIN( 46154,IF(AND('5. Wage &amp; FTE Reductions'!S22 &lt;&gt; "",C18 &lt;&gt; ""),'5. Wage &amp; FTE Reductions'!S22, "")),"")</f>
        <v>0</v>
      </c>
      <c r="D19" s="4">
        <f>IF(AND('5. Wage &amp; FTE Reductions'!AZ22 &lt;&gt; "", D18 &lt;&gt; ""),'5. Wage &amp; FTE Reductions'!AZ22, "")</f>
        <v>0</v>
      </c>
      <c r="E19" s="167" t="str">
        <f>IF('2.Census &amp; Reference Benchmarks'!T22 = "", "",'2.Census &amp; Reference Benchmarks'!T22)</f>
        <v/>
      </c>
    </row>
    <row r="20" spans="1:5" x14ac:dyDescent="0.25">
      <c r="A20" s="51" t="str">
        <f>IF('2.Census &amp; Reference Benchmarks'!E23&lt;&gt;"",_xlfn.CONCAT('2.Census &amp; Reference Benchmarks'!E23," ",'2.Census &amp; Reference Benchmarks'!F23), "")</f>
        <v/>
      </c>
      <c r="B20" s="168" t="str">
        <f>IF('2.Census &amp; Reference Benchmarks'!D23 &lt;&gt; "", '2.Census &amp; Reference Benchmarks'!D23,"")</f>
        <v/>
      </c>
      <c r="C20" s="2">
        <f>IFERROR(MIN( 46154,IF(AND('5. Wage &amp; FTE Reductions'!S23 &lt;&gt; "",C19 &lt;&gt; ""),'5. Wage &amp; FTE Reductions'!S23, "")),"")</f>
        <v>0</v>
      </c>
      <c r="D20" s="4">
        <f>IF(AND('5. Wage &amp; FTE Reductions'!AZ23 &lt;&gt; "", D19 &lt;&gt; ""),'5. Wage &amp; FTE Reductions'!AZ23, "")</f>
        <v>0</v>
      </c>
      <c r="E20" s="167" t="str">
        <f>IF('2.Census &amp; Reference Benchmarks'!T23 = "", "",'2.Census &amp; Reference Benchmarks'!T23)</f>
        <v/>
      </c>
    </row>
    <row r="21" spans="1:5" x14ac:dyDescent="0.25">
      <c r="A21" s="51" t="str">
        <f>IF('2.Census &amp; Reference Benchmarks'!E24&lt;&gt;"",_xlfn.CONCAT('2.Census &amp; Reference Benchmarks'!E24," ",'2.Census &amp; Reference Benchmarks'!F24), "")</f>
        <v/>
      </c>
      <c r="B21" s="168" t="str">
        <f>IF('2.Census &amp; Reference Benchmarks'!D24 &lt;&gt; "", '2.Census &amp; Reference Benchmarks'!D24,"")</f>
        <v/>
      </c>
      <c r="C21" s="2">
        <f>IFERROR(MIN( 46154,IF(AND('5. Wage &amp; FTE Reductions'!S24 &lt;&gt; "",C20 &lt;&gt; ""),'5. Wage &amp; FTE Reductions'!S24, "")),"")</f>
        <v>0</v>
      </c>
      <c r="D21" s="4">
        <f>IF(AND('5. Wage &amp; FTE Reductions'!AZ24 &lt;&gt; "", D20 &lt;&gt; ""),'5. Wage &amp; FTE Reductions'!AZ24, "")</f>
        <v>0</v>
      </c>
      <c r="E21" s="167" t="str">
        <f>IF('2.Census &amp; Reference Benchmarks'!T24 = "", "",'2.Census &amp; Reference Benchmarks'!T24)</f>
        <v/>
      </c>
    </row>
    <row r="22" spans="1:5" x14ac:dyDescent="0.25">
      <c r="A22" s="51" t="str">
        <f>IF('2.Census &amp; Reference Benchmarks'!E25&lt;&gt;"",_xlfn.CONCAT('2.Census &amp; Reference Benchmarks'!E25," ",'2.Census &amp; Reference Benchmarks'!F25), "")</f>
        <v/>
      </c>
      <c r="B22" s="168" t="str">
        <f>IF('2.Census &amp; Reference Benchmarks'!D25 &lt;&gt; "", '2.Census &amp; Reference Benchmarks'!D25,"")</f>
        <v/>
      </c>
      <c r="C22" s="2">
        <f>IFERROR(MIN( 46154,IF(AND('5. Wage &amp; FTE Reductions'!S25 &lt;&gt; "",C21 &lt;&gt; ""),'5. Wage &amp; FTE Reductions'!S25, "")),"")</f>
        <v>0</v>
      </c>
      <c r="D22" s="4">
        <f>IF(AND('5. Wage &amp; FTE Reductions'!AZ25 &lt;&gt; "", D21 &lt;&gt; ""),'5. Wage &amp; FTE Reductions'!AZ25, "")</f>
        <v>0</v>
      </c>
      <c r="E22" s="167" t="str">
        <f>IF('2.Census &amp; Reference Benchmarks'!T25 = "", "",'2.Census &amp; Reference Benchmarks'!T25)</f>
        <v/>
      </c>
    </row>
    <row r="23" spans="1:5" x14ac:dyDescent="0.25">
      <c r="A23" s="51" t="str">
        <f>IF('2.Census &amp; Reference Benchmarks'!E26&lt;&gt;"",_xlfn.CONCAT('2.Census &amp; Reference Benchmarks'!E26," ",'2.Census &amp; Reference Benchmarks'!F26), "")</f>
        <v/>
      </c>
      <c r="B23" s="168" t="str">
        <f>IF('2.Census &amp; Reference Benchmarks'!D26 &lt;&gt; "", '2.Census &amp; Reference Benchmarks'!D26,"")</f>
        <v/>
      </c>
      <c r="C23" s="2">
        <f>IFERROR(MIN( 46154,IF(AND('5. Wage &amp; FTE Reductions'!S26 &lt;&gt; "",C22 &lt;&gt; ""),'5. Wage &amp; FTE Reductions'!S26, "")),"")</f>
        <v>0</v>
      </c>
      <c r="D23" s="4">
        <f>IF(AND('5. Wage &amp; FTE Reductions'!AZ26 &lt;&gt; "", D22 &lt;&gt; ""),'5. Wage &amp; FTE Reductions'!AZ26, "")</f>
        <v>0</v>
      </c>
      <c r="E23" s="167" t="str">
        <f>IF('2.Census &amp; Reference Benchmarks'!T26 = "", "",'2.Census &amp; Reference Benchmarks'!T26)</f>
        <v/>
      </c>
    </row>
    <row r="24" spans="1:5" x14ac:dyDescent="0.25">
      <c r="A24" s="51" t="str">
        <f>IF('2.Census &amp; Reference Benchmarks'!E27&lt;&gt;"",_xlfn.CONCAT('2.Census &amp; Reference Benchmarks'!E27," ",'2.Census &amp; Reference Benchmarks'!F27), "")</f>
        <v/>
      </c>
      <c r="B24" s="168" t="str">
        <f>IF('2.Census &amp; Reference Benchmarks'!D27 &lt;&gt; "", '2.Census &amp; Reference Benchmarks'!D27,"")</f>
        <v/>
      </c>
      <c r="C24" s="2">
        <f>IFERROR(MIN( 46154,IF(AND('5. Wage &amp; FTE Reductions'!S27 &lt;&gt; "",C23 &lt;&gt; ""),'5. Wage &amp; FTE Reductions'!S27, "")),"")</f>
        <v>0</v>
      </c>
      <c r="D24" s="4">
        <f>IF(AND('5. Wage &amp; FTE Reductions'!AZ27 &lt;&gt; "", D23 &lt;&gt; ""),'5. Wage &amp; FTE Reductions'!AZ27, "")</f>
        <v>0</v>
      </c>
      <c r="E24" s="167" t="str">
        <f>IF('2.Census &amp; Reference Benchmarks'!T27 = "", "",'2.Census &amp; Reference Benchmarks'!T27)</f>
        <v/>
      </c>
    </row>
    <row r="25" spans="1:5" x14ac:dyDescent="0.25">
      <c r="A25" s="51" t="str">
        <f>IF('2.Census &amp; Reference Benchmarks'!E28&lt;&gt;"",_xlfn.CONCAT('2.Census &amp; Reference Benchmarks'!E28," ",'2.Census &amp; Reference Benchmarks'!F28), "")</f>
        <v/>
      </c>
      <c r="B25" s="168" t="str">
        <f>IF('2.Census &amp; Reference Benchmarks'!D28 &lt;&gt; "", '2.Census &amp; Reference Benchmarks'!D28,"")</f>
        <v/>
      </c>
      <c r="C25" s="2">
        <f>IFERROR(MIN( 46154,IF(AND('5. Wage &amp; FTE Reductions'!S28 &lt;&gt; "",C24 &lt;&gt; ""),'5. Wage &amp; FTE Reductions'!S28, "")),"")</f>
        <v>0</v>
      </c>
      <c r="D25" s="4">
        <f>IF(AND('5. Wage &amp; FTE Reductions'!AZ28 &lt;&gt; "", D24 &lt;&gt; ""),'5. Wage &amp; FTE Reductions'!AZ28, "")</f>
        <v>0</v>
      </c>
      <c r="E25" s="167" t="str">
        <f>IF('2.Census &amp; Reference Benchmarks'!T28 = "", "",'2.Census &amp; Reference Benchmarks'!T28)</f>
        <v/>
      </c>
    </row>
    <row r="26" spans="1:5" x14ac:dyDescent="0.25">
      <c r="A26" s="51" t="str">
        <f>IF('2.Census &amp; Reference Benchmarks'!E29&lt;&gt;"",_xlfn.CONCAT('2.Census &amp; Reference Benchmarks'!E29," ",'2.Census &amp; Reference Benchmarks'!F29), "")</f>
        <v/>
      </c>
      <c r="B26" s="168" t="str">
        <f>IF('2.Census &amp; Reference Benchmarks'!D29 &lt;&gt; "", '2.Census &amp; Reference Benchmarks'!D29,"")</f>
        <v/>
      </c>
      <c r="C26" s="2">
        <f>IFERROR(MIN( 46154,IF(AND('5. Wage &amp; FTE Reductions'!S29 &lt;&gt; "",C25 &lt;&gt; ""),'5. Wage &amp; FTE Reductions'!S29, "")),"")</f>
        <v>0</v>
      </c>
      <c r="D26" s="4">
        <f>IF(AND('5. Wage &amp; FTE Reductions'!AZ29 &lt;&gt; "", D25 &lt;&gt; ""),'5. Wage &amp; FTE Reductions'!AZ29, "")</f>
        <v>0</v>
      </c>
      <c r="E26" s="167" t="str">
        <f>IF('2.Census &amp; Reference Benchmarks'!T29 = "", "",'2.Census &amp; Reference Benchmarks'!T29)</f>
        <v/>
      </c>
    </row>
    <row r="27" spans="1:5" x14ac:dyDescent="0.25">
      <c r="A27" s="51" t="str">
        <f>IF('2.Census &amp; Reference Benchmarks'!E30&lt;&gt;"",_xlfn.CONCAT('2.Census &amp; Reference Benchmarks'!E30," ",'2.Census &amp; Reference Benchmarks'!F30), "")</f>
        <v/>
      </c>
      <c r="B27" s="168" t="str">
        <f>IF('2.Census &amp; Reference Benchmarks'!D30 &lt;&gt; "", '2.Census &amp; Reference Benchmarks'!D30,"")</f>
        <v/>
      </c>
      <c r="C27" s="2">
        <f>IFERROR(MIN( 46154,IF(AND('5. Wage &amp; FTE Reductions'!S30 &lt;&gt; "",C26 &lt;&gt; ""),'5. Wage &amp; FTE Reductions'!S30, "")),"")</f>
        <v>0</v>
      </c>
      <c r="D27" s="4">
        <f>IF(AND('5. Wage &amp; FTE Reductions'!AZ30 &lt;&gt; "", D26 &lt;&gt; ""),'5. Wage &amp; FTE Reductions'!AZ30, "")</f>
        <v>0</v>
      </c>
      <c r="E27" s="167" t="str">
        <f>IF('2.Census &amp; Reference Benchmarks'!T30 = "", "",'2.Census &amp; Reference Benchmarks'!T30)</f>
        <v/>
      </c>
    </row>
    <row r="28" spans="1:5" x14ac:dyDescent="0.25">
      <c r="A28" s="51" t="str">
        <f>IF('2.Census &amp; Reference Benchmarks'!E31&lt;&gt;"",_xlfn.CONCAT('2.Census &amp; Reference Benchmarks'!E31," ",'2.Census &amp; Reference Benchmarks'!F31), "")</f>
        <v/>
      </c>
      <c r="B28" s="168" t="str">
        <f>IF('2.Census &amp; Reference Benchmarks'!D31 &lt;&gt; "", '2.Census &amp; Reference Benchmarks'!D31,"")</f>
        <v/>
      </c>
      <c r="C28" s="2">
        <f>IFERROR(MIN( 46154,IF(AND('5. Wage &amp; FTE Reductions'!S31 &lt;&gt; "",C27 &lt;&gt; ""),'5. Wage &amp; FTE Reductions'!S31, "")),"")</f>
        <v>0</v>
      </c>
      <c r="D28" s="4">
        <f>IF(AND('5. Wage &amp; FTE Reductions'!AZ31 &lt;&gt; "", D27 &lt;&gt; ""),'5. Wage &amp; FTE Reductions'!AZ31, "")</f>
        <v>0</v>
      </c>
      <c r="E28" s="167" t="str">
        <f>IF('2.Census &amp; Reference Benchmarks'!T31 = "", "",'2.Census &amp; Reference Benchmarks'!T31)</f>
        <v/>
      </c>
    </row>
    <row r="29" spans="1:5" x14ac:dyDescent="0.25">
      <c r="A29" s="51" t="str">
        <f>IF('2.Census &amp; Reference Benchmarks'!E32&lt;&gt;"",_xlfn.CONCAT('2.Census &amp; Reference Benchmarks'!E32," ",'2.Census &amp; Reference Benchmarks'!F32), "")</f>
        <v/>
      </c>
      <c r="B29" s="168" t="str">
        <f>IF('2.Census &amp; Reference Benchmarks'!D32 &lt;&gt; "", '2.Census &amp; Reference Benchmarks'!D32,"")</f>
        <v/>
      </c>
      <c r="C29" s="2">
        <f>IFERROR(MIN( 46154,IF(AND('5. Wage &amp; FTE Reductions'!S32 &lt;&gt; "",C28 &lt;&gt; ""),'5. Wage &amp; FTE Reductions'!S32, "")),"")</f>
        <v>0</v>
      </c>
      <c r="D29" s="4">
        <f>IF(AND('5. Wage &amp; FTE Reductions'!AZ32 &lt;&gt; "", D28 &lt;&gt; ""),'5. Wage &amp; FTE Reductions'!AZ32, "")</f>
        <v>0</v>
      </c>
      <c r="E29" s="167" t="str">
        <f>IF('2.Census &amp; Reference Benchmarks'!T32 = "", "",'2.Census &amp; Reference Benchmarks'!T32)</f>
        <v/>
      </c>
    </row>
    <row r="30" spans="1:5" x14ac:dyDescent="0.25">
      <c r="A30" s="51" t="str">
        <f>IF('2.Census &amp; Reference Benchmarks'!E33&lt;&gt;"",_xlfn.CONCAT('2.Census &amp; Reference Benchmarks'!E33," ",'2.Census &amp; Reference Benchmarks'!F33), "")</f>
        <v/>
      </c>
      <c r="B30" s="168" t="str">
        <f>IF('2.Census &amp; Reference Benchmarks'!D33 &lt;&gt; "", '2.Census &amp; Reference Benchmarks'!D33,"")</f>
        <v/>
      </c>
      <c r="C30" s="2">
        <f>IFERROR(MIN( 46154,IF(AND('5. Wage &amp; FTE Reductions'!S33 &lt;&gt; "",C29 &lt;&gt; ""),'5. Wage &amp; FTE Reductions'!S33, "")),"")</f>
        <v>0</v>
      </c>
      <c r="D30" s="4">
        <f>IF(AND('5. Wage &amp; FTE Reductions'!AZ33 &lt;&gt; "", D29 &lt;&gt; ""),'5. Wage &amp; FTE Reductions'!AZ33, "")</f>
        <v>0</v>
      </c>
      <c r="E30" s="167" t="str">
        <f>IF('2.Census &amp; Reference Benchmarks'!T33 = "", "",'2.Census &amp; Reference Benchmarks'!T33)</f>
        <v/>
      </c>
    </row>
    <row r="31" spans="1:5" x14ac:dyDescent="0.25">
      <c r="A31" s="51" t="str">
        <f>IF('2.Census &amp; Reference Benchmarks'!E34&lt;&gt;"",_xlfn.CONCAT('2.Census &amp; Reference Benchmarks'!E34," ",'2.Census &amp; Reference Benchmarks'!F34), "")</f>
        <v/>
      </c>
      <c r="B31" s="168" t="str">
        <f>IF('2.Census &amp; Reference Benchmarks'!D34 &lt;&gt; "", '2.Census &amp; Reference Benchmarks'!D34,"")</f>
        <v/>
      </c>
      <c r="C31" s="2">
        <f>IFERROR(MIN( 46154,IF(AND('5. Wage &amp; FTE Reductions'!S34 &lt;&gt; "",C30 &lt;&gt; ""),'5. Wage &amp; FTE Reductions'!S34, "")),"")</f>
        <v>0</v>
      </c>
      <c r="D31" s="4">
        <f>IF(AND('5. Wage &amp; FTE Reductions'!AZ34 &lt;&gt; "", D30 &lt;&gt; ""),'5. Wage &amp; FTE Reductions'!AZ34, "")</f>
        <v>0</v>
      </c>
      <c r="E31" s="167" t="str">
        <f>IF('2.Census &amp; Reference Benchmarks'!T34 = "", "",'2.Census &amp; Reference Benchmarks'!T34)</f>
        <v/>
      </c>
    </row>
    <row r="32" spans="1:5" x14ac:dyDescent="0.25">
      <c r="A32" s="51" t="str">
        <f>IF('2.Census &amp; Reference Benchmarks'!E35&lt;&gt;"",_xlfn.CONCAT('2.Census &amp; Reference Benchmarks'!E35," ",'2.Census &amp; Reference Benchmarks'!F35), "")</f>
        <v/>
      </c>
      <c r="B32" s="168" t="str">
        <f>IF('2.Census &amp; Reference Benchmarks'!D35 &lt;&gt; "", '2.Census &amp; Reference Benchmarks'!D35,"")</f>
        <v/>
      </c>
      <c r="C32" s="2">
        <f>IFERROR(MIN( 46154,IF(AND('5. Wage &amp; FTE Reductions'!S35 &lt;&gt; "",C31 &lt;&gt; ""),'5. Wage &amp; FTE Reductions'!S35, "")),"")</f>
        <v>0</v>
      </c>
      <c r="D32" s="4">
        <f>IF(AND('5. Wage &amp; FTE Reductions'!AZ35 &lt;&gt; "", D31 &lt;&gt; ""),'5. Wage &amp; FTE Reductions'!AZ35, "")</f>
        <v>0</v>
      </c>
      <c r="E32" s="167" t="str">
        <f>IF('2.Census &amp; Reference Benchmarks'!T35 = "", "",'2.Census &amp; Reference Benchmarks'!T35)</f>
        <v/>
      </c>
    </row>
    <row r="33" spans="1:5" x14ac:dyDescent="0.25">
      <c r="A33" s="51" t="str">
        <f>IF('2.Census &amp; Reference Benchmarks'!E36&lt;&gt;"",_xlfn.CONCAT('2.Census &amp; Reference Benchmarks'!E36," ",'2.Census &amp; Reference Benchmarks'!F36), "")</f>
        <v/>
      </c>
      <c r="B33" s="168" t="str">
        <f>IF('2.Census &amp; Reference Benchmarks'!D36 &lt;&gt; "", '2.Census &amp; Reference Benchmarks'!D36,"")</f>
        <v/>
      </c>
      <c r="C33" s="2">
        <f>IFERROR(MIN( 46154,IF(AND('5. Wage &amp; FTE Reductions'!S36 &lt;&gt; "",C32 &lt;&gt; ""),'5. Wage &amp; FTE Reductions'!S36, "")),"")</f>
        <v>0</v>
      </c>
      <c r="D33" s="4">
        <f>IF(AND('5. Wage &amp; FTE Reductions'!AZ506 &lt;&gt; "", D32 &lt;&gt; ""),'5. Wage &amp; FTE Reductions'!AZ506, "")</f>
        <v>0</v>
      </c>
      <c r="E33" s="167" t="str">
        <f>IF('2.Census &amp; Reference Benchmarks'!T36 = "", "",'2.Census &amp; Reference Benchmarks'!T36)</f>
        <v/>
      </c>
    </row>
    <row r="34" spans="1:5" x14ac:dyDescent="0.25">
      <c r="A34" s="51" t="str">
        <f>IF('2.Census &amp; Reference Benchmarks'!E37&lt;&gt;"",_xlfn.CONCAT('2.Census &amp; Reference Benchmarks'!E37," ",'2.Census &amp; Reference Benchmarks'!F37), "")</f>
        <v/>
      </c>
      <c r="B34" s="168" t="str">
        <f>IF('2.Census &amp; Reference Benchmarks'!D37 &lt;&gt; "", '2.Census &amp; Reference Benchmarks'!D37,"")</f>
        <v/>
      </c>
      <c r="C34" s="2">
        <f>IFERROR(MIN( 46154,IF(AND('5. Wage &amp; FTE Reductions'!S37 &lt;&gt; "",C33 &lt;&gt; ""),'5. Wage &amp; FTE Reductions'!S37, "")),"")</f>
        <v>0</v>
      </c>
      <c r="D34" s="4" t="str">
        <f>IF(AND('5. Wage &amp; FTE Reductions'!AZ507 &lt;&gt; "", D33 &lt;&gt; ""),'5. Wage &amp; FTE Reductions'!AZ507, "")</f>
        <v/>
      </c>
      <c r="E34" s="167" t="str">
        <f>IF('2.Census &amp; Reference Benchmarks'!T37 = "", "",'2.Census &amp; Reference Benchmarks'!T37)</f>
        <v/>
      </c>
    </row>
    <row r="35" spans="1:5" x14ac:dyDescent="0.25">
      <c r="A35" s="51" t="str">
        <f>IF('2.Census &amp; Reference Benchmarks'!E38&lt;&gt;"",_xlfn.CONCAT('2.Census &amp; Reference Benchmarks'!E38," ",'2.Census &amp; Reference Benchmarks'!F38), "")</f>
        <v/>
      </c>
      <c r="B35" s="168" t="str">
        <f>IF('2.Census &amp; Reference Benchmarks'!D38 &lt;&gt; "", '2.Census &amp; Reference Benchmarks'!D38,"")</f>
        <v/>
      </c>
      <c r="C35" s="2">
        <f>IFERROR(MIN( 46154,IF(AND('5. Wage &amp; FTE Reductions'!S38 &lt;&gt; "",C34 &lt;&gt; ""),'5. Wage &amp; FTE Reductions'!S38, "")),"")</f>
        <v>0</v>
      </c>
      <c r="D35" s="4" t="str">
        <f>IF(AND('5. Wage &amp; FTE Reductions'!AZ508 &lt;&gt; "", D34 &lt;&gt; ""),'5. Wage &amp; FTE Reductions'!AZ508, "")</f>
        <v/>
      </c>
      <c r="E35" s="167" t="str">
        <f>IF('2.Census &amp; Reference Benchmarks'!T38 = "", "",'2.Census &amp; Reference Benchmarks'!T38)</f>
        <v/>
      </c>
    </row>
    <row r="36" spans="1:5" x14ac:dyDescent="0.25">
      <c r="A36" s="51" t="str">
        <f>IF('2.Census &amp; Reference Benchmarks'!E39&lt;&gt;"",_xlfn.CONCAT('2.Census &amp; Reference Benchmarks'!E39," ",'2.Census &amp; Reference Benchmarks'!F39), "")</f>
        <v/>
      </c>
      <c r="B36" s="168" t="str">
        <f>IF('2.Census &amp; Reference Benchmarks'!D39 &lt;&gt; "", '2.Census &amp; Reference Benchmarks'!D39,"")</f>
        <v/>
      </c>
      <c r="C36" s="2">
        <f>IFERROR(MIN( 46154,IF(AND('5. Wage &amp; FTE Reductions'!S39 &lt;&gt; "",C35 &lt;&gt; ""),'5. Wage &amp; FTE Reductions'!S39, "")),"")</f>
        <v>0</v>
      </c>
      <c r="D36" s="4" t="str">
        <f>IF(AND('5. Wage &amp; FTE Reductions'!AZ509 &lt;&gt; "", D35 &lt;&gt; ""),'5. Wage &amp; FTE Reductions'!AZ509, "")</f>
        <v/>
      </c>
      <c r="E36" s="167" t="str">
        <f>IF('2.Census &amp; Reference Benchmarks'!T39 = "", "",'2.Census &amp; Reference Benchmarks'!T39)</f>
        <v/>
      </c>
    </row>
    <row r="37" spans="1:5" x14ac:dyDescent="0.25">
      <c r="A37" s="51" t="str">
        <f>IF('2.Census &amp; Reference Benchmarks'!E40&lt;&gt;"",_xlfn.CONCAT('2.Census &amp; Reference Benchmarks'!E40," ",'2.Census &amp; Reference Benchmarks'!F40), "")</f>
        <v/>
      </c>
      <c r="B37" s="168" t="str">
        <f>IF('2.Census &amp; Reference Benchmarks'!D40 &lt;&gt; "", '2.Census &amp; Reference Benchmarks'!D40,"")</f>
        <v/>
      </c>
      <c r="C37" s="2">
        <f>IFERROR(MIN( 46154,IF(AND('5. Wage &amp; FTE Reductions'!S40 &lt;&gt; "",C36 &lt;&gt; ""),'5. Wage &amp; FTE Reductions'!S40, "")),"")</f>
        <v>0</v>
      </c>
      <c r="D37" s="4" t="str">
        <f>IF(AND('5. Wage &amp; FTE Reductions'!AZ510 &lt;&gt; "", D36 &lt;&gt; ""),'5. Wage &amp; FTE Reductions'!AZ510, "")</f>
        <v/>
      </c>
      <c r="E37" s="167" t="str">
        <f>IF('2.Census &amp; Reference Benchmarks'!T40 = "", "",'2.Census &amp; Reference Benchmarks'!T40)</f>
        <v/>
      </c>
    </row>
    <row r="38" spans="1:5" x14ac:dyDescent="0.25">
      <c r="A38" s="51" t="str">
        <f>IF('2.Census &amp; Reference Benchmarks'!E41&lt;&gt;"",_xlfn.CONCAT('2.Census &amp; Reference Benchmarks'!E41," ",'2.Census &amp; Reference Benchmarks'!F41), "")</f>
        <v/>
      </c>
      <c r="B38" s="168" t="str">
        <f>IF('2.Census &amp; Reference Benchmarks'!D41 &lt;&gt; "", '2.Census &amp; Reference Benchmarks'!D41,"")</f>
        <v/>
      </c>
      <c r="C38" s="2">
        <f>IFERROR(MIN( 46154,IF(AND('5. Wage &amp; FTE Reductions'!S41 &lt;&gt; "",C37 &lt;&gt; ""),'5. Wage &amp; FTE Reductions'!S41, "")),"")</f>
        <v>0</v>
      </c>
      <c r="D38" s="4" t="str">
        <f>IF(AND('5. Wage &amp; FTE Reductions'!AZ511 &lt;&gt; "", D37 &lt;&gt; ""),'5. Wage &amp; FTE Reductions'!AZ511, "")</f>
        <v/>
      </c>
      <c r="E38" s="167" t="str">
        <f>IF('2.Census &amp; Reference Benchmarks'!T41 = "", "",'2.Census &amp; Reference Benchmarks'!T41)</f>
        <v/>
      </c>
    </row>
    <row r="39" spans="1:5" x14ac:dyDescent="0.25">
      <c r="A39" s="51" t="str">
        <f>IF('2.Census &amp; Reference Benchmarks'!E42&lt;&gt;"",_xlfn.CONCAT('2.Census &amp; Reference Benchmarks'!E42," ",'2.Census &amp; Reference Benchmarks'!F42), "")</f>
        <v/>
      </c>
      <c r="B39" s="168" t="str">
        <f>IF('2.Census &amp; Reference Benchmarks'!D42 &lt;&gt; "", '2.Census &amp; Reference Benchmarks'!D42,"")</f>
        <v/>
      </c>
      <c r="C39" s="2">
        <f>IFERROR(MIN( 46154,IF(AND('5. Wage &amp; FTE Reductions'!S42 &lt;&gt; "",C38 &lt;&gt; ""),'5. Wage &amp; FTE Reductions'!S42, "")),"")</f>
        <v>0</v>
      </c>
      <c r="D39" s="4" t="str">
        <f>IF(AND('5. Wage &amp; FTE Reductions'!AZ512 &lt;&gt; "", D38 &lt;&gt; ""),'5. Wage &amp; FTE Reductions'!AZ512, "")</f>
        <v/>
      </c>
      <c r="E39" s="167" t="str">
        <f>IF('2.Census &amp; Reference Benchmarks'!T42 = "", "",'2.Census &amp; Reference Benchmarks'!T42)</f>
        <v/>
      </c>
    </row>
    <row r="40" spans="1:5" x14ac:dyDescent="0.25">
      <c r="A40" s="51" t="str">
        <f>IF('2.Census &amp; Reference Benchmarks'!E43&lt;&gt;"",_xlfn.CONCAT('2.Census &amp; Reference Benchmarks'!E43," ",'2.Census &amp; Reference Benchmarks'!F43), "")</f>
        <v/>
      </c>
      <c r="B40" s="168" t="str">
        <f>IF('2.Census &amp; Reference Benchmarks'!D43 &lt;&gt; "", '2.Census &amp; Reference Benchmarks'!D43,"")</f>
        <v/>
      </c>
      <c r="C40" s="2">
        <f>IFERROR(MIN( 46154,IF(AND('5. Wage &amp; FTE Reductions'!S43 &lt;&gt; "",C39 &lt;&gt; ""),'5. Wage &amp; FTE Reductions'!S43, "")),"")</f>
        <v>0</v>
      </c>
      <c r="D40" s="4" t="str">
        <f>IF(AND('5. Wage &amp; FTE Reductions'!AZ513 &lt;&gt; "", D39 &lt;&gt; ""),'5. Wage &amp; FTE Reductions'!AZ513, "")</f>
        <v/>
      </c>
      <c r="E40" s="167" t="str">
        <f>IF('2.Census &amp; Reference Benchmarks'!T43 = "", "",'2.Census &amp; Reference Benchmarks'!T43)</f>
        <v/>
      </c>
    </row>
    <row r="41" spans="1:5" x14ac:dyDescent="0.25">
      <c r="A41" s="51" t="str">
        <f>IF('2.Census &amp; Reference Benchmarks'!E44&lt;&gt;"",_xlfn.CONCAT('2.Census &amp; Reference Benchmarks'!E44," ",'2.Census &amp; Reference Benchmarks'!F44), "")</f>
        <v/>
      </c>
      <c r="B41" s="168" t="str">
        <f>IF('2.Census &amp; Reference Benchmarks'!D44 &lt;&gt; "", '2.Census &amp; Reference Benchmarks'!D44,"")</f>
        <v/>
      </c>
      <c r="C41" s="2">
        <f>IFERROR(MIN( 46154,IF(AND('5. Wage &amp; FTE Reductions'!S44 &lt;&gt; "",C40 &lt;&gt; ""),'5. Wage &amp; FTE Reductions'!S44, "")),"")</f>
        <v>0</v>
      </c>
      <c r="D41" s="4" t="str">
        <f>IF(AND('5. Wage &amp; FTE Reductions'!AZ514 &lt;&gt; "", D40 &lt;&gt; ""),'5. Wage &amp; FTE Reductions'!AZ514, "")</f>
        <v/>
      </c>
      <c r="E41" s="167" t="str">
        <f>IF('2.Census &amp; Reference Benchmarks'!T44 = "", "",'2.Census &amp; Reference Benchmarks'!T44)</f>
        <v/>
      </c>
    </row>
    <row r="42" spans="1:5" x14ac:dyDescent="0.25">
      <c r="A42" s="51" t="str">
        <f>IF('2.Census &amp; Reference Benchmarks'!E45&lt;&gt;"",_xlfn.CONCAT('2.Census &amp; Reference Benchmarks'!E45," ",'2.Census &amp; Reference Benchmarks'!F45), "")</f>
        <v/>
      </c>
      <c r="B42" s="168" t="str">
        <f>IF('2.Census &amp; Reference Benchmarks'!D45 &lt;&gt; "", '2.Census &amp; Reference Benchmarks'!D45,"")</f>
        <v/>
      </c>
      <c r="C42" s="2">
        <f>IFERROR(MIN( 46154,IF(AND('5. Wage &amp; FTE Reductions'!S45 &lt;&gt; "",C41 &lt;&gt; ""),'5. Wage &amp; FTE Reductions'!S45, "")),"")</f>
        <v>0</v>
      </c>
      <c r="D42" s="4" t="str">
        <f>IF(AND('5. Wage &amp; FTE Reductions'!AZ45 &lt;&gt; "", D41 &lt;&gt; ""),'5. Wage &amp; FTE Reductions'!AZ45, "")</f>
        <v/>
      </c>
      <c r="E42" s="167" t="str">
        <f>IF('2.Census &amp; Reference Benchmarks'!T45 = "", "",'2.Census &amp; Reference Benchmarks'!T45)</f>
        <v/>
      </c>
    </row>
    <row r="43" spans="1:5" x14ac:dyDescent="0.25">
      <c r="A43" s="51" t="str">
        <f>IF('2.Census &amp; Reference Benchmarks'!E46&lt;&gt;"",_xlfn.CONCAT('2.Census &amp; Reference Benchmarks'!E46," ",'2.Census &amp; Reference Benchmarks'!F46), "")</f>
        <v/>
      </c>
      <c r="B43" s="168" t="str">
        <f>IF('2.Census &amp; Reference Benchmarks'!D46 &lt;&gt; "", '2.Census &amp; Reference Benchmarks'!D46,"")</f>
        <v/>
      </c>
      <c r="C43" s="2">
        <f>IFERROR(MIN( 46154,IF(AND('5. Wage &amp; FTE Reductions'!S46 &lt;&gt; "",C42 &lt;&gt; ""),'5. Wage &amp; FTE Reductions'!S46, "")),"")</f>
        <v>0</v>
      </c>
      <c r="D43" s="4" t="str">
        <f>IF(AND('5. Wage &amp; FTE Reductions'!AZ46 &lt;&gt; "", D42 &lt;&gt; ""),'5. Wage &amp; FTE Reductions'!AZ46, "")</f>
        <v/>
      </c>
      <c r="E43" s="167" t="str">
        <f>IF('2.Census &amp; Reference Benchmarks'!T46 = "", "",'2.Census &amp; Reference Benchmarks'!T46)</f>
        <v/>
      </c>
    </row>
    <row r="44" spans="1:5" x14ac:dyDescent="0.25">
      <c r="A44" s="51" t="str">
        <f>IF('2.Census &amp; Reference Benchmarks'!E47&lt;&gt;"",_xlfn.CONCAT('2.Census &amp; Reference Benchmarks'!E47," ",'2.Census &amp; Reference Benchmarks'!F47), "")</f>
        <v/>
      </c>
      <c r="B44" s="168" t="str">
        <f>IF('2.Census &amp; Reference Benchmarks'!D47 &lt;&gt; "", '2.Census &amp; Reference Benchmarks'!D47,"")</f>
        <v/>
      </c>
      <c r="C44" s="2">
        <f>IFERROR(MIN( 46154,IF(AND('5. Wage &amp; FTE Reductions'!S47 &lt;&gt; "",C43 &lt;&gt; ""),'5. Wage &amp; FTE Reductions'!S47, "")),"")</f>
        <v>0</v>
      </c>
      <c r="D44" s="4" t="str">
        <f>IF(AND('5. Wage &amp; FTE Reductions'!AZ47 &lt;&gt; "", D43 &lt;&gt; ""),'5. Wage &amp; FTE Reductions'!AZ47, "")</f>
        <v/>
      </c>
      <c r="E44" s="167" t="str">
        <f>IF('2.Census &amp; Reference Benchmarks'!T47 = "", "",'2.Census &amp; Reference Benchmarks'!T47)</f>
        <v/>
      </c>
    </row>
    <row r="45" spans="1:5" x14ac:dyDescent="0.25">
      <c r="A45" s="51" t="str">
        <f>IF('2.Census &amp; Reference Benchmarks'!E48&lt;&gt;"",_xlfn.CONCAT('2.Census &amp; Reference Benchmarks'!E48," ",'2.Census &amp; Reference Benchmarks'!F48), "")</f>
        <v/>
      </c>
      <c r="B45" s="168" t="str">
        <f>IF('2.Census &amp; Reference Benchmarks'!D48 &lt;&gt; "", '2.Census &amp; Reference Benchmarks'!D48,"")</f>
        <v/>
      </c>
      <c r="C45" s="2">
        <f>IFERROR(MIN( 46154,IF(AND('5. Wage &amp; FTE Reductions'!S48 &lt;&gt; "",C44 &lt;&gt; ""),'5. Wage &amp; FTE Reductions'!S48, "")),"")</f>
        <v>0</v>
      </c>
      <c r="D45" s="4" t="str">
        <f>IF(AND('5. Wage &amp; FTE Reductions'!AZ48 &lt;&gt; "", D44 &lt;&gt; ""),'5. Wage &amp; FTE Reductions'!AZ48, "")</f>
        <v/>
      </c>
      <c r="E45" s="167" t="str">
        <f>IF('2.Census &amp; Reference Benchmarks'!T48 = "", "",'2.Census &amp; Reference Benchmarks'!T48)</f>
        <v/>
      </c>
    </row>
    <row r="46" spans="1:5" x14ac:dyDescent="0.25">
      <c r="A46" s="51" t="str">
        <f>IF('2.Census &amp; Reference Benchmarks'!E49&lt;&gt;"",_xlfn.CONCAT('2.Census &amp; Reference Benchmarks'!E49," ",'2.Census &amp; Reference Benchmarks'!F49), "")</f>
        <v/>
      </c>
      <c r="B46" s="168" t="str">
        <f>IF('2.Census &amp; Reference Benchmarks'!D49 &lt;&gt; "", '2.Census &amp; Reference Benchmarks'!D49,"")</f>
        <v/>
      </c>
      <c r="C46" s="2">
        <f>IFERROR(MIN( 46154,IF(AND('5. Wage &amp; FTE Reductions'!S49 &lt;&gt; "",C45 &lt;&gt; ""),'5. Wage &amp; FTE Reductions'!S49, "")),"")</f>
        <v>0</v>
      </c>
      <c r="D46" s="4" t="str">
        <f>IF(AND('5. Wage &amp; FTE Reductions'!AZ49 &lt;&gt; "", D45 &lt;&gt; ""),'5. Wage &amp; FTE Reductions'!AZ49, "")</f>
        <v/>
      </c>
      <c r="E46" s="167" t="str">
        <f>IF('2.Census &amp; Reference Benchmarks'!T49 = "", "",'2.Census &amp; Reference Benchmarks'!T49)</f>
        <v/>
      </c>
    </row>
    <row r="47" spans="1:5" x14ac:dyDescent="0.25">
      <c r="A47" s="51" t="str">
        <f>IF('2.Census &amp; Reference Benchmarks'!E50&lt;&gt;"",_xlfn.CONCAT('2.Census &amp; Reference Benchmarks'!E50," ",'2.Census &amp; Reference Benchmarks'!F50), "")</f>
        <v/>
      </c>
      <c r="B47" s="168" t="str">
        <f>IF('2.Census &amp; Reference Benchmarks'!D50 &lt;&gt; "", '2.Census &amp; Reference Benchmarks'!D50,"")</f>
        <v/>
      </c>
      <c r="C47" s="2">
        <f>IFERROR(MIN( 46154,IF(AND('5. Wage &amp; FTE Reductions'!S50 &lt;&gt; "",C46 &lt;&gt; ""),'5. Wage &amp; FTE Reductions'!S50, "")),"")</f>
        <v>0</v>
      </c>
      <c r="D47" s="4" t="str">
        <f>IF(AND('5. Wage &amp; FTE Reductions'!AZ50 &lt;&gt; "", D46 &lt;&gt; ""),'5. Wage &amp; FTE Reductions'!AZ50, "")</f>
        <v/>
      </c>
      <c r="E47" s="167" t="str">
        <f>IF('2.Census &amp; Reference Benchmarks'!T50 = "", "",'2.Census &amp; Reference Benchmarks'!T50)</f>
        <v/>
      </c>
    </row>
    <row r="48" spans="1:5" x14ac:dyDescent="0.25">
      <c r="A48" s="51" t="str">
        <f>IF('2.Census &amp; Reference Benchmarks'!E51&lt;&gt;"",_xlfn.CONCAT('2.Census &amp; Reference Benchmarks'!E51," ",'2.Census &amp; Reference Benchmarks'!F51), "")</f>
        <v/>
      </c>
      <c r="B48" s="168" t="str">
        <f>IF('2.Census &amp; Reference Benchmarks'!D51 &lt;&gt; "", '2.Census &amp; Reference Benchmarks'!D51,"")</f>
        <v/>
      </c>
      <c r="C48" s="2">
        <f>IFERROR(MIN( 46154,IF(AND('5. Wage &amp; FTE Reductions'!S51 &lt;&gt; "",C47 &lt;&gt; ""),'5. Wage &amp; FTE Reductions'!S51, "")),"")</f>
        <v>0</v>
      </c>
      <c r="D48" s="4" t="str">
        <f>IF(AND('5. Wage &amp; FTE Reductions'!AZ51 &lt;&gt; "", D47 &lt;&gt; ""),'5. Wage &amp; FTE Reductions'!AZ51, "")</f>
        <v/>
      </c>
      <c r="E48" s="167" t="str">
        <f>IF('2.Census &amp; Reference Benchmarks'!T51 = "", "",'2.Census &amp; Reference Benchmarks'!T51)</f>
        <v/>
      </c>
    </row>
    <row r="49" spans="1:5" x14ac:dyDescent="0.25">
      <c r="A49" s="51" t="str">
        <f>IF('2.Census &amp; Reference Benchmarks'!E52&lt;&gt;"",_xlfn.CONCAT('2.Census &amp; Reference Benchmarks'!E52," ",'2.Census &amp; Reference Benchmarks'!F52), "")</f>
        <v/>
      </c>
      <c r="B49" s="168" t="str">
        <f>IF('2.Census &amp; Reference Benchmarks'!D52 &lt;&gt; "", '2.Census &amp; Reference Benchmarks'!D52,"")</f>
        <v/>
      </c>
      <c r="C49" s="2">
        <f>IFERROR(MIN( 46154,IF(AND('5. Wage &amp; FTE Reductions'!S52 &lt;&gt; "",C48 &lt;&gt; ""),'5. Wage &amp; FTE Reductions'!S52, "")),"")</f>
        <v>0</v>
      </c>
      <c r="D49" s="4" t="str">
        <f>IF(AND('5. Wage &amp; FTE Reductions'!AZ52 &lt;&gt; "", D48 &lt;&gt; ""),'5. Wage &amp; FTE Reductions'!AZ52, "")</f>
        <v/>
      </c>
      <c r="E49" s="167" t="str">
        <f>IF('2.Census &amp; Reference Benchmarks'!T52 = "", "",'2.Census &amp; Reference Benchmarks'!T52)</f>
        <v/>
      </c>
    </row>
    <row r="50" spans="1:5" x14ac:dyDescent="0.25">
      <c r="A50" s="51" t="str">
        <f>IF('2.Census &amp; Reference Benchmarks'!E53&lt;&gt;"",_xlfn.CONCAT('2.Census &amp; Reference Benchmarks'!E53," ",'2.Census &amp; Reference Benchmarks'!F53), "")</f>
        <v/>
      </c>
      <c r="B50" s="168" t="str">
        <f>IF('2.Census &amp; Reference Benchmarks'!D53 &lt;&gt; "", '2.Census &amp; Reference Benchmarks'!D53,"")</f>
        <v/>
      </c>
      <c r="C50" s="2">
        <f>IFERROR(MIN( 46154,IF(AND('5. Wage &amp; FTE Reductions'!S53 &lt;&gt; "",C49 &lt;&gt; ""),'5. Wage &amp; FTE Reductions'!S53, "")),"")</f>
        <v>0</v>
      </c>
      <c r="D50" s="4" t="str">
        <f>IF(AND('5. Wage &amp; FTE Reductions'!AZ53 &lt;&gt; "", D49 &lt;&gt; ""),'5. Wage &amp; FTE Reductions'!AZ53, "")</f>
        <v/>
      </c>
      <c r="E50" s="167" t="str">
        <f>IF('2.Census &amp; Reference Benchmarks'!T53 = "", "",'2.Census &amp; Reference Benchmarks'!T53)</f>
        <v/>
      </c>
    </row>
    <row r="51" spans="1:5" x14ac:dyDescent="0.25">
      <c r="A51" s="51" t="str">
        <f>IF('2.Census &amp; Reference Benchmarks'!E54&lt;&gt;"",_xlfn.CONCAT('2.Census &amp; Reference Benchmarks'!E54," ",'2.Census &amp; Reference Benchmarks'!F54), "")</f>
        <v/>
      </c>
      <c r="B51" s="168" t="str">
        <f>IF('2.Census &amp; Reference Benchmarks'!D54 &lt;&gt; "", '2.Census &amp; Reference Benchmarks'!D54,"")</f>
        <v/>
      </c>
      <c r="C51" s="2">
        <f>IFERROR(MIN( 46154,IF(AND('5. Wage &amp; FTE Reductions'!S54 &lt;&gt; "",C50 &lt;&gt; ""),'5. Wage &amp; FTE Reductions'!S54, "")),"")</f>
        <v>0</v>
      </c>
      <c r="D51" s="4" t="str">
        <f>IF(AND('5. Wage &amp; FTE Reductions'!AZ54 &lt;&gt; "", D50 &lt;&gt; ""),'5. Wage &amp; FTE Reductions'!AZ54, "")</f>
        <v/>
      </c>
      <c r="E51" s="167" t="str">
        <f>IF('2.Census &amp; Reference Benchmarks'!T54 = "", "",'2.Census &amp; Reference Benchmarks'!T54)</f>
        <v/>
      </c>
    </row>
    <row r="52" spans="1:5" x14ac:dyDescent="0.25">
      <c r="A52" s="51" t="str">
        <f>IF('2.Census &amp; Reference Benchmarks'!E55&lt;&gt;"",_xlfn.CONCAT('2.Census &amp; Reference Benchmarks'!E55," ",'2.Census &amp; Reference Benchmarks'!F55), "")</f>
        <v/>
      </c>
      <c r="B52" s="168" t="str">
        <f>IF('2.Census &amp; Reference Benchmarks'!D55 &lt;&gt; "", '2.Census &amp; Reference Benchmarks'!D55,"")</f>
        <v/>
      </c>
      <c r="C52" s="2">
        <f>IFERROR(MIN( 46154,IF(AND('5. Wage &amp; FTE Reductions'!S55 &lt;&gt; "",C51 &lt;&gt; ""),'5. Wage &amp; FTE Reductions'!S55, "")),"")</f>
        <v>0</v>
      </c>
      <c r="D52" s="4" t="str">
        <f>IF(AND('5. Wage &amp; FTE Reductions'!AZ55 &lt;&gt; "", D51 &lt;&gt; ""),'5. Wage &amp; FTE Reductions'!AZ55, "")</f>
        <v/>
      </c>
      <c r="E52" s="167" t="str">
        <f>IF('2.Census &amp; Reference Benchmarks'!T55 = "", "",'2.Census &amp; Reference Benchmarks'!T55)</f>
        <v/>
      </c>
    </row>
    <row r="53" spans="1:5" x14ac:dyDescent="0.25">
      <c r="A53" s="51" t="str">
        <f>IF('2.Census &amp; Reference Benchmarks'!E56&lt;&gt;"",_xlfn.CONCAT('2.Census &amp; Reference Benchmarks'!E56," ",'2.Census &amp; Reference Benchmarks'!F56), "")</f>
        <v/>
      </c>
      <c r="B53" s="168" t="str">
        <f>IF('2.Census &amp; Reference Benchmarks'!D56 &lt;&gt; "", '2.Census &amp; Reference Benchmarks'!D56,"")</f>
        <v/>
      </c>
      <c r="C53" s="2">
        <f>IFERROR(MIN( 46154,IF(AND('5. Wage &amp; FTE Reductions'!S56 &lt;&gt; "",C52 &lt;&gt; ""),'5. Wage &amp; FTE Reductions'!S56, "")),"")</f>
        <v>0</v>
      </c>
      <c r="D53" s="4" t="str">
        <f>IF(AND('5. Wage &amp; FTE Reductions'!AZ56 &lt;&gt; "", D52 &lt;&gt; ""),'5. Wage &amp; FTE Reductions'!AZ56, "")</f>
        <v/>
      </c>
      <c r="E53" s="167" t="str">
        <f>IF('2.Census &amp; Reference Benchmarks'!T56 = "", "",'2.Census &amp; Reference Benchmarks'!T56)</f>
        <v/>
      </c>
    </row>
    <row r="54" spans="1:5" x14ac:dyDescent="0.25">
      <c r="A54" s="51" t="str">
        <f>IF('2.Census &amp; Reference Benchmarks'!E57&lt;&gt;"",_xlfn.CONCAT('2.Census &amp; Reference Benchmarks'!E57," ",'2.Census &amp; Reference Benchmarks'!F57), "")</f>
        <v/>
      </c>
      <c r="B54" s="168" t="str">
        <f>IF('2.Census &amp; Reference Benchmarks'!D57 &lt;&gt; "", '2.Census &amp; Reference Benchmarks'!D57,"")</f>
        <v/>
      </c>
      <c r="C54" s="2">
        <f>IFERROR(MIN( 46154,IF(AND('5. Wage &amp; FTE Reductions'!S57 &lt;&gt; "",C53 &lt;&gt; ""),'5. Wage &amp; FTE Reductions'!S57, "")),"")</f>
        <v>0</v>
      </c>
      <c r="D54" s="4" t="str">
        <f>IF(AND('5. Wage &amp; FTE Reductions'!AZ57 &lt;&gt; "", D53 &lt;&gt; ""),'5. Wage &amp; FTE Reductions'!AZ57, "")</f>
        <v/>
      </c>
      <c r="E54" s="167" t="str">
        <f>IF('2.Census &amp; Reference Benchmarks'!T57 = "", "",'2.Census &amp; Reference Benchmarks'!T57)</f>
        <v/>
      </c>
    </row>
    <row r="55" spans="1:5" x14ac:dyDescent="0.25">
      <c r="A55" s="51" t="str">
        <f>IF('2.Census &amp; Reference Benchmarks'!E58&lt;&gt;"",_xlfn.CONCAT('2.Census &amp; Reference Benchmarks'!E58," ",'2.Census &amp; Reference Benchmarks'!F58), "")</f>
        <v/>
      </c>
      <c r="B55" s="168" t="str">
        <f>IF('2.Census &amp; Reference Benchmarks'!D58 &lt;&gt; "", '2.Census &amp; Reference Benchmarks'!D58,"")</f>
        <v/>
      </c>
      <c r="C55" s="2">
        <f>IFERROR(MIN( 46154,IF(AND('5. Wage &amp; FTE Reductions'!S58 &lt;&gt; "",C54 &lt;&gt; ""),'5. Wage &amp; FTE Reductions'!S58, "")),"")</f>
        <v>0</v>
      </c>
      <c r="D55" s="4" t="str">
        <f>IF(AND('5. Wage &amp; FTE Reductions'!AZ58 &lt;&gt; "", D54 &lt;&gt; ""),'5. Wage &amp; FTE Reductions'!AZ58, "")</f>
        <v/>
      </c>
      <c r="E55" s="167" t="str">
        <f>IF('2.Census &amp; Reference Benchmarks'!T58 = "", "",'2.Census &amp; Reference Benchmarks'!T58)</f>
        <v/>
      </c>
    </row>
    <row r="56" spans="1:5" x14ac:dyDescent="0.25">
      <c r="A56" s="51" t="str">
        <f>IF('2.Census &amp; Reference Benchmarks'!E59&lt;&gt;"",_xlfn.CONCAT('2.Census &amp; Reference Benchmarks'!E59," ",'2.Census &amp; Reference Benchmarks'!F59), "")</f>
        <v/>
      </c>
      <c r="B56" s="168" t="str">
        <f>IF('2.Census &amp; Reference Benchmarks'!D59 &lt;&gt; "", '2.Census &amp; Reference Benchmarks'!D59,"")</f>
        <v/>
      </c>
      <c r="C56" s="2">
        <f>IFERROR(MIN( 46154,IF(AND('5. Wage &amp; FTE Reductions'!S59 &lt;&gt; "",C55 &lt;&gt; ""),'5. Wage &amp; FTE Reductions'!S59, "")),"")</f>
        <v>0</v>
      </c>
      <c r="D56" s="4" t="str">
        <f>IF(AND('5. Wage &amp; FTE Reductions'!AZ59 &lt;&gt; "", D55 &lt;&gt; ""),'5. Wage &amp; FTE Reductions'!AZ59, "")</f>
        <v/>
      </c>
      <c r="E56" s="167" t="str">
        <f>IF('2.Census &amp; Reference Benchmarks'!T59 = "", "",'2.Census &amp; Reference Benchmarks'!T59)</f>
        <v/>
      </c>
    </row>
    <row r="57" spans="1:5" x14ac:dyDescent="0.25">
      <c r="A57" s="51" t="str">
        <f>IF('2.Census &amp; Reference Benchmarks'!E60&lt;&gt;"",_xlfn.CONCAT('2.Census &amp; Reference Benchmarks'!E60," ",'2.Census &amp; Reference Benchmarks'!F60), "")</f>
        <v/>
      </c>
      <c r="B57" s="168" t="str">
        <f>IF('2.Census &amp; Reference Benchmarks'!D60 &lt;&gt; "", '2.Census &amp; Reference Benchmarks'!D60,"")</f>
        <v/>
      </c>
      <c r="C57" s="2">
        <f>IFERROR(MIN( 46154,IF(AND('5. Wage &amp; FTE Reductions'!S60 &lt;&gt; "",C56 &lt;&gt; ""),'5. Wage &amp; FTE Reductions'!S60, "")),"")</f>
        <v>0</v>
      </c>
      <c r="D57" s="4" t="str">
        <f>IF(AND('5. Wage &amp; FTE Reductions'!AZ60 &lt;&gt; "", D56 &lt;&gt; ""),'5. Wage &amp; FTE Reductions'!AZ60, "")</f>
        <v/>
      </c>
      <c r="E57" s="167" t="str">
        <f>IF('2.Census &amp; Reference Benchmarks'!T60 = "", "",'2.Census &amp; Reference Benchmarks'!T60)</f>
        <v/>
      </c>
    </row>
    <row r="58" spans="1:5" x14ac:dyDescent="0.25">
      <c r="A58" s="51" t="str">
        <f>IF('2.Census &amp; Reference Benchmarks'!E61&lt;&gt;"",_xlfn.CONCAT('2.Census &amp; Reference Benchmarks'!E61," ",'2.Census &amp; Reference Benchmarks'!F61), "")</f>
        <v/>
      </c>
      <c r="B58" s="168" t="str">
        <f>IF('2.Census &amp; Reference Benchmarks'!D61 &lt;&gt; "", '2.Census &amp; Reference Benchmarks'!D61,"")</f>
        <v/>
      </c>
      <c r="C58" s="2">
        <f>IFERROR(MIN( 46154,IF(AND('5. Wage &amp; FTE Reductions'!S61 &lt;&gt; "",C57 &lt;&gt; ""),'5. Wage &amp; FTE Reductions'!S61, "")),"")</f>
        <v>0</v>
      </c>
      <c r="D58" s="4" t="str">
        <f>IF(AND('5. Wage &amp; FTE Reductions'!AZ61 &lt;&gt; "", D57 &lt;&gt; ""),'5. Wage &amp; FTE Reductions'!AZ61, "")</f>
        <v/>
      </c>
      <c r="E58" s="167" t="str">
        <f>IF('2.Census &amp; Reference Benchmarks'!T61 = "", "",'2.Census &amp; Reference Benchmarks'!T61)</f>
        <v/>
      </c>
    </row>
    <row r="59" spans="1:5" x14ac:dyDescent="0.25">
      <c r="A59" s="51" t="str">
        <f>IF('2.Census &amp; Reference Benchmarks'!E62&lt;&gt;"",_xlfn.CONCAT('2.Census &amp; Reference Benchmarks'!E62," ",'2.Census &amp; Reference Benchmarks'!F62), "")</f>
        <v/>
      </c>
      <c r="B59" s="168" t="str">
        <f>IF('2.Census &amp; Reference Benchmarks'!D62 &lt;&gt; "", '2.Census &amp; Reference Benchmarks'!D62,"")</f>
        <v/>
      </c>
      <c r="C59" s="2">
        <f>IFERROR(MIN( 46154,IF(AND('5. Wage &amp; FTE Reductions'!S62 &lt;&gt; "",C58 &lt;&gt; ""),'5. Wage &amp; FTE Reductions'!S62, "")),"")</f>
        <v>0</v>
      </c>
      <c r="D59" s="4" t="str">
        <f>IF(AND('5. Wage &amp; FTE Reductions'!AZ62 &lt;&gt; "", D58 &lt;&gt; ""),'5. Wage &amp; FTE Reductions'!AZ62, "")</f>
        <v/>
      </c>
      <c r="E59" s="167" t="str">
        <f>IF('2.Census &amp; Reference Benchmarks'!T62 = "", "",'2.Census &amp; Reference Benchmarks'!T62)</f>
        <v/>
      </c>
    </row>
    <row r="60" spans="1:5" x14ac:dyDescent="0.25">
      <c r="A60" s="51" t="str">
        <f>IF('2.Census &amp; Reference Benchmarks'!E63&lt;&gt;"",_xlfn.CONCAT('2.Census &amp; Reference Benchmarks'!E63," ",'2.Census &amp; Reference Benchmarks'!F63), "")</f>
        <v/>
      </c>
      <c r="B60" s="168" t="str">
        <f>IF('2.Census &amp; Reference Benchmarks'!D63 &lt;&gt; "", '2.Census &amp; Reference Benchmarks'!D63,"")</f>
        <v/>
      </c>
      <c r="C60" s="2">
        <f>IFERROR(MIN( 46154,IF(AND('5. Wage &amp; FTE Reductions'!S63 &lt;&gt; "",C59 &lt;&gt; ""),'5. Wage &amp; FTE Reductions'!S63, "")),"")</f>
        <v>0</v>
      </c>
      <c r="D60" s="4" t="str">
        <f>IF(AND('5. Wage &amp; FTE Reductions'!AZ63 &lt;&gt; "", D59 &lt;&gt; ""),'5. Wage &amp; FTE Reductions'!AZ63, "")</f>
        <v/>
      </c>
      <c r="E60" s="167" t="str">
        <f>IF('2.Census &amp; Reference Benchmarks'!T63 = "", "",'2.Census &amp; Reference Benchmarks'!T63)</f>
        <v/>
      </c>
    </row>
    <row r="61" spans="1:5" x14ac:dyDescent="0.25">
      <c r="A61" s="51" t="str">
        <f>IF('2.Census &amp; Reference Benchmarks'!E64&lt;&gt;"",_xlfn.CONCAT('2.Census &amp; Reference Benchmarks'!E64," ",'2.Census &amp; Reference Benchmarks'!F64), "")</f>
        <v/>
      </c>
      <c r="B61" s="168" t="str">
        <f>IF('2.Census &amp; Reference Benchmarks'!D64 &lt;&gt; "", '2.Census &amp; Reference Benchmarks'!D64,"")</f>
        <v/>
      </c>
      <c r="C61" s="2">
        <f>IFERROR(MIN( 46154,IF(AND('5. Wage &amp; FTE Reductions'!S64 &lt;&gt; "",C60 &lt;&gt; ""),'5. Wage &amp; FTE Reductions'!S64, "")),"")</f>
        <v>0</v>
      </c>
      <c r="D61" s="4" t="str">
        <f>IF(AND('5. Wage &amp; FTE Reductions'!AZ64 &lt;&gt; "", D60 &lt;&gt; ""),'5. Wage &amp; FTE Reductions'!AZ64, "")</f>
        <v/>
      </c>
      <c r="E61" s="167" t="str">
        <f>IF('2.Census &amp; Reference Benchmarks'!T64 = "", "",'2.Census &amp; Reference Benchmarks'!T64)</f>
        <v/>
      </c>
    </row>
    <row r="62" spans="1:5" x14ac:dyDescent="0.25">
      <c r="A62" s="51" t="str">
        <f>IF('2.Census &amp; Reference Benchmarks'!E65&lt;&gt;"",_xlfn.CONCAT('2.Census &amp; Reference Benchmarks'!E65," ",'2.Census &amp; Reference Benchmarks'!F65), "")</f>
        <v/>
      </c>
      <c r="B62" s="168" t="str">
        <f>IF('2.Census &amp; Reference Benchmarks'!D65 &lt;&gt; "", '2.Census &amp; Reference Benchmarks'!D65,"")</f>
        <v/>
      </c>
      <c r="C62" s="2">
        <f>IFERROR(MIN( 46154,IF(AND('5. Wage &amp; FTE Reductions'!S65 &lt;&gt; "",C61 &lt;&gt; ""),'5. Wage &amp; FTE Reductions'!S65, "")),"")</f>
        <v>0</v>
      </c>
      <c r="D62" s="4" t="str">
        <f>IF(AND('5. Wage &amp; FTE Reductions'!AZ65 &lt;&gt; "", D61 &lt;&gt; ""),'5. Wage &amp; FTE Reductions'!AZ65, "")</f>
        <v/>
      </c>
      <c r="E62" s="167" t="str">
        <f>IF('2.Census &amp; Reference Benchmarks'!T65 = "", "",'2.Census &amp; Reference Benchmarks'!T65)</f>
        <v/>
      </c>
    </row>
    <row r="63" spans="1:5" x14ac:dyDescent="0.25">
      <c r="A63" s="51" t="str">
        <f>IF('2.Census &amp; Reference Benchmarks'!E66&lt;&gt;"",_xlfn.CONCAT('2.Census &amp; Reference Benchmarks'!E66," ",'2.Census &amp; Reference Benchmarks'!F66), "")</f>
        <v/>
      </c>
      <c r="B63" s="168" t="str">
        <f>IF('2.Census &amp; Reference Benchmarks'!D66 &lt;&gt; "", '2.Census &amp; Reference Benchmarks'!D66,"")</f>
        <v/>
      </c>
      <c r="C63" s="2">
        <f>IFERROR(MIN( 46154,IF(AND('5. Wage &amp; FTE Reductions'!S66 &lt;&gt; "",C62 &lt;&gt; ""),'5. Wage &amp; FTE Reductions'!S66, "")),"")</f>
        <v>0</v>
      </c>
      <c r="D63" s="4" t="str">
        <f>IF(AND('5. Wage &amp; FTE Reductions'!AZ66 &lt;&gt; "", D62 &lt;&gt; ""),'5. Wage &amp; FTE Reductions'!AZ66, "")</f>
        <v/>
      </c>
      <c r="E63" s="167" t="str">
        <f>IF('2.Census &amp; Reference Benchmarks'!T66 = "", "",'2.Census &amp; Reference Benchmarks'!T66)</f>
        <v/>
      </c>
    </row>
    <row r="64" spans="1:5" x14ac:dyDescent="0.25">
      <c r="A64" s="51" t="str">
        <f>IF('2.Census &amp; Reference Benchmarks'!E67&lt;&gt;"",_xlfn.CONCAT('2.Census &amp; Reference Benchmarks'!E67," ",'2.Census &amp; Reference Benchmarks'!F67), "")</f>
        <v/>
      </c>
      <c r="B64" s="168" t="str">
        <f>IF('2.Census &amp; Reference Benchmarks'!D67 &lt;&gt; "", '2.Census &amp; Reference Benchmarks'!D67,"")</f>
        <v/>
      </c>
      <c r="C64" s="2">
        <f>IFERROR(MIN( 46154,IF(AND('5. Wage &amp; FTE Reductions'!S67 &lt;&gt; "",C63 &lt;&gt; ""),'5. Wage &amp; FTE Reductions'!S67, "")),"")</f>
        <v>0</v>
      </c>
      <c r="D64" s="4" t="str">
        <f>IF(AND('5. Wage &amp; FTE Reductions'!AZ67 &lt;&gt; "", D63 &lt;&gt; ""),'5. Wage &amp; FTE Reductions'!AZ67, "")</f>
        <v/>
      </c>
      <c r="E64" s="167" t="str">
        <f>IF('2.Census &amp; Reference Benchmarks'!T67 = "", "",'2.Census &amp; Reference Benchmarks'!T67)</f>
        <v/>
      </c>
    </row>
    <row r="65" spans="1:5" x14ac:dyDescent="0.25">
      <c r="A65" s="51" t="str">
        <f>IF('2.Census &amp; Reference Benchmarks'!E68&lt;&gt;"",_xlfn.CONCAT('2.Census &amp; Reference Benchmarks'!E68," ",'2.Census &amp; Reference Benchmarks'!F68), "")</f>
        <v/>
      </c>
      <c r="B65" s="168" t="str">
        <f>IF('2.Census &amp; Reference Benchmarks'!D68 &lt;&gt; "", '2.Census &amp; Reference Benchmarks'!D68,"")</f>
        <v/>
      </c>
      <c r="C65" s="2">
        <f>IFERROR(MIN( 46154,IF(AND('5. Wage &amp; FTE Reductions'!S68 &lt;&gt; "",C64 &lt;&gt; ""),'5. Wage &amp; FTE Reductions'!S68, "")),"")</f>
        <v>0</v>
      </c>
      <c r="D65" s="4" t="str">
        <f>IF(AND('5. Wage &amp; FTE Reductions'!AZ68 &lt;&gt; "", D64 &lt;&gt; ""),'5. Wage &amp; FTE Reductions'!AZ68, "")</f>
        <v/>
      </c>
      <c r="E65" s="167" t="str">
        <f>IF('2.Census &amp; Reference Benchmarks'!T68 = "", "",'2.Census &amp; Reference Benchmarks'!T68)</f>
        <v/>
      </c>
    </row>
    <row r="66" spans="1:5" x14ac:dyDescent="0.25">
      <c r="A66" s="51" t="str">
        <f>IF('2.Census &amp; Reference Benchmarks'!E69&lt;&gt;"",_xlfn.CONCAT('2.Census &amp; Reference Benchmarks'!E69," ",'2.Census &amp; Reference Benchmarks'!F69), "")</f>
        <v/>
      </c>
      <c r="B66" s="168" t="str">
        <f>IF('2.Census &amp; Reference Benchmarks'!D69 &lt;&gt; "", '2.Census &amp; Reference Benchmarks'!D69,"")</f>
        <v/>
      </c>
      <c r="C66" s="2">
        <f>IFERROR(MIN( 46154,IF(AND('5. Wage &amp; FTE Reductions'!S69 &lt;&gt; "",C65 &lt;&gt; ""),'5. Wage &amp; FTE Reductions'!S69, "")),"")</f>
        <v>0</v>
      </c>
      <c r="D66" s="4" t="str">
        <f>IF(AND('5. Wage &amp; FTE Reductions'!AZ69 &lt;&gt; "", D65 &lt;&gt; ""),'5. Wage &amp; FTE Reductions'!AZ69, "")</f>
        <v/>
      </c>
      <c r="E66" s="167" t="str">
        <f>IF('2.Census &amp; Reference Benchmarks'!T69 = "", "",'2.Census &amp; Reference Benchmarks'!T69)</f>
        <v/>
      </c>
    </row>
    <row r="67" spans="1:5" x14ac:dyDescent="0.25">
      <c r="A67" s="51" t="str">
        <f>IF('2.Census &amp; Reference Benchmarks'!E70&lt;&gt;"",_xlfn.CONCAT('2.Census &amp; Reference Benchmarks'!E70," ",'2.Census &amp; Reference Benchmarks'!F70), "")</f>
        <v/>
      </c>
      <c r="B67" s="168" t="str">
        <f>IF('2.Census &amp; Reference Benchmarks'!D70 &lt;&gt; "", '2.Census &amp; Reference Benchmarks'!D70,"")</f>
        <v/>
      </c>
      <c r="C67" s="2">
        <f>IFERROR(MIN( 46154,IF(AND('5. Wage &amp; FTE Reductions'!S70 &lt;&gt; "",C66 &lt;&gt; ""),'5. Wage &amp; FTE Reductions'!S70, "")),"")</f>
        <v>0</v>
      </c>
      <c r="D67" s="4" t="str">
        <f>IF(AND('5. Wage &amp; FTE Reductions'!AZ70 &lt;&gt; "", D66 &lt;&gt; ""),'5. Wage &amp; FTE Reductions'!AZ70, "")</f>
        <v/>
      </c>
      <c r="E67" s="167" t="str">
        <f>IF('2.Census &amp; Reference Benchmarks'!T70 = "", "",'2.Census &amp; Reference Benchmarks'!T70)</f>
        <v/>
      </c>
    </row>
    <row r="68" spans="1:5" x14ac:dyDescent="0.25">
      <c r="A68" s="51" t="str">
        <f>IF('2.Census &amp; Reference Benchmarks'!E71&lt;&gt;"",_xlfn.CONCAT('2.Census &amp; Reference Benchmarks'!E71," ",'2.Census &amp; Reference Benchmarks'!F71), "")</f>
        <v/>
      </c>
      <c r="B68" s="168" t="str">
        <f>IF('2.Census &amp; Reference Benchmarks'!D71 &lt;&gt; "", '2.Census &amp; Reference Benchmarks'!D71,"")</f>
        <v/>
      </c>
      <c r="C68" s="2">
        <f>IFERROR(MIN( 46154,IF(AND('5. Wage &amp; FTE Reductions'!S71 &lt;&gt; "",C67 &lt;&gt; ""),'5. Wage &amp; FTE Reductions'!S71, "")),"")</f>
        <v>0</v>
      </c>
      <c r="D68" s="4" t="str">
        <f>IF(AND('5. Wage &amp; FTE Reductions'!AZ71 &lt;&gt; "", D67 &lt;&gt; ""),'5. Wage &amp; FTE Reductions'!AZ71, "")</f>
        <v/>
      </c>
      <c r="E68" s="167" t="str">
        <f>IF('2.Census &amp; Reference Benchmarks'!T71 = "", "",'2.Census &amp; Reference Benchmarks'!T71)</f>
        <v/>
      </c>
    </row>
    <row r="69" spans="1:5" x14ac:dyDescent="0.25">
      <c r="A69" s="51" t="str">
        <f>IF('2.Census &amp; Reference Benchmarks'!E72&lt;&gt;"",_xlfn.CONCAT('2.Census &amp; Reference Benchmarks'!E72," ",'2.Census &amp; Reference Benchmarks'!F72), "")</f>
        <v/>
      </c>
      <c r="B69" s="168" t="str">
        <f>IF('2.Census &amp; Reference Benchmarks'!D72 &lt;&gt; "", '2.Census &amp; Reference Benchmarks'!D72,"")</f>
        <v/>
      </c>
      <c r="C69" s="2">
        <f>IFERROR(MIN( 46154,IF(AND('5. Wage &amp; FTE Reductions'!S72 &lt;&gt; "",C68 &lt;&gt; ""),'5. Wage &amp; FTE Reductions'!S72, "")),"")</f>
        <v>0</v>
      </c>
      <c r="D69" s="4" t="str">
        <f>IF(AND('5. Wage &amp; FTE Reductions'!AZ72 &lt;&gt; "", D68 &lt;&gt; ""),'5. Wage &amp; FTE Reductions'!AZ72, "")</f>
        <v/>
      </c>
      <c r="E69" s="167" t="str">
        <f>IF('2.Census &amp; Reference Benchmarks'!T72 = "", "",'2.Census &amp; Reference Benchmarks'!T72)</f>
        <v/>
      </c>
    </row>
    <row r="70" spans="1:5" x14ac:dyDescent="0.25">
      <c r="A70" s="51" t="str">
        <f>IF('2.Census &amp; Reference Benchmarks'!E73&lt;&gt;"",_xlfn.CONCAT('2.Census &amp; Reference Benchmarks'!E73," ",'2.Census &amp; Reference Benchmarks'!F73), "")</f>
        <v/>
      </c>
      <c r="B70" s="168" t="str">
        <f>IF('2.Census &amp; Reference Benchmarks'!D73 &lt;&gt; "", '2.Census &amp; Reference Benchmarks'!D73,"")</f>
        <v/>
      </c>
      <c r="C70" s="2">
        <f>IFERROR(MIN( 46154,IF(AND('5. Wage &amp; FTE Reductions'!S73 &lt;&gt; "",C69 &lt;&gt; ""),'5. Wage &amp; FTE Reductions'!S73, "")),"")</f>
        <v>0</v>
      </c>
      <c r="D70" s="4" t="str">
        <f>IF(AND('5. Wage &amp; FTE Reductions'!AZ73 &lt;&gt; "", D69 &lt;&gt; ""),'5. Wage &amp; FTE Reductions'!AZ73, "")</f>
        <v/>
      </c>
      <c r="E70" s="167" t="str">
        <f>IF('2.Census &amp; Reference Benchmarks'!T73 = "", "",'2.Census &amp; Reference Benchmarks'!T73)</f>
        <v/>
      </c>
    </row>
    <row r="71" spans="1:5" x14ac:dyDescent="0.25">
      <c r="A71" s="51" t="str">
        <f>IF('2.Census &amp; Reference Benchmarks'!E74&lt;&gt;"",_xlfn.CONCAT('2.Census &amp; Reference Benchmarks'!E74," ",'2.Census &amp; Reference Benchmarks'!F74), "")</f>
        <v/>
      </c>
      <c r="B71" s="168" t="str">
        <f>IF('2.Census &amp; Reference Benchmarks'!D74 &lt;&gt; "", '2.Census &amp; Reference Benchmarks'!D74,"")</f>
        <v/>
      </c>
      <c r="C71" s="2">
        <f>IFERROR(MIN( 46154,IF(AND('5. Wage &amp; FTE Reductions'!S74 &lt;&gt; "",C70 &lt;&gt; ""),'5. Wage &amp; FTE Reductions'!S74, "")),"")</f>
        <v>0</v>
      </c>
      <c r="D71" s="4" t="str">
        <f>IF(AND('5. Wage &amp; FTE Reductions'!AZ74 &lt;&gt; "", D70 &lt;&gt; ""),'5. Wage &amp; FTE Reductions'!AZ74, "")</f>
        <v/>
      </c>
      <c r="E71" s="167" t="str">
        <f>IF('2.Census &amp; Reference Benchmarks'!T74 = "", "",'2.Census &amp; Reference Benchmarks'!T74)</f>
        <v/>
      </c>
    </row>
    <row r="72" spans="1:5" x14ac:dyDescent="0.25">
      <c r="A72" s="51" t="str">
        <f>IF('2.Census &amp; Reference Benchmarks'!E75&lt;&gt;"",_xlfn.CONCAT('2.Census &amp; Reference Benchmarks'!E75," ",'2.Census &amp; Reference Benchmarks'!F75), "")</f>
        <v/>
      </c>
      <c r="B72" s="168" t="str">
        <f>IF('2.Census &amp; Reference Benchmarks'!D75 &lt;&gt; "", '2.Census &amp; Reference Benchmarks'!D75,"")</f>
        <v/>
      </c>
      <c r="C72" s="2">
        <f>IFERROR(MIN( 46154,IF(AND('5. Wage &amp; FTE Reductions'!S75 &lt;&gt; "",C71 &lt;&gt; ""),'5. Wage &amp; FTE Reductions'!S75, "")),"")</f>
        <v>0</v>
      </c>
      <c r="D72" s="4" t="str">
        <f>IF(AND('5. Wage &amp; FTE Reductions'!AZ75 &lt;&gt; "", D71 &lt;&gt; ""),'5. Wage &amp; FTE Reductions'!AZ75, "")</f>
        <v/>
      </c>
      <c r="E72" s="167" t="str">
        <f>IF('2.Census &amp; Reference Benchmarks'!T75 = "", "",'2.Census &amp; Reference Benchmarks'!T75)</f>
        <v/>
      </c>
    </row>
    <row r="73" spans="1:5" x14ac:dyDescent="0.25">
      <c r="A73" s="51" t="str">
        <f>IF('2.Census &amp; Reference Benchmarks'!E76&lt;&gt;"",_xlfn.CONCAT('2.Census &amp; Reference Benchmarks'!E76," ",'2.Census &amp; Reference Benchmarks'!F76), "")</f>
        <v/>
      </c>
      <c r="B73" s="168" t="str">
        <f>IF('2.Census &amp; Reference Benchmarks'!D76 &lt;&gt; "", '2.Census &amp; Reference Benchmarks'!D76,"")</f>
        <v/>
      </c>
      <c r="C73" s="2">
        <f>IFERROR(MIN( 46154,IF(AND('5. Wage &amp; FTE Reductions'!S76 &lt;&gt; "",C72 &lt;&gt; ""),'5. Wage &amp; FTE Reductions'!S76, "")),"")</f>
        <v>0</v>
      </c>
      <c r="D73" s="4" t="str">
        <f>IF(AND('5. Wage &amp; FTE Reductions'!AZ76 &lt;&gt; "", D72 &lt;&gt; ""),'5. Wage &amp; FTE Reductions'!AZ76, "")</f>
        <v/>
      </c>
      <c r="E73" s="167" t="str">
        <f>IF('2.Census &amp; Reference Benchmarks'!T76 = "", "",'2.Census &amp; Reference Benchmarks'!T76)</f>
        <v/>
      </c>
    </row>
    <row r="74" spans="1:5" x14ac:dyDescent="0.25">
      <c r="A74" s="51" t="str">
        <f>IF('2.Census &amp; Reference Benchmarks'!E77&lt;&gt;"",_xlfn.CONCAT('2.Census &amp; Reference Benchmarks'!E77," ",'2.Census &amp; Reference Benchmarks'!F77), "")</f>
        <v/>
      </c>
      <c r="B74" s="168" t="str">
        <f>IF('2.Census &amp; Reference Benchmarks'!D77 &lt;&gt; "", '2.Census &amp; Reference Benchmarks'!D77,"")</f>
        <v/>
      </c>
      <c r="C74" s="2">
        <f>IFERROR(MIN( 46154,IF(AND('5. Wage &amp; FTE Reductions'!S77 &lt;&gt; "",C73 &lt;&gt; ""),'5. Wage &amp; FTE Reductions'!S77, "")),"")</f>
        <v>0</v>
      </c>
      <c r="D74" s="4" t="str">
        <f>IF(AND('5. Wage &amp; FTE Reductions'!AZ77 &lt;&gt; "", D73 &lt;&gt; ""),'5. Wage &amp; FTE Reductions'!AZ77, "")</f>
        <v/>
      </c>
      <c r="E74" s="167" t="str">
        <f>IF('2.Census &amp; Reference Benchmarks'!T77 = "", "",'2.Census &amp; Reference Benchmarks'!T77)</f>
        <v/>
      </c>
    </row>
    <row r="75" spans="1:5" x14ac:dyDescent="0.25">
      <c r="A75" s="51" t="str">
        <f>IF('2.Census &amp; Reference Benchmarks'!E78&lt;&gt;"",_xlfn.CONCAT('2.Census &amp; Reference Benchmarks'!E78," ",'2.Census &amp; Reference Benchmarks'!F78), "")</f>
        <v/>
      </c>
      <c r="B75" s="168" t="str">
        <f>IF('2.Census &amp; Reference Benchmarks'!D78 &lt;&gt; "", '2.Census &amp; Reference Benchmarks'!D78,"")</f>
        <v/>
      </c>
      <c r="C75" s="2">
        <f>IFERROR(MIN( 46154,IF(AND('5. Wage &amp; FTE Reductions'!S78 &lt;&gt; "",C74 &lt;&gt; ""),'5. Wage &amp; FTE Reductions'!S78, "")),"")</f>
        <v>0</v>
      </c>
      <c r="D75" s="4" t="str">
        <f>IF(AND('5. Wage &amp; FTE Reductions'!AZ78 &lt;&gt; "", D74 &lt;&gt; ""),'5. Wage &amp; FTE Reductions'!AZ78, "")</f>
        <v/>
      </c>
      <c r="E75" s="167" t="str">
        <f>IF('2.Census &amp; Reference Benchmarks'!T78 = "", "",'2.Census &amp; Reference Benchmarks'!T78)</f>
        <v/>
      </c>
    </row>
    <row r="76" spans="1:5" x14ac:dyDescent="0.25">
      <c r="A76" s="51" t="str">
        <f>IF('2.Census &amp; Reference Benchmarks'!E79&lt;&gt;"",_xlfn.CONCAT('2.Census &amp; Reference Benchmarks'!E79," ",'2.Census &amp; Reference Benchmarks'!F79), "")</f>
        <v/>
      </c>
      <c r="B76" s="168" t="str">
        <f>IF('2.Census &amp; Reference Benchmarks'!D79 &lt;&gt; "", '2.Census &amp; Reference Benchmarks'!D79,"")</f>
        <v/>
      </c>
      <c r="C76" s="2">
        <f>IFERROR(MIN( 46154,IF(AND('5. Wage &amp; FTE Reductions'!S79 &lt;&gt; "",C75 &lt;&gt; ""),'5. Wage &amp; FTE Reductions'!S79, "")),"")</f>
        <v>0</v>
      </c>
      <c r="D76" s="4" t="str">
        <f>IF(AND('5. Wage &amp; FTE Reductions'!AZ79 &lt;&gt; "", D75 &lt;&gt; ""),'5. Wage &amp; FTE Reductions'!AZ79, "")</f>
        <v/>
      </c>
      <c r="E76" s="167" t="str">
        <f>IF('2.Census &amp; Reference Benchmarks'!T79 = "", "",'2.Census &amp; Reference Benchmarks'!T79)</f>
        <v/>
      </c>
    </row>
    <row r="77" spans="1:5" x14ac:dyDescent="0.25">
      <c r="A77" s="51" t="str">
        <f>IF('2.Census &amp; Reference Benchmarks'!E80&lt;&gt;"",_xlfn.CONCAT('2.Census &amp; Reference Benchmarks'!E80," ",'2.Census &amp; Reference Benchmarks'!F80), "")</f>
        <v/>
      </c>
      <c r="B77" s="168" t="str">
        <f>IF('2.Census &amp; Reference Benchmarks'!D80 &lt;&gt; "", '2.Census &amp; Reference Benchmarks'!D80,"")</f>
        <v/>
      </c>
      <c r="C77" s="2">
        <f>IFERROR(MIN( 46154,IF(AND('5. Wage &amp; FTE Reductions'!S80 &lt;&gt; "",C76 &lt;&gt; ""),'5. Wage &amp; FTE Reductions'!S80, "")),"")</f>
        <v>0</v>
      </c>
      <c r="D77" s="4" t="str">
        <f>IF(AND('5. Wage &amp; FTE Reductions'!AZ80 &lt;&gt; "", D76 &lt;&gt; ""),'5. Wage &amp; FTE Reductions'!AZ80, "")</f>
        <v/>
      </c>
      <c r="E77" s="167" t="str">
        <f>IF('2.Census &amp; Reference Benchmarks'!T80 = "", "",'2.Census &amp; Reference Benchmarks'!T80)</f>
        <v/>
      </c>
    </row>
    <row r="78" spans="1:5" x14ac:dyDescent="0.25">
      <c r="A78" s="51" t="str">
        <f>IF('2.Census &amp; Reference Benchmarks'!E81&lt;&gt;"",_xlfn.CONCAT('2.Census &amp; Reference Benchmarks'!E81," ",'2.Census &amp; Reference Benchmarks'!F81), "")</f>
        <v/>
      </c>
      <c r="B78" s="168" t="str">
        <f>IF('2.Census &amp; Reference Benchmarks'!D81 &lt;&gt; "", '2.Census &amp; Reference Benchmarks'!D81,"")</f>
        <v/>
      </c>
      <c r="C78" s="2">
        <f>IFERROR(MIN( 46154,IF(AND('5. Wage &amp; FTE Reductions'!S81 &lt;&gt; "",C77 &lt;&gt; ""),'5. Wage &amp; FTE Reductions'!S81, "")),"")</f>
        <v>0</v>
      </c>
      <c r="D78" s="4" t="str">
        <f>IF(AND('5. Wage &amp; FTE Reductions'!AZ81 &lt;&gt; "", D77 &lt;&gt; ""),'5. Wage &amp; FTE Reductions'!AZ81, "")</f>
        <v/>
      </c>
      <c r="E78" s="167" t="str">
        <f>IF('2.Census &amp; Reference Benchmarks'!T81 = "", "",'2.Census &amp; Reference Benchmarks'!T81)</f>
        <v/>
      </c>
    </row>
    <row r="79" spans="1:5" x14ac:dyDescent="0.25">
      <c r="A79" s="51" t="str">
        <f>IF('2.Census &amp; Reference Benchmarks'!E82&lt;&gt;"",_xlfn.CONCAT('2.Census &amp; Reference Benchmarks'!E82," ",'2.Census &amp; Reference Benchmarks'!F82), "")</f>
        <v/>
      </c>
      <c r="B79" s="168" t="str">
        <f>IF('2.Census &amp; Reference Benchmarks'!D82 &lt;&gt; "", '2.Census &amp; Reference Benchmarks'!D82,"")</f>
        <v/>
      </c>
      <c r="C79" s="2">
        <f>IFERROR(MIN( 46154,IF(AND('5. Wage &amp; FTE Reductions'!S82 &lt;&gt; "",C78 &lt;&gt; ""),'5. Wage &amp; FTE Reductions'!S82, "")),"")</f>
        <v>0</v>
      </c>
      <c r="D79" s="4" t="str">
        <f>IF(AND('5. Wage &amp; FTE Reductions'!AZ82 &lt;&gt; "", D78 &lt;&gt; ""),'5. Wage &amp; FTE Reductions'!AZ82, "")</f>
        <v/>
      </c>
      <c r="E79" s="167" t="str">
        <f>IF('2.Census &amp; Reference Benchmarks'!T82 = "", "",'2.Census &amp; Reference Benchmarks'!T82)</f>
        <v/>
      </c>
    </row>
    <row r="80" spans="1:5" x14ac:dyDescent="0.25">
      <c r="A80" s="51" t="str">
        <f>IF('2.Census &amp; Reference Benchmarks'!E83&lt;&gt;"",_xlfn.CONCAT('2.Census &amp; Reference Benchmarks'!E83," ",'2.Census &amp; Reference Benchmarks'!F83), "")</f>
        <v/>
      </c>
      <c r="B80" s="168" t="str">
        <f>IF('2.Census &amp; Reference Benchmarks'!D83 &lt;&gt; "", '2.Census &amp; Reference Benchmarks'!D83,"")</f>
        <v/>
      </c>
      <c r="C80" s="2">
        <f>IFERROR(MIN( 46154,IF(AND('5. Wage &amp; FTE Reductions'!S83 &lt;&gt; "",C79 &lt;&gt; ""),'5. Wage &amp; FTE Reductions'!S83, "")),"")</f>
        <v>0</v>
      </c>
      <c r="D80" s="4" t="str">
        <f>IF(AND('5. Wage &amp; FTE Reductions'!AZ83 &lt;&gt; "", D79 &lt;&gt; ""),'5. Wage &amp; FTE Reductions'!AZ83, "")</f>
        <v/>
      </c>
      <c r="E80" s="167" t="str">
        <f>IF('2.Census &amp; Reference Benchmarks'!T83 = "", "",'2.Census &amp; Reference Benchmarks'!T83)</f>
        <v/>
      </c>
    </row>
    <row r="81" spans="1:5" x14ac:dyDescent="0.25">
      <c r="A81" s="51" t="str">
        <f>IF('2.Census &amp; Reference Benchmarks'!E84&lt;&gt;"",_xlfn.CONCAT('2.Census &amp; Reference Benchmarks'!E84," ",'2.Census &amp; Reference Benchmarks'!F84), "")</f>
        <v/>
      </c>
      <c r="B81" s="168" t="str">
        <f>IF('2.Census &amp; Reference Benchmarks'!D84 &lt;&gt; "", '2.Census &amp; Reference Benchmarks'!D84,"")</f>
        <v/>
      </c>
      <c r="C81" s="2">
        <f>IFERROR(MIN( 46154,IF(AND('5. Wage &amp; FTE Reductions'!S84 &lt;&gt; "",C80 &lt;&gt; ""),'5. Wage &amp; FTE Reductions'!S84, "")),"")</f>
        <v>0</v>
      </c>
      <c r="D81" s="4" t="str">
        <f>IF(AND('5. Wage &amp; FTE Reductions'!AZ84 &lt;&gt; "", D80 &lt;&gt; ""),'5. Wage &amp; FTE Reductions'!AZ84, "")</f>
        <v/>
      </c>
      <c r="E81" s="167" t="str">
        <f>IF('2.Census &amp; Reference Benchmarks'!T84 = "", "",'2.Census &amp; Reference Benchmarks'!T84)</f>
        <v/>
      </c>
    </row>
    <row r="82" spans="1:5" x14ac:dyDescent="0.25">
      <c r="A82" s="51" t="str">
        <f>IF('2.Census &amp; Reference Benchmarks'!E85&lt;&gt;"",_xlfn.CONCAT('2.Census &amp; Reference Benchmarks'!E85," ",'2.Census &amp; Reference Benchmarks'!F85), "")</f>
        <v/>
      </c>
      <c r="B82" s="168" t="str">
        <f>IF('2.Census &amp; Reference Benchmarks'!D85 &lt;&gt; "", '2.Census &amp; Reference Benchmarks'!D85,"")</f>
        <v/>
      </c>
      <c r="C82" s="2">
        <f>IFERROR(MIN( 46154,IF(AND('5. Wage &amp; FTE Reductions'!S85 &lt;&gt; "",C81 &lt;&gt; ""),'5. Wage &amp; FTE Reductions'!S85, "")),"")</f>
        <v>0</v>
      </c>
      <c r="D82" s="4" t="str">
        <f>IF(AND('5. Wage &amp; FTE Reductions'!AZ85 &lt;&gt; "", D81 &lt;&gt; ""),'5. Wage &amp; FTE Reductions'!AZ85, "")</f>
        <v/>
      </c>
      <c r="E82" s="167" t="str">
        <f>IF('2.Census &amp; Reference Benchmarks'!T85 = "", "",'2.Census &amp; Reference Benchmarks'!T85)</f>
        <v/>
      </c>
    </row>
    <row r="83" spans="1:5" x14ac:dyDescent="0.25">
      <c r="A83" s="51" t="str">
        <f>IF('2.Census &amp; Reference Benchmarks'!E86&lt;&gt;"",_xlfn.CONCAT('2.Census &amp; Reference Benchmarks'!E86," ",'2.Census &amp; Reference Benchmarks'!F86), "")</f>
        <v/>
      </c>
      <c r="B83" s="168" t="str">
        <f>IF('2.Census &amp; Reference Benchmarks'!D86 &lt;&gt; "", '2.Census &amp; Reference Benchmarks'!D86,"")</f>
        <v/>
      </c>
      <c r="C83" s="2">
        <f>IFERROR(MIN( 46154,IF(AND('5. Wage &amp; FTE Reductions'!S86 &lt;&gt; "",C82 &lt;&gt; ""),'5. Wage &amp; FTE Reductions'!S86, "")),"")</f>
        <v>0</v>
      </c>
      <c r="D83" s="4" t="str">
        <f>IF(AND('5. Wage &amp; FTE Reductions'!AZ86 &lt;&gt; "", D82 &lt;&gt; ""),'5. Wage &amp; FTE Reductions'!AZ86, "")</f>
        <v/>
      </c>
      <c r="E83" s="167" t="str">
        <f>IF('2.Census &amp; Reference Benchmarks'!T86 = "", "",'2.Census &amp; Reference Benchmarks'!T86)</f>
        <v/>
      </c>
    </row>
    <row r="84" spans="1:5" x14ac:dyDescent="0.25">
      <c r="A84" s="51" t="str">
        <f>IF('2.Census &amp; Reference Benchmarks'!E87&lt;&gt;"",_xlfn.CONCAT('2.Census &amp; Reference Benchmarks'!E87," ",'2.Census &amp; Reference Benchmarks'!F87), "")</f>
        <v/>
      </c>
      <c r="B84" s="168" t="str">
        <f>IF('2.Census &amp; Reference Benchmarks'!D87 &lt;&gt; "", '2.Census &amp; Reference Benchmarks'!D87,"")</f>
        <v/>
      </c>
      <c r="C84" s="2">
        <f>IFERROR(MIN( 46154,IF(AND('5. Wage &amp; FTE Reductions'!S87 &lt;&gt; "",C83 &lt;&gt; ""),'5. Wage &amp; FTE Reductions'!S87, "")),"")</f>
        <v>0</v>
      </c>
      <c r="D84" s="4" t="str">
        <f>IF(AND('5. Wage &amp; FTE Reductions'!AZ87 &lt;&gt; "", D83 &lt;&gt; ""),'5. Wage &amp; FTE Reductions'!AZ87, "")</f>
        <v/>
      </c>
      <c r="E84" s="167" t="str">
        <f>IF('2.Census &amp; Reference Benchmarks'!T87 = "", "",'2.Census &amp; Reference Benchmarks'!T87)</f>
        <v/>
      </c>
    </row>
    <row r="85" spans="1:5" x14ac:dyDescent="0.25">
      <c r="A85" s="51" t="str">
        <f>IF('2.Census &amp; Reference Benchmarks'!E88&lt;&gt;"",_xlfn.CONCAT('2.Census &amp; Reference Benchmarks'!E88," ",'2.Census &amp; Reference Benchmarks'!F88), "")</f>
        <v/>
      </c>
      <c r="B85" s="168" t="str">
        <f>IF('2.Census &amp; Reference Benchmarks'!D88 &lt;&gt; "", '2.Census &amp; Reference Benchmarks'!D88,"")</f>
        <v/>
      </c>
      <c r="C85" s="2">
        <f>IFERROR(MIN( 46154,IF(AND('5. Wage &amp; FTE Reductions'!S88 &lt;&gt; "",C84 &lt;&gt; ""),'5. Wage &amp; FTE Reductions'!S88, "")),"")</f>
        <v>0</v>
      </c>
      <c r="D85" s="4" t="str">
        <f>IF(AND('5. Wage &amp; FTE Reductions'!AZ88 &lt;&gt; "", D84 &lt;&gt; ""),'5. Wage &amp; FTE Reductions'!AZ88, "")</f>
        <v/>
      </c>
      <c r="E85" s="167" t="str">
        <f>IF('2.Census &amp; Reference Benchmarks'!T88 = "", "",'2.Census &amp; Reference Benchmarks'!T88)</f>
        <v/>
      </c>
    </row>
    <row r="86" spans="1:5" x14ac:dyDescent="0.25">
      <c r="A86" s="51" t="str">
        <f>IF('2.Census &amp; Reference Benchmarks'!E89&lt;&gt;"",_xlfn.CONCAT('2.Census &amp; Reference Benchmarks'!E89," ",'2.Census &amp; Reference Benchmarks'!F89), "")</f>
        <v/>
      </c>
      <c r="B86" s="168" t="str">
        <f>IF('2.Census &amp; Reference Benchmarks'!D89 &lt;&gt; "", '2.Census &amp; Reference Benchmarks'!D89,"")</f>
        <v/>
      </c>
      <c r="C86" s="2">
        <f>IFERROR(MIN( 46154,IF(AND('5. Wage &amp; FTE Reductions'!S89 &lt;&gt; "",C85 &lt;&gt; ""),'5. Wage &amp; FTE Reductions'!S89, "")),"")</f>
        <v>0</v>
      </c>
      <c r="D86" s="4" t="str">
        <f>IF(AND('5. Wage &amp; FTE Reductions'!AZ89 &lt;&gt; "", D85 &lt;&gt; ""),'5. Wage &amp; FTE Reductions'!AZ89, "")</f>
        <v/>
      </c>
      <c r="E86" s="167" t="str">
        <f>IF('2.Census &amp; Reference Benchmarks'!T89 = "", "",'2.Census &amp; Reference Benchmarks'!T89)</f>
        <v/>
      </c>
    </row>
    <row r="87" spans="1:5" x14ac:dyDescent="0.25">
      <c r="A87" s="51" t="str">
        <f>IF('2.Census &amp; Reference Benchmarks'!E90&lt;&gt;"",_xlfn.CONCAT('2.Census &amp; Reference Benchmarks'!E90," ",'2.Census &amp; Reference Benchmarks'!F90), "")</f>
        <v/>
      </c>
      <c r="B87" s="168" t="str">
        <f>IF('2.Census &amp; Reference Benchmarks'!D90 &lt;&gt; "", '2.Census &amp; Reference Benchmarks'!D90,"")</f>
        <v/>
      </c>
      <c r="C87" s="2">
        <f>IFERROR(MIN( 46154,IF(AND('5. Wage &amp; FTE Reductions'!S90 &lt;&gt; "",C86 &lt;&gt; ""),'5. Wage &amp; FTE Reductions'!S90, "")),"")</f>
        <v>0</v>
      </c>
      <c r="D87" s="4" t="str">
        <f>IF(AND('5. Wage &amp; FTE Reductions'!AZ90 &lt;&gt; "", D86 &lt;&gt; ""),'5. Wage &amp; FTE Reductions'!AZ90, "")</f>
        <v/>
      </c>
      <c r="E87" s="167" t="str">
        <f>IF('2.Census &amp; Reference Benchmarks'!T90 = "", "",'2.Census &amp; Reference Benchmarks'!T90)</f>
        <v/>
      </c>
    </row>
    <row r="88" spans="1:5" x14ac:dyDescent="0.25">
      <c r="A88" s="51" t="str">
        <f>IF('2.Census &amp; Reference Benchmarks'!E91&lt;&gt;"",_xlfn.CONCAT('2.Census &amp; Reference Benchmarks'!E91," ",'2.Census &amp; Reference Benchmarks'!F91), "")</f>
        <v/>
      </c>
      <c r="B88" s="168" t="str">
        <f>IF('2.Census &amp; Reference Benchmarks'!D91 &lt;&gt; "", '2.Census &amp; Reference Benchmarks'!D91,"")</f>
        <v/>
      </c>
      <c r="C88" s="2">
        <f>IFERROR(MIN( 46154,IF(AND('5. Wage &amp; FTE Reductions'!S91 &lt;&gt; "",C87 &lt;&gt; ""),'5. Wage &amp; FTE Reductions'!S91, "")),"")</f>
        <v>0</v>
      </c>
      <c r="D88" s="4" t="str">
        <f>IF(AND('5. Wage &amp; FTE Reductions'!AZ91 &lt;&gt; "", D87 &lt;&gt; ""),'5. Wage &amp; FTE Reductions'!AZ91, "")</f>
        <v/>
      </c>
      <c r="E88" s="167" t="str">
        <f>IF('2.Census &amp; Reference Benchmarks'!T91 = "", "",'2.Census &amp; Reference Benchmarks'!T91)</f>
        <v/>
      </c>
    </row>
    <row r="89" spans="1:5" x14ac:dyDescent="0.25">
      <c r="A89" s="51" t="str">
        <f>IF('2.Census &amp; Reference Benchmarks'!E92&lt;&gt;"",_xlfn.CONCAT('2.Census &amp; Reference Benchmarks'!E92," ",'2.Census &amp; Reference Benchmarks'!F92), "")</f>
        <v/>
      </c>
      <c r="B89" s="168" t="str">
        <f>IF('2.Census &amp; Reference Benchmarks'!D92 &lt;&gt; "", '2.Census &amp; Reference Benchmarks'!D92,"")</f>
        <v/>
      </c>
      <c r="C89" s="2">
        <f>IFERROR(MIN( 46154,IF(AND('5. Wage &amp; FTE Reductions'!S92 &lt;&gt; "",C88 &lt;&gt; ""),'5. Wage &amp; FTE Reductions'!S92, "")),"")</f>
        <v>0</v>
      </c>
      <c r="D89" s="4" t="str">
        <f>IF(AND('5. Wage &amp; FTE Reductions'!AZ92 &lt;&gt; "", D88 &lt;&gt; ""),'5. Wage &amp; FTE Reductions'!AZ92, "")</f>
        <v/>
      </c>
      <c r="E89" s="167" t="str">
        <f>IF('2.Census &amp; Reference Benchmarks'!T92 = "", "",'2.Census &amp; Reference Benchmarks'!T92)</f>
        <v/>
      </c>
    </row>
    <row r="90" spans="1:5" x14ac:dyDescent="0.25">
      <c r="A90" s="51" t="str">
        <f>IF('2.Census &amp; Reference Benchmarks'!E93&lt;&gt;"",_xlfn.CONCAT('2.Census &amp; Reference Benchmarks'!E93," ",'2.Census &amp; Reference Benchmarks'!F93), "")</f>
        <v/>
      </c>
      <c r="B90" s="168" t="str">
        <f>IF('2.Census &amp; Reference Benchmarks'!D93 &lt;&gt; "", '2.Census &amp; Reference Benchmarks'!D93,"")</f>
        <v/>
      </c>
      <c r="C90" s="2">
        <f>IFERROR(MIN( 46154,IF(AND('5. Wage &amp; FTE Reductions'!S93 &lt;&gt; "",C89 &lt;&gt; ""),'5. Wage &amp; FTE Reductions'!S93, "")),"")</f>
        <v>0</v>
      </c>
      <c r="D90" s="4" t="str">
        <f>IF(AND('5. Wage &amp; FTE Reductions'!AZ93 &lt;&gt; "", D89 &lt;&gt; ""),'5. Wage &amp; FTE Reductions'!AZ93, "")</f>
        <v/>
      </c>
      <c r="E90" s="167" t="str">
        <f>IF('2.Census &amp; Reference Benchmarks'!T93 = "", "",'2.Census &amp; Reference Benchmarks'!T93)</f>
        <v/>
      </c>
    </row>
    <row r="91" spans="1:5" x14ac:dyDescent="0.25">
      <c r="A91" s="51" t="str">
        <f>IF('2.Census &amp; Reference Benchmarks'!E94&lt;&gt;"",_xlfn.CONCAT('2.Census &amp; Reference Benchmarks'!E94," ",'2.Census &amp; Reference Benchmarks'!F94), "")</f>
        <v/>
      </c>
      <c r="B91" s="168" t="str">
        <f>IF('2.Census &amp; Reference Benchmarks'!D94 &lt;&gt; "", '2.Census &amp; Reference Benchmarks'!D94,"")</f>
        <v/>
      </c>
      <c r="C91" s="2">
        <f>IFERROR(MIN( 46154,IF(AND('5. Wage &amp; FTE Reductions'!S94 &lt;&gt; "",C90 &lt;&gt; ""),'5. Wage &amp; FTE Reductions'!S94, "")),"")</f>
        <v>0</v>
      </c>
      <c r="D91" s="4" t="str">
        <f>IF(AND('5. Wage &amp; FTE Reductions'!AZ94 &lt;&gt; "", D90 &lt;&gt; ""),'5. Wage &amp; FTE Reductions'!AZ94, "")</f>
        <v/>
      </c>
      <c r="E91" s="167" t="str">
        <f>IF('2.Census &amp; Reference Benchmarks'!T94 = "", "",'2.Census &amp; Reference Benchmarks'!T94)</f>
        <v/>
      </c>
    </row>
    <row r="92" spans="1:5" x14ac:dyDescent="0.25">
      <c r="A92" s="51" t="str">
        <f>IF('2.Census &amp; Reference Benchmarks'!E95&lt;&gt;"",_xlfn.CONCAT('2.Census &amp; Reference Benchmarks'!E95," ",'2.Census &amp; Reference Benchmarks'!F95), "")</f>
        <v/>
      </c>
      <c r="B92" s="168" t="str">
        <f>IF('2.Census &amp; Reference Benchmarks'!D95 &lt;&gt; "", '2.Census &amp; Reference Benchmarks'!D95,"")</f>
        <v/>
      </c>
      <c r="C92" s="2">
        <f>IFERROR(MIN( 46154,IF(AND('5. Wage &amp; FTE Reductions'!S95 &lt;&gt; "",C91 &lt;&gt; ""),'5. Wage &amp; FTE Reductions'!S95, "")),"")</f>
        <v>0</v>
      </c>
      <c r="D92" s="4" t="str">
        <f>IF(AND('5. Wage &amp; FTE Reductions'!AZ95 &lt;&gt; "", D91 &lt;&gt; ""),'5. Wage &amp; FTE Reductions'!AZ95, "")</f>
        <v/>
      </c>
      <c r="E92" s="167" t="str">
        <f>IF('2.Census &amp; Reference Benchmarks'!T95 = "", "",'2.Census &amp; Reference Benchmarks'!T95)</f>
        <v/>
      </c>
    </row>
    <row r="93" spans="1:5" x14ac:dyDescent="0.25">
      <c r="A93" s="51" t="str">
        <f>IF('2.Census &amp; Reference Benchmarks'!E96&lt;&gt;"",_xlfn.CONCAT('2.Census &amp; Reference Benchmarks'!E96," ",'2.Census &amp; Reference Benchmarks'!F96), "")</f>
        <v/>
      </c>
      <c r="B93" s="168" t="str">
        <f>IF('2.Census &amp; Reference Benchmarks'!D96 &lt;&gt; "", '2.Census &amp; Reference Benchmarks'!D96,"")</f>
        <v/>
      </c>
      <c r="C93" s="2">
        <f>IFERROR(MIN( 46154,IF(AND('5. Wage &amp; FTE Reductions'!S96 &lt;&gt; "",C92 &lt;&gt; ""),'5. Wage &amp; FTE Reductions'!S96, "")),"")</f>
        <v>0</v>
      </c>
      <c r="D93" s="4" t="str">
        <f>IF(AND('5. Wage &amp; FTE Reductions'!AZ96 &lt;&gt; "", D92 &lt;&gt; ""),'5. Wage &amp; FTE Reductions'!AZ96, "")</f>
        <v/>
      </c>
      <c r="E93" s="167" t="str">
        <f>IF('2.Census &amp; Reference Benchmarks'!T96 = "", "",'2.Census &amp; Reference Benchmarks'!T96)</f>
        <v/>
      </c>
    </row>
    <row r="94" spans="1:5" x14ac:dyDescent="0.25">
      <c r="A94" s="51" t="str">
        <f>IF('2.Census &amp; Reference Benchmarks'!E97&lt;&gt;"",_xlfn.CONCAT('2.Census &amp; Reference Benchmarks'!E97," ",'2.Census &amp; Reference Benchmarks'!F97), "")</f>
        <v/>
      </c>
      <c r="B94" s="168" t="str">
        <f>IF('2.Census &amp; Reference Benchmarks'!D97 &lt;&gt; "", '2.Census &amp; Reference Benchmarks'!D97,"")</f>
        <v/>
      </c>
      <c r="C94" s="2">
        <f>IFERROR(MIN( 46154,IF(AND('5. Wage &amp; FTE Reductions'!S97 &lt;&gt; "",C93 &lt;&gt; ""),'5. Wage &amp; FTE Reductions'!S97, "")),"")</f>
        <v>0</v>
      </c>
      <c r="D94" s="4" t="str">
        <f>IF(AND('5. Wage &amp; FTE Reductions'!AZ97 &lt;&gt; "", D93 &lt;&gt; ""),'5. Wage &amp; FTE Reductions'!AZ97, "")</f>
        <v/>
      </c>
      <c r="E94" s="167" t="str">
        <f>IF('2.Census &amp; Reference Benchmarks'!T97 = "", "",'2.Census &amp; Reference Benchmarks'!T97)</f>
        <v/>
      </c>
    </row>
    <row r="95" spans="1:5" x14ac:dyDescent="0.25">
      <c r="A95" s="51" t="str">
        <f>IF('2.Census &amp; Reference Benchmarks'!E98&lt;&gt;"",_xlfn.CONCAT('2.Census &amp; Reference Benchmarks'!E98," ",'2.Census &amp; Reference Benchmarks'!F98), "")</f>
        <v/>
      </c>
      <c r="B95" s="168" t="str">
        <f>IF('2.Census &amp; Reference Benchmarks'!D98 &lt;&gt; "", '2.Census &amp; Reference Benchmarks'!D98,"")</f>
        <v/>
      </c>
      <c r="C95" s="2">
        <f>IFERROR(MIN( 46154,IF(AND('5. Wage &amp; FTE Reductions'!S98 &lt;&gt; "",C94 &lt;&gt; ""),'5. Wage &amp; FTE Reductions'!S98, "")),"")</f>
        <v>0</v>
      </c>
      <c r="D95" s="4" t="str">
        <f>IF(AND('5. Wage &amp; FTE Reductions'!AZ98 &lt;&gt; "", D94 &lt;&gt; ""),'5. Wage &amp; FTE Reductions'!AZ98, "")</f>
        <v/>
      </c>
      <c r="E95" s="167" t="str">
        <f>IF('2.Census &amp; Reference Benchmarks'!T98 = "", "",'2.Census &amp; Reference Benchmarks'!T98)</f>
        <v/>
      </c>
    </row>
    <row r="96" spans="1:5" x14ac:dyDescent="0.25">
      <c r="A96" s="51" t="str">
        <f>IF('2.Census &amp; Reference Benchmarks'!E99&lt;&gt;"",_xlfn.CONCAT('2.Census &amp; Reference Benchmarks'!E99," ",'2.Census &amp; Reference Benchmarks'!F99), "")</f>
        <v/>
      </c>
      <c r="B96" s="168" t="str">
        <f>IF('2.Census &amp; Reference Benchmarks'!D99 &lt;&gt; "", '2.Census &amp; Reference Benchmarks'!D99,"")</f>
        <v/>
      </c>
      <c r="C96" s="2">
        <f>IFERROR(MIN( 46154,IF(AND('5. Wage &amp; FTE Reductions'!S99 &lt;&gt; "",C95 &lt;&gt; ""),'5. Wage &amp; FTE Reductions'!S99, "")),"")</f>
        <v>0</v>
      </c>
      <c r="D96" s="4" t="str">
        <f>IF(AND('5. Wage &amp; FTE Reductions'!AZ99 &lt;&gt; "", D95 &lt;&gt; ""),'5. Wage &amp; FTE Reductions'!AZ99, "")</f>
        <v/>
      </c>
      <c r="E96" s="167" t="str">
        <f>IF('2.Census &amp; Reference Benchmarks'!T99 = "", "",'2.Census &amp; Reference Benchmarks'!T99)</f>
        <v/>
      </c>
    </row>
    <row r="97" spans="1:5" x14ac:dyDescent="0.25">
      <c r="A97" s="51" t="str">
        <f>IF('2.Census &amp; Reference Benchmarks'!E100&lt;&gt;"",_xlfn.CONCAT('2.Census &amp; Reference Benchmarks'!E100," ",'2.Census &amp; Reference Benchmarks'!F100), "")</f>
        <v/>
      </c>
      <c r="B97" s="168" t="str">
        <f>IF('2.Census &amp; Reference Benchmarks'!D100 &lt;&gt; "", '2.Census &amp; Reference Benchmarks'!D100,"")</f>
        <v/>
      </c>
      <c r="C97" s="2">
        <f>IFERROR(MIN( 46154,IF(AND('5. Wage &amp; FTE Reductions'!S100 &lt;&gt; "",C96 &lt;&gt; ""),'5. Wage &amp; FTE Reductions'!S100, "")),"")</f>
        <v>0</v>
      </c>
      <c r="D97" s="4" t="str">
        <f>IF(AND('5. Wage &amp; FTE Reductions'!AZ100 &lt;&gt; "", D96 &lt;&gt; ""),'5. Wage &amp; FTE Reductions'!AZ100, "")</f>
        <v/>
      </c>
      <c r="E97" s="167" t="str">
        <f>IF('2.Census &amp; Reference Benchmarks'!T100 = "", "",'2.Census &amp; Reference Benchmarks'!T100)</f>
        <v/>
      </c>
    </row>
    <row r="98" spans="1:5" x14ac:dyDescent="0.25">
      <c r="A98" s="51" t="str">
        <f>IF('2.Census &amp; Reference Benchmarks'!E101&lt;&gt;"",_xlfn.CONCAT('2.Census &amp; Reference Benchmarks'!E101," ",'2.Census &amp; Reference Benchmarks'!F101), "")</f>
        <v/>
      </c>
      <c r="B98" s="168" t="str">
        <f>IF('2.Census &amp; Reference Benchmarks'!D101 &lt;&gt; "", '2.Census &amp; Reference Benchmarks'!D101,"")</f>
        <v/>
      </c>
      <c r="C98" s="2">
        <f>IFERROR(MIN( 46154,IF(AND('5. Wage &amp; FTE Reductions'!S101 &lt;&gt; "",C97 &lt;&gt; ""),'5. Wage &amp; FTE Reductions'!S101, "")),"")</f>
        <v>0</v>
      </c>
      <c r="D98" s="4" t="str">
        <f>IF(AND('5. Wage &amp; FTE Reductions'!AZ101 &lt;&gt; "", D97 &lt;&gt; ""),'5. Wage &amp; FTE Reductions'!AZ101, "")</f>
        <v/>
      </c>
      <c r="E98" s="167" t="str">
        <f>IF('2.Census &amp; Reference Benchmarks'!T101 = "", "",'2.Census &amp; Reference Benchmarks'!T101)</f>
        <v/>
      </c>
    </row>
    <row r="99" spans="1:5" x14ac:dyDescent="0.25">
      <c r="A99" s="51" t="str">
        <f>IF('2.Census &amp; Reference Benchmarks'!E102&lt;&gt;"",_xlfn.CONCAT('2.Census &amp; Reference Benchmarks'!E102," ",'2.Census &amp; Reference Benchmarks'!F102), "")</f>
        <v/>
      </c>
      <c r="B99" s="168" t="str">
        <f>IF('2.Census &amp; Reference Benchmarks'!D102 &lt;&gt; "", '2.Census &amp; Reference Benchmarks'!D102,"")</f>
        <v/>
      </c>
      <c r="C99" s="2">
        <f>IFERROR(MIN( 46154,IF(AND('5. Wage &amp; FTE Reductions'!S102 &lt;&gt; "",C98 &lt;&gt; ""),'5. Wage &amp; FTE Reductions'!S102, "")),"")</f>
        <v>0</v>
      </c>
      <c r="D99" s="4" t="str">
        <f>IF(AND('5. Wage &amp; FTE Reductions'!AZ102 &lt;&gt; "", D98 &lt;&gt; ""),'5. Wage &amp; FTE Reductions'!AZ102, "")</f>
        <v/>
      </c>
      <c r="E99" s="167" t="str">
        <f>IF('2.Census &amp; Reference Benchmarks'!T102 = "", "",'2.Census &amp; Reference Benchmarks'!T102)</f>
        <v/>
      </c>
    </row>
    <row r="100" spans="1:5" x14ac:dyDescent="0.25">
      <c r="A100" s="51" t="str">
        <f>IF('2.Census &amp; Reference Benchmarks'!E103&lt;&gt;"",_xlfn.CONCAT('2.Census &amp; Reference Benchmarks'!E103," ",'2.Census &amp; Reference Benchmarks'!F103), "")</f>
        <v/>
      </c>
      <c r="B100" s="168" t="str">
        <f>IF('2.Census &amp; Reference Benchmarks'!D103 &lt;&gt; "", '2.Census &amp; Reference Benchmarks'!D103,"")</f>
        <v/>
      </c>
      <c r="C100" s="2">
        <f>IFERROR(MIN( 46154,IF(AND('5. Wage &amp; FTE Reductions'!S103 &lt;&gt; "",C99 &lt;&gt; ""),'5. Wage &amp; FTE Reductions'!S103, "")),"")</f>
        <v>0</v>
      </c>
      <c r="D100" s="4" t="str">
        <f>IF(AND('5. Wage &amp; FTE Reductions'!AZ103 &lt;&gt; "", D99 &lt;&gt; ""),'5. Wage &amp; FTE Reductions'!AZ103, "")</f>
        <v/>
      </c>
      <c r="E100" s="167" t="str">
        <f>IF('2.Census &amp; Reference Benchmarks'!T103 = "", "",'2.Census &amp; Reference Benchmarks'!T103)</f>
        <v/>
      </c>
    </row>
    <row r="101" spans="1:5" x14ac:dyDescent="0.25">
      <c r="A101" s="51" t="str">
        <f>IF('2.Census &amp; Reference Benchmarks'!E104&lt;&gt;"",_xlfn.CONCAT('2.Census &amp; Reference Benchmarks'!E104," ",'2.Census &amp; Reference Benchmarks'!F104), "")</f>
        <v/>
      </c>
      <c r="B101" s="168" t="str">
        <f>IF('2.Census &amp; Reference Benchmarks'!D104 &lt;&gt; "", '2.Census &amp; Reference Benchmarks'!D104,"")</f>
        <v/>
      </c>
      <c r="C101" s="2">
        <f>IFERROR(MIN( 46154,IF(AND('5. Wage &amp; FTE Reductions'!S104 &lt;&gt; "",C100 &lt;&gt; ""),'5. Wage &amp; FTE Reductions'!S104, "")),"")</f>
        <v>0</v>
      </c>
      <c r="D101" s="4" t="str">
        <f>IF(AND('5. Wage &amp; FTE Reductions'!AZ104 &lt;&gt; "", D100 &lt;&gt; ""),'5. Wage &amp; FTE Reductions'!AZ104, "")</f>
        <v/>
      </c>
      <c r="E101" s="167" t="str">
        <f>IF('2.Census &amp; Reference Benchmarks'!T104 = "", "",'2.Census &amp; Reference Benchmarks'!T104)</f>
        <v/>
      </c>
    </row>
    <row r="102" spans="1:5" x14ac:dyDescent="0.25">
      <c r="A102" s="51" t="str">
        <f>IF('2.Census &amp; Reference Benchmarks'!E105&lt;&gt;"",_xlfn.CONCAT('2.Census &amp; Reference Benchmarks'!E105," ",'2.Census &amp; Reference Benchmarks'!F105), "")</f>
        <v/>
      </c>
      <c r="B102" s="168" t="str">
        <f>IF('2.Census &amp; Reference Benchmarks'!D105 &lt;&gt; "", '2.Census &amp; Reference Benchmarks'!D105,"")</f>
        <v/>
      </c>
      <c r="C102" s="2">
        <f>IFERROR(MIN( 46154,IF(AND('5. Wage &amp; FTE Reductions'!S105 &lt;&gt; "",C101 &lt;&gt; ""),'5. Wage &amp; FTE Reductions'!S105, "")),"")</f>
        <v>0</v>
      </c>
      <c r="D102" s="4" t="str">
        <f>IF(AND('5. Wage &amp; FTE Reductions'!AZ105 &lt;&gt; "", D101 &lt;&gt; ""),'5. Wage &amp; FTE Reductions'!AZ105, "")</f>
        <v/>
      </c>
      <c r="E102" s="167" t="str">
        <f>IF('2.Census &amp; Reference Benchmarks'!T105 = "", "",'2.Census &amp; Reference Benchmarks'!T105)</f>
        <v/>
      </c>
    </row>
    <row r="103" spans="1:5" x14ac:dyDescent="0.25">
      <c r="A103" s="51" t="str">
        <f>IF('2.Census &amp; Reference Benchmarks'!E106&lt;&gt;"",_xlfn.CONCAT('2.Census &amp; Reference Benchmarks'!E106," ",'2.Census &amp; Reference Benchmarks'!F106), "")</f>
        <v/>
      </c>
      <c r="B103" s="168" t="str">
        <f>IF('2.Census &amp; Reference Benchmarks'!D106 &lt;&gt; "", '2.Census &amp; Reference Benchmarks'!D106,"")</f>
        <v/>
      </c>
      <c r="C103" s="2">
        <f>IFERROR(MIN( 46154,IF(AND('5. Wage &amp; FTE Reductions'!S106 &lt;&gt; "",C102 &lt;&gt; ""),'5. Wage &amp; FTE Reductions'!S106, "")),"")</f>
        <v>0</v>
      </c>
      <c r="D103" s="4" t="str">
        <f>IF(AND('5. Wage &amp; FTE Reductions'!AZ106 &lt;&gt; "", D102 &lt;&gt; ""),'5. Wage &amp; FTE Reductions'!AZ106, "")</f>
        <v/>
      </c>
      <c r="E103" s="167" t="str">
        <f>IF('2.Census &amp; Reference Benchmarks'!T106 = "", "",'2.Census &amp; Reference Benchmarks'!T106)</f>
        <v/>
      </c>
    </row>
    <row r="104" spans="1:5" x14ac:dyDescent="0.25">
      <c r="A104" s="51" t="str">
        <f>IF('2.Census &amp; Reference Benchmarks'!E107&lt;&gt;"",_xlfn.CONCAT('2.Census &amp; Reference Benchmarks'!E107," ",'2.Census &amp; Reference Benchmarks'!F107), "")</f>
        <v/>
      </c>
      <c r="B104" s="168" t="str">
        <f>IF('2.Census &amp; Reference Benchmarks'!D107 &lt;&gt; "", '2.Census &amp; Reference Benchmarks'!D107,"")</f>
        <v/>
      </c>
      <c r="C104" s="2">
        <f>IFERROR(MIN( 46154,IF(AND('5. Wage &amp; FTE Reductions'!S107 &lt;&gt; "",C103 &lt;&gt; ""),'5. Wage &amp; FTE Reductions'!S107, "")),"")</f>
        <v>0</v>
      </c>
      <c r="D104" s="4" t="str">
        <f>IF(AND('5. Wage &amp; FTE Reductions'!AZ107 &lt;&gt; "", D103 &lt;&gt; ""),'5. Wage &amp; FTE Reductions'!AZ107, "")</f>
        <v/>
      </c>
      <c r="E104" s="167" t="str">
        <f>IF('2.Census &amp; Reference Benchmarks'!T107 = "", "",'2.Census &amp; Reference Benchmarks'!T107)</f>
        <v/>
      </c>
    </row>
    <row r="105" spans="1:5" x14ac:dyDescent="0.25">
      <c r="A105" s="51" t="str">
        <f>IF('2.Census &amp; Reference Benchmarks'!E108&lt;&gt;"",_xlfn.CONCAT('2.Census &amp; Reference Benchmarks'!E108," ",'2.Census &amp; Reference Benchmarks'!F108), "")</f>
        <v/>
      </c>
      <c r="B105" s="168" t="str">
        <f>IF('2.Census &amp; Reference Benchmarks'!D108 &lt;&gt; "", '2.Census &amp; Reference Benchmarks'!D108,"")</f>
        <v/>
      </c>
      <c r="C105" s="2">
        <f>IFERROR(MIN( 46154,IF(AND('5. Wage &amp; FTE Reductions'!S108 &lt;&gt; "",C104 &lt;&gt; ""),'5. Wage &amp; FTE Reductions'!S108, "")),"")</f>
        <v>0</v>
      </c>
      <c r="D105" s="4" t="str">
        <f>IF(AND('5. Wage &amp; FTE Reductions'!AZ108 &lt;&gt; "", D104 &lt;&gt; ""),'5. Wage &amp; FTE Reductions'!AZ108, "")</f>
        <v/>
      </c>
      <c r="E105" s="167" t="str">
        <f>IF('2.Census &amp; Reference Benchmarks'!T108 = "", "",'2.Census &amp; Reference Benchmarks'!T108)</f>
        <v/>
      </c>
    </row>
    <row r="106" spans="1:5" x14ac:dyDescent="0.25">
      <c r="A106" s="51" t="str">
        <f>IF('2.Census &amp; Reference Benchmarks'!E109&lt;&gt;"",_xlfn.CONCAT('2.Census &amp; Reference Benchmarks'!E109," ",'2.Census &amp; Reference Benchmarks'!F109), "")</f>
        <v/>
      </c>
      <c r="B106" s="168" t="str">
        <f>IF('2.Census &amp; Reference Benchmarks'!D109 &lt;&gt; "", '2.Census &amp; Reference Benchmarks'!D109,"")</f>
        <v/>
      </c>
      <c r="C106" s="2">
        <f>IFERROR(MIN( 46154,IF(AND('5. Wage &amp; FTE Reductions'!S109 &lt;&gt; "",C105 &lt;&gt; ""),'5. Wage &amp; FTE Reductions'!S109, "")),"")</f>
        <v>0</v>
      </c>
      <c r="D106" s="4" t="str">
        <f>IF(AND('5. Wage &amp; FTE Reductions'!AZ109 &lt;&gt; "", D105 &lt;&gt; ""),'5. Wage &amp; FTE Reductions'!AZ109, "")</f>
        <v/>
      </c>
      <c r="E106" s="167" t="str">
        <f>IF('2.Census &amp; Reference Benchmarks'!T109 = "", "",'2.Census &amp; Reference Benchmarks'!T109)</f>
        <v/>
      </c>
    </row>
    <row r="107" spans="1:5" x14ac:dyDescent="0.25">
      <c r="A107" s="51" t="str">
        <f>IF('2.Census &amp; Reference Benchmarks'!E110&lt;&gt;"",_xlfn.CONCAT('2.Census &amp; Reference Benchmarks'!E110," ",'2.Census &amp; Reference Benchmarks'!F110), "")</f>
        <v/>
      </c>
      <c r="B107" s="168" t="str">
        <f>IF('2.Census &amp; Reference Benchmarks'!D110 &lt;&gt; "", '2.Census &amp; Reference Benchmarks'!D110,"")</f>
        <v/>
      </c>
      <c r="C107" s="2">
        <f>IFERROR(MIN( 46154,IF(AND('5. Wage &amp; FTE Reductions'!S110 &lt;&gt; "",C106 &lt;&gt; ""),'5. Wage &amp; FTE Reductions'!S110, "")),"")</f>
        <v>0</v>
      </c>
      <c r="D107" s="4" t="str">
        <f>IF(AND('5. Wage &amp; FTE Reductions'!AZ110 &lt;&gt; "", D106 &lt;&gt; ""),'5. Wage &amp; FTE Reductions'!AZ110, "")</f>
        <v/>
      </c>
      <c r="E107" s="167" t="str">
        <f>IF('2.Census &amp; Reference Benchmarks'!T110 = "", "",'2.Census &amp; Reference Benchmarks'!T110)</f>
        <v/>
      </c>
    </row>
    <row r="108" spans="1:5" x14ac:dyDescent="0.25">
      <c r="A108" s="51" t="str">
        <f>IF('2.Census &amp; Reference Benchmarks'!E111&lt;&gt;"",_xlfn.CONCAT('2.Census &amp; Reference Benchmarks'!E111," ",'2.Census &amp; Reference Benchmarks'!F111), "")</f>
        <v/>
      </c>
      <c r="B108" s="168" t="str">
        <f>IF('2.Census &amp; Reference Benchmarks'!D111 &lt;&gt; "", '2.Census &amp; Reference Benchmarks'!D111,"")</f>
        <v/>
      </c>
      <c r="C108" s="2">
        <f>IFERROR(MIN( 46154,IF(AND('5. Wage &amp; FTE Reductions'!S111 &lt;&gt; "",C107 &lt;&gt; ""),'5. Wage &amp; FTE Reductions'!S111, "")),"")</f>
        <v>0</v>
      </c>
      <c r="D108" s="4" t="str">
        <f>IF(AND('5. Wage &amp; FTE Reductions'!AZ111 &lt;&gt; "", D107 &lt;&gt; ""),'5. Wage &amp; FTE Reductions'!AZ111, "")</f>
        <v/>
      </c>
      <c r="E108" s="167" t="str">
        <f>IF('2.Census &amp; Reference Benchmarks'!T111 = "", "",'2.Census &amp; Reference Benchmarks'!T111)</f>
        <v/>
      </c>
    </row>
    <row r="109" spans="1:5" x14ac:dyDescent="0.25">
      <c r="A109" s="51" t="str">
        <f>IF('2.Census &amp; Reference Benchmarks'!E112&lt;&gt;"",_xlfn.CONCAT('2.Census &amp; Reference Benchmarks'!E112," ",'2.Census &amp; Reference Benchmarks'!F112), "")</f>
        <v/>
      </c>
      <c r="B109" s="168" t="str">
        <f>IF('2.Census &amp; Reference Benchmarks'!D112 &lt;&gt; "", '2.Census &amp; Reference Benchmarks'!D112,"")</f>
        <v/>
      </c>
      <c r="C109" s="2">
        <f>IFERROR(MIN( 46154,IF(AND('5. Wage &amp; FTE Reductions'!S112 &lt;&gt; "",C108 &lt;&gt; ""),'5. Wage &amp; FTE Reductions'!S112, "")),"")</f>
        <v>0</v>
      </c>
      <c r="D109" s="4" t="str">
        <f>IF(AND('5. Wage &amp; FTE Reductions'!AZ112 &lt;&gt; "", D108 &lt;&gt; ""),'5. Wage &amp; FTE Reductions'!AZ112, "")</f>
        <v/>
      </c>
      <c r="E109" s="167" t="str">
        <f>IF('2.Census &amp; Reference Benchmarks'!T112 = "", "",'2.Census &amp; Reference Benchmarks'!T112)</f>
        <v/>
      </c>
    </row>
    <row r="110" spans="1:5" x14ac:dyDescent="0.25">
      <c r="A110" s="51" t="str">
        <f>IF('2.Census &amp; Reference Benchmarks'!E113&lt;&gt;"",_xlfn.CONCAT('2.Census &amp; Reference Benchmarks'!E113," ",'2.Census &amp; Reference Benchmarks'!F113), "")</f>
        <v/>
      </c>
      <c r="B110" s="168" t="str">
        <f>IF('2.Census &amp; Reference Benchmarks'!D113 &lt;&gt; "", '2.Census &amp; Reference Benchmarks'!D113,"")</f>
        <v/>
      </c>
      <c r="C110" s="2">
        <f>IFERROR(MIN( 46154,IF(AND('5. Wage &amp; FTE Reductions'!S113 &lt;&gt; "",C109 &lt;&gt; ""),'5. Wage &amp; FTE Reductions'!S113, "")),"")</f>
        <v>0</v>
      </c>
      <c r="D110" s="4" t="str">
        <f>IF(AND('5. Wage &amp; FTE Reductions'!AZ113 &lt;&gt; "", D109 &lt;&gt; ""),'5. Wage &amp; FTE Reductions'!AZ113, "")</f>
        <v/>
      </c>
      <c r="E110" s="167" t="str">
        <f>IF('2.Census &amp; Reference Benchmarks'!T113 = "", "",'2.Census &amp; Reference Benchmarks'!T113)</f>
        <v/>
      </c>
    </row>
    <row r="111" spans="1:5" x14ac:dyDescent="0.25">
      <c r="A111" s="51" t="str">
        <f>IF('2.Census &amp; Reference Benchmarks'!E114&lt;&gt;"",_xlfn.CONCAT('2.Census &amp; Reference Benchmarks'!E114," ",'2.Census &amp; Reference Benchmarks'!F114), "")</f>
        <v/>
      </c>
      <c r="B111" s="168" t="str">
        <f>IF('2.Census &amp; Reference Benchmarks'!D114 &lt;&gt; "", '2.Census &amp; Reference Benchmarks'!D114,"")</f>
        <v/>
      </c>
      <c r="C111" s="2">
        <f>IFERROR(MIN( 46154,IF(AND('5. Wage &amp; FTE Reductions'!S114 &lt;&gt; "",C110 &lt;&gt; ""),'5. Wage &amp; FTE Reductions'!S114, "")),"")</f>
        <v>0</v>
      </c>
      <c r="D111" s="4" t="str">
        <f>IF(AND('5. Wage &amp; FTE Reductions'!AZ114 &lt;&gt; "", D110 &lt;&gt; ""),'5. Wage &amp; FTE Reductions'!AZ114, "")</f>
        <v/>
      </c>
      <c r="E111" s="167" t="str">
        <f>IF('2.Census &amp; Reference Benchmarks'!T114 = "", "",'2.Census &amp; Reference Benchmarks'!T114)</f>
        <v/>
      </c>
    </row>
    <row r="112" spans="1:5" x14ac:dyDescent="0.25">
      <c r="A112" s="51" t="str">
        <f>IF('2.Census &amp; Reference Benchmarks'!E115&lt;&gt;"",_xlfn.CONCAT('2.Census &amp; Reference Benchmarks'!E115," ",'2.Census &amp; Reference Benchmarks'!F115), "")</f>
        <v/>
      </c>
      <c r="B112" s="168" t="str">
        <f>IF('2.Census &amp; Reference Benchmarks'!D115 &lt;&gt; "", '2.Census &amp; Reference Benchmarks'!D115,"")</f>
        <v/>
      </c>
      <c r="C112" s="2">
        <f>IFERROR(MIN( 46154,IF(AND('5. Wage &amp; FTE Reductions'!S115 &lt;&gt; "",C111 &lt;&gt; ""),'5. Wage &amp; FTE Reductions'!S115, "")),"")</f>
        <v>0</v>
      </c>
      <c r="D112" s="4" t="str">
        <f>IF(AND('5. Wage &amp; FTE Reductions'!AZ115 &lt;&gt; "", D111 &lt;&gt; ""),'5. Wage &amp; FTE Reductions'!AZ115, "")</f>
        <v/>
      </c>
      <c r="E112" s="167" t="str">
        <f>IF('2.Census &amp; Reference Benchmarks'!T115 = "", "",'2.Census &amp; Reference Benchmarks'!T115)</f>
        <v/>
      </c>
    </row>
    <row r="113" spans="1:5" x14ac:dyDescent="0.25">
      <c r="A113" s="51" t="str">
        <f>IF('2.Census &amp; Reference Benchmarks'!E116&lt;&gt;"",_xlfn.CONCAT('2.Census &amp; Reference Benchmarks'!E116," ",'2.Census &amp; Reference Benchmarks'!F116), "")</f>
        <v/>
      </c>
      <c r="B113" s="168" t="str">
        <f>IF('2.Census &amp; Reference Benchmarks'!D116 &lt;&gt; "", '2.Census &amp; Reference Benchmarks'!D116,"")</f>
        <v/>
      </c>
      <c r="C113" s="2">
        <f>IFERROR(MIN( 46154,IF(AND('5. Wage &amp; FTE Reductions'!S116 &lt;&gt; "",C112 &lt;&gt; ""),'5. Wage &amp; FTE Reductions'!S116, "")),"")</f>
        <v>0</v>
      </c>
      <c r="D113" s="4" t="str">
        <f>IF(AND('5. Wage &amp; FTE Reductions'!AZ116 &lt;&gt; "", D112 &lt;&gt; ""),'5. Wage &amp; FTE Reductions'!AZ116, "")</f>
        <v/>
      </c>
      <c r="E113" s="167" t="str">
        <f>IF('2.Census &amp; Reference Benchmarks'!T116 = "", "",'2.Census &amp; Reference Benchmarks'!T116)</f>
        <v/>
      </c>
    </row>
    <row r="114" spans="1:5" x14ac:dyDescent="0.25">
      <c r="A114" s="51" t="str">
        <f>IF('2.Census &amp; Reference Benchmarks'!E117&lt;&gt;"",_xlfn.CONCAT('2.Census &amp; Reference Benchmarks'!E117," ",'2.Census &amp; Reference Benchmarks'!F117), "")</f>
        <v/>
      </c>
      <c r="B114" s="168" t="str">
        <f>IF('2.Census &amp; Reference Benchmarks'!D117 &lt;&gt; "", '2.Census &amp; Reference Benchmarks'!D117,"")</f>
        <v/>
      </c>
      <c r="C114" s="2">
        <f>IFERROR(MIN( 46154,IF(AND('5. Wage &amp; FTE Reductions'!S117 &lt;&gt; "",C113 &lt;&gt; ""),'5. Wage &amp; FTE Reductions'!S117, "")),"")</f>
        <v>0</v>
      </c>
      <c r="D114" s="4" t="str">
        <f>IF(AND('5. Wage &amp; FTE Reductions'!AZ117 &lt;&gt; "", D113 &lt;&gt; ""),'5. Wage &amp; FTE Reductions'!AZ117, "")</f>
        <v/>
      </c>
      <c r="E114" s="167" t="str">
        <f>IF('2.Census &amp; Reference Benchmarks'!T117 = "", "",'2.Census &amp; Reference Benchmarks'!T117)</f>
        <v/>
      </c>
    </row>
    <row r="115" spans="1:5" x14ac:dyDescent="0.25">
      <c r="A115" s="51" t="str">
        <f>IF('2.Census &amp; Reference Benchmarks'!E118&lt;&gt;"",_xlfn.CONCAT('2.Census &amp; Reference Benchmarks'!E118," ",'2.Census &amp; Reference Benchmarks'!F118), "")</f>
        <v/>
      </c>
      <c r="B115" s="168" t="str">
        <f>IF('2.Census &amp; Reference Benchmarks'!D118 &lt;&gt; "", '2.Census &amp; Reference Benchmarks'!D118,"")</f>
        <v/>
      </c>
      <c r="C115" s="2">
        <f>IFERROR(MIN( 46154,IF(AND('5. Wage &amp; FTE Reductions'!S118 &lt;&gt; "",C114 &lt;&gt; ""),'5. Wage &amp; FTE Reductions'!S118, "")),"")</f>
        <v>0</v>
      </c>
      <c r="D115" s="4" t="str">
        <f>IF(AND('5. Wage &amp; FTE Reductions'!AZ118 &lt;&gt; "", D114 &lt;&gt; ""),'5. Wage &amp; FTE Reductions'!AZ118, "")</f>
        <v/>
      </c>
      <c r="E115" s="167" t="str">
        <f>IF('2.Census &amp; Reference Benchmarks'!T118 = "", "",'2.Census &amp; Reference Benchmarks'!T118)</f>
        <v/>
      </c>
    </row>
    <row r="116" spans="1:5" x14ac:dyDescent="0.25">
      <c r="A116" s="51" t="str">
        <f>IF('2.Census &amp; Reference Benchmarks'!E119&lt;&gt;"",_xlfn.CONCAT('2.Census &amp; Reference Benchmarks'!E119," ",'2.Census &amp; Reference Benchmarks'!F119), "")</f>
        <v/>
      </c>
      <c r="B116" s="168" t="str">
        <f>IF('2.Census &amp; Reference Benchmarks'!D119 &lt;&gt; "", '2.Census &amp; Reference Benchmarks'!D119,"")</f>
        <v/>
      </c>
      <c r="C116" s="2">
        <f>IFERROR(MIN( 46154,IF(AND('5. Wage &amp; FTE Reductions'!S119 &lt;&gt; "",C115 &lt;&gt; ""),'5. Wage &amp; FTE Reductions'!S119, "")),"")</f>
        <v>0</v>
      </c>
      <c r="D116" s="4" t="str">
        <f>IF(AND('5. Wage &amp; FTE Reductions'!AZ119 &lt;&gt; "", D115 &lt;&gt; ""),'5. Wage &amp; FTE Reductions'!AZ119, "")</f>
        <v/>
      </c>
      <c r="E116" s="167" t="str">
        <f>IF('2.Census &amp; Reference Benchmarks'!T119 = "", "",'2.Census &amp; Reference Benchmarks'!T119)</f>
        <v/>
      </c>
    </row>
    <row r="117" spans="1:5" x14ac:dyDescent="0.25">
      <c r="A117" s="51" t="str">
        <f>IF('2.Census &amp; Reference Benchmarks'!E120&lt;&gt;"",_xlfn.CONCAT('2.Census &amp; Reference Benchmarks'!E120," ",'2.Census &amp; Reference Benchmarks'!F120), "")</f>
        <v/>
      </c>
      <c r="B117" s="168" t="str">
        <f>IF('2.Census &amp; Reference Benchmarks'!D120 &lt;&gt; "", '2.Census &amp; Reference Benchmarks'!D120,"")</f>
        <v/>
      </c>
      <c r="C117" s="2">
        <f>IFERROR(MIN( 46154,IF(AND('5. Wage &amp; FTE Reductions'!S120 &lt;&gt; "",C116 &lt;&gt; ""),'5. Wage &amp; FTE Reductions'!S120, "")),"")</f>
        <v>0</v>
      </c>
      <c r="D117" s="4" t="str">
        <f>IF(AND('5. Wage &amp; FTE Reductions'!AZ120 &lt;&gt; "", D116 &lt;&gt; ""),'5. Wage &amp; FTE Reductions'!AZ120, "")</f>
        <v/>
      </c>
      <c r="E117" s="167" t="str">
        <f>IF('2.Census &amp; Reference Benchmarks'!T120 = "", "",'2.Census &amp; Reference Benchmarks'!T120)</f>
        <v/>
      </c>
    </row>
    <row r="118" spans="1:5" x14ac:dyDescent="0.25">
      <c r="A118" s="51" t="str">
        <f>IF('2.Census &amp; Reference Benchmarks'!E121&lt;&gt;"",_xlfn.CONCAT('2.Census &amp; Reference Benchmarks'!E121," ",'2.Census &amp; Reference Benchmarks'!F121), "")</f>
        <v/>
      </c>
      <c r="B118" s="168" t="str">
        <f>IF('2.Census &amp; Reference Benchmarks'!D121 &lt;&gt; "", '2.Census &amp; Reference Benchmarks'!D121,"")</f>
        <v/>
      </c>
      <c r="C118" s="2">
        <f>IFERROR(MIN( 46154,IF(AND('5. Wage &amp; FTE Reductions'!S121 &lt;&gt; "",C117 &lt;&gt; ""),'5. Wage &amp; FTE Reductions'!S121, "")),"")</f>
        <v>0</v>
      </c>
      <c r="D118" s="4" t="str">
        <f>IF(AND('5. Wage &amp; FTE Reductions'!AZ121 &lt;&gt; "", D117 &lt;&gt; ""),'5. Wage &amp; FTE Reductions'!AZ121, "")</f>
        <v/>
      </c>
      <c r="E118" s="167" t="str">
        <f>IF('2.Census &amp; Reference Benchmarks'!T121 = "", "",'2.Census &amp; Reference Benchmarks'!T121)</f>
        <v/>
      </c>
    </row>
    <row r="119" spans="1:5" x14ac:dyDescent="0.25">
      <c r="A119" s="51" t="str">
        <f>IF('2.Census &amp; Reference Benchmarks'!E122&lt;&gt;"",_xlfn.CONCAT('2.Census &amp; Reference Benchmarks'!E122," ",'2.Census &amp; Reference Benchmarks'!F122), "")</f>
        <v/>
      </c>
      <c r="B119" s="168" t="str">
        <f>IF('2.Census &amp; Reference Benchmarks'!D122 &lt;&gt; "", '2.Census &amp; Reference Benchmarks'!D122,"")</f>
        <v/>
      </c>
      <c r="C119" s="2">
        <f>IFERROR(MIN( 46154,IF(AND('5. Wage &amp; FTE Reductions'!S122 &lt;&gt; "",C118 &lt;&gt; ""),'5. Wage &amp; FTE Reductions'!S122, "")),"")</f>
        <v>0</v>
      </c>
      <c r="D119" s="4" t="str">
        <f>IF(AND('5. Wage &amp; FTE Reductions'!AZ122 &lt;&gt; "", D118 &lt;&gt; ""),'5. Wage &amp; FTE Reductions'!AZ122, "")</f>
        <v/>
      </c>
      <c r="E119" s="167" t="str">
        <f>IF('2.Census &amp; Reference Benchmarks'!T122 = "", "",'2.Census &amp; Reference Benchmarks'!T122)</f>
        <v/>
      </c>
    </row>
    <row r="120" spans="1:5" x14ac:dyDescent="0.25">
      <c r="A120" s="51" t="str">
        <f>IF('2.Census &amp; Reference Benchmarks'!E123&lt;&gt;"",_xlfn.CONCAT('2.Census &amp; Reference Benchmarks'!E123," ",'2.Census &amp; Reference Benchmarks'!F123), "")</f>
        <v/>
      </c>
      <c r="B120" s="168" t="str">
        <f>IF('2.Census &amp; Reference Benchmarks'!D123 &lt;&gt; "", '2.Census &amp; Reference Benchmarks'!D123,"")</f>
        <v/>
      </c>
      <c r="C120" s="2">
        <f>IFERROR(MIN( 46154,IF(AND('5. Wage &amp; FTE Reductions'!S123 &lt;&gt; "",C119 &lt;&gt; ""),'5. Wage &amp; FTE Reductions'!S123, "")),"")</f>
        <v>0</v>
      </c>
      <c r="D120" s="4" t="str">
        <f>IF(AND('5. Wage &amp; FTE Reductions'!AZ123 &lt;&gt; "", D119 &lt;&gt; ""),'5. Wage &amp; FTE Reductions'!AZ123, "")</f>
        <v/>
      </c>
      <c r="E120" s="167" t="str">
        <f>IF('2.Census &amp; Reference Benchmarks'!T123 = "", "",'2.Census &amp; Reference Benchmarks'!T123)</f>
        <v/>
      </c>
    </row>
    <row r="121" spans="1:5" x14ac:dyDescent="0.25">
      <c r="A121" s="51" t="str">
        <f>IF('2.Census &amp; Reference Benchmarks'!E124&lt;&gt;"",_xlfn.CONCAT('2.Census &amp; Reference Benchmarks'!E124," ",'2.Census &amp; Reference Benchmarks'!F124), "")</f>
        <v/>
      </c>
      <c r="B121" s="168" t="str">
        <f>IF('2.Census &amp; Reference Benchmarks'!D124 &lt;&gt; "", '2.Census &amp; Reference Benchmarks'!D124,"")</f>
        <v/>
      </c>
      <c r="C121" s="2">
        <f>IFERROR(MIN( 46154,IF(AND('5. Wage &amp; FTE Reductions'!S124 &lt;&gt; "",C120 &lt;&gt; ""),'5. Wage &amp; FTE Reductions'!S124, "")),"")</f>
        <v>0</v>
      </c>
      <c r="D121" s="4" t="str">
        <f>IF(AND('5. Wage &amp; FTE Reductions'!AZ124 &lt;&gt; "", D120 &lt;&gt; ""),'5. Wage &amp; FTE Reductions'!AZ124, "")</f>
        <v/>
      </c>
      <c r="E121" s="167" t="str">
        <f>IF('2.Census &amp; Reference Benchmarks'!T124 = "", "",'2.Census &amp; Reference Benchmarks'!T124)</f>
        <v/>
      </c>
    </row>
    <row r="122" spans="1:5" x14ac:dyDescent="0.25">
      <c r="A122" s="51" t="str">
        <f>IF('2.Census &amp; Reference Benchmarks'!E125&lt;&gt;"",_xlfn.CONCAT('2.Census &amp; Reference Benchmarks'!E125," ",'2.Census &amp; Reference Benchmarks'!F125), "")</f>
        <v/>
      </c>
      <c r="B122" s="168" t="str">
        <f>IF('2.Census &amp; Reference Benchmarks'!D125 &lt;&gt; "", '2.Census &amp; Reference Benchmarks'!D125,"")</f>
        <v/>
      </c>
      <c r="C122" s="2">
        <f>IFERROR(MIN( 46154,IF(AND('5. Wage &amp; FTE Reductions'!S125 &lt;&gt; "",C121 &lt;&gt; ""),'5. Wage &amp; FTE Reductions'!S125, "")),"")</f>
        <v>0</v>
      </c>
      <c r="D122" s="4" t="str">
        <f>IF(AND('5. Wage &amp; FTE Reductions'!AZ125 &lt;&gt; "", D121 &lt;&gt; ""),'5. Wage &amp; FTE Reductions'!AZ125, "")</f>
        <v/>
      </c>
      <c r="E122" s="167" t="str">
        <f>IF('2.Census &amp; Reference Benchmarks'!T125 = "", "",'2.Census &amp; Reference Benchmarks'!T125)</f>
        <v/>
      </c>
    </row>
    <row r="123" spans="1:5" x14ac:dyDescent="0.25">
      <c r="A123" s="51" t="str">
        <f>IF('2.Census &amp; Reference Benchmarks'!E126&lt;&gt;"",_xlfn.CONCAT('2.Census &amp; Reference Benchmarks'!E126," ",'2.Census &amp; Reference Benchmarks'!F126), "")</f>
        <v/>
      </c>
      <c r="B123" s="168" t="str">
        <f>IF('2.Census &amp; Reference Benchmarks'!D126 &lt;&gt; "", '2.Census &amp; Reference Benchmarks'!D126,"")</f>
        <v/>
      </c>
      <c r="C123" s="2">
        <f>IFERROR(MIN( 46154,IF(AND('5. Wage &amp; FTE Reductions'!S126 &lt;&gt; "",C122 &lt;&gt; ""),'5. Wage &amp; FTE Reductions'!S126, "")),"")</f>
        <v>0</v>
      </c>
      <c r="D123" s="4" t="str">
        <f>IF(AND('5. Wage &amp; FTE Reductions'!AZ126 &lt;&gt; "", D122 &lt;&gt; ""),'5. Wage &amp; FTE Reductions'!AZ126, "")</f>
        <v/>
      </c>
      <c r="E123" s="167" t="str">
        <f>IF('2.Census &amp; Reference Benchmarks'!T126 = "", "",'2.Census &amp; Reference Benchmarks'!T126)</f>
        <v/>
      </c>
    </row>
    <row r="124" spans="1:5" x14ac:dyDescent="0.25">
      <c r="A124" s="51" t="str">
        <f>IF('2.Census &amp; Reference Benchmarks'!E127&lt;&gt;"",_xlfn.CONCAT('2.Census &amp; Reference Benchmarks'!E127," ",'2.Census &amp; Reference Benchmarks'!F127), "")</f>
        <v/>
      </c>
      <c r="B124" s="168" t="str">
        <f>IF('2.Census &amp; Reference Benchmarks'!D127 &lt;&gt; "", '2.Census &amp; Reference Benchmarks'!D127,"")</f>
        <v/>
      </c>
      <c r="C124" s="2">
        <f>IFERROR(MIN( 46154,IF(AND('5. Wage &amp; FTE Reductions'!S127 &lt;&gt; "",C123 &lt;&gt; ""),'5. Wage &amp; FTE Reductions'!S127, "")),"")</f>
        <v>0</v>
      </c>
      <c r="D124" s="4" t="str">
        <f>IF(AND('5. Wage &amp; FTE Reductions'!AZ127 &lt;&gt; "", D123 &lt;&gt; ""),'5. Wage &amp; FTE Reductions'!AZ127, "")</f>
        <v/>
      </c>
      <c r="E124" s="167" t="str">
        <f>IF('2.Census &amp; Reference Benchmarks'!T127 = "", "",'2.Census &amp; Reference Benchmarks'!T127)</f>
        <v/>
      </c>
    </row>
    <row r="125" spans="1:5" x14ac:dyDescent="0.25">
      <c r="A125" s="51" t="str">
        <f>IF('2.Census &amp; Reference Benchmarks'!E128&lt;&gt;"",_xlfn.CONCAT('2.Census &amp; Reference Benchmarks'!E128," ",'2.Census &amp; Reference Benchmarks'!F128), "")</f>
        <v/>
      </c>
      <c r="B125" s="168" t="str">
        <f>IF('2.Census &amp; Reference Benchmarks'!D128 &lt;&gt; "", '2.Census &amp; Reference Benchmarks'!D128,"")</f>
        <v/>
      </c>
      <c r="C125" s="2">
        <f>IFERROR(MIN( 46154,IF(AND('5. Wage &amp; FTE Reductions'!S128 &lt;&gt; "",C124 &lt;&gt; ""),'5. Wage &amp; FTE Reductions'!S128, "")),"")</f>
        <v>0</v>
      </c>
      <c r="D125" s="4" t="str">
        <f>IF(AND('5. Wage &amp; FTE Reductions'!AZ128 &lt;&gt; "", D124 &lt;&gt; ""),'5. Wage &amp; FTE Reductions'!AZ128, "")</f>
        <v/>
      </c>
      <c r="E125" s="167" t="str">
        <f>IF('2.Census &amp; Reference Benchmarks'!T128 = "", "",'2.Census &amp; Reference Benchmarks'!T128)</f>
        <v/>
      </c>
    </row>
    <row r="126" spans="1:5" x14ac:dyDescent="0.25">
      <c r="A126" s="51" t="str">
        <f>IF('2.Census &amp; Reference Benchmarks'!E129&lt;&gt;"",_xlfn.CONCAT('2.Census &amp; Reference Benchmarks'!E129," ",'2.Census &amp; Reference Benchmarks'!F129), "")</f>
        <v/>
      </c>
      <c r="B126" s="168" t="str">
        <f>IF('2.Census &amp; Reference Benchmarks'!D129 &lt;&gt; "", '2.Census &amp; Reference Benchmarks'!D129,"")</f>
        <v/>
      </c>
      <c r="C126" s="2">
        <f>IFERROR(MIN( 46154,IF(AND('5. Wage &amp; FTE Reductions'!S129 &lt;&gt; "",C125 &lt;&gt; ""),'5. Wage &amp; FTE Reductions'!S129, "")),"")</f>
        <v>0</v>
      </c>
      <c r="D126" s="4" t="str">
        <f>IF(AND('5. Wage &amp; FTE Reductions'!AZ129 &lt;&gt; "", D125 &lt;&gt; ""),'5. Wage &amp; FTE Reductions'!AZ129, "")</f>
        <v/>
      </c>
      <c r="E126" s="167" t="str">
        <f>IF('2.Census &amp; Reference Benchmarks'!T129 = "", "",'2.Census &amp; Reference Benchmarks'!T129)</f>
        <v/>
      </c>
    </row>
    <row r="127" spans="1:5" x14ac:dyDescent="0.25">
      <c r="A127" s="51" t="str">
        <f>IF('2.Census &amp; Reference Benchmarks'!E130&lt;&gt;"",_xlfn.CONCAT('2.Census &amp; Reference Benchmarks'!E130," ",'2.Census &amp; Reference Benchmarks'!F130), "")</f>
        <v/>
      </c>
      <c r="B127" s="168" t="str">
        <f>IF('2.Census &amp; Reference Benchmarks'!D130 &lt;&gt; "", '2.Census &amp; Reference Benchmarks'!D130,"")</f>
        <v/>
      </c>
      <c r="C127" s="2">
        <f>IFERROR(MIN( 46154,IF(AND('5. Wage &amp; FTE Reductions'!S130 &lt;&gt; "",C126 &lt;&gt; ""),'5. Wage &amp; FTE Reductions'!S130, "")),"")</f>
        <v>0</v>
      </c>
      <c r="D127" s="4" t="str">
        <f>IF(AND('5. Wage &amp; FTE Reductions'!AZ130 &lt;&gt; "", D126 &lt;&gt; ""),'5. Wage &amp; FTE Reductions'!AZ130, "")</f>
        <v/>
      </c>
      <c r="E127" s="167" t="str">
        <f>IF('2.Census &amp; Reference Benchmarks'!T130 = "", "",'2.Census &amp; Reference Benchmarks'!T130)</f>
        <v/>
      </c>
    </row>
    <row r="128" spans="1:5" x14ac:dyDescent="0.25">
      <c r="A128" s="51" t="str">
        <f>IF('2.Census &amp; Reference Benchmarks'!E131&lt;&gt;"",_xlfn.CONCAT('2.Census &amp; Reference Benchmarks'!E131," ",'2.Census &amp; Reference Benchmarks'!F131), "")</f>
        <v/>
      </c>
      <c r="B128" s="168" t="str">
        <f>IF('2.Census &amp; Reference Benchmarks'!D131 &lt;&gt; "", '2.Census &amp; Reference Benchmarks'!D131,"")</f>
        <v/>
      </c>
      <c r="C128" s="2">
        <f>IFERROR(MIN( 46154,IF(AND('5. Wage &amp; FTE Reductions'!S131 &lt;&gt; "",C127 &lt;&gt; ""),'5. Wage &amp; FTE Reductions'!S131, "")),"")</f>
        <v>0</v>
      </c>
      <c r="D128" s="4" t="str">
        <f>IF(AND('5. Wage &amp; FTE Reductions'!AZ131 &lt;&gt; "", D127 &lt;&gt; ""),'5. Wage &amp; FTE Reductions'!AZ131, "")</f>
        <v/>
      </c>
      <c r="E128" s="167" t="str">
        <f>IF('2.Census &amp; Reference Benchmarks'!T131 = "", "",'2.Census &amp; Reference Benchmarks'!T131)</f>
        <v/>
      </c>
    </row>
    <row r="129" spans="1:5" x14ac:dyDescent="0.25">
      <c r="A129" s="51" t="str">
        <f>IF('2.Census &amp; Reference Benchmarks'!E132&lt;&gt;"",_xlfn.CONCAT('2.Census &amp; Reference Benchmarks'!E132," ",'2.Census &amp; Reference Benchmarks'!F132), "")</f>
        <v/>
      </c>
      <c r="B129" s="168" t="str">
        <f>IF('2.Census &amp; Reference Benchmarks'!D132 &lt;&gt; "", '2.Census &amp; Reference Benchmarks'!D132,"")</f>
        <v/>
      </c>
      <c r="C129" s="2">
        <f>IFERROR(MIN( 46154,IF(AND('5. Wage &amp; FTE Reductions'!S132 &lt;&gt; "",C128 &lt;&gt; ""),'5. Wage &amp; FTE Reductions'!S132, "")),"")</f>
        <v>0</v>
      </c>
      <c r="D129" s="4" t="str">
        <f>IF(AND('5. Wage &amp; FTE Reductions'!AZ132 &lt;&gt; "", D128 &lt;&gt; ""),'5. Wage &amp; FTE Reductions'!AZ132, "")</f>
        <v/>
      </c>
      <c r="E129" s="167" t="str">
        <f>IF('2.Census &amp; Reference Benchmarks'!T132 = "", "",'2.Census &amp; Reference Benchmarks'!T132)</f>
        <v/>
      </c>
    </row>
    <row r="130" spans="1:5" x14ac:dyDescent="0.25">
      <c r="A130" s="51" t="str">
        <f>IF('2.Census &amp; Reference Benchmarks'!E133&lt;&gt;"",_xlfn.CONCAT('2.Census &amp; Reference Benchmarks'!E133," ",'2.Census &amp; Reference Benchmarks'!F133), "")</f>
        <v/>
      </c>
      <c r="B130" s="168" t="str">
        <f>IF('2.Census &amp; Reference Benchmarks'!D133 &lt;&gt; "", '2.Census &amp; Reference Benchmarks'!D133,"")</f>
        <v/>
      </c>
      <c r="C130" s="2">
        <f>IFERROR(MIN( 46154,IF(AND('5. Wage &amp; FTE Reductions'!S133 &lt;&gt; "",C129 &lt;&gt; ""),'5. Wage &amp; FTE Reductions'!S133, "")),"")</f>
        <v>0</v>
      </c>
      <c r="D130" s="4" t="str">
        <f>IF(AND('5. Wage &amp; FTE Reductions'!AZ133 &lt;&gt; "", D129 &lt;&gt; ""),'5. Wage &amp; FTE Reductions'!AZ133, "")</f>
        <v/>
      </c>
      <c r="E130" s="167" t="str">
        <f>IF('2.Census &amp; Reference Benchmarks'!T133 = "", "",'2.Census &amp; Reference Benchmarks'!T133)</f>
        <v/>
      </c>
    </row>
    <row r="131" spans="1:5" x14ac:dyDescent="0.25">
      <c r="A131" s="51" t="str">
        <f>IF('2.Census &amp; Reference Benchmarks'!E134&lt;&gt;"",_xlfn.CONCAT('2.Census &amp; Reference Benchmarks'!E134," ",'2.Census &amp; Reference Benchmarks'!F134), "")</f>
        <v/>
      </c>
      <c r="B131" s="168" t="str">
        <f>IF('2.Census &amp; Reference Benchmarks'!D134 &lt;&gt; "", '2.Census &amp; Reference Benchmarks'!D134,"")</f>
        <v/>
      </c>
      <c r="C131" s="2">
        <f>IFERROR(MIN( 46154,IF(AND('5. Wage &amp; FTE Reductions'!S134 &lt;&gt; "",C130 &lt;&gt; ""),'5. Wage &amp; FTE Reductions'!S134, "")),"")</f>
        <v>0</v>
      </c>
      <c r="D131" s="4" t="str">
        <f>IF(AND('5. Wage &amp; FTE Reductions'!AZ134 &lt;&gt; "", D130 &lt;&gt; ""),'5. Wage &amp; FTE Reductions'!AZ134, "")</f>
        <v/>
      </c>
      <c r="E131" s="167" t="str">
        <f>IF('2.Census &amp; Reference Benchmarks'!T134 = "", "",'2.Census &amp; Reference Benchmarks'!T134)</f>
        <v/>
      </c>
    </row>
    <row r="132" spans="1:5" x14ac:dyDescent="0.25">
      <c r="A132" s="51" t="str">
        <f>IF('2.Census &amp; Reference Benchmarks'!E135&lt;&gt;"",_xlfn.CONCAT('2.Census &amp; Reference Benchmarks'!E135," ",'2.Census &amp; Reference Benchmarks'!F135), "")</f>
        <v/>
      </c>
      <c r="B132" s="168" t="str">
        <f>IF('2.Census &amp; Reference Benchmarks'!D135 &lt;&gt; "", '2.Census &amp; Reference Benchmarks'!D135,"")</f>
        <v/>
      </c>
      <c r="C132" s="2">
        <f>IFERROR(MIN( 46154,IF(AND('5. Wage &amp; FTE Reductions'!S135 &lt;&gt; "",C131 &lt;&gt; ""),'5. Wage &amp; FTE Reductions'!S135, "")),"")</f>
        <v>0</v>
      </c>
      <c r="D132" s="4" t="str">
        <f>IF(AND('5. Wage &amp; FTE Reductions'!AZ135 &lt;&gt; "", D131 &lt;&gt; ""),'5. Wage &amp; FTE Reductions'!AZ135, "")</f>
        <v/>
      </c>
      <c r="E132" s="167" t="str">
        <f>IF('2.Census &amp; Reference Benchmarks'!T135 = "", "",'2.Census &amp; Reference Benchmarks'!T135)</f>
        <v/>
      </c>
    </row>
    <row r="133" spans="1:5" x14ac:dyDescent="0.25">
      <c r="A133" s="51" t="str">
        <f>IF('2.Census &amp; Reference Benchmarks'!E136&lt;&gt;"",_xlfn.CONCAT('2.Census &amp; Reference Benchmarks'!E136," ",'2.Census &amp; Reference Benchmarks'!F136), "")</f>
        <v/>
      </c>
      <c r="B133" s="168" t="str">
        <f>IF('2.Census &amp; Reference Benchmarks'!D136 &lt;&gt; "", '2.Census &amp; Reference Benchmarks'!D136,"")</f>
        <v/>
      </c>
      <c r="C133" s="2">
        <f>IFERROR(MIN( 46154,IF(AND('5. Wage &amp; FTE Reductions'!S136 &lt;&gt; "",C132 &lt;&gt; ""),'5. Wage &amp; FTE Reductions'!S136, "")),"")</f>
        <v>0</v>
      </c>
      <c r="D133" s="4" t="str">
        <f>IF(AND('5. Wage &amp; FTE Reductions'!AZ136 &lt;&gt; "", D132 &lt;&gt; ""),'5. Wage &amp; FTE Reductions'!AZ136, "")</f>
        <v/>
      </c>
      <c r="E133" s="167" t="str">
        <f>IF('2.Census &amp; Reference Benchmarks'!T136 = "", "",'2.Census &amp; Reference Benchmarks'!T136)</f>
        <v/>
      </c>
    </row>
    <row r="134" spans="1:5" x14ac:dyDescent="0.25">
      <c r="A134" s="51" t="str">
        <f>IF('2.Census &amp; Reference Benchmarks'!E137&lt;&gt;"",_xlfn.CONCAT('2.Census &amp; Reference Benchmarks'!E137," ",'2.Census &amp; Reference Benchmarks'!F137), "")</f>
        <v/>
      </c>
      <c r="B134" s="168" t="str">
        <f>IF('2.Census &amp; Reference Benchmarks'!D137 &lt;&gt; "", '2.Census &amp; Reference Benchmarks'!D137,"")</f>
        <v/>
      </c>
      <c r="C134" s="2">
        <f>IFERROR(MIN( 46154,IF(AND('5. Wage &amp; FTE Reductions'!S137 &lt;&gt; "",C133 &lt;&gt; ""),'5. Wage &amp; FTE Reductions'!S137, "")),"")</f>
        <v>0</v>
      </c>
      <c r="D134" s="4" t="str">
        <f>IF(AND('5. Wage &amp; FTE Reductions'!AZ137 &lt;&gt; "", D133 &lt;&gt; ""),'5. Wage &amp; FTE Reductions'!AZ137, "")</f>
        <v/>
      </c>
      <c r="E134" s="167" t="str">
        <f>IF('2.Census &amp; Reference Benchmarks'!T137 = "", "",'2.Census &amp; Reference Benchmarks'!T137)</f>
        <v/>
      </c>
    </row>
    <row r="135" spans="1:5" x14ac:dyDescent="0.25">
      <c r="A135" s="51" t="str">
        <f>IF('2.Census &amp; Reference Benchmarks'!E138&lt;&gt;"",_xlfn.CONCAT('2.Census &amp; Reference Benchmarks'!E138," ",'2.Census &amp; Reference Benchmarks'!F138), "")</f>
        <v/>
      </c>
      <c r="B135" s="168" t="str">
        <f>IF('2.Census &amp; Reference Benchmarks'!D138 &lt;&gt; "", '2.Census &amp; Reference Benchmarks'!D138,"")</f>
        <v/>
      </c>
      <c r="C135" s="2">
        <f>IFERROR(MIN( 46154,IF(AND('5. Wage &amp; FTE Reductions'!S138 &lt;&gt; "",C134 &lt;&gt; ""),'5. Wage &amp; FTE Reductions'!S138, "")),"")</f>
        <v>0</v>
      </c>
      <c r="D135" s="4" t="str">
        <f>IF(AND('5. Wage &amp; FTE Reductions'!AZ138 &lt;&gt; "", D134 &lt;&gt; ""),'5. Wage &amp; FTE Reductions'!AZ138, "")</f>
        <v/>
      </c>
      <c r="E135" s="167" t="str">
        <f>IF('2.Census &amp; Reference Benchmarks'!T138 = "", "",'2.Census &amp; Reference Benchmarks'!T138)</f>
        <v/>
      </c>
    </row>
    <row r="136" spans="1:5" x14ac:dyDescent="0.25">
      <c r="A136" s="51" t="str">
        <f>IF('2.Census &amp; Reference Benchmarks'!E139&lt;&gt;"",_xlfn.CONCAT('2.Census &amp; Reference Benchmarks'!E139," ",'2.Census &amp; Reference Benchmarks'!F139), "")</f>
        <v/>
      </c>
      <c r="B136" s="168" t="str">
        <f>IF('2.Census &amp; Reference Benchmarks'!D139 &lt;&gt; "", '2.Census &amp; Reference Benchmarks'!D139,"")</f>
        <v/>
      </c>
      <c r="C136" s="2">
        <f>IFERROR(MIN( 46154,IF(AND('5. Wage &amp; FTE Reductions'!S139 &lt;&gt; "",C135 &lt;&gt; ""),'5. Wage &amp; FTE Reductions'!S139, "")),"")</f>
        <v>0</v>
      </c>
      <c r="D136" s="4" t="str">
        <f>IF(AND('5. Wage &amp; FTE Reductions'!AZ139 &lt;&gt; "", D135 &lt;&gt; ""),'5. Wage &amp; FTE Reductions'!AZ139, "")</f>
        <v/>
      </c>
      <c r="E136" s="167" t="str">
        <f>IF('2.Census &amp; Reference Benchmarks'!T139 = "", "",'2.Census &amp; Reference Benchmarks'!T139)</f>
        <v/>
      </c>
    </row>
    <row r="137" spans="1:5" x14ac:dyDescent="0.25">
      <c r="A137" s="51" t="str">
        <f>IF('2.Census &amp; Reference Benchmarks'!E140&lt;&gt;"",_xlfn.CONCAT('2.Census &amp; Reference Benchmarks'!E140," ",'2.Census &amp; Reference Benchmarks'!F140), "")</f>
        <v/>
      </c>
      <c r="B137" s="168" t="str">
        <f>IF('2.Census &amp; Reference Benchmarks'!D140 &lt;&gt; "", '2.Census &amp; Reference Benchmarks'!D140,"")</f>
        <v/>
      </c>
      <c r="C137" s="2">
        <f>IFERROR(MIN( 46154,IF(AND('5. Wage &amp; FTE Reductions'!S140 &lt;&gt; "",C136 &lt;&gt; ""),'5. Wage &amp; FTE Reductions'!S140, "")),"")</f>
        <v>0</v>
      </c>
      <c r="D137" s="4" t="str">
        <f>IF(AND('5. Wage &amp; FTE Reductions'!AZ140 &lt;&gt; "", D136 &lt;&gt; ""),'5. Wage &amp; FTE Reductions'!AZ140, "")</f>
        <v/>
      </c>
      <c r="E137" s="167" t="str">
        <f>IF('2.Census &amp; Reference Benchmarks'!T140 = "", "",'2.Census &amp; Reference Benchmarks'!T140)</f>
        <v/>
      </c>
    </row>
    <row r="138" spans="1:5" x14ac:dyDescent="0.25">
      <c r="A138" s="51" t="str">
        <f>IF('2.Census &amp; Reference Benchmarks'!E141&lt;&gt;"",_xlfn.CONCAT('2.Census &amp; Reference Benchmarks'!E141," ",'2.Census &amp; Reference Benchmarks'!F141), "")</f>
        <v/>
      </c>
      <c r="B138" s="168" t="str">
        <f>IF('2.Census &amp; Reference Benchmarks'!D141 &lt;&gt; "", '2.Census &amp; Reference Benchmarks'!D141,"")</f>
        <v/>
      </c>
      <c r="C138" s="2">
        <f>IFERROR(MIN( 46154,IF(AND('5. Wage &amp; FTE Reductions'!S141 &lt;&gt; "",C137 &lt;&gt; ""),'5. Wage &amp; FTE Reductions'!S141, "")),"")</f>
        <v>0</v>
      </c>
      <c r="D138" s="4" t="str">
        <f>IF(AND('5. Wage &amp; FTE Reductions'!AZ141 &lt;&gt; "", D137 &lt;&gt; ""),'5. Wage &amp; FTE Reductions'!AZ141, "")</f>
        <v/>
      </c>
      <c r="E138" s="167" t="str">
        <f>IF('2.Census &amp; Reference Benchmarks'!T141 = "", "",'2.Census &amp; Reference Benchmarks'!T141)</f>
        <v/>
      </c>
    </row>
    <row r="139" spans="1:5" x14ac:dyDescent="0.25">
      <c r="A139" s="51" t="str">
        <f>IF('2.Census &amp; Reference Benchmarks'!E142&lt;&gt;"",_xlfn.CONCAT('2.Census &amp; Reference Benchmarks'!E142," ",'2.Census &amp; Reference Benchmarks'!F142), "")</f>
        <v/>
      </c>
      <c r="B139" s="168" t="str">
        <f>IF('2.Census &amp; Reference Benchmarks'!D142 &lt;&gt; "", '2.Census &amp; Reference Benchmarks'!D142,"")</f>
        <v/>
      </c>
      <c r="C139" s="2">
        <f>IFERROR(MIN( 46154,IF(AND('5. Wage &amp; FTE Reductions'!S142 &lt;&gt; "",C138 &lt;&gt; ""),'5. Wage &amp; FTE Reductions'!S142, "")),"")</f>
        <v>0</v>
      </c>
      <c r="D139" s="4" t="str">
        <f>IF(AND('5. Wage &amp; FTE Reductions'!AZ142 &lt;&gt; "", D138 &lt;&gt; ""),'5. Wage &amp; FTE Reductions'!AZ142, "")</f>
        <v/>
      </c>
      <c r="E139" s="167" t="str">
        <f>IF('2.Census &amp; Reference Benchmarks'!T142 = "", "",'2.Census &amp; Reference Benchmarks'!T142)</f>
        <v/>
      </c>
    </row>
    <row r="140" spans="1:5" x14ac:dyDescent="0.25">
      <c r="A140" s="51" t="str">
        <f>IF('2.Census &amp; Reference Benchmarks'!E143&lt;&gt;"",_xlfn.CONCAT('2.Census &amp; Reference Benchmarks'!E143," ",'2.Census &amp; Reference Benchmarks'!F143), "")</f>
        <v/>
      </c>
      <c r="B140" s="168" t="str">
        <f>IF('2.Census &amp; Reference Benchmarks'!D143 &lt;&gt; "", '2.Census &amp; Reference Benchmarks'!D143,"")</f>
        <v/>
      </c>
      <c r="C140" s="2">
        <f>IFERROR(MIN( 46154,IF(AND('5. Wage &amp; FTE Reductions'!S143 &lt;&gt; "",C139 &lt;&gt; ""),'5. Wage &amp; FTE Reductions'!S143, "")),"")</f>
        <v>0</v>
      </c>
      <c r="D140" s="4" t="str">
        <f>IF(AND('5. Wage &amp; FTE Reductions'!AZ143 &lt;&gt; "", D139 &lt;&gt; ""),'5. Wage &amp; FTE Reductions'!AZ143, "")</f>
        <v/>
      </c>
      <c r="E140" s="167" t="str">
        <f>IF('2.Census &amp; Reference Benchmarks'!T143 = "", "",'2.Census &amp; Reference Benchmarks'!T143)</f>
        <v/>
      </c>
    </row>
    <row r="141" spans="1:5" x14ac:dyDescent="0.25">
      <c r="A141" s="51" t="str">
        <f>IF('2.Census &amp; Reference Benchmarks'!E144&lt;&gt;"",_xlfn.CONCAT('2.Census &amp; Reference Benchmarks'!E144," ",'2.Census &amp; Reference Benchmarks'!F144), "")</f>
        <v/>
      </c>
      <c r="B141" s="168" t="str">
        <f>IF('2.Census &amp; Reference Benchmarks'!D144 &lt;&gt; "", '2.Census &amp; Reference Benchmarks'!D144,"")</f>
        <v/>
      </c>
      <c r="C141" s="2">
        <f>IFERROR(MIN( 46154,IF(AND('5. Wage &amp; FTE Reductions'!S144 &lt;&gt; "",C140 &lt;&gt; ""),'5. Wage &amp; FTE Reductions'!S144, "")),"")</f>
        <v>0</v>
      </c>
      <c r="D141" s="4" t="str">
        <f>IF(AND('5. Wage &amp; FTE Reductions'!AZ144 &lt;&gt; "", D140 &lt;&gt; ""),'5. Wage &amp; FTE Reductions'!AZ144, "")</f>
        <v/>
      </c>
      <c r="E141" s="167" t="str">
        <f>IF('2.Census &amp; Reference Benchmarks'!T144 = "", "",'2.Census &amp; Reference Benchmarks'!T144)</f>
        <v/>
      </c>
    </row>
    <row r="142" spans="1:5" x14ac:dyDescent="0.25">
      <c r="A142" s="51" t="str">
        <f>IF('2.Census &amp; Reference Benchmarks'!E145&lt;&gt;"",_xlfn.CONCAT('2.Census &amp; Reference Benchmarks'!E145," ",'2.Census &amp; Reference Benchmarks'!F145), "")</f>
        <v/>
      </c>
      <c r="B142" s="168" t="str">
        <f>IF('2.Census &amp; Reference Benchmarks'!D145 &lt;&gt; "", '2.Census &amp; Reference Benchmarks'!D145,"")</f>
        <v/>
      </c>
      <c r="C142" s="2">
        <f>IFERROR(MIN( 46154,IF(AND('5. Wage &amp; FTE Reductions'!S145 &lt;&gt; "",C141 &lt;&gt; ""),'5. Wage &amp; FTE Reductions'!S145, "")),"")</f>
        <v>0</v>
      </c>
      <c r="D142" s="4" t="str">
        <f>IF(AND('5. Wage &amp; FTE Reductions'!AZ145 &lt;&gt; "", D141 &lt;&gt; ""),'5. Wage &amp; FTE Reductions'!AZ145, "")</f>
        <v/>
      </c>
      <c r="E142" s="167" t="str">
        <f>IF('2.Census &amp; Reference Benchmarks'!T145 = "", "",'2.Census &amp; Reference Benchmarks'!T145)</f>
        <v/>
      </c>
    </row>
    <row r="143" spans="1:5" x14ac:dyDescent="0.25">
      <c r="A143" s="51" t="str">
        <f>IF('2.Census &amp; Reference Benchmarks'!E146&lt;&gt;"",_xlfn.CONCAT('2.Census &amp; Reference Benchmarks'!E146," ",'2.Census &amp; Reference Benchmarks'!F146), "")</f>
        <v/>
      </c>
      <c r="B143" s="168" t="str">
        <f>IF('2.Census &amp; Reference Benchmarks'!D146 &lt;&gt; "", '2.Census &amp; Reference Benchmarks'!D146,"")</f>
        <v/>
      </c>
      <c r="C143" s="2">
        <f>IFERROR(MIN( 46154,IF(AND('5. Wage &amp; FTE Reductions'!S146 &lt;&gt; "",C142 &lt;&gt; ""),'5. Wage &amp; FTE Reductions'!S146, "")),"")</f>
        <v>0</v>
      </c>
      <c r="D143" s="4" t="str">
        <f>IF(AND('5. Wage &amp; FTE Reductions'!AZ146 &lt;&gt; "", D142 &lt;&gt; ""),'5. Wage &amp; FTE Reductions'!AZ146, "")</f>
        <v/>
      </c>
      <c r="E143" s="167" t="str">
        <f>IF('2.Census &amp; Reference Benchmarks'!T146 = "", "",'2.Census &amp; Reference Benchmarks'!T146)</f>
        <v/>
      </c>
    </row>
    <row r="144" spans="1:5" x14ac:dyDescent="0.25">
      <c r="A144" s="51" t="str">
        <f>IF('2.Census &amp; Reference Benchmarks'!E147&lt;&gt;"",_xlfn.CONCAT('2.Census &amp; Reference Benchmarks'!E147," ",'2.Census &amp; Reference Benchmarks'!F147), "")</f>
        <v/>
      </c>
      <c r="B144" s="168" t="str">
        <f>IF('2.Census &amp; Reference Benchmarks'!D147 &lt;&gt; "", '2.Census &amp; Reference Benchmarks'!D147,"")</f>
        <v/>
      </c>
      <c r="C144" s="2">
        <f>IFERROR(MIN( 46154,IF(AND('5. Wage &amp; FTE Reductions'!S147 &lt;&gt; "",C143 &lt;&gt; ""),'5. Wage &amp; FTE Reductions'!S147, "")),"")</f>
        <v>0</v>
      </c>
      <c r="D144" s="4" t="str">
        <f>IF(AND('5. Wage &amp; FTE Reductions'!AZ147 &lt;&gt; "", D143 &lt;&gt; ""),'5. Wage &amp; FTE Reductions'!AZ147, "")</f>
        <v/>
      </c>
      <c r="E144" s="167" t="str">
        <f>IF('2.Census &amp; Reference Benchmarks'!T147 = "", "",'2.Census &amp; Reference Benchmarks'!T147)</f>
        <v/>
      </c>
    </row>
    <row r="145" spans="1:5" x14ac:dyDescent="0.25">
      <c r="A145" s="51" t="str">
        <f>IF('2.Census &amp; Reference Benchmarks'!E148&lt;&gt;"",_xlfn.CONCAT('2.Census &amp; Reference Benchmarks'!E148," ",'2.Census &amp; Reference Benchmarks'!F148), "")</f>
        <v/>
      </c>
      <c r="B145" s="168" t="str">
        <f>IF('2.Census &amp; Reference Benchmarks'!D148 &lt;&gt; "", '2.Census &amp; Reference Benchmarks'!D148,"")</f>
        <v/>
      </c>
      <c r="C145" s="2">
        <f>IFERROR(MIN( 46154,IF(AND('5. Wage &amp; FTE Reductions'!S148 &lt;&gt; "",C144 &lt;&gt; ""),'5. Wage &amp; FTE Reductions'!S148, "")),"")</f>
        <v>0</v>
      </c>
      <c r="D145" s="4" t="str">
        <f>IF(AND('5. Wage &amp; FTE Reductions'!AZ148 &lt;&gt; "", D144 &lt;&gt; ""),'5. Wage &amp; FTE Reductions'!AZ148, "")</f>
        <v/>
      </c>
      <c r="E145" s="167" t="str">
        <f>IF('2.Census &amp; Reference Benchmarks'!T148 = "", "",'2.Census &amp; Reference Benchmarks'!T148)</f>
        <v/>
      </c>
    </row>
    <row r="146" spans="1:5" x14ac:dyDescent="0.25">
      <c r="A146" s="51" t="str">
        <f>IF('2.Census &amp; Reference Benchmarks'!E149&lt;&gt;"",_xlfn.CONCAT('2.Census &amp; Reference Benchmarks'!E149," ",'2.Census &amp; Reference Benchmarks'!F149), "")</f>
        <v/>
      </c>
      <c r="B146" s="168" t="str">
        <f>IF('2.Census &amp; Reference Benchmarks'!D149 &lt;&gt; "", '2.Census &amp; Reference Benchmarks'!D149,"")</f>
        <v/>
      </c>
      <c r="C146" s="2">
        <f>IFERROR(MIN( 46154,IF(AND('5. Wage &amp; FTE Reductions'!S149 &lt;&gt; "",C145 &lt;&gt; ""),'5. Wage &amp; FTE Reductions'!S149, "")),"")</f>
        <v>0</v>
      </c>
      <c r="D146" s="4" t="str">
        <f>IF(AND('5. Wage &amp; FTE Reductions'!AZ149 &lt;&gt; "", D145 &lt;&gt; ""),'5. Wage &amp; FTE Reductions'!AZ149, "")</f>
        <v/>
      </c>
      <c r="E146" s="167" t="str">
        <f>IF('2.Census &amp; Reference Benchmarks'!T149 = "", "",'2.Census &amp; Reference Benchmarks'!T149)</f>
        <v/>
      </c>
    </row>
    <row r="147" spans="1:5" x14ac:dyDescent="0.25">
      <c r="A147" s="51" t="str">
        <f>IF('2.Census &amp; Reference Benchmarks'!E150&lt;&gt;"",_xlfn.CONCAT('2.Census &amp; Reference Benchmarks'!E150," ",'2.Census &amp; Reference Benchmarks'!F150), "")</f>
        <v/>
      </c>
      <c r="B147" s="168" t="str">
        <f>IF('2.Census &amp; Reference Benchmarks'!D150 &lt;&gt; "", '2.Census &amp; Reference Benchmarks'!D150,"")</f>
        <v/>
      </c>
      <c r="C147" s="2">
        <f>IFERROR(MIN( 46154,IF(AND('5. Wage &amp; FTE Reductions'!S150 &lt;&gt; "",C146 &lt;&gt; ""),'5. Wage &amp; FTE Reductions'!S150, "")),"")</f>
        <v>0</v>
      </c>
      <c r="D147" s="4" t="str">
        <f>IF(AND('5. Wage &amp; FTE Reductions'!AZ150 &lt;&gt; "", D146 &lt;&gt; ""),'5. Wage &amp; FTE Reductions'!AZ150, "")</f>
        <v/>
      </c>
      <c r="E147" s="167" t="str">
        <f>IF('2.Census &amp; Reference Benchmarks'!T150 = "", "",'2.Census &amp; Reference Benchmarks'!T150)</f>
        <v/>
      </c>
    </row>
    <row r="148" spans="1:5" x14ac:dyDescent="0.25">
      <c r="A148" s="51" t="str">
        <f>IF('2.Census &amp; Reference Benchmarks'!E151&lt;&gt;"",_xlfn.CONCAT('2.Census &amp; Reference Benchmarks'!E151," ",'2.Census &amp; Reference Benchmarks'!F151), "")</f>
        <v/>
      </c>
      <c r="B148" s="168" t="str">
        <f>IF('2.Census &amp; Reference Benchmarks'!D151 &lt;&gt; "", '2.Census &amp; Reference Benchmarks'!D151,"")</f>
        <v/>
      </c>
      <c r="C148" s="2">
        <f>IFERROR(MIN( 46154,IF(AND('5. Wage &amp; FTE Reductions'!S151 &lt;&gt; "",C147 &lt;&gt; ""),'5. Wage &amp; FTE Reductions'!S151, "")),"")</f>
        <v>0</v>
      </c>
      <c r="D148" s="4" t="str">
        <f>IF(AND('5. Wage &amp; FTE Reductions'!AZ151 &lt;&gt; "", D147 &lt;&gt; ""),'5. Wage &amp; FTE Reductions'!AZ151, "")</f>
        <v/>
      </c>
      <c r="E148" s="167" t="str">
        <f>IF('2.Census &amp; Reference Benchmarks'!T151 = "", "",'2.Census &amp; Reference Benchmarks'!T151)</f>
        <v/>
      </c>
    </row>
    <row r="149" spans="1:5" x14ac:dyDescent="0.25">
      <c r="A149" s="51" t="str">
        <f>IF('2.Census &amp; Reference Benchmarks'!E152&lt;&gt;"",_xlfn.CONCAT('2.Census &amp; Reference Benchmarks'!E152," ",'2.Census &amp; Reference Benchmarks'!F152), "")</f>
        <v/>
      </c>
      <c r="B149" s="168" t="str">
        <f>IF('2.Census &amp; Reference Benchmarks'!D152 &lt;&gt; "", '2.Census &amp; Reference Benchmarks'!D152,"")</f>
        <v/>
      </c>
      <c r="C149" s="2">
        <f>IFERROR(MIN( 46154,IF(AND('5. Wage &amp; FTE Reductions'!S152 &lt;&gt; "",C148 &lt;&gt; ""),'5. Wage &amp; FTE Reductions'!S152, "")),"")</f>
        <v>0</v>
      </c>
      <c r="D149" s="4" t="str">
        <f>IF(AND('5. Wage &amp; FTE Reductions'!AZ152 &lt;&gt; "", D148 &lt;&gt; ""),'5. Wage &amp; FTE Reductions'!AZ152, "")</f>
        <v/>
      </c>
      <c r="E149" s="167" t="str">
        <f>IF('2.Census &amp; Reference Benchmarks'!T152 = "", "",'2.Census &amp; Reference Benchmarks'!T152)</f>
        <v/>
      </c>
    </row>
    <row r="150" spans="1:5" x14ac:dyDescent="0.25">
      <c r="A150" s="51" t="str">
        <f>IF('2.Census &amp; Reference Benchmarks'!E153&lt;&gt;"",_xlfn.CONCAT('2.Census &amp; Reference Benchmarks'!E153," ",'2.Census &amp; Reference Benchmarks'!F153), "")</f>
        <v/>
      </c>
      <c r="B150" s="168" t="str">
        <f>IF('2.Census &amp; Reference Benchmarks'!D153 &lt;&gt; "", '2.Census &amp; Reference Benchmarks'!D153,"")</f>
        <v/>
      </c>
      <c r="C150" s="2">
        <f>IFERROR(MIN( 46154,IF(AND('5. Wage &amp; FTE Reductions'!S153 &lt;&gt; "",C149 &lt;&gt; ""),'5. Wage &amp; FTE Reductions'!S153, "")),"")</f>
        <v>0</v>
      </c>
      <c r="D150" s="4" t="str">
        <f>IF(AND('5. Wage &amp; FTE Reductions'!AZ153 &lt;&gt; "", D149 &lt;&gt; ""),'5. Wage &amp; FTE Reductions'!AZ153, "")</f>
        <v/>
      </c>
      <c r="E150" s="167" t="str">
        <f>IF('2.Census &amp; Reference Benchmarks'!T153 = "", "",'2.Census &amp; Reference Benchmarks'!T153)</f>
        <v/>
      </c>
    </row>
    <row r="151" spans="1:5" x14ac:dyDescent="0.25">
      <c r="A151" s="51" t="str">
        <f>IF('2.Census &amp; Reference Benchmarks'!E154&lt;&gt;"",_xlfn.CONCAT('2.Census &amp; Reference Benchmarks'!E154," ",'2.Census &amp; Reference Benchmarks'!F154), "")</f>
        <v/>
      </c>
      <c r="B151" s="168" t="str">
        <f>IF('2.Census &amp; Reference Benchmarks'!D154 &lt;&gt; "", '2.Census &amp; Reference Benchmarks'!D154,"")</f>
        <v/>
      </c>
      <c r="C151" s="2">
        <f>IFERROR(MIN( 46154,IF(AND('5. Wage &amp; FTE Reductions'!S154 &lt;&gt; "",C150 &lt;&gt; ""),'5. Wage &amp; FTE Reductions'!S154, "")),"")</f>
        <v>0</v>
      </c>
      <c r="D151" s="4" t="str">
        <f>IF(AND('5. Wage &amp; FTE Reductions'!AZ154 &lt;&gt; "", D150 &lt;&gt; ""),'5. Wage &amp; FTE Reductions'!AZ154, "")</f>
        <v/>
      </c>
      <c r="E151" s="167" t="str">
        <f>IF('2.Census &amp; Reference Benchmarks'!T154 = "", "",'2.Census &amp; Reference Benchmarks'!T154)</f>
        <v/>
      </c>
    </row>
    <row r="152" spans="1:5" x14ac:dyDescent="0.25">
      <c r="A152" s="51" t="str">
        <f>IF('2.Census &amp; Reference Benchmarks'!E155&lt;&gt;"",_xlfn.CONCAT('2.Census &amp; Reference Benchmarks'!E155," ",'2.Census &amp; Reference Benchmarks'!F155), "")</f>
        <v/>
      </c>
      <c r="B152" s="168" t="str">
        <f>IF('2.Census &amp; Reference Benchmarks'!D155 &lt;&gt; "", '2.Census &amp; Reference Benchmarks'!D155,"")</f>
        <v/>
      </c>
      <c r="C152" s="2">
        <f>IFERROR(MIN( 46154,IF(AND('5. Wage &amp; FTE Reductions'!S155 &lt;&gt; "",C151 &lt;&gt; ""),'5. Wage &amp; FTE Reductions'!S155, "")),"")</f>
        <v>0</v>
      </c>
      <c r="D152" s="4" t="str">
        <f>IF(AND('5. Wage &amp; FTE Reductions'!AZ155 &lt;&gt; "", D151 &lt;&gt; ""),'5. Wage &amp; FTE Reductions'!AZ155, "")</f>
        <v/>
      </c>
      <c r="E152" s="167" t="str">
        <f>IF('2.Census &amp; Reference Benchmarks'!T155 = "", "",'2.Census &amp; Reference Benchmarks'!T155)</f>
        <v/>
      </c>
    </row>
    <row r="153" spans="1:5" x14ac:dyDescent="0.25">
      <c r="A153" s="51" t="str">
        <f>IF('2.Census &amp; Reference Benchmarks'!E156&lt;&gt;"",_xlfn.CONCAT('2.Census &amp; Reference Benchmarks'!E156," ",'2.Census &amp; Reference Benchmarks'!F156), "")</f>
        <v/>
      </c>
      <c r="B153" s="168" t="str">
        <f>IF('2.Census &amp; Reference Benchmarks'!D156 &lt;&gt; "", '2.Census &amp; Reference Benchmarks'!D156,"")</f>
        <v/>
      </c>
      <c r="C153" s="2">
        <f>IFERROR(MIN( 46154,IF(AND('5. Wage &amp; FTE Reductions'!S156 &lt;&gt; "",C152 &lt;&gt; ""),'5. Wage &amp; FTE Reductions'!S156, "")),"")</f>
        <v>0</v>
      </c>
      <c r="D153" s="4" t="str">
        <f>IF(AND('5. Wage &amp; FTE Reductions'!AZ156 &lt;&gt; "", D152 &lt;&gt; ""),'5. Wage &amp; FTE Reductions'!AZ156, "")</f>
        <v/>
      </c>
      <c r="E153" s="167" t="str">
        <f>IF('2.Census &amp; Reference Benchmarks'!T156 = "", "",'2.Census &amp; Reference Benchmarks'!T156)</f>
        <v/>
      </c>
    </row>
    <row r="154" spans="1:5" x14ac:dyDescent="0.25">
      <c r="A154" s="51" t="str">
        <f>IF('2.Census &amp; Reference Benchmarks'!E157&lt;&gt;"",_xlfn.CONCAT('2.Census &amp; Reference Benchmarks'!E157," ",'2.Census &amp; Reference Benchmarks'!F157), "")</f>
        <v/>
      </c>
      <c r="B154" s="168" t="str">
        <f>IF('2.Census &amp; Reference Benchmarks'!D157 &lt;&gt; "", '2.Census &amp; Reference Benchmarks'!D157,"")</f>
        <v/>
      </c>
      <c r="C154" s="2">
        <f>IFERROR(MIN( 46154,IF(AND('5. Wage &amp; FTE Reductions'!S157 &lt;&gt; "",C153 &lt;&gt; ""),'5. Wage &amp; FTE Reductions'!S157, "")),"")</f>
        <v>0</v>
      </c>
      <c r="D154" s="4" t="str">
        <f>IF(AND('5. Wage &amp; FTE Reductions'!AZ157 &lt;&gt; "", D153 &lt;&gt; ""),'5. Wage &amp; FTE Reductions'!AZ157, "")</f>
        <v/>
      </c>
      <c r="E154" s="167" t="str">
        <f>IF('2.Census &amp; Reference Benchmarks'!T157 = "", "",'2.Census &amp; Reference Benchmarks'!T157)</f>
        <v/>
      </c>
    </row>
    <row r="155" spans="1:5" x14ac:dyDescent="0.25">
      <c r="A155" s="51" t="str">
        <f>IF('2.Census &amp; Reference Benchmarks'!E158&lt;&gt;"",_xlfn.CONCAT('2.Census &amp; Reference Benchmarks'!E158," ",'2.Census &amp; Reference Benchmarks'!F158), "")</f>
        <v/>
      </c>
      <c r="B155" s="168" t="str">
        <f>IF('2.Census &amp; Reference Benchmarks'!D158 &lt;&gt; "", '2.Census &amp; Reference Benchmarks'!D158,"")</f>
        <v/>
      </c>
      <c r="C155" s="2">
        <f>IFERROR(MIN( 46154,IF(AND('5. Wage &amp; FTE Reductions'!S158 &lt;&gt; "",C154 &lt;&gt; ""),'5. Wage &amp; FTE Reductions'!S158, "")),"")</f>
        <v>0</v>
      </c>
      <c r="D155" s="4" t="str">
        <f>IF(AND('5. Wage &amp; FTE Reductions'!AZ158 &lt;&gt; "", D154 &lt;&gt; ""),'5. Wage &amp; FTE Reductions'!AZ158, "")</f>
        <v/>
      </c>
      <c r="E155" s="167" t="str">
        <f>IF('2.Census &amp; Reference Benchmarks'!T158 = "", "",'2.Census &amp; Reference Benchmarks'!T158)</f>
        <v/>
      </c>
    </row>
    <row r="156" spans="1:5" x14ac:dyDescent="0.25">
      <c r="A156" s="51" t="str">
        <f>IF('2.Census &amp; Reference Benchmarks'!E159&lt;&gt;"",_xlfn.CONCAT('2.Census &amp; Reference Benchmarks'!E159," ",'2.Census &amp; Reference Benchmarks'!F159), "")</f>
        <v/>
      </c>
      <c r="B156" s="168" t="str">
        <f>IF('2.Census &amp; Reference Benchmarks'!D159 &lt;&gt; "", '2.Census &amp; Reference Benchmarks'!D159,"")</f>
        <v/>
      </c>
      <c r="C156" s="2">
        <f>IFERROR(MIN( 46154,IF(AND('5. Wage &amp; FTE Reductions'!S159 &lt;&gt; "",C155 &lt;&gt; ""),'5. Wage &amp; FTE Reductions'!S159, "")),"")</f>
        <v>0</v>
      </c>
      <c r="D156" s="4" t="str">
        <f>IF(AND('5. Wage &amp; FTE Reductions'!AZ159 &lt;&gt; "", D155 &lt;&gt; ""),'5. Wage &amp; FTE Reductions'!AZ159, "")</f>
        <v/>
      </c>
      <c r="E156" s="167" t="str">
        <f>IF('2.Census &amp; Reference Benchmarks'!T159 = "", "",'2.Census &amp; Reference Benchmarks'!T159)</f>
        <v/>
      </c>
    </row>
    <row r="157" spans="1:5" x14ac:dyDescent="0.25">
      <c r="A157" s="51" t="str">
        <f>IF('2.Census &amp; Reference Benchmarks'!E160&lt;&gt;"",_xlfn.CONCAT('2.Census &amp; Reference Benchmarks'!E160," ",'2.Census &amp; Reference Benchmarks'!F160), "")</f>
        <v/>
      </c>
      <c r="B157" s="168" t="str">
        <f>IF('2.Census &amp; Reference Benchmarks'!D160 &lt;&gt; "", '2.Census &amp; Reference Benchmarks'!D160,"")</f>
        <v/>
      </c>
      <c r="C157" s="2">
        <f>IFERROR(MIN( 46154,IF(AND('5. Wage &amp; FTE Reductions'!S160 &lt;&gt; "",C156 &lt;&gt; ""),'5. Wage &amp; FTE Reductions'!S160, "")),"")</f>
        <v>0</v>
      </c>
      <c r="D157" s="4" t="str">
        <f>IF(AND('5. Wage &amp; FTE Reductions'!AZ160 &lt;&gt; "", D156 &lt;&gt; ""),'5. Wage &amp; FTE Reductions'!AZ160, "")</f>
        <v/>
      </c>
      <c r="E157" s="167" t="str">
        <f>IF('2.Census &amp; Reference Benchmarks'!T160 = "", "",'2.Census &amp; Reference Benchmarks'!T160)</f>
        <v/>
      </c>
    </row>
    <row r="158" spans="1:5" x14ac:dyDescent="0.25">
      <c r="A158" s="51" t="str">
        <f>IF('2.Census &amp; Reference Benchmarks'!E161&lt;&gt;"",_xlfn.CONCAT('2.Census &amp; Reference Benchmarks'!E161," ",'2.Census &amp; Reference Benchmarks'!F161), "")</f>
        <v/>
      </c>
      <c r="B158" s="168" t="str">
        <f>IF('2.Census &amp; Reference Benchmarks'!D161 &lt;&gt; "", '2.Census &amp; Reference Benchmarks'!D161,"")</f>
        <v/>
      </c>
      <c r="C158" s="2">
        <f>IFERROR(MIN( 46154,IF(AND('5. Wage &amp; FTE Reductions'!S161 &lt;&gt; "",C157 &lt;&gt; ""),'5. Wage &amp; FTE Reductions'!S161, "")),"")</f>
        <v>0</v>
      </c>
      <c r="D158" s="4" t="str">
        <f>IF(AND('5. Wage &amp; FTE Reductions'!AZ161 &lt;&gt; "", D157 &lt;&gt; ""),'5. Wage &amp; FTE Reductions'!AZ161, "")</f>
        <v/>
      </c>
      <c r="E158" s="167" t="str">
        <f>IF('2.Census &amp; Reference Benchmarks'!T161 = "", "",'2.Census &amp; Reference Benchmarks'!T161)</f>
        <v/>
      </c>
    </row>
    <row r="159" spans="1:5" x14ac:dyDescent="0.25">
      <c r="A159" s="51" t="str">
        <f>IF('2.Census &amp; Reference Benchmarks'!E162&lt;&gt;"",_xlfn.CONCAT('2.Census &amp; Reference Benchmarks'!E162," ",'2.Census &amp; Reference Benchmarks'!F162), "")</f>
        <v/>
      </c>
      <c r="B159" s="168" t="str">
        <f>IF('2.Census &amp; Reference Benchmarks'!D162 &lt;&gt; "", '2.Census &amp; Reference Benchmarks'!D162,"")</f>
        <v/>
      </c>
      <c r="C159" s="2">
        <f>IFERROR(MIN( 46154,IF(AND('5. Wage &amp; FTE Reductions'!S162 &lt;&gt; "",C158 &lt;&gt; ""),'5. Wage &amp; FTE Reductions'!S162, "")),"")</f>
        <v>0</v>
      </c>
      <c r="D159" s="4" t="str">
        <f>IF(AND('5. Wage &amp; FTE Reductions'!AZ162 &lt;&gt; "", D158 &lt;&gt; ""),'5. Wage &amp; FTE Reductions'!AZ162, "")</f>
        <v/>
      </c>
      <c r="E159" s="167" t="str">
        <f>IF('2.Census &amp; Reference Benchmarks'!T162 = "", "",'2.Census &amp; Reference Benchmarks'!T162)</f>
        <v/>
      </c>
    </row>
    <row r="160" spans="1:5" x14ac:dyDescent="0.25">
      <c r="A160" s="51" t="str">
        <f>IF('2.Census &amp; Reference Benchmarks'!E163&lt;&gt;"",_xlfn.CONCAT('2.Census &amp; Reference Benchmarks'!E163," ",'2.Census &amp; Reference Benchmarks'!F163), "")</f>
        <v/>
      </c>
      <c r="B160" s="168" t="str">
        <f>IF('2.Census &amp; Reference Benchmarks'!D163 &lt;&gt; "", '2.Census &amp; Reference Benchmarks'!D163,"")</f>
        <v/>
      </c>
      <c r="C160" s="2">
        <f>IFERROR(MIN( 46154,IF(AND('5. Wage &amp; FTE Reductions'!S163 &lt;&gt; "",C159 &lt;&gt; ""),'5. Wage &amp; FTE Reductions'!S163, "")),"")</f>
        <v>0</v>
      </c>
      <c r="D160" s="4" t="str">
        <f>IF(AND('5. Wage &amp; FTE Reductions'!AZ163 &lt;&gt; "", D159 &lt;&gt; ""),'5. Wage &amp; FTE Reductions'!AZ163, "")</f>
        <v/>
      </c>
      <c r="E160" s="167" t="str">
        <f>IF('2.Census &amp; Reference Benchmarks'!T163 = "", "",'2.Census &amp; Reference Benchmarks'!T163)</f>
        <v/>
      </c>
    </row>
    <row r="161" spans="1:5" x14ac:dyDescent="0.25">
      <c r="A161" s="51" t="str">
        <f>IF('2.Census &amp; Reference Benchmarks'!E164&lt;&gt;"",_xlfn.CONCAT('2.Census &amp; Reference Benchmarks'!E164," ",'2.Census &amp; Reference Benchmarks'!F164), "")</f>
        <v/>
      </c>
      <c r="B161" s="168" t="str">
        <f>IF('2.Census &amp; Reference Benchmarks'!D164 &lt;&gt; "", '2.Census &amp; Reference Benchmarks'!D164,"")</f>
        <v/>
      </c>
      <c r="C161" s="2">
        <f>IFERROR(MIN( 46154,IF(AND('5. Wage &amp; FTE Reductions'!S164 &lt;&gt; "",C160 &lt;&gt; ""),'5. Wage &amp; FTE Reductions'!S164, "")),"")</f>
        <v>0</v>
      </c>
      <c r="D161" s="4" t="str">
        <f>IF(AND('5. Wage &amp; FTE Reductions'!AZ164 &lt;&gt; "", D160 &lt;&gt; ""),'5. Wage &amp; FTE Reductions'!AZ164, "")</f>
        <v/>
      </c>
      <c r="E161" s="167" t="str">
        <f>IF('2.Census &amp; Reference Benchmarks'!T164 = "", "",'2.Census &amp; Reference Benchmarks'!T164)</f>
        <v/>
      </c>
    </row>
    <row r="162" spans="1:5" x14ac:dyDescent="0.25">
      <c r="A162" s="51" t="str">
        <f>IF('2.Census &amp; Reference Benchmarks'!E165&lt;&gt;"",_xlfn.CONCAT('2.Census &amp; Reference Benchmarks'!E165," ",'2.Census &amp; Reference Benchmarks'!F165), "")</f>
        <v/>
      </c>
      <c r="B162" s="168" t="str">
        <f>IF('2.Census &amp; Reference Benchmarks'!D165 &lt;&gt; "", '2.Census &amp; Reference Benchmarks'!D165,"")</f>
        <v/>
      </c>
      <c r="C162" s="2">
        <f>IFERROR(MIN( 46154,IF(AND('5. Wage &amp; FTE Reductions'!S165 &lt;&gt; "",C161 &lt;&gt; ""),'5. Wage &amp; FTE Reductions'!S165, "")),"")</f>
        <v>0</v>
      </c>
      <c r="D162" s="4" t="str">
        <f>IF(AND('5. Wage &amp; FTE Reductions'!AZ165 &lt;&gt; "", D161 &lt;&gt; ""),'5. Wage &amp; FTE Reductions'!AZ165, "")</f>
        <v/>
      </c>
      <c r="E162" s="167" t="str">
        <f>IF('2.Census &amp; Reference Benchmarks'!T165 = "", "",'2.Census &amp; Reference Benchmarks'!T165)</f>
        <v/>
      </c>
    </row>
    <row r="163" spans="1:5" x14ac:dyDescent="0.25">
      <c r="A163" s="51" t="str">
        <f>IF('2.Census &amp; Reference Benchmarks'!E166&lt;&gt;"",_xlfn.CONCAT('2.Census &amp; Reference Benchmarks'!E166," ",'2.Census &amp; Reference Benchmarks'!F166), "")</f>
        <v/>
      </c>
      <c r="B163" s="168" t="str">
        <f>IF('2.Census &amp; Reference Benchmarks'!D166 &lt;&gt; "", '2.Census &amp; Reference Benchmarks'!D166,"")</f>
        <v/>
      </c>
      <c r="C163" s="2">
        <f>IFERROR(MIN( 46154,IF(AND('5. Wage &amp; FTE Reductions'!S166 &lt;&gt; "",C162 &lt;&gt; ""),'5. Wage &amp; FTE Reductions'!S166, "")),"")</f>
        <v>0</v>
      </c>
      <c r="D163" s="4" t="str">
        <f>IF(AND('5. Wage &amp; FTE Reductions'!AZ166 &lt;&gt; "", D162 &lt;&gt; ""),'5. Wage &amp; FTE Reductions'!AZ166, "")</f>
        <v/>
      </c>
      <c r="E163" s="167" t="str">
        <f>IF('2.Census &amp; Reference Benchmarks'!T166 = "", "",'2.Census &amp; Reference Benchmarks'!T166)</f>
        <v/>
      </c>
    </row>
    <row r="164" spans="1:5" x14ac:dyDescent="0.25">
      <c r="A164" s="51" t="str">
        <f>IF('2.Census &amp; Reference Benchmarks'!E167&lt;&gt;"",_xlfn.CONCAT('2.Census &amp; Reference Benchmarks'!E167," ",'2.Census &amp; Reference Benchmarks'!F167), "")</f>
        <v/>
      </c>
      <c r="B164" s="168" t="str">
        <f>IF('2.Census &amp; Reference Benchmarks'!D167 &lt;&gt; "", '2.Census &amp; Reference Benchmarks'!D167,"")</f>
        <v/>
      </c>
      <c r="C164" s="2">
        <f>IFERROR(MIN( 46154,IF(AND('5. Wage &amp; FTE Reductions'!S167 &lt;&gt; "",C163 &lt;&gt; ""),'5. Wage &amp; FTE Reductions'!S167, "")),"")</f>
        <v>0</v>
      </c>
      <c r="D164" s="4" t="str">
        <f>IF(AND('5. Wage &amp; FTE Reductions'!AZ167 &lt;&gt; "", D163 &lt;&gt; ""),'5. Wage &amp; FTE Reductions'!AZ167, "")</f>
        <v/>
      </c>
      <c r="E164" s="167" t="str">
        <f>IF('2.Census &amp; Reference Benchmarks'!T167 = "", "",'2.Census &amp; Reference Benchmarks'!T167)</f>
        <v/>
      </c>
    </row>
    <row r="165" spans="1:5" x14ac:dyDescent="0.25">
      <c r="A165" s="51" t="str">
        <f>IF('2.Census &amp; Reference Benchmarks'!E168&lt;&gt;"",_xlfn.CONCAT('2.Census &amp; Reference Benchmarks'!E168," ",'2.Census &amp; Reference Benchmarks'!F168), "")</f>
        <v/>
      </c>
      <c r="B165" s="168" t="str">
        <f>IF('2.Census &amp; Reference Benchmarks'!D168 &lt;&gt; "", '2.Census &amp; Reference Benchmarks'!D168,"")</f>
        <v/>
      </c>
      <c r="C165" s="2">
        <f>IFERROR(MIN( 46154,IF(AND('5. Wage &amp; FTE Reductions'!S168 &lt;&gt; "",C164 &lt;&gt; ""),'5. Wage &amp; FTE Reductions'!S168, "")),"")</f>
        <v>0</v>
      </c>
      <c r="D165" s="4" t="str">
        <f>IF(AND('5. Wage &amp; FTE Reductions'!AZ168 &lt;&gt; "", D164 &lt;&gt; ""),'5. Wage &amp; FTE Reductions'!AZ168, "")</f>
        <v/>
      </c>
      <c r="E165" s="167" t="str">
        <f>IF('2.Census &amp; Reference Benchmarks'!T168 = "", "",'2.Census &amp; Reference Benchmarks'!T168)</f>
        <v/>
      </c>
    </row>
    <row r="166" spans="1:5" x14ac:dyDescent="0.25">
      <c r="A166" s="51" t="str">
        <f>IF('2.Census &amp; Reference Benchmarks'!E169&lt;&gt;"",_xlfn.CONCAT('2.Census &amp; Reference Benchmarks'!E169," ",'2.Census &amp; Reference Benchmarks'!F169), "")</f>
        <v/>
      </c>
      <c r="B166" s="168" t="str">
        <f>IF('2.Census &amp; Reference Benchmarks'!D169 &lt;&gt; "", '2.Census &amp; Reference Benchmarks'!D169,"")</f>
        <v/>
      </c>
      <c r="C166" s="2">
        <f>IFERROR(MIN( 46154,IF(AND('5. Wage &amp; FTE Reductions'!S169 &lt;&gt; "",C165 &lt;&gt; ""),'5. Wage &amp; FTE Reductions'!S169, "")),"")</f>
        <v>0</v>
      </c>
      <c r="D166" s="4" t="str">
        <f>IF(AND('5. Wage &amp; FTE Reductions'!AZ169 &lt;&gt; "", D165 &lt;&gt; ""),'5. Wage &amp; FTE Reductions'!AZ169, "")</f>
        <v/>
      </c>
      <c r="E166" s="167" t="str">
        <f>IF('2.Census &amp; Reference Benchmarks'!T169 = "", "",'2.Census &amp; Reference Benchmarks'!T169)</f>
        <v/>
      </c>
    </row>
    <row r="167" spans="1:5" x14ac:dyDescent="0.25">
      <c r="A167" s="51" t="str">
        <f>IF('2.Census &amp; Reference Benchmarks'!E170&lt;&gt;"",_xlfn.CONCAT('2.Census &amp; Reference Benchmarks'!E170," ",'2.Census &amp; Reference Benchmarks'!F170), "")</f>
        <v/>
      </c>
      <c r="B167" s="168" t="str">
        <f>IF('2.Census &amp; Reference Benchmarks'!D170 &lt;&gt; "", '2.Census &amp; Reference Benchmarks'!D170,"")</f>
        <v/>
      </c>
      <c r="C167" s="2">
        <f>IFERROR(MIN( 46154,IF(AND('5. Wage &amp; FTE Reductions'!S170 &lt;&gt; "",C166 &lt;&gt; ""),'5. Wage &amp; FTE Reductions'!S170, "")),"")</f>
        <v>0</v>
      </c>
      <c r="D167" s="4" t="str">
        <f>IF(AND('5. Wage &amp; FTE Reductions'!AZ170 &lt;&gt; "", D166 &lt;&gt; ""),'5. Wage &amp; FTE Reductions'!AZ170, "")</f>
        <v/>
      </c>
      <c r="E167" s="167" t="str">
        <f>IF('2.Census &amp; Reference Benchmarks'!T170 = "", "",'2.Census &amp; Reference Benchmarks'!T170)</f>
        <v/>
      </c>
    </row>
    <row r="168" spans="1:5" x14ac:dyDescent="0.25">
      <c r="A168" s="51" t="str">
        <f>IF('2.Census &amp; Reference Benchmarks'!E171&lt;&gt;"",_xlfn.CONCAT('2.Census &amp; Reference Benchmarks'!E171," ",'2.Census &amp; Reference Benchmarks'!F171), "")</f>
        <v/>
      </c>
      <c r="B168" s="168" t="str">
        <f>IF('2.Census &amp; Reference Benchmarks'!D171 &lt;&gt; "", '2.Census &amp; Reference Benchmarks'!D171,"")</f>
        <v/>
      </c>
      <c r="C168" s="2">
        <f>IFERROR(MIN( 46154,IF(AND('5. Wage &amp; FTE Reductions'!S171 &lt;&gt; "",C167 &lt;&gt; ""),'5. Wage &amp; FTE Reductions'!S171, "")),"")</f>
        <v>0</v>
      </c>
      <c r="D168" s="4" t="str">
        <f>IF(AND('5. Wage &amp; FTE Reductions'!AZ171 &lt;&gt; "", D167 &lt;&gt; ""),'5. Wage &amp; FTE Reductions'!AZ171, "")</f>
        <v/>
      </c>
      <c r="E168" s="167" t="str">
        <f>IF('2.Census &amp; Reference Benchmarks'!T171 = "", "",'2.Census &amp; Reference Benchmarks'!T171)</f>
        <v/>
      </c>
    </row>
    <row r="169" spans="1:5" x14ac:dyDescent="0.25">
      <c r="A169" s="51" t="str">
        <f>IF('2.Census &amp; Reference Benchmarks'!E172&lt;&gt;"",_xlfn.CONCAT('2.Census &amp; Reference Benchmarks'!E172," ",'2.Census &amp; Reference Benchmarks'!F172), "")</f>
        <v/>
      </c>
      <c r="B169" s="168" t="str">
        <f>IF('2.Census &amp; Reference Benchmarks'!D172 &lt;&gt; "", '2.Census &amp; Reference Benchmarks'!D172,"")</f>
        <v/>
      </c>
      <c r="C169" s="2">
        <f>IFERROR(MIN( 46154,IF(AND('5. Wage &amp; FTE Reductions'!S172 &lt;&gt; "",C168 &lt;&gt; ""),'5. Wage &amp; FTE Reductions'!S172, "")),"")</f>
        <v>0</v>
      </c>
      <c r="D169" s="4" t="str">
        <f>IF(AND('5. Wage &amp; FTE Reductions'!AZ172 &lt;&gt; "", D168 &lt;&gt; ""),'5. Wage &amp; FTE Reductions'!AZ172, "")</f>
        <v/>
      </c>
      <c r="E169" s="167" t="str">
        <f>IF('2.Census &amp; Reference Benchmarks'!T172 = "", "",'2.Census &amp; Reference Benchmarks'!T172)</f>
        <v/>
      </c>
    </row>
    <row r="170" spans="1:5" x14ac:dyDescent="0.25">
      <c r="A170" s="51" t="str">
        <f>IF('2.Census &amp; Reference Benchmarks'!E173&lt;&gt;"",_xlfn.CONCAT('2.Census &amp; Reference Benchmarks'!E173," ",'2.Census &amp; Reference Benchmarks'!F173), "")</f>
        <v/>
      </c>
      <c r="B170" s="168" t="str">
        <f>IF('2.Census &amp; Reference Benchmarks'!D173 &lt;&gt; "", '2.Census &amp; Reference Benchmarks'!D173,"")</f>
        <v/>
      </c>
      <c r="C170" s="2">
        <f>IFERROR(MIN( 46154,IF(AND('5. Wage &amp; FTE Reductions'!S173 &lt;&gt; "",C169 &lt;&gt; ""),'5. Wage &amp; FTE Reductions'!S173, "")),"")</f>
        <v>0</v>
      </c>
      <c r="D170" s="4" t="str">
        <f>IF(AND('5. Wage &amp; FTE Reductions'!AZ173 &lt;&gt; "", D169 &lt;&gt; ""),'5. Wage &amp; FTE Reductions'!AZ173, "")</f>
        <v/>
      </c>
      <c r="E170" s="167" t="str">
        <f>IF('2.Census &amp; Reference Benchmarks'!T173 = "", "",'2.Census &amp; Reference Benchmarks'!T173)</f>
        <v/>
      </c>
    </row>
    <row r="171" spans="1:5" x14ac:dyDescent="0.25">
      <c r="A171" s="51" t="str">
        <f>IF('2.Census &amp; Reference Benchmarks'!E174&lt;&gt;"",_xlfn.CONCAT('2.Census &amp; Reference Benchmarks'!E174," ",'2.Census &amp; Reference Benchmarks'!F174), "")</f>
        <v/>
      </c>
      <c r="B171" s="168" t="str">
        <f>IF('2.Census &amp; Reference Benchmarks'!D174 &lt;&gt; "", '2.Census &amp; Reference Benchmarks'!D174,"")</f>
        <v/>
      </c>
      <c r="C171" s="2">
        <f>IFERROR(MIN( 46154,IF(AND('5. Wage &amp; FTE Reductions'!S174 &lt;&gt; "",C170 &lt;&gt; ""),'5. Wage &amp; FTE Reductions'!S174, "")),"")</f>
        <v>0</v>
      </c>
      <c r="D171" s="4" t="str">
        <f>IF(AND('5. Wage &amp; FTE Reductions'!AZ174 &lt;&gt; "", D170 &lt;&gt; ""),'5. Wage &amp; FTE Reductions'!AZ174, "")</f>
        <v/>
      </c>
      <c r="E171" s="167" t="str">
        <f>IF('2.Census &amp; Reference Benchmarks'!T174 = "", "",'2.Census &amp; Reference Benchmarks'!T174)</f>
        <v/>
      </c>
    </row>
    <row r="172" spans="1:5" x14ac:dyDescent="0.25">
      <c r="A172" s="51" t="str">
        <f>IF('2.Census &amp; Reference Benchmarks'!E175&lt;&gt;"",_xlfn.CONCAT('2.Census &amp; Reference Benchmarks'!E175," ",'2.Census &amp; Reference Benchmarks'!F175), "")</f>
        <v/>
      </c>
      <c r="B172" s="168" t="str">
        <f>IF('2.Census &amp; Reference Benchmarks'!D175 &lt;&gt; "", '2.Census &amp; Reference Benchmarks'!D175,"")</f>
        <v/>
      </c>
      <c r="C172" s="2">
        <f>IFERROR(MIN( 46154,IF(AND('5. Wage &amp; FTE Reductions'!S175 &lt;&gt; "",C171 &lt;&gt; ""),'5. Wage &amp; FTE Reductions'!S175, "")),"")</f>
        <v>0</v>
      </c>
      <c r="D172" s="4" t="str">
        <f>IF(AND('5. Wage &amp; FTE Reductions'!AZ175 &lt;&gt; "", D171 &lt;&gt; ""),'5. Wage &amp; FTE Reductions'!AZ175, "")</f>
        <v/>
      </c>
      <c r="E172" s="167" t="str">
        <f>IF('2.Census &amp; Reference Benchmarks'!T175 = "", "",'2.Census &amp; Reference Benchmarks'!T175)</f>
        <v/>
      </c>
    </row>
    <row r="173" spans="1:5" x14ac:dyDescent="0.25">
      <c r="A173" s="51" t="str">
        <f>IF('2.Census &amp; Reference Benchmarks'!E176&lt;&gt;"",_xlfn.CONCAT('2.Census &amp; Reference Benchmarks'!E176," ",'2.Census &amp; Reference Benchmarks'!F176), "")</f>
        <v/>
      </c>
      <c r="B173" s="168" t="str">
        <f>IF('2.Census &amp; Reference Benchmarks'!D176 &lt;&gt; "", '2.Census &amp; Reference Benchmarks'!D176,"")</f>
        <v/>
      </c>
      <c r="C173" s="2">
        <f>IFERROR(MIN( 46154,IF(AND('5. Wage &amp; FTE Reductions'!S176 &lt;&gt; "",C172 &lt;&gt; ""),'5. Wage &amp; FTE Reductions'!S176, "")),"")</f>
        <v>0</v>
      </c>
      <c r="D173" s="4" t="str">
        <f>IF(AND('5. Wage &amp; FTE Reductions'!AZ176 &lt;&gt; "", D172 &lt;&gt; ""),'5. Wage &amp; FTE Reductions'!AZ176, "")</f>
        <v/>
      </c>
      <c r="E173" s="167" t="str">
        <f>IF('2.Census &amp; Reference Benchmarks'!T176 = "", "",'2.Census &amp; Reference Benchmarks'!T176)</f>
        <v/>
      </c>
    </row>
    <row r="174" spans="1:5" x14ac:dyDescent="0.25">
      <c r="A174" s="51" t="str">
        <f>IF('2.Census &amp; Reference Benchmarks'!E177&lt;&gt;"",_xlfn.CONCAT('2.Census &amp; Reference Benchmarks'!E177," ",'2.Census &amp; Reference Benchmarks'!F177), "")</f>
        <v/>
      </c>
      <c r="B174" s="168" t="str">
        <f>IF('2.Census &amp; Reference Benchmarks'!D177 &lt;&gt; "", '2.Census &amp; Reference Benchmarks'!D177,"")</f>
        <v/>
      </c>
      <c r="C174" s="2">
        <f>IFERROR(MIN( 46154,IF(AND('5. Wage &amp; FTE Reductions'!S177 &lt;&gt; "",C173 &lt;&gt; ""),'5. Wage &amp; FTE Reductions'!S177, "")),"")</f>
        <v>0</v>
      </c>
      <c r="D174" s="4" t="str">
        <f>IF(AND('5. Wage &amp; FTE Reductions'!AZ177 &lt;&gt; "", D173 &lt;&gt; ""),'5. Wage &amp; FTE Reductions'!AZ177, "")</f>
        <v/>
      </c>
      <c r="E174" s="167" t="str">
        <f>IF('2.Census &amp; Reference Benchmarks'!T177 = "", "",'2.Census &amp; Reference Benchmarks'!T177)</f>
        <v/>
      </c>
    </row>
    <row r="175" spans="1:5" x14ac:dyDescent="0.25">
      <c r="A175" s="51" t="str">
        <f>IF('2.Census &amp; Reference Benchmarks'!E178&lt;&gt;"",_xlfn.CONCAT('2.Census &amp; Reference Benchmarks'!E178," ",'2.Census &amp; Reference Benchmarks'!F178), "")</f>
        <v/>
      </c>
      <c r="B175" s="168" t="str">
        <f>IF('2.Census &amp; Reference Benchmarks'!D178 &lt;&gt; "", '2.Census &amp; Reference Benchmarks'!D178,"")</f>
        <v/>
      </c>
      <c r="C175" s="2">
        <f>IFERROR(MIN( 46154,IF(AND('5. Wage &amp; FTE Reductions'!S178 &lt;&gt; "",C174 &lt;&gt; ""),'5. Wage &amp; FTE Reductions'!S178, "")),"")</f>
        <v>0</v>
      </c>
      <c r="D175" s="4" t="str">
        <f>IF(AND('5. Wage &amp; FTE Reductions'!AZ178 &lt;&gt; "", D174 &lt;&gt; ""),'5. Wage &amp; FTE Reductions'!AZ178, "")</f>
        <v/>
      </c>
      <c r="E175" s="167" t="str">
        <f>IF('2.Census &amp; Reference Benchmarks'!T178 = "", "",'2.Census &amp; Reference Benchmarks'!T178)</f>
        <v/>
      </c>
    </row>
    <row r="176" spans="1:5" x14ac:dyDescent="0.25">
      <c r="A176" s="51" t="str">
        <f>IF('2.Census &amp; Reference Benchmarks'!E179&lt;&gt;"",_xlfn.CONCAT('2.Census &amp; Reference Benchmarks'!E179," ",'2.Census &amp; Reference Benchmarks'!F179), "")</f>
        <v/>
      </c>
      <c r="B176" s="168" t="str">
        <f>IF('2.Census &amp; Reference Benchmarks'!D179 &lt;&gt; "", '2.Census &amp; Reference Benchmarks'!D179,"")</f>
        <v/>
      </c>
      <c r="C176" s="2">
        <f>IFERROR(MIN( 46154,IF(AND('5. Wage &amp; FTE Reductions'!S179 &lt;&gt; "",C175 &lt;&gt; ""),'5. Wage &amp; FTE Reductions'!S179, "")),"")</f>
        <v>0</v>
      </c>
      <c r="D176" s="4" t="str">
        <f>IF(AND('5. Wage &amp; FTE Reductions'!AZ179 &lt;&gt; "", D175 &lt;&gt; ""),'5. Wage &amp; FTE Reductions'!AZ179, "")</f>
        <v/>
      </c>
      <c r="E176" s="167" t="str">
        <f>IF('2.Census &amp; Reference Benchmarks'!T179 = "", "",'2.Census &amp; Reference Benchmarks'!T179)</f>
        <v/>
      </c>
    </row>
    <row r="177" spans="1:5" x14ac:dyDescent="0.25">
      <c r="A177" s="51" t="str">
        <f>IF('2.Census &amp; Reference Benchmarks'!E180&lt;&gt;"",_xlfn.CONCAT('2.Census &amp; Reference Benchmarks'!E180," ",'2.Census &amp; Reference Benchmarks'!F180), "")</f>
        <v/>
      </c>
      <c r="B177" s="168" t="str">
        <f>IF('2.Census &amp; Reference Benchmarks'!D180 &lt;&gt; "", '2.Census &amp; Reference Benchmarks'!D180,"")</f>
        <v/>
      </c>
      <c r="C177" s="2">
        <f>IFERROR(MIN( 46154,IF(AND('5. Wage &amp; FTE Reductions'!S180 &lt;&gt; "",C176 &lt;&gt; ""),'5. Wage &amp; FTE Reductions'!S180, "")),"")</f>
        <v>0</v>
      </c>
      <c r="D177" s="4" t="str">
        <f>IF(AND('5. Wage &amp; FTE Reductions'!AZ180 &lt;&gt; "", D176 &lt;&gt; ""),'5. Wage &amp; FTE Reductions'!AZ180, "")</f>
        <v/>
      </c>
      <c r="E177" s="167" t="str">
        <f>IF('2.Census &amp; Reference Benchmarks'!T180 = "", "",'2.Census &amp; Reference Benchmarks'!T180)</f>
        <v/>
      </c>
    </row>
    <row r="178" spans="1:5" x14ac:dyDescent="0.25">
      <c r="A178" s="51" t="str">
        <f>IF('2.Census &amp; Reference Benchmarks'!E181&lt;&gt;"",_xlfn.CONCAT('2.Census &amp; Reference Benchmarks'!E181," ",'2.Census &amp; Reference Benchmarks'!F181), "")</f>
        <v/>
      </c>
      <c r="B178" s="168" t="str">
        <f>IF('2.Census &amp; Reference Benchmarks'!D181 &lt;&gt; "", '2.Census &amp; Reference Benchmarks'!D181,"")</f>
        <v/>
      </c>
      <c r="C178" s="2">
        <f>IFERROR(MIN( 46154,IF(AND('5. Wage &amp; FTE Reductions'!S181 &lt;&gt; "",C177 &lt;&gt; ""),'5. Wage &amp; FTE Reductions'!S181, "")),"")</f>
        <v>0</v>
      </c>
      <c r="D178" s="4" t="str">
        <f>IF(AND('5. Wage &amp; FTE Reductions'!AZ181 &lt;&gt; "", D177 &lt;&gt; ""),'5. Wage &amp; FTE Reductions'!AZ181, "")</f>
        <v/>
      </c>
      <c r="E178" s="167" t="str">
        <f>IF('2.Census &amp; Reference Benchmarks'!T181 = "", "",'2.Census &amp; Reference Benchmarks'!T181)</f>
        <v/>
      </c>
    </row>
    <row r="179" spans="1:5" x14ac:dyDescent="0.25">
      <c r="A179" s="51" t="str">
        <f>IF('2.Census &amp; Reference Benchmarks'!E182&lt;&gt;"",_xlfn.CONCAT('2.Census &amp; Reference Benchmarks'!E182," ",'2.Census &amp; Reference Benchmarks'!F182), "")</f>
        <v/>
      </c>
      <c r="B179" s="168" t="str">
        <f>IF('2.Census &amp; Reference Benchmarks'!D182 &lt;&gt; "", '2.Census &amp; Reference Benchmarks'!D182,"")</f>
        <v/>
      </c>
      <c r="C179" s="2">
        <f>IFERROR(MIN( 46154,IF(AND('5. Wage &amp; FTE Reductions'!S182 &lt;&gt; "",C178 &lt;&gt; ""),'5. Wage &amp; FTE Reductions'!S182, "")),"")</f>
        <v>0</v>
      </c>
      <c r="D179" s="4" t="str">
        <f>IF(AND('5. Wage &amp; FTE Reductions'!AZ182 &lt;&gt; "", D178 &lt;&gt; ""),'5. Wage &amp; FTE Reductions'!AZ182, "")</f>
        <v/>
      </c>
      <c r="E179" s="167" t="str">
        <f>IF('2.Census &amp; Reference Benchmarks'!T182 = "", "",'2.Census &amp; Reference Benchmarks'!T182)</f>
        <v/>
      </c>
    </row>
    <row r="180" spans="1:5" x14ac:dyDescent="0.25">
      <c r="A180" s="51" t="str">
        <f>IF('2.Census &amp; Reference Benchmarks'!E183&lt;&gt;"",_xlfn.CONCAT('2.Census &amp; Reference Benchmarks'!E183," ",'2.Census &amp; Reference Benchmarks'!F183), "")</f>
        <v/>
      </c>
      <c r="B180" s="168" t="str">
        <f>IF('2.Census &amp; Reference Benchmarks'!D183 &lt;&gt; "", '2.Census &amp; Reference Benchmarks'!D183,"")</f>
        <v/>
      </c>
      <c r="C180" s="2">
        <f>IFERROR(MIN( 46154,IF(AND('5. Wage &amp; FTE Reductions'!S183 &lt;&gt; "",C179 &lt;&gt; ""),'5. Wage &amp; FTE Reductions'!S183, "")),"")</f>
        <v>0</v>
      </c>
      <c r="D180" s="4" t="str">
        <f>IF(AND('5. Wage &amp; FTE Reductions'!AZ183 &lt;&gt; "", D179 &lt;&gt; ""),'5. Wage &amp; FTE Reductions'!AZ183, "")</f>
        <v/>
      </c>
      <c r="E180" s="167" t="str">
        <f>IF('2.Census &amp; Reference Benchmarks'!T183 = "", "",'2.Census &amp; Reference Benchmarks'!T183)</f>
        <v/>
      </c>
    </row>
    <row r="181" spans="1:5" x14ac:dyDescent="0.25">
      <c r="A181" s="51" t="str">
        <f>IF('2.Census &amp; Reference Benchmarks'!E184&lt;&gt;"",_xlfn.CONCAT('2.Census &amp; Reference Benchmarks'!E184," ",'2.Census &amp; Reference Benchmarks'!F184), "")</f>
        <v/>
      </c>
      <c r="B181" s="168" t="str">
        <f>IF('2.Census &amp; Reference Benchmarks'!D184 &lt;&gt; "", '2.Census &amp; Reference Benchmarks'!D184,"")</f>
        <v/>
      </c>
      <c r="C181" s="2">
        <f>IFERROR(MIN( 46154,IF(AND('5. Wage &amp; FTE Reductions'!S184 &lt;&gt; "",C180 &lt;&gt; ""),'5. Wage &amp; FTE Reductions'!S184, "")),"")</f>
        <v>0</v>
      </c>
      <c r="D181" s="4" t="str">
        <f>IF(AND('5. Wage &amp; FTE Reductions'!AZ184 &lt;&gt; "", D180 &lt;&gt; ""),'5. Wage &amp; FTE Reductions'!AZ184, "")</f>
        <v/>
      </c>
      <c r="E181" s="167" t="str">
        <f>IF('2.Census &amp; Reference Benchmarks'!T184 = "", "",'2.Census &amp; Reference Benchmarks'!T184)</f>
        <v/>
      </c>
    </row>
    <row r="182" spans="1:5" x14ac:dyDescent="0.25">
      <c r="A182" s="51" t="str">
        <f>IF('2.Census &amp; Reference Benchmarks'!E185&lt;&gt;"",_xlfn.CONCAT('2.Census &amp; Reference Benchmarks'!E185," ",'2.Census &amp; Reference Benchmarks'!F185), "")</f>
        <v/>
      </c>
      <c r="B182" s="168" t="str">
        <f>IF('2.Census &amp; Reference Benchmarks'!D185 &lt;&gt; "", '2.Census &amp; Reference Benchmarks'!D185,"")</f>
        <v/>
      </c>
      <c r="C182" s="2">
        <f>IFERROR(MIN( 46154,IF(AND('5. Wage &amp; FTE Reductions'!S185 &lt;&gt; "",C181 &lt;&gt; ""),'5. Wage &amp; FTE Reductions'!S185, "")),"")</f>
        <v>0</v>
      </c>
      <c r="D182" s="4" t="str">
        <f>IF(AND('5. Wage &amp; FTE Reductions'!AZ185 &lt;&gt; "", D181 &lt;&gt; ""),'5. Wage &amp; FTE Reductions'!AZ185, "")</f>
        <v/>
      </c>
      <c r="E182" s="167" t="str">
        <f>IF('2.Census &amp; Reference Benchmarks'!T185 = "", "",'2.Census &amp; Reference Benchmarks'!T185)</f>
        <v/>
      </c>
    </row>
    <row r="183" spans="1:5" x14ac:dyDescent="0.25">
      <c r="A183" s="51" t="str">
        <f>IF('2.Census &amp; Reference Benchmarks'!E186&lt;&gt;"",_xlfn.CONCAT('2.Census &amp; Reference Benchmarks'!E186," ",'2.Census &amp; Reference Benchmarks'!F186), "")</f>
        <v/>
      </c>
      <c r="B183" s="168" t="str">
        <f>IF('2.Census &amp; Reference Benchmarks'!D186 &lt;&gt; "", '2.Census &amp; Reference Benchmarks'!D186,"")</f>
        <v/>
      </c>
      <c r="C183" s="2">
        <f>IFERROR(MIN( 46154,IF(AND('5. Wage &amp; FTE Reductions'!S186 &lt;&gt; "",C182 &lt;&gt; ""),'5. Wage &amp; FTE Reductions'!S186, "")),"")</f>
        <v>0</v>
      </c>
      <c r="D183" s="4" t="str">
        <f>IF(AND('5. Wage &amp; FTE Reductions'!AZ186 &lt;&gt; "", D182 &lt;&gt; ""),'5. Wage &amp; FTE Reductions'!AZ186, "")</f>
        <v/>
      </c>
      <c r="E183" s="167" t="str">
        <f>IF('2.Census &amp; Reference Benchmarks'!T186 = "", "",'2.Census &amp; Reference Benchmarks'!T186)</f>
        <v/>
      </c>
    </row>
    <row r="184" spans="1:5" x14ac:dyDescent="0.25">
      <c r="A184" s="51" t="str">
        <f>IF('2.Census &amp; Reference Benchmarks'!E187&lt;&gt;"",_xlfn.CONCAT('2.Census &amp; Reference Benchmarks'!E187," ",'2.Census &amp; Reference Benchmarks'!F187), "")</f>
        <v/>
      </c>
      <c r="B184" s="168" t="str">
        <f>IF('2.Census &amp; Reference Benchmarks'!D187 &lt;&gt; "", '2.Census &amp; Reference Benchmarks'!D187,"")</f>
        <v/>
      </c>
      <c r="C184" s="2">
        <f>IFERROR(MIN( 46154,IF(AND('5. Wage &amp; FTE Reductions'!S187 &lt;&gt; "",C183 &lt;&gt; ""),'5. Wage &amp; FTE Reductions'!S187, "")),"")</f>
        <v>0</v>
      </c>
      <c r="D184" s="4" t="str">
        <f>IF(AND('5. Wage &amp; FTE Reductions'!AZ187 &lt;&gt; "", D183 &lt;&gt; ""),'5. Wage &amp; FTE Reductions'!AZ187, "")</f>
        <v/>
      </c>
      <c r="E184" s="167" t="str">
        <f>IF('2.Census &amp; Reference Benchmarks'!T187 = "", "",'2.Census &amp; Reference Benchmarks'!T187)</f>
        <v/>
      </c>
    </row>
    <row r="185" spans="1:5" x14ac:dyDescent="0.25">
      <c r="A185" s="51" t="str">
        <f>IF('2.Census &amp; Reference Benchmarks'!E188&lt;&gt;"",_xlfn.CONCAT('2.Census &amp; Reference Benchmarks'!E188," ",'2.Census &amp; Reference Benchmarks'!F188), "")</f>
        <v/>
      </c>
      <c r="B185" s="168" t="str">
        <f>IF('2.Census &amp; Reference Benchmarks'!D188 &lt;&gt; "", '2.Census &amp; Reference Benchmarks'!D188,"")</f>
        <v/>
      </c>
      <c r="C185" s="2">
        <f>IFERROR(MIN( 46154,IF(AND('5. Wage &amp; FTE Reductions'!S188 &lt;&gt; "",C184 &lt;&gt; ""),'5. Wage &amp; FTE Reductions'!S188, "")),"")</f>
        <v>0</v>
      </c>
      <c r="D185" s="4" t="str">
        <f>IF(AND('5. Wage &amp; FTE Reductions'!AZ188 &lt;&gt; "", D184 &lt;&gt; ""),'5. Wage &amp; FTE Reductions'!AZ188, "")</f>
        <v/>
      </c>
      <c r="E185" s="167" t="str">
        <f>IF('2.Census &amp; Reference Benchmarks'!T188 = "", "",'2.Census &amp; Reference Benchmarks'!T188)</f>
        <v/>
      </c>
    </row>
    <row r="186" spans="1:5" x14ac:dyDescent="0.25">
      <c r="A186" s="51" t="str">
        <f>IF('2.Census &amp; Reference Benchmarks'!E189&lt;&gt;"",_xlfn.CONCAT('2.Census &amp; Reference Benchmarks'!E189," ",'2.Census &amp; Reference Benchmarks'!F189), "")</f>
        <v/>
      </c>
      <c r="B186" s="168" t="str">
        <f>IF('2.Census &amp; Reference Benchmarks'!D189 &lt;&gt; "", '2.Census &amp; Reference Benchmarks'!D189,"")</f>
        <v/>
      </c>
      <c r="C186" s="2">
        <f>IFERROR(MIN( 46154,IF(AND('5. Wage &amp; FTE Reductions'!S189 &lt;&gt; "",C185 &lt;&gt; ""),'5. Wage &amp; FTE Reductions'!S189, "")),"")</f>
        <v>0</v>
      </c>
      <c r="D186" s="4" t="str">
        <f>IF(AND('5. Wage &amp; FTE Reductions'!AZ189 &lt;&gt; "", D185 &lt;&gt; ""),'5. Wage &amp; FTE Reductions'!AZ189, "")</f>
        <v/>
      </c>
      <c r="E186" s="167" t="str">
        <f>IF('2.Census &amp; Reference Benchmarks'!T189 = "", "",'2.Census &amp; Reference Benchmarks'!T189)</f>
        <v/>
      </c>
    </row>
    <row r="187" spans="1:5" x14ac:dyDescent="0.25">
      <c r="A187" s="51" t="str">
        <f>IF('2.Census &amp; Reference Benchmarks'!E190&lt;&gt;"",_xlfn.CONCAT('2.Census &amp; Reference Benchmarks'!E190," ",'2.Census &amp; Reference Benchmarks'!F190), "")</f>
        <v/>
      </c>
      <c r="B187" s="168" t="str">
        <f>IF('2.Census &amp; Reference Benchmarks'!D190 &lt;&gt; "", '2.Census &amp; Reference Benchmarks'!D190,"")</f>
        <v/>
      </c>
      <c r="C187" s="2">
        <f>IFERROR(MIN( 46154,IF(AND('5. Wage &amp; FTE Reductions'!S190 &lt;&gt; "",C186 &lt;&gt; ""),'5. Wage &amp; FTE Reductions'!S190, "")),"")</f>
        <v>0</v>
      </c>
      <c r="D187" s="4" t="str">
        <f>IF(AND('5. Wage &amp; FTE Reductions'!AZ190 &lt;&gt; "", D186 &lt;&gt; ""),'5. Wage &amp; FTE Reductions'!AZ190, "")</f>
        <v/>
      </c>
      <c r="E187" s="167" t="str">
        <f>IF('2.Census &amp; Reference Benchmarks'!T190 = "", "",'2.Census &amp; Reference Benchmarks'!T190)</f>
        <v/>
      </c>
    </row>
    <row r="188" spans="1:5" x14ac:dyDescent="0.25">
      <c r="A188" s="51" t="str">
        <f>IF('2.Census &amp; Reference Benchmarks'!E191&lt;&gt;"",_xlfn.CONCAT('2.Census &amp; Reference Benchmarks'!E191," ",'2.Census &amp; Reference Benchmarks'!F191), "")</f>
        <v/>
      </c>
      <c r="B188" s="168" t="str">
        <f>IF('2.Census &amp; Reference Benchmarks'!D191 &lt;&gt; "", '2.Census &amp; Reference Benchmarks'!D191,"")</f>
        <v/>
      </c>
      <c r="C188" s="2">
        <f>IFERROR(MIN( 46154,IF(AND('5. Wage &amp; FTE Reductions'!S191 &lt;&gt; "",C187 &lt;&gt; ""),'5. Wage &amp; FTE Reductions'!S191, "")),"")</f>
        <v>0</v>
      </c>
      <c r="D188" s="4" t="str">
        <f>IF(AND('5. Wage &amp; FTE Reductions'!AZ191 &lt;&gt; "", D187 &lt;&gt; ""),'5. Wage &amp; FTE Reductions'!AZ191, "")</f>
        <v/>
      </c>
      <c r="E188" s="167" t="str">
        <f>IF('2.Census &amp; Reference Benchmarks'!T191 = "", "",'2.Census &amp; Reference Benchmarks'!T191)</f>
        <v/>
      </c>
    </row>
    <row r="189" spans="1:5" x14ac:dyDescent="0.25">
      <c r="A189" s="51" t="str">
        <f>IF('2.Census &amp; Reference Benchmarks'!E192&lt;&gt;"",_xlfn.CONCAT('2.Census &amp; Reference Benchmarks'!E192," ",'2.Census &amp; Reference Benchmarks'!F192), "")</f>
        <v/>
      </c>
      <c r="B189" s="168" t="str">
        <f>IF('2.Census &amp; Reference Benchmarks'!D192 &lt;&gt; "", '2.Census &amp; Reference Benchmarks'!D192,"")</f>
        <v/>
      </c>
      <c r="C189" s="2">
        <f>IFERROR(MIN( 46154,IF(AND('5. Wage &amp; FTE Reductions'!S192 &lt;&gt; "",C188 &lt;&gt; ""),'5. Wage &amp; FTE Reductions'!S192, "")),"")</f>
        <v>0</v>
      </c>
      <c r="D189" s="4" t="str">
        <f>IF(AND('5. Wage &amp; FTE Reductions'!AZ192 &lt;&gt; "", D188 &lt;&gt; ""),'5. Wage &amp; FTE Reductions'!AZ192, "")</f>
        <v/>
      </c>
      <c r="E189" s="167" t="str">
        <f>IF('2.Census &amp; Reference Benchmarks'!T192 = "", "",'2.Census &amp; Reference Benchmarks'!T192)</f>
        <v/>
      </c>
    </row>
    <row r="190" spans="1:5" x14ac:dyDescent="0.25">
      <c r="A190" s="51" t="str">
        <f>IF('2.Census &amp; Reference Benchmarks'!E193&lt;&gt;"",_xlfn.CONCAT('2.Census &amp; Reference Benchmarks'!E193," ",'2.Census &amp; Reference Benchmarks'!F193), "")</f>
        <v/>
      </c>
      <c r="B190" s="168" t="str">
        <f>IF('2.Census &amp; Reference Benchmarks'!D193 &lt;&gt; "", '2.Census &amp; Reference Benchmarks'!D193,"")</f>
        <v/>
      </c>
      <c r="C190" s="2">
        <f>IFERROR(MIN( 46154,IF(AND('5. Wage &amp; FTE Reductions'!S193 &lt;&gt; "",C189 &lt;&gt; ""),'5. Wage &amp; FTE Reductions'!S193, "")),"")</f>
        <v>0</v>
      </c>
      <c r="D190" s="4" t="str">
        <f>IF(AND('5. Wage &amp; FTE Reductions'!AZ193 &lt;&gt; "", D189 &lt;&gt; ""),'5. Wage &amp; FTE Reductions'!AZ193, "")</f>
        <v/>
      </c>
      <c r="E190" s="167" t="str">
        <f>IF('2.Census &amp; Reference Benchmarks'!T193 = "", "",'2.Census &amp; Reference Benchmarks'!T193)</f>
        <v/>
      </c>
    </row>
    <row r="191" spans="1:5" x14ac:dyDescent="0.25">
      <c r="A191" s="51" t="str">
        <f>IF('2.Census &amp; Reference Benchmarks'!E194&lt;&gt;"",_xlfn.CONCAT('2.Census &amp; Reference Benchmarks'!E194," ",'2.Census &amp; Reference Benchmarks'!F194), "")</f>
        <v/>
      </c>
      <c r="B191" s="168" t="str">
        <f>IF('2.Census &amp; Reference Benchmarks'!D194 &lt;&gt; "", '2.Census &amp; Reference Benchmarks'!D194,"")</f>
        <v/>
      </c>
      <c r="C191" s="2">
        <f>IFERROR(MIN( 46154,IF(AND('5. Wage &amp; FTE Reductions'!S194 &lt;&gt; "",C190 &lt;&gt; ""),'5. Wage &amp; FTE Reductions'!S194, "")),"")</f>
        <v>0</v>
      </c>
      <c r="D191" s="4" t="str">
        <f>IF(AND('5. Wage &amp; FTE Reductions'!AZ194 &lt;&gt; "", D190 &lt;&gt; ""),'5. Wage &amp; FTE Reductions'!AZ194, "")</f>
        <v/>
      </c>
      <c r="E191" s="167" t="str">
        <f>IF('2.Census &amp; Reference Benchmarks'!T194 = "", "",'2.Census &amp; Reference Benchmarks'!T194)</f>
        <v/>
      </c>
    </row>
    <row r="192" spans="1:5" x14ac:dyDescent="0.25">
      <c r="A192" s="51" t="str">
        <f>IF('2.Census &amp; Reference Benchmarks'!E195&lt;&gt;"",_xlfn.CONCAT('2.Census &amp; Reference Benchmarks'!E195," ",'2.Census &amp; Reference Benchmarks'!F195), "")</f>
        <v/>
      </c>
      <c r="B192" s="168" t="str">
        <f>IF('2.Census &amp; Reference Benchmarks'!D195 &lt;&gt; "", '2.Census &amp; Reference Benchmarks'!D195,"")</f>
        <v/>
      </c>
      <c r="C192" s="2">
        <f>IFERROR(MIN( 46154,IF(AND('5. Wage &amp; FTE Reductions'!S195 &lt;&gt; "",C191 &lt;&gt; ""),'5. Wage &amp; FTE Reductions'!S195, "")),"")</f>
        <v>0</v>
      </c>
      <c r="D192" s="4" t="str">
        <f>IF(AND('5. Wage &amp; FTE Reductions'!AZ195 &lt;&gt; "", D191 &lt;&gt; ""),'5. Wage &amp; FTE Reductions'!AZ195, "")</f>
        <v/>
      </c>
      <c r="E192" s="167" t="str">
        <f>IF('2.Census &amp; Reference Benchmarks'!T195 = "", "",'2.Census &amp; Reference Benchmarks'!T195)</f>
        <v/>
      </c>
    </row>
    <row r="193" spans="1:5" x14ac:dyDescent="0.25">
      <c r="A193" s="51" t="str">
        <f>IF('2.Census &amp; Reference Benchmarks'!E196&lt;&gt;"",_xlfn.CONCAT('2.Census &amp; Reference Benchmarks'!E196," ",'2.Census &amp; Reference Benchmarks'!F196), "")</f>
        <v/>
      </c>
      <c r="B193" s="168" t="str">
        <f>IF('2.Census &amp; Reference Benchmarks'!D196 &lt;&gt; "", '2.Census &amp; Reference Benchmarks'!D196,"")</f>
        <v/>
      </c>
      <c r="C193" s="2">
        <f>IFERROR(MIN( 46154,IF(AND('5. Wage &amp; FTE Reductions'!S196 &lt;&gt; "",C192 &lt;&gt; ""),'5. Wage &amp; FTE Reductions'!S196, "")),"")</f>
        <v>0</v>
      </c>
      <c r="D193" s="4" t="str">
        <f>IF(AND('5. Wage &amp; FTE Reductions'!AZ196 &lt;&gt; "", D192 &lt;&gt; ""),'5. Wage &amp; FTE Reductions'!AZ196, "")</f>
        <v/>
      </c>
      <c r="E193" s="167" t="str">
        <f>IF('2.Census &amp; Reference Benchmarks'!T196 = "", "",'2.Census &amp; Reference Benchmarks'!T196)</f>
        <v/>
      </c>
    </row>
    <row r="194" spans="1:5" x14ac:dyDescent="0.25">
      <c r="A194" s="51" t="str">
        <f>IF('2.Census &amp; Reference Benchmarks'!E197&lt;&gt;"",_xlfn.CONCAT('2.Census &amp; Reference Benchmarks'!E197," ",'2.Census &amp; Reference Benchmarks'!F197), "")</f>
        <v/>
      </c>
      <c r="B194" s="168" t="str">
        <f>IF('2.Census &amp; Reference Benchmarks'!D197 &lt;&gt; "", '2.Census &amp; Reference Benchmarks'!D197,"")</f>
        <v/>
      </c>
      <c r="C194" s="2">
        <f>IFERROR(MIN( 46154,IF(AND('5. Wage &amp; FTE Reductions'!S197 &lt;&gt; "",C193 &lt;&gt; ""),'5. Wage &amp; FTE Reductions'!S197, "")),"")</f>
        <v>0</v>
      </c>
      <c r="D194" s="4" t="str">
        <f>IF(AND('5. Wage &amp; FTE Reductions'!AZ197 &lt;&gt; "", D193 &lt;&gt; ""),'5. Wage &amp; FTE Reductions'!AZ197, "")</f>
        <v/>
      </c>
      <c r="E194" s="167" t="str">
        <f>IF('2.Census &amp; Reference Benchmarks'!T197 = "", "",'2.Census &amp; Reference Benchmarks'!T197)</f>
        <v/>
      </c>
    </row>
    <row r="195" spans="1:5" x14ac:dyDescent="0.25">
      <c r="A195" s="51" t="str">
        <f>IF('2.Census &amp; Reference Benchmarks'!E198&lt;&gt;"",_xlfn.CONCAT('2.Census &amp; Reference Benchmarks'!E198," ",'2.Census &amp; Reference Benchmarks'!F198), "")</f>
        <v/>
      </c>
      <c r="B195" s="168" t="str">
        <f>IF('2.Census &amp; Reference Benchmarks'!D198 &lt;&gt; "", '2.Census &amp; Reference Benchmarks'!D198,"")</f>
        <v/>
      </c>
      <c r="C195" s="2">
        <f>IFERROR(MIN( 46154,IF(AND('5. Wage &amp; FTE Reductions'!S198 &lt;&gt; "",C194 &lt;&gt; ""),'5. Wage &amp; FTE Reductions'!S198, "")),"")</f>
        <v>0</v>
      </c>
      <c r="D195" s="4" t="str">
        <f>IF(AND('5. Wage &amp; FTE Reductions'!AZ198 &lt;&gt; "", D194 &lt;&gt; ""),'5. Wage &amp; FTE Reductions'!AZ198, "")</f>
        <v/>
      </c>
      <c r="E195" s="167" t="str">
        <f>IF('2.Census &amp; Reference Benchmarks'!T198 = "", "",'2.Census &amp; Reference Benchmarks'!T198)</f>
        <v/>
      </c>
    </row>
    <row r="196" spans="1:5" x14ac:dyDescent="0.25">
      <c r="A196" s="51" t="str">
        <f>IF('2.Census &amp; Reference Benchmarks'!E199&lt;&gt;"",_xlfn.CONCAT('2.Census &amp; Reference Benchmarks'!E199," ",'2.Census &amp; Reference Benchmarks'!F199), "")</f>
        <v/>
      </c>
      <c r="B196" s="168" t="str">
        <f>IF('2.Census &amp; Reference Benchmarks'!D199 &lt;&gt; "", '2.Census &amp; Reference Benchmarks'!D199,"")</f>
        <v/>
      </c>
      <c r="C196" s="2">
        <f>IFERROR(MIN( 46154,IF(AND('5. Wage &amp; FTE Reductions'!S199 &lt;&gt; "",C195 &lt;&gt; ""),'5. Wage &amp; FTE Reductions'!S199, "")),"")</f>
        <v>0</v>
      </c>
      <c r="D196" s="4" t="str">
        <f>IF(AND('5. Wage &amp; FTE Reductions'!AZ199 &lt;&gt; "", D195 &lt;&gt; ""),'5. Wage &amp; FTE Reductions'!AZ199, "")</f>
        <v/>
      </c>
      <c r="E196" s="167" t="str">
        <f>IF('2.Census &amp; Reference Benchmarks'!T199 = "", "",'2.Census &amp; Reference Benchmarks'!T199)</f>
        <v/>
      </c>
    </row>
    <row r="197" spans="1:5" x14ac:dyDescent="0.25">
      <c r="A197" s="51" t="str">
        <f>IF('2.Census &amp; Reference Benchmarks'!E200&lt;&gt;"",_xlfn.CONCAT('2.Census &amp; Reference Benchmarks'!E200," ",'2.Census &amp; Reference Benchmarks'!F200), "")</f>
        <v/>
      </c>
      <c r="B197" s="168" t="str">
        <f>IF('2.Census &amp; Reference Benchmarks'!D200 &lt;&gt; "", '2.Census &amp; Reference Benchmarks'!D200,"")</f>
        <v/>
      </c>
      <c r="C197" s="2">
        <f>IFERROR(MIN( 46154,IF(AND('5. Wage &amp; FTE Reductions'!S200 &lt;&gt; "",C196 &lt;&gt; ""),'5. Wage &amp; FTE Reductions'!S200, "")),"")</f>
        <v>0</v>
      </c>
      <c r="D197" s="4" t="str">
        <f>IF(AND('5. Wage &amp; FTE Reductions'!AZ200 &lt;&gt; "", D196 &lt;&gt; ""),'5. Wage &amp; FTE Reductions'!AZ200, "")</f>
        <v/>
      </c>
      <c r="E197" s="167" t="str">
        <f>IF('2.Census &amp; Reference Benchmarks'!T200 = "", "",'2.Census &amp; Reference Benchmarks'!T200)</f>
        <v/>
      </c>
    </row>
    <row r="198" spans="1:5" x14ac:dyDescent="0.25">
      <c r="A198" s="51" t="str">
        <f>IF('2.Census &amp; Reference Benchmarks'!E201&lt;&gt;"",_xlfn.CONCAT('2.Census &amp; Reference Benchmarks'!E201," ",'2.Census &amp; Reference Benchmarks'!F201), "")</f>
        <v/>
      </c>
      <c r="B198" s="168" t="str">
        <f>IF('2.Census &amp; Reference Benchmarks'!D201 &lt;&gt; "", '2.Census &amp; Reference Benchmarks'!D201,"")</f>
        <v/>
      </c>
      <c r="C198" s="2">
        <f>IFERROR(MIN( 46154,IF(AND('5. Wage &amp; FTE Reductions'!S201 &lt;&gt; "",C197 &lt;&gt; ""),'5. Wage &amp; FTE Reductions'!S201, "")),"")</f>
        <v>0</v>
      </c>
      <c r="D198" s="4" t="str">
        <f>IF(AND('5. Wage &amp; FTE Reductions'!AZ201 &lt;&gt; "", D197 &lt;&gt; ""),'5. Wage &amp; FTE Reductions'!AZ201, "")</f>
        <v/>
      </c>
      <c r="E198" s="167" t="str">
        <f>IF('2.Census &amp; Reference Benchmarks'!T201 = "", "",'2.Census &amp; Reference Benchmarks'!T201)</f>
        <v/>
      </c>
    </row>
    <row r="199" spans="1:5" x14ac:dyDescent="0.25">
      <c r="A199" s="51" t="str">
        <f>IF('2.Census &amp; Reference Benchmarks'!E202&lt;&gt;"",_xlfn.CONCAT('2.Census &amp; Reference Benchmarks'!E202," ",'2.Census &amp; Reference Benchmarks'!F202), "")</f>
        <v/>
      </c>
      <c r="B199" s="168" t="str">
        <f>IF('2.Census &amp; Reference Benchmarks'!D202 &lt;&gt; "", '2.Census &amp; Reference Benchmarks'!D202,"")</f>
        <v/>
      </c>
      <c r="C199" s="2">
        <f>IFERROR(MIN( 46154,IF(AND('5. Wage &amp; FTE Reductions'!S202 &lt;&gt; "",C198 &lt;&gt; ""),'5. Wage &amp; FTE Reductions'!S202, "")),"")</f>
        <v>0</v>
      </c>
      <c r="D199" s="4" t="str">
        <f>IF(AND('5. Wage &amp; FTE Reductions'!AZ202 &lt;&gt; "", D198 &lt;&gt; ""),'5. Wage &amp; FTE Reductions'!AZ202, "")</f>
        <v/>
      </c>
      <c r="E199" s="167" t="str">
        <f>IF('2.Census &amp; Reference Benchmarks'!T202 = "", "",'2.Census &amp; Reference Benchmarks'!T202)</f>
        <v/>
      </c>
    </row>
    <row r="200" spans="1:5" x14ac:dyDescent="0.25">
      <c r="A200" s="51" t="str">
        <f>IF('2.Census &amp; Reference Benchmarks'!E203&lt;&gt;"",_xlfn.CONCAT('2.Census &amp; Reference Benchmarks'!E203," ",'2.Census &amp; Reference Benchmarks'!F203), "")</f>
        <v/>
      </c>
      <c r="B200" s="168" t="str">
        <f>IF('2.Census &amp; Reference Benchmarks'!D203 &lt;&gt; "", '2.Census &amp; Reference Benchmarks'!D203,"")</f>
        <v/>
      </c>
      <c r="C200" s="2">
        <f>IFERROR(MIN( 46154,IF(AND('5. Wage &amp; FTE Reductions'!S203 &lt;&gt; "",C199 &lt;&gt; ""),'5. Wage &amp; FTE Reductions'!S203, "")),"")</f>
        <v>0</v>
      </c>
      <c r="D200" s="4" t="str">
        <f>IF(AND('5. Wage &amp; FTE Reductions'!AZ203 &lt;&gt; "", D199 &lt;&gt; ""),'5. Wage &amp; FTE Reductions'!AZ203, "")</f>
        <v/>
      </c>
      <c r="E200" s="167" t="str">
        <f>IF('2.Census &amp; Reference Benchmarks'!T203 = "", "",'2.Census &amp; Reference Benchmarks'!T203)</f>
        <v/>
      </c>
    </row>
    <row r="201" spans="1:5" x14ac:dyDescent="0.25">
      <c r="A201" s="51" t="str">
        <f>IF('2.Census &amp; Reference Benchmarks'!E204&lt;&gt;"",_xlfn.CONCAT('2.Census &amp; Reference Benchmarks'!E204," ",'2.Census &amp; Reference Benchmarks'!F204), "")</f>
        <v/>
      </c>
      <c r="B201" s="168" t="str">
        <f>IF('2.Census &amp; Reference Benchmarks'!D204 &lt;&gt; "", '2.Census &amp; Reference Benchmarks'!D204,"")</f>
        <v/>
      </c>
      <c r="C201" s="2">
        <f>IFERROR(MIN( 46154,IF(AND('5. Wage &amp; FTE Reductions'!S204 &lt;&gt; "",C200 &lt;&gt; ""),'5. Wage &amp; FTE Reductions'!S204, "")),"")</f>
        <v>0</v>
      </c>
      <c r="D201" s="4" t="str">
        <f>IF(AND('5. Wage &amp; FTE Reductions'!AZ204 &lt;&gt; "", D200 &lt;&gt; ""),'5. Wage &amp; FTE Reductions'!AZ204, "")</f>
        <v/>
      </c>
      <c r="E201" s="167" t="str">
        <f>IF('2.Census &amp; Reference Benchmarks'!T204 = "", "",'2.Census &amp; Reference Benchmarks'!T204)</f>
        <v/>
      </c>
    </row>
    <row r="202" spans="1:5" x14ac:dyDescent="0.25">
      <c r="A202" s="51" t="str">
        <f>IF('2.Census &amp; Reference Benchmarks'!E205&lt;&gt;"",_xlfn.CONCAT('2.Census &amp; Reference Benchmarks'!E205," ",'2.Census &amp; Reference Benchmarks'!F205), "")</f>
        <v/>
      </c>
      <c r="B202" s="168" t="str">
        <f>IF('2.Census &amp; Reference Benchmarks'!D205 &lt;&gt; "", '2.Census &amp; Reference Benchmarks'!D205,"")</f>
        <v/>
      </c>
      <c r="C202" s="2">
        <f>IFERROR(MIN( 46154,IF(AND('5. Wage &amp; FTE Reductions'!S205 &lt;&gt; "",C201 &lt;&gt; ""),'5. Wage &amp; FTE Reductions'!S205, "")),"")</f>
        <v>0</v>
      </c>
      <c r="D202" s="4" t="str">
        <f>IF(AND('5. Wage &amp; FTE Reductions'!AZ205 &lt;&gt; "", D201 &lt;&gt; ""),'5. Wage &amp; FTE Reductions'!AZ205, "")</f>
        <v/>
      </c>
      <c r="E202" s="167" t="str">
        <f>IF('2.Census &amp; Reference Benchmarks'!T205 = "", "",'2.Census &amp; Reference Benchmarks'!T205)</f>
        <v/>
      </c>
    </row>
    <row r="203" spans="1:5" x14ac:dyDescent="0.25">
      <c r="A203" s="51" t="str">
        <f>IF('2.Census &amp; Reference Benchmarks'!E206&lt;&gt;"",_xlfn.CONCAT('2.Census &amp; Reference Benchmarks'!E206," ",'2.Census &amp; Reference Benchmarks'!F206), "")</f>
        <v/>
      </c>
      <c r="B203" s="168" t="str">
        <f>IF('2.Census &amp; Reference Benchmarks'!D206 &lt;&gt; "", '2.Census &amp; Reference Benchmarks'!D206,"")</f>
        <v/>
      </c>
      <c r="C203" s="2">
        <f>IFERROR(MIN( 46154,IF(AND('5. Wage &amp; FTE Reductions'!S206 &lt;&gt; "",C202 &lt;&gt; ""),'5. Wage &amp; FTE Reductions'!S206, "")),"")</f>
        <v>0</v>
      </c>
      <c r="D203" s="4" t="str">
        <f>IF(AND('5. Wage &amp; FTE Reductions'!AZ206 &lt;&gt; "", D202 &lt;&gt; ""),'5. Wage &amp; FTE Reductions'!AZ206, "")</f>
        <v/>
      </c>
      <c r="E203" s="167" t="str">
        <f>IF('2.Census &amp; Reference Benchmarks'!T206 = "", "",'2.Census &amp; Reference Benchmarks'!T206)</f>
        <v/>
      </c>
    </row>
    <row r="204" spans="1:5" x14ac:dyDescent="0.25">
      <c r="A204" s="51" t="str">
        <f>IF('2.Census &amp; Reference Benchmarks'!E207&lt;&gt;"",_xlfn.CONCAT('2.Census &amp; Reference Benchmarks'!E207," ",'2.Census &amp; Reference Benchmarks'!F207), "")</f>
        <v/>
      </c>
      <c r="B204" s="168" t="str">
        <f>IF('2.Census &amp; Reference Benchmarks'!D207 &lt;&gt; "", '2.Census &amp; Reference Benchmarks'!D207,"")</f>
        <v/>
      </c>
      <c r="C204" s="2">
        <f>IFERROR(MIN( 46154,IF(AND('5. Wage &amp; FTE Reductions'!S207 &lt;&gt; "",C203 &lt;&gt; ""),'5. Wage &amp; FTE Reductions'!S207, "")),"")</f>
        <v>0</v>
      </c>
      <c r="D204" s="4" t="str">
        <f>IF(AND('5. Wage &amp; FTE Reductions'!AZ207 &lt;&gt; "", D203 &lt;&gt; ""),'5. Wage &amp; FTE Reductions'!AZ207, "")</f>
        <v/>
      </c>
      <c r="E204" s="167" t="str">
        <f>IF('2.Census &amp; Reference Benchmarks'!T207 = "", "",'2.Census &amp; Reference Benchmarks'!T207)</f>
        <v/>
      </c>
    </row>
    <row r="205" spans="1:5" x14ac:dyDescent="0.25">
      <c r="A205" s="51" t="str">
        <f>IF('2.Census &amp; Reference Benchmarks'!E208&lt;&gt;"",_xlfn.CONCAT('2.Census &amp; Reference Benchmarks'!E208," ",'2.Census &amp; Reference Benchmarks'!F208), "")</f>
        <v/>
      </c>
      <c r="B205" s="168" t="str">
        <f>IF('2.Census &amp; Reference Benchmarks'!D208 &lt;&gt; "", '2.Census &amp; Reference Benchmarks'!D208,"")</f>
        <v/>
      </c>
      <c r="C205" s="2">
        <f>IFERROR(MIN( 46154,IF(AND('5. Wage &amp; FTE Reductions'!S208 &lt;&gt; "",C204 &lt;&gt; ""),'5. Wage &amp; FTE Reductions'!S208, "")),"")</f>
        <v>0</v>
      </c>
      <c r="D205" s="4" t="str">
        <f>IF(AND('5. Wage &amp; FTE Reductions'!AZ208 &lt;&gt; "", D204 &lt;&gt; ""),'5. Wage &amp; FTE Reductions'!AZ208, "")</f>
        <v/>
      </c>
      <c r="E205" s="167" t="str">
        <f>IF('2.Census &amp; Reference Benchmarks'!T208 = "", "",'2.Census &amp; Reference Benchmarks'!T208)</f>
        <v/>
      </c>
    </row>
    <row r="206" spans="1:5" x14ac:dyDescent="0.25">
      <c r="A206" s="51" t="str">
        <f>IF('2.Census &amp; Reference Benchmarks'!E209&lt;&gt;"",_xlfn.CONCAT('2.Census &amp; Reference Benchmarks'!E209," ",'2.Census &amp; Reference Benchmarks'!F209), "")</f>
        <v/>
      </c>
      <c r="B206" s="168" t="str">
        <f>IF('2.Census &amp; Reference Benchmarks'!D209 &lt;&gt; "", '2.Census &amp; Reference Benchmarks'!D209,"")</f>
        <v/>
      </c>
      <c r="C206" s="2">
        <f>IFERROR(MIN( 46154,IF(AND('5. Wage &amp; FTE Reductions'!S209 &lt;&gt; "",C205 &lt;&gt; ""),'5. Wage &amp; FTE Reductions'!S209, "")),"")</f>
        <v>0</v>
      </c>
      <c r="D206" s="4" t="str">
        <f>IF(AND('5. Wage &amp; FTE Reductions'!AZ209 &lt;&gt; "", D205 &lt;&gt; ""),'5. Wage &amp; FTE Reductions'!AZ209, "")</f>
        <v/>
      </c>
      <c r="E206" s="167" t="str">
        <f>IF('2.Census &amp; Reference Benchmarks'!T209 = "", "",'2.Census &amp; Reference Benchmarks'!T209)</f>
        <v/>
      </c>
    </row>
    <row r="207" spans="1:5" x14ac:dyDescent="0.25">
      <c r="A207" s="51" t="str">
        <f>IF('2.Census &amp; Reference Benchmarks'!E210&lt;&gt;"",_xlfn.CONCAT('2.Census &amp; Reference Benchmarks'!E210," ",'2.Census &amp; Reference Benchmarks'!F210), "")</f>
        <v/>
      </c>
      <c r="B207" s="168" t="str">
        <f>IF('2.Census &amp; Reference Benchmarks'!D210 &lt;&gt; "", '2.Census &amp; Reference Benchmarks'!D210,"")</f>
        <v/>
      </c>
      <c r="C207" s="2">
        <f>IFERROR(MIN( 46154,IF(AND('5. Wage &amp; FTE Reductions'!S210 &lt;&gt; "",C206 &lt;&gt; ""),'5. Wage &amp; FTE Reductions'!S210, "")),"")</f>
        <v>0</v>
      </c>
      <c r="D207" s="4" t="str">
        <f>IF(AND('5. Wage &amp; FTE Reductions'!AZ210 &lt;&gt; "", D206 &lt;&gt; ""),'5. Wage &amp; FTE Reductions'!AZ210, "")</f>
        <v/>
      </c>
      <c r="E207" s="167" t="str">
        <f>IF('2.Census &amp; Reference Benchmarks'!T210 = "", "",'2.Census &amp; Reference Benchmarks'!T210)</f>
        <v/>
      </c>
    </row>
    <row r="208" spans="1:5" x14ac:dyDescent="0.25">
      <c r="A208" s="51" t="str">
        <f>IF('2.Census &amp; Reference Benchmarks'!E211&lt;&gt;"",_xlfn.CONCAT('2.Census &amp; Reference Benchmarks'!E211," ",'2.Census &amp; Reference Benchmarks'!F211), "")</f>
        <v/>
      </c>
      <c r="B208" s="168" t="str">
        <f>IF('2.Census &amp; Reference Benchmarks'!D211 &lt;&gt; "", '2.Census &amp; Reference Benchmarks'!D211,"")</f>
        <v/>
      </c>
      <c r="C208" s="2">
        <f>IFERROR(MIN( 46154,IF(AND('5. Wage &amp; FTE Reductions'!S211 &lt;&gt; "",C207 &lt;&gt; ""),'5. Wage &amp; FTE Reductions'!S211, "")),"")</f>
        <v>0</v>
      </c>
      <c r="D208" s="4" t="str">
        <f>IF(AND('5. Wage &amp; FTE Reductions'!AZ211 &lt;&gt; "", D207 &lt;&gt; ""),'5. Wage &amp; FTE Reductions'!AZ211, "")</f>
        <v/>
      </c>
      <c r="E208" s="167" t="str">
        <f>IF('2.Census &amp; Reference Benchmarks'!T211 = "", "",'2.Census &amp; Reference Benchmarks'!T211)</f>
        <v/>
      </c>
    </row>
    <row r="209" spans="1:5" x14ac:dyDescent="0.25">
      <c r="A209" s="51" t="str">
        <f>IF('2.Census &amp; Reference Benchmarks'!E212&lt;&gt;"",_xlfn.CONCAT('2.Census &amp; Reference Benchmarks'!E212," ",'2.Census &amp; Reference Benchmarks'!F212), "")</f>
        <v/>
      </c>
      <c r="B209" s="168" t="str">
        <f>IF('2.Census &amp; Reference Benchmarks'!D212 &lt;&gt; "", '2.Census &amp; Reference Benchmarks'!D212,"")</f>
        <v/>
      </c>
      <c r="C209" s="2">
        <f>IFERROR(MIN( 46154,IF(AND('5. Wage &amp; FTE Reductions'!S212 &lt;&gt; "",C208 &lt;&gt; ""),'5. Wage &amp; FTE Reductions'!S212, "")),"")</f>
        <v>0</v>
      </c>
      <c r="D209" s="4" t="str">
        <f>IF(AND('5. Wage &amp; FTE Reductions'!AZ212 &lt;&gt; "", D208 &lt;&gt; ""),'5. Wage &amp; FTE Reductions'!AZ212, "")</f>
        <v/>
      </c>
      <c r="E209" s="167" t="str">
        <f>IF('2.Census &amp; Reference Benchmarks'!T212 = "", "",'2.Census &amp; Reference Benchmarks'!T212)</f>
        <v/>
      </c>
    </row>
    <row r="210" spans="1:5" x14ac:dyDescent="0.25">
      <c r="A210" s="51" t="str">
        <f>IF('2.Census &amp; Reference Benchmarks'!E213&lt;&gt;"",_xlfn.CONCAT('2.Census &amp; Reference Benchmarks'!E213," ",'2.Census &amp; Reference Benchmarks'!F213), "")</f>
        <v/>
      </c>
      <c r="B210" s="168" t="str">
        <f>IF('2.Census &amp; Reference Benchmarks'!D213 &lt;&gt; "", '2.Census &amp; Reference Benchmarks'!D213,"")</f>
        <v/>
      </c>
      <c r="C210" s="2">
        <f>IFERROR(MIN( 46154,IF(AND('5. Wage &amp; FTE Reductions'!S213 &lt;&gt; "",C209 &lt;&gt; ""),'5. Wage &amp; FTE Reductions'!S213, "")),"")</f>
        <v>0</v>
      </c>
      <c r="D210" s="4" t="str">
        <f>IF(AND('5. Wage &amp; FTE Reductions'!AZ213 &lt;&gt; "", D209 &lt;&gt; ""),'5. Wage &amp; FTE Reductions'!AZ213, "")</f>
        <v/>
      </c>
      <c r="E210" s="167" t="str">
        <f>IF('2.Census &amp; Reference Benchmarks'!T213 = "", "",'2.Census &amp; Reference Benchmarks'!T213)</f>
        <v/>
      </c>
    </row>
    <row r="211" spans="1:5" x14ac:dyDescent="0.25">
      <c r="A211" s="51" t="str">
        <f>IF('2.Census &amp; Reference Benchmarks'!E214&lt;&gt;"",_xlfn.CONCAT('2.Census &amp; Reference Benchmarks'!E214," ",'2.Census &amp; Reference Benchmarks'!F214), "")</f>
        <v/>
      </c>
      <c r="B211" s="168" t="str">
        <f>IF('2.Census &amp; Reference Benchmarks'!D214 &lt;&gt; "", '2.Census &amp; Reference Benchmarks'!D214,"")</f>
        <v/>
      </c>
      <c r="C211" s="2">
        <f>IFERROR(MIN( 46154,IF(AND('5. Wage &amp; FTE Reductions'!S214 &lt;&gt; "",C210 &lt;&gt; ""),'5. Wage &amp; FTE Reductions'!S214, "")),"")</f>
        <v>0</v>
      </c>
      <c r="D211" s="4" t="str">
        <f>IF(AND('5. Wage &amp; FTE Reductions'!AZ214 &lt;&gt; "", D210 &lt;&gt; ""),'5. Wage &amp; FTE Reductions'!AZ214, "")</f>
        <v/>
      </c>
      <c r="E211" s="167" t="str">
        <f>IF('2.Census &amp; Reference Benchmarks'!T214 = "", "",'2.Census &amp; Reference Benchmarks'!T214)</f>
        <v/>
      </c>
    </row>
    <row r="212" spans="1:5" x14ac:dyDescent="0.25">
      <c r="A212" s="51" t="str">
        <f>IF('2.Census &amp; Reference Benchmarks'!E215&lt;&gt;"",_xlfn.CONCAT('2.Census &amp; Reference Benchmarks'!E215," ",'2.Census &amp; Reference Benchmarks'!F215), "")</f>
        <v/>
      </c>
      <c r="B212" s="168" t="str">
        <f>IF('2.Census &amp; Reference Benchmarks'!D215 &lt;&gt; "", '2.Census &amp; Reference Benchmarks'!D215,"")</f>
        <v/>
      </c>
      <c r="C212" s="2">
        <f>IFERROR(MIN( 46154,IF(AND('5. Wage &amp; FTE Reductions'!S215 &lt;&gt; "",C211 &lt;&gt; ""),'5. Wage &amp; FTE Reductions'!S215, "")),"")</f>
        <v>0</v>
      </c>
      <c r="D212" s="4" t="str">
        <f>IF(AND('5. Wage &amp; FTE Reductions'!AZ215 &lt;&gt; "", D211 &lt;&gt; ""),'5. Wage &amp; FTE Reductions'!AZ215, "")</f>
        <v/>
      </c>
      <c r="E212" s="167" t="str">
        <f>IF('2.Census &amp; Reference Benchmarks'!T215 = "", "",'2.Census &amp; Reference Benchmarks'!T215)</f>
        <v/>
      </c>
    </row>
    <row r="213" spans="1:5" x14ac:dyDescent="0.25">
      <c r="A213" s="51" t="str">
        <f>IF('2.Census &amp; Reference Benchmarks'!E216&lt;&gt;"",_xlfn.CONCAT('2.Census &amp; Reference Benchmarks'!E216," ",'2.Census &amp; Reference Benchmarks'!F216), "")</f>
        <v/>
      </c>
      <c r="B213" s="168" t="str">
        <f>IF('2.Census &amp; Reference Benchmarks'!D216 &lt;&gt; "", '2.Census &amp; Reference Benchmarks'!D216,"")</f>
        <v/>
      </c>
      <c r="C213" s="2">
        <f>IFERROR(MIN( 46154,IF(AND('5. Wage &amp; FTE Reductions'!S216 &lt;&gt; "",C212 &lt;&gt; ""),'5. Wage &amp; FTE Reductions'!S216, "")),"")</f>
        <v>0</v>
      </c>
      <c r="D213" s="4" t="str">
        <f>IF(AND('5. Wage &amp; FTE Reductions'!AZ216 &lt;&gt; "", D212 &lt;&gt; ""),'5. Wage &amp; FTE Reductions'!AZ216, "")</f>
        <v/>
      </c>
      <c r="E213" s="167" t="str">
        <f>IF('2.Census &amp; Reference Benchmarks'!T216 = "", "",'2.Census &amp; Reference Benchmarks'!T216)</f>
        <v/>
      </c>
    </row>
    <row r="214" spans="1:5" x14ac:dyDescent="0.25">
      <c r="A214" s="51" t="str">
        <f>IF('2.Census &amp; Reference Benchmarks'!E217&lt;&gt;"",_xlfn.CONCAT('2.Census &amp; Reference Benchmarks'!E217," ",'2.Census &amp; Reference Benchmarks'!F217), "")</f>
        <v/>
      </c>
      <c r="B214" s="168" t="str">
        <f>IF('2.Census &amp; Reference Benchmarks'!D217 &lt;&gt; "", '2.Census &amp; Reference Benchmarks'!D217,"")</f>
        <v/>
      </c>
      <c r="C214" s="2">
        <f>IFERROR(MIN( 46154,IF(AND('5. Wage &amp; FTE Reductions'!S217 &lt;&gt; "",C213 &lt;&gt; ""),'5. Wage &amp; FTE Reductions'!S217, "")),"")</f>
        <v>0</v>
      </c>
      <c r="D214" s="4" t="str">
        <f>IF(AND('5. Wage &amp; FTE Reductions'!AZ217 &lt;&gt; "", D213 &lt;&gt; ""),'5. Wage &amp; FTE Reductions'!AZ217, "")</f>
        <v/>
      </c>
      <c r="E214" s="167" t="str">
        <f>IF('2.Census &amp; Reference Benchmarks'!T217 = "", "",'2.Census &amp; Reference Benchmarks'!T217)</f>
        <v/>
      </c>
    </row>
    <row r="215" spans="1:5" x14ac:dyDescent="0.25">
      <c r="A215" s="51" t="str">
        <f>IF('2.Census &amp; Reference Benchmarks'!E218&lt;&gt;"",_xlfn.CONCAT('2.Census &amp; Reference Benchmarks'!E218," ",'2.Census &amp; Reference Benchmarks'!F218), "")</f>
        <v/>
      </c>
      <c r="B215" s="168" t="str">
        <f>IF('2.Census &amp; Reference Benchmarks'!D218 &lt;&gt; "", '2.Census &amp; Reference Benchmarks'!D218,"")</f>
        <v/>
      </c>
      <c r="C215" s="2">
        <f>IFERROR(MIN( 46154,IF(AND('5. Wage &amp; FTE Reductions'!S218 &lt;&gt; "",C214 &lt;&gt; ""),'5. Wage &amp; FTE Reductions'!S218, "")),"")</f>
        <v>0</v>
      </c>
      <c r="D215" s="4" t="str">
        <f>IF(AND('5. Wage &amp; FTE Reductions'!AZ218 &lt;&gt; "", D214 &lt;&gt; ""),'5. Wage &amp; FTE Reductions'!AZ218, "")</f>
        <v/>
      </c>
      <c r="E215" s="167" t="str">
        <f>IF('2.Census &amp; Reference Benchmarks'!T218 = "", "",'2.Census &amp; Reference Benchmarks'!T218)</f>
        <v/>
      </c>
    </row>
    <row r="216" spans="1:5" x14ac:dyDescent="0.25">
      <c r="A216" s="51" t="str">
        <f>IF('2.Census &amp; Reference Benchmarks'!E219&lt;&gt;"",_xlfn.CONCAT('2.Census &amp; Reference Benchmarks'!E219," ",'2.Census &amp; Reference Benchmarks'!F219), "")</f>
        <v/>
      </c>
      <c r="B216" s="168" t="str">
        <f>IF('2.Census &amp; Reference Benchmarks'!D219 &lt;&gt; "", '2.Census &amp; Reference Benchmarks'!D219,"")</f>
        <v/>
      </c>
      <c r="C216" s="2">
        <f>IFERROR(MIN( 46154,IF(AND('5. Wage &amp; FTE Reductions'!S219 &lt;&gt; "",C215 &lt;&gt; ""),'5. Wage &amp; FTE Reductions'!S219, "")),"")</f>
        <v>0</v>
      </c>
      <c r="D216" s="4" t="str">
        <f>IF(AND('5. Wage &amp; FTE Reductions'!AZ219 &lt;&gt; "", D215 &lt;&gt; ""),'5. Wage &amp; FTE Reductions'!AZ219, "")</f>
        <v/>
      </c>
      <c r="E216" s="167" t="str">
        <f>IF('2.Census &amp; Reference Benchmarks'!T219 = "", "",'2.Census &amp; Reference Benchmarks'!T219)</f>
        <v/>
      </c>
    </row>
    <row r="217" spans="1:5" x14ac:dyDescent="0.25">
      <c r="A217" s="51" t="str">
        <f>IF('2.Census &amp; Reference Benchmarks'!E220&lt;&gt;"",_xlfn.CONCAT('2.Census &amp; Reference Benchmarks'!E220," ",'2.Census &amp; Reference Benchmarks'!F220), "")</f>
        <v/>
      </c>
      <c r="B217" s="168" t="str">
        <f>IF('2.Census &amp; Reference Benchmarks'!D220 &lt;&gt; "", '2.Census &amp; Reference Benchmarks'!D220,"")</f>
        <v/>
      </c>
      <c r="C217" s="2">
        <f>IFERROR(MIN( 46154,IF(AND('5. Wage &amp; FTE Reductions'!S220 &lt;&gt; "",C216 &lt;&gt; ""),'5. Wage &amp; FTE Reductions'!S220, "")),"")</f>
        <v>0</v>
      </c>
      <c r="D217" s="4" t="str">
        <f>IF(AND('5. Wage &amp; FTE Reductions'!AZ220 &lt;&gt; "", D216 &lt;&gt; ""),'5. Wage &amp; FTE Reductions'!AZ220, "")</f>
        <v/>
      </c>
      <c r="E217" s="167" t="str">
        <f>IF('2.Census &amp; Reference Benchmarks'!T220 = "", "",'2.Census &amp; Reference Benchmarks'!T220)</f>
        <v/>
      </c>
    </row>
    <row r="218" spans="1:5" x14ac:dyDescent="0.25">
      <c r="A218" s="51" t="str">
        <f>IF('2.Census &amp; Reference Benchmarks'!E221&lt;&gt;"",_xlfn.CONCAT('2.Census &amp; Reference Benchmarks'!E221," ",'2.Census &amp; Reference Benchmarks'!F221), "")</f>
        <v/>
      </c>
      <c r="B218" s="168" t="str">
        <f>IF('2.Census &amp; Reference Benchmarks'!D221 &lt;&gt; "", '2.Census &amp; Reference Benchmarks'!D221,"")</f>
        <v/>
      </c>
      <c r="C218" s="2">
        <f>IFERROR(MIN( 46154,IF(AND('5. Wage &amp; FTE Reductions'!S221 &lt;&gt; "",C217 &lt;&gt; ""),'5. Wage &amp; FTE Reductions'!S221, "")),"")</f>
        <v>0</v>
      </c>
      <c r="D218" s="4" t="str">
        <f>IF(AND('5. Wage &amp; FTE Reductions'!AZ221 &lt;&gt; "", D217 &lt;&gt; ""),'5. Wage &amp; FTE Reductions'!AZ221, "")</f>
        <v/>
      </c>
      <c r="E218" s="167" t="str">
        <f>IF('2.Census &amp; Reference Benchmarks'!T221 = "", "",'2.Census &amp; Reference Benchmarks'!T221)</f>
        <v/>
      </c>
    </row>
    <row r="219" spans="1:5" x14ac:dyDescent="0.25">
      <c r="A219" s="51" t="str">
        <f>IF('2.Census &amp; Reference Benchmarks'!E222&lt;&gt;"",_xlfn.CONCAT('2.Census &amp; Reference Benchmarks'!E222," ",'2.Census &amp; Reference Benchmarks'!F222), "")</f>
        <v/>
      </c>
      <c r="B219" s="168" t="str">
        <f>IF('2.Census &amp; Reference Benchmarks'!D222 &lt;&gt; "", '2.Census &amp; Reference Benchmarks'!D222,"")</f>
        <v/>
      </c>
      <c r="C219" s="2">
        <f>IFERROR(MIN( 46154,IF(AND('5. Wage &amp; FTE Reductions'!S222 &lt;&gt; "",C218 &lt;&gt; ""),'5. Wage &amp; FTE Reductions'!S222, "")),"")</f>
        <v>0</v>
      </c>
      <c r="D219" s="4" t="str">
        <f>IF(AND('5. Wage &amp; FTE Reductions'!AZ222 &lt;&gt; "", D218 &lt;&gt; ""),'5. Wage &amp; FTE Reductions'!AZ222, "")</f>
        <v/>
      </c>
      <c r="E219" s="167" t="str">
        <f>IF('2.Census &amp; Reference Benchmarks'!T222 = "", "",'2.Census &amp; Reference Benchmarks'!T222)</f>
        <v/>
      </c>
    </row>
    <row r="220" spans="1:5" x14ac:dyDescent="0.25">
      <c r="A220" s="51" t="str">
        <f>IF('2.Census &amp; Reference Benchmarks'!E223&lt;&gt;"",_xlfn.CONCAT('2.Census &amp; Reference Benchmarks'!E223," ",'2.Census &amp; Reference Benchmarks'!F223), "")</f>
        <v/>
      </c>
      <c r="B220" s="168" t="str">
        <f>IF('2.Census &amp; Reference Benchmarks'!D223 &lt;&gt; "", '2.Census &amp; Reference Benchmarks'!D223,"")</f>
        <v/>
      </c>
      <c r="C220" s="2">
        <f>IFERROR(MIN( 46154,IF(AND('5. Wage &amp; FTE Reductions'!S223 &lt;&gt; "",C219 &lt;&gt; ""),'5. Wage &amp; FTE Reductions'!S223, "")),"")</f>
        <v>0</v>
      </c>
      <c r="D220" s="4" t="str">
        <f>IF(AND('5. Wage &amp; FTE Reductions'!AZ223 &lt;&gt; "", D219 &lt;&gt; ""),'5. Wage &amp; FTE Reductions'!AZ223, "")</f>
        <v/>
      </c>
      <c r="E220" s="167" t="str">
        <f>IF('2.Census &amp; Reference Benchmarks'!T223 = "", "",'2.Census &amp; Reference Benchmarks'!T223)</f>
        <v/>
      </c>
    </row>
    <row r="221" spans="1:5" x14ac:dyDescent="0.25">
      <c r="A221" s="51" t="str">
        <f>IF('2.Census &amp; Reference Benchmarks'!E224&lt;&gt;"",_xlfn.CONCAT('2.Census &amp; Reference Benchmarks'!E224," ",'2.Census &amp; Reference Benchmarks'!F224), "")</f>
        <v/>
      </c>
      <c r="B221" s="168" t="str">
        <f>IF('2.Census &amp; Reference Benchmarks'!D224 &lt;&gt; "", '2.Census &amp; Reference Benchmarks'!D224,"")</f>
        <v/>
      </c>
      <c r="C221" s="2">
        <f>IFERROR(MIN( 46154,IF(AND('5. Wage &amp; FTE Reductions'!S224 &lt;&gt; "",C220 &lt;&gt; ""),'5. Wage &amp; FTE Reductions'!S224, "")),"")</f>
        <v>0</v>
      </c>
      <c r="D221" s="4" t="str">
        <f>IF(AND('5. Wage &amp; FTE Reductions'!AZ224 &lt;&gt; "", D220 &lt;&gt; ""),'5. Wage &amp; FTE Reductions'!AZ224, "")</f>
        <v/>
      </c>
      <c r="E221" s="167" t="str">
        <f>IF('2.Census &amp; Reference Benchmarks'!T224 = "", "",'2.Census &amp; Reference Benchmarks'!T224)</f>
        <v/>
      </c>
    </row>
    <row r="222" spans="1:5" x14ac:dyDescent="0.25">
      <c r="A222" s="51" t="str">
        <f>IF('2.Census &amp; Reference Benchmarks'!E225&lt;&gt;"",_xlfn.CONCAT('2.Census &amp; Reference Benchmarks'!E225," ",'2.Census &amp; Reference Benchmarks'!F225), "")</f>
        <v/>
      </c>
      <c r="B222" s="168" t="str">
        <f>IF('2.Census &amp; Reference Benchmarks'!D225 &lt;&gt; "", '2.Census &amp; Reference Benchmarks'!D225,"")</f>
        <v/>
      </c>
      <c r="C222" s="2">
        <f>IFERROR(MIN( 46154,IF(AND('5. Wage &amp; FTE Reductions'!S225 &lt;&gt; "",C221 &lt;&gt; ""),'5. Wage &amp; FTE Reductions'!S225, "")),"")</f>
        <v>0</v>
      </c>
      <c r="D222" s="4" t="str">
        <f>IF(AND('5. Wage &amp; FTE Reductions'!AZ225 &lt;&gt; "", D221 &lt;&gt; ""),'5. Wage &amp; FTE Reductions'!AZ225, "")</f>
        <v/>
      </c>
      <c r="E222" s="167" t="str">
        <f>IF('2.Census &amp; Reference Benchmarks'!T225 = "", "",'2.Census &amp; Reference Benchmarks'!T225)</f>
        <v/>
      </c>
    </row>
    <row r="223" spans="1:5" x14ac:dyDescent="0.25">
      <c r="A223" s="51" t="str">
        <f>IF('2.Census &amp; Reference Benchmarks'!E226&lt;&gt;"",_xlfn.CONCAT('2.Census &amp; Reference Benchmarks'!E226," ",'2.Census &amp; Reference Benchmarks'!F226), "")</f>
        <v/>
      </c>
      <c r="B223" s="168" t="str">
        <f>IF('2.Census &amp; Reference Benchmarks'!D226 &lt;&gt; "", '2.Census &amp; Reference Benchmarks'!D226,"")</f>
        <v/>
      </c>
      <c r="C223" s="2">
        <f>IFERROR(MIN( 46154,IF(AND('5. Wage &amp; FTE Reductions'!S226 &lt;&gt; "",C222 &lt;&gt; ""),'5. Wage &amp; FTE Reductions'!S226, "")),"")</f>
        <v>0</v>
      </c>
      <c r="D223" s="4" t="str">
        <f>IF(AND('5. Wage &amp; FTE Reductions'!AZ226 &lt;&gt; "", D222 &lt;&gt; ""),'5. Wage &amp; FTE Reductions'!AZ226, "")</f>
        <v/>
      </c>
      <c r="E223" s="167" t="str">
        <f>IF('2.Census &amp; Reference Benchmarks'!T226 = "", "",'2.Census &amp; Reference Benchmarks'!T226)</f>
        <v/>
      </c>
    </row>
    <row r="224" spans="1:5" x14ac:dyDescent="0.25">
      <c r="A224" s="51" t="str">
        <f>IF('2.Census &amp; Reference Benchmarks'!E227&lt;&gt;"",_xlfn.CONCAT('2.Census &amp; Reference Benchmarks'!E227," ",'2.Census &amp; Reference Benchmarks'!F227), "")</f>
        <v/>
      </c>
      <c r="B224" s="168" t="str">
        <f>IF('2.Census &amp; Reference Benchmarks'!D227 &lt;&gt; "", '2.Census &amp; Reference Benchmarks'!D227,"")</f>
        <v/>
      </c>
      <c r="C224" s="2">
        <f>IFERROR(MIN( 46154,IF(AND('5. Wage &amp; FTE Reductions'!S227 &lt;&gt; "",C223 &lt;&gt; ""),'5. Wage &amp; FTE Reductions'!S227, "")),"")</f>
        <v>0</v>
      </c>
      <c r="D224" s="4" t="str">
        <f>IF(AND('5. Wage &amp; FTE Reductions'!AZ227 &lt;&gt; "", D223 &lt;&gt; ""),'5. Wage &amp; FTE Reductions'!AZ227, "")</f>
        <v/>
      </c>
      <c r="E224" s="167" t="str">
        <f>IF('2.Census &amp; Reference Benchmarks'!T227 = "", "",'2.Census &amp; Reference Benchmarks'!T227)</f>
        <v/>
      </c>
    </row>
    <row r="225" spans="1:5" x14ac:dyDescent="0.25">
      <c r="A225" s="51" t="str">
        <f>IF('2.Census &amp; Reference Benchmarks'!E228&lt;&gt;"",_xlfn.CONCAT('2.Census &amp; Reference Benchmarks'!E228," ",'2.Census &amp; Reference Benchmarks'!F228), "")</f>
        <v/>
      </c>
      <c r="B225" s="168" t="str">
        <f>IF('2.Census &amp; Reference Benchmarks'!D228 &lt;&gt; "", '2.Census &amp; Reference Benchmarks'!D228,"")</f>
        <v/>
      </c>
      <c r="C225" s="2">
        <f>IFERROR(MIN( 46154,IF(AND('5. Wage &amp; FTE Reductions'!S228 &lt;&gt; "",C224 &lt;&gt; ""),'5. Wage &amp; FTE Reductions'!S228, "")),"")</f>
        <v>0</v>
      </c>
      <c r="D225" s="4" t="str">
        <f>IF(AND('5. Wage &amp; FTE Reductions'!AZ228 &lt;&gt; "", D224 &lt;&gt; ""),'5. Wage &amp; FTE Reductions'!AZ228, "")</f>
        <v/>
      </c>
      <c r="E225" s="167" t="str">
        <f>IF('2.Census &amp; Reference Benchmarks'!T228 = "", "",'2.Census &amp; Reference Benchmarks'!T228)</f>
        <v/>
      </c>
    </row>
    <row r="226" spans="1:5" x14ac:dyDescent="0.25">
      <c r="A226" s="51" t="str">
        <f>IF('2.Census &amp; Reference Benchmarks'!E229&lt;&gt;"",_xlfn.CONCAT('2.Census &amp; Reference Benchmarks'!E229," ",'2.Census &amp; Reference Benchmarks'!F229), "")</f>
        <v/>
      </c>
      <c r="B226" s="168" t="str">
        <f>IF('2.Census &amp; Reference Benchmarks'!D229 &lt;&gt; "", '2.Census &amp; Reference Benchmarks'!D229,"")</f>
        <v/>
      </c>
      <c r="C226" s="2">
        <f>IFERROR(MIN( 46154,IF(AND('5. Wage &amp; FTE Reductions'!S229 &lt;&gt; "",C225 &lt;&gt; ""),'5. Wage &amp; FTE Reductions'!S229, "")),"")</f>
        <v>0</v>
      </c>
      <c r="D226" s="4" t="str">
        <f>IF(AND('5. Wage &amp; FTE Reductions'!AZ229 &lt;&gt; "", D225 &lt;&gt; ""),'5. Wage &amp; FTE Reductions'!AZ229, "")</f>
        <v/>
      </c>
      <c r="E226" s="167" t="str">
        <f>IF('2.Census &amp; Reference Benchmarks'!T229 = "", "",'2.Census &amp; Reference Benchmarks'!T229)</f>
        <v/>
      </c>
    </row>
    <row r="227" spans="1:5" x14ac:dyDescent="0.25">
      <c r="A227" s="51" t="str">
        <f>IF('2.Census &amp; Reference Benchmarks'!E230&lt;&gt;"",_xlfn.CONCAT('2.Census &amp; Reference Benchmarks'!E230," ",'2.Census &amp; Reference Benchmarks'!F230), "")</f>
        <v/>
      </c>
      <c r="B227" s="168" t="str">
        <f>IF('2.Census &amp; Reference Benchmarks'!D230 &lt;&gt; "", '2.Census &amp; Reference Benchmarks'!D230,"")</f>
        <v/>
      </c>
      <c r="C227" s="2">
        <f>IFERROR(MIN( 46154,IF(AND('5. Wage &amp; FTE Reductions'!S230 &lt;&gt; "",C226 &lt;&gt; ""),'5. Wage &amp; FTE Reductions'!S230, "")),"")</f>
        <v>0</v>
      </c>
      <c r="D227" s="4" t="str">
        <f>IF(AND('5. Wage &amp; FTE Reductions'!AZ230 &lt;&gt; "", D226 &lt;&gt; ""),'5. Wage &amp; FTE Reductions'!AZ230, "")</f>
        <v/>
      </c>
      <c r="E227" s="167" t="str">
        <f>IF('2.Census &amp; Reference Benchmarks'!T230 = "", "",'2.Census &amp; Reference Benchmarks'!T230)</f>
        <v/>
      </c>
    </row>
    <row r="228" spans="1:5" x14ac:dyDescent="0.25">
      <c r="A228" s="51" t="str">
        <f>IF('2.Census &amp; Reference Benchmarks'!E231&lt;&gt;"",_xlfn.CONCAT('2.Census &amp; Reference Benchmarks'!E231," ",'2.Census &amp; Reference Benchmarks'!F231), "")</f>
        <v/>
      </c>
      <c r="B228" s="168" t="str">
        <f>IF('2.Census &amp; Reference Benchmarks'!D231 &lt;&gt; "", '2.Census &amp; Reference Benchmarks'!D231,"")</f>
        <v/>
      </c>
      <c r="C228" s="2">
        <f>IFERROR(MIN( 46154,IF(AND('5. Wage &amp; FTE Reductions'!S231 &lt;&gt; "",C227 &lt;&gt; ""),'5. Wage &amp; FTE Reductions'!S231, "")),"")</f>
        <v>0</v>
      </c>
      <c r="D228" s="4" t="str">
        <f>IF(AND('5. Wage &amp; FTE Reductions'!AZ231 &lt;&gt; "", D227 &lt;&gt; ""),'5. Wage &amp; FTE Reductions'!AZ231, "")</f>
        <v/>
      </c>
      <c r="E228" s="167" t="str">
        <f>IF('2.Census &amp; Reference Benchmarks'!T231 = "", "",'2.Census &amp; Reference Benchmarks'!T231)</f>
        <v/>
      </c>
    </row>
    <row r="229" spans="1:5" x14ac:dyDescent="0.25">
      <c r="A229" s="51" t="str">
        <f>IF('2.Census &amp; Reference Benchmarks'!E232&lt;&gt;"",_xlfn.CONCAT('2.Census &amp; Reference Benchmarks'!E232," ",'2.Census &amp; Reference Benchmarks'!F232), "")</f>
        <v/>
      </c>
      <c r="B229" s="168" t="str">
        <f>IF('2.Census &amp; Reference Benchmarks'!D232 &lt;&gt; "", '2.Census &amp; Reference Benchmarks'!D232,"")</f>
        <v/>
      </c>
      <c r="C229" s="2">
        <f>IFERROR(MIN( 46154,IF(AND('5. Wage &amp; FTE Reductions'!S232 &lt;&gt; "",C228 &lt;&gt; ""),'5. Wage &amp; FTE Reductions'!S232, "")),"")</f>
        <v>0</v>
      </c>
      <c r="D229" s="4" t="str">
        <f>IF(AND('5. Wage &amp; FTE Reductions'!AZ232 &lt;&gt; "", D228 &lt;&gt; ""),'5. Wage &amp; FTE Reductions'!AZ232, "")</f>
        <v/>
      </c>
      <c r="E229" s="167" t="str">
        <f>IF('2.Census &amp; Reference Benchmarks'!T232 = "", "",'2.Census &amp; Reference Benchmarks'!T232)</f>
        <v/>
      </c>
    </row>
    <row r="230" spans="1:5" x14ac:dyDescent="0.25">
      <c r="A230" s="51" t="str">
        <f>IF('2.Census &amp; Reference Benchmarks'!E233&lt;&gt;"",_xlfn.CONCAT('2.Census &amp; Reference Benchmarks'!E233," ",'2.Census &amp; Reference Benchmarks'!F233), "")</f>
        <v/>
      </c>
      <c r="B230" s="168" t="str">
        <f>IF('2.Census &amp; Reference Benchmarks'!D233 &lt;&gt; "", '2.Census &amp; Reference Benchmarks'!D233,"")</f>
        <v/>
      </c>
      <c r="C230" s="2">
        <f>IFERROR(MIN( 46154,IF(AND('5. Wage &amp; FTE Reductions'!S233 &lt;&gt; "",C229 &lt;&gt; ""),'5. Wage &amp; FTE Reductions'!S233, "")),"")</f>
        <v>0</v>
      </c>
      <c r="D230" s="4" t="str">
        <f>IF(AND('5. Wage &amp; FTE Reductions'!AZ233 &lt;&gt; "", D229 &lt;&gt; ""),'5. Wage &amp; FTE Reductions'!AZ233, "")</f>
        <v/>
      </c>
      <c r="E230" s="167" t="str">
        <f>IF('2.Census &amp; Reference Benchmarks'!T233 = "", "",'2.Census &amp; Reference Benchmarks'!T233)</f>
        <v/>
      </c>
    </row>
    <row r="231" spans="1:5" x14ac:dyDescent="0.25">
      <c r="A231" s="51" t="str">
        <f>IF('2.Census &amp; Reference Benchmarks'!E234&lt;&gt;"",_xlfn.CONCAT('2.Census &amp; Reference Benchmarks'!E234," ",'2.Census &amp; Reference Benchmarks'!F234), "")</f>
        <v/>
      </c>
      <c r="B231" s="168" t="str">
        <f>IF('2.Census &amp; Reference Benchmarks'!D234 &lt;&gt; "", '2.Census &amp; Reference Benchmarks'!D234,"")</f>
        <v/>
      </c>
      <c r="C231" s="2">
        <f>IFERROR(MIN( 46154,IF(AND('5. Wage &amp; FTE Reductions'!S234 &lt;&gt; "",C230 &lt;&gt; ""),'5. Wage &amp; FTE Reductions'!S234, "")),"")</f>
        <v>0</v>
      </c>
      <c r="D231" s="4" t="str">
        <f>IF(AND('5. Wage &amp; FTE Reductions'!AZ234 &lt;&gt; "", D230 &lt;&gt; ""),'5. Wage &amp; FTE Reductions'!AZ234, "")</f>
        <v/>
      </c>
      <c r="E231" s="167" t="str">
        <f>IF('2.Census &amp; Reference Benchmarks'!T234 = "", "",'2.Census &amp; Reference Benchmarks'!T234)</f>
        <v/>
      </c>
    </row>
    <row r="232" spans="1:5" x14ac:dyDescent="0.25">
      <c r="A232" s="51" t="str">
        <f>IF('2.Census &amp; Reference Benchmarks'!E235&lt;&gt;"",_xlfn.CONCAT('2.Census &amp; Reference Benchmarks'!E235," ",'2.Census &amp; Reference Benchmarks'!F235), "")</f>
        <v/>
      </c>
      <c r="B232" s="168" t="str">
        <f>IF('2.Census &amp; Reference Benchmarks'!D235 &lt;&gt; "", '2.Census &amp; Reference Benchmarks'!D235,"")</f>
        <v/>
      </c>
      <c r="C232" s="2">
        <f>IFERROR(MIN( 46154,IF(AND('5. Wage &amp; FTE Reductions'!S235 &lt;&gt; "",C231 &lt;&gt; ""),'5. Wage &amp; FTE Reductions'!S235, "")),"")</f>
        <v>0</v>
      </c>
      <c r="D232" s="4" t="str">
        <f>IF(AND('5. Wage &amp; FTE Reductions'!AZ235 &lt;&gt; "", D231 &lt;&gt; ""),'5. Wage &amp; FTE Reductions'!AZ235, "")</f>
        <v/>
      </c>
      <c r="E232" s="167" t="str">
        <f>IF('2.Census &amp; Reference Benchmarks'!T235 = "", "",'2.Census &amp; Reference Benchmarks'!T235)</f>
        <v/>
      </c>
    </row>
    <row r="233" spans="1:5" x14ac:dyDescent="0.25">
      <c r="A233" s="51" t="str">
        <f>IF('2.Census &amp; Reference Benchmarks'!E236&lt;&gt;"",_xlfn.CONCAT('2.Census &amp; Reference Benchmarks'!E236," ",'2.Census &amp; Reference Benchmarks'!F236), "")</f>
        <v/>
      </c>
      <c r="B233" s="168" t="str">
        <f>IF('2.Census &amp; Reference Benchmarks'!D236 &lt;&gt; "", '2.Census &amp; Reference Benchmarks'!D236,"")</f>
        <v/>
      </c>
      <c r="C233" s="2">
        <f>IFERROR(MIN( 46154,IF(AND('5. Wage &amp; FTE Reductions'!S236 &lt;&gt; "",C232 &lt;&gt; ""),'5. Wage &amp; FTE Reductions'!S236, "")),"")</f>
        <v>0</v>
      </c>
      <c r="D233" s="4" t="str">
        <f>IF(AND('5. Wage &amp; FTE Reductions'!AZ236 &lt;&gt; "", D232 &lt;&gt; ""),'5. Wage &amp; FTE Reductions'!AZ236, "")</f>
        <v/>
      </c>
      <c r="E233" s="167" t="str">
        <f>IF('2.Census &amp; Reference Benchmarks'!T236 = "", "",'2.Census &amp; Reference Benchmarks'!T236)</f>
        <v/>
      </c>
    </row>
    <row r="234" spans="1:5" x14ac:dyDescent="0.25">
      <c r="A234" s="51" t="str">
        <f>IF('2.Census &amp; Reference Benchmarks'!E237&lt;&gt;"",_xlfn.CONCAT('2.Census &amp; Reference Benchmarks'!E237," ",'2.Census &amp; Reference Benchmarks'!F237), "")</f>
        <v/>
      </c>
      <c r="B234" s="168" t="str">
        <f>IF('2.Census &amp; Reference Benchmarks'!D237 &lt;&gt; "", '2.Census &amp; Reference Benchmarks'!D237,"")</f>
        <v/>
      </c>
      <c r="C234" s="2">
        <f>IFERROR(MIN( 46154,IF(AND('5. Wage &amp; FTE Reductions'!S237 &lt;&gt; "",C233 &lt;&gt; ""),'5. Wage &amp; FTE Reductions'!S237, "")),"")</f>
        <v>0</v>
      </c>
      <c r="D234" s="4" t="str">
        <f>IF(AND('5. Wage &amp; FTE Reductions'!AZ237 &lt;&gt; "", D233 &lt;&gt; ""),'5. Wage &amp; FTE Reductions'!AZ237, "")</f>
        <v/>
      </c>
      <c r="E234" s="167" t="str">
        <f>IF('2.Census &amp; Reference Benchmarks'!T237 = "", "",'2.Census &amp; Reference Benchmarks'!T237)</f>
        <v/>
      </c>
    </row>
    <row r="235" spans="1:5" x14ac:dyDescent="0.25">
      <c r="A235" s="51" t="str">
        <f>IF('2.Census &amp; Reference Benchmarks'!E238&lt;&gt;"",_xlfn.CONCAT('2.Census &amp; Reference Benchmarks'!E238," ",'2.Census &amp; Reference Benchmarks'!F238), "")</f>
        <v/>
      </c>
      <c r="B235" s="168" t="str">
        <f>IF('2.Census &amp; Reference Benchmarks'!D238 &lt;&gt; "", '2.Census &amp; Reference Benchmarks'!D238,"")</f>
        <v/>
      </c>
      <c r="C235" s="2">
        <f>IFERROR(MIN( 46154,IF(AND('5. Wage &amp; FTE Reductions'!S238 &lt;&gt; "",C234 &lt;&gt; ""),'5. Wage &amp; FTE Reductions'!S238, "")),"")</f>
        <v>0</v>
      </c>
      <c r="D235" s="4" t="str">
        <f>IF(AND('5. Wage &amp; FTE Reductions'!AZ238 &lt;&gt; "", D234 &lt;&gt; ""),'5. Wage &amp; FTE Reductions'!AZ238, "")</f>
        <v/>
      </c>
      <c r="E235" s="167" t="str">
        <f>IF('2.Census &amp; Reference Benchmarks'!T238 = "", "",'2.Census &amp; Reference Benchmarks'!T238)</f>
        <v/>
      </c>
    </row>
    <row r="236" spans="1:5" x14ac:dyDescent="0.25">
      <c r="A236" s="51" t="str">
        <f>IF('2.Census &amp; Reference Benchmarks'!E239&lt;&gt;"",_xlfn.CONCAT('2.Census &amp; Reference Benchmarks'!E239," ",'2.Census &amp; Reference Benchmarks'!F239), "")</f>
        <v/>
      </c>
      <c r="B236" s="168" t="str">
        <f>IF('2.Census &amp; Reference Benchmarks'!D239 &lt;&gt; "", '2.Census &amp; Reference Benchmarks'!D239,"")</f>
        <v/>
      </c>
      <c r="C236" s="2">
        <f>IFERROR(MIN( 46154,IF(AND('5. Wage &amp; FTE Reductions'!S239 &lt;&gt; "",C235 &lt;&gt; ""),'5. Wage &amp; FTE Reductions'!S239, "")),"")</f>
        <v>0</v>
      </c>
      <c r="D236" s="4" t="str">
        <f>IF(AND('5. Wage &amp; FTE Reductions'!AZ239 &lt;&gt; "", D235 &lt;&gt; ""),'5. Wage &amp; FTE Reductions'!AZ239, "")</f>
        <v/>
      </c>
      <c r="E236" s="167" t="str">
        <f>IF('2.Census &amp; Reference Benchmarks'!T239 = "", "",'2.Census &amp; Reference Benchmarks'!T239)</f>
        <v/>
      </c>
    </row>
    <row r="237" spans="1:5" x14ac:dyDescent="0.25">
      <c r="A237" s="51" t="str">
        <f>IF('2.Census &amp; Reference Benchmarks'!E240&lt;&gt;"",_xlfn.CONCAT('2.Census &amp; Reference Benchmarks'!E240," ",'2.Census &amp; Reference Benchmarks'!F240), "")</f>
        <v/>
      </c>
      <c r="B237" s="168" t="str">
        <f>IF('2.Census &amp; Reference Benchmarks'!D240 &lt;&gt; "", '2.Census &amp; Reference Benchmarks'!D240,"")</f>
        <v/>
      </c>
      <c r="C237" s="2">
        <f>IFERROR(MIN( 46154,IF(AND('5. Wage &amp; FTE Reductions'!S240 &lt;&gt; "",C236 &lt;&gt; ""),'5. Wage &amp; FTE Reductions'!S240, "")),"")</f>
        <v>0</v>
      </c>
      <c r="D237" s="4" t="str">
        <f>IF(AND('5. Wage &amp; FTE Reductions'!AZ240 &lt;&gt; "", D236 &lt;&gt; ""),'5. Wage &amp; FTE Reductions'!AZ240, "")</f>
        <v/>
      </c>
      <c r="E237" s="167" t="str">
        <f>IF('2.Census &amp; Reference Benchmarks'!T240 = "", "",'2.Census &amp; Reference Benchmarks'!T240)</f>
        <v/>
      </c>
    </row>
    <row r="238" spans="1:5" x14ac:dyDescent="0.25">
      <c r="A238" s="51" t="str">
        <f>IF('2.Census &amp; Reference Benchmarks'!E241&lt;&gt;"",_xlfn.CONCAT('2.Census &amp; Reference Benchmarks'!E241," ",'2.Census &amp; Reference Benchmarks'!F241), "")</f>
        <v/>
      </c>
      <c r="B238" s="168" t="str">
        <f>IF('2.Census &amp; Reference Benchmarks'!D241 &lt;&gt; "", '2.Census &amp; Reference Benchmarks'!D241,"")</f>
        <v/>
      </c>
      <c r="C238" s="2">
        <f>IFERROR(MIN( 46154,IF(AND('5. Wage &amp; FTE Reductions'!S241 &lt;&gt; "",C237 &lt;&gt; ""),'5. Wage &amp; FTE Reductions'!S241, "")),"")</f>
        <v>0</v>
      </c>
      <c r="D238" s="4" t="str">
        <f>IF(AND('5. Wage &amp; FTE Reductions'!AZ241 &lt;&gt; "", D237 &lt;&gt; ""),'5. Wage &amp; FTE Reductions'!AZ241, "")</f>
        <v/>
      </c>
      <c r="E238" s="167" t="str">
        <f>IF('2.Census &amp; Reference Benchmarks'!T241 = "", "",'2.Census &amp; Reference Benchmarks'!T241)</f>
        <v/>
      </c>
    </row>
    <row r="239" spans="1:5" x14ac:dyDescent="0.25">
      <c r="A239" s="51" t="str">
        <f>IF('2.Census &amp; Reference Benchmarks'!E242&lt;&gt;"",_xlfn.CONCAT('2.Census &amp; Reference Benchmarks'!E242," ",'2.Census &amp; Reference Benchmarks'!F242), "")</f>
        <v/>
      </c>
      <c r="B239" s="168" t="str">
        <f>IF('2.Census &amp; Reference Benchmarks'!D242 &lt;&gt; "", '2.Census &amp; Reference Benchmarks'!D242,"")</f>
        <v/>
      </c>
      <c r="C239" s="2">
        <f>IFERROR(MIN( 46154,IF(AND('5. Wage &amp; FTE Reductions'!S242 &lt;&gt; "",C238 &lt;&gt; ""),'5. Wage &amp; FTE Reductions'!S242, "")),"")</f>
        <v>0</v>
      </c>
      <c r="D239" s="4" t="str">
        <f>IF(AND('5. Wage &amp; FTE Reductions'!AZ242 &lt;&gt; "", D238 &lt;&gt; ""),'5. Wage &amp; FTE Reductions'!AZ242, "")</f>
        <v/>
      </c>
      <c r="E239" s="167" t="str">
        <f>IF('2.Census &amp; Reference Benchmarks'!T242 = "", "",'2.Census &amp; Reference Benchmarks'!T242)</f>
        <v/>
      </c>
    </row>
    <row r="240" spans="1:5" x14ac:dyDescent="0.25">
      <c r="A240" s="51" t="str">
        <f>IF('2.Census &amp; Reference Benchmarks'!E243&lt;&gt;"",_xlfn.CONCAT('2.Census &amp; Reference Benchmarks'!E243," ",'2.Census &amp; Reference Benchmarks'!F243), "")</f>
        <v/>
      </c>
      <c r="B240" s="168" t="str">
        <f>IF('2.Census &amp; Reference Benchmarks'!D243 &lt;&gt; "", '2.Census &amp; Reference Benchmarks'!D243,"")</f>
        <v/>
      </c>
      <c r="C240" s="2">
        <f>IFERROR(MIN( 46154,IF(AND('5. Wage &amp; FTE Reductions'!S243 &lt;&gt; "",C239 &lt;&gt; ""),'5. Wage &amp; FTE Reductions'!S243, "")),"")</f>
        <v>0</v>
      </c>
      <c r="D240" s="4" t="str">
        <f>IF(AND('5. Wage &amp; FTE Reductions'!AZ243 &lt;&gt; "", D239 &lt;&gt; ""),'5. Wage &amp; FTE Reductions'!AZ243, "")</f>
        <v/>
      </c>
      <c r="E240" s="167" t="str">
        <f>IF('2.Census &amp; Reference Benchmarks'!T243 = "", "",'2.Census &amp; Reference Benchmarks'!T243)</f>
        <v/>
      </c>
    </row>
    <row r="241" spans="1:5" x14ac:dyDescent="0.25">
      <c r="A241" s="51" t="str">
        <f>IF('2.Census &amp; Reference Benchmarks'!E244&lt;&gt;"",_xlfn.CONCAT('2.Census &amp; Reference Benchmarks'!E244," ",'2.Census &amp; Reference Benchmarks'!F244), "")</f>
        <v/>
      </c>
      <c r="B241" s="168" t="str">
        <f>IF('2.Census &amp; Reference Benchmarks'!D244 &lt;&gt; "", '2.Census &amp; Reference Benchmarks'!D244,"")</f>
        <v/>
      </c>
      <c r="C241" s="2">
        <f>IFERROR(MIN( 46154,IF(AND('5. Wage &amp; FTE Reductions'!S244 &lt;&gt; "",C240 &lt;&gt; ""),'5. Wage &amp; FTE Reductions'!S244, "")),"")</f>
        <v>0</v>
      </c>
      <c r="D241" s="4" t="str">
        <f>IF(AND('5. Wage &amp; FTE Reductions'!AZ244 &lt;&gt; "", D240 &lt;&gt; ""),'5. Wage &amp; FTE Reductions'!AZ244, "")</f>
        <v/>
      </c>
      <c r="E241" s="167" t="str">
        <f>IF('2.Census &amp; Reference Benchmarks'!T244 = "", "",'2.Census &amp; Reference Benchmarks'!T244)</f>
        <v/>
      </c>
    </row>
    <row r="242" spans="1:5" x14ac:dyDescent="0.25">
      <c r="A242" s="51" t="str">
        <f>IF('2.Census &amp; Reference Benchmarks'!E245&lt;&gt;"",_xlfn.CONCAT('2.Census &amp; Reference Benchmarks'!E245," ",'2.Census &amp; Reference Benchmarks'!F245), "")</f>
        <v/>
      </c>
      <c r="B242" s="168" t="str">
        <f>IF('2.Census &amp; Reference Benchmarks'!D245 &lt;&gt; "", '2.Census &amp; Reference Benchmarks'!D245,"")</f>
        <v/>
      </c>
      <c r="C242" s="2">
        <f>IFERROR(MIN( 46154,IF(AND('5. Wage &amp; FTE Reductions'!S245 &lt;&gt; "",C241 &lt;&gt; ""),'5. Wage &amp; FTE Reductions'!S245, "")),"")</f>
        <v>0</v>
      </c>
      <c r="D242" s="4" t="str">
        <f>IF(AND('5. Wage &amp; FTE Reductions'!AZ245 &lt;&gt; "", D241 &lt;&gt; ""),'5. Wage &amp; FTE Reductions'!AZ245, "")</f>
        <v/>
      </c>
      <c r="E242" s="167" t="str">
        <f>IF('2.Census &amp; Reference Benchmarks'!T245 = "", "",'2.Census &amp; Reference Benchmarks'!T245)</f>
        <v/>
      </c>
    </row>
    <row r="243" spans="1:5" x14ac:dyDescent="0.25">
      <c r="A243" s="51" t="str">
        <f>IF('2.Census &amp; Reference Benchmarks'!E246&lt;&gt;"",_xlfn.CONCAT('2.Census &amp; Reference Benchmarks'!E246," ",'2.Census &amp; Reference Benchmarks'!F246), "")</f>
        <v/>
      </c>
      <c r="B243" s="168" t="str">
        <f>IF('2.Census &amp; Reference Benchmarks'!D246 &lt;&gt; "", '2.Census &amp; Reference Benchmarks'!D246,"")</f>
        <v/>
      </c>
      <c r="C243" s="2">
        <f>IFERROR(MIN( 46154,IF(AND('5. Wage &amp; FTE Reductions'!S246 &lt;&gt; "",C242 &lt;&gt; ""),'5. Wage &amp; FTE Reductions'!S246, "")),"")</f>
        <v>0</v>
      </c>
      <c r="D243" s="4" t="str">
        <f>IF(AND('5. Wage &amp; FTE Reductions'!AZ246 &lt;&gt; "", D242 &lt;&gt; ""),'5. Wage &amp; FTE Reductions'!AZ246, "")</f>
        <v/>
      </c>
      <c r="E243" s="167" t="str">
        <f>IF('2.Census &amp; Reference Benchmarks'!T246 = "", "",'2.Census &amp; Reference Benchmarks'!T246)</f>
        <v/>
      </c>
    </row>
    <row r="244" spans="1:5" x14ac:dyDescent="0.25">
      <c r="A244" s="51" t="str">
        <f>IF('2.Census &amp; Reference Benchmarks'!E247&lt;&gt;"",_xlfn.CONCAT('2.Census &amp; Reference Benchmarks'!E247," ",'2.Census &amp; Reference Benchmarks'!F247), "")</f>
        <v/>
      </c>
      <c r="B244" s="168" t="str">
        <f>IF('2.Census &amp; Reference Benchmarks'!D247 &lt;&gt; "", '2.Census &amp; Reference Benchmarks'!D247,"")</f>
        <v/>
      </c>
      <c r="C244" s="2">
        <f>IFERROR(MIN( 46154,IF(AND('5. Wage &amp; FTE Reductions'!S247 &lt;&gt; "",C243 &lt;&gt; ""),'5. Wage &amp; FTE Reductions'!S247, "")),"")</f>
        <v>0</v>
      </c>
      <c r="D244" s="4" t="str">
        <f>IF(AND('5. Wage &amp; FTE Reductions'!AZ247 &lt;&gt; "", D243 &lt;&gt; ""),'5. Wage &amp; FTE Reductions'!AZ247, "")</f>
        <v/>
      </c>
      <c r="E244" s="167" t="str">
        <f>IF('2.Census &amp; Reference Benchmarks'!T247 = "", "",'2.Census &amp; Reference Benchmarks'!T247)</f>
        <v/>
      </c>
    </row>
    <row r="245" spans="1:5" x14ac:dyDescent="0.25">
      <c r="A245" s="51" t="str">
        <f>IF('2.Census &amp; Reference Benchmarks'!E248&lt;&gt;"",_xlfn.CONCAT('2.Census &amp; Reference Benchmarks'!E248," ",'2.Census &amp; Reference Benchmarks'!F248), "")</f>
        <v/>
      </c>
      <c r="B245" s="168" t="str">
        <f>IF('2.Census &amp; Reference Benchmarks'!D248 &lt;&gt; "", '2.Census &amp; Reference Benchmarks'!D248,"")</f>
        <v/>
      </c>
      <c r="C245" s="2">
        <f>IFERROR(MIN( 46154,IF(AND('5. Wage &amp; FTE Reductions'!S248 &lt;&gt; "",C244 &lt;&gt; ""),'5. Wage &amp; FTE Reductions'!S248, "")),"")</f>
        <v>0</v>
      </c>
      <c r="D245" s="4" t="str">
        <f>IF(AND('5. Wage &amp; FTE Reductions'!AZ248 &lt;&gt; "", D244 &lt;&gt; ""),'5. Wage &amp; FTE Reductions'!AZ248, "")</f>
        <v/>
      </c>
      <c r="E245" s="167" t="str">
        <f>IF('2.Census &amp; Reference Benchmarks'!T248 = "", "",'2.Census &amp; Reference Benchmarks'!T248)</f>
        <v/>
      </c>
    </row>
    <row r="246" spans="1:5" x14ac:dyDescent="0.25">
      <c r="A246" s="51" t="str">
        <f>IF('2.Census &amp; Reference Benchmarks'!E249&lt;&gt;"",_xlfn.CONCAT('2.Census &amp; Reference Benchmarks'!E249," ",'2.Census &amp; Reference Benchmarks'!F249), "")</f>
        <v/>
      </c>
      <c r="B246" s="168" t="str">
        <f>IF('2.Census &amp; Reference Benchmarks'!D249 &lt;&gt; "", '2.Census &amp; Reference Benchmarks'!D249,"")</f>
        <v/>
      </c>
      <c r="C246" s="2">
        <f>IFERROR(MIN( 46154,IF(AND('5. Wage &amp; FTE Reductions'!S249 &lt;&gt; "",C245 &lt;&gt; ""),'5. Wage &amp; FTE Reductions'!S249, "")),"")</f>
        <v>0</v>
      </c>
      <c r="D246" s="4" t="str">
        <f>IF(AND('5. Wage &amp; FTE Reductions'!AZ249 &lt;&gt; "", D245 &lt;&gt; ""),'5. Wage &amp; FTE Reductions'!AZ249, "")</f>
        <v/>
      </c>
      <c r="E246" s="167" t="str">
        <f>IF('2.Census &amp; Reference Benchmarks'!T249 = "", "",'2.Census &amp; Reference Benchmarks'!T249)</f>
        <v/>
      </c>
    </row>
    <row r="247" spans="1:5" x14ac:dyDescent="0.25">
      <c r="A247" s="51" t="str">
        <f>IF('2.Census &amp; Reference Benchmarks'!E250&lt;&gt;"",_xlfn.CONCAT('2.Census &amp; Reference Benchmarks'!E250," ",'2.Census &amp; Reference Benchmarks'!F250), "")</f>
        <v/>
      </c>
      <c r="B247" s="168" t="str">
        <f>IF('2.Census &amp; Reference Benchmarks'!D250 &lt;&gt; "", '2.Census &amp; Reference Benchmarks'!D250,"")</f>
        <v/>
      </c>
      <c r="C247" s="2">
        <f>IFERROR(MIN( 46154,IF(AND('5. Wage &amp; FTE Reductions'!S250 &lt;&gt; "",C246 &lt;&gt; ""),'5. Wage &amp; FTE Reductions'!S250, "")),"")</f>
        <v>0</v>
      </c>
      <c r="D247" s="4" t="str">
        <f>IF(AND('5. Wage &amp; FTE Reductions'!AZ250 &lt;&gt; "", D246 &lt;&gt; ""),'5. Wage &amp; FTE Reductions'!AZ250, "")</f>
        <v/>
      </c>
      <c r="E247" s="167" t="str">
        <f>IF('2.Census &amp; Reference Benchmarks'!T250 = "", "",'2.Census &amp; Reference Benchmarks'!T250)</f>
        <v/>
      </c>
    </row>
    <row r="248" spans="1:5" x14ac:dyDescent="0.25">
      <c r="A248" s="51" t="str">
        <f>IF('2.Census &amp; Reference Benchmarks'!E251&lt;&gt;"",_xlfn.CONCAT('2.Census &amp; Reference Benchmarks'!E251," ",'2.Census &amp; Reference Benchmarks'!F251), "")</f>
        <v/>
      </c>
      <c r="B248" s="168" t="str">
        <f>IF('2.Census &amp; Reference Benchmarks'!D251 &lt;&gt; "", '2.Census &amp; Reference Benchmarks'!D251,"")</f>
        <v/>
      </c>
      <c r="C248" s="2">
        <f>IFERROR(MIN( 46154,IF(AND('5. Wage &amp; FTE Reductions'!S251 &lt;&gt; "",C247 &lt;&gt; ""),'5. Wage &amp; FTE Reductions'!S251, "")),"")</f>
        <v>0</v>
      </c>
      <c r="D248" s="4" t="str">
        <f>IF(AND('5. Wage &amp; FTE Reductions'!AZ251 &lt;&gt; "", D247 &lt;&gt; ""),'5. Wage &amp; FTE Reductions'!AZ251, "")</f>
        <v/>
      </c>
      <c r="E248" s="167" t="str">
        <f>IF('2.Census &amp; Reference Benchmarks'!T251 = "", "",'2.Census &amp; Reference Benchmarks'!T251)</f>
        <v/>
      </c>
    </row>
    <row r="249" spans="1:5" x14ac:dyDescent="0.25">
      <c r="A249" s="51" t="str">
        <f>IF('2.Census &amp; Reference Benchmarks'!E252&lt;&gt;"",_xlfn.CONCAT('2.Census &amp; Reference Benchmarks'!E252," ",'2.Census &amp; Reference Benchmarks'!F252), "")</f>
        <v/>
      </c>
      <c r="B249" s="168" t="str">
        <f>IF('2.Census &amp; Reference Benchmarks'!D252 &lt;&gt; "", '2.Census &amp; Reference Benchmarks'!D252,"")</f>
        <v/>
      </c>
      <c r="C249" s="2">
        <f>IFERROR(MIN( 46154,IF(AND('5. Wage &amp; FTE Reductions'!S252 &lt;&gt; "",C248 &lt;&gt; ""),'5. Wage &amp; FTE Reductions'!S252, "")),"")</f>
        <v>0</v>
      </c>
      <c r="D249" s="4" t="str">
        <f>IF(AND('5. Wage &amp; FTE Reductions'!AZ252 &lt;&gt; "", D248 &lt;&gt; ""),'5. Wage &amp; FTE Reductions'!AZ252, "")</f>
        <v/>
      </c>
      <c r="E249" s="167" t="str">
        <f>IF('2.Census &amp; Reference Benchmarks'!T252 = "", "",'2.Census &amp; Reference Benchmarks'!T252)</f>
        <v/>
      </c>
    </row>
    <row r="250" spans="1:5" x14ac:dyDescent="0.25">
      <c r="A250" s="51" t="str">
        <f>IF('2.Census &amp; Reference Benchmarks'!E253&lt;&gt;"",_xlfn.CONCAT('2.Census &amp; Reference Benchmarks'!E253," ",'2.Census &amp; Reference Benchmarks'!F253), "")</f>
        <v/>
      </c>
      <c r="B250" s="168" t="str">
        <f>IF('2.Census &amp; Reference Benchmarks'!D253 &lt;&gt; "", '2.Census &amp; Reference Benchmarks'!D253,"")</f>
        <v/>
      </c>
      <c r="C250" s="2">
        <f>IFERROR(MIN( 46154,IF(AND('5. Wage &amp; FTE Reductions'!S253 &lt;&gt; "",C249 &lt;&gt; ""),'5. Wage &amp; FTE Reductions'!S253, "")),"")</f>
        <v>0</v>
      </c>
      <c r="D250" s="4" t="str">
        <f>IF(AND('5. Wage &amp; FTE Reductions'!AZ253 &lt;&gt; "", D249 &lt;&gt; ""),'5. Wage &amp; FTE Reductions'!AZ253, "")</f>
        <v/>
      </c>
      <c r="E250" s="167" t="str">
        <f>IF('2.Census &amp; Reference Benchmarks'!T253 = "", "",'2.Census &amp; Reference Benchmarks'!T253)</f>
        <v/>
      </c>
    </row>
    <row r="251" spans="1:5" x14ac:dyDescent="0.25">
      <c r="A251" s="51" t="str">
        <f>IF('2.Census &amp; Reference Benchmarks'!E254&lt;&gt;"",_xlfn.CONCAT('2.Census &amp; Reference Benchmarks'!E254," ",'2.Census &amp; Reference Benchmarks'!F254), "")</f>
        <v/>
      </c>
      <c r="B251" s="168" t="str">
        <f>IF('2.Census &amp; Reference Benchmarks'!D254 &lt;&gt; "", '2.Census &amp; Reference Benchmarks'!D254,"")</f>
        <v/>
      </c>
      <c r="C251" s="2">
        <f>IFERROR(MIN( 46154,IF(AND('5. Wage &amp; FTE Reductions'!S254 &lt;&gt; "",C250 &lt;&gt; ""),'5. Wage &amp; FTE Reductions'!S254, "")),"")</f>
        <v>0</v>
      </c>
      <c r="D251" s="4" t="str">
        <f>IF(AND('5. Wage &amp; FTE Reductions'!AZ254 &lt;&gt; "", D250 &lt;&gt; ""),'5. Wage &amp; FTE Reductions'!AZ254, "")</f>
        <v/>
      </c>
      <c r="E251" s="167" t="str">
        <f>IF('2.Census &amp; Reference Benchmarks'!T254 = "", "",'2.Census &amp; Reference Benchmarks'!T254)</f>
        <v/>
      </c>
    </row>
    <row r="252" spans="1:5" x14ac:dyDescent="0.25">
      <c r="A252" s="51" t="str">
        <f>IF('2.Census &amp; Reference Benchmarks'!E255&lt;&gt;"",_xlfn.CONCAT('2.Census &amp; Reference Benchmarks'!E255," ",'2.Census &amp; Reference Benchmarks'!F255), "")</f>
        <v/>
      </c>
      <c r="B252" s="168" t="str">
        <f>IF('2.Census &amp; Reference Benchmarks'!D255 &lt;&gt; "", '2.Census &amp; Reference Benchmarks'!D255,"")</f>
        <v/>
      </c>
      <c r="C252" s="2">
        <f>IFERROR(MIN( 46154,IF(AND('5. Wage &amp; FTE Reductions'!S255 &lt;&gt; "",C251 &lt;&gt; ""),'5. Wage &amp; FTE Reductions'!S255, "")),"")</f>
        <v>0</v>
      </c>
      <c r="D252" s="4" t="str">
        <f>IF(AND('5. Wage &amp; FTE Reductions'!AZ255 &lt;&gt; "", D251 &lt;&gt; ""),'5. Wage &amp; FTE Reductions'!AZ255, "")</f>
        <v/>
      </c>
      <c r="E252" s="167" t="str">
        <f>IF('2.Census &amp; Reference Benchmarks'!T255 = "", "",'2.Census &amp; Reference Benchmarks'!T255)</f>
        <v/>
      </c>
    </row>
    <row r="253" spans="1:5" x14ac:dyDescent="0.25">
      <c r="A253" s="51" t="str">
        <f>IF('2.Census &amp; Reference Benchmarks'!E256&lt;&gt;"",_xlfn.CONCAT('2.Census &amp; Reference Benchmarks'!E256," ",'2.Census &amp; Reference Benchmarks'!F256), "")</f>
        <v/>
      </c>
      <c r="B253" s="168" t="str">
        <f>IF('2.Census &amp; Reference Benchmarks'!D256 &lt;&gt; "", '2.Census &amp; Reference Benchmarks'!D256,"")</f>
        <v/>
      </c>
      <c r="C253" s="2">
        <f>IFERROR(MIN( 46154,IF(AND('5. Wage &amp; FTE Reductions'!S256 &lt;&gt; "",C252 &lt;&gt; ""),'5. Wage &amp; FTE Reductions'!S256, "")),"")</f>
        <v>0</v>
      </c>
      <c r="D253" s="4" t="str">
        <f>IF(AND('5. Wage &amp; FTE Reductions'!AZ256 &lt;&gt; "", D252 &lt;&gt; ""),'5. Wage &amp; FTE Reductions'!AZ256, "")</f>
        <v/>
      </c>
      <c r="E253" s="167" t="str">
        <f>IF('2.Census &amp; Reference Benchmarks'!T256 = "", "",'2.Census &amp; Reference Benchmarks'!T256)</f>
        <v/>
      </c>
    </row>
    <row r="254" spans="1:5" x14ac:dyDescent="0.25">
      <c r="A254" s="51" t="str">
        <f>IF('2.Census &amp; Reference Benchmarks'!E257&lt;&gt;"",_xlfn.CONCAT('2.Census &amp; Reference Benchmarks'!E257," ",'2.Census &amp; Reference Benchmarks'!F257), "")</f>
        <v/>
      </c>
      <c r="B254" s="168" t="str">
        <f>IF('2.Census &amp; Reference Benchmarks'!D257 &lt;&gt; "", '2.Census &amp; Reference Benchmarks'!D257,"")</f>
        <v/>
      </c>
      <c r="C254" s="2">
        <f>IFERROR(MIN( 46154,IF(AND('5. Wage &amp; FTE Reductions'!S257 &lt;&gt; "",C253 &lt;&gt; ""),'5. Wage &amp; FTE Reductions'!S257, "")),"")</f>
        <v>0</v>
      </c>
      <c r="D254" s="4" t="str">
        <f>IF(AND('5. Wage &amp; FTE Reductions'!AZ257 &lt;&gt; "", D253 &lt;&gt; ""),'5. Wage &amp; FTE Reductions'!AZ257, "")</f>
        <v/>
      </c>
      <c r="E254" s="167" t="str">
        <f>IF('2.Census &amp; Reference Benchmarks'!T257 = "", "",'2.Census &amp; Reference Benchmarks'!T257)</f>
        <v/>
      </c>
    </row>
    <row r="255" spans="1:5" x14ac:dyDescent="0.25">
      <c r="A255" s="51" t="str">
        <f>IF('2.Census &amp; Reference Benchmarks'!E258&lt;&gt;"",_xlfn.CONCAT('2.Census &amp; Reference Benchmarks'!E258," ",'2.Census &amp; Reference Benchmarks'!F258), "")</f>
        <v/>
      </c>
      <c r="B255" s="168" t="str">
        <f>IF('2.Census &amp; Reference Benchmarks'!D258 &lt;&gt; "", '2.Census &amp; Reference Benchmarks'!D258,"")</f>
        <v/>
      </c>
      <c r="C255" s="2">
        <f>IFERROR(MIN( 46154,IF(AND('5. Wage &amp; FTE Reductions'!S258 &lt;&gt; "",C254 &lt;&gt; ""),'5. Wage &amp; FTE Reductions'!S258, "")),"")</f>
        <v>0</v>
      </c>
      <c r="D255" s="4" t="str">
        <f>IF(AND('5. Wage &amp; FTE Reductions'!AZ258 &lt;&gt; "", D254 &lt;&gt; ""),'5. Wage &amp; FTE Reductions'!AZ258, "")</f>
        <v/>
      </c>
      <c r="E255" s="167" t="str">
        <f>IF('2.Census &amp; Reference Benchmarks'!T258 = "", "",'2.Census &amp; Reference Benchmarks'!T258)</f>
        <v/>
      </c>
    </row>
    <row r="256" spans="1:5" x14ac:dyDescent="0.25">
      <c r="A256" s="51" t="str">
        <f>IF('2.Census &amp; Reference Benchmarks'!E259&lt;&gt;"",_xlfn.CONCAT('2.Census &amp; Reference Benchmarks'!E259," ",'2.Census &amp; Reference Benchmarks'!F259), "")</f>
        <v/>
      </c>
      <c r="B256" s="168" t="str">
        <f>IF('2.Census &amp; Reference Benchmarks'!D259 &lt;&gt; "", '2.Census &amp; Reference Benchmarks'!D259,"")</f>
        <v/>
      </c>
      <c r="C256" s="2">
        <f>IFERROR(MIN( 46154,IF(AND('5. Wage &amp; FTE Reductions'!S259 &lt;&gt; "",C255 &lt;&gt; ""),'5. Wage &amp; FTE Reductions'!S259, "")),"")</f>
        <v>0</v>
      </c>
      <c r="D256" s="4" t="str">
        <f>IF(AND('5. Wage &amp; FTE Reductions'!AZ259 &lt;&gt; "", D255 &lt;&gt; ""),'5. Wage &amp; FTE Reductions'!AZ259, "")</f>
        <v/>
      </c>
      <c r="E256" s="167" t="str">
        <f>IF('2.Census &amp; Reference Benchmarks'!T259 = "", "",'2.Census &amp; Reference Benchmarks'!T259)</f>
        <v/>
      </c>
    </row>
    <row r="257" spans="1:5" x14ac:dyDescent="0.25">
      <c r="A257" s="51" t="str">
        <f>IF('2.Census &amp; Reference Benchmarks'!E260&lt;&gt;"",_xlfn.CONCAT('2.Census &amp; Reference Benchmarks'!E260," ",'2.Census &amp; Reference Benchmarks'!F260), "")</f>
        <v/>
      </c>
      <c r="B257" s="168" t="str">
        <f>IF('2.Census &amp; Reference Benchmarks'!D260 &lt;&gt; "", '2.Census &amp; Reference Benchmarks'!D260,"")</f>
        <v/>
      </c>
      <c r="C257" s="2">
        <f>IFERROR(MIN( 46154,IF(AND('5. Wage &amp; FTE Reductions'!S260 &lt;&gt; "",C256 &lt;&gt; ""),'5. Wage &amp; FTE Reductions'!S260, "")),"")</f>
        <v>0</v>
      </c>
      <c r="D257" s="4" t="str">
        <f>IF(AND('5. Wage &amp; FTE Reductions'!AZ260 &lt;&gt; "", D256 &lt;&gt; ""),'5. Wage &amp; FTE Reductions'!AZ260, "")</f>
        <v/>
      </c>
      <c r="E257" s="167" t="str">
        <f>IF('2.Census &amp; Reference Benchmarks'!T260 = "", "",'2.Census &amp; Reference Benchmarks'!T260)</f>
        <v/>
      </c>
    </row>
    <row r="258" spans="1:5" x14ac:dyDescent="0.25">
      <c r="A258" s="51" t="str">
        <f>IF('2.Census &amp; Reference Benchmarks'!E261&lt;&gt;"",_xlfn.CONCAT('2.Census &amp; Reference Benchmarks'!E261," ",'2.Census &amp; Reference Benchmarks'!F261), "")</f>
        <v/>
      </c>
      <c r="B258" s="168" t="str">
        <f>IF('2.Census &amp; Reference Benchmarks'!D261 &lt;&gt; "", '2.Census &amp; Reference Benchmarks'!D261,"")</f>
        <v/>
      </c>
      <c r="C258" s="2">
        <f>IFERROR(MIN( 46154,IF(AND('5. Wage &amp; FTE Reductions'!S261 &lt;&gt; "",C257 &lt;&gt; ""),'5. Wage &amp; FTE Reductions'!S261, "")),"")</f>
        <v>0</v>
      </c>
      <c r="D258" s="4" t="str">
        <f>IF(AND('5. Wage &amp; FTE Reductions'!AZ261 &lt;&gt; "", D257 &lt;&gt; ""),'5. Wage &amp; FTE Reductions'!AZ261, "")</f>
        <v/>
      </c>
      <c r="E258" s="167" t="str">
        <f>IF('2.Census &amp; Reference Benchmarks'!T261 = "", "",'2.Census &amp; Reference Benchmarks'!T261)</f>
        <v/>
      </c>
    </row>
    <row r="259" spans="1:5" x14ac:dyDescent="0.25">
      <c r="A259" s="51" t="str">
        <f>IF('2.Census &amp; Reference Benchmarks'!E262&lt;&gt;"",_xlfn.CONCAT('2.Census &amp; Reference Benchmarks'!E262," ",'2.Census &amp; Reference Benchmarks'!F262), "")</f>
        <v/>
      </c>
      <c r="B259" s="168" t="str">
        <f>IF('2.Census &amp; Reference Benchmarks'!D262 &lt;&gt; "", '2.Census &amp; Reference Benchmarks'!D262,"")</f>
        <v/>
      </c>
      <c r="C259" s="2">
        <f>IFERROR(MIN( 46154,IF(AND('5. Wage &amp; FTE Reductions'!S262 &lt;&gt; "",C258 &lt;&gt; ""),'5. Wage &amp; FTE Reductions'!S262, "")),"")</f>
        <v>0</v>
      </c>
      <c r="D259" s="4" t="str">
        <f>IF(AND('5. Wage &amp; FTE Reductions'!AZ262 &lt;&gt; "", D258 &lt;&gt; ""),'5. Wage &amp; FTE Reductions'!AZ262, "")</f>
        <v/>
      </c>
      <c r="E259" s="167" t="str">
        <f>IF('2.Census &amp; Reference Benchmarks'!T262 = "", "",'2.Census &amp; Reference Benchmarks'!T262)</f>
        <v/>
      </c>
    </row>
    <row r="260" spans="1:5" x14ac:dyDescent="0.25">
      <c r="A260" s="51" t="str">
        <f>IF('2.Census &amp; Reference Benchmarks'!E263&lt;&gt;"",_xlfn.CONCAT('2.Census &amp; Reference Benchmarks'!E263," ",'2.Census &amp; Reference Benchmarks'!F263), "")</f>
        <v/>
      </c>
      <c r="B260" s="168" t="str">
        <f>IF('2.Census &amp; Reference Benchmarks'!D263 &lt;&gt; "", '2.Census &amp; Reference Benchmarks'!D263,"")</f>
        <v/>
      </c>
      <c r="C260" s="2">
        <f>IFERROR(MIN( 46154,IF(AND('5. Wage &amp; FTE Reductions'!S263 &lt;&gt; "",C259 &lt;&gt; ""),'5. Wage &amp; FTE Reductions'!S263, "")),"")</f>
        <v>0</v>
      </c>
      <c r="D260" s="4" t="str">
        <f>IF(AND('5. Wage &amp; FTE Reductions'!AZ263 &lt;&gt; "", D259 &lt;&gt; ""),'5. Wage &amp; FTE Reductions'!AZ263, "")</f>
        <v/>
      </c>
      <c r="E260" s="167" t="str">
        <f>IF('2.Census &amp; Reference Benchmarks'!T263 = "", "",'2.Census &amp; Reference Benchmarks'!T263)</f>
        <v/>
      </c>
    </row>
    <row r="261" spans="1:5" x14ac:dyDescent="0.25">
      <c r="A261" s="51" t="str">
        <f>IF('2.Census &amp; Reference Benchmarks'!E264&lt;&gt;"",_xlfn.CONCAT('2.Census &amp; Reference Benchmarks'!E264," ",'2.Census &amp; Reference Benchmarks'!F264), "")</f>
        <v/>
      </c>
      <c r="B261" s="168" t="str">
        <f>IF('2.Census &amp; Reference Benchmarks'!D264 &lt;&gt; "", '2.Census &amp; Reference Benchmarks'!D264,"")</f>
        <v/>
      </c>
      <c r="C261" s="2">
        <f>IFERROR(MIN( 46154,IF(AND('5. Wage &amp; FTE Reductions'!S264 &lt;&gt; "",C260 &lt;&gt; ""),'5. Wage &amp; FTE Reductions'!S264, "")),"")</f>
        <v>0</v>
      </c>
      <c r="D261" s="4" t="str">
        <f>IF(AND('5. Wage &amp; FTE Reductions'!AZ264 &lt;&gt; "", D260 &lt;&gt; ""),'5. Wage &amp; FTE Reductions'!AZ264, "")</f>
        <v/>
      </c>
      <c r="E261" s="167" t="str">
        <f>IF('2.Census &amp; Reference Benchmarks'!T264 = "", "",'2.Census &amp; Reference Benchmarks'!T264)</f>
        <v/>
      </c>
    </row>
    <row r="262" spans="1:5" x14ac:dyDescent="0.25">
      <c r="A262" s="51" t="str">
        <f>IF('2.Census &amp; Reference Benchmarks'!E265&lt;&gt;"",_xlfn.CONCAT('2.Census &amp; Reference Benchmarks'!E265," ",'2.Census &amp; Reference Benchmarks'!F265), "")</f>
        <v/>
      </c>
      <c r="B262" s="168" t="str">
        <f>IF('2.Census &amp; Reference Benchmarks'!D265 &lt;&gt; "", '2.Census &amp; Reference Benchmarks'!D265,"")</f>
        <v/>
      </c>
      <c r="C262" s="2">
        <f>IFERROR(MIN( 46154,IF(AND('5. Wage &amp; FTE Reductions'!S265 &lt;&gt; "",C261 &lt;&gt; ""),'5. Wage &amp; FTE Reductions'!S265, "")),"")</f>
        <v>0</v>
      </c>
      <c r="D262" s="4" t="str">
        <f>IF(AND('5. Wage &amp; FTE Reductions'!AZ265 &lt;&gt; "", D261 &lt;&gt; ""),'5. Wage &amp; FTE Reductions'!AZ265, "")</f>
        <v/>
      </c>
      <c r="E262" s="167" t="str">
        <f>IF('2.Census &amp; Reference Benchmarks'!T265 = "", "",'2.Census &amp; Reference Benchmarks'!T265)</f>
        <v/>
      </c>
    </row>
    <row r="263" spans="1:5" x14ac:dyDescent="0.25">
      <c r="A263" s="51" t="str">
        <f>IF('2.Census &amp; Reference Benchmarks'!E266&lt;&gt;"",_xlfn.CONCAT('2.Census &amp; Reference Benchmarks'!E266," ",'2.Census &amp; Reference Benchmarks'!F266), "")</f>
        <v/>
      </c>
      <c r="B263" s="168" t="str">
        <f>IF('2.Census &amp; Reference Benchmarks'!D266 &lt;&gt; "", '2.Census &amp; Reference Benchmarks'!D266,"")</f>
        <v/>
      </c>
      <c r="C263" s="2">
        <f>IFERROR(MIN( 46154,IF(AND('5. Wage &amp; FTE Reductions'!S266 &lt;&gt; "",C262 &lt;&gt; ""),'5. Wage &amp; FTE Reductions'!S266, "")),"")</f>
        <v>0</v>
      </c>
      <c r="D263" s="4" t="str">
        <f>IF(AND('5. Wage &amp; FTE Reductions'!AZ266 &lt;&gt; "", D262 &lt;&gt; ""),'5. Wage &amp; FTE Reductions'!AZ266, "")</f>
        <v/>
      </c>
      <c r="E263" s="167" t="str">
        <f>IF('2.Census &amp; Reference Benchmarks'!T266 = "", "",'2.Census &amp; Reference Benchmarks'!T266)</f>
        <v/>
      </c>
    </row>
    <row r="264" spans="1:5" x14ac:dyDescent="0.25">
      <c r="A264" s="51" t="str">
        <f>IF('2.Census &amp; Reference Benchmarks'!E267&lt;&gt;"",_xlfn.CONCAT('2.Census &amp; Reference Benchmarks'!E267," ",'2.Census &amp; Reference Benchmarks'!F267), "")</f>
        <v/>
      </c>
      <c r="B264" s="168" t="str">
        <f>IF('2.Census &amp; Reference Benchmarks'!D267 &lt;&gt; "", '2.Census &amp; Reference Benchmarks'!D267,"")</f>
        <v/>
      </c>
      <c r="C264" s="2">
        <f>IFERROR(MIN( 46154,IF(AND('5. Wage &amp; FTE Reductions'!S267 &lt;&gt; "",C263 &lt;&gt; ""),'5. Wage &amp; FTE Reductions'!S267, "")),"")</f>
        <v>0</v>
      </c>
      <c r="D264" s="4" t="str">
        <f>IF(AND('5. Wage &amp; FTE Reductions'!AZ267 &lt;&gt; "", D263 &lt;&gt; ""),'5. Wage &amp; FTE Reductions'!AZ267, "")</f>
        <v/>
      </c>
      <c r="E264" s="167" t="str">
        <f>IF('2.Census &amp; Reference Benchmarks'!T267 = "", "",'2.Census &amp; Reference Benchmarks'!T267)</f>
        <v/>
      </c>
    </row>
    <row r="265" spans="1:5" x14ac:dyDescent="0.25">
      <c r="A265" s="51" t="str">
        <f>IF('2.Census &amp; Reference Benchmarks'!E268&lt;&gt;"",_xlfn.CONCAT('2.Census &amp; Reference Benchmarks'!E268," ",'2.Census &amp; Reference Benchmarks'!F268), "")</f>
        <v/>
      </c>
      <c r="B265" s="168" t="str">
        <f>IF('2.Census &amp; Reference Benchmarks'!D268 &lt;&gt; "", '2.Census &amp; Reference Benchmarks'!D268,"")</f>
        <v/>
      </c>
      <c r="C265" s="2">
        <f>IFERROR(MIN( 46154,IF(AND('5. Wage &amp; FTE Reductions'!S268 &lt;&gt; "",C264 &lt;&gt; ""),'5. Wage &amp; FTE Reductions'!S268, "")),"")</f>
        <v>0</v>
      </c>
      <c r="D265" s="4" t="str">
        <f>IF(AND('5. Wage &amp; FTE Reductions'!AZ268 &lt;&gt; "", D264 &lt;&gt; ""),'5. Wage &amp; FTE Reductions'!AZ268, "")</f>
        <v/>
      </c>
      <c r="E265" s="167" t="str">
        <f>IF('2.Census &amp; Reference Benchmarks'!T268 = "", "",'2.Census &amp; Reference Benchmarks'!T268)</f>
        <v/>
      </c>
    </row>
    <row r="266" spans="1:5" x14ac:dyDescent="0.25">
      <c r="A266" s="51" t="str">
        <f>IF('2.Census &amp; Reference Benchmarks'!E269&lt;&gt;"",_xlfn.CONCAT('2.Census &amp; Reference Benchmarks'!E269," ",'2.Census &amp; Reference Benchmarks'!F269), "")</f>
        <v/>
      </c>
      <c r="B266" s="168" t="str">
        <f>IF('2.Census &amp; Reference Benchmarks'!D269 &lt;&gt; "", '2.Census &amp; Reference Benchmarks'!D269,"")</f>
        <v/>
      </c>
      <c r="C266" s="2">
        <f>IFERROR(MIN( 46154,IF(AND('5. Wage &amp; FTE Reductions'!S269 &lt;&gt; "",C265 &lt;&gt; ""),'5. Wage &amp; FTE Reductions'!S269, "")),"")</f>
        <v>0</v>
      </c>
      <c r="D266" s="4" t="str">
        <f>IF(AND('5. Wage &amp; FTE Reductions'!AZ269 &lt;&gt; "", D265 &lt;&gt; ""),'5. Wage &amp; FTE Reductions'!AZ269, "")</f>
        <v/>
      </c>
      <c r="E266" s="167" t="str">
        <f>IF('2.Census &amp; Reference Benchmarks'!T269 = "", "",'2.Census &amp; Reference Benchmarks'!T269)</f>
        <v/>
      </c>
    </row>
    <row r="267" spans="1:5" x14ac:dyDescent="0.25">
      <c r="A267" s="51" t="str">
        <f>IF('2.Census &amp; Reference Benchmarks'!E270&lt;&gt;"",_xlfn.CONCAT('2.Census &amp; Reference Benchmarks'!E270," ",'2.Census &amp; Reference Benchmarks'!F270), "")</f>
        <v/>
      </c>
      <c r="B267" s="168" t="str">
        <f>IF('2.Census &amp; Reference Benchmarks'!D270 &lt;&gt; "", '2.Census &amp; Reference Benchmarks'!D270,"")</f>
        <v/>
      </c>
      <c r="C267" s="2">
        <f>IFERROR(MIN( 46154,IF(AND('5. Wage &amp; FTE Reductions'!S270 &lt;&gt; "",C266 &lt;&gt; ""),'5. Wage &amp; FTE Reductions'!S270, "")),"")</f>
        <v>0</v>
      </c>
      <c r="D267" s="4" t="str">
        <f>IF(AND('5. Wage &amp; FTE Reductions'!AZ270 &lt;&gt; "", D266 &lt;&gt; ""),'5. Wage &amp; FTE Reductions'!AZ270, "")</f>
        <v/>
      </c>
      <c r="E267" s="167" t="str">
        <f>IF('2.Census &amp; Reference Benchmarks'!T270 = "", "",'2.Census &amp; Reference Benchmarks'!T270)</f>
        <v/>
      </c>
    </row>
    <row r="268" spans="1:5" x14ac:dyDescent="0.25">
      <c r="A268" s="51" t="str">
        <f>IF('2.Census &amp; Reference Benchmarks'!E271&lt;&gt;"",_xlfn.CONCAT('2.Census &amp; Reference Benchmarks'!E271," ",'2.Census &amp; Reference Benchmarks'!F271), "")</f>
        <v/>
      </c>
      <c r="B268" s="168" t="str">
        <f>IF('2.Census &amp; Reference Benchmarks'!D271 &lt;&gt; "", '2.Census &amp; Reference Benchmarks'!D271,"")</f>
        <v/>
      </c>
      <c r="C268" s="2">
        <f>IFERROR(MIN( 46154,IF(AND('5. Wage &amp; FTE Reductions'!S271 &lt;&gt; "",C267 &lt;&gt; ""),'5. Wage &amp; FTE Reductions'!S271, "")),"")</f>
        <v>0</v>
      </c>
      <c r="D268" s="4" t="str">
        <f>IF(AND('5. Wage &amp; FTE Reductions'!AZ271 &lt;&gt; "", D267 &lt;&gt; ""),'5. Wage &amp; FTE Reductions'!AZ271, "")</f>
        <v/>
      </c>
      <c r="E268" s="167" t="str">
        <f>IF('2.Census &amp; Reference Benchmarks'!T271 = "", "",'2.Census &amp; Reference Benchmarks'!T271)</f>
        <v/>
      </c>
    </row>
    <row r="269" spans="1:5" x14ac:dyDescent="0.25">
      <c r="A269" s="51" t="str">
        <f>IF('2.Census &amp; Reference Benchmarks'!E272&lt;&gt;"",_xlfn.CONCAT('2.Census &amp; Reference Benchmarks'!E272," ",'2.Census &amp; Reference Benchmarks'!F272), "")</f>
        <v/>
      </c>
      <c r="B269" s="168" t="str">
        <f>IF('2.Census &amp; Reference Benchmarks'!D272 &lt;&gt; "", '2.Census &amp; Reference Benchmarks'!D272,"")</f>
        <v/>
      </c>
      <c r="C269" s="2">
        <f>IFERROR(MIN( 46154,IF(AND('5. Wage &amp; FTE Reductions'!S272 &lt;&gt; "",C268 &lt;&gt; ""),'5. Wage &amp; FTE Reductions'!S272, "")),"")</f>
        <v>0</v>
      </c>
      <c r="D269" s="4" t="str">
        <f>IF(AND('5. Wage &amp; FTE Reductions'!AZ272 &lt;&gt; "", D268 &lt;&gt; ""),'5. Wage &amp; FTE Reductions'!AZ272, "")</f>
        <v/>
      </c>
      <c r="E269" s="167" t="str">
        <f>IF('2.Census &amp; Reference Benchmarks'!T272 = "", "",'2.Census &amp; Reference Benchmarks'!T272)</f>
        <v/>
      </c>
    </row>
    <row r="270" spans="1:5" x14ac:dyDescent="0.25">
      <c r="A270" s="51" t="str">
        <f>IF('2.Census &amp; Reference Benchmarks'!E273&lt;&gt;"",_xlfn.CONCAT('2.Census &amp; Reference Benchmarks'!E273," ",'2.Census &amp; Reference Benchmarks'!F273), "")</f>
        <v/>
      </c>
      <c r="B270" s="168" t="str">
        <f>IF('2.Census &amp; Reference Benchmarks'!D273 &lt;&gt; "", '2.Census &amp; Reference Benchmarks'!D273,"")</f>
        <v/>
      </c>
      <c r="C270" s="2">
        <f>IFERROR(MIN( 46154,IF(AND('5. Wage &amp; FTE Reductions'!S273 &lt;&gt; "",C269 &lt;&gt; ""),'5. Wage &amp; FTE Reductions'!S273, "")),"")</f>
        <v>0</v>
      </c>
      <c r="D270" s="4" t="str">
        <f>IF(AND('5. Wage &amp; FTE Reductions'!AZ273 &lt;&gt; "", D269 &lt;&gt; ""),'5. Wage &amp; FTE Reductions'!AZ273, "")</f>
        <v/>
      </c>
      <c r="E270" s="167" t="str">
        <f>IF('2.Census &amp; Reference Benchmarks'!T273 = "", "",'2.Census &amp; Reference Benchmarks'!T273)</f>
        <v/>
      </c>
    </row>
    <row r="271" spans="1:5" x14ac:dyDescent="0.25">
      <c r="A271" s="51" t="str">
        <f>IF('2.Census &amp; Reference Benchmarks'!E274&lt;&gt;"",_xlfn.CONCAT('2.Census &amp; Reference Benchmarks'!E274," ",'2.Census &amp; Reference Benchmarks'!F274), "")</f>
        <v/>
      </c>
      <c r="B271" s="168" t="str">
        <f>IF('2.Census &amp; Reference Benchmarks'!D274 &lt;&gt; "", '2.Census &amp; Reference Benchmarks'!D274,"")</f>
        <v/>
      </c>
      <c r="C271" s="2">
        <f>IFERROR(MIN( 46154,IF(AND('5. Wage &amp; FTE Reductions'!S274 &lt;&gt; "",C270 &lt;&gt; ""),'5. Wage &amp; FTE Reductions'!S274, "")),"")</f>
        <v>0</v>
      </c>
      <c r="D271" s="4" t="str">
        <f>IF(AND('5. Wage &amp; FTE Reductions'!AZ274 &lt;&gt; "", D270 &lt;&gt; ""),'5. Wage &amp; FTE Reductions'!AZ274, "")</f>
        <v/>
      </c>
      <c r="E271" s="167" t="str">
        <f>IF('2.Census &amp; Reference Benchmarks'!T274 = "", "",'2.Census &amp; Reference Benchmarks'!T274)</f>
        <v/>
      </c>
    </row>
    <row r="272" spans="1:5" x14ac:dyDescent="0.25">
      <c r="A272" s="51" t="str">
        <f>IF('2.Census &amp; Reference Benchmarks'!E275&lt;&gt;"",_xlfn.CONCAT('2.Census &amp; Reference Benchmarks'!E275," ",'2.Census &amp; Reference Benchmarks'!F275), "")</f>
        <v/>
      </c>
      <c r="B272" s="168" t="str">
        <f>IF('2.Census &amp; Reference Benchmarks'!D275 &lt;&gt; "", '2.Census &amp; Reference Benchmarks'!D275,"")</f>
        <v/>
      </c>
      <c r="C272" s="2">
        <f>IFERROR(MIN( 46154,IF(AND('5. Wage &amp; FTE Reductions'!S275 &lt;&gt; "",C271 &lt;&gt; ""),'5. Wage &amp; FTE Reductions'!S275, "")),"")</f>
        <v>0</v>
      </c>
      <c r="D272" s="4" t="str">
        <f>IF(AND('5. Wage &amp; FTE Reductions'!AZ275 &lt;&gt; "", D271 &lt;&gt; ""),'5. Wage &amp; FTE Reductions'!AZ275, "")</f>
        <v/>
      </c>
      <c r="E272" s="167" t="str">
        <f>IF('2.Census &amp; Reference Benchmarks'!T275 = "", "",'2.Census &amp; Reference Benchmarks'!T275)</f>
        <v/>
      </c>
    </row>
    <row r="273" spans="1:5" x14ac:dyDescent="0.25">
      <c r="A273" s="51" t="str">
        <f>IF('2.Census &amp; Reference Benchmarks'!E276&lt;&gt;"",_xlfn.CONCAT('2.Census &amp; Reference Benchmarks'!E276," ",'2.Census &amp; Reference Benchmarks'!F276), "")</f>
        <v/>
      </c>
      <c r="B273" s="168" t="str">
        <f>IF('2.Census &amp; Reference Benchmarks'!D276 &lt;&gt; "", '2.Census &amp; Reference Benchmarks'!D276,"")</f>
        <v/>
      </c>
      <c r="C273" s="2">
        <f>IFERROR(MIN( 46154,IF(AND('5. Wage &amp; FTE Reductions'!S276 &lt;&gt; "",C272 &lt;&gt; ""),'5. Wage &amp; FTE Reductions'!S276, "")),"")</f>
        <v>0</v>
      </c>
      <c r="D273" s="4" t="str">
        <f>IF(AND('5. Wage &amp; FTE Reductions'!AZ276 &lt;&gt; "", D272 &lt;&gt; ""),'5. Wage &amp; FTE Reductions'!AZ276, "")</f>
        <v/>
      </c>
      <c r="E273" s="167" t="str">
        <f>IF('2.Census &amp; Reference Benchmarks'!T276 = "", "",'2.Census &amp; Reference Benchmarks'!T276)</f>
        <v/>
      </c>
    </row>
    <row r="274" spans="1:5" x14ac:dyDescent="0.25">
      <c r="A274" s="51" t="str">
        <f>IF('2.Census &amp; Reference Benchmarks'!E277&lt;&gt;"",_xlfn.CONCAT('2.Census &amp; Reference Benchmarks'!E277," ",'2.Census &amp; Reference Benchmarks'!F277), "")</f>
        <v/>
      </c>
      <c r="B274" s="168" t="str">
        <f>IF('2.Census &amp; Reference Benchmarks'!D277 &lt;&gt; "", '2.Census &amp; Reference Benchmarks'!D277,"")</f>
        <v/>
      </c>
      <c r="C274" s="2">
        <f>IFERROR(MIN( 46154,IF(AND('5. Wage &amp; FTE Reductions'!S277 &lt;&gt; "",C273 &lt;&gt; ""),'5. Wage &amp; FTE Reductions'!S277, "")),"")</f>
        <v>0</v>
      </c>
      <c r="D274" s="4" t="str">
        <f>IF(AND('5. Wage &amp; FTE Reductions'!AZ277 &lt;&gt; "", D273 &lt;&gt; ""),'5. Wage &amp; FTE Reductions'!AZ277, "")</f>
        <v/>
      </c>
      <c r="E274" s="167" t="str">
        <f>IF('2.Census &amp; Reference Benchmarks'!T277 = "", "",'2.Census &amp; Reference Benchmarks'!T277)</f>
        <v/>
      </c>
    </row>
    <row r="275" spans="1:5" x14ac:dyDescent="0.25">
      <c r="A275" s="51" t="str">
        <f>IF('2.Census &amp; Reference Benchmarks'!E278&lt;&gt;"",_xlfn.CONCAT('2.Census &amp; Reference Benchmarks'!E278," ",'2.Census &amp; Reference Benchmarks'!F278), "")</f>
        <v/>
      </c>
      <c r="B275" s="168" t="str">
        <f>IF('2.Census &amp; Reference Benchmarks'!D278 &lt;&gt; "", '2.Census &amp; Reference Benchmarks'!D278,"")</f>
        <v/>
      </c>
      <c r="C275" s="2">
        <f>IFERROR(MIN( 46154,IF(AND('5. Wage &amp; FTE Reductions'!S278 &lt;&gt; "",C274 &lt;&gt; ""),'5. Wage &amp; FTE Reductions'!S278, "")),"")</f>
        <v>0</v>
      </c>
      <c r="D275" s="4" t="str">
        <f>IF(AND('5. Wage &amp; FTE Reductions'!AZ278 &lt;&gt; "", D274 &lt;&gt; ""),'5. Wage &amp; FTE Reductions'!AZ278, "")</f>
        <v/>
      </c>
      <c r="E275" s="167" t="str">
        <f>IF('2.Census &amp; Reference Benchmarks'!T278 = "", "",'2.Census &amp; Reference Benchmarks'!T278)</f>
        <v/>
      </c>
    </row>
    <row r="276" spans="1:5" x14ac:dyDescent="0.25">
      <c r="A276" s="51" t="str">
        <f>IF('2.Census &amp; Reference Benchmarks'!E279&lt;&gt;"",_xlfn.CONCAT('2.Census &amp; Reference Benchmarks'!E279," ",'2.Census &amp; Reference Benchmarks'!F279), "")</f>
        <v/>
      </c>
      <c r="B276" s="168" t="str">
        <f>IF('2.Census &amp; Reference Benchmarks'!D279 &lt;&gt; "", '2.Census &amp; Reference Benchmarks'!D279,"")</f>
        <v/>
      </c>
      <c r="C276" s="2">
        <f>IFERROR(MIN( 46154,IF(AND('5. Wage &amp; FTE Reductions'!S279 &lt;&gt; "",C275 &lt;&gt; ""),'5. Wage &amp; FTE Reductions'!S279, "")),"")</f>
        <v>0</v>
      </c>
      <c r="D276" s="4" t="str">
        <f>IF(AND('5. Wage &amp; FTE Reductions'!AZ279 &lt;&gt; "", D275 &lt;&gt; ""),'5. Wage &amp; FTE Reductions'!AZ279, "")</f>
        <v/>
      </c>
      <c r="E276" s="167" t="str">
        <f>IF('2.Census &amp; Reference Benchmarks'!T279 = "", "",'2.Census &amp; Reference Benchmarks'!T279)</f>
        <v/>
      </c>
    </row>
    <row r="277" spans="1:5" x14ac:dyDescent="0.25">
      <c r="A277" s="51" t="str">
        <f>IF('2.Census &amp; Reference Benchmarks'!E280&lt;&gt;"",_xlfn.CONCAT('2.Census &amp; Reference Benchmarks'!E280," ",'2.Census &amp; Reference Benchmarks'!F280), "")</f>
        <v/>
      </c>
      <c r="B277" s="168" t="str">
        <f>IF('2.Census &amp; Reference Benchmarks'!D280 &lt;&gt; "", '2.Census &amp; Reference Benchmarks'!D280,"")</f>
        <v/>
      </c>
      <c r="C277" s="2">
        <f>IFERROR(MIN( 46154,IF(AND('5. Wage &amp; FTE Reductions'!S280 &lt;&gt; "",C276 &lt;&gt; ""),'5. Wage &amp; FTE Reductions'!S280, "")),"")</f>
        <v>0</v>
      </c>
      <c r="D277" s="4" t="str">
        <f>IF(AND('5. Wage &amp; FTE Reductions'!AZ280 &lt;&gt; "", D276 &lt;&gt; ""),'5. Wage &amp; FTE Reductions'!AZ280, "")</f>
        <v/>
      </c>
      <c r="E277" s="167" t="str">
        <f>IF('2.Census &amp; Reference Benchmarks'!T280 = "", "",'2.Census &amp; Reference Benchmarks'!T280)</f>
        <v/>
      </c>
    </row>
    <row r="278" spans="1:5" x14ac:dyDescent="0.25">
      <c r="A278" s="51" t="str">
        <f>IF('2.Census &amp; Reference Benchmarks'!E281&lt;&gt;"",_xlfn.CONCAT('2.Census &amp; Reference Benchmarks'!E281," ",'2.Census &amp; Reference Benchmarks'!F281), "")</f>
        <v/>
      </c>
      <c r="B278" s="168" t="str">
        <f>IF('2.Census &amp; Reference Benchmarks'!D281 &lt;&gt; "", '2.Census &amp; Reference Benchmarks'!D281,"")</f>
        <v/>
      </c>
      <c r="C278" s="2">
        <f>IFERROR(MIN( 46154,IF(AND('5. Wage &amp; FTE Reductions'!S281 &lt;&gt; "",C277 &lt;&gt; ""),'5. Wage &amp; FTE Reductions'!S281, "")),"")</f>
        <v>0</v>
      </c>
      <c r="D278" s="4" t="str">
        <f>IF(AND('5. Wage &amp; FTE Reductions'!AZ281 &lt;&gt; "", D277 &lt;&gt; ""),'5. Wage &amp; FTE Reductions'!AZ281, "")</f>
        <v/>
      </c>
      <c r="E278" s="167" t="str">
        <f>IF('2.Census &amp; Reference Benchmarks'!T281 = "", "",'2.Census &amp; Reference Benchmarks'!T281)</f>
        <v/>
      </c>
    </row>
    <row r="279" spans="1:5" x14ac:dyDescent="0.25">
      <c r="A279" s="51" t="str">
        <f>IF('2.Census &amp; Reference Benchmarks'!E282&lt;&gt;"",_xlfn.CONCAT('2.Census &amp; Reference Benchmarks'!E282," ",'2.Census &amp; Reference Benchmarks'!F282), "")</f>
        <v/>
      </c>
      <c r="B279" s="168" t="str">
        <f>IF('2.Census &amp; Reference Benchmarks'!D282 &lt;&gt; "", '2.Census &amp; Reference Benchmarks'!D282,"")</f>
        <v/>
      </c>
      <c r="C279" s="2">
        <f>IFERROR(MIN( 46154,IF(AND('5. Wage &amp; FTE Reductions'!S282 &lt;&gt; "",C278 &lt;&gt; ""),'5. Wage &amp; FTE Reductions'!S282, "")),"")</f>
        <v>0</v>
      </c>
      <c r="D279" s="4" t="str">
        <f>IF(AND('5. Wage &amp; FTE Reductions'!AZ282 &lt;&gt; "", D278 &lt;&gt; ""),'5. Wage &amp; FTE Reductions'!AZ282, "")</f>
        <v/>
      </c>
      <c r="E279" s="167" t="str">
        <f>IF('2.Census &amp; Reference Benchmarks'!T282 = "", "",'2.Census &amp; Reference Benchmarks'!T282)</f>
        <v/>
      </c>
    </row>
    <row r="280" spans="1:5" x14ac:dyDescent="0.25">
      <c r="A280" s="51" t="str">
        <f>IF('2.Census &amp; Reference Benchmarks'!E283&lt;&gt;"",_xlfn.CONCAT('2.Census &amp; Reference Benchmarks'!E283," ",'2.Census &amp; Reference Benchmarks'!F283), "")</f>
        <v/>
      </c>
      <c r="B280" s="168" t="str">
        <f>IF('2.Census &amp; Reference Benchmarks'!D283 &lt;&gt; "", '2.Census &amp; Reference Benchmarks'!D283,"")</f>
        <v/>
      </c>
      <c r="C280" s="2">
        <f>IFERROR(MIN( 46154,IF(AND('5. Wage &amp; FTE Reductions'!S283 &lt;&gt; "",C279 &lt;&gt; ""),'5. Wage &amp; FTE Reductions'!S283, "")),"")</f>
        <v>0</v>
      </c>
      <c r="D280" s="4" t="str">
        <f>IF(AND('5. Wage &amp; FTE Reductions'!AZ283 &lt;&gt; "", D279 &lt;&gt; ""),'5. Wage &amp; FTE Reductions'!AZ283, "")</f>
        <v/>
      </c>
      <c r="E280" s="167" t="str">
        <f>IF('2.Census &amp; Reference Benchmarks'!T283 = "", "",'2.Census &amp; Reference Benchmarks'!T283)</f>
        <v/>
      </c>
    </row>
    <row r="281" spans="1:5" x14ac:dyDescent="0.25">
      <c r="A281" s="51" t="str">
        <f>IF('2.Census &amp; Reference Benchmarks'!E284&lt;&gt;"",_xlfn.CONCAT('2.Census &amp; Reference Benchmarks'!E284," ",'2.Census &amp; Reference Benchmarks'!F284), "")</f>
        <v/>
      </c>
      <c r="B281" s="168" t="str">
        <f>IF('2.Census &amp; Reference Benchmarks'!D284 &lt;&gt; "", '2.Census &amp; Reference Benchmarks'!D284,"")</f>
        <v/>
      </c>
      <c r="C281" s="2">
        <f>IFERROR(MIN( 46154,IF(AND('5. Wage &amp; FTE Reductions'!S284 &lt;&gt; "",C280 &lt;&gt; ""),'5. Wage &amp; FTE Reductions'!S284, "")),"")</f>
        <v>0</v>
      </c>
      <c r="D281" s="4" t="str">
        <f>IF(AND('5. Wage &amp; FTE Reductions'!AZ284 &lt;&gt; "", D280 &lt;&gt; ""),'5. Wage &amp; FTE Reductions'!AZ284, "")</f>
        <v/>
      </c>
      <c r="E281" s="167" t="str">
        <f>IF('2.Census &amp; Reference Benchmarks'!T284 = "", "",'2.Census &amp; Reference Benchmarks'!T284)</f>
        <v/>
      </c>
    </row>
    <row r="282" spans="1:5" x14ac:dyDescent="0.25">
      <c r="A282" s="51" t="str">
        <f>IF('2.Census &amp; Reference Benchmarks'!E285&lt;&gt;"",_xlfn.CONCAT('2.Census &amp; Reference Benchmarks'!E285," ",'2.Census &amp; Reference Benchmarks'!F285), "")</f>
        <v/>
      </c>
      <c r="B282" s="168" t="str">
        <f>IF('2.Census &amp; Reference Benchmarks'!D285 &lt;&gt; "", '2.Census &amp; Reference Benchmarks'!D285,"")</f>
        <v/>
      </c>
      <c r="C282" s="2">
        <f>IFERROR(MIN( 46154,IF(AND('5. Wage &amp; FTE Reductions'!S285 &lt;&gt; "",C281 &lt;&gt; ""),'5. Wage &amp; FTE Reductions'!S285, "")),"")</f>
        <v>0</v>
      </c>
      <c r="D282" s="4" t="str">
        <f>IF(AND('5. Wage &amp; FTE Reductions'!AZ285 &lt;&gt; "", D281 &lt;&gt; ""),'5. Wage &amp; FTE Reductions'!AZ285, "")</f>
        <v/>
      </c>
      <c r="E282" s="167" t="str">
        <f>IF('2.Census &amp; Reference Benchmarks'!T285 = "", "",'2.Census &amp; Reference Benchmarks'!T285)</f>
        <v/>
      </c>
    </row>
    <row r="283" spans="1:5" x14ac:dyDescent="0.25">
      <c r="A283" s="51" t="str">
        <f>IF('2.Census &amp; Reference Benchmarks'!E286&lt;&gt;"",_xlfn.CONCAT('2.Census &amp; Reference Benchmarks'!E286," ",'2.Census &amp; Reference Benchmarks'!F286), "")</f>
        <v/>
      </c>
      <c r="B283" s="168" t="str">
        <f>IF('2.Census &amp; Reference Benchmarks'!D286 &lt;&gt; "", '2.Census &amp; Reference Benchmarks'!D286,"")</f>
        <v/>
      </c>
      <c r="C283" s="2">
        <f>IFERROR(MIN( 46154,IF(AND('5. Wage &amp; FTE Reductions'!S286 &lt;&gt; "",C282 &lt;&gt; ""),'5. Wage &amp; FTE Reductions'!S286, "")),"")</f>
        <v>0</v>
      </c>
      <c r="D283" s="4" t="str">
        <f>IF(AND('5. Wage &amp; FTE Reductions'!AZ286 &lt;&gt; "", D282 &lt;&gt; ""),'5. Wage &amp; FTE Reductions'!AZ286, "")</f>
        <v/>
      </c>
      <c r="E283" s="167" t="str">
        <f>IF('2.Census &amp; Reference Benchmarks'!T286 = "", "",'2.Census &amp; Reference Benchmarks'!T286)</f>
        <v/>
      </c>
    </row>
    <row r="284" spans="1:5" x14ac:dyDescent="0.25">
      <c r="A284" s="51" t="str">
        <f>IF('2.Census &amp; Reference Benchmarks'!E287&lt;&gt;"",_xlfn.CONCAT('2.Census &amp; Reference Benchmarks'!E287," ",'2.Census &amp; Reference Benchmarks'!F287), "")</f>
        <v/>
      </c>
      <c r="B284" s="168" t="str">
        <f>IF('2.Census &amp; Reference Benchmarks'!D287 &lt;&gt; "", '2.Census &amp; Reference Benchmarks'!D287,"")</f>
        <v/>
      </c>
      <c r="C284" s="2">
        <f>IFERROR(MIN( 46154,IF(AND('5. Wage &amp; FTE Reductions'!S287 &lt;&gt; "",C283 &lt;&gt; ""),'5. Wage &amp; FTE Reductions'!S287, "")),"")</f>
        <v>0</v>
      </c>
      <c r="D284" s="4" t="str">
        <f>IF(AND('5. Wage &amp; FTE Reductions'!AZ287 &lt;&gt; "", D283 &lt;&gt; ""),'5. Wage &amp; FTE Reductions'!AZ287, "")</f>
        <v/>
      </c>
      <c r="E284" s="167" t="str">
        <f>IF('2.Census &amp; Reference Benchmarks'!T287 = "", "",'2.Census &amp; Reference Benchmarks'!T287)</f>
        <v/>
      </c>
    </row>
    <row r="285" spans="1:5" x14ac:dyDescent="0.25">
      <c r="A285" s="51" t="str">
        <f>IF('2.Census &amp; Reference Benchmarks'!E288&lt;&gt;"",_xlfn.CONCAT('2.Census &amp; Reference Benchmarks'!E288," ",'2.Census &amp; Reference Benchmarks'!F288), "")</f>
        <v/>
      </c>
      <c r="B285" s="168" t="str">
        <f>IF('2.Census &amp; Reference Benchmarks'!D288 &lt;&gt; "", '2.Census &amp; Reference Benchmarks'!D288,"")</f>
        <v/>
      </c>
      <c r="C285" s="2">
        <f>IFERROR(MIN( 46154,IF(AND('5. Wage &amp; FTE Reductions'!S288 &lt;&gt; "",C284 &lt;&gt; ""),'5. Wage &amp; FTE Reductions'!S288, "")),"")</f>
        <v>0</v>
      </c>
      <c r="D285" s="4" t="str">
        <f>IF(AND('5. Wage &amp; FTE Reductions'!AZ288 &lt;&gt; "", D284 &lt;&gt; ""),'5. Wage &amp; FTE Reductions'!AZ288, "")</f>
        <v/>
      </c>
      <c r="E285" s="167" t="str">
        <f>IF('2.Census &amp; Reference Benchmarks'!T288 = "", "",'2.Census &amp; Reference Benchmarks'!T288)</f>
        <v/>
      </c>
    </row>
    <row r="286" spans="1:5" x14ac:dyDescent="0.25">
      <c r="A286" s="51" t="str">
        <f>IF('2.Census &amp; Reference Benchmarks'!E289&lt;&gt;"",_xlfn.CONCAT('2.Census &amp; Reference Benchmarks'!E289," ",'2.Census &amp; Reference Benchmarks'!F289), "")</f>
        <v/>
      </c>
      <c r="B286" s="168" t="str">
        <f>IF('2.Census &amp; Reference Benchmarks'!D289 &lt;&gt; "", '2.Census &amp; Reference Benchmarks'!D289,"")</f>
        <v/>
      </c>
      <c r="C286" s="2">
        <f>IFERROR(MIN( 46154,IF(AND('5. Wage &amp; FTE Reductions'!S289 &lt;&gt; "",C285 &lt;&gt; ""),'5. Wage &amp; FTE Reductions'!S289, "")),"")</f>
        <v>0</v>
      </c>
      <c r="D286" s="4" t="str">
        <f>IF(AND('5. Wage &amp; FTE Reductions'!AZ289 &lt;&gt; "", D285 &lt;&gt; ""),'5. Wage &amp; FTE Reductions'!AZ289, "")</f>
        <v/>
      </c>
      <c r="E286" s="167" t="str">
        <f>IF('2.Census &amp; Reference Benchmarks'!T289 = "", "",'2.Census &amp; Reference Benchmarks'!T289)</f>
        <v/>
      </c>
    </row>
    <row r="287" spans="1:5" x14ac:dyDescent="0.25">
      <c r="A287" s="51" t="str">
        <f>IF('2.Census &amp; Reference Benchmarks'!E290&lt;&gt;"",_xlfn.CONCAT('2.Census &amp; Reference Benchmarks'!E290," ",'2.Census &amp; Reference Benchmarks'!F290), "")</f>
        <v/>
      </c>
      <c r="B287" s="168" t="str">
        <f>IF('2.Census &amp; Reference Benchmarks'!D290 &lt;&gt; "", '2.Census &amp; Reference Benchmarks'!D290,"")</f>
        <v/>
      </c>
      <c r="C287" s="2">
        <f>IFERROR(MIN( 46154,IF(AND('5. Wage &amp; FTE Reductions'!S290 &lt;&gt; "",C286 &lt;&gt; ""),'5. Wage &amp; FTE Reductions'!S290, "")),"")</f>
        <v>0</v>
      </c>
      <c r="D287" s="4" t="str">
        <f>IF(AND('5. Wage &amp; FTE Reductions'!AZ290 &lt;&gt; "", D286 &lt;&gt; ""),'5. Wage &amp; FTE Reductions'!AZ290, "")</f>
        <v/>
      </c>
      <c r="E287" s="167" t="str">
        <f>IF('2.Census &amp; Reference Benchmarks'!T290 = "", "",'2.Census &amp; Reference Benchmarks'!T290)</f>
        <v/>
      </c>
    </row>
    <row r="288" spans="1:5" x14ac:dyDescent="0.25">
      <c r="A288" s="51" t="str">
        <f>IF('2.Census &amp; Reference Benchmarks'!E291&lt;&gt;"",_xlfn.CONCAT('2.Census &amp; Reference Benchmarks'!E291," ",'2.Census &amp; Reference Benchmarks'!F291), "")</f>
        <v/>
      </c>
      <c r="B288" s="168" t="str">
        <f>IF('2.Census &amp; Reference Benchmarks'!D291 &lt;&gt; "", '2.Census &amp; Reference Benchmarks'!D291,"")</f>
        <v/>
      </c>
      <c r="C288" s="2">
        <f>IFERROR(MIN( 46154,IF(AND('5. Wage &amp; FTE Reductions'!S291 &lt;&gt; "",C287 &lt;&gt; ""),'5. Wage &amp; FTE Reductions'!S291, "")),"")</f>
        <v>0</v>
      </c>
      <c r="D288" s="4" t="str">
        <f>IF(AND('5. Wage &amp; FTE Reductions'!AZ291 &lt;&gt; "", D287 &lt;&gt; ""),'5. Wage &amp; FTE Reductions'!AZ291, "")</f>
        <v/>
      </c>
      <c r="E288" s="167" t="str">
        <f>IF('2.Census &amp; Reference Benchmarks'!T291 = "", "",'2.Census &amp; Reference Benchmarks'!T291)</f>
        <v/>
      </c>
    </row>
    <row r="289" spans="1:5" x14ac:dyDescent="0.25">
      <c r="A289" s="51" t="str">
        <f>IF('2.Census &amp; Reference Benchmarks'!E292&lt;&gt;"",_xlfn.CONCAT('2.Census &amp; Reference Benchmarks'!E292," ",'2.Census &amp; Reference Benchmarks'!F292), "")</f>
        <v/>
      </c>
      <c r="B289" s="168" t="str">
        <f>IF('2.Census &amp; Reference Benchmarks'!D292 &lt;&gt; "", '2.Census &amp; Reference Benchmarks'!D292,"")</f>
        <v/>
      </c>
      <c r="C289" s="2">
        <f>IFERROR(MIN( 46154,IF(AND('5. Wage &amp; FTE Reductions'!S292 &lt;&gt; "",C288 &lt;&gt; ""),'5. Wage &amp; FTE Reductions'!S292, "")),"")</f>
        <v>0</v>
      </c>
      <c r="D289" s="4" t="str">
        <f>IF(AND('5. Wage &amp; FTE Reductions'!AZ292 &lt;&gt; "", D288 &lt;&gt; ""),'5. Wage &amp; FTE Reductions'!AZ292, "")</f>
        <v/>
      </c>
      <c r="E289" s="167" t="str">
        <f>IF('2.Census &amp; Reference Benchmarks'!T292 = "", "",'2.Census &amp; Reference Benchmarks'!T292)</f>
        <v/>
      </c>
    </row>
    <row r="290" spans="1:5" x14ac:dyDescent="0.25">
      <c r="A290" s="51" t="str">
        <f>IF('2.Census &amp; Reference Benchmarks'!E293&lt;&gt;"",_xlfn.CONCAT('2.Census &amp; Reference Benchmarks'!E293," ",'2.Census &amp; Reference Benchmarks'!F293), "")</f>
        <v/>
      </c>
      <c r="B290" s="168" t="str">
        <f>IF('2.Census &amp; Reference Benchmarks'!D293 &lt;&gt; "", '2.Census &amp; Reference Benchmarks'!D293,"")</f>
        <v/>
      </c>
      <c r="C290" s="2">
        <f>IFERROR(MIN( 46154,IF(AND('5. Wage &amp; FTE Reductions'!S293 &lt;&gt; "",C289 &lt;&gt; ""),'5. Wage &amp; FTE Reductions'!S293, "")),"")</f>
        <v>0</v>
      </c>
      <c r="D290" s="4" t="str">
        <f>IF(AND('5. Wage &amp; FTE Reductions'!AZ293 &lt;&gt; "", D289 &lt;&gt; ""),'5. Wage &amp; FTE Reductions'!AZ293, "")</f>
        <v/>
      </c>
      <c r="E290" s="167" t="str">
        <f>IF('2.Census &amp; Reference Benchmarks'!T293 = "", "",'2.Census &amp; Reference Benchmarks'!T293)</f>
        <v/>
      </c>
    </row>
    <row r="291" spans="1:5" x14ac:dyDescent="0.25">
      <c r="A291" s="51" t="str">
        <f>IF('2.Census &amp; Reference Benchmarks'!E294&lt;&gt;"",_xlfn.CONCAT('2.Census &amp; Reference Benchmarks'!E294," ",'2.Census &amp; Reference Benchmarks'!F294), "")</f>
        <v/>
      </c>
      <c r="B291" s="168" t="str">
        <f>IF('2.Census &amp; Reference Benchmarks'!D294 &lt;&gt; "", '2.Census &amp; Reference Benchmarks'!D294,"")</f>
        <v/>
      </c>
      <c r="C291" s="2">
        <f>IFERROR(MIN( 46154,IF(AND('5. Wage &amp; FTE Reductions'!S294 &lt;&gt; "",C290 &lt;&gt; ""),'5. Wage &amp; FTE Reductions'!S294, "")),"")</f>
        <v>0</v>
      </c>
      <c r="D291" s="4" t="str">
        <f>IF(AND('5. Wage &amp; FTE Reductions'!AZ294 &lt;&gt; "", D290 &lt;&gt; ""),'5. Wage &amp; FTE Reductions'!AZ294, "")</f>
        <v/>
      </c>
      <c r="E291" s="167" t="str">
        <f>IF('2.Census &amp; Reference Benchmarks'!T294 = "", "",'2.Census &amp; Reference Benchmarks'!T294)</f>
        <v/>
      </c>
    </row>
    <row r="292" spans="1:5" x14ac:dyDescent="0.25">
      <c r="A292" s="51" t="str">
        <f>IF('2.Census &amp; Reference Benchmarks'!E295&lt;&gt;"",_xlfn.CONCAT('2.Census &amp; Reference Benchmarks'!E295," ",'2.Census &amp; Reference Benchmarks'!F295), "")</f>
        <v/>
      </c>
      <c r="B292" s="168" t="str">
        <f>IF('2.Census &amp; Reference Benchmarks'!D295 &lt;&gt; "", '2.Census &amp; Reference Benchmarks'!D295,"")</f>
        <v/>
      </c>
      <c r="C292" s="2">
        <f>IFERROR(MIN( 46154,IF(AND('5. Wage &amp; FTE Reductions'!S295 &lt;&gt; "",C291 &lt;&gt; ""),'5. Wage &amp; FTE Reductions'!S295, "")),"")</f>
        <v>0</v>
      </c>
      <c r="D292" s="4" t="str">
        <f>IF(AND('5. Wage &amp; FTE Reductions'!AZ295 &lt;&gt; "", D291 &lt;&gt; ""),'5. Wage &amp; FTE Reductions'!AZ295, "")</f>
        <v/>
      </c>
      <c r="E292" s="167" t="str">
        <f>IF('2.Census &amp; Reference Benchmarks'!T295 = "", "",'2.Census &amp; Reference Benchmarks'!T295)</f>
        <v/>
      </c>
    </row>
    <row r="293" spans="1:5" x14ac:dyDescent="0.25">
      <c r="A293" s="51" t="str">
        <f>IF('2.Census &amp; Reference Benchmarks'!E296&lt;&gt;"",_xlfn.CONCAT('2.Census &amp; Reference Benchmarks'!E296," ",'2.Census &amp; Reference Benchmarks'!F296), "")</f>
        <v/>
      </c>
      <c r="B293" s="168" t="str">
        <f>IF('2.Census &amp; Reference Benchmarks'!D296 &lt;&gt; "", '2.Census &amp; Reference Benchmarks'!D296,"")</f>
        <v/>
      </c>
      <c r="C293" s="2">
        <f>IFERROR(MIN( 46154,IF(AND('5. Wage &amp; FTE Reductions'!S296 &lt;&gt; "",C292 &lt;&gt; ""),'5. Wage &amp; FTE Reductions'!S296, "")),"")</f>
        <v>0</v>
      </c>
      <c r="D293" s="4" t="str">
        <f>IF(AND('5. Wage &amp; FTE Reductions'!AZ296 &lt;&gt; "", D292 &lt;&gt; ""),'5. Wage &amp; FTE Reductions'!AZ296, "")</f>
        <v/>
      </c>
      <c r="E293" s="167" t="str">
        <f>IF('2.Census &amp; Reference Benchmarks'!T296 = "", "",'2.Census &amp; Reference Benchmarks'!T296)</f>
        <v/>
      </c>
    </row>
    <row r="294" spans="1:5" x14ac:dyDescent="0.25">
      <c r="A294" s="51" t="str">
        <f>IF('2.Census &amp; Reference Benchmarks'!E297&lt;&gt;"",_xlfn.CONCAT('2.Census &amp; Reference Benchmarks'!E297," ",'2.Census &amp; Reference Benchmarks'!F297), "")</f>
        <v/>
      </c>
      <c r="B294" s="168" t="str">
        <f>IF('2.Census &amp; Reference Benchmarks'!D297 &lt;&gt; "", '2.Census &amp; Reference Benchmarks'!D297,"")</f>
        <v/>
      </c>
      <c r="C294" s="2">
        <f>IFERROR(MIN( 46154,IF(AND('5. Wage &amp; FTE Reductions'!S297 &lt;&gt; "",C293 &lt;&gt; ""),'5. Wage &amp; FTE Reductions'!S297, "")),"")</f>
        <v>0</v>
      </c>
      <c r="D294" s="4" t="str">
        <f>IF(AND('5. Wage &amp; FTE Reductions'!AZ297 &lt;&gt; "", D293 &lt;&gt; ""),'5. Wage &amp; FTE Reductions'!AZ297, "")</f>
        <v/>
      </c>
      <c r="E294" s="167" t="str">
        <f>IF('2.Census &amp; Reference Benchmarks'!T297 = "", "",'2.Census &amp; Reference Benchmarks'!T297)</f>
        <v/>
      </c>
    </row>
    <row r="295" spans="1:5" x14ac:dyDescent="0.25">
      <c r="A295" s="51" t="str">
        <f>IF('2.Census &amp; Reference Benchmarks'!E298&lt;&gt;"",_xlfn.CONCAT('2.Census &amp; Reference Benchmarks'!E298," ",'2.Census &amp; Reference Benchmarks'!F298), "")</f>
        <v/>
      </c>
      <c r="B295" s="168" t="str">
        <f>IF('2.Census &amp; Reference Benchmarks'!D298 &lt;&gt; "", '2.Census &amp; Reference Benchmarks'!D298,"")</f>
        <v/>
      </c>
      <c r="C295" s="2">
        <f>IFERROR(MIN( 46154,IF(AND('5. Wage &amp; FTE Reductions'!S298 &lt;&gt; "",C294 &lt;&gt; ""),'5. Wage &amp; FTE Reductions'!S298, "")),"")</f>
        <v>0</v>
      </c>
      <c r="D295" s="4" t="str">
        <f>IF(AND('5. Wage &amp; FTE Reductions'!AZ298 &lt;&gt; "", D294 &lt;&gt; ""),'5. Wage &amp; FTE Reductions'!AZ298, "")</f>
        <v/>
      </c>
      <c r="E295" s="167" t="str">
        <f>IF('2.Census &amp; Reference Benchmarks'!T298 = "", "",'2.Census &amp; Reference Benchmarks'!T298)</f>
        <v/>
      </c>
    </row>
    <row r="296" spans="1:5" x14ac:dyDescent="0.25">
      <c r="A296" s="51" t="str">
        <f>IF('2.Census &amp; Reference Benchmarks'!E299&lt;&gt;"",_xlfn.CONCAT('2.Census &amp; Reference Benchmarks'!E299," ",'2.Census &amp; Reference Benchmarks'!F299), "")</f>
        <v/>
      </c>
      <c r="B296" s="168" t="str">
        <f>IF('2.Census &amp; Reference Benchmarks'!D299 &lt;&gt; "", '2.Census &amp; Reference Benchmarks'!D299,"")</f>
        <v/>
      </c>
      <c r="C296" s="2">
        <f>IFERROR(MIN( 46154,IF(AND('5. Wage &amp; FTE Reductions'!S299 &lt;&gt; "",C295 &lt;&gt; ""),'5. Wage &amp; FTE Reductions'!S299, "")),"")</f>
        <v>0</v>
      </c>
      <c r="D296" s="4" t="str">
        <f>IF(AND('5. Wage &amp; FTE Reductions'!AZ299 &lt;&gt; "", D295 &lt;&gt; ""),'5. Wage &amp; FTE Reductions'!AZ299, "")</f>
        <v/>
      </c>
      <c r="E296" s="167" t="str">
        <f>IF('2.Census &amp; Reference Benchmarks'!T299 = "", "",'2.Census &amp; Reference Benchmarks'!T299)</f>
        <v/>
      </c>
    </row>
    <row r="297" spans="1:5" x14ac:dyDescent="0.25">
      <c r="A297" s="51" t="str">
        <f>IF('2.Census &amp; Reference Benchmarks'!E300&lt;&gt;"",_xlfn.CONCAT('2.Census &amp; Reference Benchmarks'!E300," ",'2.Census &amp; Reference Benchmarks'!F300), "")</f>
        <v/>
      </c>
      <c r="B297" s="168" t="str">
        <f>IF('2.Census &amp; Reference Benchmarks'!D300 &lt;&gt; "", '2.Census &amp; Reference Benchmarks'!D300,"")</f>
        <v/>
      </c>
      <c r="C297" s="2">
        <f>IFERROR(MIN( 46154,IF(AND('5. Wage &amp; FTE Reductions'!S300 &lt;&gt; "",C296 &lt;&gt; ""),'5. Wage &amp; FTE Reductions'!S300, "")),"")</f>
        <v>0</v>
      </c>
      <c r="D297" s="4" t="str">
        <f>IF(AND('5. Wage &amp; FTE Reductions'!AZ300 &lt;&gt; "", D296 &lt;&gt; ""),'5. Wage &amp; FTE Reductions'!AZ300, "")</f>
        <v/>
      </c>
      <c r="E297" s="167" t="str">
        <f>IF('2.Census &amp; Reference Benchmarks'!T300 = "", "",'2.Census &amp; Reference Benchmarks'!T300)</f>
        <v/>
      </c>
    </row>
    <row r="298" spans="1:5" x14ac:dyDescent="0.25">
      <c r="A298" s="51" t="str">
        <f>IF('2.Census &amp; Reference Benchmarks'!E301&lt;&gt;"",_xlfn.CONCAT('2.Census &amp; Reference Benchmarks'!E301," ",'2.Census &amp; Reference Benchmarks'!F301), "")</f>
        <v/>
      </c>
      <c r="B298" s="168" t="str">
        <f>IF('2.Census &amp; Reference Benchmarks'!D301 &lt;&gt; "", '2.Census &amp; Reference Benchmarks'!D301,"")</f>
        <v/>
      </c>
      <c r="C298" s="2">
        <f>IFERROR(MIN( 46154,IF(AND('5. Wage &amp; FTE Reductions'!S301 &lt;&gt; "",C297 &lt;&gt; ""),'5. Wage &amp; FTE Reductions'!S301, "")),"")</f>
        <v>0</v>
      </c>
      <c r="D298" s="4" t="str">
        <f>IF(AND('5. Wage &amp; FTE Reductions'!AZ301 &lt;&gt; "", D297 &lt;&gt; ""),'5. Wage &amp; FTE Reductions'!AZ301, "")</f>
        <v/>
      </c>
      <c r="E298" s="167" t="str">
        <f>IF('2.Census &amp; Reference Benchmarks'!T301 = "", "",'2.Census &amp; Reference Benchmarks'!T301)</f>
        <v/>
      </c>
    </row>
    <row r="299" spans="1:5" x14ac:dyDescent="0.25">
      <c r="A299" s="51" t="str">
        <f>IF('2.Census &amp; Reference Benchmarks'!E302&lt;&gt;"",_xlfn.CONCAT('2.Census &amp; Reference Benchmarks'!E302," ",'2.Census &amp; Reference Benchmarks'!F302), "")</f>
        <v/>
      </c>
      <c r="B299" s="168" t="str">
        <f>IF('2.Census &amp; Reference Benchmarks'!D302 &lt;&gt; "", '2.Census &amp; Reference Benchmarks'!D302,"")</f>
        <v/>
      </c>
      <c r="C299" s="2">
        <f>IFERROR(MIN( 46154,IF(AND('5. Wage &amp; FTE Reductions'!S302 &lt;&gt; "",C298 &lt;&gt; ""),'5. Wage &amp; FTE Reductions'!S302, "")),"")</f>
        <v>0</v>
      </c>
      <c r="D299" s="4" t="str">
        <f>IF(AND('5. Wage &amp; FTE Reductions'!AZ302 &lt;&gt; "", D298 &lt;&gt; ""),'5. Wage &amp; FTE Reductions'!AZ302, "")</f>
        <v/>
      </c>
      <c r="E299" s="167" t="str">
        <f>IF('2.Census &amp; Reference Benchmarks'!T302 = "", "",'2.Census &amp; Reference Benchmarks'!T302)</f>
        <v/>
      </c>
    </row>
    <row r="300" spans="1:5" x14ac:dyDescent="0.25">
      <c r="A300" s="51" t="str">
        <f>IF('2.Census &amp; Reference Benchmarks'!E303&lt;&gt;"",_xlfn.CONCAT('2.Census &amp; Reference Benchmarks'!E303," ",'2.Census &amp; Reference Benchmarks'!F303), "")</f>
        <v/>
      </c>
      <c r="B300" s="168" t="str">
        <f>IF('2.Census &amp; Reference Benchmarks'!D303 &lt;&gt; "", '2.Census &amp; Reference Benchmarks'!D303,"")</f>
        <v/>
      </c>
      <c r="C300" s="2">
        <f>IFERROR(MIN( 46154,IF(AND('5. Wage &amp; FTE Reductions'!S303 &lt;&gt; "",C299 &lt;&gt; ""),'5. Wage &amp; FTE Reductions'!S303, "")),"")</f>
        <v>0</v>
      </c>
      <c r="D300" s="4" t="str">
        <f>IF(AND('5. Wage &amp; FTE Reductions'!AZ303 &lt;&gt; "", D299 &lt;&gt; ""),'5. Wage &amp; FTE Reductions'!AZ303, "")</f>
        <v/>
      </c>
      <c r="E300" s="167" t="str">
        <f>IF('2.Census &amp; Reference Benchmarks'!T303 = "", "",'2.Census &amp; Reference Benchmarks'!T303)</f>
        <v/>
      </c>
    </row>
    <row r="301" spans="1:5" x14ac:dyDescent="0.25">
      <c r="A301" s="51" t="str">
        <f>IF('2.Census &amp; Reference Benchmarks'!E304&lt;&gt;"",_xlfn.CONCAT('2.Census &amp; Reference Benchmarks'!E304," ",'2.Census &amp; Reference Benchmarks'!F304), "")</f>
        <v/>
      </c>
      <c r="B301" s="168" t="str">
        <f>IF('2.Census &amp; Reference Benchmarks'!D304 &lt;&gt; "", '2.Census &amp; Reference Benchmarks'!D304,"")</f>
        <v/>
      </c>
      <c r="C301" s="2">
        <f>IFERROR(MIN( 46154,IF(AND('5. Wage &amp; FTE Reductions'!S304 &lt;&gt; "",C300 &lt;&gt; ""),'5. Wage &amp; FTE Reductions'!S304, "")),"")</f>
        <v>0</v>
      </c>
      <c r="D301" s="4" t="str">
        <f>IF(AND('5. Wage &amp; FTE Reductions'!AZ304 &lt;&gt; "", D300 &lt;&gt; ""),'5. Wage &amp; FTE Reductions'!AZ304, "")</f>
        <v/>
      </c>
      <c r="E301" s="167" t="str">
        <f>IF('2.Census &amp; Reference Benchmarks'!T304 = "", "",'2.Census &amp; Reference Benchmarks'!T304)</f>
        <v/>
      </c>
    </row>
    <row r="302" spans="1:5" x14ac:dyDescent="0.25">
      <c r="A302" s="51" t="str">
        <f>IF('2.Census &amp; Reference Benchmarks'!E305&lt;&gt;"",_xlfn.CONCAT('2.Census &amp; Reference Benchmarks'!E305," ",'2.Census &amp; Reference Benchmarks'!F305), "")</f>
        <v/>
      </c>
      <c r="B302" s="168" t="str">
        <f>IF('2.Census &amp; Reference Benchmarks'!D305 &lt;&gt; "", '2.Census &amp; Reference Benchmarks'!D305,"")</f>
        <v/>
      </c>
      <c r="C302" s="2">
        <f>IFERROR(MIN( 46154,IF(AND('5. Wage &amp; FTE Reductions'!S305 &lt;&gt; "",C301 &lt;&gt; ""),'5. Wage &amp; FTE Reductions'!S305, "")),"")</f>
        <v>0</v>
      </c>
      <c r="D302" s="4" t="str">
        <f>IF(AND('5. Wage &amp; FTE Reductions'!AZ305 &lt;&gt; "", D301 &lt;&gt; ""),'5. Wage &amp; FTE Reductions'!AZ305, "")</f>
        <v/>
      </c>
      <c r="E302" s="167" t="str">
        <f>IF('2.Census &amp; Reference Benchmarks'!T305 = "", "",'2.Census &amp; Reference Benchmarks'!T305)</f>
        <v/>
      </c>
    </row>
    <row r="303" spans="1:5" x14ac:dyDescent="0.25">
      <c r="A303" s="51" t="str">
        <f>IF('2.Census &amp; Reference Benchmarks'!E306&lt;&gt;"",_xlfn.CONCAT('2.Census &amp; Reference Benchmarks'!E306," ",'2.Census &amp; Reference Benchmarks'!F306), "")</f>
        <v/>
      </c>
      <c r="B303" s="168" t="str">
        <f>IF('2.Census &amp; Reference Benchmarks'!D306 &lt;&gt; "", '2.Census &amp; Reference Benchmarks'!D306,"")</f>
        <v/>
      </c>
      <c r="C303" s="2">
        <f>IFERROR(MIN( 46154,IF(AND('5. Wage &amp; FTE Reductions'!S306 &lt;&gt; "",C302 &lt;&gt; ""),'5. Wage &amp; FTE Reductions'!S306, "")),"")</f>
        <v>0</v>
      </c>
      <c r="D303" s="4" t="str">
        <f>IF(AND('5. Wage &amp; FTE Reductions'!AZ306 &lt;&gt; "", D302 &lt;&gt; ""),'5. Wage &amp; FTE Reductions'!AZ306, "")</f>
        <v/>
      </c>
      <c r="E303" s="167" t="str">
        <f>IF('2.Census &amp; Reference Benchmarks'!T306 = "", "",'2.Census &amp; Reference Benchmarks'!T306)</f>
        <v/>
      </c>
    </row>
    <row r="304" spans="1:5" x14ac:dyDescent="0.25">
      <c r="A304" s="51" t="str">
        <f>IF('2.Census &amp; Reference Benchmarks'!E307&lt;&gt;"",_xlfn.CONCAT('2.Census &amp; Reference Benchmarks'!E307," ",'2.Census &amp; Reference Benchmarks'!F307), "")</f>
        <v/>
      </c>
      <c r="B304" s="168" t="str">
        <f>IF('2.Census &amp; Reference Benchmarks'!D307 &lt;&gt; "", '2.Census &amp; Reference Benchmarks'!D307,"")</f>
        <v/>
      </c>
      <c r="C304" s="2">
        <f>IFERROR(MIN( 46154,IF(AND('5. Wage &amp; FTE Reductions'!S307 &lt;&gt; "",C303 &lt;&gt; ""),'5. Wage &amp; FTE Reductions'!S307, "")),"")</f>
        <v>0</v>
      </c>
      <c r="D304" s="4" t="str">
        <f>IF(AND('5. Wage &amp; FTE Reductions'!AZ307 &lt;&gt; "", D303 &lt;&gt; ""),'5. Wage &amp; FTE Reductions'!AZ307, "")</f>
        <v/>
      </c>
      <c r="E304" s="167" t="str">
        <f>IF('2.Census &amp; Reference Benchmarks'!T307 = "", "",'2.Census &amp; Reference Benchmarks'!T307)</f>
        <v/>
      </c>
    </row>
    <row r="305" spans="1:5" x14ac:dyDescent="0.25">
      <c r="A305" s="51" t="str">
        <f>IF('2.Census &amp; Reference Benchmarks'!E308&lt;&gt;"",_xlfn.CONCAT('2.Census &amp; Reference Benchmarks'!E308," ",'2.Census &amp; Reference Benchmarks'!F308), "")</f>
        <v/>
      </c>
      <c r="B305" s="168" t="str">
        <f>IF('2.Census &amp; Reference Benchmarks'!D308 &lt;&gt; "", '2.Census &amp; Reference Benchmarks'!D308,"")</f>
        <v/>
      </c>
      <c r="C305" s="2">
        <f>IFERROR(MIN( 46154,IF(AND('5. Wage &amp; FTE Reductions'!S308 &lt;&gt; "",C304 &lt;&gt; ""),'5. Wage &amp; FTE Reductions'!S308, "")),"")</f>
        <v>0</v>
      </c>
      <c r="D305" s="4" t="str">
        <f>IF(AND('5. Wage &amp; FTE Reductions'!AZ308 &lt;&gt; "", D304 &lt;&gt; ""),'5. Wage &amp; FTE Reductions'!AZ308, "")</f>
        <v/>
      </c>
      <c r="E305" s="167" t="str">
        <f>IF('2.Census &amp; Reference Benchmarks'!T308 = "", "",'2.Census &amp; Reference Benchmarks'!T308)</f>
        <v/>
      </c>
    </row>
    <row r="306" spans="1:5" x14ac:dyDescent="0.25">
      <c r="A306" s="51" t="str">
        <f>IF('2.Census &amp; Reference Benchmarks'!E309&lt;&gt;"",_xlfn.CONCAT('2.Census &amp; Reference Benchmarks'!E309," ",'2.Census &amp; Reference Benchmarks'!F309), "")</f>
        <v/>
      </c>
      <c r="B306" s="168" t="str">
        <f>IF('2.Census &amp; Reference Benchmarks'!D309 &lt;&gt; "", '2.Census &amp; Reference Benchmarks'!D309,"")</f>
        <v/>
      </c>
      <c r="C306" s="2">
        <f>IFERROR(MIN( 46154,IF(AND('5. Wage &amp; FTE Reductions'!S309 &lt;&gt; "",C305 &lt;&gt; ""),'5. Wage &amp; FTE Reductions'!S309, "")),"")</f>
        <v>0</v>
      </c>
      <c r="D306" s="4" t="str">
        <f>IF(AND('5. Wage &amp; FTE Reductions'!AZ309 &lt;&gt; "", D305 &lt;&gt; ""),'5. Wage &amp; FTE Reductions'!AZ309, "")</f>
        <v/>
      </c>
      <c r="E306" s="167" t="str">
        <f>IF('2.Census &amp; Reference Benchmarks'!T309 = "", "",'2.Census &amp; Reference Benchmarks'!T309)</f>
        <v/>
      </c>
    </row>
    <row r="307" spans="1:5" x14ac:dyDescent="0.25">
      <c r="A307" s="51" t="str">
        <f>IF('2.Census &amp; Reference Benchmarks'!E310&lt;&gt;"",_xlfn.CONCAT('2.Census &amp; Reference Benchmarks'!E310," ",'2.Census &amp; Reference Benchmarks'!F310), "")</f>
        <v/>
      </c>
      <c r="B307" s="168" t="str">
        <f>IF('2.Census &amp; Reference Benchmarks'!D310 &lt;&gt; "", '2.Census &amp; Reference Benchmarks'!D310,"")</f>
        <v/>
      </c>
      <c r="C307" s="2">
        <f>IFERROR(MIN( 46154,IF(AND('5. Wage &amp; FTE Reductions'!S310 &lt;&gt; "",C306 &lt;&gt; ""),'5. Wage &amp; FTE Reductions'!S310, "")),"")</f>
        <v>0</v>
      </c>
      <c r="D307" s="4" t="str">
        <f>IF(AND('5. Wage &amp; FTE Reductions'!AZ310 &lt;&gt; "", D306 &lt;&gt; ""),'5. Wage &amp; FTE Reductions'!AZ310, "")</f>
        <v/>
      </c>
      <c r="E307" s="167" t="str">
        <f>IF('2.Census &amp; Reference Benchmarks'!T310 = "", "",'2.Census &amp; Reference Benchmarks'!T310)</f>
        <v/>
      </c>
    </row>
    <row r="308" spans="1:5" x14ac:dyDescent="0.25">
      <c r="A308" s="51" t="str">
        <f>IF('2.Census &amp; Reference Benchmarks'!E311&lt;&gt;"",_xlfn.CONCAT('2.Census &amp; Reference Benchmarks'!E311," ",'2.Census &amp; Reference Benchmarks'!F311), "")</f>
        <v/>
      </c>
      <c r="B308" s="168" t="str">
        <f>IF('2.Census &amp; Reference Benchmarks'!D311 &lt;&gt; "", '2.Census &amp; Reference Benchmarks'!D311,"")</f>
        <v/>
      </c>
      <c r="C308" s="2">
        <f>IFERROR(MIN( 46154,IF(AND('5. Wage &amp; FTE Reductions'!S311 &lt;&gt; "",C307 &lt;&gt; ""),'5. Wage &amp; FTE Reductions'!S311, "")),"")</f>
        <v>0</v>
      </c>
      <c r="D308" s="4" t="str">
        <f>IF(AND('5. Wage &amp; FTE Reductions'!AZ311 &lt;&gt; "", D307 &lt;&gt; ""),'5. Wage &amp; FTE Reductions'!AZ311, "")</f>
        <v/>
      </c>
      <c r="E308" s="167" t="str">
        <f>IF('2.Census &amp; Reference Benchmarks'!T311 = "", "",'2.Census &amp; Reference Benchmarks'!T311)</f>
        <v/>
      </c>
    </row>
    <row r="309" spans="1:5" x14ac:dyDescent="0.25">
      <c r="A309" s="51" t="str">
        <f>IF('2.Census &amp; Reference Benchmarks'!E312&lt;&gt;"",_xlfn.CONCAT('2.Census &amp; Reference Benchmarks'!E312," ",'2.Census &amp; Reference Benchmarks'!F312), "")</f>
        <v/>
      </c>
      <c r="B309" s="168" t="str">
        <f>IF('2.Census &amp; Reference Benchmarks'!D312 &lt;&gt; "", '2.Census &amp; Reference Benchmarks'!D312,"")</f>
        <v/>
      </c>
      <c r="C309" s="2">
        <f>IFERROR(MIN( 46154,IF(AND('5. Wage &amp; FTE Reductions'!S312 &lt;&gt; "",C308 &lt;&gt; ""),'5. Wage &amp; FTE Reductions'!S312, "")),"")</f>
        <v>0</v>
      </c>
      <c r="D309" s="4" t="str">
        <f>IF(AND('5. Wage &amp; FTE Reductions'!AZ312 &lt;&gt; "", D308 &lt;&gt; ""),'5. Wage &amp; FTE Reductions'!AZ312, "")</f>
        <v/>
      </c>
      <c r="E309" s="167" t="str">
        <f>IF('2.Census &amp; Reference Benchmarks'!T312 = "", "",'2.Census &amp; Reference Benchmarks'!T312)</f>
        <v/>
      </c>
    </row>
    <row r="310" spans="1:5" x14ac:dyDescent="0.25">
      <c r="A310" s="51" t="str">
        <f>IF('2.Census &amp; Reference Benchmarks'!E313&lt;&gt;"",_xlfn.CONCAT('2.Census &amp; Reference Benchmarks'!E313," ",'2.Census &amp; Reference Benchmarks'!F313), "")</f>
        <v/>
      </c>
      <c r="B310" s="168" t="str">
        <f>IF('2.Census &amp; Reference Benchmarks'!D313 &lt;&gt; "", '2.Census &amp; Reference Benchmarks'!D313,"")</f>
        <v/>
      </c>
      <c r="C310" s="2">
        <f>IFERROR(MIN( 46154,IF(AND('5. Wage &amp; FTE Reductions'!S313 &lt;&gt; "",C309 &lt;&gt; ""),'5. Wage &amp; FTE Reductions'!S313, "")),"")</f>
        <v>0</v>
      </c>
      <c r="D310" s="4" t="str">
        <f>IF(AND('5. Wage &amp; FTE Reductions'!AZ313 &lt;&gt; "", D309 &lt;&gt; ""),'5. Wage &amp; FTE Reductions'!AZ313, "")</f>
        <v/>
      </c>
      <c r="E310" s="167" t="str">
        <f>IF('2.Census &amp; Reference Benchmarks'!T313 = "", "",'2.Census &amp; Reference Benchmarks'!T313)</f>
        <v/>
      </c>
    </row>
    <row r="311" spans="1:5" x14ac:dyDescent="0.25">
      <c r="A311" s="51" t="str">
        <f>IF('2.Census &amp; Reference Benchmarks'!E314&lt;&gt;"",_xlfn.CONCAT('2.Census &amp; Reference Benchmarks'!E314," ",'2.Census &amp; Reference Benchmarks'!F314), "")</f>
        <v/>
      </c>
      <c r="B311" s="168" t="str">
        <f>IF('2.Census &amp; Reference Benchmarks'!D314 &lt;&gt; "", '2.Census &amp; Reference Benchmarks'!D314,"")</f>
        <v/>
      </c>
      <c r="C311" s="2">
        <f>IFERROR(MIN( 46154,IF(AND('5. Wage &amp; FTE Reductions'!S314 &lt;&gt; "",C310 &lt;&gt; ""),'5. Wage &amp; FTE Reductions'!S314, "")),"")</f>
        <v>0</v>
      </c>
      <c r="D311" s="4" t="str">
        <f>IF(AND('5. Wage &amp; FTE Reductions'!AZ314 &lt;&gt; "", D310 &lt;&gt; ""),'5. Wage &amp; FTE Reductions'!AZ314, "")</f>
        <v/>
      </c>
      <c r="E311" s="167" t="str">
        <f>IF('2.Census &amp; Reference Benchmarks'!T314 = "", "",'2.Census &amp; Reference Benchmarks'!T314)</f>
        <v/>
      </c>
    </row>
    <row r="312" spans="1:5" x14ac:dyDescent="0.25">
      <c r="A312" s="51" t="str">
        <f>IF('2.Census &amp; Reference Benchmarks'!E315&lt;&gt;"",_xlfn.CONCAT('2.Census &amp; Reference Benchmarks'!E315," ",'2.Census &amp; Reference Benchmarks'!F315), "")</f>
        <v/>
      </c>
      <c r="B312" s="168" t="str">
        <f>IF('2.Census &amp; Reference Benchmarks'!D315 &lt;&gt; "", '2.Census &amp; Reference Benchmarks'!D315,"")</f>
        <v/>
      </c>
      <c r="C312" s="2">
        <f>IFERROR(MIN( 46154,IF(AND('5. Wage &amp; FTE Reductions'!S315 &lt;&gt; "",C311 &lt;&gt; ""),'5. Wage &amp; FTE Reductions'!S315, "")),"")</f>
        <v>0</v>
      </c>
      <c r="D312" s="4" t="str">
        <f>IF(AND('5. Wage &amp; FTE Reductions'!AZ315 &lt;&gt; "", D311 &lt;&gt; ""),'5. Wage &amp; FTE Reductions'!AZ315, "")</f>
        <v/>
      </c>
      <c r="E312" s="167" t="str">
        <f>IF('2.Census &amp; Reference Benchmarks'!T315 = "", "",'2.Census &amp; Reference Benchmarks'!T315)</f>
        <v/>
      </c>
    </row>
    <row r="313" spans="1:5" x14ac:dyDescent="0.25">
      <c r="A313" s="51" t="str">
        <f>IF('2.Census &amp; Reference Benchmarks'!E316&lt;&gt;"",_xlfn.CONCAT('2.Census &amp; Reference Benchmarks'!E316," ",'2.Census &amp; Reference Benchmarks'!F316), "")</f>
        <v/>
      </c>
      <c r="B313" s="168" t="str">
        <f>IF('2.Census &amp; Reference Benchmarks'!D316 &lt;&gt; "", '2.Census &amp; Reference Benchmarks'!D316,"")</f>
        <v/>
      </c>
      <c r="C313" s="2">
        <f>IFERROR(MIN( 46154,IF(AND('5. Wage &amp; FTE Reductions'!S316 &lt;&gt; "",C312 &lt;&gt; ""),'5. Wage &amp; FTE Reductions'!S316, "")),"")</f>
        <v>0</v>
      </c>
      <c r="D313" s="4" t="str">
        <f>IF(AND('5. Wage &amp; FTE Reductions'!AZ316 &lt;&gt; "", D312 &lt;&gt; ""),'5. Wage &amp; FTE Reductions'!AZ316, "")</f>
        <v/>
      </c>
      <c r="E313" s="167" t="str">
        <f>IF('2.Census &amp; Reference Benchmarks'!T316 = "", "",'2.Census &amp; Reference Benchmarks'!T316)</f>
        <v/>
      </c>
    </row>
    <row r="314" spans="1:5" x14ac:dyDescent="0.25">
      <c r="A314" s="51" t="str">
        <f>IF('2.Census &amp; Reference Benchmarks'!E317&lt;&gt;"",_xlfn.CONCAT('2.Census &amp; Reference Benchmarks'!E317," ",'2.Census &amp; Reference Benchmarks'!F317), "")</f>
        <v/>
      </c>
      <c r="B314" s="168" t="str">
        <f>IF('2.Census &amp; Reference Benchmarks'!D317 &lt;&gt; "", '2.Census &amp; Reference Benchmarks'!D317,"")</f>
        <v/>
      </c>
      <c r="C314" s="2">
        <f>IFERROR(MIN( 46154,IF(AND('5. Wage &amp; FTE Reductions'!S317 &lt;&gt; "",C313 &lt;&gt; ""),'5. Wage &amp; FTE Reductions'!S317, "")),"")</f>
        <v>0</v>
      </c>
      <c r="D314" s="4" t="str">
        <f>IF(AND('5. Wage &amp; FTE Reductions'!AZ317 &lt;&gt; "", D313 &lt;&gt; ""),'5. Wage &amp; FTE Reductions'!AZ317, "")</f>
        <v/>
      </c>
      <c r="E314" s="167" t="str">
        <f>IF('2.Census &amp; Reference Benchmarks'!T317 = "", "",'2.Census &amp; Reference Benchmarks'!T317)</f>
        <v/>
      </c>
    </row>
    <row r="315" spans="1:5" x14ac:dyDescent="0.25">
      <c r="A315" s="51" t="str">
        <f>IF('2.Census &amp; Reference Benchmarks'!E318&lt;&gt;"",_xlfn.CONCAT('2.Census &amp; Reference Benchmarks'!E318," ",'2.Census &amp; Reference Benchmarks'!F318), "")</f>
        <v/>
      </c>
      <c r="B315" s="168" t="str">
        <f>IF('2.Census &amp; Reference Benchmarks'!D318 &lt;&gt; "", '2.Census &amp; Reference Benchmarks'!D318,"")</f>
        <v/>
      </c>
      <c r="C315" s="2">
        <f>IFERROR(MIN( 46154,IF(AND('5. Wage &amp; FTE Reductions'!S318 &lt;&gt; "",C314 &lt;&gt; ""),'5. Wage &amp; FTE Reductions'!S318, "")),"")</f>
        <v>0</v>
      </c>
      <c r="D315" s="4" t="str">
        <f>IF(AND('5. Wage &amp; FTE Reductions'!AZ318 &lt;&gt; "", D314 &lt;&gt; ""),'5. Wage &amp; FTE Reductions'!AZ318, "")</f>
        <v/>
      </c>
      <c r="E315" s="167" t="str">
        <f>IF('2.Census &amp; Reference Benchmarks'!T318 = "", "",'2.Census &amp; Reference Benchmarks'!T318)</f>
        <v/>
      </c>
    </row>
    <row r="316" spans="1:5" x14ac:dyDescent="0.25">
      <c r="A316" s="51" t="str">
        <f>IF('2.Census &amp; Reference Benchmarks'!E319&lt;&gt;"",_xlfn.CONCAT('2.Census &amp; Reference Benchmarks'!E319," ",'2.Census &amp; Reference Benchmarks'!F319), "")</f>
        <v/>
      </c>
      <c r="B316" s="168" t="str">
        <f>IF('2.Census &amp; Reference Benchmarks'!D319 &lt;&gt; "", '2.Census &amp; Reference Benchmarks'!D319,"")</f>
        <v/>
      </c>
      <c r="C316" s="2">
        <f>IFERROR(MIN( 46154,IF(AND('5. Wage &amp; FTE Reductions'!S319 &lt;&gt; "",C315 &lt;&gt; ""),'5. Wage &amp; FTE Reductions'!S319, "")),"")</f>
        <v>0</v>
      </c>
      <c r="D316" s="4" t="str">
        <f>IF(AND('5. Wage &amp; FTE Reductions'!AZ319 &lt;&gt; "", D315 &lt;&gt; ""),'5. Wage &amp; FTE Reductions'!AZ319, "")</f>
        <v/>
      </c>
      <c r="E316" s="167" t="str">
        <f>IF('2.Census &amp; Reference Benchmarks'!T319 = "", "",'2.Census &amp; Reference Benchmarks'!T319)</f>
        <v/>
      </c>
    </row>
    <row r="317" spans="1:5" x14ac:dyDescent="0.25">
      <c r="A317" s="51" t="str">
        <f>IF('2.Census &amp; Reference Benchmarks'!E320&lt;&gt;"",_xlfn.CONCAT('2.Census &amp; Reference Benchmarks'!E320," ",'2.Census &amp; Reference Benchmarks'!F320), "")</f>
        <v/>
      </c>
      <c r="B317" s="168" t="str">
        <f>IF('2.Census &amp; Reference Benchmarks'!D320 &lt;&gt; "", '2.Census &amp; Reference Benchmarks'!D320,"")</f>
        <v/>
      </c>
      <c r="C317" s="2">
        <f>IFERROR(MIN( 46154,IF(AND('5. Wage &amp; FTE Reductions'!S320 &lt;&gt; "",C316 &lt;&gt; ""),'5. Wage &amp; FTE Reductions'!S320, "")),"")</f>
        <v>0</v>
      </c>
      <c r="D317" s="4" t="str">
        <f>IF(AND('5. Wage &amp; FTE Reductions'!AZ320 &lt;&gt; "", D316 &lt;&gt; ""),'5. Wage &amp; FTE Reductions'!AZ320, "")</f>
        <v/>
      </c>
      <c r="E317" s="167" t="str">
        <f>IF('2.Census &amp; Reference Benchmarks'!T320 = "", "",'2.Census &amp; Reference Benchmarks'!T320)</f>
        <v/>
      </c>
    </row>
    <row r="318" spans="1:5" x14ac:dyDescent="0.25">
      <c r="A318" s="51" t="str">
        <f>IF('2.Census &amp; Reference Benchmarks'!E321&lt;&gt;"",_xlfn.CONCAT('2.Census &amp; Reference Benchmarks'!E321," ",'2.Census &amp; Reference Benchmarks'!F321), "")</f>
        <v/>
      </c>
      <c r="B318" s="168" t="str">
        <f>IF('2.Census &amp; Reference Benchmarks'!D321 &lt;&gt; "", '2.Census &amp; Reference Benchmarks'!D321,"")</f>
        <v/>
      </c>
      <c r="C318" s="2">
        <f>IFERROR(MIN( 46154,IF(AND('5. Wage &amp; FTE Reductions'!S321 &lt;&gt; "",C317 &lt;&gt; ""),'5. Wage &amp; FTE Reductions'!S321, "")),"")</f>
        <v>0</v>
      </c>
      <c r="D318" s="4" t="str">
        <f>IF(AND('5. Wage &amp; FTE Reductions'!AZ321 &lt;&gt; "", D317 &lt;&gt; ""),'5. Wage &amp; FTE Reductions'!AZ321, "")</f>
        <v/>
      </c>
      <c r="E318" s="167" t="str">
        <f>IF('2.Census &amp; Reference Benchmarks'!T321 = "", "",'2.Census &amp; Reference Benchmarks'!T321)</f>
        <v/>
      </c>
    </row>
    <row r="319" spans="1:5" x14ac:dyDescent="0.25">
      <c r="A319" s="51" t="str">
        <f>IF('2.Census &amp; Reference Benchmarks'!E322&lt;&gt;"",_xlfn.CONCAT('2.Census &amp; Reference Benchmarks'!E322," ",'2.Census &amp; Reference Benchmarks'!F322), "")</f>
        <v/>
      </c>
      <c r="B319" s="168" t="str">
        <f>IF('2.Census &amp; Reference Benchmarks'!D322 &lt;&gt; "", '2.Census &amp; Reference Benchmarks'!D322,"")</f>
        <v/>
      </c>
      <c r="C319" s="2">
        <f>IFERROR(MIN( 46154,IF(AND('5. Wage &amp; FTE Reductions'!S322 &lt;&gt; "",C318 &lt;&gt; ""),'5. Wage &amp; FTE Reductions'!S322, "")),"")</f>
        <v>0</v>
      </c>
      <c r="D319" s="4" t="str">
        <f>IF(AND('5. Wage &amp; FTE Reductions'!AZ322 &lt;&gt; "", D318 &lt;&gt; ""),'5. Wage &amp; FTE Reductions'!AZ322, "")</f>
        <v/>
      </c>
      <c r="E319" s="167" t="str">
        <f>IF('2.Census &amp; Reference Benchmarks'!T322 = "", "",'2.Census &amp; Reference Benchmarks'!T322)</f>
        <v/>
      </c>
    </row>
    <row r="320" spans="1:5" x14ac:dyDescent="0.25">
      <c r="A320" s="51" t="str">
        <f>IF('2.Census &amp; Reference Benchmarks'!E323&lt;&gt;"",_xlfn.CONCAT('2.Census &amp; Reference Benchmarks'!E323," ",'2.Census &amp; Reference Benchmarks'!F323), "")</f>
        <v/>
      </c>
      <c r="B320" s="168" t="str">
        <f>IF('2.Census &amp; Reference Benchmarks'!D323 &lt;&gt; "", '2.Census &amp; Reference Benchmarks'!D323,"")</f>
        <v/>
      </c>
      <c r="C320" s="2">
        <f>IFERROR(MIN( 46154,IF(AND('5. Wage &amp; FTE Reductions'!S323 &lt;&gt; "",C319 &lt;&gt; ""),'5. Wage &amp; FTE Reductions'!S323, "")),"")</f>
        <v>0</v>
      </c>
      <c r="D320" s="4" t="str">
        <f>IF(AND('5. Wage &amp; FTE Reductions'!AZ323 &lt;&gt; "", D319 &lt;&gt; ""),'5. Wage &amp; FTE Reductions'!AZ323, "")</f>
        <v/>
      </c>
      <c r="E320" s="167" t="str">
        <f>IF('2.Census &amp; Reference Benchmarks'!T323 = "", "",'2.Census &amp; Reference Benchmarks'!T323)</f>
        <v/>
      </c>
    </row>
    <row r="321" spans="1:5" x14ac:dyDescent="0.25">
      <c r="A321" s="51" t="str">
        <f>IF('2.Census &amp; Reference Benchmarks'!E324&lt;&gt;"",_xlfn.CONCAT('2.Census &amp; Reference Benchmarks'!E324," ",'2.Census &amp; Reference Benchmarks'!F324), "")</f>
        <v/>
      </c>
      <c r="B321" s="168" t="str">
        <f>IF('2.Census &amp; Reference Benchmarks'!D324 &lt;&gt; "", '2.Census &amp; Reference Benchmarks'!D324,"")</f>
        <v/>
      </c>
      <c r="C321" s="2">
        <f>IFERROR(MIN( 46154,IF(AND('5. Wage &amp; FTE Reductions'!S324 &lt;&gt; "",C320 &lt;&gt; ""),'5. Wage &amp; FTE Reductions'!S324, "")),"")</f>
        <v>0</v>
      </c>
      <c r="D321" s="4" t="str">
        <f>IF(AND('5. Wage &amp; FTE Reductions'!AZ324 &lt;&gt; "", D320 &lt;&gt; ""),'5. Wage &amp; FTE Reductions'!AZ324, "")</f>
        <v/>
      </c>
      <c r="E321" s="167" t="str">
        <f>IF('2.Census &amp; Reference Benchmarks'!T324 = "", "",'2.Census &amp; Reference Benchmarks'!T324)</f>
        <v/>
      </c>
    </row>
    <row r="322" spans="1:5" x14ac:dyDescent="0.25">
      <c r="A322" s="51" t="str">
        <f>IF('2.Census &amp; Reference Benchmarks'!E325&lt;&gt;"",_xlfn.CONCAT('2.Census &amp; Reference Benchmarks'!E325," ",'2.Census &amp; Reference Benchmarks'!F325), "")</f>
        <v/>
      </c>
      <c r="B322" s="168" t="str">
        <f>IF('2.Census &amp; Reference Benchmarks'!D325 &lt;&gt; "", '2.Census &amp; Reference Benchmarks'!D325,"")</f>
        <v/>
      </c>
      <c r="C322" s="2">
        <f>IFERROR(MIN( 46154,IF(AND('5. Wage &amp; FTE Reductions'!S325 &lt;&gt; "",C321 &lt;&gt; ""),'5. Wage &amp; FTE Reductions'!S325, "")),"")</f>
        <v>0</v>
      </c>
      <c r="D322" s="4" t="str">
        <f>IF(AND('5. Wage &amp; FTE Reductions'!AZ325 &lt;&gt; "", D321 &lt;&gt; ""),'5. Wage &amp; FTE Reductions'!AZ325, "")</f>
        <v/>
      </c>
      <c r="E322" s="167" t="str">
        <f>IF('2.Census &amp; Reference Benchmarks'!T325 = "", "",'2.Census &amp; Reference Benchmarks'!T325)</f>
        <v/>
      </c>
    </row>
    <row r="323" spans="1:5" x14ac:dyDescent="0.25">
      <c r="A323" s="51" t="str">
        <f>IF('2.Census &amp; Reference Benchmarks'!E326&lt;&gt;"",_xlfn.CONCAT('2.Census &amp; Reference Benchmarks'!E326," ",'2.Census &amp; Reference Benchmarks'!F326), "")</f>
        <v/>
      </c>
      <c r="B323" s="168" t="str">
        <f>IF('2.Census &amp; Reference Benchmarks'!D326 &lt;&gt; "", '2.Census &amp; Reference Benchmarks'!D326,"")</f>
        <v/>
      </c>
      <c r="C323" s="2">
        <f>IFERROR(MIN( 46154,IF(AND('5. Wage &amp; FTE Reductions'!S326 &lt;&gt; "",C322 &lt;&gt; ""),'5. Wage &amp; FTE Reductions'!S326, "")),"")</f>
        <v>0</v>
      </c>
      <c r="D323" s="4" t="str">
        <f>IF(AND('5. Wage &amp; FTE Reductions'!AZ326 &lt;&gt; "", D322 &lt;&gt; ""),'5. Wage &amp; FTE Reductions'!AZ326, "")</f>
        <v/>
      </c>
      <c r="E323" s="167" t="str">
        <f>IF('2.Census &amp; Reference Benchmarks'!T326 = "", "",'2.Census &amp; Reference Benchmarks'!T326)</f>
        <v/>
      </c>
    </row>
    <row r="324" spans="1:5" x14ac:dyDescent="0.25">
      <c r="A324" s="51" t="str">
        <f>IF('2.Census &amp; Reference Benchmarks'!E327&lt;&gt;"",_xlfn.CONCAT('2.Census &amp; Reference Benchmarks'!E327," ",'2.Census &amp; Reference Benchmarks'!F327), "")</f>
        <v/>
      </c>
      <c r="B324" s="168" t="str">
        <f>IF('2.Census &amp; Reference Benchmarks'!D327 &lt;&gt; "", '2.Census &amp; Reference Benchmarks'!D327,"")</f>
        <v/>
      </c>
      <c r="C324" s="2">
        <f>IFERROR(MIN( 46154,IF(AND('5. Wage &amp; FTE Reductions'!S327 &lt;&gt; "",C323 &lt;&gt; ""),'5. Wage &amp; FTE Reductions'!S327, "")),"")</f>
        <v>0</v>
      </c>
      <c r="D324" s="4" t="str">
        <f>IF(AND('5. Wage &amp; FTE Reductions'!AZ327 &lt;&gt; "", D323 &lt;&gt; ""),'5. Wage &amp; FTE Reductions'!AZ327, "")</f>
        <v/>
      </c>
      <c r="E324" s="167" t="str">
        <f>IF('2.Census &amp; Reference Benchmarks'!T327 = "", "",'2.Census &amp; Reference Benchmarks'!T327)</f>
        <v/>
      </c>
    </row>
    <row r="325" spans="1:5" x14ac:dyDescent="0.25">
      <c r="A325" s="51" t="str">
        <f>IF('2.Census &amp; Reference Benchmarks'!E328&lt;&gt;"",_xlfn.CONCAT('2.Census &amp; Reference Benchmarks'!E328," ",'2.Census &amp; Reference Benchmarks'!F328), "")</f>
        <v/>
      </c>
      <c r="B325" s="168" t="str">
        <f>IF('2.Census &amp; Reference Benchmarks'!D328 &lt;&gt; "", '2.Census &amp; Reference Benchmarks'!D328,"")</f>
        <v/>
      </c>
      <c r="C325" s="2">
        <f>IFERROR(MIN( 46154,IF(AND('5. Wage &amp; FTE Reductions'!S328 &lt;&gt; "",C324 &lt;&gt; ""),'5. Wage &amp; FTE Reductions'!S328, "")),"")</f>
        <v>0</v>
      </c>
      <c r="D325" s="4" t="str">
        <f>IF(AND('5. Wage &amp; FTE Reductions'!AZ328 &lt;&gt; "", D324 &lt;&gt; ""),'5. Wage &amp; FTE Reductions'!AZ328, "")</f>
        <v/>
      </c>
      <c r="E325" s="167" t="str">
        <f>IF('2.Census &amp; Reference Benchmarks'!T328 = "", "",'2.Census &amp; Reference Benchmarks'!T328)</f>
        <v/>
      </c>
    </row>
    <row r="326" spans="1:5" x14ac:dyDescent="0.25">
      <c r="A326" s="51" t="str">
        <f>IF('2.Census &amp; Reference Benchmarks'!E329&lt;&gt;"",_xlfn.CONCAT('2.Census &amp; Reference Benchmarks'!E329," ",'2.Census &amp; Reference Benchmarks'!F329), "")</f>
        <v/>
      </c>
      <c r="B326" s="168" t="str">
        <f>IF('2.Census &amp; Reference Benchmarks'!D329 &lt;&gt; "", '2.Census &amp; Reference Benchmarks'!D329,"")</f>
        <v/>
      </c>
      <c r="C326" s="2">
        <f>IFERROR(MIN( 46154,IF(AND('5. Wage &amp; FTE Reductions'!S329 &lt;&gt; "",C325 &lt;&gt; ""),'5. Wage &amp; FTE Reductions'!S329, "")),"")</f>
        <v>0</v>
      </c>
      <c r="D326" s="4" t="str">
        <f>IF(AND('5. Wage &amp; FTE Reductions'!AZ329 &lt;&gt; "", D325 &lt;&gt; ""),'5. Wage &amp; FTE Reductions'!AZ329, "")</f>
        <v/>
      </c>
      <c r="E326" s="167" t="str">
        <f>IF('2.Census &amp; Reference Benchmarks'!T329 = "", "",'2.Census &amp; Reference Benchmarks'!T329)</f>
        <v/>
      </c>
    </row>
    <row r="327" spans="1:5" x14ac:dyDescent="0.25">
      <c r="A327" s="51" t="str">
        <f>IF('2.Census &amp; Reference Benchmarks'!E330&lt;&gt;"",_xlfn.CONCAT('2.Census &amp; Reference Benchmarks'!E330," ",'2.Census &amp; Reference Benchmarks'!F330), "")</f>
        <v/>
      </c>
      <c r="B327" s="168" t="str">
        <f>IF('2.Census &amp; Reference Benchmarks'!D330 &lt;&gt; "", '2.Census &amp; Reference Benchmarks'!D330,"")</f>
        <v/>
      </c>
      <c r="C327" s="2">
        <f>IFERROR(MIN( 46154,IF(AND('5. Wage &amp; FTE Reductions'!S330 &lt;&gt; "",C326 &lt;&gt; ""),'5. Wage &amp; FTE Reductions'!S330, "")),"")</f>
        <v>0</v>
      </c>
      <c r="D327" s="4" t="str">
        <f>IF(AND('5. Wage &amp; FTE Reductions'!AZ330 &lt;&gt; "", D326 &lt;&gt; ""),'5. Wage &amp; FTE Reductions'!AZ330, "")</f>
        <v/>
      </c>
      <c r="E327" s="167" t="str">
        <f>IF('2.Census &amp; Reference Benchmarks'!T330 = "", "",'2.Census &amp; Reference Benchmarks'!T330)</f>
        <v/>
      </c>
    </row>
    <row r="328" spans="1:5" x14ac:dyDescent="0.25">
      <c r="A328" s="51" t="str">
        <f>IF('2.Census &amp; Reference Benchmarks'!E331&lt;&gt;"",_xlfn.CONCAT('2.Census &amp; Reference Benchmarks'!E331," ",'2.Census &amp; Reference Benchmarks'!F331), "")</f>
        <v/>
      </c>
      <c r="B328" s="168" t="str">
        <f>IF('2.Census &amp; Reference Benchmarks'!D331 &lt;&gt; "", '2.Census &amp; Reference Benchmarks'!D331,"")</f>
        <v/>
      </c>
      <c r="C328" s="2">
        <f>IFERROR(MIN( 46154,IF(AND('5. Wage &amp; FTE Reductions'!S331 &lt;&gt; "",C327 &lt;&gt; ""),'5. Wage &amp; FTE Reductions'!S331, "")),"")</f>
        <v>0</v>
      </c>
      <c r="D328" s="4" t="str">
        <f>IF(AND('5. Wage &amp; FTE Reductions'!AZ331 &lt;&gt; "", D327 &lt;&gt; ""),'5. Wage &amp; FTE Reductions'!AZ331, "")</f>
        <v/>
      </c>
      <c r="E328" s="167" t="str">
        <f>IF('2.Census &amp; Reference Benchmarks'!T331 = "", "",'2.Census &amp; Reference Benchmarks'!T331)</f>
        <v/>
      </c>
    </row>
    <row r="329" spans="1:5" x14ac:dyDescent="0.25">
      <c r="A329" s="51" t="str">
        <f>IF('2.Census &amp; Reference Benchmarks'!E332&lt;&gt;"",_xlfn.CONCAT('2.Census &amp; Reference Benchmarks'!E332," ",'2.Census &amp; Reference Benchmarks'!F332), "")</f>
        <v/>
      </c>
      <c r="B329" s="168" t="str">
        <f>IF('2.Census &amp; Reference Benchmarks'!D332 &lt;&gt; "", '2.Census &amp; Reference Benchmarks'!D332,"")</f>
        <v/>
      </c>
      <c r="C329" s="2">
        <f>IFERROR(MIN( 46154,IF(AND('5. Wage &amp; FTE Reductions'!S332 &lt;&gt; "",C328 &lt;&gt; ""),'5. Wage &amp; FTE Reductions'!S332, "")),"")</f>
        <v>0</v>
      </c>
      <c r="D329" s="4" t="str">
        <f>IF(AND('5. Wage &amp; FTE Reductions'!AZ332 &lt;&gt; "", D328 &lt;&gt; ""),'5. Wage &amp; FTE Reductions'!AZ332, "")</f>
        <v/>
      </c>
      <c r="E329" s="167" t="str">
        <f>IF('2.Census &amp; Reference Benchmarks'!T332 = "", "",'2.Census &amp; Reference Benchmarks'!T332)</f>
        <v/>
      </c>
    </row>
    <row r="330" spans="1:5" x14ac:dyDescent="0.25">
      <c r="A330" s="51" t="str">
        <f>IF('2.Census &amp; Reference Benchmarks'!E333&lt;&gt;"",_xlfn.CONCAT('2.Census &amp; Reference Benchmarks'!E333," ",'2.Census &amp; Reference Benchmarks'!F333), "")</f>
        <v/>
      </c>
      <c r="B330" s="168" t="str">
        <f>IF('2.Census &amp; Reference Benchmarks'!D333 &lt;&gt; "", '2.Census &amp; Reference Benchmarks'!D333,"")</f>
        <v/>
      </c>
      <c r="C330" s="2">
        <f>IFERROR(MIN( 46154,IF(AND('5. Wage &amp; FTE Reductions'!S333 &lt;&gt; "",C329 &lt;&gt; ""),'5. Wage &amp; FTE Reductions'!S333, "")),"")</f>
        <v>0</v>
      </c>
      <c r="D330" s="4" t="str">
        <f>IF(AND('5. Wage &amp; FTE Reductions'!AZ333 &lt;&gt; "", D329 &lt;&gt; ""),'5. Wage &amp; FTE Reductions'!AZ333, "")</f>
        <v/>
      </c>
      <c r="E330" s="167" t="str">
        <f>IF('2.Census &amp; Reference Benchmarks'!T333 = "", "",'2.Census &amp; Reference Benchmarks'!T333)</f>
        <v/>
      </c>
    </row>
    <row r="331" spans="1:5" x14ac:dyDescent="0.25">
      <c r="A331" s="51" t="str">
        <f>IF('2.Census &amp; Reference Benchmarks'!E334&lt;&gt;"",_xlfn.CONCAT('2.Census &amp; Reference Benchmarks'!E334," ",'2.Census &amp; Reference Benchmarks'!F334), "")</f>
        <v/>
      </c>
      <c r="B331" s="168" t="str">
        <f>IF('2.Census &amp; Reference Benchmarks'!D334 &lt;&gt; "", '2.Census &amp; Reference Benchmarks'!D334,"")</f>
        <v/>
      </c>
      <c r="C331" s="2">
        <f>IFERROR(MIN( 46154,IF(AND('5. Wage &amp; FTE Reductions'!S334 &lt;&gt; "",C330 &lt;&gt; ""),'5. Wage &amp; FTE Reductions'!S334, "")),"")</f>
        <v>0</v>
      </c>
      <c r="D331" s="4" t="str">
        <f>IF(AND('5. Wage &amp; FTE Reductions'!AZ334 &lt;&gt; "", D330 &lt;&gt; ""),'5. Wage &amp; FTE Reductions'!AZ334, "")</f>
        <v/>
      </c>
      <c r="E331" s="167" t="str">
        <f>IF('2.Census &amp; Reference Benchmarks'!T334 = "", "",'2.Census &amp; Reference Benchmarks'!T334)</f>
        <v/>
      </c>
    </row>
    <row r="332" spans="1:5" x14ac:dyDescent="0.25">
      <c r="A332" s="51" t="str">
        <f>IF('2.Census &amp; Reference Benchmarks'!E335&lt;&gt;"",_xlfn.CONCAT('2.Census &amp; Reference Benchmarks'!E335," ",'2.Census &amp; Reference Benchmarks'!F335), "")</f>
        <v/>
      </c>
      <c r="B332" s="168" t="str">
        <f>IF('2.Census &amp; Reference Benchmarks'!D335 &lt;&gt; "", '2.Census &amp; Reference Benchmarks'!D335,"")</f>
        <v/>
      </c>
      <c r="C332" s="2">
        <f>IFERROR(MIN( 46154,IF(AND('5. Wage &amp; FTE Reductions'!S335 &lt;&gt; "",C331 &lt;&gt; ""),'5. Wage &amp; FTE Reductions'!S335, "")),"")</f>
        <v>0</v>
      </c>
      <c r="D332" s="4" t="str">
        <f>IF(AND('5. Wage &amp; FTE Reductions'!AZ335 &lt;&gt; "", D331 &lt;&gt; ""),'5. Wage &amp; FTE Reductions'!AZ335, "")</f>
        <v/>
      </c>
      <c r="E332" s="167" t="str">
        <f>IF('2.Census &amp; Reference Benchmarks'!T335 = "", "",'2.Census &amp; Reference Benchmarks'!T335)</f>
        <v/>
      </c>
    </row>
    <row r="333" spans="1:5" x14ac:dyDescent="0.25">
      <c r="A333" s="51" t="str">
        <f>IF('2.Census &amp; Reference Benchmarks'!E336&lt;&gt;"",_xlfn.CONCAT('2.Census &amp; Reference Benchmarks'!E336," ",'2.Census &amp; Reference Benchmarks'!F336), "")</f>
        <v/>
      </c>
      <c r="B333" s="168" t="str">
        <f>IF('2.Census &amp; Reference Benchmarks'!D336 &lt;&gt; "", '2.Census &amp; Reference Benchmarks'!D336,"")</f>
        <v/>
      </c>
      <c r="C333" s="2">
        <f>IFERROR(MIN( 46154,IF(AND('5. Wage &amp; FTE Reductions'!S336 &lt;&gt; "",C332 &lt;&gt; ""),'5. Wage &amp; FTE Reductions'!S336, "")),"")</f>
        <v>0</v>
      </c>
      <c r="D333" s="4" t="str">
        <f>IF(AND('5. Wage &amp; FTE Reductions'!AZ336 &lt;&gt; "", D332 &lt;&gt; ""),'5. Wage &amp; FTE Reductions'!AZ336, "")</f>
        <v/>
      </c>
      <c r="E333" s="167" t="str">
        <f>IF('2.Census &amp; Reference Benchmarks'!T336 = "", "",'2.Census &amp; Reference Benchmarks'!T336)</f>
        <v/>
      </c>
    </row>
    <row r="334" spans="1:5" x14ac:dyDescent="0.25">
      <c r="A334" s="51" t="str">
        <f>IF('2.Census &amp; Reference Benchmarks'!E337&lt;&gt;"",_xlfn.CONCAT('2.Census &amp; Reference Benchmarks'!E337," ",'2.Census &amp; Reference Benchmarks'!F337), "")</f>
        <v/>
      </c>
      <c r="B334" s="168" t="str">
        <f>IF('2.Census &amp; Reference Benchmarks'!D337 &lt;&gt; "", '2.Census &amp; Reference Benchmarks'!D337,"")</f>
        <v/>
      </c>
      <c r="C334" s="2">
        <f>IFERROR(MIN( 46154,IF(AND('5. Wage &amp; FTE Reductions'!S337 &lt;&gt; "",C333 &lt;&gt; ""),'5. Wage &amp; FTE Reductions'!S337, "")),"")</f>
        <v>0</v>
      </c>
      <c r="D334" s="4" t="str">
        <f>IF(AND('5. Wage &amp; FTE Reductions'!AZ337 &lt;&gt; "", D333 &lt;&gt; ""),'5. Wage &amp; FTE Reductions'!AZ337, "")</f>
        <v/>
      </c>
      <c r="E334" s="167" t="str">
        <f>IF('2.Census &amp; Reference Benchmarks'!T337 = "", "",'2.Census &amp; Reference Benchmarks'!T337)</f>
        <v/>
      </c>
    </row>
    <row r="335" spans="1:5" x14ac:dyDescent="0.25">
      <c r="A335" s="51" t="str">
        <f>IF('2.Census &amp; Reference Benchmarks'!E338&lt;&gt;"",_xlfn.CONCAT('2.Census &amp; Reference Benchmarks'!E338," ",'2.Census &amp; Reference Benchmarks'!F338), "")</f>
        <v/>
      </c>
      <c r="B335" s="168" t="str">
        <f>IF('2.Census &amp; Reference Benchmarks'!D338 &lt;&gt; "", '2.Census &amp; Reference Benchmarks'!D338,"")</f>
        <v/>
      </c>
      <c r="C335" s="2">
        <f>IFERROR(MIN( 46154,IF(AND('5. Wage &amp; FTE Reductions'!S338 &lt;&gt; "",C334 &lt;&gt; ""),'5. Wage &amp; FTE Reductions'!S338, "")),"")</f>
        <v>0</v>
      </c>
      <c r="D335" s="4" t="str">
        <f>IF(AND('5. Wage &amp; FTE Reductions'!AZ338 &lt;&gt; "", D334 &lt;&gt; ""),'5. Wage &amp; FTE Reductions'!AZ338, "")</f>
        <v/>
      </c>
      <c r="E335" s="167" t="str">
        <f>IF('2.Census &amp; Reference Benchmarks'!T338 = "", "",'2.Census &amp; Reference Benchmarks'!T338)</f>
        <v/>
      </c>
    </row>
    <row r="336" spans="1:5" x14ac:dyDescent="0.25">
      <c r="A336" s="51" t="str">
        <f>IF('2.Census &amp; Reference Benchmarks'!E339&lt;&gt;"",_xlfn.CONCAT('2.Census &amp; Reference Benchmarks'!E339," ",'2.Census &amp; Reference Benchmarks'!F339), "")</f>
        <v/>
      </c>
      <c r="B336" s="168" t="str">
        <f>IF('2.Census &amp; Reference Benchmarks'!D339 &lt;&gt; "", '2.Census &amp; Reference Benchmarks'!D339,"")</f>
        <v/>
      </c>
      <c r="C336" s="2">
        <f>IFERROR(MIN( 46154,IF(AND('5. Wage &amp; FTE Reductions'!S339 &lt;&gt; "",C335 &lt;&gt; ""),'5. Wage &amp; FTE Reductions'!S339, "")),"")</f>
        <v>0</v>
      </c>
      <c r="D336" s="4" t="str">
        <f>IF(AND('5. Wage &amp; FTE Reductions'!AZ339 &lt;&gt; "", D335 &lt;&gt; ""),'5. Wage &amp; FTE Reductions'!AZ339, "")</f>
        <v/>
      </c>
      <c r="E336" s="167" t="str">
        <f>IF('2.Census &amp; Reference Benchmarks'!T339 = "", "",'2.Census &amp; Reference Benchmarks'!T339)</f>
        <v/>
      </c>
    </row>
    <row r="337" spans="1:5" x14ac:dyDescent="0.25">
      <c r="A337" s="51" t="str">
        <f>IF('2.Census &amp; Reference Benchmarks'!E340&lt;&gt;"",_xlfn.CONCAT('2.Census &amp; Reference Benchmarks'!E340," ",'2.Census &amp; Reference Benchmarks'!F340), "")</f>
        <v/>
      </c>
      <c r="B337" s="168" t="str">
        <f>IF('2.Census &amp; Reference Benchmarks'!D340 &lt;&gt; "", '2.Census &amp; Reference Benchmarks'!D340,"")</f>
        <v/>
      </c>
      <c r="C337" s="2">
        <f>IFERROR(MIN( 46154,IF(AND('5. Wage &amp; FTE Reductions'!S340 &lt;&gt; "",C336 &lt;&gt; ""),'5. Wage &amp; FTE Reductions'!S340, "")),"")</f>
        <v>0</v>
      </c>
      <c r="D337" s="4" t="str">
        <f>IF(AND('5. Wage &amp; FTE Reductions'!AZ340 &lt;&gt; "", D336 &lt;&gt; ""),'5. Wage &amp; FTE Reductions'!AZ340, "")</f>
        <v/>
      </c>
      <c r="E337" s="167" t="str">
        <f>IF('2.Census &amp; Reference Benchmarks'!T340 = "", "",'2.Census &amp; Reference Benchmarks'!T340)</f>
        <v/>
      </c>
    </row>
    <row r="338" spans="1:5" x14ac:dyDescent="0.25">
      <c r="A338" s="51" t="str">
        <f>IF('2.Census &amp; Reference Benchmarks'!E341&lt;&gt;"",_xlfn.CONCAT('2.Census &amp; Reference Benchmarks'!E341," ",'2.Census &amp; Reference Benchmarks'!F341), "")</f>
        <v/>
      </c>
      <c r="B338" s="168" t="str">
        <f>IF('2.Census &amp; Reference Benchmarks'!D341 &lt;&gt; "", '2.Census &amp; Reference Benchmarks'!D341,"")</f>
        <v/>
      </c>
      <c r="C338" s="2">
        <f>IFERROR(MIN( 46154,IF(AND('5. Wage &amp; FTE Reductions'!S341 &lt;&gt; "",C337 &lt;&gt; ""),'5. Wage &amp; FTE Reductions'!S341, "")),"")</f>
        <v>0</v>
      </c>
      <c r="D338" s="4" t="str">
        <f>IF(AND('5. Wage &amp; FTE Reductions'!AZ341 &lt;&gt; "", D337 &lt;&gt; ""),'5. Wage &amp; FTE Reductions'!AZ341, "")</f>
        <v/>
      </c>
      <c r="E338" s="167" t="str">
        <f>IF('2.Census &amp; Reference Benchmarks'!T341 = "", "",'2.Census &amp; Reference Benchmarks'!T341)</f>
        <v/>
      </c>
    </row>
    <row r="339" spans="1:5" x14ac:dyDescent="0.25">
      <c r="A339" s="51" t="str">
        <f>IF('2.Census &amp; Reference Benchmarks'!E342&lt;&gt;"",_xlfn.CONCAT('2.Census &amp; Reference Benchmarks'!E342," ",'2.Census &amp; Reference Benchmarks'!F342), "")</f>
        <v/>
      </c>
      <c r="B339" s="168" t="str">
        <f>IF('2.Census &amp; Reference Benchmarks'!D342 &lt;&gt; "", '2.Census &amp; Reference Benchmarks'!D342,"")</f>
        <v/>
      </c>
      <c r="C339" s="2">
        <f>IFERROR(MIN( 46154,IF(AND('5. Wage &amp; FTE Reductions'!S342 &lt;&gt; "",C338 &lt;&gt; ""),'5. Wage &amp; FTE Reductions'!S342, "")),"")</f>
        <v>0</v>
      </c>
      <c r="D339" s="4" t="str">
        <f>IF(AND('5. Wage &amp; FTE Reductions'!AZ342 &lt;&gt; "", D338 &lt;&gt; ""),'5. Wage &amp; FTE Reductions'!AZ342, "")</f>
        <v/>
      </c>
      <c r="E339" s="167" t="str">
        <f>IF('2.Census &amp; Reference Benchmarks'!T342 = "", "",'2.Census &amp; Reference Benchmarks'!T342)</f>
        <v/>
      </c>
    </row>
    <row r="340" spans="1:5" x14ac:dyDescent="0.25">
      <c r="A340" s="51" t="str">
        <f>IF('2.Census &amp; Reference Benchmarks'!E343&lt;&gt;"",_xlfn.CONCAT('2.Census &amp; Reference Benchmarks'!E343," ",'2.Census &amp; Reference Benchmarks'!F343), "")</f>
        <v/>
      </c>
      <c r="B340" s="168" t="str">
        <f>IF('2.Census &amp; Reference Benchmarks'!D343 &lt;&gt; "", '2.Census &amp; Reference Benchmarks'!D343,"")</f>
        <v/>
      </c>
      <c r="C340" s="2">
        <f>IFERROR(MIN( 46154,IF(AND('5. Wage &amp; FTE Reductions'!S343 &lt;&gt; "",C339 &lt;&gt; ""),'5. Wage &amp; FTE Reductions'!S343, "")),"")</f>
        <v>0</v>
      </c>
      <c r="D340" s="4" t="str">
        <f>IF(AND('5. Wage &amp; FTE Reductions'!AZ343 &lt;&gt; "", D339 &lt;&gt; ""),'5. Wage &amp; FTE Reductions'!AZ343, "")</f>
        <v/>
      </c>
      <c r="E340" s="167" t="str">
        <f>IF('2.Census &amp; Reference Benchmarks'!T343 = "", "",'2.Census &amp; Reference Benchmarks'!T343)</f>
        <v/>
      </c>
    </row>
    <row r="341" spans="1:5" x14ac:dyDescent="0.25">
      <c r="A341" s="51" t="str">
        <f>IF('2.Census &amp; Reference Benchmarks'!E344&lt;&gt;"",_xlfn.CONCAT('2.Census &amp; Reference Benchmarks'!E344," ",'2.Census &amp; Reference Benchmarks'!F344), "")</f>
        <v/>
      </c>
      <c r="B341" s="168" t="str">
        <f>IF('2.Census &amp; Reference Benchmarks'!D344 &lt;&gt; "", '2.Census &amp; Reference Benchmarks'!D344,"")</f>
        <v/>
      </c>
      <c r="C341" s="2">
        <f>IFERROR(MIN( 46154,IF(AND('5. Wage &amp; FTE Reductions'!S344 &lt;&gt; "",C340 &lt;&gt; ""),'5. Wage &amp; FTE Reductions'!S344, "")),"")</f>
        <v>0</v>
      </c>
      <c r="D341" s="4" t="str">
        <f>IF(AND('5. Wage &amp; FTE Reductions'!AZ344 &lt;&gt; "", D340 &lt;&gt; ""),'5. Wage &amp; FTE Reductions'!AZ344, "")</f>
        <v/>
      </c>
      <c r="E341" s="167" t="str">
        <f>IF('2.Census &amp; Reference Benchmarks'!T344 = "", "",'2.Census &amp; Reference Benchmarks'!T344)</f>
        <v/>
      </c>
    </row>
    <row r="342" spans="1:5" x14ac:dyDescent="0.25">
      <c r="A342" s="51" t="str">
        <f>IF('2.Census &amp; Reference Benchmarks'!E345&lt;&gt;"",_xlfn.CONCAT('2.Census &amp; Reference Benchmarks'!E345," ",'2.Census &amp; Reference Benchmarks'!F345), "")</f>
        <v/>
      </c>
      <c r="B342" s="168" t="str">
        <f>IF('2.Census &amp; Reference Benchmarks'!D345 &lt;&gt; "", '2.Census &amp; Reference Benchmarks'!D345,"")</f>
        <v/>
      </c>
      <c r="C342" s="2">
        <f>IFERROR(MIN( 46154,IF(AND('5. Wage &amp; FTE Reductions'!S345 &lt;&gt; "",C341 &lt;&gt; ""),'5. Wage &amp; FTE Reductions'!S345, "")),"")</f>
        <v>0</v>
      </c>
      <c r="D342" s="4" t="str">
        <f>IF(AND('5. Wage &amp; FTE Reductions'!AZ345 &lt;&gt; "", D341 &lt;&gt; ""),'5. Wage &amp; FTE Reductions'!AZ345, "")</f>
        <v/>
      </c>
      <c r="E342" s="167" t="str">
        <f>IF('2.Census &amp; Reference Benchmarks'!T345 = "", "",'2.Census &amp; Reference Benchmarks'!T345)</f>
        <v/>
      </c>
    </row>
    <row r="343" spans="1:5" x14ac:dyDescent="0.25">
      <c r="A343" s="51" t="str">
        <f>IF('2.Census &amp; Reference Benchmarks'!E346&lt;&gt;"",_xlfn.CONCAT('2.Census &amp; Reference Benchmarks'!E346," ",'2.Census &amp; Reference Benchmarks'!F346), "")</f>
        <v/>
      </c>
      <c r="B343" s="168" t="str">
        <f>IF('2.Census &amp; Reference Benchmarks'!D346 &lt;&gt; "", '2.Census &amp; Reference Benchmarks'!D346,"")</f>
        <v/>
      </c>
      <c r="C343" s="2">
        <f>IFERROR(MIN( 46154,IF(AND('5. Wage &amp; FTE Reductions'!S346 &lt;&gt; "",C342 &lt;&gt; ""),'5. Wage &amp; FTE Reductions'!S346, "")),"")</f>
        <v>0</v>
      </c>
      <c r="D343" s="4" t="str">
        <f>IF(AND('5. Wage &amp; FTE Reductions'!AZ346 &lt;&gt; "", D342 &lt;&gt; ""),'5. Wage &amp; FTE Reductions'!AZ346, "")</f>
        <v/>
      </c>
      <c r="E343" s="167" t="str">
        <f>IF('2.Census &amp; Reference Benchmarks'!T346 = "", "",'2.Census &amp; Reference Benchmarks'!T346)</f>
        <v/>
      </c>
    </row>
    <row r="344" spans="1:5" x14ac:dyDescent="0.25">
      <c r="A344" s="51" t="str">
        <f>IF('2.Census &amp; Reference Benchmarks'!E347&lt;&gt;"",_xlfn.CONCAT('2.Census &amp; Reference Benchmarks'!E347," ",'2.Census &amp; Reference Benchmarks'!F347), "")</f>
        <v/>
      </c>
      <c r="B344" s="168" t="str">
        <f>IF('2.Census &amp; Reference Benchmarks'!D347 &lt;&gt; "", '2.Census &amp; Reference Benchmarks'!D347,"")</f>
        <v/>
      </c>
      <c r="C344" s="2">
        <f>IFERROR(MIN( 46154,IF(AND('5. Wage &amp; FTE Reductions'!S347 &lt;&gt; "",C343 &lt;&gt; ""),'5. Wage &amp; FTE Reductions'!S347, "")),"")</f>
        <v>0</v>
      </c>
      <c r="D344" s="4" t="str">
        <f>IF(AND('5. Wage &amp; FTE Reductions'!AZ347 &lt;&gt; "", D343 &lt;&gt; ""),'5. Wage &amp; FTE Reductions'!AZ347, "")</f>
        <v/>
      </c>
      <c r="E344" s="167" t="str">
        <f>IF('2.Census &amp; Reference Benchmarks'!T347 = "", "",'2.Census &amp; Reference Benchmarks'!T347)</f>
        <v/>
      </c>
    </row>
    <row r="345" spans="1:5" x14ac:dyDescent="0.25">
      <c r="A345" s="51" t="str">
        <f>IF('2.Census &amp; Reference Benchmarks'!E348&lt;&gt;"",_xlfn.CONCAT('2.Census &amp; Reference Benchmarks'!E348," ",'2.Census &amp; Reference Benchmarks'!F348), "")</f>
        <v/>
      </c>
      <c r="B345" s="168" t="str">
        <f>IF('2.Census &amp; Reference Benchmarks'!D348 &lt;&gt; "", '2.Census &amp; Reference Benchmarks'!D348,"")</f>
        <v/>
      </c>
      <c r="C345" s="2">
        <f>IFERROR(MIN( 46154,IF(AND('5. Wage &amp; FTE Reductions'!S348 &lt;&gt; "",C344 &lt;&gt; ""),'5. Wage &amp; FTE Reductions'!S348, "")),"")</f>
        <v>0</v>
      </c>
      <c r="D345" s="4" t="str">
        <f>IF(AND('5. Wage &amp; FTE Reductions'!AZ348 &lt;&gt; "", D344 &lt;&gt; ""),'5. Wage &amp; FTE Reductions'!AZ348, "")</f>
        <v/>
      </c>
      <c r="E345" s="167" t="str">
        <f>IF('2.Census &amp; Reference Benchmarks'!T348 = "", "",'2.Census &amp; Reference Benchmarks'!T348)</f>
        <v/>
      </c>
    </row>
    <row r="346" spans="1:5" x14ac:dyDescent="0.25">
      <c r="A346" s="51" t="str">
        <f>IF('2.Census &amp; Reference Benchmarks'!E349&lt;&gt;"",_xlfn.CONCAT('2.Census &amp; Reference Benchmarks'!E349," ",'2.Census &amp; Reference Benchmarks'!F349), "")</f>
        <v/>
      </c>
      <c r="B346" s="168" t="str">
        <f>IF('2.Census &amp; Reference Benchmarks'!D349 &lt;&gt; "", '2.Census &amp; Reference Benchmarks'!D349,"")</f>
        <v/>
      </c>
      <c r="C346" s="2">
        <f>IFERROR(MIN( 46154,IF(AND('5. Wage &amp; FTE Reductions'!S349 &lt;&gt; "",C345 &lt;&gt; ""),'5. Wage &amp; FTE Reductions'!S349, "")),"")</f>
        <v>0</v>
      </c>
      <c r="D346" s="4" t="str">
        <f>IF(AND('5. Wage &amp; FTE Reductions'!AZ349 &lt;&gt; "", D345 &lt;&gt; ""),'5. Wage &amp; FTE Reductions'!AZ349, "")</f>
        <v/>
      </c>
      <c r="E346" s="167" t="str">
        <f>IF('2.Census &amp; Reference Benchmarks'!T349 = "", "",'2.Census &amp; Reference Benchmarks'!T349)</f>
        <v/>
      </c>
    </row>
    <row r="347" spans="1:5" x14ac:dyDescent="0.25">
      <c r="A347" s="51" t="str">
        <f>IF('2.Census &amp; Reference Benchmarks'!E350&lt;&gt;"",_xlfn.CONCAT('2.Census &amp; Reference Benchmarks'!E350," ",'2.Census &amp; Reference Benchmarks'!F350), "")</f>
        <v/>
      </c>
      <c r="B347" s="168" t="str">
        <f>IF('2.Census &amp; Reference Benchmarks'!D350 &lt;&gt; "", '2.Census &amp; Reference Benchmarks'!D350,"")</f>
        <v/>
      </c>
      <c r="C347" s="2">
        <f>IFERROR(MIN( 46154,IF(AND('5. Wage &amp; FTE Reductions'!S350 &lt;&gt; "",C346 &lt;&gt; ""),'5. Wage &amp; FTE Reductions'!S350, "")),"")</f>
        <v>0</v>
      </c>
      <c r="D347" s="4" t="str">
        <f>IF(AND('5. Wage &amp; FTE Reductions'!AZ350 &lt;&gt; "", D346 &lt;&gt; ""),'5. Wage &amp; FTE Reductions'!AZ350, "")</f>
        <v/>
      </c>
      <c r="E347" s="167" t="str">
        <f>IF('2.Census &amp; Reference Benchmarks'!T350 = "", "",'2.Census &amp; Reference Benchmarks'!T350)</f>
        <v/>
      </c>
    </row>
    <row r="348" spans="1:5" x14ac:dyDescent="0.25">
      <c r="A348" s="51" t="str">
        <f>IF('2.Census &amp; Reference Benchmarks'!E351&lt;&gt;"",_xlfn.CONCAT('2.Census &amp; Reference Benchmarks'!E351," ",'2.Census &amp; Reference Benchmarks'!F351), "")</f>
        <v/>
      </c>
      <c r="B348" s="168" t="str">
        <f>IF('2.Census &amp; Reference Benchmarks'!D351 &lt;&gt; "", '2.Census &amp; Reference Benchmarks'!D351,"")</f>
        <v/>
      </c>
      <c r="C348" s="2">
        <f>IFERROR(MIN( 46154,IF(AND('5. Wage &amp; FTE Reductions'!S351 &lt;&gt; "",C347 &lt;&gt; ""),'5. Wage &amp; FTE Reductions'!S351, "")),"")</f>
        <v>0</v>
      </c>
      <c r="D348" s="4" t="str">
        <f>IF(AND('5. Wage &amp; FTE Reductions'!AZ351 &lt;&gt; "", D347 &lt;&gt; ""),'5. Wage &amp; FTE Reductions'!AZ351, "")</f>
        <v/>
      </c>
      <c r="E348" s="167" t="str">
        <f>IF('2.Census &amp; Reference Benchmarks'!T351 = "", "",'2.Census &amp; Reference Benchmarks'!T351)</f>
        <v/>
      </c>
    </row>
    <row r="349" spans="1:5" x14ac:dyDescent="0.25">
      <c r="A349" s="51" t="str">
        <f>IF('2.Census &amp; Reference Benchmarks'!E352&lt;&gt;"",_xlfn.CONCAT('2.Census &amp; Reference Benchmarks'!E352," ",'2.Census &amp; Reference Benchmarks'!F352), "")</f>
        <v/>
      </c>
      <c r="B349" s="168" t="str">
        <f>IF('2.Census &amp; Reference Benchmarks'!D352 &lt;&gt; "", '2.Census &amp; Reference Benchmarks'!D352,"")</f>
        <v/>
      </c>
      <c r="C349" s="2">
        <f>IFERROR(MIN( 46154,IF(AND('5. Wage &amp; FTE Reductions'!S352 &lt;&gt; "",C348 &lt;&gt; ""),'5. Wage &amp; FTE Reductions'!S352, "")),"")</f>
        <v>0</v>
      </c>
      <c r="D349" s="4" t="str">
        <f>IF(AND('5. Wage &amp; FTE Reductions'!AZ352 &lt;&gt; "", D348 &lt;&gt; ""),'5. Wage &amp; FTE Reductions'!AZ352, "")</f>
        <v/>
      </c>
      <c r="E349" s="167" t="str">
        <f>IF('2.Census &amp; Reference Benchmarks'!T352 = "", "",'2.Census &amp; Reference Benchmarks'!T352)</f>
        <v/>
      </c>
    </row>
    <row r="350" spans="1:5" x14ac:dyDescent="0.25">
      <c r="A350" s="51" t="str">
        <f>IF('2.Census &amp; Reference Benchmarks'!E353&lt;&gt;"",_xlfn.CONCAT('2.Census &amp; Reference Benchmarks'!E353," ",'2.Census &amp; Reference Benchmarks'!F353), "")</f>
        <v/>
      </c>
      <c r="B350" s="168" t="str">
        <f>IF('2.Census &amp; Reference Benchmarks'!D353 &lt;&gt; "", '2.Census &amp; Reference Benchmarks'!D353,"")</f>
        <v/>
      </c>
      <c r="C350" s="2">
        <f>IFERROR(MIN( 46154,IF(AND('5. Wage &amp; FTE Reductions'!S353 &lt;&gt; "",C349 &lt;&gt; ""),'5. Wage &amp; FTE Reductions'!S353, "")),"")</f>
        <v>0</v>
      </c>
      <c r="D350" s="4" t="str">
        <f>IF(AND('5. Wage &amp; FTE Reductions'!AZ353 &lt;&gt; "", D349 &lt;&gt; ""),'5. Wage &amp; FTE Reductions'!AZ353, "")</f>
        <v/>
      </c>
      <c r="E350" s="167" t="str">
        <f>IF('2.Census &amp; Reference Benchmarks'!T353 = "", "",'2.Census &amp; Reference Benchmarks'!T353)</f>
        <v/>
      </c>
    </row>
    <row r="351" spans="1:5" x14ac:dyDescent="0.25">
      <c r="A351" s="51" t="str">
        <f>IF('2.Census &amp; Reference Benchmarks'!E354&lt;&gt;"",_xlfn.CONCAT('2.Census &amp; Reference Benchmarks'!E354," ",'2.Census &amp; Reference Benchmarks'!F354), "")</f>
        <v/>
      </c>
      <c r="B351" s="168" t="str">
        <f>IF('2.Census &amp; Reference Benchmarks'!D354 &lt;&gt; "", '2.Census &amp; Reference Benchmarks'!D354,"")</f>
        <v/>
      </c>
      <c r="C351" s="2">
        <f>IFERROR(MIN( 46154,IF(AND('5. Wage &amp; FTE Reductions'!S354 &lt;&gt; "",C350 &lt;&gt; ""),'5. Wage &amp; FTE Reductions'!S354, "")),"")</f>
        <v>0</v>
      </c>
      <c r="D351" s="4" t="str">
        <f>IF(AND('5. Wage &amp; FTE Reductions'!AZ354 &lt;&gt; "", D350 &lt;&gt; ""),'5. Wage &amp; FTE Reductions'!AZ354, "")</f>
        <v/>
      </c>
      <c r="E351" s="167" t="str">
        <f>IF('2.Census &amp; Reference Benchmarks'!T354 = "", "",'2.Census &amp; Reference Benchmarks'!T354)</f>
        <v/>
      </c>
    </row>
    <row r="352" spans="1:5" x14ac:dyDescent="0.25">
      <c r="A352" s="51" t="str">
        <f>IF('2.Census &amp; Reference Benchmarks'!E355&lt;&gt;"",_xlfn.CONCAT('2.Census &amp; Reference Benchmarks'!E355," ",'2.Census &amp; Reference Benchmarks'!F355), "")</f>
        <v/>
      </c>
      <c r="B352" s="168" t="str">
        <f>IF('2.Census &amp; Reference Benchmarks'!D355 &lt;&gt; "", '2.Census &amp; Reference Benchmarks'!D355,"")</f>
        <v/>
      </c>
      <c r="C352" s="2">
        <f>IFERROR(MIN( 46154,IF(AND('5. Wage &amp; FTE Reductions'!S355 &lt;&gt; "",C351 &lt;&gt; ""),'5. Wage &amp; FTE Reductions'!S355, "")),"")</f>
        <v>0</v>
      </c>
      <c r="D352" s="4" t="str">
        <f>IF(AND('5. Wage &amp; FTE Reductions'!AZ355 &lt;&gt; "", D351 &lt;&gt; ""),'5. Wage &amp; FTE Reductions'!AZ355, "")</f>
        <v/>
      </c>
      <c r="E352" s="167" t="str">
        <f>IF('2.Census &amp; Reference Benchmarks'!T355 = "", "",'2.Census &amp; Reference Benchmarks'!T355)</f>
        <v/>
      </c>
    </row>
    <row r="353" spans="1:5" x14ac:dyDescent="0.25">
      <c r="A353" s="51" t="str">
        <f>IF('2.Census &amp; Reference Benchmarks'!E356&lt;&gt;"",_xlfn.CONCAT('2.Census &amp; Reference Benchmarks'!E356," ",'2.Census &amp; Reference Benchmarks'!F356), "")</f>
        <v/>
      </c>
      <c r="B353" s="168" t="str">
        <f>IF('2.Census &amp; Reference Benchmarks'!D356 &lt;&gt; "", '2.Census &amp; Reference Benchmarks'!D356,"")</f>
        <v/>
      </c>
      <c r="C353" s="2">
        <f>IFERROR(MIN( 46154,IF(AND('5. Wage &amp; FTE Reductions'!S356 &lt;&gt; "",C352 &lt;&gt; ""),'5. Wage &amp; FTE Reductions'!S356, "")),"")</f>
        <v>0</v>
      </c>
      <c r="D353" s="4" t="str">
        <f>IF(AND('5. Wage &amp; FTE Reductions'!AZ356 &lt;&gt; "", D352 &lt;&gt; ""),'5. Wage &amp; FTE Reductions'!AZ356, "")</f>
        <v/>
      </c>
      <c r="E353" s="167" t="str">
        <f>IF('2.Census &amp; Reference Benchmarks'!T356 = "", "",'2.Census &amp; Reference Benchmarks'!T356)</f>
        <v/>
      </c>
    </row>
    <row r="354" spans="1:5" x14ac:dyDescent="0.25">
      <c r="A354" s="51" t="str">
        <f>IF('2.Census &amp; Reference Benchmarks'!E357&lt;&gt;"",_xlfn.CONCAT('2.Census &amp; Reference Benchmarks'!E357," ",'2.Census &amp; Reference Benchmarks'!F357), "")</f>
        <v/>
      </c>
      <c r="B354" s="168" t="str">
        <f>IF('2.Census &amp; Reference Benchmarks'!D357 &lt;&gt; "", '2.Census &amp; Reference Benchmarks'!D357,"")</f>
        <v/>
      </c>
      <c r="C354" s="2">
        <f>IFERROR(MIN( 46154,IF(AND('5. Wage &amp; FTE Reductions'!S357 &lt;&gt; "",C353 &lt;&gt; ""),'5. Wage &amp; FTE Reductions'!S357, "")),"")</f>
        <v>0</v>
      </c>
      <c r="D354" s="4" t="str">
        <f>IF(AND('5. Wage &amp; FTE Reductions'!AZ357 &lt;&gt; "", D353 &lt;&gt; ""),'5. Wage &amp; FTE Reductions'!AZ357, "")</f>
        <v/>
      </c>
      <c r="E354" s="167" t="str">
        <f>IF('2.Census &amp; Reference Benchmarks'!T357 = "", "",'2.Census &amp; Reference Benchmarks'!T357)</f>
        <v/>
      </c>
    </row>
    <row r="355" spans="1:5" x14ac:dyDescent="0.25">
      <c r="A355" s="51" t="str">
        <f>IF('2.Census &amp; Reference Benchmarks'!E358&lt;&gt;"",_xlfn.CONCAT('2.Census &amp; Reference Benchmarks'!E358," ",'2.Census &amp; Reference Benchmarks'!F358), "")</f>
        <v/>
      </c>
      <c r="B355" s="168" t="str">
        <f>IF('2.Census &amp; Reference Benchmarks'!D358 &lt;&gt; "", '2.Census &amp; Reference Benchmarks'!D358,"")</f>
        <v/>
      </c>
      <c r="C355" s="2">
        <f>IFERROR(MIN( 46154,IF(AND('5. Wage &amp; FTE Reductions'!S358 &lt;&gt; "",C354 &lt;&gt; ""),'5. Wage &amp; FTE Reductions'!S358, "")),"")</f>
        <v>0</v>
      </c>
      <c r="D355" s="4" t="str">
        <f>IF(AND('5. Wage &amp; FTE Reductions'!AZ358 &lt;&gt; "", D354 &lt;&gt; ""),'5. Wage &amp; FTE Reductions'!AZ358, "")</f>
        <v/>
      </c>
      <c r="E355" s="167" t="str">
        <f>IF('2.Census &amp; Reference Benchmarks'!T358 = "", "",'2.Census &amp; Reference Benchmarks'!T358)</f>
        <v/>
      </c>
    </row>
    <row r="356" spans="1:5" x14ac:dyDescent="0.25">
      <c r="A356" s="51" t="str">
        <f>IF('2.Census &amp; Reference Benchmarks'!E359&lt;&gt;"",_xlfn.CONCAT('2.Census &amp; Reference Benchmarks'!E359," ",'2.Census &amp; Reference Benchmarks'!F359), "")</f>
        <v/>
      </c>
      <c r="B356" s="168" t="str">
        <f>IF('2.Census &amp; Reference Benchmarks'!D359 &lt;&gt; "", '2.Census &amp; Reference Benchmarks'!D359,"")</f>
        <v/>
      </c>
      <c r="C356" s="2">
        <f>IFERROR(MIN( 46154,IF(AND('5. Wage &amp; FTE Reductions'!S359 &lt;&gt; "",C355 &lt;&gt; ""),'5. Wage &amp; FTE Reductions'!S359, "")),"")</f>
        <v>0</v>
      </c>
      <c r="D356" s="4" t="str">
        <f>IF(AND('5. Wage &amp; FTE Reductions'!AZ359 &lt;&gt; "", D355 &lt;&gt; ""),'5. Wage &amp; FTE Reductions'!AZ359, "")</f>
        <v/>
      </c>
      <c r="E356" s="167" t="str">
        <f>IF('2.Census &amp; Reference Benchmarks'!T359 = "", "",'2.Census &amp; Reference Benchmarks'!T359)</f>
        <v/>
      </c>
    </row>
    <row r="357" spans="1:5" x14ac:dyDescent="0.25">
      <c r="A357" s="51" t="str">
        <f>IF('2.Census &amp; Reference Benchmarks'!E360&lt;&gt;"",_xlfn.CONCAT('2.Census &amp; Reference Benchmarks'!E360," ",'2.Census &amp; Reference Benchmarks'!F360), "")</f>
        <v/>
      </c>
      <c r="B357" s="168" t="str">
        <f>IF('2.Census &amp; Reference Benchmarks'!D360 &lt;&gt; "", '2.Census &amp; Reference Benchmarks'!D360,"")</f>
        <v/>
      </c>
      <c r="C357" s="2">
        <f>IFERROR(MIN( 46154,IF(AND('5. Wage &amp; FTE Reductions'!S360 &lt;&gt; "",C356 &lt;&gt; ""),'5. Wage &amp; FTE Reductions'!S360, "")),"")</f>
        <v>0</v>
      </c>
      <c r="D357" s="4" t="str">
        <f>IF(AND('5. Wage &amp; FTE Reductions'!AZ360 &lt;&gt; "", D356 &lt;&gt; ""),'5. Wage &amp; FTE Reductions'!AZ360, "")</f>
        <v/>
      </c>
      <c r="E357" s="167" t="str">
        <f>IF('2.Census &amp; Reference Benchmarks'!T360 = "", "",'2.Census &amp; Reference Benchmarks'!T360)</f>
        <v/>
      </c>
    </row>
    <row r="358" spans="1:5" x14ac:dyDescent="0.25">
      <c r="A358" s="51" t="str">
        <f>IF('2.Census &amp; Reference Benchmarks'!E361&lt;&gt;"",_xlfn.CONCAT('2.Census &amp; Reference Benchmarks'!E361," ",'2.Census &amp; Reference Benchmarks'!F361), "")</f>
        <v/>
      </c>
      <c r="B358" s="168" t="str">
        <f>IF('2.Census &amp; Reference Benchmarks'!D361 &lt;&gt; "", '2.Census &amp; Reference Benchmarks'!D361,"")</f>
        <v/>
      </c>
      <c r="C358" s="2">
        <f>IFERROR(MIN( 46154,IF(AND('5. Wage &amp; FTE Reductions'!S361 &lt;&gt; "",C357 &lt;&gt; ""),'5. Wage &amp; FTE Reductions'!S361, "")),"")</f>
        <v>0</v>
      </c>
      <c r="D358" s="4" t="str">
        <f>IF(AND('5. Wage &amp; FTE Reductions'!AZ361 &lt;&gt; "", D357 &lt;&gt; ""),'5. Wage &amp; FTE Reductions'!AZ361, "")</f>
        <v/>
      </c>
      <c r="E358" s="167" t="str">
        <f>IF('2.Census &amp; Reference Benchmarks'!T361 = "", "",'2.Census &amp; Reference Benchmarks'!T361)</f>
        <v/>
      </c>
    </row>
    <row r="359" spans="1:5" x14ac:dyDescent="0.25">
      <c r="A359" s="51" t="str">
        <f>IF('2.Census &amp; Reference Benchmarks'!E362&lt;&gt;"",_xlfn.CONCAT('2.Census &amp; Reference Benchmarks'!E362," ",'2.Census &amp; Reference Benchmarks'!F362), "")</f>
        <v/>
      </c>
      <c r="B359" s="168" t="str">
        <f>IF('2.Census &amp; Reference Benchmarks'!D362 &lt;&gt; "", '2.Census &amp; Reference Benchmarks'!D362,"")</f>
        <v/>
      </c>
      <c r="C359" s="2">
        <f>IFERROR(MIN( 46154,IF(AND('5. Wage &amp; FTE Reductions'!S362 &lt;&gt; "",C358 &lt;&gt; ""),'5. Wage &amp; FTE Reductions'!S362, "")),"")</f>
        <v>0</v>
      </c>
      <c r="D359" s="4" t="str">
        <f>IF(AND('5. Wage &amp; FTE Reductions'!AZ362 &lt;&gt; "", D358 &lt;&gt; ""),'5. Wage &amp; FTE Reductions'!AZ362, "")</f>
        <v/>
      </c>
      <c r="E359" s="167" t="str">
        <f>IF('2.Census &amp; Reference Benchmarks'!T362 = "", "",'2.Census &amp; Reference Benchmarks'!T362)</f>
        <v/>
      </c>
    </row>
    <row r="360" spans="1:5" x14ac:dyDescent="0.25">
      <c r="A360" s="51" t="str">
        <f>IF('2.Census &amp; Reference Benchmarks'!E363&lt;&gt;"",_xlfn.CONCAT('2.Census &amp; Reference Benchmarks'!E363," ",'2.Census &amp; Reference Benchmarks'!F363), "")</f>
        <v/>
      </c>
      <c r="B360" s="168" t="str">
        <f>IF('2.Census &amp; Reference Benchmarks'!D363 &lt;&gt; "", '2.Census &amp; Reference Benchmarks'!D363,"")</f>
        <v/>
      </c>
      <c r="C360" s="2">
        <f>IFERROR(MIN( 46154,IF(AND('5. Wage &amp; FTE Reductions'!S363 &lt;&gt; "",C359 &lt;&gt; ""),'5. Wage &amp; FTE Reductions'!S363, "")),"")</f>
        <v>0</v>
      </c>
      <c r="D360" s="4" t="str">
        <f>IF(AND('5. Wage &amp; FTE Reductions'!AZ363 &lt;&gt; "", D359 &lt;&gt; ""),'5. Wage &amp; FTE Reductions'!AZ363, "")</f>
        <v/>
      </c>
      <c r="E360" s="167" t="str">
        <f>IF('2.Census &amp; Reference Benchmarks'!T363 = "", "",'2.Census &amp; Reference Benchmarks'!T363)</f>
        <v/>
      </c>
    </row>
    <row r="361" spans="1:5" x14ac:dyDescent="0.25">
      <c r="A361" s="51" t="str">
        <f>IF('2.Census &amp; Reference Benchmarks'!E364&lt;&gt;"",_xlfn.CONCAT('2.Census &amp; Reference Benchmarks'!E364," ",'2.Census &amp; Reference Benchmarks'!F364), "")</f>
        <v/>
      </c>
      <c r="B361" s="168" t="str">
        <f>IF('2.Census &amp; Reference Benchmarks'!D364 &lt;&gt; "", '2.Census &amp; Reference Benchmarks'!D364,"")</f>
        <v/>
      </c>
      <c r="C361" s="2">
        <f>IFERROR(MIN( 46154,IF(AND('5. Wage &amp; FTE Reductions'!S364 &lt;&gt; "",C360 &lt;&gt; ""),'5. Wage &amp; FTE Reductions'!S364, "")),"")</f>
        <v>0</v>
      </c>
      <c r="D361" s="4" t="str">
        <f>IF(AND('5. Wage &amp; FTE Reductions'!AZ364 &lt;&gt; "", D360 &lt;&gt; ""),'5. Wage &amp; FTE Reductions'!AZ364, "")</f>
        <v/>
      </c>
      <c r="E361" s="167" t="str">
        <f>IF('2.Census &amp; Reference Benchmarks'!T364 = "", "",'2.Census &amp; Reference Benchmarks'!T364)</f>
        <v/>
      </c>
    </row>
    <row r="362" spans="1:5" x14ac:dyDescent="0.25">
      <c r="A362" s="51" t="str">
        <f>IF('2.Census &amp; Reference Benchmarks'!E365&lt;&gt;"",_xlfn.CONCAT('2.Census &amp; Reference Benchmarks'!E365," ",'2.Census &amp; Reference Benchmarks'!F365), "")</f>
        <v/>
      </c>
      <c r="B362" s="168" t="str">
        <f>IF('2.Census &amp; Reference Benchmarks'!D365 &lt;&gt; "", '2.Census &amp; Reference Benchmarks'!D365,"")</f>
        <v/>
      </c>
      <c r="C362" s="2">
        <f>IFERROR(MIN( 46154,IF(AND('5. Wage &amp; FTE Reductions'!S365 &lt;&gt; "",C361 &lt;&gt; ""),'5. Wage &amp; FTE Reductions'!S365, "")),"")</f>
        <v>0</v>
      </c>
      <c r="D362" s="4" t="str">
        <f>IF(AND('5. Wage &amp; FTE Reductions'!AZ365 &lt;&gt; "", D361 &lt;&gt; ""),'5. Wage &amp; FTE Reductions'!AZ365, "")</f>
        <v/>
      </c>
      <c r="E362" s="167" t="str">
        <f>IF('2.Census &amp; Reference Benchmarks'!T365 = "", "",'2.Census &amp; Reference Benchmarks'!T365)</f>
        <v/>
      </c>
    </row>
    <row r="363" spans="1:5" x14ac:dyDescent="0.25">
      <c r="A363" s="51" t="str">
        <f>IF('2.Census &amp; Reference Benchmarks'!E366&lt;&gt;"",_xlfn.CONCAT('2.Census &amp; Reference Benchmarks'!E366," ",'2.Census &amp; Reference Benchmarks'!F366), "")</f>
        <v/>
      </c>
      <c r="B363" s="168" t="str">
        <f>IF('2.Census &amp; Reference Benchmarks'!D366 &lt;&gt; "", '2.Census &amp; Reference Benchmarks'!D366,"")</f>
        <v/>
      </c>
      <c r="C363" s="2">
        <f>IFERROR(MIN( 46154,IF(AND('5. Wage &amp; FTE Reductions'!S366 &lt;&gt; "",C362 &lt;&gt; ""),'5. Wage &amp; FTE Reductions'!S366, "")),"")</f>
        <v>0</v>
      </c>
      <c r="D363" s="4" t="str">
        <f>IF(AND('5. Wage &amp; FTE Reductions'!AZ366 &lt;&gt; "", D362 &lt;&gt; ""),'5. Wage &amp; FTE Reductions'!AZ366, "")</f>
        <v/>
      </c>
      <c r="E363" s="167" t="str">
        <f>IF('2.Census &amp; Reference Benchmarks'!T366 = "", "",'2.Census &amp; Reference Benchmarks'!T366)</f>
        <v/>
      </c>
    </row>
    <row r="364" spans="1:5" x14ac:dyDescent="0.25">
      <c r="A364" s="51" t="str">
        <f>IF('2.Census &amp; Reference Benchmarks'!E367&lt;&gt;"",_xlfn.CONCAT('2.Census &amp; Reference Benchmarks'!E367," ",'2.Census &amp; Reference Benchmarks'!F367), "")</f>
        <v/>
      </c>
      <c r="B364" s="168" t="str">
        <f>IF('2.Census &amp; Reference Benchmarks'!D367 &lt;&gt; "", '2.Census &amp; Reference Benchmarks'!D367,"")</f>
        <v/>
      </c>
      <c r="C364" s="2">
        <f>IFERROR(MIN( 46154,IF(AND('5. Wage &amp; FTE Reductions'!S367 &lt;&gt; "",C363 &lt;&gt; ""),'5. Wage &amp; FTE Reductions'!S367, "")),"")</f>
        <v>0</v>
      </c>
      <c r="D364" s="4" t="str">
        <f>IF(AND('5. Wage &amp; FTE Reductions'!AZ367 &lt;&gt; "", D363 &lt;&gt; ""),'5. Wage &amp; FTE Reductions'!AZ367, "")</f>
        <v/>
      </c>
      <c r="E364" s="167" t="str">
        <f>IF('2.Census &amp; Reference Benchmarks'!T367 = "", "",'2.Census &amp; Reference Benchmarks'!T367)</f>
        <v/>
      </c>
    </row>
    <row r="365" spans="1:5" x14ac:dyDescent="0.25">
      <c r="A365" s="51" t="str">
        <f>IF('2.Census &amp; Reference Benchmarks'!E368&lt;&gt;"",_xlfn.CONCAT('2.Census &amp; Reference Benchmarks'!E368," ",'2.Census &amp; Reference Benchmarks'!F368), "")</f>
        <v/>
      </c>
      <c r="B365" s="168" t="str">
        <f>IF('2.Census &amp; Reference Benchmarks'!D368 &lt;&gt; "", '2.Census &amp; Reference Benchmarks'!D368,"")</f>
        <v/>
      </c>
      <c r="C365" s="2">
        <f>IFERROR(MIN( 46154,IF(AND('5. Wage &amp; FTE Reductions'!S368 &lt;&gt; "",C364 &lt;&gt; ""),'5. Wage &amp; FTE Reductions'!S368, "")),"")</f>
        <v>0</v>
      </c>
      <c r="D365" s="4" t="str">
        <f>IF(AND('5. Wage &amp; FTE Reductions'!AZ368 &lt;&gt; "", D364 &lt;&gt; ""),'5. Wage &amp; FTE Reductions'!AZ368, "")</f>
        <v/>
      </c>
      <c r="E365" s="167" t="str">
        <f>IF('2.Census &amp; Reference Benchmarks'!T368 = "", "",'2.Census &amp; Reference Benchmarks'!T368)</f>
        <v/>
      </c>
    </row>
    <row r="366" spans="1:5" x14ac:dyDescent="0.25">
      <c r="A366" s="51" t="str">
        <f>IF('2.Census &amp; Reference Benchmarks'!E369&lt;&gt;"",_xlfn.CONCAT('2.Census &amp; Reference Benchmarks'!E369," ",'2.Census &amp; Reference Benchmarks'!F369), "")</f>
        <v/>
      </c>
      <c r="B366" s="168" t="str">
        <f>IF('2.Census &amp; Reference Benchmarks'!D369 &lt;&gt; "", '2.Census &amp; Reference Benchmarks'!D369,"")</f>
        <v/>
      </c>
      <c r="C366" s="2">
        <f>IFERROR(MIN( 46154,IF(AND('5. Wage &amp; FTE Reductions'!S369 &lt;&gt; "",C365 &lt;&gt; ""),'5. Wage &amp; FTE Reductions'!S369, "")),"")</f>
        <v>0</v>
      </c>
      <c r="D366" s="4" t="str">
        <f>IF(AND('5. Wage &amp; FTE Reductions'!AZ369 &lt;&gt; "", D365 &lt;&gt; ""),'5. Wage &amp; FTE Reductions'!AZ369, "")</f>
        <v/>
      </c>
      <c r="E366" s="167" t="str">
        <f>IF('2.Census &amp; Reference Benchmarks'!T369 = "", "",'2.Census &amp; Reference Benchmarks'!T369)</f>
        <v/>
      </c>
    </row>
    <row r="367" spans="1:5" x14ac:dyDescent="0.25">
      <c r="A367" s="51" t="str">
        <f>IF('2.Census &amp; Reference Benchmarks'!E370&lt;&gt;"",_xlfn.CONCAT('2.Census &amp; Reference Benchmarks'!E370," ",'2.Census &amp; Reference Benchmarks'!F370), "")</f>
        <v/>
      </c>
      <c r="B367" s="168" t="str">
        <f>IF('2.Census &amp; Reference Benchmarks'!D370 &lt;&gt; "", '2.Census &amp; Reference Benchmarks'!D370,"")</f>
        <v/>
      </c>
      <c r="C367" s="2">
        <f>IFERROR(MIN( 46154,IF(AND('5. Wage &amp; FTE Reductions'!S370 &lt;&gt; "",C366 &lt;&gt; ""),'5. Wage &amp; FTE Reductions'!S370, "")),"")</f>
        <v>0</v>
      </c>
      <c r="D367" s="4" t="str">
        <f>IF(AND('5. Wage &amp; FTE Reductions'!AZ370 &lt;&gt; "", D366 &lt;&gt; ""),'5. Wage &amp; FTE Reductions'!AZ370, "")</f>
        <v/>
      </c>
      <c r="E367" s="167" t="str">
        <f>IF('2.Census &amp; Reference Benchmarks'!T370 = "", "",'2.Census &amp; Reference Benchmarks'!T370)</f>
        <v/>
      </c>
    </row>
    <row r="368" spans="1:5" x14ac:dyDescent="0.25">
      <c r="A368" s="51" t="str">
        <f>IF('2.Census &amp; Reference Benchmarks'!E371&lt;&gt;"",_xlfn.CONCAT('2.Census &amp; Reference Benchmarks'!E371," ",'2.Census &amp; Reference Benchmarks'!F371), "")</f>
        <v/>
      </c>
      <c r="B368" s="168" t="str">
        <f>IF('2.Census &amp; Reference Benchmarks'!D371 &lt;&gt; "", '2.Census &amp; Reference Benchmarks'!D371,"")</f>
        <v/>
      </c>
      <c r="C368" s="2">
        <f>IFERROR(MIN( 46154,IF(AND('5. Wage &amp; FTE Reductions'!S371 &lt;&gt; "",C367 &lt;&gt; ""),'5. Wage &amp; FTE Reductions'!S371, "")),"")</f>
        <v>0</v>
      </c>
      <c r="D368" s="4" t="str">
        <f>IF(AND('5. Wage &amp; FTE Reductions'!AZ371 &lt;&gt; "", D367 &lt;&gt; ""),'5. Wage &amp; FTE Reductions'!AZ371, "")</f>
        <v/>
      </c>
      <c r="E368" s="167" t="str">
        <f>IF('2.Census &amp; Reference Benchmarks'!T371 = "", "",'2.Census &amp; Reference Benchmarks'!T371)</f>
        <v/>
      </c>
    </row>
    <row r="369" spans="1:5" x14ac:dyDescent="0.25">
      <c r="A369" s="51" t="str">
        <f>IF('2.Census &amp; Reference Benchmarks'!E372&lt;&gt;"",_xlfn.CONCAT('2.Census &amp; Reference Benchmarks'!E372," ",'2.Census &amp; Reference Benchmarks'!F372), "")</f>
        <v/>
      </c>
      <c r="B369" s="168" t="str">
        <f>IF('2.Census &amp; Reference Benchmarks'!D372 &lt;&gt; "", '2.Census &amp; Reference Benchmarks'!D372,"")</f>
        <v/>
      </c>
      <c r="C369" s="2">
        <f>IFERROR(MIN( 46154,IF(AND('5. Wage &amp; FTE Reductions'!S372 &lt;&gt; "",C368 &lt;&gt; ""),'5. Wage &amp; FTE Reductions'!S372, "")),"")</f>
        <v>0</v>
      </c>
      <c r="D369" s="4" t="str">
        <f>IF(AND('5. Wage &amp; FTE Reductions'!AZ372 &lt;&gt; "", D368 &lt;&gt; ""),'5. Wage &amp; FTE Reductions'!AZ372, "")</f>
        <v/>
      </c>
      <c r="E369" s="167" t="str">
        <f>IF('2.Census &amp; Reference Benchmarks'!T372 = "", "",'2.Census &amp; Reference Benchmarks'!T372)</f>
        <v/>
      </c>
    </row>
    <row r="370" spans="1:5" x14ac:dyDescent="0.25">
      <c r="A370" s="51" t="str">
        <f>IF('2.Census &amp; Reference Benchmarks'!E373&lt;&gt;"",_xlfn.CONCAT('2.Census &amp; Reference Benchmarks'!E373," ",'2.Census &amp; Reference Benchmarks'!F373), "")</f>
        <v/>
      </c>
      <c r="B370" s="168" t="str">
        <f>IF('2.Census &amp; Reference Benchmarks'!D373 &lt;&gt; "", '2.Census &amp; Reference Benchmarks'!D373,"")</f>
        <v/>
      </c>
      <c r="C370" s="2">
        <f>IFERROR(MIN( 46154,IF(AND('5. Wage &amp; FTE Reductions'!S373 &lt;&gt; "",C369 &lt;&gt; ""),'5. Wage &amp; FTE Reductions'!S373, "")),"")</f>
        <v>0</v>
      </c>
      <c r="D370" s="4" t="str">
        <f>IF(AND('5. Wage &amp; FTE Reductions'!AZ373 &lt;&gt; "", D369 &lt;&gt; ""),'5. Wage &amp; FTE Reductions'!AZ373, "")</f>
        <v/>
      </c>
      <c r="E370" s="167" t="str">
        <f>IF('2.Census &amp; Reference Benchmarks'!T373 = "", "",'2.Census &amp; Reference Benchmarks'!T373)</f>
        <v/>
      </c>
    </row>
    <row r="371" spans="1:5" x14ac:dyDescent="0.25">
      <c r="A371" s="51" t="str">
        <f>IF('2.Census &amp; Reference Benchmarks'!E374&lt;&gt;"",_xlfn.CONCAT('2.Census &amp; Reference Benchmarks'!E374," ",'2.Census &amp; Reference Benchmarks'!F374), "")</f>
        <v/>
      </c>
      <c r="B371" s="168" t="str">
        <f>IF('2.Census &amp; Reference Benchmarks'!D374 &lt;&gt; "", '2.Census &amp; Reference Benchmarks'!D374,"")</f>
        <v/>
      </c>
      <c r="C371" s="2">
        <f>IFERROR(MIN( 46154,IF(AND('5. Wage &amp; FTE Reductions'!S374 &lt;&gt; "",C370 &lt;&gt; ""),'5. Wage &amp; FTE Reductions'!S374, "")),"")</f>
        <v>0</v>
      </c>
      <c r="D371" s="4" t="str">
        <f>IF(AND('5. Wage &amp; FTE Reductions'!AZ374 &lt;&gt; "", D370 &lt;&gt; ""),'5. Wage &amp; FTE Reductions'!AZ374, "")</f>
        <v/>
      </c>
      <c r="E371" s="167" t="str">
        <f>IF('2.Census &amp; Reference Benchmarks'!T374 = "", "",'2.Census &amp; Reference Benchmarks'!T374)</f>
        <v/>
      </c>
    </row>
    <row r="372" spans="1:5" x14ac:dyDescent="0.25">
      <c r="A372" s="51" t="str">
        <f>IF('2.Census &amp; Reference Benchmarks'!E375&lt;&gt;"",_xlfn.CONCAT('2.Census &amp; Reference Benchmarks'!E375," ",'2.Census &amp; Reference Benchmarks'!F375), "")</f>
        <v/>
      </c>
      <c r="B372" s="168" t="str">
        <f>IF('2.Census &amp; Reference Benchmarks'!D375 &lt;&gt; "", '2.Census &amp; Reference Benchmarks'!D375,"")</f>
        <v/>
      </c>
      <c r="C372" s="2">
        <f>IFERROR(MIN( 46154,IF(AND('5. Wage &amp; FTE Reductions'!S375 &lt;&gt; "",C371 &lt;&gt; ""),'5. Wage &amp; FTE Reductions'!S375, "")),"")</f>
        <v>0</v>
      </c>
      <c r="D372" s="4" t="str">
        <f>IF(AND('5. Wage &amp; FTE Reductions'!AZ375 &lt;&gt; "", D371 &lt;&gt; ""),'5. Wage &amp; FTE Reductions'!AZ375, "")</f>
        <v/>
      </c>
      <c r="E372" s="167" t="str">
        <f>IF('2.Census &amp; Reference Benchmarks'!T375 = "", "",'2.Census &amp; Reference Benchmarks'!T375)</f>
        <v/>
      </c>
    </row>
    <row r="373" spans="1:5" x14ac:dyDescent="0.25">
      <c r="A373" s="51" t="str">
        <f>IF('2.Census &amp; Reference Benchmarks'!E376&lt;&gt;"",_xlfn.CONCAT('2.Census &amp; Reference Benchmarks'!E376," ",'2.Census &amp; Reference Benchmarks'!F376), "")</f>
        <v/>
      </c>
      <c r="B373" s="168" t="str">
        <f>IF('2.Census &amp; Reference Benchmarks'!D376 &lt;&gt; "", '2.Census &amp; Reference Benchmarks'!D376,"")</f>
        <v/>
      </c>
      <c r="C373" s="2">
        <f>IFERROR(MIN( 46154,IF(AND('5. Wage &amp; FTE Reductions'!S376 &lt;&gt; "",C372 &lt;&gt; ""),'5. Wage &amp; FTE Reductions'!S376, "")),"")</f>
        <v>0</v>
      </c>
      <c r="D373" s="4" t="str">
        <f>IF(AND('5. Wage &amp; FTE Reductions'!AZ376 &lt;&gt; "", D372 &lt;&gt; ""),'5. Wage &amp; FTE Reductions'!AZ376, "")</f>
        <v/>
      </c>
      <c r="E373" s="167" t="str">
        <f>IF('2.Census &amp; Reference Benchmarks'!T376 = "", "",'2.Census &amp; Reference Benchmarks'!T376)</f>
        <v/>
      </c>
    </row>
    <row r="374" spans="1:5" x14ac:dyDescent="0.25">
      <c r="A374" s="51" t="str">
        <f>IF('2.Census &amp; Reference Benchmarks'!E377&lt;&gt;"",_xlfn.CONCAT('2.Census &amp; Reference Benchmarks'!E377," ",'2.Census &amp; Reference Benchmarks'!F377), "")</f>
        <v/>
      </c>
      <c r="B374" s="168" t="str">
        <f>IF('2.Census &amp; Reference Benchmarks'!D377 &lt;&gt; "", '2.Census &amp; Reference Benchmarks'!D377,"")</f>
        <v/>
      </c>
      <c r="C374" s="2">
        <f>IFERROR(MIN( 46154,IF(AND('5. Wage &amp; FTE Reductions'!S377 &lt;&gt; "",C373 &lt;&gt; ""),'5. Wage &amp; FTE Reductions'!S377, "")),"")</f>
        <v>0</v>
      </c>
      <c r="D374" s="4" t="str">
        <f>IF(AND('5. Wage &amp; FTE Reductions'!AZ377 &lt;&gt; "", D373 &lt;&gt; ""),'5. Wage &amp; FTE Reductions'!AZ377, "")</f>
        <v/>
      </c>
      <c r="E374" s="167" t="str">
        <f>IF('2.Census &amp; Reference Benchmarks'!T377 = "", "",'2.Census &amp; Reference Benchmarks'!T377)</f>
        <v/>
      </c>
    </row>
    <row r="375" spans="1:5" x14ac:dyDescent="0.25">
      <c r="A375" s="51" t="str">
        <f>IF('2.Census &amp; Reference Benchmarks'!E378&lt;&gt;"",_xlfn.CONCAT('2.Census &amp; Reference Benchmarks'!E378," ",'2.Census &amp; Reference Benchmarks'!F378), "")</f>
        <v/>
      </c>
      <c r="B375" s="168" t="str">
        <f>IF('2.Census &amp; Reference Benchmarks'!D378 &lt;&gt; "", '2.Census &amp; Reference Benchmarks'!D378,"")</f>
        <v/>
      </c>
      <c r="C375" s="2">
        <f>IFERROR(MIN( 46154,IF(AND('5. Wage &amp; FTE Reductions'!S378 &lt;&gt; "",C374 &lt;&gt; ""),'5. Wage &amp; FTE Reductions'!S378, "")),"")</f>
        <v>0</v>
      </c>
      <c r="D375" s="4" t="str">
        <f>IF(AND('5. Wage &amp; FTE Reductions'!AZ378 &lt;&gt; "", D374 &lt;&gt; ""),'5. Wage &amp; FTE Reductions'!AZ378, "")</f>
        <v/>
      </c>
      <c r="E375" s="167" t="str">
        <f>IF('2.Census &amp; Reference Benchmarks'!T378 = "", "",'2.Census &amp; Reference Benchmarks'!T378)</f>
        <v/>
      </c>
    </row>
    <row r="376" spans="1:5" x14ac:dyDescent="0.25">
      <c r="A376" s="51" t="str">
        <f>IF('2.Census &amp; Reference Benchmarks'!E379&lt;&gt;"",_xlfn.CONCAT('2.Census &amp; Reference Benchmarks'!E379," ",'2.Census &amp; Reference Benchmarks'!F379), "")</f>
        <v/>
      </c>
      <c r="B376" s="168" t="str">
        <f>IF('2.Census &amp; Reference Benchmarks'!D379 &lt;&gt; "", '2.Census &amp; Reference Benchmarks'!D379,"")</f>
        <v/>
      </c>
      <c r="C376" s="2">
        <f>IFERROR(MIN( 46154,IF(AND('5. Wage &amp; FTE Reductions'!S379 &lt;&gt; "",C375 &lt;&gt; ""),'5. Wage &amp; FTE Reductions'!S379, "")),"")</f>
        <v>0</v>
      </c>
      <c r="D376" s="4" t="str">
        <f>IF(AND('5. Wage &amp; FTE Reductions'!AZ379 &lt;&gt; "", D375 &lt;&gt; ""),'5. Wage &amp; FTE Reductions'!AZ379, "")</f>
        <v/>
      </c>
      <c r="E376" s="167" t="str">
        <f>IF('2.Census &amp; Reference Benchmarks'!T379 = "", "",'2.Census &amp; Reference Benchmarks'!T379)</f>
        <v/>
      </c>
    </row>
    <row r="377" spans="1:5" x14ac:dyDescent="0.25">
      <c r="A377" s="51" t="str">
        <f>IF('2.Census &amp; Reference Benchmarks'!E380&lt;&gt;"",_xlfn.CONCAT('2.Census &amp; Reference Benchmarks'!E380," ",'2.Census &amp; Reference Benchmarks'!F380), "")</f>
        <v/>
      </c>
      <c r="B377" s="168" t="str">
        <f>IF('2.Census &amp; Reference Benchmarks'!D380 &lt;&gt; "", '2.Census &amp; Reference Benchmarks'!D380,"")</f>
        <v/>
      </c>
      <c r="C377" s="2">
        <f>IFERROR(MIN( 46154,IF(AND('5. Wage &amp; FTE Reductions'!S380 &lt;&gt; "",C376 &lt;&gt; ""),'5. Wage &amp; FTE Reductions'!S380, "")),"")</f>
        <v>0</v>
      </c>
      <c r="D377" s="4" t="str">
        <f>IF(AND('5. Wage &amp; FTE Reductions'!AZ380 &lt;&gt; "", D376 &lt;&gt; ""),'5. Wage &amp; FTE Reductions'!AZ380, "")</f>
        <v/>
      </c>
      <c r="E377" s="167" t="str">
        <f>IF('2.Census &amp; Reference Benchmarks'!T380 = "", "",'2.Census &amp; Reference Benchmarks'!T380)</f>
        <v/>
      </c>
    </row>
    <row r="378" spans="1:5" x14ac:dyDescent="0.25">
      <c r="A378" s="51" t="str">
        <f>IF('2.Census &amp; Reference Benchmarks'!E381&lt;&gt;"",_xlfn.CONCAT('2.Census &amp; Reference Benchmarks'!E381," ",'2.Census &amp; Reference Benchmarks'!F381), "")</f>
        <v/>
      </c>
      <c r="B378" s="168" t="str">
        <f>IF('2.Census &amp; Reference Benchmarks'!D381 &lt;&gt; "", '2.Census &amp; Reference Benchmarks'!D381,"")</f>
        <v/>
      </c>
      <c r="C378" s="2">
        <f>IFERROR(MIN( 46154,IF(AND('5. Wage &amp; FTE Reductions'!S381 &lt;&gt; "",C377 &lt;&gt; ""),'5. Wage &amp; FTE Reductions'!S381, "")),"")</f>
        <v>0</v>
      </c>
      <c r="D378" s="4" t="str">
        <f>IF(AND('5. Wage &amp; FTE Reductions'!AZ381 &lt;&gt; "", D377 &lt;&gt; ""),'5. Wage &amp; FTE Reductions'!AZ381, "")</f>
        <v/>
      </c>
      <c r="E378" s="167" t="str">
        <f>IF('2.Census &amp; Reference Benchmarks'!T381 = "", "",'2.Census &amp; Reference Benchmarks'!T381)</f>
        <v/>
      </c>
    </row>
    <row r="379" spans="1:5" x14ac:dyDescent="0.25">
      <c r="A379" s="51" t="str">
        <f>IF('2.Census &amp; Reference Benchmarks'!E382&lt;&gt;"",_xlfn.CONCAT('2.Census &amp; Reference Benchmarks'!E382," ",'2.Census &amp; Reference Benchmarks'!F382), "")</f>
        <v/>
      </c>
      <c r="B379" s="168" t="str">
        <f>IF('2.Census &amp; Reference Benchmarks'!D382 &lt;&gt; "", '2.Census &amp; Reference Benchmarks'!D382,"")</f>
        <v/>
      </c>
      <c r="C379" s="2">
        <f>IFERROR(MIN( 46154,IF(AND('5. Wage &amp; FTE Reductions'!S382 &lt;&gt; "",C378 &lt;&gt; ""),'5. Wage &amp; FTE Reductions'!S382, "")),"")</f>
        <v>0</v>
      </c>
      <c r="D379" s="4" t="str">
        <f>IF(AND('5. Wage &amp; FTE Reductions'!AZ382 &lt;&gt; "", D378 &lt;&gt; ""),'5. Wage &amp; FTE Reductions'!AZ382, "")</f>
        <v/>
      </c>
      <c r="E379" s="167" t="str">
        <f>IF('2.Census &amp; Reference Benchmarks'!T382 = "", "",'2.Census &amp; Reference Benchmarks'!T382)</f>
        <v/>
      </c>
    </row>
    <row r="380" spans="1:5" x14ac:dyDescent="0.25">
      <c r="A380" s="51" t="str">
        <f>IF('2.Census &amp; Reference Benchmarks'!E383&lt;&gt;"",_xlfn.CONCAT('2.Census &amp; Reference Benchmarks'!E383," ",'2.Census &amp; Reference Benchmarks'!F383), "")</f>
        <v/>
      </c>
      <c r="B380" s="168" t="str">
        <f>IF('2.Census &amp; Reference Benchmarks'!D383 &lt;&gt; "", '2.Census &amp; Reference Benchmarks'!D383,"")</f>
        <v/>
      </c>
      <c r="C380" s="2">
        <f>IFERROR(MIN( 46154,IF(AND('5. Wage &amp; FTE Reductions'!S383 &lt;&gt; "",C379 &lt;&gt; ""),'5. Wage &amp; FTE Reductions'!S383, "")),"")</f>
        <v>0</v>
      </c>
      <c r="D380" s="4" t="str">
        <f>IF(AND('5. Wage &amp; FTE Reductions'!AZ383 &lt;&gt; "", D379 &lt;&gt; ""),'5. Wage &amp; FTE Reductions'!AZ383, "")</f>
        <v/>
      </c>
      <c r="E380" s="167" t="str">
        <f>IF('2.Census &amp; Reference Benchmarks'!T383 = "", "",'2.Census &amp; Reference Benchmarks'!T383)</f>
        <v/>
      </c>
    </row>
    <row r="381" spans="1:5" x14ac:dyDescent="0.25">
      <c r="A381" s="51" t="str">
        <f>IF('2.Census &amp; Reference Benchmarks'!E384&lt;&gt;"",_xlfn.CONCAT('2.Census &amp; Reference Benchmarks'!E384," ",'2.Census &amp; Reference Benchmarks'!F384), "")</f>
        <v/>
      </c>
      <c r="B381" s="168" t="str">
        <f>IF('2.Census &amp; Reference Benchmarks'!D384 &lt;&gt; "", '2.Census &amp; Reference Benchmarks'!D384,"")</f>
        <v/>
      </c>
      <c r="C381" s="2">
        <f>IFERROR(MIN( 46154,IF(AND('5. Wage &amp; FTE Reductions'!S384 &lt;&gt; "",C380 &lt;&gt; ""),'5. Wage &amp; FTE Reductions'!S384, "")),"")</f>
        <v>0</v>
      </c>
      <c r="D381" s="4" t="str">
        <f>IF(AND('5. Wage &amp; FTE Reductions'!AZ384 &lt;&gt; "", D380 &lt;&gt; ""),'5. Wage &amp; FTE Reductions'!AZ384, "")</f>
        <v/>
      </c>
      <c r="E381" s="167" t="str">
        <f>IF('2.Census &amp; Reference Benchmarks'!T384 = "", "",'2.Census &amp; Reference Benchmarks'!T384)</f>
        <v/>
      </c>
    </row>
    <row r="382" spans="1:5" x14ac:dyDescent="0.25">
      <c r="A382" s="51" t="str">
        <f>IF('2.Census &amp; Reference Benchmarks'!E385&lt;&gt;"",_xlfn.CONCAT('2.Census &amp; Reference Benchmarks'!E385," ",'2.Census &amp; Reference Benchmarks'!F385), "")</f>
        <v/>
      </c>
      <c r="B382" s="168" t="str">
        <f>IF('2.Census &amp; Reference Benchmarks'!D385 &lt;&gt; "", '2.Census &amp; Reference Benchmarks'!D385,"")</f>
        <v/>
      </c>
      <c r="C382" s="2">
        <f>IFERROR(MIN( 46154,IF(AND('5. Wage &amp; FTE Reductions'!S385 &lt;&gt; "",C381 &lt;&gt; ""),'5. Wage &amp; FTE Reductions'!S385, "")),"")</f>
        <v>0</v>
      </c>
      <c r="D382" s="4" t="str">
        <f>IF(AND('5. Wage &amp; FTE Reductions'!AZ385 &lt;&gt; "", D381 &lt;&gt; ""),'5. Wage &amp; FTE Reductions'!AZ385, "")</f>
        <v/>
      </c>
      <c r="E382" s="167" t="str">
        <f>IF('2.Census &amp; Reference Benchmarks'!T385 = "", "",'2.Census &amp; Reference Benchmarks'!T385)</f>
        <v/>
      </c>
    </row>
    <row r="383" spans="1:5" x14ac:dyDescent="0.25">
      <c r="A383" s="51" t="str">
        <f>IF('2.Census &amp; Reference Benchmarks'!E386&lt;&gt;"",_xlfn.CONCAT('2.Census &amp; Reference Benchmarks'!E386," ",'2.Census &amp; Reference Benchmarks'!F386), "")</f>
        <v/>
      </c>
      <c r="B383" s="168" t="str">
        <f>IF('2.Census &amp; Reference Benchmarks'!D386 &lt;&gt; "", '2.Census &amp; Reference Benchmarks'!D386,"")</f>
        <v/>
      </c>
      <c r="C383" s="2">
        <f>IFERROR(MIN( 46154,IF(AND('5. Wage &amp; FTE Reductions'!S386 &lt;&gt; "",C382 &lt;&gt; ""),'5. Wage &amp; FTE Reductions'!S386, "")),"")</f>
        <v>0</v>
      </c>
      <c r="D383" s="4" t="str">
        <f>IF(AND('5. Wage &amp; FTE Reductions'!AZ386 &lt;&gt; "", D382 &lt;&gt; ""),'5. Wage &amp; FTE Reductions'!AZ386, "")</f>
        <v/>
      </c>
      <c r="E383" s="167" t="str">
        <f>IF('2.Census &amp; Reference Benchmarks'!T386 = "", "",'2.Census &amp; Reference Benchmarks'!T386)</f>
        <v/>
      </c>
    </row>
    <row r="384" spans="1:5" x14ac:dyDescent="0.25">
      <c r="A384" s="51" t="str">
        <f>IF('2.Census &amp; Reference Benchmarks'!E387&lt;&gt;"",_xlfn.CONCAT('2.Census &amp; Reference Benchmarks'!E387," ",'2.Census &amp; Reference Benchmarks'!F387), "")</f>
        <v/>
      </c>
      <c r="B384" s="168" t="str">
        <f>IF('2.Census &amp; Reference Benchmarks'!D387 &lt;&gt; "", '2.Census &amp; Reference Benchmarks'!D387,"")</f>
        <v/>
      </c>
      <c r="C384" s="2">
        <f>IFERROR(MIN( 46154,IF(AND('5. Wage &amp; FTE Reductions'!S387 &lt;&gt; "",C383 &lt;&gt; ""),'5. Wage &amp; FTE Reductions'!S387, "")),"")</f>
        <v>0</v>
      </c>
      <c r="D384" s="4" t="str">
        <f>IF(AND('5. Wage &amp; FTE Reductions'!AZ387 &lt;&gt; "", D383 &lt;&gt; ""),'5. Wage &amp; FTE Reductions'!AZ387, "")</f>
        <v/>
      </c>
      <c r="E384" s="167" t="str">
        <f>IF('2.Census &amp; Reference Benchmarks'!T387 = "", "",'2.Census &amp; Reference Benchmarks'!T387)</f>
        <v/>
      </c>
    </row>
    <row r="385" spans="1:5" x14ac:dyDescent="0.25">
      <c r="A385" s="51" t="str">
        <f>IF('2.Census &amp; Reference Benchmarks'!E388&lt;&gt;"",_xlfn.CONCAT('2.Census &amp; Reference Benchmarks'!E388," ",'2.Census &amp; Reference Benchmarks'!F388), "")</f>
        <v/>
      </c>
      <c r="B385" s="168" t="str">
        <f>IF('2.Census &amp; Reference Benchmarks'!D388 &lt;&gt; "", '2.Census &amp; Reference Benchmarks'!D388,"")</f>
        <v/>
      </c>
      <c r="C385" s="2">
        <f>IFERROR(MIN( 46154,IF(AND('5. Wage &amp; FTE Reductions'!S388 &lt;&gt; "",C384 &lt;&gt; ""),'5. Wage &amp; FTE Reductions'!S388, "")),"")</f>
        <v>0</v>
      </c>
      <c r="D385" s="4" t="str">
        <f>IF(AND('5. Wage &amp; FTE Reductions'!AZ388 &lt;&gt; "", D384 &lt;&gt; ""),'5. Wage &amp; FTE Reductions'!AZ388, "")</f>
        <v/>
      </c>
      <c r="E385" s="167" t="str">
        <f>IF('2.Census &amp; Reference Benchmarks'!T388 = "", "",'2.Census &amp; Reference Benchmarks'!T388)</f>
        <v/>
      </c>
    </row>
    <row r="386" spans="1:5" x14ac:dyDescent="0.25">
      <c r="A386" s="51" t="str">
        <f>IF('2.Census &amp; Reference Benchmarks'!E389&lt;&gt;"",_xlfn.CONCAT('2.Census &amp; Reference Benchmarks'!E389," ",'2.Census &amp; Reference Benchmarks'!F389), "")</f>
        <v/>
      </c>
      <c r="B386" s="168" t="str">
        <f>IF('2.Census &amp; Reference Benchmarks'!D389 &lt;&gt; "", '2.Census &amp; Reference Benchmarks'!D389,"")</f>
        <v/>
      </c>
      <c r="C386" s="2">
        <f>IFERROR(MIN( 46154,IF(AND('5. Wage &amp; FTE Reductions'!S389 &lt;&gt; "",C385 &lt;&gt; ""),'5. Wage &amp; FTE Reductions'!S389, "")),"")</f>
        <v>0</v>
      </c>
      <c r="D386" s="4" t="str">
        <f>IF(AND('5. Wage &amp; FTE Reductions'!AZ389 &lt;&gt; "", D385 &lt;&gt; ""),'5. Wage &amp; FTE Reductions'!AZ389, "")</f>
        <v/>
      </c>
      <c r="E386" s="167" t="str">
        <f>IF('2.Census &amp; Reference Benchmarks'!T389 = "", "",'2.Census &amp; Reference Benchmarks'!T389)</f>
        <v/>
      </c>
    </row>
    <row r="387" spans="1:5" x14ac:dyDescent="0.25">
      <c r="A387" s="51" t="str">
        <f>IF('2.Census &amp; Reference Benchmarks'!E390&lt;&gt;"",_xlfn.CONCAT('2.Census &amp; Reference Benchmarks'!E390," ",'2.Census &amp; Reference Benchmarks'!F390), "")</f>
        <v/>
      </c>
      <c r="B387" s="168" t="str">
        <f>IF('2.Census &amp; Reference Benchmarks'!D390 &lt;&gt; "", '2.Census &amp; Reference Benchmarks'!D390,"")</f>
        <v/>
      </c>
      <c r="C387" s="2">
        <f>IFERROR(MIN( 46154,IF(AND('5. Wage &amp; FTE Reductions'!S390 &lt;&gt; "",C386 &lt;&gt; ""),'5. Wage &amp; FTE Reductions'!S390, "")),"")</f>
        <v>0</v>
      </c>
      <c r="D387" s="4" t="str">
        <f>IF(AND('5. Wage &amp; FTE Reductions'!AZ390 &lt;&gt; "", D386 &lt;&gt; ""),'5. Wage &amp; FTE Reductions'!AZ390, "")</f>
        <v/>
      </c>
      <c r="E387" s="167" t="str">
        <f>IF('2.Census &amp; Reference Benchmarks'!T390 = "", "",'2.Census &amp; Reference Benchmarks'!T390)</f>
        <v/>
      </c>
    </row>
    <row r="388" spans="1:5" x14ac:dyDescent="0.25">
      <c r="A388" s="51" t="str">
        <f>IF('2.Census &amp; Reference Benchmarks'!E391&lt;&gt;"",_xlfn.CONCAT('2.Census &amp; Reference Benchmarks'!E391," ",'2.Census &amp; Reference Benchmarks'!F391), "")</f>
        <v/>
      </c>
      <c r="B388" s="168" t="str">
        <f>IF('2.Census &amp; Reference Benchmarks'!D391 &lt;&gt; "", '2.Census &amp; Reference Benchmarks'!D391,"")</f>
        <v/>
      </c>
      <c r="C388" s="2">
        <f>IFERROR(MIN( 46154,IF(AND('5. Wage &amp; FTE Reductions'!S391 &lt;&gt; "",C387 &lt;&gt; ""),'5. Wage &amp; FTE Reductions'!S391, "")),"")</f>
        <v>0</v>
      </c>
      <c r="D388" s="4" t="str">
        <f>IF(AND('5. Wage &amp; FTE Reductions'!AZ391 &lt;&gt; "", D387 &lt;&gt; ""),'5. Wage &amp; FTE Reductions'!AZ391, "")</f>
        <v/>
      </c>
      <c r="E388" s="167" t="str">
        <f>IF('2.Census &amp; Reference Benchmarks'!T391 = "", "",'2.Census &amp; Reference Benchmarks'!T391)</f>
        <v/>
      </c>
    </row>
    <row r="389" spans="1:5" x14ac:dyDescent="0.25">
      <c r="A389" s="51" t="str">
        <f>IF('2.Census &amp; Reference Benchmarks'!E392&lt;&gt;"",_xlfn.CONCAT('2.Census &amp; Reference Benchmarks'!E392," ",'2.Census &amp; Reference Benchmarks'!F392), "")</f>
        <v/>
      </c>
      <c r="B389" s="168" t="str">
        <f>IF('2.Census &amp; Reference Benchmarks'!D392 &lt;&gt; "", '2.Census &amp; Reference Benchmarks'!D392,"")</f>
        <v/>
      </c>
      <c r="C389" s="2">
        <f>IFERROR(MIN( 46154,IF(AND('5. Wage &amp; FTE Reductions'!S392 &lt;&gt; "",C388 &lt;&gt; ""),'5. Wage &amp; FTE Reductions'!S392, "")),"")</f>
        <v>0</v>
      </c>
      <c r="D389" s="4" t="str">
        <f>IF(AND('5. Wage &amp; FTE Reductions'!AZ392 &lt;&gt; "", D388 &lt;&gt; ""),'5. Wage &amp; FTE Reductions'!AZ392, "")</f>
        <v/>
      </c>
      <c r="E389" s="167" t="str">
        <f>IF('2.Census &amp; Reference Benchmarks'!T392 = "", "",'2.Census &amp; Reference Benchmarks'!T392)</f>
        <v/>
      </c>
    </row>
    <row r="390" spans="1:5" x14ac:dyDescent="0.25">
      <c r="A390" s="51" t="str">
        <f>IF('2.Census &amp; Reference Benchmarks'!E393&lt;&gt;"",_xlfn.CONCAT('2.Census &amp; Reference Benchmarks'!E393," ",'2.Census &amp; Reference Benchmarks'!F393), "")</f>
        <v/>
      </c>
      <c r="B390" s="168" t="str">
        <f>IF('2.Census &amp; Reference Benchmarks'!D393 &lt;&gt; "", '2.Census &amp; Reference Benchmarks'!D393,"")</f>
        <v/>
      </c>
      <c r="C390" s="2">
        <f>IFERROR(MIN( 46154,IF(AND('5. Wage &amp; FTE Reductions'!S393 &lt;&gt; "",C389 &lt;&gt; ""),'5. Wage &amp; FTE Reductions'!S393, "")),"")</f>
        <v>0</v>
      </c>
      <c r="D390" s="4" t="str">
        <f>IF(AND('5. Wage &amp; FTE Reductions'!AZ393 &lt;&gt; "", D389 &lt;&gt; ""),'5. Wage &amp; FTE Reductions'!AZ393, "")</f>
        <v/>
      </c>
      <c r="E390" s="167" t="str">
        <f>IF('2.Census &amp; Reference Benchmarks'!T393 = "", "",'2.Census &amp; Reference Benchmarks'!T393)</f>
        <v/>
      </c>
    </row>
    <row r="391" spans="1:5" x14ac:dyDescent="0.25">
      <c r="A391" s="51" t="str">
        <f>IF('2.Census &amp; Reference Benchmarks'!E394&lt;&gt;"",_xlfn.CONCAT('2.Census &amp; Reference Benchmarks'!E394," ",'2.Census &amp; Reference Benchmarks'!F394), "")</f>
        <v/>
      </c>
      <c r="B391" s="168" t="str">
        <f>IF('2.Census &amp; Reference Benchmarks'!D394 &lt;&gt; "", '2.Census &amp; Reference Benchmarks'!D394,"")</f>
        <v/>
      </c>
      <c r="C391" s="2">
        <f>IFERROR(MIN( 46154,IF(AND('5. Wage &amp; FTE Reductions'!S394 &lt;&gt; "",C390 &lt;&gt; ""),'5. Wage &amp; FTE Reductions'!S394, "")),"")</f>
        <v>0</v>
      </c>
      <c r="D391" s="4" t="str">
        <f>IF(AND('5. Wage &amp; FTE Reductions'!AZ394 &lt;&gt; "", D390 &lt;&gt; ""),'5. Wage &amp; FTE Reductions'!AZ394, "")</f>
        <v/>
      </c>
      <c r="E391" s="167" t="str">
        <f>IF('2.Census &amp; Reference Benchmarks'!T394 = "", "",'2.Census &amp; Reference Benchmarks'!T394)</f>
        <v/>
      </c>
    </row>
    <row r="392" spans="1:5" x14ac:dyDescent="0.25">
      <c r="A392" s="51" t="str">
        <f>IF('2.Census &amp; Reference Benchmarks'!E395&lt;&gt;"",_xlfn.CONCAT('2.Census &amp; Reference Benchmarks'!E395," ",'2.Census &amp; Reference Benchmarks'!F395), "")</f>
        <v/>
      </c>
      <c r="B392" s="168" t="str">
        <f>IF('2.Census &amp; Reference Benchmarks'!D395 &lt;&gt; "", '2.Census &amp; Reference Benchmarks'!D395,"")</f>
        <v/>
      </c>
      <c r="C392" s="2">
        <f>IFERROR(MIN( 46154,IF(AND('5. Wage &amp; FTE Reductions'!S395 &lt;&gt; "",C391 &lt;&gt; ""),'5. Wage &amp; FTE Reductions'!S395, "")),"")</f>
        <v>0</v>
      </c>
      <c r="D392" s="4" t="str">
        <f>IF(AND('5. Wage &amp; FTE Reductions'!AZ395 &lt;&gt; "", D391 &lt;&gt; ""),'5. Wage &amp; FTE Reductions'!AZ395, "")</f>
        <v/>
      </c>
      <c r="E392" s="167" t="str">
        <f>IF('2.Census &amp; Reference Benchmarks'!T395 = "", "",'2.Census &amp; Reference Benchmarks'!T395)</f>
        <v/>
      </c>
    </row>
    <row r="393" spans="1:5" x14ac:dyDescent="0.25">
      <c r="A393" s="51" t="str">
        <f>IF('2.Census &amp; Reference Benchmarks'!E396&lt;&gt;"",_xlfn.CONCAT('2.Census &amp; Reference Benchmarks'!E396," ",'2.Census &amp; Reference Benchmarks'!F396), "")</f>
        <v/>
      </c>
      <c r="B393" s="168" t="str">
        <f>IF('2.Census &amp; Reference Benchmarks'!D396 &lt;&gt; "", '2.Census &amp; Reference Benchmarks'!D396,"")</f>
        <v/>
      </c>
      <c r="C393" s="2">
        <f>IFERROR(MIN( 46154,IF(AND('5. Wage &amp; FTE Reductions'!S396 &lt;&gt; "",C392 &lt;&gt; ""),'5. Wage &amp; FTE Reductions'!S396, "")),"")</f>
        <v>0</v>
      </c>
      <c r="D393" s="4" t="str">
        <f>IF(AND('5. Wage &amp; FTE Reductions'!AZ396 &lt;&gt; "", D392 &lt;&gt; ""),'5. Wage &amp; FTE Reductions'!AZ396, "")</f>
        <v/>
      </c>
      <c r="E393" s="167" t="str">
        <f>IF('2.Census &amp; Reference Benchmarks'!T396 = "", "",'2.Census &amp; Reference Benchmarks'!T396)</f>
        <v/>
      </c>
    </row>
    <row r="394" spans="1:5" x14ac:dyDescent="0.25">
      <c r="A394" s="51" t="str">
        <f>IF('2.Census &amp; Reference Benchmarks'!E397&lt;&gt;"",_xlfn.CONCAT('2.Census &amp; Reference Benchmarks'!E397," ",'2.Census &amp; Reference Benchmarks'!F397), "")</f>
        <v/>
      </c>
      <c r="B394" s="168" t="str">
        <f>IF('2.Census &amp; Reference Benchmarks'!D397 &lt;&gt; "", '2.Census &amp; Reference Benchmarks'!D397,"")</f>
        <v/>
      </c>
      <c r="C394" s="2">
        <f>IFERROR(MIN( 46154,IF(AND('5. Wage &amp; FTE Reductions'!S397 &lt;&gt; "",C393 &lt;&gt; ""),'5. Wage &amp; FTE Reductions'!S397, "")),"")</f>
        <v>0</v>
      </c>
      <c r="D394" s="4" t="str">
        <f>IF(AND('5. Wage &amp; FTE Reductions'!AZ397 &lt;&gt; "", D393 &lt;&gt; ""),'5. Wage &amp; FTE Reductions'!AZ397, "")</f>
        <v/>
      </c>
      <c r="E394" s="167" t="str">
        <f>IF('2.Census &amp; Reference Benchmarks'!T397 = "", "",'2.Census &amp; Reference Benchmarks'!T397)</f>
        <v/>
      </c>
    </row>
    <row r="395" spans="1:5" x14ac:dyDescent="0.25">
      <c r="A395" s="51" t="str">
        <f>IF('2.Census &amp; Reference Benchmarks'!E398&lt;&gt;"",_xlfn.CONCAT('2.Census &amp; Reference Benchmarks'!E398," ",'2.Census &amp; Reference Benchmarks'!F398), "")</f>
        <v/>
      </c>
      <c r="B395" s="168" t="str">
        <f>IF('2.Census &amp; Reference Benchmarks'!D398 &lt;&gt; "", '2.Census &amp; Reference Benchmarks'!D398,"")</f>
        <v/>
      </c>
      <c r="C395" s="2">
        <f>IFERROR(MIN( 46154,IF(AND('5. Wage &amp; FTE Reductions'!S398 &lt;&gt; "",C394 &lt;&gt; ""),'5. Wage &amp; FTE Reductions'!S398, "")),"")</f>
        <v>0</v>
      </c>
      <c r="D395" s="4" t="str">
        <f>IF(AND('5. Wage &amp; FTE Reductions'!AZ398 &lt;&gt; "", D394 &lt;&gt; ""),'5. Wage &amp; FTE Reductions'!AZ398, "")</f>
        <v/>
      </c>
      <c r="E395" s="167" t="str">
        <f>IF('2.Census &amp; Reference Benchmarks'!T398 = "", "",'2.Census &amp; Reference Benchmarks'!T398)</f>
        <v/>
      </c>
    </row>
    <row r="396" spans="1:5" x14ac:dyDescent="0.25">
      <c r="A396" s="51" t="str">
        <f>IF('2.Census &amp; Reference Benchmarks'!E399&lt;&gt;"",_xlfn.CONCAT('2.Census &amp; Reference Benchmarks'!E399," ",'2.Census &amp; Reference Benchmarks'!F399), "")</f>
        <v/>
      </c>
      <c r="B396" s="168" t="str">
        <f>IF('2.Census &amp; Reference Benchmarks'!D399 &lt;&gt; "", '2.Census &amp; Reference Benchmarks'!D399,"")</f>
        <v/>
      </c>
      <c r="C396" s="2">
        <f>IFERROR(MIN( 46154,IF(AND('5. Wage &amp; FTE Reductions'!S399 &lt;&gt; "",C395 &lt;&gt; ""),'5. Wage &amp; FTE Reductions'!S399, "")),"")</f>
        <v>0</v>
      </c>
      <c r="D396" s="4" t="str">
        <f>IF(AND('5. Wage &amp; FTE Reductions'!AZ399 &lt;&gt; "", D395 &lt;&gt; ""),'5. Wage &amp; FTE Reductions'!AZ399, "")</f>
        <v/>
      </c>
      <c r="E396" s="167" t="str">
        <f>IF('2.Census &amp; Reference Benchmarks'!T399 = "", "",'2.Census &amp; Reference Benchmarks'!T399)</f>
        <v/>
      </c>
    </row>
    <row r="397" spans="1:5" x14ac:dyDescent="0.25">
      <c r="A397" s="51" t="str">
        <f>IF('2.Census &amp; Reference Benchmarks'!E400&lt;&gt;"",_xlfn.CONCAT('2.Census &amp; Reference Benchmarks'!E400," ",'2.Census &amp; Reference Benchmarks'!F400), "")</f>
        <v/>
      </c>
      <c r="B397" s="168" t="str">
        <f>IF('2.Census &amp; Reference Benchmarks'!D400 &lt;&gt; "", '2.Census &amp; Reference Benchmarks'!D400,"")</f>
        <v/>
      </c>
      <c r="C397" s="2">
        <f>IFERROR(MIN( 46154,IF(AND('5. Wage &amp; FTE Reductions'!S400 &lt;&gt; "",C396 &lt;&gt; ""),'5. Wage &amp; FTE Reductions'!S400, "")),"")</f>
        <v>0</v>
      </c>
      <c r="D397" s="4" t="str">
        <f>IF(AND('5. Wage &amp; FTE Reductions'!AZ400 &lt;&gt; "", D396 &lt;&gt; ""),'5. Wage &amp; FTE Reductions'!AZ400, "")</f>
        <v/>
      </c>
      <c r="E397" s="167" t="str">
        <f>IF('2.Census &amp; Reference Benchmarks'!T400 = "", "",'2.Census &amp; Reference Benchmarks'!T400)</f>
        <v/>
      </c>
    </row>
    <row r="398" spans="1:5" x14ac:dyDescent="0.25">
      <c r="A398" s="51" t="str">
        <f>IF('2.Census &amp; Reference Benchmarks'!E401&lt;&gt;"",_xlfn.CONCAT('2.Census &amp; Reference Benchmarks'!E401," ",'2.Census &amp; Reference Benchmarks'!F401), "")</f>
        <v/>
      </c>
      <c r="B398" s="168" t="str">
        <f>IF('2.Census &amp; Reference Benchmarks'!D401 &lt;&gt; "", '2.Census &amp; Reference Benchmarks'!D401,"")</f>
        <v/>
      </c>
      <c r="C398" s="2">
        <f>IFERROR(MIN( 46154,IF(AND('5. Wage &amp; FTE Reductions'!S401 &lt;&gt; "",C397 &lt;&gt; ""),'5. Wage &amp; FTE Reductions'!S401, "")),"")</f>
        <v>0</v>
      </c>
      <c r="D398" s="4" t="str">
        <f>IF(AND('5. Wage &amp; FTE Reductions'!AZ401 &lt;&gt; "", D397 &lt;&gt; ""),'5. Wage &amp; FTE Reductions'!AZ401, "")</f>
        <v/>
      </c>
      <c r="E398" s="167" t="str">
        <f>IF('2.Census &amp; Reference Benchmarks'!T401 = "", "",'2.Census &amp; Reference Benchmarks'!T401)</f>
        <v/>
      </c>
    </row>
    <row r="399" spans="1:5" x14ac:dyDescent="0.25">
      <c r="A399" s="51" t="str">
        <f>IF('2.Census &amp; Reference Benchmarks'!E402&lt;&gt;"",_xlfn.CONCAT('2.Census &amp; Reference Benchmarks'!E402," ",'2.Census &amp; Reference Benchmarks'!F402), "")</f>
        <v/>
      </c>
      <c r="B399" s="168" t="str">
        <f>IF('2.Census &amp; Reference Benchmarks'!D402 &lt;&gt; "", '2.Census &amp; Reference Benchmarks'!D402,"")</f>
        <v/>
      </c>
      <c r="C399" s="2">
        <f>IFERROR(MIN( 46154,IF(AND('5. Wage &amp; FTE Reductions'!S402 &lt;&gt; "",C398 &lt;&gt; ""),'5. Wage &amp; FTE Reductions'!S402, "")),"")</f>
        <v>0</v>
      </c>
      <c r="D399" s="4" t="str">
        <f>IF(AND('5. Wage &amp; FTE Reductions'!AZ402 &lt;&gt; "", D398 &lt;&gt; ""),'5. Wage &amp; FTE Reductions'!AZ402, "")</f>
        <v/>
      </c>
      <c r="E399" s="167" t="str">
        <f>IF('2.Census &amp; Reference Benchmarks'!T402 = "", "",'2.Census &amp; Reference Benchmarks'!T402)</f>
        <v/>
      </c>
    </row>
    <row r="400" spans="1:5" x14ac:dyDescent="0.25">
      <c r="A400" s="51" t="str">
        <f>IF('2.Census &amp; Reference Benchmarks'!E403&lt;&gt;"",_xlfn.CONCAT('2.Census &amp; Reference Benchmarks'!E403," ",'2.Census &amp; Reference Benchmarks'!F403), "")</f>
        <v/>
      </c>
      <c r="B400" s="168" t="str">
        <f>IF('2.Census &amp; Reference Benchmarks'!D403 &lt;&gt; "", '2.Census &amp; Reference Benchmarks'!D403,"")</f>
        <v/>
      </c>
      <c r="C400" s="2">
        <f>IFERROR(MIN( 46154,IF(AND('5. Wage &amp; FTE Reductions'!S403 &lt;&gt; "",C399 &lt;&gt; ""),'5. Wage &amp; FTE Reductions'!S403, "")),"")</f>
        <v>0</v>
      </c>
      <c r="D400" s="4" t="str">
        <f>IF(AND('5. Wage &amp; FTE Reductions'!AZ403 &lt;&gt; "", D399 &lt;&gt; ""),'5. Wage &amp; FTE Reductions'!AZ403, "")</f>
        <v/>
      </c>
      <c r="E400" s="167" t="str">
        <f>IF('2.Census &amp; Reference Benchmarks'!T403 = "", "",'2.Census &amp; Reference Benchmarks'!T403)</f>
        <v/>
      </c>
    </row>
    <row r="401" spans="1:5" x14ac:dyDescent="0.25">
      <c r="A401" s="51" t="str">
        <f>IF('2.Census &amp; Reference Benchmarks'!E404&lt;&gt;"",_xlfn.CONCAT('2.Census &amp; Reference Benchmarks'!E404," ",'2.Census &amp; Reference Benchmarks'!F404), "")</f>
        <v/>
      </c>
      <c r="B401" s="168" t="str">
        <f>IF('2.Census &amp; Reference Benchmarks'!D404 &lt;&gt; "", '2.Census &amp; Reference Benchmarks'!D404,"")</f>
        <v/>
      </c>
      <c r="C401" s="2">
        <f>IFERROR(MIN( 46154,IF(AND('5. Wage &amp; FTE Reductions'!S404 &lt;&gt; "",C400 &lt;&gt; ""),'5. Wage &amp; FTE Reductions'!S404, "")),"")</f>
        <v>0</v>
      </c>
      <c r="D401" s="4" t="str">
        <f>IF(AND('5. Wage &amp; FTE Reductions'!AZ404 &lt;&gt; "", D400 &lt;&gt; ""),'5. Wage &amp; FTE Reductions'!AZ404, "")</f>
        <v/>
      </c>
      <c r="E401" s="167" t="str">
        <f>IF('2.Census &amp; Reference Benchmarks'!T404 = "", "",'2.Census &amp; Reference Benchmarks'!T404)</f>
        <v/>
      </c>
    </row>
    <row r="402" spans="1:5" x14ac:dyDescent="0.25">
      <c r="A402" s="51" t="str">
        <f>IF('2.Census &amp; Reference Benchmarks'!E405&lt;&gt;"",_xlfn.CONCAT('2.Census &amp; Reference Benchmarks'!E405," ",'2.Census &amp; Reference Benchmarks'!F405), "")</f>
        <v/>
      </c>
      <c r="B402" s="168" t="str">
        <f>IF('2.Census &amp; Reference Benchmarks'!D405 &lt;&gt; "", '2.Census &amp; Reference Benchmarks'!D405,"")</f>
        <v/>
      </c>
      <c r="C402" s="2">
        <f>IFERROR(MIN( 46154,IF(AND('5. Wage &amp; FTE Reductions'!S405 &lt;&gt; "",C401 &lt;&gt; ""),'5. Wage &amp; FTE Reductions'!S405, "")),"")</f>
        <v>0</v>
      </c>
      <c r="D402" s="4" t="str">
        <f>IF(AND('5. Wage &amp; FTE Reductions'!AZ405 &lt;&gt; "", D401 &lt;&gt; ""),'5. Wage &amp; FTE Reductions'!AZ405, "")</f>
        <v/>
      </c>
      <c r="E402" s="167" t="str">
        <f>IF('2.Census &amp; Reference Benchmarks'!T405 = "", "",'2.Census &amp; Reference Benchmarks'!T405)</f>
        <v/>
      </c>
    </row>
    <row r="403" spans="1:5" x14ac:dyDescent="0.25">
      <c r="A403" s="51" t="str">
        <f>IF('2.Census &amp; Reference Benchmarks'!E406&lt;&gt;"",_xlfn.CONCAT('2.Census &amp; Reference Benchmarks'!E406," ",'2.Census &amp; Reference Benchmarks'!F406), "")</f>
        <v/>
      </c>
      <c r="B403" s="168" t="str">
        <f>IF('2.Census &amp; Reference Benchmarks'!D406 &lt;&gt; "", '2.Census &amp; Reference Benchmarks'!D406,"")</f>
        <v/>
      </c>
      <c r="C403" s="2">
        <f>IFERROR(MIN( 46154,IF(AND('5. Wage &amp; FTE Reductions'!S406 &lt;&gt; "",C402 &lt;&gt; ""),'5. Wage &amp; FTE Reductions'!S406, "")),"")</f>
        <v>0</v>
      </c>
      <c r="D403" s="4" t="str">
        <f>IF(AND('5. Wage &amp; FTE Reductions'!AZ406 &lt;&gt; "", D402 &lt;&gt; ""),'5. Wage &amp; FTE Reductions'!AZ406, "")</f>
        <v/>
      </c>
      <c r="E403" s="167" t="str">
        <f>IF('2.Census &amp; Reference Benchmarks'!T406 = "", "",'2.Census &amp; Reference Benchmarks'!T406)</f>
        <v/>
      </c>
    </row>
    <row r="404" spans="1:5" x14ac:dyDescent="0.25">
      <c r="A404" s="51" t="str">
        <f>IF('2.Census &amp; Reference Benchmarks'!E407&lt;&gt;"",_xlfn.CONCAT('2.Census &amp; Reference Benchmarks'!E407," ",'2.Census &amp; Reference Benchmarks'!F407), "")</f>
        <v/>
      </c>
      <c r="B404" s="168" t="str">
        <f>IF('2.Census &amp; Reference Benchmarks'!D407 &lt;&gt; "", '2.Census &amp; Reference Benchmarks'!D407,"")</f>
        <v/>
      </c>
      <c r="C404" s="2">
        <f>IFERROR(MIN( 46154,IF(AND('5. Wage &amp; FTE Reductions'!S407 &lt;&gt; "",C403 &lt;&gt; ""),'5. Wage &amp; FTE Reductions'!S407, "")),"")</f>
        <v>0</v>
      </c>
      <c r="D404" s="4" t="str">
        <f>IF(AND('5. Wage &amp; FTE Reductions'!AZ407 &lt;&gt; "", D403 &lt;&gt; ""),'5. Wage &amp; FTE Reductions'!AZ407, "")</f>
        <v/>
      </c>
      <c r="E404" s="167" t="str">
        <f>IF('2.Census &amp; Reference Benchmarks'!T407 = "", "",'2.Census &amp; Reference Benchmarks'!T407)</f>
        <v/>
      </c>
    </row>
    <row r="405" spans="1:5" x14ac:dyDescent="0.25">
      <c r="A405" s="51" t="str">
        <f>IF('2.Census &amp; Reference Benchmarks'!E408&lt;&gt;"",_xlfn.CONCAT('2.Census &amp; Reference Benchmarks'!E408," ",'2.Census &amp; Reference Benchmarks'!F408), "")</f>
        <v/>
      </c>
      <c r="B405" s="168" t="str">
        <f>IF('2.Census &amp; Reference Benchmarks'!D408 &lt;&gt; "", '2.Census &amp; Reference Benchmarks'!D408,"")</f>
        <v/>
      </c>
      <c r="C405" s="2">
        <f>IFERROR(MIN( 46154,IF(AND('5. Wage &amp; FTE Reductions'!S408 &lt;&gt; "",C404 &lt;&gt; ""),'5. Wage &amp; FTE Reductions'!S408, "")),"")</f>
        <v>0</v>
      </c>
      <c r="D405" s="4" t="str">
        <f>IF(AND('5. Wage &amp; FTE Reductions'!AZ408 &lt;&gt; "", D404 &lt;&gt; ""),'5. Wage &amp; FTE Reductions'!AZ408, "")</f>
        <v/>
      </c>
      <c r="E405" s="167" t="str">
        <f>IF('2.Census &amp; Reference Benchmarks'!T408 = "", "",'2.Census &amp; Reference Benchmarks'!T408)</f>
        <v/>
      </c>
    </row>
    <row r="406" spans="1:5" x14ac:dyDescent="0.25">
      <c r="A406" s="51" t="str">
        <f>IF('2.Census &amp; Reference Benchmarks'!E409&lt;&gt;"",_xlfn.CONCAT('2.Census &amp; Reference Benchmarks'!E409," ",'2.Census &amp; Reference Benchmarks'!F409), "")</f>
        <v/>
      </c>
      <c r="B406" s="168" t="str">
        <f>IF('2.Census &amp; Reference Benchmarks'!D409 &lt;&gt; "", '2.Census &amp; Reference Benchmarks'!D409,"")</f>
        <v/>
      </c>
      <c r="C406" s="2">
        <f>IFERROR(MIN( 46154,IF(AND('5. Wage &amp; FTE Reductions'!S409 &lt;&gt; "",C405 &lt;&gt; ""),'5. Wage &amp; FTE Reductions'!S409, "")),"")</f>
        <v>0</v>
      </c>
      <c r="D406" s="4" t="str">
        <f>IF(AND('5. Wage &amp; FTE Reductions'!AZ409 &lt;&gt; "", D405 &lt;&gt; ""),'5. Wage &amp; FTE Reductions'!AZ409, "")</f>
        <v/>
      </c>
      <c r="E406" s="167" t="str">
        <f>IF('2.Census &amp; Reference Benchmarks'!T409 = "", "",'2.Census &amp; Reference Benchmarks'!T409)</f>
        <v/>
      </c>
    </row>
    <row r="407" spans="1:5" x14ac:dyDescent="0.25">
      <c r="A407" s="51" t="str">
        <f>IF('2.Census &amp; Reference Benchmarks'!E410&lt;&gt;"",_xlfn.CONCAT('2.Census &amp; Reference Benchmarks'!E410," ",'2.Census &amp; Reference Benchmarks'!F410), "")</f>
        <v/>
      </c>
      <c r="B407" s="168" t="str">
        <f>IF('2.Census &amp; Reference Benchmarks'!D410 &lt;&gt; "", '2.Census &amp; Reference Benchmarks'!D410,"")</f>
        <v/>
      </c>
      <c r="C407" s="2">
        <f>IFERROR(MIN( 46154,IF(AND('5. Wage &amp; FTE Reductions'!S410 &lt;&gt; "",C406 &lt;&gt; ""),'5. Wage &amp; FTE Reductions'!S410, "")),"")</f>
        <v>0</v>
      </c>
      <c r="D407" s="4" t="str">
        <f>IF(AND('5. Wage &amp; FTE Reductions'!AZ410 &lt;&gt; "", D406 &lt;&gt; ""),'5. Wage &amp; FTE Reductions'!AZ410, "")</f>
        <v/>
      </c>
      <c r="E407" s="167" t="str">
        <f>IF('2.Census &amp; Reference Benchmarks'!T410 = "", "",'2.Census &amp; Reference Benchmarks'!T410)</f>
        <v/>
      </c>
    </row>
    <row r="408" spans="1:5" x14ac:dyDescent="0.25">
      <c r="A408" s="51" t="str">
        <f>IF('2.Census &amp; Reference Benchmarks'!E411&lt;&gt;"",_xlfn.CONCAT('2.Census &amp; Reference Benchmarks'!E411," ",'2.Census &amp; Reference Benchmarks'!F411), "")</f>
        <v/>
      </c>
      <c r="B408" s="168" t="str">
        <f>IF('2.Census &amp; Reference Benchmarks'!D411 &lt;&gt; "", '2.Census &amp; Reference Benchmarks'!D411,"")</f>
        <v/>
      </c>
      <c r="C408" s="2">
        <f>IFERROR(MIN( 46154,IF(AND('5. Wage &amp; FTE Reductions'!S411 &lt;&gt; "",C407 &lt;&gt; ""),'5. Wage &amp; FTE Reductions'!S411, "")),"")</f>
        <v>0</v>
      </c>
      <c r="D408" s="4" t="str">
        <f>IF(AND('5. Wage &amp; FTE Reductions'!AZ411 &lt;&gt; "", D407 &lt;&gt; ""),'5. Wage &amp; FTE Reductions'!AZ411, "")</f>
        <v/>
      </c>
      <c r="E408" s="167" t="str">
        <f>IF('2.Census &amp; Reference Benchmarks'!T411 = "", "",'2.Census &amp; Reference Benchmarks'!T411)</f>
        <v/>
      </c>
    </row>
    <row r="409" spans="1:5" x14ac:dyDescent="0.25">
      <c r="A409" s="51" t="str">
        <f>IF('2.Census &amp; Reference Benchmarks'!E412&lt;&gt;"",_xlfn.CONCAT('2.Census &amp; Reference Benchmarks'!E412," ",'2.Census &amp; Reference Benchmarks'!F412), "")</f>
        <v/>
      </c>
      <c r="B409" s="168" t="str">
        <f>IF('2.Census &amp; Reference Benchmarks'!D412 &lt;&gt; "", '2.Census &amp; Reference Benchmarks'!D412,"")</f>
        <v/>
      </c>
      <c r="C409" s="2">
        <f>IFERROR(MIN( 46154,IF(AND('5. Wage &amp; FTE Reductions'!S412 &lt;&gt; "",C408 &lt;&gt; ""),'5. Wage &amp; FTE Reductions'!S412, "")),"")</f>
        <v>0</v>
      </c>
      <c r="D409" s="4" t="str">
        <f>IF(AND('5. Wage &amp; FTE Reductions'!AZ412 &lt;&gt; "", D408 &lt;&gt; ""),'5. Wage &amp; FTE Reductions'!AZ412, "")</f>
        <v/>
      </c>
      <c r="E409" s="167" t="str">
        <f>IF('2.Census &amp; Reference Benchmarks'!T412 = "", "",'2.Census &amp; Reference Benchmarks'!T412)</f>
        <v/>
      </c>
    </row>
    <row r="410" spans="1:5" x14ac:dyDescent="0.25">
      <c r="A410" s="51" t="str">
        <f>IF('2.Census &amp; Reference Benchmarks'!E413&lt;&gt;"",_xlfn.CONCAT('2.Census &amp; Reference Benchmarks'!E413," ",'2.Census &amp; Reference Benchmarks'!F413), "")</f>
        <v/>
      </c>
      <c r="B410" s="168" t="str">
        <f>IF('2.Census &amp; Reference Benchmarks'!D413 &lt;&gt; "", '2.Census &amp; Reference Benchmarks'!D413,"")</f>
        <v/>
      </c>
      <c r="C410" s="2">
        <f>IFERROR(MIN( 46154,IF(AND('5. Wage &amp; FTE Reductions'!S413 &lt;&gt; "",C409 &lt;&gt; ""),'5. Wage &amp; FTE Reductions'!S413, "")),"")</f>
        <v>0</v>
      </c>
      <c r="D410" s="4" t="str">
        <f>IF(AND('5. Wage &amp; FTE Reductions'!AZ413 &lt;&gt; "", D409 &lt;&gt; ""),'5. Wage &amp; FTE Reductions'!AZ413, "")</f>
        <v/>
      </c>
      <c r="E410" s="167" t="str">
        <f>IF('2.Census &amp; Reference Benchmarks'!T413 = "", "",'2.Census &amp; Reference Benchmarks'!T413)</f>
        <v/>
      </c>
    </row>
    <row r="411" spans="1:5" x14ac:dyDescent="0.25">
      <c r="A411" s="51" t="str">
        <f>IF('2.Census &amp; Reference Benchmarks'!E414&lt;&gt;"",_xlfn.CONCAT('2.Census &amp; Reference Benchmarks'!E414," ",'2.Census &amp; Reference Benchmarks'!F414), "")</f>
        <v/>
      </c>
      <c r="B411" s="168" t="str">
        <f>IF('2.Census &amp; Reference Benchmarks'!D414 &lt;&gt; "", '2.Census &amp; Reference Benchmarks'!D414,"")</f>
        <v/>
      </c>
      <c r="C411" s="2">
        <f>IFERROR(MIN( 46154,IF(AND('5. Wage &amp; FTE Reductions'!S414 &lt;&gt; "",C410 &lt;&gt; ""),'5. Wage &amp; FTE Reductions'!S414, "")),"")</f>
        <v>0</v>
      </c>
      <c r="D411" s="4" t="str">
        <f>IF(AND('5. Wage &amp; FTE Reductions'!AZ414 &lt;&gt; "", D410 &lt;&gt; ""),'5. Wage &amp; FTE Reductions'!AZ414, "")</f>
        <v/>
      </c>
      <c r="E411" s="167" t="str">
        <f>IF('2.Census &amp; Reference Benchmarks'!T414 = "", "",'2.Census &amp; Reference Benchmarks'!T414)</f>
        <v/>
      </c>
    </row>
    <row r="412" spans="1:5" x14ac:dyDescent="0.25">
      <c r="A412" s="51" t="str">
        <f>IF('2.Census &amp; Reference Benchmarks'!E415&lt;&gt;"",_xlfn.CONCAT('2.Census &amp; Reference Benchmarks'!E415," ",'2.Census &amp; Reference Benchmarks'!F415), "")</f>
        <v/>
      </c>
      <c r="B412" s="168" t="str">
        <f>IF('2.Census &amp; Reference Benchmarks'!D415 &lt;&gt; "", '2.Census &amp; Reference Benchmarks'!D415,"")</f>
        <v/>
      </c>
      <c r="C412" s="2">
        <f>IFERROR(MIN( 46154,IF(AND('5. Wage &amp; FTE Reductions'!S415 &lt;&gt; "",C411 &lt;&gt; ""),'5. Wage &amp; FTE Reductions'!S415, "")),"")</f>
        <v>0</v>
      </c>
      <c r="D412" s="4" t="str">
        <f>IF(AND('5. Wage &amp; FTE Reductions'!AZ415 &lt;&gt; "", D411 &lt;&gt; ""),'5. Wage &amp; FTE Reductions'!AZ415, "")</f>
        <v/>
      </c>
      <c r="E412" s="167" t="str">
        <f>IF('2.Census &amp; Reference Benchmarks'!T415 = "", "",'2.Census &amp; Reference Benchmarks'!T415)</f>
        <v/>
      </c>
    </row>
    <row r="413" spans="1:5" x14ac:dyDescent="0.25">
      <c r="A413" s="51" t="str">
        <f>IF('2.Census &amp; Reference Benchmarks'!E416&lt;&gt;"",_xlfn.CONCAT('2.Census &amp; Reference Benchmarks'!E416," ",'2.Census &amp; Reference Benchmarks'!F416), "")</f>
        <v/>
      </c>
      <c r="B413" s="168" t="str">
        <f>IF('2.Census &amp; Reference Benchmarks'!D416 &lt;&gt; "", '2.Census &amp; Reference Benchmarks'!D416,"")</f>
        <v/>
      </c>
      <c r="C413" s="2">
        <f>IFERROR(MIN( 46154,IF(AND('5. Wage &amp; FTE Reductions'!S416 &lt;&gt; "",C412 &lt;&gt; ""),'5. Wage &amp; FTE Reductions'!S416, "")),"")</f>
        <v>0</v>
      </c>
      <c r="D413" s="4" t="str">
        <f>IF(AND('5. Wage &amp; FTE Reductions'!AZ416 &lt;&gt; "", D412 &lt;&gt; ""),'5. Wage &amp; FTE Reductions'!AZ416, "")</f>
        <v/>
      </c>
      <c r="E413" s="167" t="str">
        <f>IF('2.Census &amp; Reference Benchmarks'!T416 = "", "",'2.Census &amp; Reference Benchmarks'!T416)</f>
        <v/>
      </c>
    </row>
    <row r="414" spans="1:5" x14ac:dyDescent="0.25">
      <c r="A414" s="51" t="str">
        <f>IF('2.Census &amp; Reference Benchmarks'!E417&lt;&gt;"",_xlfn.CONCAT('2.Census &amp; Reference Benchmarks'!E417," ",'2.Census &amp; Reference Benchmarks'!F417), "")</f>
        <v/>
      </c>
      <c r="B414" s="168" t="str">
        <f>IF('2.Census &amp; Reference Benchmarks'!D417 &lt;&gt; "", '2.Census &amp; Reference Benchmarks'!D417,"")</f>
        <v/>
      </c>
      <c r="C414" s="2">
        <f>IFERROR(MIN( 46154,IF(AND('5. Wage &amp; FTE Reductions'!S417 &lt;&gt; "",C413 &lt;&gt; ""),'5. Wage &amp; FTE Reductions'!S417, "")),"")</f>
        <v>0</v>
      </c>
      <c r="D414" s="4" t="str">
        <f>IF(AND('5. Wage &amp; FTE Reductions'!AZ417 &lt;&gt; "", D413 &lt;&gt; ""),'5. Wage &amp; FTE Reductions'!AZ417, "")</f>
        <v/>
      </c>
      <c r="E414" s="167" t="str">
        <f>IF('2.Census &amp; Reference Benchmarks'!T417 = "", "",'2.Census &amp; Reference Benchmarks'!T417)</f>
        <v/>
      </c>
    </row>
    <row r="415" spans="1:5" x14ac:dyDescent="0.25">
      <c r="A415" s="51" t="str">
        <f>IF('2.Census &amp; Reference Benchmarks'!E418&lt;&gt;"",_xlfn.CONCAT('2.Census &amp; Reference Benchmarks'!E418," ",'2.Census &amp; Reference Benchmarks'!F418), "")</f>
        <v/>
      </c>
      <c r="B415" s="168" t="str">
        <f>IF('2.Census &amp; Reference Benchmarks'!D418 &lt;&gt; "", '2.Census &amp; Reference Benchmarks'!D418,"")</f>
        <v/>
      </c>
      <c r="C415" s="2">
        <f>IFERROR(MIN( 46154,IF(AND('5. Wage &amp; FTE Reductions'!S418 &lt;&gt; "",C414 &lt;&gt; ""),'5. Wage &amp; FTE Reductions'!S418, "")),"")</f>
        <v>0</v>
      </c>
      <c r="D415" s="4" t="str">
        <f>IF(AND('5. Wage &amp; FTE Reductions'!AZ418 &lt;&gt; "", D414 &lt;&gt; ""),'5. Wage &amp; FTE Reductions'!AZ418, "")</f>
        <v/>
      </c>
      <c r="E415" s="167" t="str">
        <f>IF('2.Census &amp; Reference Benchmarks'!T418 = "", "",'2.Census &amp; Reference Benchmarks'!T418)</f>
        <v/>
      </c>
    </row>
    <row r="416" spans="1:5" x14ac:dyDescent="0.25">
      <c r="A416" s="51" t="str">
        <f>IF('2.Census &amp; Reference Benchmarks'!E419&lt;&gt;"",_xlfn.CONCAT('2.Census &amp; Reference Benchmarks'!E419," ",'2.Census &amp; Reference Benchmarks'!F419), "")</f>
        <v/>
      </c>
      <c r="B416" s="168" t="str">
        <f>IF('2.Census &amp; Reference Benchmarks'!D419 &lt;&gt; "", '2.Census &amp; Reference Benchmarks'!D419,"")</f>
        <v/>
      </c>
      <c r="C416" s="2">
        <f>IFERROR(MIN( 46154,IF(AND('5. Wage &amp; FTE Reductions'!S419 &lt;&gt; "",C415 &lt;&gt; ""),'5. Wage &amp; FTE Reductions'!S419, "")),"")</f>
        <v>0</v>
      </c>
      <c r="D416" s="4" t="str">
        <f>IF(AND('5. Wage &amp; FTE Reductions'!AZ419 &lt;&gt; "", D415 &lt;&gt; ""),'5. Wage &amp; FTE Reductions'!AZ419, "")</f>
        <v/>
      </c>
      <c r="E416" s="167" t="str">
        <f>IF('2.Census &amp; Reference Benchmarks'!T419 = "", "",'2.Census &amp; Reference Benchmarks'!T419)</f>
        <v/>
      </c>
    </row>
    <row r="417" spans="1:5" x14ac:dyDescent="0.25">
      <c r="A417" s="51" t="str">
        <f>IF('2.Census &amp; Reference Benchmarks'!E420&lt;&gt;"",_xlfn.CONCAT('2.Census &amp; Reference Benchmarks'!E420," ",'2.Census &amp; Reference Benchmarks'!F420), "")</f>
        <v/>
      </c>
      <c r="B417" s="168" t="str">
        <f>IF('2.Census &amp; Reference Benchmarks'!D420 &lt;&gt; "", '2.Census &amp; Reference Benchmarks'!D420,"")</f>
        <v/>
      </c>
      <c r="C417" s="2">
        <f>IFERROR(MIN( 46154,IF(AND('5. Wage &amp; FTE Reductions'!S420 &lt;&gt; "",C416 &lt;&gt; ""),'5. Wage &amp; FTE Reductions'!S420, "")),"")</f>
        <v>0</v>
      </c>
      <c r="D417" s="4" t="str">
        <f>IF(AND('5. Wage &amp; FTE Reductions'!AZ420 &lt;&gt; "", D416 &lt;&gt; ""),'5. Wage &amp; FTE Reductions'!AZ420, "")</f>
        <v/>
      </c>
      <c r="E417" s="167" t="str">
        <f>IF('2.Census &amp; Reference Benchmarks'!T420 = "", "",'2.Census &amp; Reference Benchmarks'!T420)</f>
        <v/>
      </c>
    </row>
    <row r="418" spans="1:5" x14ac:dyDescent="0.25">
      <c r="A418" s="51" t="str">
        <f>IF('2.Census &amp; Reference Benchmarks'!E421&lt;&gt;"",_xlfn.CONCAT('2.Census &amp; Reference Benchmarks'!E421," ",'2.Census &amp; Reference Benchmarks'!F421), "")</f>
        <v/>
      </c>
      <c r="B418" s="168" t="str">
        <f>IF('2.Census &amp; Reference Benchmarks'!D421 &lt;&gt; "", '2.Census &amp; Reference Benchmarks'!D421,"")</f>
        <v/>
      </c>
      <c r="C418" s="2">
        <f>IFERROR(MIN( 46154,IF(AND('5. Wage &amp; FTE Reductions'!S421 &lt;&gt; "",C417 &lt;&gt; ""),'5. Wage &amp; FTE Reductions'!S421, "")),"")</f>
        <v>0</v>
      </c>
      <c r="D418" s="4" t="str">
        <f>IF(AND('5. Wage &amp; FTE Reductions'!AZ421 &lt;&gt; "", D417 &lt;&gt; ""),'5. Wage &amp; FTE Reductions'!AZ421, "")</f>
        <v/>
      </c>
      <c r="E418" s="167" t="str">
        <f>IF('2.Census &amp; Reference Benchmarks'!T421 = "", "",'2.Census &amp; Reference Benchmarks'!T421)</f>
        <v/>
      </c>
    </row>
    <row r="419" spans="1:5" x14ac:dyDescent="0.25">
      <c r="A419" s="51" t="str">
        <f>IF('2.Census &amp; Reference Benchmarks'!E422&lt;&gt;"",_xlfn.CONCAT('2.Census &amp; Reference Benchmarks'!E422," ",'2.Census &amp; Reference Benchmarks'!F422), "")</f>
        <v/>
      </c>
      <c r="B419" s="168" t="str">
        <f>IF('2.Census &amp; Reference Benchmarks'!D422 &lt;&gt; "", '2.Census &amp; Reference Benchmarks'!D422,"")</f>
        <v/>
      </c>
      <c r="C419" s="2">
        <f>IFERROR(MIN( 46154,IF(AND('5. Wage &amp; FTE Reductions'!S422 &lt;&gt; "",C418 &lt;&gt; ""),'5. Wage &amp; FTE Reductions'!S422, "")),"")</f>
        <v>0</v>
      </c>
      <c r="D419" s="4" t="str">
        <f>IF(AND('5. Wage &amp; FTE Reductions'!AZ422 &lt;&gt; "", D418 &lt;&gt; ""),'5. Wage &amp; FTE Reductions'!AZ422, "")</f>
        <v/>
      </c>
      <c r="E419" s="167" t="str">
        <f>IF('2.Census &amp; Reference Benchmarks'!T422 = "", "",'2.Census &amp; Reference Benchmarks'!T422)</f>
        <v/>
      </c>
    </row>
    <row r="420" spans="1:5" x14ac:dyDescent="0.25">
      <c r="A420" s="51" t="str">
        <f>IF('2.Census &amp; Reference Benchmarks'!E423&lt;&gt;"",_xlfn.CONCAT('2.Census &amp; Reference Benchmarks'!E423," ",'2.Census &amp; Reference Benchmarks'!F423), "")</f>
        <v/>
      </c>
      <c r="B420" s="168" t="str">
        <f>IF('2.Census &amp; Reference Benchmarks'!D423 &lt;&gt; "", '2.Census &amp; Reference Benchmarks'!D423,"")</f>
        <v/>
      </c>
      <c r="C420" s="2">
        <f>IFERROR(MIN( 46154,IF(AND('5. Wage &amp; FTE Reductions'!S423 &lt;&gt; "",C419 &lt;&gt; ""),'5. Wage &amp; FTE Reductions'!S423, "")),"")</f>
        <v>0</v>
      </c>
      <c r="D420" s="4" t="str">
        <f>IF(AND('5. Wage &amp; FTE Reductions'!AZ423 &lt;&gt; "", D419 &lt;&gt; ""),'5. Wage &amp; FTE Reductions'!AZ423, "")</f>
        <v/>
      </c>
      <c r="E420" s="167" t="str">
        <f>IF('2.Census &amp; Reference Benchmarks'!T423 = "", "",'2.Census &amp; Reference Benchmarks'!T423)</f>
        <v/>
      </c>
    </row>
    <row r="421" spans="1:5" x14ac:dyDescent="0.25">
      <c r="A421" s="51" t="str">
        <f>IF('2.Census &amp; Reference Benchmarks'!E424&lt;&gt;"",_xlfn.CONCAT('2.Census &amp; Reference Benchmarks'!E424," ",'2.Census &amp; Reference Benchmarks'!F424), "")</f>
        <v/>
      </c>
      <c r="B421" s="168" t="str">
        <f>IF('2.Census &amp; Reference Benchmarks'!D424 &lt;&gt; "", '2.Census &amp; Reference Benchmarks'!D424,"")</f>
        <v/>
      </c>
      <c r="C421" s="2">
        <f>IFERROR(MIN( 46154,IF(AND('5. Wage &amp; FTE Reductions'!S424 &lt;&gt; "",C420 &lt;&gt; ""),'5. Wage &amp; FTE Reductions'!S424, "")),"")</f>
        <v>0</v>
      </c>
      <c r="D421" s="4" t="str">
        <f>IF(AND('5. Wage &amp; FTE Reductions'!AZ424 &lt;&gt; "", D420 &lt;&gt; ""),'5. Wage &amp; FTE Reductions'!AZ424, "")</f>
        <v/>
      </c>
      <c r="E421" s="167" t="str">
        <f>IF('2.Census &amp; Reference Benchmarks'!T424 = "", "",'2.Census &amp; Reference Benchmarks'!T424)</f>
        <v/>
      </c>
    </row>
    <row r="422" spans="1:5" x14ac:dyDescent="0.25">
      <c r="A422" s="51" t="str">
        <f>IF('2.Census &amp; Reference Benchmarks'!E425&lt;&gt;"",_xlfn.CONCAT('2.Census &amp; Reference Benchmarks'!E425," ",'2.Census &amp; Reference Benchmarks'!F425), "")</f>
        <v/>
      </c>
      <c r="B422" s="168" t="str">
        <f>IF('2.Census &amp; Reference Benchmarks'!D425 &lt;&gt; "", '2.Census &amp; Reference Benchmarks'!D425,"")</f>
        <v/>
      </c>
      <c r="C422" s="2">
        <f>IFERROR(MIN( 46154,IF(AND('5. Wage &amp; FTE Reductions'!S425 &lt;&gt; "",C421 &lt;&gt; ""),'5. Wage &amp; FTE Reductions'!S425, "")),"")</f>
        <v>0</v>
      </c>
      <c r="D422" s="4" t="str">
        <f>IF(AND('5. Wage &amp; FTE Reductions'!AZ425 &lt;&gt; "", D421 &lt;&gt; ""),'5. Wage &amp; FTE Reductions'!AZ425, "")</f>
        <v/>
      </c>
      <c r="E422" s="167" t="str">
        <f>IF('2.Census &amp; Reference Benchmarks'!T425 = "", "",'2.Census &amp; Reference Benchmarks'!T425)</f>
        <v/>
      </c>
    </row>
    <row r="423" spans="1:5" x14ac:dyDescent="0.25">
      <c r="A423" s="51" t="str">
        <f>IF('2.Census &amp; Reference Benchmarks'!E426&lt;&gt;"",_xlfn.CONCAT('2.Census &amp; Reference Benchmarks'!E426," ",'2.Census &amp; Reference Benchmarks'!F426), "")</f>
        <v/>
      </c>
      <c r="B423" s="168" t="str">
        <f>IF('2.Census &amp; Reference Benchmarks'!D426 &lt;&gt; "", '2.Census &amp; Reference Benchmarks'!D426,"")</f>
        <v/>
      </c>
      <c r="C423" s="2">
        <f>IFERROR(MIN( 46154,IF(AND('5. Wage &amp; FTE Reductions'!S426 &lt;&gt; "",C422 &lt;&gt; ""),'5. Wage &amp; FTE Reductions'!S426, "")),"")</f>
        <v>0</v>
      </c>
      <c r="D423" s="4" t="str">
        <f>IF(AND('5. Wage &amp; FTE Reductions'!AZ426 &lt;&gt; "", D422 &lt;&gt; ""),'5. Wage &amp; FTE Reductions'!AZ426, "")</f>
        <v/>
      </c>
      <c r="E423" s="167" t="str">
        <f>IF('2.Census &amp; Reference Benchmarks'!T426 = "", "",'2.Census &amp; Reference Benchmarks'!T426)</f>
        <v/>
      </c>
    </row>
    <row r="424" spans="1:5" x14ac:dyDescent="0.25">
      <c r="A424" s="51" t="str">
        <f>IF('2.Census &amp; Reference Benchmarks'!E427&lt;&gt;"",_xlfn.CONCAT('2.Census &amp; Reference Benchmarks'!E427," ",'2.Census &amp; Reference Benchmarks'!F427), "")</f>
        <v/>
      </c>
      <c r="B424" s="168" t="str">
        <f>IF('2.Census &amp; Reference Benchmarks'!D427 &lt;&gt; "", '2.Census &amp; Reference Benchmarks'!D427,"")</f>
        <v/>
      </c>
      <c r="C424" s="2">
        <f>IFERROR(MIN( 46154,IF(AND('5. Wage &amp; FTE Reductions'!S427 &lt;&gt; "",C423 &lt;&gt; ""),'5. Wage &amp; FTE Reductions'!S427, "")),"")</f>
        <v>0</v>
      </c>
      <c r="D424" s="4" t="str">
        <f>IF(AND('5. Wage &amp; FTE Reductions'!AZ427 &lt;&gt; "", D423 &lt;&gt; ""),'5. Wage &amp; FTE Reductions'!AZ427, "")</f>
        <v/>
      </c>
      <c r="E424" s="167" t="str">
        <f>IF('2.Census &amp; Reference Benchmarks'!T427 = "", "",'2.Census &amp; Reference Benchmarks'!T427)</f>
        <v/>
      </c>
    </row>
    <row r="425" spans="1:5" x14ac:dyDescent="0.25">
      <c r="A425" s="51" t="str">
        <f>IF('2.Census &amp; Reference Benchmarks'!E428&lt;&gt;"",_xlfn.CONCAT('2.Census &amp; Reference Benchmarks'!E428," ",'2.Census &amp; Reference Benchmarks'!F428), "")</f>
        <v/>
      </c>
      <c r="B425" s="168" t="str">
        <f>IF('2.Census &amp; Reference Benchmarks'!D428 &lt;&gt; "", '2.Census &amp; Reference Benchmarks'!D428,"")</f>
        <v/>
      </c>
      <c r="C425" s="2">
        <f>IFERROR(MIN( 46154,IF(AND('5. Wage &amp; FTE Reductions'!S428 &lt;&gt; "",C424 &lt;&gt; ""),'5. Wage &amp; FTE Reductions'!S428, "")),"")</f>
        <v>0</v>
      </c>
      <c r="D425" s="4" t="str">
        <f>IF(AND('5. Wage &amp; FTE Reductions'!AZ428 &lt;&gt; "", D424 &lt;&gt; ""),'5. Wage &amp; FTE Reductions'!AZ428, "")</f>
        <v/>
      </c>
      <c r="E425" s="167" t="str">
        <f>IF('2.Census &amp; Reference Benchmarks'!T428 = "", "",'2.Census &amp; Reference Benchmarks'!T428)</f>
        <v/>
      </c>
    </row>
    <row r="426" spans="1:5" x14ac:dyDescent="0.25">
      <c r="A426" s="51" t="str">
        <f>IF('2.Census &amp; Reference Benchmarks'!E429&lt;&gt;"",_xlfn.CONCAT('2.Census &amp; Reference Benchmarks'!E429," ",'2.Census &amp; Reference Benchmarks'!F429), "")</f>
        <v/>
      </c>
      <c r="B426" s="168" t="str">
        <f>IF('2.Census &amp; Reference Benchmarks'!D429 &lt;&gt; "", '2.Census &amp; Reference Benchmarks'!D429,"")</f>
        <v/>
      </c>
      <c r="C426" s="2">
        <f>IFERROR(MIN( 46154,IF(AND('5. Wage &amp; FTE Reductions'!S429 &lt;&gt; "",C425 &lt;&gt; ""),'5. Wage &amp; FTE Reductions'!S429, "")),"")</f>
        <v>0</v>
      </c>
      <c r="D426" s="4" t="str">
        <f>IF(AND('5. Wage &amp; FTE Reductions'!AZ429 &lt;&gt; "", D425 &lt;&gt; ""),'5. Wage &amp; FTE Reductions'!AZ429, "")</f>
        <v/>
      </c>
      <c r="E426" s="167" t="str">
        <f>IF('2.Census &amp; Reference Benchmarks'!T429 = "", "",'2.Census &amp; Reference Benchmarks'!T429)</f>
        <v/>
      </c>
    </row>
    <row r="427" spans="1:5" x14ac:dyDescent="0.25">
      <c r="A427" s="51" t="str">
        <f>IF('2.Census &amp; Reference Benchmarks'!E430&lt;&gt;"",_xlfn.CONCAT('2.Census &amp; Reference Benchmarks'!E430," ",'2.Census &amp; Reference Benchmarks'!F430), "")</f>
        <v/>
      </c>
      <c r="B427" s="168" t="str">
        <f>IF('2.Census &amp; Reference Benchmarks'!D430 &lt;&gt; "", '2.Census &amp; Reference Benchmarks'!D430,"")</f>
        <v/>
      </c>
      <c r="C427" s="2">
        <f>IFERROR(MIN( 46154,IF(AND('5. Wage &amp; FTE Reductions'!S430 &lt;&gt; "",C426 &lt;&gt; ""),'5. Wage &amp; FTE Reductions'!S430, "")),"")</f>
        <v>0</v>
      </c>
      <c r="D427" s="4" t="str">
        <f>IF(AND('5. Wage &amp; FTE Reductions'!AZ430 &lt;&gt; "", D426 &lt;&gt; ""),'5. Wage &amp; FTE Reductions'!AZ430, "")</f>
        <v/>
      </c>
      <c r="E427" s="167" t="str">
        <f>IF('2.Census &amp; Reference Benchmarks'!T430 = "", "",'2.Census &amp; Reference Benchmarks'!T430)</f>
        <v/>
      </c>
    </row>
    <row r="428" spans="1:5" x14ac:dyDescent="0.25">
      <c r="A428" s="51" t="str">
        <f>IF('2.Census &amp; Reference Benchmarks'!E431&lt;&gt;"",_xlfn.CONCAT('2.Census &amp; Reference Benchmarks'!E431," ",'2.Census &amp; Reference Benchmarks'!F431), "")</f>
        <v/>
      </c>
      <c r="B428" s="168" t="str">
        <f>IF('2.Census &amp; Reference Benchmarks'!D431 &lt;&gt; "", '2.Census &amp; Reference Benchmarks'!D431,"")</f>
        <v/>
      </c>
      <c r="C428" s="2">
        <f>IFERROR(MIN( 46154,IF(AND('5. Wage &amp; FTE Reductions'!S431 &lt;&gt; "",C427 &lt;&gt; ""),'5. Wage &amp; FTE Reductions'!S431, "")),"")</f>
        <v>0</v>
      </c>
      <c r="D428" s="4" t="str">
        <f>IF(AND('5. Wage &amp; FTE Reductions'!AZ431 &lt;&gt; "", D427 &lt;&gt; ""),'5. Wage &amp; FTE Reductions'!AZ431, "")</f>
        <v/>
      </c>
      <c r="E428" s="167" t="str">
        <f>IF('2.Census &amp; Reference Benchmarks'!T431 = "", "",'2.Census &amp; Reference Benchmarks'!T431)</f>
        <v/>
      </c>
    </row>
    <row r="429" spans="1:5" x14ac:dyDescent="0.25">
      <c r="A429" s="51" t="str">
        <f>IF('2.Census &amp; Reference Benchmarks'!E432&lt;&gt;"",_xlfn.CONCAT('2.Census &amp; Reference Benchmarks'!E432," ",'2.Census &amp; Reference Benchmarks'!F432), "")</f>
        <v/>
      </c>
      <c r="B429" s="168" t="str">
        <f>IF('2.Census &amp; Reference Benchmarks'!D432 &lt;&gt; "", '2.Census &amp; Reference Benchmarks'!D432,"")</f>
        <v/>
      </c>
      <c r="C429" s="2">
        <f>IFERROR(MIN( 46154,IF(AND('5. Wage &amp; FTE Reductions'!S432 &lt;&gt; "",C428 &lt;&gt; ""),'5. Wage &amp; FTE Reductions'!S432, "")),"")</f>
        <v>0</v>
      </c>
      <c r="D429" s="4" t="str">
        <f>IF(AND('5. Wage &amp; FTE Reductions'!AZ432 &lt;&gt; "", D428 &lt;&gt; ""),'5. Wage &amp; FTE Reductions'!AZ432, "")</f>
        <v/>
      </c>
      <c r="E429" s="167" t="str">
        <f>IF('2.Census &amp; Reference Benchmarks'!T432 = "", "",'2.Census &amp; Reference Benchmarks'!T432)</f>
        <v/>
      </c>
    </row>
    <row r="430" spans="1:5" x14ac:dyDescent="0.25">
      <c r="A430" s="51" t="str">
        <f>IF('2.Census &amp; Reference Benchmarks'!E433&lt;&gt;"",_xlfn.CONCAT('2.Census &amp; Reference Benchmarks'!E433," ",'2.Census &amp; Reference Benchmarks'!F433), "")</f>
        <v/>
      </c>
      <c r="B430" s="168" t="str">
        <f>IF('2.Census &amp; Reference Benchmarks'!D433 &lt;&gt; "", '2.Census &amp; Reference Benchmarks'!D433,"")</f>
        <v/>
      </c>
      <c r="C430" s="2">
        <f>IFERROR(MIN( 46154,IF(AND('5. Wage &amp; FTE Reductions'!S433 &lt;&gt; "",C429 &lt;&gt; ""),'5. Wage &amp; FTE Reductions'!S433, "")),"")</f>
        <v>0</v>
      </c>
      <c r="D430" s="4" t="str">
        <f>IF(AND('5. Wage &amp; FTE Reductions'!AZ433 &lt;&gt; "", D429 &lt;&gt; ""),'5. Wage &amp; FTE Reductions'!AZ433, "")</f>
        <v/>
      </c>
      <c r="E430" s="167" t="str">
        <f>IF('2.Census &amp; Reference Benchmarks'!T433 = "", "",'2.Census &amp; Reference Benchmarks'!T433)</f>
        <v/>
      </c>
    </row>
    <row r="431" spans="1:5" x14ac:dyDescent="0.25">
      <c r="A431" s="51" t="str">
        <f>IF('2.Census &amp; Reference Benchmarks'!E434&lt;&gt;"",_xlfn.CONCAT('2.Census &amp; Reference Benchmarks'!E434," ",'2.Census &amp; Reference Benchmarks'!F434), "")</f>
        <v/>
      </c>
      <c r="B431" s="168" t="str">
        <f>IF('2.Census &amp; Reference Benchmarks'!D434 &lt;&gt; "", '2.Census &amp; Reference Benchmarks'!D434,"")</f>
        <v/>
      </c>
      <c r="C431" s="2">
        <f>IFERROR(MIN( 46154,IF(AND('5. Wage &amp; FTE Reductions'!S434 &lt;&gt; "",C430 &lt;&gt; ""),'5. Wage &amp; FTE Reductions'!S434, "")),"")</f>
        <v>0</v>
      </c>
      <c r="D431" s="4" t="str">
        <f>IF(AND('5. Wage &amp; FTE Reductions'!AZ434 &lt;&gt; "", D430 &lt;&gt; ""),'5. Wage &amp; FTE Reductions'!AZ434, "")</f>
        <v/>
      </c>
      <c r="E431" s="167" t="str">
        <f>IF('2.Census &amp; Reference Benchmarks'!T434 = "", "",'2.Census &amp; Reference Benchmarks'!T434)</f>
        <v/>
      </c>
    </row>
    <row r="432" spans="1:5" x14ac:dyDescent="0.25">
      <c r="A432" s="51" t="str">
        <f>IF('2.Census &amp; Reference Benchmarks'!E435&lt;&gt;"",_xlfn.CONCAT('2.Census &amp; Reference Benchmarks'!E435," ",'2.Census &amp; Reference Benchmarks'!F435), "")</f>
        <v/>
      </c>
      <c r="B432" s="168" t="str">
        <f>IF('2.Census &amp; Reference Benchmarks'!D435 &lt;&gt; "", '2.Census &amp; Reference Benchmarks'!D435,"")</f>
        <v/>
      </c>
      <c r="C432" s="2">
        <f>IFERROR(MIN( 46154,IF(AND('5. Wage &amp; FTE Reductions'!S435 &lt;&gt; "",C431 &lt;&gt; ""),'5. Wage &amp; FTE Reductions'!S435, "")),"")</f>
        <v>0</v>
      </c>
      <c r="D432" s="4" t="str">
        <f>IF(AND('5. Wage &amp; FTE Reductions'!AZ435 &lt;&gt; "", D431 &lt;&gt; ""),'5. Wage &amp; FTE Reductions'!AZ435, "")</f>
        <v/>
      </c>
      <c r="E432" s="167" t="str">
        <f>IF('2.Census &amp; Reference Benchmarks'!T435 = "", "",'2.Census &amp; Reference Benchmarks'!T435)</f>
        <v/>
      </c>
    </row>
    <row r="433" spans="1:5" x14ac:dyDescent="0.25">
      <c r="A433" s="51" t="str">
        <f>IF('2.Census &amp; Reference Benchmarks'!E436&lt;&gt;"",_xlfn.CONCAT('2.Census &amp; Reference Benchmarks'!E436," ",'2.Census &amp; Reference Benchmarks'!F436), "")</f>
        <v/>
      </c>
      <c r="B433" s="168" t="str">
        <f>IF('2.Census &amp; Reference Benchmarks'!D436 &lt;&gt; "", '2.Census &amp; Reference Benchmarks'!D436,"")</f>
        <v/>
      </c>
      <c r="C433" s="2">
        <f>IFERROR(MIN( 46154,IF(AND('5. Wage &amp; FTE Reductions'!S436 &lt;&gt; "",C432 &lt;&gt; ""),'5. Wage &amp; FTE Reductions'!S436, "")),"")</f>
        <v>0</v>
      </c>
      <c r="D433" s="4" t="str">
        <f>IF(AND('5. Wage &amp; FTE Reductions'!AZ436 &lt;&gt; "", D432 &lt;&gt; ""),'5. Wage &amp; FTE Reductions'!AZ436, "")</f>
        <v/>
      </c>
      <c r="E433" s="167" t="str">
        <f>IF('2.Census &amp; Reference Benchmarks'!T436 = "", "",'2.Census &amp; Reference Benchmarks'!T436)</f>
        <v/>
      </c>
    </row>
    <row r="434" spans="1:5" x14ac:dyDescent="0.25">
      <c r="A434" s="51" t="str">
        <f>IF('2.Census &amp; Reference Benchmarks'!E437&lt;&gt;"",_xlfn.CONCAT('2.Census &amp; Reference Benchmarks'!E437," ",'2.Census &amp; Reference Benchmarks'!F437), "")</f>
        <v/>
      </c>
      <c r="B434" s="168" t="str">
        <f>IF('2.Census &amp; Reference Benchmarks'!D437 &lt;&gt; "", '2.Census &amp; Reference Benchmarks'!D437,"")</f>
        <v/>
      </c>
      <c r="C434" s="2">
        <f>IFERROR(MIN( 46154,IF(AND('5. Wage &amp; FTE Reductions'!S437 &lt;&gt; "",C433 &lt;&gt; ""),'5. Wage &amp; FTE Reductions'!S437, "")),"")</f>
        <v>0</v>
      </c>
      <c r="D434" s="4" t="str">
        <f>IF(AND('5. Wage &amp; FTE Reductions'!AZ437 &lt;&gt; "", D433 &lt;&gt; ""),'5. Wage &amp; FTE Reductions'!AZ437, "")</f>
        <v/>
      </c>
      <c r="E434" s="167" t="str">
        <f>IF('2.Census &amp; Reference Benchmarks'!T437 = "", "",'2.Census &amp; Reference Benchmarks'!T437)</f>
        <v/>
      </c>
    </row>
    <row r="435" spans="1:5" x14ac:dyDescent="0.25">
      <c r="A435" s="51" t="str">
        <f>IF('2.Census &amp; Reference Benchmarks'!E438&lt;&gt;"",_xlfn.CONCAT('2.Census &amp; Reference Benchmarks'!E438," ",'2.Census &amp; Reference Benchmarks'!F438), "")</f>
        <v/>
      </c>
      <c r="B435" s="168" t="str">
        <f>IF('2.Census &amp; Reference Benchmarks'!D438 &lt;&gt; "", '2.Census &amp; Reference Benchmarks'!D438,"")</f>
        <v/>
      </c>
      <c r="C435" s="2">
        <f>IFERROR(MIN( 46154,IF(AND('5. Wage &amp; FTE Reductions'!S438 &lt;&gt; "",C434 &lt;&gt; ""),'5. Wage &amp; FTE Reductions'!S438, "")),"")</f>
        <v>0</v>
      </c>
      <c r="D435" s="4" t="str">
        <f>IF(AND('5. Wage &amp; FTE Reductions'!AZ438 &lt;&gt; "", D434 &lt;&gt; ""),'5. Wage &amp; FTE Reductions'!AZ438, "")</f>
        <v/>
      </c>
      <c r="E435" s="167" t="str">
        <f>IF('2.Census &amp; Reference Benchmarks'!T438 = "", "",'2.Census &amp; Reference Benchmarks'!T438)</f>
        <v/>
      </c>
    </row>
    <row r="436" spans="1:5" x14ac:dyDescent="0.25">
      <c r="A436" s="51" t="str">
        <f>IF('2.Census &amp; Reference Benchmarks'!E439&lt;&gt;"",_xlfn.CONCAT('2.Census &amp; Reference Benchmarks'!E439," ",'2.Census &amp; Reference Benchmarks'!F439), "")</f>
        <v/>
      </c>
      <c r="B436" s="168" t="str">
        <f>IF('2.Census &amp; Reference Benchmarks'!D439 &lt;&gt; "", '2.Census &amp; Reference Benchmarks'!D439,"")</f>
        <v/>
      </c>
      <c r="C436" s="2">
        <f>IFERROR(MIN( 46154,IF(AND('5. Wage &amp; FTE Reductions'!S439 &lt;&gt; "",C435 &lt;&gt; ""),'5. Wage &amp; FTE Reductions'!S439, "")),"")</f>
        <v>0</v>
      </c>
      <c r="D436" s="4" t="str">
        <f>IF(AND('5. Wage &amp; FTE Reductions'!AZ439 &lt;&gt; "", D435 &lt;&gt; ""),'5. Wage &amp; FTE Reductions'!AZ439, "")</f>
        <v/>
      </c>
      <c r="E436" s="167" t="str">
        <f>IF('2.Census &amp; Reference Benchmarks'!T439 = "", "",'2.Census &amp; Reference Benchmarks'!T439)</f>
        <v/>
      </c>
    </row>
    <row r="437" spans="1:5" x14ac:dyDescent="0.25">
      <c r="A437" s="51" t="str">
        <f>IF('2.Census &amp; Reference Benchmarks'!E440&lt;&gt;"",_xlfn.CONCAT('2.Census &amp; Reference Benchmarks'!E440," ",'2.Census &amp; Reference Benchmarks'!F440), "")</f>
        <v/>
      </c>
      <c r="B437" s="168" t="str">
        <f>IF('2.Census &amp; Reference Benchmarks'!D440 &lt;&gt; "", '2.Census &amp; Reference Benchmarks'!D440,"")</f>
        <v/>
      </c>
      <c r="C437" s="2">
        <f>IFERROR(MIN( 46154,IF(AND('5. Wage &amp; FTE Reductions'!S440 &lt;&gt; "",C436 &lt;&gt; ""),'5. Wage &amp; FTE Reductions'!S440, "")),"")</f>
        <v>0</v>
      </c>
      <c r="D437" s="4" t="str">
        <f>IF(AND('5. Wage &amp; FTE Reductions'!AZ440 &lt;&gt; "", D436 &lt;&gt; ""),'5. Wage &amp; FTE Reductions'!AZ440, "")</f>
        <v/>
      </c>
      <c r="E437" s="167" t="str">
        <f>IF('2.Census &amp; Reference Benchmarks'!T440 = "", "",'2.Census &amp; Reference Benchmarks'!T440)</f>
        <v/>
      </c>
    </row>
    <row r="438" spans="1:5" x14ac:dyDescent="0.25">
      <c r="A438" s="51" t="str">
        <f>IF('2.Census &amp; Reference Benchmarks'!E441&lt;&gt;"",_xlfn.CONCAT('2.Census &amp; Reference Benchmarks'!E441," ",'2.Census &amp; Reference Benchmarks'!F441), "")</f>
        <v/>
      </c>
      <c r="B438" s="168" t="str">
        <f>IF('2.Census &amp; Reference Benchmarks'!D441 &lt;&gt; "", '2.Census &amp; Reference Benchmarks'!D441,"")</f>
        <v/>
      </c>
      <c r="C438" s="2">
        <f>IFERROR(MIN( 46154,IF(AND('5. Wage &amp; FTE Reductions'!S441 &lt;&gt; "",C437 &lt;&gt; ""),'5. Wage &amp; FTE Reductions'!S441, "")),"")</f>
        <v>0</v>
      </c>
      <c r="D438" s="4" t="str">
        <f>IF(AND('5. Wage &amp; FTE Reductions'!AZ441 &lt;&gt; "", D437 &lt;&gt; ""),'5. Wage &amp; FTE Reductions'!AZ441, "")</f>
        <v/>
      </c>
      <c r="E438" s="167" t="str">
        <f>IF('2.Census &amp; Reference Benchmarks'!T441 = "", "",'2.Census &amp; Reference Benchmarks'!T441)</f>
        <v/>
      </c>
    </row>
    <row r="439" spans="1:5" x14ac:dyDescent="0.25">
      <c r="A439" s="51" t="str">
        <f>IF('2.Census &amp; Reference Benchmarks'!E442&lt;&gt;"",_xlfn.CONCAT('2.Census &amp; Reference Benchmarks'!E442," ",'2.Census &amp; Reference Benchmarks'!F442), "")</f>
        <v/>
      </c>
      <c r="B439" s="168" t="str">
        <f>IF('2.Census &amp; Reference Benchmarks'!D442 &lt;&gt; "", '2.Census &amp; Reference Benchmarks'!D442,"")</f>
        <v/>
      </c>
      <c r="C439" s="2">
        <f>IFERROR(MIN( 46154,IF(AND('5. Wage &amp; FTE Reductions'!S442 &lt;&gt; "",C438 &lt;&gt; ""),'5. Wage &amp; FTE Reductions'!S442, "")),"")</f>
        <v>0</v>
      </c>
      <c r="D439" s="4" t="str">
        <f>IF(AND('5. Wage &amp; FTE Reductions'!AZ442 &lt;&gt; "", D438 &lt;&gt; ""),'5. Wage &amp; FTE Reductions'!AZ442, "")</f>
        <v/>
      </c>
      <c r="E439" s="167" t="str">
        <f>IF('2.Census &amp; Reference Benchmarks'!T442 = "", "",'2.Census &amp; Reference Benchmarks'!T442)</f>
        <v/>
      </c>
    </row>
    <row r="440" spans="1:5" x14ac:dyDescent="0.25">
      <c r="A440" s="51" t="str">
        <f>IF('2.Census &amp; Reference Benchmarks'!E443&lt;&gt;"",_xlfn.CONCAT('2.Census &amp; Reference Benchmarks'!E443," ",'2.Census &amp; Reference Benchmarks'!F443), "")</f>
        <v/>
      </c>
      <c r="B440" s="168" t="str">
        <f>IF('2.Census &amp; Reference Benchmarks'!D443 &lt;&gt; "", '2.Census &amp; Reference Benchmarks'!D443,"")</f>
        <v/>
      </c>
      <c r="C440" s="2">
        <f>IFERROR(MIN( 46154,IF(AND('5. Wage &amp; FTE Reductions'!S443 &lt;&gt; "",C439 &lt;&gt; ""),'5. Wage &amp; FTE Reductions'!S443, "")),"")</f>
        <v>0</v>
      </c>
      <c r="D440" s="4" t="str">
        <f>IF(AND('5. Wage &amp; FTE Reductions'!AZ443 &lt;&gt; "", D439 &lt;&gt; ""),'5. Wage &amp; FTE Reductions'!AZ443, "")</f>
        <v/>
      </c>
      <c r="E440" s="167" t="str">
        <f>IF('2.Census &amp; Reference Benchmarks'!T443 = "", "",'2.Census &amp; Reference Benchmarks'!T443)</f>
        <v/>
      </c>
    </row>
    <row r="441" spans="1:5" x14ac:dyDescent="0.25">
      <c r="A441" s="51" t="str">
        <f>IF('2.Census &amp; Reference Benchmarks'!E444&lt;&gt;"",_xlfn.CONCAT('2.Census &amp; Reference Benchmarks'!E444," ",'2.Census &amp; Reference Benchmarks'!F444), "")</f>
        <v/>
      </c>
      <c r="B441" s="168" t="str">
        <f>IF('2.Census &amp; Reference Benchmarks'!D444 &lt;&gt; "", '2.Census &amp; Reference Benchmarks'!D444,"")</f>
        <v/>
      </c>
      <c r="C441" s="2">
        <f>IFERROR(MIN( 46154,IF(AND('5. Wage &amp; FTE Reductions'!S444 &lt;&gt; "",C440 &lt;&gt; ""),'5. Wage &amp; FTE Reductions'!S444, "")),"")</f>
        <v>0</v>
      </c>
      <c r="D441" s="4" t="str">
        <f>IF(AND('5. Wage &amp; FTE Reductions'!AZ444 &lt;&gt; "", D440 &lt;&gt; ""),'5. Wage &amp; FTE Reductions'!AZ444, "")</f>
        <v/>
      </c>
      <c r="E441" s="167" t="str">
        <f>IF('2.Census &amp; Reference Benchmarks'!T444 = "", "",'2.Census &amp; Reference Benchmarks'!T444)</f>
        <v/>
      </c>
    </row>
    <row r="442" spans="1:5" x14ac:dyDescent="0.25">
      <c r="A442" s="51" t="str">
        <f>IF('2.Census &amp; Reference Benchmarks'!E445&lt;&gt;"",_xlfn.CONCAT('2.Census &amp; Reference Benchmarks'!E445," ",'2.Census &amp; Reference Benchmarks'!F445), "")</f>
        <v/>
      </c>
      <c r="B442" s="168" t="str">
        <f>IF('2.Census &amp; Reference Benchmarks'!D445 &lt;&gt; "", '2.Census &amp; Reference Benchmarks'!D445,"")</f>
        <v/>
      </c>
      <c r="C442" s="2">
        <f>IFERROR(MIN( 46154,IF(AND('5. Wage &amp; FTE Reductions'!S445 &lt;&gt; "",C441 &lt;&gt; ""),'5. Wage &amp; FTE Reductions'!S445, "")),"")</f>
        <v>0</v>
      </c>
      <c r="D442" s="4" t="str">
        <f>IF(AND('5. Wage &amp; FTE Reductions'!AZ445 &lt;&gt; "", D441 &lt;&gt; ""),'5. Wage &amp; FTE Reductions'!AZ445, "")</f>
        <v/>
      </c>
      <c r="E442" s="167" t="str">
        <f>IF('2.Census &amp; Reference Benchmarks'!T445 = "", "",'2.Census &amp; Reference Benchmarks'!T445)</f>
        <v/>
      </c>
    </row>
    <row r="443" spans="1:5" x14ac:dyDescent="0.25">
      <c r="A443" s="51" t="str">
        <f>IF('2.Census &amp; Reference Benchmarks'!E446&lt;&gt;"",_xlfn.CONCAT('2.Census &amp; Reference Benchmarks'!E446," ",'2.Census &amp; Reference Benchmarks'!F446), "")</f>
        <v/>
      </c>
      <c r="B443" s="168" t="str">
        <f>IF('2.Census &amp; Reference Benchmarks'!D446 &lt;&gt; "", '2.Census &amp; Reference Benchmarks'!D446,"")</f>
        <v/>
      </c>
      <c r="C443" s="2">
        <f>IFERROR(MIN( 46154,IF(AND('5. Wage &amp; FTE Reductions'!S446 &lt;&gt; "",C442 &lt;&gt; ""),'5. Wage &amp; FTE Reductions'!S446, "")),"")</f>
        <v>0</v>
      </c>
      <c r="D443" s="4" t="str">
        <f>IF(AND('5. Wage &amp; FTE Reductions'!AZ446 &lt;&gt; "", D442 &lt;&gt; ""),'5. Wage &amp; FTE Reductions'!AZ446, "")</f>
        <v/>
      </c>
      <c r="E443" s="167" t="str">
        <f>IF('2.Census &amp; Reference Benchmarks'!T446 = "", "",'2.Census &amp; Reference Benchmarks'!T446)</f>
        <v/>
      </c>
    </row>
    <row r="444" spans="1:5" x14ac:dyDescent="0.25">
      <c r="A444" s="51" t="str">
        <f>IF('2.Census &amp; Reference Benchmarks'!E447&lt;&gt;"",_xlfn.CONCAT('2.Census &amp; Reference Benchmarks'!E447," ",'2.Census &amp; Reference Benchmarks'!F447), "")</f>
        <v/>
      </c>
      <c r="B444" s="168" t="str">
        <f>IF('2.Census &amp; Reference Benchmarks'!D447 &lt;&gt; "", '2.Census &amp; Reference Benchmarks'!D447,"")</f>
        <v/>
      </c>
      <c r="C444" s="2">
        <f>IFERROR(MIN( 46154,IF(AND('5. Wage &amp; FTE Reductions'!S447 &lt;&gt; "",C443 &lt;&gt; ""),'5. Wage &amp; FTE Reductions'!S447, "")),"")</f>
        <v>0</v>
      </c>
      <c r="D444" s="4" t="str">
        <f>IF(AND('5. Wage &amp; FTE Reductions'!AZ447 &lt;&gt; "", D443 &lt;&gt; ""),'5. Wage &amp; FTE Reductions'!AZ447, "")</f>
        <v/>
      </c>
      <c r="E444" s="167" t="str">
        <f>IF('2.Census &amp; Reference Benchmarks'!T447 = "", "",'2.Census &amp; Reference Benchmarks'!T447)</f>
        <v/>
      </c>
    </row>
    <row r="445" spans="1:5" x14ac:dyDescent="0.25">
      <c r="A445" s="51" t="str">
        <f>IF('2.Census &amp; Reference Benchmarks'!E448&lt;&gt;"",_xlfn.CONCAT('2.Census &amp; Reference Benchmarks'!E448," ",'2.Census &amp; Reference Benchmarks'!F448), "")</f>
        <v/>
      </c>
      <c r="B445" s="168" t="str">
        <f>IF('2.Census &amp; Reference Benchmarks'!D448 &lt;&gt; "", '2.Census &amp; Reference Benchmarks'!D448,"")</f>
        <v/>
      </c>
      <c r="C445" s="2">
        <f>IFERROR(MIN( 46154,IF(AND('5. Wage &amp; FTE Reductions'!S448 &lt;&gt; "",C444 &lt;&gt; ""),'5. Wage &amp; FTE Reductions'!S448, "")),"")</f>
        <v>0</v>
      </c>
      <c r="D445" s="4" t="str">
        <f>IF(AND('5. Wage &amp; FTE Reductions'!AZ448 &lt;&gt; "", D444 &lt;&gt; ""),'5. Wage &amp; FTE Reductions'!AZ448, "")</f>
        <v/>
      </c>
      <c r="E445" s="167" t="str">
        <f>IF('2.Census &amp; Reference Benchmarks'!T448 = "", "",'2.Census &amp; Reference Benchmarks'!T448)</f>
        <v/>
      </c>
    </row>
    <row r="446" spans="1:5" x14ac:dyDescent="0.25">
      <c r="A446" s="51" t="str">
        <f>IF('2.Census &amp; Reference Benchmarks'!E449&lt;&gt;"",_xlfn.CONCAT('2.Census &amp; Reference Benchmarks'!E449," ",'2.Census &amp; Reference Benchmarks'!F449), "")</f>
        <v/>
      </c>
      <c r="B446" s="168" t="str">
        <f>IF('2.Census &amp; Reference Benchmarks'!D449 &lt;&gt; "", '2.Census &amp; Reference Benchmarks'!D449,"")</f>
        <v/>
      </c>
      <c r="C446" s="2">
        <f>IFERROR(MIN( 46154,IF(AND('5. Wage &amp; FTE Reductions'!S449 &lt;&gt; "",C445 &lt;&gt; ""),'5. Wage &amp; FTE Reductions'!S449, "")),"")</f>
        <v>0</v>
      </c>
      <c r="D446" s="4" t="str">
        <f>IF(AND('5. Wage &amp; FTE Reductions'!AZ449 &lt;&gt; "", D445 &lt;&gt; ""),'5. Wage &amp; FTE Reductions'!AZ449, "")</f>
        <v/>
      </c>
      <c r="E446" s="167" t="str">
        <f>IF('2.Census &amp; Reference Benchmarks'!T449 = "", "",'2.Census &amp; Reference Benchmarks'!T449)</f>
        <v/>
      </c>
    </row>
    <row r="447" spans="1:5" x14ac:dyDescent="0.25">
      <c r="A447" s="51" t="str">
        <f>IF('2.Census &amp; Reference Benchmarks'!E450&lt;&gt;"",_xlfn.CONCAT('2.Census &amp; Reference Benchmarks'!E450," ",'2.Census &amp; Reference Benchmarks'!F450), "")</f>
        <v/>
      </c>
      <c r="B447" s="168" t="str">
        <f>IF('2.Census &amp; Reference Benchmarks'!D450 &lt;&gt; "", '2.Census &amp; Reference Benchmarks'!D450,"")</f>
        <v/>
      </c>
      <c r="C447" s="2">
        <f>IFERROR(MIN( 46154,IF(AND('5. Wage &amp; FTE Reductions'!S450 &lt;&gt; "",C446 &lt;&gt; ""),'5. Wage &amp; FTE Reductions'!S450, "")),"")</f>
        <v>0</v>
      </c>
      <c r="D447" s="4" t="str">
        <f>IF(AND('5. Wage &amp; FTE Reductions'!AZ450 &lt;&gt; "", D446 &lt;&gt; ""),'5. Wage &amp; FTE Reductions'!AZ450, "")</f>
        <v/>
      </c>
      <c r="E447" s="167" t="str">
        <f>IF('2.Census &amp; Reference Benchmarks'!T450 = "", "",'2.Census &amp; Reference Benchmarks'!T450)</f>
        <v/>
      </c>
    </row>
    <row r="448" spans="1:5" x14ac:dyDescent="0.25">
      <c r="A448" s="51" t="str">
        <f>IF('2.Census &amp; Reference Benchmarks'!E451&lt;&gt;"",_xlfn.CONCAT('2.Census &amp; Reference Benchmarks'!E451," ",'2.Census &amp; Reference Benchmarks'!F451), "")</f>
        <v/>
      </c>
      <c r="B448" s="168" t="str">
        <f>IF('2.Census &amp; Reference Benchmarks'!D451 &lt;&gt; "", '2.Census &amp; Reference Benchmarks'!D451,"")</f>
        <v/>
      </c>
      <c r="C448" s="2">
        <f>IFERROR(MIN( 46154,IF(AND('5. Wage &amp; FTE Reductions'!S451 &lt;&gt; "",C447 &lt;&gt; ""),'5. Wage &amp; FTE Reductions'!S451, "")),"")</f>
        <v>0</v>
      </c>
      <c r="D448" s="4" t="str">
        <f>IF(AND('5. Wage &amp; FTE Reductions'!AZ451 &lt;&gt; "", D447 &lt;&gt; ""),'5. Wage &amp; FTE Reductions'!AZ451, "")</f>
        <v/>
      </c>
      <c r="E448" s="167" t="str">
        <f>IF('2.Census &amp; Reference Benchmarks'!T451 = "", "",'2.Census &amp; Reference Benchmarks'!T451)</f>
        <v/>
      </c>
    </row>
    <row r="449" spans="1:5" x14ac:dyDescent="0.25">
      <c r="A449" s="51" t="str">
        <f>IF('2.Census &amp; Reference Benchmarks'!E452&lt;&gt;"",_xlfn.CONCAT('2.Census &amp; Reference Benchmarks'!E452," ",'2.Census &amp; Reference Benchmarks'!F452), "")</f>
        <v/>
      </c>
      <c r="B449" s="168" t="str">
        <f>IF('2.Census &amp; Reference Benchmarks'!D452 &lt;&gt; "", '2.Census &amp; Reference Benchmarks'!D452,"")</f>
        <v/>
      </c>
      <c r="C449" s="2">
        <f>IFERROR(MIN( 46154,IF(AND('5. Wage &amp; FTE Reductions'!S452 &lt;&gt; "",C448 &lt;&gt; ""),'5. Wage &amp; FTE Reductions'!S452, "")),"")</f>
        <v>0</v>
      </c>
      <c r="D449" s="4" t="str">
        <f>IF(AND('5. Wage &amp; FTE Reductions'!AZ452 &lt;&gt; "", D448 &lt;&gt; ""),'5. Wage &amp; FTE Reductions'!AZ452, "")</f>
        <v/>
      </c>
      <c r="E449" s="167" t="str">
        <f>IF('2.Census &amp; Reference Benchmarks'!T452 = "", "",'2.Census &amp; Reference Benchmarks'!T452)</f>
        <v/>
      </c>
    </row>
    <row r="450" spans="1:5" x14ac:dyDescent="0.25">
      <c r="A450" s="51" t="str">
        <f>IF('2.Census &amp; Reference Benchmarks'!E453&lt;&gt;"",_xlfn.CONCAT('2.Census &amp; Reference Benchmarks'!E453," ",'2.Census &amp; Reference Benchmarks'!F453), "")</f>
        <v/>
      </c>
      <c r="B450" s="168" t="str">
        <f>IF('2.Census &amp; Reference Benchmarks'!D453 &lt;&gt; "", '2.Census &amp; Reference Benchmarks'!D453,"")</f>
        <v/>
      </c>
      <c r="C450" s="2">
        <f>IFERROR(MIN( 46154,IF(AND('5. Wage &amp; FTE Reductions'!S453 &lt;&gt; "",C449 &lt;&gt; ""),'5. Wage &amp; FTE Reductions'!S453, "")),"")</f>
        <v>0</v>
      </c>
      <c r="D450" s="4" t="str">
        <f>IF(AND('5. Wage &amp; FTE Reductions'!AZ453 &lt;&gt; "", D449 &lt;&gt; ""),'5. Wage &amp; FTE Reductions'!AZ453, "")</f>
        <v/>
      </c>
      <c r="E450" s="167" t="str">
        <f>IF('2.Census &amp; Reference Benchmarks'!T453 = "", "",'2.Census &amp; Reference Benchmarks'!T453)</f>
        <v/>
      </c>
    </row>
    <row r="451" spans="1:5" x14ac:dyDescent="0.25">
      <c r="A451" s="51" t="str">
        <f>IF('2.Census &amp; Reference Benchmarks'!E454&lt;&gt;"",_xlfn.CONCAT('2.Census &amp; Reference Benchmarks'!E454," ",'2.Census &amp; Reference Benchmarks'!F454), "")</f>
        <v/>
      </c>
      <c r="B451" s="168" t="str">
        <f>IF('2.Census &amp; Reference Benchmarks'!D454 &lt;&gt; "", '2.Census &amp; Reference Benchmarks'!D454,"")</f>
        <v/>
      </c>
      <c r="C451" s="2">
        <f>IFERROR(MIN( 46154,IF(AND('5. Wage &amp; FTE Reductions'!S454 &lt;&gt; "",C450 &lt;&gt; ""),'5. Wage &amp; FTE Reductions'!S454, "")),"")</f>
        <v>0</v>
      </c>
      <c r="D451" s="4" t="str">
        <f>IF(AND('5. Wage &amp; FTE Reductions'!AZ454 &lt;&gt; "", D450 &lt;&gt; ""),'5. Wage &amp; FTE Reductions'!AZ454, "")</f>
        <v/>
      </c>
      <c r="E451" s="167" t="str">
        <f>IF('2.Census &amp; Reference Benchmarks'!T454 = "", "",'2.Census &amp; Reference Benchmarks'!T454)</f>
        <v/>
      </c>
    </row>
    <row r="452" spans="1:5" x14ac:dyDescent="0.25">
      <c r="A452" s="51" t="str">
        <f>IF('2.Census &amp; Reference Benchmarks'!E455&lt;&gt;"",_xlfn.CONCAT('2.Census &amp; Reference Benchmarks'!E455," ",'2.Census &amp; Reference Benchmarks'!F455), "")</f>
        <v/>
      </c>
      <c r="B452" s="168" t="str">
        <f>IF('2.Census &amp; Reference Benchmarks'!D455 &lt;&gt; "", '2.Census &amp; Reference Benchmarks'!D455,"")</f>
        <v/>
      </c>
      <c r="C452" s="2">
        <f>IFERROR(MIN( 46154,IF(AND('5. Wage &amp; FTE Reductions'!S455 &lt;&gt; "",C451 &lt;&gt; ""),'5. Wage &amp; FTE Reductions'!S455, "")),"")</f>
        <v>0</v>
      </c>
      <c r="D452" s="4" t="str">
        <f>IF(AND('5. Wage &amp; FTE Reductions'!AZ455 &lt;&gt; "", D451 &lt;&gt; ""),'5. Wage &amp; FTE Reductions'!AZ455, "")</f>
        <v/>
      </c>
      <c r="E452" s="167" t="str">
        <f>IF('2.Census &amp; Reference Benchmarks'!T455 = "", "",'2.Census &amp; Reference Benchmarks'!T455)</f>
        <v/>
      </c>
    </row>
    <row r="453" spans="1:5" x14ac:dyDescent="0.25">
      <c r="A453" s="51" t="str">
        <f>IF('2.Census &amp; Reference Benchmarks'!E456&lt;&gt;"",_xlfn.CONCAT('2.Census &amp; Reference Benchmarks'!E456," ",'2.Census &amp; Reference Benchmarks'!F456), "")</f>
        <v/>
      </c>
      <c r="B453" s="168" t="str">
        <f>IF('2.Census &amp; Reference Benchmarks'!D456 &lt;&gt; "", '2.Census &amp; Reference Benchmarks'!D456,"")</f>
        <v/>
      </c>
      <c r="C453" s="2">
        <f>IFERROR(MIN( 46154,IF(AND('5. Wage &amp; FTE Reductions'!S456 &lt;&gt; "",C452 &lt;&gt; ""),'5. Wage &amp; FTE Reductions'!S456, "")),"")</f>
        <v>0</v>
      </c>
      <c r="D453" s="4" t="str">
        <f>IF(AND('5. Wage &amp; FTE Reductions'!AZ456 &lt;&gt; "", D452 &lt;&gt; ""),'5. Wage &amp; FTE Reductions'!AZ456, "")</f>
        <v/>
      </c>
      <c r="E453" s="167" t="str">
        <f>IF('2.Census &amp; Reference Benchmarks'!T456 = "", "",'2.Census &amp; Reference Benchmarks'!T456)</f>
        <v/>
      </c>
    </row>
    <row r="454" spans="1:5" x14ac:dyDescent="0.25">
      <c r="A454" s="51" t="str">
        <f>IF('2.Census &amp; Reference Benchmarks'!E457&lt;&gt;"",_xlfn.CONCAT('2.Census &amp; Reference Benchmarks'!E457," ",'2.Census &amp; Reference Benchmarks'!F457), "")</f>
        <v/>
      </c>
      <c r="B454" s="168" t="str">
        <f>IF('2.Census &amp; Reference Benchmarks'!D457 &lt;&gt; "", '2.Census &amp; Reference Benchmarks'!D457,"")</f>
        <v/>
      </c>
      <c r="C454" s="2">
        <f>IFERROR(MIN( 46154,IF(AND('5. Wage &amp; FTE Reductions'!S457 &lt;&gt; "",C453 &lt;&gt; ""),'5. Wage &amp; FTE Reductions'!S457, "")),"")</f>
        <v>0</v>
      </c>
      <c r="D454" s="4" t="str">
        <f>IF(AND('5. Wage &amp; FTE Reductions'!AZ457 &lt;&gt; "", D453 &lt;&gt; ""),'5. Wage &amp; FTE Reductions'!AZ457, "")</f>
        <v/>
      </c>
      <c r="E454" s="167" t="str">
        <f>IF('2.Census &amp; Reference Benchmarks'!T457 = "", "",'2.Census &amp; Reference Benchmarks'!T457)</f>
        <v/>
      </c>
    </row>
    <row r="455" spans="1:5" x14ac:dyDescent="0.25">
      <c r="A455" s="51" t="str">
        <f>IF('2.Census &amp; Reference Benchmarks'!E458&lt;&gt;"",_xlfn.CONCAT('2.Census &amp; Reference Benchmarks'!E458," ",'2.Census &amp; Reference Benchmarks'!F458), "")</f>
        <v/>
      </c>
      <c r="B455" s="168" t="str">
        <f>IF('2.Census &amp; Reference Benchmarks'!D458 &lt;&gt; "", '2.Census &amp; Reference Benchmarks'!D458,"")</f>
        <v/>
      </c>
      <c r="C455" s="2">
        <f>IFERROR(MIN( 46154,IF(AND('5. Wage &amp; FTE Reductions'!S458 &lt;&gt; "",C454 &lt;&gt; ""),'5. Wage &amp; FTE Reductions'!S458, "")),"")</f>
        <v>0</v>
      </c>
      <c r="D455" s="4" t="str">
        <f>IF(AND('5. Wage &amp; FTE Reductions'!AZ458 &lt;&gt; "", D454 &lt;&gt; ""),'5. Wage &amp; FTE Reductions'!AZ458, "")</f>
        <v/>
      </c>
      <c r="E455" s="167" t="str">
        <f>IF('2.Census &amp; Reference Benchmarks'!T458 = "", "",'2.Census &amp; Reference Benchmarks'!T458)</f>
        <v/>
      </c>
    </row>
    <row r="456" spans="1:5" x14ac:dyDescent="0.25">
      <c r="A456" s="51" t="str">
        <f>IF('2.Census &amp; Reference Benchmarks'!E459&lt;&gt;"",_xlfn.CONCAT('2.Census &amp; Reference Benchmarks'!E459," ",'2.Census &amp; Reference Benchmarks'!F459), "")</f>
        <v/>
      </c>
      <c r="B456" s="168" t="str">
        <f>IF('2.Census &amp; Reference Benchmarks'!D459 &lt;&gt; "", '2.Census &amp; Reference Benchmarks'!D459,"")</f>
        <v/>
      </c>
      <c r="C456" s="2">
        <f>IFERROR(MIN( 46154,IF(AND('5. Wage &amp; FTE Reductions'!S459 &lt;&gt; "",C455 &lt;&gt; ""),'5. Wage &amp; FTE Reductions'!S459, "")),"")</f>
        <v>0</v>
      </c>
      <c r="D456" s="4" t="str">
        <f>IF(AND('5. Wage &amp; FTE Reductions'!AZ459 &lt;&gt; "", D455 &lt;&gt; ""),'5. Wage &amp; FTE Reductions'!AZ459, "")</f>
        <v/>
      </c>
      <c r="E456" s="167" t="str">
        <f>IF('2.Census &amp; Reference Benchmarks'!T459 = "", "",'2.Census &amp; Reference Benchmarks'!T459)</f>
        <v/>
      </c>
    </row>
    <row r="457" spans="1:5" x14ac:dyDescent="0.25">
      <c r="A457" s="51" t="str">
        <f>IF('2.Census &amp; Reference Benchmarks'!E460&lt;&gt;"",_xlfn.CONCAT('2.Census &amp; Reference Benchmarks'!E460," ",'2.Census &amp; Reference Benchmarks'!F460), "")</f>
        <v/>
      </c>
      <c r="B457" s="168" t="str">
        <f>IF('2.Census &amp; Reference Benchmarks'!D460 &lt;&gt; "", '2.Census &amp; Reference Benchmarks'!D460,"")</f>
        <v/>
      </c>
      <c r="C457" s="2">
        <f>IFERROR(MIN( 46154,IF(AND('5. Wage &amp; FTE Reductions'!S460 &lt;&gt; "",C456 &lt;&gt; ""),'5. Wage &amp; FTE Reductions'!S460, "")),"")</f>
        <v>0</v>
      </c>
      <c r="D457" s="4" t="str">
        <f>IF(AND('5. Wage &amp; FTE Reductions'!AZ460 &lt;&gt; "", D456 &lt;&gt; ""),'5. Wage &amp; FTE Reductions'!AZ460, "")</f>
        <v/>
      </c>
      <c r="E457" s="167" t="str">
        <f>IF('2.Census &amp; Reference Benchmarks'!T460 = "", "",'2.Census &amp; Reference Benchmarks'!T460)</f>
        <v/>
      </c>
    </row>
    <row r="458" spans="1:5" x14ac:dyDescent="0.25">
      <c r="A458" s="51" t="str">
        <f>IF('2.Census &amp; Reference Benchmarks'!E461&lt;&gt;"",_xlfn.CONCAT('2.Census &amp; Reference Benchmarks'!E461," ",'2.Census &amp; Reference Benchmarks'!F461), "")</f>
        <v/>
      </c>
      <c r="B458" s="168" t="str">
        <f>IF('2.Census &amp; Reference Benchmarks'!D461 &lt;&gt; "", '2.Census &amp; Reference Benchmarks'!D461,"")</f>
        <v/>
      </c>
      <c r="C458" s="2">
        <f>IFERROR(MIN( 46154,IF(AND('5. Wage &amp; FTE Reductions'!S461 &lt;&gt; "",C457 &lt;&gt; ""),'5. Wage &amp; FTE Reductions'!S461, "")),"")</f>
        <v>0</v>
      </c>
      <c r="D458" s="4" t="str">
        <f>IF(AND('5. Wage &amp; FTE Reductions'!AZ461 &lt;&gt; "", D457 &lt;&gt; ""),'5. Wage &amp; FTE Reductions'!AZ461, "")</f>
        <v/>
      </c>
      <c r="E458" s="167" t="str">
        <f>IF('2.Census &amp; Reference Benchmarks'!T461 = "", "",'2.Census &amp; Reference Benchmarks'!T461)</f>
        <v/>
      </c>
    </row>
    <row r="459" spans="1:5" x14ac:dyDescent="0.25">
      <c r="A459" s="51" t="str">
        <f>IF('2.Census &amp; Reference Benchmarks'!E462&lt;&gt;"",_xlfn.CONCAT('2.Census &amp; Reference Benchmarks'!E462," ",'2.Census &amp; Reference Benchmarks'!F462), "")</f>
        <v/>
      </c>
      <c r="B459" s="168" t="str">
        <f>IF('2.Census &amp; Reference Benchmarks'!D462 &lt;&gt; "", '2.Census &amp; Reference Benchmarks'!D462,"")</f>
        <v/>
      </c>
      <c r="C459" s="2">
        <f>IFERROR(MIN( 46154,IF(AND('5. Wage &amp; FTE Reductions'!S462 &lt;&gt; "",C458 &lt;&gt; ""),'5. Wage &amp; FTE Reductions'!S462, "")),"")</f>
        <v>0</v>
      </c>
      <c r="D459" s="4" t="str">
        <f>IF(AND('5. Wage &amp; FTE Reductions'!AZ462 &lt;&gt; "", D458 &lt;&gt; ""),'5. Wage &amp; FTE Reductions'!AZ462, "")</f>
        <v/>
      </c>
      <c r="E459" s="167" t="str">
        <f>IF('2.Census &amp; Reference Benchmarks'!T462 = "", "",'2.Census &amp; Reference Benchmarks'!T462)</f>
        <v/>
      </c>
    </row>
    <row r="460" spans="1:5" x14ac:dyDescent="0.25">
      <c r="A460" s="51" t="str">
        <f>IF('2.Census &amp; Reference Benchmarks'!E463&lt;&gt;"",_xlfn.CONCAT('2.Census &amp; Reference Benchmarks'!E463," ",'2.Census &amp; Reference Benchmarks'!F463), "")</f>
        <v/>
      </c>
      <c r="B460" s="168" t="str">
        <f>IF('2.Census &amp; Reference Benchmarks'!D463 &lt;&gt; "", '2.Census &amp; Reference Benchmarks'!D463,"")</f>
        <v/>
      </c>
      <c r="C460" s="2">
        <f>IFERROR(MIN( 46154,IF(AND('5. Wage &amp; FTE Reductions'!S463 &lt;&gt; "",C459 &lt;&gt; ""),'5. Wage &amp; FTE Reductions'!S463, "")),"")</f>
        <v>0</v>
      </c>
      <c r="D460" s="4" t="str">
        <f>IF(AND('5. Wage &amp; FTE Reductions'!AZ463 &lt;&gt; "", D459 &lt;&gt; ""),'5. Wage &amp; FTE Reductions'!AZ463, "")</f>
        <v/>
      </c>
      <c r="E460" s="167" t="str">
        <f>IF('2.Census &amp; Reference Benchmarks'!T463 = "", "",'2.Census &amp; Reference Benchmarks'!T463)</f>
        <v/>
      </c>
    </row>
    <row r="461" spans="1:5" x14ac:dyDescent="0.25">
      <c r="A461" s="51" t="str">
        <f>IF('2.Census &amp; Reference Benchmarks'!E464&lt;&gt;"",_xlfn.CONCAT('2.Census &amp; Reference Benchmarks'!E464," ",'2.Census &amp; Reference Benchmarks'!F464), "")</f>
        <v/>
      </c>
      <c r="B461" s="168" t="str">
        <f>IF('2.Census &amp; Reference Benchmarks'!D464 &lt;&gt; "", '2.Census &amp; Reference Benchmarks'!D464,"")</f>
        <v/>
      </c>
      <c r="C461" s="2">
        <f>IFERROR(MIN( 46154,IF(AND('5. Wage &amp; FTE Reductions'!S464 &lt;&gt; "",C460 &lt;&gt; ""),'5. Wage &amp; FTE Reductions'!S464, "")),"")</f>
        <v>0</v>
      </c>
      <c r="D461" s="4" t="str">
        <f>IF(AND('5. Wage &amp; FTE Reductions'!AZ464 &lt;&gt; "", D460 &lt;&gt; ""),'5. Wage &amp; FTE Reductions'!AZ464, "")</f>
        <v/>
      </c>
      <c r="E461" s="167" t="str">
        <f>IF('2.Census &amp; Reference Benchmarks'!T464 = "", "",'2.Census &amp; Reference Benchmarks'!T464)</f>
        <v/>
      </c>
    </row>
    <row r="462" spans="1:5" x14ac:dyDescent="0.25">
      <c r="A462" s="51" t="str">
        <f>IF('2.Census &amp; Reference Benchmarks'!E465&lt;&gt;"",_xlfn.CONCAT('2.Census &amp; Reference Benchmarks'!E465," ",'2.Census &amp; Reference Benchmarks'!F465), "")</f>
        <v/>
      </c>
      <c r="B462" s="168" t="str">
        <f>IF('2.Census &amp; Reference Benchmarks'!D465 &lt;&gt; "", '2.Census &amp; Reference Benchmarks'!D465,"")</f>
        <v/>
      </c>
      <c r="C462" s="2">
        <f>IFERROR(MIN( 46154,IF(AND('5. Wage &amp; FTE Reductions'!S465 &lt;&gt; "",C461 &lt;&gt; ""),'5. Wage &amp; FTE Reductions'!S465, "")),"")</f>
        <v>0</v>
      </c>
      <c r="D462" s="4" t="str">
        <f>IF(AND('5. Wage &amp; FTE Reductions'!AZ465 &lt;&gt; "", D461 &lt;&gt; ""),'5. Wage &amp; FTE Reductions'!AZ465, "")</f>
        <v/>
      </c>
      <c r="E462" s="167" t="str">
        <f>IF('2.Census &amp; Reference Benchmarks'!T465 = "", "",'2.Census &amp; Reference Benchmarks'!T465)</f>
        <v/>
      </c>
    </row>
    <row r="463" spans="1:5" x14ac:dyDescent="0.25">
      <c r="A463" s="51" t="str">
        <f>IF('2.Census &amp; Reference Benchmarks'!E466&lt;&gt;"",_xlfn.CONCAT('2.Census &amp; Reference Benchmarks'!E466," ",'2.Census &amp; Reference Benchmarks'!F466), "")</f>
        <v/>
      </c>
      <c r="B463" s="168" t="str">
        <f>IF('2.Census &amp; Reference Benchmarks'!D466 &lt;&gt; "", '2.Census &amp; Reference Benchmarks'!D466,"")</f>
        <v/>
      </c>
      <c r="C463" s="2">
        <f>IFERROR(MIN( 46154,IF(AND('5. Wage &amp; FTE Reductions'!S466 &lt;&gt; "",C462 &lt;&gt; ""),'5. Wage &amp; FTE Reductions'!S466, "")),"")</f>
        <v>0</v>
      </c>
      <c r="D463" s="4" t="str">
        <f>IF(AND('5. Wage &amp; FTE Reductions'!AZ466 &lt;&gt; "", D462 &lt;&gt; ""),'5. Wage &amp; FTE Reductions'!AZ466, "")</f>
        <v/>
      </c>
      <c r="E463" s="167" t="str">
        <f>IF('2.Census &amp; Reference Benchmarks'!T466 = "", "",'2.Census &amp; Reference Benchmarks'!T466)</f>
        <v/>
      </c>
    </row>
    <row r="464" spans="1:5" x14ac:dyDescent="0.25">
      <c r="A464" s="51" t="str">
        <f>IF('2.Census &amp; Reference Benchmarks'!E467&lt;&gt;"",_xlfn.CONCAT('2.Census &amp; Reference Benchmarks'!E467," ",'2.Census &amp; Reference Benchmarks'!F467), "")</f>
        <v/>
      </c>
      <c r="B464" s="168" t="str">
        <f>IF('2.Census &amp; Reference Benchmarks'!D467 &lt;&gt; "", '2.Census &amp; Reference Benchmarks'!D467,"")</f>
        <v/>
      </c>
      <c r="C464" s="2">
        <f>IFERROR(MIN( 46154,IF(AND('5. Wage &amp; FTE Reductions'!S467 &lt;&gt; "",C463 &lt;&gt; ""),'5. Wage &amp; FTE Reductions'!S467, "")),"")</f>
        <v>0</v>
      </c>
      <c r="D464" s="4" t="str">
        <f>IF(AND('5. Wage &amp; FTE Reductions'!AZ467 &lt;&gt; "", D463 &lt;&gt; ""),'5. Wage &amp; FTE Reductions'!AZ467, "")</f>
        <v/>
      </c>
      <c r="E464" s="167" t="str">
        <f>IF('2.Census &amp; Reference Benchmarks'!T467 = "", "",'2.Census &amp; Reference Benchmarks'!T467)</f>
        <v/>
      </c>
    </row>
    <row r="465" spans="1:5" x14ac:dyDescent="0.25">
      <c r="A465" s="51" t="str">
        <f>IF('2.Census &amp; Reference Benchmarks'!E468&lt;&gt;"",_xlfn.CONCAT('2.Census &amp; Reference Benchmarks'!E468," ",'2.Census &amp; Reference Benchmarks'!F468), "")</f>
        <v/>
      </c>
      <c r="B465" s="168" t="str">
        <f>IF('2.Census &amp; Reference Benchmarks'!D468 &lt;&gt; "", '2.Census &amp; Reference Benchmarks'!D468,"")</f>
        <v/>
      </c>
      <c r="C465" s="2">
        <f>IFERROR(MIN( 46154,IF(AND('5. Wage &amp; FTE Reductions'!S468 &lt;&gt; "",C464 &lt;&gt; ""),'5. Wage &amp; FTE Reductions'!S468, "")),"")</f>
        <v>0</v>
      </c>
      <c r="D465" s="4" t="str">
        <f>IF(AND('5. Wage &amp; FTE Reductions'!AZ468 &lt;&gt; "", D464 &lt;&gt; ""),'5. Wage &amp; FTE Reductions'!AZ468, "")</f>
        <v/>
      </c>
      <c r="E465" s="167" t="str">
        <f>IF('2.Census &amp; Reference Benchmarks'!T468 = "", "",'2.Census &amp; Reference Benchmarks'!T468)</f>
        <v/>
      </c>
    </row>
    <row r="466" spans="1:5" x14ac:dyDescent="0.25">
      <c r="A466" s="51" t="str">
        <f>IF('2.Census &amp; Reference Benchmarks'!E469&lt;&gt;"",_xlfn.CONCAT('2.Census &amp; Reference Benchmarks'!E469," ",'2.Census &amp; Reference Benchmarks'!F469), "")</f>
        <v/>
      </c>
      <c r="B466" s="168" t="str">
        <f>IF('2.Census &amp; Reference Benchmarks'!D469 &lt;&gt; "", '2.Census &amp; Reference Benchmarks'!D469,"")</f>
        <v/>
      </c>
      <c r="C466" s="2">
        <f>IFERROR(MIN( 46154,IF(AND('5. Wage &amp; FTE Reductions'!S469 &lt;&gt; "",C465 &lt;&gt; ""),'5. Wage &amp; FTE Reductions'!S469, "")),"")</f>
        <v>0</v>
      </c>
      <c r="D466" s="4" t="str">
        <f>IF(AND('5. Wage &amp; FTE Reductions'!AZ469 &lt;&gt; "", D465 &lt;&gt; ""),'5. Wage &amp; FTE Reductions'!AZ469, "")</f>
        <v/>
      </c>
      <c r="E466" s="167" t="str">
        <f>IF('2.Census &amp; Reference Benchmarks'!T469 = "", "",'2.Census &amp; Reference Benchmarks'!T469)</f>
        <v/>
      </c>
    </row>
    <row r="467" spans="1:5" x14ac:dyDescent="0.25">
      <c r="A467" s="51" t="str">
        <f>IF('2.Census &amp; Reference Benchmarks'!E470&lt;&gt;"",_xlfn.CONCAT('2.Census &amp; Reference Benchmarks'!E470," ",'2.Census &amp; Reference Benchmarks'!F470), "")</f>
        <v/>
      </c>
      <c r="B467" s="168" t="str">
        <f>IF('2.Census &amp; Reference Benchmarks'!D470 &lt;&gt; "", '2.Census &amp; Reference Benchmarks'!D470,"")</f>
        <v/>
      </c>
      <c r="C467" s="2">
        <f>IFERROR(MIN( 46154,IF(AND('5. Wage &amp; FTE Reductions'!S470 &lt;&gt; "",C466 &lt;&gt; ""),'5. Wage &amp; FTE Reductions'!S470, "")),"")</f>
        <v>0</v>
      </c>
      <c r="D467" s="4" t="str">
        <f>IF(AND('5. Wage &amp; FTE Reductions'!AZ470 &lt;&gt; "", D466 &lt;&gt; ""),'5. Wage &amp; FTE Reductions'!AZ470, "")</f>
        <v/>
      </c>
      <c r="E467" s="167" t="str">
        <f>IF('2.Census &amp; Reference Benchmarks'!T470 = "", "",'2.Census &amp; Reference Benchmarks'!T470)</f>
        <v/>
      </c>
    </row>
    <row r="468" spans="1:5" x14ac:dyDescent="0.25">
      <c r="A468" s="51" t="str">
        <f>IF('2.Census &amp; Reference Benchmarks'!E471&lt;&gt;"",_xlfn.CONCAT('2.Census &amp; Reference Benchmarks'!E471," ",'2.Census &amp; Reference Benchmarks'!F471), "")</f>
        <v/>
      </c>
      <c r="B468" s="168" t="str">
        <f>IF('2.Census &amp; Reference Benchmarks'!D471 &lt;&gt; "", '2.Census &amp; Reference Benchmarks'!D471,"")</f>
        <v/>
      </c>
      <c r="C468" s="2">
        <f>IFERROR(MIN( 46154,IF(AND('5. Wage &amp; FTE Reductions'!S471 &lt;&gt; "",C467 &lt;&gt; ""),'5. Wage &amp; FTE Reductions'!S471, "")),"")</f>
        <v>0</v>
      </c>
      <c r="D468" s="4" t="str">
        <f>IF(AND('5. Wage &amp; FTE Reductions'!AZ471 &lt;&gt; "", D467 &lt;&gt; ""),'5. Wage &amp; FTE Reductions'!AZ471, "")</f>
        <v/>
      </c>
      <c r="E468" s="167" t="str">
        <f>IF('2.Census &amp; Reference Benchmarks'!T471 = "", "",'2.Census &amp; Reference Benchmarks'!T471)</f>
        <v/>
      </c>
    </row>
    <row r="469" spans="1:5" x14ac:dyDescent="0.25">
      <c r="A469" s="51" t="str">
        <f>IF('2.Census &amp; Reference Benchmarks'!E472&lt;&gt;"",_xlfn.CONCAT('2.Census &amp; Reference Benchmarks'!E472," ",'2.Census &amp; Reference Benchmarks'!F472), "")</f>
        <v/>
      </c>
      <c r="B469" s="168" t="str">
        <f>IF('2.Census &amp; Reference Benchmarks'!D472 &lt;&gt; "", '2.Census &amp; Reference Benchmarks'!D472,"")</f>
        <v/>
      </c>
      <c r="C469" s="2">
        <f>IFERROR(MIN( 46154,IF(AND('5. Wage &amp; FTE Reductions'!S472 &lt;&gt; "",C468 &lt;&gt; ""),'5. Wage &amp; FTE Reductions'!S472, "")),"")</f>
        <v>0</v>
      </c>
      <c r="D469" s="4" t="str">
        <f>IF(AND('5. Wage &amp; FTE Reductions'!AZ472 &lt;&gt; "", D468 &lt;&gt; ""),'5. Wage &amp; FTE Reductions'!AZ472, "")</f>
        <v/>
      </c>
      <c r="E469" s="167" t="str">
        <f>IF('2.Census &amp; Reference Benchmarks'!T472 = "", "",'2.Census &amp; Reference Benchmarks'!T472)</f>
        <v/>
      </c>
    </row>
    <row r="470" spans="1:5" x14ac:dyDescent="0.25">
      <c r="A470" s="51" t="str">
        <f>IF('2.Census &amp; Reference Benchmarks'!E473&lt;&gt;"",_xlfn.CONCAT('2.Census &amp; Reference Benchmarks'!E473," ",'2.Census &amp; Reference Benchmarks'!F473), "")</f>
        <v/>
      </c>
      <c r="B470" s="168" t="str">
        <f>IF('2.Census &amp; Reference Benchmarks'!D473 &lt;&gt; "", '2.Census &amp; Reference Benchmarks'!D473,"")</f>
        <v/>
      </c>
      <c r="C470" s="2">
        <f>IFERROR(MIN( 46154,IF(AND('5. Wage &amp; FTE Reductions'!S473 &lt;&gt; "",C469 &lt;&gt; ""),'5. Wage &amp; FTE Reductions'!S473, "")),"")</f>
        <v>0</v>
      </c>
      <c r="D470" s="4" t="str">
        <f>IF(AND('5. Wage &amp; FTE Reductions'!AZ473 &lt;&gt; "", D469 &lt;&gt; ""),'5. Wage &amp; FTE Reductions'!AZ473, "")</f>
        <v/>
      </c>
      <c r="E470" s="167" t="str">
        <f>IF('2.Census &amp; Reference Benchmarks'!T473 = "", "",'2.Census &amp; Reference Benchmarks'!T473)</f>
        <v/>
      </c>
    </row>
    <row r="471" spans="1:5" x14ac:dyDescent="0.25">
      <c r="A471" s="51" t="str">
        <f>IF('2.Census &amp; Reference Benchmarks'!E474&lt;&gt;"",_xlfn.CONCAT('2.Census &amp; Reference Benchmarks'!E474," ",'2.Census &amp; Reference Benchmarks'!F474), "")</f>
        <v/>
      </c>
      <c r="B471" s="168" t="str">
        <f>IF('2.Census &amp; Reference Benchmarks'!D474 &lt;&gt; "", '2.Census &amp; Reference Benchmarks'!D474,"")</f>
        <v/>
      </c>
      <c r="C471" s="2">
        <f>IFERROR(MIN( 46154,IF(AND('5. Wage &amp; FTE Reductions'!S474 &lt;&gt; "",C470 &lt;&gt; ""),'5. Wage &amp; FTE Reductions'!S474, "")),"")</f>
        <v>0</v>
      </c>
      <c r="D471" s="4" t="str">
        <f>IF(AND('5. Wage &amp; FTE Reductions'!AZ474 &lt;&gt; "", D470 &lt;&gt; ""),'5. Wage &amp; FTE Reductions'!AZ474, "")</f>
        <v/>
      </c>
      <c r="E471" s="167" t="str">
        <f>IF('2.Census &amp; Reference Benchmarks'!T474 = "", "",'2.Census &amp; Reference Benchmarks'!T474)</f>
        <v/>
      </c>
    </row>
    <row r="472" spans="1:5" x14ac:dyDescent="0.25">
      <c r="A472" s="51" t="str">
        <f>IF('2.Census &amp; Reference Benchmarks'!E475&lt;&gt;"",_xlfn.CONCAT('2.Census &amp; Reference Benchmarks'!E475," ",'2.Census &amp; Reference Benchmarks'!F475), "")</f>
        <v/>
      </c>
      <c r="B472" s="168" t="str">
        <f>IF('2.Census &amp; Reference Benchmarks'!D475 &lt;&gt; "", '2.Census &amp; Reference Benchmarks'!D475,"")</f>
        <v/>
      </c>
      <c r="C472" s="2">
        <f>IFERROR(MIN( 46154,IF(AND('5. Wage &amp; FTE Reductions'!S475 &lt;&gt; "",C471 &lt;&gt; ""),'5. Wage &amp; FTE Reductions'!S475, "")),"")</f>
        <v>0</v>
      </c>
      <c r="D472" s="4" t="str">
        <f>IF(AND('5. Wage &amp; FTE Reductions'!AZ475 &lt;&gt; "", D471 &lt;&gt; ""),'5. Wage &amp; FTE Reductions'!AZ475, "")</f>
        <v/>
      </c>
      <c r="E472" s="167" t="str">
        <f>IF('2.Census &amp; Reference Benchmarks'!T475 = "", "",'2.Census &amp; Reference Benchmarks'!T475)</f>
        <v/>
      </c>
    </row>
    <row r="473" spans="1:5" x14ac:dyDescent="0.25">
      <c r="A473" s="51" t="str">
        <f>IF('2.Census &amp; Reference Benchmarks'!E476&lt;&gt;"",_xlfn.CONCAT('2.Census &amp; Reference Benchmarks'!E476," ",'2.Census &amp; Reference Benchmarks'!F476), "")</f>
        <v/>
      </c>
      <c r="B473" s="168" t="str">
        <f>IF('2.Census &amp; Reference Benchmarks'!D476 &lt;&gt; "", '2.Census &amp; Reference Benchmarks'!D476,"")</f>
        <v/>
      </c>
      <c r="C473" s="2">
        <f>IFERROR(MIN( 46154,IF(AND('5. Wage &amp; FTE Reductions'!S476 &lt;&gt; "",C472 &lt;&gt; ""),'5. Wage &amp; FTE Reductions'!S476, "")),"")</f>
        <v>0</v>
      </c>
      <c r="D473" s="4" t="str">
        <f>IF(AND('5. Wage &amp; FTE Reductions'!AZ476 &lt;&gt; "", D472 &lt;&gt; ""),'5. Wage &amp; FTE Reductions'!AZ476, "")</f>
        <v/>
      </c>
      <c r="E473" s="167" t="str">
        <f>IF('2.Census &amp; Reference Benchmarks'!T476 = "", "",'2.Census &amp; Reference Benchmarks'!T476)</f>
        <v/>
      </c>
    </row>
    <row r="474" spans="1:5" x14ac:dyDescent="0.25">
      <c r="A474" s="51" t="str">
        <f>IF('2.Census &amp; Reference Benchmarks'!E477&lt;&gt;"",_xlfn.CONCAT('2.Census &amp; Reference Benchmarks'!E477," ",'2.Census &amp; Reference Benchmarks'!F477), "")</f>
        <v/>
      </c>
      <c r="B474" s="168" t="str">
        <f>IF('2.Census &amp; Reference Benchmarks'!D477 &lt;&gt; "", '2.Census &amp; Reference Benchmarks'!D477,"")</f>
        <v/>
      </c>
      <c r="C474" s="2">
        <f>IFERROR(MIN( 46154,IF(AND('5. Wage &amp; FTE Reductions'!S477 &lt;&gt; "",C473 &lt;&gt; ""),'5. Wage &amp; FTE Reductions'!S477, "")),"")</f>
        <v>0</v>
      </c>
      <c r="D474" s="4" t="str">
        <f>IF(AND('5. Wage &amp; FTE Reductions'!AZ477 &lt;&gt; "", D473 &lt;&gt; ""),'5. Wage &amp; FTE Reductions'!AZ477, "")</f>
        <v/>
      </c>
      <c r="E474" s="167" t="str">
        <f>IF('2.Census &amp; Reference Benchmarks'!T477 = "", "",'2.Census &amp; Reference Benchmarks'!T477)</f>
        <v/>
      </c>
    </row>
    <row r="475" spans="1:5" x14ac:dyDescent="0.25">
      <c r="A475" s="51" t="str">
        <f>IF('2.Census &amp; Reference Benchmarks'!E478&lt;&gt;"",_xlfn.CONCAT('2.Census &amp; Reference Benchmarks'!E478," ",'2.Census &amp; Reference Benchmarks'!F478), "")</f>
        <v/>
      </c>
      <c r="B475" s="168" t="str">
        <f>IF('2.Census &amp; Reference Benchmarks'!D478 &lt;&gt; "", '2.Census &amp; Reference Benchmarks'!D478,"")</f>
        <v/>
      </c>
      <c r="C475" s="2">
        <f>IFERROR(MIN( 46154,IF(AND('5. Wage &amp; FTE Reductions'!S478 &lt;&gt; "",C474 &lt;&gt; ""),'5. Wage &amp; FTE Reductions'!S478, "")),"")</f>
        <v>0</v>
      </c>
      <c r="D475" s="4" t="str">
        <f>IF(AND('5. Wage &amp; FTE Reductions'!AZ478 &lt;&gt; "", D474 &lt;&gt; ""),'5. Wage &amp; FTE Reductions'!AZ478, "")</f>
        <v/>
      </c>
      <c r="E475" s="167" t="str">
        <f>IF('2.Census &amp; Reference Benchmarks'!T478 = "", "",'2.Census &amp; Reference Benchmarks'!T478)</f>
        <v/>
      </c>
    </row>
    <row r="476" spans="1:5" x14ac:dyDescent="0.25">
      <c r="A476" s="51" t="str">
        <f>IF('2.Census &amp; Reference Benchmarks'!E479&lt;&gt;"",_xlfn.CONCAT('2.Census &amp; Reference Benchmarks'!E479," ",'2.Census &amp; Reference Benchmarks'!F479), "")</f>
        <v/>
      </c>
      <c r="B476" s="168" t="str">
        <f>IF('2.Census &amp; Reference Benchmarks'!D479 &lt;&gt; "", '2.Census &amp; Reference Benchmarks'!D479,"")</f>
        <v/>
      </c>
      <c r="C476" s="2">
        <f>IFERROR(MIN( 46154,IF(AND('5. Wage &amp; FTE Reductions'!S479 &lt;&gt; "",C475 &lt;&gt; ""),'5. Wage &amp; FTE Reductions'!S479, "")),"")</f>
        <v>0</v>
      </c>
      <c r="D476" s="4" t="str">
        <f>IF(AND('5. Wage &amp; FTE Reductions'!AZ479 &lt;&gt; "", D475 &lt;&gt; ""),'5. Wage &amp; FTE Reductions'!AZ479, "")</f>
        <v/>
      </c>
      <c r="E476" s="167" t="str">
        <f>IF('2.Census &amp; Reference Benchmarks'!T479 = "", "",'2.Census &amp; Reference Benchmarks'!T479)</f>
        <v/>
      </c>
    </row>
    <row r="477" spans="1:5" x14ac:dyDescent="0.25">
      <c r="A477" s="51" t="str">
        <f>IF('2.Census &amp; Reference Benchmarks'!E480&lt;&gt;"",_xlfn.CONCAT('2.Census &amp; Reference Benchmarks'!E480," ",'2.Census &amp; Reference Benchmarks'!F480), "")</f>
        <v/>
      </c>
      <c r="B477" s="168" t="str">
        <f>IF('2.Census &amp; Reference Benchmarks'!D480 &lt;&gt; "", '2.Census &amp; Reference Benchmarks'!D480,"")</f>
        <v/>
      </c>
      <c r="C477" s="2">
        <f>IFERROR(MIN( 46154,IF(AND('5. Wage &amp; FTE Reductions'!S480 &lt;&gt; "",C476 &lt;&gt; ""),'5. Wage &amp; FTE Reductions'!S480, "")),"")</f>
        <v>0</v>
      </c>
      <c r="D477" s="4" t="str">
        <f>IF(AND('5. Wage &amp; FTE Reductions'!AZ480 &lt;&gt; "", D476 &lt;&gt; ""),'5. Wage &amp; FTE Reductions'!AZ480, "")</f>
        <v/>
      </c>
      <c r="E477" s="167" t="str">
        <f>IF('2.Census &amp; Reference Benchmarks'!T480 = "", "",'2.Census &amp; Reference Benchmarks'!T480)</f>
        <v/>
      </c>
    </row>
    <row r="478" spans="1:5" x14ac:dyDescent="0.25">
      <c r="A478" s="51" t="str">
        <f>IF('2.Census &amp; Reference Benchmarks'!E481&lt;&gt;"",_xlfn.CONCAT('2.Census &amp; Reference Benchmarks'!E481," ",'2.Census &amp; Reference Benchmarks'!F481), "")</f>
        <v/>
      </c>
      <c r="B478" s="168" t="str">
        <f>IF('2.Census &amp; Reference Benchmarks'!D481 &lt;&gt; "", '2.Census &amp; Reference Benchmarks'!D481,"")</f>
        <v/>
      </c>
      <c r="C478" s="2">
        <f>IFERROR(MIN( 46154,IF(AND('5. Wage &amp; FTE Reductions'!S481 &lt;&gt; "",C477 &lt;&gt; ""),'5. Wage &amp; FTE Reductions'!S481, "")),"")</f>
        <v>0</v>
      </c>
      <c r="D478" s="4" t="str">
        <f>IF(AND('5. Wage &amp; FTE Reductions'!AZ481 &lt;&gt; "", D477 &lt;&gt; ""),'5. Wage &amp; FTE Reductions'!AZ481, "")</f>
        <v/>
      </c>
      <c r="E478" s="167" t="str">
        <f>IF('2.Census &amp; Reference Benchmarks'!T481 = "", "",'2.Census &amp; Reference Benchmarks'!T481)</f>
        <v/>
      </c>
    </row>
    <row r="479" spans="1:5" x14ac:dyDescent="0.25">
      <c r="A479" s="51" t="str">
        <f>IF('2.Census &amp; Reference Benchmarks'!E482&lt;&gt;"",_xlfn.CONCAT('2.Census &amp; Reference Benchmarks'!E482," ",'2.Census &amp; Reference Benchmarks'!F482), "")</f>
        <v/>
      </c>
      <c r="B479" s="168" t="str">
        <f>IF('2.Census &amp; Reference Benchmarks'!D482 &lt;&gt; "", '2.Census &amp; Reference Benchmarks'!D482,"")</f>
        <v/>
      </c>
      <c r="C479" s="2">
        <f>IFERROR(MIN( 46154,IF(AND('5. Wage &amp; FTE Reductions'!S482 &lt;&gt; "",C478 &lt;&gt; ""),'5. Wage &amp; FTE Reductions'!S482, "")),"")</f>
        <v>0</v>
      </c>
      <c r="D479" s="4" t="str">
        <f>IF(AND('5. Wage &amp; FTE Reductions'!AZ482 &lt;&gt; "", D478 &lt;&gt; ""),'5. Wage &amp; FTE Reductions'!AZ482, "")</f>
        <v/>
      </c>
      <c r="E479" s="167" t="str">
        <f>IF('2.Census &amp; Reference Benchmarks'!T482 = "", "",'2.Census &amp; Reference Benchmarks'!T482)</f>
        <v/>
      </c>
    </row>
    <row r="480" spans="1:5" x14ac:dyDescent="0.25">
      <c r="A480" s="51" t="str">
        <f>IF('2.Census &amp; Reference Benchmarks'!E483&lt;&gt;"",_xlfn.CONCAT('2.Census &amp; Reference Benchmarks'!E483," ",'2.Census &amp; Reference Benchmarks'!F483), "")</f>
        <v/>
      </c>
      <c r="B480" s="168" t="str">
        <f>IF('2.Census &amp; Reference Benchmarks'!D483 &lt;&gt; "", '2.Census &amp; Reference Benchmarks'!D483,"")</f>
        <v/>
      </c>
      <c r="C480" s="2">
        <f>IFERROR(MIN( 46154,IF(AND('5. Wage &amp; FTE Reductions'!S483 &lt;&gt; "",C479 &lt;&gt; ""),'5. Wage &amp; FTE Reductions'!S483, "")),"")</f>
        <v>0</v>
      </c>
      <c r="D480" s="4" t="str">
        <f>IF(AND('5. Wage &amp; FTE Reductions'!AZ483 &lt;&gt; "", D479 &lt;&gt; ""),'5. Wage &amp; FTE Reductions'!AZ483, "")</f>
        <v/>
      </c>
      <c r="E480" s="167" t="str">
        <f>IF('2.Census &amp; Reference Benchmarks'!T483 = "", "",'2.Census &amp; Reference Benchmarks'!T483)</f>
        <v/>
      </c>
    </row>
    <row r="481" spans="1:5" x14ac:dyDescent="0.25">
      <c r="A481" s="51" t="str">
        <f>IF('2.Census &amp; Reference Benchmarks'!E484&lt;&gt;"",_xlfn.CONCAT('2.Census &amp; Reference Benchmarks'!E484," ",'2.Census &amp; Reference Benchmarks'!F484), "")</f>
        <v/>
      </c>
      <c r="B481" s="168" t="str">
        <f>IF('2.Census &amp; Reference Benchmarks'!D484 &lt;&gt; "", '2.Census &amp; Reference Benchmarks'!D484,"")</f>
        <v/>
      </c>
      <c r="C481" s="2">
        <f>IFERROR(MIN( 46154,IF(AND('5. Wage &amp; FTE Reductions'!S484 &lt;&gt; "",C480 &lt;&gt; ""),'5. Wage &amp; FTE Reductions'!S484, "")),"")</f>
        <v>0</v>
      </c>
      <c r="D481" s="4" t="str">
        <f>IF(AND('5. Wage &amp; FTE Reductions'!AZ484 &lt;&gt; "", D480 &lt;&gt; ""),'5. Wage &amp; FTE Reductions'!AZ484, "")</f>
        <v/>
      </c>
      <c r="E481" s="167" t="str">
        <f>IF('2.Census &amp; Reference Benchmarks'!T484 = "", "",'2.Census &amp; Reference Benchmarks'!T484)</f>
        <v/>
      </c>
    </row>
    <row r="482" spans="1:5" x14ac:dyDescent="0.25">
      <c r="A482" s="51" t="str">
        <f>IF('2.Census &amp; Reference Benchmarks'!E485&lt;&gt;"",_xlfn.CONCAT('2.Census &amp; Reference Benchmarks'!E485," ",'2.Census &amp; Reference Benchmarks'!F485), "")</f>
        <v/>
      </c>
      <c r="B482" s="168" t="str">
        <f>IF('2.Census &amp; Reference Benchmarks'!D485 &lt;&gt; "", '2.Census &amp; Reference Benchmarks'!D485,"")</f>
        <v/>
      </c>
      <c r="C482" s="2">
        <f>IFERROR(MIN( 46154,IF(AND('5. Wage &amp; FTE Reductions'!S485 &lt;&gt; "",C481 &lt;&gt; ""),'5. Wage &amp; FTE Reductions'!S485, "")),"")</f>
        <v>0</v>
      </c>
      <c r="D482" s="4" t="str">
        <f>IF(AND('5. Wage &amp; FTE Reductions'!AZ485 &lt;&gt; "", D481 &lt;&gt; ""),'5. Wage &amp; FTE Reductions'!AZ485, "")</f>
        <v/>
      </c>
      <c r="E482" s="167" t="str">
        <f>IF('2.Census &amp; Reference Benchmarks'!T485 = "", "",'2.Census &amp; Reference Benchmarks'!T485)</f>
        <v/>
      </c>
    </row>
    <row r="483" spans="1:5" x14ac:dyDescent="0.25">
      <c r="A483" s="51" t="str">
        <f>IF('2.Census &amp; Reference Benchmarks'!E486&lt;&gt;"",_xlfn.CONCAT('2.Census &amp; Reference Benchmarks'!E486," ",'2.Census &amp; Reference Benchmarks'!F486), "")</f>
        <v/>
      </c>
      <c r="B483" s="168" t="str">
        <f>IF('2.Census &amp; Reference Benchmarks'!D486 &lt;&gt; "", '2.Census &amp; Reference Benchmarks'!D486,"")</f>
        <v/>
      </c>
      <c r="C483" s="2">
        <f>IFERROR(MIN( 46154,IF(AND('5. Wage &amp; FTE Reductions'!S486 &lt;&gt; "",C482 &lt;&gt; ""),'5. Wage &amp; FTE Reductions'!S486, "")),"")</f>
        <v>0</v>
      </c>
      <c r="D483" s="4" t="str">
        <f>IF(AND('5. Wage &amp; FTE Reductions'!AZ486 &lt;&gt; "", D482 &lt;&gt; ""),'5. Wage &amp; FTE Reductions'!AZ486, "")</f>
        <v/>
      </c>
      <c r="E483" s="167" t="str">
        <f>IF('2.Census &amp; Reference Benchmarks'!T486 = "", "",'2.Census &amp; Reference Benchmarks'!T486)</f>
        <v/>
      </c>
    </row>
    <row r="484" spans="1:5" x14ac:dyDescent="0.25">
      <c r="A484" s="51" t="str">
        <f>IF('2.Census &amp; Reference Benchmarks'!E487&lt;&gt;"",_xlfn.CONCAT('2.Census &amp; Reference Benchmarks'!E487," ",'2.Census &amp; Reference Benchmarks'!F487), "")</f>
        <v/>
      </c>
      <c r="B484" s="168" t="str">
        <f>IF('2.Census &amp; Reference Benchmarks'!D487 &lt;&gt; "", '2.Census &amp; Reference Benchmarks'!D487,"")</f>
        <v/>
      </c>
      <c r="C484" s="2">
        <f>IFERROR(MIN( 46154,IF(AND('5. Wage &amp; FTE Reductions'!S487 &lt;&gt; "",C483 &lt;&gt; ""),'5. Wage &amp; FTE Reductions'!S487, "")),"")</f>
        <v>0</v>
      </c>
      <c r="D484" s="4" t="str">
        <f>IF(AND('5. Wage &amp; FTE Reductions'!AZ487 &lt;&gt; "", D483 &lt;&gt; ""),'5. Wage &amp; FTE Reductions'!AZ487, "")</f>
        <v/>
      </c>
      <c r="E484" s="167" t="str">
        <f>IF('2.Census &amp; Reference Benchmarks'!T487 = "", "",'2.Census &amp; Reference Benchmarks'!T487)</f>
        <v/>
      </c>
    </row>
    <row r="485" spans="1:5" x14ac:dyDescent="0.25">
      <c r="A485" s="51" t="str">
        <f>IF('2.Census &amp; Reference Benchmarks'!E488&lt;&gt;"",_xlfn.CONCAT('2.Census &amp; Reference Benchmarks'!E488," ",'2.Census &amp; Reference Benchmarks'!F488), "")</f>
        <v/>
      </c>
      <c r="B485" s="168" t="str">
        <f>IF('2.Census &amp; Reference Benchmarks'!D488 &lt;&gt; "", '2.Census &amp; Reference Benchmarks'!D488,"")</f>
        <v/>
      </c>
      <c r="C485" s="2">
        <f>IFERROR(MIN( 46154,IF(AND('5. Wage &amp; FTE Reductions'!S488 &lt;&gt; "",C484 &lt;&gt; ""),'5. Wage &amp; FTE Reductions'!S488, "")),"")</f>
        <v>0</v>
      </c>
      <c r="D485" s="4" t="str">
        <f>IF(AND('5. Wage &amp; FTE Reductions'!AZ488 &lt;&gt; "", D484 &lt;&gt; ""),'5. Wage &amp; FTE Reductions'!AZ488, "")</f>
        <v/>
      </c>
      <c r="E485" s="167" t="str">
        <f>IF('2.Census &amp; Reference Benchmarks'!T488 = "", "",'2.Census &amp; Reference Benchmarks'!T488)</f>
        <v/>
      </c>
    </row>
    <row r="486" spans="1:5" x14ac:dyDescent="0.25">
      <c r="A486" s="51" t="str">
        <f>IF('2.Census &amp; Reference Benchmarks'!E489&lt;&gt;"",_xlfn.CONCAT('2.Census &amp; Reference Benchmarks'!E489," ",'2.Census &amp; Reference Benchmarks'!F489), "")</f>
        <v/>
      </c>
      <c r="B486" s="168" t="str">
        <f>IF('2.Census &amp; Reference Benchmarks'!D489 &lt;&gt; "", '2.Census &amp; Reference Benchmarks'!D489,"")</f>
        <v/>
      </c>
      <c r="C486" s="2">
        <f>IFERROR(MIN( 46154,IF(AND('5. Wage &amp; FTE Reductions'!S489 &lt;&gt; "",C485 &lt;&gt; ""),'5. Wage &amp; FTE Reductions'!S489, "")),"")</f>
        <v>0</v>
      </c>
      <c r="D486" s="4" t="str">
        <f>IF(AND('5. Wage &amp; FTE Reductions'!AZ489 &lt;&gt; "", D485 &lt;&gt; ""),'5. Wage &amp; FTE Reductions'!AZ489, "")</f>
        <v/>
      </c>
      <c r="E486" s="167" t="str">
        <f>IF('2.Census &amp; Reference Benchmarks'!T489 = "", "",'2.Census &amp; Reference Benchmarks'!T489)</f>
        <v/>
      </c>
    </row>
    <row r="487" spans="1:5" x14ac:dyDescent="0.25">
      <c r="A487" s="51" t="str">
        <f>IF('2.Census &amp; Reference Benchmarks'!E490&lt;&gt;"",_xlfn.CONCAT('2.Census &amp; Reference Benchmarks'!E490," ",'2.Census &amp; Reference Benchmarks'!F490), "")</f>
        <v/>
      </c>
      <c r="B487" s="168" t="str">
        <f>IF('2.Census &amp; Reference Benchmarks'!D490 &lt;&gt; "", '2.Census &amp; Reference Benchmarks'!D490,"")</f>
        <v/>
      </c>
      <c r="C487" s="2">
        <f>IFERROR(MIN( 46154,IF(AND('5. Wage &amp; FTE Reductions'!S490 &lt;&gt; "",C486 &lt;&gt; ""),'5. Wage &amp; FTE Reductions'!S490, "")),"")</f>
        <v>0</v>
      </c>
      <c r="D487" s="4" t="str">
        <f>IF(AND('5. Wage &amp; FTE Reductions'!AZ490 &lt;&gt; "", D486 &lt;&gt; ""),'5. Wage &amp; FTE Reductions'!AZ490, "")</f>
        <v/>
      </c>
      <c r="E487" s="167" t="str">
        <f>IF('2.Census &amp; Reference Benchmarks'!T490 = "", "",'2.Census &amp; Reference Benchmarks'!T490)</f>
        <v/>
      </c>
    </row>
    <row r="488" spans="1:5" x14ac:dyDescent="0.25">
      <c r="A488" s="51" t="str">
        <f>IF('2.Census &amp; Reference Benchmarks'!E491&lt;&gt;"",_xlfn.CONCAT('2.Census &amp; Reference Benchmarks'!E491," ",'2.Census &amp; Reference Benchmarks'!F491), "")</f>
        <v/>
      </c>
      <c r="B488" s="168" t="str">
        <f>IF('2.Census &amp; Reference Benchmarks'!D491 &lt;&gt; "", '2.Census &amp; Reference Benchmarks'!D491,"")</f>
        <v/>
      </c>
      <c r="C488" s="2">
        <f>IFERROR(MIN( 46154,IF(AND('5. Wage &amp; FTE Reductions'!S491 &lt;&gt; "",C487 &lt;&gt; ""),'5. Wage &amp; FTE Reductions'!S491, "")),"")</f>
        <v>0</v>
      </c>
      <c r="D488" s="4" t="str">
        <f>IF(AND('5. Wage &amp; FTE Reductions'!AZ491 &lt;&gt; "", D487 &lt;&gt; ""),'5. Wage &amp; FTE Reductions'!AZ491, "")</f>
        <v/>
      </c>
      <c r="E488" s="167" t="str">
        <f>IF('2.Census &amp; Reference Benchmarks'!T491 = "", "",'2.Census &amp; Reference Benchmarks'!T491)</f>
        <v/>
      </c>
    </row>
    <row r="489" spans="1:5" x14ac:dyDescent="0.25">
      <c r="A489" s="51" t="str">
        <f>IF('2.Census &amp; Reference Benchmarks'!E492&lt;&gt;"",_xlfn.CONCAT('2.Census &amp; Reference Benchmarks'!E492," ",'2.Census &amp; Reference Benchmarks'!F492), "")</f>
        <v/>
      </c>
      <c r="B489" s="168" t="str">
        <f>IF('2.Census &amp; Reference Benchmarks'!D492 &lt;&gt; "", '2.Census &amp; Reference Benchmarks'!D492,"")</f>
        <v/>
      </c>
      <c r="C489" s="2">
        <f>IFERROR(MIN( 46154,IF(AND('5. Wage &amp; FTE Reductions'!S492 &lt;&gt; "",C488 &lt;&gt; ""),'5. Wage &amp; FTE Reductions'!S492, "")),"")</f>
        <v>0</v>
      </c>
      <c r="D489" s="4" t="str">
        <f>IF(AND('5. Wage &amp; FTE Reductions'!AZ492 &lt;&gt; "", D488 &lt;&gt; ""),'5. Wage &amp; FTE Reductions'!AZ492, "")</f>
        <v/>
      </c>
      <c r="E489" s="167" t="str">
        <f>IF('2.Census &amp; Reference Benchmarks'!T492 = "", "",'2.Census &amp; Reference Benchmarks'!T492)</f>
        <v/>
      </c>
    </row>
    <row r="490" spans="1:5" x14ac:dyDescent="0.25">
      <c r="A490" s="51" t="str">
        <f>IF('2.Census &amp; Reference Benchmarks'!E493&lt;&gt;"",_xlfn.CONCAT('2.Census &amp; Reference Benchmarks'!E493," ",'2.Census &amp; Reference Benchmarks'!F493), "")</f>
        <v/>
      </c>
      <c r="B490" s="168" t="str">
        <f>IF('2.Census &amp; Reference Benchmarks'!D493 &lt;&gt; "", '2.Census &amp; Reference Benchmarks'!D493,"")</f>
        <v/>
      </c>
      <c r="C490" s="2">
        <f>IFERROR(MIN( 46154,IF(AND('5. Wage &amp; FTE Reductions'!S493 &lt;&gt; "",C489 &lt;&gt; ""),'5. Wage &amp; FTE Reductions'!S493, "")),"")</f>
        <v>0</v>
      </c>
      <c r="D490" s="4" t="str">
        <f>IF(AND('5. Wage &amp; FTE Reductions'!AZ493 &lt;&gt; "", D489 &lt;&gt; ""),'5. Wage &amp; FTE Reductions'!AZ493, "")</f>
        <v/>
      </c>
      <c r="E490" s="167" t="str">
        <f>IF('2.Census &amp; Reference Benchmarks'!T493 = "", "",'2.Census &amp; Reference Benchmarks'!T493)</f>
        <v/>
      </c>
    </row>
    <row r="491" spans="1:5" x14ac:dyDescent="0.25">
      <c r="A491" s="51" t="str">
        <f>IF('2.Census &amp; Reference Benchmarks'!E494&lt;&gt;"",_xlfn.CONCAT('2.Census &amp; Reference Benchmarks'!E494," ",'2.Census &amp; Reference Benchmarks'!F494), "")</f>
        <v/>
      </c>
      <c r="B491" s="168" t="str">
        <f>IF('2.Census &amp; Reference Benchmarks'!D494 &lt;&gt; "", '2.Census &amp; Reference Benchmarks'!D494,"")</f>
        <v/>
      </c>
      <c r="C491" s="2">
        <f>IFERROR(MIN( 46154,IF(AND('5. Wage &amp; FTE Reductions'!S494 &lt;&gt; "",C490 &lt;&gt; ""),'5. Wage &amp; FTE Reductions'!S494, "")),"")</f>
        <v>0</v>
      </c>
      <c r="D491" s="4" t="str">
        <f>IF(AND('5. Wage &amp; FTE Reductions'!AZ494 &lt;&gt; "", D490 &lt;&gt; ""),'5. Wage &amp; FTE Reductions'!AZ494, "")</f>
        <v/>
      </c>
      <c r="E491" s="167" t="str">
        <f>IF('2.Census &amp; Reference Benchmarks'!T494 = "", "",'2.Census &amp; Reference Benchmarks'!T494)</f>
        <v/>
      </c>
    </row>
    <row r="492" spans="1:5" x14ac:dyDescent="0.25">
      <c r="A492" s="51" t="str">
        <f>IF('2.Census &amp; Reference Benchmarks'!E495&lt;&gt;"",_xlfn.CONCAT('2.Census &amp; Reference Benchmarks'!E495," ",'2.Census &amp; Reference Benchmarks'!F495), "")</f>
        <v/>
      </c>
      <c r="B492" s="168" t="str">
        <f>IF('2.Census &amp; Reference Benchmarks'!D495 &lt;&gt; "", '2.Census &amp; Reference Benchmarks'!D495,"")</f>
        <v/>
      </c>
      <c r="C492" s="2">
        <f>IFERROR(MIN( 46154,IF(AND('5. Wage &amp; FTE Reductions'!S495 &lt;&gt; "",C491 &lt;&gt; ""),'5. Wage &amp; FTE Reductions'!S495, "")),"")</f>
        <v>0</v>
      </c>
      <c r="D492" s="4" t="str">
        <f>IF(AND('5. Wage &amp; FTE Reductions'!AZ495 &lt;&gt; "", D491 &lt;&gt; ""),'5. Wage &amp; FTE Reductions'!AZ495, "")</f>
        <v/>
      </c>
      <c r="E492" s="167" t="str">
        <f>IF('2.Census &amp; Reference Benchmarks'!T495 = "", "",'2.Census &amp; Reference Benchmarks'!T495)</f>
        <v/>
      </c>
    </row>
    <row r="493" spans="1:5" x14ac:dyDescent="0.25">
      <c r="A493" s="51" t="str">
        <f>IF('2.Census &amp; Reference Benchmarks'!E496&lt;&gt;"",_xlfn.CONCAT('2.Census &amp; Reference Benchmarks'!E496," ",'2.Census &amp; Reference Benchmarks'!F496), "")</f>
        <v/>
      </c>
      <c r="B493" s="168" t="str">
        <f>IF('2.Census &amp; Reference Benchmarks'!D496 &lt;&gt; "", '2.Census &amp; Reference Benchmarks'!D496,"")</f>
        <v/>
      </c>
      <c r="C493" s="2">
        <f>IFERROR(MIN( 46154,IF(AND('5. Wage &amp; FTE Reductions'!S496 &lt;&gt; "",C492 &lt;&gt; ""),'5. Wage &amp; FTE Reductions'!S496, "")),"")</f>
        <v>0</v>
      </c>
      <c r="D493" s="4" t="str">
        <f>IF(AND('5. Wage &amp; FTE Reductions'!AZ496 &lt;&gt; "", D492 &lt;&gt; ""),'5. Wage &amp; FTE Reductions'!AZ496, "")</f>
        <v/>
      </c>
      <c r="E493" s="167" t="str">
        <f>IF('2.Census &amp; Reference Benchmarks'!T496 = "", "",'2.Census &amp; Reference Benchmarks'!T496)</f>
        <v/>
      </c>
    </row>
    <row r="494" spans="1:5" x14ac:dyDescent="0.25">
      <c r="A494" s="51" t="str">
        <f>IF('2.Census &amp; Reference Benchmarks'!E497&lt;&gt;"",_xlfn.CONCAT('2.Census &amp; Reference Benchmarks'!E497," ",'2.Census &amp; Reference Benchmarks'!F497), "")</f>
        <v/>
      </c>
      <c r="B494" s="168" t="str">
        <f>IF('2.Census &amp; Reference Benchmarks'!D497 &lt;&gt; "", '2.Census &amp; Reference Benchmarks'!D497,"")</f>
        <v/>
      </c>
      <c r="C494" s="2">
        <f>IFERROR(MIN( 46154,IF(AND('5. Wage &amp; FTE Reductions'!S497 &lt;&gt; "",C493 &lt;&gt; ""),'5. Wage &amp; FTE Reductions'!S497, "")),"")</f>
        <v>0</v>
      </c>
      <c r="D494" s="4" t="str">
        <f>IF(AND('5. Wage &amp; FTE Reductions'!AZ497 &lt;&gt; "", D493 &lt;&gt; ""),'5. Wage &amp; FTE Reductions'!AZ497, "")</f>
        <v/>
      </c>
      <c r="E494" s="167" t="str">
        <f>IF('2.Census &amp; Reference Benchmarks'!T497 = "", "",'2.Census &amp; Reference Benchmarks'!T497)</f>
        <v/>
      </c>
    </row>
    <row r="495" spans="1:5" x14ac:dyDescent="0.25">
      <c r="A495" s="51" t="str">
        <f>IF('2.Census &amp; Reference Benchmarks'!E498&lt;&gt;"",_xlfn.CONCAT('2.Census &amp; Reference Benchmarks'!E498," ",'2.Census &amp; Reference Benchmarks'!F498), "")</f>
        <v/>
      </c>
      <c r="B495" s="168" t="str">
        <f>IF('2.Census &amp; Reference Benchmarks'!D498 &lt;&gt; "", '2.Census &amp; Reference Benchmarks'!D498,"")</f>
        <v/>
      </c>
      <c r="C495" s="2">
        <f>IFERROR(MIN( 46154,IF(AND('5. Wage &amp; FTE Reductions'!S498 &lt;&gt; "",C494 &lt;&gt; ""),'5. Wage &amp; FTE Reductions'!S498, "")),"")</f>
        <v>0</v>
      </c>
      <c r="D495" s="4" t="str">
        <f>IF(AND('5. Wage &amp; FTE Reductions'!AZ498 &lt;&gt; "", D494 &lt;&gt; ""),'5. Wage &amp; FTE Reductions'!AZ498, "")</f>
        <v/>
      </c>
      <c r="E495" s="167" t="str">
        <f>IF('2.Census &amp; Reference Benchmarks'!T498 = "", "",'2.Census &amp; Reference Benchmarks'!T498)</f>
        <v/>
      </c>
    </row>
    <row r="496" spans="1:5" x14ac:dyDescent="0.25">
      <c r="A496" s="51" t="str">
        <f>IF('2.Census &amp; Reference Benchmarks'!E499&lt;&gt;"",_xlfn.CONCAT('2.Census &amp; Reference Benchmarks'!E499," ",'2.Census &amp; Reference Benchmarks'!F499), "")</f>
        <v/>
      </c>
      <c r="B496" s="168" t="str">
        <f>IF('2.Census &amp; Reference Benchmarks'!D499 &lt;&gt; "", '2.Census &amp; Reference Benchmarks'!D499,"")</f>
        <v/>
      </c>
      <c r="C496" s="2">
        <f>IFERROR(MIN( 46154,IF(AND('5. Wage &amp; FTE Reductions'!S499 &lt;&gt; "",C495 &lt;&gt; ""),'5. Wage &amp; FTE Reductions'!S499, "")),"")</f>
        <v>0</v>
      </c>
      <c r="D496" s="4" t="str">
        <f>IF(AND('5. Wage &amp; FTE Reductions'!AZ499 &lt;&gt; "", D495 &lt;&gt; ""),'5. Wage &amp; FTE Reductions'!AZ499, "")</f>
        <v/>
      </c>
      <c r="E496" s="167" t="str">
        <f>IF('2.Census &amp; Reference Benchmarks'!T499 = "", "",'2.Census &amp; Reference Benchmarks'!T499)</f>
        <v/>
      </c>
    </row>
    <row r="497" spans="1:5" x14ac:dyDescent="0.25">
      <c r="A497" s="51" t="str">
        <f>IF('2.Census &amp; Reference Benchmarks'!E500&lt;&gt;"",_xlfn.CONCAT('2.Census &amp; Reference Benchmarks'!E500," ",'2.Census &amp; Reference Benchmarks'!F500), "")</f>
        <v/>
      </c>
      <c r="B497" s="168" t="str">
        <f>IF('2.Census &amp; Reference Benchmarks'!D500 &lt;&gt; "", '2.Census &amp; Reference Benchmarks'!D500,"")</f>
        <v/>
      </c>
      <c r="C497" s="2">
        <f>IFERROR(MIN( 46154,IF(AND('5. Wage &amp; FTE Reductions'!S500 &lt;&gt; "",C496 &lt;&gt; ""),'5. Wage &amp; FTE Reductions'!S500, "")),"")</f>
        <v>0</v>
      </c>
      <c r="D497" s="4" t="str">
        <f>IF(AND('5. Wage &amp; FTE Reductions'!AZ500 &lt;&gt; "", D496 &lt;&gt; ""),'5. Wage &amp; FTE Reductions'!AZ500, "")</f>
        <v/>
      </c>
      <c r="E497" s="167" t="str">
        <f>IF('2.Census &amp; Reference Benchmarks'!T500 = "", "",'2.Census &amp; Reference Benchmarks'!T500)</f>
        <v/>
      </c>
    </row>
    <row r="498" spans="1:5" x14ac:dyDescent="0.25">
      <c r="A498" s="51" t="str">
        <f>IF('2.Census &amp; Reference Benchmarks'!E501&lt;&gt;"",_xlfn.CONCAT('2.Census &amp; Reference Benchmarks'!E501," ",'2.Census &amp; Reference Benchmarks'!F501), "")</f>
        <v/>
      </c>
      <c r="B498" s="168" t="str">
        <f>IF('2.Census &amp; Reference Benchmarks'!D501 &lt;&gt; "", '2.Census &amp; Reference Benchmarks'!D501,"")</f>
        <v/>
      </c>
      <c r="C498" s="2">
        <f>IFERROR(MIN( 46154,IF(AND('5. Wage &amp; FTE Reductions'!S501 &lt;&gt; "",C497 &lt;&gt; ""),'5. Wage &amp; FTE Reductions'!S501, "")),"")</f>
        <v>0</v>
      </c>
      <c r="D498" s="4" t="str">
        <f>IF(AND('5. Wage &amp; FTE Reductions'!AZ501 &lt;&gt; "", D497 &lt;&gt; ""),'5. Wage &amp; FTE Reductions'!AZ501, "")</f>
        <v/>
      </c>
      <c r="E498" s="167" t="str">
        <f>IF('2.Census &amp; Reference Benchmarks'!T501 = "", "",'2.Census &amp; Reference Benchmarks'!T501)</f>
        <v/>
      </c>
    </row>
    <row r="499" spans="1:5" x14ac:dyDescent="0.25">
      <c r="A499" s="51" t="str">
        <f>IF('2.Census &amp; Reference Benchmarks'!E502&lt;&gt;"",_xlfn.CONCAT('2.Census &amp; Reference Benchmarks'!E502," ",'2.Census &amp; Reference Benchmarks'!F502), "")</f>
        <v/>
      </c>
      <c r="B499" s="168" t="str">
        <f>IF('2.Census &amp; Reference Benchmarks'!D502 &lt;&gt; "", '2.Census &amp; Reference Benchmarks'!D502,"")</f>
        <v/>
      </c>
      <c r="C499" s="2">
        <f>IFERROR(MIN( 46154,IF(AND('5. Wage &amp; FTE Reductions'!S502 &lt;&gt; "",C498 &lt;&gt; ""),'5. Wage &amp; FTE Reductions'!S502, "")),"")</f>
        <v>0</v>
      </c>
      <c r="D499" s="4" t="str">
        <f>IF(AND('5. Wage &amp; FTE Reductions'!AZ502 &lt;&gt; "", D498 &lt;&gt; ""),'5. Wage &amp; FTE Reductions'!AZ502, "")</f>
        <v/>
      </c>
      <c r="E499" s="167" t="str">
        <f>IF('2.Census &amp; Reference Benchmarks'!T502 = "", "",'2.Census &amp; Reference Benchmarks'!T502)</f>
        <v/>
      </c>
    </row>
    <row r="500" spans="1:5" x14ac:dyDescent="0.25">
      <c r="A500" s="51" t="str">
        <f>IF('2.Census &amp; Reference Benchmarks'!E503&lt;&gt;"",_xlfn.CONCAT('2.Census &amp; Reference Benchmarks'!E503," ",'2.Census &amp; Reference Benchmarks'!F503), "")</f>
        <v/>
      </c>
      <c r="B500" s="168" t="str">
        <f>IF('2.Census &amp; Reference Benchmarks'!D503 &lt;&gt; "", '2.Census &amp; Reference Benchmarks'!D503,"")</f>
        <v/>
      </c>
      <c r="C500" s="2">
        <f>IFERROR(MIN( 46154,IF(AND('5. Wage &amp; FTE Reductions'!S503 &lt;&gt; "",C499 &lt;&gt; ""),'5. Wage &amp; FTE Reductions'!S503, "")),"")</f>
        <v>0</v>
      </c>
      <c r="D500" s="4" t="str">
        <f>IF(AND('5. Wage &amp; FTE Reductions'!AZ503 &lt;&gt; "", D499 &lt;&gt; ""),'5. Wage &amp; FTE Reductions'!AZ503, "")</f>
        <v/>
      </c>
      <c r="E500" s="167" t="str">
        <f>IF('2.Census &amp; Reference Benchmarks'!T503 = "", "",'2.Census &amp; Reference Benchmarks'!T503)</f>
        <v/>
      </c>
    </row>
    <row r="501" spans="1:5" x14ac:dyDescent="0.25">
      <c r="A501" s="51" t="str">
        <f>IF('2.Census &amp; Reference Benchmarks'!E504&lt;&gt;"",_xlfn.CONCAT('2.Census &amp; Reference Benchmarks'!E504," ",'2.Census &amp; Reference Benchmarks'!F504), "")</f>
        <v/>
      </c>
      <c r="B501" s="168" t="str">
        <f>IF('2.Census &amp; Reference Benchmarks'!D504 &lt;&gt; "", '2.Census &amp; Reference Benchmarks'!D504,"")</f>
        <v/>
      </c>
      <c r="C501" s="2">
        <f>IFERROR(MIN( 46154,IF(AND('5. Wage &amp; FTE Reductions'!S504 &lt;&gt; "",C500 &lt;&gt; ""),'5. Wage &amp; FTE Reductions'!S504, "")),"")</f>
        <v>0</v>
      </c>
      <c r="D501" s="4" t="str">
        <f>IF(AND('5. Wage &amp; FTE Reductions'!AZ504 &lt;&gt; "", D500 &lt;&gt; ""),'5. Wage &amp; FTE Reductions'!AZ504, "")</f>
        <v/>
      </c>
      <c r="E501" s="167" t="str">
        <f>IF('2.Census &amp; Reference Benchmarks'!T504 = "", "",'2.Census &amp; Reference Benchmarks'!T504)</f>
        <v/>
      </c>
    </row>
    <row r="502" spans="1:5" x14ac:dyDescent="0.25">
      <c r="B502" s="510"/>
      <c r="C502" s="407"/>
      <c r="D502" s="423"/>
    </row>
    <row r="503" spans="1:5" x14ac:dyDescent="0.25">
      <c r="A503" s="170" t="s">
        <v>61</v>
      </c>
      <c r="B503" s="171"/>
      <c r="C503" s="172">
        <f>SUMIF($E2:$E501, "EE Over $100K", $C2:$C501)</f>
        <v>0</v>
      </c>
      <c r="D503" s="174">
        <f>SUMIF($E2:$E501, "EE Over $100K", $D2:$D501)</f>
        <v>0</v>
      </c>
      <c r="E503" s="173"/>
    </row>
    <row r="504" spans="1:5" x14ac:dyDescent="0.25">
      <c r="C504" s="407"/>
    </row>
  </sheetData>
  <sheetProtection algorithmName="SHA-512" hashValue="STPKguJF2gmAHbgWBK9ffPN4IWh1zuTW/sdhMtJdk8yiXU2PmKgwLWDWXMs6UzGCosmRfx51H3vpb446KqRrLw==" saltValue="qOgI4nCZ1CH/Z+dKQKkmsQ==" spinCount="100000" sheet="1" autoFilter="0"/>
  <pageMargins left="0.7" right="0.7" top="0.75" bottom="0.75" header="0.3" footer="0.3"/>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B1:O116"/>
  <sheetViews>
    <sheetView workbookViewId="0">
      <selection activeCell="D40" sqref="D40:E40"/>
    </sheetView>
  </sheetViews>
  <sheetFormatPr defaultColWidth="9.140625" defaultRowHeight="15" x14ac:dyDescent="0.25"/>
  <cols>
    <col min="1" max="1" width="0.5703125" style="26" customWidth="1"/>
    <col min="2" max="5" width="35.140625" style="26" customWidth="1"/>
    <col min="6" max="16384" width="9.140625" style="26"/>
  </cols>
  <sheetData>
    <row r="1" spans="2:5" ht="18.75" x14ac:dyDescent="0.3">
      <c r="B1" s="684"/>
      <c r="C1" s="684"/>
      <c r="D1" s="412"/>
      <c r="E1" s="385"/>
    </row>
    <row r="2" spans="2:5" ht="36" x14ac:dyDescent="0.25">
      <c r="B2" s="385"/>
      <c r="C2" s="685" t="s">
        <v>70</v>
      </c>
      <c r="D2" s="686"/>
      <c r="E2" s="393" t="s">
        <v>71</v>
      </c>
    </row>
    <row r="3" spans="2:5" ht="15.75" customHeight="1" thickBot="1" x14ac:dyDescent="0.3">
      <c r="B3" s="687" t="s">
        <v>280</v>
      </c>
      <c r="C3" s="688"/>
      <c r="D3" s="688"/>
      <c r="E3" s="688"/>
    </row>
    <row r="4" spans="2:5" ht="15.75" customHeight="1" thickTop="1" thickBot="1" x14ac:dyDescent="0.3">
      <c r="B4" s="8" t="s">
        <v>0</v>
      </c>
      <c r="C4" s="158">
        <f>'1. Summary for SBA'!F7</f>
        <v>0</v>
      </c>
      <c r="D4" s="10" t="s">
        <v>72</v>
      </c>
      <c r="E4" s="11"/>
    </row>
    <row r="5" spans="2:5" ht="15.75" customHeight="1" thickTop="1" thickBot="1" x14ac:dyDescent="0.3">
      <c r="B5" s="8" t="s">
        <v>73</v>
      </c>
      <c r="C5" s="158">
        <f>'1. Summary for SBA'!F8</f>
        <v>0</v>
      </c>
      <c r="D5" s="12" t="s">
        <v>2</v>
      </c>
      <c r="E5" s="11"/>
    </row>
    <row r="6" spans="2:5" ht="15.75" customHeight="1" thickTop="1" thickBot="1" x14ac:dyDescent="0.3">
      <c r="B6" s="8" t="s">
        <v>3</v>
      </c>
      <c r="C6" s="158"/>
      <c r="D6" s="13" t="s">
        <v>4</v>
      </c>
      <c r="E6" s="517"/>
    </row>
    <row r="7" spans="2:5" ht="15.75" customHeight="1" thickTop="1" thickBot="1" x14ac:dyDescent="0.3">
      <c r="B7" s="8" t="s">
        <v>5</v>
      </c>
      <c r="C7" s="158"/>
      <c r="D7" s="12" t="s">
        <v>6</v>
      </c>
      <c r="E7" s="517"/>
    </row>
    <row r="8" spans="2:5" ht="15.75" customHeight="1" thickTop="1" thickBot="1" x14ac:dyDescent="0.3">
      <c r="B8" s="8" t="s">
        <v>7</v>
      </c>
      <c r="C8" s="158"/>
      <c r="D8" s="516" t="s">
        <v>8</v>
      </c>
      <c r="E8" s="517"/>
    </row>
    <row r="9" spans="2:5" ht="15.75" customHeight="1" thickTop="1" thickBot="1" x14ac:dyDescent="0.3">
      <c r="B9" s="8" t="s">
        <v>9</v>
      </c>
      <c r="C9" s="158"/>
      <c r="D9" s="513"/>
      <c r="E9" s="32"/>
    </row>
    <row r="10" spans="2:5" ht="15.75" customHeight="1" thickTop="1" thickBot="1" x14ac:dyDescent="0.3">
      <c r="B10" s="8" t="s">
        <v>10</v>
      </c>
      <c r="C10" s="163"/>
      <c r="D10" s="514"/>
      <c r="E10" s="385"/>
    </row>
    <row r="11" spans="2:5" ht="15.75" customHeight="1" thickTop="1" x14ac:dyDescent="0.25">
      <c r="B11" s="511"/>
      <c r="C11" s="512"/>
      <c r="D11" s="385"/>
      <c r="E11" s="385"/>
    </row>
    <row r="12" spans="2:5" ht="15.75" customHeight="1" thickBot="1" x14ac:dyDescent="0.3">
      <c r="B12" s="689" t="s">
        <v>281</v>
      </c>
      <c r="C12" s="690"/>
      <c r="D12" s="690"/>
      <c r="E12" s="691"/>
    </row>
    <row r="13" spans="2:5" ht="15.75" customHeight="1" thickTop="1" thickBot="1" x14ac:dyDescent="0.3">
      <c r="B13" s="8" t="s">
        <v>11</v>
      </c>
      <c r="C13" s="159">
        <f>'1. Summary for SBA'!F9</f>
        <v>0</v>
      </c>
      <c r="D13" s="15" t="s">
        <v>12</v>
      </c>
      <c r="E13" s="9"/>
    </row>
    <row r="14" spans="2:5" ht="15.75" customHeight="1" thickTop="1" thickBot="1" x14ac:dyDescent="0.3">
      <c r="B14" s="8" t="s">
        <v>13</v>
      </c>
      <c r="C14" s="9"/>
      <c r="D14" s="15" t="s">
        <v>14</v>
      </c>
      <c r="E14" s="9"/>
    </row>
    <row r="15" spans="2:5" ht="15.75" customHeight="1" thickTop="1" thickBot="1" x14ac:dyDescent="0.3">
      <c r="B15" s="8" t="s">
        <v>45</v>
      </c>
      <c r="C15" s="160">
        <f>'1. Summary for SBA'!J7</f>
        <v>0</v>
      </c>
      <c r="D15" s="16" t="s">
        <v>15</v>
      </c>
      <c r="E15" s="9"/>
    </row>
    <row r="16" spans="2:5" ht="15.75" customHeight="1" thickTop="1" thickBot="1" x14ac:dyDescent="0.3">
      <c r="B16" s="8" t="s">
        <v>44</v>
      </c>
      <c r="C16" s="9"/>
      <c r="D16" s="17" t="s">
        <v>16</v>
      </c>
      <c r="E16" s="9"/>
    </row>
    <row r="17" spans="2:5" ht="15.75" customHeight="1" thickTop="1" x14ac:dyDescent="0.25">
      <c r="B17" s="515"/>
      <c r="C17" s="385"/>
      <c r="D17" s="385"/>
      <c r="E17" s="385"/>
    </row>
    <row r="18" spans="2:5" ht="15.75" customHeight="1" thickBot="1" x14ac:dyDescent="0.3">
      <c r="B18" s="515"/>
      <c r="C18" s="385"/>
      <c r="D18" s="385"/>
      <c r="E18" s="385"/>
    </row>
    <row r="19" spans="2:5" ht="15.75" customHeight="1" thickTop="1" thickBot="1" x14ac:dyDescent="0.3">
      <c r="B19" s="692" t="s">
        <v>282</v>
      </c>
      <c r="C19" s="693"/>
      <c r="D19" s="693"/>
      <c r="E19" s="694"/>
    </row>
    <row r="20" spans="2:5" ht="15.75" customHeight="1" thickTop="1" thickBot="1" x14ac:dyDescent="0.3">
      <c r="B20" s="18" t="s">
        <v>17</v>
      </c>
      <c r="C20" s="19"/>
      <c r="D20" s="20" t="s">
        <v>74</v>
      </c>
      <c r="E20" s="9"/>
    </row>
    <row r="21" spans="2:5" ht="15.75" customHeight="1" thickTop="1" thickBot="1" x14ac:dyDescent="0.3">
      <c r="B21" s="21" t="s">
        <v>18</v>
      </c>
      <c r="C21" s="9"/>
      <c r="D21" s="22" t="s">
        <v>75</v>
      </c>
      <c r="E21" s="9"/>
    </row>
    <row r="22" spans="2:5" ht="15.75" customHeight="1" thickTop="1" thickBot="1" x14ac:dyDescent="0.3">
      <c r="B22" s="21" t="s">
        <v>76</v>
      </c>
      <c r="C22" s="9"/>
      <c r="D22" s="385"/>
      <c r="E22" s="385"/>
    </row>
    <row r="23" spans="2:5" ht="15.75" customHeight="1" thickTop="1" thickBot="1" x14ac:dyDescent="0.3">
      <c r="B23" s="21" t="s">
        <v>77</v>
      </c>
      <c r="C23" s="9"/>
      <c r="D23" s="385"/>
      <c r="E23" s="385"/>
    </row>
    <row r="24" spans="2:5" ht="15.75" customHeight="1" thickTop="1" thickBot="1" x14ac:dyDescent="0.3">
      <c r="B24" s="21" t="s">
        <v>78</v>
      </c>
      <c r="C24" s="9"/>
      <c r="D24" s="385"/>
      <c r="E24" s="385"/>
    </row>
    <row r="25" spans="2:5" ht="15.75" customHeight="1" thickTop="1" x14ac:dyDescent="0.25">
      <c r="B25" s="385"/>
      <c r="C25" s="385"/>
      <c r="D25" s="385"/>
      <c r="E25" s="385"/>
    </row>
    <row r="26" spans="2:5" ht="15.75" customHeight="1" thickBot="1" x14ac:dyDescent="0.3">
      <c r="B26" s="385"/>
      <c r="C26" s="385"/>
      <c r="D26" s="385"/>
      <c r="E26" s="385"/>
    </row>
    <row r="27" spans="2:5" ht="15.75" customHeight="1" thickTop="1" thickBot="1" x14ac:dyDescent="0.3">
      <c r="B27" s="680" t="s">
        <v>79</v>
      </c>
      <c r="C27" s="681"/>
      <c r="D27" s="680" t="s">
        <v>19</v>
      </c>
      <c r="E27" s="681"/>
    </row>
    <row r="28" spans="2:5" ht="15.75" customHeight="1" thickTop="1" thickBot="1" x14ac:dyDescent="0.3">
      <c r="B28" s="23" t="s">
        <v>1</v>
      </c>
      <c r="C28" s="19"/>
      <c r="D28" s="23" t="s">
        <v>22</v>
      </c>
      <c r="E28" s="19"/>
    </row>
    <row r="29" spans="2:5" ht="15.75" customHeight="1" thickTop="1" thickBot="1" x14ac:dyDescent="0.3">
      <c r="B29" s="24" t="s">
        <v>2</v>
      </c>
      <c r="C29" s="11"/>
      <c r="D29" s="24" t="s">
        <v>2</v>
      </c>
      <c r="E29" s="11"/>
    </row>
    <row r="30" spans="2:5" ht="15.75" customHeight="1" thickTop="1" thickBot="1" x14ac:dyDescent="0.3">
      <c r="B30" s="24" t="s">
        <v>4</v>
      </c>
      <c r="C30" s="14"/>
      <c r="D30" s="24" t="s">
        <v>4</v>
      </c>
      <c r="E30" s="9"/>
    </row>
    <row r="31" spans="2:5" ht="15.75" customHeight="1" thickTop="1" thickBot="1" x14ac:dyDescent="0.3">
      <c r="B31" s="24" t="s">
        <v>6</v>
      </c>
      <c r="C31" s="9"/>
      <c r="D31" s="24" t="s">
        <v>6</v>
      </c>
      <c r="E31" s="9"/>
    </row>
    <row r="32" spans="2:5" ht="15.75" customHeight="1" thickTop="1" thickBot="1" x14ac:dyDescent="0.3">
      <c r="B32" s="24" t="s">
        <v>8</v>
      </c>
      <c r="C32" s="9"/>
      <c r="D32" s="24" t="s">
        <v>8</v>
      </c>
      <c r="E32" s="9"/>
    </row>
    <row r="33" spans="2:15" ht="15.75" thickTop="1" x14ac:dyDescent="0.25"/>
    <row r="40" spans="2:15" x14ac:dyDescent="0.25">
      <c r="C40" s="28" t="s">
        <v>129</v>
      </c>
      <c r="D40" s="682">
        <f>'1. Summary for SBA'!J7</f>
        <v>0</v>
      </c>
      <c r="E40" s="683"/>
    </row>
    <row r="45" spans="2:15" x14ac:dyDescent="0.25">
      <c r="B45" s="161" t="s">
        <v>137</v>
      </c>
      <c r="D45" s="33" t="s">
        <v>136</v>
      </c>
      <c r="H45" s="33" t="s">
        <v>135</v>
      </c>
      <c r="K45" s="33" t="s">
        <v>134</v>
      </c>
      <c r="N45" s="33" t="s">
        <v>133</v>
      </c>
    </row>
    <row r="47" spans="2:15" x14ac:dyDescent="0.25">
      <c r="B47" s="26">
        <v>1</v>
      </c>
      <c r="C47" s="164"/>
      <c r="D47" s="164"/>
      <c r="E47" s="164"/>
      <c r="F47" s="164"/>
      <c r="G47" s="164"/>
      <c r="H47" s="164"/>
      <c r="I47" s="164"/>
      <c r="J47" s="164"/>
      <c r="K47" s="164"/>
      <c r="L47" s="164"/>
      <c r="M47" s="164"/>
      <c r="N47" s="164"/>
      <c r="O47" s="164"/>
    </row>
    <row r="48" spans="2:15" x14ac:dyDescent="0.25">
      <c r="B48" s="26">
        <v>2</v>
      </c>
      <c r="C48" s="165"/>
      <c r="D48" s="165"/>
      <c r="E48" s="165"/>
      <c r="F48" s="165"/>
      <c r="G48" s="165"/>
      <c r="H48" s="165"/>
      <c r="I48" s="165"/>
      <c r="J48" s="165"/>
      <c r="K48" s="165"/>
      <c r="L48" s="165"/>
      <c r="M48" s="165"/>
      <c r="N48" s="165"/>
      <c r="O48" s="165"/>
    </row>
    <row r="49" spans="2:15" x14ac:dyDescent="0.25">
      <c r="B49" s="26">
        <v>3</v>
      </c>
      <c r="C49" s="165"/>
      <c r="D49" s="165"/>
      <c r="E49" s="165"/>
      <c r="F49" s="165"/>
      <c r="G49" s="165"/>
      <c r="H49" s="165"/>
      <c r="I49" s="165"/>
      <c r="J49" s="165"/>
      <c r="K49" s="165"/>
      <c r="L49" s="165"/>
      <c r="M49" s="165"/>
      <c r="N49" s="165"/>
      <c r="O49" s="165"/>
    </row>
    <row r="50" spans="2:15" x14ac:dyDescent="0.25">
      <c r="B50" s="26">
        <v>4</v>
      </c>
      <c r="C50" s="165"/>
      <c r="D50" s="165"/>
      <c r="E50" s="165"/>
      <c r="F50" s="165"/>
      <c r="G50" s="165"/>
      <c r="H50" s="165"/>
      <c r="I50" s="165"/>
      <c r="J50" s="165"/>
      <c r="K50" s="165"/>
      <c r="L50" s="165"/>
      <c r="M50" s="165"/>
      <c r="N50" s="165"/>
      <c r="O50" s="165"/>
    </row>
    <row r="51" spans="2:15" x14ac:dyDescent="0.25">
      <c r="B51" s="26">
        <v>5</v>
      </c>
      <c r="C51" s="165"/>
      <c r="D51" s="165"/>
      <c r="E51" s="165"/>
      <c r="F51" s="165"/>
      <c r="G51" s="165"/>
      <c r="H51" s="165"/>
      <c r="I51" s="165"/>
      <c r="J51" s="165"/>
      <c r="K51" s="165"/>
      <c r="L51" s="165"/>
      <c r="M51" s="165"/>
      <c r="N51" s="165"/>
      <c r="O51" s="165"/>
    </row>
    <row r="52" spans="2:15" x14ac:dyDescent="0.25">
      <c r="B52" s="26">
        <v>6</v>
      </c>
      <c r="C52" s="165"/>
      <c r="D52" s="165"/>
      <c r="E52" s="165"/>
      <c r="F52" s="165"/>
      <c r="G52" s="165"/>
      <c r="H52" s="165"/>
      <c r="I52" s="165"/>
      <c r="J52" s="165"/>
      <c r="K52" s="165"/>
      <c r="L52" s="165"/>
      <c r="M52" s="165"/>
      <c r="N52" s="165"/>
      <c r="O52" s="165"/>
    </row>
    <row r="53" spans="2:15" x14ac:dyDescent="0.25">
      <c r="B53" s="26">
        <v>7</v>
      </c>
      <c r="C53" s="165"/>
      <c r="D53" s="165"/>
      <c r="E53" s="165"/>
      <c r="F53" s="165"/>
      <c r="G53" s="165"/>
      <c r="H53" s="165"/>
      <c r="I53" s="165"/>
      <c r="J53" s="165"/>
      <c r="K53" s="165"/>
      <c r="L53" s="165"/>
      <c r="M53" s="165"/>
      <c r="N53" s="165"/>
      <c r="O53" s="165"/>
    </row>
    <row r="54" spans="2:15" x14ac:dyDescent="0.25">
      <c r="B54" s="26">
        <v>8</v>
      </c>
      <c r="C54" s="165"/>
      <c r="D54" s="165"/>
      <c r="E54" s="165"/>
      <c r="F54" s="165"/>
      <c r="G54" s="165"/>
      <c r="H54" s="165"/>
      <c r="I54" s="165"/>
      <c r="J54" s="165"/>
      <c r="K54" s="165"/>
      <c r="L54" s="165"/>
      <c r="M54" s="165"/>
      <c r="N54" s="165"/>
      <c r="O54" s="165"/>
    </row>
    <row r="55" spans="2:15" x14ac:dyDescent="0.25">
      <c r="B55" s="26">
        <v>9</v>
      </c>
      <c r="C55" s="165"/>
      <c r="D55" s="165"/>
      <c r="E55" s="165"/>
      <c r="F55" s="165"/>
      <c r="G55" s="165"/>
      <c r="H55" s="165"/>
      <c r="I55" s="165"/>
      <c r="J55" s="165"/>
      <c r="K55" s="165"/>
      <c r="L55" s="165"/>
      <c r="M55" s="165"/>
      <c r="N55" s="165"/>
      <c r="O55" s="165"/>
    </row>
    <row r="56" spans="2:15" x14ac:dyDescent="0.25">
      <c r="B56" s="26">
        <v>10</v>
      </c>
      <c r="C56" s="165"/>
      <c r="D56" s="165"/>
      <c r="E56" s="165"/>
      <c r="F56" s="165"/>
      <c r="G56" s="165"/>
      <c r="H56" s="165"/>
      <c r="I56" s="165"/>
      <c r="J56" s="165"/>
      <c r="K56" s="165"/>
      <c r="L56" s="165"/>
      <c r="M56" s="165"/>
      <c r="N56" s="165"/>
      <c r="O56" s="165"/>
    </row>
    <row r="57" spans="2:15" x14ac:dyDescent="0.25">
      <c r="B57" s="26">
        <v>11</v>
      </c>
      <c r="C57" s="165"/>
      <c r="D57" s="165"/>
      <c r="E57" s="165"/>
      <c r="F57" s="165"/>
      <c r="G57" s="165"/>
      <c r="H57" s="165"/>
      <c r="I57" s="165"/>
      <c r="J57" s="165"/>
      <c r="K57" s="165"/>
      <c r="L57" s="165"/>
      <c r="M57" s="165"/>
      <c r="N57" s="165"/>
      <c r="O57" s="165"/>
    </row>
    <row r="58" spans="2:15" x14ac:dyDescent="0.25">
      <c r="B58" s="26">
        <v>12</v>
      </c>
      <c r="C58" s="165"/>
      <c r="D58" s="165"/>
      <c r="E58" s="165"/>
      <c r="F58" s="165"/>
      <c r="G58" s="165"/>
      <c r="H58" s="165"/>
      <c r="I58" s="165"/>
      <c r="J58" s="165"/>
      <c r="K58" s="165"/>
      <c r="L58" s="165"/>
      <c r="M58" s="165"/>
      <c r="N58" s="165"/>
      <c r="O58" s="165"/>
    </row>
    <row r="59" spans="2:15" x14ac:dyDescent="0.25">
      <c r="B59" s="26">
        <v>13</v>
      </c>
      <c r="C59" s="165"/>
      <c r="D59" s="165"/>
      <c r="E59" s="165"/>
      <c r="F59" s="165"/>
      <c r="G59" s="165"/>
      <c r="H59" s="165"/>
      <c r="I59" s="165"/>
      <c r="J59" s="165"/>
      <c r="K59" s="165"/>
      <c r="L59" s="165"/>
      <c r="M59" s="165"/>
      <c r="N59" s="165"/>
      <c r="O59" s="165"/>
    </row>
    <row r="60" spans="2:15" x14ac:dyDescent="0.25">
      <c r="B60" s="26">
        <v>14</v>
      </c>
      <c r="C60" s="165"/>
      <c r="D60" s="165"/>
      <c r="E60" s="165"/>
      <c r="F60" s="165"/>
      <c r="G60" s="165"/>
      <c r="H60" s="165"/>
      <c r="I60" s="165"/>
      <c r="J60" s="165"/>
      <c r="K60" s="165"/>
      <c r="L60" s="165"/>
      <c r="M60" s="165"/>
      <c r="N60" s="165"/>
      <c r="O60" s="165"/>
    </row>
    <row r="61" spans="2:15" x14ac:dyDescent="0.25">
      <c r="B61" s="26">
        <v>15</v>
      </c>
      <c r="C61" s="165"/>
      <c r="D61" s="165"/>
      <c r="E61" s="165"/>
      <c r="F61" s="165"/>
      <c r="G61" s="165"/>
      <c r="H61" s="165"/>
      <c r="I61" s="165"/>
      <c r="J61" s="165"/>
      <c r="K61" s="165"/>
      <c r="L61" s="165"/>
      <c r="M61" s="165"/>
      <c r="N61" s="165"/>
      <c r="O61" s="165"/>
    </row>
    <row r="62" spans="2:15" x14ac:dyDescent="0.25">
      <c r="B62" s="26">
        <v>16</v>
      </c>
      <c r="C62" s="165"/>
      <c r="D62" s="165"/>
      <c r="E62" s="165"/>
      <c r="F62" s="165"/>
      <c r="G62" s="165"/>
      <c r="H62" s="165"/>
      <c r="I62" s="165"/>
      <c r="J62" s="165"/>
      <c r="K62" s="165"/>
      <c r="L62" s="165"/>
      <c r="M62" s="165"/>
      <c r="N62" s="165"/>
      <c r="O62" s="165"/>
    </row>
    <row r="63" spans="2:15" x14ac:dyDescent="0.25">
      <c r="B63" s="26">
        <v>17</v>
      </c>
      <c r="C63" s="165"/>
      <c r="D63" s="165"/>
      <c r="E63" s="165"/>
      <c r="F63" s="165"/>
      <c r="G63" s="165"/>
      <c r="H63" s="165"/>
      <c r="I63" s="165"/>
      <c r="J63" s="165"/>
      <c r="K63" s="165"/>
      <c r="L63" s="165"/>
      <c r="M63" s="165"/>
      <c r="N63" s="165"/>
      <c r="O63" s="165"/>
    </row>
    <row r="64" spans="2:15" x14ac:dyDescent="0.25">
      <c r="B64" s="26">
        <v>18</v>
      </c>
      <c r="C64" s="165"/>
      <c r="D64" s="165"/>
      <c r="E64" s="165"/>
      <c r="F64" s="165"/>
      <c r="G64" s="165"/>
      <c r="H64" s="165"/>
      <c r="I64" s="165"/>
      <c r="J64" s="165"/>
      <c r="K64" s="165"/>
      <c r="L64" s="165"/>
      <c r="M64" s="165"/>
      <c r="N64" s="165"/>
      <c r="O64" s="165"/>
    </row>
    <row r="65" spans="2:15" x14ac:dyDescent="0.25">
      <c r="B65" s="26">
        <v>19</v>
      </c>
      <c r="C65" s="165"/>
      <c r="D65" s="165"/>
      <c r="E65" s="165"/>
      <c r="F65" s="165"/>
      <c r="G65" s="165"/>
      <c r="H65" s="165"/>
      <c r="I65" s="165"/>
      <c r="J65" s="165"/>
      <c r="K65" s="165"/>
      <c r="L65" s="165"/>
      <c r="M65" s="165"/>
      <c r="N65" s="165"/>
      <c r="O65" s="165"/>
    </row>
    <row r="66" spans="2:15" x14ac:dyDescent="0.25">
      <c r="B66" s="26">
        <v>20</v>
      </c>
      <c r="C66" s="165"/>
      <c r="D66" s="165"/>
      <c r="E66" s="165"/>
      <c r="F66" s="165"/>
      <c r="G66" s="165"/>
      <c r="H66" s="165"/>
      <c r="I66" s="165"/>
      <c r="J66" s="165"/>
      <c r="K66" s="165"/>
      <c r="L66" s="165"/>
      <c r="M66" s="165"/>
      <c r="N66" s="165"/>
      <c r="O66" s="165"/>
    </row>
    <row r="67" spans="2:15" x14ac:dyDescent="0.25">
      <c r="B67" s="26">
        <v>21</v>
      </c>
      <c r="C67" s="165"/>
      <c r="D67" s="165"/>
      <c r="E67" s="165"/>
      <c r="F67" s="165"/>
      <c r="G67" s="165"/>
      <c r="H67" s="165"/>
      <c r="I67" s="165"/>
      <c r="J67" s="165"/>
      <c r="K67" s="165"/>
      <c r="L67" s="165"/>
      <c r="M67" s="165"/>
      <c r="N67" s="165"/>
      <c r="O67" s="165"/>
    </row>
    <row r="68" spans="2:15" x14ac:dyDescent="0.25">
      <c r="B68" s="26">
        <v>22</v>
      </c>
      <c r="C68" s="165"/>
      <c r="D68" s="165"/>
      <c r="E68" s="165"/>
      <c r="F68" s="165"/>
      <c r="G68" s="165"/>
      <c r="H68" s="165"/>
      <c r="I68" s="165"/>
      <c r="J68" s="165"/>
      <c r="K68" s="165"/>
      <c r="L68" s="165"/>
      <c r="M68" s="165"/>
      <c r="N68" s="165"/>
      <c r="O68" s="165"/>
    </row>
    <row r="69" spans="2:15" x14ac:dyDescent="0.25">
      <c r="B69" s="26">
        <v>23</v>
      </c>
      <c r="C69" s="165"/>
      <c r="D69" s="165"/>
      <c r="E69" s="165"/>
      <c r="F69" s="165"/>
      <c r="G69" s="165"/>
      <c r="H69" s="165"/>
      <c r="I69" s="165"/>
      <c r="J69" s="165"/>
      <c r="K69" s="165"/>
      <c r="L69" s="165"/>
      <c r="M69" s="165"/>
      <c r="N69" s="165"/>
      <c r="O69" s="165"/>
    </row>
    <row r="70" spans="2:15" x14ac:dyDescent="0.25">
      <c r="B70" s="26">
        <v>24</v>
      </c>
      <c r="C70" s="165"/>
      <c r="D70" s="165"/>
      <c r="E70" s="165"/>
      <c r="F70" s="165"/>
      <c r="G70" s="165"/>
      <c r="H70" s="165"/>
      <c r="I70" s="165"/>
      <c r="J70" s="165"/>
      <c r="K70" s="165"/>
      <c r="L70" s="165"/>
      <c r="M70" s="165"/>
      <c r="N70" s="165"/>
      <c r="O70" s="165"/>
    </row>
    <row r="71" spans="2:15" x14ac:dyDescent="0.25">
      <c r="B71" s="26">
        <v>25</v>
      </c>
      <c r="C71" s="165"/>
      <c r="D71" s="165"/>
      <c r="E71" s="165"/>
      <c r="F71" s="165"/>
      <c r="G71" s="165"/>
      <c r="H71" s="165"/>
      <c r="I71" s="165"/>
      <c r="J71" s="165"/>
      <c r="K71" s="165"/>
      <c r="L71" s="165"/>
      <c r="M71" s="165"/>
      <c r="N71" s="165"/>
      <c r="O71" s="165"/>
    </row>
    <row r="72" spans="2:15" x14ac:dyDescent="0.25">
      <c r="B72" s="26">
        <v>26</v>
      </c>
      <c r="C72" s="165"/>
      <c r="D72" s="165"/>
      <c r="E72" s="165"/>
      <c r="F72" s="165"/>
      <c r="G72" s="165"/>
      <c r="H72" s="165"/>
      <c r="I72" s="165"/>
      <c r="J72" s="165"/>
      <c r="K72" s="165"/>
      <c r="L72" s="165"/>
      <c r="M72" s="165"/>
      <c r="N72" s="165"/>
      <c r="O72" s="165"/>
    </row>
    <row r="73" spans="2:15" x14ac:dyDescent="0.25">
      <c r="B73" s="26">
        <v>27</v>
      </c>
      <c r="C73" s="165"/>
      <c r="D73" s="165"/>
      <c r="E73" s="165"/>
      <c r="F73" s="165"/>
      <c r="G73" s="165"/>
      <c r="H73" s="165"/>
      <c r="I73" s="165"/>
      <c r="J73" s="165"/>
      <c r="K73" s="165"/>
      <c r="L73" s="165"/>
      <c r="M73" s="165"/>
      <c r="N73" s="165"/>
      <c r="O73" s="165"/>
    </row>
    <row r="74" spans="2:15" x14ac:dyDescent="0.25">
      <c r="B74" s="26">
        <v>28</v>
      </c>
      <c r="C74" s="165"/>
      <c r="D74" s="165"/>
      <c r="E74" s="165"/>
      <c r="F74" s="165"/>
      <c r="G74" s="165"/>
      <c r="H74" s="165"/>
      <c r="I74" s="165"/>
      <c r="J74" s="165"/>
      <c r="K74" s="165"/>
      <c r="L74" s="165"/>
      <c r="M74" s="165"/>
      <c r="N74" s="165"/>
      <c r="O74" s="165"/>
    </row>
    <row r="75" spans="2:15" x14ac:dyDescent="0.25">
      <c r="B75" s="26">
        <v>29</v>
      </c>
      <c r="C75" s="165"/>
      <c r="D75" s="165"/>
      <c r="E75" s="165"/>
      <c r="F75" s="165"/>
      <c r="G75" s="165"/>
      <c r="H75" s="165"/>
      <c r="I75" s="165"/>
      <c r="J75" s="165"/>
      <c r="K75" s="165"/>
      <c r="L75" s="165"/>
      <c r="M75" s="165"/>
      <c r="N75" s="165"/>
      <c r="O75" s="165"/>
    </row>
    <row r="76" spans="2:15" x14ac:dyDescent="0.25">
      <c r="B76" s="26">
        <v>30</v>
      </c>
      <c r="C76" s="165"/>
      <c r="D76" s="165"/>
      <c r="E76" s="165"/>
      <c r="F76" s="165"/>
      <c r="G76" s="165"/>
      <c r="H76" s="165"/>
      <c r="I76" s="165"/>
      <c r="J76" s="165"/>
      <c r="K76" s="165"/>
      <c r="L76" s="165"/>
      <c r="M76" s="165"/>
      <c r="N76" s="165"/>
      <c r="O76" s="165"/>
    </row>
    <row r="77" spans="2:15" x14ac:dyDescent="0.25">
      <c r="B77" s="26">
        <v>31</v>
      </c>
      <c r="C77" s="165"/>
      <c r="D77" s="165"/>
      <c r="E77" s="165"/>
      <c r="F77" s="165"/>
      <c r="G77" s="165"/>
      <c r="H77" s="165"/>
      <c r="I77" s="165"/>
      <c r="J77" s="165"/>
      <c r="K77" s="165"/>
      <c r="L77" s="165"/>
      <c r="M77" s="165"/>
      <c r="N77" s="165"/>
      <c r="O77" s="165"/>
    </row>
    <row r="78" spans="2:15" x14ac:dyDescent="0.25">
      <c r="B78" s="26">
        <v>32</v>
      </c>
      <c r="C78" s="165"/>
      <c r="D78" s="165"/>
      <c r="E78" s="165"/>
      <c r="F78" s="165"/>
      <c r="G78" s="165"/>
      <c r="H78" s="165"/>
      <c r="I78" s="165"/>
      <c r="J78" s="165"/>
      <c r="K78" s="165"/>
      <c r="L78" s="165"/>
      <c r="M78" s="165"/>
      <c r="N78" s="165"/>
      <c r="O78" s="165"/>
    </row>
    <row r="79" spans="2:15" x14ac:dyDescent="0.25">
      <c r="B79" s="26">
        <v>33</v>
      </c>
      <c r="C79" s="165"/>
      <c r="D79" s="165"/>
      <c r="E79" s="165"/>
      <c r="F79" s="165"/>
      <c r="G79" s="165"/>
      <c r="H79" s="165"/>
      <c r="I79" s="165"/>
      <c r="J79" s="165"/>
      <c r="K79" s="165"/>
      <c r="L79" s="165"/>
      <c r="M79" s="165"/>
      <c r="N79" s="165"/>
      <c r="O79" s="165"/>
    </row>
    <row r="80" spans="2:15" x14ac:dyDescent="0.25">
      <c r="B80" s="26">
        <v>34</v>
      </c>
      <c r="C80" s="165"/>
      <c r="D80" s="165"/>
      <c r="E80" s="165"/>
      <c r="F80" s="165"/>
      <c r="G80" s="165"/>
      <c r="H80" s="165"/>
      <c r="I80" s="165"/>
      <c r="J80" s="165"/>
      <c r="K80" s="165"/>
      <c r="L80" s="165"/>
      <c r="M80" s="165"/>
      <c r="N80" s="165"/>
      <c r="O80" s="165"/>
    </row>
    <row r="81" spans="2:15" x14ac:dyDescent="0.25">
      <c r="B81" s="26">
        <v>35</v>
      </c>
      <c r="C81" s="165"/>
      <c r="D81" s="165"/>
      <c r="E81" s="165"/>
      <c r="F81" s="165"/>
      <c r="G81" s="165"/>
      <c r="H81" s="165"/>
      <c r="I81" s="165"/>
      <c r="J81" s="165"/>
      <c r="K81" s="165"/>
      <c r="L81" s="165"/>
      <c r="M81" s="165"/>
      <c r="N81" s="165"/>
      <c r="O81" s="165"/>
    </row>
    <row r="82" spans="2:15" x14ac:dyDescent="0.25">
      <c r="B82" s="26">
        <v>36</v>
      </c>
      <c r="C82" s="165"/>
      <c r="D82" s="165"/>
      <c r="E82" s="165"/>
      <c r="F82" s="165"/>
      <c r="G82" s="165"/>
      <c r="H82" s="165"/>
      <c r="I82" s="165"/>
      <c r="J82" s="165"/>
      <c r="K82" s="165"/>
      <c r="L82" s="165"/>
      <c r="M82" s="165"/>
      <c r="N82" s="165"/>
      <c r="O82" s="165"/>
    </row>
    <row r="83" spans="2:15" x14ac:dyDescent="0.25">
      <c r="B83" s="26">
        <v>37</v>
      </c>
      <c r="C83" s="165"/>
      <c r="D83" s="165"/>
      <c r="E83" s="165"/>
      <c r="F83" s="165"/>
      <c r="G83" s="165"/>
      <c r="H83" s="165"/>
      <c r="I83" s="165"/>
      <c r="J83" s="165"/>
      <c r="K83" s="165"/>
      <c r="L83" s="165"/>
      <c r="M83" s="165"/>
      <c r="N83" s="165"/>
      <c r="O83" s="165"/>
    </row>
    <row r="84" spans="2:15" x14ac:dyDescent="0.25">
      <c r="B84" s="26">
        <v>38</v>
      </c>
      <c r="C84" s="165"/>
      <c r="D84" s="165"/>
      <c r="E84" s="165"/>
      <c r="F84" s="165"/>
      <c r="G84" s="165"/>
      <c r="H84" s="165"/>
      <c r="I84" s="165"/>
      <c r="J84" s="165"/>
      <c r="K84" s="165"/>
      <c r="L84" s="165"/>
      <c r="M84" s="165"/>
      <c r="N84" s="165"/>
      <c r="O84" s="165"/>
    </row>
    <row r="85" spans="2:15" x14ac:dyDescent="0.25">
      <c r="B85" s="26">
        <v>39</v>
      </c>
      <c r="C85" s="165"/>
      <c r="D85" s="165"/>
      <c r="E85" s="165"/>
      <c r="F85" s="165"/>
      <c r="G85" s="165"/>
      <c r="H85" s="165"/>
      <c r="I85" s="165"/>
      <c r="J85" s="165"/>
      <c r="K85" s="165"/>
      <c r="L85" s="165"/>
      <c r="M85" s="165"/>
      <c r="N85" s="165"/>
      <c r="O85" s="165"/>
    </row>
    <row r="86" spans="2:15" x14ac:dyDescent="0.25">
      <c r="B86" s="26">
        <v>40</v>
      </c>
      <c r="C86" s="165"/>
      <c r="D86" s="165"/>
      <c r="E86" s="165"/>
      <c r="F86" s="165"/>
      <c r="G86" s="165"/>
      <c r="H86" s="165"/>
      <c r="I86" s="165"/>
      <c r="J86" s="165"/>
      <c r="K86" s="165"/>
      <c r="L86" s="165"/>
      <c r="M86" s="165"/>
      <c r="N86" s="165"/>
      <c r="O86" s="165"/>
    </row>
    <row r="87" spans="2:15" x14ac:dyDescent="0.25">
      <c r="B87" s="26">
        <v>41</v>
      </c>
      <c r="C87" s="165"/>
      <c r="D87" s="165"/>
      <c r="E87" s="165"/>
      <c r="F87" s="165"/>
      <c r="G87" s="165"/>
      <c r="H87" s="165"/>
      <c r="I87" s="165"/>
      <c r="J87" s="165"/>
      <c r="K87" s="165"/>
      <c r="L87" s="165"/>
      <c r="M87" s="165"/>
      <c r="N87" s="165"/>
      <c r="O87" s="165"/>
    </row>
    <row r="88" spans="2:15" x14ac:dyDescent="0.25">
      <c r="B88" s="26">
        <v>42</v>
      </c>
      <c r="C88" s="165"/>
      <c r="D88" s="165"/>
      <c r="E88" s="165"/>
      <c r="F88" s="165"/>
      <c r="G88" s="165"/>
      <c r="H88" s="165"/>
      <c r="I88" s="165"/>
      <c r="J88" s="165"/>
      <c r="K88" s="165"/>
      <c r="L88" s="165"/>
      <c r="M88" s="165"/>
      <c r="N88" s="165"/>
      <c r="O88" s="165"/>
    </row>
    <row r="89" spans="2:15" x14ac:dyDescent="0.25">
      <c r="B89" s="26">
        <v>43</v>
      </c>
      <c r="C89" s="165"/>
      <c r="D89" s="165"/>
      <c r="E89" s="165"/>
      <c r="F89" s="165"/>
      <c r="G89" s="165"/>
      <c r="H89" s="165"/>
      <c r="I89" s="165"/>
      <c r="J89" s="165"/>
      <c r="K89" s="165"/>
      <c r="L89" s="165"/>
      <c r="M89" s="165"/>
      <c r="N89" s="165"/>
      <c r="O89" s="165"/>
    </row>
    <row r="90" spans="2:15" x14ac:dyDescent="0.25">
      <c r="B90" s="26">
        <v>44</v>
      </c>
      <c r="C90" s="165"/>
      <c r="D90" s="165"/>
      <c r="E90" s="165"/>
      <c r="F90" s="165"/>
      <c r="G90" s="165"/>
      <c r="H90" s="165"/>
      <c r="I90" s="165"/>
      <c r="J90" s="165"/>
      <c r="K90" s="165"/>
      <c r="L90" s="165"/>
      <c r="M90" s="165"/>
      <c r="N90" s="165"/>
      <c r="O90" s="165"/>
    </row>
    <row r="91" spans="2:15" x14ac:dyDescent="0.25">
      <c r="B91" s="26">
        <v>45</v>
      </c>
      <c r="C91" s="165"/>
      <c r="D91" s="165"/>
      <c r="E91" s="165"/>
      <c r="F91" s="165"/>
      <c r="G91" s="165"/>
      <c r="H91" s="165"/>
      <c r="I91" s="165"/>
      <c r="J91" s="165"/>
      <c r="K91" s="165"/>
      <c r="L91" s="165"/>
      <c r="M91" s="165"/>
      <c r="N91" s="165"/>
      <c r="O91" s="165"/>
    </row>
    <row r="92" spans="2:15" x14ac:dyDescent="0.25">
      <c r="B92" s="26">
        <v>46</v>
      </c>
      <c r="C92" s="165"/>
      <c r="D92" s="165"/>
      <c r="E92" s="165"/>
      <c r="F92" s="165"/>
      <c r="G92" s="165"/>
      <c r="H92" s="165"/>
      <c r="I92" s="165"/>
      <c r="J92" s="165"/>
      <c r="K92" s="165"/>
      <c r="L92" s="165"/>
      <c r="M92" s="165"/>
      <c r="N92" s="165"/>
      <c r="O92" s="165"/>
    </row>
    <row r="93" spans="2:15" x14ac:dyDescent="0.25">
      <c r="B93" s="26">
        <v>47</v>
      </c>
      <c r="C93" s="165"/>
      <c r="D93" s="165"/>
      <c r="E93" s="165"/>
      <c r="F93" s="165"/>
      <c r="G93" s="165"/>
      <c r="H93" s="165"/>
      <c r="I93" s="165"/>
      <c r="J93" s="165"/>
      <c r="K93" s="165"/>
      <c r="L93" s="165"/>
      <c r="M93" s="165"/>
      <c r="N93" s="165"/>
      <c r="O93" s="165"/>
    </row>
    <row r="94" spans="2:15" x14ac:dyDescent="0.25">
      <c r="B94" s="26">
        <v>48</v>
      </c>
      <c r="C94" s="165"/>
      <c r="D94" s="165"/>
      <c r="E94" s="165"/>
      <c r="F94" s="165"/>
      <c r="G94" s="165"/>
      <c r="H94" s="165"/>
      <c r="I94" s="165"/>
      <c r="J94" s="165"/>
      <c r="K94" s="165"/>
      <c r="L94" s="165"/>
      <c r="M94" s="165"/>
      <c r="N94" s="165"/>
      <c r="O94" s="165"/>
    </row>
    <row r="95" spans="2:15" x14ac:dyDescent="0.25">
      <c r="B95" s="26">
        <v>49</v>
      </c>
      <c r="C95" s="165"/>
      <c r="D95" s="165"/>
      <c r="E95" s="165"/>
      <c r="F95" s="165"/>
      <c r="G95" s="165"/>
      <c r="H95" s="165"/>
      <c r="I95" s="165"/>
      <c r="J95" s="165"/>
      <c r="K95" s="165"/>
      <c r="L95" s="165"/>
      <c r="M95" s="165"/>
      <c r="N95" s="165"/>
      <c r="O95" s="165"/>
    </row>
    <row r="96" spans="2:15" x14ac:dyDescent="0.25">
      <c r="B96" s="26">
        <v>50</v>
      </c>
      <c r="C96" s="165"/>
      <c r="D96" s="165"/>
      <c r="E96" s="165"/>
      <c r="F96" s="165"/>
      <c r="G96" s="165"/>
      <c r="H96" s="165"/>
      <c r="I96" s="165"/>
      <c r="J96" s="165"/>
      <c r="K96" s="165"/>
      <c r="L96" s="165"/>
      <c r="M96" s="165"/>
      <c r="N96" s="165"/>
      <c r="O96" s="165"/>
    </row>
    <row r="97" spans="2:15" x14ac:dyDescent="0.25">
      <c r="B97" s="26">
        <v>51</v>
      </c>
      <c r="C97" s="165"/>
      <c r="D97" s="165"/>
      <c r="E97" s="165"/>
      <c r="F97" s="165"/>
      <c r="G97" s="165"/>
      <c r="H97" s="165"/>
      <c r="I97" s="165"/>
      <c r="J97" s="165"/>
      <c r="K97" s="165"/>
      <c r="L97" s="165"/>
      <c r="M97" s="165"/>
      <c r="N97" s="165"/>
      <c r="O97" s="165"/>
    </row>
    <row r="98" spans="2:15" x14ac:dyDescent="0.25">
      <c r="B98" s="26">
        <v>52</v>
      </c>
      <c r="C98" s="165"/>
      <c r="D98" s="165"/>
      <c r="E98" s="165"/>
      <c r="F98" s="165"/>
      <c r="G98" s="165"/>
      <c r="H98" s="165"/>
      <c r="I98" s="165"/>
      <c r="J98" s="165"/>
      <c r="K98" s="165"/>
      <c r="L98" s="165"/>
      <c r="M98" s="165"/>
      <c r="N98" s="165"/>
      <c r="O98" s="165"/>
    </row>
    <row r="99" spans="2:15" x14ac:dyDescent="0.25">
      <c r="B99" s="26">
        <v>53</v>
      </c>
      <c r="C99" s="165"/>
      <c r="D99" s="165"/>
      <c r="E99" s="165"/>
      <c r="F99" s="165"/>
      <c r="G99" s="165"/>
      <c r="H99" s="165"/>
      <c r="I99" s="165"/>
      <c r="J99" s="165"/>
      <c r="K99" s="165"/>
      <c r="L99" s="165"/>
      <c r="M99" s="165"/>
      <c r="N99" s="165"/>
      <c r="O99" s="165"/>
    </row>
    <row r="100" spans="2:15" x14ac:dyDescent="0.25">
      <c r="B100" s="26">
        <v>54</v>
      </c>
      <c r="C100" s="165"/>
      <c r="D100" s="165"/>
      <c r="E100" s="165"/>
      <c r="F100" s="165"/>
      <c r="G100" s="165"/>
      <c r="H100" s="165"/>
      <c r="I100" s="165"/>
      <c r="J100" s="165"/>
      <c r="K100" s="165"/>
      <c r="L100" s="165"/>
      <c r="M100" s="165"/>
      <c r="N100" s="165"/>
      <c r="O100" s="165"/>
    </row>
    <row r="101" spans="2:15" x14ac:dyDescent="0.25">
      <c r="B101" s="26">
        <v>55</v>
      </c>
      <c r="C101" s="165"/>
      <c r="D101" s="165"/>
      <c r="E101" s="165"/>
      <c r="F101" s="165"/>
      <c r="G101" s="165"/>
      <c r="H101" s="165"/>
      <c r="I101" s="165"/>
      <c r="J101" s="165"/>
      <c r="K101" s="165"/>
      <c r="L101" s="165"/>
      <c r="M101" s="165"/>
      <c r="N101" s="165"/>
      <c r="O101" s="165"/>
    </row>
    <row r="102" spans="2:15" x14ac:dyDescent="0.25">
      <c r="B102" s="26">
        <v>56</v>
      </c>
      <c r="C102" s="165"/>
      <c r="D102" s="165"/>
      <c r="E102" s="165"/>
      <c r="F102" s="165"/>
      <c r="G102" s="165"/>
      <c r="H102" s="165"/>
      <c r="I102" s="165"/>
      <c r="J102" s="165"/>
      <c r="K102" s="165"/>
      <c r="L102" s="165"/>
      <c r="M102" s="165"/>
      <c r="N102" s="165"/>
      <c r="O102" s="165"/>
    </row>
    <row r="103" spans="2:15" x14ac:dyDescent="0.25">
      <c r="B103" s="26">
        <v>57</v>
      </c>
      <c r="C103" s="165"/>
      <c r="D103" s="165"/>
      <c r="E103" s="165"/>
      <c r="F103" s="165"/>
      <c r="G103" s="165"/>
      <c r="H103" s="165"/>
      <c r="I103" s="165"/>
      <c r="J103" s="165"/>
      <c r="K103" s="165"/>
      <c r="L103" s="165"/>
      <c r="M103" s="165"/>
      <c r="N103" s="165"/>
      <c r="O103" s="165"/>
    </row>
    <row r="104" spans="2:15" x14ac:dyDescent="0.25">
      <c r="B104" s="26">
        <v>58</v>
      </c>
      <c r="C104" s="165"/>
      <c r="D104" s="165"/>
      <c r="E104" s="165"/>
      <c r="F104" s="165"/>
      <c r="G104" s="165"/>
      <c r="H104" s="165"/>
      <c r="I104" s="165"/>
      <c r="J104" s="165"/>
      <c r="K104" s="165"/>
      <c r="L104" s="165"/>
      <c r="M104" s="165"/>
      <c r="N104" s="165"/>
      <c r="O104" s="165"/>
    </row>
    <row r="105" spans="2:15" x14ac:dyDescent="0.25">
      <c r="B105" s="26">
        <v>59</v>
      </c>
      <c r="C105" s="165"/>
      <c r="D105" s="165"/>
      <c r="E105" s="165"/>
      <c r="F105" s="165"/>
      <c r="G105" s="165"/>
      <c r="H105" s="165"/>
      <c r="I105" s="165"/>
      <c r="J105" s="165"/>
      <c r="K105" s="165"/>
      <c r="L105" s="165"/>
      <c r="M105" s="165"/>
      <c r="N105" s="165"/>
      <c r="O105" s="165"/>
    </row>
    <row r="106" spans="2:15" x14ac:dyDescent="0.25">
      <c r="B106" s="26">
        <v>60</v>
      </c>
      <c r="C106" s="165"/>
      <c r="D106" s="165"/>
      <c r="E106" s="165"/>
      <c r="F106" s="165"/>
      <c r="G106" s="165"/>
      <c r="H106" s="165"/>
      <c r="I106" s="165"/>
      <c r="J106" s="165"/>
      <c r="K106" s="165"/>
      <c r="L106" s="165"/>
      <c r="M106" s="165"/>
      <c r="N106" s="165"/>
      <c r="O106" s="165"/>
    </row>
    <row r="107" spans="2:15" x14ac:dyDescent="0.25">
      <c r="B107" s="26">
        <v>61</v>
      </c>
      <c r="C107" s="165"/>
      <c r="D107" s="165"/>
      <c r="E107" s="165"/>
      <c r="F107" s="165"/>
      <c r="G107" s="165"/>
      <c r="H107" s="165"/>
      <c r="I107" s="165"/>
      <c r="J107" s="165"/>
      <c r="K107" s="165"/>
      <c r="L107" s="165"/>
      <c r="M107" s="165"/>
      <c r="N107" s="165"/>
      <c r="O107" s="165"/>
    </row>
    <row r="108" spans="2:15" x14ac:dyDescent="0.25">
      <c r="B108" s="26">
        <v>62</v>
      </c>
      <c r="C108" s="165"/>
      <c r="D108" s="165"/>
      <c r="E108" s="165"/>
      <c r="F108" s="165"/>
      <c r="G108" s="165"/>
      <c r="H108" s="165"/>
      <c r="I108" s="165"/>
      <c r="J108" s="165"/>
      <c r="K108" s="165"/>
      <c r="L108" s="165"/>
      <c r="M108" s="165"/>
      <c r="N108" s="165"/>
      <c r="O108" s="165"/>
    </row>
    <row r="109" spans="2:15" x14ac:dyDescent="0.25">
      <c r="B109" s="26">
        <v>63</v>
      </c>
      <c r="C109" s="165"/>
      <c r="D109" s="165"/>
      <c r="E109" s="165"/>
      <c r="F109" s="165"/>
      <c r="G109" s="165"/>
      <c r="H109" s="165"/>
      <c r="I109" s="165"/>
      <c r="J109" s="165"/>
      <c r="K109" s="165"/>
      <c r="L109" s="165"/>
      <c r="M109" s="165"/>
      <c r="N109" s="165"/>
      <c r="O109" s="165"/>
    </row>
    <row r="110" spans="2:15" x14ac:dyDescent="0.25">
      <c r="B110" s="26">
        <v>64</v>
      </c>
      <c r="C110" s="165"/>
      <c r="D110" s="165"/>
      <c r="E110" s="165"/>
      <c r="F110" s="165"/>
      <c r="G110" s="165"/>
      <c r="H110" s="165"/>
      <c r="I110" s="165"/>
      <c r="J110" s="165"/>
      <c r="K110" s="165"/>
      <c r="L110" s="165"/>
      <c r="M110" s="165"/>
      <c r="N110" s="165"/>
      <c r="O110" s="165"/>
    </row>
    <row r="111" spans="2:15" x14ac:dyDescent="0.25">
      <c r="B111" s="26">
        <v>65</v>
      </c>
      <c r="C111" s="165"/>
      <c r="D111" s="165"/>
      <c r="E111" s="165"/>
      <c r="F111" s="165"/>
      <c r="G111" s="165"/>
      <c r="H111" s="165"/>
      <c r="I111" s="165"/>
      <c r="J111" s="165"/>
      <c r="K111" s="165"/>
      <c r="L111" s="165"/>
      <c r="M111" s="165"/>
      <c r="N111" s="165"/>
      <c r="O111" s="165"/>
    </row>
    <row r="112" spans="2:15" x14ac:dyDescent="0.25">
      <c r="B112" s="26">
        <v>66</v>
      </c>
      <c r="C112" s="165"/>
      <c r="D112" s="165"/>
      <c r="E112" s="165"/>
      <c r="F112" s="165"/>
      <c r="G112" s="165"/>
      <c r="H112" s="165"/>
      <c r="I112" s="165"/>
      <c r="J112" s="165"/>
      <c r="K112" s="165"/>
      <c r="L112" s="165"/>
      <c r="M112" s="165"/>
      <c r="N112" s="165"/>
      <c r="O112" s="165"/>
    </row>
    <row r="113" spans="2:15" x14ac:dyDescent="0.25">
      <c r="B113" s="26">
        <v>67</v>
      </c>
      <c r="C113" s="166"/>
      <c r="D113" s="166"/>
      <c r="E113" s="166"/>
      <c r="F113" s="166"/>
      <c r="G113" s="166"/>
      <c r="H113" s="166"/>
      <c r="I113" s="166"/>
      <c r="J113" s="166"/>
      <c r="K113" s="166"/>
      <c r="L113" s="166"/>
      <c r="M113" s="166"/>
      <c r="N113" s="166"/>
      <c r="O113" s="166"/>
    </row>
    <row r="114" spans="2:15" x14ac:dyDescent="0.25">
      <c r="B114" s="26">
        <v>68</v>
      </c>
    </row>
    <row r="115" spans="2:15" x14ac:dyDescent="0.25">
      <c r="B115" s="26">
        <v>69</v>
      </c>
    </row>
    <row r="116" spans="2:15" x14ac:dyDescent="0.25">
      <c r="B116" s="26">
        <v>70</v>
      </c>
    </row>
  </sheetData>
  <mergeCells count="8">
    <mergeCell ref="B27:C27"/>
    <mergeCell ref="D27:E27"/>
    <mergeCell ref="D40:E40"/>
    <mergeCell ref="B1:C1"/>
    <mergeCell ref="C2:D2"/>
    <mergeCell ref="B3:E3"/>
    <mergeCell ref="B12:E12"/>
    <mergeCell ref="B19:E1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pageSetUpPr autoPageBreaks="0"/>
  </sheetPr>
  <dimension ref="B2:AG152"/>
  <sheetViews>
    <sheetView zoomScaleNormal="100" workbookViewId="0">
      <selection activeCell="AC108" sqref="AC108"/>
    </sheetView>
  </sheetViews>
  <sheetFormatPr defaultColWidth="9.140625" defaultRowHeight="15" x14ac:dyDescent="0.25"/>
  <cols>
    <col min="1" max="1" width="1.42578125" style="186" customWidth="1"/>
    <col min="2" max="2" width="12.7109375" style="186" customWidth="1"/>
    <col min="3" max="3" width="12" style="186" customWidth="1"/>
    <col min="4" max="11" width="15.7109375" style="186" customWidth="1"/>
    <col min="12" max="12" width="18.7109375" style="186" customWidth="1"/>
    <col min="13" max="13" width="16" style="186" customWidth="1"/>
    <col min="14" max="30" width="15.85546875" style="186" customWidth="1"/>
    <col min="31" max="31" width="1.140625" style="186" customWidth="1"/>
    <col min="32" max="32" width="15.85546875" style="186" customWidth="1"/>
    <col min="33" max="39" width="11.5703125" style="186" customWidth="1"/>
    <col min="40" max="16384" width="9.140625" style="186"/>
  </cols>
  <sheetData>
    <row r="2" spans="2:32" x14ac:dyDescent="0.25">
      <c r="N2" s="187"/>
      <c r="O2" s="187"/>
      <c r="P2" s="187"/>
      <c r="Q2" s="187"/>
      <c r="R2" s="187"/>
      <c r="S2" s="187"/>
      <c r="T2" s="187"/>
      <c r="U2" s="187"/>
      <c r="V2" s="187"/>
      <c r="W2" s="187"/>
      <c r="X2" s="187"/>
      <c r="Y2" s="187"/>
      <c r="Z2" s="187"/>
      <c r="AA2" s="187"/>
      <c r="AB2" s="187"/>
      <c r="AC2" s="187"/>
      <c r="AD2" s="187"/>
    </row>
    <row r="3" spans="2:32" x14ac:dyDescent="0.25">
      <c r="N3" s="187"/>
      <c r="O3" s="187"/>
      <c r="P3" s="187"/>
      <c r="Q3" s="187"/>
      <c r="R3" s="187"/>
      <c r="S3" s="187"/>
      <c r="T3" s="187"/>
      <c r="U3" s="187"/>
      <c r="V3" s="187"/>
      <c r="W3" s="187"/>
      <c r="X3" s="187"/>
      <c r="Y3" s="187"/>
      <c r="Z3" s="187"/>
      <c r="AA3" s="187"/>
      <c r="AB3" s="187"/>
      <c r="AC3" s="187"/>
      <c r="AD3" s="187"/>
    </row>
    <row r="4" spans="2:32" x14ac:dyDescent="0.25">
      <c r="N4" s="187"/>
      <c r="O4" s="187"/>
      <c r="P4" s="187"/>
      <c r="Q4" s="187"/>
      <c r="R4" s="187"/>
      <c r="S4" s="187"/>
      <c r="T4" s="187"/>
      <c r="U4" s="187"/>
      <c r="V4" s="187"/>
      <c r="W4" s="187"/>
      <c r="X4" s="187"/>
      <c r="Y4" s="187"/>
      <c r="Z4" s="187"/>
      <c r="AA4" s="187"/>
      <c r="AB4" s="187"/>
      <c r="AC4" s="187"/>
      <c r="AD4" s="187"/>
    </row>
    <row r="5" spans="2:32" x14ac:dyDescent="0.25">
      <c r="C5" s="361"/>
      <c r="N5" s="187"/>
      <c r="O5" s="187"/>
      <c r="P5" s="187"/>
      <c r="Q5" s="187"/>
      <c r="R5" s="187"/>
      <c r="S5" s="187"/>
      <c r="T5" s="187"/>
      <c r="U5" s="187"/>
      <c r="V5" s="187"/>
      <c r="W5" s="187"/>
      <c r="X5" s="187"/>
      <c r="Y5" s="187"/>
      <c r="Z5" s="187"/>
      <c r="AA5" s="187"/>
      <c r="AB5" s="187"/>
      <c r="AC5" s="187"/>
      <c r="AD5" s="187"/>
    </row>
    <row r="6" spans="2:32" x14ac:dyDescent="0.25">
      <c r="B6" s="187" t="s">
        <v>142</v>
      </c>
      <c r="C6" s="281">
        <f ca="1">TODAY()</f>
        <v>44022</v>
      </c>
      <c r="N6" s="187"/>
      <c r="O6" s="187"/>
      <c r="P6" s="187"/>
      <c r="Q6" s="187"/>
      <c r="R6" s="187"/>
      <c r="S6" s="187"/>
      <c r="T6" s="187"/>
      <c r="U6" s="187"/>
      <c r="V6" s="187"/>
      <c r="W6" s="187"/>
      <c r="X6" s="187"/>
      <c r="Y6" s="187"/>
      <c r="Z6" s="187"/>
      <c r="AA6" s="187"/>
      <c r="AB6" s="187"/>
      <c r="AC6" s="187"/>
      <c r="AD6" s="187"/>
    </row>
    <row r="7" spans="2:32" x14ac:dyDescent="0.25">
      <c r="E7" s="187" t="s">
        <v>131</v>
      </c>
      <c r="F7" s="118"/>
      <c r="H7" s="195"/>
      <c r="I7" s="240" t="s">
        <v>381</v>
      </c>
      <c r="J7" s="119"/>
      <c r="K7" s="572" t="s">
        <v>382</v>
      </c>
      <c r="L7" s="572"/>
    </row>
    <row r="8" spans="2:32" x14ac:dyDescent="0.25">
      <c r="E8" s="187" t="s">
        <v>130</v>
      </c>
      <c r="F8" s="118"/>
      <c r="H8" s="195"/>
      <c r="I8" s="195"/>
      <c r="J8" s="385"/>
      <c r="K8" s="399"/>
      <c r="L8" s="399"/>
    </row>
    <row r="9" spans="2:32" ht="15" customHeight="1" x14ac:dyDescent="0.25">
      <c r="E9" s="187" t="s">
        <v>128</v>
      </c>
      <c r="F9" s="120"/>
      <c r="H9" s="195"/>
      <c r="I9" s="240" t="s">
        <v>384</v>
      </c>
      <c r="J9" s="119"/>
      <c r="K9" s="571" t="s">
        <v>458</v>
      </c>
      <c r="L9" s="571"/>
      <c r="M9" s="571"/>
    </row>
    <row r="10" spans="2:32" x14ac:dyDescent="0.25">
      <c r="E10" s="187" t="s">
        <v>299</v>
      </c>
      <c r="F10" s="319"/>
      <c r="J10" s="385"/>
      <c r="K10" s="571"/>
      <c r="L10" s="571"/>
      <c r="M10" s="571"/>
    </row>
    <row r="11" spans="2:32" x14ac:dyDescent="0.25">
      <c r="H11" s="195"/>
      <c r="I11" s="187" t="s">
        <v>385</v>
      </c>
      <c r="J11" s="119"/>
      <c r="K11" s="195"/>
    </row>
    <row r="12" spans="2:32" ht="21.75" thickBot="1" x14ac:dyDescent="0.4">
      <c r="C12" s="189" t="s">
        <v>127</v>
      </c>
      <c r="D12" s="189"/>
      <c r="E12" s="190"/>
      <c r="F12" s="191"/>
      <c r="G12" s="191"/>
      <c r="H12" s="192"/>
      <c r="I12" s="192"/>
      <c r="J12" s="192"/>
      <c r="K12" s="192"/>
      <c r="L12" s="192"/>
      <c r="M12" s="192"/>
      <c r="N12" s="192"/>
      <c r="O12" s="192"/>
      <c r="P12" s="192"/>
      <c r="Q12" s="192"/>
      <c r="R12" s="192"/>
      <c r="S12" s="192"/>
      <c r="T12" s="192"/>
      <c r="U12" s="192"/>
      <c r="V12" s="192"/>
      <c r="W12" s="192"/>
      <c r="X12" s="192"/>
      <c r="Y12" s="192"/>
      <c r="Z12" s="192"/>
      <c r="AA12" s="192"/>
      <c r="AB12" s="192"/>
      <c r="AC12" s="192"/>
      <c r="AD12" s="192"/>
      <c r="AE12" s="192"/>
      <c r="AF12" s="192"/>
    </row>
    <row r="13" spans="2:32" ht="15.75" thickBot="1" x14ac:dyDescent="0.3">
      <c r="E13" s="187"/>
      <c r="F13" s="188"/>
      <c r="G13" s="188"/>
    </row>
    <row r="14" spans="2:32" x14ac:dyDescent="0.25">
      <c r="H14" s="567" t="s">
        <v>170</v>
      </c>
      <c r="I14" s="568"/>
      <c r="J14" s="569"/>
      <c r="K14" s="363"/>
    </row>
    <row r="15" spans="2:32" x14ac:dyDescent="0.25">
      <c r="G15" s="193" t="s">
        <v>211</v>
      </c>
      <c r="H15" s="296" t="s">
        <v>160</v>
      </c>
      <c r="I15" s="297"/>
      <c r="J15" s="298"/>
      <c r="K15" s="301">
        <f>AF68</f>
        <v>0</v>
      </c>
    </row>
    <row r="16" spans="2:32" x14ac:dyDescent="0.25">
      <c r="G16" s="193" t="s">
        <v>210</v>
      </c>
      <c r="H16" s="296" t="s">
        <v>183</v>
      </c>
      <c r="I16" s="297"/>
      <c r="J16" s="298"/>
      <c r="K16" s="301">
        <f>AF78</f>
        <v>0</v>
      </c>
    </row>
    <row r="17" spans="3:30" x14ac:dyDescent="0.25">
      <c r="G17" s="193" t="s">
        <v>209</v>
      </c>
      <c r="H17" s="296" t="s">
        <v>184</v>
      </c>
      <c r="I17" s="297"/>
      <c r="J17" s="298"/>
      <c r="K17" s="301">
        <f>AF77</f>
        <v>0</v>
      </c>
    </row>
    <row r="18" spans="3:30" x14ac:dyDescent="0.25">
      <c r="G18" s="193" t="s">
        <v>208</v>
      </c>
      <c r="H18" s="296" t="s">
        <v>185</v>
      </c>
      <c r="I18" s="297"/>
      <c r="J18" s="298"/>
      <c r="K18" s="301">
        <f>AF79</f>
        <v>0</v>
      </c>
    </row>
    <row r="19" spans="3:30" ht="15.75" thickBot="1" x14ac:dyDescent="0.3">
      <c r="G19" s="193"/>
      <c r="H19" s="303" t="s">
        <v>40</v>
      </c>
      <c r="I19" s="304"/>
      <c r="J19" s="305"/>
      <c r="K19" s="306">
        <f>SUM(K15:K18)</f>
        <v>0</v>
      </c>
    </row>
    <row r="20" spans="3:30" ht="15.75" thickTop="1" x14ac:dyDescent="0.25">
      <c r="G20" s="193"/>
      <c r="H20" s="573" t="s">
        <v>171</v>
      </c>
      <c r="I20" s="574"/>
      <c r="J20" s="575"/>
      <c r="K20" s="197"/>
    </row>
    <row r="21" spans="3:30" x14ac:dyDescent="0.25">
      <c r="G21" s="193" t="s">
        <v>207</v>
      </c>
      <c r="H21" s="296" t="s">
        <v>320</v>
      </c>
      <c r="I21" s="297"/>
      <c r="J21" s="298"/>
      <c r="K21" s="302">
        <f>'5. Wage &amp; FTE Reductions'!X506 * -1</f>
        <v>0</v>
      </c>
      <c r="L21" s="225"/>
    </row>
    <row r="22" spans="3:30" x14ac:dyDescent="0.25">
      <c r="G22" s="193" t="s">
        <v>206</v>
      </c>
      <c r="H22" s="296" t="s">
        <v>312</v>
      </c>
      <c r="I22" s="297"/>
      <c r="J22" s="298"/>
      <c r="K22" s="301">
        <f>SUM(K15:K18)+K21</f>
        <v>0</v>
      </c>
    </row>
    <row r="23" spans="3:30" x14ac:dyDescent="0.25">
      <c r="G23" s="193" t="s">
        <v>205</v>
      </c>
      <c r="H23" s="296" t="s">
        <v>333</v>
      </c>
      <c r="I23" s="297"/>
      <c r="J23" s="298"/>
      <c r="K23" s="300">
        <f>ROUND(IF(AND(I132 = "No",I134 = "No"), AC111, 1),3)</f>
        <v>0</v>
      </c>
      <c r="N23" s="225"/>
      <c r="O23" s="225"/>
      <c r="P23" s="225"/>
      <c r="Q23" s="225"/>
      <c r="R23" s="225"/>
      <c r="S23" s="225"/>
      <c r="T23" s="225"/>
      <c r="U23" s="225"/>
      <c r="V23" s="225"/>
      <c r="W23" s="225"/>
      <c r="X23" s="225"/>
      <c r="Y23" s="225"/>
      <c r="Z23" s="225"/>
      <c r="AA23" s="225"/>
      <c r="AB23" s="225"/>
      <c r="AC23" s="225"/>
      <c r="AD23" s="225"/>
    </row>
    <row r="24" spans="3:30" ht="15.75" thickBot="1" x14ac:dyDescent="0.3">
      <c r="G24" s="193"/>
      <c r="H24" s="296" t="s">
        <v>334</v>
      </c>
      <c r="I24" s="297"/>
      <c r="J24" s="298"/>
      <c r="K24" s="307">
        <f>K23*K22</f>
        <v>0</v>
      </c>
      <c r="N24" s="225"/>
      <c r="O24" s="225"/>
      <c r="P24" s="225"/>
      <c r="Q24" s="225"/>
      <c r="R24" s="225"/>
      <c r="S24" s="225"/>
      <c r="T24" s="225"/>
      <c r="U24" s="225"/>
      <c r="V24" s="225"/>
      <c r="W24" s="225"/>
      <c r="X24" s="225"/>
      <c r="Y24" s="225"/>
      <c r="Z24" s="225"/>
      <c r="AA24" s="225"/>
      <c r="AB24" s="225"/>
      <c r="AC24" s="225"/>
      <c r="AD24" s="225"/>
    </row>
    <row r="25" spans="3:30" ht="15.75" thickTop="1" x14ac:dyDescent="0.25">
      <c r="G25" s="193"/>
      <c r="H25" s="576" t="s">
        <v>172</v>
      </c>
      <c r="I25" s="577"/>
      <c r="J25" s="578"/>
      <c r="K25" s="197"/>
    </row>
    <row r="26" spans="3:30" x14ac:dyDescent="0.25">
      <c r="G26" s="193" t="s">
        <v>204</v>
      </c>
      <c r="H26" s="288" t="s">
        <v>186</v>
      </c>
      <c r="I26" s="289"/>
      <c r="J26" s="290"/>
      <c r="K26" s="291">
        <f>AF116</f>
        <v>0</v>
      </c>
      <c r="L26" s="315"/>
    </row>
    <row r="27" spans="3:30" x14ac:dyDescent="0.25">
      <c r="G27" s="193" t="s">
        <v>203</v>
      </c>
      <c r="H27" s="296" t="s">
        <v>161</v>
      </c>
      <c r="I27" s="297"/>
      <c r="J27" s="298"/>
      <c r="K27" s="299">
        <f>F9</f>
        <v>0</v>
      </c>
      <c r="M27" s="225"/>
    </row>
    <row r="28" spans="3:30" ht="15.75" thickBot="1" x14ac:dyDescent="0.3">
      <c r="G28" s="193" t="s">
        <v>201</v>
      </c>
      <c r="H28" s="292" t="s">
        <v>407</v>
      </c>
      <c r="I28" s="293"/>
      <c r="J28" s="294"/>
      <c r="K28" s="295">
        <f>AD71</f>
        <v>0</v>
      </c>
    </row>
    <row r="29" spans="3:30" ht="15.75" hidden="1" thickBot="1" x14ac:dyDescent="0.3">
      <c r="G29" s="193"/>
      <c r="H29" s="194"/>
      <c r="I29" s="195"/>
      <c r="J29" s="196"/>
      <c r="K29" s="197"/>
    </row>
    <row r="30" spans="3:30" x14ac:dyDescent="0.25">
      <c r="G30" s="193"/>
      <c r="H30" s="567" t="s">
        <v>162</v>
      </c>
      <c r="I30" s="568"/>
      <c r="J30" s="569"/>
      <c r="K30" s="197"/>
    </row>
    <row r="31" spans="3:30" ht="16.5" thickBot="1" x14ac:dyDescent="0.3">
      <c r="G31" s="193" t="s">
        <v>202</v>
      </c>
      <c r="H31" s="330" t="s">
        <v>187</v>
      </c>
      <c r="I31" s="331"/>
      <c r="J31" s="332"/>
      <c r="K31" s="372">
        <f>MIN(K26:K28)</f>
        <v>0</v>
      </c>
    </row>
    <row r="32" spans="3:30" ht="15.75" x14ac:dyDescent="0.25">
      <c r="C32" s="193"/>
      <c r="D32" s="195"/>
      <c r="E32" s="195"/>
      <c r="F32" s="195"/>
      <c r="G32" s="198"/>
      <c r="H32" s="199"/>
      <c r="I32" s="199"/>
    </row>
    <row r="33" spans="2:32" ht="15.75" thickBot="1" x14ac:dyDescent="0.3"/>
    <row r="34" spans="2:32" ht="21.75" thickBot="1" x14ac:dyDescent="0.4">
      <c r="C34" s="200" t="s">
        <v>160</v>
      </c>
      <c r="D34" s="201"/>
      <c r="E34" s="201"/>
      <c r="F34" s="201"/>
      <c r="G34" s="201"/>
      <c r="H34" s="201"/>
      <c r="I34" s="201"/>
      <c r="J34" s="201"/>
      <c r="K34" s="201"/>
      <c r="L34" s="201"/>
      <c r="M34" s="201"/>
      <c r="N34" s="201"/>
      <c r="O34" s="201"/>
      <c r="P34" s="201"/>
      <c r="Q34" s="201"/>
      <c r="R34" s="201"/>
      <c r="S34" s="201"/>
      <c r="T34" s="201"/>
      <c r="U34" s="201"/>
      <c r="V34" s="201"/>
      <c r="W34" s="201"/>
      <c r="X34" s="201"/>
      <c r="Y34" s="201"/>
      <c r="Z34" s="201"/>
      <c r="AA34" s="201"/>
      <c r="AB34" s="201"/>
      <c r="AC34" s="201"/>
      <c r="AD34" s="201"/>
      <c r="AE34" s="201"/>
      <c r="AF34" s="202"/>
    </row>
    <row r="35" spans="2:32" ht="15.75" x14ac:dyDescent="0.25">
      <c r="B35" s="203"/>
      <c r="C35" s="204"/>
      <c r="D35" s="205"/>
      <c r="E35" s="205"/>
      <c r="F35" s="205"/>
      <c r="G35" s="205"/>
      <c r="H35" s="205"/>
      <c r="I35" s="205"/>
      <c r="J35" s="205"/>
      <c r="K35" s="205"/>
      <c r="L35" s="205"/>
      <c r="M35" s="205"/>
      <c r="N35" s="205"/>
      <c r="O35" s="205"/>
      <c r="P35" s="205"/>
      <c r="Q35" s="205"/>
      <c r="R35" s="205"/>
      <c r="S35" s="205"/>
      <c r="T35" s="205"/>
      <c r="U35" s="205"/>
      <c r="V35" s="205"/>
      <c r="W35" s="205"/>
      <c r="X35" s="205"/>
      <c r="Y35" s="205"/>
      <c r="Z35" s="205"/>
      <c r="AA35" s="205"/>
      <c r="AB35" s="205"/>
      <c r="AC35" s="205"/>
      <c r="AD35" s="205"/>
      <c r="AE35" s="205"/>
      <c r="AF35" s="206"/>
    </row>
    <row r="36" spans="2:32" x14ac:dyDescent="0.25">
      <c r="C36" s="204"/>
      <c r="D36" s="205"/>
      <c r="E36" s="205"/>
      <c r="F36" s="205"/>
      <c r="G36" s="207" t="s">
        <v>27</v>
      </c>
      <c r="H36" s="207" t="s">
        <v>28</v>
      </c>
      <c r="I36" s="207" t="s">
        <v>29</v>
      </c>
      <c r="J36" s="207" t="s">
        <v>30</v>
      </c>
      <c r="K36" s="207" t="s">
        <v>31</v>
      </c>
      <c r="L36" s="207" t="s">
        <v>32</v>
      </c>
      <c r="M36" s="207" t="s">
        <v>33</v>
      </c>
      <c r="N36" s="207" t="s">
        <v>34</v>
      </c>
      <c r="O36" s="207" t="s">
        <v>35</v>
      </c>
      <c r="P36" s="207" t="s">
        <v>36</v>
      </c>
      <c r="Q36" s="207" t="s">
        <v>441</v>
      </c>
      <c r="R36" s="207" t="s">
        <v>442</v>
      </c>
      <c r="S36" s="207" t="s">
        <v>443</v>
      </c>
      <c r="T36" s="207" t="s">
        <v>444</v>
      </c>
      <c r="U36" s="207" t="s">
        <v>445</v>
      </c>
      <c r="V36" s="207" t="s">
        <v>446</v>
      </c>
      <c r="W36" s="207" t="s">
        <v>447</v>
      </c>
      <c r="X36" s="207" t="s">
        <v>448</v>
      </c>
      <c r="Y36" s="207" t="s">
        <v>449</v>
      </c>
      <c r="Z36" s="207" t="s">
        <v>450</v>
      </c>
      <c r="AA36" s="207" t="s">
        <v>451</v>
      </c>
      <c r="AB36" s="207" t="s">
        <v>452</v>
      </c>
      <c r="AC36" s="207" t="s">
        <v>453</v>
      </c>
      <c r="AD36" s="207" t="s">
        <v>454</v>
      </c>
      <c r="AE36" s="205"/>
      <c r="AF36" s="208" t="s">
        <v>61</v>
      </c>
    </row>
    <row r="37" spans="2:32" x14ac:dyDescent="0.25">
      <c r="C37" s="204"/>
      <c r="D37" s="205"/>
      <c r="E37" s="205"/>
      <c r="F37" s="205"/>
      <c r="G37" s="209" t="str">
        <f>IF(J7 = "", "-", J7)</f>
        <v>-</v>
      </c>
      <c r="H37" s="209" t="str">
        <f t="shared" ref="H37:N37" si="0">IF(G37 = "-", "-",G37+7)</f>
        <v>-</v>
      </c>
      <c r="I37" s="209" t="str">
        <f>IF(H37 = "-", "-",H37+7)</f>
        <v>-</v>
      </c>
      <c r="J37" s="209" t="str">
        <f t="shared" si="0"/>
        <v>-</v>
      </c>
      <c r="K37" s="209" t="str">
        <f>IF(J37 = "-", "-",J37+7)</f>
        <v>-</v>
      </c>
      <c r="L37" s="209" t="str">
        <f t="shared" si="0"/>
        <v>-</v>
      </c>
      <c r="M37" s="209" t="str">
        <f t="shared" si="0"/>
        <v>-</v>
      </c>
      <c r="N37" s="209" t="str">
        <f t="shared" si="0"/>
        <v>-</v>
      </c>
      <c r="O37" s="209"/>
      <c r="P37" s="209"/>
      <c r="Q37" s="209"/>
      <c r="R37" s="209"/>
      <c r="S37" s="209"/>
      <c r="T37" s="209"/>
      <c r="U37" s="209"/>
      <c r="V37" s="209"/>
      <c r="W37" s="209"/>
      <c r="X37" s="209"/>
      <c r="Y37" s="209"/>
      <c r="Z37" s="209"/>
      <c r="AA37" s="209"/>
      <c r="AB37" s="209"/>
      <c r="AC37" s="209"/>
      <c r="AD37" s="209"/>
      <c r="AE37" s="205"/>
      <c r="AF37" s="206"/>
    </row>
    <row r="38" spans="2:32" ht="21.75" thickBot="1" x14ac:dyDescent="0.4">
      <c r="C38" s="204"/>
      <c r="D38" s="210" t="s">
        <v>300</v>
      </c>
      <c r="E38" s="211"/>
      <c r="F38" s="211"/>
      <c r="G38" s="211"/>
      <c r="H38" s="211"/>
      <c r="I38" s="211"/>
      <c r="J38" s="211"/>
      <c r="K38" s="211"/>
      <c r="L38" s="211"/>
      <c r="M38" s="211"/>
      <c r="N38" s="211"/>
      <c r="O38" s="211"/>
      <c r="P38" s="211"/>
      <c r="Q38" s="211"/>
      <c r="R38" s="211"/>
      <c r="S38" s="211"/>
      <c r="T38" s="211"/>
      <c r="U38" s="211"/>
      <c r="V38" s="211"/>
      <c r="W38" s="211"/>
      <c r="X38" s="211"/>
      <c r="Y38" s="211"/>
      <c r="Z38" s="211"/>
      <c r="AA38" s="211"/>
      <c r="AB38" s="211"/>
      <c r="AC38" s="211"/>
      <c r="AD38" s="211"/>
      <c r="AE38" s="211"/>
      <c r="AF38" s="212"/>
    </row>
    <row r="39" spans="2:32" x14ac:dyDescent="0.25">
      <c r="C39" s="204"/>
      <c r="D39" s="205"/>
      <c r="E39" s="205"/>
      <c r="F39" s="205"/>
      <c r="G39" s="205"/>
      <c r="H39" s="205"/>
      <c r="I39" s="205"/>
      <c r="J39" s="205"/>
      <c r="K39" s="205"/>
      <c r="L39" s="205"/>
      <c r="M39" s="205"/>
      <c r="N39" s="205"/>
      <c r="O39" s="205"/>
      <c r="P39" s="205"/>
      <c r="Q39" s="205"/>
      <c r="R39" s="205"/>
      <c r="S39" s="205"/>
      <c r="T39" s="205"/>
      <c r="U39" s="205"/>
      <c r="V39" s="205"/>
      <c r="W39" s="205"/>
      <c r="X39" s="205"/>
      <c r="Y39" s="205"/>
      <c r="Z39" s="205"/>
      <c r="AA39" s="205"/>
      <c r="AB39" s="205"/>
      <c r="AC39" s="205"/>
      <c r="AD39" s="205"/>
      <c r="AE39" s="205"/>
      <c r="AF39" s="206"/>
    </row>
    <row r="40" spans="2:32" ht="16.5" thickBot="1" x14ac:dyDescent="0.3">
      <c r="C40" s="204"/>
      <c r="D40" s="205" t="s">
        <v>126</v>
      </c>
      <c r="E40" s="205"/>
      <c r="F40" s="205"/>
      <c r="G40" s="317">
        <f>'3.Weekly Hours &amp; Wage Activity'!AI506</f>
        <v>0</v>
      </c>
      <c r="H40" s="317">
        <f>'3.Weekly Hours &amp; Wage Activity'!AJ506</f>
        <v>0</v>
      </c>
      <c r="I40" s="317">
        <f>'3.Weekly Hours &amp; Wage Activity'!AK506</f>
        <v>0</v>
      </c>
      <c r="J40" s="317">
        <f>'3.Weekly Hours &amp; Wage Activity'!AL506</f>
        <v>0</v>
      </c>
      <c r="K40" s="317">
        <f>'3.Weekly Hours &amp; Wage Activity'!AM506</f>
        <v>0</v>
      </c>
      <c r="L40" s="317">
        <f>'3.Weekly Hours &amp; Wage Activity'!AN506</f>
        <v>0</v>
      </c>
      <c r="M40" s="317">
        <f>'3.Weekly Hours &amp; Wage Activity'!AO506</f>
        <v>0</v>
      </c>
      <c r="N40" s="317">
        <f>'3.Weekly Hours &amp; Wage Activity'!AP506</f>
        <v>0</v>
      </c>
      <c r="O40" s="317">
        <f>'3.Weekly Hours &amp; Wage Activity'!AQ506</f>
        <v>0</v>
      </c>
      <c r="P40" s="317">
        <f>'3.Weekly Hours &amp; Wage Activity'!AR506</f>
        <v>0</v>
      </c>
      <c r="Q40" s="317">
        <f>'3.Weekly Hours &amp; Wage Activity'!AS506</f>
        <v>0</v>
      </c>
      <c r="R40" s="317">
        <f>'3.Weekly Hours &amp; Wage Activity'!AT506</f>
        <v>0</v>
      </c>
      <c r="S40" s="317">
        <f>'3.Weekly Hours &amp; Wage Activity'!AU506</f>
        <v>0</v>
      </c>
      <c r="T40" s="317">
        <f>'3.Weekly Hours &amp; Wage Activity'!AV506</f>
        <v>0</v>
      </c>
      <c r="U40" s="317">
        <f>'3.Weekly Hours &amp; Wage Activity'!AW506</f>
        <v>0</v>
      </c>
      <c r="V40" s="317">
        <f>'3.Weekly Hours &amp; Wage Activity'!AX506</f>
        <v>0</v>
      </c>
      <c r="W40" s="317">
        <f>'3.Weekly Hours &amp; Wage Activity'!AY506</f>
        <v>0</v>
      </c>
      <c r="X40" s="317">
        <f>'3.Weekly Hours &amp; Wage Activity'!AZ506</f>
        <v>0</v>
      </c>
      <c r="Y40" s="317">
        <f>'3.Weekly Hours &amp; Wage Activity'!BA506</f>
        <v>0</v>
      </c>
      <c r="Z40" s="317">
        <f>'3.Weekly Hours &amp; Wage Activity'!BB506</f>
        <v>0</v>
      </c>
      <c r="AA40" s="317">
        <f>'3.Weekly Hours &amp; Wage Activity'!BC506</f>
        <v>0</v>
      </c>
      <c r="AB40" s="317">
        <f>'3.Weekly Hours &amp; Wage Activity'!BD506</f>
        <v>0</v>
      </c>
      <c r="AC40" s="317">
        <f>'3.Weekly Hours &amp; Wage Activity'!BE506</f>
        <v>0</v>
      </c>
      <c r="AD40" s="317">
        <f>'3.Weekly Hours &amp; Wage Activity'!BF506</f>
        <v>0</v>
      </c>
      <c r="AE40" s="205"/>
      <c r="AF40" s="228">
        <f>SUM(G40:AD40)</f>
        <v>0</v>
      </c>
    </row>
    <row r="41" spans="2:32" ht="15.75" thickTop="1" x14ac:dyDescent="0.25">
      <c r="C41" s="204"/>
      <c r="D41" s="570" t="s">
        <v>125</v>
      </c>
      <c r="E41" s="570"/>
      <c r="F41" s="205"/>
      <c r="G41" s="205"/>
      <c r="H41" s="205"/>
      <c r="I41" s="205"/>
      <c r="J41" s="205"/>
      <c r="K41" s="205"/>
      <c r="L41" s="205"/>
      <c r="M41" s="205"/>
      <c r="N41" s="205"/>
      <c r="O41" s="205"/>
      <c r="P41" s="205"/>
      <c r="Q41" s="205"/>
      <c r="R41" s="205"/>
      <c r="S41" s="205"/>
      <c r="T41" s="205"/>
      <c r="U41" s="205"/>
      <c r="V41" s="205"/>
      <c r="W41" s="205"/>
      <c r="X41" s="205"/>
      <c r="Y41" s="205"/>
      <c r="Z41" s="205"/>
      <c r="AA41" s="205"/>
      <c r="AB41" s="205"/>
      <c r="AC41" s="205"/>
      <c r="AD41" s="205"/>
      <c r="AE41" s="205"/>
      <c r="AF41" s="206"/>
    </row>
    <row r="42" spans="2:32" x14ac:dyDescent="0.25">
      <c r="C42" s="204"/>
      <c r="D42" s="214" t="s">
        <v>124</v>
      </c>
      <c r="E42" s="205"/>
      <c r="F42" s="205"/>
      <c r="G42" s="215"/>
      <c r="H42" s="215"/>
      <c r="I42" s="215"/>
      <c r="J42" s="215"/>
      <c r="K42" s="215"/>
      <c r="L42" s="215"/>
      <c r="M42" s="215"/>
      <c r="N42" s="215"/>
      <c r="O42" s="215"/>
      <c r="P42" s="215"/>
      <c r="Q42" s="215"/>
      <c r="R42" s="215"/>
      <c r="S42" s="215"/>
      <c r="T42" s="215"/>
      <c r="U42" s="215"/>
      <c r="V42" s="215"/>
      <c r="W42" s="215"/>
      <c r="X42" s="215"/>
      <c r="Y42" s="215"/>
      <c r="Z42" s="215"/>
      <c r="AA42" s="215"/>
      <c r="AB42" s="215"/>
      <c r="AC42" s="215"/>
      <c r="AD42" s="215"/>
      <c r="AE42" s="205"/>
      <c r="AF42" s="206"/>
    </row>
    <row r="43" spans="2:32" x14ac:dyDescent="0.25">
      <c r="C43" s="204"/>
      <c r="D43" s="214" t="s">
        <v>123</v>
      </c>
      <c r="E43" s="205"/>
      <c r="F43" s="205"/>
      <c r="G43" s="215"/>
      <c r="H43" s="215"/>
      <c r="I43" s="215"/>
      <c r="J43" s="215"/>
      <c r="K43" s="215"/>
      <c r="L43" s="215"/>
      <c r="M43" s="215"/>
      <c r="N43" s="215"/>
      <c r="O43" s="215"/>
      <c r="P43" s="215"/>
      <c r="Q43" s="215"/>
      <c r="R43" s="215"/>
      <c r="S43" s="215"/>
      <c r="T43" s="215"/>
      <c r="U43" s="215"/>
      <c r="V43" s="215"/>
      <c r="W43" s="215"/>
      <c r="X43" s="215"/>
      <c r="Y43" s="215"/>
      <c r="Z43" s="215"/>
      <c r="AA43" s="215"/>
      <c r="AB43" s="215"/>
      <c r="AC43" s="215"/>
      <c r="AD43" s="215"/>
      <c r="AE43" s="205"/>
      <c r="AF43" s="206"/>
    </row>
    <row r="44" spans="2:32" x14ac:dyDescent="0.25">
      <c r="C44" s="204"/>
      <c r="D44" s="214" t="s">
        <v>122</v>
      </c>
      <c r="E44" s="205"/>
      <c r="F44" s="205"/>
      <c r="G44" s="215"/>
      <c r="H44" s="215"/>
      <c r="I44" s="215"/>
      <c r="J44" s="215"/>
      <c r="K44" s="215"/>
      <c r="L44" s="215"/>
      <c r="M44" s="215"/>
      <c r="N44" s="215"/>
      <c r="O44" s="215"/>
      <c r="P44" s="215"/>
      <c r="Q44" s="215"/>
      <c r="R44" s="215"/>
      <c r="S44" s="215"/>
      <c r="T44" s="215"/>
      <c r="U44" s="215"/>
      <c r="V44" s="215"/>
      <c r="W44" s="215"/>
      <c r="X44" s="215"/>
      <c r="Y44" s="215"/>
      <c r="Z44" s="215"/>
      <c r="AA44" s="215"/>
      <c r="AB44" s="215"/>
      <c r="AC44" s="215"/>
      <c r="AD44" s="215"/>
      <c r="AE44" s="205"/>
      <c r="AF44" s="206"/>
    </row>
    <row r="45" spans="2:32" x14ac:dyDescent="0.25">
      <c r="C45" s="204"/>
      <c r="D45" s="214" t="s">
        <v>121</v>
      </c>
      <c r="E45" s="205"/>
      <c r="F45" s="205"/>
      <c r="G45" s="215"/>
      <c r="H45" s="215"/>
      <c r="I45" s="215"/>
      <c r="J45" s="215"/>
      <c r="K45" s="215"/>
      <c r="L45" s="215"/>
      <c r="M45" s="215"/>
      <c r="N45" s="205"/>
      <c r="O45" s="205"/>
      <c r="P45" s="205"/>
      <c r="Q45" s="205"/>
      <c r="R45" s="205"/>
      <c r="S45" s="205"/>
      <c r="T45" s="205"/>
      <c r="U45" s="205"/>
      <c r="V45" s="205"/>
      <c r="W45" s="205"/>
      <c r="X45" s="205"/>
      <c r="Y45" s="205"/>
      <c r="Z45" s="205"/>
      <c r="AA45" s="205"/>
      <c r="AB45" s="205"/>
      <c r="AC45" s="205"/>
      <c r="AD45" s="205"/>
      <c r="AE45" s="205"/>
      <c r="AF45" s="206"/>
    </row>
    <row r="46" spans="2:32" ht="5.25" customHeight="1" thickBot="1" x14ac:dyDescent="0.3">
      <c r="C46" s="204"/>
      <c r="D46" s="216"/>
      <c r="E46" s="217"/>
      <c r="F46" s="217"/>
      <c r="G46" s="218"/>
      <c r="H46" s="218"/>
      <c r="I46" s="218"/>
      <c r="J46" s="218"/>
      <c r="K46" s="218"/>
      <c r="L46" s="218"/>
      <c r="M46" s="218"/>
      <c r="N46" s="218"/>
      <c r="O46" s="218"/>
      <c r="P46" s="218"/>
      <c r="Q46" s="218"/>
      <c r="R46" s="218"/>
      <c r="S46" s="218"/>
      <c r="T46" s="218"/>
      <c r="U46" s="218"/>
      <c r="V46" s="218"/>
      <c r="W46" s="218"/>
      <c r="X46" s="218"/>
      <c r="Y46" s="218"/>
      <c r="Z46" s="218"/>
      <c r="AA46" s="218"/>
      <c r="AB46" s="218"/>
      <c r="AC46" s="218"/>
      <c r="AD46" s="218"/>
      <c r="AE46" s="218"/>
      <c r="AF46" s="219"/>
    </row>
    <row r="47" spans="2:32" ht="5.25" customHeight="1" x14ac:dyDescent="0.25">
      <c r="C47" s="204"/>
      <c r="D47" s="220"/>
      <c r="E47" s="205"/>
      <c r="F47" s="205"/>
      <c r="G47" s="215"/>
      <c r="H47" s="215"/>
      <c r="I47" s="215"/>
      <c r="J47" s="215"/>
      <c r="K47" s="215"/>
      <c r="L47" s="215"/>
      <c r="M47" s="215"/>
      <c r="N47" s="215"/>
      <c r="O47" s="215"/>
      <c r="P47" s="215"/>
      <c r="Q47" s="215"/>
      <c r="R47" s="215"/>
      <c r="S47" s="215"/>
      <c r="T47" s="215"/>
      <c r="U47" s="215"/>
      <c r="V47" s="215"/>
      <c r="W47" s="215"/>
      <c r="X47" s="215"/>
      <c r="Y47" s="215"/>
      <c r="Z47" s="215"/>
      <c r="AA47" s="215"/>
      <c r="AB47" s="215"/>
      <c r="AC47" s="215"/>
      <c r="AD47" s="215"/>
      <c r="AE47" s="215"/>
      <c r="AF47" s="206"/>
    </row>
    <row r="48" spans="2:32" x14ac:dyDescent="0.25">
      <c r="C48" s="204"/>
      <c r="D48" s="221" t="s">
        <v>37</v>
      </c>
      <c r="E48" s="205"/>
      <c r="F48" s="205"/>
      <c r="G48" s="213">
        <f>'4. Other Costs &amp; Exclusions'!C4</f>
        <v>0</v>
      </c>
      <c r="H48" s="213">
        <f>'4. Other Costs &amp; Exclusions'!D4</f>
        <v>0</v>
      </c>
      <c r="I48" s="213">
        <f>'4. Other Costs &amp; Exclusions'!E4</f>
        <v>0</v>
      </c>
      <c r="J48" s="213">
        <f>'4. Other Costs &amp; Exclusions'!F4</f>
        <v>0</v>
      </c>
      <c r="K48" s="213">
        <f>'4. Other Costs &amp; Exclusions'!G4</f>
        <v>0</v>
      </c>
      <c r="L48" s="213">
        <f>'4. Other Costs &amp; Exclusions'!H4</f>
        <v>0</v>
      </c>
      <c r="M48" s="213">
        <f>'4. Other Costs &amp; Exclusions'!I4</f>
        <v>0</v>
      </c>
      <c r="N48" s="213">
        <f>'4. Other Costs &amp; Exclusions'!J4</f>
        <v>0</v>
      </c>
      <c r="O48" s="213">
        <f>'4. Other Costs &amp; Exclusions'!K4</f>
        <v>0</v>
      </c>
      <c r="P48" s="213">
        <f>'4. Other Costs &amp; Exclusions'!L4</f>
        <v>0</v>
      </c>
      <c r="Q48" s="213">
        <f>'4. Other Costs &amp; Exclusions'!M4</f>
        <v>0</v>
      </c>
      <c r="R48" s="213">
        <f>'4. Other Costs &amp; Exclusions'!N4</f>
        <v>0</v>
      </c>
      <c r="S48" s="213">
        <f>'4. Other Costs &amp; Exclusions'!O4</f>
        <v>0</v>
      </c>
      <c r="T48" s="213">
        <f>'4. Other Costs &amp; Exclusions'!P4</f>
        <v>0</v>
      </c>
      <c r="U48" s="213">
        <f>'4. Other Costs &amp; Exclusions'!Q4</f>
        <v>0</v>
      </c>
      <c r="V48" s="213">
        <f>'4. Other Costs &amp; Exclusions'!R4</f>
        <v>0</v>
      </c>
      <c r="W48" s="213">
        <f>'4. Other Costs &amp; Exclusions'!S4</f>
        <v>0</v>
      </c>
      <c r="X48" s="213">
        <f>'4. Other Costs &amp; Exclusions'!T4</f>
        <v>0</v>
      </c>
      <c r="Y48" s="213">
        <f>'4. Other Costs &amp; Exclusions'!U4</f>
        <v>0</v>
      </c>
      <c r="Z48" s="213">
        <f>'4. Other Costs &amp; Exclusions'!V4</f>
        <v>0</v>
      </c>
      <c r="AA48" s="213">
        <f>'4. Other Costs &amp; Exclusions'!W4</f>
        <v>0</v>
      </c>
      <c r="AB48" s="213">
        <f>'4. Other Costs &amp; Exclusions'!X4</f>
        <v>0</v>
      </c>
      <c r="AC48" s="213">
        <f>'4. Other Costs &amp; Exclusions'!Y4</f>
        <v>0</v>
      </c>
      <c r="AD48" s="213">
        <f>'4. Other Costs &amp; Exclusions'!Z4</f>
        <v>0</v>
      </c>
      <c r="AE48" s="205"/>
      <c r="AF48" s="222">
        <f>SUM(G48:AD48)</f>
        <v>0</v>
      </c>
    </row>
    <row r="49" spans="2:32" x14ac:dyDescent="0.25">
      <c r="C49" s="204"/>
      <c r="D49" s="221" t="s">
        <v>259</v>
      </c>
      <c r="E49" s="205"/>
      <c r="F49" s="205"/>
      <c r="G49" s="213">
        <f>'4. Other Costs &amp; Exclusions'!C5</f>
        <v>0</v>
      </c>
      <c r="H49" s="213">
        <f>'4. Other Costs &amp; Exclusions'!D5</f>
        <v>0</v>
      </c>
      <c r="I49" s="213">
        <f>'4. Other Costs &amp; Exclusions'!E5</f>
        <v>0</v>
      </c>
      <c r="J49" s="213">
        <f>'4. Other Costs &amp; Exclusions'!F5</f>
        <v>0</v>
      </c>
      <c r="K49" s="213">
        <f>'4. Other Costs &amp; Exclusions'!G5</f>
        <v>0</v>
      </c>
      <c r="L49" s="213">
        <f>'4. Other Costs &amp; Exclusions'!H5</f>
        <v>0</v>
      </c>
      <c r="M49" s="213">
        <f>'4. Other Costs &amp; Exclusions'!I5</f>
        <v>0</v>
      </c>
      <c r="N49" s="213">
        <f>'4. Other Costs &amp; Exclusions'!J5</f>
        <v>0</v>
      </c>
      <c r="O49" s="213">
        <f>'4. Other Costs &amp; Exclusions'!K5</f>
        <v>0</v>
      </c>
      <c r="P49" s="213">
        <f>'4. Other Costs &amp; Exclusions'!L5</f>
        <v>0</v>
      </c>
      <c r="Q49" s="213">
        <f>'4. Other Costs &amp; Exclusions'!M5</f>
        <v>0</v>
      </c>
      <c r="R49" s="213">
        <f>'4. Other Costs &amp; Exclusions'!N5</f>
        <v>0</v>
      </c>
      <c r="S49" s="213">
        <f>'4. Other Costs &amp; Exclusions'!O5</f>
        <v>0</v>
      </c>
      <c r="T49" s="213">
        <f>'4. Other Costs &amp; Exclusions'!P5</f>
        <v>0</v>
      </c>
      <c r="U49" s="213">
        <f>'4. Other Costs &amp; Exclusions'!Q5</f>
        <v>0</v>
      </c>
      <c r="V49" s="213">
        <f>'4. Other Costs &amp; Exclusions'!R5</f>
        <v>0</v>
      </c>
      <c r="W49" s="213">
        <f>'4. Other Costs &amp; Exclusions'!S5</f>
        <v>0</v>
      </c>
      <c r="X49" s="213">
        <f>'4. Other Costs &amp; Exclusions'!T5</f>
        <v>0</v>
      </c>
      <c r="Y49" s="213">
        <f>'4. Other Costs &amp; Exclusions'!U5</f>
        <v>0</v>
      </c>
      <c r="Z49" s="213">
        <f>'4. Other Costs &amp; Exclusions'!V5</f>
        <v>0</v>
      </c>
      <c r="AA49" s="213">
        <f>'4. Other Costs &amp; Exclusions'!W5</f>
        <v>0</v>
      </c>
      <c r="AB49" s="213">
        <f>'4. Other Costs &amp; Exclusions'!X5</f>
        <v>0</v>
      </c>
      <c r="AC49" s="213">
        <f>'4. Other Costs &amp; Exclusions'!Y5</f>
        <v>0</v>
      </c>
      <c r="AD49" s="213">
        <f>'4. Other Costs &amp; Exclusions'!Z5</f>
        <v>0</v>
      </c>
      <c r="AE49" s="205"/>
      <c r="AF49" s="222">
        <f t="shared" ref="AF49:AF51" si="1">SUM(G49:AD49)</f>
        <v>0</v>
      </c>
    </row>
    <row r="50" spans="2:32" x14ac:dyDescent="0.25">
      <c r="B50" s="223"/>
      <c r="C50" s="204"/>
      <c r="D50" s="221" t="s">
        <v>120</v>
      </c>
      <c r="E50" s="205"/>
      <c r="F50" s="205"/>
      <c r="G50" s="224">
        <f>'4. Other Costs &amp; Exclusions'!C6</f>
        <v>0</v>
      </c>
      <c r="H50" s="224">
        <f>'4. Other Costs &amp; Exclusions'!D6</f>
        <v>0</v>
      </c>
      <c r="I50" s="224">
        <f>'4. Other Costs &amp; Exclusions'!E6</f>
        <v>0</v>
      </c>
      <c r="J50" s="224">
        <f>'4. Other Costs &amp; Exclusions'!F6</f>
        <v>0</v>
      </c>
      <c r="K50" s="224">
        <f>'4. Other Costs &amp; Exclusions'!G6</f>
        <v>0</v>
      </c>
      <c r="L50" s="224">
        <f>'4. Other Costs &amp; Exclusions'!H6</f>
        <v>0</v>
      </c>
      <c r="M50" s="224">
        <f>'4. Other Costs &amp; Exclusions'!I6</f>
        <v>0</v>
      </c>
      <c r="N50" s="224">
        <f>'4. Other Costs &amp; Exclusions'!J6</f>
        <v>0</v>
      </c>
      <c r="O50" s="224">
        <f>'4. Other Costs &amp; Exclusions'!K6</f>
        <v>0</v>
      </c>
      <c r="P50" s="224">
        <f>'4. Other Costs &amp; Exclusions'!L6</f>
        <v>0</v>
      </c>
      <c r="Q50" s="224">
        <f>'4. Other Costs &amp; Exclusions'!M6</f>
        <v>0</v>
      </c>
      <c r="R50" s="224">
        <f>'4. Other Costs &amp; Exclusions'!N6</f>
        <v>0</v>
      </c>
      <c r="S50" s="224">
        <f>'4. Other Costs &amp; Exclusions'!O6</f>
        <v>0</v>
      </c>
      <c r="T50" s="224">
        <f>'4. Other Costs &amp; Exclusions'!P6</f>
        <v>0</v>
      </c>
      <c r="U50" s="224">
        <f>'4. Other Costs &amp; Exclusions'!Q6</f>
        <v>0</v>
      </c>
      <c r="V50" s="224">
        <f>'4. Other Costs &amp; Exclusions'!R6</f>
        <v>0</v>
      </c>
      <c r="W50" s="224">
        <f>'4. Other Costs &amp; Exclusions'!S6</f>
        <v>0</v>
      </c>
      <c r="X50" s="224">
        <f>'4. Other Costs &amp; Exclusions'!T6</f>
        <v>0</v>
      </c>
      <c r="Y50" s="224">
        <f>'4. Other Costs &amp; Exclusions'!U6</f>
        <v>0</v>
      </c>
      <c r="Z50" s="224">
        <f>'4. Other Costs &amp; Exclusions'!V6</f>
        <v>0</v>
      </c>
      <c r="AA50" s="224">
        <f>'4. Other Costs &amp; Exclusions'!W6</f>
        <v>0</v>
      </c>
      <c r="AB50" s="224">
        <f>'4. Other Costs &amp; Exclusions'!X6</f>
        <v>0</v>
      </c>
      <c r="AC50" s="224">
        <f>'4. Other Costs &amp; Exclusions'!Y6</f>
        <v>0</v>
      </c>
      <c r="AD50" s="224">
        <f>'4. Other Costs &amp; Exclusions'!Z6</f>
        <v>0</v>
      </c>
      <c r="AE50" s="205"/>
      <c r="AF50" s="222">
        <f t="shared" si="1"/>
        <v>0</v>
      </c>
    </row>
    <row r="51" spans="2:32" x14ac:dyDescent="0.25">
      <c r="B51" s="223"/>
      <c r="C51" s="204"/>
      <c r="D51" s="221" t="s">
        <v>214</v>
      </c>
      <c r="E51" s="205"/>
      <c r="F51" s="205"/>
      <c r="G51" s="213">
        <f>'4. Other Costs &amp; Exclusions'!C36</f>
        <v>0</v>
      </c>
      <c r="H51" s="213">
        <f>'4. Other Costs &amp; Exclusions'!D36</f>
        <v>0</v>
      </c>
      <c r="I51" s="213">
        <f>'4. Other Costs &amp; Exclusions'!E36</f>
        <v>0</v>
      </c>
      <c r="J51" s="213">
        <f>'4. Other Costs &amp; Exclusions'!F36</f>
        <v>0</v>
      </c>
      <c r="K51" s="213">
        <f>'4. Other Costs &amp; Exclusions'!G36</f>
        <v>0</v>
      </c>
      <c r="L51" s="213">
        <f>'4. Other Costs &amp; Exclusions'!H36</f>
        <v>0</v>
      </c>
      <c r="M51" s="213">
        <f>'4. Other Costs &amp; Exclusions'!I36</f>
        <v>0</v>
      </c>
      <c r="N51" s="213">
        <f>'4. Other Costs &amp; Exclusions'!J36</f>
        <v>0</v>
      </c>
      <c r="O51" s="213">
        <f>'4. Other Costs &amp; Exclusions'!K36</f>
        <v>0</v>
      </c>
      <c r="P51" s="213">
        <f>'4. Other Costs &amp; Exclusions'!L36</f>
        <v>0</v>
      </c>
      <c r="Q51" s="213">
        <f>'4. Other Costs &amp; Exclusions'!M36</f>
        <v>0</v>
      </c>
      <c r="R51" s="213">
        <f>'4. Other Costs &amp; Exclusions'!N36</f>
        <v>0</v>
      </c>
      <c r="S51" s="213">
        <f>'4. Other Costs &amp; Exclusions'!O36</f>
        <v>0</v>
      </c>
      <c r="T51" s="213">
        <f>'4. Other Costs &amp; Exclusions'!P36</f>
        <v>0</v>
      </c>
      <c r="U51" s="213">
        <f>'4. Other Costs &amp; Exclusions'!Q36</f>
        <v>0</v>
      </c>
      <c r="V51" s="213">
        <f>'4. Other Costs &amp; Exclusions'!R36</f>
        <v>0</v>
      </c>
      <c r="W51" s="213">
        <f>'4. Other Costs &amp; Exclusions'!S36</f>
        <v>0</v>
      </c>
      <c r="X51" s="213">
        <f>'4. Other Costs &amp; Exclusions'!T36</f>
        <v>0</v>
      </c>
      <c r="Y51" s="213">
        <f>'4. Other Costs &amp; Exclusions'!U36</f>
        <v>0</v>
      </c>
      <c r="Z51" s="213">
        <f>'4. Other Costs &amp; Exclusions'!V36</f>
        <v>0</v>
      </c>
      <c r="AA51" s="213">
        <f>'4. Other Costs &amp; Exclusions'!W36</f>
        <v>0</v>
      </c>
      <c r="AB51" s="213">
        <f>'4. Other Costs &amp; Exclusions'!X36</f>
        <v>0</v>
      </c>
      <c r="AC51" s="213">
        <f>'4. Other Costs &amp; Exclusions'!Y36</f>
        <v>0</v>
      </c>
      <c r="AD51" s="213">
        <f>'4. Other Costs &amp; Exclusions'!Z36</f>
        <v>0</v>
      </c>
      <c r="AE51" s="205"/>
      <c r="AF51" s="222">
        <f t="shared" si="1"/>
        <v>0</v>
      </c>
    </row>
    <row r="52" spans="2:32" x14ac:dyDescent="0.25">
      <c r="B52" s="225"/>
      <c r="C52" s="204"/>
      <c r="D52" s="205"/>
      <c r="E52" s="205"/>
      <c r="F52" s="205"/>
      <c r="G52" s="205"/>
      <c r="H52" s="205"/>
      <c r="I52" s="205"/>
      <c r="J52" s="205"/>
      <c r="K52" s="205"/>
      <c r="L52" s="205"/>
      <c r="M52" s="205"/>
      <c r="N52" s="205"/>
      <c r="O52" s="205"/>
      <c r="P52" s="205"/>
      <c r="Q52" s="205"/>
      <c r="R52" s="205"/>
      <c r="S52" s="205"/>
      <c r="T52" s="205"/>
      <c r="U52" s="205"/>
      <c r="V52" s="205"/>
      <c r="W52" s="205"/>
      <c r="X52" s="205"/>
      <c r="Y52" s="205"/>
      <c r="Z52" s="205"/>
      <c r="AA52" s="205"/>
      <c r="AB52" s="205"/>
      <c r="AC52" s="205"/>
      <c r="AD52" s="205"/>
      <c r="AE52" s="205"/>
      <c r="AF52" s="206"/>
    </row>
    <row r="53" spans="2:32" ht="15.75" thickBot="1" x14ac:dyDescent="0.3">
      <c r="B53" s="225"/>
      <c r="C53" s="204"/>
      <c r="D53" s="205" t="s">
        <v>302</v>
      </c>
      <c r="E53" s="205"/>
      <c r="F53" s="205"/>
      <c r="G53" s="333">
        <f>SUM(G48:G51)</f>
        <v>0</v>
      </c>
      <c r="H53" s="333">
        <f t="shared" ref="H53:AD53" si="2">SUM(H48:H51)</f>
        <v>0</v>
      </c>
      <c r="I53" s="333">
        <f t="shared" si="2"/>
        <v>0</v>
      </c>
      <c r="J53" s="333">
        <f t="shared" si="2"/>
        <v>0</v>
      </c>
      <c r="K53" s="333">
        <f t="shared" si="2"/>
        <v>0</v>
      </c>
      <c r="L53" s="333">
        <f t="shared" si="2"/>
        <v>0</v>
      </c>
      <c r="M53" s="333">
        <f t="shared" si="2"/>
        <v>0</v>
      </c>
      <c r="N53" s="333">
        <f t="shared" si="2"/>
        <v>0</v>
      </c>
      <c r="O53" s="333">
        <f t="shared" si="2"/>
        <v>0</v>
      </c>
      <c r="P53" s="333">
        <f t="shared" si="2"/>
        <v>0</v>
      </c>
      <c r="Q53" s="333">
        <f t="shared" si="2"/>
        <v>0</v>
      </c>
      <c r="R53" s="333">
        <f t="shared" si="2"/>
        <v>0</v>
      </c>
      <c r="S53" s="333">
        <f t="shared" si="2"/>
        <v>0</v>
      </c>
      <c r="T53" s="333">
        <f t="shared" si="2"/>
        <v>0</v>
      </c>
      <c r="U53" s="333">
        <f t="shared" si="2"/>
        <v>0</v>
      </c>
      <c r="V53" s="333">
        <f t="shared" si="2"/>
        <v>0</v>
      </c>
      <c r="W53" s="333">
        <f t="shared" si="2"/>
        <v>0</v>
      </c>
      <c r="X53" s="333">
        <f t="shared" si="2"/>
        <v>0</v>
      </c>
      <c r="Y53" s="333">
        <f t="shared" si="2"/>
        <v>0</v>
      </c>
      <c r="Z53" s="333">
        <f t="shared" si="2"/>
        <v>0</v>
      </c>
      <c r="AA53" s="333">
        <f t="shared" si="2"/>
        <v>0</v>
      </c>
      <c r="AB53" s="333">
        <f t="shared" si="2"/>
        <v>0</v>
      </c>
      <c r="AC53" s="333">
        <f t="shared" si="2"/>
        <v>0</v>
      </c>
      <c r="AD53" s="333">
        <f t="shared" si="2"/>
        <v>0</v>
      </c>
      <c r="AE53" s="205"/>
      <c r="AF53" s="226">
        <f>SUM(AF48:AF51)</f>
        <v>0</v>
      </c>
    </row>
    <row r="54" spans="2:32" ht="15.75" thickTop="1" x14ac:dyDescent="0.25">
      <c r="B54" s="225"/>
      <c r="C54" s="204"/>
      <c r="D54" s="205"/>
      <c r="E54" s="205"/>
      <c r="F54" s="205"/>
      <c r="G54" s="205"/>
      <c r="H54" s="205"/>
      <c r="I54" s="205"/>
      <c r="J54" s="205"/>
      <c r="K54" s="205"/>
      <c r="L54" s="205"/>
      <c r="M54" s="205"/>
      <c r="N54" s="205"/>
      <c r="O54" s="205"/>
      <c r="P54" s="205"/>
      <c r="Q54" s="205"/>
      <c r="R54" s="205"/>
      <c r="S54" s="205"/>
      <c r="T54" s="205"/>
      <c r="U54" s="205"/>
      <c r="V54" s="205"/>
      <c r="W54" s="205"/>
      <c r="X54" s="205"/>
      <c r="Y54" s="205"/>
      <c r="Z54" s="205"/>
      <c r="AA54" s="205"/>
      <c r="AB54" s="205"/>
      <c r="AC54" s="205"/>
      <c r="AD54" s="205"/>
      <c r="AE54" s="205"/>
      <c r="AF54" s="206"/>
    </row>
    <row r="55" spans="2:32" ht="16.5" thickBot="1" x14ac:dyDescent="0.3">
      <c r="B55" s="225"/>
      <c r="C55" s="204"/>
      <c r="D55" s="221" t="s">
        <v>301</v>
      </c>
      <c r="E55" s="205"/>
      <c r="F55" s="205"/>
      <c r="G55" s="329">
        <f>SUM(G48:G51,G40)</f>
        <v>0</v>
      </c>
      <c r="H55" s="329">
        <f t="shared" ref="H55:AD55" si="3">SUM(H48:H51,H40)</f>
        <v>0</v>
      </c>
      <c r="I55" s="329">
        <f t="shared" si="3"/>
        <v>0</v>
      </c>
      <c r="J55" s="329">
        <f t="shared" si="3"/>
        <v>0</v>
      </c>
      <c r="K55" s="329">
        <f t="shared" si="3"/>
        <v>0</v>
      </c>
      <c r="L55" s="329">
        <f t="shared" si="3"/>
        <v>0</v>
      </c>
      <c r="M55" s="329">
        <f t="shared" si="3"/>
        <v>0</v>
      </c>
      <c r="N55" s="329">
        <f t="shared" si="3"/>
        <v>0</v>
      </c>
      <c r="O55" s="329">
        <f t="shared" si="3"/>
        <v>0</v>
      </c>
      <c r="P55" s="329">
        <f t="shared" si="3"/>
        <v>0</v>
      </c>
      <c r="Q55" s="329">
        <f t="shared" si="3"/>
        <v>0</v>
      </c>
      <c r="R55" s="329">
        <f t="shared" si="3"/>
        <v>0</v>
      </c>
      <c r="S55" s="329">
        <f t="shared" si="3"/>
        <v>0</v>
      </c>
      <c r="T55" s="329">
        <f t="shared" si="3"/>
        <v>0</v>
      </c>
      <c r="U55" s="329">
        <f t="shared" si="3"/>
        <v>0</v>
      </c>
      <c r="V55" s="329">
        <f t="shared" si="3"/>
        <v>0</v>
      </c>
      <c r="W55" s="329">
        <f t="shared" si="3"/>
        <v>0</v>
      </c>
      <c r="X55" s="329">
        <f t="shared" si="3"/>
        <v>0</v>
      </c>
      <c r="Y55" s="329">
        <f t="shared" si="3"/>
        <v>0</v>
      </c>
      <c r="Z55" s="329">
        <f t="shared" si="3"/>
        <v>0</v>
      </c>
      <c r="AA55" s="329">
        <f t="shared" si="3"/>
        <v>0</v>
      </c>
      <c r="AB55" s="329">
        <f t="shared" si="3"/>
        <v>0</v>
      </c>
      <c r="AC55" s="329">
        <f t="shared" si="3"/>
        <v>0</v>
      </c>
      <c r="AD55" s="329">
        <f t="shared" si="3"/>
        <v>0</v>
      </c>
      <c r="AE55" s="227"/>
      <c r="AF55" s="228">
        <f>SUM(AF48:AF51,AF40)</f>
        <v>0</v>
      </c>
    </row>
    <row r="56" spans="2:32" ht="15.75" thickTop="1" x14ac:dyDescent="0.25">
      <c r="B56" s="225"/>
      <c r="C56" s="204"/>
      <c r="D56" s="221"/>
      <c r="E56" s="205"/>
      <c r="F56" s="205"/>
      <c r="G56" s="215"/>
      <c r="H56" s="215"/>
      <c r="I56" s="215"/>
      <c r="J56" s="215"/>
      <c r="K56" s="215"/>
      <c r="L56" s="215"/>
      <c r="M56" s="215"/>
      <c r="N56" s="215"/>
      <c r="O56" s="215"/>
      <c r="P56" s="215"/>
      <c r="Q56" s="215"/>
      <c r="R56" s="215"/>
      <c r="S56" s="215"/>
      <c r="T56" s="215"/>
      <c r="U56" s="215"/>
      <c r="V56" s="215"/>
      <c r="W56" s="215"/>
      <c r="X56" s="215"/>
      <c r="Y56" s="215"/>
      <c r="Z56" s="215"/>
      <c r="AA56" s="215"/>
      <c r="AB56" s="215"/>
      <c r="AC56" s="215"/>
      <c r="AD56" s="215"/>
      <c r="AE56" s="205"/>
      <c r="AF56" s="222"/>
    </row>
    <row r="57" spans="2:32" ht="19.5" thickBot="1" x14ac:dyDescent="0.35">
      <c r="B57" s="229"/>
      <c r="C57" s="204"/>
      <c r="D57" s="230" t="s">
        <v>303</v>
      </c>
      <c r="E57" s="211"/>
      <c r="F57" s="211"/>
      <c r="G57" s="211"/>
      <c r="H57" s="211"/>
      <c r="I57" s="211"/>
      <c r="J57" s="211"/>
      <c r="K57" s="211"/>
      <c r="L57" s="211"/>
      <c r="M57" s="211"/>
      <c r="N57" s="211"/>
      <c r="O57" s="211"/>
      <c r="P57" s="211"/>
      <c r="Q57" s="211"/>
      <c r="R57" s="211"/>
      <c r="S57" s="211"/>
      <c r="T57" s="211"/>
      <c r="U57" s="211"/>
      <c r="V57" s="211"/>
      <c r="W57" s="211"/>
      <c r="X57" s="211"/>
      <c r="Y57" s="211"/>
      <c r="Z57" s="211"/>
      <c r="AA57" s="211"/>
      <c r="AB57" s="211"/>
      <c r="AC57" s="211"/>
      <c r="AD57" s="211"/>
      <c r="AE57" s="211"/>
      <c r="AF57" s="212"/>
    </row>
    <row r="58" spans="2:32" x14ac:dyDescent="0.25">
      <c r="C58" s="204"/>
      <c r="D58" s="205"/>
      <c r="E58" s="205"/>
      <c r="F58" s="205"/>
      <c r="G58" s="205"/>
      <c r="H58" s="205"/>
      <c r="I58" s="205"/>
      <c r="J58" s="205"/>
      <c r="K58" s="205"/>
      <c r="L58" s="205"/>
      <c r="M58" s="205"/>
      <c r="N58" s="205"/>
      <c r="O58" s="205"/>
      <c r="P58" s="205"/>
      <c r="Q58" s="205"/>
      <c r="R58" s="205"/>
      <c r="S58" s="205"/>
      <c r="T58" s="205"/>
      <c r="U58" s="205"/>
      <c r="V58" s="205"/>
      <c r="W58" s="205"/>
      <c r="X58" s="205"/>
      <c r="Y58" s="205"/>
      <c r="Z58" s="205"/>
      <c r="AA58" s="205"/>
      <c r="AB58" s="205"/>
      <c r="AC58" s="205"/>
      <c r="AD58" s="205"/>
      <c r="AE58" s="205"/>
      <c r="AF58" s="206"/>
    </row>
    <row r="59" spans="2:32" x14ac:dyDescent="0.25">
      <c r="C59" s="204"/>
      <c r="D59" s="221" t="s">
        <v>456</v>
      </c>
      <c r="E59" s="205"/>
      <c r="F59" s="205"/>
      <c r="G59" s="343"/>
      <c r="H59" s="343"/>
      <c r="I59" s="343"/>
      <c r="J59" s="343"/>
      <c r="K59" s="343"/>
      <c r="L59" s="343"/>
      <c r="M59" s="344"/>
      <c r="N59" s="271"/>
      <c r="O59" s="537"/>
      <c r="P59" s="537"/>
      <c r="Q59" s="537"/>
      <c r="R59" s="537"/>
      <c r="S59" s="537"/>
      <c r="T59" s="537"/>
      <c r="U59" s="537"/>
      <c r="V59" s="537"/>
      <c r="W59" s="537"/>
      <c r="X59" s="537"/>
      <c r="Y59" s="537"/>
      <c r="Z59" s="537"/>
      <c r="AA59" s="537"/>
      <c r="AB59" s="537"/>
      <c r="AC59" s="537"/>
      <c r="AD59" s="345">
        <f>'5. Wage &amp; FTE Reductions'!$Y$506 * -1</f>
        <v>0</v>
      </c>
      <c r="AE59" s="343"/>
      <c r="AF59" s="346">
        <f>'5. Wage &amp; FTE Reductions'!$Y$506 * -1</f>
        <v>0</v>
      </c>
    </row>
    <row r="60" spans="2:32" x14ac:dyDescent="0.25">
      <c r="C60" s="204"/>
      <c r="D60" s="221" t="s">
        <v>119</v>
      </c>
      <c r="E60" s="205"/>
      <c r="F60" s="205"/>
      <c r="G60" s="347">
        <f>'4. Other Costs &amp; Exclusions'!C21 *-1</f>
        <v>0</v>
      </c>
      <c r="H60" s="347">
        <f>'4. Other Costs &amp; Exclusions'!D21 *-1</f>
        <v>0</v>
      </c>
      <c r="I60" s="347">
        <f>'4. Other Costs &amp; Exclusions'!E21 *-1</f>
        <v>0</v>
      </c>
      <c r="J60" s="347">
        <f>'4. Other Costs &amp; Exclusions'!F21 *-1</f>
        <v>0</v>
      </c>
      <c r="K60" s="347">
        <f>'4. Other Costs &amp; Exclusions'!G21 *-1</f>
        <v>0</v>
      </c>
      <c r="L60" s="347">
        <f>'4. Other Costs &amp; Exclusions'!H21 *-1</f>
        <v>0</v>
      </c>
      <c r="M60" s="347">
        <f>'4. Other Costs &amp; Exclusions'!I21 *-1</f>
        <v>0</v>
      </c>
      <c r="N60" s="347">
        <f>'4. Other Costs &amp; Exclusions'!J21 *-1</f>
        <v>0</v>
      </c>
      <c r="O60" s="347">
        <f>'4. Other Costs &amp; Exclusions'!K21 *-1</f>
        <v>0</v>
      </c>
      <c r="P60" s="347">
        <f>'4. Other Costs &amp; Exclusions'!L21 *-1</f>
        <v>0</v>
      </c>
      <c r="Q60" s="347">
        <f>'4. Other Costs &amp; Exclusions'!M21 *-1</f>
        <v>0</v>
      </c>
      <c r="R60" s="347">
        <f>'4. Other Costs &amp; Exclusions'!N21 *-1</f>
        <v>0</v>
      </c>
      <c r="S60" s="347">
        <f>'4. Other Costs &amp; Exclusions'!O21 *-1</f>
        <v>0</v>
      </c>
      <c r="T60" s="347">
        <f>'4. Other Costs &amp; Exclusions'!P21 *-1</f>
        <v>0</v>
      </c>
      <c r="U60" s="347">
        <f>'4. Other Costs &amp; Exclusions'!Q21 *-1</f>
        <v>0</v>
      </c>
      <c r="V60" s="347">
        <f>'4. Other Costs &amp; Exclusions'!R21 *-1</f>
        <v>0</v>
      </c>
      <c r="W60" s="347">
        <f>'4. Other Costs &amp; Exclusions'!S21 *-1</f>
        <v>0</v>
      </c>
      <c r="X60" s="347">
        <f>'4. Other Costs &amp; Exclusions'!T21 *-1</f>
        <v>0</v>
      </c>
      <c r="Y60" s="347">
        <f>'4. Other Costs &amp; Exclusions'!U21 *-1</f>
        <v>0</v>
      </c>
      <c r="Z60" s="347">
        <f>'4. Other Costs &amp; Exclusions'!V21 *-1</f>
        <v>0</v>
      </c>
      <c r="AA60" s="347">
        <f>'4. Other Costs &amp; Exclusions'!W21 *-1</f>
        <v>0</v>
      </c>
      <c r="AB60" s="347">
        <f>'4. Other Costs &amp; Exclusions'!X21 *-1</f>
        <v>0</v>
      </c>
      <c r="AC60" s="347">
        <f>'4. Other Costs &amp; Exclusions'!Y21 *-1</f>
        <v>0</v>
      </c>
      <c r="AD60" s="347">
        <f>'4. Other Costs &amp; Exclusions'!Z21 *-1</f>
        <v>0</v>
      </c>
      <c r="AE60" s="343"/>
      <c r="AF60" s="346">
        <f>SUM(G60:N60)</f>
        <v>0</v>
      </c>
    </row>
    <row r="61" spans="2:32" x14ac:dyDescent="0.25">
      <c r="C61" s="204"/>
      <c r="D61" s="221" t="s">
        <v>118</v>
      </c>
      <c r="E61" s="205"/>
      <c r="F61" s="205"/>
      <c r="G61" s="347">
        <f>'4. Other Costs &amp; Exclusions'!C22 *-1</f>
        <v>0</v>
      </c>
      <c r="H61" s="347">
        <f>'4. Other Costs &amp; Exclusions'!D22 *-1</f>
        <v>0</v>
      </c>
      <c r="I61" s="347">
        <f>'4. Other Costs &amp; Exclusions'!E22 *-1</f>
        <v>0</v>
      </c>
      <c r="J61" s="347">
        <f>'4. Other Costs &amp; Exclusions'!F22 *-1</f>
        <v>0</v>
      </c>
      <c r="K61" s="347">
        <f>'4. Other Costs &amp; Exclusions'!G22 *-1</f>
        <v>0</v>
      </c>
      <c r="L61" s="347">
        <f>'4. Other Costs &amp; Exclusions'!H22 *-1</f>
        <v>0</v>
      </c>
      <c r="M61" s="347">
        <f>'4. Other Costs &amp; Exclusions'!I22 *-1</f>
        <v>0</v>
      </c>
      <c r="N61" s="347">
        <f>'4. Other Costs &amp; Exclusions'!J22 *-1</f>
        <v>0</v>
      </c>
      <c r="O61" s="347">
        <f>'4. Other Costs &amp; Exclusions'!K22 *-1</f>
        <v>0</v>
      </c>
      <c r="P61" s="347">
        <f>'4. Other Costs &amp; Exclusions'!L22 *-1</f>
        <v>0</v>
      </c>
      <c r="Q61" s="347">
        <f>'4. Other Costs &amp; Exclusions'!M22 *-1</f>
        <v>0</v>
      </c>
      <c r="R61" s="347">
        <f>'4. Other Costs &amp; Exclusions'!N22 *-1</f>
        <v>0</v>
      </c>
      <c r="S61" s="347">
        <f>'4. Other Costs &amp; Exclusions'!O22 *-1</f>
        <v>0</v>
      </c>
      <c r="T61" s="347">
        <f>'4. Other Costs &amp; Exclusions'!P22 *-1</f>
        <v>0</v>
      </c>
      <c r="U61" s="347">
        <f>'4. Other Costs &amp; Exclusions'!Q22 *-1</f>
        <v>0</v>
      </c>
      <c r="V61" s="347">
        <f>'4. Other Costs &amp; Exclusions'!R22 *-1</f>
        <v>0</v>
      </c>
      <c r="W61" s="347">
        <f>'4. Other Costs &amp; Exclusions'!S22 *-1</f>
        <v>0</v>
      </c>
      <c r="X61" s="347">
        <f>'4. Other Costs &amp; Exclusions'!T22 *-1</f>
        <v>0</v>
      </c>
      <c r="Y61" s="347">
        <f>'4. Other Costs &amp; Exclusions'!U22 *-1</f>
        <v>0</v>
      </c>
      <c r="Z61" s="347">
        <f>'4. Other Costs &amp; Exclusions'!V22 *-1</f>
        <v>0</v>
      </c>
      <c r="AA61" s="347">
        <f>'4. Other Costs &amp; Exclusions'!W22 *-1</f>
        <v>0</v>
      </c>
      <c r="AB61" s="347">
        <f>'4. Other Costs &amp; Exclusions'!X22 *-1</f>
        <v>0</v>
      </c>
      <c r="AC61" s="347">
        <f>'4. Other Costs &amp; Exclusions'!Y22 *-1</f>
        <v>0</v>
      </c>
      <c r="AD61" s="347">
        <f>'4. Other Costs &amp; Exclusions'!Z22 *-1</f>
        <v>0</v>
      </c>
      <c r="AE61" s="343"/>
      <c r="AF61" s="346">
        <f>SUM(G61:N61)</f>
        <v>0</v>
      </c>
    </row>
    <row r="62" spans="2:32" x14ac:dyDescent="0.25">
      <c r="C62" s="204"/>
      <c r="D62" s="221" t="s">
        <v>117</v>
      </c>
      <c r="E62" s="205"/>
      <c r="F62" s="205"/>
      <c r="G62" s="347">
        <f>'4. Other Costs &amp; Exclusions'!C23 *-1</f>
        <v>0</v>
      </c>
      <c r="H62" s="347">
        <f>'4. Other Costs &amp; Exclusions'!D23 *-1</f>
        <v>0</v>
      </c>
      <c r="I62" s="347">
        <f>'4. Other Costs &amp; Exclusions'!E23 *-1</f>
        <v>0</v>
      </c>
      <c r="J62" s="347">
        <f>'4. Other Costs &amp; Exclusions'!F23 *-1</f>
        <v>0</v>
      </c>
      <c r="K62" s="347">
        <f>'4. Other Costs &amp; Exclusions'!G23 *-1</f>
        <v>0</v>
      </c>
      <c r="L62" s="347">
        <f>'4. Other Costs &amp; Exclusions'!H23 *-1</f>
        <v>0</v>
      </c>
      <c r="M62" s="347">
        <f>'4. Other Costs &amp; Exclusions'!I23 *-1</f>
        <v>0</v>
      </c>
      <c r="N62" s="347">
        <f>'4. Other Costs &amp; Exclusions'!J23 *-1</f>
        <v>0</v>
      </c>
      <c r="O62" s="347">
        <f>'4. Other Costs &amp; Exclusions'!K23 *-1</f>
        <v>0</v>
      </c>
      <c r="P62" s="347">
        <f>'4. Other Costs &amp; Exclusions'!L23 *-1</f>
        <v>0</v>
      </c>
      <c r="Q62" s="347">
        <f>'4. Other Costs &amp; Exclusions'!M23 *-1</f>
        <v>0</v>
      </c>
      <c r="R62" s="347">
        <f>'4. Other Costs &amp; Exclusions'!N23 *-1</f>
        <v>0</v>
      </c>
      <c r="S62" s="347">
        <f>'4. Other Costs &amp; Exclusions'!O23 *-1</f>
        <v>0</v>
      </c>
      <c r="T62" s="347">
        <f>'4. Other Costs &amp; Exclusions'!P23 *-1</f>
        <v>0</v>
      </c>
      <c r="U62" s="347">
        <f>'4. Other Costs &amp; Exclusions'!Q23 *-1</f>
        <v>0</v>
      </c>
      <c r="V62" s="347">
        <f>'4. Other Costs &amp; Exclusions'!R23 *-1</f>
        <v>0</v>
      </c>
      <c r="W62" s="347">
        <f>'4. Other Costs &amp; Exclusions'!S23 *-1</f>
        <v>0</v>
      </c>
      <c r="X62" s="347">
        <f>'4. Other Costs &amp; Exclusions'!T23 *-1</f>
        <v>0</v>
      </c>
      <c r="Y62" s="347">
        <f>'4. Other Costs &amp; Exclusions'!U23 *-1</f>
        <v>0</v>
      </c>
      <c r="Z62" s="347">
        <f>'4. Other Costs &amp; Exclusions'!V23 *-1</f>
        <v>0</v>
      </c>
      <c r="AA62" s="347">
        <f>'4. Other Costs &amp; Exclusions'!W23 *-1</f>
        <v>0</v>
      </c>
      <c r="AB62" s="347">
        <f>'4. Other Costs &amp; Exclusions'!X23 *-1</f>
        <v>0</v>
      </c>
      <c r="AC62" s="347">
        <f>'4. Other Costs &amp; Exclusions'!Y23 *-1</f>
        <v>0</v>
      </c>
      <c r="AD62" s="347">
        <f>'4. Other Costs &amp; Exclusions'!Z23 *-1</f>
        <v>0</v>
      </c>
      <c r="AE62" s="343"/>
      <c r="AF62" s="346">
        <f>SUM(G62:N62)</f>
        <v>0</v>
      </c>
    </row>
    <row r="63" spans="2:32" x14ac:dyDescent="0.25">
      <c r="C63" s="204"/>
      <c r="D63" s="205"/>
      <c r="E63" s="231"/>
      <c r="F63" s="205"/>
      <c r="G63" s="232"/>
      <c r="H63" s="232"/>
      <c r="I63" s="232"/>
      <c r="J63" s="232"/>
      <c r="K63" s="232"/>
      <c r="L63" s="232"/>
      <c r="M63" s="232"/>
      <c r="N63" s="232"/>
      <c r="O63" s="232"/>
      <c r="P63" s="232"/>
      <c r="Q63" s="232"/>
      <c r="R63" s="232"/>
      <c r="S63" s="232"/>
      <c r="T63" s="232"/>
      <c r="U63" s="232"/>
      <c r="V63" s="232"/>
      <c r="W63" s="232"/>
      <c r="X63" s="232"/>
      <c r="Y63" s="232"/>
      <c r="Z63" s="232"/>
      <c r="AA63" s="232"/>
      <c r="AB63" s="232"/>
      <c r="AC63" s="232"/>
      <c r="AD63" s="232"/>
      <c r="AE63" s="205"/>
      <c r="AF63" s="206"/>
    </row>
    <row r="64" spans="2:32" ht="16.5" thickBot="1" x14ac:dyDescent="0.3">
      <c r="C64" s="204"/>
      <c r="D64" s="221" t="s">
        <v>40</v>
      </c>
      <c r="E64" s="205"/>
      <c r="F64" s="205"/>
      <c r="G64" s="320">
        <f>SUM(G59:G62)</f>
        <v>0</v>
      </c>
      <c r="H64" s="320">
        <f t="shared" ref="H64:AE64" si="4">SUM(H59:H62)</f>
        <v>0</v>
      </c>
      <c r="I64" s="320">
        <f t="shared" si="4"/>
        <v>0</v>
      </c>
      <c r="J64" s="320">
        <f t="shared" si="4"/>
        <v>0</v>
      </c>
      <c r="K64" s="320">
        <f t="shared" si="4"/>
        <v>0</v>
      </c>
      <c r="L64" s="320">
        <f>SUM(L59:L62)</f>
        <v>0</v>
      </c>
      <c r="M64" s="320">
        <f>SUM(M59:M62)</f>
        <v>0</v>
      </c>
      <c r="N64" s="320">
        <f>SUM(N59:N62)</f>
        <v>0</v>
      </c>
      <c r="O64" s="320">
        <f t="shared" si="4"/>
        <v>0</v>
      </c>
      <c r="P64" s="320">
        <f t="shared" si="4"/>
        <v>0</v>
      </c>
      <c r="Q64" s="320">
        <f t="shared" si="4"/>
        <v>0</v>
      </c>
      <c r="R64" s="320">
        <f t="shared" si="4"/>
        <v>0</v>
      </c>
      <c r="S64" s="320">
        <f t="shared" si="4"/>
        <v>0</v>
      </c>
      <c r="T64" s="320">
        <f t="shared" si="4"/>
        <v>0</v>
      </c>
      <c r="U64" s="320">
        <f t="shared" si="4"/>
        <v>0</v>
      </c>
      <c r="V64" s="320">
        <f t="shared" si="4"/>
        <v>0</v>
      </c>
      <c r="W64" s="320">
        <f t="shared" si="4"/>
        <v>0</v>
      </c>
      <c r="X64" s="320">
        <f t="shared" si="4"/>
        <v>0</v>
      </c>
      <c r="Y64" s="320">
        <f t="shared" si="4"/>
        <v>0</v>
      </c>
      <c r="Z64" s="320">
        <f t="shared" si="4"/>
        <v>0</v>
      </c>
      <c r="AA64" s="320">
        <f t="shared" si="4"/>
        <v>0</v>
      </c>
      <c r="AB64" s="320">
        <f t="shared" si="4"/>
        <v>0</v>
      </c>
      <c r="AC64" s="320">
        <f t="shared" si="4"/>
        <v>0</v>
      </c>
      <c r="AD64" s="320">
        <f t="shared" si="4"/>
        <v>0</v>
      </c>
      <c r="AE64" s="320">
        <f t="shared" si="4"/>
        <v>0</v>
      </c>
      <c r="AF64" s="177">
        <f>SUM(AF59:AF62)</f>
        <v>0</v>
      </c>
    </row>
    <row r="65" spans="3:32" ht="15.75" thickTop="1" x14ac:dyDescent="0.25">
      <c r="C65" s="204"/>
      <c r="D65" s="205"/>
      <c r="E65" s="231"/>
      <c r="F65" s="205"/>
      <c r="G65" s="215"/>
      <c r="H65" s="215"/>
      <c r="I65" s="215"/>
      <c r="J65" s="215"/>
      <c r="K65" s="215"/>
      <c r="L65" s="215"/>
      <c r="M65" s="215"/>
      <c r="N65" s="215"/>
      <c r="O65" s="215"/>
      <c r="P65" s="215"/>
      <c r="Q65" s="215"/>
      <c r="R65" s="215"/>
      <c r="S65" s="215"/>
      <c r="T65" s="215"/>
      <c r="U65" s="215"/>
      <c r="V65" s="215"/>
      <c r="W65" s="215"/>
      <c r="X65" s="215"/>
      <c r="Y65" s="215"/>
      <c r="Z65" s="215"/>
      <c r="AA65" s="215"/>
      <c r="AB65" s="215"/>
      <c r="AC65" s="215"/>
      <c r="AD65" s="215"/>
      <c r="AE65" s="215"/>
      <c r="AF65" s="175"/>
    </row>
    <row r="66" spans="3:32" ht="19.5" thickBot="1" x14ac:dyDescent="0.35">
      <c r="C66" s="204"/>
      <c r="D66" s="230" t="s">
        <v>301</v>
      </c>
      <c r="E66" s="233"/>
      <c r="F66" s="211"/>
      <c r="G66" s="183"/>
      <c r="H66" s="183"/>
      <c r="I66" s="183"/>
      <c r="J66" s="183"/>
      <c r="K66" s="183"/>
      <c r="L66" s="183"/>
      <c r="M66" s="183"/>
      <c r="N66" s="183"/>
      <c r="O66" s="183"/>
      <c r="P66" s="183"/>
      <c r="Q66" s="183"/>
      <c r="R66" s="183"/>
      <c r="S66" s="183"/>
      <c r="T66" s="183"/>
      <c r="U66" s="183"/>
      <c r="V66" s="183"/>
      <c r="W66" s="183"/>
      <c r="X66" s="183"/>
      <c r="Y66" s="183"/>
      <c r="Z66" s="183"/>
      <c r="AA66" s="183"/>
      <c r="AB66" s="183"/>
      <c r="AC66" s="183"/>
      <c r="AD66" s="183"/>
      <c r="AE66" s="183"/>
      <c r="AF66" s="184"/>
    </row>
    <row r="67" spans="3:32" x14ac:dyDescent="0.25">
      <c r="C67" s="204"/>
      <c r="D67" s="205"/>
      <c r="E67" s="231"/>
      <c r="F67" s="205"/>
      <c r="G67" s="215"/>
      <c r="H67" s="215"/>
      <c r="I67" s="215"/>
      <c r="J67" s="215"/>
      <c r="K67" s="215"/>
      <c r="L67" s="215"/>
      <c r="M67" s="215"/>
      <c r="N67" s="215"/>
      <c r="O67" s="215"/>
      <c r="P67" s="215"/>
      <c r="Q67" s="215"/>
      <c r="R67" s="215"/>
      <c r="S67" s="215"/>
      <c r="T67" s="215"/>
      <c r="U67" s="215"/>
      <c r="V67" s="215"/>
      <c r="W67" s="215"/>
      <c r="X67" s="215"/>
      <c r="Y67" s="215"/>
      <c r="Z67" s="215"/>
      <c r="AA67" s="215"/>
      <c r="AB67" s="215"/>
      <c r="AC67" s="215"/>
      <c r="AD67" s="215"/>
      <c r="AE67" s="215"/>
      <c r="AF67" s="175"/>
    </row>
    <row r="68" spans="3:32" ht="16.5" thickBot="1" x14ac:dyDescent="0.3">
      <c r="C68" s="204"/>
      <c r="D68" s="221" t="s">
        <v>305</v>
      </c>
      <c r="E68" s="205"/>
      <c r="F68" s="205"/>
      <c r="G68" s="329">
        <f>G55+G64</f>
        <v>0</v>
      </c>
      <c r="H68" s="329">
        <f t="shared" ref="H68:M68" si="5">H55+H64</f>
        <v>0</v>
      </c>
      <c r="I68" s="329">
        <f t="shared" si="5"/>
        <v>0</v>
      </c>
      <c r="J68" s="329">
        <f t="shared" si="5"/>
        <v>0</v>
      </c>
      <c r="K68" s="329">
        <f t="shared" si="5"/>
        <v>0</v>
      </c>
      <c r="L68" s="329">
        <f t="shared" si="5"/>
        <v>0</v>
      </c>
      <c r="M68" s="329">
        <f t="shared" si="5"/>
        <v>0</v>
      </c>
      <c r="N68" s="329">
        <f>N55+N64</f>
        <v>0</v>
      </c>
      <c r="O68" s="329">
        <f t="shared" ref="O68:AD68" si="6">O55+O64</f>
        <v>0</v>
      </c>
      <c r="P68" s="329">
        <f t="shared" si="6"/>
        <v>0</v>
      </c>
      <c r="Q68" s="329">
        <f t="shared" si="6"/>
        <v>0</v>
      </c>
      <c r="R68" s="329">
        <f t="shared" si="6"/>
        <v>0</v>
      </c>
      <c r="S68" s="329">
        <f t="shared" si="6"/>
        <v>0</v>
      </c>
      <c r="T68" s="329">
        <f t="shared" si="6"/>
        <v>0</v>
      </c>
      <c r="U68" s="329">
        <f t="shared" si="6"/>
        <v>0</v>
      </c>
      <c r="V68" s="329">
        <f t="shared" si="6"/>
        <v>0</v>
      </c>
      <c r="W68" s="329">
        <f t="shared" si="6"/>
        <v>0</v>
      </c>
      <c r="X68" s="329">
        <f t="shared" si="6"/>
        <v>0</v>
      </c>
      <c r="Y68" s="329">
        <f t="shared" si="6"/>
        <v>0</v>
      </c>
      <c r="Z68" s="329">
        <f t="shared" si="6"/>
        <v>0</v>
      </c>
      <c r="AA68" s="329">
        <f t="shared" si="6"/>
        <v>0</v>
      </c>
      <c r="AB68" s="329">
        <f t="shared" si="6"/>
        <v>0</v>
      </c>
      <c r="AC68" s="329">
        <f>AC55+AC64</f>
        <v>0</v>
      </c>
      <c r="AD68" s="329">
        <f t="shared" si="6"/>
        <v>0</v>
      </c>
      <c r="AE68" s="234"/>
      <c r="AF68" s="178">
        <f>SUM(AF64,AF55)</f>
        <v>0</v>
      </c>
    </row>
    <row r="69" spans="3:32" ht="15.75" thickTop="1" x14ac:dyDescent="0.25">
      <c r="C69" s="204"/>
      <c r="D69" s="221"/>
      <c r="E69" s="205"/>
      <c r="F69" s="205"/>
      <c r="G69" s="215"/>
      <c r="H69" s="215"/>
      <c r="I69" s="215"/>
      <c r="J69" s="215"/>
      <c r="K69" s="215"/>
      <c r="L69" s="215"/>
      <c r="M69" s="215"/>
      <c r="N69" s="215"/>
      <c r="O69" s="215"/>
      <c r="P69" s="215"/>
      <c r="Q69" s="215"/>
      <c r="R69" s="215"/>
      <c r="S69" s="215"/>
      <c r="T69" s="215"/>
      <c r="U69" s="215"/>
      <c r="V69" s="215"/>
      <c r="W69" s="215"/>
      <c r="X69" s="215"/>
      <c r="Y69" s="215"/>
      <c r="Z69" s="215"/>
      <c r="AA69" s="215"/>
      <c r="AB69" s="215"/>
      <c r="AC69" s="215"/>
      <c r="AD69" s="215"/>
      <c r="AE69" s="215"/>
      <c r="AF69" s="175"/>
    </row>
    <row r="70" spans="3:32" x14ac:dyDescent="0.25">
      <c r="C70" s="204"/>
      <c r="D70" s="221"/>
      <c r="E70" s="205"/>
      <c r="F70" s="205"/>
      <c r="G70" s="215"/>
      <c r="H70" s="215"/>
      <c r="I70" s="215"/>
      <c r="J70" s="215"/>
      <c r="K70" s="271"/>
      <c r="L70" s="271"/>
      <c r="M70" s="271"/>
      <c r="N70" s="271"/>
      <c r="O70" s="215"/>
      <c r="P70" s="215"/>
      <c r="Q70" s="215"/>
      <c r="R70" s="215"/>
      <c r="S70" s="215"/>
      <c r="T70" s="215"/>
      <c r="U70" s="215"/>
      <c r="V70" s="215"/>
      <c r="W70" s="215"/>
      <c r="X70" s="215"/>
      <c r="Y70" s="215"/>
      <c r="Z70" s="271"/>
      <c r="AA70" s="235" t="s">
        <v>406</v>
      </c>
      <c r="AB70" s="236"/>
      <c r="AC70" s="236"/>
      <c r="AD70" s="236"/>
      <c r="AE70" s="215"/>
      <c r="AF70" s="175"/>
    </row>
    <row r="71" spans="3:32" x14ac:dyDescent="0.25">
      <c r="C71" s="204"/>
      <c r="D71" s="221"/>
      <c r="E71" s="205"/>
      <c r="F71" s="205"/>
      <c r="G71" s="215"/>
      <c r="H71" s="215"/>
      <c r="I71" s="215"/>
      <c r="J71" s="215"/>
      <c r="K71" s="271"/>
      <c r="L71" s="271"/>
      <c r="M71" s="271"/>
      <c r="N71" s="271"/>
      <c r="O71" s="269"/>
      <c r="P71" s="269"/>
      <c r="Q71" s="269"/>
      <c r="R71" s="269"/>
      <c r="S71" s="269"/>
      <c r="T71" s="269"/>
      <c r="U71" s="269"/>
      <c r="V71" s="269"/>
      <c r="W71" s="269"/>
      <c r="X71" s="269"/>
      <c r="Y71" s="269"/>
      <c r="Z71" s="271"/>
      <c r="AA71" s="235" t="s">
        <v>405</v>
      </c>
      <c r="AB71" s="236"/>
      <c r="AC71" s="236"/>
      <c r="AD71" s="237">
        <f>AF72/0.6</f>
        <v>0</v>
      </c>
      <c r="AE71" s="215"/>
      <c r="AF71" s="206"/>
    </row>
    <row r="72" spans="3:32" ht="16.5" thickBot="1" x14ac:dyDescent="0.3">
      <c r="C72" s="204"/>
      <c r="D72" s="221"/>
      <c r="E72" s="205"/>
      <c r="F72" s="205"/>
      <c r="G72" s="215"/>
      <c r="H72" s="215"/>
      <c r="I72" s="215"/>
      <c r="J72" s="215"/>
      <c r="K72" s="271"/>
      <c r="L72" s="271"/>
      <c r="M72" s="271"/>
      <c r="N72" s="271"/>
      <c r="O72" s="205"/>
      <c r="P72" s="205"/>
      <c r="Q72" s="205"/>
      <c r="R72" s="205"/>
      <c r="S72" s="205"/>
      <c r="T72" s="205"/>
      <c r="U72" s="205"/>
      <c r="V72" s="205"/>
      <c r="W72" s="205"/>
      <c r="X72" s="205"/>
      <c r="Y72" s="205"/>
      <c r="Z72" s="271"/>
      <c r="AA72" s="328" t="s">
        <v>304</v>
      </c>
      <c r="AB72" s="236"/>
      <c r="AC72" s="236"/>
      <c r="AD72" s="235"/>
      <c r="AE72" s="215"/>
      <c r="AF72" s="228">
        <f>AF68</f>
        <v>0</v>
      </c>
    </row>
    <row r="73" spans="3:32" ht="16.5" thickTop="1" thickBot="1" x14ac:dyDescent="0.3">
      <c r="C73" s="238"/>
      <c r="D73" s="217"/>
      <c r="E73" s="239"/>
      <c r="F73" s="217"/>
      <c r="G73" s="218"/>
      <c r="H73" s="218"/>
      <c r="I73" s="218"/>
      <c r="J73" s="218"/>
      <c r="K73" s="218"/>
      <c r="L73" s="218"/>
      <c r="M73" s="218"/>
      <c r="N73" s="218"/>
      <c r="O73" s="218"/>
      <c r="P73" s="218"/>
      <c r="Q73" s="218"/>
      <c r="R73" s="218"/>
      <c r="S73" s="218"/>
      <c r="T73" s="218"/>
      <c r="U73" s="218"/>
      <c r="V73" s="218"/>
      <c r="W73" s="218"/>
      <c r="X73" s="218"/>
      <c r="Y73" s="218"/>
      <c r="Z73" s="218"/>
      <c r="AA73" s="218"/>
      <c r="AB73" s="218"/>
      <c r="AC73" s="218"/>
      <c r="AD73" s="218"/>
      <c r="AE73" s="218"/>
      <c r="AF73" s="176"/>
    </row>
    <row r="74" spans="3:32" x14ac:dyDescent="0.25">
      <c r="C74" s="195"/>
      <c r="D74" s="195"/>
      <c r="E74" s="240"/>
      <c r="F74" s="195"/>
      <c r="G74" s="29"/>
      <c r="H74" s="29"/>
      <c r="I74" s="29"/>
      <c r="J74" s="29"/>
      <c r="K74" s="29"/>
      <c r="L74" s="29"/>
      <c r="M74" s="29"/>
      <c r="N74" s="29"/>
      <c r="O74" s="29"/>
      <c r="P74" s="29"/>
      <c r="Q74" s="29"/>
      <c r="R74" s="29"/>
      <c r="S74" s="29"/>
      <c r="T74" s="29"/>
      <c r="U74" s="29"/>
      <c r="V74" s="29"/>
      <c r="W74" s="29"/>
      <c r="X74" s="29"/>
      <c r="Y74" s="29"/>
      <c r="Z74" s="29"/>
      <c r="AA74" s="29"/>
      <c r="AB74" s="29"/>
      <c r="AC74" s="29"/>
      <c r="AD74" s="29"/>
      <c r="AE74" s="29"/>
      <c r="AF74" s="29"/>
    </row>
    <row r="75" spans="3:32" ht="19.5" thickBot="1" x14ac:dyDescent="0.35">
      <c r="C75" s="241" t="s">
        <v>116</v>
      </c>
      <c r="D75" s="211"/>
      <c r="E75" s="233"/>
      <c r="F75" s="211"/>
      <c r="G75" s="183"/>
      <c r="H75" s="183"/>
      <c r="I75" s="183"/>
      <c r="J75" s="183"/>
      <c r="K75" s="183"/>
      <c r="L75" s="183"/>
      <c r="M75" s="183"/>
      <c r="N75" s="183"/>
      <c r="O75" s="183"/>
      <c r="P75" s="183"/>
      <c r="Q75" s="183"/>
      <c r="R75" s="183"/>
      <c r="S75" s="183"/>
      <c r="T75" s="183"/>
      <c r="U75" s="183"/>
      <c r="V75" s="183"/>
      <c r="W75" s="183"/>
      <c r="X75" s="183"/>
      <c r="Y75" s="183"/>
      <c r="Z75" s="183"/>
      <c r="AA75" s="183"/>
      <c r="AB75" s="183"/>
      <c r="AC75" s="183"/>
      <c r="AD75" s="183"/>
      <c r="AE75" s="183"/>
      <c r="AF75" s="183"/>
    </row>
    <row r="76" spans="3:32" x14ac:dyDescent="0.25">
      <c r="C76" s="204"/>
      <c r="D76" s="205"/>
      <c r="E76" s="205"/>
      <c r="F76" s="205"/>
      <c r="G76" s="205"/>
      <c r="H76" s="205"/>
      <c r="I76" s="205"/>
      <c r="J76" s="205"/>
      <c r="K76" s="205"/>
      <c r="L76" s="205"/>
      <c r="M76" s="205"/>
      <c r="N76" s="205"/>
      <c r="O76" s="205"/>
      <c r="P76" s="205"/>
      <c r="Q76" s="205"/>
      <c r="R76" s="205"/>
      <c r="S76" s="205"/>
      <c r="T76" s="205"/>
      <c r="U76" s="205"/>
      <c r="V76" s="205"/>
      <c r="W76" s="205"/>
      <c r="X76" s="205"/>
      <c r="Y76" s="205"/>
      <c r="Z76" s="205"/>
      <c r="AA76" s="205"/>
      <c r="AB76" s="205"/>
      <c r="AC76" s="205"/>
      <c r="AD76" s="205"/>
      <c r="AE76" s="205"/>
      <c r="AF76" s="206"/>
    </row>
    <row r="77" spans="3:32" x14ac:dyDescent="0.25">
      <c r="C77" s="204"/>
      <c r="D77" s="221" t="s">
        <v>38</v>
      </c>
      <c r="E77" s="205"/>
      <c r="F77" s="205"/>
      <c r="G77" s="213">
        <f>'4. Other Costs &amp; Exclusions'!C12</f>
        <v>0</v>
      </c>
      <c r="H77" s="213">
        <f>'4. Other Costs &amp; Exclusions'!D12</f>
        <v>0</v>
      </c>
      <c r="I77" s="213">
        <f>'4. Other Costs &amp; Exclusions'!E12</f>
        <v>0</v>
      </c>
      <c r="J77" s="213">
        <f>'4. Other Costs &amp; Exclusions'!F12</f>
        <v>0</v>
      </c>
      <c r="K77" s="213">
        <f>'4. Other Costs &amp; Exclusions'!G12</f>
        <v>0</v>
      </c>
      <c r="L77" s="213">
        <f>'4. Other Costs &amp; Exclusions'!H12</f>
        <v>0</v>
      </c>
      <c r="M77" s="213">
        <f>'4. Other Costs &amp; Exclusions'!I12</f>
        <v>0</v>
      </c>
      <c r="N77" s="213">
        <f>'4. Other Costs &amp; Exclusions'!J12</f>
        <v>0</v>
      </c>
      <c r="O77" s="213">
        <f>'4. Other Costs &amp; Exclusions'!K12</f>
        <v>0</v>
      </c>
      <c r="P77" s="213">
        <f>'4. Other Costs &amp; Exclusions'!L12</f>
        <v>0</v>
      </c>
      <c r="Q77" s="213">
        <f>'4. Other Costs &amp; Exclusions'!M12</f>
        <v>0</v>
      </c>
      <c r="R77" s="213">
        <f>'4. Other Costs &amp; Exclusions'!N12</f>
        <v>0</v>
      </c>
      <c r="S77" s="213">
        <f>'4. Other Costs &amp; Exclusions'!O12</f>
        <v>0</v>
      </c>
      <c r="T77" s="213">
        <f>'4. Other Costs &amp; Exclusions'!P12</f>
        <v>0</v>
      </c>
      <c r="U77" s="213">
        <f>'4. Other Costs &amp; Exclusions'!Q12</f>
        <v>0</v>
      </c>
      <c r="V77" s="213">
        <f>'4. Other Costs &amp; Exclusions'!R12</f>
        <v>0</v>
      </c>
      <c r="W77" s="213">
        <f>'4. Other Costs &amp; Exclusions'!S12</f>
        <v>0</v>
      </c>
      <c r="X77" s="213">
        <f>'4. Other Costs &amp; Exclusions'!T12</f>
        <v>0</v>
      </c>
      <c r="Y77" s="213">
        <f>'4. Other Costs &amp; Exclusions'!U12</f>
        <v>0</v>
      </c>
      <c r="Z77" s="213">
        <f>'4. Other Costs &amp; Exclusions'!V12</f>
        <v>0</v>
      </c>
      <c r="AA77" s="213">
        <f>'4. Other Costs &amp; Exclusions'!W12</f>
        <v>0</v>
      </c>
      <c r="AB77" s="213">
        <f>'4. Other Costs &amp; Exclusions'!X12</f>
        <v>0</v>
      </c>
      <c r="AC77" s="213">
        <f>'4. Other Costs &amp; Exclusions'!Y12</f>
        <v>0</v>
      </c>
      <c r="AD77" s="213">
        <f>'4. Other Costs &amp; Exclusions'!Z12</f>
        <v>0</v>
      </c>
      <c r="AE77" s="205"/>
      <c r="AF77" s="222">
        <f>SUM(G77:AD77)</f>
        <v>0</v>
      </c>
    </row>
    <row r="78" spans="3:32" x14ac:dyDescent="0.25">
      <c r="C78" s="204"/>
      <c r="D78" s="221" t="s">
        <v>115</v>
      </c>
      <c r="E78" s="205"/>
      <c r="F78" s="205"/>
      <c r="G78" s="213">
        <f>'4. Other Costs &amp; Exclusions'!C13</f>
        <v>0</v>
      </c>
      <c r="H78" s="213">
        <f>'4. Other Costs &amp; Exclusions'!D13</f>
        <v>0</v>
      </c>
      <c r="I78" s="213">
        <f>'4. Other Costs &amp; Exclusions'!E13</f>
        <v>0</v>
      </c>
      <c r="J78" s="213">
        <f>'4. Other Costs &amp; Exclusions'!F13</f>
        <v>0</v>
      </c>
      <c r="K78" s="213">
        <f>'4. Other Costs &amp; Exclusions'!G13</f>
        <v>0</v>
      </c>
      <c r="L78" s="213">
        <f>'4. Other Costs &amp; Exclusions'!H13</f>
        <v>0</v>
      </c>
      <c r="M78" s="213">
        <f>'4. Other Costs &amp; Exclusions'!I13</f>
        <v>0</v>
      </c>
      <c r="N78" s="213">
        <f>'4. Other Costs &amp; Exclusions'!J13</f>
        <v>0</v>
      </c>
      <c r="O78" s="213">
        <f>'4. Other Costs &amp; Exclusions'!K13</f>
        <v>0</v>
      </c>
      <c r="P78" s="213">
        <f>'4. Other Costs &amp; Exclusions'!L13</f>
        <v>0</v>
      </c>
      <c r="Q78" s="213">
        <f>'4. Other Costs &amp; Exclusions'!M13</f>
        <v>0</v>
      </c>
      <c r="R78" s="213">
        <f>'4. Other Costs &amp; Exclusions'!N13</f>
        <v>0</v>
      </c>
      <c r="S78" s="213">
        <f>'4. Other Costs &amp; Exclusions'!O13</f>
        <v>0</v>
      </c>
      <c r="T78" s="213">
        <f>'4. Other Costs &amp; Exclusions'!P13</f>
        <v>0</v>
      </c>
      <c r="U78" s="213">
        <f>'4. Other Costs &amp; Exclusions'!Q13</f>
        <v>0</v>
      </c>
      <c r="V78" s="213">
        <f>'4. Other Costs &amp; Exclusions'!R13</f>
        <v>0</v>
      </c>
      <c r="W78" s="213">
        <f>'4. Other Costs &amp; Exclusions'!S13</f>
        <v>0</v>
      </c>
      <c r="X78" s="213">
        <f>'4. Other Costs &amp; Exclusions'!T13</f>
        <v>0</v>
      </c>
      <c r="Y78" s="213">
        <f>'4. Other Costs &amp; Exclusions'!U13</f>
        <v>0</v>
      </c>
      <c r="Z78" s="213">
        <f>'4. Other Costs &amp; Exclusions'!V13</f>
        <v>0</v>
      </c>
      <c r="AA78" s="213">
        <f>'4. Other Costs &amp; Exclusions'!W13</f>
        <v>0</v>
      </c>
      <c r="AB78" s="213">
        <f>'4. Other Costs &amp; Exclusions'!X13</f>
        <v>0</v>
      </c>
      <c r="AC78" s="213">
        <f>'4. Other Costs &amp; Exclusions'!Y13</f>
        <v>0</v>
      </c>
      <c r="AD78" s="213">
        <f>'4. Other Costs &amp; Exclusions'!Z13</f>
        <v>0</v>
      </c>
      <c r="AE78" s="205"/>
      <c r="AF78" s="222">
        <f>SUM(G78:AD78)</f>
        <v>0</v>
      </c>
    </row>
    <row r="79" spans="3:32" x14ac:dyDescent="0.25">
      <c r="C79" s="204"/>
      <c r="D79" s="221" t="s">
        <v>39</v>
      </c>
      <c r="E79" s="205"/>
      <c r="F79" s="205"/>
      <c r="G79" s="213">
        <f>'4. Other Costs &amp; Exclusions'!C14</f>
        <v>0</v>
      </c>
      <c r="H79" s="213">
        <f>'4. Other Costs &amp; Exclusions'!D14</f>
        <v>0</v>
      </c>
      <c r="I79" s="213">
        <f>'4. Other Costs &amp; Exclusions'!E14</f>
        <v>0</v>
      </c>
      <c r="J79" s="213">
        <f>'4. Other Costs &amp; Exclusions'!F14</f>
        <v>0</v>
      </c>
      <c r="K79" s="213">
        <f>'4. Other Costs &amp; Exclusions'!G14</f>
        <v>0</v>
      </c>
      <c r="L79" s="213">
        <f>'4. Other Costs &amp; Exclusions'!H14</f>
        <v>0</v>
      </c>
      <c r="M79" s="213">
        <f>'4. Other Costs &amp; Exclusions'!I14</f>
        <v>0</v>
      </c>
      <c r="N79" s="213">
        <f>'4. Other Costs &amp; Exclusions'!J14</f>
        <v>0</v>
      </c>
      <c r="O79" s="213">
        <f>'4. Other Costs &amp; Exclusions'!K14</f>
        <v>0</v>
      </c>
      <c r="P79" s="213">
        <f>'4. Other Costs &amp; Exclusions'!L14</f>
        <v>0</v>
      </c>
      <c r="Q79" s="213">
        <f>'4. Other Costs &amp; Exclusions'!M14</f>
        <v>0</v>
      </c>
      <c r="R79" s="213">
        <f>'4. Other Costs &amp; Exclusions'!N14</f>
        <v>0</v>
      </c>
      <c r="S79" s="213">
        <f>'4. Other Costs &amp; Exclusions'!O14</f>
        <v>0</v>
      </c>
      <c r="T79" s="213">
        <f>'4. Other Costs &amp; Exclusions'!P14</f>
        <v>0</v>
      </c>
      <c r="U79" s="213">
        <f>'4. Other Costs &amp; Exclusions'!Q14</f>
        <v>0</v>
      </c>
      <c r="V79" s="213">
        <f>'4. Other Costs &amp; Exclusions'!R14</f>
        <v>0</v>
      </c>
      <c r="W79" s="213">
        <f>'4. Other Costs &amp; Exclusions'!S14</f>
        <v>0</v>
      </c>
      <c r="X79" s="213">
        <f>'4. Other Costs &amp; Exclusions'!T14</f>
        <v>0</v>
      </c>
      <c r="Y79" s="213">
        <f>'4. Other Costs &amp; Exclusions'!U14</f>
        <v>0</v>
      </c>
      <c r="Z79" s="213">
        <f>'4. Other Costs &amp; Exclusions'!V14</f>
        <v>0</v>
      </c>
      <c r="AA79" s="213">
        <f>'4. Other Costs &amp; Exclusions'!W14</f>
        <v>0</v>
      </c>
      <c r="AB79" s="213">
        <f>'4. Other Costs &amp; Exclusions'!X14</f>
        <v>0</v>
      </c>
      <c r="AC79" s="213">
        <f>'4. Other Costs &amp; Exclusions'!Y14</f>
        <v>0</v>
      </c>
      <c r="AD79" s="213">
        <f>'4. Other Costs &amp; Exclusions'!Z14</f>
        <v>0</v>
      </c>
      <c r="AE79" s="205"/>
      <c r="AF79" s="222">
        <f>SUM(G79:AD79)</f>
        <v>0</v>
      </c>
    </row>
    <row r="80" spans="3:32" x14ac:dyDescent="0.25">
      <c r="C80" s="204"/>
      <c r="D80" s="205"/>
      <c r="E80" s="205"/>
      <c r="F80" s="205"/>
      <c r="G80" s="205"/>
      <c r="H80" s="205"/>
      <c r="I80" s="205"/>
      <c r="J80" s="205"/>
      <c r="K80" s="205"/>
      <c r="L80" s="205"/>
      <c r="M80" s="205"/>
      <c r="N80" s="205"/>
      <c r="O80" s="205"/>
      <c r="P80" s="205"/>
      <c r="Q80" s="205"/>
      <c r="R80" s="205"/>
      <c r="S80" s="205"/>
      <c r="T80" s="205"/>
      <c r="U80" s="205"/>
      <c r="V80" s="205"/>
      <c r="W80" s="205"/>
      <c r="X80" s="205"/>
      <c r="Y80" s="205"/>
      <c r="Z80" s="205"/>
      <c r="AA80" s="205"/>
      <c r="AB80" s="205"/>
      <c r="AC80" s="205"/>
      <c r="AD80" s="205"/>
      <c r="AE80" s="205"/>
      <c r="AF80" s="206"/>
    </row>
    <row r="81" spans="3:33" ht="16.5" thickBot="1" x14ac:dyDescent="0.3">
      <c r="C81" s="204"/>
      <c r="D81" s="221" t="s">
        <v>40</v>
      </c>
      <c r="E81" s="205"/>
      <c r="F81" s="205"/>
      <c r="G81" s="329">
        <f t="shared" ref="G81:AE81" si="7">SUM(G77:G79)</f>
        <v>0</v>
      </c>
      <c r="H81" s="329">
        <f t="shared" si="7"/>
        <v>0</v>
      </c>
      <c r="I81" s="329">
        <f t="shared" si="7"/>
        <v>0</v>
      </c>
      <c r="J81" s="329">
        <f t="shared" si="7"/>
        <v>0</v>
      </c>
      <c r="K81" s="329">
        <f t="shared" si="7"/>
        <v>0</v>
      </c>
      <c r="L81" s="329">
        <f t="shared" si="7"/>
        <v>0</v>
      </c>
      <c r="M81" s="329">
        <f t="shared" si="7"/>
        <v>0</v>
      </c>
      <c r="N81" s="329">
        <f t="shared" si="7"/>
        <v>0</v>
      </c>
      <c r="O81" s="329">
        <f t="shared" si="7"/>
        <v>0</v>
      </c>
      <c r="P81" s="329">
        <f t="shared" si="7"/>
        <v>0</v>
      </c>
      <c r="Q81" s="329">
        <f t="shared" si="7"/>
        <v>0</v>
      </c>
      <c r="R81" s="329">
        <f t="shared" si="7"/>
        <v>0</v>
      </c>
      <c r="S81" s="329">
        <f t="shared" si="7"/>
        <v>0</v>
      </c>
      <c r="T81" s="329">
        <f t="shared" si="7"/>
        <v>0</v>
      </c>
      <c r="U81" s="329">
        <f t="shared" si="7"/>
        <v>0</v>
      </c>
      <c r="V81" s="329">
        <f t="shared" si="7"/>
        <v>0</v>
      </c>
      <c r="W81" s="329">
        <f t="shared" si="7"/>
        <v>0</v>
      </c>
      <c r="X81" s="329">
        <f t="shared" si="7"/>
        <v>0</v>
      </c>
      <c r="Y81" s="329">
        <f t="shared" si="7"/>
        <v>0</v>
      </c>
      <c r="Z81" s="329">
        <f t="shared" si="7"/>
        <v>0</v>
      </c>
      <c r="AA81" s="329">
        <f t="shared" si="7"/>
        <v>0</v>
      </c>
      <c r="AB81" s="329">
        <f t="shared" si="7"/>
        <v>0</v>
      </c>
      <c r="AC81" s="329">
        <f t="shared" si="7"/>
        <v>0</v>
      </c>
      <c r="AD81" s="329">
        <f t="shared" si="7"/>
        <v>0</v>
      </c>
      <c r="AE81" s="234">
        <f t="shared" si="7"/>
        <v>0</v>
      </c>
      <c r="AF81" s="228">
        <f>SUM(G81:AD81)</f>
        <v>0</v>
      </c>
    </row>
    <row r="82" spans="3:33" ht="16.5" thickTop="1" thickBot="1" x14ac:dyDescent="0.3">
      <c r="C82" s="238"/>
      <c r="D82" s="217"/>
      <c r="E82" s="239"/>
      <c r="F82" s="217"/>
      <c r="G82" s="218"/>
      <c r="H82" s="218"/>
      <c r="I82" s="218"/>
      <c r="J82" s="218"/>
      <c r="K82" s="218"/>
      <c r="L82" s="218"/>
      <c r="M82" s="218"/>
      <c r="N82" s="218"/>
      <c r="O82" s="218"/>
      <c r="P82" s="218"/>
      <c r="Q82" s="218"/>
      <c r="R82" s="218"/>
      <c r="S82" s="218"/>
      <c r="T82" s="218"/>
      <c r="U82" s="218"/>
      <c r="V82" s="218"/>
      <c r="W82" s="218"/>
      <c r="X82" s="218"/>
      <c r="Y82" s="218"/>
      <c r="Z82" s="218"/>
      <c r="AA82" s="218"/>
      <c r="AB82" s="218"/>
      <c r="AC82" s="218"/>
      <c r="AD82" s="218"/>
      <c r="AE82" s="217"/>
      <c r="AF82" s="242"/>
    </row>
    <row r="84" spans="3:33" ht="19.5" thickBot="1" x14ac:dyDescent="0.35">
      <c r="C84" s="241" t="s">
        <v>306</v>
      </c>
      <c r="D84" s="211"/>
      <c r="E84" s="211"/>
      <c r="F84" s="211"/>
      <c r="G84" s="211"/>
      <c r="H84" s="211"/>
      <c r="I84" s="211"/>
      <c r="J84" s="211"/>
      <c r="K84" s="211"/>
      <c r="L84" s="211"/>
      <c r="M84" s="211"/>
      <c r="N84" s="211"/>
      <c r="O84" s="211"/>
      <c r="P84" s="211"/>
      <c r="Q84" s="211"/>
      <c r="R84" s="211"/>
      <c r="S84" s="211"/>
      <c r="T84" s="211"/>
      <c r="U84" s="211"/>
      <c r="V84" s="211"/>
      <c r="W84" s="211"/>
      <c r="X84" s="211"/>
      <c r="Y84" s="211"/>
      <c r="Z84" s="211"/>
      <c r="AA84" s="211"/>
      <c r="AB84" s="211"/>
      <c r="AC84" s="211"/>
      <c r="AD84" s="211"/>
      <c r="AE84" s="211"/>
      <c r="AF84" s="211"/>
    </row>
    <row r="85" spans="3:33" x14ac:dyDescent="0.25">
      <c r="C85" s="243"/>
      <c r="D85" s="244"/>
      <c r="E85" s="244"/>
      <c r="F85" s="244"/>
      <c r="G85" s="244"/>
      <c r="H85" s="244"/>
      <c r="I85" s="244"/>
      <c r="J85" s="244"/>
      <c r="K85" s="244"/>
      <c r="L85" s="244"/>
      <c r="M85" s="244"/>
      <c r="N85" s="244"/>
      <c r="O85" s="244"/>
      <c r="P85" s="244"/>
      <c r="Q85" s="244"/>
      <c r="R85" s="244"/>
      <c r="S85" s="244"/>
      <c r="T85" s="244"/>
      <c r="U85" s="244"/>
      <c r="V85" s="244"/>
      <c r="W85" s="244"/>
      <c r="X85" s="244"/>
      <c r="Y85" s="244"/>
      <c r="Z85" s="244"/>
      <c r="AA85" s="244"/>
      <c r="AB85" s="244"/>
      <c r="AC85" s="244"/>
      <c r="AD85" s="244"/>
      <c r="AE85" s="244"/>
      <c r="AF85" s="245"/>
    </row>
    <row r="86" spans="3:33" ht="16.5" thickBot="1" x14ac:dyDescent="0.3">
      <c r="C86" s="204"/>
      <c r="D86" s="221" t="s">
        <v>40</v>
      </c>
      <c r="E86" s="205"/>
      <c r="F86" s="205"/>
      <c r="G86" s="334">
        <f t="shared" ref="G86:AD86" si="8">G81+G68</f>
        <v>0</v>
      </c>
      <c r="H86" s="334">
        <f t="shared" si="8"/>
        <v>0</v>
      </c>
      <c r="I86" s="334">
        <f t="shared" si="8"/>
        <v>0</v>
      </c>
      <c r="J86" s="334">
        <f t="shared" si="8"/>
        <v>0</v>
      </c>
      <c r="K86" s="334">
        <f t="shared" si="8"/>
        <v>0</v>
      </c>
      <c r="L86" s="334">
        <f t="shared" si="8"/>
        <v>0</v>
      </c>
      <c r="M86" s="334">
        <f t="shared" si="8"/>
        <v>0</v>
      </c>
      <c r="N86" s="334">
        <f t="shared" si="8"/>
        <v>0</v>
      </c>
      <c r="O86" s="334">
        <f t="shared" si="8"/>
        <v>0</v>
      </c>
      <c r="P86" s="334">
        <f t="shared" si="8"/>
        <v>0</v>
      </c>
      <c r="Q86" s="334">
        <f t="shared" si="8"/>
        <v>0</v>
      </c>
      <c r="R86" s="334">
        <f t="shared" si="8"/>
        <v>0</v>
      </c>
      <c r="S86" s="334">
        <f t="shared" si="8"/>
        <v>0</v>
      </c>
      <c r="T86" s="334">
        <f t="shared" si="8"/>
        <v>0</v>
      </c>
      <c r="U86" s="334">
        <f t="shared" si="8"/>
        <v>0</v>
      </c>
      <c r="V86" s="334">
        <f t="shared" si="8"/>
        <v>0</v>
      </c>
      <c r="W86" s="334">
        <f t="shared" si="8"/>
        <v>0</v>
      </c>
      <c r="X86" s="334">
        <f t="shared" si="8"/>
        <v>0</v>
      </c>
      <c r="Y86" s="334">
        <f t="shared" si="8"/>
        <v>0</v>
      </c>
      <c r="Z86" s="334">
        <f t="shared" si="8"/>
        <v>0</v>
      </c>
      <c r="AA86" s="334">
        <f t="shared" si="8"/>
        <v>0</v>
      </c>
      <c r="AB86" s="334">
        <f t="shared" si="8"/>
        <v>0</v>
      </c>
      <c r="AC86" s="334">
        <f t="shared" si="8"/>
        <v>0</v>
      </c>
      <c r="AD86" s="334">
        <f t="shared" si="8"/>
        <v>0</v>
      </c>
      <c r="AE86" s="227"/>
      <c r="AF86" s="228">
        <f>SUM(G86:AD86)</f>
        <v>0</v>
      </c>
    </row>
    <row r="87" spans="3:33" ht="16.5" thickTop="1" thickBot="1" x14ac:dyDescent="0.3">
      <c r="C87" s="238"/>
      <c r="D87" s="217"/>
      <c r="E87" s="239"/>
      <c r="F87" s="217"/>
      <c r="G87" s="246"/>
      <c r="H87" s="246"/>
      <c r="I87" s="246"/>
      <c r="J87" s="246"/>
      <c r="K87" s="246"/>
      <c r="L87" s="246"/>
      <c r="M87" s="246"/>
      <c r="N87" s="246"/>
      <c r="O87" s="246"/>
      <c r="P87" s="246"/>
      <c r="Q87" s="246"/>
      <c r="R87" s="246"/>
      <c r="S87" s="246"/>
      <c r="T87" s="246"/>
      <c r="U87" s="246"/>
      <c r="V87" s="246"/>
      <c r="W87" s="246"/>
      <c r="X87" s="246"/>
      <c r="Y87" s="246"/>
      <c r="Z87" s="246"/>
      <c r="AA87" s="246"/>
      <c r="AB87" s="246"/>
      <c r="AC87" s="246"/>
      <c r="AD87" s="246"/>
      <c r="AE87" s="217"/>
      <c r="AF87" s="242"/>
    </row>
    <row r="90" spans="3:33" ht="19.5" thickBot="1" x14ac:dyDescent="0.35">
      <c r="C90" s="247" t="s">
        <v>307</v>
      </c>
      <c r="D90" s="248"/>
      <c r="E90" s="249"/>
      <c r="F90" s="248"/>
      <c r="G90" s="250"/>
      <c r="H90" s="250"/>
      <c r="I90" s="250"/>
      <c r="J90" s="250"/>
      <c r="K90" s="250"/>
      <c r="L90" s="250"/>
      <c r="M90" s="250"/>
      <c r="N90" s="250"/>
      <c r="O90" s="250"/>
      <c r="P90" s="250"/>
      <c r="Q90" s="250"/>
      <c r="R90" s="250"/>
      <c r="S90" s="250"/>
      <c r="T90" s="250"/>
      <c r="U90" s="250"/>
      <c r="V90" s="250"/>
      <c r="W90" s="250"/>
      <c r="X90" s="250"/>
      <c r="Y90" s="250"/>
      <c r="Z90" s="250"/>
      <c r="AA90" s="250"/>
      <c r="AB90" s="250"/>
      <c r="AC90" s="250"/>
      <c r="AD90" s="250"/>
      <c r="AE90" s="248"/>
      <c r="AF90" s="250"/>
    </row>
    <row r="91" spans="3:33" x14ac:dyDescent="0.25">
      <c r="C91" s="243"/>
      <c r="D91" s="244"/>
      <c r="E91" s="251"/>
      <c r="F91" s="244"/>
      <c r="G91" s="252"/>
      <c r="H91" s="252"/>
      <c r="I91" s="252"/>
      <c r="J91" s="252"/>
      <c r="K91" s="252"/>
      <c r="L91" s="252"/>
      <c r="M91" s="252"/>
      <c r="N91" s="252"/>
      <c r="O91" s="252"/>
      <c r="P91" s="252"/>
      <c r="Q91" s="252"/>
      <c r="R91" s="252"/>
      <c r="S91" s="252"/>
      <c r="T91" s="252"/>
      <c r="U91" s="252"/>
      <c r="V91" s="252"/>
      <c r="W91" s="252"/>
      <c r="X91" s="252"/>
      <c r="Y91" s="252"/>
      <c r="Z91" s="252"/>
      <c r="AA91" s="252"/>
      <c r="AB91" s="252"/>
      <c r="AC91" s="252"/>
      <c r="AD91" s="252"/>
      <c r="AE91" s="244"/>
      <c r="AF91" s="253"/>
    </row>
    <row r="92" spans="3:33" ht="19.5" thickBot="1" x14ac:dyDescent="0.35">
      <c r="C92" s="204"/>
      <c r="D92" s="254" t="s">
        <v>308</v>
      </c>
      <c r="E92" s="248"/>
      <c r="F92" s="248"/>
      <c r="G92" s="248"/>
      <c r="H92" s="248"/>
      <c r="I92" s="248"/>
      <c r="J92" s="248"/>
      <c r="K92" s="248"/>
      <c r="L92" s="248"/>
      <c r="M92" s="248"/>
      <c r="N92" s="248"/>
      <c r="O92" s="248"/>
      <c r="P92" s="248"/>
      <c r="Q92" s="248"/>
      <c r="R92" s="248"/>
      <c r="S92" s="248"/>
      <c r="T92" s="248"/>
      <c r="U92" s="248"/>
      <c r="V92" s="248"/>
      <c r="W92" s="248"/>
      <c r="X92" s="248"/>
      <c r="Y92" s="248"/>
      <c r="Z92" s="248"/>
      <c r="AA92" s="248"/>
      <c r="AB92" s="248"/>
      <c r="AC92" s="248"/>
      <c r="AD92" s="248"/>
      <c r="AE92" s="248"/>
      <c r="AF92" s="255"/>
      <c r="AG92" s="195"/>
    </row>
    <row r="93" spans="3:33" x14ac:dyDescent="0.25">
      <c r="C93" s="204"/>
      <c r="D93" s="205"/>
      <c r="E93" s="205"/>
      <c r="F93" s="205"/>
      <c r="G93" s="205"/>
      <c r="H93" s="205"/>
      <c r="I93" s="205"/>
      <c r="J93" s="205"/>
      <c r="K93" s="205"/>
      <c r="L93" s="205"/>
      <c r="M93" s="205"/>
      <c r="N93" s="205"/>
      <c r="O93" s="205"/>
      <c r="P93" s="205"/>
      <c r="Q93" s="205"/>
      <c r="R93" s="205"/>
      <c r="S93" s="205"/>
      <c r="T93" s="205"/>
      <c r="U93" s="205"/>
      <c r="V93" s="205"/>
      <c r="W93" s="205"/>
      <c r="X93" s="205"/>
      <c r="Y93" s="205"/>
      <c r="Z93" s="205"/>
      <c r="AA93" s="205"/>
      <c r="AB93" s="205"/>
      <c r="AC93" s="205"/>
      <c r="AD93" s="205"/>
      <c r="AE93" s="205"/>
      <c r="AF93" s="206"/>
    </row>
    <row r="94" spans="3:33" x14ac:dyDescent="0.25">
      <c r="C94" s="204"/>
      <c r="D94" s="256" t="s">
        <v>309</v>
      </c>
      <c r="E94" s="205"/>
      <c r="F94" s="205"/>
      <c r="G94" s="257"/>
      <c r="H94" s="205"/>
      <c r="I94" s="205"/>
      <c r="J94" s="207"/>
      <c r="K94" s="205"/>
      <c r="L94" s="205"/>
      <c r="M94" s="256"/>
      <c r="N94" s="258" t="s">
        <v>340</v>
      </c>
      <c r="O94" s="258"/>
      <c r="P94" s="258"/>
      <c r="Q94" s="258"/>
      <c r="R94" s="258"/>
      <c r="S94" s="258"/>
      <c r="T94" s="258"/>
      <c r="U94" s="258"/>
      <c r="V94" s="258"/>
      <c r="W94" s="258"/>
      <c r="X94" s="258"/>
      <c r="Y94" s="258"/>
      <c r="Z94" s="258"/>
      <c r="AA94" s="258"/>
      <c r="AB94" s="258"/>
      <c r="AC94" s="258"/>
      <c r="AD94" s="258"/>
      <c r="AE94" s="205"/>
      <c r="AF94" s="346">
        <f>('6. Hourly EE Wage Reduction'!AA506) * -1</f>
        <v>0</v>
      </c>
    </row>
    <row r="95" spans="3:33" x14ac:dyDescent="0.25">
      <c r="C95" s="204"/>
      <c r="D95" s="205"/>
      <c r="E95" s="205"/>
      <c r="F95" s="205"/>
      <c r="G95" s="205"/>
      <c r="H95" s="205"/>
      <c r="I95" s="205"/>
      <c r="J95" s="205"/>
      <c r="K95" s="205"/>
      <c r="L95" s="205"/>
      <c r="M95" s="259"/>
      <c r="N95" s="260" t="s">
        <v>341</v>
      </c>
      <c r="O95" s="260"/>
      <c r="P95" s="260"/>
      <c r="Q95" s="260"/>
      <c r="R95" s="260"/>
      <c r="S95" s="260"/>
      <c r="T95" s="260"/>
      <c r="U95" s="260"/>
      <c r="V95" s="260"/>
      <c r="W95" s="260"/>
      <c r="X95" s="260"/>
      <c r="Y95" s="260"/>
      <c r="Z95" s="260"/>
      <c r="AA95" s="260"/>
      <c r="AB95" s="260"/>
      <c r="AC95" s="260"/>
      <c r="AD95" s="260"/>
      <c r="AE95" s="205"/>
      <c r="AF95" s="348">
        <f>('5. Wage &amp; FTE Reductions'!V506) * -1</f>
        <v>0</v>
      </c>
    </row>
    <row r="96" spans="3:33" x14ac:dyDescent="0.25">
      <c r="C96" s="204"/>
      <c r="D96" s="205"/>
      <c r="E96" s="205"/>
      <c r="F96" s="205"/>
      <c r="G96" s="205"/>
      <c r="H96" s="205"/>
      <c r="I96" s="205"/>
      <c r="J96" s="205"/>
      <c r="K96" s="205"/>
      <c r="L96" s="205"/>
      <c r="M96" s="261"/>
      <c r="N96" s="258" t="s">
        <v>310</v>
      </c>
      <c r="O96" s="258"/>
      <c r="P96" s="258"/>
      <c r="Q96" s="258"/>
      <c r="R96" s="258"/>
      <c r="S96" s="258"/>
      <c r="T96" s="258"/>
      <c r="U96" s="258"/>
      <c r="V96" s="258"/>
      <c r="W96" s="258"/>
      <c r="X96" s="258"/>
      <c r="Y96" s="258"/>
      <c r="Z96" s="258"/>
      <c r="AA96" s="258"/>
      <c r="AB96" s="258"/>
      <c r="AC96" s="258"/>
      <c r="AD96" s="258"/>
      <c r="AE96" s="205"/>
      <c r="AF96" s="181">
        <f>SUM(AF94:AF95)</f>
        <v>0</v>
      </c>
    </row>
    <row r="97" spans="3:33" ht="16.5" thickBot="1" x14ac:dyDescent="0.3">
      <c r="C97" s="204"/>
      <c r="D97" s="205"/>
      <c r="E97" s="205"/>
      <c r="F97" s="205"/>
      <c r="G97" s="205"/>
      <c r="H97" s="205"/>
      <c r="I97" s="205"/>
      <c r="J97" s="205"/>
      <c r="K97" s="205"/>
      <c r="L97" s="262"/>
      <c r="M97" s="365"/>
      <c r="N97" s="365" t="s">
        <v>311</v>
      </c>
      <c r="O97" s="538"/>
      <c r="P97" s="538"/>
      <c r="Q97" s="538"/>
      <c r="R97" s="538"/>
      <c r="S97" s="538"/>
      <c r="T97" s="538"/>
      <c r="U97" s="538"/>
      <c r="V97" s="538"/>
      <c r="W97" s="538"/>
      <c r="X97" s="538"/>
      <c r="Y97" s="538"/>
      <c r="Z97" s="538"/>
      <c r="AA97" s="538"/>
      <c r="AB97" s="538"/>
      <c r="AC97" s="538"/>
      <c r="AD97" s="538"/>
      <c r="AE97" s="205"/>
      <c r="AF97" s="228">
        <f>AF86+AF96</f>
        <v>0</v>
      </c>
    </row>
    <row r="98" spans="3:33" ht="16.5" thickTop="1" x14ac:dyDescent="0.25">
      <c r="C98" s="204"/>
      <c r="D98" s="205"/>
      <c r="E98" s="205"/>
      <c r="F98" s="205"/>
      <c r="G98" s="205"/>
      <c r="H98" s="205"/>
      <c r="I98" s="205"/>
      <c r="J98" s="205"/>
      <c r="K98" s="205"/>
      <c r="L98" s="262"/>
      <c r="M98" s="205"/>
      <c r="N98" s="205"/>
      <c r="O98" s="205"/>
      <c r="P98" s="205"/>
      <c r="Q98" s="205"/>
      <c r="R98" s="205"/>
      <c r="S98" s="205"/>
      <c r="T98" s="205"/>
      <c r="U98" s="205"/>
      <c r="V98" s="205"/>
      <c r="W98" s="205"/>
      <c r="X98" s="205"/>
      <c r="Y98" s="205"/>
      <c r="Z98" s="205"/>
      <c r="AA98" s="205"/>
      <c r="AB98" s="205"/>
      <c r="AC98" s="205"/>
      <c r="AD98" s="205"/>
      <c r="AE98" s="205"/>
      <c r="AF98" s="263"/>
    </row>
    <row r="99" spans="3:33" ht="19.5" thickBot="1" x14ac:dyDescent="0.35">
      <c r="C99" s="204"/>
      <c r="D99" s="254" t="s">
        <v>313</v>
      </c>
      <c r="E99" s="248"/>
      <c r="F99" s="264"/>
      <c r="G99" s="264"/>
      <c r="H99" s="264"/>
      <c r="I99" s="264"/>
      <c r="J99" s="264"/>
      <c r="K99" s="264"/>
      <c r="L99" s="264"/>
      <c r="M99" s="264"/>
      <c r="N99" s="248"/>
      <c r="O99" s="248"/>
      <c r="P99" s="248"/>
      <c r="Q99" s="248"/>
      <c r="R99" s="248"/>
      <c r="S99" s="248"/>
      <c r="T99" s="248"/>
      <c r="U99" s="248"/>
      <c r="V99" s="248"/>
      <c r="W99" s="248"/>
      <c r="X99" s="248"/>
      <c r="Y99" s="248"/>
      <c r="Z99" s="248"/>
      <c r="AA99" s="248"/>
      <c r="AB99" s="248"/>
      <c r="AC99" s="248"/>
      <c r="AD99" s="248"/>
      <c r="AE99" s="264"/>
      <c r="AF99" s="255"/>
    </row>
    <row r="100" spans="3:33" ht="15.75" x14ac:dyDescent="0.25">
      <c r="C100" s="204"/>
      <c r="D100" s="205"/>
      <c r="E100" s="205"/>
      <c r="F100" s="205"/>
      <c r="G100" s="205"/>
      <c r="H100" s="205"/>
      <c r="I100" s="205"/>
      <c r="J100" s="205"/>
      <c r="K100" s="205"/>
      <c r="L100" s="205"/>
      <c r="M100" s="205"/>
      <c r="N100" s="205"/>
      <c r="O100" s="205"/>
      <c r="P100" s="205"/>
      <c r="Q100" s="205"/>
      <c r="R100" s="205"/>
      <c r="S100" s="205"/>
      <c r="T100" s="205"/>
      <c r="U100" s="205"/>
      <c r="V100" s="205"/>
      <c r="W100" s="205"/>
      <c r="X100" s="205"/>
      <c r="Y100" s="205"/>
      <c r="Z100" s="205"/>
      <c r="AA100" s="205"/>
      <c r="AB100" s="205"/>
      <c r="AC100" s="205"/>
      <c r="AD100" s="205"/>
      <c r="AE100" s="205"/>
      <c r="AF100" s="263"/>
    </row>
    <row r="101" spans="3:33" ht="15.75" x14ac:dyDescent="0.25">
      <c r="C101" s="204"/>
      <c r="D101" s="205"/>
      <c r="E101" s="207" t="s">
        <v>27</v>
      </c>
      <c r="F101" s="207" t="s">
        <v>28</v>
      </c>
      <c r="G101" s="207" t="s">
        <v>29</v>
      </c>
      <c r="H101" s="207" t="s">
        <v>30</v>
      </c>
      <c r="I101" s="207" t="s">
        <v>31</v>
      </c>
      <c r="J101" s="207" t="s">
        <v>32</v>
      </c>
      <c r="K101" s="207" t="s">
        <v>33</v>
      </c>
      <c r="L101" s="207" t="s">
        <v>34</v>
      </c>
      <c r="M101" s="207" t="s">
        <v>35</v>
      </c>
      <c r="N101" s="207" t="s">
        <v>36</v>
      </c>
      <c r="O101" s="207" t="s">
        <v>441</v>
      </c>
      <c r="P101" s="207" t="s">
        <v>442</v>
      </c>
      <c r="Q101" s="207" t="s">
        <v>443</v>
      </c>
      <c r="R101" s="207" t="s">
        <v>444</v>
      </c>
      <c r="S101" s="207" t="s">
        <v>445</v>
      </c>
      <c r="T101" s="207" t="s">
        <v>446</v>
      </c>
      <c r="U101" s="207" t="s">
        <v>447</v>
      </c>
      <c r="V101" s="207" t="s">
        <v>448</v>
      </c>
      <c r="W101" s="207" t="s">
        <v>449</v>
      </c>
      <c r="X101" s="207" t="s">
        <v>450</v>
      </c>
      <c r="Y101" s="207" t="s">
        <v>451</v>
      </c>
      <c r="Z101" s="207" t="s">
        <v>452</v>
      </c>
      <c r="AA101" s="207" t="s">
        <v>453</v>
      </c>
      <c r="AB101" s="207" t="s">
        <v>454</v>
      </c>
      <c r="AC101" s="207" t="s">
        <v>321</v>
      </c>
      <c r="AD101" s="271"/>
      <c r="AE101" s="205"/>
      <c r="AF101" s="263"/>
    </row>
    <row r="102" spans="3:33" ht="15.75" x14ac:dyDescent="0.25">
      <c r="C102" s="204"/>
      <c r="D102" s="205"/>
      <c r="E102" s="209" t="str">
        <f t="shared" ref="E102:L102" si="9">G37</f>
        <v>-</v>
      </c>
      <c r="F102" s="209" t="str">
        <f t="shared" si="9"/>
        <v>-</v>
      </c>
      <c r="G102" s="209" t="str">
        <f t="shared" si="9"/>
        <v>-</v>
      </c>
      <c r="H102" s="209" t="str">
        <f t="shared" si="9"/>
        <v>-</v>
      </c>
      <c r="I102" s="209" t="str">
        <f t="shared" si="9"/>
        <v>-</v>
      </c>
      <c r="J102" s="209" t="str">
        <f t="shared" si="9"/>
        <v>-</v>
      </c>
      <c r="K102" s="209" t="str">
        <f t="shared" si="9"/>
        <v>-</v>
      </c>
      <c r="L102" s="209" t="str">
        <f t="shared" si="9"/>
        <v>-</v>
      </c>
      <c r="M102" s="205"/>
      <c r="N102" s="271"/>
      <c r="O102" s="271"/>
      <c r="P102" s="271"/>
      <c r="Q102" s="271"/>
      <c r="R102" s="271"/>
      <c r="S102" s="271"/>
      <c r="T102" s="271"/>
      <c r="U102" s="271"/>
      <c r="V102" s="271"/>
      <c r="W102" s="271"/>
      <c r="X102" s="271"/>
      <c r="Y102" s="271"/>
      <c r="Z102" s="271"/>
      <c r="AA102" s="271"/>
      <c r="AB102" s="271"/>
      <c r="AC102" s="271"/>
      <c r="AD102" s="271"/>
      <c r="AE102" s="205"/>
      <c r="AF102" s="263"/>
    </row>
    <row r="103" spans="3:33" x14ac:dyDescent="0.25">
      <c r="C103" s="204"/>
      <c r="D103" s="205" t="s">
        <v>114</v>
      </c>
      <c r="E103" s="310">
        <f>IF('5. Wage &amp; FTE Reductions'!AA506 = 0, 0,'5. Wage &amp; FTE Reductions'!AA506)</f>
        <v>0</v>
      </c>
      <c r="F103" s="310">
        <f>IF('5. Wage &amp; FTE Reductions'!AB506 = 0, 0,'5. Wage &amp; FTE Reductions'!AB506)</f>
        <v>0</v>
      </c>
      <c r="G103" s="310">
        <f>IF('5. Wage &amp; FTE Reductions'!AC506 = 0, 0,'5. Wage &amp; FTE Reductions'!AC506)</f>
        <v>0</v>
      </c>
      <c r="H103" s="310">
        <f>IF('5. Wage &amp; FTE Reductions'!AD506 = 0, 0,'5. Wage &amp; FTE Reductions'!AD506)</f>
        <v>0</v>
      </c>
      <c r="I103" s="310">
        <f>IF('5. Wage &amp; FTE Reductions'!AE506 = 0, 0,'5. Wage &amp; FTE Reductions'!AE506)</f>
        <v>0</v>
      </c>
      <c r="J103" s="310">
        <f>IF('5. Wage &amp; FTE Reductions'!AF506 = 0, 0,'5. Wage &amp; FTE Reductions'!AF506)</f>
        <v>0</v>
      </c>
      <c r="K103" s="310">
        <f>IF('5. Wage &amp; FTE Reductions'!AG506 = 0, 0,'5. Wage &amp; FTE Reductions'!AG506)</f>
        <v>0</v>
      </c>
      <c r="L103" s="310">
        <f>IF('5. Wage &amp; FTE Reductions'!AH506 = 0, 0,'5. Wage &amp; FTE Reductions'!AH506)</f>
        <v>0</v>
      </c>
      <c r="M103" s="310">
        <f>IF('5. Wage &amp; FTE Reductions'!AI506 = 0, 0,'5. Wage &amp; FTE Reductions'!AI506)</f>
        <v>0</v>
      </c>
      <c r="N103" s="310">
        <f>IF('5. Wage &amp; FTE Reductions'!AJ506 = 0, 0,'5. Wage &amp; FTE Reductions'!AJ506)</f>
        <v>0</v>
      </c>
      <c r="O103" s="310">
        <f>IF('5. Wage &amp; FTE Reductions'!AK506 = 0, 0,'5. Wage &amp; FTE Reductions'!AK506)</f>
        <v>0</v>
      </c>
      <c r="P103" s="310">
        <f>IF('5. Wage &amp; FTE Reductions'!AL506 = 0, 0,'5. Wage &amp; FTE Reductions'!AL506)</f>
        <v>0</v>
      </c>
      <c r="Q103" s="310">
        <f>IF('5. Wage &amp; FTE Reductions'!AM506 = 0, 0,'5. Wage &amp; FTE Reductions'!AM506)</f>
        <v>0</v>
      </c>
      <c r="R103" s="310">
        <f>IF('5. Wage &amp; FTE Reductions'!AN506 = 0, 0,'5. Wage &amp; FTE Reductions'!AN506)</f>
        <v>0</v>
      </c>
      <c r="S103" s="310">
        <f>IF('5. Wage &amp; FTE Reductions'!AO506 = 0, 0,'5. Wage &amp; FTE Reductions'!AO506)</f>
        <v>0</v>
      </c>
      <c r="T103" s="310">
        <f>IF('5. Wage &amp; FTE Reductions'!AP506 = 0, 0,'5. Wage &amp; FTE Reductions'!AP506)</f>
        <v>0</v>
      </c>
      <c r="U103" s="310">
        <f>IF('5. Wage &amp; FTE Reductions'!AQ506 = 0, 0,'5. Wage &amp; FTE Reductions'!AQ506)</f>
        <v>0</v>
      </c>
      <c r="V103" s="310">
        <f>IF('5. Wage &amp; FTE Reductions'!AR506 = 0, 0,'5. Wage &amp; FTE Reductions'!AR506)</f>
        <v>0</v>
      </c>
      <c r="W103" s="310">
        <f>IF('5. Wage &amp; FTE Reductions'!AS506 = 0, 0,'5. Wage &amp; FTE Reductions'!AS506)</f>
        <v>0</v>
      </c>
      <c r="X103" s="310">
        <f>IF('5. Wage &amp; FTE Reductions'!AT506 = 0, 0,'5. Wage &amp; FTE Reductions'!AT506)</f>
        <v>0</v>
      </c>
      <c r="Y103" s="310">
        <f>IF('5. Wage &amp; FTE Reductions'!AU506 = 0, 0,'5. Wage &amp; FTE Reductions'!AU506)</f>
        <v>0</v>
      </c>
      <c r="Z103" s="310">
        <f>IF('5. Wage &amp; FTE Reductions'!AV506 = 0, 0,'5. Wage &amp; FTE Reductions'!AV506)</f>
        <v>0</v>
      </c>
      <c r="AA103" s="310">
        <f>IF('5. Wage &amp; FTE Reductions'!AW506 = 0, 0,'5. Wage &amp; FTE Reductions'!AW506)</f>
        <v>0</v>
      </c>
      <c r="AB103" s="310">
        <f>IF('5. Wage &amp; FTE Reductions'!AX506 = 0, 0,'5. Wage &amp; FTE Reductions'!AX506)</f>
        <v>0</v>
      </c>
      <c r="AC103" s="308">
        <f>IF(SUM(E103:L103) = 0, 0,AVERAGE(E103:L103))</f>
        <v>0</v>
      </c>
      <c r="AD103" s="271"/>
      <c r="AE103" s="205"/>
      <c r="AF103" s="206"/>
    </row>
    <row r="104" spans="3:33" x14ac:dyDescent="0.25">
      <c r="C104" s="204"/>
      <c r="D104" s="205"/>
      <c r="E104" s="205"/>
      <c r="F104" s="205"/>
      <c r="G104" s="179"/>
      <c r="H104" s="179"/>
      <c r="I104" s="179"/>
      <c r="J104" s="179"/>
      <c r="K104" s="179"/>
      <c r="L104" s="179"/>
      <c r="M104" s="179"/>
      <c r="N104" s="179"/>
      <c r="O104" s="179"/>
      <c r="P104" s="179"/>
      <c r="Q104" s="179"/>
      <c r="R104" s="179"/>
      <c r="S104" s="179"/>
      <c r="T104" s="179"/>
      <c r="U104" s="179"/>
      <c r="V104" s="179"/>
      <c r="W104" s="179"/>
      <c r="X104" s="179"/>
      <c r="Y104" s="179"/>
      <c r="Z104" s="179"/>
      <c r="AA104" s="179"/>
      <c r="AB104" s="179"/>
      <c r="AC104" s="179"/>
      <c r="AD104" s="179"/>
      <c r="AE104" s="179"/>
      <c r="AF104" s="206"/>
    </row>
    <row r="105" spans="3:33" ht="18.75" x14ac:dyDescent="0.3">
      <c r="C105" s="204"/>
      <c r="D105" s="265"/>
      <c r="E105" s="205"/>
      <c r="F105" s="179"/>
      <c r="G105" s="179"/>
      <c r="H105" s="179"/>
      <c r="I105" s="179"/>
      <c r="J105" s="179"/>
      <c r="K105" s="179"/>
      <c r="L105" s="179"/>
      <c r="M105" s="179"/>
      <c r="N105" s="205"/>
      <c r="O105" s="205"/>
      <c r="P105" s="205"/>
      <c r="Q105" s="205"/>
      <c r="R105" s="205"/>
      <c r="S105" s="205"/>
      <c r="T105" s="205"/>
      <c r="U105" s="205"/>
      <c r="V105" s="205"/>
      <c r="W105" s="205"/>
      <c r="X105" s="205"/>
      <c r="Y105" s="205"/>
      <c r="Z105" s="205"/>
      <c r="AA105" s="205"/>
      <c r="AB105" s="205"/>
      <c r="AC105" s="205"/>
      <c r="AD105" s="205"/>
      <c r="AE105" s="179"/>
      <c r="AF105" s="206"/>
    </row>
    <row r="106" spans="3:33" x14ac:dyDescent="0.25">
      <c r="C106" s="204"/>
      <c r="D106" s="266"/>
      <c r="E106" s="205"/>
      <c r="F106" s="179"/>
      <c r="G106" s="205"/>
      <c r="H106" s="271"/>
      <c r="I106" s="271"/>
      <c r="J106" s="271"/>
      <c r="K106" s="271"/>
      <c r="L106" s="271"/>
      <c r="M106" s="271"/>
      <c r="N106" s="271"/>
      <c r="O106" s="205"/>
      <c r="P106" s="205"/>
      <c r="Q106" s="205"/>
      <c r="R106" s="205"/>
      <c r="S106" s="205"/>
      <c r="T106" s="205"/>
      <c r="U106" s="205"/>
      <c r="V106" s="205"/>
      <c r="W106" s="205"/>
      <c r="X106" s="205"/>
      <c r="Y106" s="205"/>
      <c r="Z106" s="180" t="s">
        <v>322</v>
      </c>
      <c r="AA106" s="180"/>
      <c r="AB106" s="180"/>
      <c r="AC106" s="205"/>
      <c r="AD106" s="205"/>
      <c r="AE106" s="179"/>
      <c r="AF106" s="206"/>
    </row>
    <row r="107" spans="3:33" x14ac:dyDescent="0.25">
      <c r="C107" s="204"/>
      <c r="D107" s="205"/>
      <c r="E107" s="205"/>
      <c r="F107" s="205"/>
      <c r="G107" s="205"/>
      <c r="H107" s="271"/>
      <c r="I107" s="271"/>
      <c r="J107" s="271"/>
      <c r="K107" s="271"/>
      <c r="L107" s="271"/>
      <c r="M107" s="271"/>
      <c r="N107" s="271"/>
      <c r="O107" s="205"/>
      <c r="P107" s="205"/>
      <c r="Q107" s="205"/>
      <c r="R107" s="205"/>
      <c r="S107" s="205"/>
      <c r="T107" s="205"/>
      <c r="U107" s="205"/>
      <c r="V107" s="205"/>
      <c r="W107" s="205"/>
      <c r="X107" s="205"/>
      <c r="Y107" s="205"/>
      <c r="Z107" s="220" t="s">
        <v>314</v>
      </c>
      <c r="AA107" s="205"/>
      <c r="AB107" s="205"/>
      <c r="AC107" s="310">
        <f>'5. Wage &amp; FTE Reductions'!BA506</f>
        <v>0</v>
      </c>
      <c r="AD107" s="205"/>
      <c r="AE107" s="179"/>
      <c r="AF107" s="206"/>
    </row>
    <row r="108" spans="3:33" x14ac:dyDescent="0.25">
      <c r="C108" s="204"/>
      <c r="D108" s="205"/>
      <c r="E108" s="205"/>
      <c r="F108" s="205"/>
      <c r="G108" s="205"/>
      <c r="H108" s="271"/>
      <c r="I108" s="271"/>
      <c r="J108" s="271"/>
      <c r="K108" s="271"/>
      <c r="L108" s="271"/>
      <c r="M108" s="271"/>
      <c r="N108" s="271"/>
      <c r="O108" s="205"/>
      <c r="P108" s="205"/>
      <c r="Q108" s="205"/>
      <c r="R108" s="205"/>
      <c r="S108" s="205"/>
      <c r="T108" s="205"/>
      <c r="U108" s="205"/>
      <c r="V108" s="205"/>
      <c r="W108" s="205"/>
      <c r="X108" s="205"/>
      <c r="Y108" s="205"/>
      <c r="Z108" s="268" t="s">
        <v>315</v>
      </c>
      <c r="AA108" s="267"/>
      <c r="AB108" s="267"/>
      <c r="AC108" s="311"/>
      <c r="AD108" s="205"/>
      <c r="AE108" s="179"/>
      <c r="AF108" s="206"/>
    </row>
    <row r="109" spans="3:33" x14ac:dyDescent="0.25">
      <c r="C109" s="204"/>
      <c r="D109" s="205"/>
      <c r="E109" s="205"/>
      <c r="F109" s="205"/>
      <c r="G109" s="205"/>
      <c r="H109" s="271"/>
      <c r="I109" s="271"/>
      <c r="J109" s="271"/>
      <c r="K109" s="271"/>
      <c r="L109" s="271"/>
      <c r="M109" s="271"/>
      <c r="N109" s="271"/>
      <c r="O109" s="205"/>
      <c r="P109" s="205"/>
      <c r="Q109" s="205"/>
      <c r="R109" s="205"/>
      <c r="S109" s="205"/>
      <c r="T109" s="205"/>
      <c r="U109" s="205"/>
      <c r="V109" s="205"/>
      <c r="W109" s="205"/>
      <c r="X109" s="205"/>
      <c r="Y109" s="205"/>
      <c r="Z109" s="205" t="s">
        <v>323</v>
      </c>
      <c r="AA109" s="205"/>
      <c r="AB109" s="205"/>
      <c r="AC109" s="310">
        <f>IF(OR(AC107 = 0,AC108 = 0),MAX(AC107:AC108),MIN(AC107:AC108))</f>
        <v>0</v>
      </c>
      <c r="AD109" s="205"/>
      <c r="AE109" s="179"/>
      <c r="AF109" s="206"/>
    </row>
    <row r="110" spans="3:33" x14ac:dyDescent="0.25">
      <c r="C110" s="204"/>
      <c r="D110" s="205"/>
      <c r="E110" s="205"/>
      <c r="F110" s="205"/>
      <c r="G110" s="205"/>
      <c r="H110" s="271"/>
      <c r="I110" s="271"/>
      <c r="J110" s="271"/>
      <c r="K110" s="271"/>
      <c r="L110" s="271"/>
      <c r="M110" s="271"/>
      <c r="N110" s="271"/>
      <c r="O110" s="205"/>
      <c r="P110" s="205"/>
      <c r="Q110" s="205"/>
      <c r="R110" s="205"/>
      <c r="S110" s="205"/>
      <c r="T110" s="205"/>
      <c r="U110" s="205"/>
      <c r="V110" s="205"/>
      <c r="W110" s="205"/>
      <c r="X110" s="205"/>
      <c r="Y110" s="205"/>
      <c r="Z110" s="267" t="s">
        <v>325</v>
      </c>
      <c r="AA110" s="267"/>
      <c r="AB110" s="267"/>
      <c r="AC110" s="308">
        <f>AC103</f>
        <v>0</v>
      </c>
      <c r="AD110" s="205"/>
      <c r="AE110" s="179"/>
      <c r="AF110" s="206"/>
    </row>
    <row r="111" spans="3:33" x14ac:dyDescent="0.25">
      <c r="C111" s="204"/>
      <c r="D111" s="205"/>
      <c r="E111" s="205"/>
      <c r="F111" s="205"/>
      <c r="G111" s="205"/>
      <c r="H111" s="271"/>
      <c r="I111" s="271"/>
      <c r="J111" s="271"/>
      <c r="K111" s="271"/>
      <c r="L111" s="271"/>
      <c r="M111" s="271"/>
      <c r="N111" s="271"/>
      <c r="O111" s="205"/>
      <c r="P111" s="205"/>
      <c r="Q111" s="205"/>
      <c r="R111" s="205"/>
      <c r="S111" s="205"/>
      <c r="T111" s="205"/>
      <c r="U111" s="205"/>
      <c r="V111" s="205"/>
      <c r="W111" s="205"/>
      <c r="X111" s="205"/>
      <c r="Y111" s="205"/>
      <c r="Z111" s="205" t="s">
        <v>324</v>
      </c>
      <c r="AA111" s="205"/>
      <c r="AB111" s="205"/>
      <c r="AC111" s="528">
        <f>IFERROR(MIN(ROUND((AC110/AC109),3),1),0)</f>
        <v>0</v>
      </c>
      <c r="AD111" s="205"/>
      <c r="AE111" s="179"/>
      <c r="AF111" s="206"/>
    </row>
    <row r="112" spans="3:33" x14ac:dyDescent="0.25">
      <c r="C112" s="204"/>
      <c r="D112" s="205"/>
      <c r="E112" s="205"/>
      <c r="F112" s="205"/>
      <c r="G112" s="205"/>
      <c r="H112" s="271"/>
      <c r="I112" s="271"/>
      <c r="J112" s="271"/>
      <c r="K112" s="271"/>
      <c r="L112" s="271"/>
      <c r="M112" s="271"/>
      <c r="N112" s="271"/>
      <c r="O112" s="205"/>
      <c r="P112" s="205"/>
      <c r="Q112" s="205"/>
      <c r="R112" s="205"/>
      <c r="S112" s="205"/>
      <c r="T112" s="205"/>
      <c r="U112" s="205"/>
      <c r="V112" s="205"/>
      <c r="W112" s="205"/>
      <c r="X112" s="205"/>
      <c r="Y112" s="205"/>
      <c r="Z112" s="312" t="s">
        <v>316</v>
      </c>
      <c r="AA112" s="529">
        <f>AC112</f>
        <v>1</v>
      </c>
      <c r="AB112" s="318">
        <f>AF97</f>
        <v>0</v>
      </c>
      <c r="AC112" s="529">
        <f>1-AC111</f>
        <v>1</v>
      </c>
      <c r="AD112" s="312"/>
      <c r="AE112" s="205"/>
      <c r="AF112" s="313">
        <f>-1*(AC112*AF97)</f>
        <v>0</v>
      </c>
      <c r="AG112" s="225"/>
    </row>
    <row r="113" spans="3:33" x14ac:dyDescent="0.25">
      <c r="C113" s="204"/>
      <c r="D113" s="205"/>
      <c r="E113" s="205"/>
      <c r="F113" s="205"/>
      <c r="G113" s="205"/>
      <c r="H113" s="271"/>
      <c r="I113" s="271"/>
      <c r="J113" s="271"/>
      <c r="K113" s="271"/>
      <c r="L113" s="271"/>
      <c r="M113" s="271"/>
      <c r="N113" s="271"/>
      <c r="O113" s="205"/>
      <c r="P113" s="205"/>
      <c r="Q113" s="205"/>
      <c r="R113" s="205"/>
      <c r="S113" s="205"/>
      <c r="T113" s="205"/>
      <c r="U113" s="205"/>
      <c r="V113" s="205"/>
      <c r="W113" s="205"/>
      <c r="X113" s="205"/>
      <c r="Y113" s="205"/>
      <c r="Z113" s="235" t="str">
        <f>IF(AND(I134="Yes",I132="Yes"),"You have achieved the FTE Safe Harbor (See Below)","The requirements to achieve the Safe Harbor (see below) have not yet been satisfied")</f>
        <v>The requirements to achieve the Safe Harbor (see below) have not yet been satisfied</v>
      </c>
      <c r="AA113" s="235"/>
      <c r="AB113" s="235"/>
      <c r="AC113" s="335"/>
      <c r="AD113" s="235"/>
      <c r="AE113" s="205"/>
      <c r="AF113" s="342">
        <f>IF(AND(I132 = "Yes", I134 = "Yes"),AF112 * -1, 0)</f>
        <v>0</v>
      </c>
      <c r="AG113" s="225"/>
    </row>
    <row r="114" spans="3:33" ht="15.75" x14ac:dyDescent="0.25">
      <c r="C114" s="204"/>
      <c r="D114" s="205"/>
      <c r="E114" s="205"/>
      <c r="F114" s="205"/>
      <c r="G114" s="205"/>
      <c r="H114" s="205"/>
      <c r="I114" s="205"/>
      <c r="J114" s="271"/>
      <c r="K114" s="271"/>
      <c r="L114" s="271"/>
      <c r="M114" s="271"/>
      <c r="N114" s="271"/>
      <c r="O114" s="271"/>
      <c r="P114" s="271"/>
      <c r="Q114" s="271"/>
      <c r="R114" s="271"/>
      <c r="S114" s="271"/>
      <c r="T114" s="271"/>
      <c r="U114" s="271"/>
      <c r="V114" s="271"/>
      <c r="W114" s="271"/>
      <c r="X114" s="271"/>
      <c r="Y114" s="271"/>
      <c r="Z114" s="205"/>
      <c r="AA114" s="314"/>
      <c r="AB114" s="205"/>
      <c r="AC114" s="271"/>
      <c r="AD114" s="271"/>
      <c r="AE114" s="271"/>
      <c r="AF114" s="206"/>
    </row>
    <row r="115" spans="3:33" x14ac:dyDescent="0.25">
      <c r="C115" s="204"/>
      <c r="D115" s="205"/>
      <c r="E115" s="205"/>
      <c r="F115" s="205"/>
      <c r="G115" s="205"/>
      <c r="H115" s="205"/>
      <c r="I115" s="205"/>
      <c r="J115" s="271"/>
      <c r="K115" s="271"/>
      <c r="L115" s="271"/>
      <c r="M115" s="271"/>
      <c r="N115" s="271"/>
      <c r="O115" s="271"/>
      <c r="P115" s="271"/>
      <c r="Q115" s="271"/>
      <c r="R115" s="271"/>
      <c r="S115" s="271"/>
      <c r="T115" s="271"/>
      <c r="U115" s="271"/>
      <c r="V115" s="271"/>
      <c r="W115" s="271"/>
      <c r="X115" s="271"/>
      <c r="Y115" s="271"/>
      <c r="Z115" s="205"/>
      <c r="AA115" s="309"/>
      <c r="AB115" s="205"/>
      <c r="AC115" s="271"/>
      <c r="AD115" s="271"/>
      <c r="AE115" s="271"/>
      <c r="AF115" s="206"/>
    </row>
    <row r="116" spans="3:33" ht="16.5" thickBot="1" x14ac:dyDescent="0.3">
      <c r="C116" s="204"/>
      <c r="D116" s="205"/>
      <c r="E116" s="205"/>
      <c r="F116" s="205"/>
      <c r="G116" s="205"/>
      <c r="H116" s="205"/>
      <c r="I116" s="205"/>
      <c r="J116" s="271"/>
      <c r="K116" s="271"/>
      <c r="L116" s="271"/>
      <c r="M116" s="271"/>
      <c r="N116" s="271"/>
      <c r="O116" s="205"/>
      <c r="P116" s="205"/>
      <c r="Q116" s="205"/>
      <c r="R116" s="205"/>
      <c r="S116" s="205"/>
      <c r="T116" s="205"/>
      <c r="U116" s="205"/>
      <c r="V116" s="205"/>
      <c r="W116" s="205"/>
      <c r="X116" s="205"/>
      <c r="Y116" s="205"/>
      <c r="Z116" s="205"/>
      <c r="AA116" s="205"/>
      <c r="AB116" s="271"/>
      <c r="AC116" s="328" t="s">
        <v>332</v>
      </c>
      <c r="AD116" s="235"/>
      <c r="AE116" s="179"/>
      <c r="AF116" s="228">
        <f>AF113+AF112+AF97</f>
        <v>0</v>
      </c>
    </row>
    <row r="117" spans="3:33" ht="15.75" thickTop="1" x14ac:dyDescent="0.25">
      <c r="C117" s="204"/>
      <c r="D117" s="205"/>
      <c r="E117" s="205"/>
      <c r="F117" s="269"/>
      <c r="G117" s="179"/>
      <c r="H117" s="179"/>
      <c r="I117" s="179"/>
      <c r="J117" s="179"/>
      <c r="K117" s="179"/>
      <c r="L117" s="179"/>
      <c r="M117" s="179"/>
      <c r="N117" s="205"/>
      <c r="O117" s="205"/>
      <c r="P117" s="205"/>
      <c r="Q117" s="205"/>
      <c r="R117" s="205"/>
      <c r="S117" s="205"/>
      <c r="T117" s="205"/>
      <c r="U117" s="205"/>
      <c r="V117" s="205"/>
      <c r="W117" s="205"/>
      <c r="X117" s="205"/>
      <c r="Y117" s="205"/>
      <c r="Z117" s="205"/>
      <c r="AA117" s="205"/>
      <c r="AB117" s="205"/>
      <c r="AC117" s="205"/>
      <c r="AD117" s="205"/>
      <c r="AE117" s="179"/>
      <c r="AF117" s="206"/>
    </row>
    <row r="118" spans="3:33" ht="15.75" thickBot="1" x14ac:dyDescent="0.3">
      <c r="C118" s="238"/>
      <c r="D118" s="217"/>
      <c r="E118" s="217"/>
      <c r="F118" s="217"/>
      <c r="G118" s="217"/>
      <c r="H118" s="217"/>
      <c r="I118" s="217"/>
      <c r="J118" s="217"/>
      <c r="K118" s="217"/>
      <c r="L118" s="217"/>
      <c r="M118" s="217"/>
      <c r="N118" s="217"/>
      <c r="O118" s="217"/>
      <c r="P118" s="217"/>
      <c r="Q118" s="217"/>
      <c r="R118" s="217"/>
      <c r="S118" s="217"/>
      <c r="T118" s="217"/>
      <c r="U118" s="217"/>
      <c r="V118" s="217"/>
      <c r="W118" s="217"/>
      <c r="X118" s="217"/>
      <c r="Y118" s="217"/>
      <c r="Z118" s="217"/>
      <c r="AA118" s="217"/>
      <c r="AB118" s="217"/>
      <c r="AC118" s="217"/>
      <c r="AD118" s="217"/>
      <c r="AE118" s="217"/>
      <c r="AF118" s="219"/>
    </row>
    <row r="119" spans="3:33" ht="17.25" customHeight="1" x14ac:dyDescent="0.25"/>
    <row r="120" spans="3:33" ht="19.5" thickBot="1" x14ac:dyDescent="0.35">
      <c r="C120" s="241" t="s">
        <v>179</v>
      </c>
      <c r="D120" s="211"/>
      <c r="E120" s="233"/>
      <c r="F120" s="211"/>
      <c r="G120" s="270"/>
      <c r="H120" s="270"/>
      <c r="I120" s="270"/>
      <c r="J120" s="270"/>
      <c r="K120" s="270"/>
      <c r="L120" s="270"/>
      <c r="M120" s="270"/>
      <c r="N120" s="270"/>
      <c r="O120" s="270"/>
      <c r="P120" s="270"/>
      <c r="Q120" s="270"/>
      <c r="R120" s="270"/>
      <c r="S120" s="270"/>
      <c r="T120" s="270"/>
      <c r="U120" s="270"/>
      <c r="V120" s="270"/>
      <c r="W120" s="270"/>
      <c r="X120" s="270"/>
      <c r="Y120" s="270"/>
      <c r="Z120" s="270"/>
      <c r="AA120" s="270"/>
      <c r="AB120" s="270"/>
      <c r="AC120" s="270"/>
      <c r="AD120" s="270"/>
      <c r="AE120" s="211"/>
      <c r="AF120" s="270"/>
    </row>
    <row r="121" spans="3:33" x14ac:dyDescent="0.25">
      <c r="C121" s="243"/>
      <c r="D121" s="244"/>
      <c r="E121" s="244"/>
      <c r="F121" s="244"/>
      <c r="G121" s="244"/>
      <c r="H121" s="244"/>
      <c r="I121" s="244"/>
      <c r="J121" s="244"/>
      <c r="K121" s="244"/>
      <c r="L121" s="244"/>
      <c r="M121" s="244"/>
      <c r="N121" s="244"/>
      <c r="O121" s="244"/>
      <c r="P121" s="244"/>
      <c r="Q121" s="244"/>
      <c r="R121" s="244"/>
      <c r="S121" s="244"/>
      <c r="T121" s="244"/>
      <c r="U121" s="244"/>
      <c r="V121" s="244"/>
      <c r="W121" s="244"/>
      <c r="X121" s="244"/>
      <c r="Y121" s="244"/>
      <c r="Z121" s="244"/>
      <c r="AA121" s="244"/>
      <c r="AB121" s="244"/>
      <c r="AC121" s="244"/>
      <c r="AD121" s="244"/>
      <c r="AE121" s="244"/>
      <c r="AF121" s="245"/>
    </row>
    <row r="122" spans="3:33" ht="19.5" thickBot="1" x14ac:dyDescent="0.35">
      <c r="C122" s="204"/>
      <c r="D122" s="230" t="s">
        <v>180</v>
      </c>
      <c r="E122" s="211"/>
      <c r="F122" s="211"/>
      <c r="G122" s="211"/>
      <c r="H122" s="211"/>
      <c r="I122" s="211"/>
      <c r="J122" s="211"/>
      <c r="K122" s="211"/>
      <c r="L122" s="211"/>
      <c r="M122" s="211"/>
      <c r="N122" s="211"/>
      <c r="O122" s="211"/>
      <c r="P122" s="211"/>
      <c r="Q122" s="211"/>
      <c r="R122" s="211"/>
      <c r="S122" s="211"/>
      <c r="T122" s="211"/>
      <c r="U122" s="211"/>
      <c r="V122" s="211"/>
      <c r="W122" s="211"/>
      <c r="X122" s="211"/>
      <c r="Y122" s="211"/>
      <c r="Z122" s="211"/>
      <c r="AA122" s="211"/>
      <c r="AB122" s="211"/>
      <c r="AC122" s="211"/>
      <c r="AD122" s="211"/>
      <c r="AE122" s="211"/>
      <c r="AF122" s="212"/>
    </row>
    <row r="123" spans="3:33" ht="13.5" customHeight="1" x14ac:dyDescent="0.3">
      <c r="C123" s="204"/>
      <c r="D123" s="265"/>
      <c r="E123" s="205"/>
      <c r="F123" s="205"/>
      <c r="G123" s="205"/>
      <c r="H123" s="205"/>
      <c r="I123" s="205"/>
      <c r="J123" s="205"/>
      <c r="K123" s="205"/>
      <c r="L123" s="205"/>
      <c r="M123" s="205"/>
      <c r="N123" s="205"/>
      <c r="O123" s="205"/>
      <c r="P123" s="205"/>
      <c r="Q123" s="205"/>
      <c r="R123" s="205"/>
      <c r="S123" s="205"/>
      <c r="T123" s="205"/>
      <c r="U123" s="205"/>
      <c r="V123" s="205"/>
      <c r="W123" s="205"/>
      <c r="X123" s="205"/>
      <c r="Y123" s="205"/>
      <c r="Z123" s="205"/>
      <c r="AA123" s="205"/>
      <c r="AB123" s="205"/>
      <c r="AC123" s="205"/>
      <c r="AD123" s="205"/>
      <c r="AE123" s="205"/>
      <c r="AF123" s="206"/>
    </row>
    <row r="124" spans="3:33" ht="15" customHeight="1" x14ac:dyDescent="0.25">
      <c r="C124" s="204"/>
      <c r="D124" s="362" t="s">
        <v>350</v>
      </c>
      <c r="E124" s="205"/>
      <c r="F124" s="205"/>
      <c r="G124" s="205"/>
      <c r="H124" s="205"/>
      <c r="I124" s="205"/>
      <c r="J124" s="205"/>
      <c r="K124" s="205"/>
      <c r="L124" s="205"/>
      <c r="M124" s="205"/>
      <c r="N124" s="205"/>
      <c r="O124" s="205"/>
      <c r="P124" s="205"/>
      <c r="Q124" s="205"/>
      <c r="R124" s="205"/>
      <c r="S124" s="205"/>
      <c r="T124" s="205"/>
      <c r="U124" s="205"/>
      <c r="V124" s="205"/>
      <c r="W124" s="205"/>
      <c r="X124" s="205"/>
      <c r="Y124" s="205"/>
      <c r="Z124" s="205"/>
      <c r="AA124" s="205"/>
      <c r="AB124" s="205"/>
      <c r="AC124" s="205"/>
      <c r="AD124" s="205"/>
      <c r="AE124" s="205"/>
      <c r="AF124" s="206"/>
    </row>
    <row r="125" spans="3:33" ht="15" customHeight="1" x14ac:dyDescent="0.25">
      <c r="C125" s="204"/>
      <c r="D125" s="343" t="s">
        <v>349</v>
      </c>
      <c r="E125" s="205"/>
      <c r="F125" s="205"/>
      <c r="G125" s="205"/>
      <c r="H125" s="205"/>
      <c r="I125" s="205"/>
      <c r="J125" s="205"/>
      <c r="K125" s="205"/>
      <c r="L125" s="205"/>
      <c r="M125" s="205"/>
      <c r="N125" s="205"/>
      <c r="O125" s="205"/>
      <c r="P125" s="205"/>
      <c r="Q125" s="205"/>
      <c r="R125" s="205"/>
      <c r="S125" s="205"/>
      <c r="T125" s="205"/>
      <c r="U125" s="205"/>
      <c r="V125" s="205"/>
      <c r="W125" s="205"/>
      <c r="X125" s="205"/>
      <c r="Y125" s="205"/>
      <c r="Z125" s="205"/>
      <c r="AA125" s="205"/>
      <c r="AB125" s="205"/>
      <c r="AC125" s="205"/>
      <c r="AD125" s="205"/>
      <c r="AE125" s="205"/>
      <c r="AF125" s="206"/>
    </row>
    <row r="126" spans="3:33" ht="15" customHeight="1" x14ac:dyDescent="0.25">
      <c r="C126" s="204"/>
      <c r="D126" s="343" t="s">
        <v>348</v>
      </c>
      <c r="E126" s="205"/>
      <c r="F126" s="205"/>
      <c r="G126" s="205"/>
      <c r="H126" s="205"/>
      <c r="I126" s="205"/>
      <c r="J126" s="205"/>
      <c r="K126" s="205"/>
      <c r="L126" s="205"/>
      <c r="M126" s="205"/>
      <c r="N126" s="205"/>
      <c r="O126" s="205"/>
      <c r="P126" s="205"/>
      <c r="Q126" s="205"/>
      <c r="R126" s="205"/>
      <c r="S126" s="205"/>
      <c r="T126" s="205"/>
      <c r="U126" s="205"/>
      <c r="V126" s="205"/>
      <c r="W126" s="205"/>
      <c r="X126" s="205"/>
      <c r="Y126" s="205"/>
      <c r="Z126" s="205"/>
      <c r="AA126" s="205"/>
      <c r="AB126" s="205"/>
      <c r="AC126" s="205"/>
      <c r="AD126" s="205"/>
      <c r="AE126" s="205"/>
      <c r="AF126" s="206"/>
    </row>
    <row r="127" spans="3:33" ht="15" customHeight="1" x14ac:dyDescent="0.25">
      <c r="C127" s="204"/>
      <c r="D127" s="343"/>
      <c r="E127" s="205"/>
      <c r="F127" s="205"/>
      <c r="G127" s="205"/>
      <c r="H127" s="205"/>
      <c r="I127" s="205"/>
      <c r="J127" s="205"/>
      <c r="K127" s="205"/>
      <c r="L127" s="205"/>
      <c r="M127" s="205"/>
      <c r="N127" s="205"/>
      <c r="O127" s="205"/>
      <c r="P127" s="205"/>
      <c r="Q127" s="205"/>
      <c r="R127" s="205"/>
      <c r="S127" s="205"/>
      <c r="T127" s="205"/>
      <c r="U127" s="205"/>
      <c r="V127" s="205"/>
      <c r="W127" s="205"/>
      <c r="X127" s="205"/>
      <c r="Y127" s="205"/>
      <c r="Z127" s="205"/>
      <c r="AA127" s="205"/>
      <c r="AB127" s="205"/>
      <c r="AC127" s="205"/>
      <c r="AD127" s="205"/>
      <c r="AE127" s="205"/>
      <c r="AF127" s="206"/>
    </row>
    <row r="128" spans="3:33" x14ac:dyDescent="0.25">
      <c r="C128" s="204"/>
      <c r="D128" s="278" t="s">
        <v>318</v>
      </c>
      <c r="E128" s="205"/>
      <c r="F128" s="205"/>
      <c r="G128" s="205"/>
      <c r="H128" s="205"/>
      <c r="I128" s="205"/>
      <c r="J128" s="205"/>
      <c r="K128" s="205"/>
      <c r="L128" s="205"/>
      <c r="M128" s="205"/>
      <c r="N128" s="205"/>
      <c r="O128" s="205"/>
      <c r="P128" s="205"/>
      <c r="Q128" s="205"/>
      <c r="R128" s="205"/>
      <c r="S128" s="205"/>
      <c r="T128" s="205"/>
      <c r="U128" s="205"/>
      <c r="V128" s="205"/>
      <c r="W128" s="205"/>
      <c r="X128" s="205"/>
      <c r="Y128" s="205"/>
      <c r="Z128" s="205"/>
      <c r="AA128" s="205"/>
      <c r="AB128" s="205"/>
      <c r="AC128" s="205"/>
      <c r="AD128" s="205"/>
      <c r="AE128" s="205"/>
      <c r="AF128" s="206"/>
    </row>
    <row r="129" spans="3:32" x14ac:dyDescent="0.25">
      <c r="C129" s="204"/>
      <c r="D129" s="273" t="str">
        <f>IF(I134 = "No", "You have not satisfied the requirements to achieve the FTE Safe Harbor  as of June 30th, 2020", "You are eligible for the FTE safe harbor. And therefore you will have no FTE reduction.")</f>
        <v>You have not satisfied the requirements to achieve the FTE Safe Harbor  as of June 30th, 2020</v>
      </c>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205"/>
      <c r="AC129" s="205"/>
      <c r="AD129" s="205"/>
      <c r="AE129" s="205"/>
      <c r="AF129" s="206"/>
    </row>
    <row r="130" spans="3:32" x14ac:dyDescent="0.25">
      <c r="C130" s="204"/>
      <c r="D130" s="205"/>
      <c r="E130" s="205"/>
      <c r="F130" s="205"/>
      <c r="G130" s="205"/>
      <c r="H130" s="205"/>
      <c r="I130" s="205"/>
      <c r="J130" s="205"/>
      <c r="K130" s="205"/>
      <c r="L130" s="205"/>
      <c r="M130" s="205"/>
      <c r="N130" s="205"/>
      <c r="O130" s="205"/>
      <c r="P130" s="205"/>
      <c r="Q130" s="205"/>
      <c r="R130" s="205"/>
      <c r="S130" s="205"/>
      <c r="T130" s="205"/>
      <c r="U130" s="205"/>
      <c r="V130" s="205"/>
      <c r="W130" s="205"/>
      <c r="X130" s="205"/>
      <c r="Y130" s="205"/>
      <c r="Z130" s="205"/>
      <c r="AA130" s="205"/>
      <c r="AB130" s="205"/>
      <c r="AC130" s="205"/>
      <c r="AD130" s="205"/>
      <c r="AE130" s="205"/>
      <c r="AF130" s="206"/>
    </row>
    <row r="131" spans="3:32" x14ac:dyDescent="0.25">
      <c r="C131" s="204"/>
      <c r="D131" s="275" t="s">
        <v>319</v>
      </c>
      <c r="E131" s="205"/>
      <c r="F131" s="205"/>
      <c r="G131" s="205"/>
      <c r="H131" s="179"/>
      <c r="I131" s="276"/>
      <c r="J131" s="205"/>
      <c r="K131" s="275" t="s">
        <v>328</v>
      </c>
      <c r="L131" s="205"/>
      <c r="M131" s="205"/>
      <c r="N131" s="205"/>
      <c r="O131" s="205"/>
      <c r="P131" s="205"/>
      <c r="Q131" s="205"/>
      <c r="R131" s="205"/>
      <c r="S131" s="205"/>
      <c r="T131" s="205"/>
      <c r="U131" s="205"/>
      <c r="V131" s="205"/>
      <c r="W131" s="205"/>
      <c r="X131" s="205"/>
      <c r="Y131" s="205"/>
      <c r="Z131" s="205"/>
      <c r="AA131" s="205"/>
      <c r="AB131" s="205"/>
      <c r="AC131" s="205"/>
      <c r="AD131" s="205"/>
      <c r="AE131" s="205"/>
      <c r="AF131" s="206"/>
    </row>
    <row r="132" spans="3:32" x14ac:dyDescent="0.25">
      <c r="C132" s="204"/>
      <c r="D132" s="273" t="s">
        <v>329</v>
      </c>
      <c r="E132" s="273"/>
      <c r="F132" s="214"/>
      <c r="G132" s="205"/>
      <c r="H132" s="205"/>
      <c r="I132" s="277" t="str">
        <f>IF(O132 &gt;O133, "Yes", "No")</f>
        <v>No</v>
      </c>
      <c r="J132" s="205"/>
      <c r="K132" s="272" t="s">
        <v>326</v>
      </c>
      <c r="L132" s="273"/>
      <c r="M132" s="205"/>
      <c r="N132" s="271"/>
      <c r="O132" s="274">
        <f>'7.Safe Harbor Input Data &amp; Calc'!K507</f>
        <v>0</v>
      </c>
      <c r="P132" s="539"/>
      <c r="Q132" s="539"/>
      <c r="R132" s="539"/>
      <c r="S132" s="539"/>
      <c r="T132" s="539"/>
      <c r="U132" s="539"/>
      <c r="V132" s="539"/>
      <c r="W132" s="539"/>
      <c r="X132" s="539"/>
      <c r="Y132" s="539"/>
      <c r="Z132" s="539"/>
      <c r="AA132" s="539"/>
      <c r="AB132" s="539"/>
      <c r="AC132" s="539"/>
      <c r="AD132" s="539"/>
      <c r="AE132" s="205"/>
      <c r="AF132" s="206"/>
    </row>
    <row r="133" spans="3:32" x14ac:dyDescent="0.25">
      <c r="C133" s="204"/>
      <c r="D133" s="273"/>
      <c r="E133" s="273"/>
      <c r="F133" s="214"/>
      <c r="G133" s="205"/>
      <c r="H133" s="205"/>
      <c r="I133" s="207"/>
      <c r="J133" s="205"/>
      <c r="K133" s="272" t="s">
        <v>327</v>
      </c>
      <c r="L133" s="273"/>
      <c r="M133" s="205"/>
      <c r="N133" s="271"/>
      <c r="O133" s="274">
        <f>'7.Safe Harbor Input Data &amp; Calc'!$M$507</f>
        <v>0</v>
      </c>
      <c r="P133" s="539"/>
      <c r="Q133" s="539"/>
      <c r="R133" s="539"/>
      <c r="S133" s="539"/>
      <c r="T133" s="539"/>
      <c r="U133" s="539"/>
      <c r="V133" s="539"/>
      <c r="W133" s="539"/>
      <c r="X133" s="539"/>
      <c r="Y133" s="539"/>
      <c r="Z133" s="539"/>
      <c r="AA133" s="539"/>
      <c r="AB133" s="539"/>
      <c r="AC133" s="539"/>
      <c r="AD133" s="539"/>
      <c r="AE133" s="205"/>
      <c r="AF133" s="206"/>
    </row>
    <row r="134" spans="3:32" x14ac:dyDescent="0.25">
      <c r="C134" s="204"/>
      <c r="D134" s="273" t="s">
        <v>330</v>
      </c>
      <c r="E134" s="273"/>
      <c r="F134" s="214"/>
      <c r="G134" s="205"/>
      <c r="H134" s="205"/>
      <c r="I134" s="277" t="str">
        <f>IF( AND(O134&gt;= O132, I132 &lt;&gt; "No"), "Yes", "No")</f>
        <v>No</v>
      </c>
      <c r="J134" s="205"/>
      <c r="K134" s="272" t="s">
        <v>484</v>
      </c>
      <c r="L134" s="273"/>
      <c r="M134" s="205"/>
      <c r="N134" s="271"/>
      <c r="O134" s="274">
        <f>'7.Safe Harbor Input Data &amp; Calc'!O507</f>
        <v>0</v>
      </c>
      <c r="P134" s="539"/>
      <c r="Q134" s="539"/>
      <c r="R134" s="539"/>
      <c r="S134" s="539"/>
      <c r="T134" s="539"/>
      <c r="U134" s="539"/>
      <c r="V134" s="539"/>
      <c r="W134" s="539"/>
      <c r="X134" s="539"/>
      <c r="Y134" s="539"/>
      <c r="Z134" s="539"/>
      <c r="AA134" s="539"/>
      <c r="AB134" s="539"/>
      <c r="AC134" s="539"/>
      <c r="AD134" s="539"/>
      <c r="AE134" s="205"/>
      <c r="AF134" s="206"/>
    </row>
    <row r="135" spans="3:32" x14ac:dyDescent="0.25">
      <c r="C135" s="204"/>
      <c r="D135" s="273"/>
      <c r="E135" s="273"/>
      <c r="F135" s="214"/>
      <c r="G135" s="205"/>
      <c r="H135" s="205"/>
      <c r="I135" s="205"/>
      <c r="J135" s="205"/>
      <c r="K135" s="558" t="s">
        <v>483</v>
      </c>
      <c r="L135" s="205"/>
      <c r="M135" s="205"/>
      <c r="N135" s="205"/>
      <c r="O135" s="205"/>
      <c r="P135" s="205"/>
      <c r="Q135" s="205"/>
      <c r="R135" s="205"/>
      <c r="S135" s="205"/>
      <c r="T135" s="205"/>
      <c r="U135" s="205"/>
      <c r="V135" s="205"/>
      <c r="W135" s="205"/>
      <c r="X135" s="205"/>
      <c r="Y135" s="205"/>
      <c r="Z135" s="205"/>
      <c r="AA135" s="205"/>
      <c r="AB135" s="205"/>
      <c r="AC135" s="205"/>
      <c r="AD135" s="205"/>
      <c r="AE135" s="205"/>
      <c r="AF135" s="206"/>
    </row>
    <row r="136" spans="3:32" x14ac:dyDescent="0.25">
      <c r="C136" s="204"/>
      <c r="D136" s="256" t="s">
        <v>331</v>
      </c>
      <c r="E136" s="273"/>
      <c r="F136" s="205"/>
      <c r="G136" s="205"/>
      <c r="H136" s="179"/>
      <c r="I136" s="205"/>
      <c r="J136" s="205"/>
      <c r="K136" s="205"/>
      <c r="L136" s="205"/>
      <c r="M136" s="205"/>
      <c r="N136" s="205"/>
      <c r="O136" s="205"/>
      <c r="P136" s="205"/>
      <c r="Q136" s="205"/>
      <c r="R136" s="205"/>
      <c r="S136" s="205"/>
      <c r="T136" s="205"/>
      <c r="U136" s="205"/>
      <c r="V136" s="205"/>
      <c r="W136" s="205"/>
      <c r="X136" s="205"/>
      <c r="Y136" s="205"/>
      <c r="Z136" s="205"/>
      <c r="AA136" s="205"/>
      <c r="AB136" s="205"/>
      <c r="AC136" s="205"/>
      <c r="AD136" s="205"/>
      <c r="AE136" s="205"/>
      <c r="AF136" s="206"/>
    </row>
    <row r="137" spans="3:32" ht="18" customHeight="1" thickBot="1" x14ac:dyDescent="0.3">
      <c r="C137" s="238"/>
      <c r="D137" s="326"/>
      <c r="E137" s="316"/>
      <c r="F137" s="217"/>
      <c r="G137" s="217"/>
      <c r="H137" s="327"/>
      <c r="I137" s="217"/>
      <c r="J137" s="217"/>
      <c r="K137" s="217"/>
      <c r="L137" s="217"/>
      <c r="M137" s="217"/>
      <c r="N137" s="217"/>
      <c r="O137" s="217"/>
      <c r="P137" s="217"/>
      <c r="Q137" s="217"/>
      <c r="R137" s="217"/>
      <c r="S137" s="217"/>
      <c r="T137" s="217"/>
      <c r="U137" s="217"/>
      <c r="V137" s="217"/>
      <c r="W137" s="217"/>
      <c r="X137" s="217"/>
      <c r="Y137" s="217"/>
      <c r="Z137" s="217"/>
      <c r="AA137" s="217"/>
      <c r="AB137" s="217"/>
      <c r="AC137" s="217"/>
      <c r="AD137" s="217"/>
      <c r="AE137" s="217"/>
      <c r="AF137" s="219"/>
    </row>
    <row r="139" spans="3:32" ht="19.5" thickBot="1" x14ac:dyDescent="0.35">
      <c r="C139" s="241" t="s">
        <v>113</v>
      </c>
      <c r="D139" s="211"/>
      <c r="E139" s="211"/>
      <c r="F139" s="211"/>
      <c r="G139" s="211"/>
      <c r="H139" s="211"/>
      <c r="I139" s="211"/>
      <c r="J139" s="211"/>
      <c r="K139" s="211"/>
      <c r="L139" s="211"/>
      <c r="M139" s="211"/>
      <c r="N139" s="211"/>
      <c r="O139" s="211"/>
      <c r="P139" s="211"/>
      <c r="Q139" s="211"/>
      <c r="R139" s="211"/>
      <c r="S139" s="211"/>
      <c r="T139" s="211"/>
      <c r="U139" s="211"/>
      <c r="V139" s="211"/>
      <c r="W139" s="211"/>
      <c r="X139" s="211"/>
      <c r="Y139" s="211"/>
      <c r="Z139" s="211"/>
      <c r="AA139" s="211"/>
      <c r="AB139" s="211"/>
      <c r="AC139" s="211"/>
      <c r="AD139" s="211"/>
      <c r="AE139" s="211"/>
      <c r="AF139" s="211"/>
    </row>
    <row r="140" spans="3:32" x14ac:dyDescent="0.25">
      <c r="C140" s="243"/>
      <c r="D140" s="244"/>
      <c r="E140" s="244"/>
      <c r="F140" s="244"/>
      <c r="G140" s="244"/>
      <c r="H140" s="244"/>
      <c r="I140" s="244"/>
      <c r="J140" s="244"/>
      <c r="K140" s="244"/>
      <c r="L140" s="244"/>
      <c r="M140" s="244"/>
      <c r="N140" s="244"/>
      <c r="O140" s="244"/>
      <c r="P140" s="244"/>
      <c r="Q140" s="244"/>
      <c r="R140" s="244"/>
      <c r="S140" s="244"/>
      <c r="T140" s="244"/>
      <c r="U140" s="244"/>
      <c r="V140" s="244"/>
      <c r="W140" s="244"/>
      <c r="X140" s="244"/>
      <c r="Y140" s="244"/>
      <c r="Z140" s="244"/>
      <c r="AA140" s="244"/>
      <c r="AB140" s="244"/>
      <c r="AC140" s="244"/>
      <c r="AD140" s="244"/>
      <c r="AE140" s="244"/>
      <c r="AF140" s="245"/>
    </row>
    <row r="141" spans="3:32" x14ac:dyDescent="0.25">
      <c r="C141" s="204"/>
      <c r="D141" s="271"/>
      <c r="E141" s="271"/>
      <c r="F141" s="271" t="s">
        <v>338</v>
      </c>
      <c r="G141" s="271"/>
      <c r="H141" s="205"/>
      <c r="I141" s="205"/>
      <c r="J141" s="205"/>
      <c r="K141" s="271"/>
      <c r="L141" s="271"/>
      <c r="M141" s="271"/>
      <c r="N141" s="271"/>
      <c r="O141" s="271"/>
      <c r="P141" s="271"/>
      <c r="Q141" s="271"/>
      <c r="R141" s="271"/>
      <c r="S141" s="271"/>
      <c r="T141" s="271"/>
      <c r="U141" s="271"/>
      <c r="V141" s="271"/>
      <c r="W141" s="271"/>
      <c r="X141" s="271"/>
      <c r="Y141" s="271"/>
      <c r="Z141" s="271"/>
      <c r="AA141" s="271"/>
      <c r="AB141" s="271"/>
      <c r="AC141" s="271"/>
      <c r="AD141" s="271"/>
      <c r="AE141" s="205"/>
      <c r="AF141" s="206"/>
    </row>
    <row r="142" spans="3:32" x14ac:dyDescent="0.25">
      <c r="C142" s="204"/>
      <c r="D142" s="271"/>
      <c r="E142" s="271"/>
      <c r="F142" s="271"/>
      <c r="G142" s="271"/>
      <c r="H142" s="205"/>
      <c r="I142" s="205"/>
      <c r="J142" s="205"/>
      <c r="K142" s="221"/>
      <c r="L142" s="271"/>
      <c r="M142" s="205"/>
      <c r="N142" s="349"/>
      <c r="O142" s="349"/>
      <c r="P142" s="349"/>
      <c r="Q142" s="349"/>
      <c r="R142" s="349"/>
      <c r="S142" s="349"/>
      <c r="T142" s="349"/>
      <c r="U142" s="349"/>
      <c r="V142" s="349"/>
      <c r="W142" s="349"/>
      <c r="X142" s="349"/>
      <c r="Y142" s="349"/>
      <c r="Z142" s="349"/>
      <c r="AA142" s="349"/>
      <c r="AB142" s="349"/>
      <c r="AC142" s="349"/>
      <c r="AD142" s="349"/>
      <c r="AE142" s="205"/>
      <c r="AF142" s="206"/>
    </row>
    <row r="143" spans="3:32" x14ac:dyDescent="0.25">
      <c r="C143" s="204"/>
      <c r="D143" s="221"/>
      <c r="E143" s="271"/>
      <c r="F143" s="205"/>
      <c r="G143" s="221"/>
      <c r="H143" s="221" t="s">
        <v>317</v>
      </c>
      <c r="I143" s="271"/>
      <c r="J143" s="205"/>
      <c r="K143" s="162">
        <v>0</v>
      </c>
      <c r="L143" s="271"/>
      <c r="M143" s="205"/>
      <c r="N143" s="349"/>
      <c r="O143" s="349"/>
      <c r="P143" s="349"/>
      <c r="Q143" s="349"/>
      <c r="R143" s="349"/>
      <c r="S143" s="349"/>
      <c r="T143" s="349"/>
      <c r="U143" s="349"/>
      <c r="V143" s="349"/>
      <c r="W143" s="349"/>
      <c r="X143" s="349"/>
      <c r="Y143" s="349"/>
      <c r="Z143" s="349"/>
      <c r="AA143" s="349"/>
      <c r="AB143" s="349"/>
      <c r="AC143" s="349"/>
      <c r="AD143" s="349"/>
      <c r="AE143" s="205"/>
      <c r="AF143" s="206"/>
    </row>
    <row r="144" spans="3:32" ht="15.75" thickBot="1" x14ac:dyDescent="0.3">
      <c r="C144" s="238"/>
      <c r="D144" s="217"/>
      <c r="E144" s="217"/>
      <c r="F144" s="217"/>
      <c r="G144" s="217"/>
      <c r="H144" s="217"/>
      <c r="I144" s="217"/>
      <c r="J144" s="217"/>
      <c r="K144" s="217"/>
      <c r="L144" s="217"/>
      <c r="M144" s="217"/>
      <c r="N144" s="217"/>
      <c r="O144" s="217"/>
      <c r="P144" s="217"/>
      <c r="Q144" s="217"/>
      <c r="R144" s="217"/>
      <c r="S144" s="217"/>
      <c r="T144" s="217"/>
      <c r="U144" s="217"/>
      <c r="V144" s="217"/>
      <c r="W144" s="217"/>
      <c r="X144" s="217"/>
      <c r="Y144" s="217"/>
      <c r="Z144" s="217"/>
      <c r="AA144" s="217"/>
      <c r="AB144" s="217"/>
      <c r="AC144" s="217"/>
      <c r="AD144" s="217"/>
      <c r="AE144" s="217"/>
      <c r="AF144" s="219"/>
    </row>
    <row r="146" spans="3:32" ht="19.5" thickBot="1" x14ac:dyDescent="0.35">
      <c r="C146" s="279" t="s">
        <v>112</v>
      </c>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280"/>
      <c r="AE146" s="280"/>
      <c r="AF146" s="280"/>
    </row>
    <row r="147" spans="3:32" x14ac:dyDescent="0.25">
      <c r="C147" s="243"/>
      <c r="D147" s="244"/>
      <c r="E147" s="244"/>
      <c r="F147" s="244"/>
      <c r="G147" s="244"/>
      <c r="H147" s="244"/>
      <c r="I147" s="244"/>
      <c r="J147" s="244"/>
      <c r="K147" s="244"/>
      <c r="L147" s="244"/>
      <c r="M147" s="244"/>
      <c r="N147" s="244"/>
      <c r="O147" s="244"/>
      <c r="P147" s="244"/>
      <c r="Q147" s="244"/>
      <c r="R147" s="244"/>
      <c r="S147" s="244"/>
      <c r="T147" s="244"/>
      <c r="U147" s="244"/>
      <c r="V147" s="244"/>
      <c r="W147" s="244"/>
      <c r="X147" s="244"/>
      <c r="Y147" s="244"/>
      <c r="Z147" s="244"/>
      <c r="AA147" s="244"/>
      <c r="AB147" s="244"/>
      <c r="AC147" s="244"/>
      <c r="AD147" s="244"/>
      <c r="AE147" s="244"/>
      <c r="AF147" s="245"/>
    </row>
    <row r="148" spans="3:32" x14ac:dyDescent="0.25">
      <c r="C148" s="204"/>
      <c r="D148" s="205" t="s">
        <v>345</v>
      </c>
      <c r="E148" s="205"/>
      <c r="F148" s="205"/>
      <c r="G148" s="205"/>
      <c r="H148" s="205"/>
      <c r="I148" s="205"/>
      <c r="J148" s="205"/>
      <c r="K148" s="205"/>
      <c r="L148" s="205"/>
      <c r="M148" s="205"/>
      <c r="N148" s="205"/>
      <c r="O148" s="205"/>
      <c r="P148" s="205"/>
      <c r="Q148" s="205"/>
      <c r="R148" s="205"/>
      <c r="S148" s="205"/>
      <c r="T148" s="205"/>
      <c r="U148" s="205"/>
      <c r="V148" s="205"/>
      <c r="W148" s="205"/>
      <c r="X148" s="205"/>
      <c r="Y148" s="205"/>
      <c r="Z148" s="205"/>
      <c r="AA148" s="205"/>
      <c r="AB148" s="205"/>
      <c r="AC148" s="205"/>
      <c r="AD148" s="205"/>
      <c r="AE148" s="205"/>
      <c r="AF148" s="206"/>
    </row>
    <row r="149" spans="3:32" x14ac:dyDescent="0.25">
      <c r="C149" s="204"/>
      <c r="D149" s="205" t="s">
        <v>410</v>
      </c>
      <c r="E149" s="205"/>
      <c r="F149" s="205"/>
      <c r="G149" s="205"/>
      <c r="H149" s="205"/>
      <c r="I149" s="205"/>
      <c r="J149" s="205"/>
      <c r="K149" s="205"/>
      <c r="L149" s="205"/>
      <c r="M149" s="205"/>
      <c r="N149" s="205"/>
      <c r="O149" s="205"/>
      <c r="P149" s="205"/>
      <c r="Q149" s="205"/>
      <c r="R149" s="205"/>
      <c r="S149" s="205"/>
      <c r="T149" s="205"/>
      <c r="U149" s="205"/>
      <c r="V149" s="205"/>
      <c r="W149" s="205"/>
      <c r="X149" s="205"/>
      <c r="Y149" s="205"/>
      <c r="Z149" s="205"/>
      <c r="AA149" s="205"/>
      <c r="AB149" s="205"/>
      <c r="AC149" s="205"/>
      <c r="AD149" s="205"/>
      <c r="AE149" s="205"/>
      <c r="AF149" s="206"/>
    </row>
    <row r="150" spans="3:32" x14ac:dyDescent="0.25">
      <c r="C150" s="204"/>
      <c r="D150" s="214" t="s">
        <v>408</v>
      </c>
      <c r="E150" s="205"/>
      <c r="F150" s="205"/>
      <c r="G150" s="205"/>
      <c r="H150" s="205"/>
      <c r="I150" s="205"/>
      <c r="J150" s="205"/>
      <c r="K150" s="205"/>
      <c r="L150" s="205"/>
      <c r="M150" s="205"/>
      <c r="N150" s="205"/>
      <c r="O150" s="205"/>
      <c r="P150" s="205"/>
      <c r="Q150" s="205"/>
      <c r="R150" s="205"/>
      <c r="S150" s="205"/>
      <c r="T150" s="205"/>
      <c r="U150" s="205"/>
      <c r="V150" s="205"/>
      <c r="W150" s="205"/>
      <c r="X150" s="205"/>
      <c r="Y150" s="205"/>
      <c r="Z150" s="205"/>
      <c r="AA150" s="205"/>
      <c r="AB150" s="205"/>
      <c r="AC150" s="205"/>
      <c r="AD150" s="205"/>
      <c r="AE150" s="205"/>
      <c r="AF150" s="206"/>
    </row>
    <row r="151" spans="3:32" x14ac:dyDescent="0.25">
      <c r="C151" s="204"/>
      <c r="D151" s="205" t="s">
        <v>457</v>
      </c>
      <c r="E151" s="205"/>
      <c r="F151" s="205"/>
      <c r="G151" s="205"/>
      <c r="H151" s="205"/>
      <c r="I151" s="205"/>
      <c r="J151" s="205"/>
      <c r="K151" s="205"/>
      <c r="L151" s="205"/>
      <c r="M151" s="205"/>
      <c r="N151" s="205"/>
      <c r="O151" s="205"/>
      <c r="P151" s="205"/>
      <c r="Q151" s="205"/>
      <c r="R151" s="205"/>
      <c r="S151" s="205"/>
      <c r="T151" s="205"/>
      <c r="U151" s="205"/>
      <c r="V151" s="205"/>
      <c r="W151" s="205"/>
      <c r="X151" s="205"/>
      <c r="Y151" s="205"/>
      <c r="Z151" s="205"/>
      <c r="AA151" s="205"/>
      <c r="AB151" s="205"/>
      <c r="AC151" s="205"/>
      <c r="AD151" s="205"/>
      <c r="AE151" s="205"/>
      <c r="AF151" s="206"/>
    </row>
    <row r="152" spans="3:32" ht="15.75" thickBot="1" x14ac:dyDescent="0.3">
      <c r="C152" s="238"/>
      <c r="D152" s="217"/>
      <c r="E152" s="217"/>
      <c r="F152" s="217"/>
      <c r="G152" s="217"/>
      <c r="H152" s="217"/>
      <c r="I152" s="217"/>
      <c r="J152" s="217"/>
      <c r="K152" s="217"/>
      <c r="L152" s="217"/>
      <c r="M152" s="217"/>
      <c r="N152" s="217"/>
      <c r="O152" s="217"/>
      <c r="P152" s="217"/>
      <c r="Q152" s="217"/>
      <c r="R152" s="217"/>
      <c r="S152" s="217"/>
      <c r="T152" s="217"/>
      <c r="U152" s="217"/>
      <c r="V152" s="217"/>
      <c r="W152" s="217"/>
      <c r="X152" s="217"/>
      <c r="Y152" s="217"/>
      <c r="Z152" s="217"/>
      <c r="AA152" s="217"/>
      <c r="AB152" s="217"/>
      <c r="AC152" s="217"/>
      <c r="AD152" s="217"/>
      <c r="AE152" s="217"/>
      <c r="AF152" s="219"/>
    </row>
  </sheetData>
  <sheetProtection algorithmName="SHA-512" hashValue="QSm1TKJBhunfs162iJJyHuhChz9i0jTJxkezQsDSWaBh/ZoVeVrgpZAzkboRwVH75CLLbPu4KQBB9L9Ksl/Tnw==" saltValue="/A6GW+975mRFxYkl1NF+lA==" spinCount="100000" sheet="1" formatCells="0" formatColumns="0" formatRows="0" insertColumns="0" insertRows="0"/>
  <mergeCells count="7">
    <mergeCell ref="H30:J30"/>
    <mergeCell ref="D41:E41"/>
    <mergeCell ref="K9:M10"/>
    <mergeCell ref="K7:L7"/>
    <mergeCell ref="H14:J14"/>
    <mergeCell ref="H20:J20"/>
    <mergeCell ref="H25:J25"/>
  </mergeCells>
  <phoneticPr fontId="10" type="noConversion"/>
  <conditionalFormatting sqref="AC107">
    <cfRule type="expression" dxfId="19" priority="2">
      <formula>$AC$107 &lt; $AC$108</formula>
    </cfRule>
  </conditionalFormatting>
  <conditionalFormatting sqref="AC108">
    <cfRule type="expression" dxfId="18" priority="1">
      <formula>$AC$108 &lt; $AC$107</formula>
    </cfRule>
  </conditionalFormatting>
  <dataValidations disablePrompts="1" count="1">
    <dataValidation errorStyle="warning" allowBlank="1" showInputMessage="1" showErrorMessage="1" error="The total spending cannot be greater than the total amount of the loan" sqref="AF86:AF87" xr:uid="{00000000-0002-0000-0100-000000000000}"/>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X504"/>
  <sheetViews>
    <sheetView zoomScaleNormal="100" workbookViewId="0">
      <selection activeCell="S5" sqref="S5:T20"/>
    </sheetView>
  </sheetViews>
  <sheetFormatPr defaultRowHeight="15" x14ac:dyDescent="0.25"/>
  <cols>
    <col min="1" max="1" width="0.5703125" style="3" customWidth="1"/>
    <col min="2" max="3" width="13.5703125" style="3" customWidth="1"/>
    <col min="4" max="4" width="13.5703125" customWidth="1"/>
    <col min="5" max="8" width="13.5703125" style="6" customWidth="1"/>
    <col min="9" max="9" width="13.5703125" style="51" customWidth="1"/>
    <col min="10" max="10" width="13.5703125" style="3" customWidth="1"/>
    <col min="11" max="11" width="14.140625" style="31" customWidth="1"/>
    <col min="12" max="13" width="14.140625" style="6" customWidth="1"/>
    <col min="14" max="14" width="14.140625" style="31" customWidth="1"/>
    <col min="15" max="18" width="14.140625" style="47" customWidth="1"/>
    <col min="19" max="19" width="14.140625" style="2" customWidth="1"/>
    <col min="20" max="20" width="14.42578125" customWidth="1"/>
    <col min="21" max="21" width="11" hidden="1" customWidth="1"/>
    <col min="22" max="22" width="9.85546875" hidden="1" customWidth="1"/>
    <col min="23" max="23" width="9.140625" style="385"/>
    <col min="24" max="24" width="14.28515625" style="385" bestFit="1" customWidth="1"/>
    <col min="25" max="16384" width="9.140625" style="385"/>
  </cols>
  <sheetData>
    <row r="1" spans="1:24" ht="64.5" customHeight="1" thickBot="1" x14ac:dyDescent="0.3">
      <c r="B1" s="579" t="s">
        <v>64</v>
      </c>
      <c r="C1" s="580"/>
      <c r="D1" s="580"/>
      <c r="E1" s="581"/>
      <c r="F1" s="594" t="s">
        <v>344</v>
      </c>
      <c r="G1" s="595"/>
      <c r="H1" s="595"/>
      <c r="I1" s="595"/>
      <c r="J1" s="595"/>
      <c r="K1" s="596"/>
      <c r="L1" s="400"/>
      <c r="M1" s="480"/>
      <c r="N1" s="481"/>
      <c r="O1" s="480"/>
      <c r="P1" s="480"/>
      <c r="Q1" s="480"/>
      <c r="R1" s="480"/>
      <c r="S1" s="407"/>
      <c r="T1" s="482" t="s">
        <v>82</v>
      </c>
      <c r="U1" s="385"/>
      <c r="V1" s="385"/>
      <c r="X1" s="412"/>
    </row>
    <row r="2" spans="1:24" s="457" customFormat="1" ht="30" customHeight="1" thickBot="1" x14ac:dyDescent="0.3">
      <c r="A2" s="7"/>
      <c r="B2" s="588" t="s">
        <v>62</v>
      </c>
      <c r="C2" s="590"/>
      <c r="D2" s="588" t="s">
        <v>63</v>
      </c>
      <c r="E2" s="589"/>
      <c r="F2" s="590"/>
      <c r="G2" s="588" t="s">
        <v>140</v>
      </c>
      <c r="H2" s="589"/>
      <c r="I2" s="589"/>
      <c r="J2" s="590"/>
      <c r="K2" s="582" t="s">
        <v>339</v>
      </c>
      <c r="L2" s="583"/>
      <c r="M2" s="583"/>
      <c r="N2" s="583"/>
      <c r="O2" s="583"/>
      <c r="P2" s="583"/>
      <c r="Q2" s="583"/>
      <c r="R2" s="583"/>
      <c r="S2" s="584"/>
      <c r="T2" s="483"/>
      <c r="U2" s="457" t="s">
        <v>152</v>
      </c>
      <c r="V2" s="385" t="s">
        <v>141</v>
      </c>
      <c r="W2" s="486"/>
      <c r="X2" s="486"/>
    </row>
    <row r="3" spans="1:24" s="457" customFormat="1" ht="30" customHeight="1" thickBot="1" x14ac:dyDescent="0.3">
      <c r="A3" s="7"/>
      <c r="B3" s="591"/>
      <c r="C3" s="593"/>
      <c r="D3" s="591"/>
      <c r="E3" s="592"/>
      <c r="F3" s="593"/>
      <c r="G3" s="591"/>
      <c r="H3" s="592"/>
      <c r="I3" s="592"/>
      <c r="J3" s="593"/>
      <c r="K3" s="585">
        <v>43831</v>
      </c>
      <c r="L3" s="586"/>
      <c r="M3" s="587"/>
      <c r="N3" s="585">
        <v>43862</v>
      </c>
      <c r="O3" s="586"/>
      <c r="P3" s="587"/>
      <c r="Q3" s="586">
        <v>43891</v>
      </c>
      <c r="R3" s="586"/>
      <c r="S3" s="587"/>
      <c r="T3" s="371"/>
      <c r="U3" s="385" t="s">
        <v>132</v>
      </c>
      <c r="W3" s="486"/>
      <c r="X3" s="486"/>
    </row>
    <row r="4" spans="1:24" ht="84" customHeight="1" thickBot="1" x14ac:dyDescent="0.3">
      <c r="A4" s="41"/>
      <c r="B4" s="42" t="s">
        <v>20</v>
      </c>
      <c r="C4" s="43" t="s">
        <v>0</v>
      </c>
      <c r="D4" s="36" t="s">
        <v>480</v>
      </c>
      <c r="E4" s="37" t="s">
        <v>22</v>
      </c>
      <c r="F4" s="44" t="s">
        <v>2</v>
      </c>
      <c r="G4" s="36" t="s">
        <v>23</v>
      </c>
      <c r="H4" s="484" t="s">
        <v>150</v>
      </c>
      <c r="I4" s="61" t="s">
        <v>24</v>
      </c>
      <c r="J4" s="44" t="s">
        <v>25</v>
      </c>
      <c r="K4" s="80" t="s">
        <v>153</v>
      </c>
      <c r="L4" s="45" t="s">
        <v>154</v>
      </c>
      <c r="M4" s="48" t="s">
        <v>155</v>
      </c>
      <c r="N4" s="79" t="s">
        <v>158</v>
      </c>
      <c r="O4" s="76" t="s">
        <v>156</v>
      </c>
      <c r="P4" s="48" t="s">
        <v>157</v>
      </c>
      <c r="Q4" s="78" t="s">
        <v>158</v>
      </c>
      <c r="R4" s="485" t="s">
        <v>156</v>
      </c>
      <c r="S4" s="48" t="s">
        <v>157</v>
      </c>
      <c r="T4" s="77" t="s">
        <v>59</v>
      </c>
      <c r="U4" s="385" t="s">
        <v>278</v>
      </c>
      <c r="V4" s="385"/>
    </row>
    <row r="5" spans="1:24" ht="16.5" customHeight="1" x14ac:dyDescent="0.25">
      <c r="B5" s="282">
        <f>'1. Summary for SBA'!$F$8</f>
        <v>0</v>
      </c>
      <c r="C5" s="282">
        <f>'1. Summary for SBA'!$F$7</f>
        <v>0</v>
      </c>
      <c r="D5" s="98"/>
      <c r="E5" s="321"/>
      <c r="F5" s="322"/>
      <c r="G5" s="99"/>
      <c r="H5" s="99"/>
      <c r="I5" s="98"/>
      <c r="J5" s="526"/>
      <c r="K5" s="101"/>
      <c r="L5" s="102" t="str">
        <f>IF(K5 = "FT", "N/A","")</f>
        <v/>
      </c>
      <c r="M5" s="103"/>
      <c r="N5" s="101"/>
      <c r="O5" s="102" t="str">
        <f>IF(N5 = "FT", "N/A","")</f>
        <v/>
      </c>
      <c r="P5" s="103"/>
      <c r="Q5" s="101"/>
      <c r="R5" s="102" t="str">
        <f>IF(Q5 = "FT", "N/A","")</f>
        <v/>
      </c>
      <c r="S5" s="103"/>
      <c r="T5" s="104"/>
      <c r="U5" s="27" t="s">
        <v>151</v>
      </c>
      <c r="V5" s="385"/>
    </row>
    <row r="6" spans="1:24" ht="16.5" customHeight="1" x14ac:dyDescent="0.25">
      <c r="B6" s="282">
        <f>'1. Summary for SBA'!$F$8</f>
        <v>0</v>
      </c>
      <c r="C6" s="282">
        <f>'1. Summary for SBA'!$F$7</f>
        <v>0</v>
      </c>
      <c r="D6" s="106"/>
      <c r="E6" s="323"/>
      <c r="F6" s="324"/>
      <c r="G6" s="107"/>
      <c r="H6" s="99"/>
      <c r="I6" s="107"/>
      <c r="J6" s="112"/>
      <c r="K6" s="109"/>
      <c r="L6" s="102" t="str">
        <f t="shared" ref="L6:L69" si="0">IF(K6 = "FT", "N/A","")</f>
        <v/>
      </c>
      <c r="M6" s="110"/>
      <c r="N6" s="109"/>
      <c r="O6" s="102" t="str">
        <f t="shared" ref="O6:O69" si="1">IF(N6 = "FT", "N/A","")</f>
        <v/>
      </c>
      <c r="P6" s="110"/>
      <c r="Q6" s="109"/>
      <c r="R6" s="102" t="str">
        <f t="shared" ref="R6:R69" si="2">IF(Q6 = "FT", "N/A","")</f>
        <v/>
      </c>
      <c r="S6" s="110"/>
      <c r="T6" s="111"/>
      <c r="U6" s="385" t="s">
        <v>279</v>
      </c>
      <c r="V6" s="385"/>
    </row>
    <row r="7" spans="1:24" ht="16.5" customHeight="1" x14ac:dyDescent="0.25">
      <c r="B7" s="282">
        <f>'1. Summary for SBA'!$F$8</f>
        <v>0</v>
      </c>
      <c r="C7" s="282">
        <f>'1. Summary for SBA'!$F$7</f>
        <v>0</v>
      </c>
      <c r="D7" s="106"/>
      <c r="E7" s="323"/>
      <c r="F7" s="324"/>
      <c r="G7" s="107"/>
      <c r="H7" s="107"/>
      <c r="I7" s="107"/>
      <c r="J7" s="112"/>
      <c r="K7" s="109"/>
      <c r="L7" s="102" t="str">
        <f t="shared" si="0"/>
        <v/>
      </c>
      <c r="M7" s="110"/>
      <c r="N7" s="109"/>
      <c r="O7" s="102" t="str">
        <f t="shared" si="1"/>
        <v/>
      </c>
      <c r="P7" s="110"/>
      <c r="Q7" s="109"/>
      <c r="R7" s="102" t="str">
        <f t="shared" si="2"/>
        <v/>
      </c>
      <c r="S7" s="110"/>
      <c r="T7" s="111"/>
      <c r="U7" s="385"/>
      <c r="V7" s="385"/>
    </row>
    <row r="8" spans="1:24" ht="16.5" customHeight="1" x14ac:dyDescent="0.25">
      <c r="B8" s="282">
        <f>'1. Summary for SBA'!$F$8</f>
        <v>0</v>
      </c>
      <c r="C8" s="282">
        <f>'1. Summary for SBA'!$F$7</f>
        <v>0</v>
      </c>
      <c r="D8" s="106"/>
      <c r="E8" s="323"/>
      <c r="F8" s="324"/>
      <c r="G8" s="107"/>
      <c r="H8" s="107"/>
      <c r="I8" s="107"/>
      <c r="J8" s="112"/>
      <c r="K8" s="109"/>
      <c r="L8" s="102" t="str">
        <f t="shared" si="0"/>
        <v/>
      </c>
      <c r="M8" s="110"/>
      <c r="N8" s="109"/>
      <c r="O8" s="102" t="str">
        <f t="shared" si="1"/>
        <v/>
      </c>
      <c r="P8" s="110"/>
      <c r="Q8" s="109"/>
      <c r="R8" s="102" t="str">
        <f t="shared" si="2"/>
        <v/>
      </c>
      <c r="S8" s="110"/>
      <c r="T8" s="111"/>
      <c r="U8" s="385"/>
      <c r="V8" s="385"/>
    </row>
    <row r="9" spans="1:24" ht="16.5" customHeight="1" x14ac:dyDescent="0.25">
      <c r="B9" s="282">
        <f>'1. Summary for SBA'!$F$8</f>
        <v>0</v>
      </c>
      <c r="C9" s="282">
        <f>'1. Summary for SBA'!$F$7</f>
        <v>0</v>
      </c>
      <c r="D9" s="106"/>
      <c r="E9" s="323"/>
      <c r="F9" s="324"/>
      <c r="G9" s="107"/>
      <c r="H9" s="107"/>
      <c r="I9" s="106"/>
      <c r="J9" s="112"/>
      <c r="K9" s="109"/>
      <c r="L9" s="102" t="str">
        <f t="shared" si="0"/>
        <v/>
      </c>
      <c r="M9" s="110"/>
      <c r="N9" s="109"/>
      <c r="O9" s="102" t="str">
        <f t="shared" si="1"/>
        <v/>
      </c>
      <c r="P9" s="110"/>
      <c r="Q9" s="109"/>
      <c r="R9" s="102" t="str">
        <f t="shared" si="2"/>
        <v/>
      </c>
      <c r="S9" s="110"/>
      <c r="T9" s="111"/>
      <c r="U9" s="385"/>
      <c r="V9" s="385"/>
      <c r="X9" s="407"/>
    </row>
    <row r="10" spans="1:24" ht="15.75" customHeight="1" x14ac:dyDescent="0.25">
      <c r="B10" s="282">
        <f>'1. Summary for SBA'!$F$8</f>
        <v>0</v>
      </c>
      <c r="C10" s="282">
        <f>'1. Summary for SBA'!$F$7</f>
        <v>0</v>
      </c>
      <c r="D10" s="106"/>
      <c r="E10" s="323"/>
      <c r="F10" s="324"/>
      <c r="G10" s="107"/>
      <c r="H10" s="107"/>
      <c r="I10" s="106"/>
      <c r="J10" s="112"/>
      <c r="K10" s="109"/>
      <c r="L10" s="102" t="str">
        <f t="shared" si="0"/>
        <v/>
      </c>
      <c r="M10" s="110"/>
      <c r="N10" s="109"/>
      <c r="O10" s="102" t="str">
        <f t="shared" si="1"/>
        <v/>
      </c>
      <c r="P10" s="110"/>
      <c r="Q10" s="109"/>
      <c r="R10" s="102" t="str">
        <f t="shared" si="2"/>
        <v/>
      </c>
      <c r="S10" s="110"/>
      <c r="T10" s="111"/>
      <c r="U10" s="385"/>
      <c r="V10" s="385"/>
      <c r="X10" s="27"/>
    </row>
    <row r="11" spans="1:24" ht="16.5" customHeight="1" x14ac:dyDescent="0.25">
      <c r="B11" s="282">
        <f>'1. Summary for SBA'!$F$8</f>
        <v>0</v>
      </c>
      <c r="C11" s="282">
        <f>'1. Summary for SBA'!$F$7</f>
        <v>0</v>
      </c>
      <c r="D11" s="106"/>
      <c r="E11" s="323"/>
      <c r="F11" s="324"/>
      <c r="G11" s="107"/>
      <c r="H11" s="107"/>
      <c r="I11" s="107"/>
      <c r="J11" s="112"/>
      <c r="K11" s="109"/>
      <c r="L11" s="102" t="str">
        <f t="shared" si="0"/>
        <v/>
      </c>
      <c r="M11" s="110"/>
      <c r="N11" s="109"/>
      <c r="O11" s="102" t="str">
        <f t="shared" si="1"/>
        <v/>
      </c>
      <c r="P11" s="110"/>
      <c r="Q11" s="109"/>
      <c r="R11" s="102" t="str">
        <f t="shared" si="2"/>
        <v/>
      </c>
      <c r="S11" s="110"/>
      <c r="T11" s="111"/>
      <c r="U11" s="385"/>
      <c r="V11" s="385"/>
    </row>
    <row r="12" spans="1:24" ht="16.5" customHeight="1" x14ac:dyDescent="0.25">
      <c r="B12" s="282">
        <f>'1. Summary for SBA'!$F$8</f>
        <v>0</v>
      </c>
      <c r="C12" s="282">
        <f>'1. Summary for SBA'!$F$7</f>
        <v>0</v>
      </c>
      <c r="D12" s="106"/>
      <c r="E12" s="323"/>
      <c r="F12" s="324"/>
      <c r="G12" s="107"/>
      <c r="H12" s="107"/>
      <c r="I12" s="106"/>
      <c r="J12" s="112"/>
      <c r="K12" s="109"/>
      <c r="L12" s="102" t="str">
        <f t="shared" si="0"/>
        <v/>
      </c>
      <c r="M12" s="110"/>
      <c r="N12" s="109"/>
      <c r="O12" s="102" t="str">
        <f t="shared" si="1"/>
        <v/>
      </c>
      <c r="P12" s="110"/>
      <c r="Q12" s="109"/>
      <c r="R12" s="102" t="str">
        <f t="shared" si="2"/>
        <v/>
      </c>
      <c r="S12" s="110"/>
      <c r="T12" s="111"/>
      <c r="U12" s="385"/>
      <c r="V12" s="385"/>
    </row>
    <row r="13" spans="1:24" ht="16.5" customHeight="1" x14ac:dyDescent="0.25">
      <c r="B13" s="282">
        <f>'1. Summary for SBA'!$F$8</f>
        <v>0</v>
      </c>
      <c r="C13" s="282">
        <f>'1. Summary for SBA'!$F$7</f>
        <v>0</v>
      </c>
      <c r="D13" s="106"/>
      <c r="E13" s="323"/>
      <c r="F13" s="324"/>
      <c r="G13" s="107"/>
      <c r="H13" s="107"/>
      <c r="I13" s="106"/>
      <c r="J13" s="112"/>
      <c r="K13" s="109"/>
      <c r="L13" s="102" t="str">
        <f t="shared" si="0"/>
        <v/>
      </c>
      <c r="M13" s="110"/>
      <c r="N13" s="109"/>
      <c r="O13" s="102" t="str">
        <f t="shared" si="1"/>
        <v/>
      </c>
      <c r="P13" s="110"/>
      <c r="Q13" s="109"/>
      <c r="R13" s="102" t="str">
        <f t="shared" si="2"/>
        <v/>
      </c>
      <c r="S13" s="110"/>
      <c r="T13" s="111"/>
      <c r="U13" s="385"/>
      <c r="V13" s="385"/>
    </row>
    <row r="14" spans="1:24" ht="16.5" customHeight="1" x14ac:dyDescent="0.25">
      <c r="B14" s="282">
        <f>'1. Summary for SBA'!$F$8</f>
        <v>0</v>
      </c>
      <c r="C14" s="282">
        <f>'1. Summary for SBA'!$F$7</f>
        <v>0</v>
      </c>
      <c r="D14" s="106"/>
      <c r="E14" s="323"/>
      <c r="F14" s="324"/>
      <c r="G14" s="107"/>
      <c r="H14" s="107"/>
      <c r="I14" s="107"/>
      <c r="J14" s="112"/>
      <c r="K14" s="109"/>
      <c r="L14" s="102" t="str">
        <f t="shared" si="0"/>
        <v/>
      </c>
      <c r="M14" s="110"/>
      <c r="N14" s="109"/>
      <c r="O14" s="102" t="str">
        <f t="shared" si="1"/>
        <v/>
      </c>
      <c r="P14" s="110"/>
      <c r="Q14" s="109"/>
      <c r="R14" s="102" t="str">
        <f t="shared" si="2"/>
        <v/>
      </c>
      <c r="S14" s="110"/>
      <c r="T14" s="111"/>
      <c r="U14" s="385"/>
      <c r="V14" s="385"/>
    </row>
    <row r="15" spans="1:24" ht="16.5" customHeight="1" x14ac:dyDescent="0.25">
      <c r="B15" s="282">
        <f>'1. Summary for SBA'!$F$8</f>
        <v>0</v>
      </c>
      <c r="C15" s="282">
        <f>'1. Summary for SBA'!$F$7</f>
        <v>0</v>
      </c>
      <c r="D15" s="106"/>
      <c r="E15" s="323"/>
      <c r="F15" s="324"/>
      <c r="G15" s="107"/>
      <c r="H15" s="107"/>
      <c r="I15" s="105"/>
      <c r="J15" s="112"/>
      <c r="K15" s="109"/>
      <c r="L15" s="102" t="str">
        <f t="shared" si="0"/>
        <v/>
      </c>
      <c r="M15" s="110"/>
      <c r="N15" s="109"/>
      <c r="O15" s="102" t="str">
        <f t="shared" si="1"/>
        <v/>
      </c>
      <c r="P15" s="110"/>
      <c r="Q15" s="109"/>
      <c r="R15" s="102" t="str">
        <f t="shared" si="2"/>
        <v/>
      </c>
      <c r="S15" s="110"/>
      <c r="T15" s="111"/>
      <c r="U15" s="385"/>
      <c r="V15" s="385"/>
    </row>
    <row r="16" spans="1:24" ht="16.5" customHeight="1" x14ac:dyDescent="0.25">
      <c r="B16" s="282">
        <f>'1. Summary for SBA'!$F$8</f>
        <v>0</v>
      </c>
      <c r="C16" s="282">
        <f>'1. Summary for SBA'!$F$7</f>
        <v>0</v>
      </c>
      <c r="D16" s="106"/>
      <c r="E16" s="323"/>
      <c r="F16" s="324"/>
      <c r="G16" s="107"/>
      <c r="H16" s="107"/>
      <c r="I16" s="105"/>
      <c r="J16" s="112"/>
      <c r="K16" s="109"/>
      <c r="L16" s="102" t="str">
        <f t="shared" si="0"/>
        <v/>
      </c>
      <c r="M16" s="110"/>
      <c r="N16" s="109"/>
      <c r="O16" s="102" t="str">
        <f t="shared" si="1"/>
        <v/>
      </c>
      <c r="P16" s="110"/>
      <c r="Q16" s="109"/>
      <c r="R16" s="102" t="str">
        <f t="shared" si="2"/>
        <v/>
      </c>
      <c r="S16" s="110"/>
      <c r="T16" s="111"/>
      <c r="U16" s="385"/>
      <c r="V16" s="385"/>
    </row>
    <row r="17" spans="2:22" ht="16.5" customHeight="1" x14ac:dyDescent="0.25">
      <c r="B17" s="282">
        <f>'1. Summary for SBA'!$F$8</f>
        <v>0</v>
      </c>
      <c r="C17" s="282">
        <f>'1. Summary for SBA'!$F$7</f>
        <v>0</v>
      </c>
      <c r="D17" s="106"/>
      <c r="E17" s="323"/>
      <c r="F17" s="324"/>
      <c r="G17" s="107"/>
      <c r="H17" s="107"/>
      <c r="I17" s="105"/>
      <c r="J17" s="112"/>
      <c r="K17" s="109"/>
      <c r="L17" s="102" t="str">
        <f t="shared" si="0"/>
        <v/>
      </c>
      <c r="M17" s="110"/>
      <c r="N17" s="109"/>
      <c r="O17" s="102" t="str">
        <f t="shared" si="1"/>
        <v/>
      </c>
      <c r="P17" s="110"/>
      <c r="Q17" s="113"/>
      <c r="R17" s="102" t="str">
        <f t="shared" si="2"/>
        <v/>
      </c>
      <c r="S17" s="110"/>
      <c r="T17" s="111"/>
      <c r="U17" s="385"/>
      <c r="V17" s="385"/>
    </row>
    <row r="18" spans="2:22" ht="16.5" customHeight="1" x14ac:dyDescent="0.25">
      <c r="B18" s="282">
        <f>'1. Summary for SBA'!$F$8</f>
        <v>0</v>
      </c>
      <c r="C18" s="282">
        <f>'1. Summary for SBA'!$F$7</f>
        <v>0</v>
      </c>
      <c r="D18" s="98"/>
      <c r="E18" s="321"/>
      <c r="F18" s="322"/>
      <c r="G18" s="99"/>
      <c r="H18" s="99"/>
      <c r="I18" s="98"/>
      <c r="J18" s="526"/>
      <c r="K18" s="101"/>
      <c r="L18" s="102" t="str">
        <f t="shared" si="0"/>
        <v/>
      </c>
      <c r="M18" s="103"/>
      <c r="N18" s="101"/>
      <c r="O18" s="102" t="str">
        <f t="shared" si="1"/>
        <v/>
      </c>
      <c r="P18" s="103"/>
      <c r="Q18" s="101"/>
      <c r="R18" s="102" t="str">
        <f t="shared" si="2"/>
        <v/>
      </c>
      <c r="S18" s="103"/>
      <c r="T18" s="104"/>
      <c r="U18" s="385"/>
      <c r="V18" s="385"/>
    </row>
    <row r="19" spans="2:22" x14ac:dyDescent="0.25">
      <c r="B19" s="282">
        <f>'1. Summary for SBA'!$F$8</f>
        <v>0</v>
      </c>
      <c r="C19" s="282">
        <f>'1. Summary for SBA'!$F$7</f>
        <v>0</v>
      </c>
      <c r="D19" s="106"/>
      <c r="E19" s="323"/>
      <c r="F19" s="324"/>
      <c r="G19" s="107"/>
      <c r="H19" s="99"/>
      <c r="I19" s="107"/>
      <c r="J19" s="112"/>
      <c r="K19" s="109"/>
      <c r="L19" s="102" t="str">
        <f t="shared" si="0"/>
        <v/>
      </c>
      <c r="M19" s="110"/>
      <c r="N19" s="109"/>
      <c r="O19" s="102" t="str">
        <f t="shared" si="1"/>
        <v/>
      </c>
      <c r="P19" s="110"/>
      <c r="Q19" s="109"/>
      <c r="R19" s="102" t="str">
        <f t="shared" si="2"/>
        <v/>
      </c>
      <c r="S19" s="110"/>
      <c r="T19" s="111"/>
      <c r="U19" s="385"/>
      <c r="V19" s="385"/>
    </row>
    <row r="20" spans="2:22" x14ac:dyDescent="0.25">
      <c r="B20" s="282">
        <f>'1. Summary for SBA'!$F$8</f>
        <v>0</v>
      </c>
      <c r="C20" s="282">
        <f>'1. Summary for SBA'!$F$7</f>
        <v>0</v>
      </c>
      <c r="D20" s="106"/>
      <c r="E20" s="323"/>
      <c r="F20" s="324"/>
      <c r="G20" s="107"/>
      <c r="H20" s="107"/>
      <c r="I20" s="107"/>
      <c r="J20" s="112"/>
      <c r="K20" s="109"/>
      <c r="L20" s="102" t="str">
        <f t="shared" si="0"/>
        <v/>
      </c>
      <c r="M20" s="110"/>
      <c r="N20" s="109"/>
      <c r="O20" s="102" t="str">
        <f t="shared" si="1"/>
        <v/>
      </c>
      <c r="P20" s="110"/>
      <c r="Q20" s="109"/>
      <c r="R20" s="102" t="str">
        <f t="shared" si="2"/>
        <v/>
      </c>
      <c r="S20" s="110"/>
      <c r="T20" s="111"/>
      <c r="U20" s="385"/>
      <c r="V20" s="385"/>
    </row>
    <row r="21" spans="2:22" x14ac:dyDescent="0.25">
      <c r="B21" s="282">
        <f>'1. Summary for SBA'!$F$8</f>
        <v>0</v>
      </c>
      <c r="C21" s="282">
        <f>'1. Summary for SBA'!$F$7</f>
        <v>0</v>
      </c>
      <c r="D21" s="106"/>
      <c r="E21" s="323"/>
      <c r="F21" s="324"/>
      <c r="G21" s="107"/>
      <c r="H21" s="107"/>
      <c r="I21" s="107"/>
      <c r="J21" s="108"/>
      <c r="K21" s="109"/>
      <c r="L21" s="102" t="str">
        <f t="shared" si="0"/>
        <v/>
      </c>
      <c r="M21" s="110"/>
      <c r="N21" s="109"/>
      <c r="O21" s="102" t="str">
        <f t="shared" si="1"/>
        <v/>
      </c>
      <c r="P21" s="110"/>
      <c r="Q21" s="109"/>
      <c r="R21" s="102" t="str">
        <f t="shared" si="2"/>
        <v/>
      </c>
      <c r="S21" s="110"/>
      <c r="T21" s="111"/>
      <c r="U21" s="385"/>
      <c r="V21" s="385"/>
    </row>
    <row r="22" spans="2:22" x14ac:dyDescent="0.25">
      <c r="B22" s="282">
        <f>'1. Summary for SBA'!$F$8</f>
        <v>0</v>
      </c>
      <c r="C22" s="282">
        <f>'1. Summary for SBA'!$F$7</f>
        <v>0</v>
      </c>
      <c r="D22" s="106"/>
      <c r="E22" s="323"/>
      <c r="F22" s="324"/>
      <c r="G22" s="107"/>
      <c r="H22" s="107"/>
      <c r="I22" s="107"/>
      <c r="J22" s="108"/>
      <c r="K22" s="109"/>
      <c r="L22" s="102" t="str">
        <f t="shared" si="0"/>
        <v/>
      </c>
      <c r="M22" s="110"/>
      <c r="N22" s="109"/>
      <c r="O22" s="102" t="str">
        <f t="shared" si="1"/>
        <v/>
      </c>
      <c r="P22" s="110"/>
      <c r="Q22" s="109"/>
      <c r="R22" s="102" t="str">
        <f t="shared" si="2"/>
        <v/>
      </c>
      <c r="S22" s="110"/>
      <c r="T22" s="111"/>
      <c r="U22" s="385"/>
      <c r="V22" s="385"/>
    </row>
    <row r="23" spans="2:22" x14ac:dyDescent="0.25">
      <c r="B23" s="282">
        <f>'1. Summary for SBA'!$F$8</f>
        <v>0</v>
      </c>
      <c r="C23" s="282">
        <f>'1. Summary for SBA'!$F$7</f>
        <v>0</v>
      </c>
      <c r="D23" s="106"/>
      <c r="E23" s="323"/>
      <c r="F23" s="324"/>
      <c r="G23" s="107"/>
      <c r="H23" s="107"/>
      <c r="I23" s="107"/>
      <c r="J23" s="108"/>
      <c r="K23" s="109"/>
      <c r="L23" s="102" t="str">
        <f t="shared" si="0"/>
        <v/>
      </c>
      <c r="M23" s="110"/>
      <c r="N23" s="109"/>
      <c r="O23" s="102" t="str">
        <f t="shared" si="1"/>
        <v/>
      </c>
      <c r="P23" s="110"/>
      <c r="Q23" s="109"/>
      <c r="R23" s="102" t="str">
        <f t="shared" si="2"/>
        <v/>
      </c>
      <c r="S23" s="110"/>
      <c r="T23" s="111"/>
      <c r="U23" s="385"/>
      <c r="V23" s="385"/>
    </row>
    <row r="24" spans="2:22" x14ac:dyDescent="0.25">
      <c r="B24" s="282">
        <f>'1. Summary for SBA'!$F$8</f>
        <v>0</v>
      </c>
      <c r="C24" s="282">
        <f>'1. Summary for SBA'!$F$7</f>
        <v>0</v>
      </c>
      <c r="D24" s="106"/>
      <c r="E24" s="323"/>
      <c r="F24" s="324"/>
      <c r="G24" s="107"/>
      <c r="H24" s="107"/>
      <c r="I24" s="107"/>
      <c r="J24" s="108"/>
      <c r="K24" s="109"/>
      <c r="L24" s="102" t="str">
        <f t="shared" si="0"/>
        <v/>
      </c>
      <c r="M24" s="110"/>
      <c r="N24" s="109"/>
      <c r="O24" s="102" t="str">
        <f t="shared" si="1"/>
        <v/>
      </c>
      <c r="P24" s="110"/>
      <c r="Q24" s="109"/>
      <c r="R24" s="102" t="str">
        <f t="shared" si="2"/>
        <v/>
      </c>
      <c r="S24" s="110"/>
      <c r="T24" s="111"/>
      <c r="U24" s="385"/>
      <c r="V24" s="385"/>
    </row>
    <row r="25" spans="2:22" x14ac:dyDescent="0.25">
      <c r="B25" s="282">
        <f>'1. Summary for SBA'!$F$8</f>
        <v>0</v>
      </c>
      <c r="C25" s="282">
        <f>'1. Summary for SBA'!$F$7</f>
        <v>0</v>
      </c>
      <c r="D25" s="106"/>
      <c r="E25" s="323"/>
      <c r="F25" s="324"/>
      <c r="G25" s="107"/>
      <c r="H25" s="107"/>
      <c r="I25" s="107"/>
      <c r="J25" s="108"/>
      <c r="K25" s="109"/>
      <c r="L25" s="102" t="str">
        <f t="shared" si="0"/>
        <v/>
      </c>
      <c r="M25" s="110"/>
      <c r="N25" s="109"/>
      <c r="O25" s="102" t="str">
        <f t="shared" si="1"/>
        <v/>
      </c>
      <c r="P25" s="110"/>
      <c r="Q25" s="109"/>
      <c r="R25" s="102" t="str">
        <f t="shared" si="2"/>
        <v/>
      </c>
      <c r="S25" s="110"/>
      <c r="T25" s="111"/>
      <c r="U25" s="385"/>
      <c r="V25" s="385"/>
    </row>
    <row r="26" spans="2:22" x14ac:dyDescent="0.25">
      <c r="B26" s="282">
        <f>'1. Summary for SBA'!$F$8</f>
        <v>0</v>
      </c>
      <c r="C26" s="282">
        <f>'1. Summary for SBA'!$F$7</f>
        <v>0</v>
      </c>
      <c r="D26" s="106"/>
      <c r="E26" s="323"/>
      <c r="F26" s="324"/>
      <c r="G26" s="107"/>
      <c r="H26" s="107"/>
      <c r="I26" s="107"/>
      <c r="J26" s="108"/>
      <c r="K26" s="109"/>
      <c r="L26" s="102" t="str">
        <f t="shared" si="0"/>
        <v/>
      </c>
      <c r="M26" s="110"/>
      <c r="N26" s="109"/>
      <c r="O26" s="102" t="str">
        <f t="shared" si="1"/>
        <v/>
      </c>
      <c r="P26" s="110"/>
      <c r="Q26" s="109"/>
      <c r="R26" s="102" t="str">
        <f t="shared" si="2"/>
        <v/>
      </c>
      <c r="S26" s="110"/>
      <c r="T26" s="111"/>
      <c r="U26" s="385"/>
      <c r="V26" s="385"/>
    </row>
    <row r="27" spans="2:22" x14ac:dyDescent="0.25">
      <c r="B27" s="282">
        <f>'1. Summary for SBA'!$F$8</f>
        <v>0</v>
      </c>
      <c r="C27" s="282">
        <f>'1. Summary for SBA'!$F$7</f>
        <v>0</v>
      </c>
      <c r="D27" s="106"/>
      <c r="E27" s="323"/>
      <c r="F27" s="324"/>
      <c r="G27" s="107"/>
      <c r="H27" s="107"/>
      <c r="I27" s="107"/>
      <c r="J27" s="108"/>
      <c r="K27" s="109"/>
      <c r="L27" s="102" t="str">
        <f t="shared" si="0"/>
        <v/>
      </c>
      <c r="M27" s="110"/>
      <c r="N27" s="109"/>
      <c r="O27" s="102" t="str">
        <f t="shared" si="1"/>
        <v/>
      </c>
      <c r="P27" s="110"/>
      <c r="Q27" s="109"/>
      <c r="R27" s="102" t="str">
        <f t="shared" si="2"/>
        <v/>
      </c>
      <c r="S27" s="110"/>
      <c r="T27" s="111"/>
      <c r="U27" s="385"/>
      <c r="V27" s="385"/>
    </row>
    <row r="28" spans="2:22" x14ac:dyDescent="0.25">
      <c r="B28" s="282">
        <f>'1. Summary for SBA'!$F$8</f>
        <v>0</v>
      </c>
      <c r="C28" s="282">
        <f>'1. Summary for SBA'!$F$7</f>
        <v>0</v>
      </c>
      <c r="D28" s="106"/>
      <c r="E28" s="323"/>
      <c r="F28" s="324"/>
      <c r="G28" s="107"/>
      <c r="H28" s="107"/>
      <c r="I28" s="524"/>
      <c r="J28" s="108"/>
      <c r="K28" s="109"/>
      <c r="L28" s="102" t="str">
        <f t="shared" si="0"/>
        <v/>
      </c>
      <c r="M28" s="110"/>
      <c r="N28" s="109"/>
      <c r="O28" s="102" t="str">
        <f t="shared" si="1"/>
        <v/>
      </c>
      <c r="P28" s="110"/>
      <c r="Q28" s="109"/>
      <c r="R28" s="102" t="str">
        <f t="shared" si="2"/>
        <v/>
      </c>
      <c r="S28" s="110"/>
      <c r="T28" s="111"/>
      <c r="U28" s="385"/>
      <c r="V28" s="385"/>
    </row>
    <row r="29" spans="2:22" x14ac:dyDescent="0.25">
      <c r="B29" s="282">
        <f>'1. Summary for SBA'!$F$8</f>
        <v>0</v>
      </c>
      <c r="C29" s="282">
        <f>'1. Summary for SBA'!$F$7</f>
        <v>0</v>
      </c>
      <c r="D29" s="106"/>
      <c r="E29" s="323"/>
      <c r="F29" s="324"/>
      <c r="G29" s="107"/>
      <c r="H29" s="107"/>
      <c r="I29" s="524"/>
      <c r="J29" s="108"/>
      <c r="K29" s="109"/>
      <c r="L29" s="102" t="str">
        <f t="shared" si="0"/>
        <v/>
      </c>
      <c r="M29" s="110"/>
      <c r="N29" s="109"/>
      <c r="O29" s="102" t="str">
        <f t="shared" si="1"/>
        <v/>
      </c>
      <c r="P29" s="110"/>
      <c r="Q29" s="109"/>
      <c r="R29" s="102" t="str">
        <f t="shared" si="2"/>
        <v/>
      </c>
      <c r="S29" s="110"/>
      <c r="T29" s="111"/>
      <c r="U29" s="385"/>
      <c r="V29" s="385"/>
    </row>
    <row r="30" spans="2:22" x14ac:dyDescent="0.25">
      <c r="B30" s="282">
        <f>'1. Summary for SBA'!$F$8</f>
        <v>0</v>
      </c>
      <c r="C30" s="282">
        <f>'1. Summary for SBA'!$F$7</f>
        <v>0</v>
      </c>
      <c r="D30" s="106"/>
      <c r="E30" s="323"/>
      <c r="F30" s="324"/>
      <c r="G30" s="107"/>
      <c r="H30" s="107"/>
      <c r="I30" s="524"/>
      <c r="J30" s="112"/>
      <c r="K30" s="109"/>
      <c r="L30" s="102" t="str">
        <f t="shared" si="0"/>
        <v/>
      </c>
      <c r="M30" s="110"/>
      <c r="N30" s="109"/>
      <c r="O30" s="102" t="str">
        <f t="shared" si="1"/>
        <v/>
      </c>
      <c r="P30" s="110"/>
      <c r="Q30" s="113"/>
      <c r="R30" s="102" t="str">
        <f t="shared" si="2"/>
        <v/>
      </c>
      <c r="S30" s="110"/>
      <c r="T30" s="111"/>
      <c r="U30" s="385"/>
      <c r="V30" s="385"/>
    </row>
    <row r="31" spans="2:22" x14ac:dyDescent="0.25">
      <c r="B31" s="282">
        <f>'1. Summary for SBA'!$F$8</f>
        <v>0</v>
      </c>
      <c r="C31" s="282">
        <f>'1. Summary for SBA'!$F$7</f>
        <v>0</v>
      </c>
      <c r="D31" s="98"/>
      <c r="E31" s="321"/>
      <c r="F31" s="322"/>
      <c r="G31" s="99"/>
      <c r="H31" s="99"/>
      <c r="I31" s="99"/>
      <c r="J31" s="100"/>
      <c r="K31" s="101"/>
      <c r="L31" s="102" t="str">
        <f t="shared" si="0"/>
        <v/>
      </c>
      <c r="M31" s="103"/>
      <c r="N31" s="101"/>
      <c r="O31" s="102" t="str">
        <f t="shared" si="1"/>
        <v/>
      </c>
      <c r="P31" s="103"/>
      <c r="Q31" s="101"/>
      <c r="R31" s="102" t="str">
        <f t="shared" si="2"/>
        <v/>
      </c>
      <c r="S31" s="103"/>
      <c r="T31" s="104"/>
      <c r="U31" s="385"/>
      <c r="V31" s="385"/>
    </row>
    <row r="32" spans="2:22" x14ac:dyDescent="0.25">
      <c r="B32" s="282">
        <f>'1. Summary for SBA'!$F$8</f>
        <v>0</v>
      </c>
      <c r="C32" s="282">
        <f>'1. Summary for SBA'!$F$7</f>
        <v>0</v>
      </c>
      <c r="D32" s="106"/>
      <c r="E32" s="323"/>
      <c r="F32" s="324"/>
      <c r="G32" s="107"/>
      <c r="H32" s="99"/>
      <c r="I32" s="107"/>
      <c r="J32" s="108"/>
      <c r="K32" s="109"/>
      <c r="L32" s="102" t="str">
        <f t="shared" si="0"/>
        <v/>
      </c>
      <c r="M32" s="110"/>
      <c r="N32" s="109"/>
      <c r="O32" s="102" t="str">
        <f t="shared" si="1"/>
        <v/>
      </c>
      <c r="P32" s="110"/>
      <c r="Q32" s="109"/>
      <c r="R32" s="102" t="str">
        <f t="shared" si="2"/>
        <v/>
      </c>
      <c r="S32" s="110"/>
      <c r="T32" s="111"/>
      <c r="U32" s="385"/>
      <c r="V32" s="385"/>
    </row>
    <row r="33" spans="2:22" x14ac:dyDescent="0.25">
      <c r="B33" s="282">
        <f>'1. Summary for SBA'!$F$8</f>
        <v>0</v>
      </c>
      <c r="C33" s="282">
        <f>'1. Summary for SBA'!$F$7</f>
        <v>0</v>
      </c>
      <c r="D33" s="106"/>
      <c r="E33" s="323"/>
      <c r="F33" s="324"/>
      <c r="G33" s="107"/>
      <c r="H33" s="107"/>
      <c r="I33" s="107"/>
      <c r="J33" s="108"/>
      <c r="K33" s="109"/>
      <c r="L33" s="102" t="str">
        <f t="shared" si="0"/>
        <v/>
      </c>
      <c r="M33" s="110"/>
      <c r="N33" s="109"/>
      <c r="O33" s="102" t="str">
        <f t="shared" si="1"/>
        <v/>
      </c>
      <c r="P33" s="110"/>
      <c r="Q33" s="109"/>
      <c r="R33" s="102" t="str">
        <f t="shared" si="2"/>
        <v/>
      </c>
      <c r="S33" s="110"/>
      <c r="T33" s="111"/>
      <c r="U33" s="385"/>
      <c r="V33" s="385"/>
    </row>
    <row r="34" spans="2:22" x14ac:dyDescent="0.25">
      <c r="B34" s="282">
        <f>'1. Summary for SBA'!$F$8</f>
        <v>0</v>
      </c>
      <c r="C34" s="282">
        <f>'1. Summary for SBA'!$F$7</f>
        <v>0</v>
      </c>
      <c r="D34" s="106"/>
      <c r="E34" s="323"/>
      <c r="F34" s="324"/>
      <c r="G34" s="107"/>
      <c r="H34" s="107"/>
      <c r="I34" s="107"/>
      <c r="J34" s="108"/>
      <c r="K34" s="109"/>
      <c r="L34" s="102" t="str">
        <f t="shared" si="0"/>
        <v/>
      </c>
      <c r="M34" s="110"/>
      <c r="N34" s="109"/>
      <c r="O34" s="102" t="str">
        <f t="shared" si="1"/>
        <v/>
      </c>
      <c r="P34" s="110"/>
      <c r="Q34" s="109"/>
      <c r="R34" s="102" t="str">
        <f t="shared" si="2"/>
        <v/>
      </c>
      <c r="S34" s="110"/>
      <c r="T34" s="111"/>
      <c r="U34" s="385"/>
      <c r="V34" s="385"/>
    </row>
    <row r="35" spans="2:22" x14ac:dyDescent="0.25">
      <c r="B35" s="282">
        <f>'1. Summary for SBA'!$F$8</f>
        <v>0</v>
      </c>
      <c r="C35" s="282">
        <f>'1. Summary for SBA'!$F$7</f>
        <v>0</v>
      </c>
      <c r="D35" s="106"/>
      <c r="E35" s="323"/>
      <c r="F35" s="324"/>
      <c r="G35" s="107"/>
      <c r="H35" s="107"/>
      <c r="I35" s="107"/>
      <c r="J35" s="108"/>
      <c r="K35" s="109"/>
      <c r="L35" s="102" t="str">
        <f t="shared" si="0"/>
        <v/>
      </c>
      <c r="M35" s="110"/>
      <c r="N35" s="109"/>
      <c r="O35" s="102" t="str">
        <f t="shared" si="1"/>
        <v/>
      </c>
      <c r="P35" s="110"/>
      <c r="Q35" s="109"/>
      <c r="R35" s="102" t="str">
        <f t="shared" si="2"/>
        <v/>
      </c>
      <c r="S35" s="110"/>
      <c r="T35" s="111"/>
      <c r="U35" s="385"/>
      <c r="V35" s="385"/>
    </row>
    <row r="36" spans="2:22" x14ac:dyDescent="0.25">
      <c r="B36" s="282">
        <f>'1. Summary for SBA'!$F$8</f>
        <v>0</v>
      </c>
      <c r="C36" s="282">
        <f>'1. Summary for SBA'!$F$7</f>
        <v>0</v>
      </c>
      <c r="D36" s="106"/>
      <c r="E36" s="323"/>
      <c r="F36" s="324"/>
      <c r="G36" s="107"/>
      <c r="H36" s="107"/>
      <c r="I36" s="107"/>
      <c r="J36" s="108"/>
      <c r="K36" s="109"/>
      <c r="L36" s="102" t="str">
        <f t="shared" si="0"/>
        <v/>
      </c>
      <c r="M36" s="110"/>
      <c r="N36" s="109"/>
      <c r="O36" s="102" t="str">
        <f t="shared" si="1"/>
        <v/>
      </c>
      <c r="P36" s="110"/>
      <c r="Q36" s="109"/>
      <c r="R36" s="102" t="str">
        <f t="shared" si="2"/>
        <v/>
      </c>
      <c r="S36" s="110"/>
      <c r="T36" s="111"/>
      <c r="U36" s="385"/>
      <c r="V36" s="385"/>
    </row>
    <row r="37" spans="2:22" x14ac:dyDescent="0.25">
      <c r="B37" s="282">
        <f>'1. Summary for SBA'!$F$8</f>
        <v>0</v>
      </c>
      <c r="C37" s="282">
        <f>'1. Summary for SBA'!$F$7</f>
        <v>0</v>
      </c>
      <c r="D37" s="106"/>
      <c r="E37" s="323"/>
      <c r="F37" s="324"/>
      <c r="G37" s="107"/>
      <c r="H37" s="107"/>
      <c r="I37" s="107"/>
      <c r="J37" s="108"/>
      <c r="K37" s="109"/>
      <c r="L37" s="102" t="str">
        <f t="shared" si="0"/>
        <v/>
      </c>
      <c r="M37" s="110"/>
      <c r="N37" s="109"/>
      <c r="O37" s="102" t="str">
        <f t="shared" si="1"/>
        <v/>
      </c>
      <c r="P37" s="110"/>
      <c r="Q37" s="109"/>
      <c r="R37" s="102" t="str">
        <f t="shared" si="2"/>
        <v/>
      </c>
      <c r="S37" s="110"/>
      <c r="T37" s="111"/>
      <c r="U37" s="385"/>
      <c r="V37" s="385"/>
    </row>
    <row r="38" spans="2:22" x14ac:dyDescent="0.25">
      <c r="B38" s="282">
        <f>'1. Summary for SBA'!$F$8</f>
        <v>0</v>
      </c>
      <c r="C38" s="282">
        <f>'1. Summary for SBA'!$F$7</f>
        <v>0</v>
      </c>
      <c r="D38" s="106"/>
      <c r="E38" s="323"/>
      <c r="F38" s="324"/>
      <c r="G38" s="107"/>
      <c r="H38" s="107"/>
      <c r="I38" s="107"/>
      <c r="J38" s="108"/>
      <c r="K38" s="109"/>
      <c r="L38" s="102" t="str">
        <f t="shared" si="0"/>
        <v/>
      </c>
      <c r="M38" s="110"/>
      <c r="N38" s="109"/>
      <c r="O38" s="102" t="str">
        <f t="shared" si="1"/>
        <v/>
      </c>
      <c r="P38" s="110"/>
      <c r="Q38" s="109"/>
      <c r="R38" s="102" t="str">
        <f t="shared" si="2"/>
        <v/>
      </c>
      <c r="S38" s="110"/>
      <c r="T38" s="111"/>
      <c r="U38" s="385"/>
      <c r="V38" s="385"/>
    </row>
    <row r="39" spans="2:22" x14ac:dyDescent="0.25">
      <c r="B39" s="282">
        <f>'1. Summary for SBA'!$F$8</f>
        <v>0</v>
      </c>
      <c r="C39" s="282">
        <f>'1. Summary for SBA'!$F$7</f>
        <v>0</v>
      </c>
      <c r="D39" s="106"/>
      <c r="E39" s="323"/>
      <c r="F39" s="324"/>
      <c r="G39" s="107"/>
      <c r="H39" s="107"/>
      <c r="I39" s="107"/>
      <c r="J39" s="108"/>
      <c r="K39" s="109"/>
      <c r="L39" s="102" t="str">
        <f t="shared" si="0"/>
        <v/>
      </c>
      <c r="M39" s="110"/>
      <c r="N39" s="109"/>
      <c r="O39" s="102" t="str">
        <f t="shared" si="1"/>
        <v/>
      </c>
      <c r="P39" s="110"/>
      <c r="Q39" s="109"/>
      <c r="R39" s="102" t="str">
        <f t="shared" si="2"/>
        <v/>
      </c>
      <c r="S39" s="110"/>
      <c r="T39" s="111"/>
      <c r="U39" s="385"/>
      <c r="V39" s="385"/>
    </row>
    <row r="40" spans="2:22" x14ac:dyDescent="0.25">
      <c r="B40" s="282">
        <f>'1. Summary for SBA'!$F$8</f>
        <v>0</v>
      </c>
      <c r="C40" s="282">
        <f>'1. Summary for SBA'!$F$7</f>
        <v>0</v>
      </c>
      <c r="D40" s="106"/>
      <c r="E40" s="323"/>
      <c r="F40" s="324"/>
      <c r="G40" s="107"/>
      <c r="H40" s="107"/>
      <c r="I40" s="107"/>
      <c r="J40" s="108"/>
      <c r="K40" s="109"/>
      <c r="L40" s="102" t="str">
        <f t="shared" si="0"/>
        <v/>
      </c>
      <c r="M40" s="110"/>
      <c r="N40" s="109"/>
      <c r="O40" s="102" t="str">
        <f t="shared" si="1"/>
        <v/>
      </c>
      <c r="P40" s="110"/>
      <c r="Q40" s="109"/>
      <c r="R40" s="102" t="str">
        <f t="shared" si="2"/>
        <v/>
      </c>
      <c r="S40" s="110"/>
      <c r="T40" s="111"/>
      <c r="U40" s="385"/>
      <c r="V40" s="385"/>
    </row>
    <row r="41" spans="2:22" x14ac:dyDescent="0.25">
      <c r="B41" s="282">
        <f>'1. Summary for SBA'!$F$8</f>
        <v>0</v>
      </c>
      <c r="C41" s="282">
        <f>'1. Summary for SBA'!$F$7</f>
        <v>0</v>
      </c>
      <c r="D41" s="106"/>
      <c r="E41" s="323"/>
      <c r="F41" s="324"/>
      <c r="G41" s="107"/>
      <c r="H41" s="107"/>
      <c r="I41" s="524"/>
      <c r="J41" s="108"/>
      <c r="K41" s="109"/>
      <c r="L41" s="102" t="str">
        <f t="shared" si="0"/>
        <v/>
      </c>
      <c r="M41" s="110"/>
      <c r="N41" s="109"/>
      <c r="O41" s="102" t="str">
        <f t="shared" si="1"/>
        <v/>
      </c>
      <c r="P41" s="110"/>
      <c r="Q41" s="109"/>
      <c r="R41" s="102" t="str">
        <f t="shared" si="2"/>
        <v/>
      </c>
      <c r="S41" s="110"/>
      <c r="T41" s="111"/>
      <c r="U41" s="385"/>
      <c r="V41" s="385"/>
    </row>
    <row r="42" spans="2:22" x14ac:dyDescent="0.25">
      <c r="B42" s="282">
        <f>'1. Summary for SBA'!$F$8</f>
        <v>0</v>
      </c>
      <c r="C42" s="282">
        <f>'1. Summary for SBA'!$F$7</f>
        <v>0</v>
      </c>
      <c r="D42" s="106"/>
      <c r="E42" s="323"/>
      <c r="F42" s="324"/>
      <c r="G42" s="107"/>
      <c r="H42" s="107"/>
      <c r="I42" s="524"/>
      <c r="J42" s="108"/>
      <c r="K42" s="109"/>
      <c r="L42" s="102" t="str">
        <f t="shared" si="0"/>
        <v/>
      </c>
      <c r="M42" s="110"/>
      <c r="N42" s="109"/>
      <c r="O42" s="102" t="str">
        <f t="shared" si="1"/>
        <v/>
      </c>
      <c r="P42" s="110"/>
      <c r="Q42" s="109"/>
      <c r="R42" s="102" t="str">
        <f t="shared" si="2"/>
        <v/>
      </c>
      <c r="S42" s="110"/>
      <c r="T42" s="111"/>
      <c r="U42" s="385"/>
      <c r="V42" s="385"/>
    </row>
    <row r="43" spans="2:22" x14ac:dyDescent="0.25">
      <c r="B43" s="282">
        <f>'1. Summary for SBA'!$F$8</f>
        <v>0</v>
      </c>
      <c r="C43" s="282">
        <f>'1. Summary for SBA'!$F$7</f>
        <v>0</v>
      </c>
      <c r="D43" s="106"/>
      <c r="E43" s="323"/>
      <c r="F43" s="324"/>
      <c r="G43" s="107"/>
      <c r="H43" s="107"/>
      <c r="I43" s="524"/>
      <c r="J43" s="112"/>
      <c r="K43" s="109"/>
      <c r="L43" s="102" t="str">
        <f t="shared" si="0"/>
        <v/>
      </c>
      <c r="M43" s="110"/>
      <c r="N43" s="109"/>
      <c r="O43" s="102" t="str">
        <f t="shared" si="1"/>
        <v/>
      </c>
      <c r="P43" s="110"/>
      <c r="Q43" s="113"/>
      <c r="R43" s="102" t="str">
        <f t="shared" si="2"/>
        <v/>
      </c>
      <c r="S43" s="110"/>
      <c r="T43" s="111"/>
      <c r="U43" s="385"/>
      <c r="V43" s="385"/>
    </row>
    <row r="44" spans="2:22" x14ac:dyDescent="0.25">
      <c r="B44" s="282">
        <f>'1. Summary for SBA'!$F$8</f>
        <v>0</v>
      </c>
      <c r="C44" s="282">
        <f>'1. Summary for SBA'!$F$7</f>
        <v>0</v>
      </c>
      <c r="D44" s="98"/>
      <c r="E44" s="321"/>
      <c r="F44" s="322"/>
      <c r="G44" s="99"/>
      <c r="H44" s="99"/>
      <c r="I44" s="99"/>
      <c r="J44" s="100"/>
      <c r="K44" s="101"/>
      <c r="L44" s="102" t="str">
        <f t="shared" si="0"/>
        <v/>
      </c>
      <c r="M44" s="103"/>
      <c r="N44" s="101"/>
      <c r="O44" s="102" t="str">
        <f t="shared" si="1"/>
        <v/>
      </c>
      <c r="P44" s="103"/>
      <c r="Q44" s="101"/>
      <c r="R44" s="102" t="str">
        <f t="shared" si="2"/>
        <v/>
      </c>
      <c r="S44" s="103"/>
      <c r="T44" s="104"/>
      <c r="U44" s="385"/>
      <c r="V44" s="385"/>
    </row>
    <row r="45" spans="2:22" x14ac:dyDescent="0.25">
      <c r="B45" s="282">
        <f>'1. Summary for SBA'!$F$8</f>
        <v>0</v>
      </c>
      <c r="C45" s="282">
        <f>'1. Summary for SBA'!$F$7</f>
        <v>0</v>
      </c>
      <c r="D45" s="106"/>
      <c r="E45" s="323"/>
      <c r="F45" s="324"/>
      <c r="G45" s="107"/>
      <c r="H45" s="99"/>
      <c r="I45" s="107"/>
      <c r="J45" s="108"/>
      <c r="K45" s="109"/>
      <c r="L45" s="102" t="str">
        <f t="shared" si="0"/>
        <v/>
      </c>
      <c r="M45" s="110"/>
      <c r="N45" s="109"/>
      <c r="O45" s="102" t="str">
        <f t="shared" si="1"/>
        <v/>
      </c>
      <c r="P45" s="110"/>
      <c r="Q45" s="109"/>
      <c r="R45" s="102" t="str">
        <f t="shared" si="2"/>
        <v/>
      </c>
      <c r="S45" s="110"/>
      <c r="T45" s="111"/>
      <c r="U45" s="385"/>
      <c r="V45" s="385"/>
    </row>
    <row r="46" spans="2:22" x14ac:dyDescent="0.25">
      <c r="B46" s="282">
        <f>'1. Summary for SBA'!$F$8</f>
        <v>0</v>
      </c>
      <c r="C46" s="282">
        <f>'1. Summary for SBA'!$F$7</f>
        <v>0</v>
      </c>
      <c r="D46" s="106"/>
      <c r="E46" s="323"/>
      <c r="F46" s="324"/>
      <c r="G46" s="107"/>
      <c r="H46" s="107"/>
      <c r="I46" s="107"/>
      <c r="J46" s="108"/>
      <c r="K46" s="109"/>
      <c r="L46" s="102" t="str">
        <f t="shared" si="0"/>
        <v/>
      </c>
      <c r="M46" s="110"/>
      <c r="N46" s="109"/>
      <c r="O46" s="102" t="str">
        <f t="shared" si="1"/>
        <v/>
      </c>
      <c r="P46" s="110"/>
      <c r="Q46" s="109"/>
      <c r="R46" s="102" t="str">
        <f t="shared" si="2"/>
        <v/>
      </c>
      <c r="S46" s="110"/>
      <c r="T46" s="111"/>
      <c r="U46" s="385"/>
      <c r="V46" s="385"/>
    </row>
    <row r="47" spans="2:22" x14ac:dyDescent="0.25">
      <c r="B47" s="282">
        <f>'1. Summary for SBA'!$F$8</f>
        <v>0</v>
      </c>
      <c r="C47" s="282">
        <f>'1. Summary for SBA'!$F$7</f>
        <v>0</v>
      </c>
      <c r="D47" s="106"/>
      <c r="E47" s="323"/>
      <c r="F47" s="324"/>
      <c r="G47" s="107"/>
      <c r="H47" s="107"/>
      <c r="I47" s="107"/>
      <c r="J47" s="108"/>
      <c r="K47" s="109"/>
      <c r="L47" s="102" t="str">
        <f t="shared" si="0"/>
        <v/>
      </c>
      <c r="M47" s="110"/>
      <c r="N47" s="109"/>
      <c r="O47" s="102" t="str">
        <f t="shared" si="1"/>
        <v/>
      </c>
      <c r="P47" s="110"/>
      <c r="Q47" s="109"/>
      <c r="R47" s="102" t="str">
        <f t="shared" si="2"/>
        <v/>
      </c>
      <c r="S47" s="110"/>
      <c r="T47" s="111"/>
      <c r="U47" s="385"/>
      <c r="V47" s="385"/>
    </row>
    <row r="48" spans="2:22" x14ac:dyDescent="0.25">
      <c r="B48" s="282">
        <f>'1. Summary for SBA'!$F$8</f>
        <v>0</v>
      </c>
      <c r="C48" s="282">
        <f>'1. Summary for SBA'!$F$7</f>
        <v>0</v>
      </c>
      <c r="D48" s="106"/>
      <c r="E48" s="323"/>
      <c r="F48" s="324"/>
      <c r="G48" s="107"/>
      <c r="H48" s="107"/>
      <c r="I48" s="107"/>
      <c r="J48" s="108"/>
      <c r="K48" s="109"/>
      <c r="L48" s="102" t="str">
        <f t="shared" si="0"/>
        <v/>
      </c>
      <c r="M48" s="110"/>
      <c r="N48" s="109"/>
      <c r="O48" s="102" t="str">
        <f t="shared" si="1"/>
        <v/>
      </c>
      <c r="P48" s="110"/>
      <c r="Q48" s="109"/>
      <c r="R48" s="102" t="str">
        <f t="shared" si="2"/>
        <v/>
      </c>
      <c r="S48" s="110"/>
      <c r="T48" s="111"/>
      <c r="U48" s="385"/>
      <c r="V48" s="385"/>
    </row>
    <row r="49" spans="2:22" x14ac:dyDescent="0.25">
      <c r="B49" s="282">
        <f>'1. Summary for SBA'!$F$8</f>
        <v>0</v>
      </c>
      <c r="C49" s="282">
        <f>'1. Summary for SBA'!$F$7</f>
        <v>0</v>
      </c>
      <c r="D49" s="106"/>
      <c r="E49" s="323"/>
      <c r="F49" s="324"/>
      <c r="G49" s="107"/>
      <c r="H49" s="107"/>
      <c r="I49" s="107"/>
      <c r="J49" s="108"/>
      <c r="K49" s="109"/>
      <c r="L49" s="102" t="str">
        <f t="shared" si="0"/>
        <v/>
      </c>
      <c r="M49" s="110"/>
      <c r="N49" s="109"/>
      <c r="O49" s="102" t="str">
        <f t="shared" si="1"/>
        <v/>
      </c>
      <c r="P49" s="110"/>
      <c r="Q49" s="109"/>
      <c r="R49" s="102" t="str">
        <f t="shared" si="2"/>
        <v/>
      </c>
      <c r="S49" s="110"/>
      <c r="T49" s="111"/>
      <c r="U49" s="385"/>
      <c r="V49" s="385"/>
    </row>
    <row r="50" spans="2:22" x14ac:dyDescent="0.25">
      <c r="B50" s="282">
        <f>'1. Summary for SBA'!$F$8</f>
        <v>0</v>
      </c>
      <c r="C50" s="282">
        <f>'1. Summary for SBA'!$F$7</f>
        <v>0</v>
      </c>
      <c r="D50" s="106"/>
      <c r="E50" s="323"/>
      <c r="F50" s="324"/>
      <c r="G50" s="107"/>
      <c r="H50" s="107"/>
      <c r="I50" s="107"/>
      <c r="J50" s="108"/>
      <c r="K50" s="109"/>
      <c r="L50" s="102" t="str">
        <f t="shared" si="0"/>
        <v/>
      </c>
      <c r="M50" s="110"/>
      <c r="N50" s="109"/>
      <c r="O50" s="102" t="str">
        <f t="shared" si="1"/>
        <v/>
      </c>
      <c r="P50" s="110"/>
      <c r="Q50" s="109"/>
      <c r="R50" s="102" t="str">
        <f t="shared" si="2"/>
        <v/>
      </c>
      <c r="S50" s="110"/>
      <c r="T50" s="111"/>
      <c r="U50" s="385"/>
      <c r="V50" s="385"/>
    </row>
    <row r="51" spans="2:22" x14ac:dyDescent="0.25">
      <c r="B51" s="282">
        <f>'1. Summary for SBA'!$F$8</f>
        <v>0</v>
      </c>
      <c r="C51" s="282">
        <f>'1. Summary for SBA'!$F$7</f>
        <v>0</v>
      </c>
      <c r="D51" s="106"/>
      <c r="E51" s="323"/>
      <c r="F51" s="324"/>
      <c r="G51" s="107"/>
      <c r="H51" s="107"/>
      <c r="I51" s="107"/>
      <c r="J51" s="108"/>
      <c r="K51" s="109"/>
      <c r="L51" s="102" t="str">
        <f t="shared" si="0"/>
        <v/>
      </c>
      <c r="M51" s="110"/>
      <c r="N51" s="109"/>
      <c r="O51" s="102" t="str">
        <f t="shared" si="1"/>
        <v/>
      </c>
      <c r="P51" s="110"/>
      <c r="Q51" s="109"/>
      <c r="R51" s="102" t="str">
        <f t="shared" si="2"/>
        <v/>
      </c>
      <c r="S51" s="110"/>
      <c r="T51" s="111"/>
      <c r="U51" s="385"/>
      <c r="V51" s="385"/>
    </row>
    <row r="52" spans="2:22" x14ac:dyDescent="0.25">
      <c r="B52" s="282">
        <f>'1. Summary for SBA'!$F$8</f>
        <v>0</v>
      </c>
      <c r="C52" s="282">
        <f>'1. Summary for SBA'!$F$7</f>
        <v>0</v>
      </c>
      <c r="D52" s="106"/>
      <c r="E52" s="323"/>
      <c r="F52" s="324"/>
      <c r="G52" s="107"/>
      <c r="H52" s="107"/>
      <c r="I52" s="107"/>
      <c r="J52" s="108"/>
      <c r="K52" s="109"/>
      <c r="L52" s="102" t="str">
        <f t="shared" si="0"/>
        <v/>
      </c>
      <c r="M52" s="110"/>
      <c r="N52" s="109"/>
      <c r="O52" s="102" t="str">
        <f t="shared" si="1"/>
        <v/>
      </c>
      <c r="P52" s="110"/>
      <c r="Q52" s="109"/>
      <c r="R52" s="102" t="str">
        <f t="shared" si="2"/>
        <v/>
      </c>
      <c r="S52" s="110"/>
      <c r="T52" s="111"/>
      <c r="U52" s="385"/>
      <c r="V52" s="385"/>
    </row>
    <row r="53" spans="2:22" x14ac:dyDescent="0.25">
      <c r="B53" s="282">
        <f>'1. Summary for SBA'!$F$8</f>
        <v>0</v>
      </c>
      <c r="C53" s="282">
        <f>'1. Summary for SBA'!$F$7</f>
        <v>0</v>
      </c>
      <c r="D53" s="106"/>
      <c r="E53" s="323"/>
      <c r="F53" s="324"/>
      <c r="G53" s="107"/>
      <c r="H53" s="107"/>
      <c r="I53" s="107"/>
      <c r="J53" s="108"/>
      <c r="K53" s="109"/>
      <c r="L53" s="102" t="str">
        <f t="shared" si="0"/>
        <v/>
      </c>
      <c r="M53" s="110"/>
      <c r="N53" s="109"/>
      <c r="O53" s="102" t="str">
        <f t="shared" si="1"/>
        <v/>
      </c>
      <c r="P53" s="110"/>
      <c r="Q53" s="109"/>
      <c r="R53" s="102" t="str">
        <f t="shared" si="2"/>
        <v/>
      </c>
      <c r="S53" s="110"/>
      <c r="T53" s="111"/>
      <c r="U53" s="385"/>
      <c r="V53" s="385"/>
    </row>
    <row r="54" spans="2:22" x14ac:dyDescent="0.25">
      <c r="B54" s="282">
        <f>'1. Summary for SBA'!$F$8</f>
        <v>0</v>
      </c>
      <c r="C54" s="282">
        <f>'1. Summary for SBA'!$F$7</f>
        <v>0</v>
      </c>
      <c r="D54" s="106"/>
      <c r="E54" s="323"/>
      <c r="F54" s="324"/>
      <c r="G54" s="107"/>
      <c r="H54" s="107"/>
      <c r="I54" s="524"/>
      <c r="J54" s="108"/>
      <c r="K54" s="109"/>
      <c r="L54" s="102" t="str">
        <f t="shared" si="0"/>
        <v/>
      </c>
      <c r="M54" s="110"/>
      <c r="N54" s="109"/>
      <c r="O54" s="102" t="str">
        <f t="shared" si="1"/>
        <v/>
      </c>
      <c r="P54" s="110"/>
      <c r="Q54" s="109"/>
      <c r="R54" s="102" t="str">
        <f t="shared" si="2"/>
        <v/>
      </c>
      <c r="S54" s="110"/>
      <c r="T54" s="111"/>
      <c r="U54" s="385"/>
      <c r="V54" s="385"/>
    </row>
    <row r="55" spans="2:22" x14ac:dyDescent="0.25">
      <c r="B55" s="282">
        <f>'1. Summary for SBA'!$F$8</f>
        <v>0</v>
      </c>
      <c r="C55" s="282">
        <f>'1. Summary for SBA'!$F$7</f>
        <v>0</v>
      </c>
      <c r="D55" s="106"/>
      <c r="E55" s="323"/>
      <c r="F55" s="324"/>
      <c r="G55" s="107"/>
      <c r="H55" s="107"/>
      <c r="I55" s="524"/>
      <c r="J55" s="108"/>
      <c r="K55" s="109"/>
      <c r="L55" s="102" t="str">
        <f t="shared" si="0"/>
        <v/>
      </c>
      <c r="M55" s="110"/>
      <c r="N55" s="109"/>
      <c r="O55" s="102" t="str">
        <f t="shared" si="1"/>
        <v/>
      </c>
      <c r="P55" s="110"/>
      <c r="Q55" s="109"/>
      <c r="R55" s="102" t="str">
        <f t="shared" si="2"/>
        <v/>
      </c>
      <c r="S55" s="110"/>
      <c r="T55" s="111"/>
      <c r="U55" s="385"/>
      <c r="V55" s="385"/>
    </row>
    <row r="56" spans="2:22" x14ac:dyDescent="0.25">
      <c r="B56" s="282">
        <f>'1. Summary for SBA'!$F$8</f>
        <v>0</v>
      </c>
      <c r="C56" s="282">
        <f>'1. Summary for SBA'!$F$7</f>
        <v>0</v>
      </c>
      <c r="D56" s="106"/>
      <c r="E56" s="323"/>
      <c r="F56" s="324"/>
      <c r="G56" s="107"/>
      <c r="H56" s="107"/>
      <c r="I56" s="524"/>
      <c r="J56" s="112"/>
      <c r="K56" s="109"/>
      <c r="L56" s="102" t="str">
        <f t="shared" si="0"/>
        <v/>
      </c>
      <c r="M56" s="110"/>
      <c r="N56" s="109"/>
      <c r="O56" s="102" t="str">
        <f t="shared" si="1"/>
        <v/>
      </c>
      <c r="P56" s="110"/>
      <c r="Q56" s="113"/>
      <c r="R56" s="102" t="str">
        <f t="shared" si="2"/>
        <v/>
      </c>
      <c r="S56" s="110"/>
      <c r="T56" s="111"/>
      <c r="U56" s="385"/>
      <c r="V56" s="385"/>
    </row>
    <row r="57" spans="2:22" x14ac:dyDescent="0.25">
      <c r="B57" s="282">
        <f>'1. Summary for SBA'!$F$8</f>
        <v>0</v>
      </c>
      <c r="C57" s="282">
        <f>'1. Summary for SBA'!$F$7</f>
        <v>0</v>
      </c>
      <c r="D57" s="98"/>
      <c r="E57" s="321"/>
      <c r="F57" s="322"/>
      <c r="G57" s="99"/>
      <c r="H57" s="99"/>
      <c r="I57" s="99"/>
      <c r="J57" s="100"/>
      <c r="K57" s="101"/>
      <c r="L57" s="102" t="str">
        <f t="shared" si="0"/>
        <v/>
      </c>
      <c r="M57" s="103"/>
      <c r="N57" s="101"/>
      <c r="O57" s="102" t="str">
        <f t="shared" si="1"/>
        <v/>
      </c>
      <c r="P57" s="103"/>
      <c r="Q57" s="101"/>
      <c r="R57" s="102" t="str">
        <f t="shared" si="2"/>
        <v/>
      </c>
      <c r="S57" s="103"/>
      <c r="T57" s="104"/>
      <c r="U57" s="385"/>
      <c r="V57" s="385"/>
    </row>
    <row r="58" spans="2:22" x14ac:dyDescent="0.25">
      <c r="B58" s="282">
        <f>'1. Summary for SBA'!$F$8</f>
        <v>0</v>
      </c>
      <c r="C58" s="282">
        <f>'1. Summary for SBA'!$F$7</f>
        <v>0</v>
      </c>
      <c r="D58" s="106"/>
      <c r="E58" s="323"/>
      <c r="F58" s="324"/>
      <c r="G58" s="107"/>
      <c r="H58" s="99"/>
      <c r="I58" s="107"/>
      <c r="J58" s="108"/>
      <c r="K58" s="109"/>
      <c r="L58" s="102" t="str">
        <f t="shared" si="0"/>
        <v/>
      </c>
      <c r="M58" s="110"/>
      <c r="N58" s="109"/>
      <c r="O58" s="102" t="str">
        <f t="shared" si="1"/>
        <v/>
      </c>
      <c r="P58" s="110"/>
      <c r="Q58" s="109"/>
      <c r="R58" s="102" t="str">
        <f t="shared" si="2"/>
        <v/>
      </c>
      <c r="S58" s="110"/>
      <c r="T58" s="111"/>
      <c r="U58" s="385"/>
      <c r="V58" s="385"/>
    </row>
    <row r="59" spans="2:22" x14ac:dyDescent="0.25">
      <c r="B59" s="282">
        <f>'1. Summary for SBA'!$F$8</f>
        <v>0</v>
      </c>
      <c r="C59" s="282">
        <f>'1. Summary for SBA'!$F$7</f>
        <v>0</v>
      </c>
      <c r="D59" s="106"/>
      <c r="E59" s="323"/>
      <c r="F59" s="324"/>
      <c r="G59" s="107"/>
      <c r="H59" s="107"/>
      <c r="I59" s="107"/>
      <c r="J59" s="108"/>
      <c r="K59" s="109"/>
      <c r="L59" s="102" t="str">
        <f t="shared" si="0"/>
        <v/>
      </c>
      <c r="M59" s="110"/>
      <c r="N59" s="109"/>
      <c r="O59" s="102" t="str">
        <f t="shared" si="1"/>
        <v/>
      </c>
      <c r="P59" s="110"/>
      <c r="Q59" s="109"/>
      <c r="R59" s="102" t="str">
        <f t="shared" si="2"/>
        <v/>
      </c>
      <c r="S59" s="110"/>
      <c r="T59" s="111"/>
      <c r="U59" s="385"/>
      <c r="V59" s="385"/>
    </row>
    <row r="60" spans="2:22" x14ac:dyDescent="0.25">
      <c r="B60" s="282">
        <f>'1. Summary for SBA'!$F$8</f>
        <v>0</v>
      </c>
      <c r="C60" s="282">
        <f>'1. Summary for SBA'!$F$7</f>
        <v>0</v>
      </c>
      <c r="D60" s="106"/>
      <c r="E60" s="323"/>
      <c r="F60" s="324"/>
      <c r="G60" s="107"/>
      <c r="H60" s="107"/>
      <c r="I60" s="107"/>
      <c r="J60" s="108"/>
      <c r="K60" s="109"/>
      <c r="L60" s="102" t="str">
        <f t="shared" si="0"/>
        <v/>
      </c>
      <c r="M60" s="110"/>
      <c r="N60" s="109"/>
      <c r="O60" s="102" t="str">
        <f t="shared" si="1"/>
        <v/>
      </c>
      <c r="P60" s="110"/>
      <c r="Q60" s="109"/>
      <c r="R60" s="102" t="str">
        <f t="shared" si="2"/>
        <v/>
      </c>
      <c r="S60" s="110"/>
      <c r="T60" s="111"/>
      <c r="U60" s="385"/>
      <c r="V60" s="385"/>
    </row>
    <row r="61" spans="2:22" x14ac:dyDescent="0.25">
      <c r="B61" s="282">
        <f>'1. Summary for SBA'!$F$8</f>
        <v>0</v>
      </c>
      <c r="C61" s="282">
        <f>'1. Summary for SBA'!$F$7</f>
        <v>0</v>
      </c>
      <c r="D61" s="106"/>
      <c r="E61" s="323"/>
      <c r="F61" s="324"/>
      <c r="G61" s="107"/>
      <c r="H61" s="107"/>
      <c r="I61" s="107"/>
      <c r="J61" s="108"/>
      <c r="K61" s="109"/>
      <c r="L61" s="102" t="str">
        <f t="shared" si="0"/>
        <v/>
      </c>
      <c r="M61" s="110"/>
      <c r="N61" s="109"/>
      <c r="O61" s="102" t="str">
        <f t="shared" si="1"/>
        <v/>
      </c>
      <c r="P61" s="110"/>
      <c r="Q61" s="109"/>
      <c r="R61" s="102" t="str">
        <f t="shared" si="2"/>
        <v/>
      </c>
      <c r="S61" s="110"/>
      <c r="T61" s="111"/>
      <c r="U61" s="385"/>
      <c r="V61" s="385"/>
    </row>
    <row r="62" spans="2:22" x14ac:dyDescent="0.25">
      <c r="B62" s="282">
        <f>'1. Summary for SBA'!$F$8</f>
        <v>0</v>
      </c>
      <c r="C62" s="282">
        <f>'1. Summary for SBA'!$F$7</f>
        <v>0</v>
      </c>
      <c r="D62" s="106"/>
      <c r="E62" s="323"/>
      <c r="F62" s="324"/>
      <c r="G62" s="107"/>
      <c r="H62" s="107"/>
      <c r="I62" s="107"/>
      <c r="J62" s="108"/>
      <c r="K62" s="109"/>
      <c r="L62" s="102" t="str">
        <f t="shared" si="0"/>
        <v/>
      </c>
      <c r="M62" s="110"/>
      <c r="N62" s="109"/>
      <c r="O62" s="102" t="str">
        <f t="shared" si="1"/>
        <v/>
      </c>
      <c r="P62" s="110"/>
      <c r="Q62" s="109"/>
      <c r="R62" s="102" t="str">
        <f t="shared" si="2"/>
        <v/>
      </c>
      <c r="S62" s="110"/>
      <c r="T62" s="111"/>
      <c r="U62" s="385"/>
      <c r="V62" s="385"/>
    </row>
    <row r="63" spans="2:22" x14ac:dyDescent="0.25">
      <c r="B63" s="282">
        <f>'1. Summary for SBA'!$F$8</f>
        <v>0</v>
      </c>
      <c r="C63" s="282">
        <f>'1. Summary for SBA'!$F$7</f>
        <v>0</v>
      </c>
      <c r="D63" s="106"/>
      <c r="E63" s="323"/>
      <c r="F63" s="324"/>
      <c r="G63" s="107"/>
      <c r="H63" s="107"/>
      <c r="I63" s="107"/>
      <c r="J63" s="108"/>
      <c r="K63" s="109"/>
      <c r="L63" s="102" t="str">
        <f t="shared" si="0"/>
        <v/>
      </c>
      <c r="M63" s="110"/>
      <c r="N63" s="109"/>
      <c r="O63" s="102" t="str">
        <f t="shared" si="1"/>
        <v/>
      </c>
      <c r="P63" s="110"/>
      <c r="Q63" s="109"/>
      <c r="R63" s="102" t="str">
        <f t="shared" si="2"/>
        <v/>
      </c>
      <c r="S63" s="110"/>
      <c r="T63" s="111"/>
      <c r="U63" s="385"/>
      <c r="V63" s="385"/>
    </row>
    <row r="64" spans="2:22" x14ac:dyDescent="0.25">
      <c r="B64" s="282">
        <f>'1. Summary for SBA'!$F$8</f>
        <v>0</v>
      </c>
      <c r="C64" s="282">
        <f>'1. Summary for SBA'!$F$7</f>
        <v>0</v>
      </c>
      <c r="D64" s="106"/>
      <c r="E64" s="323"/>
      <c r="F64" s="324"/>
      <c r="G64" s="107"/>
      <c r="H64" s="107"/>
      <c r="I64" s="107"/>
      <c r="J64" s="108"/>
      <c r="K64" s="109"/>
      <c r="L64" s="102" t="str">
        <f t="shared" si="0"/>
        <v/>
      </c>
      <c r="M64" s="110"/>
      <c r="N64" s="109"/>
      <c r="O64" s="102" t="str">
        <f t="shared" si="1"/>
        <v/>
      </c>
      <c r="P64" s="110"/>
      <c r="Q64" s="109"/>
      <c r="R64" s="102" t="str">
        <f t="shared" si="2"/>
        <v/>
      </c>
      <c r="S64" s="110"/>
      <c r="T64" s="111"/>
      <c r="U64" s="385"/>
      <c r="V64" s="385"/>
    </row>
    <row r="65" spans="2:22" x14ac:dyDescent="0.25">
      <c r="B65" s="282">
        <f>'1. Summary for SBA'!$F$8</f>
        <v>0</v>
      </c>
      <c r="C65" s="282">
        <f>'1. Summary for SBA'!$F$7</f>
        <v>0</v>
      </c>
      <c r="D65" s="106"/>
      <c r="E65" s="323"/>
      <c r="F65" s="324"/>
      <c r="G65" s="107"/>
      <c r="H65" s="107"/>
      <c r="I65" s="107"/>
      <c r="J65" s="108"/>
      <c r="K65" s="109"/>
      <c r="L65" s="102" t="str">
        <f t="shared" si="0"/>
        <v/>
      </c>
      <c r="M65" s="110"/>
      <c r="N65" s="109"/>
      <c r="O65" s="102" t="str">
        <f t="shared" si="1"/>
        <v/>
      </c>
      <c r="P65" s="110"/>
      <c r="Q65" s="109"/>
      <c r="R65" s="102" t="str">
        <f t="shared" si="2"/>
        <v/>
      </c>
      <c r="S65" s="110"/>
      <c r="T65" s="111"/>
      <c r="U65" s="385"/>
      <c r="V65" s="385"/>
    </row>
    <row r="66" spans="2:22" x14ac:dyDescent="0.25">
      <c r="B66" s="282">
        <f>'1. Summary for SBA'!$F$8</f>
        <v>0</v>
      </c>
      <c r="C66" s="282">
        <f>'1. Summary for SBA'!$F$7</f>
        <v>0</v>
      </c>
      <c r="D66" s="106"/>
      <c r="E66" s="323"/>
      <c r="F66" s="324"/>
      <c r="G66" s="107"/>
      <c r="H66" s="107"/>
      <c r="I66" s="107"/>
      <c r="J66" s="108"/>
      <c r="K66" s="109"/>
      <c r="L66" s="102" t="str">
        <f t="shared" si="0"/>
        <v/>
      </c>
      <c r="M66" s="110"/>
      <c r="N66" s="109"/>
      <c r="O66" s="102" t="str">
        <f t="shared" si="1"/>
        <v/>
      </c>
      <c r="P66" s="110"/>
      <c r="Q66" s="109"/>
      <c r="R66" s="102" t="str">
        <f t="shared" si="2"/>
        <v/>
      </c>
      <c r="S66" s="110"/>
      <c r="T66" s="111"/>
      <c r="U66" s="385"/>
      <c r="V66" s="385"/>
    </row>
    <row r="67" spans="2:22" x14ac:dyDescent="0.25">
      <c r="B67" s="282">
        <f>'1. Summary for SBA'!$F$8</f>
        <v>0</v>
      </c>
      <c r="C67" s="282">
        <f>'1. Summary for SBA'!$F$7</f>
        <v>0</v>
      </c>
      <c r="D67" s="106"/>
      <c r="E67" s="323"/>
      <c r="F67" s="324"/>
      <c r="G67" s="107"/>
      <c r="H67" s="107"/>
      <c r="I67" s="524"/>
      <c r="J67" s="108"/>
      <c r="K67" s="109"/>
      <c r="L67" s="102" t="str">
        <f t="shared" si="0"/>
        <v/>
      </c>
      <c r="M67" s="110"/>
      <c r="N67" s="109"/>
      <c r="O67" s="102" t="str">
        <f t="shared" si="1"/>
        <v/>
      </c>
      <c r="P67" s="110"/>
      <c r="Q67" s="109"/>
      <c r="R67" s="102" t="str">
        <f t="shared" si="2"/>
        <v/>
      </c>
      <c r="S67" s="110"/>
      <c r="T67" s="111"/>
      <c r="U67" s="385"/>
      <c r="V67" s="385"/>
    </row>
    <row r="68" spans="2:22" x14ac:dyDescent="0.25">
      <c r="B68" s="282">
        <f>'1. Summary for SBA'!$F$8</f>
        <v>0</v>
      </c>
      <c r="C68" s="282">
        <f>'1. Summary for SBA'!$F$7</f>
        <v>0</v>
      </c>
      <c r="D68" s="106"/>
      <c r="E68" s="323"/>
      <c r="F68" s="324"/>
      <c r="G68" s="107"/>
      <c r="H68" s="107"/>
      <c r="I68" s="524"/>
      <c r="J68" s="108"/>
      <c r="K68" s="109"/>
      <c r="L68" s="102" t="str">
        <f t="shared" si="0"/>
        <v/>
      </c>
      <c r="M68" s="110"/>
      <c r="N68" s="109"/>
      <c r="O68" s="102" t="str">
        <f t="shared" si="1"/>
        <v/>
      </c>
      <c r="P68" s="110"/>
      <c r="Q68" s="109"/>
      <c r="R68" s="102" t="str">
        <f t="shared" si="2"/>
        <v/>
      </c>
      <c r="S68" s="110"/>
      <c r="T68" s="111"/>
      <c r="U68" s="385"/>
      <c r="V68" s="385"/>
    </row>
    <row r="69" spans="2:22" x14ac:dyDescent="0.25">
      <c r="B69" s="282">
        <f>'1. Summary for SBA'!$F$8</f>
        <v>0</v>
      </c>
      <c r="C69" s="282">
        <f>'1. Summary for SBA'!$F$7</f>
        <v>0</v>
      </c>
      <c r="D69" s="106"/>
      <c r="E69" s="323"/>
      <c r="F69" s="324"/>
      <c r="G69" s="107"/>
      <c r="H69" s="107"/>
      <c r="I69" s="524"/>
      <c r="J69" s="112"/>
      <c r="K69" s="109"/>
      <c r="L69" s="102" t="str">
        <f t="shared" si="0"/>
        <v/>
      </c>
      <c r="M69" s="110"/>
      <c r="N69" s="109"/>
      <c r="O69" s="102" t="str">
        <f t="shared" si="1"/>
        <v/>
      </c>
      <c r="P69" s="110"/>
      <c r="Q69" s="113"/>
      <c r="R69" s="102" t="str">
        <f t="shared" si="2"/>
        <v/>
      </c>
      <c r="S69" s="110"/>
      <c r="T69" s="111"/>
      <c r="U69" s="385"/>
      <c r="V69" s="385"/>
    </row>
    <row r="70" spans="2:22" x14ac:dyDescent="0.25">
      <c r="B70" s="282">
        <f>'1. Summary for SBA'!$F$8</f>
        <v>0</v>
      </c>
      <c r="C70" s="282">
        <f>'1. Summary for SBA'!$F$7</f>
        <v>0</v>
      </c>
      <c r="D70" s="114"/>
      <c r="E70" s="350"/>
      <c r="F70" s="350"/>
      <c r="G70" s="111"/>
      <c r="H70" s="111"/>
      <c r="I70" s="525"/>
      <c r="J70" s="114"/>
      <c r="K70" s="115"/>
      <c r="L70" s="102" t="str">
        <f t="shared" ref="L70:L133" si="3">IF(K70 = "FT", "N/A","")</f>
        <v/>
      </c>
      <c r="M70" s="110"/>
      <c r="N70" s="115"/>
      <c r="O70" s="102" t="str">
        <f t="shared" ref="O70:O133" si="4">IF(N70 = "FT", "N/A","")</f>
        <v/>
      </c>
      <c r="P70" s="116"/>
      <c r="Q70" s="116"/>
      <c r="R70" s="102" t="str">
        <f t="shared" ref="R70:R133" si="5">IF(Q70 = "FT", "N/A","")</f>
        <v/>
      </c>
      <c r="S70" s="117"/>
      <c r="T70" s="114"/>
      <c r="U70" s="385"/>
      <c r="V70" s="385"/>
    </row>
    <row r="71" spans="2:22" x14ac:dyDescent="0.25">
      <c r="B71" s="282">
        <f>'1. Summary for SBA'!$F$8</f>
        <v>0</v>
      </c>
      <c r="C71" s="282">
        <f>'1. Summary for SBA'!$F$7</f>
        <v>0</v>
      </c>
      <c r="D71" s="114"/>
      <c r="E71" s="350"/>
      <c r="F71" s="350"/>
      <c r="G71" s="111"/>
      <c r="H71" s="111"/>
      <c r="I71" s="525"/>
      <c r="J71" s="114"/>
      <c r="K71" s="115"/>
      <c r="L71" s="102" t="str">
        <f t="shared" si="3"/>
        <v/>
      </c>
      <c r="M71" s="110"/>
      <c r="N71" s="115"/>
      <c r="O71" s="102" t="str">
        <f t="shared" si="4"/>
        <v/>
      </c>
      <c r="P71" s="116"/>
      <c r="Q71" s="116"/>
      <c r="R71" s="102" t="str">
        <f t="shared" si="5"/>
        <v/>
      </c>
      <c r="S71" s="117"/>
      <c r="T71" s="114"/>
      <c r="U71" s="385"/>
      <c r="V71" s="385"/>
    </row>
    <row r="72" spans="2:22" x14ac:dyDescent="0.25">
      <c r="B72" s="282">
        <f>'1. Summary for SBA'!$F$8</f>
        <v>0</v>
      </c>
      <c r="C72" s="282">
        <f>'1. Summary for SBA'!$F$7</f>
        <v>0</v>
      </c>
      <c r="D72" s="114"/>
      <c r="E72" s="350"/>
      <c r="F72" s="350"/>
      <c r="G72" s="111"/>
      <c r="H72" s="111"/>
      <c r="I72" s="525"/>
      <c r="J72" s="114"/>
      <c r="K72" s="115"/>
      <c r="L72" s="102" t="str">
        <f t="shared" si="3"/>
        <v/>
      </c>
      <c r="M72" s="110"/>
      <c r="N72" s="115"/>
      <c r="O72" s="102" t="str">
        <f t="shared" si="4"/>
        <v/>
      </c>
      <c r="P72" s="116"/>
      <c r="Q72" s="116"/>
      <c r="R72" s="102" t="str">
        <f t="shared" si="5"/>
        <v/>
      </c>
      <c r="S72" s="117"/>
      <c r="T72" s="114"/>
      <c r="U72" s="385"/>
      <c r="V72" s="385"/>
    </row>
    <row r="73" spans="2:22" x14ac:dyDescent="0.25">
      <c r="B73" s="282">
        <f>'1. Summary for SBA'!$F$8</f>
        <v>0</v>
      </c>
      <c r="C73" s="282">
        <f>'1. Summary for SBA'!$F$7</f>
        <v>0</v>
      </c>
      <c r="D73" s="114"/>
      <c r="E73" s="350"/>
      <c r="F73" s="350"/>
      <c r="G73" s="111"/>
      <c r="H73" s="111"/>
      <c r="I73" s="525"/>
      <c r="J73" s="114"/>
      <c r="K73" s="115"/>
      <c r="L73" s="102" t="str">
        <f t="shared" si="3"/>
        <v/>
      </c>
      <c r="M73" s="110"/>
      <c r="N73" s="115"/>
      <c r="O73" s="102" t="str">
        <f t="shared" si="4"/>
        <v/>
      </c>
      <c r="P73" s="116"/>
      <c r="Q73" s="116"/>
      <c r="R73" s="102" t="str">
        <f t="shared" si="5"/>
        <v/>
      </c>
      <c r="S73" s="117"/>
      <c r="T73" s="114"/>
      <c r="U73" s="385"/>
      <c r="V73" s="385"/>
    </row>
    <row r="74" spans="2:22" x14ac:dyDescent="0.25">
      <c r="B74" s="282">
        <f>'1. Summary for SBA'!$F$8</f>
        <v>0</v>
      </c>
      <c r="C74" s="282">
        <f>'1. Summary for SBA'!$F$7</f>
        <v>0</v>
      </c>
      <c r="D74" s="114"/>
      <c r="E74" s="350"/>
      <c r="F74" s="350"/>
      <c r="G74" s="111"/>
      <c r="H74" s="111"/>
      <c r="I74" s="525"/>
      <c r="J74" s="114"/>
      <c r="K74" s="115"/>
      <c r="L74" s="102" t="str">
        <f t="shared" si="3"/>
        <v/>
      </c>
      <c r="M74" s="110"/>
      <c r="N74" s="115"/>
      <c r="O74" s="102" t="str">
        <f t="shared" si="4"/>
        <v/>
      </c>
      <c r="P74" s="116"/>
      <c r="Q74" s="116"/>
      <c r="R74" s="102" t="str">
        <f t="shared" si="5"/>
        <v/>
      </c>
      <c r="S74" s="117"/>
      <c r="T74" s="114"/>
      <c r="U74" s="385"/>
      <c r="V74" s="385"/>
    </row>
    <row r="75" spans="2:22" x14ac:dyDescent="0.25">
      <c r="B75" s="282">
        <f>'1. Summary for SBA'!$F$8</f>
        <v>0</v>
      </c>
      <c r="C75" s="282">
        <f>'1. Summary for SBA'!$F$7</f>
        <v>0</v>
      </c>
      <c r="D75" s="114"/>
      <c r="E75" s="350"/>
      <c r="F75" s="350"/>
      <c r="G75" s="111"/>
      <c r="H75" s="111"/>
      <c r="I75" s="525"/>
      <c r="J75" s="114"/>
      <c r="K75" s="115"/>
      <c r="L75" s="102" t="str">
        <f t="shared" si="3"/>
        <v/>
      </c>
      <c r="M75" s="110"/>
      <c r="N75" s="115"/>
      <c r="O75" s="102" t="str">
        <f t="shared" si="4"/>
        <v/>
      </c>
      <c r="P75" s="116"/>
      <c r="Q75" s="116"/>
      <c r="R75" s="102" t="str">
        <f t="shared" si="5"/>
        <v/>
      </c>
      <c r="S75" s="117"/>
      <c r="T75" s="114"/>
      <c r="U75" s="385"/>
      <c r="V75" s="385"/>
    </row>
    <row r="76" spans="2:22" x14ac:dyDescent="0.25">
      <c r="B76" s="282">
        <f>'1. Summary for SBA'!$F$8</f>
        <v>0</v>
      </c>
      <c r="C76" s="282">
        <f>'1. Summary for SBA'!$F$7</f>
        <v>0</v>
      </c>
      <c r="D76" s="114"/>
      <c r="E76" s="350"/>
      <c r="F76" s="350"/>
      <c r="G76" s="111"/>
      <c r="H76" s="111"/>
      <c r="I76" s="525"/>
      <c r="J76" s="114"/>
      <c r="K76" s="115"/>
      <c r="L76" s="102" t="str">
        <f t="shared" si="3"/>
        <v/>
      </c>
      <c r="M76" s="110"/>
      <c r="N76" s="115"/>
      <c r="O76" s="102" t="str">
        <f t="shared" si="4"/>
        <v/>
      </c>
      <c r="P76" s="116"/>
      <c r="Q76" s="116"/>
      <c r="R76" s="102" t="str">
        <f t="shared" si="5"/>
        <v/>
      </c>
      <c r="S76" s="117"/>
      <c r="T76" s="114"/>
      <c r="U76" s="385"/>
      <c r="V76" s="385"/>
    </row>
    <row r="77" spans="2:22" x14ac:dyDescent="0.25">
      <c r="B77" s="282">
        <f>'1. Summary for SBA'!$F$8</f>
        <v>0</v>
      </c>
      <c r="C77" s="282">
        <f>'1. Summary for SBA'!$F$7</f>
        <v>0</v>
      </c>
      <c r="D77" s="114"/>
      <c r="E77" s="350"/>
      <c r="F77" s="350"/>
      <c r="G77" s="111"/>
      <c r="H77" s="111"/>
      <c r="I77" s="525"/>
      <c r="J77" s="114"/>
      <c r="K77" s="115"/>
      <c r="L77" s="102" t="str">
        <f t="shared" si="3"/>
        <v/>
      </c>
      <c r="M77" s="110"/>
      <c r="N77" s="115"/>
      <c r="O77" s="102" t="str">
        <f t="shared" si="4"/>
        <v/>
      </c>
      <c r="P77" s="116"/>
      <c r="Q77" s="116"/>
      <c r="R77" s="102" t="str">
        <f t="shared" si="5"/>
        <v/>
      </c>
      <c r="S77" s="117"/>
      <c r="T77" s="114"/>
      <c r="U77" s="385"/>
      <c r="V77" s="385"/>
    </row>
    <row r="78" spans="2:22" x14ac:dyDescent="0.25">
      <c r="B78" s="282">
        <f>'1. Summary for SBA'!$F$8</f>
        <v>0</v>
      </c>
      <c r="C78" s="282">
        <f>'1. Summary for SBA'!$F$7</f>
        <v>0</v>
      </c>
      <c r="D78" s="114"/>
      <c r="E78" s="350"/>
      <c r="F78" s="350"/>
      <c r="G78" s="111"/>
      <c r="H78" s="111"/>
      <c r="I78" s="525"/>
      <c r="J78" s="114"/>
      <c r="K78" s="115"/>
      <c r="L78" s="102" t="str">
        <f t="shared" si="3"/>
        <v/>
      </c>
      <c r="M78" s="110"/>
      <c r="N78" s="115"/>
      <c r="O78" s="102" t="str">
        <f t="shared" si="4"/>
        <v/>
      </c>
      <c r="P78" s="116"/>
      <c r="Q78" s="116"/>
      <c r="R78" s="102" t="str">
        <f t="shared" si="5"/>
        <v/>
      </c>
      <c r="S78" s="117"/>
      <c r="T78" s="114"/>
      <c r="U78" s="385"/>
      <c r="V78" s="385"/>
    </row>
    <row r="79" spans="2:22" x14ac:dyDescent="0.25">
      <c r="B79" s="282">
        <f>'1. Summary for SBA'!$F$8</f>
        <v>0</v>
      </c>
      <c r="C79" s="282">
        <f>'1. Summary for SBA'!$F$7</f>
        <v>0</v>
      </c>
      <c r="D79" s="114"/>
      <c r="E79" s="350"/>
      <c r="F79" s="350"/>
      <c r="G79" s="111"/>
      <c r="H79" s="111"/>
      <c r="I79" s="525"/>
      <c r="J79" s="114"/>
      <c r="K79" s="115"/>
      <c r="L79" s="102" t="str">
        <f t="shared" si="3"/>
        <v/>
      </c>
      <c r="M79" s="110"/>
      <c r="N79" s="115"/>
      <c r="O79" s="102" t="str">
        <f t="shared" si="4"/>
        <v/>
      </c>
      <c r="P79" s="116"/>
      <c r="Q79" s="116"/>
      <c r="R79" s="102" t="str">
        <f t="shared" si="5"/>
        <v/>
      </c>
      <c r="S79" s="117"/>
      <c r="T79" s="114"/>
      <c r="U79" s="385"/>
      <c r="V79" s="385"/>
    </row>
    <row r="80" spans="2:22" x14ac:dyDescent="0.25">
      <c r="B80" s="282">
        <f>'1. Summary for SBA'!$F$8</f>
        <v>0</v>
      </c>
      <c r="C80" s="282">
        <f>'1. Summary for SBA'!$F$7</f>
        <v>0</v>
      </c>
      <c r="D80" s="114"/>
      <c r="E80" s="350"/>
      <c r="F80" s="350"/>
      <c r="G80" s="111"/>
      <c r="H80" s="111"/>
      <c r="I80" s="525"/>
      <c r="J80" s="114"/>
      <c r="K80" s="115"/>
      <c r="L80" s="102" t="str">
        <f t="shared" si="3"/>
        <v/>
      </c>
      <c r="M80" s="110"/>
      <c r="N80" s="115"/>
      <c r="O80" s="102" t="str">
        <f t="shared" si="4"/>
        <v/>
      </c>
      <c r="P80" s="116"/>
      <c r="Q80" s="116"/>
      <c r="R80" s="102" t="str">
        <f t="shared" si="5"/>
        <v/>
      </c>
      <c r="S80" s="117"/>
      <c r="T80" s="114"/>
      <c r="U80" s="385"/>
      <c r="V80" s="385"/>
    </row>
    <row r="81" spans="2:22" x14ac:dyDescent="0.25">
      <c r="B81" s="282">
        <f>'1. Summary for SBA'!$F$8</f>
        <v>0</v>
      </c>
      <c r="C81" s="282">
        <f>'1. Summary for SBA'!$F$7</f>
        <v>0</v>
      </c>
      <c r="D81" s="114"/>
      <c r="E81" s="350"/>
      <c r="F81" s="350"/>
      <c r="G81" s="111"/>
      <c r="H81" s="111"/>
      <c r="I81" s="525"/>
      <c r="J81" s="114"/>
      <c r="K81" s="115"/>
      <c r="L81" s="102" t="str">
        <f t="shared" si="3"/>
        <v/>
      </c>
      <c r="M81" s="110"/>
      <c r="N81" s="115"/>
      <c r="O81" s="102" t="str">
        <f t="shared" si="4"/>
        <v/>
      </c>
      <c r="P81" s="116"/>
      <c r="Q81" s="116"/>
      <c r="R81" s="102" t="str">
        <f t="shared" si="5"/>
        <v/>
      </c>
      <c r="S81" s="117"/>
      <c r="T81" s="114"/>
      <c r="U81" s="385"/>
      <c r="V81" s="385"/>
    </row>
    <row r="82" spans="2:22" x14ac:dyDescent="0.25">
      <c r="B82" s="282">
        <f>'1. Summary for SBA'!$F$8</f>
        <v>0</v>
      </c>
      <c r="C82" s="282">
        <f>'1. Summary for SBA'!$F$7</f>
        <v>0</v>
      </c>
      <c r="D82" s="114"/>
      <c r="E82" s="350"/>
      <c r="F82" s="350"/>
      <c r="G82" s="111"/>
      <c r="H82" s="111"/>
      <c r="I82" s="525"/>
      <c r="J82" s="114"/>
      <c r="K82" s="115"/>
      <c r="L82" s="102" t="str">
        <f t="shared" si="3"/>
        <v/>
      </c>
      <c r="M82" s="110"/>
      <c r="N82" s="115"/>
      <c r="O82" s="102" t="str">
        <f t="shared" si="4"/>
        <v/>
      </c>
      <c r="P82" s="116"/>
      <c r="Q82" s="116"/>
      <c r="R82" s="102" t="str">
        <f t="shared" si="5"/>
        <v/>
      </c>
      <c r="S82" s="117"/>
      <c r="T82" s="114"/>
      <c r="U82" s="385"/>
      <c r="V82" s="385"/>
    </row>
    <row r="83" spans="2:22" x14ac:dyDescent="0.25">
      <c r="B83" s="282">
        <f>'1. Summary for SBA'!$F$8</f>
        <v>0</v>
      </c>
      <c r="C83" s="282">
        <f>'1. Summary for SBA'!$F$7</f>
        <v>0</v>
      </c>
      <c r="D83" s="114"/>
      <c r="E83" s="350"/>
      <c r="F83" s="350"/>
      <c r="G83" s="111"/>
      <c r="H83" s="111"/>
      <c r="I83" s="525"/>
      <c r="J83" s="114"/>
      <c r="K83" s="115"/>
      <c r="L83" s="102" t="str">
        <f t="shared" si="3"/>
        <v/>
      </c>
      <c r="M83" s="110"/>
      <c r="N83" s="115"/>
      <c r="O83" s="102" t="str">
        <f t="shared" si="4"/>
        <v/>
      </c>
      <c r="P83" s="116"/>
      <c r="Q83" s="116"/>
      <c r="R83" s="102" t="str">
        <f t="shared" si="5"/>
        <v/>
      </c>
      <c r="S83" s="117"/>
      <c r="T83" s="114"/>
      <c r="U83" s="385"/>
      <c r="V83" s="385"/>
    </row>
    <row r="84" spans="2:22" x14ac:dyDescent="0.25">
      <c r="B84" s="282">
        <f>'1. Summary for SBA'!$F$8</f>
        <v>0</v>
      </c>
      <c r="C84" s="282">
        <f>'1. Summary for SBA'!$F$7</f>
        <v>0</v>
      </c>
      <c r="D84" s="114"/>
      <c r="E84" s="350"/>
      <c r="F84" s="350"/>
      <c r="G84" s="111"/>
      <c r="H84" s="111"/>
      <c r="I84" s="525"/>
      <c r="J84" s="114"/>
      <c r="K84" s="115"/>
      <c r="L84" s="102" t="str">
        <f t="shared" si="3"/>
        <v/>
      </c>
      <c r="M84" s="110"/>
      <c r="N84" s="115"/>
      <c r="O84" s="102" t="str">
        <f t="shared" si="4"/>
        <v/>
      </c>
      <c r="P84" s="116"/>
      <c r="Q84" s="116"/>
      <c r="R84" s="102" t="str">
        <f t="shared" si="5"/>
        <v/>
      </c>
      <c r="S84" s="117"/>
      <c r="T84" s="114"/>
      <c r="U84" s="385"/>
      <c r="V84" s="385"/>
    </row>
    <row r="85" spans="2:22" x14ac:dyDescent="0.25">
      <c r="B85" s="282">
        <f>'1. Summary for SBA'!$F$8</f>
        <v>0</v>
      </c>
      <c r="C85" s="282">
        <f>'1. Summary for SBA'!$F$7</f>
        <v>0</v>
      </c>
      <c r="D85" s="114"/>
      <c r="E85" s="350"/>
      <c r="F85" s="350"/>
      <c r="G85" s="111"/>
      <c r="H85" s="111"/>
      <c r="I85" s="525"/>
      <c r="J85" s="114"/>
      <c r="K85" s="115"/>
      <c r="L85" s="102" t="str">
        <f t="shared" si="3"/>
        <v/>
      </c>
      <c r="M85" s="110"/>
      <c r="N85" s="115"/>
      <c r="O85" s="102" t="str">
        <f t="shared" si="4"/>
        <v/>
      </c>
      <c r="P85" s="116"/>
      <c r="Q85" s="116"/>
      <c r="R85" s="102" t="str">
        <f t="shared" si="5"/>
        <v/>
      </c>
      <c r="S85" s="117"/>
      <c r="T85" s="114"/>
      <c r="U85" s="385"/>
      <c r="V85" s="385"/>
    </row>
    <row r="86" spans="2:22" x14ac:dyDescent="0.25">
      <c r="B86" s="282">
        <f>'1. Summary for SBA'!$F$8</f>
        <v>0</v>
      </c>
      <c r="C86" s="282">
        <f>'1. Summary for SBA'!$F$7</f>
        <v>0</v>
      </c>
      <c r="D86" s="114"/>
      <c r="E86" s="350"/>
      <c r="F86" s="350"/>
      <c r="G86" s="111"/>
      <c r="H86" s="111"/>
      <c r="I86" s="525"/>
      <c r="J86" s="114"/>
      <c r="K86" s="115"/>
      <c r="L86" s="102" t="str">
        <f t="shared" si="3"/>
        <v/>
      </c>
      <c r="M86" s="110"/>
      <c r="N86" s="115"/>
      <c r="O86" s="102" t="str">
        <f t="shared" si="4"/>
        <v/>
      </c>
      <c r="P86" s="116"/>
      <c r="Q86" s="116"/>
      <c r="R86" s="102" t="str">
        <f t="shared" si="5"/>
        <v/>
      </c>
      <c r="S86" s="117"/>
      <c r="T86" s="114"/>
      <c r="U86" s="385"/>
      <c r="V86" s="385"/>
    </row>
    <row r="87" spans="2:22" x14ac:dyDescent="0.25">
      <c r="B87" s="282">
        <f>'1. Summary for SBA'!$F$8</f>
        <v>0</v>
      </c>
      <c r="C87" s="282">
        <f>'1. Summary for SBA'!$F$7</f>
        <v>0</v>
      </c>
      <c r="D87" s="114"/>
      <c r="E87" s="350"/>
      <c r="F87" s="350"/>
      <c r="G87" s="111"/>
      <c r="H87" s="111"/>
      <c r="I87" s="525"/>
      <c r="J87" s="114"/>
      <c r="K87" s="115"/>
      <c r="L87" s="102" t="str">
        <f t="shared" si="3"/>
        <v/>
      </c>
      <c r="M87" s="110"/>
      <c r="N87" s="115"/>
      <c r="O87" s="102" t="str">
        <f t="shared" si="4"/>
        <v/>
      </c>
      <c r="P87" s="116"/>
      <c r="Q87" s="116"/>
      <c r="R87" s="102" t="str">
        <f t="shared" si="5"/>
        <v/>
      </c>
      <c r="S87" s="117"/>
      <c r="T87" s="114"/>
      <c r="U87" s="385"/>
      <c r="V87" s="385"/>
    </row>
    <row r="88" spans="2:22" x14ac:dyDescent="0.25">
      <c r="B88" s="282">
        <f>'1. Summary for SBA'!$F$8</f>
        <v>0</v>
      </c>
      <c r="C88" s="282">
        <f>'1. Summary for SBA'!$F$7</f>
        <v>0</v>
      </c>
      <c r="D88" s="114"/>
      <c r="E88" s="350"/>
      <c r="F88" s="350"/>
      <c r="G88" s="111"/>
      <c r="H88" s="111"/>
      <c r="I88" s="525"/>
      <c r="J88" s="114"/>
      <c r="K88" s="115"/>
      <c r="L88" s="102" t="str">
        <f t="shared" si="3"/>
        <v/>
      </c>
      <c r="M88" s="110"/>
      <c r="N88" s="115"/>
      <c r="O88" s="102" t="str">
        <f t="shared" si="4"/>
        <v/>
      </c>
      <c r="P88" s="116"/>
      <c r="Q88" s="116"/>
      <c r="R88" s="102" t="str">
        <f t="shared" si="5"/>
        <v/>
      </c>
      <c r="S88" s="117"/>
      <c r="T88" s="114"/>
      <c r="U88" s="385"/>
      <c r="V88" s="385"/>
    </row>
    <row r="89" spans="2:22" x14ac:dyDescent="0.25">
      <c r="B89" s="282">
        <f>'1. Summary for SBA'!$F$8</f>
        <v>0</v>
      </c>
      <c r="C89" s="282">
        <f>'1. Summary for SBA'!$F$7</f>
        <v>0</v>
      </c>
      <c r="D89" s="114"/>
      <c r="E89" s="350"/>
      <c r="F89" s="350"/>
      <c r="G89" s="111"/>
      <c r="H89" s="111"/>
      <c r="I89" s="525"/>
      <c r="J89" s="114"/>
      <c r="K89" s="115"/>
      <c r="L89" s="102" t="str">
        <f t="shared" si="3"/>
        <v/>
      </c>
      <c r="M89" s="110"/>
      <c r="N89" s="115"/>
      <c r="O89" s="102" t="str">
        <f t="shared" si="4"/>
        <v/>
      </c>
      <c r="P89" s="116"/>
      <c r="Q89" s="116"/>
      <c r="R89" s="102" t="str">
        <f t="shared" si="5"/>
        <v/>
      </c>
      <c r="S89" s="117"/>
      <c r="T89" s="114"/>
      <c r="U89" s="385"/>
      <c r="V89" s="385"/>
    </row>
    <row r="90" spans="2:22" x14ac:dyDescent="0.25">
      <c r="B90" s="282">
        <f>'1. Summary for SBA'!$F$8</f>
        <v>0</v>
      </c>
      <c r="C90" s="282">
        <f>'1. Summary for SBA'!$F$7</f>
        <v>0</v>
      </c>
      <c r="D90" s="114"/>
      <c r="E90" s="350"/>
      <c r="F90" s="350"/>
      <c r="G90" s="111"/>
      <c r="H90" s="111"/>
      <c r="I90" s="525"/>
      <c r="J90" s="114"/>
      <c r="K90" s="115"/>
      <c r="L90" s="102" t="str">
        <f t="shared" si="3"/>
        <v/>
      </c>
      <c r="M90" s="110"/>
      <c r="N90" s="115"/>
      <c r="O90" s="102" t="str">
        <f t="shared" si="4"/>
        <v/>
      </c>
      <c r="P90" s="116"/>
      <c r="Q90" s="116"/>
      <c r="R90" s="102" t="str">
        <f t="shared" si="5"/>
        <v/>
      </c>
      <c r="S90" s="117"/>
      <c r="T90" s="114"/>
      <c r="U90" s="385"/>
      <c r="V90" s="385"/>
    </row>
    <row r="91" spans="2:22" x14ac:dyDescent="0.25">
      <c r="B91" s="282">
        <f>'1. Summary for SBA'!$F$8</f>
        <v>0</v>
      </c>
      <c r="C91" s="282">
        <f>'1. Summary for SBA'!$F$7</f>
        <v>0</v>
      </c>
      <c r="D91" s="114"/>
      <c r="E91" s="350"/>
      <c r="F91" s="350"/>
      <c r="G91" s="111"/>
      <c r="H91" s="111"/>
      <c r="I91" s="525"/>
      <c r="J91" s="114"/>
      <c r="K91" s="115"/>
      <c r="L91" s="102" t="str">
        <f t="shared" si="3"/>
        <v/>
      </c>
      <c r="M91" s="110"/>
      <c r="N91" s="115"/>
      <c r="O91" s="102" t="str">
        <f t="shared" si="4"/>
        <v/>
      </c>
      <c r="P91" s="116"/>
      <c r="Q91" s="116"/>
      <c r="R91" s="102" t="str">
        <f t="shared" si="5"/>
        <v/>
      </c>
      <c r="S91" s="117"/>
      <c r="T91" s="114"/>
      <c r="U91" s="385"/>
      <c r="V91" s="385"/>
    </row>
    <row r="92" spans="2:22" x14ac:dyDescent="0.25">
      <c r="B92" s="282">
        <f>'1. Summary for SBA'!$F$8</f>
        <v>0</v>
      </c>
      <c r="C92" s="282">
        <f>'1. Summary for SBA'!$F$7</f>
        <v>0</v>
      </c>
      <c r="D92" s="114"/>
      <c r="E92" s="350"/>
      <c r="F92" s="350"/>
      <c r="G92" s="111"/>
      <c r="H92" s="111"/>
      <c r="I92" s="525"/>
      <c r="J92" s="114"/>
      <c r="K92" s="115"/>
      <c r="L92" s="102" t="str">
        <f t="shared" si="3"/>
        <v/>
      </c>
      <c r="M92" s="110"/>
      <c r="N92" s="115"/>
      <c r="O92" s="102" t="str">
        <f t="shared" si="4"/>
        <v/>
      </c>
      <c r="P92" s="116"/>
      <c r="Q92" s="116"/>
      <c r="R92" s="102" t="str">
        <f t="shared" si="5"/>
        <v/>
      </c>
      <c r="S92" s="117"/>
      <c r="T92" s="114"/>
      <c r="U92" s="385"/>
      <c r="V92" s="385"/>
    </row>
    <row r="93" spans="2:22" x14ac:dyDescent="0.25">
      <c r="B93" s="282">
        <f>'1. Summary for SBA'!$F$8</f>
        <v>0</v>
      </c>
      <c r="C93" s="282">
        <f>'1. Summary for SBA'!$F$7</f>
        <v>0</v>
      </c>
      <c r="D93" s="114"/>
      <c r="E93" s="350"/>
      <c r="F93" s="350"/>
      <c r="G93" s="111"/>
      <c r="H93" s="111"/>
      <c r="I93" s="525"/>
      <c r="J93" s="114"/>
      <c r="K93" s="115"/>
      <c r="L93" s="102" t="str">
        <f t="shared" si="3"/>
        <v/>
      </c>
      <c r="M93" s="110"/>
      <c r="N93" s="115"/>
      <c r="O93" s="102" t="str">
        <f t="shared" si="4"/>
        <v/>
      </c>
      <c r="P93" s="116"/>
      <c r="Q93" s="116"/>
      <c r="R93" s="102" t="str">
        <f t="shared" si="5"/>
        <v/>
      </c>
      <c r="S93" s="117"/>
      <c r="T93" s="114"/>
      <c r="U93" s="385"/>
      <c r="V93" s="385"/>
    </row>
    <row r="94" spans="2:22" x14ac:dyDescent="0.25">
      <c r="B94" s="282">
        <f>'1. Summary for SBA'!$F$8</f>
        <v>0</v>
      </c>
      <c r="C94" s="282">
        <f>'1. Summary for SBA'!$F$7</f>
        <v>0</v>
      </c>
      <c r="D94" s="114"/>
      <c r="E94" s="350"/>
      <c r="F94" s="350"/>
      <c r="G94" s="111"/>
      <c r="H94" s="111"/>
      <c r="I94" s="525"/>
      <c r="J94" s="114"/>
      <c r="K94" s="115"/>
      <c r="L94" s="102" t="str">
        <f t="shared" si="3"/>
        <v/>
      </c>
      <c r="M94" s="110"/>
      <c r="N94" s="115"/>
      <c r="O94" s="102" t="str">
        <f t="shared" si="4"/>
        <v/>
      </c>
      <c r="P94" s="116"/>
      <c r="Q94" s="116"/>
      <c r="R94" s="102" t="str">
        <f t="shared" si="5"/>
        <v/>
      </c>
      <c r="S94" s="117"/>
      <c r="T94" s="114"/>
      <c r="U94" s="385"/>
      <c r="V94" s="385"/>
    </row>
    <row r="95" spans="2:22" x14ac:dyDescent="0.25">
      <c r="B95" s="282">
        <f>'1. Summary for SBA'!$F$8</f>
        <v>0</v>
      </c>
      <c r="C95" s="282">
        <f>'1. Summary for SBA'!$F$7</f>
        <v>0</v>
      </c>
      <c r="D95" s="114"/>
      <c r="E95" s="350"/>
      <c r="F95" s="350"/>
      <c r="G95" s="111"/>
      <c r="H95" s="111"/>
      <c r="I95" s="525"/>
      <c r="J95" s="114"/>
      <c r="K95" s="115"/>
      <c r="L95" s="102" t="str">
        <f t="shared" si="3"/>
        <v/>
      </c>
      <c r="M95" s="110"/>
      <c r="N95" s="115"/>
      <c r="O95" s="102" t="str">
        <f t="shared" si="4"/>
        <v/>
      </c>
      <c r="P95" s="116"/>
      <c r="Q95" s="116"/>
      <c r="R95" s="102" t="str">
        <f t="shared" si="5"/>
        <v/>
      </c>
      <c r="S95" s="117"/>
      <c r="T95" s="114"/>
      <c r="U95" s="385"/>
      <c r="V95" s="385"/>
    </row>
    <row r="96" spans="2:22" x14ac:dyDescent="0.25">
      <c r="B96" s="282">
        <f>'1. Summary for SBA'!$F$8</f>
        <v>0</v>
      </c>
      <c r="C96" s="282">
        <f>'1. Summary for SBA'!$F$7</f>
        <v>0</v>
      </c>
      <c r="D96" s="114"/>
      <c r="E96" s="350"/>
      <c r="F96" s="350"/>
      <c r="G96" s="111"/>
      <c r="H96" s="111"/>
      <c r="I96" s="525"/>
      <c r="J96" s="114"/>
      <c r="K96" s="115"/>
      <c r="L96" s="102" t="str">
        <f t="shared" si="3"/>
        <v/>
      </c>
      <c r="M96" s="110"/>
      <c r="N96" s="115"/>
      <c r="O96" s="102" t="str">
        <f t="shared" si="4"/>
        <v/>
      </c>
      <c r="P96" s="116"/>
      <c r="Q96" s="116"/>
      <c r="R96" s="102" t="str">
        <f t="shared" si="5"/>
        <v/>
      </c>
      <c r="S96" s="117"/>
      <c r="T96" s="114"/>
      <c r="U96" s="385"/>
      <c r="V96" s="385"/>
    </row>
    <row r="97" spans="2:22" x14ac:dyDescent="0.25">
      <c r="B97" s="282">
        <f>'1. Summary for SBA'!$F$8</f>
        <v>0</v>
      </c>
      <c r="C97" s="282">
        <f>'1. Summary for SBA'!$F$7</f>
        <v>0</v>
      </c>
      <c r="D97" s="114"/>
      <c r="E97" s="350"/>
      <c r="F97" s="350"/>
      <c r="G97" s="111"/>
      <c r="H97" s="111"/>
      <c r="I97" s="525"/>
      <c r="J97" s="114"/>
      <c r="K97" s="115"/>
      <c r="L97" s="102" t="str">
        <f t="shared" si="3"/>
        <v/>
      </c>
      <c r="M97" s="110"/>
      <c r="N97" s="115"/>
      <c r="O97" s="102" t="str">
        <f t="shared" si="4"/>
        <v/>
      </c>
      <c r="P97" s="116"/>
      <c r="Q97" s="116"/>
      <c r="R97" s="102" t="str">
        <f t="shared" si="5"/>
        <v/>
      </c>
      <c r="S97" s="117"/>
      <c r="T97" s="114"/>
      <c r="U97" s="385"/>
      <c r="V97" s="385"/>
    </row>
    <row r="98" spans="2:22" x14ac:dyDescent="0.25">
      <c r="B98" s="282">
        <f>'1. Summary for SBA'!$F$8</f>
        <v>0</v>
      </c>
      <c r="C98" s="282">
        <f>'1. Summary for SBA'!$F$7</f>
        <v>0</v>
      </c>
      <c r="D98" s="114"/>
      <c r="E98" s="350"/>
      <c r="F98" s="350"/>
      <c r="G98" s="111"/>
      <c r="H98" s="111"/>
      <c r="I98" s="525"/>
      <c r="J98" s="114"/>
      <c r="K98" s="115"/>
      <c r="L98" s="102" t="str">
        <f t="shared" si="3"/>
        <v/>
      </c>
      <c r="M98" s="110"/>
      <c r="N98" s="115"/>
      <c r="O98" s="102" t="str">
        <f t="shared" si="4"/>
        <v/>
      </c>
      <c r="P98" s="116"/>
      <c r="Q98" s="116"/>
      <c r="R98" s="102" t="str">
        <f t="shared" si="5"/>
        <v/>
      </c>
      <c r="S98" s="117"/>
      <c r="T98" s="114"/>
      <c r="U98" s="385"/>
      <c r="V98" s="385"/>
    </row>
    <row r="99" spans="2:22" x14ac:dyDescent="0.25">
      <c r="B99" s="282">
        <f>'1. Summary for SBA'!$F$8</f>
        <v>0</v>
      </c>
      <c r="C99" s="282">
        <f>'1. Summary for SBA'!$F$7</f>
        <v>0</v>
      </c>
      <c r="D99" s="114"/>
      <c r="E99" s="350"/>
      <c r="F99" s="350"/>
      <c r="G99" s="111"/>
      <c r="H99" s="111"/>
      <c r="I99" s="525"/>
      <c r="J99" s="114"/>
      <c r="K99" s="115"/>
      <c r="L99" s="102" t="str">
        <f t="shared" si="3"/>
        <v/>
      </c>
      <c r="M99" s="110"/>
      <c r="N99" s="115"/>
      <c r="O99" s="102" t="str">
        <f t="shared" si="4"/>
        <v/>
      </c>
      <c r="P99" s="116"/>
      <c r="Q99" s="116"/>
      <c r="R99" s="102" t="str">
        <f t="shared" si="5"/>
        <v/>
      </c>
      <c r="S99" s="117"/>
      <c r="T99" s="114"/>
      <c r="U99" s="385"/>
      <c r="V99" s="385"/>
    </row>
    <row r="100" spans="2:22" x14ac:dyDescent="0.25">
      <c r="B100" s="282">
        <f>'1. Summary for SBA'!$F$8</f>
        <v>0</v>
      </c>
      <c r="C100" s="282">
        <f>'1. Summary for SBA'!$F$7</f>
        <v>0</v>
      </c>
      <c r="D100" s="114"/>
      <c r="E100" s="350"/>
      <c r="F100" s="350"/>
      <c r="G100" s="111"/>
      <c r="H100" s="111"/>
      <c r="I100" s="525"/>
      <c r="J100" s="114"/>
      <c r="K100" s="115"/>
      <c r="L100" s="102" t="str">
        <f t="shared" si="3"/>
        <v/>
      </c>
      <c r="M100" s="110"/>
      <c r="N100" s="115"/>
      <c r="O100" s="102" t="str">
        <f t="shared" si="4"/>
        <v/>
      </c>
      <c r="P100" s="116"/>
      <c r="Q100" s="116"/>
      <c r="R100" s="102" t="str">
        <f t="shared" si="5"/>
        <v/>
      </c>
      <c r="S100" s="117"/>
      <c r="T100" s="114"/>
      <c r="U100" s="385"/>
      <c r="V100" s="385"/>
    </row>
    <row r="101" spans="2:22" x14ac:dyDescent="0.25">
      <c r="B101" s="282">
        <f>'1. Summary for SBA'!$F$8</f>
        <v>0</v>
      </c>
      <c r="C101" s="282">
        <f>'1. Summary for SBA'!$F$7</f>
        <v>0</v>
      </c>
      <c r="D101" s="114"/>
      <c r="E101" s="350"/>
      <c r="F101" s="350"/>
      <c r="G101" s="111"/>
      <c r="H101" s="111"/>
      <c r="I101" s="525"/>
      <c r="J101" s="114"/>
      <c r="K101" s="115"/>
      <c r="L101" s="102" t="str">
        <f t="shared" si="3"/>
        <v/>
      </c>
      <c r="M101" s="110"/>
      <c r="N101" s="115"/>
      <c r="O101" s="102" t="str">
        <f t="shared" si="4"/>
        <v/>
      </c>
      <c r="P101" s="116"/>
      <c r="Q101" s="116"/>
      <c r="R101" s="102" t="str">
        <f t="shared" si="5"/>
        <v/>
      </c>
      <c r="S101" s="117"/>
      <c r="T101" s="114"/>
      <c r="U101" s="385"/>
      <c r="V101" s="385"/>
    </row>
    <row r="102" spans="2:22" x14ac:dyDescent="0.25">
      <c r="B102" s="282">
        <f>'1. Summary for SBA'!$F$8</f>
        <v>0</v>
      </c>
      <c r="C102" s="282">
        <f>'1. Summary for SBA'!$F$7</f>
        <v>0</v>
      </c>
      <c r="D102" s="114"/>
      <c r="E102" s="350"/>
      <c r="F102" s="350"/>
      <c r="G102" s="111"/>
      <c r="H102" s="111"/>
      <c r="I102" s="525"/>
      <c r="J102" s="114"/>
      <c r="K102" s="115"/>
      <c r="L102" s="102" t="str">
        <f t="shared" si="3"/>
        <v/>
      </c>
      <c r="M102" s="110"/>
      <c r="N102" s="115"/>
      <c r="O102" s="102" t="str">
        <f t="shared" si="4"/>
        <v/>
      </c>
      <c r="P102" s="116"/>
      <c r="Q102" s="116"/>
      <c r="R102" s="102" t="str">
        <f t="shared" si="5"/>
        <v/>
      </c>
      <c r="S102" s="117"/>
      <c r="T102" s="114"/>
      <c r="U102" s="385"/>
      <c r="V102" s="385"/>
    </row>
    <row r="103" spans="2:22" x14ac:dyDescent="0.25">
      <c r="B103" s="282">
        <f>'1. Summary for SBA'!$F$8</f>
        <v>0</v>
      </c>
      <c r="C103" s="282">
        <f>'1. Summary for SBA'!$F$7</f>
        <v>0</v>
      </c>
      <c r="D103" s="114"/>
      <c r="E103" s="350"/>
      <c r="F103" s="350"/>
      <c r="G103" s="111"/>
      <c r="H103" s="111"/>
      <c r="I103" s="525"/>
      <c r="J103" s="114"/>
      <c r="K103" s="115"/>
      <c r="L103" s="102" t="str">
        <f t="shared" si="3"/>
        <v/>
      </c>
      <c r="M103" s="110"/>
      <c r="N103" s="115"/>
      <c r="O103" s="102" t="str">
        <f t="shared" si="4"/>
        <v/>
      </c>
      <c r="P103" s="116"/>
      <c r="Q103" s="116"/>
      <c r="R103" s="102" t="str">
        <f t="shared" si="5"/>
        <v/>
      </c>
      <c r="S103" s="117"/>
      <c r="T103" s="114"/>
      <c r="U103" s="385"/>
      <c r="V103" s="385"/>
    </row>
    <row r="104" spans="2:22" x14ac:dyDescent="0.25">
      <c r="B104" s="282">
        <f>'1. Summary for SBA'!$F$8</f>
        <v>0</v>
      </c>
      <c r="C104" s="282">
        <f>'1. Summary for SBA'!$F$7</f>
        <v>0</v>
      </c>
      <c r="D104" s="114"/>
      <c r="E104" s="350"/>
      <c r="F104" s="350"/>
      <c r="G104" s="111"/>
      <c r="H104" s="111"/>
      <c r="I104" s="525"/>
      <c r="J104" s="114"/>
      <c r="K104" s="115"/>
      <c r="L104" s="102" t="str">
        <f t="shared" si="3"/>
        <v/>
      </c>
      <c r="M104" s="110"/>
      <c r="N104" s="115"/>
      <c r="O104" s="102" t="str">
        <f t="shared" si="4"/>
        <v/>
      </c>
      <c r="P104" s="116"/>
      <c r="Q104" s="116"/>
      <c r="R104" s="102" t="str">
        <f t="shared" si="5"/>
        <v/>
      </c>
      <c r="S104" s="117"/>
      <c r="T104" s="114"/>
      <c r="U104" s="385"/>
      <c r="V104" s="385"/>
    </row>
    <row r="105" spans="2:22" x14ac:dyDescent="0.25">
      <c r="B105" s="282">
        <f>'1. Summary for SBA'!$F$8</f>
        <v>0</v>
      </c>
      <c r="C105" s="282">
        <f>'1. Summary for SBA'!$F$7</f>
        <v>0</v>
      </c>
      <c r="D105" s="114"/>
      <c r="E105" s="350"/>
      <c r="F105" s="350"/>
      <c r="G105" s="111"/>
      <c r="H105" s="111"/>
      <c r="I105" s="525"/>
      <c r="J105" s="114"/>
      <c r="K105" s="115"/>
      <c r="L105" s="102" t="str">
        <f t="shared" si="3"/>
        <v/>
      </c>
      <c r="M105" s="110"/>
      <c r="N105" s="115"/>
      <c r="O105" s="102" t="str">
        <f t="shared" si="4"/>
        <v/>
      </c>
      <c r="P105" s="116"/>
      <c r="Q105" s="116"/>
      <c r="R105" s="102" t="str">
        <f t="shared" si="5"/>
        <v/>
      </c>
      <c r="S105" s="117"/>
      <c r="T105" s="114"/>
      <c r="U105" s="385"/>
      <c r="V105" s="385"/>
    </row>
    <row r="106" spans="2:22" x14ac:dyDescent="0.25">
      <c r="B106" s="282">
        <f>'1. Summary for SBA'!$F$8</f>
        <v>0</v>
      </c>
      <c r="C106" s="282">
        <f>'1. Summary for SBA'!$F$7</f>
        <v>0</v>
      </c>
      <c r="D106" s="114"/>
      <c r="E106" s="350"/>
      <c r="F106" s="350"/>
      <c r="G106" s="111"/>
      <c r="H106" s="111"/>
      <c r="I106" s="525"/>
      <c r="J106" s="114"/>
      <c r="K106" s="115"/>
      <c r="L106" s="102" t="str">
        <f t="shared" si="3"/>
        <v/>
      </c>
      <c r="M106" s="110"/>
      <c r="N106" s="115"/>
      <c r="O106" s="102" t="str">
        <f t="shared" si="4"/>
        <v/>
      </c>
      <c r="P106" s="116"/>
      <c r="Q106" s="116"/>
      <c r="R106" s="102" t="str">
        <f t="shared" si="5"/>
        <v/>
      </c>
      <c r="S106" s="117"/>
      <c r="T106" s="114"/>
      <c r="U106" s="385"/>
      <c r="V106" s="385"/>
    </row>
    <row r="107" spans="2:22" x14ac:dyDescent="0.25">
      <c r="B107" s="282">
        <f>'1. Summary for SBA'!$F$8</f>
        <v>0</v>
      </c>
      <c r="C107" s="282">
        <f>'1. Summary for SBA'!$F$7</f>
        <v>0</v>
      </c>
      <c r="D107" s="114"/>
      <c r="E107" s="350"/>
      <c r="F107" s="350"/>
      <c r="G107" s="111"/>
      <c r="H107" s="111"/>
      <c r="I107" s="525"/>
      <c r="J107" s="114"/>
      <c r="K107" s="115"/>
      <c r="L107" s="102" t="str">
        <f t="shared" si="3"/>
        <v/>
      </c>
      <c r="M107" s="110"/>
      <c r="N107" s="115"/>
      <c r="O107" s="102" t="str">
        <f t="shared" si="4"/>
        <v/>
      </c>
      <c r="P107" s="116"/>
      <c r="Q107" s="116"/>
      <c r="R107" s="102" t="str">
        <f t="shared" si="5"/>
        <v/>
      </c>
      <c r="S107" s="117"/>
      <c r="T107" s="114"/>
      <c r="U107" s="385"/>
      <c r="V107" s="385"/>
    </row>
    <row r="108" spans="2:22" x14ac:dyDescent="0.25">
      <c r="B108" s="282">
        <f>'1. Summary for SBA'!$F$8</f>
        <v>0</v>
      </c>
      <c r="C108" s="282">
        <f>'1. Summary for SBA'!$F$7</f>
        <v>0</v>
      </c>
      <c r="D108" s="114"/>
      <c r="E108" s="350"/>
      <c r="F108" s="350"/>
      <c r="G108" s="111"/>
      <c r="H108" s="111"/>
      <c r="I108" s="525"/>
      <c r="J108" s="114"/>
      <c r="K108" s="115"/>
      <c r="L108" s="102" t="str">
        <f t="shared" si="3"/>
        <v/>
      </c>
      <c r="M108" s="110"/>
      <c r="N108" s="115"/>
      <c r="O108" s="102" t="str">
        <f t="shared" si="4"/>
        <v/>
      </c>
      <c r="P108" s="116"/>
      <c r="Q108" s="116"/>
      <c r="R108" s="102" t="str">
        <f t="shared" si="5"/>
        <v/>
      </c>
      <c r="S108" s="117"/>
      <c r="T108" s="114"/>
      <c r="U108" s="385"/>
      <c r="V108" s="385"/>
    </row>
    <row r="109" spans="2:22" x14ac:dyDescent="0.25">
      <c r="B109" s="282">
        <f>'1. Summary for SBA'!$F$8</f>
        <v>0</v>
      </c>
      <c r="C109" s="282">
        <f>'1. Summary for SBA'!$F$7</f>
        <v>0</v>
      </c>
      <c r="D109" s="114"/>
      <c r="E109" s="350"/>
      <c r="F109" s="350"/>
      <c r="G109" s="111"/>
      <c r="H109" s="111"/>
      <c r="I109" s="525"/>
      <c r="J109" s="114"/>
      <c r="K109" s="115"/>
      <c r="L109" s="102" t="str">
        <f t="shared" si="3"/>
        <v/>
      </c>
      <c r="M109" s="110"/>
      <c r="N109" s="115"/>
      <c r="O109" s="102" t="str">
        <f t="shared" si="4"/>
        <v/>
      </c>
      <c r="P109" s="116"/>
      <c r="Q109" s="116"/>
      <c r="R109" s="102" t="str">
        <f t="shared" si="5"/>
        <v/>
      </c>
      <c r="S109" s="117"/>
      <c r="T109" s="114"/>
      <c r="U109" s="385"/>
      <c r="V109" s="385"/>
    </row>
    <row r="110" spans="2:22" x14ac:dyDescent="0.25">
      <c r="B110" s="282">
        <f>'1. Summary for SBA'!$F$8</f>
        <v>0</v>
      </c>
      <c r="C110" s="282">
        <f>'1. Summary for SBA'!$F$7</f>
        <v>0</v>
      </c>
      <c r="D110" s="114"/>
      <c r="E110" s="350"/>
      <c r="F110" s="350"/>
      <c r="G110" s="111"/>
      <c r="H110" s="111"/>
      <c r="I110" s="525"/>
      <c r="J110" s="114"/>
      <c r="K110" s="115"/>
      <c r="L110" s="102" t="str">
        <f t="shared" si="3"/>
        <v/>
      </c>
      <c r="M110" s="110"/>
      <c r="N110" s="115"/>
      <c r="O110" s="102" t="str">
        <f t="shared" si="4"/>
        <v/>
      </c>
      <c r="P110" s="116"/>
      <c r="Q110" s="116"/>
      <c r="R110" s="102" t="str">
        <f t="shared" si="5"/>
        <v/>
      </c>
      <c r="S110" s="117"/>
      <c r="T110" s="114"/>
      <c r="U110" s="385"/>
      <c r="V110" s="385"/>
    </row>
    <row r="111" spans="2:22" x14ac:dyDescent="0.25">
      <c r="B111" s="282">
        <f>'1. Summary for SBA'!$F$8</f>
        <v>0</v>
      </c>
      <c r="C111" s="282">
        <f>'1. Summary for SBA'!$F$7</f>
        <v>0</v>
      </c>
      <c r="D111" s="114"/>
      <c r="E111" s="350"/>
      <c r="F111" s="350"/>
      <c r="G111" s="111"/>
      <c r="H111" s="111"/>
      <c r="I111" s="525"/>
      <c r="J111" s="114"/>
      <c r="K111" s="115"/>
      <c r="L111" s="102" t="str">
        <f t="shared" si="3"/>
        <v/>
      </c>
      <c r="M111" s="110"/>
      <c r="N111" s="115"/>
      <c r="O111" s="102" t="str">
        <f t="shared" si="4"/>
        <v/>
      </c>
      <c r="P111" s="116"/>
      <c r="Q111" s="116"/>
      <c r="R111" s="102" t="str">
        <f t="shared" si="5"/>
        <v/>
      </c>
      <c r="S111" s="117"/>
      <c r="T111" s="114"/>
      <c r="U111" s="385"/>
      <c r="V111" s="385"/>
    </row>
    <row r="112" spans="2:22" x14ac:dyDescent="0.25">
      <c r="B112" s="282">
        <f>'1. Summary for SBA'!$F$8</f>
        <v>0</v>
      </c>
      <c r="C112" s="282">
        <f>'1. Summary for SBA'!$F$7</f>
        <v>0</v>
      </c>
      <c r="D112" s="114"/>
      <c r="E112" s="350"/>
      <c r="F112" s="350"/>
      <c r="G112" s="111"/>
      <c r="H112" s="111"/>
      <c r="I112" s="525"/>
      <c r="J112" s="114"/>
      <c r="K112" s="115"/>
      <c r="L112" s="102" t="str">
        <f t="shared" si="3"/>
        <v/>
      </c>
      <c r="M112" s="110"/>
      <c r="N112" s="115"/>
      <c r="O112" s="102" t="str">
        <f t="shared" si="4"/>
        <v/>
      </c>
      <c r="P112" s="116"/>
      <c r="Q112" s="116"/>
      <c r="R112" s="102" t="str">
        <f t="shared" si="5"/>
        <v/>
      </c>
      <c r="S112" s="117"/>
      <c r="T112" s="114"/>
      <c r="U112" s="385"/>
      <c r="V112" s="385"/>
    </row>
    <row r="113" spans="2:22" x14ac:dyDescent="0.25">
      <c r="B113" s="282">
        <f>'1. Summary for SBA'!$F$8</f>
        <v>0</v>
      </c>
      <c r="C113" s="282">
        <f>'1. Summary for SBA'!$F$7</f>
        <v>0</v>
      </c>
      <c r="D113" s="114"/>
      <c r="E113" s="350"/>
      <c r="F113" s="350"/>
      <c r="G113" s="111"/>
      <c r="H113" s="111"/>
      <c r="I113" s="525"/>
      <c r="J113" s="114"/>
      <c r="K113" s="115"/>
      <c r="L113" s="102" t="str">
        <f t="shared" si="3"/>
        <v/>
      </c>
      <c r="M113" s="110"/>
      <c r="N113" s="115"/>
      <c r="O113" s="102" t="str">
        <f t="shared" si="4"/>
        <v/>
      </c>
      <c r="P113" s="116"/>
      <c r="Q113" s="116"/>
      <c r="R113" s="102" t="str">
        <f t="shared" si="5"/>
        <v/>
      </c>
      <c r="S113" s="117"/>
      <c r="T113" s="114"/>
      <c r="U113" s="385"/>
      <c r="V113" s="385"/>
    </row>
    <row r="114" spans="2:22" x14ac:dyDescent="0.25">
      <c r="B114" s="282">
        <f>'1. Summary for SBA'!$F$8</f>
        <v>0</v>
      </c>
      <c r="C114" s="282">
        <f>'1. Summary for SBA'!$F$7</f>
        <v>0</v>
      </c>
      <c r="D114" s="114"/>
      <c r="E114" s="350"/>
      <c r="F114" s="350"/>
      <c r="G114" s="111"/>
      <c r="H114" s="111"/>
      <c r="I114" s="525"/>
      <c r="J114" s="114"/>
      <c r="K114" s="115"/>
      <c r="L114" s="102" t="str">
        <f t="shared" si="3"/>
        <v/>
      </c>
      <c r="M114" s="110"/>
      <c r="N114" s="115"/>
      <c r="O114" s="102" t="str">
        <f t="shared" si="4"/>
        <v/>
      </c>
      <c r="P114" s="116"/>
      <c r="Q114" s="116"/>
      <c r="R114" s="102" t="str">
        <f t="shared" si="5"/>
        <v/>
      </c>
      <c r="S114" s="117"/>
      <c r="T114" s="114"/>
      <c r="U114" s="385"/>
      <c r="V114" s="385"/>
    </row>
    <row r="115" spans="2:22" x14ac:dyDescent="0.25">
      <c r="B115" s="282">
        <f>'1. Summary for SBA'!$F$8</f>
        <v>0</v>
      </c>
      <c r="C115" s="282">
        <f>'1. Summary for SBA'!$F$7</f>
        <v>0</v>
      </c>
      <c r="D115" s="114"/>
      <c r="E115" s="350"/>
      <c r="F115" s="350"/>
      <c r="G115" s="111"/>
      <c r="H115" s="111"/>
      <c r="I115" s="525"/>
      <c r="J115" s="114"/>
      <c r="K115" s="115"/>
      <c r="L115" s="102" t="str">
        <f t="shared" si="3"/>
        <v/>
      </c>
      <c r="M115" s="110"/>
      <c r="N115" s="115"/>
      <c r="O115" s="102" t="str">
        <f t="shared" si="4"/>
        <v/>
      </c>
      <c r="P115" s="116"/>
      <c r="Q115" s="116"/>
      <c r="R115" s="102" t="str">
        <f t="shared" si="5"/>
        <v/>
      </c>
      <c r="S115" s="117"/>
      <c r="T115" s="114"/>
      <c r="U115" s="385"/>
      <c r="V115" s="385"/>
    </row>
    <row r="116" spans="2:22" x14ac:dyDescent="0.25">
      <c r="B116" s="282">
        <f>'1. Summary for SBA'!$F$8</f>
        <v>0</v>
      </c>
      <c r="C116" s="282">
        <f>'1. Summary for SBA'!$F$7</f>
        <v>0</v>
      </c>
      <c r="D116" s="114"/>
      <c r="E116" s="350"/>
      <c r="F116" s="350"/>
      <c r="G116" s="111"/>
      <c r="H116" s="111"/>
      <c r="I116" s="525"/>
      <c r="J116" s="114"/>
      <c r="K116" s="115"/>
      <c r="L116" s="102" t="str">
        <f t="shared" si="3"/>
        <v/>
      </c>
      <c r="M116" s="110"/>
      <c r="N116" s="115"/>
      <c r="O116" s="102" t="str">
        <f t="shared" si="4"/>
        <v/>
      </c>
      <c r="P116" s="116"/>
      <c r="Q116" s="116"/>
      <c r="R116" s="102" t="str">
        <f t="shared" si="5"/>
        <v/>
      </c>
      <c r="S116" s="117"/>
      <c r="T116" s="114"/>
      <c r="U116" s="385"/>
      <c r="V116" s="385"/>
    </row>
    <row r="117" spans="2:22" x14ac:dyDescent="0.25">
      <c r="B117" s="282">
        <f>'1. Summary for SBA'!$F$8</f>
        <v>0</v>
      </c>
      <c r="C117" s="282">
        <f>'1. Summary for SBA'!$F$7</f>
        <v>0</v>
      </c>
      <c r="D117" s="114"/>
      <c r="E117" s="350"/>
      <c r="F117" s="350"/>
      <c r="G117" s="111"/>
      <c r="H117" s="111"/>
      <c r="I117" s="525"/>
      <c r="J117" s="114"/>
      <c r="K117" s="115"/>
      <c r="L117" s="102" t="str">
        <f t="shared" si="3"/>
        <v/>
      </c>
      <c r="M117" s="110"/>
      <c r="N117" s="115"/>
      <c r="O117" s="102" t="str">
        <f t="shared" si="4"/>
        <v/>
      </c>
      <c r="P117" s="116"/>
      <c r="Q117" s="116"/>
      <c r="R117" s="102" t="str">
        <f t="shared" si="5"/>
        <v/>
      </c>
      <c r="S117" s="117"/>
      <c r="T117" s="114"/>
      <c r="U117" s="385"/>
      <c r="V117" s="385"/>
    </row>
    <row r="118" spans="2:22" x14ac:dyDescent="0.25">
      <c r="B118" s="282">
        <f>'1. Summary for SBA'!$F$8</f>
        <v>0</v>
      </c>
      <c r="C118" s="282">
        <f>'1. Summary for SBA'!$F$7</f>
        <v>0</v>
      </c>
      <c r="D118" s="114"/>
      <c r="E118" s="350"/>
      <c r="F118" s="350"/>
      <c r="G118" s="111"/>
      <c r="H118" s="111"/>
      <c r="I118" s="525"/>
      <c r="J118" s="114"/>
      <c r="K118" s="115"/>
      <c r="L118" s="102" t="str">
        <f t="shared" si="3"/>
        <v/>
      </c>
      <c r="M118" s="110"/>
      <c r="N118" s="115"/>
      <c r="O118" s="102" t="str">
        <f t="shared" si="4"/>
        <v/>
      </c>
      <c r="P118" s="116"/>
      <c r="Q118" s="116"/>
      <c r="R118" s="102" t="str">
        <f t="shared" si="5"/>
        <v/>
      </c>
      <c r="S118" s="117"/>
      <c r="T118" s="114"/>
      <c r="U118" s="385"/>
      <c r="V118" s="385"/>
    </row>
    <row r="119" spans="2:22" x14ac:dyDescent="0.25">
      <c r="B119" s="282">
        <f>'1. Summary for SBA'!$F$8</f>
        <v>0</v>
      </c>
      <c r="C119" s="282">
        <f>'1. Summary for SBA'!$F$7</f>
        <v>0</v>
      </c>
      <c r="D119" s="114"/>
      <c r="E119" s="350"/>
      <c r="F119" s="350"/>
      <c r="G119" s="111"/>
      <c r="H119" s="111"/>
      <c r="I119" s="525"/>
      <c r="J119" s="114"/>
      <c r="K119" s="115"/>
      <c r="L119" s="102" t="str">
        <f t="shared" si="3"/>
        <v/>
      </c>
      <c r="M119" s="110"/>
      <c r="N119" s="115"/>
      <c r="O119" s="102" t="str">
        <f t="shared" si="4"/>
        <v/>
      </c>
      <c r="P119" s="116"/>
      <c r="Q119" s="116"/>
      <c r="R119" s="102" t="str">
        <f t="shared" si="5"/>
        <v/>
      </c>
      <c r="S119" s="117"/>
      <c r="T119" s="114"/>
      <c r="U119" s="385"/>
      <c r="V119" s="385"/>
    </row>
    <row r="120" spans="2:22" x14ac:dyDescent="0.25">
      <c r="B120" s="282">
        <f>'1. Summary for SBA'!$F$8</f>
        <v>0</v>
      </c>
      <c r="C120" s="282">
        <f>'1. Summary for SBA'!$F$7</f>
        <v>0</v>
      </c>
      <c r="D120" s="114"/>
      <c r="E120" s="350"/>
      <c r="F120" s="350"/>
      <c r="G120" s="111"/>
      <c r="H120" s="111"/>
      <c r="I120" s="525"/>
      <c r="J120" s="114"/>
      <c r="K120" s="115"/>
      <c r="L120" s="102" t="str">
        <f t="shared" si="3"/>
        <v/>
      </c>
      <c r="M120" s="110"/>
      <c r="N120" s="115"/>
      <c r="O120" s="102" t="str">
        <f t="shared" si="4"/>
        <v/>
      </c>
      <c r="P120" s="116"/>
      <c r="Q120" s="116"/>
      <c r="R120" s="102" t="str">
        <f t="shared" si="5"/>
        <v/>
      </c>
      <c r="S120" s="117"/>
      <c r="T120" s="114"/>
      <c r="U120" s="385"/>
      <c r="V120" s="385"/>
    </row>
    <row r="121" spans="2:22" x14ac:dyDescent="0.25">
      <c r="B121" s="282">
        <f>'1. Summary for SBA'!$F$8</f>
        <v>0</v>
      </c>
      <c r="C121" s="282">
        <f>'1. Summary for SBA'!$F$7</f>
        <v>0</v>
      </c>
      <c r="D121" s="114"/>
      <c r="E121" s="350"/>
      <c r="F121" s="350"/>
      <c r="G121" s="111"/>
      <c r="H121" s="111"/>
      <c r="I121" s="525"/>
      <c r="J121" s="114"/>
      <c r="K121" s="115"/>
      <c r="L121" s="102" t="str">
        <f t="shared" si="3"/>
        <v/>
      </c>
      <c r="M121" s="110"/>
      <c r="N121" s="115"/>
      <c r="O121" s="102" t="str">
        <f t="shared" si="4"/>
        <v/>
      </c>
      <c r="P121" s="116"/>
      <c r="Q121" s="116"/>
      <c r="R121" s="102" t="str">
        <f t="shared" si="5"/>
        <v/>
      </c>
      <c r="S121" s="117"/>
      <c r="T121" s="114"/>
      <c r="U121" s="385"/>
      <c r="V121" s="385"/>
    </row>
    <row r="122" spans="2:22" x14ac:dyDescent="0.25">
      <c r="B122" s="282">
        <f>'1. Summary for SBA'!$F$8</f>
        <v>0</v>
      </c>
      <c r="C122" s="282">
        <f>'1. Summary for SBA'!$F$7</f>
        <v>0</v>
      </c>
      <c r="D122" s="114"/>
      <c r="E122" s="350"/>
      <c r="F122" s="350"/>
      <c r="G122" s="111"/>
      <c r="H122" s="111"/>
      <c r="I122" s="525"/>
      <c r="J122" s="114"/>
      <c r="K122" s="115"/>
      <c r="L122" s="102" t="str">
        <f t="shared" si="3"/>
        <v/>
      </c>
      <c r="M122" s="110"/>
      <c r="N122" s="115"/>
      <c r="O122" s="102" t="str">
        <f t="shared" si="4"/>
        <v/>
      </c>
      <c r="P122" s="116"/>
      <c r="Q122" s="116"/>
      <c r="R122" s="102" t="str">
        <f t="shared" si="5"/>
        <v/>
      </c>
      <c r="S122" s="117"/>
      <c r="T122" s="114"/>
      <c r="U122" s="385"/>
      <c r="V122" s="385"/>
    </row>
    <row r="123" spans="2:22" x14ac:dyDescent="0.25">
      <c r="B123" s="282">
        <f>'1. Summary for SBA'!$F$8</f>
        <v>0</v>
      </c>
      <c r="C123" s="282">
        <f>'1. Summary for SBA'!$F$7</f>
        <v>0</v>
      </c>
      <c r="D123" s="114"/>
      <c r="E123" s="350"/>
      <c r="F123" s="350"/>
      <c r="G123" s="111"/>
      <c r="H123" s="111"/>
      <c r="I123" s="525"/>
      <c r="J123" s="114"/>
      <c r="K123" s="115"/>
      <c r="L123" s="102" t="str">
        <f t="shared" si="3"/>
        <v/>
      </c>
      <c r="M123" s="110"/>
      <c r="N123" s="115"/>
      <c r="O123" s="102" t="str">
        <f t="shared" si="4"/>
        <v/>
      </c>
      <c r="P123" s="116"/>
      <c r="Q123" s="116"/>
      <c r="R123" s="102" t="str">
        <f t="shared" si="5"/>
        <v/>
      </c>
      <c r="S123" s="117"/>
      <c r="T123" s="114"/>
      <c r="U123" s="385"/>
      <c r="V123" s="385"/>
    </row>
    <row r="124" spans="2:22" x14ac:dyDescent="0.25">
      <c r="B124" s="282">
        <f>'1. Summary for SBA'!$F$8</f>
        <v>0</v>
      </c>
      <c r="C124" s="282">
        <f>'1. Summary for SBA'!$F$7</f>
        <v>0</v>
      </c>
      <c r="D124" s="114"/>
      <c r="E124" s="350"/>
      <c r="F124" s="350"/>
      <c r="G124" s="111"/>
      <c r="H124" s="111"/>
      <c r="I124" s="525"/>
      <c r="J124" s="114"/>
      <c r="K124" s="115"/>
      <c r="L124" s="102" t="str">
        <f t="shared" si="3"/>
        <v/>
      </c>
      <c r="M124" s="110"/>
      <c r="N124" s="115"/>
      <c r="O124" s="102" t="str">
        <f t="shared" si="4"/>
        <v/>
      </c>
      <c r="P124" s="116"/>
      <c r="Q124" s="116"/>
      <c r="R124" s="102" t="str">
        <f t="shared" si="5"/>
        <v/>
      </c>
      <c r="S124" s="117"/>
      <c r="T124" s="114"/>
      <c r="U124" s="385"/>
      <c r="V124" s="385"/>
    </row>
    <row r="125" spans="2:22" x14ac:dyDescent="0.25">
      <c r="B125" s="282">
        <f>'1. Summary for SBA'!$F$8</f>
        <v>0</v>
      </c>
      <c r="C125" s="282">
        <f>'1. Summary for SBA'!$F$7</f>
        <v>0</v>
      </c>
      <c r="D125" s="114"/>
      <c r="E125" s="350"/>
      <c r="F125" s="350"/>
      <c r="G125" s="111"/>
      <c r="H125" s="111"/>
      <c r="I125" s="525"/>
      <c r="J125" s="114"/>
      <c r="K125" s="115"/>
      <c r="L125" s="102" t="str">
        <f t="shared" si="3"/>
        <v/>
      </c>
      <c r="M125" s="110"/>
      <c r="N125" s="115"/>
      <c r="O125" s="102" t="str">
        <f t="shared" si="4"/>
        <v/>
      </c>
      <c r="P125" s="116"/>
      <c r="Q125" s="116"/>
      <c r="R125" s="102" t="str">
        <f t="shared" si="5"/>
        <v/>
      </c>
      <c r="S125" s="117"/>
      <c r="T125" s="114"/>
      <c r="U125" s="385"/>
      <c r="V125" s="385"/>
    </row>
    <row r="126" spans="2:22" x14ac:dyDescent="0.25">
      <c r="B126" s="282">
        <f>'1. Summary for SBA'!$F$8</f>
        <v>0</v>
      </c>
      <c r="C126" s="282">
        <f>'1. Summary for SBA'!$F$7</f>
        <v>0</v>
      </c>
      <c r="D126" s="114"/>
      <c r="E126" s="350"/>
      <c r="F126" s="350"/>
      <c r="G126" s="111"/>
      <c r="H126" s="111"/>
      <c r="I126" s="525"/>
      <c r="J126" s="114"/>
      <c r="K126" s="115"/>
      <c r="L126" s="102" t="str">
        <f t="shared" si="3"/>
        <v/>
      </c>
      <c r="M126" s="110"/>
      <c r="N126" s="115"/>
      <c r="O126" s="102" t="str">
        <f t="shared" si="4"/>
        <v/>
      </c>
      <c r="P126" s="116"/>
      <c r="Q126" s="116"/>
      <c r="R126" s="102" t="str">
        <f t="shared" si="5"/>
        <v/>
      </c>
      <c r="S126" s="117"/>
      <c r="T126" s="114"/>
      <c r="U126" s="385"/>
      <c r="V126" s="385"/>
    </row>
    <row r="127" spans="2:22" x14ac:dyDescent="0.25">
      <c r="B127" s="282">
        <f>'1. Summary for SBA'!$F$8</f>
        <v>0</v>
      </c>
      <c r="C127" s="282">
        <f>'1. Summary for SBA'!$F$7</f>
        <v>0</v>
      </c>
      <c r="D127" s="114"/>
      <c r="E127" s="350"/>
      <c r="F127" s="350"/>
      <c r="G127" s="111"/>
      <c r="H127" s="111"/>
      <c r="I127" s="525"/>
      <c r="J127" s="114"/>
      <c r="K127" s="115"/>
      <c r="L127" s="102" t="str">
        <f t="shared" si="3"/>
        <v/>
      </c>
      <c r="M127" s="110"/>
      <c r="N127" s="115"/>
      <c r="O127" s="102" t="str">
        <f t="shared" si="4"/>
        <v/>
      </c>
      <c r="P127" s="116"/>
      <c r="Q127" s="116"/>
      <c r="R127" s="102" t="str">
        <f t="shared" si="5"/>
        <v/>
      </c>
      <c r="S127" s="117"/>
      <c r="T127" s="114"/>
      <c r="U127" s="385"/>
      <c r="V127" s="385"/>
    </row>
    <row r="128" spans="2:22" x14ac:dyDescent="0.25">
      <c r="B128" s="282">
        <f>'1. Summary for SBA'!$F$8</f>
        <v>0</v>
      </c>
      <c r="C128" s="282">
        <f>'1. Summary for SBA'!$F$7</f>
        <v>0</v>
      </c>
      <c r="D128" s="114"/>
      <c r="E128" s="350"/>
      <c r="F128" s="350"/>
      <c r="G128" s="111"/>
      <c r="H128" s="111"/>
      <c r="I128" s="525"/>
      <c r="J128" s="114"/>
      <c r="K128" s="115"/>
      <c r="L128" s="102" t="str">
        <f t="shared" si="3"/>
        <v/>
      </c>
      <c r="M128" s="110"/>
      <c r="N128" s="115"/>
      <c r="O128" s="102" t="str">
        <f t="shared" si="4"/>
        <v/>
      </c>
      <c r="P128" s="116"/>
      <c r="Q128" s="116"/>
      <c r="R128" s="102" t="str">
        <f t="shared" si="5"/>
        <v/>
      </c>
      <c r="S128" s="117"/>
      <c r="T128" s="114"/>
      <c r="U128" s="385"/>
      <c r="V128" s="385"/>
    </row>
    <row r="129" spans="2:22" x14ac:dyDescent="0.25">
      <c r="B129" s="282">
        <f>'1. Summary for SBA'!$F$8</f>
        <v>0</v>
      </c>
      <c r="C129" s="282">
        <f>'1. Summary for SBA'!$F$7</f>
        <v>0</v>
      </c>
      <c r="D129" s="114"/>
      <c r="E129" s="350"/>
      <c r="F129" s="350"/>
      <c r="G129" s="111"/>
      <c r="H129" s="111"/>
      <c r="I129" s="525"/>
      <c r="J129" s="114"/>
      <c r="K129" s="115"/>
      <c r="L129" s="102" t="str">
        <f t="shared" si="3"/>
        <v/>
      </c>
      <c r="M129" s="110"/>
      <c r="N129" s="115"/>
      <c r="O129" s="102" t="str">
        <f t="shared" si="4"/>
        <v/>
      </c>
      <c r="P129" s="116"/>
      <c r="Q129" s="116"/>
      <c r="R129" s="102" t="str">
        <f t="shared" si="5"/>
        <v/>
      </c>
      <c r="S129" s="117"/>
      <c r="T129" s="114"/>
      <c r="U129" s="385"/>
      <c r="V129" s="385"/>
    </row>
    <row r="130" spans="2:22" x14ac:dyDescent="0.25">
      <c r="B130" s="282">
        <f>'1. Summary for SBA'!$F$8</f>
        <v>0</v>
      </c>
      <c r="C130" s="282">
        <f>'1. Summary for SBA'!$F$7</f>
        <v>0</v>
      </c>
      <c r="D130" s="114"/>
      <c r="E130" s="350"/>
      <c r="F130" s="350"/>
      <c r="G130" s="111"/>
      <c r="H130" s="111"/>
      <c r="I130" s="525"/>
      <c r="J130" s="114"/>
      <c r="K130" s="115"/>
      <c r="L130" s="102" t="str">
        <f t="shared" si="3"/>
        <v/>
      </c>
      <c r="M130" s="110"/>
      <c r="N130" s="115"/>
      <c r="O130" s="102" t="str">
        <f t="shared" si="4"/>
        <v/>
      </c>
      <c r="P130" s="116"/>
      <c r="Q130" s="116"/>
      <c r="R130" s="102" t="str">
        <f t="shared" si="5"/>
        <v/>
      </c>
      <c r="S130" s="117"/>
      <c r="T130" s="114"/>
      <c r="U130" s="385"/>
      <c r="V130" s="385"/>
    </row>
    <row r="131" spans="2:22" x14ac:dyDescent="0.25">
      <c r="B131" s="282">
        <f>'1. Summary for SBA'!$F$8</f>
        <v>0</v>
      </c>
      <c r="C131" s="282">
        <f>'1. Summary for SBA'!$F$7</f>
        <v>0</v>
      </c>
      <c r="D131" s="114"/>
      <c r="E131" s="350"/>
      <c r="F131" s="350"/>
      <c r="G131" s="111"/>
      <c r="H131" s="111"/>
      <c r="I131" s="525"/>
      <c r="J131" s="114"/>
      <c r="K131" s="115"/>
      <c r="L131" s="102" t="str">
        <f t="shared" si="3"/>
        <v/>
      </c>
      <c r="M131" s="110"/>
      <c r="N131" s="115"/>
      <c r="O131" s="102" t="str">
        <f t="shared" si="4"/>
        <v/>
      </c>
      <c r="P131" s="116"/>
      <c r="Q131" s="116"/>
      <c r="R131" s="102" t="str">
        <f t="shared" si="5"/>
        <v/>
      </c>
      <c r="S131" s="117"/>
      <c r="T131" s="114"/>
      <c r="U131" s="385"/>
      <c r="V131" s="385"/>
    </row>
    <row r="132" spans="2:22" x14ac:dyDescent="0.25">
      <c r="B132" s="282">
        <f>'1. Summary for SBA'!$F$8</f>
        <v>0</v>
      </c>
      <c r="C132" s="282">
        <f>'1. Summary for SBA'!$F$7</f>
        <v>0</v>
      </c>
      <c r="D132" s="114"/>
      <c r="E132" s="350"/>
      <c r="F132" s="350"/>
      <c r="G132" s="111"/>
      <c r="H132" s="111"/>
      <c r="I132" s="525"/>
      <c r="J132" s="114"/>
      <c r="K132" s="115"/>
      <c r="L132" s="102" t="str">
        <f t="shared" si="3"/>
        <v/>
      </c>
      <c r="M132" s="110"/>
      <c r="N132" s="115"/>
      <c r="O132" s="102" t="str">
        <f t="shared" si="4"/>
        <v/>
      </c>
      <c r="P132" s="116"/>
      <c r="Q132" s="116"/>
      <c r="R132" s="102" t="str">
        <f t="shared" si="5"/>
        <v/>
      </c>
      <c r="S132" s="117"/>
      <c r="T132" s="114"/>
      <c r="U132" s="385"/>
      <c r="V132" s="385"/>
    </row>
    <row r="133" spans="2:22" x14ac:dyDescent="0.25">
      <c r="B133" s="282">
        <f>'1. Summary for SBA'!$F$8</f>
        <v>0</v>
      </c>
      <c r="C133" s="282">
        <f>'1. Summary for SBA'!$F$7</f>
        <v>0</v>
      </c>
      <c r="D133" s="114"/>
      <c r="E133" s="350"/>
      <c r="F133" s="350"/>
      <c r="G133" s="111"/>
      <c r="H133" s="111"/>
      <c r="I133" s="525"/>
      <c r="J133" s="114"/>
      <c r="K133" s="115"/>
      <c r="L133" s="102" t="str">
        <f t="shared" si="3"/>
        <v/>
      </c>
      <c r="M133" s="110"/>
      <c r="N133" s="115"/>
      <c r="O133" s="102" t="str">
        <f t="shared" si="4"/>
        <v/>
      </c>
      <c r="P133" s="116"/>
      <c r="Q133" s="116"/>
      <c r="R133" s="102" t="str">
        <f t="shared" si="5"/>
        <v/>
      </c>
      <c r="S133" s="117"/>
      <c r="T133" s="114"/>
      <c r="U133" s="385"/>
      <c r="V133" s="385"/>
    </row>
    <row r="134" spans="2:22" x14ac:dyDescent="0.25">
      <c r="B134" s="282">
        <f>'1. Summary for SBA'!$F$8</f>
        <v>0</v>
      </c>
      <c r="C134" s="282">
        <f>'1. Summary for SBA'!$F$7</f>
        <v>0</v>
      </c>
      <c r="D134" s="114"/>
      <c r="E134" s="350"/>
      <c r="F134" s="350"/>
      <c r="G134" s="111"/>
      <c r="H134" s="111"/>
      <c r="I134" s="525"/>
      <c r="J134" s="114"/>
      <c r="K134" s="115"/>
      <c r="L134" s="102" t="str">
        <f t="shared" ref="L134:L197" si="6">IF(K134 = "FT", "N/A","")</f>
        <v/>
      </c>
      <c r="M134" s="110"/>
      <c r="N134" s="115"/>
      <c r="O134" s="102" t="str">
        <f t="shared" ref="O134:O197" si="7">IF(N134 = "FT", "N/A","")</f>
        <v/>
      </c>
      <c r="P134" s="116"/>
      <c r="Q134" s="116"/>
      <c r="R134" s="102" t="str">
        <f t="shared" ref="R134:R197" si="8">IF(Q134 = "FT", "N/A","")</f>
        <v/>
      </c>
      <c r="S134" s="117"/>
      <c r="T134" s="114"/>
      <c r="U134" s="385"/>
      <c r="V134" s="385"/>
    </row>
    <row r="135" spans="2:22" x14ac:dyDescent="0.25">
      <c r="B135" s="282">
        <f>'1. Summary for SBA'!$F$8</f>
        <v>0</v>
      </c>
      <c r="C135" s="282">
        <f>'1. Summary for SBA'!$F$7</f>
        <v>0</v>
      </c>
      <c r="D135" s="114"/>
      <c r="E135" s="350"/>
      <c r="F135" s="350"/>
      <c r="G135" s="111"/>
      <c r="H135" s="111"/>
      <c r="I135" s="525"/>
      <c r="J135" s="114"/>
      <c r="K135" s="115"/>
      <c r="L135" s="102" t="str">
        <f t="shared" si="6"/>
        <v/>
      </c>
      <c r="M135" s="110"/>
      <c r="N135" s="115"/>
      <c r="O135" s="102" t="str">
        <f t="shared" si="7"/>
        <v/>
      </c>
      <c r="P135" s="116"/>
      <c r="Q135" s="116"/>
      <c r="R135" s="102" t="str">
        <f t="shared" si="8"/>
        <v/>
      </c>
      <c r="S135" s="117"/>
      <c r="T135" s="114"/>
      <c r="U135" s="385"/>
      <c r="V135" s="385"/>
    </row>
    <row r="136" spans="2:22" x14ac:dyDescent="0.25">
      <c r="B136" s="282">
        <f>'1. Summary for SBA'!$F$8</f>
        <v>0</v>
      </c>
      <c r="C136" s="282">
        <f>'1. Summary for SBA'!$F$7</f>
        <v>0</v>
      </c>
      <c r="D136" s="114"/>
      <c r="E136" s="350"/>
      <c r="F136" s="350"/>
      <c r="G136" s="111"/>
      <c r="H136" s="111"/>
      <c r="I136" s="525"/>
      <c r="J136" s="114"/>
      <c r="K136" s="115"/>
      <c r="L136" s="102" t="str">
        <f t="shared" si="6"/>
        <v/>
      </c>
      <c r="M136" s="110"/>
      <c r="N136" s="115"/>
      <c r="O136" s="102" t="str">
        <f t="shared" si="7"/>
        <v/>
      </c>
      <c r="P136" s="116"/>
      <c r="Q136" s="116"/>
      <c r="R136" s="102" t="str">
        <f t="shared" si="8"/>
        <v/>
      </c>
      <c r="S136" s="117"/>
      <c r="T136" s="114"/>
      <c r="U136" s="385"/>
      <c r="V136" s="385"/>
    </row>
    <row r="137" spans="2:22" x14ac:dyDescent="0.25">
      <c r="B137" s="282">
        <f>'1. Summary for SBA'!$F$8</f>
        <v>0</v>
      </c>
      <c r="C137" s="282">
        <f>'1. Summary for SBA'!$F$7</f>
        <v>0</v>
      </c>
      <c r="D137" s="114"/>
      <c r="E137" s="350"/>
      <c r="F137" s="350"/>
      <c r="G137" s="111"/>
      <c r="H137" s="111"/>
      <c r="I137" s="525"/>
      <c r="J137" s="114"/>
      <c r="K137" s="115"/>
      <c r="L137" s="102" t="str">
        <f t="shared" si="6"/>
        <v/>
      </c>
      <c r="M137" s="110"/>
      <c r="N137" s="115"/>
      <c r="O137" s="102" t="str">
        <f t="shared" si="7"/>
        <v/>
      </c>
      <c r="P137" s="116"/>
      <c r="Q137" s="116"/>
      <c r="R137" s="102" t="str">
        <f t="shared" si="8"/>
        <v/>
      </c>
      <c r="S137" s="117"/>
      <c r="T137" s="114"/>
      <c r="U137" s="385"/>
      <c r="V137" s="385"/>
    </row>
    <row r="138" spans="2:22" x14ac:dyDescent="0.25">
      <c r="B138" s="282">
        <f>'1. Summary for SBA'!$F$8</f>
        <v>0</v>
      </c>
      <c r="C138" s="282">
        <f>'1. Summary for SBA'!$F$7</f>
        <v>0</v>
      </c>
      <c r="D138" s="114"/>
      <c r="E138" s="350"/>
      <c r="F138" s="350"/>
      <c r="G138" s="111"/>
      <c r="H138" s="111"/>
      <c r="I138" s="525"/>
      <c r="J138" s="114"/>
      <c r="K138" s="115"/>
      <c r="L138" s="102" t="str">
        <f t="shared" si="6"/>
        <v/>
      </c>
      <c r="M138" s="110"/>
      <c r="N138" s="115"/>
      <c r="O138" s="102" t="str">
        <f t="shared" si="7"/>
        <v/>
      </c>
      <c r="P138" s="116"/>
      <c r="Q138" s="116"/>
      <c r="R138" s="102" t="str">
        <f t="shared" si="8"/>
        <v/>
      </c>
      <c r="S138" s="117"/>
      <c r="T138" s="114"/>
      <c r="U138" s="385"/>
      <c r="V138" s="385"/>
    </row>
    <row r="139" spans="2:22" x14ac:dyDescent="0.25">
      <c r="B139" s="282">
        <f>'1. Summary for SBA'!$F$8</f>
        <v>0</v>
      </c>
      <c r="C139" s="282">
        <f>'1. Summary for SBA'!$F$7</f>
        <v>0</v>
      </c>
      <c r="D139" s="114"/>
      <c r="E139" s="350"/>
      <c r="F139" s="350"/>
      <c r="G139" s="111"/>
      <c r="H139" s="111"/>
      <c r="I139" s="525"/>
      <c r="J139" s="114"/>
      <c r="K139" s="115"/>
      <c r="L139" s="102" t="str">
        <f t="shared" si="6"/>
        <v/>
      </c>
      <c r="M139" s="110"/>
      <c r="N139" s="115"/>
      <c r="O139" s="102" t="str">
        <f t="shared" si="7"/>
        <v/>
      </c>
      <c r="P139" s="116"/>
      <c r="Q139" s="116"/>
      <c r="R139" s="102" t="str">
        <f t="shared" si="8"/>
        <v/>
      </c>
      <c r="S139" s="117"/>
      <c r="T139" s="114"/>
      <c r="U139" s="385"/>
      <c r="V139" s="385"/>
    </row>
    <row r="140" spans="2:22" x14ac:dyDescent="0.25">
      <c r="B140" s="282">
        <f>'1. Summary for SBA'!$F$8</f>
        <v>0</v>
      </c>
      <c r="C140" s="282">
        <f>'1. Summary for SBA'!$F$7</f>
        <v>0</v>
      </c>
      <c r="D140" s="114"/>
      <c r="E140" s="350"/>
      <c r="F140" s="350"/>
      <c r="G140" s="111"/>
      <c r="H140" s="111"/>
      <c r="I140" s="525"/>
      <c r="J140" s="114"/>
      <c r="K140" s="115"/>
      <c r="L140" s="102" t="str">
        <f t="shared" si="6"/>
        <v/>
      </c>
      <c r="M140" s="110"/>
      <c r="N140" s="115"/>
      <c r="O140" s="102" t="str">
        <f t="shared" si="7"/>
        <v/>
      </c>
      <c r="P140" s="116"/>
      <c r="Q140" s="116"/>
      <c r="R140" s="102" t="str">
        <f t="shared" si="8"/>
        <v/>
      </c>
      <c r="S140" s="117"/>
      <c r="T140" s="114"/>
      <c r="U140" s="385"/>
      <c r="V140" s="385"/>
    </row>
    <row r="141" spans="2:22" x14ac:dyDescent="0.25">
      <c r="B141" s="282">
        <f>'1. Summary for SBA'!$F$8</f>
        <v>0</v>
      </c>
      <c r="C141" s="282">
        <f>'1. Summary for SBA'!$F$7</f>
        <v>0</v>
      </c>
      <c r="D141" s="114"/>
      <c r="E141" s="350"/>
      <c r="F141" s="350"/>
      <c r="G141" s="111"/>
      <c r="H141" s="111"/>
      <c r="I141" s="525"/>
      <c r="J141" s="114"/>
      <c r="K141" s="115"/>
      <c r="L141" s="102" t="str">
        <f t="shared" si="6"/>
        <v/>
      </c>
      <c r="M141" s="110"/>
      <c r="N141" s="115"/>
      <c r="O141" s="102" t="str">
        <f t="shared" si="7"/>
        <v/>
      </c>
      <c r="P141" s="116"/>
      <c r="Q141" s="116"/>
      <c r="R141" s="102" t="str">
        <f t="shared" si="8"/>
        <v/>
      </c>
      <c r="S141" s="117"/>
      <c r="T141" s="114"/>
      <c r="U141" s="385"/>
      <c r="V141" s="385"/>
    </row>
    <row r="142" spans="2:22" x14ac:dyDescent="0.25">
      <c r="B142" s="282">
        <f>'1. Summary for SBA'!$F$8</f>
        <v>0</v>
      </c>
      <c r="C142" s="282">
        <f>'1. Summary for SBA'!$F$7</f>
        <v>0</v>
      </c>
      <c r="D142" s="114"/>
      <c r="E142" s="350"/>
      <c r="F142" s="350"/>
      <c r="G142" s="111"/>
      <c r="H142" s="111"/>
      <c r="I142" s="525"/>
      <c r="J142" s="114"/>
      <c r="K142" s="115"/>
      <c r="L142" s="102" t="str">
        <f t="shared" si="6"/>
        <v/>
      </c>
      <c r="M142" s="110"/>
      <c r="N142" s="115"/>
      <c r="O142" s="102" t="str">
        <f t="shared" si="7"/>
        <v/>
      </c>
      <c r="P142" s="116"/>
      <c r="Q142" s="116"/>
      <c r="R142" s="102" t="str">
        <f t="shared" si="8"/>
        <v/>
      </c>
      <c r="S142" s="117"/>
      <c r="T142" s="114"/>
      <c r="U142" s="385"/>
      <c r="V142" s="385"/>
    </row>
    <row r="143" spans="2:22" x14ac:dyDescent="0.25">
      <c r="B143" s="282">
        <f>'1. Summary for SBA'!$F$8</f>
        <v>0</v>
      </c>
      <c r="C143" s="282">
        <f>'1. Summary for SBA'!$F$7</f>
        <v>0</v>
      </c>
      <c r="D143" s="114"/>
      <c r="E143" s="350"/>
      <c r="F143" s="350"/>
      <c r="G143" s="111"/>
      <c r="H143" s="111"/>
      <c r="I143" s="525"/>
      <c r="J143" s="114"/>
      <c r="K143" s="115"/>
      <c r="L143" s="102" t="str">
        <f t="shared" si="6"/>
        <v/>
      </c>
      <c r="M143" s="110"/>
      <c r="N143" s="115"/>
      <c r="O143" s="102" t="str">
        <f t="shared" si="7"/>
        <v/>
      </c>
      <c r="P143" s="116"/>
      <c r="Q143" s="116"/>
      <c r="R143" s="102" t="str">
        <f t="shared" si="8"/>
        <v/>
      </c>
      <c r="S143" s="117"/>
      <c r="T143" s="114"/>
      <c r="U143" s="385"/>
      <c r="V143" s="385"/>
    </row>
    <row r="144" spans="2:22" x14ac:dyDescent="0.25">
      <c r="B144" s="282">
        <f>'1. Summary for SBA'!$F$8</f>
        <v>0</v>
      </c>
      <c r="C144" s="282">
        <f>'1. Summary for SBA'!$F$7</f>
        <v>0</v>
      </c>
      <c r="D144" s="114"/>
      <c r="E144" s="350"/>
      <c r="F144" s="350"/>
      <c r="G144" s="111"/>
      <c r="H144" s="111"/>
      <c r="I144" s="525"/>
      <c r="J144" s="114"/>
      <c r="K144" s="115"/>
      <c r="L144" s="102" t="str">
        <f t="shared" si="6"/>
        <v/>
      </c>
      <c r="M144" s="110"/>
      <c r="N144" s="115"/>
      <c r="O144" s="102" t="str">
        <f t="shared" si="7"/>
        <v/>
      </c>
      <c r="P144" s="116"/>
      <c r="Q144" s="116"/>
      <c r="R144" s="102" t="str">
        <f t="shared" si="8"/>
        <v/>
      </c>
      <c r="S144" s="117"/>
      <c r="T144" s="114"/>
      <c r="U144" s="385"/>
      <c r="V144" s="385"/>
    </row>
    <row r="145" spans="2:22" x14ac:dyDescent="0.25">
      <c r="B145" s="282">
        <f>'1. Summary for SBA'!$F$8</f>
        <v>0</v>
      </c>
      <c r="C145" s="282">
        <f>'1. Summary for SBA'!$F$7</f>
        <v>0</v>
      </c>
      <c r="D145" s="114"/>
      <c r="E145" s="350"/>
      <c r="F145" s="350"/>
      <c r="G145" s="111"/>
      <c r="H145" s="111"/>
      <c r="I145" s="525"/>
      <c r="J145" s="114"/>
      <c r="K145" s="115"/>
      <c r="L145" s="102" t="str">
        <f t="shared" si="6"/>
        <v/>
      </c>
      <c r="M145" s="110"/>
      <c r="N145" s="115"/>
      <c r="O145" s="102" t="str">
        <f t="shared" si="7"/>
        <v/>
      </c>
      <c r="P145" s="116"/>
      <c r="Q145" s="116"/>
      <c r="R145" s="102" t="str">
        <f t="shared" si="8"/>
        <v/>
      </c>
      <c r="S145" s="117"/>
      <c r="T145" s="114"/>
      <c r="U145" s="385"/>
      <c r="V145" s="385"/>
    </row>
    <row r="146" spans="2:22" x14ac:dyDescent="0.25">
      <c r="B146" s="282">
        <f>'1. Summary for SBA'!$F$8</f>
        <v>0</v>
      </c>
      <c r="C146" s="282">
        <f>'1. Summary for SBA'!$F$7</f>
        <v>0</v>
      </c>
      <c r="D146" s="114"/>
      <c r="E146" s="350"/>
      <c r="F146" s="350"/>
      <c r="G146" s="111"/>
      <c r="H146" s="111"/>
      <c r="I146" s="525"/>
      <c r="J146" s="114"/>
      <c r="K146" s="115"/>
      <c r="L146" s="102" t="str">
        <f t="shared" si="6"/>
        <v/>
      </c>
      <c r="M146" s="110"/>
      <c r="N146" s="115"/>
      <c r="O146" s="102" t="str">
        <f t="shared" si="7"/>
        <v/>
      </c>
      <c r="P146" s="116"/>
      <c r="Q146" s="116"/>
      <c r="R146" s="102" t="str">
        <f t="shared" si="8"/>
        <v/>
      </c>
      <c r="S146" s="117"/>
      <c r="T146" s="114"/>
      <c r="U146" s="385"/>
      <c r="V146" s="385"/>
    </row>
    <row r="147" spans="2:22" x14ac:dyDescent="0.25">
      <c r="B147" s="282">
        <f>'1. Summary for SBA'!$F$8</f>
        <v>0</v>
      </c>
      <c r="C147" s="282">
        <f>'1. Summary for SBA'!$F$7</f>
        <v>0</v>
      </c>
      <c r="D147" s="114"/>
      <c r="E147" s="350"/>
      <c r="F147" s="350"/>
      <c r="G147" s="111"/>
      <c r="H147" s="111"/>
      <c r="I147" s="525"/>
      <c r="J147" s="114"/>
      <c r="K147" s="115"/>
      <c r="L147" s="102" t="str">
        <f t="shared" si="6"/>
        <v/>
      </c>
      <c r="M147" s="110"/>
      <c r="N147" s="115"/>
      <c r="O147" s="102" t="str">
        <f t="shared" si="7"/>
        <v/>
      </c>
      <c r="P147" s="116"/>
      <c r="Q147" s="116"/>
      <c r="R147" s="102" t="str">
        <f t="shared" si="8"/>
        <v/>
      </c>
      <c r="S147" s="117"/>
      <c r="T147" s="114"/>
      <c r="U147" s="385"/>
      <c r="V147" s="385"/>
    </row>
    <row r="148" spans="2:22" x14ac:dyDescent="0.25">
      <c r="B148" s="282">
        <f>'1. Summary for SBA'!$F$8</f>
        <v>0</v>
      </c>
      <c r="C148" s="282">
        <f>'1. Summary for SBA'!$F$7</f>
        <v>0</v>
      </c>
      <c r="D148" s="114"/>
      <c r="E148" s="350"/>
      <c r="F148" s="350"/>
      <c r="G148" s="111"/>
      <c r="H148" s="111"/>
      <c r="I148" s="525"/>
      <c r="J148" s="114"/>
      <c r="K148" s="115"/>
      <c r="L148" s="102" t="str">
        <f t="shared" si="6"/>
        <v/>
      </c>
      <c r="M148" s="110"/>
      <c r="N148" s="115"/>
      <c r="O148" s="102" t="str">
        <f t="shared" si="7"/>
        <v/>
      </c>
      <c r="P148" s="116"/>
      <c r="Q148" s="116"/>
      <c r="R148" s="102" t="str">
        <f t="shared" si="8"/>
        <v/>
      </c>
      <c r="S148" s="117"/>
      <c r="T148" s="114"/>
      <c r="U148" s="385"/>
      <c r="V148" s="385"/>
    </row>
    <row r="149" spans="2:22" x14ac:dyDescent="0.25">
      <c r="B149" s="282">
        <f>'1. Summary for SBA'!$F$8</f>
        <v>0</v>
      </c>
      <c r="C149" s="282">
        <f>'1. Summary for SBA'!$F$7</f>
        <v>0</v>
      </c>
      <c r="D149" s="114"/>
      <c r="E149" s="350"/>
      <c r="F149" s="350"/>
      <c r="G149" s="111"/>
      <c r="H149" s="111"/>
      <c r="I149" s="525"/>
      <c r="J149" s="114"/>
      <c r="K149" s="115"/>
      <c r="L149" s="102" t="str">
        <f t="shared" si="6"/>
        <v/>
      </c>
      <c r="M149" s="110"/>
      <c r="N149" s="115"/>
      <c r="O149" s="102" t="str">
        <f t="shared" si="7"/>
        <v/>
      </c>
      <c r="P149" s="116"/>
      <c r="Q149" s="116"/>
      <c r="R149" s="102" t="str">
        <f t="shared" si="8"/>
        <v/>
      </c>
      <c r="S149" s="117"/>
      <c r="T149" s="114"/>
      <c r="U149" s="385"/>
      <c r="V149" s="385"/>
    </row>
    <row r="150" spans="2:22" x14ac:dyDescent="0.25">
      <c r="B150" s="282">
        <f>'1. Summary for SBA'!$F$8</f>
        <v>0</v>
      </c>
      <c r="C150" s="282">
        <f>'1. Summary for SBA'!$F$7</f>
        <v>0</v>
      </c>
      <c r="D150" s="114"/>
      <c r="E150" s="350"/>
      <c r="F150" s="350"/>
      <c r="G150" s="111"/>
      <c r="H150" s="111"/>
      <c r="I150" s="525"/>
      <c r="J150" s="114"/>
      <c r="K150" s="115"/>
      <c r="L150" s="102" t="str">
        <f t="shared" si="6"/>
        <v/>
      </c>
      <c r="M150" s="110"/>
      <c r="N150" s="115"/>
      <c r="O150" s="102" t="str">
        <f t="shared" si="7"/>
        <v/>
      </c>
      <c r="P150" s="116"/>
      <c r="Q150" s="116"/>
      <c r="R150" s="102" t="str">
        <f t="shared" si="8"/>
        <v/>
      </c>
      <c r="S150" s="117"/>
      <c r="T150" s="114"/>
      <c r="U150" s="385"/>
      <c r="V150" s="385"/>
    </row>
    <row r="151" spans="2:22" x14ac:dyDescent="0.25">
      <c r="B151" s="282">
        <f>'1. Summary for SBA'!$F$8</f>
        <v>0</v>
      </c>
      <c r="C151" s="282">
        <f>'1. Summary for SBA'!$F$7</f>
        <v>0</v>
      </c>
      <c r="D151" s="114"/>
      <c r="E151" s="350"/>
      <c r="F151" s="350"/>
      <c r="G151" s="111"/>
      <c r="H151" s="111"/>
      <c r="I151" s="525"/>
      <c r="J151" s="114"/>
      <c r="K151" s="115"/>
      <c r="L151" s="102" t="str">
        <f t="shared" si="6"/>
        <v/>
      </c>
      <c r="M151" s="110"/>
      <c r="N151" s="115"/>
      <c r="O151" s="102" t="str">
        <f t="shared" si="7"/>
        <v/>
      </c>
      <c r="P151" s="116"/>
      <c r="Q151" s="116"/>
      <c r="R151" s="102" t="str">
        <f t="shared" si="8"/>
        <v/>
      </c>
      <c r="S151" s="117"/>
      <c r="T151" s="114"/>
      <c r="U151" s="385"/>
      <c r="V151" s="385"/>
    </row>
    <row r="152" spans="2:22" x14ac:dyDescent="0.25">
      <c r="B152" s="282">
        <f>'1. Summary for SBA'!$F$8</f>
        <v>0</v>
      </c>
      <c r="C152" s="282">
        <f>'1. Summary for SBA'!$F$7</f>
        <v>0</v>
      </c>
      <c r="D152" s="114"/>
      <c r="E152" s="350"/>
      <c r="F152" s="350"/>
      <c r="G152" s="111"/>
      <c r="H152" s="111"/>
      <c r="I152" s="525"/>
      <c r="J152" s="114"/>
      <c r="K152" s="115"/>
      <c r="L152" s="102" t="str">
        <f t="shared" si="6"/>
        <v/>
      </c>
      <c r="M152" s="110"/>
      <c r="N152" s="115"/>
      <c r="O152" s="102" t="str">
        <f t="shared" si="7"/>
        <v/>
      </c>
      <c r="P152" s="116"/>
      <c r="Q152" s="116"/>
      <c r="R152" s="102" t="str">
        <f t="shared" si="8"/>
        <v/>
      </c>
      <c r="S152" s="117"/>
      <c r="T152" s="114"/>
      <c r="U152" s="385"/>
      <c r="V152" s="385"/>
    </row>
    <row r="153" spans="2:22" x14ac:dyDescent="0.25">
      <c r="B153" s="282">
        <f>'1. Summary for SBA'!$F$8</f>
        <v>0</v>
      </c>
      <c r="C153" s="282">
        <f>'1. Summary for SBA'!$F$7</f>
        <v>0</v>
      </c>
      <c r="D153" s="114"/>
      <c r="E153" s="350"/>
      <c r="F153" s="350"/>
      <c r="G153" s="111"/>
      <c r="H153" s="111"/>
      <c r="I153" s="525"/>
      <c r="J153" s="114"/>
      <c r="K153" s="115"/>
      <c r="L153" s="102" t="str">
        <f t="shared" si="6"/>
        <v/>
      </c>
      <c r="M153" s="110"/>
      <c r="N153" s="115"/>
      <c r="O153" s="102" t="str">
        <f t="shared" si="7"/>
        <v/>
      </c>
      <c r="P153" s="116"/>
      <c r="Q153" s="116"/>
      <c r="R153" s="102" t="str">
        <f t="shared" si="8"/>
        <v/>
      </c>
      <c r="S153" s="117"/>
      <c r="T153" s="114"/>
      <c r="U153" s="385"/>
      <c r="V153" s="385"/>
    </row>
    <row r="154" spans="2:22" x14ac:dyDescent="0.25">
      <c r="B154" s="282">
        <f>'1. Summary for SBA'!$F$8</f>
        <v>0</v>
      </c>
      <c r="C154" s="282">
        <f>'1. Summary for SBA'!$F$7</f>
        <v>0</v>
      </c>
      <c r="D154" s="114"/>
      <c r="E154" s="350"/>
      <c r="F154" s="350"/>
      <c r="G154" s="111"/>
      <c r="H154" s="111"/>
      <c r="I154" s="525"/>
      <c r="J154" s="114"/>
      <c r="K154" s="115"/>
      <c r="L154" s="102" t="str">
        <f t="shared" si="6"/>
        <v/>
      </c>
      <c r="M154" s="110"/>
      <c r="N154" s="115"/>
      <c r="O154" s="102" t="str">
        <f t="shared" si="7"/>
        <v/>
      </c>
      <c r="P154" s="116"/>
      <c r="Q154" s="116"/>
      <c r="R154" s="102" t="str">
        <f t="shared" si="8"/>
        <v/>
      </c>
      <c r="S154" s="117"/>
      <c r="T154" s="114"/>
      <c r="U154" s="385"/>
      <c r="V154" s="385"/>
    </row>
    <row r="155" spans="2:22" x14ac:dyDescent="0.25">
      <c r="B155" s="282">
        <f>'1. Summary for SBA'!$F$8</f>
        <v>0</v>
      </c>
      <c r="C155" s="282">
        <f>'1. Summary for SBA'!$F$7</f>
        <v>0</v>
      </c>
      <c r="D155" s="114"/>
      <c r="E155" s="350"/>
      <c r="F155" s="350"/>
      <c r="G155" s="111"/>
      <c r="H155" s="111"/>
      <c r="I155" s="525"/>
      <c r="J155" s="114"/>
      <c r="K155" s="115"/>
      <c r="L155" s="102" t="str">
        <f t="shared" si="6"/>
        <v/>
      </c>
      <c r="M155" s="110"/>
      <c r="N155" s="115"/>
      <c r="O155" s="102" t="str">
        <f t="shared" si="7"/>
        <v/>
      </c>
      <c r="P155" s="116"/>
      <c r="Q155" s="116"/>
      <c r="R155" s="102" t="str">
        <f t="shared" si="8"/>
        <v/>
      </c>
      <c r="S155" s="117"/>
      <c r="T155" s="114"/>
      <c r="U155" s="385"/>
      <c r="V155" s="385"/>
    </row>
    <row r="156" spans="2:22" x14ac:dyDescent="0.25">
      <c r="B156" s="282">
        <f>'1. Summary for SBA'!$F$8</f>
        <v>0</v>
      </c>
      <c r="C156" s="282">
        <f>'1. Summary for SBA'!$F$7</f>
        <v>0</v>
      </c>
      <c r="D156" s="114"/>
      <c r="E156" s="350"/>
      <c r="F156" s="350"/>
      <c r="G156" s="111"/>
      <c r="H156" s="111"/>
      <c r="I156" s="525"/>
      <c r="J156" s="114"/>
      <c r="K156" s="115"/>
      <c r="L156" s="102" t="str">
        <f t="shared" si="6"/>
        <v/>
      </c>
      <c r="M156" s="110"/>
      <c r="N156" s="115"/>
      <c r="O156" s="102" t="str">
        <f t="shared" si="7"/>
        <v/>
      </c>
      <c r="P156" s="116"/>
      <c r="Q156" s="116"/>
      <c r="R156" s="102" t="str">
        <f t="shared" si="8"/>
        <v/>
      </c>
      <c r="S156" s="117"/>
      <c r="T156" s="114"/>
      <c r="U156" s="385"/>
      <c r="V156" s="385"/>
    </row>
    <row r="157" spans="2:22" x14ac:dyDescent="0.25">
      <c r="B157" s="282">
        <f>'1. Summary for SBA'!$F$8</f>
        <v>0</v>
      </c>
      <c r="C157" s="282">
        <f>'1. Summary for SBA'!$F$7</f>
        <v>0</v>
      </c>
      <c r="D157" s="114"/>
      <c r="E157" s="350"/>
      <c r="F157" s="350"/>
      <c r="G157" s="111"/>
      <c r="H157" s="111"/>
      <c r="I157" s="525"/>
      <c r="J157" s="114"/>
      <c r="K157" s="115"/>
      <c r="L157" s="102" t="str">
        <f t="shared" si="6"/>
        <v/>
      </c>
      <c r="M157" s="110"/>
      <c r="N157" s="115"/>
      <c r="O157" s="102" t="str">
        <f t="shared" si="7"/>
        <v/>
      </c>
      <c r="P157" s="116"/>
      <c r="Q157" s="116"/>
      <c r="R157" s="102" t="str">
        <f t="shared" si="8"/>
        <v/>
      </c>
      <c r="S157" s="117"/>
      <c r="T157" s="114"/>
      <c r="U157" s="385"/>
      <c r="V157" s="385"/>
    </row>
    <row r="158" spans="2:22" x14ac:dyDescent="0.25">
      <c r="B158" s="282">
        <f>'1. Summary for SBA'!$F$8</f>
        <v>0</v>
      </c>
      <c r="C158" s="282">
        <f>'1. Summary for SBA'!$F$7</f>
        <v>0</v>
      </c>
      <c r="D158" s="114"/>
      <c r="E158" s="350"/>
      <c r="F158" s="350"/>
      <c r="G158" s="111"/>
      <c r="H158" s="111"/>
      <c r="I158" s="525"/>
      <c r="J158" s="114"/>
      <c r="K158" s="115"/>
      <c r="L158" s="102" t="str">
        <f t="shared" si="6"/>
        <v/>
      </c>
      <c r="M158" s="110"/>
      <c r="N158" s="115"/>
      <c r="O158" s="102" t="str">
        <f t="shared" si="7"/>
        <v/>
      </c>
      <c r="P158" s="116"/>
      <c r="Q158" s="116"/>
      <c r="R158" s="102" t="str">
        <f t="shared" si="8"/>
        <v/>
      </c>
      <c r="S158" s="117"/>
      <c r="T158" s="114"/>
      <c r="U158" s="385"/>
      <c r="V158" s="385"/>
    </row>
    <row r="159" spans="2:22" x14ac:dyDescent="0.25">
      <c r="B159" s="282">
        <f>'1. Summary for SBA'!$F$8</f>
        <v>0</v>
      </c>
      <c r="C159" s="282">
        <f>'1. Summary for SBA'!$F$7</f>
        <v>0</v>
      </c>
      <c r="D159" s="114"/>
      <c r="E159" s="350"/>
      <c r="F159" s="350"/>
      <c r="G159" s="111"/>
      <c r="H159" s="111"/>
      <c r="I159" s="525"/>
      <c r="J159" s="114"/>
      <c r="K159" s="115"/>
      <c r="L159" s="102" t="str">
        <f t="shared" si="6"/>
        <v/>
      </c>
      <c r="M159" s="110"/>
      <c r="N159" s="115"/>
      <c r="O159" s="102" t="str">
        <f t="shared" si="7"/>
        <v/>
      </c>
      <c r="P159" s="116"/>
      <c r="Q159" s="116"/>
      <c r="R159" s="102" t="str">
        <f t="shared" si="8"/>
        <v/>
      </c>
      <c r="S159" s="117"/>
      <c r="T159" s="114"/>
      <c r="U159" s="385"/>
      <c r="V159" s="385"/>
    </row>
    <row r="160" spans="2:22" x14ac:dyDescent="0.25">
      <c r="B160" s="282">
        <f>'1. Summary for SBA'!$F$8</f>
        <v>0</v>
      </c>
      <c r="C160" s="282">
        <f>'1. Summary for SBA'!$F$7</f>
        <v>0</v>
      </c>
      <c r="D160" s="114"/>
      <c r="E160" s="350"/>
      <c r="F160" s="350"/>
      <c r="G160" s="111"/>
      <c r="H160" s="111"/>
      <c r="I160" s="525"/>
      <c r="J160" s="114"/>
      <c r="K160" s="115"/>
      <c r="L160" s="102" t="str">
        <f t="shared" si="6"/>
        <v/>
      </c>
      <c r="M160" s="110"/>
      <c r="N160" s="115"/>
      <c r="O160" s="102" t="str">
        <f t="shared" si="7"/>
        <v/>
      </c>
      <c r="P160" s="116"/>
      <c r="Q160" s="116"/>
      <c r="R160" s="102" t="str">
        <f t="shared" si="8"/>
        <v/>
      </c>
      <c r="S160" s="117"/>
      <c r="T160" s="114"/>
      <c r="U160" s="385"/>
      <c r="V160" s="385"/>
    </row>
    <row r="161" spans="2:22" x14ac:dyDescent="0.25">
      <c r="B161" s="282">
        <f>'1. Summary for SBA'!$F$8</f>
        <v>0</v>
      </c>
      <c r="C161" s="282">
        <f>'1. Summary for SBA'!$F$7</f>
        <v>0</v>
      </c>
      <c r="D161" s="114"/>
      <c r="E161" s="350"/>
      <c r="F161" s="350"/>
      <c r="G161" s="111"/>
      <c r="H161" s="111"/>
      <c r="I161" s="525"/>
      <c r="J161" s="114"/>
      <c r="K161" s="115"/>
      <c r="L161" s="102" t="str">
        <f t="shared" si="6"/>
        <v/>
      </c>
      <c r="M161" s="110"/>
      <c r="N161" s="115"/>
      <c r="O161" s="102" t="str">
        <f t="shared" si="7"/>
        <v/>
      </c>
      <c r="P161" s="116"/>
      <c r="Q161" s="116"/>
      <c r="R161" s="102" t="str">
        <f t="shared" si="8"/>
        <v/>
      </c>
      <c r="S161" s="117"/>
      <c r="T161" s="114"/>
      <c r="U161" s="385"/>
      <c r="V161" s="385"/>
    </row>
    <row r="162" spans="2:22" x14ac:dyDescent="0.25">
      <c r="B162" s="282">
        <f>'1. Summary for SBA'!$F$8</f>
        <v>0</v>
      </c>
      <c r="C162" s="282">
        <f>'1. Summary for SBA'!$F$7</f>
        <v>0</v>
      </c>
      <c r="D162" s="114"/>
      <c r="E162" s="350"/>
      <c r="F162" s="350"/>
      <c r="G162" s="111"/>
      <c r="H162" s="111"/>
      <c r="I162" s="525"/>
      <c r="J162" s="114"/>
      <c r="K162" s="115"/>
      <c r="L162" s="102" t="str">
        <f t="shared" si="6"/>
        <v/>
      </c>
      <c r="M162" s="110"/>
      <c r="N162" s="115"/>
      <c r="O162" s="102" t="str">
        <f t="shared" si="7"/>
        <v/>
      </c>
      <c r="P162" s="116"/>
      <c r="Q162" s="116"/>
      <c r="R162" s="102" t="str">
        <f t="shared" si="8"/>
        <v/>
      </c>
      <c r="S162" s="117"/>
      <c r="T162" s="114"/>
      <c r="U162" s="385"/>
      <c r="V162" s="385"/>
    </row>
    <row r="163" spans="2:22" x14ac:dyDescent="0.25">
      <c r="B163" s="282">
        <f>'1. Summary for SBA'!$F$8</f>
        <v>0</v>
      </c>
      <c r="C163" s="282">
        <f>'1. Summary for SBA'!$F$7</f>
        <v>0</v>
      </c>
      <c r="D163" s="114"/>
      <c r="E163" s="350"/>
      <c r="F163" s="350"/>
      <c r="G163" s="111"/>
      <c r="H163" s="111"/>
      <c r="I163" s="525"/>
      <c r="J163" s="114"/>
      <c r="K163" s="115"/>
      <c r="L163" s="102" t="str">
        <f t="shared" si="6"/>
        <v/>
      </c>
      <c r="M163" s="110"/>
      <c r="N163" s="115"/>
      <c r="O163" s="102" t="str">
        <f t="shared" si="7"/>
        <v/>
      </c>
      <c r="P163" s="116"/>
      <c r="Q163" s="116"/>
      <c r="R163" s="102" t="str">
        <f t="shared" si="8"/>
        <v/>
      </c>
      <c r="S163" s="117"/>
      <c r="T163" s="114"/>
      <c r="U163" s="385"/>
      <c r="V163" s="385"/>
    </row>
    <row r="164" spans="2:22" x14ac:dyDescent="0.25">
      <c r="B164" s="282">
        <f>'1. Summary for SBA'!$F$8</f>
        <v>0</v>
      </c>
      <c r="C164" s="282">
        <f>'1. Summary for SBA'!$F$7</f>
        <v>0</v>
      </c>
      <c r="D164" s="114"/>
      <c r="E164" s="350"/>
      <c r="F164" s="350"/>
      <c r="G164" s="111"/>
      <c r="H164" s="111"/>
      <c r="I164" s="525"/>
      <c r="J164" s="114"/>
      <c r="K164" s="115"/>
      <c r="L164" s="102" t="str">
        <f t="shared" si="6"/>
        <v/>
      </c>
      <c r="M164" s="110"/>
      <c r="N164" s="115"/>
      <c r="O164" s="102" t="str">
        <f t="shared" si="7"/>
        <v/>
      </c>
      <c r="P164" s="116"/>
      <c r="Q164" s="116"/>
      <c r="R164" s="102" t="str">
        <f t="shared" si="8"/>
        <v/>
      </c>
      <c r="S164" s="117"/>
      <c r="T164" s="114"/>
      <c r="U164" s="385"/>
      <c r="V164" s="385"/>
    </row>
    <row r="165" spans="2:22" x14ac:dyDescent="0.25">
      <c r="B165" s="282">
        <f>'1. Summary for SBA'!$F$8</f>
        <v>0</v>
      </c>
      <c r="C165" s="282">
        <f>'1. Summary for SBA'!$F$7</f>
        <v>0</v>
      </c>
      <c r="D165" s="114"/>
      <c r="E165" s="350"/>
      <c r="F165" s="350"/>
      <c r="G165" s="111"/>
      <c r="H165" s="111"/>
      <c r="I165" s="525"/>
      <c r="J165" s="114"/>
      <c r="K165" s="115"/>
      <c r="L165" s="102" t="str">
        <f t="shared" si="6"/>
        <v/>
      </c>
      <c r="M165" s="110"/>
      <c r="N165" s="115"/>
      <c r="O165" s="102" t="str">
        <f t="shared" si="7"/>
        <v/>
      </c>
      <c r="P165" s="116"/>
      <c r="Q165" s="116"/>
      <c r="R165" s="102" t="str">
        <f t="shared" si="8"/>
        <v/>
      </c>
      <c r="S165" s="117"/>
      <c r="T165" s="114"/>
      <c r="U165" s="385"/>
      <c r="V165" s="385"/>
    </row>
    <row r="166" spans="2:22" x14ac:dyDescent="0.25">
      <c r="B166" s="282">
        <f>'1. Summary for SBA'!$F$8</f>
        <v>0</v>
      </c>
      <c r="C166" s="282">
        <f>'1. Summary for SBA'!$F$7</f>
        <v>0</v>
      </c>
      <c r="D166" s="114"/>
      <c r="E166" s="350"/>
      <c r="F166" s="350"/>
      <c r="G166" s="111"/>
      <c r="H166" s="111"/>
      <c r="I166" s="525"/>
      <c r="J166" s="114"/>
      <c r="K166" s="115"/>
      <c r="L166" s="102" t="str">
        <f t="shared" si="6"/>
        <v/>
      </c>
      <c r="M166" s="110"/>
      <c r="N166" s="115"/>
      <c r="O166" s="102" t="str">
        <f t="shared" si="7"/>
        <v/>
      </c>
      <c r="P166" s="116"/>
      <c r="Q166" s="116"/>
      <c r="R166" s="102" t="str">
        <f t="shared" si="8"/>
        <v/>
      </c>
      <c r="S166" s="117"/>
      <c r="T166" s="114"/>
      <c r="U166" s="385"/>
      <c r="V166" s="385"/>
    </row>
    <row r="167" spans="2:22" x14ac:dyDescent="0.25">
      <c r="B167" s="282">
        <f>'1. Summary for SBA'!$F$8</f>
        <v>0</v>
      </c>
      <c r="C167" s="282">
        <f>'1. Summary for SBA'!$F$7</f>
        <v>0</v>
      </c>
      <c r="D167" s="114"/>
      <c r="E167" s="350"/>
      <c r="F167" s="350"/>
      <c r="G167" s="111"/>
      <c r="H167" s="111"/>
      <c r="I167" s="525"/>
      <c r="J167" s="114"/>
      <c r="K167" s="115"/>
      <c r="L167" s="102" t="str">
        <f t="shared" si="6"/>
        <v/>
      </c>
      <c r="M167" s="110"/>
      <c r="N167" s="115"/>
      <c r="O167" s="102" t="str">
        <f t="shared" si="7"/>
        <v/>
      </c>
      <c r="P167" s="116"/>
      <c r="Q167" s="116"/>
      <c r="R167" s="102" t="str">
        <f t="shared" si="8"/>
        <v/>
      </c>
      <c r="S167" s="117"/>
      <c r="T167" s="114"/>
      <c r="U167" s="385"/>
      <c r="V167" s="385"/>
    </row>
    <row r="168" spans="2:22" x14ac:dyDescent="0.25">
      <c r="B168" s="282">
        <f>'1. Summary for SBA'!$F$8</f>
        <v>0</v>
      </c>
      <c r="C168" s="282">
        <f>'1. Summary for SBA'!$F$7</f>
        <v>0</v>
      </c>
      <c r="D168" s="114"/>
      <c r="E168" s="350"/>
      <c r="F168" s="350"/>
      <c r="G168" s="111"/>
      <c r="H168" s="111"/>
      <c r="I168" s="525"/>
      <c r="J168" s="114"/>
      <c r="K168" s="115"/>
      <c r="L168" s="102" t="str">
        <f t="shared" si="6"/>
        <v/>
      </c>
      <c r="M168" s="110"/>
      <c r="N168" s="115"/>
      <c r="O168" s="102" t="str">
        <f t="shared" si="7"/>
        <v/>
      </c>
      <c r="P168" s="116"/>
      <c r="Q168" s="116"/>
      <c r="R168" s="102" t="str">
        <f t="shared" si="8"/>
        <v/>
      </c>
      <c r="S168" s="117"/>
      <c r="T168" s="114"/>
      <c r="U168" s="385"/>
      <c r="V168" s="385"/>
    </row>
    <row r="169" spans="2:22" x14ac:dyDescent="0.25">
      <c r="B169" s="282">
        <f>'1. Summary for SBA'!$F$8</f>
        <v>0</v>
      </c>
      <c r="C169" s="282">
        <f>'1. Summary for SBA'!$F$7</f>
        <v>0</v>
      </c>
      <c r="D169" s="114"/>
      <c r="E169" s="350"/>
      <c r="F169" s="350"/>
      <c r="G169" s="111"/>
      <c r="H169" s="111"/>
      <c r="I169" s="525"/>
      <c r="J169" s="114"/>
      <c r="K169" s="115"/>
      <c r="L169" s="102" t="str">
        <f t="shared" si="6"/>
        <v/>
      </c>
      <c r="M169" s="110"/>
      <c r="N169" s="115"/>
      <c r="O169" s="102" t="str">
        <f t="shared" si="7"/>
        <v/>
      </c>
      <c r="P169" s="116"/>
      <c r="Q169" s="116"/>
      <c r="R169" s="102" t="str">
        <f t="shared" si="8"/>
        <v/>
      </c>
      <c r="S169" s="117"/>
      <c r="T169" s="114"/>
      <c r="U169" s="385"/>
      <c r="V169" s="385"/>
    </row>
    <row r="170" spans="2:22" x14ac:dyDescent="0.25">
      <c r="B170" s="282">
        <f>'1. Summary for SBA'!$F$8</f>
        <v>0</v>
      </c>
      <c r="C170" s="282">
        <f>'1. Summary for SBA'!$F$7</f>
        <v>0</v>
      </c>
      <c r="D170" s="114"/>
      <c r="E170" s="350"/>
      <c r="F170" s="350"/>
      <c r="G170" s="111"/>
      <c r="H170" s="111"/>
      <c r="I170" s="525"/>
      <c r="J170" s="114"/>
      <c r="K170" s="115"/>
      <c r="L170" s="102" t="str">
        <f t="shared" si="6"/>
        <v/>
      </c>
      <c r="M170" s="110"/>
      <c r="N170" s="115"/>
      <c r="O170" s="102" t="str">
        <f t="shared" si="7"/>
        <v/>
      </c>
      <c r="P170" s="116"/>
      <c r="Q170" s="116"/>
      <c r="R170" s="102" t="str">
        <f t="shared" si="8"/>
        <v/>
      </c>
      <c r="S170" s="117"/>
      <c r="T170" s="114"/>
      <c r="U170" s="385"/>
      <c r="V170" s="385"/>
    </row>
    <row r="171" spans="2:22" x14ac:dyDescent="0.25">
      <c r="B171" s="282">
        <f>'1. Summary for SBA'!$F$8</f>
        <v>0</v>
      </c>
      <c r="C171" s="282">
        <f>'1. Summary for SBA'!$F$7</f>
        <v>0</v>
      </c>
      <c r="D171" s="114"/>
      <c r="E171" s="350"/>
      <c r="F171" s="350"/>
      <c r="G171" s="111"/>
      <c r="H171" s="111"/>
      <c r="I171" s="525"/>
      <c r="J171" s="114"/>
      <c r="K171" s="115"/>
      <c r="L171" s="102" t="str">
        <f t="shared" si="6"/>
        <v/>
      </c>
      <c r="M171" s="110"/>
      <c r="N171" s="115"/>
      <c r="O171" s="102" t="str">
        <f t="shared" si="7"/>
        <v/>
      </c>
      <c r="P171" s="116"/>
      <c r="Q171" s="116"/>
      <c r="R171" s="102" t="str">
        <f t="shared" si="8"/>
        <v/>
      </c>
      <c r="S171" s="117"/>
      <c r="T171" s="114"/>
      <c r="U171" s="385"/>
      <c r="V171" s="385"/>
    </row>
    <row r="172" spans="2:22" x14ac:dyDescent="0.25">
      <c r="B172" s="282">
        <f>'1. Summary for SBA'!$F$8</f>
        <v>0</v>
      </c>
      <c r="C172" s="282">
        <f>'1. Summary for SBA'!$F$7</f>
        <v>0</v>
      </c>
      <c r="D172" s="114"/>
      <c r="E172" s="350"/>
      <c r="F172" s="350"/>
      <c r="G172" s="111"/>
      <c r="H172" s="111"/>
      <c r="I172" s="525"/>
      <c r="J172" s="114"/>
      <c r="K172" s="115"/>
      <c r="L172" s="102" t="str">
        <f t="shared" si="6"/>
        <v/>
      </c>
      <c r="M172" s="110"/>
      <c r="N172" s="115"/>
      <c r="O172" s="102" t="str">
        <f t="shared" si="7"/>
        <v/>
      </c>
      <c r="P172" s="116"/>
      <c r="Q172" s="116"/>
      <c r="R172" s="102" t="str">
        <f t="shared" si="8"/>
        <v/>
      </c>
      <c r="S172" s="117"/>
      <c r="T172" s="114"/>
      <c r="U172" s="385"/>
      <c r="V172" s="385"/>
    </row>
    <row r="173" spans="2:22" x14ac:dyDescent="0.25">
      <c r="B173" s="282">
        <f>'1. Summary for SBA'!$F$8</f>
        <v>0</v>
      </c>
      <c r="C173" s="282">
        <f>'1. Summary for SBA'!$F$7</f>
        <v>0</v>
      </c>
      <c r="D173" s="114"/>
      <c r="E173" s="350"/>
      <c r="F173" s="350"/>
      <c r="G173" s="111"/>
      <c r="H173" s="111"/>
      <c r="I173" s="525"/>
      <c r="J173" s="114"/>
      <c r="K173" s="115"/>
      <c r="L173" s="102" t="str">
        <f t="shared" si="6"/>
        <v/>
      </c>
      <c r="M173" s="110"/>
      <c r="N173" s="115"/>
      <c r="O173" s="102" t="str">
        <f t="shared" si="7"/>
        <v/>
      </c>
      <c r="P173" s="116"/>
      <c r="Q173" s="116"/>
      <c r="R173" s="102" t="str">
        <f t="shared" si="8"/>
        <v/>
      </c>
      <c r="S173" s="117"/>
      <c r="T173" s="114"/>
      <c r="U173" s="385"/>
      <c r="V173" s="385"/>
    </row>
    <row r="174" spans="2:22" x14ac:dyDescent="0.25">
      <c r="B174" s="282">
        <f>'1. Summary for SBA'!$F$8</f>
        <v>0</v>
      </c>
      <c r="C174" s="282">
        <f>'1. Summary for SBA'!$F$7</f>
        <v>0</v>
      </c>
      <c r="D174" s="114"/>
      <c r="E174" s="350"/>
      <c r="F174" s="350"/>
      <c r="G174" s="111"/>
      <c r="H174" s="111"/>
      <c r="I174" s="525"/>
      <c r="J174" s="114"/>
      <c r="K174" s="115"/>
      <c r="L174" s="102" t="str">
        <f t="shared" si="6"/>
        <v/>
      </c>
      <c r="M174" s="110"/>
      <c r="N174" s="115"/>
      <c r="O174" s="102" t="str">
        <f t="shared" si="7"/>
        <v/>
      </c>
      <c r="P174" s="116"/>
      <c r="Q174" s="116"/>
      <c r="R174" s="102" t="str">
        <f t="shared" si="8"/>
        <v/>
      </c>
      <c r="S174" s="117"/>
      <c r="T174" s="114"/>
      <c r="U174" s="385"/>
      <c r="V174" s="385"/>
    </row>
    <row r="175" spans="2:22" x14ac:dyDescent="0.25">
      <c r="B175" s="282">
        <f>'1. Summary for SBA'!$F$8</f>
        <v>0</v>
      </c>
      <c r="C175" s="282">
        <f>'1. Summary for SBA'!$F$7</f>
        <v>0</v>
      </c>
      <c r="D175" s="114"/>
      <c r="E175" s="350"/>
      <c r="F175" s="350"/>
      <c r="G175" s="111"/>
      <c r="H175" s="111"/>
      <c r="I175" s="525"/>
      <c r="J175" s="114"/>
      <c r="K175" s="115"/>
      <c r="L175" s="102" t="str">
        <f t="shared" si="6"/>
        <v/>
      </c>
      <c r="M175" s="110"/>
      <c r="N175" s="115"/>
      <c r="O175" s="102" t="str">
        <f t="shared" si="7"/>
        <v/>
      </c>
      <c r="P175" s="116"/>
      <c r="Q175" s="116"/>
      <c r="R175" s="102" t="str">
        <f t="shared" si="8"/>
        <v/>
      </c>
      <c r="S175" s="117"/>
      <c r="T175" s="114"/>
      <c r="U175" s="385"/>
      <c r="V175" s="385"/>
    </row>
    <row r="176" spans="2:22" x14ac:dyDescent="0.25">
      <c r="B176" s="282">
        <f>'1. Summary for SBA'!$F$8</f>
        <v>0</v>
      </c>
      <c r="C176" s="282">
        <f>'1. Summary for SBA'!$F$7</f>
        <v>0</v>
      </c>
      <c r="D176" s="114"/>
      <c r="E176" s="350"/>
      <c r="F176" s="350"/>
      <c r="G176" s="111"/>
      <c r="H176" s="111"/>
      <c r="I176" s="525"/>
      <c r="J176" s="114"/>
      <c r="K176" s="115"/>
      <c r="L176" s="102" t="str">
        <f t="shared" si="6"/>
        <v/>
      </c>
      <c r="M176" s="110"/>
      <c r="N176" s="115"/>
      <c r="O176" s="102" t="str">
        <f t="shared" si="7"/>
        <v/>
      </c>
      <c r="P176" s="116"/>
      <c r="Q176" s="116"/>
      <c r="R176" s="102" t="str">
        <f t="shared" si="8"/>
        <v/>
      </c>
      <c r="S176" s="117"/>
      <c r="T176" s="114"/>
      <c r="U176" s="385"/>
      <c r="V176" s="385"/>
    </row>
    <row r="177" spans="2:22" x14ac:dyDescent="0.25">
      <c r="B177" s="282">
        <f>'1. Summary for SBA'!$F$8</f>
        <v>0</v>
      </c>
      <c r="C177" s="282">
        <f>'1. Summary for SBA'!$F$7</f>
        <v>0</v>
      </c>
      <c r="D177" s="114"/>
      <c r="E177" s="350"/>
      <c r="F177" s="350"/>
      <c r="G177" s="111"/>
      <c r="H177" s="111"/>
      <c r="I177" s="525"/>
      <c r="J177" s="114"/>
      <c r="K177" s="115"/>
      <c r="L177" s="102" t="str">
        <f t="shared" si="6"/>
        <v/>
      </c>
      <c r="M177" s="110"/>
      <c r="N177" s="115"/>
      <c r="O177" s="102" t="str">
        <f t="shared" si="7"/>
        <v/>
      </c>
      <c r="P177" s="116"/>
      <c r="Q177" s="116"/>
      <c r="R177" s="102" t="str">
        <f t="shared" si="8"/>
        <v/>
      </c>
      <c r="S177" s="117"/>
      <c r="T177" s="114"/>
      <c r="U177" s="385"/>
      <c r="V177" s="385"/>
    </row>
    <row r="178" spans="2:22" x14ac:dyDescent="0.25">
      <c r="B178" s="282">
        <f>'1. Summary for SBA'!$F$8</f>
        <v>0</v>
      </c>
      <c r="C178" s="282">
        <f>'1. Summary for SBA'!$F$7</f>
        <v>0</v>
      </c>
      <c r="D178" s="114"/>
      <c r="E178" s="350"/>
      <c r="F178" s="350"/>
      <c r="G178" s="111"/>
      <c r="H178" s="111"/>
      <c r="I178" s="525"/>
      <c r="J178" s="114"/>
      <c r="K178" s="115"/>
      <c r="L178" s="102" t="str">
        <f t="shared" si="6"/>
        <v/>
      </c>
      <c r="M178" s="110"/>
      <c r="N178" s="115"/>
      <c r="O178" s="102" t="str">
        <f t="shared" si="7"/>
        <v/>
      </c>
      <c r="P178" s="116"/>
      <c r="Q178" s="116"/>
      <c r="R178" s="102" t="str">
        <f t="shared" si="8"/>
        <v/>
      </c>
      <c r="S178" s="117"/>
      <c r="T178" s="114"/>
      <c r="U178" s="385"/>
      <c r="V178" s="385"/>
    </row>
    <row r="179" spans="2:22" x14ac:dyDescent="0.25">
      <c r="B179" s="282">
        <f>'1. Summary for SBA'!$F$8</f>
        <v>0</v>
      </c>
      <c r="C179" s="282">
        <f>'1. Summary for SBA'!$F$7</f>
        <v>0</v>
      </c>
      <c r="D179" s="114"/>
      <c r="E179" s="350"/>
      <c r="F179" s="350"/>
      <c r="G179" s="111"/>
      <c r="H179" s="111"/>
      <c r="I179" s="525"/>
      <c r="J179" s="114"/>
      <c r="K179" s="115"/>
      <c r="L179" s="102" t="str">
        <f t="shared" si="6"/>
        <v/>
      </c>
      <c r="M179" s="110"/>
      <c r="N179" s="115"/>
      <c r="O179" s="102" t="str">
        <f t="shared" si="7"/>
        <v/>
      </c>
      <c r="P179" s="116"/>
      <c r="Q179" s="116"/>
      <c r="R179" s="102" t="str">
        <f t="shared" si="8"/>
        <v/>
      </c>
      <c r="S179" s="117"/>
      <c r="T179" s="114"/>
      <c r="U179" s="385"/>
      <c r="V179" s="385"/>
    </row>
    <row r="180" spans="2:22" x14ac:dyDescent="0.25">
      <c r="B180" s="282">
        <f>'1. Summary for SBA'!$F$8</f>
        <v>0</v>
      </c>
      <c r="C180" s="282">
        <f>'1. Summary for SBA'!$F$7</f>
        <v>0</v>
      </c>
      <c r="D180" s="114"/>
      <c r="E180" s="350"/>
      <c r="F180" s="350"/>
      <c r="G180" s="111"/>
      <c r="H180" s="111"/>
      <c r="I180" s="525"/>
      <c r="J180" s="114"/>
      <c r="K180" s="115"/>
      <c r="L180" s="102" t="str">
        <f t="shared" si="6"/>
        <v/>
      </c>
      <c r="M180" s="110"/>
      <c r="N180" s="115"/>
      <c r="O180" s="102" t="str">
        <f t="shared" si="7"/>
        <v/>
      </c>
      <c r="P180" s="116"/>
      <c r="Q180" s="116"/>
      <c r="R180" s="102" t="str">
        <f t="shared" si="8"/>
        <v/>
      </c>
      <c r="S180" s="117"/>
      <c r="T180" s="114"/>
      <c r="U180" s="385"/>
      <c r="V180" s="385"/>
    </row>
    <row r="181" spans="2:22" x14ac:dyDescent="0.25">
      <c r="B181" s="282">
        <f>'1. Summary for SBA'!$F$8</f>
        <v>0</v>
      </c>
      <c r="C181" s="282">
        <f>'1. Summary for SBA'!$F$7</f>
        <v>0</v>
      </c>
      <c r="D181" s="114"/>
      <c r="E181" s="350"/>
      <c r="F181" s="350"/>
      <c r="G181" s="111"/>
      <c r="H181" s="111"/>
      <c r="I181" s="525"/>
      <c r="J181" s="114"/>
      <c r="K181" s="115"/>
      <c r="L181" s="102" t="str">
        <f t="shared" si="6"/>
        <v/>
      </c>
      <c r="M181" s="110"/>
      <c r="N181" s="115"/>
      <c r="O181" s="102" t="str">
        <f t="shared" si="7"/>
        <v/>
      </c>
      <c r="P181" s="116"/>
      <c r="Q181" s="116"/>
      <c r="R181" s="102" t="str">
        <f t="shared" si="8"/>
        <v/>
      </c>
      <c r="S181" s="117"/>
      <c r="T181" s="114"/>
      <c r="U181" s="385"/>
      <c r="V181" s="385"/>
    </row>
    <row r="182" spans="2:22" x14ac:dyDescent="0.25">
      <c r="B182" s="282">
        <f>'1. Summary for SBA'!$F$8</f>
        <v>0</v>
      </c>
      <c r="C182" s="282">
        <f>'1. Summary for SBA'!$F$7</f>
        <v>0</v>
      </c>
      <c r="D182" s="114"/>
      <c r="E182" s="350"/>
      <c r="F182" s="350"/>
      <c r="G182" s="111"/>
      <c r="H182" s="111"/>
      <c r="I182" s="525"/>
      <c r="J182" s="114"/>
      <c r="K182" s="115"/>
      <c r="L182" s="102" t="str">
        <f t="shared" si="6"/>
        <v/>
      </c>
      <c r="M182" s="110"/>
      <c r="N182" s="115"/>
      <c r="O182" s="102" t="str">
        <f t="shared" si="7"/>
        <v/>
      </c>
      <c r="P182" s="116"/>
      <c r="Q182" s="116"/>
      <c r="R182" s="102" t="str">
        <f t="shared" si="8"/>
        <v/>
      </c>
      <c r="S182" s="117"/>
      <c r="T182" s="114"/>
      <c r="U182" s="385"/>
      <c r="V182" s="385"/>
    </row>
    <row r="183" spans="2:22" x14ac:dyDescent="0.25">
      <c r="B183" s="282">
        <f>'1. Summary for SBA'!$F$8</f>
        <v>0</v>
      </c>
      <c r="C183" s="282">
        <f>'1. Summary for SBA'!$F$7</f>
        <v>0</v>
      </c>
      <c r="D183" s="114"/>
      <c r="E183" s="350"/>
      <c r="F183" s="350"/>
      <c r="G183" s="111"/>
      <c r="H183" s="111"/>
      <c r="I183" s="525"/>
      <c r="J183" s="114"/>
      <c r="K183" s="115"/>
      <c r="L183" s="102" t="str">
        <f t="shared" si="6"/>
        <v/>
      </c>
      <c r="M183" s="110"/>
      <c r="N183" s="115"/>
      <c r="O183" s="102" t="str">
        <f t="shared" si="7"/>
        <v/>
      </c>
      <c r="P183" s="116"/>
      <c r="Q183" s="116"/>
      <c r="R183" s="102" t="str">
        <f t="shared" si="8"/>
        <v/>
      </c>
      <c r="S183" s="117"/>
      <c r="T183" s="114"/>
      <c r="U183" s="385"/>
      <c r="V183" s="385"/>
    </row>
    <row r="184" spans="2:22" x14ac:dyDescent="0.25">
      <c r="B184" s="282">
        <f>'1. Summary for SBA'!$F$8</f>
        <v>0</v>
      </c>
      <c r="C184" s="282">
        <f>'1. Summary for SBA'!$F$7</f>
        <v>0</v>
      </c>
      <c r="D184" s="114"/>
      <c r="E184" s="350"/>
      <c r="F184" s="350"/>
      <c r="G184" s="111"/>
      <c r="H184" s="111"/>
      <c r="I184" s="525"/>
      <c r="J184" s="114"/>
      <c r="K184" s="115"/>
      <c r="L184" s="102" t="str">
        <f t="shared" si="6"/>
        <v/>
      </c>
      <c r="M184" s="110"/>
      <c r="N184" s="115"/>
      <c r="O184" s="102" t="str">
        <f t="shared" si="7"/>
        <v/>
      </c>
      <c r="P184" s="116"/>
      <c r="Q184" s="116"/>
      <c r="R184" s="102" t="str">
        <f t="shared" si="8"/>
        <v/>
      </c>
      <c r="S184" s="117"/>
      <c r="T184" s="114"/>
      <c r="U184" s="385"/>
      <c r="V184" s="385"/>
    </row>
    <row r="185" spans="2:22" x14ac:dyDescent="0.25">
      <c r="B185" s="282">
        <f>'1. Summary for SBA'!$F$8</f>
        <v>0</v>
      </c>
      <c r="C185" s="282">
        <f>'1. Summary for SBA'!$F$7</f>
        <v>0</v>
      </c>
      <c r="D185" s="114"/>
      <c r="E185" s="350"/>
      <c r="F185" s="350"/>
      <c r="G185" s="111"/>
      <c r="H185" s="111"/>
      <c r="I185" s="525"/>
      <c r="J185" s="114"/>
      <c r="K185" s="115"/>
      <c r="L185" s="102" t="str">
        <f t="shared" si="6"/>
        <v/>
      </c>
      <c r="M185" s="110"/>
      <c r="N185" s="115"/>
      <c r="O185" s="102" t="str">
        <f t="shared" si="7"/>
        <v/>
      </c>
      <c r="P185" s="116"/>
      <c r="Q185" s="116"/>
      <c r="R185" s="102" t="str">
        <f t="shared" si="8"/>
        <v/>
      </c>
      <c r="S185" s="117"/>
      <c r="T185" s="114"/>
      <c r="U185" s="385"/>
      <c r="V185" s="385"/>
    </row>
    <row r="186" spans="2:22" x14ac:dyDescent="0.25">
      <c r="B186" s="282">
        <f>'1. Summary for SBA'!$F$8</f>
        <v>0</v>
      </c>
      <c r="C186" s="282">
        <f>'1. Summary for SBA'!$F$7</f>
        <v>0</v>
      </c>
      <c r="D186" s="114"/>
      <c r="E186" s="350"/>
      <c r="F186" s="350"/>
      <c r="G186" s="111"/>
      <c r="H186" s="111"/>
      <c r="I186" s="525"/>
      <c r="J186" s="114"/>
      <c r="K186" s="115"/>
      <c r="L186" s="102" t="str">
        <f t="shared" si="6"/>
        <v/>
      </c>
      <c r="M186" s="110"/>
      <c r="N186" s="115"/>
      <c r="O186" s="102" t="str">
        <f t="shared" si="7"/>
        <v/>
      </c>
      <c r="P186" s="116"/>
      <c r="Q186" s="116"/>
      <c r="R186" s="102" t="str">
        <f t="shared" si="8"/>
        <v/>
      </c>
      <c r="S186" s="117"/>
      <c r="T186" s="114"/>
      <c r="U186" s="385"/>
      <c r="V186" s="385"/>
    </row>
    <row r="187" spans="2:22" x14ac:dyDescent="0.25">
      <c r="B187" s="282">
        <f>'1. Summary for SBA'!$F$8</f>
        <v>0</v>
      </c>
      <c r="C187" s="282">
        <f>'1. Summary for SBA'!$F$7</f>
        <v>0</v>
      </c>
      <c r="D187" s="114"/>
      <c r="E187" s="350"/>
      <c r="F187" s="350"/>
      <c r="G187" s="111"/>
      <c r="H187" s="111"/>
      <c r="I187" s="525"/>
      <c r="J187" s="114"/>
      <c r="K187" s="115"/>
      <c r="L187" s="102" t="str">
        <f t="shared" si="6"/>
        <v/>
      </c>
      <c r="M187" s="110"/>
      <c r="N187" s="115"/>
      <c r="O187" s="102" t="str">
        <f t="shared" si="7"/>
        <v/>
      </c>
      <c r="P187" s="116"/>
      <c r="Q187" s="116"/>
      <c r="R187" s="102" t="str">
        <f t="shared" si="8"/>
        <v/>
      </c>
      <c r="S187" s="117"/>
      <c r="T187" s="114"/>
      <c r="U187" s="385"/>
      <c r="V187" s="385"/>
    </row>
    <row r="188" spans="2:22" x14ac:dyDescent="0.25">
      <c r="B188" s="282">
        <f>'1. Summary for SBA'!$F$8</f>
        <v>0</v>
      </c>
      <c r="C188" s="282">
        <f>'1. Summary for SBA'!$F$7</f>
        <v>0</v>
      </c>
      <c r="D188" s="114"/>
      <c r="E188" s="350"/>
      <c r="F188" s="350"/>
      <c r="G188" s="111"/>
      <c r="H188" s="111"/>
      <c r="I188" s="525"/>
      <c r="J188" s="114"/>
      <c r="K188" s="115"/>
      <c r="L188" s="102" t="str">
        <f t="shared" si="6"/>
        <v/>
      </c>
      <c r="M188" s="110"/>
      <c r="N188" s="115"/>
      <c r="O188" s="102" t="str">
        <f t="shared" si="7"/>
        <v/>
      </c>
      <c r="P188" s="116"/>
      <c r="Q188" s="116"/>
      <c r="R188" s="102" t="str">
        <f t="shared" si="8"/>
        <v/>
      </c>
      <c r="S188" s="117"/>
      <c r="T188" s="114"/>
      <c r="U188" s="385"/>
      <c r="V188" s="385"/>
    </row>
    <row r="189" spans="2:22" x14ac:dyDescent="0.25">
      <c r="B189" s="282">
        <f>'1. Summary for SBA'!$F$8</f>
        <v>0</v>
      </c>
      <c r="C189" s="282">
        <f>'1. Summary for SBA'!$F$7</f>
        <v>0</v>
      </c>
      <c r="D189" s="114"/>
      <c r="E189" s="350"/>
      <c r="F189" s="350"/>
      <c r="G189" s="111"/>
      <c r="H189" s="111"/>
      <c r="I189" s="525"/>
      <c r="J189" s="114"/>
      <c r="K189" s="115"/>
      <c r="L189" s="102" t="str">
        <f t="shared" si="6"/>
        <v/>
      </c>
      <c r="M189" s="110"/>
      <c r="N189" s="115"/>
      <c r="O189" s="102" t="str">
        <f t="shared" si="7"/>
        <v/>
      </c>
      <c r="P189" s="116"/>
      <c r="Q189" s="116"/>
      <c r="R189" s="102" t="str">
        <f t="shared" si="8"/>
        <v/>
      </c>
      <c r="S189" s="117"/>
      <c r="T189" s="114"/>
      <c r="U189" s="385"/>
      <c r="V189" s="385"/>
    </row>
    <row r="190" spans="2:22" x14ac:dyDescent="0.25">
      <c r="B190" s="282">
        <f>'1. Summary for SBA'!$F$8</f>
        <v>0</v>
      </c>
      <c r="C190" s="282">
        <f>'1. Summary for SBA'!$F$7</f>
        <v>0</v>
      </c>
      <c r="D190" s="114"/>
      <c r="E190" s="350"/>
      <c r="F190" s="350"/>
      <c r="G190" s="111"/>
      <c r="H190" s="111"/>
      <c r="I190" s="525"/>
      <c r="J190" s="114"/>
      <c r="K190" s="115"/>
      <c r="L190" s="102" t="str">
        <f t="shared" si="6"/>
        <v/>
      </c>
      <c r="M190" s="110"/>
      <c r="N190" s="115"/>
      <c r="O190" s="102" t="str">
        <f t="shared" si="7"/>
        <v/>
      </c>
      <c r="P190" s="116"/>
      <c r="Q190" s="116"/>
      <c r="R190" s="102" t="str">
        <f t="shared" si="8"/>
        <v/>
      </c>
      <c r="S190" s="117"/>
      <c r="T190" s="114"/>
      <c r="U190" s="385"/>
      <c r="V190" s="385"/>
    </row>
    <row r="191" spans="2:22" x14ac:dyDescent="0.25">
      <c r="B191" s="282">
        <f>'1. Summary for SBA'!$F$8</f>
        <v>0</v>
      </c>
      <c r="C191" s="282">
        <f>'1. Summary for SBA'!$F$7</f>
        <v>0</v>
      </c>
      <c r="D191" s="114"/>
      <c r="E191" s="350"/>
      <c r="F191" s="350"/>
      <c r="G191" s="111"/>
      <c r="H191" s="111"/>
      <c r="I191" s="525"/>
      <c r="J191" s="114"/>
      <c r="K191" s="115"/>
      <c r="L191" s="102" t="str">
        <f t="shared" si="6"/>
        <v/>
      </c>
      <c r="M191" s="110"/>
      <c r="N191" s="115"/>
      <c r="O191" s="102" t="str">
        <f t="shared" si="7"/>
        <v/>
      </c>
      <c r="P191" s="116"/>
      <c r="Q191" s="116"/>
      <c r="R191" s="102" t="str">
        <f t="shared" si="8"/>
        <v/>
      </c>
      <c r="S191" s="117"/>
      <c r="T191" s="114"/>
      <c r="U191" s="385"/>
      <c r="V191" s="385"/>
    </row>
    <row r="192" spans="2:22" x14ac:dyDescent="0.25">
      <c r="B192" s="282">
        <f>'1. Summary for SBA'!$F$8</f>
        <v>0</v>
      </c>
      <c r="C192" s="282">
        <f>'1. Summary for SBA'!$F$7</f>
        <v>0</v>
      </c>
      <c r="D192" s="114"/>
      <c r="E192" s="350"/>
      <c r="F192" s="350"/>
      <c r="G192" s="111"/>
      <c r="H192" s="111"/>
      <c r="I192" s="525"/>
      <c r="J192" s="114"/>
      <c r="K192" s="115"/>
      <c r="L192" s="102" t="str">
        <f t="shared" si="6"/>
        <v/>
      </c>
      <c r="M192" s="110"/>
      <c r="N192" s="115"/>
      <c r="O192" s="102" t="str">
        <f t="shared" si="7"/>
        <v/>
      </c>
      <c r="P192" s="116"/>
      <c r="Q192" s="116"/>
      <c r="R192" s="102" t="str">
        <f t="shared" si="8"/>
        <v/>
      </c>
      <c r="S192" s="117"/>
      <c r="T192" s="114"/>
      <c r="U192" s="385"/>
      <c r="V192" s="385"/>
    </row>
    <row r="193" spans="2:22" x14ac:dyDescent="0.25">
      <c r="B193" s="282">
        <f>'1. Summary for SBA'!$F$8</f>
        <v>0</v>
      </c>
      <c r="C193" s="282">
        <f>'1. Summary for SBA'!$F$7</f>
        <v>0</v>
      </c>
      <c r="D193" s="114"/>
      <c r="E193" s="350"/>
      <c r="F193" s="350"/>
      <c r="G193" s="111"/>
      <c r="H193" s="111"/>
      <c r="I193" s="525"/>
      <c r="J193" s="114"/>
      <c r="K193" s="115"/>
      <c r="L193" s="102" t="str">
        <f t="shared" si="6"/>
        <v/>
      </c>
      <c r="M193" s="110"/>
      <c r="N193" s="115"/>
      <c r="O193" s="102" t="str">
        <f t="shared" si="7"/>
        <v/>
      </c>
      <c r="P193" s="116"/>
      <c r="Q193" s="116"/>
      <c r="R193" s="102" t="str">
        <f t="shared" si="8"/>
        <v/>
      </c>
      <c r="S193" s="117"/>
      <c r="T193" s="114"/>
      <c r="U193" s="385"/>
      <c r="V193" s="385"/>
    </row>
    <row r="194" spans="2:22" x14ac:dyDescent="0.25">
      <c r="B194" s="282">
        <f>'1. Summary for SBA'!$F$8</f>
        <v>0</v>
      </c>
      <c r="C194" s="282">
        <f>'1. Summary for SBA'!$F$7</f>
        <v>0</v>
      </c>
      <c r="D194" s="114"/>
      <c r="E194" s="350"/>
      <c r="F194" s="350"/>
      <c r="G194" s="111"/>
      <c r="H194" s="111"/>
      <c r="I194" s="525"/>
      <c r="J194" s="114"/>
      <c r="K194" s="115"/>
      <c r="L194" s="102" t="str">
        <f t="shared" si="6"/>
        <v/>
      </c>
      <c r="M194" s="110"/>
      <c r="N194" s="115"/>
      <c r="O194" s="102" t="str">
        <f t="shared" si="7"/>
        <v/>
      </c>
      <c r="P194" s="116"/>
      <c r="Q194" s="116"/>
      <c r="R194" s="102" t="str">
        <f t="shared" si="8"/>
        <v/>
      </c>
      <c r="S194" s="117"/>
      <c r="T194" s="114"/>
      <c r="U194" s="385"/>
      <c r="V194" s="385"/>
    </row>
    <row r="195" spans="2:22" x14ac:dyDescent="0.25">
      <c r="B195" s="282">
        <f>'1. Summary for SBA'!$F$8</f>
        <v>0</v>
      </c>
      <c r="C195" s="282">
        <f>'1. Summary for SBA'!$F$7</f>
        <v>0</v>
      </c>
      <c r="D195" s="114"/>
      <c r="E195" s="350"/>
      <c r="F195" s="350"/>
      <c r="G195" s="111"/>
      <c r="H195" s="111"/>
      <c r="I195" s="525"/>
      <c r="J195" s="114"/>
      <c r="K195" s="115"/>
      <c r="L195" s="102" t="str">
        <f t="shared" si="6"/>
        <v/>
      </c>
      <c r="M195" s="110"/>
      <c r="N195" s="115"/>
      <c r="O195" s="102" t="str">
        <f t="shared" si="7"/>
        <v/>
      </c>
      <c r="P195" s="116"/>
      <c r="Q195" s="116"/>
      <c r="R195" s="102" t="str">
        <f t="shared" si="8"/>
        <v/>
      </c>
      <c r="S195" s="117"/>
      <c r="T195" s="114"/>
      <c r="U195" s="385"/>
      <c r="V195" s="385"/>
    </row>
    <row r="196" spans="2:22" x14ac:dyDescent="0.25">
      <c r="B196" s="282">
        <f>'1. Summary for SBA'!$F$8</f>
        <v>0</v>
      </c>
      <c r="C196" s="282">
        <f>'1. Summary for SBA'!$F$7</f>
        <v>0</v>
      </c>
      <c r="D196" s="114"/>
      <c r="E196" s="350"/>
      <c r="F196" s="350"/>
      <c r="G196" s="111"/>
      <c r="H196" s="111"/>
      <c r="I196" s="525"/>
      <c r="J196" s="114"/>
      <c r="K196" s="115"/>
      <c r="L196" s="102" t="str">
        <f t="shared" si="6"/>
        <v/>
      </c>
      <c r="M196" s="110"/>
      <c r="N196" s="115"/>
      <c r="O196" s="102" t="str">
        <f t="shared" si="7"/>
        <v/>
      </c>
      <c r="P196" s="116"/>
      <c r="Q196" s="116"/>
      <c r="R196" s="102" t="str">
        <f t="shared" si="8"/>
        <v/>
      </c>
      <c r="S196" s="117"/>
      <c r="T196" s="114"/>
      <c r="U196" s="385"/>
      <c r="V196" s="385"/>
    </row>
    <row r="197" spans="2:22" x14ac:dyDescent="0.25">
      <c r="B197" s="282">
        <f>'1. Summary for SBA'!$F$8</f>
        <v>0</v>
      </c>
      <c r="C197" s="282">
        <f>'1. Summary for SBA'!$F$7</f>
        <v>0</v>
      </c>
      <c r="D197" s="114"/>
      <c r="E197" s="350"/>
      <c r="F197" s="350"/>
      <c r="G197" s="111"/>
      <c r="H197" s="111"/>
      <c r="I197" s="525"/>
      <c r="J197" s="114"/>
      <c r="K197" s="115"/>
      <c r="L197" s="102" t="str">
        <f t="shared" si="6"/>
        <v/>
      </c>
      <c r="M197" s="110"/>
      <c r="N197" s="115"/>
      <c r="O197" s="102" t="str">
        <f t="shared" si="7"/>
        <v/>
      </c>
      <c r="P197" s="116"/>
      <c r="Q197" s="116"/>
      <c r="R197" s="102" t="str">
        <f t="shared" si="8"/>
        <v/>
      </c>
      <c r="S197" s="117"/>
      <c r="T197" s="114"/>
      <c r="U197" s="385"/>
      <c r="V197" s="385"/>
    </row>
    <row r="198" spans="2:22" x14ac:dyDescent="0.25">
      <c r="B198" s="282">
        <f>'1. Summary for SBA'!$F$8</f>
        <v>0</v>
      </c>
      <c r="C198" s="282">
        <f>'1. Summary for SBA'!$F$7</f>
        <v>0</v>
      </c>
      <c r="D198" s="114"/>
      <c r="E198" s="350"/>
      <c r="F198" s="350"/>
      <c r="G198" s="111"/>
      <c r="H198" s="111"/>
      <c r="I198" s="525"/>
      <c r="J198" s="114"/>
      <c r="K198" s="115"/>
      <c r="L198" s="102" t="str">
        <f t="shared" ref="L198:L261" si="9">IF(K198 = "FT", "N/A","")</f>
        <v/>
      </c>
      <c r="M198" s="110"/>
      <c r="N198" s="115"/>
      <c r="O198" s="102" t="str">
        <f t="shared" ref="O198:O261" si="10">IF(N198 = "FT", "N/A","")</f>
        <v/>
      </c>
      <c r="P198" s="116"/>
      <c r="Q198" s="116"/>
      <c r="R198" s="102" t="str">
        <f t="shared" ref="R198:R261" si="11">IF(Q198 = "FT", "N/A","")</f>
        <v/>
      </c>
      <c r="S198" s="117"/>
      <c r="T198" s="114"/>
      <c r="U198" s="385"/>
      <c r="V198" s="385"/>
    </row>
    <row r="199" spans="2:22" x14ac:dyDescent="0.25">
      <c r="B199" s="282">
        <f>'1. Summary for SBA'!$F$8</f>
        <v>0</v>
      </c>
      <c r="C199" s="282">
        <f>'1. Summary for SBA'!$F$7</f>
        <v>0</v>
      </c>
      <c r="D199" s="114"/>
      <c r="E199" s="350"/>
      <c r="F199" s="350"/>
      <c r="G199" s="111"/>
      <c r="H199" s="111"/>
      <c r="I199" s="525"/>
      <c r="J199" s="114"/>
      <c r="K199" s="115"/>
      <c r="L199" s="102" t="str">
        <f t="shared" si="9"/>
        <v/>
      </c>
      <c r="M199" s="110"/>
      <c r="N199" s="115"/>
      <c r="O199" s="102" t="str">
        <f t="shared" si="10"/>
        <v/>
      </c>
      <c r="P199" s="116"/>
      <c r="Q199" s="116"/>
      <c r="R199" s="102" t="str">
        <f t="shared" si="11"/>
        <v/>
      </c>
      <c r="S199" s="117"/>
      <c r="T199" s="114"/>
      <c r="U199" s="385"/>
      <c r="V199" s="385"/>
    </row>
    <row r="200" spans="2:22" x14ac:dyDescent="0.25">
      <c r="B200" s="282">
        <f>'1. Summary for SBA'!$F$8</f>
        <v>0</v>
      </c>
      <c r="C200" s="282">
        <f>'1. Summary for SBA'!$F$7</f>
        <v>0</v>
      </c>
      <c r="D200" s="114"/>
      <c r="E200" s="350"/>
      <c r="F200" s="350"/>
      <c r="G200" s="111"/>
      <c r="H200" s="111"/>
      <c r="I200" s="525"/>
      <c r="J200" s="114"/>
      <c r="K200" s="115"/>
      <c r="L200" s="102" t="str">
        <f t="shared" si="9"/>
        <v/>
      </c>
      <c r="M200" s="110"/>
      <c r="N200" s="115"/>
      <c r="O200" s="102" t="str">
        <f t="shared" si="10"/>
        <v/>
      </c>
      <c r="P200" s="116"/>
      <c r="Q200" s="116"/>
      <c r="R200" s="102" t="str">
        <f t="shared" si="11"/>
        <v/>
      </c>
      <c r="S200" s="117"/>
      <c r="T200" s="114"/>
      <c r="U200" s="385"/>
      <c r="V200" s="385"/>
    </row>
    <row r="201" spans="2:22" x14ac:dyDescent="0.25">
      <c r="B201" s="282">
        <f>'1. Summary for SBA'!$F$8</f>
        <v>0</v>
      </c>
      <c r="C201" s="282">
        <f>'1. Summary for SBA'!$F$7</f>
        <v>0</v>
      </c>
      <c r="D201" s="114"/>
      <c r="E201" s="350"/>
      <c r="F201" s="350"/>
      <c r="G201" s="111"/>
      <c r="H201" s="111"/>
      <c r="I201" s="525"/>
      <c r="J201" s="114"/>
      <c r="K201" s="115"/>
      <c r="L201" s="102" t="str">
        <f t="shared" si="9"/>
        <v/>
      </c>
      <c r="M201" s="110"/>
      <c r="N201" s="115"/>
      <c r="O201" s="102" t="str">
        <f t="shared" si="10"/>
        <v/>
      </c>
      <c r="P201" s="116"/>
      <c r="Q201" s="116"/>
      <c r="R201" s="102" t="str">
        <f t="shared" si="11"/>
        <v/>
      </c>
      <c r="S201" s="117"/>
      <c r="T201" s="114"/>
      <c r="U201" s="385"/>
      <c r="V201" s="385"/>
    </row>
    <row r="202" spans="2:22" x14ac:dyDescent="0.25">
      <c r="B202" s="282">
        <f>'1. Summary for SBA'!$F$8</f>
        <v>0</v>
      </c>
      <c r="C202" s="282">
        <f>'1. Summary for SBA'!$F$7</f>
        <v>0</v>
      </c>
      <c r="D202" s="114"/>
      <c r="E202" s="350"/>
      <c r="F202" s="350"/>
      <c r="G202" s="111"/>
      <c r="H202" s="111"/>
      <c r="I202" s="525"/>
      <c r="J202" s="114"/>
      <c r="K202" s="115"/>
      <c r="L202" s="102" t="str">
        <f t="shared" si="9"/>
        <v/>
      </c>
      <c r="M202" s="110"/>
      <c r="N202" s="115"/>
      <c r="O202" s="102" t="str">
        <f t="shared" si="10"/>
        <v/>
      </c>
      <c r="P202" s="116"/>
      <c r="Q202" s="116"/>
      <c r="R202" s="102" t="str">
        <f t="shared" si="11"/>
        <v/>
      </c>
      <c r="S202" s="117"/>
      <c r="T202" s="114"/>
      <c r="U202" s="385"/>
      <c r="V202" s="385"/>
    </row>
    <row r="203" spans="2:22" x14ac:dyDescent="0.25">
      <c r="B203" s="282">
        <f>'1. Summary for SBA'!$F$8</f>
        <v>0</v>
      </c>
      <c r="C203" s="282">
        <f>'1. Summary for SBA'!$F$7</f>
        <v>0</v>
      </c>
      <c r="D203" s="114"/>
      <c r="E203" s="350"/>
      <c r="F203" s="350"/>
      <c r="G203" s="111"/>
      <c r="H203" s="111"/>
      <c r="I203" s="525"/>
      <c r="J203" s="114"/>
      <c r="K203" s="115"/>
      <c r="L203" s="102" t="str">
        <f t="shared" si="9"/>
        <v/>
      </c>
      <c r="M203" s="110"/>
      <c r="N203" s="115"/>
      <c r="O203" s="102" t="str">
        <f t="shared" si="10"/>
        <v/>
      </c>
      <c r="P203" s="116"/>
      <c r="Q203" s="116"/>
      <c r="R203" s="102" t="str">
        <f t="shared" si="11"/>
        <v/>
      </c>
      <c r="S203" s="117"/>
      <c r="T203" s="114"/>
      <c r="U203" s="385"/>
      <c r="V203" s="385"/>
    </row>
    <row r="204" spans="2:22" x14ac:dyDescent="0.25">
      <c r="B204" s="282">
        <f>'1. Summary for SBA'!$F$8</f>
        <v>0</v>
      </c>
      <c r="C204" s="282">
        <f>'1. Summary for SBA'!$F$7</f>
        <v>0</v>
      </c>
      <c r="D204" s="114"/>
      <c r="E204" s="350"/>
      <c r="F204" s="350"/>
      <c r="G204" s="111"/>
      <c r="H204" s="111"/>
      <c r="I204" s="525"/>
      <c r="J204" s="114"/>
      <c r="K204" s="115"/>
      <c r="L204" s="102" t="str">
        <f t="shared" si="9"/>
        <v/>
      </c>
      <c r="M204" s="110"/>
      <c r="N204" s="115"/>
      <c r="O204" s="102" t="str">
        <f t="shared" si="10"/>
        <v/>
      </c>
      <c r="P204" s="116"/>
      <c r="Q204" s="116"/>
      <c r="R204" s="102" t="str">
        <f t="shared" si="11"/>
        <v/>
      </c>
      <c r="S204" s="117"/>
      <c r="T204" s="114"/>
      <c r="U204" s="385"/>
      <c r="V204" s="385"/>
    </row>
    <row r="205" spans="2:22" x14ac:dyDescent="0.25">
      <c r="B205" s="282">
        <f>'1. Summary for SBA'!$F$8</f>
        <v>0</v>
      </c>
      <c r="C205" s="282">
        <f>'1. Summary for SBA'!$F$7</f>
        <v>0</v>
      </c>
      <c r="D205" s="114"/>
      <c r="E205" s="350"/>
      <c r="F205" s="350"/>
      <c r="G205" s="111"/>
      <c r="H205" s="111"/>
      <c r="I205" s="525"/>
      <c r="J205" s="114"/>
      <c r="K205" s="115"/>
      <c r="L205" s="102" t="str">
        <f t="shared" si="9"/>
        <v/>
      </c>
      <c r="M205" s="110"/>
      <c r="N205" s="115"/>
      <c r="O205" s="102" t="str">
        <f t="shared" si="10"/>
        <v/>
      </c>
      <c r="P205" s="116"/>
      <c r="Q205" s="116"/>
      <c r="R205" s="102" t="str">
        <f t="shared" si="11"/>
        <v/>
      </c>
      <c r="S205" s="117"/>
      <c r="T205" s="114"/>
      <c r="U205" s="385"/>
      <c r="V205" s="385"/>
    </row>
    <row r="206" spans="2:22" x14ac:dyDescent="0.25">
      <c r="B206" s="282">
        <f>'1. Summary for SBA'!$F$8</f>
        <v>0</v>
      </c>
      <c r="C206" s="282">
        <f>'1. Summary for SBA'!$F$7</f>
        <v>0</v>
      </c>
      <c r="D206" s="114"/>
      <c r="E206" s="350"/>
      <c r="F206" s="350"/>
      <c r="G206" s="111"/>
      <c r="H206" s="111"/>
      <c r="I206" s="525"/>
      <c r="J206" s="114"/>
      <c r="K206" s="115"/>
      <c r="L206" s="102" t="str">
        <f t="shared" si="9"/>
        <v/>
      </c>
      <c r="M206" s="110"/>
      <c r="N206" s="115"/>
      <c r="O206" s="102" t="str">
        <f t="shared" si="10"/>
        <v/>
      </c>
      <c r="P206" s="116"/>
      <c r="Q206" s="116"/>
      <c r="R206" s="102" t="str">
        <f t="shared" si="11"/>
        <v/>
      </c>
      <c r="S206" s="117"/>
      <c r="T206" s="114"/>
      <c r="U206" s="385"/>
      <c r="V206" s="385"/>
    </row>
    <row r="207" spans="2:22" x14ac:dyDescent="0.25">
      <c r="B207" s="282">
        <f>'1. Summary for SBA'!$F$8</f>
        <v>0</v>
      </c>
      <c r="C207" s="282">
        <f>'1. Summary for SBA'!$F$7</f>
        <v>0</v>
      </c>
      <c r="D207" s="114"/>
      <c r="E207" s="350"/>
      <c r="F207" s="350"/>
      <c r="G207" s="111"/>
      <c r="H207" s="111"/>
      <c r="I207" s="525"/>
      <c r="J207" s="114"/>
      <c r="K207" s="115"/>
      <c r="L207" s="102" t="str">
        <f t="shared" si="9"/>
        <v/>
      </c>
      <c r="M207" s="110"/>
      <c r="N207" s="115"/>
      <c r="O207" s="102" t="str">
        <f t="shared" si="10"/>
        <v/>
      </c>
      <c r="P207" s="116"/>
      <c r="Q207" s="116"/>
      <c r="R207" s="102" t="str">
        <f t="shared" si="11"/>
        <v/>
      </c>
      <c r="S207" s="117"/>
      <c r="T207" s="114"/>
      <c r="U207" s="385"/>
      <c r="V207" s="385"/>
    </row>
    <row r="208" spans="2:22" x14ac:dyDescent="0.25">
      <c r="B208" s="282">
        <f>'1. Summary for SBA'!$F$8</f>
        <v>0</v>
      </c>
      <c r="C208" s="282">
        <f>'1. Summary for SBA'!$F$7</f>
        <v>0</v>
      </c>
      <c r="D208" s="114"/>
      <c r="E208" s="350"/>
      <c r="F208" s="350"/>
      <c r="G208" s="111"/>
      <c r="H208" s="111"/>
      <c r="I208" s="525"/>
      <c r="J208" s="114"/>
      <c r="K208" s="115"/>
      <c r="L208" s="102" t="str">
        <f t="shared" si="9"/>
        <v/>
      </c>
      <c r="M208" s="110"/>
      <c r="N208" s="115"/>
      <c r="O208" s="102" t="str">
        <f t="shared" si="10"/>
        <v/>
      </c>
      <c r="P208" s="116"/>
      <c r="Q208" s="116"/>
      <c r="R208" s="102" t="str">
        <f t="shared" si="11"/>
        <v/>
      </c>
      <c r="S208" s="117"/>
      <c r="T208" s="114"/>
      <c r="U208" s="385"/>
      <c r="V208" s="385"/>
    </row>
    <row r="209" spans="2:22" x14ac:dyDescent="0.25">
      <c r="B209" s="282">
        <f>'1. Summary for SBA'!$F$8</f>
        <v>0</v>
      </c>
      <c r="C209" s="282">
        <f>'1. Summary for SBA'!$F$7</f>
        <v>0</v>
      </c>
      <c r="D209" s="114"/>
      <c r="E209" s="350"/>
      <c r="F209" s="350"/>
      <c r="G209" s="111"/>
      <c r="H209" s="111"/>
      <c r="I209" s="525"/>
      <c r="J209" s="114"/>
      <c r="K209" s="115"/>
      <c r="L209" s="102" t="str">
        <f t="shared" si="9"/>
        <v/>
      </c>
      <c r="M209" s="110"/>
      <c r="N209" s="115"/>
      <c r="O209" s="102" t="str">
        <f t="shared" si="10"/>
        <v/>
      </c>
      <c r="P209" s="116"/>
      <c r="Q209" s="116"/>
      <c r="R209" s="102" t="str">
        <f t="shared" si="11"/>
        <v/>
      </c>
      <c r="S209" s="117"/>
      <c r="T209" s="114"/>
      <c r="U209" s="385"/>
      <c r="V209" s="385"/>
    </row>
    <row r="210" spans="2:22" x14ac:dyDescent="0.25">
      <c r="B210" s="282">
        <f>'1. Summary for SBA'!$F$8</f>
        <v>0</v>
      </c>
      <c r="C210" s="282">
        <f>'1. Summary for SBA'!$F$7</f>
        <v>0</v>
      </c>
      <c r="D210" s="114"/>
      <c r="E210" s="350"/>
      <c r="F210" s="350"/>
      <c r="G210" s="111"/>
      <c r="H210" s="111"/>
      <c r="I210" s="525"/>
      <c r="J210" s="114"/>
      <c r="K210" s="115"/>
      <c r="L210" s="102" t="str">
        <f t="shared" si="9"/>
        <v/>
      </c>
      <c r="M210" s="110"/>
      <c r="N210" s="115"/>
      <c r="O210" s="102" t="str">
        <f t="shared" si="10"/>
        <v/>
      </c>
      <c r="P210" s="116"/>
      <c r="Q210" s="116"/>
      <c r="R210" s="102" t="str">
        <f t="shared" si="11"/>
        <v/>
      </c>
      <c r="S210" s="117"/>
      <c r="T210" s="114"/>
      <c r="U210" s="385"/>
      <c r="V210" s="385"/>
    </row>
    <row r="211" spans="2:22" x14ac:dyDescent="0.25">
      <c r="B211" s="282">
        <f>'1. Summary for SBA'!$F$8</f>
        <v>0</v>
      </c>
      <c r="C211" s="282">
        <f>'1. Summary for SBA'!$F$7</f>
        <v>0</v>
      </c>
      <c r="D211" s="114"/>
      <c r="E211" s="350"/>
      <c r="F211" s="350"/>
      <c r="G211" s="111"/>
      <c r="H211" s="111"/>
      <c r="I211" s="525"/>
      <c r="J211" s="114"/>
      <c r="K211" s="115"/>
      <c r="L211" s="102" t="str">
        <f t="shared" si="9"/>
        <v/>
      </c>
      <c r="M211" s="110"/>
      <c r="N211" s="115"/>
      <c r="O211" s="102" t="str">
        <f t="shared" si="10"/>
        <v/>
      </c>
      <c r="P211" s="116"/>
      <c r="Q211" s="116"/>
      <c r="R211" s="102" t="str">
        <f t="shared" si="11"/>
        <v/>
      </c>
      <c r="S211" s="117"/>
      <c r="T211" s="114"/>
      <c r="U211" s="385"/>
      <c r="V211" s="385"/>
    </row>
    <row r="212" spans="2:22" x14ac:dyDescent="0.25">
      <c r="B212" s="282">
        <f>'1. Summary for SBA'!$F$8</f>
        <v>0</v>
      </c>
      <c r="C212" s="282">
        <f>'1. Summary for SBA'!$F$7</f>
        <v>0</v>
      </c>
      <c r="D212" s="114"/>
      <c r="E212" s="350"/>
      <c r="F212" s="350"/>
      <c r="G212" s="111"/>
      <c r="H212" s="111"/>
      <c r="I212" s="525"/>
      <c r="J212" s="114"/>
      <c r="K212" s="115"/>
      <c r="L212" s="102" t="str">
        <f t="shared" si="9"/>
        <v/>
      </c>
      <c r="M212" s="110"/>
      <c r="N212" s="115"/>
      <c r="O212" s="102" t="str">
        <f t="shared" si="10"/>
        <v/>
      </c>
      <c r="P212" s="116"/>
      <c r="Q212" s="116"/>
      <c r="R212" s="102" t="str">
        <f t="shared" si="11"/>
        <v/>
      </c>
      <c r="S212" s="117"/>
      <c r="T212" s="114"/>
      <c r="U212" s="385"/>
      <c r="V212" s="385"/>
    </row>
    <row r="213" spans="2:22" x14ac:dyDescent="0.25">
      <c r="B213" s="282">
        <f>'1. Summary for SBA'!$F$8</f>
        <v>0</v>
      </c>
      <c r="C213" s="282">
        <f>'1. Summary for SBA'!$F$7</f>
        <v>0</v>
      </c>
      <c r="D213" s="114"/>
      <c r="E213" s="350"/>
      <c r="F213" s="350"/>
      <c r="G213" s="111"/>
      <c r="H213" s="111"/>
      <c r="I213" s="525"/>
      <c r="J213" s="114"/>
      <c r="K213" s="115"/>
      <c r="L213" s="102" t="str">
        <f t="shared" si="9"/>
        <v/>
      </c>
      <c r="M213" s="110"/>
      <c r="N213" s="115"/>
      <c r="O213" s="102" t="str">
        <f t="shared" si="10"/>
        <v/>
      </c>
      <c r="P213" s="116"/>
      <c r="Q213" s="116"/>
      <c r="R213" s="102" t="str">
        <f t="shared" si="11"/>
        <v/>
      </c>
      <c r="S213" s="117"/>
      <c r="T213" s="114"/>
      <c r="U213" s="385"/>
      <c r="V213" s="385"/>
    </row>
    <row r="214" spans="2:22" x14ac:dyDescent="0.25">
      <c r="B214" s="282">
        <f>'1. Summary for SBA'!$F$8</f>
        <v>0</v>
      </c>
      <c r="C214" s="282">
        <f>'1. Summary for SBA'!$F$7</f>
        <v>0</v>
      </c>
      <c r="D214" s="114"/>
      <c r="E214" s="350"/>
      <c r="F214" s="350"/>
      <c r="G214" s="111"/>
      <c r="H214" s="111"/>
      <c r="I214" s="525"/>
      <c r="J214" s="114"/>
      <c r="K214" s="115"/>
      <c r="L214" s="102" t="str">
        <f t="shared" si="9"/>
        <v/>
      </c>
      <c r="M214" s="110"/>
      <c r="N214" s="115"/>
      <c r="O214" s="102" t="str">
        <f t="shared" si="10"/>
        <v/>
      </c>
      <c r="P214" s="116"/>
      <c r="Q214" s="116"/>
      <c r="R214" s="102" t="str">
        <f t="shared" si="11"/>
        <v/>
      </c>
      <c r="S214" s="117"/>
      <c r="T214" s="114"/>
      <c r="U214" s="385"/>
      <c r="V214" s="385"/>
    </row>
    <row r="215" spans="2:22" x14ac:dyDescent="0.25">
      <c r="B215" s="282">
        <f>'1. Summary for SBA'!$F$8</f>
        <v>0</v>
      </c>
      <c r="C215" s="282">
        <f>'1. Summary for SBA'!$F$7</f>
        <v>0</v>
      </c>
      <c r="D215" s="114"/>
      <c r="E215" s="350"/>
      <c r="F215" s="350"/>
      <c r="G215" s="111"/>
      <c r="H215" s="111"/>
      <c r="I215" s="525"/>
      <c r="J215" s="114"/>
      <c r="K215" s="115"/>
      <c r="L215" s="102" t="str">
        <f t="shared" si="9"/>
        <v/>
      </c>
      <c r="M215" s="110"/>
      <c r="N215" s="115"/>
      <c r="O215" s="102" t="str">
        <f t="shared" si="10"/>
        <v/>
      </c>
      <c r="P215" s="116"/>
      <c r="Q215" s="116"/>
      <c r="R215" s="102" t="str">
        <f t="shared" si="11"/>
        <v/>
      </c>
      <c r="S215" s="117"/>
      <c r="T215" s="114"/>
      <c r="U215" s="385"/>
      <c r="V215" s="385"/>
    </row>
    <row r="216" spans="2:22" x14ac:dyDescent="0.25">
      <c r="B216" s="282">
        <f>'1. Summary for SBA'!$F$8</f>
        <v>0</v>
      </c>
      <c r="C216" s="282">
        <f>'1. Summary for SBA'!$F$7</f>
        <v>0</v>
      </c>
      <c r="D216" s="114"/>
      <c r="E216" s="350"/>
      <c r="F216" s="350"/>
      <c r="G216" s="111"/>
      <c r="H216" s="111"/>
      <c r="I216" s="525"/>
      <c r="J216" s="114"/>
      <c r="K216" s="115"/>
      <c r="L216" s="102" t="str">
        <f t="shared" si="9"/>
        <v/>
      </c>
      <c r="M216" s="110"/>
      <c r="N216" s="115"/>
      <c r="O216" s="102" t="str">
        <f t="shared" si="10"/>
        <v/>
      </c>
      <c r="P216" s="116"/>
      <c r="Q216" s="116"/>
      <c r="R216" s="102" t="str">
        <f t="shared" si="11"/>
        <v/>
      </c>
      <c r="S216" s="117"/>
      <c r="T216" s="114"/>
      <c r="U216" s="385"/>
      <c r="V216" s="385"/>
    </row>
    <row r="217" spans="2:22" x14ac:dyDescent="0.25">
      <c r="B217" s="282">
        <f>'1. Summary for SBA'!$F$8</f>
        <v>0</v>
      </c>
      <c r="C217" s="282">
        <f>'1. Summary for SBA'!$F$7</f>
        <v>0</v>
      </c>
      <c r="D217" s="114"/>
      <c r="E217" s="350"/>
      <c r="F217" s="350"/>
      <c r="G217" s="111"/>
      <c r="H217" s="111"/>
      <c r="I217" s="525"/>
      <c r="J217" s="114"/>
      <c r="K217" s="115"/>
      <c r="L217" s="102" t="str">
        <f t="shared" si="9"/>
        <v/>
      </c>
      <c r="M217" s="110"/>
      <c r="N217" s="115"/>
      <c r="O217" s="102" t="str">
        <f t="shared" si="10"/>
        <v/>
      </c>
      <c r="P217" s="116"/>
      <c r="Q217" s="116"/>
      <c r="R217" s="102" t="str">
        <f t="shared" si="11"/>
        <v/>
      </c>
      <c r="S217" s="117"/>
      <c r="T217" s="114"/>
      <c r="U217" s="385"/>
      <c r="V217" s="385"/>
    </row>
    <row r="218" spans="2:22" x14ac:dyDescent="0.25">
      <c r="B218" s="282">
        <f>'1. Summary for SBA'!$F$8</f>
        <v>0</v>
      </c>
      <c r="C218" s="282">
        <f>'1. Summary for SBA'!$F$7</f>
        <v>0</v>
      </c>
      <c r="D218" s="114"/>
      <c r="E218" s="350"/>
      <c r="F218" s="350"/>
      <c r="G218" s="111"/>
      <c r="H218" s="111"/>
      <c r="I218" s="525"/>
      <c r="J218" s="114"/>
      <c r="K218" s="115"/>
      <c r="L218" s="102" t="str">
        <f t="shared" si="9"/>
        <v/>
      </c>
      <c r="M218" s="110"/>
      <c r="N218" s="115"/>
      <c r="O218" s="102" t="str">
        <f t="shared" si="10"/>
        <v/>
      </c>
      <c r="P218" s="116"/>
      <c r="Q218" s="116"/>
      <c r="R218" s="102" t="str">
        <f t="shared" si="11"/>
        <v/>
      </c>
      <c r="S218" s="117"/>
      <c r="T218" s="114"/>
      <c r="U218" s="385"/>
      <c r="V218" s="385"/>
    </row>
    <row r="219" spans="2:22" x14ac:dyDescent="0.25">
      <c r="B219" s="282">
        <f>'1. Summary for SBA'!$F$8</f>
        <v>0</v>
      </c>
      <c r="C219" s="282">
        <f>'1. Summary for SBA'!$F$7</f>
        <v>0</v>
      </c>
      <c r="D219" s="114"/>
      <c r="E219" s="350"/>
      <c r="F219" s="350"/>
      <c r="G219" s="111"/>
      <c r="H219" s="111"/>
      <c r="I219" s="525"/>
      <c r="J219" s="114"/>
      <c r="K219" s="115"/>
      <c r="L219" s="102" t="str">
        <f t="shared" si="9"/>
        <v/>
      </c>
      <c r="M219" s="110"/>
      <c r="N219" s="115"/>
      <c r="O219" s="102" t="str">
        <f t="shared" si="10"/>
        <v/>
      </c>
      <c r="P219" s="116"/>
      <c r="Q219" s="116"/>
      <c r="R219" s="102" t="str">
        <f t="shared" si="11"/>
        <v/>
      </c>
      <c r="S219" s="117"/>
      <c r="T219" s="114"/>
      <c r="U219" s="385"/>
      <c r="V219" s="385"/>
    </row>
    <row r="220" spans="2:22" x14ac:dyDescent="0.25">
      <c r="B220" s="282">
        <f>'1. Summary for SBA'!$F$8</f>
        <v>0</v>
      </c>
      <c r="C220" s="282">
        <f>'1. Summary for SBA'!$F$7</f>
        <v>0</v>
      </c>
      <c r="D220" s="114"/>
      <c r="E220" s="350"/>
      <c r="F220" s="350"/>
      <c r="G220" s="111"/>
      <c r="H220" s="111"/>
      <c r="I220" s="525"/>
      <c r="J220" s="114"/>
      <c r="K220" s="115"/>
      <c r="L220" s="102" t="str">
        <f t="shared" si="9"/>
        <v/>
      </c>
      <c r="M220" s="110"/>
      <c r="N220" s="115"/>
      <c r="O220" s="102" t="str">
        <f t="shared" si="10"/>
        <v/>
      </c>
      <c r="P220" s="116"/>
      <c r="Q220" s="116"/>
      <c r="R220" s="102" t="str">
        <f t="shared" si="11"/>
        <v/>
      </c>
      <c r="S220" s="117"/>
      <c r="T220" s="114"/>
      <c r="U220" s="385"/>
      <c r="V220" s="385"/>
    </row>
    <row r="221" spans="2:22" x14ac:dyDescent="0.25">
      <c r="B221" s="282">
        <f>'1. Summary for SBA'!$F$8</f>
        <v>0</v>
      </c>
      <c r="C221" s="282">
        <f>'1. Summary for SBA'!$F$7</f>
        <v>0</v>
      </c>
      <c r="D221" s="114"/>
      <c r="E221" s="350"/>
      <c r="F221" s="350"/>
      <c r="G221" s="111"/>
      <c r="H221" s="111"/>
      <c r="I221" s="525"/>
      <c r="J221" s="114"/>
      <c r="K221" s="115"/>
      <c r="L221" s="102" t="str">
        <f t="shared" si="9"/>
        <v/>
      </c>
      <c r="M221" s="110"/>
      <c r="N221" s="115"/>
      <c r="O221" s="102" t="str">
        <f t="shared" si="10"/>
        <v/>
      </c>
      <c r="P221" s="116"/>
      <c r="Q221" s="116"/>
      <c r="R221" s="102" t="str">
        <f t="shared" si="11"/>
        <v/>
      </c>
      <c r="S221" s="117"/>
      <c r="T221" s="114"/>
      <c r="U221" s="385"/>
      <c r="V221" s="385"/>
    </row>
    <row r="222" spans="2:22" x14ac:dyDescent="0.25">
      <c r="B222" s="282">
        <f>'1. Summary for SBA'!$F$8</f>
        <v>0</v>
      </c>
      <c r="C222" s="282">
        <f>'1. Summary for SBA'!$F$7</f>
        <v>0</v>
      </c>
      <c r="D222" s="114"/>
      <c r="E222" s="350"/>
      <c r="F222" s="350"/>
      <c r="G222" s="111"/>
      <c r="H222" s="111"/>
      <c r="I222" s="525"/>
      <c r="J222" s="114"/>
      <c r="K222" s="115"/>
      <c r="L222" s="102" t="str">
        <f t="shared" si="9"/>
        <v/>
      </c>
      <c r="M222" s="110"/>
      <c r="N222" s="115"/>
      <c r="O222" s="102" t="str">
        <f t="shared" si="10"/>
        <v/>
      </c>
      <c r="P222" s="116"/>
      <c r="Q222" s="116"/>
      <c r="R222" s="102" t="str">
        <f t="shared" si="11"/>
        <v/>
      </c>
      <c r="S222" s="117"/>
      <c r="T222" s="114"/>
      <c r="U222" s="385"/>
      <c r="V222" s="385"/>
    </row>
    <row r="223" spans="2:22" x14ac:dyDescent="0.25">
      <c r="B223" s="282">
        <f>'1. Summary for SBA'!$F$8</f>
        <v>0</v>
      </c>
      <c r="C223" s="282">
        <f>'1. Summary for SBA'!$F$7</f>
        <v>0</v>
      </c>
      <c r="D223" s="114"/>
      <c r="E223" s="350"/>
      <c r="F223" s="350"/>
      <c r="G223" s="111"/>
      <c r="H223" s="111"/>
      <c r="I223" s="525"/>
      <c r="J223" s="114"/>
      <c r="K223" s="115"/>
      <c r="L223" s="102" t="str">
        <f t="shared" si="9"/>
        <v/>
      </c>
      <c r="M223" s="110"/>
      <c r="N223" s="115"/>
      <c r="O223" s="102" t="str">
        <f t="shared" si="10"/>
        <v/>
      </c>
      <c r="P223" s="116"/>
      <c r="Q223" s="116"/>
      <c r="R223" s="102" t="str">
        <f t="shared" si="11"/>
        <v/>
      </c>
      <c r="S223" s="117"/>
      <c r="T223" s="114"/>
      <c r="U223" s="385"/>
      <c r="V223" s="385"/>
    </row>
    <row r="224" spans="2:22" x14ac:dyDescent="0.25">
      <c r="B224" s="282">
        <f>'1. Summary for SBA'!$F$8</f>
        <v>0</v>
      </c>
      <c r="C224" s="282">
        <f>'1. Summary for SBA'!$F$7</f>
        <v>0</v>
      </c>
      <c r="D224" s="114"/>
      <c r="E224" s="350"/>
      <c r="F224" s="350"/>
      <c r="G224" s="111"/>
      <c r="H224" s="111"/>
      <c r="I224" s="525"/>
      <c r="J224" s="114"/>
      <c r="K224" s="115"/>
      <c r="L224" s="102" t="str">
        <f t="shared" si="9"/>
        <v/>
      </c>
      <c r="M224" s="110"/>
      <c r="N224" s="115"/>
      <c r="O224" s="102" t="str">
        <f t="shared" si="10"/>
        <v/>
      </c>
      <c r="P224" s="116"/>
      <c r="Q224" s="116"/>
      <c r="R224" s="102" t="str">
        <f t="shared" si="11"/>
        <v/>
      </c>
      <c r="S224" s="117"/>
      <c r="T224" s="114"/>
      <c r="U224" s="385"/>
      <c r="V224" s="385"/>
    </row>
    <row r="225" spans="2:22" x14ac:dyDescent="0.25">
      <c r="B225" s="282">
        <f>'1. Summary for SBA'!$F$8</f>
        <v>0</v>
      </c>
      <c r="C225" s="282">
        <f>'1. Summary for SBA'!$F$7</f>
        <v>0</v>
      </c>
      <c r="D225" s="114"/>
      <c r="E225" s="350"/>
      <c r="F225" s="350"/>
      <c r="G225" s="111"/>
      <c r="H225" s="111"/>
      <c r="I225" s="525"/>
      <c r="J225" s="114"/>
      <c r="K225" s="115"/>
      <c r="L225" s="102" t="str">
        <f t="shared" si="9"/>
        <v/>
      </c>
      <c r="M225" s="110"/>
      <c r="N225" s="115"/>
      <c r="O225" s="102" t="str">
        <f t="shared" si="10"/>
        <v/>
      </c>
      <c r="P225" s="116"/>
      <c r="Q225" s="116"/>
      <c r="R225" s="102" t="str">
        <f t="shared" si="11"/>
        <v/>
      </c>
      <c r="S225" s="117"/>
      <c r="T225" s="114"/>
      <c r="U225" s="385"/>
      <c r="V225" s="385"/>
    </row>
    <row r="226" spans="2:22" x14ac:dyDescent="0.25">
      <c r="B226" s="282">
        <f>'1. Summary for SBA'!$F$8</f>
        <v>0</v>
      </c>
      <c r="C226" s="282">
        <f>'1. Summary for SBA'!$F$7</f>
        <v>0</v>
      </c>
      <c r="D226" s="114"/>
      <c r="E226" s="350"/>
      <c r="F226" s="350"/>
      <c r="G226" s="111"/>
      <c r="H226" s="111"/>
      <c r="I226" s="525"/>
      <c r="J226" s="114"/>
      <c r="K226" s="115"/>
      <c r="L226" s="102" t="str">
        <f t="shared" si="9"/>
        <v/>
      </c>
      <c r="M226" s="110"/>
      <c r="N226" s="115"/>
      <c r="O226" s="102" t="str">
        <f t="shared" si="10"/>
        <v/>
      </c>
      <c r="P226" s="116"/>
      <c r="Q226" s="116"/>
      <c r="R226" s="102" t="str">
        <f t="shared" si="11"/>
        <v/>
      </c>
      <c r="S226" s="117"/>
      <c r="T226" s="114"/>
      <c r="U226" s="385"/>
      <c r="V226" s="385"/>
    </row>
    <row r="227" spans="2:22" x14ac:dyDescent="0.25">
      <c r="B227" s="282">
        <f>'1. Summary for SBA'!$F$8</f>
        <v>0</v>
      </c>
      <c r="C227" s="282">
        <f>'1. Summary for SBA'!$F$7</f>
        <v>0</v>
      </c>
      <c r="D227" s="114"/>
      <c r="E227" s="350"/>
      <c r="F227" s="350"/>
      <c r="G227" s="111"/>
      <c r="H227" s="111"/>
      <c r="I227" s="525"/>
      <c r="J227" s="114"/>
      <c r="K227" s="115"/>
      <c r="L227" s="102" t="str">
        <f t="shared" si="9"/>
        <v/>
      </c>
      <c r="M227" s="110"/>
      <c r="N227" s="115"/>
      <c r="O227" s="102" t="str">
        <f t="shared" si="10"/>
        <v/>
      </c>
      <c r="P227" s="116"/>
      <c r="Q227" s="116"/>
      <c r="R227" s="102" t="str">
        <f t="shared" si="11"/>
        <v/>
      </c>
      <c r="S227" s="117"/>
      <c r="T227" s="114"/>
      <c r="U227" s="385"/>
      <c r="V227" s="385"/>
    </row>
    <row r="228" spans="2:22" x14ac:dyDescent="0.25">
      <c r="B228" s="282">
        <f>'1. Summary for SBA'!$F$8</f>
        <v>0</v>
      </c>
      <c r="C228" s="282">
        <f>'1. Summary for SBA'!$F$7</f>
        <v>0</v>
      </c>
      <c r="D228" s="114"/>
      <c r="E228" s="350"/>
      <c r="F228" s="350"/>
      <c r="G228" s="111"/>
      <c r="H228" s="111"/>
      <c r="I228" s="525"/>
      <c r="J228" s="114"/>
      <c r="K228" s="115"/>
      <c r="L228" s="102" t="str">
        <f t="shared" si="9"/>
        <v/>
      </c>
      <c r="M228" s="110"/>
      <c r="N228" s="115"/>
      <c r="O228" s="102" t="str">
        <f t="shared" si="10"/>
        <v/>
      </c>
      <c r="P228" s="116"/>
      <c r="Q228" s="116"/>
      <c r="R228" s="102" t="str">
        <f t="shared" si="11"/>
        <v/>
      </c>
      <c r="S228" s="117"/>
      <c r="T228" s="114"/>
      <c r="U228" s="385"/>
      <c r="V228" s="385"/>
    </row>
    <row r="229" spans="2:22" x14ac:dyDescent="0.25">
      <c r="B229" s="282">
        <f>'1. Summary for SBA'!$F$8</f>
        <v>0</v>
      </c>
      <c r="C229" s="282">
        <f>'1. Summary for SBA'!$F$7</f>
        <v>0</v>
      </c>
      <c r="D229" s="114"/>
      <c r="E229" s="350"/>
      <c r="F229" s="350"/>
      <c r="G229" s="111"/>
      <c r="H229" s="111"/>
      <c r="I229" s="525"/>
      <c r="J229" s="114"/>
      <c r="K229" s="115"/>
      <c r="L229" s="102" t="str">
        <f t="shared" si="9"/>
        <v/>
      </c>
      <c r="M229" s="110"/>
      <c r="N229" s="115"/>
      <c r="O229" s="102" t="str">
        <f t="shared" si="10"/>
        <v/>
      </c>
      <c r="P229" s="116"/>
      <c r="Q229" s="116"/>
      <c r="R229" s="102" t="str">
        <f t="shared" si="11"/>
        <v/>
      </c>
      <c r="S229" s="117"/>
      <c r="T229" s="114"/>
      <c r="U229" s="385"/>
      <c r="V229" s="385"/>
    </row>
    <row r="230" spans="2:22" x14ac:dyDescent="0.25">
      <c r="B230" s="282">
        <f>'1. Summary for SBA'!$F$8</f>
        <v>0</v>
      </c>
      <c r="C230" s="282">
        <f>'1. Summary for SBA'!$F$7</f>
        <v>0</v>
      </c>
      <c r="D230" s="114"/>
      <c r="E230" s="350"/>
      <c r="F230" s="350"/>
      <c r="G230" s="111"/>
      <c r="H230" s="111"/>
      <c r="I230" s="525"/>
      <c r="J230" s="114"/>
      <c r="K230" s="115"/>
      <c r="L230" s="102" t="str">
        <f t="shared" si="9"/>
        <v/>
      </c>
      <c r="M230" s="110"/>
      <c r="N230" s="115"/>
      <c r="O230" s="102" t="str">
        <f t="shared" si="10"/>
        <v/>
      </c>
      <c r="P230" s="116"/>
      <c r="Q230" s="116"/>
      <c r="R230" s="102" t="str">
        <f t="shared" si="11"/>
        <v/>
      </c>
      <c r="S230" s="117"/>
      <c r="T230" s="114"/>
      <c r="U230" s="385"/>
      <c r="V230" s="385"/>
    </row>
    <row r="231" spans="2:22" x14ac:dyDescent="0.25">
      <c r="B231" s="282">
        <f>'1. Summary for SBA'!$F$8</f>
        <v>0</v>
      </c>
      <c r="C231" s="282">
        <f>'1. Summary for SBA'!$F$7</f>
        <v>0</v>
      </c>
      <c r="D231" s="114"/>
      <c r="E231" s="350"/>
      <c r="F231" s="350"/>
      <c r="G231" s="111"/>
      <c r="H231" s="111"/>
      <c r="I231" s="525"/>
      <c r="J231" s="114"/>
      <c r="K231" s="115"/>
      <c r="L231" s="102" t="str">
        <f t="shared" si="9"/>
        <v/>
      </c>
      <c r="M231" s="110"/>
      <c r="N231" s="115"/>
      <c r="O231" s="102" t="str">
        <f t="shared" si="10"/>
        <v/>
      </c>
      <c r="P231" s="116"/>
      <c r="Q231" s="116"/>
      <c r="R231" s="102" t="str">
        <f t="shared" si="11"/>
        <v/>
      </c>
      <c r="S231" s="117"/>
      <c r="T231" s="114"/>
      <c r="U231" s="385"/>
      <c r="V231" s="385"/>
    </row>
    <row r="232" spans="2:22" x14ac:dyDescent="0.25">
      <c r="B232" s="282">
        <f>'1. Summary for SBA'!$F$8</f>
        <v>0</v>
      </c>
      <c r="C232" s="282">
        <f>'1. Summary for SBA'!$F$7</f>
        <v>0</v>
      </c>
      <c r="D232" s="114"/>
      <c r="E232" s="350"/>
      <c r="F232" s="350"/>
      <c r="G232" s="111"/>
      <c r="H232" s="111"/>
      <c r="I232" s="525"/>
      <c r="J232" s="114"/>
      <c r="K232" s="115"/>
      <c r="L232" s="102" t="str">
        <f t="shared" si="9"/>
        <v/>
      </c>
      <c r="M232" s="110"/>
      <c r="N232" s="115"/>
      <c r="O232" s="102" t="str">
        <f t="shared" si="10"/>
        <v/>
      </c>
      <c r="P232" s="116"/>
      <c r="Q232" s="116"/>
      <c r="R232" s="102" t="str">
        <f t="shared" si="11"/>
        <v/>
      </c>
      <c r="S232" s="117"/>
      <c r="T232" s="114"/>
      <c r="U232" s="385"/>
      <c r="V232" s="385"/>
    </row>
    <row r="233" spans="2:22" x14ac:dyDescent="0.25">
      <c r="B233" s="282">
        <f>'1. Summary for SBA'!$F$8</f>
        <v>0</v>
      </c>
      <c r="C233" s="282">
        <f>'1. Summary for SBA'!$F$7</f>
        <v>0</v>
      </c>
      <c r="D233" s="114"/>
      <c r="E233" s="350"/>
      <c r="F233" s="350"/>
      <c r="G233" s="111"/>
      <c r="H233" s="111"/>
      <c r="I233" s="525"/>
      <c r="J233" s="114"/>
      <c r="K233" s="115"/>
      <c r="L233" s="102" t="str">
        <f t="shared" si="9"/>
        <v/>
      </c>
      <c r="M233" s="110"/>
      <c r="N233" s="115"/>
      <c r="O233" s="102" t="str">
        <f t="shared" si="10"/>
        <v/>
      </c>
      <c r="P233" s="116"/>
      <c r="Q233" s="116"/>
      <c r="R233" s="102" t="str">
        <f t="shared" si="11"/>
        <v/>
      </c>
      <c r="S233" s="117"/>
      <c r="T233" s="114"/>
      <c r="U233" s="385"/>
      <c r="V233" s="385"/>
    </row>
    <row r="234" spans="2:22" x14ac:dyDescent="0.25">
      <c r="B234" s="282">
        <f>'1. Summary for SBA'!$F$8</f>
        <v>0</v>
      </c>
      <c r="C234" s="282">
        <f>'1. Summary for SBA'!$F$7</f>
        <v>0</v>
      </c>
      <c r="D234" s="114"/>
      <c r="E234" s="350"/>
      <c r="F234" s="350"/>
      <c r="G234" s="111"/>
      <c r="H234" s="111"/>
      <c r="I234" s="525"/>
      <c r="J234" s="114"/>
      <c r="K234" s="115"/>
      <c r="L234" s="102" t="str">
        <f t="shared" si="9"/>
        <v/>
      </c>
      <c r="M234" s="110"/>
      <c r="N234" s="115"/>
      <c r="O234" s="102" t="str">
        <f t="shared" si="10"/>
        <v/>
      </c>
      <c r="P234" s="116"/>
      <c r="Q234" s="116"/>
      <c r="R234" s="102" t="str">
        <f t="shared" si="11"/>
        <v/>
      </c>
      <c r="S234" s="117"/>
      <c r="T234" s="114"/>
      <c r="U234" s="385"/>
      <c r="V234" s="385"/>
    </row>
    <row r="235" spans="2:22" x14ac:dyDescent="0.25">
      <c r="B235" s="282">
        <f>'1. Summary for SBA'!$F$8</f>
        <v>0</v>
      </c>
      <c r="C235" s="282">
        <f>'1. Summary for SBA'!$F$7</f>
        <v>0</v>
      </c>
      <c r="D235" s="114"/>
      <c r="E235" s="350"/>
      <c r="F235" s="350"/>
      <c r="G235" s="111"/>
      <c r="H235" s="111"/>
      <c r="I235" s="525"/>
      <c r="J235" s="114"/>
      <c r="K235" s="115"/>
      <c r="L235" s="102" t="str">
        <f t="shared" si="9"/>
        <v/>
      </c>
      <c r="M235" s="110"/>
      <c r="N235" s="115"/>
      <c r="O235" s="102" t="str">
        <f t="shared" si="10"/>
        <v/>
      </c>
      <c r="P235" s="116"/>
      <c r="Q235" s="116"/>
      <c r="R235" s="102" t="str">
        <f t="shared" si="11"/>
        <v/>
      </c>
      <c r="S235" s="117"/>
      <c r="T235" s="114"/>
      <c r="U235" s="385"/>
      <c r="V235" s="385"/>
    </row>
    <row r="236" spans="2:22" x14ac:dyDescent="0.25">
      <c r="B236" s="282">
        <f>'1. Summary for SBA'!$F$8</f>
        <v>0</v>
      </c>
      <c r="C236" s="282">
        <f>'1. Summary for SBA'!$F$7</f>
        <v>0</v>
      </c>
      <c r="D236" s="114"/>
      <c r="E236" s="350"/>
      <c r="F236" s="350"/>
      <c r="G236" s="111"/>
      <c r="H236" s="111"/>
      <c r="I236" s="525"/>
      <c r="J236" s="114"/>
      <c r="K236" s="115"/>
      <c r="L236" s="102" t="str">
        <f t="shared" si="9"/>
        <v/>
      </c>
      <c r="M236" s="110"/>
      <c r="N236" s="115"/>
      <c r="O236" s="102" t="str">
        <f t="shared" si="10"/>
        <v/>
      </c>
      <c r="P236" s="116"/>
      <c r="Q236" s="116"/>
      <c r="R236" s="102" t="str">
        <f t="shared" si="11"/>
        <v/>
      </c>
      <c r="S236" s="117"/>
      <c r="T236" s="114"/>
      <c r="U236" s="385"/>
      <c r="V236" s="385"/>
    </row>
    <row r="237" spans="2:22" x14ac:dyDescent="0.25">
      <c r="B237" s="282">
        <f>'1. Summary for SBA'!$F$8</f>
        <v>0</v>
      </c>
      <c r="C237" s="282">
        <f>'1. Summary for SBA'!$F$7</f>
        <v>0</v>
      </c>
      <c r="D237" s="114"/>
      <c r="E237" s="350"/>
      <c r="F237" s="350"/>
      <c r="G237" s="111"/>
      <c r="H237" s="111"/>
      <c r="I237" s="525"/>
      <c r="J237" s="114"/>
      <c r="K237" s="115"/>
      <c r="L237" s="102" t="str">
        <f t="shared" si="9"/>
        <v/>
      </c>
      <c r="M237" s="110"/>
      <c r="N237" s="115"/>
      <c r="O237" s="102" t="str">
        <f t="shared" si="10"/>
        <v/>
      </c>
      <c r="P237" s="116"/>
      <c r="Q237" s="116"/>
      <c r="R237" s="102" t="str">
        <f t="shared" si="11"/>
        <v/>
      </c>
      <c r="S237" s="117"/>
      <c r="T237" s="114"/>
      <c r="U237" s="385"/>
      <c r="V237" s="385"/>
    </row>
    <row r="238" spans="2:22" x14ac:dyDescent="0.25">
      <c r="B238" s="282">
        <f>'1. Summary for SBA'!$F$8</f>
        <v>0</v>
      </c>
      <c r="C238" s="282">
        <f>'1. Summary for SBA'!$F$7</f>
        <v>0</v>
      </c>
      <c r="D238" s="114"/>
      <c r="E238" s="350"/>
      <c r="F238" s="350"/>
      <c r="G238" s="111"/>
      <c r="H238" s="111"/>
      <c r="I238" s="525"/>
      <c r="J238" s="114"/>
      <c r="K238" s="115"/>
      <c r="L238" s="102" t="str">
        <f t="shared" si="9"/>
        <v/>
      </c>
      <c r="M238" s="110"/>
      <c r="N238" s="115"/>
      <c r="O238" s="102" t="str">
        <f t="shared" si="10"/>
        <v/>
      </c>
      <c r="P238" s="116"/>
      <c r="Q238" s="116"/>
      <c r="R238" s="102" t="str">
        <f t="shared" si="11"/>
        <v/>
      </c>
      <c r="S238" s="117"/>
      <c r="T238" s="114"/>
      <c r="U238" s="385"/>
      <c r="V238" s="385"/>
    </row>
    <row r="239" spans="2:22" x14ac:dyDescent="0.25">
      <c r="B239" s="282">
        <f>'1. Summary for SBA'!$F$8</f>
        <v>0</v>
      </c>
      <c r="C239" s="282">
        <f>'1. Summary for SBA'!$F$7</f>
        <v>0</v>
      </c>
      <c r="D239" s="114"/>
      <c r="E239" s="350"/>
      <c r="F239" s="350"/>
      <c r="G239" s="111"/>
      <c r="H239" s="111"/>
      <c r="I239" s="525"/>
      <c r="J239" s="114"/>
      <c r="K239" s="115"/>
      <c r="L239" s="102" t="str">
        <f t="shared" si="9"/>
        <v/>
      </c>
      <c r="M239" s="110"/>
      <c r="N239" s="115"/>
      <c r="O239" s="102" t="str">
        <f t="shared" si="10"/>
        <v/>
      </c>
      <c r="P239" s="116"/>
      <c r="Q239" s="116"/>
      <c r="R239" s="102" t="str">
        <f t="shared" si="11"/>
        <v/>
      </c>
      <c r="S239" s="117"/>
      <c r="T239" s="114"/>
      <c r="U239" s="385"/>
      <c r="V239" s="385"/>
    </row>
    <row r="240" spans="2:22" x14ac:dyDescent="0.25">
      <c r="B240" s="282">
        <f>'1. Summary for SBA'!$F$8</f>
        <v>0</v>
      </c>
      <c r="C240" s="282">
        <f>'1. Summary for SBA'!$F$7</f>
        <v>0</v>
      </c>
      <c r="D240" s="114"/>
      <c r="E240" s="350"/>
      <c r="F240" s="350"/>
      <c r="G240" s="111"/>
      <c r="H240" s="111"/>
      <c r="I240" s="525"/>
      <c r="J240" s="114"/>
      <c r="K240" s="115"/>
      <c r="L240" s="102" t="str">
        <f t="shared" si="9"/>
        <v/>
      </c>
      <c r="M240" s="110"/>
      <c r="N240" s="115"/>
      <c r="O240" s="102" t="str">
        <f t="shared" si="10"/>
        <v/>
      </c>
      <c r="P240" s="116"/>
      <c r="Q240" s="116"/>
      <c r="R240" s="102" t="str">
        <f t="shared" si="11"/>
        <v/>
      </c>
      <c r="S240" s="117"/>
      <c r="T240" s="114"/>
      <c r="U240" s="385"/>
      <c r="V240" s="385"/>
    </row>
    <row r="241" spans="2:22" x14ac:dyDescent="0.25">
      <c r="B241" s="282">
        <f>'1. Summary for SBA'!$F$8</f>
        <v>0</v>
      </c>
      <c r="C241" s="282">
        <f>'1. Summary for SBA'!$F$7</f>
        <v>0</v>
      </c>
      <c r="D241" s="114"/>
      <c r="E241" s="350"/>
      <c r="F241" s="350"/>
      <c r="G241" s="111"/>
      <c r="H241" s="111"/>
      <c r="I241" s="525"/>
      <c r="J241" s="114"/>
      <c r="K241" s="115"/>
      <c r="L241" s="102" t="str">
        <f t="shared" si="9"/>
        <v/>
      </c>
      <c r="M241" s="110"/>
      <c r="N241" s="115"/>
      <c r="O241" s="102" t="str">
        <f t="shared" si="10"/>
        <v/>
      </c>
      <c r="P241" s="116"/>
      <c r="Q241" s="116"/>
      <c r="R241" s="102" t="str">
        <f t="shared" si="11"/>
        <v/>
      </c>
      <c r="S241" s="117"/>
      <c r="T241" s="114"/>
      <c r="U241" s="385"/>
      <c r="V241" s="385"/>
    </row>
    <row r="242" spans="2:22" x14ac:dyDescent="0.25">
      <c r="B242" s="282">
        <f>'1. Summary for SBA'!$F$8</f>
        <v>0</v>
      </c>
      <c r="C242" s="282">
        <f>'1. Summary for SBA'!$F$7</f>
        <v>0</v>
      </c>
      <c r="D242" s="114"/>
      <c r="E242" s="350"/>
      <c r="F242" s="350"/>
      <c r="G242" s="111"/>
      <c r="H242" s="111"/>
      <c r="I242" s="525"/>
      <c r="J242" s="114"/>
      <c r="K242" s="115"/>
      <c r="L242" s="102" t="str">
        <f t="shared" si="9"/>
        <v/>
      </c>
      <c r="M242" s="110"/>
      <c r="N242" s="115"/>
      <c r="O242" s="102" t="str">
        <f t="shared" si="10"/>
        <v/>
      </c>
      <c r="P242" s="116"/>
      <c r="Q242" s="116"/>
      <c r="R242" s="102" t="str">
        <f t="shared" si="11"/>
        <v/>
      </c>
      <c r="S242" s="117"/>
      <c r="T242" s="114"/>
      <c r="U242" s="385"/>
      <c r="V242" s="385"/>
    </row>
    <row r="243" spans="2:22" x14ac:dyDescent="0.25">
      <c r="B243" s="282">
        <f>'1. Summary for SBA'!$F$8</f>
        <v>0</v>
      </c>
      <c r="C243" s="282">
        <f>'1. Summary for SBA'!$F$7</f>
        <v>0</v>
      </c>
      <c r="D243" s="114"/>
      <c r="E243" s="350"/>
      <c r="F243" s="350"/>
      <c r="G243" s="111"/>
      <c r="H243" s="111"/>
      <c r="I243" s="525"/>
      <c r="J243" s="114"/>
      <c r="K243" s="115"/>
      <c r="L243" s="102" t="str">
        <f t="shared" si="9"/>
        <v/>
      </c>
      <c r="M243" s="110"/>
      <c r="N243" s="115"/>
      <c r="O243" s="102" t="str">
        <f t="shared" si="10"/>
        <v/>
      </c>
      <c r="P243" s="116"/>
      <c r="Q243" s="116"/>
      <c r="R243" s="102" t="str">
        <f t="shared" si="11"/>
        <v/>
      </c>
      <c r="S243" s="117"/>
      <c r="T243" s="114"/>
      <c r="U243" s="385"/>
      <c r="V243" s="385"/>
    </row>
    <row r="244" spans="2:22" x14ac:dyDescent="0.25">
      <c r="B244" s="282">
        <f>'1. Summary for SBA'!$F$8</f>
        <v>0</v>
      </c>
      <c r="C244" s="282">
        <f>'1. Summary for SBA'!$F$7</f>
        <v>0</v>
      </c>
      <c r="D244" s="114"/>
      <c r="E244" s="350"/>
      <c r="F244" s="350"/>
      <c r="G244" s="111"/>
      <c r="H244" s="111"/>
      <c r="I244" s="525"/>
      <c r="J244" s="114"/>
      <c r="K244" s="115"/>
      <c r="L244" s="102" t="str">
        <f t="shared" si="9"/>
        <v/>
      </c>
      <c r="M244" s="110"/>
      <c r="N244" s="115"/>
      <c r="O244" s="102" t="str">
        <f t="shared" si="10"/>
        <v/>
      </c>
      <c r="P244" s="116"/>
      <c r="Q244" s="116"/>
      <c r="R244" s="102" t="str">
        <f t="shared" si="11"/>
        <v/>
      </c>
      <c r="S244" s="117"/>
      <c r="T244" s="114"/>
      <c r="U244" s="385"/>
      <c r="V244" s="385"/>
    </row>
    <row r="245" spans="2:22" x14ac:dyDescent="0.25">
      <c r="B245" s="282">
        <f>'1. Summary for SBA'!$F$8</f>
        <v>0</v>
      </c>
      <c r="C245" s="282">
        <f>'1. Summary for SBA'!$F$7</f>
        <v>0</v>
      </c>
      <c r="D245" s="114"/>
      <c r="E245" s="350"/>
      <c r="F245" s="350"/>
      <c r="G245" s="111"/>
      <c r="H245" s="111"/>
      <c r="I245" s="525"/>
      <c r="J245" s="114"/>
      <c r="K245" s="115"/>
      <c r="L245" s="102" t="str">
        <f t="shared" si="9"/>
        <v/>
      </c>
      <c r="M245" s="110"/>
      <c r="N245" s="115"/>
      <c r="O245" s="102" t="str">
        <f t="shared" si="10"/>
        <v/>
      </c>
      <c r="P245" s="116"/>
      <c r="Q245" s="116"/>
      <c r="R245" s="102" t="str">
        <f t="shared" si="11"/>
        <v/>
      </c>
      <c r="S245" s="117"/>
      <c r="T245" s="114"/>
      <c r="U245" s="385"/>
      <c r="V245" s="385"/>
    </row>
    <row r="246" spans="2:22" x14ac:dyDescent="0.25">
      <c r="B246" s="282">
        <f>'1. Summary for SBA'!$F$8</f>
        <v>0</v>
      </c>
      <c r="C246" s="282">
        <f>'1. Summary for SBA'!$F$7</f>
        <v>0</v>
      </c>
      <c r="D246" s="114"/>
      <c r="E246" s="350"/>
      <c r="F246" s="350"/>
      <c r="G246" s="111"/>
      <c r="H246" s="111"/>
      <c r="I246" s="525"/>
      <c r="J246" s="114"/>
      <c r="K246" s="115"/>
      <c r="L246" s="102" t="str">
        <f t="shared" si="9"/>
        <v/>
      </c>
      <c r="M246" s="110"/>
      <c r="N246" s="115"/>
      <c r="O246" s="102" t="str">
        <f t="shared" si="10"/>
        <v/>
      </c>
      <c r="P246" s="116"/>
      <c r="Q246" s="116"/>
      <c r="R246" s="102" t="str">
        <f t="shared" si="11"/>
        <v/>
      </c>
      <c r="S246" s="117"/>
      <c r="T246" s="114"/>
      <c r="U246" s="385"/>
      <c r="V246" s="385"/>
    </row>
    <row r="247" spans="2:22" x14ac:dyDescent="0.25">
      <c r="B247" s="282">
        <f>'1. Summary for SBA'!$F$8</f>
        <v>0</v>
      </c>
      <c r="C247" s="282">
        <f>'1. Summary for SBA'!$F$7</f>
        <v>0</v>
      </c>
      <c r="D247" s="114"/>
      <c r="E247" s="350"/>
      <c r="F247" s="350"/>
      <c r="G247" s="111"/>
      <c r="H247" s="111"/>
      <c r="I247" s="525"/>
      <c r="J247" s="114"/>
      <c r="K247" s="115"/>
      <c r="L247" s="102" t="str">
        <f t="shared" si="9"/>
        <v/>
      </c>
      <c r="M247" s="110"/>
      <c r="N247" s="115"/>
      <c r="O247" s="102" t="str">
        <f t="shared" si="10"/>
        <v/>
      </c>
      <c r="P247" s="116"/>
      <c r="Q247" s="116"/>
      <c r="R247" s="102" t="str">
        <f t="shared" si="11"/>
        <v/>
      </c>
      <c r="S247" s="117"/>
      <c r="T247" s="114"/>
      <c r="U247" s="385"/>
      <c r="V247" s="385"/>
    </row>
    <row r="248" spans="2:22" x14ac:dyDescent="0.25">
      <c r="B248" s="282">
        <f>'1. Summary for SBA'!$F$8</f>
        <v>0</v>
      </c>
      <c r="C248" s="282">
        <f>'1. Summary for SBA'!$F$7</f>
        <v>0</v>
      </c>
      <c r="D248" s="114"/>
      <c r="E248" s="350"/>
      <c r="F248" s="350"/>
      <c r="G248" s="111"/>
      <c r="H248" s="111"/>
      <c r="I248" s="525"/>
      <c r="J248" s="114"/>
      <c r="K248" s="115"/>
      <c r="L248" s="102" t="str">
        <f t="shared" si="9"/>
        <v/>
      </c>
      <c r="M248" s="110"/>
      <c r="N248" s="115"/>
      <c r="O248" s="102" t="str">
        <f t="shared" si="10"/>
        <v/>
      </c>
      <c r="P248" s="116"/>
      <c r="Q248" s="116"/>
      <c r="R248" s="102" t="str">
        <f t="shared" si="11"/>
        <v/>
      </c>
      <c r="S248" s="117"/>
      <c r="T248" s="114"/>
      <c r="U248" s="385"/>
      <c r="V248" s="385"/>
    </row>
    <row r="249" spans="2:22" x14ac:dyDescent="0.25">
      <c r="B249" s="282">
        <f>'1. Summary for SBA'!$F$8</f>
        <v>0</v>
      </c>
      <c r="C249" s="282">
        <f>'1. Summary for SBA'!$F$7</f>
        <v>0</v>
      </c>
      <c r="D249" s="114"/>
      <c r="E249" s="350"/>
      <c r="F249" s="350"/>
      <c r="G249" s="111"/>
      <c r="H249" s="111"/>
      <c r="I249" s="525"/>
      <c r="J249" s="114"/>
      <c r="K249" s="115"/>
      <c r="L249" s="102" t="str">
        <f t="shared" si="9"/>
        <v/>
      </c>
      <c r="M249" s="110"/>
      <c r="N249" s="115"/>
      <c r="O249" s="102" t="str">
        <f t="shared" si="10"/>
        <v/>
      </c>
      <c r="P249" s="116"/>
      <c r="Q249" s="116"/>
      <c r="R249" s="102" t="str">
        <f t="shared" si="11"/>
        <v/>
      </c>
      <c r="S249" s="117"/>
      <c r="T249" s="114"/>
      <c r="U249" s="385"/>
      <c r="V249" s="385"/>
    </row>
    <row r="250" spans="2:22" x14ac:dyDescent="0.25">
      <c r="B250" s="282">
        <f>'1. Summary for SBA'!$F$8</f>
        <v>0</v>
      </c>
      <c r="C250" s="282">
        <f>'1. Summary for SBA'!$F$7</f>
        <v>0</v>
      </c>
      <c r="D250" s="114"/>
      <c r="E250" s="350"/>
      <c r="F250" s="350"/>
      <c r="G250" s="111"/>
      <c r="H250" s="111"/>
      <c r="I250" s="525"/>
      <c r="J250" s="114"/>
      <c r="K250" s="115"/>
      <c r="L250" s="102" t="str">
        <f t="shared" si="9"/>
        <v/>
      </c>
      <c r="M250" s="110"/>
      <c r="N250" s="115"/>
      <c r="O250" s="102" t="str">
        <f t="shared" si="10"/>
        <v/>
      </c>
      <c r="P250" s="116"/>
      <c r="Q250" s="116"/>
      <c r="R250" s="102" t="str">
        <f t="shared" si="11"/>
        <v/>
      </c>
      <c r="S250" s="117"/>
      <c r="T250" s="114"/>
      <c r="U250" s="385"/>
      <c r="V250" s="385"/>
    </row>
    <row r="251" spans="2:22" x14ac:dyDescent="0.25">
      <c r="B251" s="282">
        <f>'1. Summary for SBA'!$F$8</f>
        <v>0</v>
      </c>
      <c r="C251" s="282">
        <f>'1. Summary for SBA'!$F$7</f>
        <v>0</v>
      </c>
      <c r="D251" s="114"/>
      <c r="E251" s="350"/>
      <c r="F251" s="350"/>
      <c r="G251" s="111"/>
      <c r="H251" s="111"/>
      <c r="I251" s="525"/>
      <c r="J251" s="114"/>
      <c r="K251" s="115"/>
      <c r="L251" s="102" t="str">
        <f t="shared" si="9"/>
        <v/>
      </c>
      <c r="M251" s="110"/>
      <c r="N251" s="115"/>
      <c r="O251" s="102" t="str">
        <f t="shared" si="10"/>
        <v/>
      </c>
      <c r="P251" s="116"/>
      <c r="Q251" s="116"/>
      <c r="R251" s="102" t="str">
        <f t="shared" si="11"/>
        <v/>
      </c>
      <c r="S251" s="117"/>
      <c r="T251" s="114"/>
      <c r="U251" s="385"/>
      <c r="V251" s="385"/>
    </row>
    <row r="252" spans="2:22" x14ac:dyDescent="0.25">
      <c r="B252" s="282">
        <f>'1. Summary for SBA'!$F$8</f>
        <v>0</v>
      </c>
      <c r="C252" s="282">
        <f>'1. Summary for SBA'!$F$7</f>
        <v>0</v>
      </c>
      <c r="D252" s="114"/>
      <c r="E252" s="350"/>
      <c r="F252" s="350"/>
      <c r="G252" s="111"/>
      <c r="H252" s="111"/>
      <c r="I252" s="525"/>
      <c r="J252" s="114"/>
      <c r="K252" s="115"/>
      <c r="L252" s="102" t="str">
        <f t="shared" si="9"/>
        <v/>
      </c>
      <c r="M252" s="110"/>
      <c r="N252" s="115"/>
      <c r="O252" s="102" t="str">
        <f t="shared" si="10"/>
        <v/>
      </c>
      <c r="P252" s="116"/>
      <c r="Q252" s="116"/>
      <c r="R252" s="102" t="str">
        <f t="shared" si="11"/>
        <v/>
      </c>
      <c r="S252" s="117"/>
      <c r="T252" s="114"/>
      <c r="U252" s="385"/>
      <c r="V252" s="385"/>
    </row>
    <row r="253" spans="2:22" x14ac:dyDescent="0.25">
      <c r="B253" s="282">
        <f>'1. Summary for SBA'!$F$8</f>
        <v>0</v>
      </c>
      <c r="C253" s="282">
        <f>'1. Summary for SBA'!$F$7</f>
        <v>0</v>
      </c>
      <c r="D253" s="114"/>
      <c r="E253" s="350"/>
      <c r="F253" s="350"/>
      <c r="G253" s="111"/>
      <c r="H253" s="111"/>
      <c r="I253" s="525"/>
      <c r="J253" s="114"/>
      <c r="K253" s="115"/>
      <c r="L253" s="102" t="str">
        <f t="shared" si="9"/>
        <v/>
      </c>
      <c r="M253" s="110"/>
      <c r="N253" s="115"/>
      <c r="O253" s="102" t="str">
        <f t="shared" si="10"/>
        <v/>
      </c>
      <c r="P253" s="116"/>
      <c r="Q253" s="116"/>
      <c r="R253" s="102" t="str">
        <f t="shared" si="11"/>
        <v/>
      </c>
      <c r="S253" s="117"/>
      <c r="T253" s="114"/>
      <c r="U253" s="385"/>
      <c r="V253" s="385"/>
    </row>
    <row r="254" spans="2:22" x14ac:dyDescent="0.25">
      <c r="B254" s="282">
        <f>'1. Summary for SBA'!$F$8</f>
        <v>0</v>
      </c>
      <c r="C254" s="282">
        <f>'1. Summary for SBA'!$F$7</f>
        <v>0</v>
      </c>
      <c r="D254" s="114"/>
      <c r="E254" s="350"/>
      <c r="F254" s="350"/>
      <c r="G254" s="111"/>
      <c r="H254" s="111"/>
      <c r="I254" s="525"/>
      <c r="J254" s="114"/>
      <c r="K254" s="115"/>
      <c r="L254" s="102" t="str">
        <f t="shared" si="9"/>
        <v/>
      </c>
      <c r="M254" s="110"/>
      <c r="N254" s="115"/>
      <c r="O254" s="102" t="str">
        <f t="shared" si="10"/>
        <v/>
      </c>
      <c r="P254" s="116"/>
      <c r="Q254" s="116"/>
      <c r="R254" s="102" t="str">
        <f t="shared" si="11"/>
        <v/>
      </c>
      <c r="S254" s="117"/>
      <c r="T254" s="114"/>
      <c r="U254" s="385"/>
      <c r="V254" s="385"/>
    </row>
    <row r="255" spans="2:22" x14ac:dyDescent="0.25">
      <c r="B255" s="282">
        <f>'1. Summary for SBA'!$F$8</f>
        <v>0</v>
      </c>
      <c r="C255" s="282">
        <f>'1. Summary for SBA'!$F$7</f>
        <v>0</v>
      </c>
      <c r="D255" s="114"/>
      <c r="E255" s="350"/>
      <c r="F255" s="350"/>
      <c r="G255" s="111"/>
      <c r="H255" s="111"/>
      <c r="I255" s="525"/>
      <c r="J255" s="114"/>
      <c r="K255" s="115"/>
      <c r="L255" s="102" t="str">
        <f t="shared" si="9"/>
        <v/>
      </c>
      <c r="M255" s="110"/>
      <c r="N255" s="115"/>
      <c r="O255" s="102" t="str">
        <f t="shared" si="10"/>
        <v/>
      </c>
      <c r="P255" s="116"/>
      <c r="Q255" s="116"/>
      <c r="R255" s="102" t="str">
        <f t="shared" si="11"/>
        <v/>
      </c>
      <c r="S255" s="117"/>
      <c r="T255" s="114"/>
      <c r="U255" s="385"/>
      <c r="V255" s="385"/>
    </row>
    <row r="256" spans="2:22" x14ac:dyDescent="0.25">
      <c r="B256" s="282">
        <f>'1. Summary for SBA'!$F$8</f>
        <v>0</v>
      </c>
      <c r="C256" s="282">
        <f>'1. Summary for SBA'!$F$7</f>
        <v>0</v>
      </c>
      <c r="D256" s="114"/>
      <c r="E256" s="350"/>
      <c r="F256" s="350"/>
      <c r="G256" s="111"/>
      <c r="H256" s="111"/>
      <c r="I256" s="525"/>
      <c r="J256" s="114"/>
      <c r="K256" s="115"/>
      <c r="L256" s="102" t="str">
        <f t="shared" si="9"/>
        <v/>
      </c>
      <c r="M256" s="110"/>
      <c r="N256" s="115"/>
      <c r="O256" s="102" t="str">
        <f t="shared" si="10"/>
        <v/>
      </c>
      <c r="P256" s="116"/>
      <c r="Q256" s="116"/>
      <c r="R256" s="102" t="str">
        <f t="shared" si="11"/>
        <v/>
      </c>
      <c r="S256" s="117"/>
      <c r="T256" s="114"/>
      <c r="U256" s="385"/>
      <c r="V256" s="385"/>
    </row>
    <row r="257" spans="2:22" x14ac:dyDescent="0.25">
      <c r="B257" s="282">
        <f>'1. Summary for SBA'!$F$8</f>
        <v>0</v>
      </c>
      <c r="C257" s="282">
        <f>'1. Summary for SBA'!$F$7</f>
        <v>0</v>
      </c>
      <c r="D257" s="114"/>
      <c r="E257" s="350"/>
      <c r="F257" s="350"/>
      <c r="G257" s="111"/>
      <c r="H257" s="111"/>
      <c r="I257" s="525"/>
      <c r="J257" s="114"/>
      <c r="K257" s="115"/>
      <c r="L257" s="102" t="str">
        <f t="shared" si="9"/>
        <v/>
      </c>
      <c r="M257" s="110"/>
      <c r="N257" s="115"/>
      <c r="O257" s="102" t="str">
        <f t="shared" si="10"/>
        <v/>
      </c>
      <c r="P257" s="116"/>
      <c r="Q257" s="116"/>
      <c r="R257" s="102" t="str">
        <f t="shared" si="11"/>
        <v/>
      </c>
      <c r="S257" s="117"/>
      <c r="T257" s="114"/>
      <c r="U257" s="385"/>
      <c r="V257" s="385"/>
    </row>
    <row r="258" spans="2:22" x14ac:dyDescent="0.25">
      <c r="B258" s="282">
        <f>'1. Summary for SBA'!$F$8</f>
        <v>0</v>
      </c>
      <c r="C258" s="282">
        <f>'1. Summary for SBA'!$F$7</f>
        <v>0</v>
      </c>
      <c r="D258" s="114"/>
      <c r="E258" s="350"/>
      <c r="F258" s="350"/>
      <c r="G258" s="111"/>
      <c r="H258" s="111"/>
      <c r="I258" s="525"/>
      <c r="J258" s="114"/>
      <c r="K258" s="115"/>
      <c r="L258" s="102" t="str">
        <f t="shared" si="9"/>
        <v/>
      </c>
      <c r="M258" s="110"/>
      <c r="N258" s="115"/>
      <c r="O258" s="102" t="str">
        <f t="shared" si="10"/>
        <v/>
      </c>
      <c r="P258" s="116"/>
      <c r="Q258" s="116"/>
      <c r="R258" s="102" t="str">
        <f t="shared" si="11"/>
        <v/>
      </c>
      <c r="S258" s="117"/>
      <c r="T258" s="114"/>
      <c r="U258" s="385"/>
      <c r="V258" s="385"/>
    </row>
    <row r="259" spans="2:22" x14ac:dyDescent="0.25">
      <c r="B259" s="282">
        <f>'1. Summary for SBA'!$F$8</f>
        <v>0</v>
      </c>
      <c r="C259" s="282">
        <f>'1. Summary for SBA'!$F$7</f>
        <v>0</v>
      </c>
      <c r="D259" s="114"/>
      <c r="E259" s="350"/>
      <c r="F259" s="350"/>
      <c r="G259" s="111"/>
      <c r="H259" s="111"/>
      <c r="I259" s="525"/>
      <c r="J259" s="114"/>
      <c r="K259" s="115"/>
      <c r="L259" s="102" t="str">
        <f t="shared" si="9"/>
        <v/>
      </c>
      <c r="M259" s="110"/>
      <c r="N259" s="115"/>
      <c r="O259" s="102" t="str">
        <f t="shared" si="10"/>
        <v/>
      </c>
      <c r="P259" s="116"/>
      <c r="Q259" s="116"/>
      <c r="R259" s="102" t="str">
        <f t="shared" si="11"/>
        <v/>
      </c>
      <c r="S259" s="117"/>
      <c r="T259" s="114"/>
      <c r="U259" s="385"/>
      <c r="V259" s="385"/>
    </row>
    <row r="260" spans="2:22" x14ac:dyDescent="0.25">
      <c r="B260" s="282">
        <f>'1. Summary for SBA'!$F$8</f>
        <v>0</v>
      </c>
      <c r="C260" s="282">
        <f>'1. Summary for SBA'!$F$7</f>
        <v>0</v>
      </c>
      <c r="D260" s="114"/>
      <c r="E260" s="350"/>
      <c r="F260" s="350"/>
      <c r="G260" s="111"/>
      <c r="H260" s="111"/>
      <c r="I260" s="525"/>
      <c r="J260" s="114"/>
      <c r="K260" s="115"/>
      <c r="L260" s="102" t="str">
        <f t="shared" si="9"/>
        <v/>
      </c>
      <c r="M260" s="110"/>
      <c r="N260" s="115"/>
      <c r="O260" s="102" t="str">
        <f t="shared" si="10"/>
        <v/>
      </c>
      <c r="P260" s="116"/>
      <c r="Q260" s="116"/>
      <c r="R260" s="102" t="str">
        <f t="shared" si="11"/>
        <v/>
      </c>
      <c r="S260" s="117"/>
      <c r="T260" s="114"/>
      <c r="U260" s="385"/>
      <c r="V260" s="385"/>
    </row>
    <row r="261" spans="2:22" x14ac:dyDescent="0.25">
      <c r="B261" s="282">
        <f>'1. Summary for SBA'!$F$8</f>
        <v>0</v>
      </c>
      <c r="C261" s="282">
        <f>'1. Summary for SBA'!$F$7</f>
        <v>0</v>
      </c>
      <c r="D261" s="114"/>
      <c r="E261" s="350"/>
      <c r="F261" s="350"/>
      <c r="G261" s="111"/>
      <c r="H261" s="111"/>
      <c r="I261" s="525"/>
      <c r="J261" s="114"/>
      <c r="K261" s="115"/>
      <c r="L261" s="102" t="str">
        <f t="shared" si="9"/>
        <v/>
      </c>
      <c r="M261" s="110"/>
      <c r="N261" s="115"/>
      <c r="O261" s="102" t="str">
        <f t="shared" si="10"/>
        <v/>
      </c>
      <c r="P261" s="116"/>
      <c r="Q261" s="116"/>
      <c r="R261" s="102" t="str">
        <f t="shared" si="11"/>
        <v/>
      </c>
      <c r="S261" s="117"/>
      <c r="T261" s="114"/>
      <c r="U261" s="385"/>
      <c r="V261" s="385"/>
    </row>
    <row r="262" spans="2:22" x14ac:dyDescent="0.25">
      <c r="B262" s="282">
        <f>'1. Summary for SBA'!$F$8</f>
        <v>0</v>
      </c>
      <c r="C262" s="282">
        <f>'1. Summary for SBA'!$F$7</f>
        <v>0</v>
      </c>
      <c r="D262" s="114"/>
      <c r="E262" s="350"/>
      <c r="F262" s="350"/>
      <c r="G262" s="111"/>
      <c r="H262" s="111"/>
      <c r="I262" s="525"/>
      <c r="J262" s="114"/>
      <c r="K262" s="115"/>
      <c r="L262" s="102" t="str">
        <f t="shared" ref="L262:L325" si="12">IF(K262 = "FT", "N/A","")</f>
        <v/>
      </c>
      <c r="M262" s="110"/>
      <c r="N262" s="115"/>
      <c r="O262" s="102" t="str">
        <f t="shared" ref="O262:O325" si="13">IF(N262 = "FT", "N/A","")</f>
        <v/>
      </c>
      <c r="P262" s="116"/>
      <c r="Q262" s="116"/>
      <c r="R262" s="102" t="str">
        <f t="shared" ref="R262:R325" si="14">IF(Q262 = "FT", "N/A","")</f>
        <v/>
      </c>
      <c r="S262" s="117"/>
      <c r="T262" s="114"/>
      <c r="U262" s="385"/>
      <c r="V262" s="385"/>
    </row>
    <row r="263" spans="2:22" x14ac:dyDescent="0.25">
      <c r="B263" s="282">
        <f>'1. Summary for SBA'!$F$8</f>
        <v>0</v>
      </c>
      <c r="C263" s="282">
        <f>'1. Summary for SBA'!$F$7</f>
        <v>0</v>
      </c>
      <c r="D263" s="114"/>
      <c r="E263" s="350"/>
      <c r="F263" s="350"/>
      <c r="G263" s="111"/>
      <c r="H263" s="111"/>
      <c r="I263" s="525"/>
      <c r="J263" s="114"/>
      <c r="K263" s="115"/>
      <c r="L263" s="102" t="str">
        <f t="shared" si="12"/>
        <v/>
      </c>
      <c r="M263" s="110"/>
      <c r="N263" s="115"/>
      <c r="O263" s="102" t="str">
        <f t="shared" si="13"/>
        <v/>
      </c>
      <c r="P263" s="116"/>
      <c r="Q263" s="116"/>
      <c r="R263" s="102" t="str">
        <f t="shared" si="14"/>
        <v/>
      </c>
      <c r="S263" s="117"/>
      <c r="T263" s="114"/>
      <c r="U263" s="385"/>
      <c r="V263" s="385"/>
    </row>
    <row r="264" spans="2:22" x14ac:dyDescent="0.25">
      <c r="B264" s="282">
        <f>'1. Summary for SBA'!$F$8</f>
        <v>0</v>
      </c>
      <c r="C264" s="282">
        <f>'1. Summary for SBA'!$F$7</f>
        <v>0</v>
      </c>
      <c r="D264" s="114"/>
      <c r="E264" s="350"/>
      <c r="F264" s="350"/>
      <c r="G264" s="111"/>
      <c r="H264" s="111"/>
      <c r="I264" s="525"/>
      <c r="J264" s="114"/>
      <c r="K264" s="115"/>
      <c r="L264" s="102" t="str">
        <f t="shared" si="12"/>
        <v/>
      </c>
      <c r="M264" s="110"/>
      <c r="N264" s="115"/>
      <c r="O264" s="102" t="str">
        <f t="shared" si="13"/>
        <v/>
      </c>
      <c r="P264" s="116"/>
      <c r="Q264" s="116"/>
      <c r="R264" s="102" t="str">
        <f t="shared" si="14"/>
        <v/>
      </c>
      <c r="S264" s="117"/>
      <c r="T264" s="114"/>
      <c r="U264" s="385"/>
      <c r="V264" s="385"/>
    </row>
    <row r="265" spans="2:22" x14ac:dyDescent="0.25">
      <c r="B265" s="282">
        <f>'1. Summary for SBA'!$F$8</f>
        <v>0</v>
      </c>
      <c r="C265" s="282">
        <f>'1. Summary for SBA'!$F$7</f>
        <v>0</v>
      </c>
      <c r="D265" s="114"/>
      <c r="E265" s="350"/>
      <c r="F265" s="350"/>
      <c r="G265" s="111"/>
      <c r="H265" s="111"/>
      <c r="I265" s="525"/>
      <c r="J265" s="114"/>
      <c r="K265" s="115"/>
      <c r="L265" s="102" t="str">
        <f t="shared" si="12"/>
        <v/>
      </c>
      <c r="M265" s="110"/>
      <c r="N265" s="115"/>
      <c r="O265" s="102" t="str">
        <f t="shared" si="13"/>
        <v/>
      </c>
      <c r="P265" s="116"/>
      <c r="Q265" s="116"/>
      <c r="R265" s="102" t="str">
        <f t="shared" si="14"/>
        <v/>
      </c>
      <c r="S265" s="117"/>
      <c r="T265" s="114"/>
      <c r="U265" s="385"/>
      <c r="V265" s="385"/>
    </row>
    <row r="266" spans="2:22" x14ac:dyDescent="0.25">
      <c r="B266" s="282">
        <f>'1. Summary for SBA'!$F$8</f>
        <v>0</v>
      </c>
      <c r="C266" s="282">
        <f>'1. Summary for SBA'!$F$7</f>
        <v>0</v>
      </c>
      <c r="D266" s="114"/>
      <c r="E266" s="350"/>
      <c r="F266" s="350"/>
      <c r="G266" s="111"/>
      <c r="H266" s="111"/>
      <c r="I266" s="525"/>
      <c r="J266" s="114"/>
      <c r="K266" s="115"/>
      <c r="L266" s="102" t="str">
        <f t="shared" si="12"/>
        <v/>
      </c>
      <c r="M266" s="110"/>
      <c r="N266" s="115"/>
      <c r="O266" s="102" t="str">
        <f t="shared" si="13"/>
        <v/>
      </c>
      <c r="P266" s="116"/>
      <c r="Q266" s="116"/>
      <c r="R266" s="102" t="str">
        <f t="shared" si="14"/>
        <v/>
      </c>
      <c r="S266" s="117"/>
      <c r="T266" s="114"/>
      <c r="U266" s="385"/>
      <c r="V266" s="385"/>
    </row>
    <row r="267" spans="2:22" x14ac:dyDescent="0.25">
      <c r="B267" s="282">
        <f>'1. Summary for SBA'!$F$8</f>
        <v>0</v>
      </c>
      <c r="C267" s="282">
        <f>'1. Summary for SBA'!$F$7</f>
        <v>0</v>
      </c>
      <c r="D267" s="114"/>
      <c r="E267" s="350"/>
      <c r="F267" s="350"/>
      <c r="G267" s="111"/>
      <c r="H267" s="111"/>
      <c r="I267" s="525"/>
      <c r="J267" s="114"/>
      <c r="K267" s="115"/>
      <c r="L267" s="102" t="str">
        <f t="shared" si="12"/>
        <v/>
      </c>
      <c r="M267" s="110"/>
      <c r="N267" s="115"/>
      <c r="O267" s="102" t="str">
        <f t="shared" si="13"/>
        <v/>
      </c>
      <c r="P267" s="116"/>
      <c r="Q267" s="116"/>
      <c r="R267" s="102" t="str">
        <f t="shared" si="14"/>
        <v/>
      </c>
      <c r="S267" s="117"/>
      <c r="T267" s="114"/>
      <c r="U267" s="385"/>
      <c r="V267" s="385"/>
    </row>
    <row r="268" spans="2:22" x14ac:dyDescent="0.25">
      <c r="B268" s="282">
        <f>'1. Summary for SBA'!$F$8</f>
        <v>0</v>
      </c>
      <c r="C268" s="282">
        <f>'1. Summary for SBA'!$F$7</f>
        <v>0</v>
      </c>
      <c r="D268" s="114"/>
      <c r="E268" s="350"/>
      <c r="F268" s="350"/>
      <c r="G268" s="111"/>
      <c r="H268" s="111"/>
      <c r="I268" s="525"/>
      <c r="J268" s="114"/>
      <c r="K268" s="115"/>
      <c r="L268" s="102" t="str">
        <f t="shared" si="12"/>
        <v/>
      </c>
      <c r="M268" s="110"/>
      <c r="N268" s="115"/>
      <c r="O268" s="102" t="str">
        <f t="shared" si="13"/>
        <v/>
      </c>
      <c r="P268" s="116"/>
      <c r="Q268" s="116"/>
      <c r="R268" s="102" t="str">
        <f t="shared" si="14"/>
        <v/>
      </c>
      <c r="S268" s="117"/>
      <c r="T268" s="114"/>
      <c r="U268" s="385"/>
      <c r="V268" s="385"/>
    </row>
    <row r="269" spans="2:22" x14ac:dyDescent="0.25">
      <c r="B269" s="282">
        <f>'1. Summary for SBA'!$F$8</f>
        <v>0</v>
      </c>
      <c r="C269" s="282">
        <f>'1. Summary for SBA'!$F$7</f>
        <v>0</v>
      </c>
      <c r="D269" s="114"/>
      <c r="E269" s="350"/>
      <c r="F269" s="350"/>
      <c r="G269" s="111"/>
      <c r="H269" s="111"/>
      <c r="I269" s="525"/>
      <c r="J269" s="114"/>
      <c r="K269" s="115"/>
      <c r="L269" s="102" t="str">
        <f t="shared" si="12"/>
        <v/>
      </c>
      <c r="M269" s="110"/>
      <c r="N269" s="115"/>
      <c r="O269" s="102" t="str">
        <f t="shared" si="13"/>
        <v/>
      </c>
      <c r="P269" s="116"/>
      <c r="Q269" s="116"/>
      <c r="R269" s="102" t="str">
        <f t="shared" si="14"/>
        <v/>
      </c>
      <c r="S269" s="117"/>
      <c r="T269" s="114"/>
      <c r="U269" s="385"/>
      <c r="V269" s="385"/>
    </row>
    <row r="270" spans="2:22" x14ac:dyDescent="0.25">
      <c r="B270" s="282">
        <f>'1. Summary for SBA'!$F$8</f>
        <v>0</v>
      </c>
      <c r="C270" s="282">
        <f>'1. Summary for SBA'!$F$7</f>
        <v>0</v>
      </c>
      <c r="D270" s="114"/>
      <c r="E270" s="350"/>
      <c r="F270" s="350"/>
      <c r="G270" s="111"/>
      <c r="H270" s="111"/>
      <c r="I270" s="525"/>
      <c r="J270" s="114"/>
      <c r="K270" s="115"/>
      <c r="L270" s="102" t="str">
        <f t="shared" si="12"/>
        <v/>
      </c>
      <c r="M270" s="110"/>
      <c r="N270" s="115"/>
      <c r="O270" s="102" t="str">
        <f t="shared" si="13"/>
        <v/>
      </c>
      <c r="P270" s="116"/>
      <c r="Q270" s="116"/>
      <c r="R270" s="102" t="str">
        <f t="shared" si="14"/>
        <v/>
      </c>
      <c r="S270" s="117"/>
      <c r="T270" s="114"/>
      <c r="U270" s="385"/>
      <c r="V270" s="385"/>
    </row>
    <row r="271" spans="2:22" x14ac:dyDescent="0.25">
      <c r="B271" s="282">
        <f>'1. Summary for SBA'!$F$8</f>
        <v>0</v>
      </c>
      <c r="C271" s="282">
        <f>'1. Summary for SBA'!$F$7</f>
        <v>0</v>
      </c>
      <c r="D271" s="114"/>
      <c r="E271" s="350"/>
      <c r="F271" s="350"/>
      <c r="G271" s="111"/>
      <c r="H271" s="111"/>
      <c r="I271" s="525"/>
      <c r="J271" s="114"/>
      <c r="K271" s="115"/>
      <c r="L271" s="102" t="str">
        <f t="shared" si="12"/>
        <v/>
      </c>
      <c r="M271" s="110"/>
      <c r="N271" s="115"/>
      <c r="O271" s="102" t="str">
        <f t="shared" si="13"/>
        <v/>
      </c>
      <c r="P271" s="116"/>
      <c r="Q271" s="116"/>
      <c r="R271" s="102" t="str">
        <f t="shared" si="14"/>
        <v/>
      </c>
      <c r="S271" s="117"/>
      <c r="T271" s="114"/>
      <c r="U271" s="385"/>
      <c r="V271" s="385"/>
    </row>
    <row r="272" spans="2:22" x14ac:dyDescent="0.25">
      <c r="B272" s="282">
        <f>'1. Summary for SBA'!$F$8</f>
        <v>0</v>
      </c>
      <c r="C272" s="282">
        <f>'1. Summary for SBA'!$F$7</f>
        <v>0</v>
      </c>
      <c r="D272" s="114"/>
      <c r="E272" s="350"/>
      <c r="F272" s="350"/>
      <c r="G272" s="111"/>
      <c r="H272" s="111"/>
      <c r="I272" s="525"/>
      <c r="J272" s="114"/>
      <c r="K272" s="115"/>
      <c r="L272" s="102" t="str">
        <f t="shared" si="12"/>
        <v/>
      </c>
      <c r="M272" s="110"/>
      <c r="N272" s="115"/>
      <c r="O272" s="102" t="str">
        <f t="shared" si="13"/>
        <v/>
      </c>
      <c r="P272" s="116"/>
      <c r="Q272" s="116"/>
      <c r="R272" s="102" t="str">
        <f t="shared" si="14"/>
        <v/>
      </c>
      <c r="S272" s="117"/>
      <c r="T272" s="114"/>
      <c r="U272" s="385"/>
      <c r="V272" s="385"/>
    </row>
    <row r="273" spans="2:22" x14ac:dyDescent="0.25">
      <c r="B273" s="282">
        <f>'1. Summary for SBA'!$F$8</f>
        <v>0</v>
      </c>
      <c r="C273" s="282">
        <f>'1. Summary for SBA'!$F$7</f>
        <v>0</v>
      </c>
      <c r="D273" s="114"/>
      <c r="E273" s="350"/>
      <c r="F273" s="350"/>
      <c r="G273" s="111"/>
      <c r="H273" s="111"/>
      <c r="I273" s="525"/>
      <c r="J273" s="114"/>
      <c r="K273" s="115"/>
      <c r="L273" s="102" t="str">
        <f t="shared" si="12"/>
        <v/>
      </c>
      <c r="M273" s="110"/>
      <c r="N273" s="115"/>
      <c r="O273" s="102" t="str">
        <f t="shared" si="13"/>
        <v/>
      </c>
      <c r="P273" s="116"/>
      <c r="Q273" s="116"/>
      <c r="R273" s="102" t="str">
        <f t="shared" si="14"/>
        <v/>
      </c>
      <c r="S273" s="117"/>
      <c r="T273" s="114"/>
      <c r="U273" s="385"/>
      <c r="V273" s="385"/>
    </row>
    <row r="274" spans="2:22" x14ac:dyDescent="0.25">
      <c r="B274" s="282">
        <f>'1. Summary for SBA'!$F$8</f>
        <v>0</v>
      </c>
      <c r="C274" s="282">
        <f>'1. Summary for SBA'!$F$7</f>
        <v>0</v>
      </c>
      <c r="D274" s="114"/>
      <c r="E274" s="350"/>
      <c r="F274" s="350"/>
      <c r="G274" s="111"/>
      <c r="H274" s="111"/>
      <c r="I274" s="525"/>
      <c r="J274" s="114"/>
      <c r="K274" s="115"/>
      <c r="L274" s="102" t="str">
        <f t="shared" si="12"/>
        <v/>
      </c>
      <c r="M274" s="110"/>
      <c r="N274" s="115"/>
      <c r="O274" s="102" t="str">
        <f t="shared" si="13"/>
        <v/>
      </c>
      <c r="P274" s="116"/>
      <c r="Q274" s="116"/>
      <c r="R274" s="102" t="str">
        <f t="shared" si="14"/>
        <v/>
      </c>
      <c r="S274" s="117"/>
      <c r="T274" s="114"/>
      <c r="U274" s="385"/>
      <c r="V274" s="385"/>
    </row>
    <row r="275" spans="2:22" x14ac:dyDescent="0.25">
      <c r="B275" s="282">
        <f>'1. Summary for SBA'!$F$8</f>
        <v>0</v>
      </c>
      <c r="C275" s="282">
        <f>'1. Summary for SBA'!$F$7</f>
        <v>0</v>
      </c>
      <c r="D275" s="114"/>
      <c r="E275" s="350"/>
      <c r="F275" s="350"/>
      <c r="G275" s="111"/>
      <c r="H275" s="111"/>
      <c r="I275" s="525"/>
      <c r="J275" s="114"/>
      <c r="K275" s="115"/>
      <c r="L275" s="102" t="str">
        <f t="shared" si="12"/>
        <v/>
      </c>
      <c r="M275" s="110"/>
      <c r="N275" s="115"/>
      <c r="O275" s="102" t="str">
        <f t="shared" si="13"/>
        <v/>
      </c>
      <c r="P275" s="116"/>
      <c r="Q275" s="116"/>
      <c r="R275" s="102" t="str">
        <f t="shared" si="14"/>
        <v/>
      </c>
      <c r="S275" s="117"/>
      <c r="T275" s="114"/>
      <c r="U275" s="385"/>
      <c r="V275" s="385"/>
    </row>
    <row r="276" spans="2:22" x14ac:dyDescent="0.25">
      <c r="B276" s="282">
        <f>'1. Summary for SBA'!$F$8</f>
        <v>0</v>
      </c>
      <c r="C276" s="282">
        <f>'1. Summary for SBA'!$F$7</f>
        <v>0</v>
      </c>
      <c r="D276" s="114"/>
      <c r="E276" s="350"/>
      <c r="F276" s="350"/>
      <c r="G276" s="111"/>
      <c r="H276" s="111"/>
      <c r="I276" s="525"/>
      <c r="J276" s="114"/>
      <c r="K276" s="115"/>
      <c r="L276" s="102" t="str">
        <f t="shared" si="12"/>
        <v/>
      </c>
      <c r="M276" s="110"/>
      <c r="N276" s="115"/>
      <c r="O276" s="102" t="str">
        <f t="shared" si="13"/>
        <v/>
      </c>
      <c r="P276" s="116"/>
      <c r="Q276" s="116"/>
      <c r="R276" s="102" t="str">
        <f t="shared" si="14"/>
        <v/>
      </c>
      <c r="S276" s="117"/>
      <c r="T276" s="114"/>
      <c r="U276" s="385"/>
      <c r="V276" s="385"/>
    </row>
    <row r="277" spans="2:22" x14ac:dyDescent="0.25">
      <c r="B277" s="282">
        <f>'1. Summary for SBA'!$F$8</f>
        <v>0</v>
      </c>
      <c r="C277" s="282">
        <f>'1. Summary for SBA'!$F$7</f>
        <v>0</v>
      </c>
      <c r="D277" s="114"/>
      <c r="E277" s="350"/>
      <c r="F277" s="350"/>
      <c r="G277" s="111"/>
      <c r="H277" s="111"/>
      <c r="I277" s="525"/>
      <c r="J277" s="114"/>
      <c r="K277" s="115"/>
      <c r="L277" s="102" t="str">
        <f t="shared" si="12"/>
        <v/>
      </c>
      <c r="M277" s="110"/>
      <c r="N277" s="115"/>
      <c r="O277" s="102" t="str">
        <f t="shared" si="13"/>
        <v/>
      </c>
      <c r="P277" s="116"/>
      <c r="Q277" s="116"/>
      <c r="R277" s="102" t="str">
        <f t="shared" si="14"/>
        <v/>
      </c>
      <c r="S277" s="117"/>
      <c r="T277" s="114"/>
      <c r="U277" s="385"/>
      <c r="V277" s="385"/>
    </row>
    <row r="278" spans="2:22" x14ac:dyDescent="0.25">
      <c r="B278" s="282">
        <f>'1. Summary for SBA'!$F$8</f>
        <v>0</v>
      </c>
      <c r="C278" s="282">
        <f>'1. Summary for SBA'!$F$7</f>
        <v>0</v>
      </c>
      <c r="D278" s="114"/>
      <c r="E278" s="350"/>
      <c r="F278" s="350"/>
      <c r="G278" s="111"/>
      <c r="H278" s="111"/>
      <c r="I278" s="525"/>
      <c r="J278" s="114"/>
      <c r="K278" s="115"/>
      <c r="L278" s="102" t="str">
        <f t="shared" si="12"/>
        <v/>
      </c>
      <c r="M278" s="110"/>
      <c r="N278" s="115"/>
      <c r="O278" s="102" t="str">
        <f t="shared" si="13"/>
        <v/>
      </c>
      <c r="P278" s="116"/>
      <c r="Q278" s="116"/>
      <c r="R278" s="102" t="str">
        <f t="shared" si="14"/>
        <v/>
      </c>
      <c r="S278" s="117"/>
      <c r="T278" s="114"/>
      <c r="U278" s="385"/>
      <c r="V278" s="385"/>
    </row>
    <row r="279" spans="2:22" x14ac:dyDescent="0.25">
      <c r="B279" s="282">
        <f>'1. Summary for SBA'!$F$8</f>
        <v>0</v>
      </c>
      <c r="C279" s="282">
        <f>'1. Summary for SBA'!$F$7</f>
        <v>0</v>
      </c>
      <c r="D279" s="114"/>
      <c r="E279" s="350"/>
      <c r="F279" s="350"/>
      <c r="G279" s="111"/>
      <c r="H279" s="111"/>
      <c r="I279" s="525"/>
      <c r="J279" s="114"/>
      <c r="K279" s="115"/>
      <c r="L279" s="102" t="str">
        <f t="shared" si="12"/>
        <v/>
      </c>
      <c r="M279" s="110"/>
      <c r="N279" s="115"/>
      <c r="O279" s="102" t="str">
        <f t="shared" si="13"/>
        <v/>
      </c>
      <c r="P279" s="116"/>
      <c r="Q279" s="116"/>
      <c r="R279" s="102" t="str">
        <f t="shared" si="14"/>
        <v/>
      </c>
      <c r="S279" s="117"/>
      <c r="T279" s="114"/>
      <c r="U279" s="385"/>
      <c r="V279" s="385"/>
    </row>
    <row r="280" spans="2:22" x14ac:dyDescent="0.25">
      <c r="B280" s="282">
        <f>'1. Summary for SBA'!$F$8</f>
        <v>0</v>
      </c>
      <c r="C280" s="282">
        <f>'1. Summary for SBA'!$F$7</f>
        <v>0</v>
      </c>
      <c r="D280" s="114"/>
      <c r="E280" s="350"/>
      <c r="F280" s="350"/>
      <c r="G280" s="111"/>
      <c r="H280" s="111"/>
      <c r="I280" s="525"/>
      <c r="J280" s="114"/>
      <c r="K280" s="115"/>
      <c r="L280" s="102" t="str">
        <f t="shared" si="12"/>
        <v/>
      </c>
      <c r="M280" s="110"/>
      <c r="N280" s="115"/>
      <c r="O280" s="102" t="str">
        <f t="shared" si="13"/>
        <v/>
      </c>
      <c r="P280" s="116"/>
      <c r="Q280" s="116"/>
      <c r="R280" s="102" t="str">
        <f t="shared" si="14"/>
        <v/>
      </c>
      <c r="S280" s="117"/>
      <c r="T280" s="114"/>
      <c r="U280" s="385"/>
      <c r="V280" s="385"/>
    </row>
    <row r="281" spans="2:22" x14ac:dyDescent="0.25">
      <c r="B281" s="282">
        <f>'1. Summary for SBA'!$F$8</f>
        <v>0</v>
      </c>
      <c r="C281" s="282">
        <f>'1. Summary for SBA'!$F$7</f>
        <v>0</v>
      </c>
      <c r="D281" s="114"/>
      <c r="E281" s="350"/>
      <c r="F281" s="350"/>
      <c r="G281" s="111"/>
      <c r="H281" s="111"/>
      <c r="I281" s="525"/>
      <c r="J281" s="114"/>
      <c r="K281" s="115"/>
      <c r="L281" s="102" t="str">
        <f t="shared" si="12"/>
        <v/>
      </c>
      <c r="M281" s="110"/>
      <c r="N281" s="115"/>
      <c r="O281" s="102" t="str">
        <f t="shared" si="13"/>
        <v/>
      </c>
      <c r="P281" s="116"/>
      <c r="Q281" s="116"/>
      <c r="R281" s="102" t="str">
        <f t="shared" si="14"/>
        <v/>
      </c>
      <c r="S281" s="117"/>
      <c r="T281" s="114"/>
      <c r="U281" s="385"/>
      <c r="V281" s="385"/>
    </row>
    <row r="282" spans="2:22" x14ac:dyDescent="0.25">
      <c r="B282" s="282">
        <f>'1. Summary for SBA'!$F$8</f>
        <v>0</v>
      </c>
      <c r="C282" s="282">
        <f>'1. Summary for SBA'!$F$7</f>
        <v>0</v>
      </c>
      <c r="D282" s="114"/>
      <c r="E282" s="350"/>
      <c r="F282" s="350"/>
      <c r="G282" s="111"/>
      <c r="H282" s="111"/>
      <c r="I282" s="525"/>
      <c r="J282" s="114"/>
      <c r="K282" s="115"/>
      <c r="L282" s="102" t="str">
        <f t="shared" si="12"/>
        <v/>
      </c>
      <c r="M282" s="110"/>
      <c r="N282" s="115"/>
      <c r="O282" s="102" t="str">
        <f t="shared" si="13"/>
        <v/>
      </c>
      <c r="P282" s="116"/>
      <c r="Q282" s="116"/>
      <c r="R282" s="102" t="str">
        <f t="shared" si="14"/>
        <v/>
      </c>
      <c r="S282" s="117"/>
      <c r="T282" s="114"/>
      <c r="U282" s="385"/>
      <c r="V282" s="385"/>
    </row>
    <row r="283" spans="2:22" x14ac:dyDescent="0.25">
      <c r="B283" s="282">
        <f>'1. Summary for SBA'!$F$8</f>
        <v>0</v>
      </c>
      <c r="C283" s="282">
        <f>'1. Summary for SBA'!$F$7</f>
        <v>0</v>
      </c>
      <c r="D283" s="114"/>
      <c r="E283" s="350"/>
      <c r="F283" s="350"/>
      <c r="G283" s="111"/>
      <c r="H283" s="111"/>
      <c r="I283" s="525"/>
      <c r="J283" s="114"/>
      <c r="K283" s="115"/>
      <c r="L283" s="102" t="str">
        <f t="shared" si="12"/>
        <v/>
      </c>
      <c r="M283" s="110"/>
      <c r="N283" s="115"/>
      <c r="O283" s="102" t="str">
        <f t="shared" si="13"/>
        <v/>
      </c>
      <c r="P283" s="116"/>
      <c r="Q283" s="116"/>
      <c r="R283" s="102" t="str">
        <f t="shared" si="14"/>
        <v/>
      </c>
      <c r="S283" s="117"/>
      <c r="T283" s="114"/>
      <c r="U283" s="385"/>
      <c r="V283" s="385"/>
    </row>
    <row r="284" spans="2:22" x14ac:dyDescent="0.25">
      <c r="B284" s="282">
        <f>'1. Summary for SBA'!$F$8</f>
        <v>0</v>
      </c>
      <c r="C284" s="282">
        <f>'1. Summary for SBA'!$F$7</f>
        <v>0</v>
      </c>
      <c r="D284" s="114"/>
      <c r="E284" s="350"/>
      <c r="F284" s="350"/>
      <c r="G284" s="111"/>
      <c r="H284" s="111"/>
      <c r="I284" s="525"/>
      <c r="J284" s="114"/>
      <c r="K284" s="115"/>
      <c r="L284" s="102" t="str">
        <f t="shared" si="12"/>
        <v/>
      </c>
      <c r="M284" s="110"/>
      <c r="N284" s="115"/>
      <c r="O284" s="102" t="str">
        <f t="shared" si="13"/>
        <v/>
      </c>
      <c r="P284" s="116"/>
      <c r="Q284" s="116"/>
      <c r="R284" s="102" t="str">
        <f t="shared" si="14"/>
        <v/>
      </c>
      <c r="S284" s="117"/>
      <c r="T284" s="114"/>
      <c r="U284" s="385"/>
      <c r="V284" s="385"/>
    </row>
    <row r="285" spans="2:22" x14ac:dyDescent="0.25">
      <c r="B285" s="282">
        <f>'1. Summary for SBA'!$F$8</f>
        <v>0</v>
      </c>
      <c r="C285" s="282">
        <f>'1. Summary for SBA'!$F$7</f>
        <v>0</v>
      </c>
      <c r="D285" s="114"/>
      <c r="E285" s="350"/>
      <c r="F285" s="350"/>
      <c r="G285" s="111"/>
      <c r="H285" s="111"/>
      <c r="I285" s="525"/>
      <c r="J285" s="114"/>
      <c r="K285" s="115"/>
      <c r="L285" s="102" t="str">
        <f t="shared" si="12"/>
        <v/>
      </c>
      <c r="M285" s="110"/>
      <c r="N285" s="115"/>
      <c r="O285" s="102" t="str">
        <f t="shared" si="13"/>
        <v/>
      </c>
      <c r="P285" s="116"/>
      <c r="Q285" s="116"/>
      <c r="R285" s="102" t="str">
        <f t="shared" si="14"/>
        <v/>
      </c>
      <c r="S285" s="117"/>
      <c r="T285" s="114"/>
      <c r="U285" s="385"/>
      <c r="V285" s="385"/>
    </row>
    <row r="286" spans="2:22" x14ac:dyDescent="0.25">
      <c r="B286" s="282">
        <f>'1. Summary for SBA'!$F$8</f>
        <v>0</v>
      </c>
      <c r="C286" s="282">
        <f>'1. Summary for SBA'!$F$7</f>
        <v>0</v>
      </c>
      <c r="D286" s="114"/>
      <c r="E286" s="350"/>
      <c r="F286" s="350"/>
      <c r="G286" s="111"/>
      <c r="H286" s="111"/>
      <c r="I286" s="525"/>
      <c r="J286" s="114"/>
      <c r="K286" s="115"/>
      <c r="L286" s="102" t="str">
        <f t="shared" si="12"/>
        <v/>
      </c>
      <c r="M286" s="110"/>
      <c r="N286" s="115"/>
      <c r="O286" s="102" t="str">
        <f t="shared" si="13"/>
        <v/>
      </c>
      <c r="P286" s="116"/>
      <c r="Q286" s="116"/>
      <c r="R286" s="102" t="str">
        <f t="shared" si="14"/>
        <v/>
      </c>
      <c r="S286" s="117"/>
      <c r="T286" s="114"/>
      <c r="U286" s="385"/>
      <c r="V286" s="385"/>
    </row>
    <row r="287" spans="2:22" x14ac:dyDescent="0.25">
      <c r="B287" s="282">
        <f>'1. Summary for SBA'!$F$8</f>
        <v>0</v>
      </c>
      <c r="C287" s="282">
        <f>'1. Summary for SBA'!$F$7</f>
        <v>0</v>
      </c>
      <c r="D287" s="114"/>
      <c r="E287" s="350"/>
      <c r="F287" s="350"/>
      <c r="G287" s="111"/>
      <c r="H287" s="111"/>
      <c r="I287" s="525"/>
      <c r="J287" s="114"/>
      <c r="K287" s="115"/>
      <c r="L287" s="102" t="str">
        <f t="shared" si="12"/>
        <v/>
      </c>
      <c r="M287" s="110"/>
      <c r="N287" s="115"/>
      <c r="O287" s="102" t="str">
        <f t="shared" si="13"/>
        <v/>
      </c>
      <c r="P287" s="116"/>
      <c r="Q287" s="116"/>
      <c r="R287" s="102" t="str">
        <f t="shared" si="14"/>
        <v/>
      </c>
      <c r="S287" s="117"/>
      <c r="T287" s="114"/>
      <c r="U287" s="385"/>
      <c r="V287" s="385"/>
    </row>
    <row r="288" spans="2:22" x14ac:dyDescent="0.25">
      <c r="B288" s="282">
        <f>'1. Summary for SBA'!$F$8</f>
        <v>0</v>
      </c>
      <c r="C288" s="282">
        <f>'1. Summary for SBA'!$F$7</f>
        <v>0</v>
      </c>
      <c r="D288" s="114"/>
      <c r="E288" s="350"/>
      <c r="F288" s="350"/>
      <c r="G288" s="111"/>
      <c r="H288" s="111"/>
      <c r="I288" s="525"/>
      <c r="J288" s="114"/>
      <c r="K288" s="115"/>
      <c r="L288" s="102" t="str">
        <f t="shared" si="12"/>
        <v/>
      </c>
      <c r="M288" s="110"/>
      <c r="N288" s="115"/>
      <c r="O288" s="102" t="str">
        <f t="shared" si="13"/>
        <v/>
      </c>
      <c r="P288" s="116"/>
      <c r="Q288" s="116"/>
      <c r="R288" s="102" t="str">
        <f t="shared" si="14"/>
        <v/>
      </c>
      <c r="S288" s="117"/>
      <c r="T288" s="114"/>
      <c r="U288" s="385"/>
      <c r="V288" s="385"/>
    </row>
    <row r="289" spans="2:22" x14ac:dyDescent="0.25">
      <c r="B289" s="282">
        <f>'1. Summary for SBA'!$F$8</f>
        <v>0</v>
      </c>
      <c r="C289" s="282">
        <f>'1. Summary for SBA'!$F$7</f>
        <v>0</v>
      </c>
      <c r="D289" s="114"/>
      <c r="E289" s="350"/>
      <c r="F289" s="350"/>
      <c r="G289" s="111"/>
      <c r="H289" s="111"/>
      <c r="I289" s="525"/>
      <c r="J289" s="114"/>
      <c r="K289" s="115"/>
      <c r="L289" s="102" t="str">
        <f t="shared" si="12"/>
        <v/>
      </c>
      <c r="M289" s="110"/>
      <c r="N289" s="115"/>
      <c r="O289" s="102" t="str">
        <f t="shared" si="13"/>
        <v/>
      </c>
      <c r="P289" s="116"/>
      <c r="Q289" s="116"/>
      <c r="R289" s="102" t="str">
        <f t="shared" si="14"/>
        <v/>
      </c>
      <c r="S289" s="117"/>
      <c r="T289" s="114"/>
      <c r="U289" s="385"/>
      <c r="V289" s="385"/>
    </row>
    <row r="290" spans="2:22" x14ac:dyDescent="0.25">
      <c r="B290" s="282">
        <f>'1. Summary for SBA'!$F$8</f>
        <v>0</v>
      </c>
      <c r="C290" s="282">
        <f>'1. Summary for SBA'!$F$7</f>
        <v>0</v>
      </c>
      <c r="D290" s="114"/>
      <c r="E290" s="350"/>
      <c r="F290" s="350"/>
      <c r="G290" s="111"/>
      <c r="H290" s="111"/>
      <c r="I290" s="525"/>
      <c r="J290" s="114"/>
      <c r="K290" s="115"/>
      <c r="L290" s="102" t="str">
        <f t="shared" si="12"/>
        <v/>
      </c>
      <c r="M290" s="110"/>
      <c r="N290" s="115"/>
      <c r="O290" s="102" t="str">
        <f t="shared" si="13"/>
        <v/>
      </c>
      <c r="P290" s="116"/>
      <c r="Q290" s="116"/>
      <c r="R290" s="102" t="str">
        <f t="shared" si="14"/>
        <v/>
      </c>
      <c r="S290" s="117"/>
      <c r="T290" s="114"/>
      <c r="U290" s="385"/>
      <c r="V290" s="385"/>
    </row>
    <row r="291" spans="2:22" x14ac:dyDescent="0.25">
      <c r="B291" s="282">
        <f>'1. Summary for SBA'!$F$8</f>
        <v>0</v>
      </c>
      <c r="C291" s="282">
        <f>'1. Summary for SBA'!$F$7</f>
        <v>0</v>
      </c>
      <c r="D291" s="114"/>
      <c r="E291" s="350"/>
      <c r="F291" s="350"/>
      <c r="G291" s="111"/>
      <c r="H291" s="111"/>
      <c r="I291" s="525"/>
      <c r="J291" s="114"/>
      <c r="K291" s="115"/>
      <c r="L291" s="102" t="str">
        <f t="shared" si="12"/>
        <v/>
      </c>
      <c r="M291" s="110"/>
      <c r="N291" s="115"/>
      <c r="O291" s="102" t="str">
        <f t="shared" si="13"/>
        <v/>
      </c>
      <c r="P291" s="116"/>
      <c r="Q291" s="116"/>
      <c r="R291" s="102" t="str">
        <f t="shared" si="14"/>
        <v/>
      </c>
      <c r="S291" s="117"/>
      <c r="T291" s="114"/>
      <c r="U291" s="385"/>
      <c r="V291" s="385"/>
    </row>
    <row r="292" spans="2:22" x14ac:dyDescent="0.25">
      <c r="B292" s="282">
        <f>'1. Summary for SBA'!$F$8</f>
        <v>0</v>
      </c>
      <c r="C292" s="282">
        <f>'1. Summary for SBA'!$F$7</f>
        <v>0</v>
      </c>
      <c r="D292" s="114"/>
      <c r="E292" s="350"/>
      <c r="F292" s="350"/>
      <c r="G292" s="111"/>
      <c r="H292" s="111"/>
      <c r="I292" s="525"/>
      <c r="J292" s="114"/>
      <c r="K292" s="115"/>
      <c r="L292" s="102" t="str">
        <f t="shared" si="12"/>
        <v/>
      </c>
      <c r="M292" s="110"/>
      <c r="N292" s="115"/>
      <c r="O292" s="102" t="str">
        <f t="shared" si="13"/>
        <v/>
      </c>
      <c r="P292" s="116"/>
      <c r="Q292" s="116"/>
      <c r="R292" s="102" t="str">
        <f t="shared" si="14"/>
        <v/>
      </c>
      <c r="S292" s="117"/>
      <c r="T292" s="114"/>
      <c r="U292" s="385"/>
      <c r="V292" s="385"/>
    </row>
    <row r="293" spans="2:22" x14ac:dyDescent="0.25">
      <c r="B293" s="282">
        <f>'1. Summary for SBA'!$F$8</f>
        <v>0</v>
      </c>
      <c r="C293" s="282">
        <f>'1. Summary for SBA'!$F$7</f>
        <v>0</v>
      </c>
      <c r="D293" s="114"/>
      <c r="E293" s="350"/>
      <c r="F293" s="350"/>
      <c r="G293" s="111"/>
      <c r="H293" s="111"/>
      <c r="I293" s="525"/>
      <c r="J293" s="114"/>
      <c r="K293" s="115"/>
      <c r="L293" s="102" t="str">
        <f t="shared" si="12"/>
        <v/>
      </c>
      <c r="M293" s="110"/>
      <c r="N293" s="115"/>
      <c r="O293" s="102" t="str">
        <f t="shared" si="13"/>
        <v/>
      </c>
      <c r="P293" s="116"/>
      <c r="Q293" s="116"/>
      <c r="R293" s="102" t="str">
        <f t="shared" si="14"/>
        <v/>
      </c>
      <c r="S293" s="117"/>
      <c r="T293" s="114"/>
      <c r="U293" s="385"/>
      <c r="V293" s="385"/>
    </row>
    <row r="294" spans="2:22" x14ac:dyDescent="0.25">
      <c r="B294" s="282">
        <f>'1. Summary for SBA'!$F$8</f>
        <v>0</v>
      </c>
      <c r="C294" s="282">
        <f>'1. Summary for SBA'!$F$7</f>
        <v>0</v>
      </c>
      <c r="D294" s="114"/>
      <c r="E294" s="350"/>
      <c r="F294" s="350"/>
      <c r="G294" s="111"/>
      <c r="H294" s="111"/>
      <c r="I294" s="525"/>
      <c r="J294" s="114"/>
      <c r="K294" s="115"/>
      <c r="L294" s="102" t="str">
        <f t="shared" si="12"/>
        <v/>
      </c>
      <c r="M294" s="110"/>
      <c r="N294" s="115"/>
      <c r="O294" s="102" t="str">
        <f t="shared" si="13"/>
        <v/>
      </c>
      <c r="P294" s="116"/>
      <c r="Q294" s="116"/>
      <c r="R294" s="102" t="str">
        <f t="shared" si="14"/>
        <v/>
      </c>
      <c r="S294" s="117"/>
      <c r="T294" s="114"/>
      <c r="U294" s="385"/>
      <c r="V294" s="385"/>
    </row>
    <row r="295" spans="2:22" x14ac:dyDescent="0.25">
      <c r="B295" s="282">
        <f>'1. Summary for SBA'!$F$8</f>
        <v>0</v>
      </c>
      <c r="C295" s="282">
        <f>'1. Summary for SBA'!$F$7</f>
        <v>0</v>
      </c>
      <c r="D295" s="114"/>
      <c r="E295" s="350"/>
      <c r="F295" s="350"/>
      <c r="G295" s="111"/>
      <c r="H295" s="111"/>
      <c r="I295" s="525"/>
      <c r="J295" s="114"/>
      <c r="K295" s="115"/>
      <c r="L295" s="102" t="str">
        <f t="shared" si="12"/>
        <v/>
      </c>
      <c r="M295" s="110"/>
      <c r="N295" s="115"/>
      <c r="O295" s="102" t="str">
        <f t="shared" si="13"/>
        <v/>
      </c>
      <c r="P295" s="116"/>
      <c r="Q295" s="116"/>
      <c r="R295" s="102" t="str">
        <f t="shared" si="14"/>
        <v/>
      </c>
      <c r="S295" s="117"/>
      <c r="T295" s="114"/>
      <c r="U295" s="385"/>
      <c r="V295" s="385"/>
    </row>
    <row r="296" spans="2:22" x14ac:dyDescent="0.25">
      <c r="B296" s="282">
        <f>'1. Summary for SBA'!$F$8</f>
        <v>0</v>
      </c>
      <c r="C296" s="282">
        <f>'1. Summary for SBA'!$F$7</f>
        <v>0</v>
      </c>
      <c r="D296" s="114"/>
      <c r="E296" s="350"/>
      <c r="F296" s="350"/>
      <c r="G296" s="111"/>
      <c r="H296" s="111"/>
      <c r="I296" s="525"/>
      <c r="J296" s="114"/>
      <c r="K296" s="115"/>
      <c r="L296" s="102" t="str">
        <f t="shared" si="12"/>
        <v/>
      </c>
      <c r="M296" s="110"/>
      <c r="N296" s="115"/>
      <c r="O296" s="102" t="str">
        <f t="shared" si="13"/>
        <v/>
      </c>
      <c r="P296" s="116"/>
      <c r="Q296" s="116"/>
      <c r="R296" s="102" t="str">
        <f t="shared" si="14"/>
        <v/>
      </c>
      <c r="S296" s="117"/>
      <c r="T296" s="114"/>
      <c r="U296" s="385"/>
      <c r="V296" s="385"/>
    </row>
    <row r="297" spans="2:22" x14ac:dyDescent="0.25">
      <c r="B297" s="282">
        <f>'1. Summary for SBA'!$F$8</f>
        <v>0</v>
      </c>
      <c r="C297" s="282">
        <f>'1. Summary for SBA'!$F$7</f>
        <v>0</v>
      </c>
      <c r="D297" s="114"/>
      <c r="E297" s="350"/>
      <c r="F297" s="350"/>
      <c r="G297" s="111"/>
      <c r="H297" s="111"/>
      <c r="I297" s="525"/>
      <c r="J297" s="114"/>
      <c r="K297" s="115"/>
      <c r="L297" s="102" t="str">
        <f t="shared" si="12"/>
        <v/>
      </c>
      <c r="M297" s="110"/>
      <c r="N297" s="115"/>
      <c r="O297" s="102" t="str">
        <f t="shared" si="13"/>
        <v/>
      </c>
      <c r="P297" s="116"/>
      <c r="Q297" s="116"/>
      <c r="R297" s="102" t="str">
        <f t="shared" si="14"/>
        <v/>
      </c>
      <c r="S297" s="117"/>
      <c r="T297" s="114"/>
      <c r="U297" s="385"/>
      <c r="V297" s="385"/>
    </row>
    <row r="298" spans="2:22" x14ac:dyDescent="0.25">
      <c r="B298" s="282">
        <f>'1. Summary for SBA'!$F$8</f>
        <v>0</v>
      </c>
      <c r="C298" s="282">
        <f>'1. Summary for SBA'!$F$7</f>
        <v>0</v>
      </c>
      <c r="D298" s="114"/>
      <c r="E298" s="350"/>
      <c r="F298" s="350"/>
      <c r="G298" s="111"/>
      <c r="H298" s="111"/>
      <c r="I298" s="525"/>
      <c r="J298" s="114"/>
      <c r="K298" s="115"/>
      <c r="L298" s="102" t="str">
        <f t="shared" si="12"/>
        <v/>
      </c>
      <c r="M298" s="110"/>
      <c r="N298" s="115"/>
      <c r="O298" s="102" t="str">
        <f t="shared" si="13"/>
        <v/>
      </c>
      <c r="P298" s="116"/>
      <c r="Q298" s="116"/>
      <c r="R298" s="102" t="str">
        <f t="shared" si="14"/>
        <v/>
      </c>
      <c r="S298" s="117"/>
      <c r="T298" s="114"/>
      <c r="U298" s="385"/>
      <c r="V298" s="385"/>
    </row>
    <row r="299" spans="2:22" x14ac:dyDescent="0.25">
      <c r="B299" s="282">
        <f>'1. Summary for SBA'!$F$8</f>
        <v>0</v>
      </c>
      <c r="C299" s="282">
        <f>'1. Summary for SBA'!$F$7</f>
        <v>0</v>
      </c>
      <c r="D299" s="114"/>
      <c r="E299" s="350"/>
      <c r="F299" s="350"/>
      <c r="G299" s="111"/>
      <c r="H299" s="111"/>
      <c r="I299" s="525"/>
      <c r="J299" s="114"/>
      <c r="K299" s="115"/>
      <c r="L299" s="102" t="str">
        <f t="shared" si="12"/>
        <v/>
      </c>
      <c r="M299" s="110"/>
      <c r="N299" s="115"/>
      <c r="O299" s="102" t="str">
        <f t="shared" si="13"/>
        <v/>
      </c>
      <c r="P299" s="116"/>
      <c r="Q299" s="116"/>
      <c r="R299" s="102" t="str">
        <f t="shared" si="14"/>
        <v/>
      </c>
      <c r="S299" s="117"/>
      <c r="T299" s="114"/>
      <c r="U299" s="385"/>
      <c r="V299" s="385"/>
    </row>
    <row r="300" spans="2:22" x14ac:dyDescent="0.25">
      <c r="B300" s="282">
        <f>'1. Summary for SBA'!$F$8</f>
        <v>0</v>
      </c>
      <c r="C300" s="282">
        <f>'1. Summary for SBA'!$F$7</f>
        <v>0</v>
      </c>
      <c r="D300" s="114"/>
      <c r="E300" s="350"/>
      <c r="F300" s="350"/>
      <c r="G300" s="111"/>
      <c r="H300" s="111"/>
      <c r="I300" s="525"/>
      <c r="J300" s="114"/>
      <c r="K300" s="115"/>
      <c r="L300" s="102" t="str">
        <f t="shared" si="12"/>
        <v/>
      </c>
      <c r="M300" s="110"/>
      <c r="N300" s="115"/>
      <c r="O300" s="102" t="str">
        <f t="shared" si="13"/>
        <v/>
      </c>
      <c r="P300" s="116"/>
      <c r="Q300" s="116"/>
      <c r="R300" s="102" t="str">
        <f t="shared" si="14"/>
        <v/>
      </c>
      <c r="S300" s="117"/>
      <c r="T300" s="114"/>
      <c r="U300" s="385"/>
      <c r="V300" s="385"/>
    </row>
    <row r="301" spans="2:22" x14ac:dyDescent="0.25">
      <c r="B301" s="282">
        <f>'1. Summary for SBA'!$F$8</f>
        <v>0</v>
      </c>
      <c r="C301" s="282">
        <f>'1. Summary for SBA'!$F$7</f>
        <v>0</v>
      </c>
      <c r="D301" s="114"/>
      <c r="E301" s="350"/>
      <c r="F301" s="350"/>
      <c r="G301" s="111"/>
      <c r="H301" s="111"/>
      <c r="I301" s="525"/>
      <c r="J301" s="114"/>
      <c r="K301" s="115"/>
      <c r="L301" s="102" t="str">
        <f t="shared" si="12"/>
        <v/>
      </c>
      <c r="M301" s="110"/>
      <c r="N301" s="115"/>
      <c r="O301" s="102" t="str">
        <f t="shared" si="13"/>
        <v/>
      </c>
      <c r="P301" s="116"/>
      <c r="Q301" s="116"/>
      <c r="R301" s="102" t="str">
        <f t="shared" si="14"/>
        <v/>
      </c>
      <c r="S301" s="117"/>
      <c r="T301" s="114"/>
      <c r="U301" s="385"/>
      <c r="V301" s="385"/>
    </row>
    <row r="302" spans="2:22" x14ac:dyDescent="0.25">
      <c r="B302" s="282">
        <f>'1. Summary for SBA'!$F$8</f>
        <v>0</v>
      </c>
      <c r="C302" s="282">
        <f>'1. Summary for SBA'!$F$7</f>
        <v>0</v>
      </c>
      <c r="D302" s="114"/>
      <c r="E302" s="350"/>
      <c r="F302" s="350"/>
      <c r="G302" s="111"/>
      <c r="H302" s="111"/>
      <c r="I302" s="525"/>
      <c r="J302" s="114"/>
      <c r="K302" s="115"/>
      <c r="L302" s="102" t="str">
        <f t="shared" si="12"/>
        <v/>
      </c>
      <c r="M302" s="110"/>
      <c r="N302" s="115"/>
      <c r="O302" s="102" t="str">
        <f t="shared" si="13"/>
        <v/>
      </c>
      <c r="P302" s="116"/>
      <c r="Q302" s="116"/>
      <c r="R302" s="102" t="str">
        <f t="shared" si="14"/>
        <v/>
      </c>
      <c r="S302" s="117"/>
      <c r="T302" s="114"/>
      <c r="U302" s="385"/>
      <c r="V302" s="385"/>
    </row>
    <row r="303" spans="2:22" x14ac:dyDescent="0.25">
      <c r="B303" s="282">
        <f>'1. Summary for SBA'!$F$8</f>
        <v>0</v>
      </c>
      <c r="C303" s="282">
        <f>'1. Summary for SBA'!$F$7</f>
        <v>0</v>
      </c>
      <c r="D303" s="114"/>
      <c r="E303" s="350"/>
      <c r="F303" s="350"/>
      <c r="G303" s="111"/>
      <c r="H303" s="111"/>
      <c r="I303" s="525"/>
      <c r="J303" s="114"/>
      <c r="K303" s="115"/>
      <c r="L303" s="102" t="str">
        <f t="shared" si="12"/>
        <v/>
      </c>
      <c r="M303" s="110"/>
      <c r="N303" s="115"/>
      <c r="O303" s="102" t="str">
        <f t="shared" si="13"/>
        <v/>
      </c>
      <c r="P303" s="116"/>
      <c r="Q303" s="116"/>
      <c r="R303" s="102" t="str">
        <f t="shared" si="14"/>
        <v/>
      </c>
      <c r="S303" s="117"/>
      <c r="T303" s="114"/>
      <c r="U303" s="385"/>
      <c r="V303" s="385"/>
    </row>
    <row r="304" spans="2:22" x14ac:dyDescent="0.25">
      <c r="B304" s="282">
        <f>'1. Summary for SBA'!$F$8</f>
        <v>0</v>
      </c>
      <c r="C304" s="282">
        <f>'1. Summary for SBA'!$F$7</f>
        <v>0</v>
      </c>
      <c r="D304" s="114"/>
      <c r="E304" s="350"/>
      <c r="F304" s="350"/>
      <c r="G304" s="111"/>
      <c r="H304" s="111"/>
      <c r="I304" s="525"/>
      <c r="J304" s="114"/>
      <c r="K304" s="115"/>
      <c r="L304" s="102" t="str">
        <f t="shared" si="12"/>
        <v/>
      </c>
      <c r="M304" s="110"/>
      <c r="N304" s="115"/>
      <c r="O304" s="102" t="str">
        <f t="shared" si="13"/>
        <v/>
      </c>
      <c r="P304" s="116"/>
      <c r="Q304" s="116"/>
      <c r="R304" s="102" t="str">
        <f t="shared" si="14"/>
        <v/>
      </c>
      <c r="S304" s="117"/>
      <c r="T304" s="114"/>
      <c r="U304" s="385"/>
      <c r="V304" s="385"/>
    </row>
    <row r="305" spans="2:22" x14ac:dyDescent="0.25">
      <c r="B305" s="282">
        <f>'1. Summary for SBA'!$F$8</f>
        <v>0</v>
      </c>
      <c r="C305" s="282">
        <f>'1. Summary for SBA'!$F$7</f>
        <v>0</v>
      </c>
      <c r="D305" s="114"/>
      <c r="E305" s="350"/>
      <c r="F305" s="350"/>
      <c r="G305" s="111"/>
      <c r="H305" s="111"/>
      <c r="I305" s="525"/>
      <c r="J305" s="114"/>
      <c r="K305" s="115"/>
      <c r="L305" s="102" t="str">
        <f t="shared" si="12"/>
        <v/>
      </c>
      <c r="M305" s="110"/>
      <c r="N305" s="115"/>
      <c r="O305" s="102" t="str">
        <f t="shared" si="13"/>
        <v/>
      </c>
      <c r="P305" s="116"/>
      <c r="Q305" s="116"/>
      <c r="R305" s="102" t="str">
        <f t="shared" si="14"/>
        <v/>
      </c>
      <c r="S305" s="117"/>
      <c r="T305" s="114"/>
      <c r="U305" s="385"/>
      <c r="V305" s="385"/>
    </row>
    <row r="306" spans="2:22" x14ac:dyDescent="0.25">
      <c r="B306" s="282">
        <f>'1. Summary for SBA'!$F$8</f>
        <v>0</v>
      </c>
      <c r="C306" s="282">
        <f>'1. Summary for SBA'!$F$7</f>
        <v>0</v>
      </c>
      <c r="D306" s="114"/>
      <c r="E306" s="350"/>
      <c r="F306" s="350"/>
      <c r="G306" s="111"/>
      <c r="H306" s="111"/>
      <c r="I306" s="525"/>
      <c r="J306" s="114"/>
      <c r="K306" s="115"/>
      <c r="L306" s="102" t="str">
        <f t="shared" si="12"/>
        <v/>
      </c>
      <c r="M306" s="110"/>
      <c r="N306" s="115"/>
      <c r="O306" s="102" t="str">
        <f t="shared" si="13"/>
        <v/>
      </c>
      <c r="P306" s="116"/>
      <c r="Q306" s="116"/>
      <c r="R306" s="102" t="str">
        <f t="shared" si="14"/>
        <v/>
      </c>
      <c r="S306" s="117"/>
      <c r="T306" s="114"/>
      <c r="U306" s="385"/>
      <c r="V306" s="385"/>
    </row>
    <row r="307" spans="2:22" x14ac:dyDescent="0.25">
      <c r="B307" s="282">
        <f>'1. Summary for SBA'!$F$8</f>
        <v>0</v>
      </c>
      <c r="C307" s="282">
        <f>'1. Summary for SBA'!$F$7</f>
        <v>0</v>
      </c>
      <c r="D307" s="114"/>
      <c r="E307" s="350"/>
      <c r="F307" s="350"/>
      <c r="G307" s="111"/>
      <c r="H307" s="111"/>
      <c r="I307" s="525"/>
      <c r="J307" s="114"/>
      <c r="K307" s="115"/>
      <c r="L307" s="102" t="str">
        <f t="shared" si="12"/>
        <v/>
      </c>
      <c r="M307" s="110"/>
      <c r="N307" s="115"/>
      <c r="O307" s="102" t="str">
        <f t="shared" si="13"/>
        <v/>
      </c>
      <c r="P307" s="116"/>
      <c r="Q307" s="116"/>
      <c r="R307" s="102" t="str">
        <f t="shared" si="14"/>
        <v/>
      </c>
      <c r="S307" s="117"/>
      <c r="T307" s="114"/>
      <c r="U307" s="385"/>
      <c r="V307" s="385"/>
    </row>
    <row r="308" spans="2:22" x14ac:dyDescent="0.25">
      <c r="B308" s="282">
        <f>'1. Summary for SBA'!$F$8</f>
        <v>0</v>
      </c>
      <c r="C308" s="282">
        <f>'1. Summary for SBA'!$F$7</f>
        <v>0</v>
      </c>
      <c r="D308" s="114"/>
      <c r="E308" s="350"/>
      <c r="F308" s="350"/>
      <c r="G308" s="111"/>
      <c r="H308" s="111"/>
      <c r="I308" s="525"/>
      <c r="J308" s="114"/>
      <c r="K308" s="115"/>
      <c r="L308" s="102" t="str">
        <f t="shared" si="12"/>
        <v/>
      </c>
      <c r="M308" s="110"/>
      <c r="N308" s="115"/>
      <c r="O308" s="102" t="str">
        <f t="shared" si="13"/>
        <v/>
      </c>
      <c r="P308" s="116"/>
      <c r="Q308" s="116"/>
      <c r="R308" s="102" t="str">
        <f t="shared" si="14"/>
        <v/>
      </c>
      <c r="S308" s="117"/>
      <c r="T308" s="114"/>
      <c r="U308" s="385"/>
      <c r="V308" s="385"/>
    </row>
    <row r="309" spans="2:22" x14ac:dyDescent="0.25">
      <c r="B309" s="282">
        <f>'1. Summary for SBA'!$F$8</f>
        <v>0</v>
      </c>
      <c r="C309" s="282">
        <f>'1. Summary for SBA'!$F$7</f>
        <v>0</v>
      </c>
      <c r="D309" s="114"/>
      <c r="E309" s="350"/>
      <c r="F309" s="350"/>
      <c r="G309" s="111"/>
      <c r="H309" s="111"/>
      <c r="I309" s="525"/>
      <c r="J309" s="114"/>
      <c r="K309" s="115"/>
      <c r="L309" s="102" t="str">
        <f t="shared" si="12"/>
        <v/>
      </c>
      <c r="M309" s="110"/>
      <c r="N309" s="115"/>
      <c r="O309" s="102" t="str">
        <f t="shared" si="13"/>
        <v/>
      </c>
      <c r="P309" s="116"/>
      <c r="Q309" s="116"/>
      <c r="R309" s="102" t="str">
        <f t="shared" si="14"/>
        <v/>
      </c>
      <c r="S309" s="117"/>
      <c r="T309" s="114"/>
      <c r="U309" s="385"/>
      <c r="V309" s="385"/>
    </row>
    <row r="310" spans="2:22" x14ac:dyDescent="0.25">
      <c r="B310" s="282">
        <f>'1. Summary for SBA'!$F$8</f>
        <v>0</v>
      </c>
      <c r="C310" s="282">
        <f>'1. Summary for SBA'!$F$7</f>
        <v>0</v>
      </c>
      <c r="D310" s="114"/>
      <c r="E310" s="350"/>
      <c r="F310" s="350"/>
      <c r="G310" s="111"/>
      <c r="H310" s="111"/>
      <c r="I310" s="525"/>
      <c r="J310" s="114"/>
      <c r="K310" s="115"/>
      <c r="L310" s="102" t="str">
        <f t="shared" si="12"/>
        <v/>
      </c>
      <c r="M310" s="110"/>
      <c r="N310" s="115"/>
      <c r="O310" s="102" t="str">
        <f t="shared" si="13"/>
        <v/>
      </c>
      <c r="P310" s="116"/>
      <c r="Q310" s="116"/>
      <c r="R310" s="102" t="str">
        <f t="shared" si="14"/>
        <v/>
      </c>
      <c r="S310" s="117"/>
      <c r="T310" s="114"/>
      <c r="U310" s="385"/>
      <c r="V310" s="385"/>
    </row>
    <row r="311" spans="2:22" x14ac:dyDescent="0.25">
      <c r="B311" s="282">
        <f>'1. Summary for SBA'!$F$8</f>
        <v>0</v>
      </c>
      <c r="C311" s="282">
        <f>'1. Summary for SBA'!$F$7</f>
        <v>0</v>
      </c>
      <c r="D311" s="114"/>
      <c r="E311" s="350"/>
      <c r="F311" s="350"/>
      <c r="G311" s="111"/>
      <c r="H311" s="111"/>
      <c r="I311" s="525"/>
      <c r="J311" s="114"/>
      <c r="K311" s="115"/>
      <c r="L311" s="102" t="str">
        <f t="shared" si="12"/>
        <v/>
      </c>
      <c r="M311" s="110"/>
      <c r="N311" s="115"/>
      <c r="O311" s="102" t="str">
        <f t="shared" si="13"/>
        <v/>
      </c>
      <c r="P311" s="116"/>
      <c r="Q311" s="116"/>
      <c r="R311" s="102" t="str">
        <f t="shared" si="14"/>
        <v/>
      </c>
      <c r="S311" s="117"/>
      <c r="T311" s="114"/>
      <c r="U311" s="385"/>
      <c r="V311" s="385"/>
    </row>
    <row r="312" spans="2:22" x14ac:dyDescent="0.25">
      <c r="B312" s="282">
        <f>'1. Summary for SBA'!$F$8</f>
        <v>0</v>
      </c>
      <c r="C312" s="282">
        <f>'1. Summary for SBA'!$F$7</f>
        <v>0</v>
      </c>
      <c r="D312" s="114"/>
      <c r="E312" s="350"/>
      <c r="F312" s="350"/>
      <c r="G312" s="111"/>
      <c r="H312" s="111"/>
      <c r="I312" s="525"/>
      <c r="J312" s="114"/>
      <c r="K312" s="115"/>
      <c r="L312" s="102" t="str">
        <f t="shared" si="12"/>
        <v/>
      </c>
      <c r="M312" s="110"/>
      <c r="N312" s="115"/>
      <c r="O312" s="102" t="str">
        <f t="shared" si="13"/>
        <v/>
      </c>
      <c r="P312" s="116"/>
      <c r="Q312" s="116"/>
      <c r="R312" s="102" t="str">
        <f t="shared" si="14"/>
        <v/>
      </c>
      <c r="S312" s="117"/>
      <c r="T312" s="114"/>
      <c r="U312" s="385"/>
      <c r="V312" s="385"/>
    </row>
    <row r="313" spans="2:22" x14ac:dyDescent="0.25">
      <c r="B313" s="282">
        <f>'1. Summary for SBA'!$F$8</f>
        <v>0</v>
      </c>
      <c r="C313" s="282">
        <f>'1. Summary for SBA'!$F$7</f>
        <v>0</v>
      </c>
      <c r="D313" s="114"/>
      <c r="E313" s="350"/>
      <c r="F313" s="350"/>
      <c r="G313" s="111"/>
      <c r="H313" s="111"/>
      <c r="I313" s="525"/>
      <c r="J313" s="114"/>
      <c r="K313" s="115"/>
      <c r="L313" s="102" t="str">
        <f t="shared" si="12"/>
        <v/>
      </c>
      <c r="M313" s="110"/>
      <c r="N313" s="115"/>
      <c r="O313" s="102" t="str">
        <f t="shared" si="13"/>
        <v/>
      </c>
      <c r="P313" s="116"/>
      <c r="Q313" s="116"/>
      <c r="R313" s="102" t="str">
        <f t="shared" si="14"/>
        <v/>
      </c>
      <c r="S313" s="117"/>
      <c r="T313" s="114"/>
      <c r="U313" s="385"/>
      <c r="V313" s="385"/>
    </row>
    <row r="314" spans="2:22" x14ac:dyDescent="0.25">
      <c r="B314" s="282">
        <f>'1. Summary for SBA'!$F$8</f>
        <v>0</v>
      </c>
      <c r="C314" s="282">
        <f>'1. Summary for SBA'!$F$7</f>
        <v>0</v>
      </c>
      <c r="D314" s="114"/>
      <c r="E314" s="350"/>
      <c r="F314" s="350"/>
      <c r="G314" s="111"/>
      <c r="H314" s="111"/>
      <c r="I314" s="525"/>
      <c r="J314" s="114"/>
      <c r="K314" s="115"/>
      <c r="L314" s="102" t="str">
        <f t="shared" si="12"/>
        <v/>
      </c>
      <c r="M314" s="110"/>
      <c r="N314" s="115"/>
      <c r="O314" s="102" t="str">
        <f t="shared" si="13"/>
        <v/>
      </c>
      <c r="P314" s="116"/>
      <c r="Q314" s="116"/>
      <c r="R314" s="102" t="str">
        <f t="shared" si="14"/>
        <v/>
      </c>
      <c r="S314" s="117"/>
      <c r="T314" s="114"/>
      <c r="U314" s="385"/>
      <c r="V314" s="385"/>
    </row>
    <row r="315" spans="2:22" x14ac:dyDescent="0.25">
      <c r="B315" s="282">
        <f>'1. Summary for SBA'!$F$8</f>
        <v>0</v>
      </c>
      <c r="C315" s="282">
        <f>'1. Summary for SBA'!$F$7</f>
        <v>0</v>
      </c>
      <c r="D315" s="114"/>
      <c r="E315" s="350"/>
      <c r="F315" s="350"/>
      <c r="G315" s="111"/>
      <c r="H315" s="111"/>
      <c r="I315" s="525"/>
      <c r="J315" s="114"/>
      <c r="K315" s="115"/>
      <c r="L315" s="102" t="str">
        <f t="shared" si="12"/>
        <v/>
      </c>
      <c r="M315" s="110"/>
      <c r="N315" s="115"/>
      <c r="O315" s="102" t="str">
        <f t="shared" si="13"/>
        <v/>
      </c>
      <c r="P315" s="116"/>
      <c r="Q315" s="116"/>
      <c r="R315" s="102" t="str">
        <f t="shared" si="14"/>
        <v/>
      </c>
      <c r="S315" s="117"/>
      <c r="T315" s="114"/>
      <c r="U315" s="385"/>
      <c r="V315" s="385"/>
    </row>
    <row r="316" spans="2:22" x14ac:dyDescent="0.25">
      <c r="B316" s="282">
        <f>'1. Summary for SBA'!$F$8</f>
        <v>0</v>
      </c>
      <c r="C316" s="282">
        <f>'1. Summary for SBA'!$F$7</f>
        <v>0</v>
      </c>
      <c r="D316" s="114"/>
      <c r="E316" s="350"/>
      <c r="F316" s="350"/>
      <c r="G316" s="111"/>
      <c r="H316" s="111"/>
      <c r="I316" s="525"/>
      <c r="J316" s="114"/>
      <c r="K316" s="115"/>
      <c r="L316" s="102" t="str">
        <f t="shared" si="12"/>
        <v/>
      </c>
      <c r="M316" s="110"/>
      <c r="N316" s="115"/>
      <c r="O316" s="102" t="str">
        <f t="shared" si="13"/>
        <v/>
      </c>
      <c r="P316" s="116"/>
      <c r="Q316" s="116"/>
      <c r="R316" s="102" t="str">
        <f t="shared" si="14"/>
        <v/>
      </c>
      <c r="S316" s="117"/>
      <c r="T316" s="114"/>
      <c r="U316" s="385"/>
      <c r="V316" s="385"/>
    </row>
    <row r="317" spans="2:22" x14ac:dyDescent="0.25">
      <c r="B317" s="282">
        <f>'1. Summary for SBA'!$F$8</f>
        <v>0</v>
      </c>
      <c r="C317" s="282">
        <f>'1. Summary for SBA'!$F$7</f>
        <v>0</v>
      </c>
      <c r="D317" s="114"/>
      <c r="E317" s="350"/>
      <c r="F317" s="350"/>
      <c r="G317" s="111"/>
      <c r="H317" s="111"/>
      <c r="I317" s="525"/>
      <c r="J317" s="114"/>
      <c r="K317" s="115"/>
      <c r="L317" s="102" t="str">
        <f t="shared" si="12"/>
        <v/>
      </c>
      <c r="M317" s="110"/>
      <c r="N317" s="115"/>
      <c r="O317" s="102" t="str">
        <f t="shared" si="13"/>
        <v/>
      </c>
      <c r="P317" s="116"/>
      <c r="Q317" s="116"/>
      <c r="R317" s="102" t="str">
        <f t="shared" si="14"/>
        <v/>
      </c>
      <c r="S317" s="117"/>
      <c r="T317" s="114"/>
      <c r="U317" s="385"/>
      <c r="V317" s="385"/>
    </row>
    <row r="318" spans="2:22" x14ac:dyDescent="0.25">
      <c r="B318" s="282">
        <f>'1. Summary for SBA'!$F$8</f>
        <v>0</v>
      </c>
      <c r="C318" s="282">
        <f>'1. Summary for SBA'!$F$7</f>
        <v>0</v>
      </c>
      <c r="D318" s="114"/>
      <c r="E318" s="350"/>
      <c r="F318" s="350"/>
      <c r="G318" s="111"/>
      <c r="H318" s="111"/>
      <c r="I318" s="525"/>
      <c r="J318" s="114"/>
      <c r="K318" s="115"/>
      <c r="L318" s="102" t="str">
        <f t="shared" si="12"/>
        <v/>
      </c>
      <c r="M318" s="110"/>
      <c r="N318" s="115"/>
      <c r="O318" s="102" t="str">
        <f t="shared" si="13"/>
        <v/>
      </c>
      <c r="P318" s="116"/>
      <c r="Q318" s="116"/>
      <c r="R318" s="102" t="str">
        <f t="shared" si="14"/>
        <v/>
      </c>
      <c r="S318" s="117"/>
      <c r="T318" s="114"/>
      <c r="U318" s="385"/>
      <c r="V318" s="385"/>
    </row>
    <row r="319" spans="2:22" x14ac:dyDescent="0.25">
      <c r="B319" s="282">
        <f>'1. Summary for SBA'!$F$8</f>
        <v>0</v>
      </c>
      <c r="C319" s="282">
        <f>'1. Summary for SBA'!$F$7</f>
        <v>0</v>
      </c>
      <c r="D319" s="114"/>
      <c r="E319" s="350"/>
      <c r="F319" s="350"/>
      <c r="G319" s="111"/>
      <c r="H319" s="111"/>
      <c r="I319" s="525"/>
      <c r="J319" s="114"/>
      <c r="K319" s="115"/>
      <c r="L319" s="102" t="str">
        <f t="shared" si="12"/>
        <v/>
      </c>
      <c r="M319" s="110"/>
      <c r="N319" s="115"/>
      <c r="O319" s="102" t="str">
        <f t="shared" si="13"/>
        <v/>
      </c>
      <c r="P319" s="116"/>
      <c r="Q319" s="116"/>
      <c r="R319" s="102" t="str">
        <f t="shared" si="14"/>
        <v/>
      </c>
      <c r="S319" s="117"/>
      <c r="T319" s="114"/>
      <c r="U319" s="385"/>
      <c r="V319" s="385"/>
    </row>
    <row r="320" spans="2:22" x14ac:dyDescent="0.25">
      <c r="B320" s="282">
        <f>'1. Summary for SBA'!$F$8</f>
        <v>0</v>
      </c>
      <c r="C320" s="282">
        <f>'1. Summary for SBA'!$F$7</f>
        <v>0</v>
      </c>
      <c r="D320" s="114"/>
      <c r="E320" s="350"/>
      <c r="F320" s="350"/>
      <c r="G320" s="111"/>
      <c r="H320" s="111"/>
      <c r="I320" s="525"/>
      <c r="J320" s="114"/>
      <c r="K320" s="115"/>
      <c r="L320" s="102" t="str">
        <f t="shared" si="12"/>
        <v/>
      </c>
      <c r="M320" s="110"/>
      <c r="N320" s="115"/>
      <c r="O320" s="102" t="str">
        <f t="shared" si="13"/>
        <v/>
      </c>
      <c r="P320" s="116"/>
      <c r="Q320" s="116"/>
      <c r="R320" s="102" t="str">
        <f t="shared" si="14"/>
        <v/>
      </c>
      <c r="S320" s="117"/>
      <c r="T320" s="114"/>
      <c r="U320" s="385"/>
      <c r="V320" s="385"/>
    </row>
    <row r="321" spans="2:22" x14ac:dyDescent="0.25">
      <c r="B321" s="282">
        <f>'1. Summary for SBA'!$F$8</f>
        <v>0</v>
      </c>
      <c r="C321" s="282">
        <f>'1. Summary for SBA'!$F$7</f>
        <v>0</v>
      </c>
      <c r="D321" s="114"/>
      <c r="E321" s="350"/>
      <c r="F321" s="350"/>
      <c r="G321" s="111"/>
      <c r="H321" s="111"/>
      <c r="I321" s="525"/>
      <c r="J321" s="114"/>
      <c r="K321" s="115"/>
      <c r="L321" s="102" t="str">
        <f t="shared" si="12"/>
        <v/>
      </c>
      <c r="M321" s="110"/>
      <c r="N321" s="115"/>
      <c r="O321" s="102" t="str">
        <f t="shared" si="13"/>
        <v/>
      </c>
      <c r="P321" s="116"/>
      <c r="Q321" s="116"/>
      <c r="R321" s="102" t="str">
        <f t="shared" si="14"/>
        <v/>
      </c>
      <c r="S321" s="117"/>
      <c r="T321" s="114"/>
      <c r="U321" s="385"/>
      <c r="V321" s="385"/>
    </row>
    <row r="322" spans="2:22" x14ac:dyDescent="0.25">
      <c r="B322" s="282">
        <f>'1. Summary for SBA'!$F$8</f>
        <v>0</v>
      </c>
      <c r="C322" s="282">
        <f>'1. Summary for SBA'!$F$7</f>
        <v>0</v>
      </c>
      <c r="D322" s="114"/>
      <c r="E322" s="350"/>
      <c r="F322" s="350"/>
      <c r="G322" s="111"/>
      <c r="H322" s="111"/>
      <c r="I322" s="525"/>
      <c r="J322" s="114"/>
      <c r="K322" s="115"/>
      <c r="L322" s="102" t="str">
        <f t="shared" si="12"/>
        <v/>
      </c>
      <c r="M322" s="110"/>
      <c r="N322" s="115"/>
      <c r="O322" s="102" t="str">
        <f t="shared" si="13"/>
        <v/>
      </c>
      <c r="P322" s="116"/>
      <c r="Q322" s="116"/>
      <c r="R322" s="102" t="str">
        <f t="shared" si="14"/>
        <v/>
      </c>
      <c r="S322" s="117"/>
      <c r="T322" s="114"/>
      <c r="U322" s="385"/>
      <c r="V322" s="385"/>
    </row>
    <row r="323" spans="2:22" x14ac:dyDescent="0.25">
      <c r="B323" s="282">
        <f>'1. Summary for SBA'!$F$8</f>
        <v>0</v>
      </c>
      <c r="C323" s="282">
        <f>'1. Summary for SBA'!$F$7</f>
        <v>0</v>
      </c>
      <c r="D323" s="114"/>
      <c r="E323" s="350"/>
      <c r="F323" s="350"/>
      <c r="G323" s="111"/>
      <c r="H323" s="111"/>
      <c r="I323" s="525"/>
      <c r="J323" s="114"/>
      <c r="K323" s="115"/>
      <c r="L323" s="102" t="str">
        <f t="shared" si="12"/>
        <v/>
      </c>
      <c r="M323" s="110"/>
      <c r="N323" s="115"/>
      <c r="O323" s="102" t="str">
        <f t="shared" si="13"/>
        <v/>
      </c>
      <c r="P323" s="116"/>
      <c r="Q323" s="116"/>
      <c r="R323" s="102" t="str">
        <f t="shared" si="14"/>
        <v/>
      </c>
      <c r="S323" s="117"/>
      <c r="T323" s="114"/>
      <c r="U323" s="385"/>
      <c r="V323" s="385"/>
    </row>
    <row r="324" spans="2:22" x14ac:dyDescent="0.25">
      <c r="B324" s="282">
        <f>'1. Summary for SBA'!$F$8</f>
        <v>0</v>
      </c>
      <c r="C324" s="282">
        <f>'1. Summary for SBA'!$F$7</f>
        <v>0</v>
      </c>
      <c r="D324" s="114"/>
      <c r="E324" s="350"/>
      <c r="F324" s="350"/>
      <c r="G324" s="111"/>
      <c r="H324" s="111"/>
      <c r="I324" s="525"/>
      <c r="J324" s="114"/>
      <c r="K324" s="115"/>
      <c r="L324" s="102" t="str">
        <f t="shared" si="12"/>
        <v/>
      </c>
      <c r="M324" s="110"/>
      <c r="N324" s="115"/>
      <c r="O324" s="102" t="str">
        <f t="shared" si="13"/>
        <v/>
      </c>
      <c r="P324" s="116"/>
      <c r="Q324" s="116"/>
      <c r="R324" s="102" t="str">
        <f t="shared" si="14"/>
        <v/>
      </c>
      <c r="S324" s="117"/>
      <c r="T324" s="114"/>
      <c r="U324" s="385"/>
      <c r="V324" s="385"/>
    </row>
    <row r="325" spans="2:22" x14ac:dyDescent="0.25">
      <c r="B325" s="282">
        <f>'1. Summary for SBA'!$F$8</f>
        <v>0</v>
      </c>
      <c r="C325" s="282">
        <f>'1. Summary for SBA'!$F$7</f>
        <v>0</v>
      </c>
      <c r="D325" s="114"/>
      <c r="E325" s="350"/>
      <c r="F325" s="350"/>
      <c r="G325" s="111"/>
      <c r="H325" s="111"/>
      <c r="I325" s="525"/>
      <c r="J325" s="114"/>
      <c r="K325" s="115"/>
      <c r="L325" s="102" t="str">
        <f t="shared" si="12"/>
        <v/>
      </c>
      <c r="M325" s="110"/>
      <c r="N325" s="115"/>
      <c r="O325" s="102" t="str">
        <f t="shared" si="13"/>
        <v/>
      </c>
      <c r="P325" s="116"/>
      <c r="Q325" s="116"/>
      <c r="R325" s="102" t="str">
        <f t="shared" si="14"/>
        <v/>
      </c>
      <c r="S325" s="117"/>
      <c r="T325" s="114"/>
      <c r="U325" s="385"/>
      <c r="V325" s="385"/>
    </row>
    <row r="326" spans="2:22" x14ac:dyDescent="0.25">
      <c r="B326" s="282">
        <f>'1. Summary for SBA'!$F$8</f>
        <v>0</v>
      </c>
      <c r="C326" s="282">
        <f>'1. Summary for SBA'!$F$7</f>
        <v>0</v>
      </c>
      <c r="D326" s="114"/>
      <c r="E326" s="350"/>
      <c r="F326" s="350"/>
      <c r="G326" s="111"/>
      <c r="H326" s="111"/>
      <c r="I326" s="525"/>
      <c r="J326" s="114"/>
      <c r="K326" s="115"/>
      <c r="L326" s="102" t="str">
        <f t="shared" ref="L326:L389" si="15">IF(K326 = "FT", "N/A","")</f>
        <v/>
      </c>
      <c r="M326" s="110"/>
      <c r="N326" s="115"/>
      <c r="O326" s="102" t="str">
        <f t="shared" ref="O326:O389" si="16">IF(N326 = "FT", "N/A","")</f>
        <v/>
      </c>
      <c r="P326" s="116"/>
      <c r="Q326" s="116"/>
      <c r="R326" s="102" t="str">
        <f t="shared" ref="R326:R389" si="17">IF(Q326 = "FT", "N/A","")</f>
        <v/>
      </c>
      <c r="S326" s="117"/>
      <c r="T326" s="114"/>
      <c r="U326" s="385"/>
      <c r="V326" s="385"/>
    </row>
    <row r="327" spans="2:22" x14ac:dyDescent="0.25">
      <c r="B327" s="282">
        <f>'1. Summary for SBA'!$F$8</f>
        <v>0</v>
      </c>
      <c r="C327" s="282">
        <f>'1. Summary for SBA'!$F$7</f>
        <v>0</v>
      </c>
      <c r="D327" s="114"/>
      <c r="E327" s="350"/>
      <c r="F327" s="350"/>
      <c r="G327" s="111"/>
      <c r="H327" s="111"/>
      <c r="I327" s="525"/>
      <c r="J327" s="114"/>
      <c r="K327" s="115"/>
      <c r="L327" s="102" t="str">
        <f t="shared" si="15"/>
        <v/>
      </c>
      <c r="M327" s="110"/>
      <c r="N327" s="115"/>
      <c r="O327" s="102" t="str">
        <f t="shared" si="16"/>
        <v/>
      </c>
      <c r="P327" s="116"/>
      <c r="Q327" s="116"/>
      <c r="R327" s="102" t="str">
        <f t="shared" si="17"/>
        <v/>
      </c>
      <c r="S327" s="117"/>
      <c r="T327" s="114"/>
      <c r="U327" s="385"/>
      <c r="V327" s="385"/>
    </row>
    <row r="328" spans="2:22" x14ac:dyDescent="0.25">
      <c r="B328" s="282">
        <f>'1. Summary for SBA'!$F$8</f>
        <v>0</v>
      </c>
      <c r="C328" s="282">
        <f>'1. Summary for SBA'!$F$7</f>
        <v>0</v>
      </c>
      <c r="D328" s="114"/>
      <c r="E328" s="350"/>
      <c r="F328" s="350"/>
      <c r="G328" s="111"/>
      <c r="H328" s="111"/>
      <c r="I328" s="525"/>
      <c r="J328" s="114"/>
      <c r="K328" s="115"/>
      <c r="L328" s="102" t="str">
        <f t="shared" si="15"/>
        <v/>
      </c>
      <c r="M328" s="110"/>
      <c r="N328" s="115"/>
      <c r="O328" s="102" t="str">
        <f t="shared" si="16"/>
        <v/>
      </c>
      <c r="P328" s="116"/>
      <c r="Q328" s="116"/>
      <c r="R328" s="102" t="str">
        <f t="shared" si="17"/>
        <v/>
      </c>
      <c r="S328" s="117"/>
      <c r="T328" s="114"/>
      <c r="U328" s="385"/>
      <c r="V328" s="385"/>
    </row>
    <row r="329" spans="2:22" x14ac:dyDescent="0.25">
      <c r="B329" s="282">
        <f>'1. Summary for SBA'!$F$8</f>
        <v>0</v>
      </c>
      <c r="C329" s="282">
        <f>'1. Summary for SBA'!$F$7</f>
        <v>0</v>
      </c>
      <c r="D329" s="114"/>
      <c r="E329" s="350"/>
      <c r="F329" s="350"/>
      <c r="G329" s="111"/>
      <c r="H329" s="111"/>
      <c r="I329" s="525"/>
      <c r="J329" s="114"/>
      <c r="K329" s="115"/>
      <c r="L329" s="102" t="str">
        <f t="shared" si="15"/>
        <v/>
      </c>
      <c r="M329" s="110"/>
      <c r="N329" s="115"/>
      <c r="O329" s="102" t="str">
        <f t="shared" si="16"/>
        <v/>
      </c>
      <c r="P329" s="116"/>
      <c r="Q329" s="116"/>
      <c r="R329" s="102" t="str">
        <f t="shared" si="17"/>
        <v/>
      </c>
      <c r="S329" s="117"/>
      <c r="T329" s="114"/>
      <c r="U329" s="385"/>
      <c r="V329" s="385"/>
    </row>
    <row r="330" spans="2:22" x14ac:dyDescent="0.25">
      <c r="B330" s="282">
        <f>'1. Summary for SBA'!$F$8</f>
        <v>0</v>
      </c>
      <c r="C330" s="282">
        <f>'1. Summary for SBA'!$F$7</f>
        <v>0</v>
      </c>
      <c r="D330" s="114"/>
      <c r="E330" s="350"/>
      <c r="F330" s="350"/>
      <c r="G330" s="111"/>
      <c r="H330" s="111"/>
      <c r="I330" s="525"/>
      <c r="J330" s="114"/>
      <c r="K330" s="115"/>
      <c r="L330" s="102" t="str">
        <f t="shared" si="15"/>
        <v/>
      </c>
      <c r="M330" s="110"/>
      <c r="N330" s="115"/>
      <c r="O330" s="102" t="str">
        <f t="shared" si="16"/>
        <v/>
      </c>
      <c r="P330" s="116"/>
      <c r="Q330" s="116"/>
      <c r="R330" s="102" t="str">
        <f t="shared" si="17"/>
        <v/>
      </c>
      <c r="S330" s="117"/>
      <c r="T330" s="114"/>
      <c r="U330" s="385"/>
      <c r="V330" s="385"/>
    </row>
    <row r="331" spans="2:22" x14ac:dyDescent="0.25">
      <c r="B331" s="282">
        <f>'1. Summary for SBA'!$F$8</f>
        <v>0</v>
      </c>
      <c r="C331" s="282">
        <f>'1. Summary for SBA'!$F$7</f>
        <v>0</v>
      </c>
      <c r="D331" s="114"/>
      <c r="E331" s="350"/>
      <c r="F331" s="350"/>
      <c r="G331" s="111"/>
      <c r="H331" s="111"/>
      <c r="I331" s="525"/>
      <c r="J331" s="114"/>
      <c r="K331" s="115"/>
      <c r="L331" s="102" t="str">
        <f t="shared" si="15"/>
        <v/>
      </c>
      <c r="M331" s="110"/>
      <c r="N331" s="115"/>
      <c r="O331" s="102" t="str">
        <f t="shared" si="16"/>
        <v/>
      </c>
      <c r="P331" s="116"/>
      <c r="Q331" s="116"/>
      <c r="R331" s="102" t="str">
        <f t="shared" si="17"/>
        <v/>
      </c>
      <c r="S331" s="117"/>
      <c r="T331" s="114"/>
      <c r="U331" s="385"/>
      <c r="V331" s="385"/>
    </row>
    <row r="332" spans="2:22" x14ac:dyDescent="0.25">
      <c r="B332" s="282">
        <f>'1. Summary for SBA'!$F$8</f>
        <v>0</v>
      </c>
      <c r="C332" s="282">
        <f>'1. Summary for SBA'!$F$7</f>
        <v>0</v>
      </c>
      <c r="D332" s="114"/>
      <c r="E332" s="350"/>
      <c r="F332" s="350"/>
      <c r="G332" s="111"/>
      <c r="H332" s="111"/>
      <c r="I332" s="525"/>
      <c r="J332" s="114"/>
      <c r="K332" s="115"/>
      <c r="L332" s="102" t="str">
        <f t="shared" si="15"/>
        <v/>
      </c>
      <c r="M332" s="110"/>
      <c r="N332" s="115"/>
      <c r="O332" s="102" t="str">
        <f t="shared" si="16"/>
        <v/>
      </c>
      <c r="P332" s="116"/>
      <c r="Q332" s="116"/>
      <c r="R332" s="102" t="str">
        <f t="shared" si="17"/>
        <v/>
      </c>
      <c r="S332" s="117"/>
      <c r="T332" s="114"/>
      <c r="U332" s="385"/>
      <c r="V332" s="385"/>
    </row>
    <row r="333" spans="2:22" x14ac:dyDescent="0.25">
      <c r="B333" s="282">
        <f>'1. Summary for SBA'!$F$8</f>
        <v>0</v>
      </c>
      <c r="C333" s="282">
        <f>'1. Summary for SBA'!$F$7</f>
        <v>0</v>
      </c>
      <c r="D333" s="114"/>
      <c r="E333" s="350"/>
      <c r="F333" s="350"/>
      <c r="G333" s="111"/>
      <c r="H333" s="111"/>
      <c r="I333" s="525"/>
      <c r="J333" s="114"/>
      <c r="K333" s="115"/>
      <c r="L333" s="102" t="str">
        <f t="shared" si="15"/>
        <v/>
      </c>
      <c r="M333" s="110"/>
      <c r="N333" s="115"/>
      <c r="O333" s="102" t="str">
        <f t="shared" si="16"/>
        <v/>
      </c>
      <c r="P333" s="116"/>
      <c r="Q333" s="116"/>
      <c r="R333" s="102" t="str">
        <f t="shared" si="17"/>
        <v/>
      </c>
      <c r="S333" s="117"/>
      <c r="T333" s="114"/>
      <c r="U333" s="385"/>
      <c r="V333" s="385"/>
    </row>
    <row r="334" spans="2:22" x14ac:dyDescent="0.25">
      <c r="B334" s="282">
        <f>'1. Summary for SBA'!$F$8</f>
        <v>0</v>
      </c>
      <c r="C334" s="282">
        <f>'1. Summary for SBA'!$F$7</f>
        <v>0</v>
      </c>
      <c r="D334" s="114"/>
      <c r="E334" s="350"/>
      <c r="F334" s="350"/>
      <c r="G334" s="111"/>
      <c r="H334" s="111"/>
      <c r="I334" s="525"/>
      <c r="J334" s="114"/>
      <c r="K334" s="115"/>
      <c r="L334" s="102" t="str">
        <f t="shared" si="15"/>
        <v/>
      </c>
      <c r="M334" s="110"/>
      <c r="N334" s="115"/>
      <c r="O334" s="102" t="str">
        <f t="shared" si="16"/>
        <v/>
      </c>
      <c r="P334" s="116"/>
      <c r="Q334" s="116"/>
      <c r="R334" s="102" t="str">
        <f t="shared" si="17"/>
        <v/>
      </c>
      <c r="S334" s="117"/>
      <c r="T334" s="114"/>
      <c r="U334" s="385"/>
      <c r="V334" s="385"/>
    </row>
    <row r="335" spans="2:22" x14ac:dyDescent="0.25">
      <c r="B335" s="282">
        <f>'1. Summary for SBA'!$F$8</f>
        <v>0</v>
      </c>
      <c r="C335" s="282">
        <f>'1. Summary for SBA'!$F$7</f>
        <v>0</v>
      </c>
      <c r="D335" s="114"/>
      <c r="E335" s="350"/>
      <c r="F335" s="350"/>
      <c r="G335" s="111"/>
      <c r="H335" s="111"/>
      <c r="I335" s="525"/>
      <c r="J335" s="114"/>
      <c r="K335" s="115"/>
      <c r="L335" s="102" t="str">
        <f t="shared" si="15"/>
        <v/>
      </c>
      <c r="M335" s="110"/>
      <c r="N335" s="115"/>
      <c r="O335" s="102" t="str">
        <f t="shared" si="16"/>
        <v/>
      </c>
      <c r="P335" s="116"/>
      <c r="Q335" s="116"/>
      <c r="R335" s="102" t="str">
        <f t="shared" si="17"/>
        <v/>
      </c>
      <c r="S335" s="117"/>
      <c r="T335" s="114"/>
      <c r="U335" s="385"/>
      <c r="V335" s="385"/>
    </row>
    <row r="336" spans="2:22" x14ac:dyDescent="0.25">
      <c r="B336" s="282">
        <f>'1. Summary for SBA'!$F$8</f>
        <v>0</v>
      </c>
      <c r="C336" s="282">
        <f>'1. Summary for SBA'!$F$7</f>
        <v>0</v>
      </c>
      <c r="D336" s="114"/>
      <c r="E336" s="350"/>
      <c r="F336" s="350"/>
      <c r="G336" s="111"/>
      <c r="H336" s="111"/>
      <c r="I336" s="525"/>
      <c r="J336" s="114"/>
      <c r="K336" s="115"/>
      <c r="L336" s="102" t="str">
        <f t="shared" si="15"/>
        <v/>
      </c>
      <c r="M336" s="110"/>
      <c r="N336" s="115"/>
      <c r="O336" s="102" t="str">
        <f t="shared" si="16"/>
        <v/>
      </c>
      <c r="P336" s="116"/>
      <c r="Q336" s="116"/>
      <c r="R336" s="102" t="str">
        <f t="shared" si="17"/>
        <v/>
      </c>
      <c r="S336" s="117"/>
      <c r="T336" s="114"/>
      <c r="U336" s="385"/>
      <c r="V336" s="385"/>
    </row>
    <row r="337" spans="2:22" x14ac:dyDescent="0.25">
      <c r="B337" s="282">
        <f>'1. Summary for SBA'!$F$8</f>
        <v>0</v>
      </c>
      <c r="C337" s="282">
        <f>'1. Summary for SBA'!$F$7</f>
        <v>0</v>
      </c>
      <c r="D337" s="114"/>
      <c r="E337" s="350"/>
      <c r="F337" s="350"/>
      <c r="G337" s="111"/>
      <c r="H337" s="111"/>
      <c r="I337" s="525"/>
      <c r="J337" s="114"/>
      <c r="K337" s="115"/>
      <c r="L337" s="102" t="str">
        <f t="shared" si="15"/>
        <v/>
      </c>
      <c r="M337" s="110"/>
      <c r="N337" s="115"/>
      <c r="O337" s="102" t="str">
        <f t="shared" si="16"/>
        <v/>
      </c>
      <c r="P337" s="116"/>
      <c r="Q337" s="116"/>
      <c r="R337" s="102" t="str">
        <f t="shared" si="17"/>
        <v/>
      </c>
      <c r="S337" s="117"/>
      <c r="T337" s="114"/>
      <c r="U337" s="385"/>
      <c r="V337" s="385"/>
    </row>
    <row r="338" spans="2:22" x14ac:dyDescent="0.25">
      <c r="B338" s="282">
        <f>'1. Summary for SBA'!$F$8</f>
        <v>0</v>
      </c>
      <c r="C338" s="282">
        <f>'1. Summary for SBA'!$F$7</f>
        <v>0</v>
      </c>
      <c r="D338" s="114"/>
      <c r="E338" s="350"/>
      <c r="F338" s="350"/>
      <c r="G338" s="111"/>
      <c r="H338" s="111"/>
      <c r="I338" s="525"/>
      <c r="J338" s="114"/>
      <c r="K338" s="115"/>
      <c r="L338" s="102" t="str">
        <f t="shared" si="15"/>
        <v/>
      </c>
      <c r="M338" s="110"/>
      <c r="N338" s="115"/>
      <c r="O338" s="102" t="str">
        <f t="shared" si="16"/>
        <v/>
      </c>
      <c r="P338" s="116"/>
      <c r="Q338" s="116"/>
      <c r="R338" s="102" t="str">
        <f t="shared" si="17"/>
        <v/>
      </c>
      <c r="S338" s="117"/>
      <c r="T338" s="114"/>
      <c r="U338" s="385"/>
      <c r="V338" s="385"/>
    </row>
    <row r="339" spans="2:22" x14ac:dyDescent="0.25">
      <c r="B339" s="282">
        <f>'1. Summary for SBA'!$F$8</f>
        <v>0</v>
      </c>
      <c r="C339" s="282">
        <f>'1. Summary for SBA'!$F$7</f>
        <v>0</v>
      </c>
      <c r="D339" s="114"/>
      <c r="E339" s="350"/>
      <c r="F339" s="350"/>
      <c r="G339" s="111"/>
      <c r="H339" s="111"/>
      <c r="I339" s="525"/>
      <c r="J339" s="114"/>
      <c r="K339" s="115"/>
      <c r="L339" s="102" t="str">
        <f t="shared" si="15"/>
        <v/>
      </c>
      <c r="M339" s="110"/>
      <c r="N339" s="115"/>
      <c r="O339" s="102" t="str">
        <f t="shared" si="16"/>
        <v/>
      </c>
      <c r="P339" s="116"/>
      <c r="Q339" s="116"/>
      <c r="R339" s="102" t="str">
        <f t="shared" si="17"/>
        <v/>
      </c>
      <c r="S339" s="117"/>
      <c r="T339" s="114"/>
      <c r="U339" s="385"/>
      <c r="V339" s="385"/>
    </row>
    <row r="340" spans="2:22" x14ac:dyDescent="0.25">
      <c r="B340" s="282">
        <f>'1. Summary for SBA'!$F$8</f>
        <v>0</v>
      </c>
      <c r="C340" s="282">
        <f>'1. Summary for SBA'!$F$7</f>
        <v>0</v>
      </c>
      <c r="D340" s="114"/>
      <c r="E340" s="350"/>
      <c r="F340" s="350"/>
      <c r="G340" s="111"/>
      <c r="H340" s="111"/>
      <c r="I340" s="525"/>
      <c r="J340" s="114"/>
      <c r="K340" s="115"/>
      <c r="L340" s="102" t="str">
        <f t="shared" si="15"/>
        <v/>
      </c>
      <c r="M340" s="110"/>
      <c r="N340" s="115"/>
      <c r="O340" s="102" t="str">
        <f t="shared" si="16"/>
        <v/>
      </c>
      <c r="P340" s="116"/>
      <c r="Q340" s="116"/>
      <c r="R340" s="102" t="str">
        <f t="shared" si="17"/>
        <v/>
      </c>
      <c r="S340" s="117"/>
      <c r="T340" s="114"/>
      <c r="U340" s="385"/>
      <c r="V340" s="385"/>
    </row>
    <row r="341" spans="2:22" x14ac:dyDescent="0.25">
      <c r="B341" s="282">
        <f>'1. Summary for SBA'!$F$8</f>
        <v>0</v>
      </c>
      <c r="C341" s="282">
        <f>'1. Summary for SBA'!$F$7</f>
        <v>0</v>
      </c>
      <c r="D341" s="114"/>
      <c r="E341" s="350"/>
      <c r="F341" s="350"/>
      <c r="G341" s="111"/>
      <c r="H341" s="111"/>
      <c r="I341" s="525"/>
      <c r="J341" s="114"/>
      <c r="K341" s="115"/>
      <c r="L341" s="102" t="str">
        <f t="shared" si="15"/>
        <v/>
      </c>
      <c r="M341" s="110"/>
      <c r="N341" s="115"/>
      <c r="O341" s="102" t="str">
        <f t="shared" si="16"/>
        <v/>
      </c>
      <c r="P341" s="116"/>
      <c r="Q341" s="116"/>
      <c r="R341" s="102" t="str">
        <f t="shared" si="17"/>
        <v/>
      </c>
      <c r="S341" s="117"/>
      <c r="T341" s="114"/>
      <c r="U341" s="385"/>
      <c r="V341" s="385"/>
    </row>
    <row r="342" spans="2:22" x14ac:dyDescent="0.25">
      <c r="B342" s="282">
        <f>'1. Summary for SBA'!$F$8</f>
        <v>0</v>
      </c>
      <c r="C342" s="282">
        <f>'1. Summary for SBA'!$F$7</f>
        <v>0</v>
      </c>
      <c r="D342" s="114"/>
      <c r="E342" s="350"/>
      <c r="F342" s="350"/>
      <c r="G342" s="111"/>
      <c r="H342" s="111"/>
      <c r="I342" s="525"/>
      <c r="J342" s="114"/>
      <c r="K342" s="115"/>
      <c r="L342" s="102" t="str">
        <f t="shared" si="15"/>
        <v/>
      </c>
      <c r="M342" s="110"/>
      <c r="N342" s="115"/>
      <c r="O342" s="102" t="str">
        <f t="shared" si="16"/>
        <v/>
      </c>
      <c r="P342" s="116"/>
      <c r="Q342" s="116"/>
      <c r="R342" s="102" t="str">
        <f t="shared" si="17"/>
        <v/>
      </c>
      <c r="S342" s="117"/>
      <c r="T342" s="114"/>
      <c r="U342" s="385"/>
      <c r="V342" s="385"/>
    </row>
    <row r="343" spans="2:22" x14ac:dyDescent="0.25">
      <c r="B343" s="282">
        <f>'1. Summary for SBA'!$F$8</f>
        <v>0</v>
      </c>
      <c r="C343" s="282">
        <f>'1. Summary for SBA'!$F$7</f>
        <v>0</v>
      </c>
      <c r="D343" s="114"/>
      <c r="E343" s="350"/>
      <c r="F343" s="350"/>
      <c r="G343" s="111"/>
      <c r="H343" s="111"/>
      <c r="I343" s="525"/>
      <c r="J343" s="114"/>
      <c r="K343" s="115"/>
      <c r="L343" s="102" t="str">
        <f t="shared" si="15"/>
        <v/>
      </c>
      <c r="M343" s="110"/>
      <c r="N343" s="115"/>
      <c r="O343" s="102" t="str">
        <f t="shared" si="16"/>
        <v/>
      </c>
      <c r="P343" s="116"/>
      <c r="Q343" s="116"/>
      <c r="R343" s="102" t="str">
        <f t="shared" si="17"/>
        <v/>
      </c>
      <c r="S343" s="117"/>
      <c r="T343" s="114"/>
      <c r="U343" s="385"/>
      <c r="V343" s="385"/>
    </row>
    <row r="344" spans="2:22" x14ac:dyDescent="0.25">
      <c r="B344" s="282">
        <f>'1. Summary for SBA'!$F$8</f>
        <v>0</v>
      </c>
      <c r="C344" s="282">
        <f>'1. Summary for SBA'!$F$7</f>
        <v>0</v>
      </c>
      <c r="D344" s="114"/>
      <c r="E344" s="350"/>
      <c r="F344" s="350"/>
      <c r="G344" s="111"/>
      <c r="H344" s="111"/>
      <c r="I344" s="525"/>
      <c r="J344" s="114"/>
      <c r="K344" s="115"/>
      <c r="L344" s="102" t="str">
        <f t="shared" si="15"/>
        <v/>
      </c>
      <c r="M344" s="110"/>
      <c r="N344" s="115"/>
      <c r="O344" s="102" t="str">
        <f t="shared" si="16"/>
        <v/>
      </c>
      <c r="P344" s="116"/>
      <c r="Q344" s="116"/>
      <c r="R344" s="102" t="str">
        <f t="shared" si="17"/>
        <v/>
      </c>
      <c r="S344" s="117"/>
      <c r="T344" s="114"/>
      <c r="U344" s="385"/>
      <c r="V344" s="385"/>
    </row>
    <row r="345" spans="2:22" x14ac:dyDescent="0.25">
      <c r="B345" s="282">
        <f>'1. Summary for SBA'!$F$8</f>
        <v>0</v>
      </c>
      <c r="C345" s="282">
        <f>'1. Summary for SBA'!$F$7</f>
        <v>0</v>
      </c>
      <c r="D345" s="114"/>
      <c r="E345" s="350"/>
      <c r="F345" s="350"/>
      <c r="G345" s="111"/>
      <c r="H345" s="111"/>
      <c r="I345" s="525"/>
      <c r="J345" s="114"/>
      <c r="K345" s="115"/>
      <c r="L345" s="102" t="str">
        <f t="shared" si="15"/>
        <v/>
      </c>
      <c r="M345" s="110"/>
      <c r="N345" s="115"/>
      <c r="O345" s="102" t="str">
        <f t="shared" si="16"/>
        <v/>
      </c>
      <c r="P345" s="116"/>
      <c r="Q345" s="116"/>
      <c r="R345" s="102" t="str">
        <f t="shared" si="17"/>
        <v/>
      </c>
      <c r="S345" s="117"/>
      <c r="T345" s="114"/>
      <c r="U345" s="385"/>
      <c r="V345" s="385"/>
    </row>
    <row r="346" spans="2:22" x14ac:dyDescent="0.25">
      <c r="B346" s="282">
        <f>'1. Summary for SBA'!$F$8</f>
        <v>0</v>
      </c>
      <c r="C346" s="282">
        <f>'1. Summary for SBA'!$F$7</f>
        <v>0</v>
      </c>
      <c r="D346" s="114"/>
      <c r="E346" s="350"/>
      <c r="F346" s="350"/>
      <c r="G346" s="111"/>
      <c r="H346" s="111"/>
      <c r="I346" s="525"/>
      <c r="J346" s="114"/>
      <c r="K346" s="115"/>
      <c r="L346" s="102" t="str">
        <f t="shared" si="15"/>
        <v/>
      </c>
      <c r="M346" s="110"/>
      <c r="N346" s="115"/>
      <c r="O346" s="102" t="str">
        <f t="shared" si="16"/>
        <v/>
      </c>
      <c r="P346" s="116"/>
      <c r="Q346" s="116"/>
      <c r="R346" s="102" t="str">
        <f t="shared" si="17"/>
        <v/>
      </c>
      <c r="S346" s="117"/>
      <c r="T346" s="114"/>
      <c r="U346" s="385"/>
      <c r="V346" s="385"/>
    </row>
    <row r="347" spans="2:22" x14ac:dyDescent="0.25">
      <c r="B347" s="282">
        <f>'1. Summary for SBA'!$F$8</f>
        <v>0</v>
      </c>
      <c r="C347" s="282">
        <f>'1. Summary for SBA'!$F$7</f>
        <v>0</v>
      </c>
      <c r="D347" s="114"/>
      <c r="E347" s="350"/>
      <c r="F347" s="350"/>
      <c r="G347" s="111"/>
      <c r="H347" s="111"/>
      <c r="I347" s="525"/>
      <c r="J347" s="114"/>
      <c r="K347" s="115"/>
      <c r="L347" s="102" t="str">
        <f t="shared" si="15"/>
        <v/>
      </c>
      <c r="M347" s="110"/>
      <c r="N347" s="115"/>
      <c r="O347" s="102" t="str">
        <f t="shared" si="16"/>
        <v/>
      </c>
      <c r="P347" s="116"/>
      <c r="Q347" s="116"/>
      <c r="R347" s="102" t="str">
        <f t="shared" si="17"/>
        <v/>
      </c>
      <c r="S347" s="117"/>
      <c r="T347" s="114"/>
      <c r="U347" s="385"/>
      <c r="V347" s="385"/>
    </row>
    <row r="348" spans="2:22" x14ac:dyDescent="0.25">
      <c r="B348" s="282">
        <f>'1. Summary for SBA'!$F$8</f>
        <v>0</v>
      </c>
      <c r="C348" s="282">
        <f>'1. Summary for SBA'!$F$7</f>
        <v>0</v>
      </c>
      <c r="D348" s="114"/>
      <c r="E348" s="350"/>
      <c r="F348" s="350"/>
      <c r="G348" s="111"/>
      <c r="H348" s="111"/>
      <c r="I348" s="525"/>
      <c r="J348" s="114"/>
      <c r="K348" s="115"/>
      <c r="L348" s="102" t="str">
        <f t="shared" si="15"/>
        <v/>
      </c>
      <c r="M348" s="110"/>
      <c r="N348" s="115"/>
      <c r="O348" s="102" t="str">
        <f t="shared" si="16"/>
        <v/>
      </c>
      <c r="P348" s="116"/>
      <c r="Q348" s="116"/>
      <c r="R348" s="102" t="str">
        <f t="shared" si="17"/>
        <v/>
      </c>
      <c r="S348" s="117"/>
      <c r="T348" s="114"/>
      <c r="U348" s="385"/>
      <c r="V348" s="385"/>
    </row>
    <row r="349" spans="2:22" x14ac:dyDescent="0.25">
      <c r="B349" s="282">
        <f>'1. Summary for SBA'!$F$8</f>
        <v>0</v>
      </c>
      <c r="C349" s="282">
        <f>'1. Summary for SBA'!$F$7</f>
        <v>0</v>
      </c>
      <c r="D349" s="114"/>
      <c r="E349" s="350"/>
      <c r="F349" s="350"/>
      <c r="G349" s="111"/>
      <c r="H349" s="111"/>
      <c r="I349" s="525"/>
      <c r="J349" s="114"/>
      <c r="K349" s="115"/>
      <c r="L349" s="102" t="str">
        <f t="shared" si="15"/>
        <v/>
      </c>
      <c r="M349" s="110"/>
      <c r="N349" s="115"/>
      <c r="O349" s="102" t="str">
        <f t="shared" si="16"/>
        <v/>
      </c>
      <c r="P349" s="116"/>
      <c r="Q349" s="116"/>
      <c r="R349" s="102" t="str">
        <f t="shared" si="17"/>
        <v/>
      </c>
      <c r="S349" s="117"/>
      <c r="T349" s="114"/>
      <c r="U349" s="385"/>
      <c r="V349" s="385"/>
    </row>
    <row r="350" spans="2:22" x14ac:dyDescent="0.25">
      <c r="B350" s="282">
        <f>'1. Summary for SBA'!$F$8</f>
        <v>0</v>
      </c>
      <c r="C350" s="282">
        <f>'1. Summary for SBA'!$F$7</f>
        <v>0</v>
      </c>
      <c r="D350" s="114"/>
      <c r="E350" s="350"/>
      <c r="F350" s="350"/>
      <c r="G350" s="111"/>
      <c r="H350" s="111"/>
      <c r="I350" s="525"/>
      <c r="J350" s="114"/>
      <c r="K350" s="115"/>
      <c r="L350" s="102" t="str">
        <f t="shared" si="15"/>
        <v/>
      </c>
      <c r="M350" s="110"/>
      <c r="N350" s="115"/>
      <c r="O350" s="102" t="str">
        <f t="shared" si="16"/>
        <v/>
      </c>
      <c r="P350" s="116"/>
      <c r="Q350" s="116"/>
      <c r="R350" s="102" t="str">
        <f t="shared" si="17"/>
        <v/>
      </c>
      <c r="S350" s="117"/>
      <c r="T350" s="114"/>
      <c r="U350" s="385"/>
      <c r="V350" s="385"/>
    </row>
    <row r="351" spans="2:22" x14ac:dyDescent="0.25">
      <c r="B351" s="282">
        <f>'1. Summary for SBA'!$F$8</f>
        <v>0</v>
      </c>
      <c r="C351" s="282">
        <f>'1. Summary for SBA'!$F$7</f>
        <v>0</v>
      </c>
      <c r="D351" s="114"/>
      <c r="E351" s="350"/>
      <c r="F351" s="350"/>
      <c r="G351" s="111"/>
      <c r="H351" s="111"/>
      <c r="I351" s="525"/>
      <c r="J351" s="114"/>
      <c r="K351" s="115"/>
      <c r="L351" s="102" t="str">
        <f t="shared" si="15"/>
        <v/>
      </c>
      <c r="M351" s="110"/>
      <c r="N351" s="115"/>
      <c r="O351" s="102" t="str">
        <f t="shared" si="16"/>
        <v/>
      </c>
      <c r="P351" s="116"/>
      <c r="Q351" s="116"/>
      <c r="R351" s="102" t="str">
        <f t="shared" si="17"/>
        <v/>
      </c>
      <c r="S351" s="117"/>
      <c r="T351" s="114"/>
      <c r="U351" s="385"/>
      <c r="V351" s="385"/>
    </row>
    <row r="352" spans="2:22" x14ac:dyDescent="0.25">
      <c r="B352" s="282">
        <f>'1. Summary for SBA'!$F$8</f>
        <v>0</v>
      </c>
      <c r="C352" s="282">
        <f>'1. Summary for SBA'!$F$7</f>
        <v>0</v>
      </c>
      <c r="D352" s="114"/>
      <c r="E352" s="350"/>
      <c r="F352" s="350"/>
      <c r="G352" s="111"/>
      <c r="H352" s="111"/>
      <c r="I352" s="525"/>
      <c r="J352" s="114"/>
      <c r="K352" s="115"/>
      <c r="L352" s="102" t="str">
        <f t="shared" si="15"/>
        <v/>
      </c>
      <c r="M352" s="110"/>
      <c r="N352" s="115"/>
      <c r="O352" s="102" t="str">
        <f t="shared" si="16"/>
        <v/>
      </c>
      <c r="P352" s="116"/>
      <c r="Q352" s="116"/>
      <c r="R352" s="102" t="str">
        <f t="shared" si="17"/>
        <v/>
      </c>
      <c r="S352" s="117"/>
      <c r="T352" s="114"/>
      <c r="U352" s="385"/>
      <c r="V352" s="385"/>
    </row>
    <row r="353" spans="2:22" x14ac:dyDescent="0.25">
      <c r="B353" s="282">
        <f>'1. Summary for SBA'!$F$8</f>
        <v>0</v>
      </c>
      <c r="C353" s="282">
        <f>'1. Summary for SBA'!$F$7</f>
        <v>0</v>
      </c>
      <c r="D353" s="114"/>
      <c r="E353" s="350"/>
      <c r="F353" s="350"/>
      <c r="G353" s="111"/>
      <c r="H353" s="111"/>
      <c r="I353" s="525"/>
      <c r="J353" s="114"/>
      <c r="K353" s="115"/>
      <c r="L353" s="102" t="str">
        <f t="shared" si="15"/>
        <v/>
      </c>
      <c r="M353" s="110"/>
      <c r="N353" s="115"/>
      <c r="O353" s="102" t="str">
        <f t="shared" si="16"/>
        <v/>
      </c>
      <c r="P353" s="116"/>
      <c r="Q353" s="116"/>
      <c r="R353" s="102" t="str">
        <f t="shared" si="17"/>
        <v/>
      </c>
      <c r="S353" s="117"/>
      <c r="T353" s="114"/>
      <c r="U353" s="385"/>
      <c r="V353" s="385"/>
    </row>
    <row r="354" spans="2:22" x14ac:dyDescent="0.25">
      <c r="B354" s="282">
        <f>'1. Summary for SBA'!$F$8</f>
        <v>0</v>
      </c>
      <c r="C354" s="282">
        <f>'1. Summary for SBA'!$F$7</f>
        <v>0</v>
      </c>
      <c r="D354" s="114"/>
      <c r="E354" s="350"/>
      <c r="F354" s="350"/>
      <c r="G354" s="111"/>
      <c r="H354" s="111"/>
      <c r="I354" s="525"/>
      <c r="J354" s="114"/>
      <c r="K354" s="115"/>
      <c r="L354" s="102" t="str">
        <f t="shared" si="15"/>
        <v/>
      </c>
      <c r="M354" s="110"/>
      <c r="N354" s="115"/>
      <c r="O354" s="102" t="str">
        <f t="shared" si="16"/>
        <v/>
      </c>
      <c r="P354" s="116"/>
      <c r="Q354" s="116"/>
      <c r="R354" s="102" t="str">
        <f t="shared" si="17"/>
        <v/>
      </c>
      <c r="S354" s="117"/>
      <c r="T354" s="114"/>
      <c r="U354" s="385"/>
      <c r="V354" s="385"/>
    </row>
    <row r="355" spans="2:22" x14ac:dyDescent="0.25">
      <c r="B355" s="282">
        <f>'1. Summary for SBA'!$F$8</f>
        <v>0</v>
      </c>
      <c r="C355" s="282">
        <f>'1. Summary for SBA'!$F$7</f>
        <v>0</v>
      </c>
      <c r="D355" s="114"/>
      <c r="E355" s="350"/>
      <c r="F355" s="350"/>
      <c r="G355" s="111"/>
      <c r="H355" s="111"/>
      <c r="I355" s="525"/>
      <c r="J355" s="114"/>
      <c r="K355" s="115"/>
      <c r="L355" s="102" t="str">
        <f t="shared" si="15"/>
        <v/>
      </c>
      <c r="M355" s="110"/>
      <c r="N355" s="115"/>
      <c r="O355" s="102" t="str">
        <f t="shared" si="16"/>
        <v/>
      </c>
      <c r="P355" s="116"/>
      <c r="Q355" s="116"/>
      <c r="R355" s="102" t="str">
        <f t="shared" si="17"/>
        <v/>
      </c>
      <c r="S355" s="117"/>
      <c r="T355" s="114"/>
      <c r="U355" s="385"/>
      <c r="V355" s="385"/>
    </row>
    <row r="356" spans="2:22" x14ac:dyDescent="0.25">
      <c r="B356" s="282">
        <f>'1. Summary for SBA'!$F$8</f>
        <v>0</v>
      </c>
      <c r="C356" s="282">
        <f>'1. Summary for SBA'!$F$7</f>
        <v>0</v>
      </c>
      <c r="D356" s="114"/>
      <c r="E356" s="350"/>
      <c r="F356" s="350"/>
      <c r="G356" s="111"/>
      <c r="H356" s="111"/>
      <c r="I356" s="525"/>
      <c r="J356" s="114"/>
      <c r="K356" s="115"/>
      <c r="L356" s="102" t="str">
        <f t="shared" si="15"/>
        <v/>
      </c>
      <c r="M356" s="110"/>
      <c r="N356" s="115"/>
      <c r="O356" s="102" t="str">
        <f t="shared" si="16"/>
        <v/>
      </c>
      <c r="P356" s="116"/>
      <c r="Q356" s="116"/>
      <c r="R356" s="102" t="str">
        <f t="shared" si="17"/>
        <v/>
      </c>
      <c r="S356" s="117"/>
      <c r="T356" s="114"/>
      <c r="U356" s="385"/>
      <c r="V356" s="385"/>
    </row>
    <row r="357" spans="2:22" x14ac:dyDescent="0.25">
      <c r="B357" s="282">
        <f>'1. Summary for SBA'!$F$8</f>
        <v>0</v>
      </c>
      <c r="C357" s="282">
        <f>'1. Summary for SBA'!$F$7</f>
        <v>0</v>
      </c>
      <c r="D357" s="114"/>
      <c r="E357" s="350"/>
      <c r="F357" s="350"/>
      <c r="G357" s="111"/>
      <c r="H357" s="111"/>
      <c r="I357" s="525"/>
      <c r="J357" s="114"/>
      <c r="K357" s="115"/>
      <c r="L357" s="102" t="str">
        <f t="shared" si="15"/>
        <v/>
      </c>
      <c r="M357" s="110"/>
      <c r="N357" s="115"/>
      <c r="O357" s="102" t="str">
        <f t="shared" si="16"/>
        <v/>
      </c>
      <c r="P357" s="116"/>
      <c r="Q357" s="116"/>
      <c r="R357" s="102" t="str">
        <f t="shared" si="17"/>
        <v/>
      </c>
      <c r="S357" s="117"/>
      <c r="T357" s="114"/>
      <c r="U357" s="385"/>
      <c r="V357" s="385"/>
    </row>
    <row r="358" spans="2:22" x14ac:dyDescent="0.25">
      <c r="B358" s="282">
        <f>'1. Summary for SBA'!$F$8</f>
        <v>0</v>
      </c>
      <c r="C358" s="282">
        <f>'1. Summary for SBA'!$F$7</f>
        <v>0</v>
      </c>
      <c r="D358" s="114"/>
      <c r="E358" s="350"/>
      <c r="F358" s="350"/>
      <c r="G358" s="111"/>
      <c r="H358" s="111"/>
      <c r="I358" s="525"/>
      <c r="J358" s="114"/>
      <c r="K358" s="115"/>
      <c r="L358" s="102" t="str">
        <f t="shared" si="15"/>
        <v/>
      </c>
      <c r="M358" s="110"/>
      <c r="N358" s="115"/>
      <c r="O358" s="102" t="str">
        <f t="shared" si="16"/>
        <v/>
      </c>
      <c r="P358" s="116"/>
      <c r="Q358" s="116"/>
      <c r="R358" s="102" t="str">
        <f t="shared" si="17"/>
        <v/>
      </c>
      <c r="S358" s="117"/>
      <c r="T358" s="114"/>
      <c r="U358" s="385"/>
      <c r="V358" s="385"/>
    </row>
    <row r="359" spans="2:22" x14ac:dyDescent="0.25">
      <c r="B359" s="282">
        <f>'1. Summary for SBA'!$F$8</f>
        <v>0</v>
      </c>
      <c r="C359" s="282">
        <f>'1. Summary for SBA'!$F$7</f>
        <v>0</v>
      </c>
      <c r="D359" s="114"/>
      <c r="E359" s="350"/>
      <c r="F359" s="350"/>
      <c r="G359" s="111"/>
      <c r="H359" s="111"/>
      <c r="I359" s="525"/>
      <c r="J359" s="114"/>
      <c r="K359" s="115"/>
      <c r="L359" s="102" t="str">
        <f t="shared" si="15"/>
        <v/>
      </c>
      <c r="M359" s="110"/>
      <c r="N359" s="115"/>
      <c r="O359" s="102" t="str">
        <f t="shared" si="16"/>
        <v/>
      </c>
      <c r="P359" s="116"/>
      <c r="Q359" s="116"/>
      <c r="R359" s="102" t="str">
        <f t="shared" si="17"/>
        <v/>
      </c>
      <c r="S359" s="117"/>
      <c r="T359" s="114"/>
      <c r="U359" s="385"/>
      <c r="V359" s="385"/>
    </row>
    <row r="360" spans="2:22" x14ac:dyDescent="0.25">
      <c r="B360" s="282">
        <f>'1. Summary for SBA'!$F$8</f>
        <v>0</v>
      </c>
      <c r="C360" s="282">
        <f>'1. Summary for SBA'!$F$7</f>
        <v>0</v>
      </c>
      <c r="D360" s="114"/>
      <c r="E360" s="350"/>
      <c r="F360" s="350"/>
      <c r="G360" s="111"/>
      <c r="H360" s="111"/>
      <c r="I360" s="525"/>
      <c r="J360" s="114"/>
      <c r="K360" s="115"/>
      <c r="L360" s="102" t="str">
        <f t="shared" si="15"/>
        <v/>
      </c>
      <c r="M360" s="110"/>
      <c r="N360" s="115"/>
      <c r="O360" s="102" t="str">
        <f t="shared" si="16"/>
        <v/>
      </c>
      <c r="P360" s="116"/>
      <c r="Q360" s="116"/>
      <c r="R360" s="102" t="str">
        <f t="shared" si="17"/>
        <v/>
      </c>
      <c r="S360" s="117"/>
      <c r="T360" s="114"/>
      <c r="U360" s="385"/>
      <c r="V360" s="385"/>
    </row>
    <row r="361" spans="2:22" x14ac:dyDescent="0.25">
      <c r="B361" s="282">
        <f>'1. Summary for SBA'!$F$8</f>
        <v>0</v>
      </c>
      <c r="C361" s="282">
        <f>'1. Summary for SBA'!$F$7</f>
        <v>0</v>
      </c>
      <c r="D361" s="114"/>
      <c r="E361" s="350"/>
      <c r="F361" s="350"/>
      <c r="G361" s="111"/>
      <c r="H361" s="111"/>
      <c r="I361" s="525"/>
      <c r="J361" s="114"/>
      <c r="K361" s="115"/>
      <c r="L361" s="102" t="str">
        <f t="shared" si="15"/>
        <v/>
      </c>
      <c r="M361" s="110"/>
      <c r="N361" s="115"/>
      <c r="O361" s="102" t="str">
        <f t="shared" si="16"/>
        <v/>
      </c>
      <c r="P361" s="116"/>
      <c r="Q361" s="116"/>
      <c r="R361" s="102" t="str">
        <f t="shared" si="17"/>
        <v/>
      </c>
      <c r="S361" s="117"/>
      <c r="T361" s="114"/>
      <c r="U361" s="385"/>
      <c r="V361" s="385"/>
    </row>
    <row r="362" spans="2:22" x14ac:dyDescent="0.25">
      <c r="B362" s="282">
        <f>'1. Summary for SBA'!$F$8</f>
        <v>0</v>
      </c>
      <c r="C362" s="282">
        <f>'1. Summary for SBA'!$F$7</f>
        <v>0</v>
      </c>
      <c r="D362" s="114"/>
      <c r="E362" s="350"/>
      <c r="F362" s="350"/>
      <c r="G362" s="111"/>
      <c r="H362" s="111"/>
      <c r="I362" s="525"/>
      <c r="J362" s="114"/>
      <c r="K362" s="115"/>
      <c r="L362" s="102" t="str">
        <f t="shared" si="15"/>
        <v/>
      </c>
      <c r="M362" s="110"/>
      <c r="N362" s="115"/>
      <c r="O362" s="102" t="str">
        <f t="shared" si="16"/>
        <v/>
      </c>
      <c r="P362" s="116"/>
      <c r="Q362" s="116"/>
      <c r="R362" s="102" t="str">
        <f t="shared" si="17"/>
        <v/>
      </c>
      <c r="S362" s="117"/>
      <c r="T362" s="114"/>
      <c r="U362" s="385"/>
      <c r="V362" s="385"/>
    </row>
    <row r="363" spans="2:22" x14ac:dyDescent="0.25">
      <c r="B363" s="282">
        <f>'1. Summary for SBA'!$F$8</f>
        <v>0</v>
      </c>
      <c r="C363" s="282">
        <f>'1. Summary for SBA'!$F$7</f>
        <v>0</v>
      </c>
      <c r="D363" s="114"/>
      <c r="E363" s="350"/>
      <c r="F363" s="350"/>
      <c r="G363" s="111"/>
      <c r="H363" s="111"/>
      <c r="I363" s="525"/>
      <c r="J363" s="114"/>
      <c r="K363" s="115"/>
      <c r="L363" s="102" t="str">
        <f t="shared" si="15"/>
        <v/>
      </c>
      <c r="M363" s="110"/>
      <c r="N363" s="115"/>
      <c r="O363" s="102" t="str">
        <f t="shared" si="16"/>
        <v/>
      </c>
      <c r="P363" s="116"/>
      <c r="Q363" s="116"/>
      <c r="R363" s="102" t="str">
        <f t="shared" si="17"/>
        <v/>
      </c>
      <c r="S363" s="117"/>
      <c r="T363" s="114"/>
      <c r="U363" s="385"/>
      <c r="V363" s="385"/>
    </row>
    <row r="364" spans="2:22" x14ac:dyDescent="0.25">
      <c r="B364" s="282">
        <f>'1. Summary for SBA'!$F$8</f>
        <v>0</v>
      </c>
      <c r="C364" s="282">
        <f>'1. Summary for SBA'!$F$7</f>
        <v>0</v>
      </c>
      <c r="D364" s="114"/>
      <c r="E364" s="350"/>
      <c r="F364" s="350"/>
      <c r="G364" s="111"/>
      <c r="H364" s="111"/>
      <c r="I364" s="525"/>
      <c r="J364" s="114"/>
      <c r="K364" s="115"/>
      <c r="L364" s="102" t="str">
        <f t="shared" si="15"/>
        <v/>
      </c>
      <c r="M364" s="110"/>
      <c r="N364" s="115"/>
      <c r="O364" s="102" t="str">
        <f t="shared" si="16"/>
        <v/>
      </c>
      <c r="P364" s="116"/>
      <c r="Q364" s="116"/>
      <c r="R364" s="102" t="str">
        <f t="shared" si="17"/>
        <v/>
      </c>
      <c r="S364" s="117"/>
      <c r="T364" s="114"/>
      <c r="U364" s="385"/>
      <c r="V364" s="385"/>
    </row>
    <row r="365" spans="2:22" x14ac:dyDescent="0.25">
      <c r="B365" s="282">
        <f>'1. Summary for SBA'!$F$8</f>
        <v>0</v>
      </c>
      <c r="C365" s="282">
        <f>'1. Summary for SBA'!$F$7</f>
        <v>0</v>
      </c>
      <c r="D365" s="114"/>
      <c r="E365" s="350"/>
      <c r="F365" s="350"/>
      <c r="G365" s="111"/>
      <c r="H365" s="111"/>
      <c r="I365" s="525"/>
      <c r="J365" s="114"/>
      <c r="K365" s="115"/>
      <c r="L365" s="102" t="str">
        <f t="shared" si="15"/>
        <v/>
      </c>
      <c r="M365" s="110"/>
      <c r="N365" s="115"/>
      <c r="O365" s="102" t="str">
        <f t="shared" si="16"/>
        <v/>
      </c>
      <c r="P365" s="116"/>
      <c r="Q365" s="116"/>
      <c r="R365" s="102" t="str">
        <f t="shared" si="17"/>
        <v/>
      </c>
      <c r="S365" s="117"/>
      <c r="T365" s="114"/>
      <c r="U365" s="385"/>
      <c r="V365" s="385"/>
    </row>
    <row r="366" spans="2:22" x14ac:dyDescent="0.25">
      <c r="B366" s="282">
        <f>'1. Summary for SBA'!$F$8</f>
        <v>0</v>
      </c>
      <c r="C366" s="282">
        <f>'1. Summary for SBA'!$F$7</f>
        <v>0</v>
      </c>
      <c r="D366" s="114"/>
      <c r="E366" s="350"/>
      <c r="F366" s="350"/>
      <c r="G366" s="111"/>
      <c r="H366" s="111"/>
      <c r="I366" s="525"/>
      <c r="J366" s="114"/>
      <c r="K366" s="115"/>
      <c r="L366" s="102" t="str">
        <f t="shared" si="15"/>
        <v/>
      </c>
      <c r="M366" s="110"/>
      <c r="N366" s="115"/>
      <c r="O366" s="102" t="str">
        <f t="shared" si="16"/>
        <v/>
      </c>
      <c r="P366" s="116"/>
      <c r="Q366" s="116"/>
      <c r="R366" s="102" t="str">
        <f t="shared" si="17"/>
        <v/>
      </c>
      <c r="S366" s="117"/>
      <c r="T366" s="114"/>
      <c r="U366" s="385"/>
      <c r="V366" s="385"/>
    </row>
    <row r="367" spans="2:22" x14ac:dyDescent="0.25">
      <c r="B367" s="282">
        <f>'1. Summary for SBA'!$F$8</f>
        <v>0</v>
      </c>
      <c r="C367" s="282">
        <f>'1. Summary for SBA'!$F$7</f>
        <v>0</v>
      </c>
      <c r="D367" s="114"/>
      <c r="E367" s="350"/>
      <c r="F367" s="350"/>
      <c r="G367" s="111"/>
      <c r="H367" s="111"/>
      <c r="I367" s="525"/>
      <c r="J367" s="114"/>
      <c r="K367" s="115"/>
      <c r="L367" s="102" t="str">
        <f t="shared" si="15"/>
        <v/>
      </c>
      <c r="M367" s="110"/>
      <c r="N367" s="115"/>
      <c r="O367" s="102" t="str">
        <f t="shared" si="16"/>
        <v/>
      </c>
      <c r="P367" s="116"/>
      <c r="Q367" s="116"/>
      <c r="R367" s="102" t="str">
        <f t="shared" si="17"/>
        <v/>
      </c>
      <c r="S367" s="117"/>
      <c r="T367" s="114"/>
      <c r="U367" s="385"/>
      <c r="V367" s="385"/>
    </row>
    <row r="368" spans="2:22" x14ac:dyDescent="0.25">
      <c r="B368" s="282">
        <f>'1. Summary for SBA'!$F$8</f>
        <v>0</v>
      </c>
      <c r="C368" s="282">
        <f>'1. Summary for SBA'!$F$7</f>
        <v>0</v>
      </c>
      <c r="D368" s="114"/>
      <c r="E368" s="350"/>
      <c r="F368" s="350"/>
      <c r="G368" s="111"/>
      <c r="H368" s="111"/>
      <c r="I368" s="525"/>
      <c r="J368" s="114"/>
      <c r="K368" s="115"/>
      <c r="L368" s="102" t="str">
        <f t="shared" si="15"/>
        <v/>
      </c>
      <c r="M368" s="110"/>
      <c r="N368" s="115"/>
      <c r="O368" s="102" t="str">
        <f t="shared" si="16"/>
        <v/>
      </c>
      <c r="P368" s="116"/>
      <c r="Q368" s="116"/>
      <c r="R368" s="102" t="str">
        <f t="shared" si="17"/>
        <v/>
      </c>
      <c r="S368" s="117"/>
      <c r="T368" s="114"/>
      <c r="U368" s="385"/>
      <c r="V368" s="385"/>
    </row>
    <row r="369" spans="2:22" x14ac:dyDescent="0.25">
      <c r="B369" s="282">
        <f>'1. Summary for SBA'!$F$8</f>
        <v>0</v>
      </c>
      <c r="C369" s="282">
        <f>'1. Summary for SBA'!$F$7</f>
        <v>0</v>
      </c>
      <c r="D369" s="114"/>
      <c r="E369" s="350"/>
      <c r="F369" s="350"/>
      <c r="G369" s="111"/>
      <c r="H369" s="111"/>
      <c r="I369" s="525"/>
      <c r="J369" s="114"/>
      <c r="K369" s="115"/>
      <c r="L369" s="102" t="str">
        <f t="shared" si="15"/>
        <v/>
      </c>
      <c r="M369" s="110"/>
      <c r="N369" s="115"/>
      <c r="O369" s="102" t="str">
        <f t="shared" si="16"/>
        <v/>
      </c>
      <c r="P369" s="116"/>
      <c r="Q369" s="116"/>
      <c r="R369" s="102" t="str">
        <f t="shared" si="17"/>
        <v/>
      </c>
      <c r="S369" s="117"/>
      <c r="T369" s="114"/>
      <c r="U369" s="385"/>
      <c r="V369" s="385"/>
    </row>
    <row r="370" spans="2:22" x14ac:dyDescent="0.25">
      <c r="B370" s="282">
        <f>'1. Summary for SBA'!$F$8</f>
        <v>0</v>
      </c>
      <c r="C370" s="282">
        <f>'1. Summary for SBA'!$F$7</f>
        <v>0</v>
      </c>
      <c r="D370" s="114"/>
      <c r="E370" s="350"/>
      <c r="F370" s="350"/>
      <c r="G370" s="111"/>
      <c r="H370" s="111"/>
      <c r="I370" s="525"/>
      <c r="J370" s="114"/>
      <c r="K370" s="115"/>
      <c r="L370" s="102" t="str">
        <f t="shared" si="15"/>
        <v/>
      </c>
      <c r="M370" s="110"/>
      <c r="N370" s="115"/>
      <c r="O370" s="102" t="str">
        <f t="shared" si="16"/>
        <v/>
      </c>
      <c r="P370" s="116"/>
      <c r="Q370" s="116"/>
      <c r="R370" s="102" t="str">
        <f t="shared" si="17"/>
        <v/>
      </c>
      <c r="S370" s="117"/>
      <c r="T370" s="114"/>
      <c r="U370" s="385"/>
      <c r="V370" s="385"/>
    </row>
    <row r="371" spans="2:22" x14ac:dyDescent="0.25">
      <c r="B371" s="282">
        <f>'1. Summary for SBA'!$F$8</f>
        <v>0</v>
      </c>
      <c r="C371" s="282">
        <f>'1. Summary for SBA'!$F$7</f>
        <v>0</v>
      </c>
      <c r="D371" s="114"/>
      <c r="E371" s="350"/>
      <c r="F371" s="350"/>
      <c r="G371" s="111"/>
      <c r="H371" s="111"/>
      <c r="I371" s="525"/>
      <c r="J371" s="114"/>
      <c r="K371" s="115"/>
      <c r="L371" s="102" t="str">
        <f t="shared" si="15"/>
        <v/>
      </c>
      <c r="M371" s="110"/>
      <c r="N371" s="115"/>
      <c r="O371" s="102" t="str">
        <f t="shared" si="16"/>
        <v/>
      </c>
      <c r="P371" s="116"/>
      <c r="Q371" s="116"/>
      <c r="R371" s="102" t="str">
        <f t="shared" si="17"/>
        <v/>
      </c>
      <c r="S371" s="117"/>
      <c r="T371" s="114"/>
      <c r="U371" s="385"/>
      <c r="V371" s="385"/>
    </row>
    <row r="372" spans="2:22" x14ac:dyDescent="0.25">
      <c r="B372" s="282">
        <f>'1. Summary for SBA'!$F$8</f>
        <v>0</v>
      </c>
      <c r="C372" s="282">
        <f>'1. Summary for SBA'!$F$7</f>
        <v>0</v>
      </c>
      <c r="D372" s="114"/>
      <c r="E372" s="350"/>
      <c r="F372" s="350"/>
      <c r="G372" s="111"/>
      <c r="H372" s="111"/>
      <c r="I372" s="525"/>
      <c r="J372" s="114"/>
      <c r="K372" s="115"/>
      <c r="L372" s="102" t="str">
        <f t="shared" si="15"/>
        <v/>
      </c>
      <c r="M372" s="110"/>
      <c r="N372" s="115"/>
      <c r="O372" s="102" t="str">
        <f t="shared" si="16"/>
        <v/>
      </c>
      <c r="P372" s="116"/>
      <c r="Q372" s="116"/>
      <c r="R372" s="102" t="str">
        <f t="shared" si="17"/>
        <v/>
      </c>
      <c r="S372" s="117"/>
      <c r="T372" s="114"/>
      <c r="U372" s="385"/>
      <c r="V372" s="385"/>
    </row>
    <row r="373" spans="2:22" x14ac:dyDescent="0.25">
      <c r="B373" s="282">
        <f>'1. Summary for SBA'!$F$8</f>
        <v>0</v>
      </c>
      <c r="C373" s="282">
        <f>'1. Summary for SBA'!$F$7</f>
        <v>0</v>
      </c>
      <c r="D373" s="114"/>
      <c r="E373" s="350"/>
      <c r="F373" s="350"/>
      <c r="G373" s="111"/>
      <c r="H373" s="111"/>
      <c r="I373" s="525"/>
      <c r="J373" s="114"/>
      <c r="K373" s="115"/>
      <c r="L373" s="102" t="str">
        <f t="shared" si="15"/>
        <v/>
      </c>
      <c r="M373" s="110"/>
      <c r="N373" s="115"/>
      <c r="O373" s="102" t="str">
        <f t="shared" si="16"/>
        <v/>
      </c>
      <c r="P373" s="116"/>
      <c r="Q373" s="116"/>
      <c r="R373" s="102" t="str">
        <f t="shared" si="17"/>
        <v/>
      </c>
      <c r="S373" s="117"/>
      <c r="T373" s="114"/>
      <c r="U373" s="385"/>
      <c r="V373" s="385"/>
    </row>
    <row r="374" spans="2:22" x14ac:dyDescent="0.25">
      <c r="B374" s="282">
        <f>'1. Summary for SBA'!$F$8</f>
        <v>0</v>
      </c>
      <c r="C374" s="282">
        <f>'1. Summary for SBA'!$F$7</f>
        <v>0</v>
      </c>
      <c r="D374" s="114"/>
      <c r="E374" s="350"/>
      <c r="F374" s="350"/>
      <c r="G374" s="111"/>
      <c r="H374" s="111"/>
      <c r="I374" s="525"/>
      <c r="J374" s="114"/>
      <c r="K374" s="115"/>
      <c r="L374" s="102" t="str">
        <f t="shared" si="15"/>
        <v/>
      </c>
      <c r="M374" s="110"/>
      <c r="N374" s="115"/>
      <c r="O374" s="102" t="str">
        <f t="shared" si="16"/>
        <v/>
      </c>
      <c r="P374" s="116"/>
      <c r="Q374" s="116"/>
      <c r="R374" s="102" t="str">
        <f t="shared" si="17"/>
        <v/>
      </c>
      <c r="S374" s="117"/>
      <c r="T374" s="114"/>
      <c r="U374" s="385"/>
      <c r="V374" s="385"/>
    </row>
    <row r="375" spans="2:22" x14ac:dyDescent="0.25">
      <c r="B375" s="282">
        <f>'1. Summary for SBA'!$F$8</f>
        <v>0</v>
      </c>
      <c r="C375" s="282">
        <f>'1. Summary for SBA'!$F$7</f>
        <v>0</v>
      </c>
      <c r="D375" s="114"/>
      <c r="E375" s="350"/>
      <c r="F375" s="350"/>
      <c r="G375" s="111"/>
      <c r="H375" s="111"/>
      <c r="I375" s="525"/>
      <c r="J375" s="114"/>
      <c r="K375" s="115"/>
      <c r="L375" s="102" t="str">
        <f t="shared" si="15"/>
        <v/>
      </c>
      <c r="M375" s="110"/>
      <c r="N375" s="115"/>
      <c r="O375" s="102" t="str">
        <f t="shared" si="16"/>
        <v/>
      </c>
      <c r="P375" s="116"/>
      <c r="Q375" s="116"/>
      <c r="R375" s="102" t="str">
        <f t="shared" si="17"/>
        <v/>
      </c>
      <c r="S375" s="117"/>
      <c r="T375" s="114"/>
      <c r="U375" s="385"/>
      <c r="V375" s="385"/>
    </row>
    <row r="376" spans="2:22" x14ac:dyDescent="0.25">
      <c r="B376" s="282">
        <f>'1. Summary for SBA'!$F$8</f>
        <v>0</v>
      </c>
      <c r="C376" s="282">
        <f>'1. Summary for SBA'!$F$7</f>
        <v>0</v>
      </c>
      <c r="D376" s="114"/>
      <c r="E376" s="350"/>
      <c r="F376" s="350"/>
      <c r="G376" s="111"/>
      <c r="H376" s="111"/>
      <c r="I376" s="525"/>
      <c r="J376" s="114"/>
      <c r="K376" s="115"/>
      <c r="L376" s="102" t="str">
        <f t="shared" si="15"/>
        <v/>
      </c>
      <c r="M376" s="110"/>
      <c r="N376" s="115"/>
      <c r="O376" s="102" t="str">
        <f t="shared" si="16"/>
        <v/>
      </c>
      <c r="P376" s="116"/>
      <c r="Q376" s="116"/>
      <c r="R376" s="102" t="str">
        <f t="shared" si="17"/>
        <v/>
      </c>
      <c r="S376" s="117"/>
      <c r="T376" s="114"/>
      <c r="U376" s="385"/>
      <c r="V376" s="385"/>
    </row>
    <row r="377" spans="2:22" x14ac:dyDescent="0.25">
      <c r="B377" s="282">
        <f>'1. Summary for SBA'!$F$8</f>
        <v>0</v>
      </c>
      <c r="C377" s="282">
        <f>'1. Summary for SBA'!$F$7</f>
        <v>0</v>
      </c>
      <c r="D377" s="114"/>
      <c r="E377" s="350"/>
      <c r="F377" s="350"/>
      <c r="G377" s="111"/>
      <c r="H377" s="111"/>
      <c r="I377" s="525"/>
      <c r="J377" s="114"/>
      <c r="K377" s="115"/>
      <c r="L377" s="102" t="str">
        <f t="shared" si="15"/>
        <v/>
      </c>
      <c r="M377" s="110"/>
      <c r="N377" s="115"/>
      <c r="O377" s="102" t="str">
        <f t="shared" si="16"/>
        <v/>
      </c>
      <c r="P377" s="116"/>
      <c r="Q377" s="116"/>
      <c r="R377" s="102" t="str">
        <f t="shared" si="17"/>
        <v/>
      </c>
      <c r="S377" s="117"/>
      <c r="T377" s="114"/>
      <c r="U377" s="385"/>
      <c r="V377" s="385"/>
    </row>
    <row r="378" spans="2:22" x14ac:dyDescent="0.25">
      <c r="B378" s="282">
        <f>'1. Summary for SBA'!$F$8</f>
        <v>0</v>
      </c>
      <c r="C378" s="282">
        <f>'1. Summary for SBA'!$F$7</f>
        <v>0</v>
      </c>
      <c r="D378" s="114"/>
      <c r="E378" s="350"/>
      <c r="F378" s="350"/>
      <c r="G378" s="111"/>
      <c r="H378" s="111"/>
      <c r="I378" s="525"/>
      <c r="J378" s="114"/>
      <c r="K378" s="115"/>
      <c r="L378" s="102" t="str">
        <f t="shared" si="15"/>
        <v/>
      </c>
      <c r="M378" s="110"/>
      <c r="N378" s="115"/>
      <c r="O378" s="102" t="str">
        <f t="shared" si="16"/>
        <v/>
      </c>
      <c r="P378" s="116"/>
      <c r="Q378" s="116"/>
      <c r="R378" s="102" t="str">
        <f t="shared" si="17"/>
        <v/>
      </c>
      <c r="S378" s="117"/>
      <c r="T378" s="114"/>
      <c r="U378" s="385"/>
      <c r="V378" s="385"/>
    </row>
    <row r="379" spans="2:22" x14ac:dyDescent="0.25">
      <c r="B379" s="282">
        <f>'1. Summary for SBA'!$F$8</f>
        <v>0</v>
      </c>
      <c r="C379" s="282">
        <f>'1. Summary for SBA'!$F$7</f>
        <v>0</v>
      </c>
      <c r="D379" s="114"/>
      <c r="E379" s="350"/>
      <c r="F379" s="350"/>
      <c r="G379" s="111"/>
      <c r="H379" s="111"/>
      <c r="I379" s="525"/>
      <c r="J379" s="114"/>
      <c r="K379" s="115"/>
      <c r="L379" s="102" t="str">
        <f t="shared" si="15"/>
        <v/>
      </c>
      <c r="M379" s="110"/>
      <c r="N379" s="115"/>
      <c r="O379" s="102" t="str">
        <f t="shared" si="16"/>
        <v/>
      </c>
      <c r="P379" s="116"/>
      <c r="Q379" s="116"/>
      <c r="R379" s="102" t="str">
        <f t="shared" si="17"/>
        <v/>
      </c>
      <c r="S379" s="117"/>
      <c r="T379" s="114"/>
      <c r="U379" s="385"/>
      <c r="V379" s="385"/>
    </row>
    <row r="380" spans="2:22" x14ac:dyDescent="0.25">
      <c r="B380" s="282">
        <f>'1. Summary for SBA'!$F$8</f>
        <v>0</v>
      </c>
      <c r="C380" s="282">
        <f>'1. Summary for SBA'!$F$7</f>
        <v>0</v>
      </c>
      <c r="D380" s="114"/>
      <c r="E380" s="350"/>
      <c r="F380" s="350"/>
      <c r="G380" s="111"/>
      <c r="H380" s="111"/>
      <c r="I380" s="525"/>
      <c r="J380" s="114"/>
      <c r="K380" s="115"/>
      <c r="L380" s="102" t="str">
        <f t="shared" si="15"/>
        <v/>
      </c>
      <c r="M380" s="110"/>
      <c r="N380" s="115"/>
      <c r="O380" s="102" t="str">
        <f t="shared" si="16"/>
        <v/>
      </c>
      <c r="P380" s="116"/>
      <c r="Q380" s="116"/>
      <c r="R380" s="102" t="str">
        <f t="shared" si="17"/>
        <v/>
      </c>
      <c r="S380" s="117"/>
      <c r="T380" s="114"/>
      <c r="U380" s="385"/>
      <c r="V380" s="385"/>
    </row>
    <row r="381" spans="2:22" x14ac:dyDescent="0.25">
      <c r="B381" s="282">
        <f>'1. Summary for SBA'!$F$8</f>
        <v>0</v>
      </c>
      <c r="C381" s="282">
        <f>'1. Summary for SBA'!$F$7</f>
        <v>0</v>
      </c>
      <c r="D381" s="114"/>
      <c r="E381" s="350"/>
      <c r="F381" s="350"/>
      <c r="G381" s="111"/>
      <c r="H381" s="111"/>
      <c r="I381" s="525"/>
      <c r="J381" s="114"/>
      <c r="K381" s="115"/>
      <c r="L381" s="102" t="str">
        <f t="shared" si="15"/>
        <v/>
      </c>
      <c r="M381" s="110"/>
      <c r="N381" s="115"/>
      <c r="O381" s="102" t="str">
        <f t="shared" si="16"/>
        <v/>
      </c>
      <c r="P381" s="116"/>
      <c r="Q381" s="116"/>
      <c r="R381" s="102" t="str">
        <f t="shared" si="17"/>
        <v/>
      </c>
      <c r="S381" s="117"/>
      <c r="T381" s="114"/>
      <c r="U381" s="385"/>
      <c r="V381" s="385"/>
    </row>
    <row r="382" spans="2:22" x14ac:dyDescent="0.25">
      <c r="B382" s="282">
        <f>'1. Summary for SBA'!$F$8</f>
        <v>0</v>
      </c>
      <c r="C382" s="282">
        <f>'1. Summary for SBA'!$F$7</f>
        <v>0</v>
      </c>
      <c r="D382" s="114"/>
      <c r="E382" s="350"/>
      <c r="F382" s="350"/>
      <c r="G382" s="111"/>
      <c r="H382" s="111"/>
      <c r="I382" s="525"/>
      <c r="J382" s="114"/>
      <c r="K382" s="115"/>
      <c r="L382" s="102" t="str">
        <f t="shared" si="15"/>
        <v/>
      </c>
      <c r="M382" s="110"/>
      <c r="N382" s="115"/>
      <c r="O382" s="102" t="str">
        <f t="shared" si="16"/>
        <v/>
      </c>
      <c r="P382" s="116"/>
      <c r="Q382" s="116"/>
      <c r="R382" s="102" t="str">
        <f t="shared" si="17"/>
        <v/>
      </c>
      <c r="S382" s="117"/>
      <c r="T382" s="114"/>
      <c r="U382" s="385"/>
      <c r="V382" s="385"/>
    </row>
    <row r="383" spans="2:22" x14ac:dyDescent="0.25">
      <c r="B383" s="282">
        <f>'1. Summary for SBA'!$F$8</f>
        <v>0</v>
      </c>
      <c r="C383" s="282">
        <f>'1. Summary for SBA'!$F$7</f>
        <v>0</v>
      </c>
      <c r="D383" s="114"/>
      <c r="E383" s="350"/>
      <c r="F383" s="350"/>
      <c r="G383" s="111"/>
      <c r="H383" s="111"/>
      <c r="I383" s="525"/>
      <c r="J383" s="114"/>
      <c r="K383" s="115"/>
      <c r="L383" s="102" t="str">
        <f t="shared" si="15"/>
        <v/>
      </c>
      <c r="M383" s="110"/>
      <c r="N383" s="115"/>
      <c r="O383" s="102" t="str">
        <f t="shared" si="16"/>
        <v/>
      </c>
      <c r="P383" s="116"/>
      <c r="Q383" s="116"/>
      <c r="R383" s="102" t="str">
        <f t="shared" si="17"/>
        <v/>
      </c>
      <c r="S383" s="117"/>
      <c r="T383" s="114"/>
      <c r="U383" s="385"/>
      <c r="V383" s="385"/>
    </row>
    <row r="384" spans="2:22" x14ac:dyDescent="0.25">
      <c r="B384" s="282">
        <f>'1. Summary for SBA'!$F$8</f>
        <v>0</v>
      </c>
      <c r="C384" s="282">
        <f>'1. Summary for SBA'!$F$7</f>
        <v>0</v>
      </c>
      <c r="D384" s="114"/>
      <c r="E384" s="350"/>
      <c r="F384" s="350"/>
      <c r="G384" s="111"/>
      <c r="H384" s="111"/>
      <c r="I384" s="525"/>
      <c r="J384" s="114"/>
      <c r="K384" s="115"/>
      <c r="L384" s="102" t="str">
        <f t="shared" si="15"/>
        <v/>
      </c>
      <c r="M384" s="110"/>
      <c r="N384" s="115"/>
      <c r="O384" s="102" t="str">
        <f t="shared" si="16"/>
        <v/>
      </c>
      <c r="P384" s="116"/>
      <c r="Q384" s="116"/>
      <c r="R384" s="102" t="str">
        <f t="shared" si="17"/>
        <v/>
      </c>
      <c r="S384" s="117"/>
      <c r="T384" s="114"/>
      <c r="U384" s="385"/>
      <c r="V384" s="385"/>
    </row>
    <row r="385" spans="2:22" x14ac:dyDescent="0.25">
      <c r="B385" s="282">
        <f>'1. Summary for SBA'!$F$8</f>
        <v>0</v>
      </c>
      <c r="C385" s="282">
        <f>'1. Summary for SBA'!$F$7</f>
        <v>0</v>
      </c>
      <c r="D385" s="114"/>
      <c r="E385" s="350"/>
      <c r="F385" s="350"/>
      <c r="G385" s="111"/>
      <c r="H385" s="111"/>
      <c r="I385" s="525"/>
      <c r="J385" s="114"/>
      <c r="K385" s="115"/>
      <c r="L385" s="102" t="str">
        <f t="shared" si="15"/>
        <v/>
      </c>
      <c r="M385" s="110"/>
      <c r="N385" s="115"/>
      <c r="O385" s="102" t="str">
        <f t="shared" si="16"/>
        <v/>
      </c>
      <c r="P385" s="116"/>
      <c r="Q385" s="116"/>
      <c r="R385" s="102" t="str">
        <f t="shared" si="17"/>
        <v/>
      </c>
      <c r="S385" s="117"/>
      <c r="T385" s="114"/>
      <c r="U385" s="385"/>
      <c r="V385" s="385"/>
    </row>
    <row r="386" spans="2:22" x14ac:dyDescent="0.25">
      <c r="B386" s="282">
        <f>'1. Summary for SBA'!$F$8</f>
        <v>0</v>
      </c>
      <c r="C386" s="282">
        <f>'1. Summary for SBA'!$F$7</f>
        <v>0</v>
      </c>
      <c r="D386" s="114"/>
      <c r="E386" s="350"/>
      <c r="F386" s="350"/>
      <c r="G386" s="111"/>
      <c r="H386" s="111"/>
      <c r="I386" s="525"/>
      <c r="J386" s="114"/>
      <c r="K386" s="115"/>
      <c r="L386" s="102" t="str">
        <f t="shared" si="15"/>
        <v/>
      </c>
      <c r="M386" s="110"/>
      <c r="N386" s="115"/>
      <c r="O386" s="102" t="str">
        <f t="shared" si="16"/>
        <v/>
      </c>
      <c r="P386" s="116"/>
      <c r="Q386" s="116"/>
      <c r="R386" s="102" t="str">
        <f t="shared" si="17"/>
        <v/>
      </c>
      <c r="S386" s="117"/>
      <c r="T386" s="114"/>
      <c r="U386" s="385"/>
      <c r="V386" s="385"/>
    </row>
    <row r="387" spans="2:22" x14ac:dyDescent="0.25">
      <c r="B387" s="282">
        <f>'1. Summary for SBA'!$F$8</f>
        <v>0</v>
      </c>
      <c r="C387" s="282">
        <f>'1. Summary for SBA'!$F$7</f>
        <v>0</v>
      </c>
      <c r="D387" s="114"/>
      <c r="E387" s="350"/>
      <c r="F387" s="350"/>
      <c r="G387" s="111"/>
      <c r="H387" s="111"/>
      <c r="I387" s="525"/>
      <c r="J387" s="114"/>
      <c r="K387" s="115"/>
      <c r="L387" s="102" t="str">
        <f t="shared" si="15"/>
        <v/>
      </c>
      <c r="M387" s="110"/>
      <c r="N387" s="115"/>
      <c r="O387" s="102" t="str">
        <f t="shared" si="16"/>
        <v/>
      </c>
      <c r="P387" s="116"/>
      <c r="Q387" s="116"/>
      <c r="R387" s="102" t="str">
        <f t="shared" si="17"/>
        <v/>
      </c>
      <c r="S387" s="117"/>
      <c r="T387" s="114"/>
      <c r="U387" s="385"/>
      <c r="V387" s="385"/>
    </row>
    <row r="388" spans="2:22" x14ac:dyDescent="0.25">
      <c r="B388" s="282">
        <f>'1. Summary for SBA'!$F$8</f>
        <v>0</v>
      </c>
      <c r="C388" s="282">
        <f>'1. Summary for SBA'!$F$7</f>
        <v>0</v>
      </c>
      <c r="D388" s="114"/>
      <c r="E388" s="350"/>
      <c r="F388" s="350"/>
      <c r="G388" s="111"/>
      <c r="H388" s="111"/>
      <c r="I388" s="525"/>
      <c r="J388" s="114"/>
      <c r="K388" s="115"/>
      <c r="L388" s="102" t="str">
        <f t="shared" si="15"/>
        <v/>
      </c>
      <c r="M388" s="110"/>
      <c r="N388" s="115"/>
      <c r="O388" s="102" t="str">
        <f t="shared" si="16"/>
        <v/>
      </c>
      <c r="P388" s="116"/>
      <c r="Q388" s="116"/>
      <c r="R388" s="102" t="str">
        <f t="shared" si="17"/>
        <v/>
      </c>
      <c r="S388" s="117"/>
      <c r="T388" s="114"/>
      <c r="U388" s="385"/>
      <c r="V388" s="385"/>
    </row>
    <row r="389" spans="2:22" x14ac:dyDescent="0.25">
      <c r="B389" s="282">
        <f>'1. Summary for SBA'!$F$8</f>
        <v>0</v>
      </c>
      <c r="C389" s="282">
        <f>'1. Summary for SBA'!$F$7</f>
        <v>0</v>
      </c>
      <c r="D389" s="114"/>
      <c r="E389" s="350"/>
      <c r="F389" s="350"/>
      <c r="G389" s="111"/>
      <c r="H389" s="111"/>
      <c r="I389" s="525"/>
      <c r="J389" s="114"/>
      <c r="K389" s="115"/>
      <c r="L389" s="102" t="str">
        <f t="shared" si="15"/>
        <v/>
      </c>
      <c r="M389" s="110"/>
      <c r="N389" s="115"/>
      <c r="O389" s="102" t="str">
        <f t="shared" si="16"/>
        <v/>
      </c>
      <c r="P389" s="116"/>
      <c r="Q389" s="116"/>
      <c r="R389" s="102" t="str">
        <f t="shared" si="17"/>
        <v/>
      </c>
      <c r="S389" s="117"/>
      <c r="T389" s="114"/>
      <c r="U389" s="385"/>
      <c r="V389" s="385"/>
    </row>
    <row r="390" spans="2:22" x14ac:dyDescent="0.25">
      <c r="B390" s="282">
        <f>'1. Summary for SBA'!$F$8</f>
        <v>0</v>
      </c>
      <c r="C390" s="282">
        <f>'1. Summary for SBA'!$F$7</f>
        <v>0</v>
      </c>
      <c r="D390" s="114"/>
      <c r="E390" s="350"/>
      <c r="F390" s="350"/>
      <c r="G390" s="111"/>
      <c r="H390" s="111"/>
      <c r="I390" s="525"/>
      <c r="J390" s="114"/>
      <c r="K390" s="115"/>
      <c r="L390" s="102" t="str">
        <f t="shared" ref="L390:L453" si="18">IF(K390 = "FT", "N/A","")</f>
        <v/>
      </c>
      <c r="M390" s="110"/>
      <c r="N390" s="115"/>
      <c r="O390" s="102" t="str">
        <f t="shared" ref="O390:O453" si="19">IF(N390 = "FT", "N/A","")</f>
        <v/>
      </c>
      <c r="P390" s="116"/>
      <c r="Q390" s="116"/>
      <c r="R390" s="102" t="str">
        <f t="shared" ref="R390:R453" si="20">IF(Q390 = "FT", "N/A","")</f>
        <v/>
      </c>
      <c r="S390" s="117"/>
      <c r="T390" s="114"/>
      <c r="U390" s="385"/>
      <c r="V390" s="385"/>
    </row>
    <row r="391" spans="2:22" x14ac:dyDescent="0.25">
      <c r="B391" s="282">
        <f>'1. Summary for SBA'!$F$8</f>
        <v>0</v>
      </c>
      <c r="C391" s="282">
        <f>'1. Summary for SBA'!$F$7</f>
        <v>0</v>
      </c>
      <c r="D391" s="114"/>
      <c r="E391" s="350"/>
      <c r="F391" s="350"/>
      <c r="G391" s="111"/>
      <c r="H391" s="111"/>
      <c r="I391" s="525"/>
      <c r="J391" s="114"/>
      <c r="K391" s="115"/>
      <c r="L391" s="102" t="str">
        <f t="shared" si="18"/>
        <v/>
      </c>
      <c r="M391" s="110"/>
      <c r="N391" s="115"/>
      <c r="O391" s="102" t="str">
        <f t="shared" si="19"/>
        <v/>
      </c>
      <c r="P391" s="116"/>
      <c r="Q391" s="116"/>
      <c r="R391" s="102" t="str">
        <f t="shared" si="20"/>
        <v/>
      </c>
      <c r="S391" s="117"/>
      <c r="T391" s="114"/>
      <c r="U391" s="385"/>
      <c r="V391" s="385"/>
    </row>
    <row r="392" spans="2:22" x14ac:dyDescent="0.25">
      <c r="B392" s="282">
        <f>'1. Summary for SBA'!$F$8</f>
        <v>0</v>
      </c>
      <c r="C392" s="282">
        <f>'1. Summary for SBA'!$F$7</f>
        <v>0</v>
      </c>
      <c r="D392" s="114"/>
      <c r="E392" s="350"/>
      <c r="F392" s="350"/>
      <c r="G392" s="111"/>
      <c r="H392" s="111"/>
      <c r="I392" s="525"/>
      <c r="J392" s="114"/>
      <c r="K392" s="115"/>
      <c r="L392" s="102" t="str">
        <f t="shared" si="18"/>
        <v/>
      </c>
      <c r="M392" s="110"/>
      <c r="N392" s="115"/>
      <c r="O392" s="102" t="str">
        <f t="shared" si="19"/>
        <v/>
      </c>
      <c r="P392" s="116"/>
      <c r="Q392" s="116"/>
      <c r="R392" s="102" t="str">
        <f t="shared" si="20"/>
        <v/>
      </c>
      <c r="S392" s="117"/>
      <c r="T392" s="114"/>
      <c r="U392" s="385"/>
      <c r="V392" s="385"/>
    </row>
    <row r="393" spans="2:22" x14ac:dyDescent="0.25">
      <c r="B393" s="282">
        <f>'1. Summary for SBA'!$F$8</f>
        <v>0</v>
      </c>
      <c r="C393" s="282">
        <f>'1. Summary for SBA'!$F$7</f>
        <v>0</v>
      </c>
      <c r="D393" s="114"/>
      <c r="E393" s="350"/>
      <c r="F393" s="350"/>
      <c r="G393" s="111"/>
      <c r="H393" s="111"/>
      <c r="I393" s="525"/>
      <c r="J393" s="114"/>
      <c r="K393" s="115"/>
      <c r="L393" s="102" t="str">
        <f t="shared" si="18"/>
        <v/>
      </c>
      <c r="M393" s="110"/>
      <c r="N393" s="115"/>
      <c r="O393" s="102" t="str">
        <f t="shared" si="19"/>
        <v/>
      </c>
      <c r="P393" s="116"/>
      <c r="Q393" s="116"/>
      <c r="R393" s="102" t="str">
        <f t="shared" si="20"/>
        <v/>
      </c>
      <c r="S393" s="117"/>
      <c r="T393" s="114"/>
      <c r="U393" s="385"/>
      <c r="V393" s="385"/>
    </row>
    <row r="394" spans="2:22" x14ac:dyDescent="0.25">
      <c r="B394" s="282">
        <f>'1. Summary for SBA'!$F$8</f>
        <v>0</v>
      </c>
      <c r="C394" s="282">
        <f>'1. Summary for SBA'!$F$7</f>
        <v>0</v>
      </c>
      <c r="D394" s="114"/>
      <c r="E394" s="350"/>
      <c r="F394" s="350"/>
      <c r="G394" s="111"/>
      <c r="H394" s="111"/>
      <c r="I394" s="525"/>
      <c r="J394" s="114"/>
      <c r="K394" s="115"/>
      <c r="L394" s="102" t="str">
        <f t="shared" si="18"/>
        <v/>
      </c>
      <c r="M394" s="110"/>
      <c r="N394" s="115"/>
      <c r="O394" s="102" t="str">
        <f t="shared" si="19"/>
        <v/>
      </c>
      <c r="P394" s="116"/>
      <c r="Q394" s="116"/>
      <c r="R394" s="102" t="str">
        <f t="shared" si="20"/>
        <v/>
      </c>
      <c r="S394" s="117"/>
      <c r="T394" s="114"/>
      <c r="U394" s="385"/>
      <c r="V394" s="385"/>
    </row>
    <row r="395" spans="2:22" x14ac:dyDescent="0.25">
      <c r="B395" s="282">
        <f>'1. Summary for SBA'!$F$8</f>
        <v>0</v>
      </c>
      <c r="C395" s="282">
        <f>'1. Summary for SBA'!$F$7</f>
        <v>0</v>
      </c>
      <c r="D395" s="114"/>
      <c r="E395" s="350"/>
      <c r="F395" s="350"/>
      <c r="G395" s="111"/>
      <c r="H395" s="111"/>
      <c r="I395" s="525"/>
      <c r="J395" s="114"/>
      <c r="K395" s="115"/>
      <c r="L395" s="102" t="str">
        <f t="shared" si="18"/>
        <v/>
      </c>
      <c r="M395" s="110"/>
      <c r="N395" s="115"/>
      <c r="O395" s="102" t="str">
        <f t="shared" si="19"/>
        <v/>
      </c>
      <c r="P395" s="116"/>
      <c r="Q395" s="116"/>
      <c r="R395" s="102" t="str">
        <f t="shared" si="20"/>
        <v/>
      </c>
      <c r="S395" s="117"/>
      <c r="T395" s="114"/>
      <c r="U395" s="385"/>
      <c r="V395" s="385"/>
    </row>
    <row r="396" spans="2:22" x14ac:dyDescent="0.25">
      <c r="B396" s="282">
        <f>'1. Summary for SBA'!$F$8</f>
        <v>0</v>
      </c>
      <c r="C396" s="282">
        <f>'1. Summary for SBA'!$F$7</f>
        <v>0</v>
      </c>
      <c r="D396" s="114"/>
      <c r="E396" s="350"/>
      <c r="F396" s="350"/>
      <c r="G396" s="111"/>
      <c r="H396" s="111"/>
      <c r="I396" s="525"/>
      <c r="J396" s="114"/>
      <c r="K396" s="115"/>
      <c r="L396" s="102" t="str">
        <f t="shared" si="18"/>
        <v/>
      </c>
      <c r="M396" s="110"/>
      <c r="N396" s="115"/>
      <c r="O396" s="102" t="str">
        <f t="shared" si="19"/>
        <v/>
      </c>
      <c r="P396" s="116"/>
      <c r="Q396" s="116"/>
      <c r="R396" s="102" t="str">
        <f t="shared" si="20"/>
        <v/>
      </c>
      <c r="S396" s="117"/>
      <c r="T396" s="114"/>
      <c r="U396" s="385"/>
      <c r="V396" s="385"/>
    </row>
    <row r="397" spans="2:22" x14ac:dyDescent="0.25">
      <c r="B397" s="282">
        <f>'1. Summary for SBA'!$F$8</f>
        <v>0</v>
      </c>
      <c r="C397" s="282">
        <f>'1. Summary for SBA'!$F$7</f>
        <v>0</v>
      </c>
      <c r="D397" s="114"/>
      <c r="E397" s="350"/>
      <c r="F397" s="350"/>
      <c r="G397" s="111"/>
      <c r="H397" s="111"/>
      <c r="I397" s="525"/>
      <c r="J397" s="114"/>
      <c r="K397" s="115"/>
      <c r="L397" s="102" t="str">
        <f t="shared" si="18"/>
        <v/>
      </c>
      <c r="M397" s="110"/>
      <c r="N397" s="115"/>
      <c r="O397" s="102" t="str">
        <f t="shared" si="19"/>
        <v/>
      </c>
      <c r="P397" s="116"/>
      <c r="Q397" s="116"/>
      <c r="R397" s="102" t="str">
        <f t="shared" si="20"/>
        <v/>
      </c>
      <c r="S397" s="117"/>
      <c r="T397" s="114"/>
      <c r="U397" s="385"/>
      <c r="V397" s="385"/>
    </row>
    <row r="398" spans="2:22" x14ac:dyDescent="0.25">
      <c r="B398" s="282">
        <f>'1. Summary for SBA'!$F$8</f>
        <v>0</v>
      </c>
      <c r="C398" s="282">
        <f>'1. Summary for SBA'!$F$7</f>
        <v>0</v>
      </c>
      <c r="D398" s="114"/>
      <c r="E398" s="350"/>
      <c r="F398" s="350"/>
      <c r="G398" s="111"/>
      <c r="H398" s="111"/>
      <c r="I398" s="525"/>
      <c r="J398" s="114"/>
      <c r="K398" s="115"/>
      <c r="L398" s="102" t="str">
        <f t="shared" si="18"/>
        <v/>
      </c>
      <c r="M398" s="110"/>
      <c r="N398" s="115"/>
      <c r="O398" s="102" t="str">
        <f t="shared" si="19"/>
        <v/>
      </c>
      <c r="P398" s="116"/>
      <c r="Q398" s="116"/>
      <c r="R398" s="102" t="str">
        <f t="shared" si="20"/>
        <v/>
      </c>
      <c r="S398" s="117"/>
      <c r="T398" s="114"/>
      <c r="U398" s="385"/>
      <c r="V398" s="385"/>
    </row>
    <row r="399" spans="2:22" x14ac:dyDescent="0.25">
      <c r="B399" s="282">
        <f>'1. Summary for SBA'!$F$8</f>
        <v>0</v>
      </c>
      <c r="C399" s="282">
        <f>'1. Summary for SBA'!$F$7</f>
        <v>0</v>
      </c>
      <c r="D399" s="114"/>
      <c r="E399" s="350"/>
      <c r="F399" s="350"/>
      <c r="G399" s="111"/>
      <c r="H399" s="111"/>
      <c r="I399" s="525"/>
      <c r="J399" s="114"/>
      <c r="K399" s="115"/>
      <c r="L399" s="102" t="str">
        <f t="shared" si="18"/>
        <v/>
      </c>
      <c r="M399" s="110"/>
      <c r="N399" s="115"/>
      <c r="O399" s="102" t="str">
        <f t="shared" si="19"/>
        <v/>
      </c>
      <c r="P399" s="116"/>
      <c r="Q399" s="116"/>
      <c r="R399" s="102" t="str">
        <f t="shared" si="20"/>
        <v/>
      </c>
      <c r="S399" s="117"/>
      <c r="T399" s="114"/>
      <c r="U399" s="385"/>
      <c r="V399" s="385"/>
    </row>
    <row r="400" spans="2:22" x14ac:dyDescent="0.25">
      <c r="B400" s="282">
        <f>'1. Summary for SBA'!$F$8</f>
        <v>0</v>
      </c>
      <c r="C400" s="282">
        <f>'1. Summary for SBA'!$F$7</f>
        <v>0</v>
      </c>
      <c r="D400" s="114"/>
      <c r="E400" s="350"/>
      <c r="F400" s="350"/>
      <c r="G400" s="111"/>
      <c r="H400" s="111"/>
      <c r="I400" s="525"/>
      <c r="J400" s="114"/>
      <c r="K400" s="115"/>
      <c r="L400" s="102" t="str">
        <f t="shared" si="18"/>
        <v/>
      </c>
      <c r="M400" s="110"/>
      <c r="N400" s="115"/>
      <c r="O400" s="102" t="str">
        <f t="shared" si="19"/>
        <v/>
      </c>
      <c r="P400" s="116"/>
      <c r="Q400" s="116"/>
      <c r="R400" s="102" t="str">
        <f t="shared" si="20"/>
        <v/>
      </c>
      <c r="S400" s="117"/>
      <c r="T400" s="114"/>
      <c r="U400" s="385"/>
      <c r="V400" s="385"/>
    </row>
    <row r="401" spans="2:22" x14ac:dyDescent="0.25">
      <c r="B401" s="282">
        <f>'1. Summary for SBA'!$F$8</f>
        <v>0</v>
      </c>
      <c r="C401" s="282">
        <f>'1. Summary for SBA'!$F$7</f>
        <v>0</v>
      </c>
      <c r="D401" s="114"/>
      <c r="E401" s="350"/>
      <c r="F401" s="350"/>
      <c r="G401" s="111"/>
      <c r="H401" s="111"/>
      <c r="I401" s="525"/>
      <c r="J401" s="114"/>
      <c r="K401" s="115"/>
      <c r="L401" s="102" t="str">
        <f t="shared" si="18"/>
        <v/>
      </c>
      <c r="M401" s="110"/>
      <c r="N401" s="115"/>
      <c r="O401" s="102" t="str">
        <f t="shared" si="19"/>
        <v/>
      </c>
      <c r="P401" s="116"/>
      <c r="Q401" s="116"/>
      <c r="R401" s="102" t="str">
        <f t="shared" si="20"/>
        <v/>
      </c>
      <c r="S401" s="117"/>
      <c r="T401" s="114"/>
      <c r="U401" s="385"/>
      <c r="V401" s="385"/>
    </row>
    <row r="402" spans="2:22" x14ac:dyDescent="0.25">
      <c r="B402" s="282">
        <f>'1. Summary for SBA'!$F$8</f>
        <v>0</v>
      </c>
      <c r="C402" s="282">
        <f>'1. Summary for SBA'!$F$7</f>
        <v>0</v>
      </c>
      <c r="D402" s="114"/>
      <c r="E402" s="350"/>
      <c r="F402" s="350"/>
      <c r="G402" s="111"/>
      <c r="H402" s="111"/>
      <c r="I402" s="525"/>
      <c r="J402" s="114"/>
      <c r="K402" s="115"/>
      <c r="L402" s="102" t="str">
        <f t="shared" si="18"/>
        <v/>
      </c>
      <c r="M402" s="110"/>
      <c r="N402" s="115"/>
      <c r="O402" s="102" t="str">
        <f t="shared" si="19"/>
        <v/>
      </c>
      <c r="P402" s="116"/>
      <c r="Q402" s="116"/>
      <c r="R402" s="102" t="str">
        <f t="shared" si="20"/>
        <v/>
      </c>
      <c r="S402" s="117"/>
      <c r="T402" s="114"/>
      <c r="U402" s="385"/>
      <c r="V402" s="385"/>
    </row>
    <row r="403" spans="2:22" x14ac:dyDescent="0.25">
      <c r="B403" s="282">
        <f>'1. Summary for SBA'!$F$8</f>
        <v>0</v>
      </c>
      <c r="C403" s="282">
        <f>'1. Summary for SBA'!$F$7</f>
        <v>0</v>
      </c>
      <c r="D403" s="114"/>
      <c r="E403" s="350"/>
      <c r="F403" s="350"/>
      <c r="G403" s="111"/>
      <c r="H403" s="111"/>
      <c r="I403" s="525"/>
      <c r="J403" s="114"/>
      <c r="K403" s="115"/>
      <c r="L403" s="102" t="str">
        <f t="shared" si="18"/>
        <v/>
      </c>
      <c r="M403" s="110"/>
      <c r="N403" s="115"/>
      <c r="O403" s="102" t="str">
        <f t="shared" si="19"/>
        <v/>
      </c>
      <c r="P403" s="116"/>
      <c r="Q403" s="116"/>
      <c r="R403" s="102" t="str">
        <f t="shared" si="20"/>
        <v/>
      </c>
      <c r="S403" s="117"/>
      <c r="T403" s="114"/>
      <c r="U403" s="385"/>
      <c r="V403" s="385"/>
    </row>
    <row r="404" spans="2:22" x14ac:dyDescent="0.25">
      <c r="B404" s="282">
        <f>'1. Summary for SBA'!$F$8</f>
        <v>0</v>
      </c>
      <c r="C404" s="282">
        <f>'1. Summary for SBA'!$F$7</f>
        <v>0</v>
      </c>
      <c r="D404" s="114"/>
      <c r="E404" s="350"/>
      <c r="F404" s="350"/>
      <c r="G404" s="111"/>
      <c r="H404" s="111"/>
      <c r="I404" s="525"/>
      <c r="J404" s="114"/>
      <c r="K404" s="115"/>
      <c r="L404" s="102" t="str">
        <f t="shared" si="18"/>
        <v/>
      </c>
      <c r="M404" s="110"/>
      <c r="N404" s="115"/>
      <c r="O404" s="102" t="str">
        <f t="shared" si="19"/>
        <v/>
      </c>
      <c r="P404" s="116"/>
      <c r="Q404" s="116"/>
      <c r="R404" s="102" t="str">
        <f t="shared" si="20"/>
        <v/>
      </c>
      <c r="S404" s="117"/>
      <c r="T404" s="114"/>
      <c r="U404" s="385"/>
      <c r="V404" s="385"/>
    </row>
    <row r="405" spans="2:22" x14ac:dyDescent="0.25">
      <c r="B405" s="282">
        <f>'1. Summary for SBA'!$F$8</f>
        <v>0</v>
      </c>
      <c r="C405" s="282">
        <f>'1. Summary for SBA'!$F$7</f>
        <v>0</v>
      </c>
      <c r="D405" s="114"/>
      <c r="E405" s="350"/>
      <c r="F405" s="350"/>
      <c r="G405" s="111"/>
      <c r="H405" s="111"/>
      <c r="I405" s="525"/>
      <c r="J405" s="114"/>
      <c r="K405" s="115"/>
      <c r="L405" s="102" t="str">
        <f t="shared" si="18"/>
        <v/>
      </c>
      <c r="M405" s="110"/>
      <c r="N405" s="115"/>
      <c r="O405" s="102" t="str">
        <f t="shared" si="19"/>
        <v/>
      </c>
      <c r="P405" s="116"/>
      <c r="Q405" s="116"/>
      <c r="R405" s="102" t="str">
        <f t="shared" si="20"/>
        <v/>
      </c>
      <c r="S405" s="117"/>
      <c r="T405" s="114"/>
      <c r="U405" s="385"/>
      <c r="V405" s="385"/>
    </row>
    <row r="406" spans="2:22" x14ac:dyDescent="0.25">
      <c r="B406" s="282">
        <f>'1. Summary for SBA'!$F$8</f>
        <v>0</v>
      </c>
      <c r="C406" s="282">
        <f>'1. Summary for SBA'!$F$7</f>
        <v>0</v>
      </c>
      <c r="D406" s="114"/>
      <c r="E406" s="350"/>
      <c r="F406" s="350"/>
      <c r="G406" s="111"/>
      <c r="H406" s="111"/>
      <c r="I406" s="525"/>
      <c r="J406" s="114"/>
      <c r="K406" s="115"/>
      <c r="L406" s="102" t="str">
        <f t="shared" si="18"/>
        <v/>
      </c>
      <c r="M406" s="110"/>
      <c r="N406" s="115"/>
      <c r="O406" s="102" t="str">
        <f t="shared" si="19"/>
        <v/>
      </c>
      <c r="P406" s="116"/>
      <c r="Q406" s="116"/>
      <c r="R406" s="102" t="str">
        <f t="shared" si="20"/>
        <v/>
      </c>
      <c r="S406" s="117"/>
      <c r="T406" s="114"/>
      <c r="U406" s="385"/>
      <c r="V406" s="385"/>
    </row>
    <row r="407" spans="2:22" x14ac:dyDescent="0.25">
      <c r="B407" s="282">
        <f>'1. Summary for SBA'!$F$8</f>
        <v>0</v>
      </c>
      <c r="C407" s="282">
        <f>'1. Summary for SBA'!$F$7</f>
        <v>0</v>
      </c>
      <c r="D407" s="114"/>
      <c r="E407" s="350"/>
      <c r="F407" s="350"/>
      <c r="G407" s="111"/>
      <c r="H407" s="111"/>
      <c r="I407" s="525"/>
      <c r="J407" s="114"/>
      <c r="K407" s="115"/>
      <c r="L407" s="102" t="str">
        <f t="shared" si="18"/>
        <v/>
      </c>
      <c r="M407" s="110"/>
      <c r="N407" s="115"/>
      <c r="O407" s="102" t="str">
        <f t="shared" si="19"/>
        <v/>
      </c>
      <c r="P407" s="116"/>
      <c r="Q407" s="116"/>
      <c r="R407" s="102" t="str">
        <f t="shared" si="20"/>
        <v/>
      </c>
      <c r="S407" s="117"/>
      <c r="T407" s="114"/>
      <c r="U407" s="385"/>
      <c r="V407" s="385"/>
    </row>
    <row r="408" spans="2:22" x14ac:dyDescent="0.25">
      <c r="B408" s="282">
        <f>'1. Summary for SBA'!$F$8</f>
        <v>0</v>
      </c>
      <c r="C408" s="282">
        <f>'1. Summary for SBA'!$F$7</f>
        <v>0</v>
      </c>
      <c r="D408" s="114"/>
      <c r="E408" s="350"/>
      <c r="F408" s="350"/>
      <c r="G408" s="111"/>
      <c r="H408" s="111"/>
      <c r="I408" s="525"/>
      <c r="J408" s="114"/>
      <c r="K408" s="115"/>
      <c r="L408" s="102" t="str">
        <f t="shared" si="18"/>
        <v/>
      </c>
      <c r="M408" s="110"/>
      <c r="N408" s="115"/>
      <c r="O408" s="102" t="str">
        <f t="shared" si="19"/>
        <v/>
      </c>
      <c r="P408" s="116"/>
      <c r="Q408" s="116"/>
      <c r="R408" s="102" t="str">
        <f t="shared" si="20"/>
        <v/>
      </c>
      <c r="S408" s="117"/>
      <c r="T408" s="114"/>
      <c r="U408" s="385"/>
      <c r="V408" s="385"/>
    </row>
    <row r="409" spans="2:22" x14ac:dyDescent="0.25">
      <c r="B409" s="282">
        <f>'1. Summary for SBA'!$F$8</f>
        <v>0</v>
      </c>
      <c r="C409" s="282">
        <f>'1. Summary for SBA'!$F$7</f>
        <v>0</v>
      </c>
      <c r="D409" s="114"/>
      <c r="E409" s="350"/>
      <c r="F409" s="350"/>
      <c r="G409" s="111"/>
      <c r="H409" s="111"/>
      <c r="I409" s="525"/>
      <c r="J409" s="114"/>
      <c r="K409" s="115"/>
      <c r="L409" s="102" t="str">
        <f t="shared" si="18"/>
        <v/>
      </c>
      <c r="M409" s="110"/>
      <c r="N409" s="115"/>
      <c r="O409" s="102" t="str">
        <f t="shared" si="19"/>
        <v/>
      </c>
      <c r="P409" s="116"/>
      <c r="Q409" s="116"/>
      <c r="R409" s="102" t="str">
        <f t="shared" si="20"/>
        <v/>
      </c>
      <c r="S409" s="117"/>
      <c r="T409" s="114"/>
      <c r="U409" s="385"/>
      <c r="V409" s="385"/>
    </row>
    <row r="410" spans="2:22" x14ac:dyDescent="0.25">
      <c r="B410" s="282">
        <f>'1. Summary for SBA'!$F$8</f>
        <v>0</v>
      </c>
      <c r="C410" s="282">
        <f>'1. Summary for SBA'!$F$7</f>
        <v>0</v>
      </c>
      <c r="D410" s="114"/>
      <c r="E410" s="350"/>
      <c r="F410" s="350"/>
      <c r="G410" s="111"/>
      <c r="H410" s="111"/>
      <c r="I410" s="525"/>
      <c r="J410" s="114"/>
      <c r="K410" s="115"/>
      <c r="L410" s="102" t="str">
        <f t="shared" si="18"/>
        <v/>
      </c>
      <c r="M410" s="110"/>
      <c r="N410" s="115"/>
      <c r="O410" s="102" t="str">
        <f t="shared" si="19"/>
        <v/>
      </c>
      <c r="P410" s="116"/>
      <c r="Q410" s="116"/>
      <c r="R410" s="102" t="str">
        <f t="shared" si="20"/>
        <v/>
      </c>
      <c r="S410" s="117"/>
      <c r="T410" s="114"/>
      <c r="U410" s="385"/>
      <c r="V410" s="385"/>
    </row>
    <row r="411" spans="2:22" x14ac:dyDescent="0.25">
      <c r="B411" s="282">
        <f>'1. Summary for SBA'!$F$8</f>
        <v>0</v>
      </c>
      <c r="C411" s="282">
        <f>'1. Summary for SBA'!$F$7</f>
        <v>0</v>
      </c>
      <c r="D411" s="114"/>
      <c r="E411" s="350"/>
      <c r="F411" s="350"/>
      <c r="G411" s="111"/>
      <c r="H411" s="111"/>
      <c r="I411" s="525"/>
      <c r="J411" s="114"/>
      <c r="K411" s="115"/>
      <c r="L411" s="102" t="str">
        <f t="shared" si="18"/>
        <v/>
      </c>
      <c r="M411" s="110"/>
      <c r="N411" s="115"/>
      <c r="O411" s="102" t="str">
        <f t="shared" si="19"/>
        <v/>
      </c>
      <c r="P411" s="116"/>
      <c r="Q411" s="116"/>
      <c r="R411" s="102" t="str">
        <f t="shared" si="20"/>
        <v/>
      </c>
      <c r="S411" s="117"/>
      <c r="T411" s="114"/>
      <c r="U411" s="385"/>
      <c r="V411" s="385"/>
    </row>
    <row r="412" spans="2:22" x14ac:dyDescent="0.25">
      <c r="B412" s="282">
        <f>'1. Summary for SBA'!$F$8</f>
        <v>0</v>
      </c>
      <c r="C412" s="282">
        <f>'1. Summary for SBA'!$F$7</f>
        <v>0</v>
      </c>
      <c r="D412" s="114"/>
      <c r="E412" s="350"/>
      <c r="F412" s="350"/>
      <c r="G412" s="111"/>
      <c r="H412" s="111"/>
      <c r="I412" s="525"/>
      <c r="J412" s="114"/>
      <c r="K412" s="115"/>
      <c r="L412" s="102" t="str">
        <f t="shared" si="18"/>
        <v/>
      </c>
      <c r="M412" s="110"/>
      <c r="N412" s="115"/>
      <c r="O412" s="102" t="str">
        <f t="shared" si="19"/>
        <v/>
      </c>
      <c r="P412" s="116"/>
      <c r="Q412" s="116"/>
      <c r="R412" s="102" t="str">
        <f t="shared" si="20"/>
        <v/>
      </c>
      <c r="S412" s="117"/>
      <c r="T412" s="114"/>
      <c r="U412" s="385"/>
      <c r="V412" s="385"/>
    </row>
    <row r="413" spans="2:22" x14ac:dyDescent="0.25">
      <c r="B413" s="282">
        <f>'1. Summary for SBA'!$F$8</f>
        <v>0</v>
      </c>
      <c r="C413" s="282">
        <f>'1. Summary for SBA'!$F$7</f>
        <v>0</v>
      </c>
      <c r="D413" s="114"/>
      <c r="E413" s="350"/>
      <c r="F413" s="350"/>
      <c r="G413" s="111"/>
      <c r="H413" s="111"/>
      <c r="I413" s="525"/>
      <c r="J413" s="114"/>
      <c r="K413" s="115"/>
      <c r="L413" s="102" t="str">
        <f t="shared" si="18"/>
        <v/>
      </c>
      <c r="M413" s="110"/>
      <c r="N413" s="115"/>
      <c r="O413" s="102" t="str">
        <f t="shared" si="19"/>
        <v/>
      </c>
      <c r="P413" s="116"/>
      <c r="Q413" s="116"/>
      <c r="R413" s="102" t="str">
        <f t="shared" si="20"/>
        <v/>
      </c>
      <c r="S413" s="117"/>
      <c r="T413" s="114"/>
      <c r="U413" s="385"/>
      <c r="V413" s="385"/>
    </row>
    <row r="414" spans="2:22" x14ac:dyDescent="0.25">
      <c r="B414" s="282">
        <f>'1. Summary for SBA'!$F$8</f>
        <v>0</v>
      </c>
      <c r="C414" s="282">
        <f>'1. Summary for SBA'!$F$7</f>
        <v>0</v>
      </c>
      <c r="D414" s="114"/>
      <c r="E414" s="350"/>
      <c r="F414" s="350"/>
      <c r="G414" s="111"/>
      <c r="H414" s="111"/>
      <c r="I414" s="525"/>
      <c r="J414" s="114"/>
      <c r="K414" s="115"/>
      <c r="L414" s="102" t="str">
        <f t="shared" si="18"/>
        <v/>
      </c>
      <c r="M414" s="110"/>
      <c r="N414" s="115"/>
      <c r="O414" s="102" t="str">
        <f t="shared" si="19"/>
        <v/>
      </c>
      <c r="P414" s="116"/>
      <c r="Q414" s="116"/>
      <c r="R414" s="102" t="str">
        <f t="shared" si="20"/>
        <v/>
      </c>
      <c r="S414" s="117"/>
      <c r="T414" s="114"/>
      <c r="U414" s="385"/>
      <c r="V414" s="385"/>
    </row>
    <row r="415" spans="2:22" x14ac:dyDescent="0.25">
      <c r="B415" s="282">
        <f>'1. Summary for SBA'!$F$8</f>
        <v>0</v>
      </c>
      <c r="C415" s="282">
        <f>'1. Summary for SBA'!$F$7</f>
        <v>0</v>
      </c>
      <c r="D415" s="114"/>
      <c r="E415" s="350"/>
      <c r="F415" s="350"/>
      <c r="G415" s="111"/>
      <c r="H415" s="111"/>
      <c r="I415" s="525"/>
      <c r="J415" s="114"/>
      <c r="K415" s="115"/>
      <c r="L415" s="102" t="str">
        <f t="shared" si="18"/>
        <v/>
      </c>
      <c r="M415" s="110"/>
      <c r="N415" s="115"/>
      <c r="O415" s="102" t="str">
        <f t="shared" si="19"/>
        <v/>
      </c>
      <c r="P415" s="116"/>
      <c r="Q415" s="116"/>
      <c r="R415" s="102" t="str">
        <f t="shared" si="20"/>
        <v/>
      </c>
      <c r="S415" s="117"/>
      <c r="T415" s="114"/>
      <c r="U415" s="385"/>
      <c r="V415" s="385"/>
    </row>
    <row r="416" spans="2:22" x14ac:dyDescent="0.25">
      <c r="B416" s="282">
        <f>'1. Summary for SBA'!$F$8</f>
        <v>0</v>
      </c>
      <c r="C416" s="282">
        <f>'1. Summary for SBA'!$F$7</f>
        <v>0</v>
      </c>
      <c r="D416" s="114"/>
      <c r="E416" s="350"/>
      <c r="F416" s="350"/>
      <c r="G416" s="111"/>
      <c r="H416" s="111"/>
      <c r="I416" s="525"/>
      <c r="J416" s="114"/>
      <c r="K416" s="115"/>
      <c r="L416" s="102" t="str">
        <f t="shared" si="18"/>
        <v/>
      </c>
      <c r="M416" s="110"/>
      <c r="N416" s="115"/>
      <c r="O416" s="102" t="str">
        <f t="shared" si="19"/>
        <v/>
      </c>
      <c r="P416" s="116"/>
      <c r="Q416" s="116"/>
      <c r="R416" s="102" t="str">
        <f t="shared" si="20"/>
        <v/>
      </c>
      <c r="S416" s="117"/>
      <c r="T416" s="114"/>
      <c r="U416" s="385"/>
      <c r="V416" s="385"/>
    </row>
    <row r="417" spans="2:22" x14ac:dyDescent="0.25">
      <c r="B417" s="282">
        <f>'1. Summary for SBA'!$F$8</f>
        <v>0</v>
      </c>
      <c r="C417" s="282">
        <f>'1. Summary for SBA'!$F$7</f>
        <v>0</v>
      </c>
      <c r="D417" s="114"/>
      <c r="E417" s="350"/>
      <c r="F417" s="350"/>
      <c r="G417" s="111"/>
      <c r="H417" s="111"/>
      <c r="I417" s="525"/>
      <c r="J417" s="114"/>
      <c r="K417" s="115"/>
      <c r="L417" s="102" t="str">
        <f t="shared" si="18"/>
        <v/>
      </c>
      <c r="M417" s="110"/>
      <c r="N417" s="115"/>
      <c r="O417" s="102" t="str">
        <f t="shared" si="19"/>
        <v/>
      </c>
      <c r="P417" s="116"/>
      <c r="Q417" s="116"/>
      <c r="R417" s="102" t="str">
        <f t="shared" si="20"/>
        <v/>
      </c>
      <c r="S417" s="117"/>
      <c r="T417" s="114"/>
      <c r="U417" s="385"/>
      <c r="V417" s="385"/>
    </row>
    <row r="418" spans="2:22" x14ac:dyDescent="0.25">
      <c r="B418" s="282">
        <f>'1. Summary for SBA'!$F$8</f>
        <v>0</v>
      </c>
      <c r="C418" s="282">
        <f>'1. Summary for SBA'!$F$7</f>
        <v>0</v>
      </c>
      <c r="D418" s="114"/>
      <c r="E418" s="350"/>
      <c r="F418" s="350"/>
      <c r="G418" s="111"/>
      <c r="H418" s="111"/>
      <c r="I418" s="525"/>
      <c r="J418" s="114"/>
      <c r="K418" s="115"/>
      <c r="L418" s="102" t="str">
        <f t="shared" si="18"/>
        <v/>
      </c>
      <c r="M418" s="110"/>
      <c r="N418" s="115"/>
      <c r="O418" s="102" t="str">
        <f t="shared" si="19"/>
        <v/>
      </c>
      <c r="P418" s="116"/>
      <c r="Q418" s="116"/>
      <c r="R418" s="102" t="str">
        <f t="shared" si="20"/>
        <v/>
      </c>
      <c r="S418" s="117"/>
      <c r="T418" s="114"/>
      <c r="U418" s="385"/>
      <c r="V418" s="385"/>
    </row>
    <row r="419" spans="2:22" x14ac:dyDescent="0.25">
      <c r="B419" s="282">
        <f>'1. Summary for SBA'!$F$8</f>
        <v>0</v>
      </c>
      <c r="C419" s="282">
        <f>'1. Summary for SBA'!$F$7</f>
        <v>0</v>
      </c>
      <c r="D419" s="114"/>
      <c r="E419" s="350"/>
      <c r="F419" s="350"/>
      <c r="G419" s="111"/>
      <c r="H419" s="111"/>
      <c r="I419" s="525"/>
      <c r="J419" s="114"/>
      <c r="K419" s="115"/>
      <c r="L419" s="102" t="str">
        <f t="shared" si="18"/>
        <v/>
      </c>
      <c r="M419" s="110"/>
      <c r="N419" s="115"/>
      <c r="O419" s="102" t="str">
        <f t="shared" si="19"/>
        <v/>
      </c>
      <c r="P419" s="116"/>
      <c r="Q419" s="116"/>
      <c r="R419" s="102" t="str">
        <f t="shared" si="20"/>
        <v/>
      </c>
      <c r="S419" s="117"/>
      <c r="T419" s="114"/>
      <c r="U419" s="385"/>
      <c r="V419" s="385"/>
    </row>
    <row r="420" spans="2:22" x14ac:dyDescent="0.25">
      <c r="B420" s="282">
        <f>'1. Summary for SBA'!$F$8</f>
        <v>0</v>
      </c>
      <c r="C420" s="282">
        <f>'1. Summary for SBA'!$F$7</f>
        <v>0</v>
      </c>
      <c r="D420" s="114"/>
      <c r="E420" s="350"/>
      <c r="F420" s="350"/>
      <c r="G420" s="111"/>
      <c r="H420" s="111"/>
      <c r="I420" s="525"/>
      <c r="J420" s="114"/>
      <c r="K420" s="115"/>
      <c r="L420" s="102" t="str">
        <f t="shared" si="18"/>
        <v/>
      </c>
      <c r="M420" s="110"/>
      <c r="N420" s="115"/>
      <c r="O420" s="102" t="str">
        <f t="shared" si="19"/>
        <v/>
      </c>
      <c r="P420" s="116"/>
      <c r="Q420" s="116"/>
      <c r="R420" s="102" t="str">
        <f t="shared" si="20"/>
        <v/>
      </c>
      <c r="S420" s="117"/>
      <c r="T420" s="114"/>
      <c r="U420" s="385"/>
      <c r="V420" s="385"/>
    </row>
    <row r="421" spans="2:22" x14ac:dyDescent="0.25">
      <c r="B421" s="282">
        <f>'1. Summary for SBA'!$F$8</f>
        <v>0</v>
      </c>
      <c r="C421" s="282">
        <f>'1. Summary for SBA'!$F$7</f>
        <v>0</v>
      </c>
      <c r="D421" s="114"/>
      <c r="E421" s="350"/>
      <c r="F421" s="350"/>
      <c r="G421" s="111"/>
      <c r="H421" s="111"/>
      <c r="I421" s="525"/>
      <c r="J421" s="114"/>
      <c r="K421" s="115"/>
      <c r="L421" s="102" t="str">
        <f t="shared" si="18"/>
        <v/>
      </c>
      <c r="M421" s="110"/>
      <c r="N421" s="115"/>
      <c r="O421" s="102" t="str">
        <f t="shared" si="19"/>
        <v/>
      </c>
      <c r="P421" s="116"/>
      <c r="Q421" s="116"/>
      <c r="R421" s="102" t="str">
        <f t="shared" si="20"/>
        <v/>
      </c>
      <c r="S421" s="117"/>
      <c r="T421" s="114"/>
      <c r="U421" s="385"/>
      <c r="V421" s="385"/>
    </row>
    <row r="422" spans="2:22" x14ac:dyDescent="0.25">
      <c r="B422" s="282">
        <f>'1. Summary for SBA'!$F$8</f>
        <v>0</v>
      </c>
      <c r="C422" s="282">
        <f>'1. Summary for SBA'!$F$7</f>
        <v>0</v>
      </c>
      <c r="D422" s="114"/>
      <c r="E422" s="350"/>
      <c r="F422" s="350"/>
      <c r="G422" s="111"/>
      <c r="H422" s="111"/>
      <c r="I422" s="525"/>
      <c r="J422" s="114"/>
      <c r="K422" s="115"/>
      <c r="L422" s="102" t="str">
        <f t="shared" si="18"/>
        <v/>
      </c>
      <c r="M422" s="110"/>
      <c r="N422" s="115"/>
      <c r="O422" s="102" t="str">
        <f t="shared" si="19"/>
        <v/>
      </c>
      <c r="P422" s="116"/>
      <c r="Q422" s="116"/>
      <c r="R422" s="102" t="str">
        <f t="shared" si="20"/>
        <v/>
      </c>
      <c r="S422" s="117"/>
      <c r="T422" s="114"/>
      <c r="U422" s="385"/>
      <c r="V422" s="385"/>
    </row>
    <row r="423" spans="2:22" x14ac:dyDescent="0.25">
      <c r="B423" s="282">
        <f>'1. Summary for SBA'!$F$8</f>
        <v>0</v>
      </c>
      <c r="C423" s="282">
        <f>'1. Summary for SBA'!$F$7</f>
        <v>0</v>
      </c>
      <c r="D423" s="114"/>
      <c r="E423" s="350"/>
      <c r="F423" s="350"/>
      <c r="G423" s="111"/>
      <c r="H423" s="111"/>
      <c r="I423" s="525"/>
      <c r="J423" s="114"/>
      <c r="K423" s="115"/>
      <c r="L423" s="102" t="str">
        <f t="shared" si="18"/>
        <v/>
      </c>
      <c r="M423" s="110"/>
      <c r="N423" s="115"/>
      <c r="O423" s="102" t="str">
        <f t="shared" si="19"/>
        <v/>
      </c>
      <c r="P423" s="116"/>
      <c r="Q423" s="116"/>
      <c r="R423" s="102" t="str">
        <f t="shared" si="20"/>
        <v/>
      </c>
      <c r="S423" s="117"/>
      <c r="T423" s="114"/>
      <c r="U423" s="385"/>
      <c r="V423" s="385"/>
    </row>
    <row r="424" spans="2:22" x14ac:dyDescent="0.25">
      <c r="B424" s="282">
        <f>'1. Summary for SBA'!$F$8</f>
        <v>0</v>
      </c>
      <c r="C424" s="282">
        <f>'1. Summary for SBA'!$F$7</f>
        <v>0</v>
      </c>
      <c r="D424" s="114"/>
      <c r="E424" s="350"/>
      <c r="F424" s="350"/>
      <c r="G424" s="111"/>
      <c r="H424" s="111"/>
      <c r="I424" s="525"/>
      <c r="J424" s="114"/>
      <c r="K424" s="115"/>
      <c r="L424" s="102" t="str">
        <f t="shared" si="18"/>
        <v/>
      </c>
      <c r="M424" s="110"/>
      <c r="N424" s="115"/>
      <c r="O424" s="102" t="str">
        <f t="shared" si="19"/>
        <v/>
      </c>
      <c r="P424" s="116"/>
      <c r="Q424" s="116"/>
      <c r="R424" s="102" t="str">
        <f t="shared" si="20"/>
        <v/>
      </c>
      <c r="S424" s="117"/>
      <c r="T424" s="114"/>
      <c r="U424" s="385"/>
      <c r="V424" s="385"/>
    </row>
    <row r="425" spans="2:22" x14ac:dyDescent="0.25">
      <c r="B425" s="282">
        <f>'1. Summary for SBA'!$F$8</f>
        <v>0</v>
      </c>
      <c r="C425" s="282">
        <f>'1. Summary for SBA'!$F$7</f>
        <v>0</v>
      </c>
      <c r="D425" s="114"/>
      <c r="E425" s="350"/>
      <c r="F425" s="350"/>
      <c r="G425" s="111"/>
      <c r="H425" s="111"/>
      <c r="I425" s="525"/>
      <c r="J425" s="114"/>
      <c r="K425" s="115"/>
      <c r="L425" s="102" t="str">
        <f t="shared" si="18"/>
        <v/>
      </c>
      <c r="M425" s="110"/>
      <c r="N425" s="115"/>
      <c r="O425" s="102" t="str">
        <f t="shared" si="19"/>
        <v/>
      </c>
      <c r="P425" s="116"/>
      <c r="Q425" s="116"/>
      <c r="R425" s="102" t="str">
        <f t="shared" si="20"/>
        <v/>
      </c>
      <c r="S425" s="117"/>
      <c r="T425" s="114"/>
      <c r="U425" s="385"/>
      <c r="V425" s="385"/>
    </row>
    <row r="426" spans="2:22" x14ac:dyDescent="0.25">
      <c r="B426" s="282">
        <f>'1. Summary for SBA'!$F$8</f>
        <v>0</v>
      </c>
      <c r="C426" s="282">
        <f>'1. Summary for SBA'!$F$7</f>
        <v>0</v>
      </c>
      <c r="D426" s="114"/>
      <c r="E426" s="350"/>
      <c r="F426" s="350"/>
      <c r="G426" s="111"/>
      <c r="H426" s="111"/>
      <c r="I426" s="525"/>
      <c r="J426" s="114"/>
      <c r="K426" s="115"/>
      <c r="L426" s="102" t="str">
        <f t="shared" si="18"/>
        <v/>
      </c>
      <c r="M426" s="110"/>
      <c r="N426" s="115"/>
      <c r="O426" s="102" t="str">
        <f t="shared" si="19"/>
        <v/>
      </c>
      <c r="P426" s="116"/>
      <c r="Q426" s="116"/>
      <c r="R426" s="102" t="str">
        <f t="shared" si="20"/>
        <v/>
      </c>
      <c r="S426" s="117"/>
      <c r="T426" s="114"/>
      <c r="U426" s="385"/>
      <c r="V426" s="385"/>
    </row>
    <row r="427" spans="2:22" x14ac:dyDescent="0.25">
      <c r="B427" s="282">
        <f>'1. Summary for SBA'!$F$8</f>
        <v>0</v>
      </c>
      <c r="C427" s="282">
        <f>'1. Summary for SBA'!$F$7</f>
        <v>0</v>
      </c>
      <c r="D427" s="114"/>
      <c r="E427" s="350"/>
      <c r="F427" s="350"/>
      <c r="G427" s="111"/>
      <c r="H427" s="111"/>
      <c r="I427" s="525"/>
      <c r="J427" s="114"/>
      <c r="K427" s="115"/>
      <c r="L427" s="102" t="str">
        <f t="shared" si="18"/>
        <v/>
      </c>
      <c r="M427" s="110"/>
      <c r="N427" s="115"/>
      <c r="O427" s="102" t="str">
        <f t="shared" si="19"/>
        <v/>
      </c>
      <c r="P427" s="116"/>
      <c r="Q427" s="116"/>
      <c r="R427" s="102" t="str">
        <f t="shared" si="20"/>
        <v/>
      </c>
      <c r="S427" s="117"/>
      <c r="T427" s="114"/>
      <c r="U427" s="385"/>
      <c r="V427" s="385"/>
    </row>
    <row r="428" spans="2:22" x14ac:dyDescent="0.25">
      <c r="B428" s="282">
        <f>'1. Summary for SBA'!$F$8</f>
        <v>0</v>
      </c>
      <c r="C428" s="282">
        <f>'1. Summary for SBA'!$F$7</f>
        <v>0</v>
      </c>
      <c r="D428" s="114"/>
      <c r="E428" s="350"/>
      <c r="F428" s="350"/>
      <c r="G428" s="111"/>
      <c r="H428" s="111"/>
      <c r="I428" s="525"/>
      <c r="J428" s="114"/>
      <c r="K428" s="115"/>
      <c r="L428" s="102" t="str">
        <f t="shared" si="18"/>
        <v/>
      </c>
      <c r="M428" s="110"/>
      <c r="N428" s="115"/>
      <c r="O428" s="102" t="str">
        <f t="shared" si="19"/>
        <v/>
      </c>
      <c r="P428" s="116"/>
      <c r="Q428" s="116"/>
      <c r="R428" s="102" t="str">
        <f t="shared" si="20"/>
        <v/>
      </c>
      <c r="S428" s="117"/>
      <c r="T428" s="114"/>
      <c r="U428" s="385"/>
      <c r="V428" s="385"/>
    </row>
    <row r="429" spans="2:22" x14ac:dyDescent="0.25">
      <c r="B429" s="282">
        <f>'1. Summary for SBA'!$F$8</f>
        <v>0</v>
      </c>
      <c r="C429" s="282">
        <f>'1. Summary for SBA'!$F$7</f>
        <v>0</v>
      </c>
      <c r="D429" s="114"/>
      <c r="E429" s="350"/>
      <c r="F429" s="350"/>
      <c r="G429" s="111"/>
      <c r="H429" s="111"/>
      <c r="I429" s="525"/>
      <c r="J429" s="114"/>
      <c r="K429" s="115"/>
      <c r="L429" s="102" t="str">
        <f t="shared" si="18"/>
        <v/>
      </c>
      <c r="M429" s="110"/>
      <c r="N429" s="115"/>
      <c r="O429" s="102" t="str">
        <f t="shared" si="19"/>
        <v/>
      </c>
      <c r="P429" s="116"/>
      <c r="Q429" s="116"/>
      <c r="R429" s="102" t="str">
        <f t="shared" si="20"/>
        <v/>
      </c>
      <c r="S429" s="117"/>
      <c r="T429" s="114"/>
      <c r="U429" s="385"/>
      <c r="V429" s="385"/>
    </row>
    <row r="430" spans="2:22" x14ac:dyDescent="0.25">
      <c r="B430" s="282">
        <f>'1. Summary for SBA'!$F$8</f>
        <v>0</v>
      </c>
      <c r="C430" s="282">
        <f>'1. Summary for SBA'!$F$7</f>
        <v>0</v>
      </c>
      <c r="D430" s="114"/>
      <c r="E430" s="350"/>
      <c r="F430" s="350"/>
      <c r="G430" s="111"/>
      <c r="H430" s="111"/>
      <c r="I430" s="525"/>
      <c r="J430" s="114"/>
      <c r="K430" s="115"/>
      <c r="L430" s="102" t="str">
        <f t="shared" si="18"/>
        <v/>
      </c>
      <c r="M430" s="110"/>
      <c r="N430" s="115"/>
      <c r="O430" s="102" t="str">
        <f t="shared" si="19"/>
        <v/>
      </c>
      <c r="P430" s="116"/>
      <c r="Q430" s="116"/>
      <c r="R430" s="102" t="str">
        <f t="shared" si="20"/>
        <v/>
      </c>
      <c r="S430" s="117"/>
      <c r="T430" s="114"/>
      <c r="U430" s="385"/>
      <c r="V430" s="385"/>
    </row>
    <row r="431" spans="2:22" x14ac:dyDescent="0.25">
      <c r="B431" s="282">
        <f>'1. Summary for SBA'!$F$8</f>
        <v>0</v>
      </c>
      <c r="C431" s="282">
        <f>'1. Summary for SBA'!$F$7</f>
        <v>0</v>
      </c>
      <c r="D431" s="114"/>
      <c r="E431" s="350"/>
      <c r="F431" s="350"/>
      <c r="G431" s="111"/>
      <c r="H431" s="111"/>
      <c r="I431" s="525"/>
      <c r="J431" s="114"/>
      <c r="K431" s="115"/>
      <c r="L431" s="102" t="str">
        <f t="shared" si="18"/>
        <v/>
      </c>
      <c r="M431" s="110"/>
      <c r="N431" s="115"/>
      <c r="O431" s="102" t="str">
        <f t="shared" si="19"/>
        <v/>
      </c>
      <c r="P431" s="116"/>
      <c r="Q431" s="116"/>
      <c r="R431" s="102" t="str">
        <f t="shared" si="20"/>
        <v/>
      </c>
      <c r="S431" s="117"/>
      <c r="T431" s="114"/>
      <c r="U431" s="385"/>
      <c r="V431" s="385"/>
    </row>
    <row r="432" spans="2:22" x14ac:dyDescent="0.25">
      <c r="B432" s="282">
        <f>'1. Summary for SBA'!$F$8</f>
        <v>0</v>
      </c>
      <c r="C432" s="282">
        <f>'1. Summary for SBA'!$F$7</f>
        <v>0</v>
      </c>
      <c r="D432" s="114"/>
      <c r="E432" s="350"/>
      <c r="F432" s="350"/>
      <c r="G432" s="111"/>
      <c r="H432" s="111"/>
      <c r="I432" s="525"/>
      <c r="J432" s="114"/>
      <c r="K432" s="115"/>
      <c r="L432" s="102" t="str">
        <f t="shared" si="18"/>
        <v/>
      </c>
      <c r="M432" s="110"/>
      <c r="N432" s="115"/>
      <c r="O432" s="102" t="str">
        <f t="shared" si="19"/>
        <v/>
      </c>
      <c r="P432" s="116"/>
      <c r="Q432" s="116"/>
      <c r="R432" s="102" t="str">
        <f t="shared" si="20"/>
        <v/>
      </c>
      <c r="S432" s="117"/>
      <c r="T432" s="114"/>
      <c r="U432" s="385"/>
      <c r="V432" s="385"/>
    </row>
    <row r="433" spans="2:22" x14ac:dyDescent="0.25">
      <c r="B433" s="282">
        <f>'1. Summary for SBA'!$F$8</f>
        <v>0</v>
      </c>
      <c r="C433" s="282">
        <f>'1. Summary for SBA'!$F$7</f>
        <v>0</v>
      </c>
      <c r="D433" s="114"/>
      <c r="E433" s="350"/>
      <c r="F433" s="350"/>
      <c r="G433" s="111"/>
      <c r="H433" s="111"/>
      <c r="I433" s="525"/>
      <c r="J433" s="114"/>
      <c r="K433" s="115"/>
      <c r="L433" s="102" t="str">
        <f t="shared" si="18"/>
        <v/>
      </c>
      <c r="M433" s="110"/>
      <c r="N433" s="115"/>
      <c r="O433" s="102" t="str">
        <f t="shared" si="19"/>
        <v/>
      </c>
      <c r="P433" s="116"/>
      <c r="Q433" s="116"/>
      <c r="R433" s="102" t="str">
        <f t="shared" si="20"/>
        <v/>
      </c>
      <c r="S433" s="117"/>
      <c r="T433" s="114"/>
      <c r="U433" s="385"/>
      <c r="V433" s="385"/>
    </row>
    <row r="434" spans="2:22" x14ac:dyDescent="0.25">
      <c r="B434" s="282">
        <f>'1. Summary for SBA'!$F$8</f>
        <v>0</v>
      </c>
      <c r="C434" s="282">
        <f>'1. Summary for SBA'!$F$7</f>
        <v>0</v>
      </c>
      <c r="D434" s="114"/>
      <c r="E434" s="350"/>
      <c r="F434" s="350"/>
      <c r="G434" s="111"/>
      <c r="H434" s="111"/>
      <c r="I434" s="525"/>
      <c r="J434" s="114"/>
      <c r="K434" s="115"/>
      <c r="L434" s="102" t="str">
        <f t="shared" si="18"/>
        <v/>
      </c>
      <c r="M434" s="110"/>
      <c r="N434" s="115"/>
      <c r="O434" s="102" t="str">
        <f t="shared" si="19"/>
        <v/>
      </c>
      <c r="P434" s="116"/>
      <c r="Q434" s="116"/>
      <c r="R434" s="102" t="str">
        <f t="shared" si="20"/>
        <v/>
      </c>
      <c r="S434" s="117"/>
      <c r="T434" s="114"/>
      <c r="U434" s="385"/>
      <c r="V434" s="385"/>
    </row>
    <row r="435" spans="2:22" x14ac:dyDescent="0.25">
      <c r="B435" s="282">
        <f>'1. Summary for SBA'!$F$8</f>
        <v>0</v>
      </c>
      <c r="C435" s="282">
        <f>'1. Summary for SBA'!$F$7</f>
        <v>0</v>
      </c>
      <c r="D435" s="114"/>
      <c r="E435" s="350"/>
      <c r="F435" s="350"/>
      <c r="G435" s="111"/>
      <c r="H435" s="111"/>
      <c r="I435" s="525"/>
      <c r="J435" s="114"/>
      <c r="K435" s="115"/>
      <c r="L435" s="102" t="str">
        <f t="shared" si="18"/>
        <v/>
      </c>
      <c r="M435" s="110"/>
      <c r="N435" s="115"/>
      <c r="O435" s="102" t="str">
        <f t="shared" si="19"/>
        <v/>
      </c>
      <c r="P435" s="116"/>
      <c r="Q435" s="116"/>
      <c r="R435" s="102" t="str">
        <f t="shared" si="20"/>
        <v/>
      </c>
      <c r="S435" s="117"/>
      <c r="T435" s="114"/>
      <c r="U435" s="385"/>
      <c r="V435" s="385"/>
    </row>
    <row r="436" spans="2:22" x14ac:dyDescent="0.25">
      <c r="B436" s="282">
        <f>'1. Summary for SBA'!$F$8</f>
        <v>0</v>
      </c>
      <c r="C436" s="282">
        <f>'1. Summary for SBA'!$F$7</f>
        <v>0</v>
      </c>
      <c r="D436" s="114"/>
      <c r="E436" s="350"/>
      <c r="F436" s="350"/>
      <c r="G436" s="111"/>
      <c r="H436" s="111"/>
      <c r="I436" s="525"/>
      <c r="J436" s="114"/>
      <c r="K436" s="115"/>
      <c r="L436" s="102" t="str">
        <f t="shared" si="18"/>
        <v/>
      </c>
      <c r="M436" s="110"/>
      <c r="N436" s="115"/>
      <c r="O436" s="102" t="str">
        <f t="shared" si="19"/>
        <v/>
      </c>
      <c r="P436" s="116"/>
      <c r="Q436" s="116"/>
      <c r="R436" s="102" t="str">
        <f t="shared" si="20"/>
        <v/>
      </c>
      <c r="S436" s="117"/>
      <c r="T436" s="114"/>
      <c r="U436" s="385"/>
      <c r="V436" s="385"/>
    </row>
    <row r="437" spans="2:22" x14ac:dyDescent="0.25">
      <c r="B437" s="282">
        <f>'1. Summary for SBA'!$F$8</f>
        <v>0</v>
      </c>
      <c r="C437" s="282">
        <f>'1. Summary for SBA'!$F$7</f>
        <v>0</v>
      </c>
      <c r="D437" s="114"/>
      <c r="E437" s="350"/>
      <c r="F437" s="350"/>
      <c r="G437" s="111"/>
      <c r="H437" s="111"/>
      <c r="I437" s="525"/>
      <c r="J437" s="114"/>
      <c r="K437" s="115"/>
      <c r="L437" s="102" t="str">
        <f t="shared" si="18"/>
        <v/>
      </c>
      <c r="M437" s="110"/>
      <c r="N437" s="115"/>
      <c r="O437" s="102" t="str">
        <f t="shared" si="19"/>
        <v/>
      </c>
      <c r="P437" s="116"/>
      <c r="Q437" s="116"/>
      <c r="R437" s="102" t="str">
        <f t="shared" si="20"/>
        <v/>
      </c>
      <c r="S437" s="117"/>
      <c r="T437" s="114"/>
      <c r="U437" s="385"/>
      <c r="V437" s="385"/>
    </row>
    <row r="438" spans="2:22" x14ac:dyDescent="0.25">
      <c r="B438" s="282">
        <f>'1. Summary for SBA'!$F$8</f>
        <v>0</v>
      </c>
      <c r="C438" s="282">
        <f>'1. Summary for SBA'!$F$7</f>
        <v>0</v>
      </c>
      <c r="D438" s="114"/>
      <c r="E438" s="350"/>
      <c r="F438" s="350"/>
      <c r="G438" s="111"/>
      <c r="H438" s="111"/>
      <c r="I438" s="525"/>
      <c r="J438" s="114"/>
      <c r="K438" s="115"/>
      <c r="L438" s="102" t="str">
        <f t="shared" si="18"/>
        <v/>
      </c>
      <c r="M438" s="110"/>
      <c r="N438" s="115"/>
      <c r="O438" s="102" t="str">
        <f t="shared" si="19"/>
        <v/>
      </c>
      <c r="P438" s="116"/>
      <c r="Q438" s="116"/>
      <c r="R438" s="102" t="str">
        <f t="shared" si="20"/>
        <v/>
      </c>
      <c r="S438" s="117"/>
      <c r="T438" s="114"/>
      <c r="U438" s="385"/>
      <c r="V438" s="385"/>
    </row>
    <row r="439" spans="2:22" x14ac:dyDescent="0.25">
      <c r="B439" s="282">
        <f>'1. Summary for SBA'!$F$8</f>
        <v>0</v>
      </c>
      <c r="C439" s="282">
        <f>'1. Summary for SBA'!$F$7</f>
        <v>0</v>
      </c>
      <c r="D439" s="114"/>
      <c r="E439" s="350"/>
      <c r="F439" s="350"/>
      <c r="G439" s="111"/>
      <c r="H439" s="111"/>
      <c r="I439" s="525"/>
      <c r="J439" s="114"/>
      <c r="K439" s="115"/>
      <c r="L439" s="102" t="str">
        <f t="shared" si="18"/>
        <v/>
      </c>
      <c r="M439" s="110"/>
      <c r="N439" s="115"/>
      <c r="O439" s="102" t="str">
        <f t="shared" si="19"/>
        <v/>
      </c>
      <c r="P439" s="116"/>
      <c r="Q439" s="116"/>
      <c r="R439" s="102" t="str">
        <f t="shared" si="20"/>
        <v/>
      </c>
      <c r="S439" s="117"/>
      <c r="T439" s="114"/>
      <c r="U439" s="385"/>
      <c r="V439" s="385"/>
    </row>
    <row r="440" spans="2:22" x14ac:dyDescent="0.25">
      <c r="B440" s="282">
        <f>'1. Summary for SBA'!$F$8</f>
        <v>0</v>
      </c>
      <c r="C440" s="282">
        <f>'1. Summary for SBA'!$F$7</f>
        <v>0</v>
      </c>
      <c r="D440" s="114"/>
      <c r="E440" s="350"/>
      <c r="F440" s="350"/>
      <c r="G440" s="111"/>
      <c r="H440" s="111"/>
      <c r="I440" s="525"/>
      <c r="J440" s="114"/>
      <c r="K440" s="115"/>
      <c r="L440" s="102" t="str">
        <f t="shared" si="18"/>
        <v/>
      </c>
      <c r="M440" s="110"/>
      <c r="N440" s="115"/>
      <c r="O440" s="102" t="str">
        <f t="shared" si="19"/>
        <v/>
      </c>
      <c r="P440" s="116"/>
      <c r="Q440" s="116"/>
      <c r="R440" s="102" t="str">
        <f t="shared" si="20"/>
        <v/>
      </c>
      <c r="S440" s="117"/>
      <c r="T440" s="114"/>
      <c r="U440" s="385"/>
      <c r="V440" s="385"/>
    </row>
    <row r="441" spans="2:22" x14ac:dyDescent="0.25">
      <c r="B441" s="282">
        <f>'1. Summary for SBA'!$F$8</f>
        <v>0</v>
      </c>
      <c r="C441" s="282">
        <f>'1. Summary for SBA'!$F$7</f>
        <v>0</v>
      </c>
      <c r="D441" s="114"/>
      <c r="E441" s="350"/>
      <c r="F441" s="350"/>
      <c r="G441" s="111"/>
      <c r="H441" s="111"/>
      <c r="I441" s="525"/>
      <c r="J441" s="114"/>
      <c r="K441" s="115"/>
      <c r="L441" s="102" t="str">
        <f t="shared" si="18"/>
        <v/>
      </c>
      <c r="M441" s="110"/>
      <c r="N441" s="115"/>
      <c r="O441" s="102" t="str">
        <f t="shared" si="19"/>
        <v/>
      </c>
      <c r="P441" s="116"/>
      <c r="Q441" s="116"/>
      <c r="R441" s="102" t="str">
        <f t="shared" si="20"/>
        <v/>
      </c>
      <c r="S441" s="117"/>
      <c r="T441" s="114"/>
      <c r="U441" s="385"/>
      <c r="V441" s="385"/>
    </row>
    <row r="442" spans="2:22" x14ac:dyDescent="0.25">
      <c r="B442" s="282">
        <f>'1. Summary for SBA'!$F$8</f>
        <v>0</v>
      </c>
      <c r="C442" s="282">
        <f>'1. Summary for SBA'!$F$7</f>
        <v>0</v>
      </c>
      <c r="D442" s="114"/>
      <c r="E442" s="350"/>
      <c r="F442" s="350"/>
      <c r="G442" s="111"/>
      <c r="H442" s="111"/>
      <c r="I442" s="525"/>
      <c r="J442" s="114"/>
      <c r="K442" s="115"/>
      <c r="L442" s="102" t="str">
        <f t="shared" si="18"/>
        <v/>
      </c>
      <c r="M442" s="110"/>
      <c r="N442" s="115"/>
      <c r="O442" s="102" t="str">
        <f t="shared" si="19"/>
        <v/>
      </c>
      <c r="P442" s="116"/>
      <c r="Q442" s="116"/>
      <c r="R442" s="102" t="str">
        <f t="shared" si="20"/>
        <v/>
      </c>
      <c r="S442" s="117"/>
      <c r="T442" s="114"/>
      <c r="U442" s="385"/>
      <c r="V442" s="385"/>
    </row>
    <row r="443" spans="2:22" x14ac:dyDescent="0.25">
      <c r="B443" s="282">
        <f>'1. Summary for SBA'!$F$8</f>
        <v>0</v>
      </c>
      <c r="C443" s="282">
        <f>'1. Summary for SBA'!$F$7</f>
        <v>0</v>
      </c>
      <c r="D443" s="114"/>
      <c r="E443" s="350"/>
      <c r="F443" s="350"/>
      <c r="G443" s="111"/>
      <c r="H443" s="111"/>
      <c r="I443" s="525"/>
      <c r="J443" s="114"/>
      <c r="K443" s="115"/>
      <c r="L443" s="102" t="str">
        <f t="shared" si="18"/>
        <v/>
      </c>
      <c r="M443" s="110"/>
      <c r="N443" s="115"/>
      <c r="O443" s="102" t="str">
        <f t="shared" si="19"/>
        <v/>
      </c>
      <c r="P443" s="116"/>
      <c r="Q443" s="116"/>
      <c r="R443" s="102" t="str">
        <f t="shared" si="20"/>
        <v/>
      </c>
      <c r="S443" s="117"/>
      <c r="T443" s="114"/>
      <c r="U443" s="385"/>
      <c r="V443" s="385"/>
    </row>
    <row r="444" spans="2:22" x14ac:dyDescent="0.25">
      <c r="B444" s="282">
        <f>'1. Summary for SBA'!$F$8</f>
        <v>0</v>
      </c>
      <c r="C444" s="282">
        <f>'1. Summary for SBA'!$F$7</f>
        <v>0</v>
      </c>
      <c r="D444" s="114"/>
      <c r="E444" s="350"/>
      <c r="F444" s="350"/>
      <c r="G444" s="111"/>
      <c r="H444" s="111"/>
      <c r="I444" s="525"/>
      <c r="J444" s="114"/>
      <c r="K444" s="115"/>
      <c r="L444" s="102" t="str">
        <f t="shared" si="18"/>
        <v/>
      </c>
      <c r="M444" s="110"/>
      <c r="N444" s="115"/>
      <c r="O444" s="102" t="str">
        <f t="shared" si="19"/>
        <v/>
      </c>
      <c r="P444" s="116"/>
      <c r="Q444" s="116"/>
      <c r="R444" s="102" t="str">
        <f t="shared" si="20"/>
        <v/>
      </c>
      <c r="S444" s="117"/>
      <c r="T444" s="114"/>
      <c r="U444" s="385"/>
      <c r="V444" s="385"/>
    </row>
    <row r="445" spans="2:22" x14ac:dyDescent="0.25">
      <c r="B445" s="282">
        <f>'1. Summary for SBA'!$F$8</f>
        <v>0</v>
      </c>
      <c r="C445" s="282">
        <f>'1. Summary for SBA'!$F$7</f>
        <v>0</v>
      </c>
      <c r="D445" s="114"/>
      <c r="E445" s="350"/>
      <c r="F445" s="350"/>
      <c r="G445" s="111"/>
      <c r="H445" s="111"/>
      <c r="I445" s="525"/>
      <c r="J445" s="114"/>
      <c r="K445" s="115"/>
      <c r="L445" s="102" t="str">
        <f t="shared" si="18"/>
        <v/>
      </c>
      <c r="M445" s="110"/>
      <c r="N445" s="115"/>
      <c r="O445" s="102" t="str">
        <f t="shared" si="19"/>
        <v/>
      </c>
      <c r="P445" s="116"/>
      <c r="Q445" s="116"/>
      <c r="R445" s="102" t="str">
        <f t="shared" si="20"/>
        <v/>
      </c>
      <c r="S445" s="117"/>
      <c r="T445" s="114"/>
      <c r="U445" s="385"/>
      <c r="V445" s="385"/>
    </row>
    <row r="446" spans="2:22" x14ac:dyDescent="0.25">
      <c r="B446" s="282">
        <f>'1. Summary for SBA'!$F$8</f>
        <v>0</v>
      </c>
      <c r="C446" s="282">
        <f>'1. Summary for SBA'!$F$7</f>
        <v>0</v>
      </c>
      <c r="D446" s="114"/>
      <c r="E446" s="350"/>
      <c r="F446" s="350"/>
      <c r="G446" s="111"/>
      <c r="H446" s="111"/>
      <c r="I446" s="525"/>
      <c r="J446" s="114"/>
      <c r="K446" s="115"/>
      <c r="L446" s="102" t="str">
        <f t="shared" si="18"/>
        <v/>
      </c>
      <c r="M446" s="110"/>
      <c r="N446" s="115"/>
      <c r="O446" s="102" t="str">
        <f t="shared" si="19"/>
        <v/>
      </c>
      <c r="P446" s="116"/>
      <c r="Q446" s="116"/>
      <c r="R446" s="102" t="str">
        <f t="shared" si="20"/>
        <v/>
      </c>
      <c r="S446" s="117"/>
      <c r="T446" s="114"/>
      <c r="U446" s="385"/>
      <c r="V446" s="385"/>
    </row>
    <row r="447" spans="2:22" x14ac:dyDescent="0.25">
      <c r="B447" s="282">
        <f>'1. Summary for SBA'!$F$8</f>
        <v>0</v>
      </c>
      <c r="C447" s="282">
        <f>'1. Summary for SBA'!$F$7</f>
        <v>0</v>
      </c>
      <c r="D447" s="114"/>
      <c r="E447" s="350"/>
      <c r="F447" s="350"/>
      <c r="G447" s="111"/>
      <c r="H447" s="111"/>
      <c r="I447" s="525"/>
      <c r="J447" s="114"/>
      <c r="K447" s="115"/>
      <c r="L447" s="102" t="str">
        <f t="shared" si="18"/>
        <v/>
      </c>
      <c r="M447" s="110"/>
      <c r="N447" s="115"/>
      <c r="O447" s="102" t="str">
        <f t="shared" si="19"/>
        <v/>
      </c>
      <c r="P447" s="116"/>
      <c r="Q447" s="116"/>
      <c r="R447" s="102" t="str">
        <f t="shared" si="20"/>
        <v/>
      </c>
      <c r="S447" s="117"/>
      <c r="T447" s="114"/>
      <c r="U447" s="385"/>
      <c r="V447" s="385"/>
    </row>
    <row r="448" spans="2:22" x14ac:dyDescent="0.25">
      <c r="B448" s="282">
        <f>'1. Summary for SBA'!$F$8</f>
        <v>0</v>
      </c>
      <c r="C448" s="282">
        <f>'1. Summary for SBA'!$F$7</f>
        <v>0</v>
      </c>
      <c r="D448" s="114"/>
      <c r="E448" s="350"/>
      <c r="F448" s="350"/>
      <c r="G448" s="111"/>
      <c r="H448" s="111"/>
      <c r="I448" s="525"/>
      <c r="J448" s="114"/>
      <c r="K448" s="115"/>
      <c r="L448" s="102" t="str">
        <f t="shared" si="18"/>
        <v/>
      </c>
      <c r="M448" s="110"/>
      <c r="N448" s="115"/>
      <c r="O448" s="102" t="str">
        <f t="shared" si="19"/>
        <v/>
      </c>
      <c r="P448" s="116"/>
      <c r="Q448" s="116"/>
      <c r="R448" s="102" t="str">
        <f t="shared" si="20"/>
        <v/>
      </c>
      <c r="S448" s="117"/>
      <c r="T448" s="114"/>
      <c r="U448" s="385"/>
      <c r="V448" s="385"/>
    </row>
    <row r="449" spans="2:22" x14ac:dyDescent="0.25">
      <c r="B449" s="282">
        <f>'1. Summary for SBA'!$F$8</f>
        <v>0</v>
      </c>
      <c r="C449" s="282">
        <f>'1. Summary for SBA'!$F$7</f>
        <v>0</v>
      </c>
      <c r="D449" s="114"/>
      <c r="E449" s="350"/>
      <c r="F449" s="350"/>
      <c r="G449" s="111"/>
      <c r="H449" s="111"/>
      <c r="I449" s="525"/>
      <c r="J449" s="114"/>
      <c r="K449" s="115"/>
      <c r="L449" s="102" t="str">
        <f t="shared" si="18"/>
        <v/>
      </c>
      <c r="M449" s="110"/>
      <c r="N449" s="115"/>
      <c r="O449" s="102" t="str">
        <f t="shared" si="19"/>
        <v/>
      </c>
      <c r="P449" s="116"/>
      <c r="Q449" s="116"/>
      <c r="R449" s="102" t="str">
        <f t="shared" si="20"/>
        <v/>
      </c>
      <c r="S449" s="117"/>
      <c r="T449" s="114"/>
      <c r="U449" s="385"/>
      <c r="V449" s="385"/>
    </row>
    <row r="450" spans="2:22" x14ac:dyDescent="0.25">
      <c r="B450" s="282">
        <f>'1. Summary for SBA'!$F$8</f>
        <v>0</v>
      </c>
      <c r="C450" s="282">
        <f>'1. Summary for SBA'!$F$7</f>
        <v>0</v>
      </c>
      <c r="D450" s="114"/>
      <c r="E450" s="350"/>
      <c r="F450" s="350"/>
      <c r="G450" s="111"/>
      <c r="H450" s="111"/>
      <c r="I450" s="525"/>
      <c r="J450" s="114"/>
      <c r="K450" s="115"/>
      <c r="L450" s="102" t="str">
        <f t="shared" si="18"/>
        <v/>
      </c>
      <c r="M450" s="110"/>
      <c r="N450" s="115"/>
      <c r="O450" s="102" t="str">
        <f t="shared" si="19"/>
        <v/>
      </c>
      <c r="P450" s="116"/>
      <c r="Q450" s="116"/>
      <c r="R450" s="102" t="str">
        <f t="shared" si="20"/>
        <v/>
      </c>
      <c r="S450" s="117"/>
      <c r="T450" s="114"/>
      <c r="U450" s="385"/>
      <c r="V450" s="385"/>
    </row>
    <row r="451" spans="2:22" x14ac:dyDescent="0.25">
      <c r="B451" s="282">
        <f>'1. Summary for SBA'!$F$8</f>
        <v>0</v>
      </c>
      <c r="C451" s="282">
        <f>'1. Summary for SBA'!$F$7</f>
        <v>0</v>
      </c>
      <c r="D451" s="114"/>
      <c r="E451" s="350"/>
      <c r="F451" s="350"/>
      <c r="G451" s="111"/>
      <c r="H451" s="111"/>
      <c r="I451" s="525"/>
      <c r="J451" s="114"/>
      <c r="K451" s="115"/>
      <c r="L451" s="102" t="str">
        <f t="shared" si="18"/>
        <v/>
      </c>
      <c r="M451" s="110"/>
      <c r="N451" s="115"/>
      <c r="O451" s="102" t="str">
        <f t="shared" si="19"/>
        <v/>
      </c>
      <c r="P451" s="116"/>
      <c r="Q451" s="116"/>
      <c r="R451" s="102" t="str">
        <f t="shared" si="20"/>
        <v/>
      </c>
      <c r="S451" s="117"/>
      <c r="T451" s="114"/>
      <c r="U451" s="385"/>
      <c r="V451" s="385"/>
    </row>
    <row r="452" spans="2:22" x14ac:dyDescent="0.25">
      <c r="B452" s="282">
        <f>'1. Summary for SBA'!$F$8</f>
        <v>0</v>
      </c>
      <c r="C452" s="282">
        <f>'1. Summary for SBA'!$F$7</f>
        <v>0</v>
      </c>
      <c r="D452" s="114"/>
      <c r="E452" s="350"/>
      <c r="F452" s="350"/>
      <c r="G452" s="111"/>
      <c r="H452" s="111"/>
      <c r="I452" s="525"/>
      <c r="J452" s="114"/>
      <c r="K452" s="115"/>
      <c r="L452" s="102" t="str">
        <f t="shared" si="18"/>
        <v/>
      </c>
      <c r="M452" s="110"/>
      <c r="N452" s="115"/>
      <c r="O452" s="102" t="str">
        <f t="shared" si="19"/>
        <v/>
      </c>
      <c r="P452" s="116"/>
      <c r="Q452" s="116"/>
      <c r="R452" s="102" t="str">
        <f t="shared" si="20"/>
        <v/>
      </c>
      <c r="S452" s="117"/>
      <c r="T452" s="114"/>
      <c r="U452" s="385"/>
      <c r="V452" s="385"/>
    </row>
    <row r="453" spans="2:22" x14ac:dyDescent="0.25">
      <c r="B453" s="282">
        <f>'1. Summary for SBA'!$F$8</f>
        <v>0</v>
      </c>
      <c r="C453" s="282">
        <f>'1. Summary for SBA'!$F$7</f>
        <v>0</v>
      </c>
      <c r="D453" s="114"/>
      <c r="E453" s="350"/>
      <c r="F453" s="350"/>
      <c r="G453" s="111"/>
      <c r="H453" s="111"/>
      <c r="I453" s="525"/>
      <c r="J453" s="114"/>
      <c r="K453" s="115"/>
      <c r="L453" s="102" t="str">
        <f t="shared" si="18"/>
        <v/>
      </c>
      <c r="M453" s="110"/>
      <c r="N453" s="115"/>
      <c r="O453" s="102" t="str">
        <f t="shared" si="19"/>
        <v/>
      </c>
      <c r="P453" s="116"/>
      <c r="Q453" s="116"/>
      <c r="R453" s="102" t="str">
        <f t="shared" si="20"/>
        <v/>
      </c>
      <c r="S453" s="117"/>
      <c r="T453" s="114"/>
      <c r="U453" s="385"/>
      <c r="V453" s="385"/>
    </row>
    <row r="454" spans="2:22" x14ac:dyDescent="0.25">
      <c r="B454" s="282">
        <f>'1. Summary for SBA'!$F$8</f>
        <v>0</v>
      </c>
      <c r="C454" s="282">
        <f>'1. Summary for SBA'!$F$7</f>
        <v>0</v>
      </c>
      <c r="D454" s="114"/>
      <c r="E454" s="350"/>
      <c r="F454" s="350"/>
      <c r="G454" s="111"/>
      <c r="H454" s="111"/>
      <c r="I454" s="525"/>
      <c r="J454" s="114"/>
      <c r="K454" s="115"/>
      <c r="L454" s="102" t="str">
        <f t="shared" ref="L454:L504" si="21">IF(K454 = "FT", "N/A","")</f>
        <v/>
      </c>
      <c r="M454" s="110"/>
      <c r="N454" s="115"/>
      <c r="O454" s="102" t="str">
        <f t="shared" ref="O454:O504" si="22">IF(N454 = "FT", "N/A","")</f>
        <v/>
      </c>
      <c r="P454" s="116"/>
      <c r="Q454" s="116"/>
      <c r="R454" s="102" t="str">
        <f t="shared" ref="R454:R504" si="23">IF(Q454 = "FT", "N/A","")</f>
        <v/>
      </c>
      <c r="S454" s="117"/>
      <c r="T454" s="114"/>
      <c r="U454" s="385"/>
      <c r="V454" s="385"/>
    </row>
    <row r="455" spans="2:22" x14ac:dyDescent="0.25">
      <c r="B455" s="282">
        <f>'1. Summary for SBA'!$F$8</f>
        <v>0</v>
      </c>
      <c r="C455" s="282">
        <f>'1. Summary for SBA'!$F$7</f>
        <v>0</v>
      </c>
      <c r="D455" s="114"/>
      <c r="E455" s="350"/>
      <c r="F455" s="350"/>
      <c r="G455" s="111"/>
      <c r="H455" s="111"/>
      <c r="I455" s="525"/>
      <c r="J455" s="114"/>
      <c r="K455" s="115"/>
      <c r="L455" s="102" t="str">
        <f t="shared" si="21"/>
        <v/>
      </c>
      <c r="M455" s="110"/>
      <c r="N455" s="115"/>
      <c r="O455" s="102" t="str">
        <f t="shared" si="22"/>
        <v/>
      </c>
      <c r="P455" s="116"/>
      <c r="Q455" s="116"/>
      <c r="R455" s="102" t="str">
        <f t="shared" si="23"/>
        <v/>
      </c>
      <c r="S455" s="117"/>
      <c r="T455" s="114"/>
      <c r="U455" s="385"/>
      <c r="V455" s="385"/>
    </row>
    <row r="456" spans="2:22" x14ac:dyDescent="0.25">
      <c r="B456" s="282">
        <f>'1. Summary for SBA'!$F$8</f>
        <v>0</v>
      </c>
      <c r="C456" s="282">
        <f>'1. Summary for SBA'!$F$7</f>
        <v>0</v>
      </c>
      <c r="D456" s="114"/>
      <c r="E456" s="350"/>
      <c r="F456" s="350"/>
      <c r="G456" s="111"/>
      <c r="H456" s="111"/>
      <c r="I456" s="525"/>
      <c r="J456" s="114"/>
      <c r="K456" s="115"/>
      <c r="L456" s="102" t="str">
        <f t="shared" si="21"/>
        <v/>
      </c>
      <c r="M456" s="110"/>
      <c r="N456" s="115"/>
      <c r="O456" s="102" t="str">
        <f t="shared" si="22"/>
        <v/>
      </c>
      <c r="P456" s="116"/>
      <c r="Q456" s="116"/>
      <c r="R456" s="102" t="str">
        <f t="shared" si="23"/>
        <v/>
      </c>
      <c r="S456" s="117"/>
      <c r="T456" s="114"/>
      <c r="U456" s="385"/>
      <c r="V456" s="385"/>
    </row>
    <row r="457" spans="2:22" x14ac:dyDescent="0.25">
      <c r="B457" s="282">
        <f>'1. Summary for SBA'!$F$8</f>
        <v>0</v>
      </c>
      <c r="C457" s="282">
        <f>'1. Summary for SBA'!$F$7</f>
        <v>0</v>
      </c>
      <c r="D457" s="114"/>
      <c r="E457" s="350"/>
      <c r="F457" s="350"/>
      <c r="G457" s="111"/>
      <c r="H457" s="111"/>
      <c r="I457" s="525"/>
      <c r="J457" s="114"/>
      <c r="K457" s="115"/>
      <c r="L457" s="102" t="str">
        <f t="shared" si="21"/>
        <v/>
      </c>
      <c r="M457" s="110"/>
      <c r="N457" s="115"/>
      <c r="O457" s="102" t="str">
        <f t="shared" si="22"/>
        <v/>
      </c>
      <c r="P457" s="116"/>
      <c r="Q457" s="116"/>
      <c r="R457" s="102" t="str">
        <f t="shared" si="23"/>
        <v/>
      </c>
      <c r="S457" s="117"/>
      <c r="T457" s="114"/>
      <c r="U457" s="385"/>
      <c r="V457" s="385"/>
    </row>
    <row r="458" spans="2:22" x14ac:dyDescent="0.25">
      <c r="B458" s="282">
        <f>'1. Summary for SBA'!$F$8</f>
        <v>0</v>
      </c>
      <c r="C458" s="282">
        <f>'1. Summary for SBA'!$F$7</f>
        <v>0</v>
      </c>
      <c r="D458" s="114"/>
      <c r="E458" s="350"/>
      <c r="F458" s="350"/>
      <c r="G458" s="111"/>
      <c r="H458" s="111"/>
      <c r="I458" s="525"/>
      <c r="J458" s="114"/>
      <c r="K458" s="115"/>
      <c r="L458" s="102" t="str">
        <f t="shared" si="21"/>
        <v/>
      </c>
      <c r="M458" s="110"/>
      <c r="N458" s="115"/>
      <c r="O458" s="102" t="str">
        <f t="shared" si="22"/>
        <v/>
      </c>
      <c r="P458" s="116"/>
      <c r="Q458" s="116"/>
      <c r="R458" s="102" t="str">
        <f t="shared" si="23"/>
        <v/>
      </c>
      <c r="S458" s="117"/>
      <c r="T458" s="114"/>
      <c r="U458" s="385"/>
      <c r="V458" s="385"/>
    </row>
    <row r="459" spans="2:22" x14ac:dyDescent="0.25">
      <c r="B459" s="282">
        <f>'1. Summary for SBA'!$F$8</f>
        <v>0</v>
      </c>
      <c r="C459" s="282">
        <f>'1. Summary for SBA'!$F$7</f>
        <v>0</v>
      </c>
      <c r="D459" s="114"/>
      <c r="E459" s="350"/>
      <c r="F459" s="350"/>
      <c r="G459" s="111"/>
      <c r="H459" s="111"/>
      <c r="I459" s="525"/>
      <c r="J459" s="114"/>
      <c r="K459" s="115"/>
      <c r="L459" s="102" t="str">
        <f t="shared" si="21"/>
        <v/>
      </c>
      <c r="M459" s="110"/>
      <c r="N459" s="115"/>
      <c r="O459" s="102" t="str">
        <f t="shared" si="22"/>
        <v/>
      </c>
      <c r="P459" s="116"/>
      <c r="Q459" s="116"/>
      <c r="R459" s="102" t="str">
        <f t="shared" si="23"/>
        <v/>
      </c>
      <c r="S459" s="117"/>
      <c r="T459" s="114"/>
      <c r="U459" s="385"/>
      <c r="V459" s="385"/>
    </row>
    <row r="460" spans="2:22" x14ac:dyDescent="0.25">
      <c r="B460" s="282">
        <f>'1. Summary for SBA'!$F$8</f>
        <v>0</v>
      </c>
      <c r="C460" s="282">
        <f>'1. Summary for SBA'!$F$7</f>
        <v>0</v>
      </c>
      <c r="D460" s="114"/>
      <c r="E460" s="350"/>
      <c r="F460" s="350"/>
      <c r="G460" s="111"/>
      <c r="H460" s="111"/>
      <c r="I460" s="525"/>
      <c r="J460" s="114"/>
      <c r="K460" s="115"/>
      <c r="L460" s="102" t="str">
        <f t="shared" si="21"/>
        <v/>
      </c>
      <c r="M460" s="110"/>
      <c r="N460" s="115"/>
      <c r="O460" s="102" t="str">
        <f t="shared" si="22"/>
        <v/>
      </c>
      <c r="P460" s="116"/>
      <c r="Q460" s="116"/>
      <c r="R460" s="102" t="str">
        <f t="shared" si="23"/>
        <v/>
      </c>
      <c r="S460" s="117"/>
      <c r="T460" s="114"/>
      <c r="U460" s="385"/>
      <c r="V460" s="385"/>
    </row>
    <row r="461" spans="2:22" x14ac:dyDescent="0.25">
      <c r="B461" s="282">
        <f>'1. Summary for SBA'!$F$8</f>
        <v>0</v>
      </c>
      <c r="C461" s="282">
        <f>'1. Summary for SBA'!$F$7</f>
        <v>0</v>
      </c>
      <c r="D461" s="114"/>
      <c r="E461" s="350"/>
      <c r="F461" s="350"/>
      <c r="G461" s="111"/>
      <c r="H461" s="111"/>
      <c r="I461" s="525"/>
      <c r="J461" s="114"/>
      <c r="K461" s="115"/>
      <c r="L461" s="102" t="str">
        <f t="shared" si="21"/>
        <v/>
      </c>
      <c r="M461" s="110"/>
      <c r="N461" s="115"/>
      <c r="O461" s="102" t="str">
        <f t="shared" si="22"/>
        <v/>
      </c>
      <c r="P461" s="116"/>
      <c r="Q461" s="116"/>
      <c r="R461" s="102" t="str">
        <f t="shared" si="23"/>
        <v/>
      </c>
      <c r="S461" s="117"/>
      <c r="T461" s="114"/>
      <c r="U461" s="385"/>
      <c r="V461" s="385"/>
    </row>
    <row r="462" spans="2:22" x14ac:dyDescent="0.25">
      <c r="B462" s="282">
        <f>'1. Summary for SBA'!$F$8</f>
        <v>0</v>
      </c>
      <c r="C462" s="282">
        <f>'1. Summary for SBA'!$F$7</f>
        <v>0</v>
      </c>
      <c r="D462" s="114"/>
      <c r="E462" s="350"/>
      <c r="F462" s="350"/>
      <c r="G462" s="111"/>
      <c r="H462" s="111"/>
      <c r="I462" s="525"/>
      <c r="J462" s="114"/>
      <c r="K462" s="115"/>
      <c r="L462" s="102" t="str">
        <f t="shared" si="21"/>
        <v/>
      </c>
      <c r="M462" s="110"/>
      <c r="N462" s="115"/>
      <c r="O462" s="102" t="str">
        <f t="shared" si="22"/>
        <v/>
      </c>
      <c r="P462" s="116"/>
      <c r="Q462" s="116"/>
      <c r="R462" s="102" t="str">
        <f t="shared" si="23"/>
        <v/>
      </c>
      <c r="S462" s="117"/>
      <c r="T462" s="114"/>
      <c r="U462" s="385"/>
      <c r="V462" s="385"/>
    </row>
    <row r="463" spans="2:22" x14ac:dyDescent="0.25">
      <c r="B463" s="282">
        <f>'1. Summary for SBA'!$F$8</f>
        <v>0</v>
      </c>
      <c r="C463" s="282">
        <f>'1. Summary for SBA'!$F$7</f>
        <v>0</v>
      </c>
      <c r="D463" s="114"/>
      <c r="E463" s="350"/>
      <c r="F463" s="350"/>
      <c r="G463" s="111"/>
      <c r="H463" s="111"/>
      <c r="I463" s="525"/>
      <c r="J463" s="114"/>
      <c r="K463" s="115"/>
      <c r="L463" s="102" t="str">
        <f t="shared" si="21"/>
        <v/>
      </c>
      <c r="M463" s="110"/>
      <c r="N463" s="115"/>
      <c r="O463" s="102" t="str">
        <f t="shared" si="22"/>
        <v/>
      </c>
      <c r="P463" s="116"/>
      <c r="Q463" s="116"/>
      <c r="R463" s="102" t="str">
        <f t="shared" si="23"/>
        <v/>
      </c>
      <c r="S463" s="117"/>
      <c r="T463" s="114"/>
      <c r="U463" s="385"/>
      <c r="V463" s="385"/>
    </row>
    <row r="464" spans="2:22" x14ac:dyDescent="0.25">
      <c r="B464" s="282">
        <f>'1. Summary for SBA'!$F$8</f>
        <v>0</v>
      </c>
      <c r="C464" s="282">
        <f>'1. Summary for SBA'!$F$7</f>
        <v>0</v>
      </c>
      <c r="D464" s="114"/>
      <c r="E464" s="350"/>
      <c r="F464" s="350"/>
      <c r="G464" s="111"/>
      <c r="H464" s="111"/>
      <c r="I464" s="525"/>
      <c r="J464" s="114"/>
      <c r="K464" s="115"/>
      <c r="L464" s="102" t="str">
        <f t="shared" si="21"/>
        <v/>
      </c>
      <c r="M464" s="110"/>
      <c r="N464" s="115"/>
      <c r="O464" s="102" t="str">
        <f t="shared" si="22"/>
        <v/>
      </c>
      <c r="P464" s="116"/>
      <c r="Q464" s="116"/>
      <c r="R464" s="102" t="str">
        <f t="shared" si="23"/>
        <v/>
      </c>
      <c r="S464" s="117"/>
      <c r="T464" s="114"/>
      <c r="U464" s="385"/>
      <c r="V464" s="385"/>
    </row>
    <row r="465" spans="2:22" x14ac:dyDescent="0.25">
      <c r="B465" s="282">
        <f>'1. Summary for SBA'!$F$8</f>
        <v>0</v>
      </c>
      <c r="C465" s="282">
        <f>'1. Summary for SBA'!$F$7</f>
        <v>0</v>
      </c>
      <c r="D465" s="114"/>
      <c r="E465" s="350"/>
      <c r="F465" s="350"/>
      <c r="G465" s="111"/>
      <c r="H465" s="111"/>
      <c r="I465" s="525"/>
      <c r="J465" s="114"/>
      <c r="K465" s="115"/>
      <c r="L465" s="102" t="str">
        <f t="shared" si="21"/>
        <v/>
      </c>
      <c r="M465" s="110"/>
      <c r="N465" s="115"/>
      <c r="O465" s="102" t="str">
        <f t="shared" si="22"/>
        <v/>
      </c>
      <c r="P465" s="116"/>
      <c r="Q465" s="116"/>
      <c r="R465" s="102" t="str">
        <f t="shared" si="23"/>
        <v/>
      </c>
      <c r="S465" s="117"/>
      <c r="T465" s="114"/>
      <c r="U465" s="385"/>
      <c r="V465" s="385"/>
    </row>
    <row r="466" spans="2:22" x14ac:dyDescent="0.25">
      <c r="B466" s="282">
        <f>'1. Summary for SBA'!$F$8</f>
        <v>0</v>
      </c>
      <c r="C466" s="282">
        <f>'1. Summary for SBA'!$F$7</f>
        <v>0</v>
      </c>
      <c r="D466" s="114"/>
      <c r="E466" s="350"/>
      <c r="F466" s="350"/>
      <c r="G466" s="111"/>
      <c r="H466" s="111"/>
      <c r="I466" s="525"/>
      <c r="J466" s="114"/>
      <c r="K466" s="115"/>
      <c r="L466" s="102" t="str">
        <f t="shared" si="21"/>
        <v/>
      </c>
      <c r="M466" s="110"/>
      <c r="N466" s="115"/>
      <c r="O466" s="102" t="str">
        <f t="shared" si="22"/>
        <v/>
      </c>
      <c r="P466" s="116"/>
      <c r="Q466" s="116"/>
      <c r="R466" s="102" t="str">
        <f t="shared" si="23"/>
        <v/>
      </c>
      <c r="S466" s="117"/>
      <c r="T466" s="114"/>
      <c r="U466" s="385"/>
      <c r="V466" s="385"/>
    </row>
    <row r="467" spans="2:22" x14ac:dyDescent="0.25">
      <c r="B467" s="282">
        <f>'1. Summary for SBA'!$F$8</f>
        <v>0</v>
      </c>
      <c r="C467" s="282">
        <f>'1. Summary for SBA'!$F$7</f>
        <v>0</v>
      </c>
      <c r="D467" s="114"/>
      <c r="E467" s="350"/>
      <c r="F467" s="350"/>
      <c r="G467" s="111"/>
      <c r="H467" s="111"/>
      <c r="I467" s="525"/>
      <c r="J467" s="114"/>
      <c r="K467" s="115"/>
      <c r="L467" s="102" t="str">
        <f t="shared" si="21"/>
        <v/>
      </c>
      <c r="M467" s="110"/>
      <c r="N467" s="115"/>
      <c r="O467" s="102" t="str">
        <f t="shared" si="22"/>
        <v/>
      </c>
      <c r="P467" s="116"/>
      <c r="Q467" s="116"/>
      <c r="R467" s="102" t="str">
        <f t="shared" si="23"/>
        <v/>
      </c>
      <c r="S467" s="117"/>
      <c r="T467" s="114"/>
      <c r="U467" s="385"/>
      <c r="V467" s="385"/>
    </row>
    <row r="468" spans="2:22" x14ac:dyDescent="0.25">
      <c r="B468" s="282">
        <f>'1. Summary for SBA'!$F$8</f>
        <v>0</v>
      </c>
      <c r="C468" s="282">
        <f>'1. Summary for SBA'!$F$7</f>
        <v>0</v>
      </c>
      <c r="D468" s="114"/>
      <c r="E468" s="350"/>
      <c r="F468" s="350"/>
      <c r="G468" s="111"/>
      <c r="H468" s="111"/>
      <c r="I468" s="525"/>
      <c r="J468" s="114"/>
      <c r="K468" s="115"/>
      <c r="L468" s="102" t="str">
        <f t="shared" si="21"/>
        <v/>
      </c>
      <c r="M468" s="110"/>
      <c r="N468" s="115"/>
      <c r="O468" s="102" t="str">
        <f t="shared" si="22"/>
        <v/>
      </c>
      <c r="P468" s="116"/>
      <c r="Q468" s="116"/>
      <c r="R468" s="102" t="str">
        <f t="shared" si="23"/>
        <v/>
      </c>
      <c r="S468" s="117"/>
      <c r="T468" s="114"/>
      <c r="U468" s="385"/>
      <c r="V468" s="385"/>
    </row>
    <row r="469" spans="2:22" x14ac:dyDescent="0.25">
      <c r="B469" s="282">
        <f>'1. Summary for SBA'!$F$8</f>
        <v>0</v>
      </c>
      <c r="C469" s="282">
        <f>'1. Summary for SBA'!$F$7</f>
        <v>0</v>
      </c>
      <c r="D469" s="114"/>
      <c r="E469" s="350"/>
      <c r="F469" s="350"/>
      <c r="G469" s="111"/>
      <c r="H469" s="111"/>
      <c r="I469" s="525"/>
      <c r="J469" s="114"/>
      <c r="K469" s="115"/>
      <c r="L469" s="102" t="str">
        <f t="shared" si="21"/>
        <v/>
      </c>
      <c r="M469" s="110"/>
      <c r="N469" s="115"/>
      <c r="O469" s="102" t="str">
        <f t="shared" si="22"/>
        <v/>
      </c>
      <c r="P469" s="116"/>
      <c r="Q469" s="116"/>
      <c r="R469" s="102" t="str">
        <f t="shared" si="23"/>
        <v/>
      </c>
      <c r="S469" s="117"/>
      <c r="T469" s="114"/>
      <c r="U469" s="385"/>
      <c r="V469" s="385"/>
    </row>
    <row r="470" spans="2:22" x14ac:dyDescent="0.25">
      <c r="B470" s="282">
        <f>'1. Summary for SBA'!$F$8</f>
        <v>0</v>
      </c>
      <c r="C470" s="282">
        <f>'1. Summary for SBA'!$F$7</f>
        <v>0</v>
      </c>
      <c r="D470" s="114"/>
      <c r="E470" s="350"/>
      <c r="F470" s="350"/>
      <c r="G470" s="111"/>
      <c r="H470" s="111"/>
      <c r="I470" s="525"/>
      <c r="J470" s="114"/>
      <c r="K470" s="115"/>
      <c r="L470" s="102" t="str">
        <f t="shared" si="21"/>
        <v/>
      </c>
      <c r="M470" s="110"/>
      <c r="N470" s="115"/>
      <c r="O470" s="102" t="str">
        <f t="shared" si="22"/>
        <v/>
      </c>
      <c r="P470" s="116"/>
      <c r="Q470" s="116"/>
      <c r="R470" s="102" t="str">
        <f t="shared" si="23"/>
        <v/>
      </c>
      <c r="S470" s="117"/>
      <c r="T470" s="114"/>
      <c r="U470" s="385"/>
      <c r="V470" s="385"/>
    </row>
    <row r="471" spans="2:22" x14ac:dyDescent="0.25">
      <c r="B471" s="282">
        <f>'1. Summary for SBA'!$F$8</f>
        <v>0</v>
      </c>
      <c r="C471" s="282">
        <f>'1. Summary for SBA'!$F$7</f>
        <v>0</v>
      </c>
      <c r="D471" s="114"/>
      <c r="E471" s="350"/>
      <c r="F471" s="350"/>
      <c r="G471" s="111"/>
      <c r="H471" s="111"/>
      <c r="I471" s="525"/>
      <c r="J471" s="114"/>
      <c r="K471" s="115"/>
      <c r="L471" s="102" t="str">
        <f t="shared" si="21"/>
        <v/>
      </c>
      <c r="M471" s="110"/>
      <c r="N471" s="115"/>
      <c r="O471" s="102" t="str">
        <f t="shared" si="22"/>
        <v/>
      </c>
      <c r="P471" s="116"/>
      <c r="Q471" s="116"/>
      <c r="R471" s="102" t="str">
        <f t="shared" si="23"/>
        <v/>
      </c>
      <c r="S471" s="117"/>
      <c r="T471" s="114"/>
      <c r="U471" s="385"/>
      <c r="V471" s="385"/>
    </row>
    <row r="472" spans="2:22" x14ac:dyDescent="0.25">
      <c r="B472" s="282">
        <f>'1. Summary for SBA'!$F$8</f>
        <v>0</v>
      </c>
      <c r="C472" s="282">
        <f>'1. Summary for SBA'!$F$7</f>
        <v>0</v>
      </c>
      <c r="D472" s="114"/>
      <c r="E472" s="350"/>
      <c r="F472" s="350"/>
      <c r="G472" s="111"/>
      <c r="H472" s="111"/>
      <c r="I472" s="525"/>
      <c r="J472" s="114"/>
      <c r="K472" s="115"/>
      <c r="L472" s="102" t="str">
        <f t="shared" si="21"/>
        <v/>
      </c>
      <c r="M472" s="110"/>
      <c r="N472" s="115"/>
      <c r="O472" s="102" t="str">
        <f t="shared" si="22"/>
        <v/>
      </c>
      <c r="P472" s="116"/>
      <c r="Q472" s="116"/>
      <c r="R472" s="102" t="str">
        <f t="shared" si="23"/>
        <v/>
      </c>
      <c r="S472" s="117"/>
      <c r="T472" s="114"/>
      <c r="U472" s="385"/>
      <c r="V472" s="385"/>
    </row>
    <row r="473" spans="2:22" x14ac:dyDescent="0.25">
      <c r="B473" s="282">
        <f>'1. Summary for SBA'!$F$8</f>
        <v>0</v>
      </c>
      <c r="C473" s="282">
        <f>'1. Summary for SBA'!$F$7</f>
        <v>0</v>
      </c>
      <c r="D473" s="114"/>
      <c r="E473" s="350"/>
      <c r="F473" s="350"/>
      <c r="G473" s="111"/>
      <c r="H473" s="111"/>
      <c r="I473" s="525"/>
      <c r="J473" s="114"/>
      <c r="K473" s="115"/>
      <c r="L473" s="102" t="str">
        <f t="shared" si="21"/>
        <v/>
      </c>
      <c r="M473" s="110"/>
      <c r="N473" s="115"/>
      <c r="O473" s="102" t="str">
        <f t="shared" si="22"/>
        <v/>
      </c>
      <c r="P473" s="116"/>
      <c r="Q473" s="116"/>
      <c r="R473" s="102" t="str">
        <f t="shared" si="23"/>
        <v/>
      </c>
      <c r="S473" s="117"/>
      <c r="T473" s="114"/>
      <c r="U473" s="385"/>
      <c r="V473" s="385"/>
    </row>
    <row r="474" spans="2:22" x14ac:dyDescent="0.25">
      <c r="B474" s="282">
        <f>'1. Summary for SBA'!$F$8</f>
        <v>0</v>
      </c>
      <c r="C474" s="282">
        <f>'1. Summary for SBA'!$F$7</f>
        <v>0</v>
      </c>
      <c r="D474" s="114"/>
      <c r="E474" s="350"/>
      <c r="F474" s="350"/>
      <c r="G474" s="111"/>
      <c r="H474" s="111"/>
      <c r="I474" s="525"/>
      <c r="J474" s="114"/>
      <c r="K474" s="115"/>
      <c r="L474" s="102" t="str">
        <f t="shared" si="21"/>
        <v/>
      </c>
      <c r="M474" s="110"/>
      <c r="N474" s="115"/>
      <c r="O474" s="102" t="str">
        <f t="shared" si="22"/>
        <v/>
      </c>
      <c r="P474" s="116"/>
      <c r="Q474" s="116"/>
      <c r="R474" s="102" t="str">
        <f t="shared" si="23"/>
        <v/>
      </c>
      <c r="S474" s="117"/>
      <c r="T474" s="114"/>
      <c r="U474" s="385"/>
      <c r="V474" s="385"/>
    </row>
    <row r="475" spans="2:22" x14ac:dyDescent="0.25">
      <c r="B475" s="282">
        <f>'1. Summary for SBA'!$F$8</f>
        <v>0</v>
      </c>
      <c r="C475" s="282">
        <f>'1. Summary for SBA'!$F$7</f>
        <v>0</v>
      </c>
      <c r="D475" s="114"/>
      <c r="E475" s="350"/>
      <c r="F475" s="350"/>
      <c r="G475" s="111"/>
      <c r="H475" s="111"/>
      <c r="I475" s="525"/>
      <c r="J475" s="114"/>
      <c r="K475" s="115"/>
      <c r="L475" s="102" t="str">
        <f t="shared" si="21"/>
        <v/>
      </c>
      <c r="M475" s="110"/>
      <c r="N475" s="115"/>
      <c r="O475" s="102" t="str">
        <f t="shared" si="22"/>
        <v/>
      </c>
      <c r="P475" s="116"/>
      <c r="Q475" s="116"/>
      <c r="R475" s="102" t="str">
        <f t="shared" si="23"/>
        <v/>
      </c>
      <c r="S475" s="117"/>
      <c r="T475" s="114"/>
      <c r="U475" s="385"/>
      <c r="V475" s="385"/>
    </row>
    <row r="476" spans="2:22" x14ac:dyDescent="0.25">
      <c r="B476" s="282">
        <f>'1. Summary for SBA'!$F$8</f>
        <v>0</v>
      </c>
      <c r="C476" s="282">
        <f>'1. Summary for SBA'!$F$7</f>
        <v>0</v>
      </c>
      <c r="D476" s="114"/>
      <c r="E476" s="350"/>
      <c r="F476" s="350"/>
      <c r="G476" s="111"/>
      <c r="H476" s="111"/>
      <c r="I476" s="525"/>
      <c r="J476" s="114"/>
      <c r="K476" s="115"/>
      <c r="L476" s="102" t="str">
        <f t="shared" si="21"/>
        <v/>
      </c>
      <c r="M476" s="110"/>
      <c r="N476" s="115"/>
      <c r="O476" s="102" t="str">
        <f t="shared" si="22"/>
        <v/>
      </c>
      <c r="P476" s="116"/>
      <c r="Q476" s="116"/>
      <c r="R476" s="102" t="str">
        <f t="shared" si="23"/>
        <v/>
      </c>
      <c r="S476" s="117"/>
      <c r="T476" s="114"/>
      <c r="U476" s="385"/>
      <c r="V476" s="385"/>
    </row>
    <row r="477" spans="2:22" x14ac:dyDescent="0.25">
      <c r="B477" s="282">
        <f>'1. Summary for SBA'!$F$8</f>
        <v>0</v>
      </c>
      <c r="C477" s="282">
        <f>'1. Summary for SBA'!$F$7</f>
        <v>0</v>
      </c>
      <c r="D477" s="114"/>
      <c r="E477" s="350"/>
      <c r="F477" s="350"/>
      <c r="G477" s="111"/>
      <c r="H477" s="111"/>
      <c r="I477" s="525"/>
      <c r="J477" s="114"/>
      <c r="K477" s="115"/>
      <c r="L477" s="102" t="str">
        <f t="shared" si="21"/>
        <v/>
      </c>
      <c r="M477" s="110"/>
      <c r="N477" s="115"/>
      <c r="O477" s="102" t="str">
        <f t="shared" si="22"/>
        <v/>
      </c>
      <c r="P477" s="116"/>
      <c r="Q477" s="116"/>
      <c r="R477" s="102" t="str">
        <f t="shared" si="23"/>
        <v/>
      </c>
      <c r="S477" s="117"/>
      <c r="T477" s="114"/>
      <c r="U477" s="385"/>
      <c r="V477" s="385"/>
    </row>
    <row r="478" spans="2:22" x14ac:dyDescent="0.25">
      <c r="B478" s="282">
        <f>'1. Summary for SBA'!$F$8</f>
        <v>0</v>
      </c>
      <c r="C478" s="282">
        <f>'1. Summary for SBA'!$F$7</f>
        <v>0</v>
      </c>
      <c r="D478" s="114"/>
      <c r="E478" s="350"/>
      <c r="F478" s="350"/>
      <c r="G478" s="111"/>
      <c r="H478" s="111"/>
      <c r="I478" s="525"/>
      <c r="J478" s="114"/>
      <c r="K478" s="115"/>
      <c r="L478" s="102" t="str">
        <f t="shared" si="21"/>
        <v/>
      </c>
      <c r="M478" s="110"/>
      <c r="N478" s="115"/>
      <c r="O478" s="102" t="str">
        <f t="shared" si="22"/>
        <v/>
      </c>
      <c r="P478" s="116"/>
      <c r="Q478" s="116"/>
      <c r="R478" s="102" t="str">
        <f t="shared" si="23"/>
        <v/>
      </c>
      <c r="S478" s="117"/>
      <c r="T478" s="114"/>
      <c r="U478" s="385"/>
      <c r="V478" s="385"/>
    </row>
    <row r="479" spans="2:22" x14ac:dyDescent="0.25">
      <c r="B479" s="282">
        <f>'1. Summary for SBA'!$F$8</f>
        <v>0</v>
      </c>
      <c r="C479" s="282">
        <f>'1. Summary for SBA'!$F$7</f>
        <v>0</v>
      </c>
      <c r="D479" s="114"/>
      <c r="E479" s="350"/>
      <c r="F479" s="350"/>
      <c r="G479" s="111"/>
      <c r="H479" s="111"/>
      <c r="I479" s="525"/>
      <c r="J479" s="114"/>
      <c r="K479" s="115"/>
      <c r="L479" s="102" t="str">
        <f t="shared" si="21"/>
        <v/>
      </c>
      <c r="M479" s="110"/>
      <c r="N479" s="115"/>
      <c r="O479" s="102" t="str">
        <f t="shared" si="22"/>
        <v/>
      </c>
      <c r="P479" s="116"/>
      <c r="Q479" s="116"/>
      <c r="R479" s="102" t="str">
        <f t="shared" si="23"/>
        <v/>
      </c>
      <c r="S479" s="117"/>
      <c r="T479" s="114"/>
      <c r="U479" s="385"/>
      <c r="V479" s="385"/>
    </row>
    <row r="480" spans="2:22" x14ac:dyDescent="0.25">
      <c r="B480" s="282">
        <f>'1. Summary for SBA'!$F$8</f>
        <v>0</v>
      </c>
      <c r="C480" s="282">
        <f>'1. Summary for SBA'!$F$7</f>
        <v>0</v>
      </c>
      <c r="D480" s="114"/>
      <c r="E480" s="350"/>
      <c r="F480" s="350"/>
      <c r="G480" s="111"/>
      <c r="H480" s="111"/>
      <c r="I480" s="525"/>
      <c r="J480" s="114"/>
      <c r="K480" s="115"/>
      <c r="L480" s="102" t="str">
        <f t="shared" si="21"/>
        <v/>
      </c>
      <c r="M480" s="110"/>
      <c r="N480" s="115"/>
      <c r="O480" s="102" t="str">
        <f t="shared" si="22"/>
        <v/>
      </c>
      <c r="P480" s="116"/>
      <c r="Q480" s="116"/>
      <c r="R480" s="102" t="str">
        <f t="shared" si="23"/>
        <v/>
      </c>
      <c r="S480" s="117"/>
      <c r="T480" s="114"/>
      <c r="U480" s="385"/>
      <c r="V480" s="385"/>
    </row>
    <row r="481" spans="2:22" x14ac:dyDescent="0.25">
      <c r="B481" s="282">
        <f>'1. Summary for SBA'!$F$8</f>
        <v>0</v>
      </c>
      <c r="C481" s="282">
        <f>'1. Summary for SBA'!$F$7</f>
        <v>0</v>
      </c>
      <c r="D481" s="114"/>
      <c r="E481" s="350"/>
      <c r="F481" s="350"/>
      <c r="G481" s="111"/>
      <c r="H481" s="111"/>
      <c r="I481" s="525"/>
      <c r="J481" s="114"/>
      <c r="K481" s="115"/>
      <c r="L481" s="102" t="str">
        <f t="shared" si="21"/>
        <v/>
      </c>
      <c r="M481" s="110"/>
      <c r="N481" s="115"/>
      <c r="O481" s="102" t="str">
        <f t="shared" si="22"/>
        <v/>
      </c>
      <c r="P481" s="116"/>
      <c r="Q481" s="116"/>
      <c r="R481" s="102" t="str">
        <f t="shared" si="23"/>
        <v/>
      </c>
      <c r="S481" s="117"/>
      <c r="T481" s="114"/>
      <c r="U481" s="385"/>
      <c r="V481" s="385"/>
    </row>
    <row r="482" spans="2:22" x14ac:dyDescent="0.25">
      <c r="B482" s="282">
        <f>'1. Summary for SBA'!$F$8</f>
        <v>0</v>
      </c>
      <c r="C482" s="282">
        <f>'1. Summary for SBA'!$F$7</f>
        <v>0</v>
      </c>
      <c r="D482" s="114"/>
      <c r="E482" s="350"/>
      <c r="F482" s="350"/>
      <c r="G482" s="111"/>
      <c r="H482" s="111"/>
      <c r="I482" s="525"/>
      <c r="J482" s="114"/>
      <c r="K482" s="115"/>
      <c r="L482" s="102" t="str">
        <f t="shared" si="21"/>
        <v/>
      </c>
      <c r="M482" s="110"/>
      <c r="N482" s="115"/>
      <c r="O482" s="102" t="str">
        <f t="shared" si="22"/>
        <v/>
      </c>
      <c r="P482" s="116"/>
      <c r="Q482" s="116"/>
      <c r="R482" s="102" t="str">
        <f t="shared" si="23"/>
        <v/>
      </c>
      <c r="S482" s="117"/>
      <c r="T482" s="114"/>
      <c r="U482" s="385"/>
      <c r="V482" s="385"/>
    </row>
    <row r="483" spans="2:22" x14ac:dyDescent="0.25">
      <c r="B483" s="282">
        <f>'1. Summary for SBA'!$F$8</f>
        <v>0</v>
      </c>
      <c r="C483" s="282">
        <f>'1. Summary for SBA'!$F$7</f>
        <v>0</v>
      </c>
      <c r="D483" s="114"/>
      <c r="E483" s="350"/>
      <c r="F483" s="350"/>
      <c r="G483" s="111"/>
      <c r="H483" s="111"/>
      <c r="I483" s="525"/>
      <c r="J483" s="114"/>
      <c r="K483" s="115"/>
      <c r="L483" s="102" t="str">
        <f t="shared" si="21"/>
        <v/>
      </c>
      <c r="M483" s="110"/>
      <c r="N483" s="115"/>
      <c r="O483" s="102" t="str">
        <f t="shared" si="22"/>
        <v/>
      </c>
      <c r="P483" s="116"/>
      <c r="Q483" s="116"/>
      <c r="R483" s="102" t="str">
        <f t="shared" si="23"/>
        <v/>
      </c>
      <c r="S483" s="117"/>
      <c r="T483" s="114"/>
      <c r="U483" s="385"/>
      <c r="V483" s="385"/>
    </row>
    <row r="484" spans="2:22" x14ac:dyDescent="0.25">
      <c r="B484" s="282">
        <f>'1. Summary for SBA'!$F$8</f>
        <v>0</v>
      </c>
      <c r="C484" s="282">
        <f>'1. Summary for SBA'!$F$7</f>
        <v>0</v>
      </c>
      <c r="D484" s="114"/>
      <c r="E484" s="350"/>
      <c r="F484" s="350"/>
      <c r="G484" s="111"/>
      <c r="H484" s="111"/>
      <c r="I484" s="525"/>
      <c r="J484" s="114"/>
      <c r="K484" s="115"/>
      <c r="L484" s="102" t="str">
        <f t="shared" si="21"/>
        <v/>
      </c>
      <c r="M484" s="110"/>
      <c r="N484" s="115"/>
      <c r="O484" s="102" t="str">
        <f t="shared" si="22"/>
        <v/>
      </c>
      <c r="P484" s="116"/>
      <c r="Q484" s="116"/>
      <c r="R484" s="102" t="str">
        <f t="shared" si="23"/>
        <v/>
      </c>
      <c r="S484" s="117"/>
      <c r="T484" s="114"/>
      <c r="U484" s="385"/>
      <c r="V484" s="385"/>
    </row>
    <row r="485" spans="2:22" x14ac:dyDescent="0.25">
      <c r="B485" s="282">
        <f>'1. Summary for SBA'!$F$8</f>
        <v>0</v>
      </c>
      <c r="C485" s="282">
        <f>'1. Summary for SBA'!$F$7</f>
        <v>0</v>
      </c>
      <c r="D485" s="114"/>
      <c r="E485" s="350"/>
      <c r="F485" s="350"/>
      <c r="G485" s="111"/>
      <c r="H485" s="111"/>
      <c r="I485" s="525"/>
      <c r="J485" s="114"/>
      <c r="K485" s="115"/>
      <c r="L485" s="102" t="str">
        <f t="shared" si="21"/>
        <v/>
      </c>
      <c r="M485" s="110"/>
      <c r="N485" s="115"/>
      <c r="O485" s="102" t="str">
        <f t="shared" si="22"/>
        <v/>
      </c>
      <c r="P485" s="116"/>
      <c r="Q485" s="116"/>
      <c r="R485" s="102" t="str">
        <f t="shared" si="23"/>
        <v/>
      </c>
      <c r="S485" s="117"/>
      <c r="T485" s="114"/>
      <c r="U485" s="385"/>
      <c r="V485" s="385"/>
    </row>
    <row r="486" spans="2:22" x14ac:dyDescent="0.25">
      <c r="B486" s="282">
        <f>'1. Summary for SBA'!$F$8</f>
        <v>0</v>
      </c>
      <c r="C486" s="282">
        <f>'1. Summary for SBA'!$F$7</f>
        <v>0</v>
      </c>
      <c r="D486" s="114"/>
      <c r="E486" s="350"/>
      <c r="F486" s="350"/>
      <c r="G486" s="111"/>
      <c r="H486" s="111"/>
      <c r="I486" s="525"/>
      <c r="J486" s="114"/>
      <c r="K486" s="115"/>
      <c r="L486" s="102" t="str">
        <f t="shared" si="21"/>
        <v/>
      </c>
      <c r="M486" s="110"/>
      <c r="N486" s="115"/>
      <c r="O486" s="102" t="str">
        <f t="shared" si="22"/>
        <v/>
      </c>
      <c r="P486" s="116"/>
      <c r="Q486" s="116"/>
      <c r="R486" s="102" t="str">
        <f t="shared" si="23"/>
        <v/>
      </c>
      <c r="S486" s="117"/>
      <c r="T486" s="114"/>
      <c r="U486" s="385"/>
      <c r="V486" s="385"/>
    </row>
    <row r="487" spans="2:22" x14ac:dyDescent="0.25">
      <c r="B487" s="282">
        <f>'1. Summary for SBA'!$F$8</f>
        <v>0</v>
      </c>
      <c r="C487" s="282">
        <f>'1. Summary for SBA'!$F$7</f>
        <v>0</v>
      </c>
      <c r="D487" s="114"/>
      <c r="E487" s="350"/>
      <c r="F487" s="350"/>
      <c r="G487" s="111"/>
      <c r="H487" s="111"/>
      <c r="I487" s="525"/>
      <c r="J487" s="114"/>
      <c r="K487" s="115"/>
      <c r="L487" s="102" t="str">
        <f t="shared" si="21"/>
        <v/>
      </c>
      <c r="M487" s="110"/>
      <c r="N487" s="115"/>
      <c r="O487" s="102" t="str">
        <f t="shared" si="22"/>
        <v/>
      </c>
      <c r="P487" s="116"/>
      <c r="Q487" s="116"/>
      <c r="R487" s="102" t="str">
        <f t="shared" si="23"/>
        <v/>
      </c>
      <c r="S487" s="117"/>
      <c r="T487" s="114"/>
      <c r="U487" s="385"/>
      <c r="V487" s="385"/>
    </row>
    <row r="488" spans="2:22" x14ac:dyDescent="0.25">
      <c r="B488" s="282">
        <f>'1. Summary for SBA'!$F$8</f>
        <v>0</v>
      </c>
      <c r="C488" s="282">
        <f>'1. Summary for SBA'!$F$7</f>
        <v>0</v>
      </c>
      <c r="D488" s="114"/>
      <c r="E488" s="350"/>
      <c r="F488" s="350"/>
      <c r="G488" s="111"/>
      <c r="H488" s="111"/>
      <c r="I488" s="525"/>
      <c r="J488" s="114"/>
      <c r="K488" s="115"/>
      <c r="L488" s="102" t="str">
        <f t="shared" si="21"/>
        <v/>
      </c>
      <c r="M488" s="110"/>
      <c r="N488" s="115"/>
      <c r="O488" s="102" t="str">
        <f t="shared" si="22"/>
        <v/>
      </c>
      <c r="P488" s="116"/>
      <c r="Q488" s="116"/>
      <c r="R488" s="102" t="str">
        <f t="shared" si="23"/>
        <v/>
      </c>
      <c r="S488" s="117"/>
      <c r="T488" s="114"/>
      <c r="U488" s="385"/>
      <c r="V488" s="385"/>
    </row>
    <row r="489" spans="2:22" x14ac:dyDescent="0.25">
      <c r="B489" s="282">
        <f>'1. Summary for SBA'!$F$8</f>
        <v>0</v>
      </c>
      <c r="C489" s="282">
        <f>'1. Summary for SBA'!$F$7</f>
        <v>0</v>
      </c>
      <c r="D489" s="114"/>
      <c r="E489" s="350"/>
      <c r="F489" s="350"/>
      <c r="G489" s="111"/>
      <c r="H489" s="111"/>
      <c r="I489" s="525"/>
      <c r="J489" s="114"/>
      <c r="K489" s="115"/>
      <c r="L489" s="102" t="str">
        <f t="shared" si="21"/>
        <v/>
      </c>
      <c r="M489" s="110"/>
      <c r="N489" s="115"/>
      <c r="O489" s="102" t="str">
        <f t="shared" si="22"/>
        <v/>
      </c>
      <c r="P489" s="116"/>
      <c r="Q489" s="116"/>
      <c r="R489" s="102" t="str">
        <f t="shared" si="23"/>
        <v/>
      </c>
      <c r="S489" s="117"/>
      <c r="T489" s="114"/>
      <c r="U489" s="385"/>
      <c r="V489" s="385"/>
    </row>
    <row r="490" spans="2:22" x14ac:dyDescent="0.25">
      <c r="B490" s="282">
        <f>'1. Summary for SBA'!$F$8</f>
        <v>0</v>
      </c>
      <c r="C490" s="282">
        <f>'1. Summary for SBA'!$F$7</f>
        <v>0</v>
      </c>
      <c r="D490" s="114"/>
      <c r="E490" s="350"/>
      <c r="F490" s="350"/>
      <c r="G490" s="111"/>
      <c r="H490" s="111"/>
      <c r="I490" s="525"/>
      <c r="J490" s="114"/>
      <c r="K490" s="115"/>
      <c r="L490" s="102" t="str">
        <f t="shared" si="21"/>
        <v/>
      </c>
      <c r="M490" s="110"/>
      <c r="N490" s="115"/>
      <c r="O490" s="102" t="str">
        <f t="shared" si="22"/>
        <v/>
      </c>
      <c r="P490" s="116"/>
      <c r="Q490" s="116"/>
      <c r="R490" s="102" t="str">
        <f t="shared" si="23"/>
        <v/>
      </c>
      <c r="S490" s="117"/>
      <c r="T490" s="114"/>
      <c r="U490" s="385"/>
      <c r="V490" s="385"/>
    </row>
    <row r="491" spans="2:22" x14ac:dyDescent="0.25">
      <c r="B491" s="282">
        <f>'1. Summary for SBA'!$F$8</f>
        <v>0</v>
      </c>
      <c r="C491" s="282">
        <f>'1. Summary for SBA'!$F$7</f>
        <v>0</v>
      </c>
      <c r="D491" s="114"/>
      <c r="E491" s="350"/>
      <c r="F491" s="350"/>
      <c r="G491" s="111"/>
      <c r="H491" s="111"/>
      <c r="I491" s="525"/>
      <c r="J491" s="114"/>
      <c r="K491" s="115"/>
      <c r="L491" s="102" t="str">
        <f t="shared" si="21"/>
        <v/>
      </c>
      <c r="M491" s="110"/>
      <c r="N491" s="115"/>
      <c r="O491" s="102" t="str">
        <f t="shared" si="22"/>
        <v/>
      </c>
      <c r="P491" s="116"/>
      <c r="Q491" s="116"/>
      <c r="R491" s="102" t="str">
        <f t="shared" si="23"/>
        <v/>
      </c>
      <c r="S491" s="117"/>
      <c r="T491" s="114"/>
      <c r="U491" s="385"/>
      <c r="V491" s="385"/>
    </row>
    <row r="492" spans="2:22" x14ac:dyDescent="0.25">
      <c r="B492" s="282">
        <f>'1. Summary for SBA'!$F$8</f>
        <v>0</v>
      </c>
      <c r="C492" s="282">
        <f>'1. Summary for SBA'!$F$7</f>
        <v>0</v>
      </c>
      <c r="D492" s="114"/>
      <c r="E492" s="350"/>
      <c r="F492" s="350"/>
      <c r="G492" s="111"/>
      <c r="H492" s="111"/>
      <c r="I492" s="525"/>
      <c r="J492" s="114"/>
      <c r="K492" s="115"/>
      <c r="L492" s="102" t="str">
        <f t="shared" si="21"/>
        <v/>
      </c>
      <c r="M492" s="110"/>
      <c r="N492" s="115"/>
      <c r="O492" s="102" t="str">
        <f t="shared" si="22"/>
        <v/>
      </c>
      <c r="P492" s="116"/>
      <c r="Q492" s="116"/>
      <c r="R492" s="102" t="str">
        <f t="shared" si="23"/>
        <v/>
      </c>
      <c r="S492" s="117"/>
      <c r="T492" s="114"/>
      <c r="U492" s="385"/>
      <c r="V492" s="385"/>
    </row>
    <row r="493" spans="2:22" x14ac:dyDescent="0.25">
      <c r="B493" s="282">
        <f>'1. Summary for SBA'!$F$8</f>
        <v>0</v>
      </c>
      <c r="C493" s="282">
        <f>'1. Summary for SBA'!$F$7</f>
        <v>0</v>
      </c>
      <c r="D493" s="114"/>
      <c r="E493" s="350"/>
      <c r="F493" s="350"/>
      <c r="G493" s="111"/>
      <c r="H493" s="111"/>
      <c r="I493" s="525"/>
      <c r="J493" s="114"/>
      <c r="K493" s="115"/>
      <c r="L493" s="102" t="str">
        <f t="shared" si="21"/>
        <v/>
      </c>
      <c r="M493" s="110"/>
      <c r="N493" s="115"/>
      <c r="O493" s="102" t="str">
        <f t="shared" si="22"/>
        <v/>
      </c>
      <c r="P493" s="116"/>
      <c r="Q493" s="116"/>
      <c r="R493" s="102" t="str">
        <f t="shared" si="23"/>
        <v/>
      </c>
      <c r="S493" s="117"/>
      <c r="T493" s="114"/>
      <c r="U493" s="385"/>
      <c r="V493" s="385"/>
    </row>
    <row r="494" spans="2:22" x14ac:dyDescent="0.25">
      <c r="B494" s="282">
        <f>'1. Summary for SBA'!$F$8</f>
        <v>0</v>
      </c>
      <c r="C494" s="282">
        <f>'1. Summary for SBA'!$F$7</f>
        <v>0</v>
      </c>
      <c r="D494" s="114"/>
      <c r="E494" s="350"/>
      <c r="F494" s="350"/>
      <c r="G494" s="111"/>
      <c r="H494" s="111"/>
      <c r="I494" s="525"/>
      <c r="J494" s="114"/>
      <c r="K494" s="115"/>
      <c r="L494" s="102" t="str">
        <f t="shared" si="21"/>
        <v/>
      </c>
      <c r="M494" s="110"/>
      <c r="N494" s="115"/>
      <c r="O494" s="102" t="str">
        <f t="shared" si="22"/>
        <v/>
      </c>
      <c r="P494" s="116"/>
      <c r="Q494" s="116"/>
      <c r="R494" s="102" t="str">
        <f t="shared" si="23"/>
        <v/>
      </c>
      <c r="S494" s="117"/>
      <c r="T494" s="114"/>
      <c r="U494" s="385"/>
      <c r="V494" s="385"/>
    </row>
    <row r="495" spans="2:22" x14ac:dyDescent="0.25">
      <c r="B495" s="282">
        <f>'1. Summary for SBA'!$F$8</f>
        <v>0</v>
      </c>
      <c r="C495" s="282">
        <f>'1. Summary for SBA'!$F$7</f>
        <v>0</v>
      </c>
      <c r="D495" s="114"/>
      <c r="E495" s="350"/>
      <c r="F495" s="350"/>
      <c r="G495" s="111"/>
      <c r="H495" s="111"/>
      <c r="I495" s="525"/>
      <c r="J495" s="114"/>
      <c r="K495" s="115"/>
      <c r="L495" s="102" t="str">
        <f t="shared" si="21"/>
        <v/>
      </c>
      <c r="M495" s="110"/>
      <c r="N495" s="115"/>
      <c r="O495" s="102" t="str">
        <f t="shared" si="22"/>
        <v/>
      </c>
      <c r="P495" s="116"/>
      <c r="Q495" s="116"/>
      <c r="R495" s="102" t="str">
        <f t="shared" si="23"/>
        <v/>
      </c>
      <c r="S495" s="117"/>
      <c r="T495" s="114"/>
      <c r="U495" s="385"/>
      <c r="V495" s="385"/>
    </row>
    <row r="496" spans="2:22" x14ac:dyDescent="0.25">
      <c r="B496" s="282">
        <f>'1. Summary for SBA'!$F$8</f>
        <v>0</v>
      </c>
      <c r="C496" s="282">
        <f>'1. Summary for SBA'!$F$7</f>
        <v>0</v>
      </c>
      <c r="D496" s="114"/>
      <c r="E496" s="350"/>
      <c r="F496" s="350"/>
      <c r="G496" s="111"/>
      <c r="H496" s="111"/>
      <c r="I496" s="525"/>
      <c r="J496" s="114"/>
      <c r="K496" s="115"/>
      <c r="L496" s="102" t="str">
        <f t="shared" si="21"/>
        <v/>
      </c>
      <c r="M496" s="110"/>
      <c r="N496" s="115"/>
      <c r="O496" s="102" t="str">
        <f t="shared" si="22"/>
        <v/>
      </c>
      <c r="P496" s="116"/>
      <c r="Q496" s="116"/>
      <c r="R496" s="102" t="str">
        <f t="shared" si="23"/>
        <v/>
      </c>
      <c r="S496" s="117"/>
      <c r="T496" s="114"/>
      <c r="U496" s="385"/>
      <c r="V496" s="385"/>
    </row>
    <row r="497" spans="2:22" x14ac:dyDescent="0.25">
      <c r="B497" s="282">
        <f>'1. Summary for SBA'!$F$8</f>
        <v>0</v>
      </c>
      <c r="C497" s="282">
        <f>'1. Summary for SBA'!$F$7</f>
        <v>0</v>
      </c>
      <c r="D497" s="114"/>
      <c r="E497" s="350"/>
      <c r="F497" s="350"/>
      <c r="G497" s="111"/>
      <c r="H497" s="111"/>
      <c r="I497" s="525"/>
      <c r="J497" s="114"/>
      <c r="K497" s="115"/>
      <c r="L497" s="102" t="str">
        <f t="shared" si="21"/>
        <v/>
      </c>
      <c r="M497" s="110"/>
      <c r="N497" s="115"/>
      <c r="O497" s="102" t="str">
        <f t="shared" si="22"/>
        <v/>
      </c>
      <c r="P497" s="116"/>
      <c r="Q497" s="116"/>
      <c r="R497" s="102" t="str">
        <f t="shared" si="23"/>
        <v/>
      </c>
      <c r="S497" s="117"/>
      <c r="T497" s="114"/>
      <c r="U497" s="385"/>
      <c r="V497" s="385"/>
    </row>
    <row r="498" spans="2:22" x14ac:dyDescent="0.25">
      <c r="B498" s="282">
        <f>'1. Summary for SBA'!$F$8</f>
        <v>0</v>
      </c>
      <c r="C498" s="282">
        <f>'1. Summary for SBA'!$F$7</f>
        <v>0</v>
      </c>
      <c r="D498" s="114"/>
      <c r="E498" s="350"/>
      <c r="F498" s="350"/>
      <c r="G498" s="111"/>
      <c r="H498" s="111"/>
      <c r="I498" s="525"/>
      <c r="J498" s="114"/>
      <c r="K498" s="115"/>
      <c r="L498" s="102" t="str">
        <f t="shared" si="21"/>
        <v/>
      </c>
      <c r="M498" s="110"/>
      <c r="N498" s="115"/>
      <c r="O498" s="102" t="str">
        <f t="shared" si="22"/>
        <v/>
      </c>
      <c r="P498" s="116"/>
      <c r="Q498" s="116"/>
      <c r="R498" s="102" t="str">
        <f t="shared" si="23"/>
        <v/>
      </c>
      <c r="S498" s="117"/>
      <c r="T498" s="114"/>
      <c r="U498" s="385"/>
      <c r="V498" s="385"/>
    </row>
    <row r="499" spans="2:22" x14ac:dyDescent="0.25">
      <c r="B499" s="282">
        <f>'1. Summary for SBA'!$F$8</f>
        <v>0</v>
      </c>
      <c r="C499" s="282">
        <f>'1. Summary for SBA'!$F$7</f>
        <v>0</v>
      </c>
      <c r="D499" s="114"/>
      <c r="E499" s="350"/>
      <c r="F499" s="350"/>
      <c r="G499" s="111"/>
      <c r="H499" s="111"/>
      <c r="I499" s="525"/>
      <c r="J499" s="114"/>
      <c r="K499" s="115"/>
      <c r="L499" s="102" t="str">
        <f t="shared" si="21"/>
        <v/>
      </c>
      <c r="M499" s="110"/>
      <c r="N499" s="115"/>
      <c r="O499" s="102" t="str">
        <f t="shared" si="22"/>
        <v/>
      </c>
      <c r="P499" s="116"/>
      <c r="Q499" s="116"/>
      <c r="R499" s="102" t="str">
        <f t="shared" si="23"/>
        <v/>
      </c>
      <c r="S499" s="117"/>
      <c r="T499" s="114"/>
      <c r="U499" s="385"/>
      <c r="V499" s="385"/>
    </row>
    <row r="500" spans="2:22" x14ac:dyDescent="0.25">
      <c r="B500" s="282">
        <f>'1. Summary for SBA'!$F$8</f>
        <v>0</v>
      </c>
      <c r="C500" s="282">
        <f>'1. Summary for SBA'!$F$7</f>
        <v>0</v>
      </c>
      <c r="D500" s="114"/>
      <c r="E500" s="350"/>
      <c r="F500" s="350"/>
      <c r="G500" s="111"/>
      <c r="H500" s="111"/>
      <c r="I500" s="525"/>
      <c r="J500" s="114"/>
      <c r="K500" s="115"/>
      <c r="L500" s="102" t="str">
        <f t="shared" si="21"/>
        <v/>
      </c>
      <c r="M500" s="110"/>
      <c r="N500" s="115"/>
      <c r="O500" s="102" t="str">
        <f t="shared" si="22"/>
        <v/>
      </c>
      <c r="P500" s="116"/>
      <c r="Q500" s="116"/>
      <c r="R500" s="102" t="str">
        <f t="shared" si="23"/>
        <v/>
      </c>
      <c r="S500" s="117"/>
      <c r="T500" s="114"/>
      <c r="U500" s="385"/>
      <c r="V500" s="385"/>
    </row>
    <row r="501" spans="2:22" x14ac:dyDescent="0.25">
      <c r="B501" s="282">
        <f>'1. Summary for SBA'!$F$8</f>
        <v>0</v>
      </c>
      <c r="C501" s="282">
        <f>'1. Summary for SBA'!$F$7</f>
        <v>0</v>
      </c>
      <c r="D501" s="114"/>
      <c r="E501" s="350"/>
      <c r="F501" s="350"/>
      <c r="G501" s="111"/>
      <c r="H501" s="111"/>
      <c r="I501" s="525"/>
      <c r="J501" s="114"/>
      <c r="K501" s="115"/>
      <c r="L501" s="102" t="str">
        <f t="shared" si="21"/>
        <v/>
      </c>
      <c r="M501" s="110"/>
      <c r="N501" s="115"/>
      <c r="O501" s="102" t="str">
        <f t="shared" si="22"/>
        <v/>
      </c>
      <c r="P501" s="116"/>
      <c r="Q501" s="116"/>
      <c r="R501" s="102" t="str">
        <f t="shared" si="23"/>
        <v/>
      </c>
      <c r="S501" s="117"/>
      <c r="T501" s="114"/>
      <c r="U501" s="385"/>
      <c r="V501" s="385"/>
    </row>
    <row r="502" spans="2:22" x14ac:dyDescent="0.25">
      <c r="B502" s="282">
        <f>'1. Summary for SBA'!$F$8</f>
        <v>0</v>
      </c>
      <c r="C502" s="282">
        <f>'1. Summary for SBA'!$F$7</f>
        <v>0</v>
      </c>
      <c r="D502" s="114"/>
      <c r="E502" s="350"/>
      <c r="F502" s="350"/>
      <c r="G502" s="111"/>
      <c r="H502" s="111"/>
      <c r="I502" s="525"/>
      <c r="J502" s="114"/>
      <c r="K502" s="115"/>
      <c r="L502" s="102" t="str">
        <f t="shared" si="21"/>
        <v/>
      </c>
      <c r="M502" s="110"/>
      <c r="N502" s="115"/>
      <c r="O502" s="102" t="str">
        <f t="shared" si="22"/>
        <v/>
      </c>
      <c r="P502" s="116"/>
      <c r="Q502" s="116"/>
      <c r="R502" s="102" t="str">
        <f t="shared" si="23"/>
        <v/>
      </c>
      <c r="S502" s="117"/>
      <c r="T502" s="114"/>
      <c r="U502" s="385"/>
      <c r="V502" s="385"/>
    </row>
    <row r="503" spans="2:22" x14ac:dyDescent="0.25">
      <c r="B503" s="282">
        <f>'1. Summary for SBA'!$F$8</f>
        <v>0</v>
      </c>
      <c r="C503" s="282">
        <f>'1. Summary for SBA'!$F$7</f>
        <v>0</v>
      </c>
      <c r="D503" s="114"/>
      <c r="E503" s="350"/>
      <c r="F503" s="350"/>
      <c r="G503" s="111"/>
      <c r="H503" s="111"/>
      <c r="I503" s="525"/>
      <c r="J503" s="114"/>
      <c r="K503" s="115"/>
      <c r="L503" s="102" t="str">
        <f t="shared" si="21"/>
        <v/>
      </c>
      <c r="M503" s="110"/>
      <c r="N503" s="115"/>
      <c r="O503" s="102" t="str">
        <f t="shared" si="22"/>
        <v/>
      </c>
      <c r="P503" s="116"/>
      <c r="Q503" s="116"/>
      <c r="R503" s="102" t="str">
        <f t="shared" si="23"/>
        <v/>
      </c>
      <c r="S503" s="117"/>
      <c r="T503" s="114"/>
      <c r="U503" s="385"/>
      <c r="V503" s="385"/>
    </row>
    <row r="504" spans="2:22" x14ac:dyDescent="0.25">
      <c r="B504" s="282">
        <f>'1. Summary for SBA'!$F$8</f>
        <v>0</v>
      </c>
      <c r="C504" s="282">
        <f>'1. Summary for SBA'!$F$7</f>
        <v>0</v>
      </c>
      <c r="D504" s="114"/>
      <c r="E504" s="350"/>
      <c r="F504" s="350"/>
      <c r="G504" s="111"/>
      <c r="H504" s="111"/>
      <c r="I504" s="525"/>
      <c r="J504" s="114"/>
      <c r="K504" s="115"/>
      <c r="L504" s="102" t="str">
        <f t="shared" si="21"/>
        <v/>
      </c>
      <c r="M504" s="110"/>
      <c r="N504" s="115"/>
      <c r="O504" s="102" t="str">
        <f t="shared" si="22"/>
        <v/>
      </c>
      <c r="P504" s="116"/>
      <c r="Q504" s="116"/>
      <c r="R504" s="102" t="str">
        <f t="shared" si="23"/>
        <v/>
      </c>
      <c r="S504" s="117"/>
      <c r="T504" s="114"/>
      <c r="U504" s="385"/>
      <c r="V504" s="385"/>
    </row>
  </sheetData>
  <sheetProtection algorithmName="SHA-512" hashValue="lYXt8CmrbrIwQ81Tgb1/lUZ0iDdY0Gy7ZQ3VTntBveAri808m3BUZ5K4ECPI+ApsOLlYJOPKq3YoKKKGpGQZQQ==" saltValue="7lU4evwtEGJ1YqnCD4JU3g==" spinCount="100000" sheet="1" formatCells="0" formatColumns="0" formatRows="0" insertColumns="0" insertRows="0"/>
  <mergeCells count="9">
    <mergeCell ref="B1:E1"/>
    <mergeCell ref="K2:S2"/>
    <mergeCell ref="K3:M3"/>
    <mergeCell ref="N3:P3"/>
    <mergeCell ref="Q3:S3"/>
    <mergeCell ref="D2:F3"/>
    <mergeCell ref="G2:J3"/>
    <mergeCell ref="B2:C3"/>
    <mergeCell ref="F1:K1"/>
  </mergeCells>
  <phoneticPr fontId="10" type="noConversion"/>
  <dataValidations count="5">
    <dataValidation type="list" allowBlank="1" showInputMessage="1" showErrorMessage="1" sqref="T1" xr:uid="{00000000-0002-0000-0300-000001000000}">
      <formula1>#REF!</formula1>
    </dataValidation>
    <dataValidation type="list" allowBlank="1" showInputMessage="1" showErrorMessage="1" sqref="T18:T29 T57:T68 T31:T42 T44:T55 T70:T504 T5:T16" xr:uid="{A53AC123-B0BA-48ED-893D-D1EAC7058955}">
      <formula1>$T$1</formula1>
    </dataValidation>
    <dataValidation type="list" allowBlank="1" showInputMessage="1" showErrorMessage="1" sqref="T69 T30 T43 T56 T17" xr:uid="{D82765AB-5BED-4B4E-AC03-0E3D4E927FC1}">
      <formula1>#REF!</formula1>
    </dataValidation>
    <dataValidation type="list" allowBlank="1" showInputMessage="1" showErrorMessage="1" sqref="H5:H504" xr:uid="{EF92EC62-9E65-4183-856E-4A4D44CCBA7C}">
      <formula1>$U$2:$V$2</formula1>
    </dataValidation>
    <dataValidation type="list" allowBlank="1" showInputMessage="1" showErrorMessage="1" sqref="K5:K504 N5:N504 Q5:Q504" xr:uid="{6698C6B6-7B4C-43AE-B570-6DB3236CB90A}">
      <formula1>$U$3:$U$6</formula1>
    </dataValidation>
  </dataValidation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BF512"/>
  <sheetViews>
    <sheetView zoomScaleNormal="100" workbookViewId="0">
      <pane xSplit="5" ySplit="4" topLeftCell="F5" activePane="bottomRight" state="frozen"/>
      <selection pane="topRight" activeCell="F1" sqref="F1"/>
      <selection pane="bottomLeft" activeCell="A5" sqref="A5"/>
      <selection pane="bottomRight" activeCell="B1" sqref="B1:E1"/>
    </sheetView>
  </sheetViews>
  <sheetFormatPr defaultRowHeight="15" x14ac:dyDescent="0.25"/>
  <cols>
    <col min="1" max="1" width="0.5703125" style="385" customWidth="1"/>
    <col min="2" max="3" width="14" style="385" customWidth="1"/>
    <col min="4" max="6" width="11.7109375" style="400" customWidth="1"/>
    <col min="7" max="9" width="11.7109375" style="455" customWidth="1"/>
    <col min="10" max="11" width="11.85546875" style="385" customWidth="1"/>
    <col min="12" max="12" width="12" style="385" customWidth="1"/>
    <col min="13" max="16" width="11.85546875" style="385" customWidth="1"/>
    <col min="17" max="33" width="12.140625" style="385" customWidth="1"/>
    <col min="34" max="34" width="2.7109375" style="385" customWidth="1"/>
    <col min="35" max="58" width="12.5703125" style="385" customWidth="1"/>
    <col min="59" max="16384" width="9.140625" style="385"/>
  </cols>
  <sheetData>
    <row r="1" spans="1:58" ht="65.25" customHeight="1" thickBot="1" x14ac:dyDescent="0.3">
      <c r="B1" s="579" t="s">
        <v>65</v>
      </c>
      <c r="C1" s="580"/>
      <c r="D1" s="580"/>
      <c r="E1" s="581"/>
      <c r="F1" s="594" t="s">
        <v>344</v>
      </c>
      <c r="G1" s="595"/>
      <c r="H1" s="595"/>
      <c r="I1" s="595"/>
      <c r="J1" s="595"/>
      <c r="K1" s="595"/>
      <c r="L1" s="596"/>
      <c r="M1" s="597" t="s">
        <v>395</v>
      </c>
      <c r="N1" s="598"/>
      <c r="O1" s="598"/>
      <c r="P1" s="598"/>
      <c r="Q1" s="599"/>
      <c r="AH1" s="1"/>
      <c r="AX1" s="456"/>
    </row>
    <row r="2" spans="1:58" s="457" customFormat="1" ht="30" customHeight="1" thickBot="1" x14ac:dyDescent="0.3">
      <c r="B2" s="600" t="s">
        <v>66</v>
      </c>
      <c r="C2" s="601"/>
      <c r="D2" s="600" t="s">
        <v>67</v>
      </c>
      <c r="E2" s="612"/>
      <c r="F2" s="612"/>
      <c r="G2" s="612"/>
      <c r="H2" s="612"/>
      <c r="I2" s="613"/>
      <c r="J2" s="602" t="s">
        <v>68</v>
      </c>
      <c r="K2" s="603"/>
      <c r="L2" s="603"/>
      <c r="M2" s="603"/>
      <c r="N2" s="603"/>
      <c r="O2" s="603"/>
      <c r="P2" s="603"/>
      <c r="Q2" s="603"/>
      <c r="R2" s="603"/>
      <c r="S2" s="603"/>
      <c r="T2" s="603"/>
      <c r="U2" s="603"/>
      <c r="V2" s="603"/>
      <c r="W2" s="603"/>
      <c r="X2" s="603"/>
      <c r="Y2" s="603"/>
      <c r="Z2" s="603"/>
      <c r="AA2" s="603"/>
      <c r="AB2" s="603"/>
      <c r="AC2" s="603"/>
      <c r="AD2" s="603"/>
      <c r="AE2" s="603"/>
      <c r="AF2" s="603"/>
      <c r="AG2" s="604"/>
      <c r="AH2" s="458"/>
      <c r="AI2" s="605" t="s">
        <v>69</v>
      </c>
      <c r="AJ2" s="606"/>
      <c r="AK2" s="606"/>
      <c r="AL2" s="606"/>
      <c r="AM2" s="606"/>
      <c r="AN2" s="606"/>
      <c r="AO2" s="606"/>
      <c r="AP2" s="606"/>
      <c r="AQ2" s="606"/>
      <c r="AR2" s="606"/>
      <c r="AS2" s="606"/>
      <c r="AT2" s="606"/>
      <c r="AU2" s="606"/>
      <c r="AV2" s="606"/>
      <c r="AW2" s="606"/>
      <c r="AX2" s="606"/>
      <c r="AY2" s="606"/>
      <c r="AZ2" s="606"/>
      <c r="BA2" s="606"/>
      <c r="BB2" s="606"/>
      <c r="BC2" s="606"/>
      <c r="BD2" s="606"/>
      <c r="BE2" s="606"/>
      <c r="BF2" s="607"/>
    </row>
    <row r="3" spans="1:58" ht="49.5" customHeight="1" x14ac:dyDescent="0.25">
      <c r="B3" s="618" t="s">
        <v>20</v>
      </c>
      <c r="C3" s="620" t="s">
        <v>21</v>
      </c>
      <c r="D3" s="622" t="s">
        <v>480</v>
      </c>
      <c r="E3" s="624" t="s">
        <v>22</v>
      </c>
      <c r="F3" s="624" t="s">
        <v>2</v>
      </c>
      <c r="G3" s="614" t="s">
        <v>23</v>
      </c>
      <c r="H3" s="614" t="s">
        <v>24</v>
      </c>
      <c r="I3" s="616" t="s">
        <v>25</v>
      </c>
      <c r="J3" s="89" t="s">
        <v>90</v>
      </c>
      <c r="K3" s="91" t="s">
        <v>99</v>
      </c>
      <c r="L3" s="91" t="s">
        <v>100</v>
      </c>
      <c r="M3" s="91" t="s">
        <v>101</v>
      </c>
      <c r="N3" s="91" t="s">
        <v>102</v>
      </c>
      <c r="O3" s="91" t="s">
        <v>103</v>
      </c>
      <c r="P3" s="91" t="s">
        <v>104</v>
      </c>
      <c r="Q3" s="469" t="s">
        <v>105</v>
      </c>
      <c r="R3" s="536" t="s">
        <v>106</v>
      </c>
      <c r="S3" s="536" t="s">
        <v>107</v>
      </c>
      <c r="T3" s="536" t="s">
        <v>411</v>
      </c>
      <c r="U3" s="536" t="s">
        <v>412</v>
      </c>
      <c r="V3" s="536" t="s">
        <v>413</v>
      </c>
      <c r="W3" s="536" t="s">
        <v>414</v>
      </c>
      <c r="X3" s="536" t="s">
        <v>415</v>
      </c>
      <c r="Y3" s="536" t="s">
        <v>416</v>
      </c>
      <c r="Z3" s="536" t="s">
        <v>417</v>
      </c>
      <c r="AA3" s="536" t="s">
        <v>418</v>
      </c>
      <c r="AB3" s="536" t="s">
        <v>419</v>
      </c>
      <c r="AC3" s="536" t="s">
        <v>420</v>
      </c>
      <c r="AD3" s="536" t="s">
        <v>421</v>
      </c>
      <c r="AE3" s="536" t="s">
        <v>422</v>
      </c>
      <c r="AF3" s="536" t="s">
        <v>423</v>
      </c>
      <c r="AG3" s="38" t="s">
        <v>424</v>
      </c>
      <c r="AH3" s="459"/>
      <c r="AI3" s="93" t="s">
        <v>193</v>
      </c>
      <c r="AJ3" s="94" t="s">
        <v>192</v>
      </c>
      <c r="AK3" s="94" t="s">
        <v>191</v>
      </c>
      <c r="AL3" s="94" t="s">
        <v>190</v>
      </c>
      <c r="AM3" s="94" t="s">
        <v>189</v>
      </c>
      <c r="AN3" s="94" t="s">
        <v>188</v>
      </c>
      <c r="AO3" s="94" t="s">
        <v>108</v>
      </c>
      <c r="AP3" s="95" t="s">
        <v>109</v>
      </c>
      <c r="AQ3" s="535" t="s">
        <v>464</v>
      </c>
      <c r="AR3" s="39" t="s">
        <v>465</v>
      </c>
      <c r="AS3" s="535" t="s">
        <v>466</v>
      </c>
      <c r="AT3" s="535" t="s">
        <v>467</v>
      </c>
      <c r="AU3" s="535" t="s">
        <v>468</v>
      </c>
      <c r="AV3" s="535" t="s">
        <v>469</v>
      </c>
      <c r="AW3" s="535" t="s">
        <v>470</v>
      </c>
      <c r="AX3" s="535" t="s">
        <v>471</v>
      </c>
      <c r="AY3" s="535" t="s">
        <v>472</v>
      </c>
      <c r="AZ3" s="535" t="s">
        <v>473</v>
      </c>
      <c r="BA3" s="535" t="s">
        <v>474</v>
      </c>
      <c r="BB3" s="535" t="s">
        <v>475</v>
      </c>
      <c r="BC3" s="535" t="s">
        <v>476</v>
      </c>
      <c r="BD3" s="535" t="s">
        <v>477</v>
      </c>
      <c r="BE3" s="535" t="s">
        <v>478</v>
      </c>
      <c r="BF3" s="39" t="s">
        <v>479</v>
      </c>
    </row>
    <row r="4" spans="1:58" ht="13.5" customHeight="1" thickBot="1" x14ac:dyDescent="0.3">
      <c r="B4" s="619"/>
      <c r="C4" s="621"/>
      <c r="D4" s="623"/>
      <c r="E4" s="625"/>
      <c r="F4" s="625"/>
      <c r="G4" s="615"/>
      <c r="H4" s="615"/>
      <c r="I4" s="617"/>
      <c r="J4" s="530">
        <f>'1. Summary for SBA'!J11</f>
        <v>0</v>
      </c>
      <c r="K4" s="531">
        <f>J4+7</f>
        <v>7</v>
      </c>
      <c r="L4" s="531">
        <f t="shared" ref="L4:Q4" si="0">K4+7</f>
        <v>14</v>
      </c>
      <c r="M4" s="531">
        <f t="shared" si="0"/>
        <v>21</v>
      </c>
      <c r="N4" s="531">
        <f t="shared" si="0"/>
        <v>28</v>
      </c>
      <c r="O4" s="531">
        <f t="shared" si="0"/>
        <v>35</v>
      </c>
      <c r="P4" s="531">
        <f t="shared" si="0"/>
        <v>42</v>
      </c>
      <c r="Q4" s="532">
        <f t="shared" si="0"/>
        <v>49</v>
      </c>
      <c r="R4" s="532">
        <f t="shared" ref="R4" si="1">Q4+7</f>
        <v>56</v>
      </c>
      <c r="S4" s="532">
        <f t="shared" ref="S4" si="2">R4+7</f>
        <v>63</v>
      </c>
      <c r="T4" s="532">
        <f t="shared" ref="T4" si="3">S4+7</f>
        <v>70</v>
      </c>
      <c r="U4" s="532">
        <f t="shared" ref="U4" si="4">T4+7</f>
        <v>77</v>
      </c>
      <c r="V4" s="532">
        <f t="shared" ref="V4" si="5">U4+7</f>
        <v>84</v>
      </c>
      <c r="W4" s="532">
        <f t="shared" ref="W4" si="6">V4+7</f>
        <v>91</v>
      </c>
      <c r="X4" s="532">
        <f t="shared" ref="X4" si="7">W4+7</f>
        <v>98</v>
      </c>
      <c r="Y4" s="532">
        <f t="shared" ref="Y4" si="8">X4+7</f>
        <v>105</v>
      </c>
      <c r="Z4" s="532">
        <f t="shared" ref="Z4" si="9">Y4+7</f>
        <v>112</v>
      </c>
      <c r="AA4" s="532">
        <f t="shared" ref="AA4" si="10">Z4+7</f>
        <v>119</v>
      </c>
      <c r="AB4" s="532">
        <f t="shared" ref="AB4" si="11">AA4+7</f>
        <v>126</v>
      </c>
      <c r="AC4" s="532">
        <f t="shared" ref="AC4" si="12">AB4+7</f>
        <v>133</v>
      </c>
      <c r="AD4" s="532">
        <f t="shared" ref="AD4" si="13">AC4+7</f>
        <v>140</v>
      </c>
      <c r="AE4" s="532">
        <f t="shared" ref="AE4" si="14">AD4+7</f>
        <v>147</v>
      </c>
      <c r="AF4" s="532">
        <f t="shared" ref="AF4" si="15">AE4+7</f>
        <v>154</v>
      </c>
      <c r="AG4" s="532">
        <f t="shared" ref="AG4" si="16">AF4+7</f>
        <v>161</v>
      </c>
      <c r="AH4" s="460"/>
      <c r="AI4" s="90">
        <f>'1. Summary for SBA'!J11</f>
        <v>0</v>
      </c>
      <c r="AJ4" s="92">
        <f>AI4+7</f>
        <v>7</v>
      </c>
      <c r="AK4" s="92">
        <f t="shared" ref="AK4:AP4" si="17">AJ4+7</f>
        <v>14</v>
      </c>
      <c r="AL4" s="92">
        <f t="shared" si="17"/>
        <v>21</v>
      </c>
      <c r="AM4" s="92">
        <f t="shared" si="17"/>
        <v>28</v>
      </c>
      <c r="AN4" s="92">
        <f t="shared" si="17"/>
        <v>35</v>
      </c>
      <c r="AO4" s="92">
        <f t="shared" si="17"/>
        <v>42</v>
      </c>
      <c r="AP4" s="96">
        <f t="shared" si="17"/>
        <v>49</v>
      </c>
      <c r="AQ4" s="96">
        <f t="shared" ref="AQ4" si="18">AP4+7</f>
        <v>56</v>
      </c>
      <c r="AR4" s="96">
        <f t="shared" ref="AR4" si="19">AQ4+7</f>
        <v>63</v>
      </c>
      <c r="AS4" s="96">
        <f t="shared" ref="AS4" si="20">AR4+7</f>
        <v>70</v>
      </c>
      <c r="AT4" s="96">
        <f t="shared" ref="AT4" si="21">AS4+7</f>
        <v>77</v>
      </c>
      <c r="AU4" s="96">
        <f t="shared" ref="AU4" si="22">AT4+7</f>
        <v>84</v>
      </c>
      <c r="AV4" s="96">
        <f t="shared" ref="AV4" si="23">AU4+7</f>
        <v>91</v>
      </c>
      <c r="AW4" s="96">
        <f t="shared" ref="AW4" si="24">AV4+7</f>
        <v>98</v>
      </c>
      <c r="AX4" s="96">
        <f t="shared" ref="AX4" si="25">AW4+7</f>
        <v>105</v>
      </c>
      <c r="AY4" s="96">
        <f t="shared" ref="AY4" si="26">AX4+7</f>
        <v>112</v>
      </c>
      <c r="AZ4" s="96">
        <f t="shared" ref="AZ4" si="27">AY4+7</f>
        <v>119</v>
      </c>
      <c r="BA4" s="96">
        <f t="shared" ref="BA4" si="28">AZ4+7</f>
        <v>126</v>
      </c>
      <c r="BB4" s="96">
        <f t="shared" ref="BB4" si="29">BA4+7</f>
        <v>133</v>
      </c>
      <c r="BC4" s="96">
        <f t="shared" ref="BC4" si="30">BB4+7</f>
        <v>140</v>
      </c>
      <c r="BD4" s="96">
        <f t="shared" ref="BD4" si="31">BC4+7</f>
        <v>147</v>
      </c>
      <c r="BE4" s="96">
        <f t="shared" ref="BE4" si="32">BD4+7</f>
        <v>154</v>
      </c>
      <c r="BF4" s="96">
        <f t="shared" ref="BF4" si="33">BE4+7</f>
        <v>161</v>
      </c>
    </row>
    <row r="5" spans="1:58" ht="15" customHeight="1" x14ac:dyDescent="0.25">
      <c r="B5" s="470">
        <f>IF('2.Census &amp; Reference Benchmarks'!B5 &lt;&gt;"",'2.Census &amp; Reference Benchmarks'!B5,"")</f>
        <v>0</v>
      </c>
      <c r="C5" s="282">
        <f>IF('2.Census &amp; Reference Benchmarks'!C5 &lt;&gt;"",'2.Census &amp; Reference Benchmarks'!C5,"")</f>
        <v>0</v>
      </c>
      <c r="D5" s="283" t="str">
        <f>IF('2.Census &amp; Reference Benchmarks'!D5 &lt;&gt;"",'2.Census &amp; Reference Benchmarks'!D5,"")</f>
        <v/>
      </c>
      <c r="E5" s="351" t="str">
        <f>IF('2.Census &amp; Reference Benchmarks'!E5 &lt;&gt;"",'2.Census &amp; Reference Benchmarks'!E5,"")</f>
        <v/>
      </c>
      <c r="F5" s="351" t="str">
        <f>IF('2.Census &amp; Reference Benchmarks'!F5 &lt;&gt;"",'2.Census &amp; Reference Benchmarks'!F5,"")</f>
        <v/>
      </c>
      <c r="G5" s="284" t="str">
        <f>IF('2.Census &amp; Reference Benchmarks'!G5 &lt;&gt;"",'2.Census &amp; Reference Benchmarks'!G5,"")</f>
        <v/>
      </c>
      <c r="H5" s="284" t="str">
        <f>IF('2.Census &amp; Reference Benchmarks'!I5 &lt;&gt;"",'2.Census &amp; Reference Benchmarks'!I5,"")</f>
        <v/>
      </c>
      <c r="I5" s="284" t="str">
        <f>IF('2.Census &amp; Reference Benchmarks'!J5 &lt;&gt;"",'2.Census &amp; Reference Benchmarks'!J5,"")</f>
        <v/>
      </c>
      <c r="J5" s="533"/>
      <c r="K5" s="533"/>
      <c r="L5" s="533"/>
      <c r="M5" s="533"/>
      <c r="N5" s="533"/>
      <c r="O5" s="533"/>
      <c r="P5" s="533"/>
      <c r="Q5" s="533"/>
      <c r="R5" s="533"/>
      <c r="S5" s="533"/>
      <c r="T5" s="533"/>
      <c r="U5" s="533"/>
      <c r="V5" s="533"/>
      <c r="W5" s="533"/>
      <c r="X5" s="533"/>
      <c r="Y5" s="533"/>
      <c r="Z5" s="533"/>
      <c r="AA5" s="533"/>
      <c r="AB5" s="533"/>
      <c r="AC5" s="533"/>
      <c r="AD5" s="533"/>
      <c r="AE5" s="533"/>
      <c r="AF5" s="533"/>
      <c r="AG5" s="533"/>
      <c r="AH5" s="527"/>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row>
    <row r="6" spans="1:58" ht="15" customHeight="1" x14ac:dyDescent="0.25">
      <c r="B6" s="471">
        <f>IF('2.Census &amp; Reference Benchmarks'!B6 &lt;&gt; "",'2.Census &amp; Reference Benchmarks'!B6,"")</f>
        <v>0</v>
      </c>
      <c r="C6" s="285">
        <f>IF('2.Census &amp; Reference Benchmarks'!C6 &lt;&gt; "",'2.Census &amp; Reference Benchmarks'!C6,"")</f>
        <v>0</v>
      </c>
      <c r="D6" s="286" t="str">
        <f>IF('2.Census &amp; Reference Benchmarks'!D6 &lt;&gt; "",'2.Census &amp; Reference Benchmarks'!D6,"")</f>
        <v/>
      </c>
      <c r="E6" s="352" t="str">
        <f>IF('2.Census &amp; Reference Benchmarks'!E6 &lt;&gt; "",'2.Census &amp; Reference Benchmarks'!E6,"")</f>
        <v/>
      </c>
      <c r="F6" s="352" t="str">
        <f>IF('2.Census &amp; Reference Benchmarks'!F6 &lt;&gt; "",'2.Census &amp; Reference Benchmarks'!F6,"")</f>
        <v/>
      </c>
      <c r="G6" s="287" t="str">
        <f>IF('2.Census &amp; Reference Benchmarks'!G6 &lt;&gt; "",'2.Census &amp; Reference Benchmarks'!G6,"")</f>
        <v/>
      </c>
      <c r="H6" s="287" t="str">
        <f>IF('2.Census &amp; Reference Benchmarks'!I6 &lt;&gt; "",'2.Census &amp; Reference Benchmarks'!I6,"")</f>
        <v/>
      </c>
      <c r="I6" s="284" t="str">
        <f>IF('2.Census &amp; Reference Benchmarks'!J6 &lt;&gt;"",'2.Census &amp; Reference Benchmarks'!J6,"")</f>
        <v/>
      </c>
      <c r="J6" s="533"/>
      <c r="K6" s="533"/>
      <c r="L6" s="533"/>
      <c r="M6" s="533"/>
      <c r="N6" s="533"/>
      <c r="O6" s="533"/>
      <c r="P6" s="533"/>
      <c r="Q6" s="533"/>
      <c r="R6" s="533"/>
      <c r="S6" s="533"/>
      <c r="T6" s="533"/>
      <c r="U6" s="533"/>
      <c r="V6" s="533"/>
      <c r="W6" s="533"/>
      <c r="X6" s="533"/>
      <c r="Y6" s="533"/>
      <c r="Z6" s="533"/>
      <c r="AA6" s="533"/>
      <c r="AB6" s="533"/>
      <c r="AC6" s="533"/>
      <c r="AD6" s="533"/>
      <c r="AE6" s="533"/>
      <c r="AF6" s="533"/>
      <c r="AG6" s="533"/>
      <c r="AH6" s="527"/>
      <c r="AI6" s="110"/>
      <c r="AJ6" s="110"/>
      <c r="AK6" s="110"/>
      <c r="AL6" s="110"/>
      <c r="AM6" s="110"/>
      <c r="AN6" s="110"/>
      <c r="AO6" s="110"/>
      <c r="AP6" s="110"/>
      <c r="AQ6" s="110"/>
      <c r="AR6" s="110"/>
      <c r="AS6" s="110"/>
      <c r="AT6" s="110"/>
      <c r="AU6" s="110"/>
      <c r="AV6" s="110"/>
      <c r="AW6" s="110"/>
      <c r="AX6" s="110"/>
      <c r="AY6" s="110"/>
      <c r="AZ6" s="110"/>
      <c r="BA6" s="110"/>
      <c r="BB6" s="110"/>
      <c r="BC6" s="110"/>
      <c r="BD6" s="110"/>
      <c r="BE6" s="110"/>
      <c r="BF6" s="110"/>
    </row>
    <row r="7" spans="1:58" ht="15" customHeight="1" x14ac:dyDescent="0.25">
      <c r="B7" s="471">
        <f>IF('2.Census &amp; Reference Benchmarks'!B7 &lt;&gt; "",'2.Census &amp; Reference Benchmarks'!B7,"")</f>
        <v>0</v>
      </c>
      <c r="C7" s="285">
        <f>IF('2.Census &amp; Reference Benchmarks'!C7 &lt;&gt; "",'2.Census &amp; Reference Benchmarks'!C7,"")</f>
        <v>0</v>
      </c>
      <c r="D7" s="286" t="str">
        <f>IF('2.Census &amp; Reference Benchmarks'!D7 &lt;&gt; "",'2.Census &amp; Reference Benchmarks'!D7,"")</f>
        <v/>
      </c>
      <c r="E7" s="352" t="str">
        <f>IF('2.Census &amp; Reference Benchmarks'!E7 &lt;&gt; "",'2.Census &amp; Reference Benchmarks'!E7,"")</f>
        <v/>
      </c>
      <c r="F7" s="352" t="str">
        <f>IF('2.Census &amp; Reference Benchmarks'!F7 &lt;&gt; "",'2.Census &amp; Reference Benchmarks'!F7,"")</f>
        <v/>
      </c>
      <c r="G7" s="287" t="str">
        <f>IF('2.Census &amp; Reference Benchmarks'!G7 &lt;&gt; "",'2.Census &amp; Reference Benchmarks'!G7,"")</f>
        <v/>
      </c>
      <c r="H7" s="287"/>
      <c r="I7" s="284" t="str">
        <f>IF('2.Census &amp; Reference Benchmarks'!J7 &lt;&gt;"",'2.Census &amp; Reference Benchmarks'!J7,"")</f>
        <v/>
      </c>
      <c r="J7" s="533"/>
      <c r="K7" s="533"/>
      <c r="L7" s="533"/>
      <c r="M7" s="533"/>
      <c r="N7" s="533"/>
      <c r="O7" s="533"/>
      <c r="P7" s="533"/>
      <c r="Q7" s="533"/>
      <c r="R7" s="533"/>
      <c r="S7" s="533"/>
      <c r="T7" s="533"/>
      <c r="U7" s="533"/>
      <c r="V7" s="533"/>
      <c r="W7" s="533"/>
      <c r="X7" s="533"/>
      <c r="Y7" s="533"/>
      <c r="Z7" s="533"/>
      <c r="AA7" s="533"/>
      <c r="AB7" s="533"/>
      <c r="AC7" s="533"/>
      <c r="AD7" s="533"/>
      <c r="AE7" s="533"/>
      <c r="AF7" s="533"/>
      <c r="AG7" s="533"/>
      <c r="AH7" s="527"/>
      <c r="AI7" s="110"/>
      <c r="AJ7" s="110"/>
      <c r="AK7" s="110"/>
      <c r="AL7" s="110"/>
      <c r="AM7" s="110"/>
      <c r="AN7" s="110"/>
      <c r="AO7" s="110"/>
      <c r="AP7" s="110"/>
      <c r="AQ7" s="110"/>
      <c r="AR7" s="110"/>
      <c r="AS7" s="110"/>
      <c r="AT7" s="110"/>
      <c r="AU7" s="110"/>
      <c r="AV7" s="110"/>
      <c r="AW7" s="110"/>
      <c r="AX7" s="110"/>
      <c r="AY7" s="110"/>
      <c r="AZ7" s="110"/>
      <c r="BA7" s="110"/>
      <c r="BB7" s="110"/>
      <c r="BC7" s="110"/>
      <c r="BD7" s="110"/>
      <c r="BE7" s="110"/>
      <c r="BF7" s="110"/>
    </row>
    <row r="8" spans="1:58" ht="15" customHeight="1" x14ac:dyDescent="0.25">
      <c r="B8" s="471">
        <f>IF('2.Census &amp; Reference Benchmarks'!B8 &lt;&gt; "",'2.Census &amp; Reference Benchmarks'!B8,"")</f>
        <v>0</v>
      </c>
      <c r="C8" s="285">
        <f>IF('2.Census &amp; Reference Benchmarks'!C8 &lt;&gt; "",'2.Census &amp; Reference Benchmarks'!C8,"")</f>
        <v>0</v>
      </c>
      <c r="D8" s="286" t="str">
        <f>IF('2.Census &amp; Reference Benchmarks'!D8 &lt;&gt; "",'2.Census &amp; Reference Benchmarks'!D8,"")</f>
        <v/>
      </c>
      <c r="E8" s="352" t="str">
        <f>IF('2.Census &amp; Reference Benchmarks'!E8 &lt;&gt; "",'2.Census &amp; Reference Benchmarks'!E8,"")</f>
        <v/>
      </c>
      <c r="F8" s="352" t="str">
        <f>IF('2.Census &amp; Reference Benchmarks'!F8 &lt;&gt; "",'2.Census &amp; Reference Benchmarks'!F8,"")</f>
        <v/>
      </c>
      <c r="G8" s="287" t="str">
        <f>IF('2.Census &amp; Reference Benchmarks'!G8 &lt;&gt; "",'2.Census &amp; Reference Benchmarks'!G8,"")</f>
        <v/>
      </c>
      <c r="H8" s="287" t="str">
        <f>IF('2.Census &amp; Reference Benchmarks'!I8 &lt;&gt; "",'2.Census &amp; Reference Benchmarks'!I8,"")</f>
        <v/>
      </c>
      <c r="I8" s="284" t="str">
        <f>IF('2.Census &amp; Reference Benchmarks'!J8 &lt;&gt;"",'2.Census &amp; Reference Benchmarks'!J8,"")</f>
        <v/>
      </c>
      <c r="J8" s="533"/>
      <c r="K8" s="533"/>
      <c r="L8" s="533"/>
      <c r="M8" s="533"/>
      <c r="N8" s="533"/>
      <c r="O8" s="533"/>
      <c r="P8" s="533"/>
      <c r="Q8" s="533"/>
      <c r="R8" s="533"/>
      <c r="S8" s="533"/>
      <c r="T8" s="533"/>
      <c r="U8" s="533"/>
      <c r="V8" s="533"/>
      <c r="W8" s="533"/>
      <c r="X8" s="533"/>
      <c r="Y8" s="533"/>
      <c r="Z8" s="533"/>
      <c r="AA8" s="533"/>
      <c r="AB8" s="533"/>
      <c r="AC8" s="533"/>
      <c r="AD8" s="533"/>
      <c r="AE8" s="533"/>
      <c r="AF8" s="533"/>
      <c r="AG8" s="533"/>
      <c r="AH8" s="527"/>
      <c r="AI8" s="110"/>
      <c r="AJ8" s="110"/>
      <c r="AK8" s="110"/>
      <c r="AL8" s="110"/>
      <c r="AM8" s="110"/>
      <c r="AN8" s="110"/>
      <c r="AO8" s="110"/>
      <c r="AP8" s="110"/>
      <c r="AQ8" s="110"/>
      <c r="AR8" s="110"/>
      <c r="AS8" s="110"/>
      <c r="AT8" s="110"/>
      <c r="AU8" s="110"/>
      <c r="AV8" s="110"/>
      <c r="AW8" s="110"/>
      <c r="AX8" s="110"/>
      <c r="AY8" s="110"/>
      <c r="AZ8" s="110"/>
      <c r="BA8" s="110"/>
      <c r="BB8" s="110"/>
      <c r="BC8" s="110"/>
      <c r="BD8" s="110"/>
      <c r="BE8" s="110"/>
      <c r="BF8" s="110"/>
    </row>
    <row r="9" spans="1:58" ht="15" customHeight="1" x14ac:dyDescent="0.25">
      <c r="B9" s="471">
        <f>IF('2.Census &amp; Reference Benchmarks'!B9 &lt;&gt; "",'2.Census &amp; Reference Benchmarks'!B9,"")</f>
        <v>0</v>
      </c>
      <c r="C9" s="285">
        <f>IF('2.Census &amp; Reference Benchmarks'!C9 &lt;&gt; "",'2.Census &amp; Reference Benchmarks'!C9,"")</f>
        <v>0</v>
      </c>
      <c r="D9" s="286" t="str">
        <f>IF('2.Census &amp; Reference Benchmarks'!D9 &lt;&gt; "",'2.Census &amp; Reference Benchmarks'!D9,"")</f>
        <v/>
      </c>
      <c r="E9" s="352" t="str">
        <f>IF('2.Census &amp; Reference Benchmarks'!E9 &lt;&gt; "",'2.Census &amp; Reference Benchmarks'!E9,"")</f>
        <v/>
      </c>
      <c r="F9" s="352" t="str">
        <f>IF('2.Census &amp; Reference Benchmarks'!F9 &lt;&gt; "",'2.Census &amp; Reference Benchmarks'!F9,"")</f>
        <v/>
      </c>
      <c r="G9" s="287" t="str">
        <f>IF('2.Census &amp; Reference Benchmarks'!G9 &lt;&gt; "",'2.Census &amp; Reference Benchmarks'!G9,"")</f>
        <v/>
      </c>
      <c r="H9" s="287" t="str">
        <f>IF('2.Census &amp; Reference Benchmarks'!I9 &lt;&gt; "",'2.Census &amp; Reference Benchmarks'!I9,"")</f>
        <v/>
      </c>
      <c r="I9" s="284" t="str">
        <f>IF('2.Census &amp; Reference Benchmarks'!J9 &lt;&gt;"",'2.Census &amp; Reference Benchmarks'!J9,"")</f>
        <v/>
      </c>
      <c r="J9" s="533"/>
      <c r="K9" s="533"/>
      <c r="L9" s="533"/>
      <c r="M9" s="533"/>
      <c r="N9" s="533"/>
      <c r="O9" s="533"/>
      <c r="P9" s="533"/>
      <c r="Q9" s="533"/>
      <c r="R9" s="533"/>
      <c r="S9" s="533"/>
      <c r="T9" s="533"/>
      <c r="U9" s="533"/>
      <c r="V9" s="533"/>
      <c r="W9" s="533"/>
      <c r="X9" s="533"/>
      <c r="Y9" s="533"/>
      <c r="Z9" s="533"/>
      <c r="AA9" s="533"/>
      <c r="AB9" s="533"/>
      <c r="AC9" s="533"/>
      <c r="AD9" s="533"/>
      <c r="AE9" s="533"/>
      <c r="AF9" s="533"/>
      <c r="AG9" s="533"/>
      <c r="AH9" s="527"/>
      <c r="AI9" s="110"/>
      <c r="AJ9" s="110"/>
      <c r="AK9" s="110"/>
      <c r="AL9" s="110"/>
      <c r="AM9" s="110"/>
      <c r="AN9" s="110"/>
      <c r="AO9" s="110"/>
      <c r="AP9" s="110"/>
      <c r="AQ9" s="110"/>
      <c r="AR9" s="110"/>
      <c r="AS9" s="110"/>
      <c r="AT9" s="110"/>
      <c r="AU9" s="110"/>
      <c r="AV9" s="110"/>
      <c r="AW9" s="110"/>
      <c r="AX9" s="110"/>
      <c r="AY9" s="110"/>
      <c r="AZ9" s="110"/>
      <c r="BA9" s="110"/>
      <c r="BB9" s="110"/>
      <c r="BC9" s="110"/>
      <c r="BD9" s="110"/>
      <c r="BE9" s="110"/>
      <c r="BF9" s="110"/>
    </row>
    <row r="10" spans="1:58" ht="15" customHeight="1" x14ac:dyDescent="0.25">
      <c r="B10" s="471">
        <f>IF('2.Census &amp; Reference Benchmarks'!B10 &lt;&gt; "",'2.Census &amp; Reference Benchmarks'!B10,"")</f>
        <v>0</v>
      </c>
      <c r="C10" s="285">
        <f>IF('2.Census &amp; Reference Benchmarks'!C10 &lt;&gt; "",'2.Census &amp; Reference Benchmarks'!C10,"")</f>
        <v>0</v>
      </c>
      <c r="D10" s="286" t="str">
        <f>IF('2.Census &amp; Reference Benchmarks'!D10 &lt;&gt; "",'2.Census &amp; Reference Benchmarks'!D10,"")</f>
        <v/>
      </c>
      <c r="E10" s="352" t="str">
        <f>IF('2.Census &amp; Reference Benchmarks'!E10 &lt;&gt; "",'2.Census &amp; Reference Benchmarks'!E10,"")</f>
        <v/>
      </c>
      <c r="F10" s="352" t="str">
        <f>IF('2.Census &amp; Reference Benchmarks'!F10 &lt;&gt; "",'2.Census &amp; Reference Benchmarks'!F10,"")</f>
        <v/>
      </c>
      <c r="G10" s="287" t="str">
        <f>IF('2.Census &amp; Reference Benchmarks'!G10 &lt;&gt; "",'2.Census &amp; Reference Benchmarks'!G10,"")</f>
        <v/>
      </c>
      <c r="H10" s="287" t="str">
        <f>IF('2.Census &amp; Reference Benchmarks'!I10 &lt;&gt; "",'2.Census &amp; Reference Benchmarks'!I10,"")</f>
        <v/>
      </c>
      <c r="I10" s="284" t="str">
        <f>IF('2.Census &amp; Reference Benchmarks'!J10 &lt;&gt;"",'2.Census &amp; Reference Benchmarks'!J10,"")</f>
        <v/>
      </c>
      <c r="J10" s="533"/>
      <c r="K10" s="533"/>
      <c r="L10" s="533"/>
      <c r="M10" s="533"/>
      <c r="N10" s="533"/>
      <c r="O10" s="533"/>
      <c r="P10" s="533"/>
      <c r="Q10" s="533"/>
      <c r="R10" s="533"/>
      <c r="S10" s="533"/>
      <c r="T10" s="533"/>
      <c r="U10" s="533"/>
      <c r="V10" s="533"/>
      <c r="W10" s="533"/>
      <c r="X10" s="533"/>
      <c r="Y10" s="533"/>
      <c r="Z10" s="533"/>
      <c r="AA10" s="533"/>
      <c r="AB10" s="533"/>
      <c r="AC10" s="533"/>
      <c r="AD10" s="533"/>
      <c r="AE10" s="533"/>
      <c r="AF10" s="533"/>
      <c r="AG10" s="533"/>
      <c r="AH10" s="527"/>
      <c r="AI10" s="110"/>
      <c r="AJ10" s="110"/>
      <c r="AK10" s="110"/>
      <c r="AL10" s="110"/>
      <c r="AM10" s="110"/>
      <c r="AN10" s="110"/>
      <c r="AO10" s="110"/>
      <c r="AP10" s="110"/>
      <c r="AQ10" s="110"/>
      <c r="AR10" s="110"/>
      <c r="AS10" s="110"/>
      <c r="AT10" s="110"/>
      <c r="AU10" s="110"/>
      <c r="AV10" s="110"/>
      <c r="AW10" s="110"/>
      <c r="AX10" s="110"/>
      <c r="AY10" s="110"/>
      <c r="AZ10" s="110"/>
      <c r="BA10" s="110"/>
      <c r="BB10" s="110"/>
      <c r="BC10" s="110"/>
      <c r="BD10" s="110"/>
      <c r="BE10" s="110"/>
      <c r="BF10" s="110"/>
    </row>
    <row r="11" spans="1:58" ht="15" customHeight="1" x14ac:dyDescent="0.25">
      <c r="B11" s="471">
        <f>IF('2.Census &amp; Reference Benchmarks'!B11 &lt;&gt; "",'2.Census &amp; Reference Benchmarks'!B11,"")</f>
        <v>0</v>
      </c>
      <c r="C11" s="285">
        <f>IF('2.Census &amp; Reference Benchmarks'!C11 &lt;&gt; "",'2.Census &amp; Reference Benchmarks'!C11,"")</f>
        <v>0</v>
      </c>
      <c r="D11" s="286" t="str">
        <f>IF('2.Census &amp; Reference Benchmarks'!D11 &lt;&gt; "",'2.Census &amp; Reference Benchmarks'!D11,"")</f>
        <v/>
      </c>
      <c r="E11" s="352" t="str">
        <f>IF('2.Census &amp; Reference Benchmarks'!E11 &lt;&gt; "",'2.Census &amp; Reference Benchmarks'!E11,"")</f>
        <v/>
      </c>
      <c r="F11" s="352" t="str">
        <f>IF('2.Census &amp; Reference Benchmarks'!F11 &lt;&gt; "",'2.Census &amp; Reference Benchmarks'!F11,"")</f>
        <v/>
      </c>
      <c r="G11" s="287" t="str">
        <f>IF('2.Census &amp; Reference Benchmarks'!G11 &lt;&gt; "",'2.Census &amp; Reference Benchmarks'!G11,"")</f>
        <v/>
      </c>
      <c r="H11" s="287"/>
      <c r="I11" s="284" t="str">
        <f>IF('2.Census &amp; Reference Benchmarks'!J11 &lt;&gt;"",'2.Census &amp; Reference Benchmarks'!J11,"")</f>
        <v/>
      </c>
      <c r="J11" s="533"/>
      <c r="K11" s="533"/>
      <c r="L11" s="533"/>
      <c r="M11" s="533"/>
      <c r="N11" s="533"/>
      <c r="O11" s="533"/>
      <c r="P11" s="533"/>
      <c r="Q11" s="533"/>
      <c r="R11" s="533"/>
      <c r="S11" s="533"/>
      <c r="T11" s="533"/>
      <c r="U11" s="533"/>
      <c r="V11" s="533"/>
      <c r="W11" s="533"/>
      <c r="X11" s="533"/>
      <c r="Y11" s="533"/>
      <c r="Z11" s="533"/>
      <c r="AA11" s="533"/>
      <c r="AB11" s="533"/>
      <c r="AC11" s="533"/>
      <c r="AD11" s="533"/>
      <c r="AE11" s="533"/>
      <c r="AF11" s="533"/>
      <c r="AG11" s="533"/>
      <c r="AH11" s="527"/>
      <c r="AI11" s="110"/>
      <c r="AJ11" s="110"/>
      <c r="AK11" s="110"/>
      <c r="AL11" s="110"/>
      <c r="AM11" s="110"/>
      <c r="AN11" s="110"/>
      <c r="AO11" s="110"/>
      <c r="AP11" s="110"/>
      <c r="AQ11" s="110"/>
      <c r="AR11" s="110"/>
      <c r="AS11" s="110"/>
      <c r="AT11" s="110"/>
      <c r="AU11" s="110"/>
      <c r="AV11" s="110"/>
      <c r="AW11" s="110"/>
      <c r="AX11" s="110"/>
      <c r="AY11" s="110"/>
      <c r="AZ11" s="110"/>
      <c r="BA11" s="110"/>
      <c r="BB11" s="110"/>
      <c r="BC11" s="110"/>
      <c r="BD11" s="110"/>
      <c r="BE11" s="110"/>
      <c r="BF11" s="110"/>
    </row>
    <row r="12" spans="1:58" ht="15" customHeight="1" x14ac:dyDescent="0.25">
      <c r="B12" s="471">
        <f>IF('2.Census &amp; Reference Benchmarks'!B12 &lt;&gt; "",'2.Census &amp; Reference Benchmarks'!B12,"")</f>
        <v>0</v>
      </c>
      <c r="C12" s="285">
        <f>IF('2.Census &amp; Reference Benchmarks'!C12 &lt;&gt; "",'2.Census &amp; Reference Benchmarks'!C12,"")</f>
        <v>0</v>
      </c>
      <c r="D12" s="286" t="str">
        <f>IF('2.Census &amp; Reference Benchmarks'!D12 &lt;&gt; "",'2.Census &amp; Reference Benchmarks'!D12,"")</f>
        <v/>
      </c>
      <c r="E12" s="352" t="str">
        <f>IF('2.Census &amp; Reference Benchmarks'!E12 &lt;&gt; "",'2.Census &amp; Reference Benchmarks'!E12,"")</f>
        <v/>
      </c>
      <c r="F12" s="352" t="str">
        <f>IF('2.Census &amp; Reference Benchmarks'!F12 &lt;&gt; "",'2.Census &amp; Reference Benchmarks'!F12,"")</f>
        <v/>
      </c>
      <c r="G12" s="287" t="str">
        <f>IF('2.Census &amp; Reference Benchmarks'!G12 &lt;&gt; "",'2.Census &amp; Reference Benchmarks'!G12,"")</f>
        <v/>
      </c>
      <c r="H12" s="287" t="str">
        <f>IF('2.Census &amp; Reference Benchmarks'!I12 &lt;&gt; "",'2.Census &amp; Reference Benchmarks'!I12,"")</f>
        <v/>
      </c>
      <c r="I12" s="284" t="str">
        <f>IF('2.Census &amp; Reference Benchmarks'!J12 &lt;&gt;"",'2.Census &amp; Reference Benchmarks'!J12,"")</f>
        <v/>
      </c>
      <c r="J12" s="533"/>
      <c r="K12" s="533"/>
      <c r="L12" s="533"/>
      <c r="M12" s="533"/>
      <c r="N12" s="533"/>
      <c r="O12" s="533"/>
      <c r="P12" s="533"/>
      <c r="Q12" s="533"/>
      <c r="R12" s="533"/>
      <c r="S12" s="533"/>
      <c r="T12" s="533"/>
      <c r="U12" s="533"/>
      <c r="V12" s="533"/>
      <c r="W12" s="533"/>
      <c r="X12" s="533"/>
      <c r="Y12" s="533"/>
      <c r="Z12" s="533"/>
      <c r="AA12" s="533"/>
      <c r="AB12" s="533"/>
      <c r="AC12" s="533"/>
      <c r="AD12" s="533"/>
      <c r="AE12" s="533"/>
      <c r="AF12" s="533"/>
      <c r="AG12" s="533"/>
      <c r="AH12" s="527"/>
      <c r="AI12" s="110"/>
      <c r="AJ12" s="110"/>
      <c r="AK12" s="110"/>
      <c r="AL12" s="110"/>
      <c r="AM12" s="110"/>
      <c r="AN12" s="110"/>
      <c r="AO12" s="110"/>
      <c r="AP12" s="110"/>
      <c r="AQ12" s="110"/>
      <c r="AR12" s="110"/>
      <c r="AS12" s="110"/>
      <c r="AT12" s="110"/>
      <c r="AU12" s="110"/>
      <c r="AV12" s="110"/>
      <c r="AW12" s="110"/>
      <c r="AX12" s="110"/>
      <c r="AY12" s="110"/>
      <c r="AZ12" s="110"/>
      <c r="BA12" s="110"/>
      <c r="BB12" s="110"/>
      <c r="BC12" s="110"/>
      <c r="BD12" s="110"/>
      <c r="BE12" s="110"/>
      <c r="BF12" s="110"/>
    </row>
    <row r="13" spans="1:58" ht="15" customHeight="1" x14ac:dyDescent="0.25">
      <c r="B13" s="471">
        <f>IF('2.Census &amp; Reference Benchmarks'!B13 &lt;&gt; "",'2.Census &amp; Reference Benchmarks'!B13,"")</f>
        <v>0</v>
      </c>
      <c r="C13" s="285">
        <f>IF('2.Census &amp; Reference Benchmarks'!C13 &lt;&gt; "",'2.Census &amp; Reference Benchmarks'!C13,"")</f>
        <v>0</v>
      </c>
      <c r="D13" s="286" t="str">
        <f>IF('2.Census &amp; Reference Benchmarks'!D13 &lt;&gt; "",'2.Census &amp; Reference Benchmarks'!D13,"")</f>
        <v/>
      </c>
      <c r="E13" s="352" t="str">
        <f>IF('2.Census &amp; Reference Benchmarks'!E13 &lt;&gt; "",'2.Census &amp; Reference Benchmarks'!E13,"")</f>
        <v/>
      </c>
      <c r="F13" s="352" t="str">
        <f>IF('2.Census &amp; Reference Benchmarks'!F13 &lt;&gt; "",'2.Census &amp; Reference Benchmarks'!F13,"")</f>
        <v/>
      </c>
      <c r="G13" s="287" t="str">
        <f>IF('2.Census &amp; Reference Benchmarks'!G13 &lt;&gt; "",'2.Census &amp; Reference Benchmarks'!G13,"")</f>
        <v/>
      </c>
      <c r="H13" s="287" t="str">
        <f>IF('2.Census &amp; Reference Benchmarks'!I13 &lt;&gt; "",'2.Census &amp; Reference Benchmarks'!I13,"")</f>
        <v/>
      </c>
      <c r="I13" s="284" t="str">
        <f>IF('2.Census &amp; Reference Benchmarks'!J13 &lt;&gt;"",'2.Census &amp; Reference Benchmarks'!J13,"")</f>
        <v/>
      </c>
      <c r="J13" s="533"/>
      <c r="K13" s="533"/>
      <c r="L13" s="533"/>
      <c r="M13" s="533"/>
      <c r="N13" s="533"/>
      <c r="O13" s="533"/>
      <c r="P13" s="533"/>
      <c r="Q13" s="533"/>
      <c r="R13" s="533"/>
      <c r="S13" s="533"/>
      <c r="T13" s="533"/>
      <c r="U13" s="533"/>
      <c r="V13" s="533"/>
      <c r="W13" s="533"/>
      <c r="X13" s="533"/>
      <c r="Y13" s="533"/>
      <c r="Z13" s="533"/>
      <c r="AA13" s="533"/>
      <c r="AB13" s="533"/>
      <c r="AC13" s="533"/>
      <c r="AD13" s="533"/>
      <c r="AE13" s="533"/>
      <c r="AF13" s="533"/>
      <c r="AG13" s="533"/>
      <c r="AH13" s="527"/>
      <c r="AI13" s="110"/>
      <c r="AJ13" s="110"/>
      <c r="AK13" s="110"/>
      <c r="AL13" s="110"/>
      <c r="AM13" s="110"/>
      <c r="AN13" s="110"/>
      <c r="AO13" s="110"/>
      <c r="AP13" s="110"/>
      <c r="AQ13" s="110"/>
      <c r="AR13" s="110"/>
      <c r="AS13" s="110"/>
      <c r="AT13" s="110"/>
      <c r="AU13" s="110"/>
      <c r="AV13" s="110"/>
      <c r="AW13" s="110"/>
      <c r="AX13" s="110"/>
      <c r="AY13" s="110"/>
      <c r="AZ13" s="110"/>
      <c r="BA13" s="110"/>
      <c r="BB13" s="110"/>
      <c r="BC13" s="110"/>
      <c r="BD13" s="110"/>
      <c r="BE13" s="110"/>
      <c r="BF13" s="110"/>
    </row>
    <row r="14" spans="1:58" ht="15" customHeight="1" x14ac:dyDescent="0.25">
      <c r="B14" s="471">
        <f>IF('2.Census &amp; Reference Benchmarks'!B14 &lt;&gt; "",'2.Census &amp; Reference Benchmarks'!B14,"")</f>
        <v>0</v>
      </c>
      <c r="C14" s="285">
        <f>IF('2.Census &amp; Reference Benchmarks'!C14 &lt;&gt; "",'2.Census &amp; Reference Benchmarks'!C14,"")</f>
        <v>0</v>
      </c>
      <c r="D14" s="286" t="str">
        <f>IF('2.Census &amp; Reference Benchmarks'!D14 &lt;&gt; "",'2.Census &amp; Reference Benchmarks'!D14,"")</f>
        <v/>
      </c>
      <c r="E14" s="352" t="str">
        <f>IF('2.Census &amp; Reference Benchmarks'!E14 &lt;&gt; "",'2.Census &amp; Reference Benchmarks'!E14,"")</f>
        <v/>
      </c>
      <c r="F14" s="352" t="str">
        <f>IF('2.Census &amp; Reference Benchmarks'!F14 &lt;&gt; "",'2.Census &amp; Reference Benchmarks'!F14,"")</f>
        <v/>
      </c>
      <c r="G14" s="287" t="str">
        <f>IF('2.Census &amp; Reference Benchmarks'!G14 &lt;&gt; "",'2.Census &amp; Reference Benchmarks'!G14,"")</f>
        <v/>
      </c>
      <c r="H14" s="287" t="str">
        <f>IF('2.Census &amp; Reference Benchmarks'!I14 &lt;&gt; "",'2.Census &amp; Reference Benchmarks'!I14,"")</f>
        <v/>
      </c>
      <c r="I14" s="284" t="str">
        <f>IF('2.Census &amp; Reference Benchmarks'!J14 &lt;&gt;"",'2.Census &amp; Reference Benchmarks'!J14,"")</f>
        <v/>
      </c>
      <c r="J14" s="533"/>
      <c r="K14" s="533"/>
      <c r="L14" s="533"/>
      <c r="M14" s="533"/>
      <c r="N14" s="533"/>
      <c r="O14" s="533"/>
      <c r="P14" s="533"/>
      <c r="Q14" s="533"/>
      <c r="R14" s="533"/>
      <c r="S14" s="533"/>
      <c r="T14" s="533"/>
      <c r="U14" s="533"/>
      <c r="V14" s="533"/>
      <c r="W14" s="533"/>
      <c r="X14" s="533"/>
      <c r="Y14" s="533"/>
      <c r="Z14" s="533"/>
      <c r="AA14" s="533"/>
      <c r="AB14" s="533"/>
      <c r="AC14" s="533"/>
      <c r="AD14" s="533"/>
      <c r="AE14" s="533"/>
      <c r="AF14" s="533"/>
      <c r="AG14" s="533"/>
      <c r="AH14" s="527"/>
      <c r="AI14" s="110"/>
      <c r="AJ14" s="110"/>
      <c r="AK14" s="110"/>
      <c r="AL14" s="110"/>
      <c r="AM14" s="110"/>
      <c r="AN14" s="110"/>
      <c r="AO14" s="110"/>
      <c r="AP14" s="110"/>
      <c r="AQ14" s="110"/>
      <c r="AR14" s="110"/>
      <c r="AS14" s="110"/>
      <c r="AT14" s="110"/>
      <c r="AU14" s="110"/>
      <c r="AV14" s="110"/>
      <c r="AW14" s="110"/>
      <c r="AX14" s="110"/>
      <c r="AY14" s="110"/>
      <c r="AZ14" s="110"/>
      <c r="BA14" s="110"/>
      <c r="BB14" s="110"/>
      <c r="BC14" s="110"/>
      <c r="BD14" s="110"/>
      <c r="BE14" s="110"/>
      <c r="BF14" s="110"/>
    </row>
    <row r="15" spans="1:58" ht="15" customHeight="1" x14ac:dyDescent="0.25">
      <c r="B15" s="471">
        <f>IF('2.Census &amp; Reference Benchmarks'!B15 &lt;&gt; "",'2.Census &amp; Reference Benchmarks'!B15,"")</f>
        <v>0</v>
      </c>
      <c r="C15" s="285">
        <f>IF('2.Census &amp; Reference Benchmarks'!C15 &lt;&gt; "",'2.Census &amp; Reference Benchmarks'!C15,"")</f>
        <v>0</v>
      </c>
      <c r="D15" s="286" t="str">
        <f>IF('2.Census &amp; Reference Benchmarks'!D15 &lt;&gt; "",'2.Census &amp; Reference Benchmarks'!D15,"")</f>
        <v/>
      </c>
      <c r="E15" s="352" t="str">
        <f>IF('2.Census &amp; Reference Benchmarks'!E15 &lt;&gt; "",'2.Census &amp; Reference Benchmarks'!E15,"")</f>
        <v/>
      </c>
      <c r="F15" s="352" t="str">
        <f>IF('2.Census &amp; Reference Benchmarks'!F15 &lt;&gt; "",'2.Census &amp; Reference Benchmarks'!F15,"")</f>
        <v/>
      </c>
      <c r="G15" s="287" t="str">
        <f>IF('2.Census &amp; Reference Benchmarks'!G15 &lt;&gt; "",'2.Census &amp; Reference Benchmarks'!G15,"")</f>
        <v/>
      </c>
      <c r="H15" s="287" t="str">
        <f>IF('2.Census &amp; Reference Benchmarks'!I15 &lt;&gt; "",'2.Census &amp; Reference Benchmarks'!I15,"")</f>
        <v/>
      </c>
      <c r="I15" s="284" t="str">
        <f>IF('2.Census &amp; Reference Benchmarks'!J15 &lt;&gt;"",'2.Census &amp; Reference Benchmarks'!J15,"")</f>
        <v/>
      </c>
      <c r="J15" s="533"/>
      <c r="K15" s="533"/>
      <c r="L15" s="533"/>
      <c r="M15" s="533"/>
      <c r="N15" s="533"/>
      <c r="O15" s="533"/>
      <c r="P15" s="533"/>
      <c r="Q15" s="533"/>
      <c r="R15" s="533"/>
      <c r="S15" s="533"/>
      <c r="T15" s="533"/>
      <c r="U15" s="533"/>
      <c r="V15" s="533"/>
      <c r="W15" s="533"/>
      <c r="X15" s="533"/>
      <c r="Y15" s="533"/>
      <c r="Z15" s="533"/>
      <c r="AA15" s="533"/>
      <c r="AB15" s="533"/>
      <c r="AC15" s="533"/>
      <c r="AD15" s="533"/>
      <c r="AE15" s="533"/>
      <c r="AF15" s="533"/>
      <c r="AG15" s="533"/>
      <c r="AH15" s="527"/>
      <c r="AI15" s="110"/>
      <c r="AJ15" s="110"/>
      <c r="AK15" s="110"/>
      <c r="AL15" s="110"/>
      <c r="AM15" s="110"/>
      <c r="AN15" s="110"/>
      <c r="AO15" s="110"/>
      <c r="AP15" s="110"/>
      <c r="AQ15" s="110"/>
      <c r="AR15" s="110"/>
      <c r="AS15" s="110"/>
      <c r="AT15" s="110"/>
      <c r="AU15" s="110"/>
      <c r="AV15" s="110"/>
      <c r="AW15" s="110"/>
      <c r="AX15" s="110"/>
      <c r="AY15" s="110"/>
      <c r="AZ15" s="110"/>
      <c r="BA15" s="110"/>
      <c r="BB15" s="110"/>
      <c r="BC15" s="110"/>
      <c r="BD15" s="110"/>
      <c r="BE15" s="110"/>
      <c r="BF15" s="110"/>
    </row>
    <row r="16" spans="1:58" ht="15" customHeight="1" x14ac:dyDescent="0.25">
      <c r="A16" s="385">
        <v>450</v>
      </c>
      <c r="B16" s="471">
        <f>IF('2.Census &amp; Reference Benchmarks'!B16 &lt;&gt; "",'2.Census &amp; Reference Benchmarks'!B16,"")</f>
        <v>0</v>
      </c>
      <c r="C16" s="285">
        <f>IF('2.Census &amp; Reference Benchmarks'!C16 &lt;&gt; "",'2.Census &amp; Reference Benchmarks'!C16,"")</f>
        <v>0</v>
      </c>
      <c r="D16" s="286" t="str">
        <f>IF('2.Census &amp; Reference Benchmarks'!D16 &lt;&gt; "",'2.Census &amp; Reference Benchmarks'!D16,"")</f>
        <v/>
      </c>
      <c r="E16" s="352" t="str">
        <f>IF('2.Census &amp; Reference Benchmarks'!E16 &lt;&gt; "",'2.Census &amp; Reference Benchmarks'!E16,"")</f>
        <v/>
      </c>
      <c r="F16" s="352" t="str">
        <f>IF('2.Census &amp; Reference Benchmarks'!F16 &lt;&gt; "",'2.Census &amp; Reference Benchmarks'!F16,"")</f>
        <v/>
      </c>
      <c r="G16" s="287" t="str">
        <f>IF('2.Census &amp; Reference Benchmarks'!G16 &lt;&gt; "",'2.Census &amp; Reference Benchmarks'!G16,"")</f>
        <v/>
      </c>
      <c r="H16" s="287" t="str">
        <f>IF('2.Census &amp; Reference Benchmarks'!I16 &lt;&gt; "",'2.Census &amp; Reference Benchmarks'!I16,"")</f>
        <v/>
      </c>
      <c r="I16" s="284" t="str">
        <f>IF('2.Census &amp; Reference Benchmarks'!J16 &lt;&gt;"",'2.Census &amp; Reference Benchmarks'!J16,"")</f>
        <v/>
      </c>
      <c r="J16" s="533"/>
      <c r="K16" s="533"/>
      <c r="L16" s="533"/>
      <c r="M16" s="533"/>
      <c r="N16" s="533"/>
      <c r="O16" s="533"/>
      <c r="P16" s="533"/>
      <c r="Q16" s="533"/>
      <c r="R16" s="533"/>
      <c r="S16" s="533"/>
      <c r="T16" s="533"/>
      <c r="U16" s="533"/>
      <c r="V16" s="533"/>
      <c r="W16" s="533"/>
      <c r="X16" s="533"/>
      <c r="Y16" s="533"/>
      <c r="Z16" s="533"/>
      <c r="AA16" s="533"/>
      <c r="AB16" s="533"/>
      <c r="AC16" s="533"/>
      <c r="AD16" s="533"/>
      <c r="AE16" s="533"/>
      <c r="AF16" s="533"/>
      <c r="AG16" s="533"/>
      <c r="AH16" s="527"/>
      <c r="AI16" s="110"/>
      <c r="AJ16" s="110"/>
      <c r="AK16" s="110"/>
      <c r="AL16" s="110"/>
      <c r="AM16" s="110"/>
      <c r="AN16" s="110"/>
      <c r="AO16" s="110"/>
      <c r="AP16" s="110"/>
      <c r="AQ16" s="110"/>
      <c r="AR16" s="110"/>
      <c r="AS16" s="110"/>
      <c r="AT16" s="110"/>
      <c r="AU16" s="110"/>
      <c r="AV16" s="110"/>
      <c r="AW16" s="110"/>
      <c r="AX16" s="110"/>
      <c r="AY16" s="110"/>
      <c r="AZ16" s="110"/>
      <c r="BA16" s="110"/>
      <c r="BB16" s="110"/>
      <c r="BC16" s="110"/>
      <c r="BD16" s="110"/>
      <c r="BE16" s="110"/>
      <c r="BF16" s="110"/>
    </row>
    <row r="17" spans="2:58" ht="15" customHeight="1" x14ac:dyDescent="0.25">
      <c r="B17" s="471">
        <f>IF('2.Census &amp; Reference Benchmarks'!B17 &lt;&gt; "",'2.Census &amp; Reference Benchmarks'!B17,"")</f>
        <v>0</v>
      </c>
      <c r="C17" s="285">
        <f>IF('2.Census &amp; Reference Benchmarks'!C17 &lt;&gt; "",'2.Census &amp; Reference Benchmarks'!C17,"")</f>
        <v>0</v>
      </c>
      <c r="D17" s="286" t="str">
        <f>IF('2.Census &amp; Reference Benchmarks'!D17 &lt;&gt; "",'2.Census &amp; Reference Benchmarks'!D17,"")</f>
        <v/>
      </c>
      <c r="E17" s="352" t="str">
        <f>IF('2.Census &amp; Reference Benchmarks'!E17 &lt;&gt; "",'2.Census &amp; Reference Benchmarks'!E17,"")</f>
        <v/>
      </c>
      <c r="F17" s="352" t="str">
        <f>IF('2.Census &amp; Reference Benchmarks'!F17 &lt;&gt; "",'2.Census &amp; Reference Benchmarks'!F17,"")</f>
        <v/>
      </c>
      <c r="G17" s="287" t="str">
        <f>IF('2.Census &amp; Reference Benchmarks'!G17 &lt;&gt; "",'2.Census &amp; Reference Benchmarks'!G17,"")</f>
        <v/>
      </c>
      <c r="H17" s="287" t="str">
        <f>IF('2.Census &amp; Reference Benchmarks'!I17 &lt;&gt; "",'2.Census &amp; Reference Benchmarks'!I17,"")</f>
        <v/>
      </c>
      <c r="I17" s="284" t="str">
        <f>IF('2.Census &amp; Reference Benchmarks'!J17 &lt;&gt;"",'2.Census &amp; Reference Benchmarks'!J17,"")</f>
        <v/>
      </c>
      <c r="J17" s="533"/>
      <c r="K17" s="533"/>
      <c r="L17" s="533"/>
      <c r="M17" s="533"/>
      <c r="N17" s="533"/>
      <c r="O17" s="533"/>
      <c r="P17" s="533"/>
      <c r="Q17" s="533"/>
      <c r="R17" s="533"/>
      <c r="S17" s="533"/>
      <c r="T17" s="533"/>
      <c r="U17" s="533"/>
      <c r="V17" s="533"/>
      <c r="W17" s="533"/>
      <c r="X17" s="533"/>
      <c r="Y17" s="533"/>
      <c r="Z17" s="533"/>
      <c r="AA17" s="533"/>
      <c r="AB17" s="533"/>
      <c r="AC17" s="533"/>
      <c r="AD17" s="533"/>
      <c r="AE17" s="533"/>
      <c r="AF17" s="533"/>
      <c r="AG17" s="533"/>
      <c r="AH17" s="527"/>
      <c r="AI17" s="110"/>
      <c r="AJ17" s="110"/>
      <c r="AK17" s="110"/>
      <c r="AL17" s="110"/>
      <c r="AM17" s="110"/>
      <c r="AN17" s="110"/>
      <c r="AO17" s="110"/>
      <c r="AP17" s="110"/>
      <c r="AQ17" s="110"/>
      <c r="AR17" s="110"/>
      <c r="AS17" s="110"/>
      <c r="AT17" s="110"/>
      <c r="AU17" s="110"/>
      <c r="AV17" s="110"/>
      <c r="AW17" s="110"/>
      <c r="AX17" s="110"/>
      <c r="AY17" s="110"/>
      <c r="AZ17" s="110"/>
      <c r="BA17" s="110"/>
      <c r="BB17" s="110"/>
      <c r="BC17" s="110"/>
      <c r="BD17" s="110"/>
      <c r="BE17" s="110"/>
      <c r="BF17" s="110"/>
    </row>
    <row r="18" spans="2:58" ht="15" customHeight="1" x14ac:dyDescent="0.25">
      <c r="B18" s="471">
        <f>IF('2.Census &amp; Reference Benchmarks'!B18 &lt;&gt; "",'2.Census &amp; Reference Benchmarks'!B18,"")</f>
        <v>0</v>
      </c>
      <c r="C18" s="285">
        <f>IF('2.Census &amp; Reference Benchmarks'!C18 &lt;&gt; "",'2.Census &amp; Reference Benchmarks'!C18,"")</f>
        <v>0</v>
      </c>
      <c r="D18" s="286" t="str">
        <f>IF('2.Census &amp; Reference Benchmarks'!D18 &lt;&gt; "",'2.Census &amp; Reference Benchmarks'!D18,"")</f>
        <v/>
      </c>
      <c r="E18" s="352" t="str">
        <f>IF('2.Census &amp; Reference Benchmarks'!E18 &lt;&gt; "",'2.Census &amp; Reference Benchmarks'!E18,"")</f>
        <v/>
      </c>
      <c r="F18" s="352" t="str">
        <f>IF('2.Census &amp; Reference Benchmarks'!F18 &lt;&gt; "",'2.Census &amp; Reference Benchmarks'!F18,"")</f>
        <v/>
      </c>
      <c r="G18" s="287" t="str">
        <f>IF('2.Census &amp; Reference Benchmarks'!G18 &lt;&gt; "",'2.Census &amp; Reference Benchmarks'!G18,"")</f>
        <v/>
      </c>
      <c r="H18" s="287" t="str">
        <f>IF('2.Census &amp; Reference Benchmarks'!I18 &lt;&gt; "",'2.Census &amp; Reference Benchmarks'!I18,"")</f>
        <v/>
      </c>
      <c r="I18" s="284" t="str">
        <f>IF('2.Census &amp; Reference Benchmarks'!J18 &lt;&gt;"",'2.Census &amp; Reference Benchmarks'!J18,"")</f>
        <v/>
      </c>
      <c r="J18" s="533"/>
      <c r="K18" s="533"/>
      <c r="L18" s="533"/>
      <c r="M18" s="533"/>
      <c r="N18" s="533"/>
      <c r="O18" s="533"/>
      <c r="P18" s="533"/>
      <c r="Q18" s="533"/>
      <c r="R18" s="533"/>
      <c r="S18" s="533"/>
      <c r="T18" s="533"/>
      <c r="U18" s="533"/>
      <c r="V18" s="533"/>
      <c r="W18" s="533"/>
      <c r="X18" s="533"/>
      <c r="Y18" s="533"/>
      <c r="Z18" s="533"/>
      <c r="AA18" s="533"/>
      <c r="AB18" s="533"/>
      <c r="AC18" s="533"/>
      <c r="AD18" s="533"/>
      <c r="AE18" s="533"/>
      <c r="AF18" s="533"/>
      <c r="AG18" s="533"/>
      <c r="AH18" s="527"/>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row>
    <row r="19" spans="2:58" ht="15" customHeight="1" x14ac:dyDescent="0.25">
      <c r="B19" s="471">
        <f>IF('2.Census &amp; Reference Benchmarks'!B19 &lt;&gt; "",'2.Census &amp; Reference Benchmarks'!B19,"")</f>
        <v>0</v>
      </c>
      <c r="C19" s="285">
        <f>IF('2.Census &amp; Reference Benchmarks'!C19 &lt;&gt; "",'2.Census &amp; Reference Benchmarks'!C19,"")</f>
        <v>0</v>
      </c>
      <c r="D19" s="286" t="str">
        <f>IF('2.Census &amp; Reference Benchmarks'!D19 &lt;&gt; "",'2.Census &amp; Reference Benchmarks'!D19,"")</f>
        <v/>
      </c>
      <c r="E19" s="352" t="str">
        <f>IF('2.Census &amp; Reference Benchmarks'!E19 &lt;&gt; "",'2.Census &amp; Reference Benchmarks'!E19,"")</f>
        <v/>
      </c>
      <c r="F19" s="352" t="str">
        <f>IF('2.Census &amp; Reference Benchmarks'!F19 &lt;&gt; "",'2.Census &amp; Reference Benchmarks'!F19,"")</f>
        <v/>
      </c>
      <c r="G19" s="287" t="str">
        <f>IF('2.Census &amp; Reference Benchmarks'!G19 &lt;&gt; "",'2.Census &amp; Reference Benchmarks'!G19,"")</f>
        <v/>
      </c>
      <c r="H19" s="287" t="str">
        <f>IF('2.Census &amp; Reference Benchmarks'!I19 &lt;&gt; "",'2.Census &amp; Reference Benchmarks'!I19,"")</f>
        <v/>
      </c>
      <c r="I19" s="284" t="str">
        <f>IF('2.Census &amp; Reference Benchmarks'!J19 &lt;&gt;"",'2.Census &amp; Reference Benchmarks'!J19,"")</f>
        <v/>
      </c>
      <c r="J19" s="533"/>
      <c r="K19" s="533"/>
      <c r="L19" s="533"/>
      <c r="M19" s="533"/>
      <c r="N19" s="533"/>
      <c r="O19" s="533"/>
      <c r="P19" s="533"/>
      <c r="Q19" s="533"/>
      <c r="R19" s="533"/>
      <c r="S19" s="533"/>
      <c r="T19" s="533"/>
      <c r="U19" s="533"/>
      <c r="V19" s="533"/>
      <c r="W19" s="533"/>
      <c r="X19" s="533"/>
      <c r="Y19" s="533"/>
      <c r="Z19" s="533"/>
      <c r="AA19" s="533"/>
      <c r="AB19" s="533"/>
      <c r="AC19" s="533"/>
      <c r="AD19" s="533"/>
      <c r="AE19" s="533"/>
      <c r="AF19" s="533"/>
      <c r="AG19" s="533"/>
      <c r="AH19" s="527"/>
      <c r="AI19" s="110"/>
      <c r="AJ19" s="110"/>
      <c r="AK19" s="110"/>
      <c r="AL19" s="110"/>
      <c r="AM19" s="110"/>
      <c r="AN19" s="110"/>
      <c r="AO19" s="110"/>
      <c r="AP19" s="110"/>
      <c r="AQ19" s="110"/>
      <c r="AR19" s="110"/>
      <c r="AS19" s="110"/>
      <c r="AT19" s="110"/>
      <c r="AU19" s="110"/>
      <c r="AV19" s="110"/>
      <c r="AW19" s="110"/>
      <c r="AX19" s="110"/>
      <c r="AY19" s="110"/>
      <c r="AZ19" s="110"/>
      <c r="BA19" s="110"/>
      <c r="BB19" s="110"/>
      <c r="BC19" s="110"/>
      <c r="BD19" s="110"/>
      <c r="BE19" s="110"/>
      <c r="BF19" s="110"/>
    </row>
    <row r="20" spans="2:58" ht="15" customHeight="1" x14ac:dyDescent="0.25">
      <c r="B20" s="471">
        <f>IF('2.Census &amp; Reference Benchmarks'!B20 &lt;&gt; "",'2.Census &amp; Reference Benchmarks'!B20,"")</f>
        <v>0</v>
      </c>
      <c r="C20" s="285">
        <f>IF('2.Census &amp; Reference Benchmarks'!C20 &lt;&gt; "",'2.Census &amp; Reference Benchmarks'!C20,"")</f>
        <v>0</v>
      </c>
      <c r="D20" s="286" t="str">
        <f>IF('2.Census &amp; Reference Benchmarks'!D20 &lt;&gt; "",'2.Census &amp; Reference Benchmarks'!D20,"")</f>
        <v/>
      </c>
      <c r="E20" s="352" t="str">
        <f>IF('2.Census &amp; Reference Benchmarks'!E20 &lt;&gt; "",'2.Census &amp; Reference Benchmarks'!E20,"")</f>
        <v/>
      </c>
      <c r="F20" s="352" t="str">
        <f>IF('2.Census &amp; Reference Benchmarks'!F20 &lt;&gt; "",'2.Census &amp; Reference Benchmarks'!F20,"")</f>
        <v/>
      </c>
      <c r="G20" s="287" t="str">
        <f>IF('2.Census &amp; Reference Benchmarks'!G20 &lt;&gt; "",'2.Census &amp; Reference Benchmarks'!G20,"")</f>
        <v/>
      </c>
      <c r="H20" s="287" t="str">
        <f>IF('2.Census &amp; Reference Benchmarks'!I20 &lt;&gt; "",'2.Census &amp; Reference Benchmarks'!I20,"")</f>
        <v/>
      </c>
      <c r="I20" s="284" t="str">
        <f>IF('2.Census &amp; Reference Benchmarks'!J20 &lt;&gt;"",'2.Census &amp; Reference Benchmarks'!J20,"")</f>
        <v/>
      </c>
      <c r="J20" s="534"/>
      <c r="K20" s="534"/>
      <c r="L20" s="534"/>
      <c r="M20" s="534"/>
      <c r="N20" s="534"/>
      <c r="O20" s="534"/>
      <c r="P20" s="534"/>
      <c r="Q20" s="534"/>
      <c r="R20" s="534"/>
      <c r="S20" s="534"/>
      <c r="T20" s="534"/>
      <c r="U20" s="534"/>
      <c r="V20" s="534"/>
      <c r="W20" s="534"/>
      <c r="X20" s="534"/>
      <c r="Y20" s="534"/>
      <c r="Z20" s="534"/>
      <c r="AA20" s="534"/>
      <c r="AB20" s="534"/>
      <c r="AC20" s="534"/>
      <c r="AD20" s="534"/>
      <c r="AE20" s="534"/>
      <c r="AF20" s="534"/>
      <c r="AG20" s="534"/>
      <c r="AH20" s="461"/>
      <c r="AI20" s="110"/>
      <c r="AJ20" s="110"/>
      <c r="AK20" s="110"/>
      <c r="AL20" s="110"/>
      <c r="AM20" s="110"/>
      <c r="AN20" s="110"/>
      <c r="AO20" s="110"/>
      <c r="AP20" s="110"/>
      <c r="AQ20" s="110"/>
      <c r="AR20" s="110"/>
      <c r="AS20" s="110"/>
      <c r="AT20" s="110"/>
      <c r="AU20" s="110"/>
      <c r="AV20" s="110"/>
      <c r="AW20" s="110"/>
      <c r="AX20" s="110"/>
      <c r="AY20" s="110"/>
      <c r="AZ20" s="110"/>
      <c r="BA20" s="110"/>
      <c r="BB20" s="110"/>
      <c r="BC20" s="110"/>
      <c r="BD20" s="110"/>
      <c r="BE20" s="110"/>
      <c r="BF20" s="110"/>
    </row>
    <row r="21" spans="2:58" ht="15" customHeight="1" x14ac:dyDescent="0.25">
      <c r="B21" s="471">
        <f>IF('2.Census &amp; Reference Benchmarks'!B21 &lt;&gt; "",'2.Census &amp; Reference Benchmarks'!B21,"")</f>
        <v>0</v>
      </c>
      <c r="C21" s="285">
        <f>IF('2.Census &amp; Reference Benchmarks'!C21 &lt;&gt; "",'2.Census &amp; Reference Benchmarks'!C21,"")</f>
        <v>0</v>
      </c>
      <c r="D21" s="286" t="str">
        <f>IF('2.Census &amp; Reference Benchmarks'!D21 &lt;&gt; "",'2.Census &amp; Reference Benchmarks'!D21,"")</f>
        <v/>
      </c>
      <c r="E21" s="352" t="str">
        <f>IF('2.Census &amp; Reference Benchmarks'!E21 &lt;&gt; "",'2.Census &amp; Reference Benchmarks'!E21,"")</f>
        <v/>
      </c>
      <c r="F21" s="352" t="str">
        <f>IF('2.Census &amp; Reference Benchmarks'!F21 &lt;&gt; "",'2.Census &amp; Reference Benchmarks'!F21,"")</f>
        <v/>
      </c>
      <c r="G21" s="287" t="str">
        <f>IF('2.Census &amp; Reference Benchmarks'!G21 &lt;&gt; "",'2.Census &amp; Reference Benchmarks'!G21,"")</f>
        <v/>
      </c>
      <c r="H21" s="287" t="str">
        <f>IF('2.Census &amp; Reference Benchmarks'!I21 &lt;&gt; "",'2.Census &amp; Reference Benchmarks'!I21,"")</f>
        <v/>
      </c>
      <c r="I21" s="284" t="str">
        <f>IF('2.Census &amp; Reference Benchmarks'!J21 &lt;&gt;"",'2.Census &amp; Reference Benchmarks'!J21,"")</f>
        <v/>
      </c>
      <c r="J21" s="534"/>
      <c r="K21" s="534"/>
      <c r="L21" s="534"/>
      <c r="M21" s="534"/>
      <c r="N21" s="534"/>
      <c r="O21" s="534"/>
      <c r="P21" s="534"/>
      <c r="Q21" s="534"/>
      <c r="R21" s="540"/>
      <c r="S21" s="540"/>
      <c r="T21" s="540"/>
      <c r="U21" s="540"/>
      <c r="V21" s="540"/>
      <c r="W21" s="540"/>
      <c r="X21" s="540"/>
      <c r="Y21" s="540"/>
      <c r="Z21" s="540"/>
      <c r="AA21" s="540"/>
      <c r="AB21" s="540"/>
      <c r="AC21" s="540"/>
      <c r="AD21" s="540"/>
      <c r="AE21" s="540"/>
      <c r="AF21" s="540"/>
      <c r="AG21" s="540"/>
      <c r="AH21" s="461"/>
      <c r="AI21" s="110"/>
      <c r="AJ21" s="110"/>
      <c r="AK21" s="110"/>
      <c r="AL21" s="110"/>
      <c r="AM21" s="110"/>
      <c r="AN21" s="110"/>
      <c r="AO21" s="110"/>
      <c r="AP21" s="110"/>
      <c r="AQ21" s="110"/>
      <c r="AR21" s="541"/>
      <c r="AS21" s="542"/>
      <c r="AT21" s="543"/>
      <c r="AU21" s="543"/>
      <c r="AV21" s="542"/>
      <c r="AW21" s="543"/>
      <c r="AX21" s="543"/>
      <c r="AY21" s="543"/>
      <c r="AZ21" s="543"/>
      <c r="BA21" s="543"/>
      <c r="BB21" s="543"/>
      <c r="BC21" s="543"/>
      <c r="BD21" s="543"/>
      <c r="BE21" s="543"/>
      <c r="BF21" s="543"/>
    </row>
    <row r="22" spans="2:58" ht="15" customHeight="1" x14ac:dyDescent="0.25">
      <c r="B22" s="471">
        <f>IF('2.Census &amp; Reference Benchmarks'!B22 &lt;&gt; "",'2.Census &amp; Reference Benchmarks'!B22,"")</f>
        <v>0</v>
      </c>
      <c r="C22" s="285">
        <f>IF('2.Census &amp; Reference Benchmarks'!C22 &lt;&gt; "",'2.Census &amp; Reference Benchmarks'!C22,"")</f>
        <v>0</v>
      </c>
      <c r="D22" s="286" t="str">
        <f>IF('2.Census &amp; Reference Benchmarks'!D22 &lt;&gt; "",'2.Census &amp; Reference Benchmarks'!D22,"")</f>
        <v/>
      </c>
      <c r="E22" s="352" t="str">
        <f>IF('2.Census &amp; Reference Benchmarks'!E22 &lt;&gt; "",'2.Census &amp; Reference Benchmarks'!E22,"")</f>
        <v/>
      </c>
      <c r="F22" s="352" t="str">
        <f>IF('2.Census &amp; Reference Benchmarks'!F22 &lt;&gt; "",'2.Census &amp; Reference Benchmarks'!F22,"")</f>
        <v/>
      </c>
      <c r="G22" s="287" t="str">
        <f>IF('2.Census &amp; Reference Benchmarks'!G22 &lt;&gt; "",'2.Census &amp; Reference Benchmarks'!G22,"")</f>
        <v/>
      </c>
      <c r="H22" s="287" t="str">
        <f>IF('2.Census &amp; Reference Benchmarks'!I22 &lt;&gt; "",'2.Census &amp; Reference Benchmarks'!I22,"")</f>
        <v/>
      </c>
      <c r="I22" s="284" t="str">
        <f>IF('2.Census &amp; Reference Benchmarks'!J22 &lt;&gt;"",'2.Census &amp; Reference Benchmarks'!J22,"")</f>
        <v/>
      </c>
      <c r="J22" s="534"/>
      <c r="K22" s="534"/>
      <c r="L22" s="534"/>
      <c r="M22" s="534"/>
      <c r="N22" s="534"/>
      <c r="O22" s="534"/>
      <c r="P22" s="534"/>
      <c r="Q22" s="534"/>
      <c r="R22" s="540"/>
      <c r="S22" s="540"/>
      <c r="T22" s="540"/>
      <c r="U22" s="540"/>
      <c r="V22" s="540"/>
      <c r="W22" s="540"/>
      <c r="X22" s="540"/>
      <c r="Y22" s="540"/>
      <c r="Z22" s="540"/>
      <c r="AA22" s="540"/>
      <c r="AB22" s="540"/>
      <c r="AC22" s="540"/>
      <c r="AD22" s="540"/>
      <c r="AE22" s="540"/>
      <c r="AF22" s="540"/>
      <c r="AG22" s="540"/>
      <c r="AH22" s="461"/>
      <c r="AI22" s="110"/>
      <c r="AJ22" s="110"/>
      <c r="AK22" s="110"/>
      <c r="AL22" s="110"/>
      <c r="AM22" s="110"/>
      <c r="AN22" s="110"/>
      <c r="AO22" s="110"/>
      <c r="AP22" s="110"/>
      <c r="AQ22" s="110"/>
      <c r="AR22" s="541"/>
      <c r="AS22" s="542"/>
      <c r="AT22" s="543"/>
      <c r="AU22" s="543"/>
      <c r="AV22" s="542"/>
      <c r="AW22" s="543"/>
      <c r="AX22" s="543"/>
      <c r="AY22" s="543"/>
      <c r="AZ22" s="543"/>
      <c r="BA22" s="543"/>
      <c r="BB22" s="543"/>
      <c r="BC22" s="543"/>
      <c r="BD22" s="543"/>
      <c r="BE22" s="543"/>
      <c r="BF22" s="543"/>
    </row>
    <row r="23" spans="2:58" ht="15" customHeight="1" x14ac:dyDescent="0.25">
      <c r="B23" s="471">
        <f>IF('2.Census &amp; Reference Benchmarks'!B23 &lt;&gt; "",'2.Census &amp; Reference Benchmarks'!B23,"")</f>
        <v>0</v>
      </c>
      <c r="C23" s="285">
        <f>IF('2.Census &amp; Reference Benchmarks'!C23 &lt;&gt; "",'2.Census &amp; Reference Benchmarks'!C23,"")</f>
        <v>0</v>
      </c>
      <c r="D23" s="286" t="str">
        <f>IF('2.Census &amp; Reference Benchmarks'!D23 &lt;&gt; "",'2.Census &amp; Reference Benchmarks'!D23,"")</f>
        <v/>
      </c>
      <c r="E23" s="352" t="str">
        <f>IF('2.Census &amp; Reference Benchmarks'!E23 &lt;&gt; "",'2.Census &amp; Reference Benchmarks'!E23,"")</f>
        <v/>
      </c>
      <c r="F23" s="352" t="str">
        <f>IF('2.Census &amp; Reference Benchmarks'!F23 &lt;&gt; "",'2.Census &amp; Reference Benchmarks'!F23,"")</f>
        <v/>
      </c>
      <c r="G23" s="287" t="str">
        <f>IF('2.Census &amp; Reference Benchmarks'!G23 &lt;&gt; "",'2.Census &amp; Reference Benchmarks'!G23,"")</f>
        <v/>
      </c>
      <c r="H23" s="287" t="str">
        <f>IF('2.Census &amp; Reference Benchmarks'!I23 &lt;&gt; "",'2.Census &amp; Reference Benchmarks'!I23,"")</f>
        <v/>
      </c>
      <c r="I23" s="284" t="str">
        <f>IF('2.Census &amp; Reference Benchmarks'!J23 &lt;&gt;"",'2.Census &amp; Reference Benchmarks'!J23,"")</f>
        <v/>
      </c>
      <c r="J23" s="534"/>
      <c r="K23" s="534"/>
      <c r="L23" s="534"/>
      <c r="M23" s="534"/>
      <c r="N23" s="534"/>
      <c r="O23" s="534"/>
      <c r="P23" s="534"/>
      <c r="Q23" s="534"/>
      <c r="R23" s="540"/>
      <c r="S23" s="540"/>
      <c r="T23" s="540"/>
      <c r="U23" s="540"/>
      <c r="V23" s="540"/>
      <c r="W23" s="540"/>
      <c r="X23" s="540"/>
      <c r="Y23" s="540"/>
      <c r="Z23" s="540"/>
      <c r="AA23" s="540"/>
      <c r="AB23" s="540"/>
      <c r="AC23" s="540"/>
      <c r="AD23" s="540"/>
      <c r="AE23" s="540"/>
      <c r="AF23" s="540"/>
      <c r="AG23" s="540"/>
      <c r="AH23" s="461"/>
      <c r="AI23" s="110"/>
      <c r="AJ23" s="110"/>
      <c r="AK23" s="110"/>
      <c r="AL23" s="110"/>
      <c r="AM23" s="110"/>
      <c r="AN23" s="110"/>
      <c r="AO23" s="110"/>
      <c r="AP23" s="110"/>
      <c r="AQ23" s="110"/>
      <c r="AR23" s="541"/>
      <c r="AS23" s="542"/>
      <c r="AT23" s="543"/>
      <c r="AU23" s="543"/>
      <c r="AV23" s="542"/>
      <c r="AW23" s="543"/>
      <c r="AX23" s="543"/>
      <c r="AY23" s="543"/>
      <c r="AZ23" s="543"/>
      <c r="BA23" s="543"/>
      <c r="BB23" s="543"/>
      <c r="BC23" s="543"/>
      <c r="BD23" s="543"/>
      <c r="BE23" s="543"/>
      <c r="BF23" s="543"/>
    </row>
    <row r="24" spans="2:58" ht="15" customHeight="1" x14ac:dyDescent="0.25">
      <c r="B24" s="471">
        <f>IF('2.Census &amp; Reference Benchmarks'!B24 &lt;&gt; "",'2.Census &amp; Reference Benchmarks'!B24,"")</f>
        <v>0</v>
      </c>
      <c r="C24" s="285">
        <f>IF('2.Census &amp; Reference Benchmarks'!C24 &lt;&gt; "",'2.Census &amp; Reference Benchmarks'!C24,"")</f>
        <v>0</v>
      </c>
      <c r="D24" s="286" t="str">
        <f>IF('2.Census &amp; Reference Benchmarks'!D24 &lt;&gt; "",'2.Census &amp; Reference Benchmarks'!D24,"")</f>
        <v/>
      </c>
      <c r="E24" s="352" t="str">
        <f>IF('2.Census &amp; Reference Benchmarks'!E24 &lt;&gt; "",'2.Census &amp; Reference Benchmarks'!E24,"")</f>
        <v/>
      </c>
      <c r="F24" s="352" t="str">
        <f>IF('2.Census &amp; Reference Benchmarks'!F24 &lt;&gt; "",'2.Census &amp; Reference Benchmarks'!F24,"")</f>
        <v/>
      </c>
      <c r="G24" s="287" t="str">
        <f>IF('2.Census &amp; Reference Benchmarks'!G24 &lt;&gt; "",'2.Census &amp; Reference Benchmarks'!G24,"")</f>
        <v/>
      </c>
      <c r="H24" s="287" t="str">
        <f>IF('2.Census &amp; Reference Benchmarks'!I24 &lt;&gt; "",'2.Census &amp; Reference Benchmarks'!I24,"")</f>
        <v/>
      </c>
      <c r="I24" s="284" t="str">
        <f>IF('2.Census &amp; Reference Benchmarks'!J24 &lt;&gt;"",'2.Census &amp; Reference Benchmarks'!J24,"")</f>
        <v/>
      </c>
      <c r="J24" s="534"/>
      <c r="K24" s="534"/>
      <c r="L24" s="534"/>
      <c r="M24" s="534"/>
      <c r="N24" s="534"/>
      <c r="O24" s="534"/>
      <c r="P24" s="534"/>
      <c r="Q24" s="534"/>
      <c r="R24" s="540"/>
      <c r="S24" s="540"/>
      <c r="T24" s="540"/>
      <c r="U24" s="540"/>
      <c r="V24" s="540"/>
      <c r="W24" s="540"/>
      <c r="X24" s="540"/>
      <c r="Y24" s="540"/>
      <c r="Z24" s="540"/>
      <c r="AA24" s="540"/>
      <c r="AB24" s="540"/>
      <c r="AC24" s="540"/>
      <c r="AD24" s="540"/>
      <c r="AE24" s="540"/>
      <c r="AF24" s="540"/>
      <c r="AG24" s="540"/>
      <c r="AH24" s="461"/>
      <c r="AI24" s="110"/>
      <c r="AJ24" s="110"/>
      <c r="AK24" s="110"/>
      <c r="AL24" s="110"/>
      <c r="AM24" s="110"/>
      <c r="AN24" s="110"/>
      <c r="AO24" s="110"/>
      <c r="AP24" s="110"/>
      <c r="AQ24" s="110"/>
      <c r="AR24" s="541"/>
      <c r="AS24" s="542"/>
      <c r="AT24" s="543"/>
      <c r="AU24" s="543"/>
      <c r="AV24" s="542"/>
      <c r="AW24" s="543"/>
      <c r="AX24" s="543"/>
      <c r="AY24" s="543"/>
      <c r="AZ24" s="543"/>
      <c r="BA24" s="543"/>
      <c r="BB24" s="543"/>
      <c r="BC24" s="543"/>
      <c r="BD24" s="543"/>
      <c r="BE24" s="543"/>
      <c r="BF24" s="543"/>
    </row>
    <row r="25" spans="2:58" ht="15" customHeight="1" x14ac:dyDescent="0.25">
      <c r="B25" s="471">
        <f>IF('2.Census &amp; Reference Benchmarks'!B25 &lt;&gt; "",'2.Census &amp; Reference Benchmarks'!B25,"")</f>
        <v>0</v>
      </c>
      <c r="C25" s="285">
        <f>IF('2.Census &amp; Reference Benchmarks'!C25 &lt;&gt; "",'2.Census &amp; Reference Benchmarks'!C25,"")</f>
        <v>0</v>
      </c>
      <c r="D25" s="286" t="str">
        <f>IF('2.Census &amp; Reference Benchmarks'!D25 &lt;&gt; "",'2.Census &amp; Reference Benchmarks'!D25,"")</f>
        <v/>
      </c>
      <c r="E25" s="352" t="str">
        <f>IF('2.Census &amp; Reference Benchmarks'!E25 &lt;&gt; "",'2.Census &amp; Reference Benchmarks'!E25,"")</f>
        <v/>
      </c>
      <c r="F25" s="352" t="str">
        <f>IF('2.Census &amp; Reference Benchmarks'!F25 &lt;&gt; "",'2.Census &amp; Reference Benchmarks'!F25,"")</f>
        <v/>
      </c>
      <c r="G25" s="287" t="str">
        <f>IF('2.Census &amp; Reference Benchmarks'!G25 &lt;&gt; "",'2.Census &amp; Reference Benchmarks'!G25,"")</f>
        <v/>
      </c>
      <c r="H25" s="287" t="str">
        <f>IF('2.Census &amp; Reference Benchmarks'!I25 &lt;&gt; "",'2.Census &amp; Reference Benchmarks'!I25,"")</f>
        <v/>
      </c>
      <c r="I25" s="284" t="str">
        <f>IF('2.Census &amp; Reference Benchmarks'!J25 &lt;&gt;"",'2.Census &amp; Reference Benchmarks'!J25,"")</f>
        <v/>
      </c>
      <c r="J25" s="534"/>
      <c r="K25" s="534"/>
      <c r="L25" s="534"/>
      <c r="M25" s="534"/>
      <c r="N25" s="534"/>
      <c r="O25" s="534"/>
      <c r="P25" s="534"/>
      <c r="Q25" s="534"/>
      <c r="R25" s="540"/>
      <c r="S25" s="540"/>
      <c r="T25" s="540"/>
      <c r="U25" s="540"/>
      <c r="V25" s="540"/>
      <c r="W25" s="540"/>
      <c r="X25" s="540"/>
      <c r="Y25" s="540"/>
      <c r="Z25" s="540"/>
      <c r="AA25" s="540"/>
      <c r="AB25" s="540"/>
      <c r="AC25" s="540"/>
      <c r="AD25" s="540"/>
      <c r="AE25" s="540"/>
      <c r="AF25" s="540"/>
      <c r="AG25" s="540"/>
      <c r="AH25" s="461"/>
      <c r="AI25" s="110"/>
      <c r="AJ25" s="110"/>
      <c r="AK25" s="110"/>
      <c r="AL25" s="110"/>
      <c r="AM25" s="110"/>
      <c r="AN25" s="110"/>
      <c r="AO25" s="110"/>
      <c r="AP25" s="110"/>
      <c r="AQ25" s="110"/>
      <c r="AR25" s="541"/>
      <c r="AS25" s="542"/>
      <c r="AT25" s="543"/>
      <c r="AU25" s="543"/>
      <c r="AV25" s="542"/>
      <c r="AW25" s="543"/>
      <c r="AX25" s="543"/>
      <c r="AY25" s="543"/>
      <c r="AZ25" s="543"/>
      <c r="BA25" s="543"/>
      <c r="BB25" s="543"/>
      <c r="BC25" s="543"/>
      <c r="BD25" s="543"/>
      <c r="BE25" s="543"/>
      <c r="BF25" s="543"/>
    </row>
    <row r="26" spans="2:58" ht="15" customHeight="1" x14ac:dyDescent="0.25">
      <c r="B26" s="471">
        <f>IF('2.Census &amp; Reference Benchmarks'!B26 &lt;&gt; "",'2.Census &amp; Reference Benchmarks'!B26,"")</f>
        <v>0</v>
      </c>
      <c r="C26" s="285">
        <f>IF('2.Census &amp; Reference Benchmarks'!C26 &lt;&gt; "",'2.Census &amp; Reference Benchmarks'!C26,"")</f>
        <v>0</v>
      </c>
      <c r="D26" s="286" t="str">
        <f>IF('2.Census &amp; Reference Benchmarks'!D26 &lt;&gt; "",'2.Census &amp; Reference Benchmarks'!D26,"")</f>
        <v/>
      </c>
      <c r="E26" s="352" t="str">
        <f>IF('2.Census &amp; Reference Benchmarks'!E26 &lt;&gt; "",'2.Census &amp; Reference Benchmarks'!E26,"")</f>
        <v/>
      </c>
      <c r="F26" s="352" t="str">
        <f>IF('2.Census &amp; Reference Benchmarks'!F26 &lt;&gt; "",'2.Census &amp; Reference Benchmarks'!F26,"")</f>
        <v/>
      </c>
      <c r="G26" s="287" t="str">
        <f>IF('2.Census &amp; Reference Benchmarks'!G26 &lt;&gt; "",'2.Census &amp; Reference Benchmarks'!G26,"")</f>
        <v/>
      </c>
      <c r="H26" s="287" t="str">
        <f>IF('2.Census &amp; Reference Benchmarks'!I26 &lt;&gt; "",'2.Census &amp; Reference Benchmarks'!I26,"")</f>
        <v/>
      </c>
      <c r="I26" s="284" t="str">
        <f>IF('2.Census &amp; Reference Benchmarks'!J26 &lt;&gt;"",'2.Census &amp; Reference Benchmarks'!J26,"")</f>
        <v/>
      </c>
      <c r="J26" s="534"/>
      <c r="K26" s="534"/>
      <c r="L26" s="534"/>
      <c r="M26" s="534"/>
      <c r="N26" s="534"/>
      <c r="O26" s="534"/>
      <c r="P26" s="534"/>
      <c r="Q26" s="534"/>
      <c r="R26" s="540"/>
      <c r="S26" s="540"/>
      <c r="T26" s="540"/>
      <c r="U26" s="540"/>
      <c r="V26" s="540"/>
      <c r="W26" s="540"/>
      <c r="X26" s="540"/>
      <c r="Y26" s="540"/>
      <c r="Z26" s="540"/>
      <c r="AA26" s="540"/>
      <c r="AB26" s="540"/>
      <c r="AC26" s="540"/>
      <c r="AD26" s="540"/>
      <c r="AE26" s="540"/>
      <c r="AF26" s="540"/>
      <c r="AG26" s="540"/>
      <c r="AH26" s="461"/>
      <c r="AI26" s="110"/>
      <c r="AJ26" s="110"/>
      <c r="AK26" s="110"/>
      <c r="AL26" s="110"/>
      <c r="AM26" s="110"/>
      <c r="AN26" s="110"/>
      <c r="AO26" s="110"/>
      <c r="AP26" s="110"/>
      <c r="AQ26" s="110"/>
      <c r="AR26" s="541"/>
      <c r="AS26" s="542"/>
      <c r="AT26" s="543"/>
      <c r="AU26" s="543"/>
      <c r="AV26" s="542"/>
      <c r="AW26" s="543"/>
      <c r="AX26" s="543"/>
      <c r="AY26" s="543"/>
      <c r="AZ26" s="543"/>
      <c r="BA26" s="543"/>
      <c r="BB26" s="543"/>
      <c r="BC26" s="543"/>
      <c r="BD26" s="543"/>
      <c r="BE26" s="543"/>
      <c r="BF26" s="543"/>
    </row>
    <row r="27" spans="2:58" ht="15" customHeight="1" x14ac:dyDescent="0.25">
      <c r="B27" s="471">
        <f>IF('2.Census &amp; Reference Benchmarks'!B27 &lt;&gt; "",'2.Census &amp; Reference Benchmarks'!B27,"")</f>
        <v>0</v>
      </c>
      <c r="C27" s="285">
        <f>IF('2.Census &amp; Reference Benchmarks'!C27 &lt;&gt; "",'2.Census &amp; Reference Benchmarks'!C27,"")</f>
        <v>0</v>
      </c>
      <c r="D27" s="286" t="str">
        <f>IF('2.Census &amp; Reference Benchmarks'!D27 &lt;&gt; "",'2.Census &amp; Reference Benchmarks'!D27,"")</f>
        <v/>
      </c>
      <c r="E27" s="352" t="str">
        <f>IF('2.Census &amp; Reference Benchmarks'!E27 &lt;&gt; "",'2.Census &amp; Reference Benchmarks'!E27,"")</f>
        <v/>
      </c>
      <c r="F27" s="352" t="str">
        <f>IF('2.Census &amp; Reference Benchmarks'!F27 &lt;&gt; "",'2.Census &amp; Reference Benchmarks'!F27,"")</f>
        <v/>
      </c>
      <c r="G27" s="287" t="str">
        <f>IF('2.Census &amp; Reference Benchmarks'!G27 &lt;&gt; "",'2.Census &amp; Reference Benchmarks'!G27,"")</f>
        <v/>
      </c>
      <c r="H27" s="287" t="str">
        <f>IF('2.Census &amp; Reference Benchmarks'!I27 &lt;&gt; "",'2.Census &amp; Reference Benchmarks'!I27,"")</f>
        <v/>
      </c>
      <c r="I27" s="284" t="str">
        <f>IF('2.Census &amp; Reference Benchmarks'!J27 &lt;&gt;"",'2.Census &amp; Reference Benchmarks'!J27,"")</f>
        <v/>
      </c>
      <c r="J27" s="534"/>
      <c r="K27" s="534"/>
      <c r="L27" s="534"/>
      <c r="M27" s="534"/>
      <c r="N27" s="534"/>
      <c r="O27" s="534"/>
      <c r="P27" s="534"/>
      <c r="Q27" s="534"/>
      <c r="R27" s="540"/>
      <c r="S27" s="540"/>
      <c r="T27" s="540"/>
      <c r="U27" s="540"/>
      <c r="V27" s="540"/>
      <c r="W27" s="540"/>
      <c r="X27" s="540"/>
      <c r="Y27" s="540"/>
      <c r="Z27" s="540"/>
      <c r="AA27" s="540"/>
      <c r="AB27" s="540"/>
      <c r="AC27" s="540"/>
      <c r="AD27" s="540"/>
      <c r="AE27" s="540"/>
      <c r="AF27" s="540"/>
      <c r="AG27" s="540"/>
      <c r="AH27" s="461"/>
      <c r="AI27" s="110"/>
      <c r="AJ27" s="110"/>
      <c r="AK27" s="110"/>
      <c r="AL27" s="110"/>
      <c r="AM27" s="110"/>
      <c r="AN27" s="110"/>
      <c r="AO27" s="110"/>
      <c r="AP27" s="110"/>
      <c r="AQ27" s="110"/>
      <c r="AR27" s="541"/>
      <c r="AS27" s="542"/>
      <c r="AT27" s="543"/>
      <c r="AU27" s="543"/>
      <c r="AV27" s="542"/>
      <c r="AW27" s="543"/>
      <c r="AX27" s="543"/>
      <c r="AY27" s="543"/>
      <c r="AZ27" s="543"/>
      <c r="BA27" s="543"/>
      <c r="BB27" s="543"/>
      <c r="BC27" s="543"/>
      <c r="BD27" s="543"/>
      <c r="BE27" s="543"/>
      <c r="BF27" s="543"/>
    </row>
    <row r="28" spans="2:58" ht="15" customHeight="1" x14ac:dyDescent="0.25">
      <c r="B28" s="471">
        <f>IF('2.Census &amp; Reference Benchmarks'!B28 &lt;&gt; "",'2.Census &amp; Reference Benchmarks'!B28,"")</f>
        <v>0</v>
      </c>
      <c r="C28" s="285">
        <f>IF('2.Census &amp; Reference Benchmarks'!C28 &lt;&gt; "",'2.Census &amp; Reference Benchmarks'!C28,"")</f>
        <v>0</v>
      </c>
      <c r="D28" s="286" t="str">
        <f>IF('2.Census &amp; Reference Benchmarks'!D28 &lt;&gt; "",'2.Census &amp; Reference Benchmarks'!D28,"")</f>
        <v/>
      </c>
      <c r="E28" s="352" t="str">
        <f>IF('2.Census &amp; Reference Benchmarks'!E28 &lt;&gt; "",'2.Census &amp; Reference Benchmarks'!E28,"")</f>
        <v/>
      </c>
      <c r="F28" s="352" t="str">
        <f>IF('2.Census &amp; Reference Benchmarks'!F28 &lt;&gt; "",'2.Census &amp; Reference Benchmarks'!F28,"")</f>
        <v/>
      </c>
      <c r="G28" s="287" t="str">
        <f>IF('2.Census &amp; Reference Benchmarks'!G28 &lt;&gt; "",'2.Census &amp; Reference Benchmarks'!G28,"")</f>
        <v/>
      </c>
      <c r="H28" s="287" t="str">
        <f>IF('2.Census &amp; Reference Benchmarks'!I28 &lt;&gt; "",'2.Census &amp; Reference Benchmarks'!I28,"")</f>
        <v/>
      </c>
      <c r="I28" s="284" t="str">
        <f>IF('2.Census &amp; Reference Benchmarks'!J28 &lt;&gt;"",'2.Census &amp; Reference Benchmarks'!J28,"")</f>
        <v/>
      </c>
      <c r="J28" s="534"/>
      <c r="K28" s="534"/>
      <c r="L28" s="534"/>
      <c r="M28" s="534"/>
      <c r="N28" s="534"/>
      <c r="O28" s="534"/>
      <c r="P28" s="534"/>
      <c r="Q28" s="534"/>
      <c r="R28" s="540"/>
      <c r="S28" s="540"/>
      <c r="T28" s="540"/>
      <c r="U28" s="540"/>
      <c r="V28" s="540"/>
      <c r="W28" s="540"/>
      <c r="X28" s="540"/>
      <c r="Y28" s="540"/>
      <c r="Z28" s="540"/>
      <c r="AA28" s="540"/>
      <c r="AB28" s="540"/>
      <c r="AC28" s="540"/>
      <c r="AD28" s="540"/>
      <c r="AE28" s="540"/>
      <c r="AF28" s="540"/>
      <c r="AG28" s="540"/>
      <c r="AH28" s="461"/>
      <c r="AI28" s="110"/>
      <c r="AJ28" s="110"/>
      <c r="AK28" s="110"/>
      <c r="AL28" s="110"/>
      <c r="AM28" s="110"/>
      <c r="AN28" s="110"/>
      <c r="AO28" s="110"/>
      <c r="AP28" s="110"/>
      <c r="AQ28" s="110"/>
      <c r="AR28" s="541"/>
      <c r="AS28" s="542"/>
      <c r="AT28" s="543"/>
      <c r="AU28" s="543"/>
      <c r="AV28" s="542"/>
      <c r="AW28" s="543"/>
      <c r="AX28" s="543"/>
      <c r="AY28" s="543"/>
      <c r="AZ28" s="543"/>
      <c r="BA28" s="543"/>
      <c r="BB28" s="543"/>
      <c r="BC28" s="543"/>
      <c r="BD28" s="543"/>
      <c r="BE28" s="543"/>
      <c r="BF28" s="543"/>
    </row>
    <row r="29" spans="2:58" ht="15" customHeight="1" x14ac:dyDescent="0.25">
      <c r="B29" s="471">
        <f>IF('2.Census &amp; Reference Benchmarks'!B29 &lt;&gt; "",'2.Census &amp; Reference Benchmarks'!B29,"")</f>
        <v>0</v>
      </c>
      <c r="C29" s="285">
        <f>IF('2.Census &amp; Reference Benchmarks'!C29 &lt;&gt; "",'2.Census &amp; Reference Benchmarks'!C29,"")</f>
        <v>0</v>
      </c>
      <c r="D29" s="286" t="str">
        <f>IF('2.Census &amp; Reference Benchmarks'!D29 &lt;&gt; "",'2.Census &amp; Reference Benchmarks'!D29,"")</f>
        <v/>
      </c>
      <c r="E29" s="352" t="str">
        <f>IF('2.Census &amp; Reference Benchmarks'!E29 &lt;&gt; "",'2.Census &amp; Reference Benchmarks'!E29,"")</f>
        <v/>
      </c>
      <c r="F29" s="352" t="str">
        <f>IF('2.Census &amp; Reference Benchmarks'!F29 &lt;&gt; "",'2.Census &amp; Reference Benchmarks'!F29,"")</f>
        <v/>
      </c>
      <c r="G29" s="287" t="str">
        <f>IF('2.Census &amp; Reference Benchmarks'!G29 &lt;&gt; "",'2.Census &amp; Reference Benchmarks'!G29,"")</f>
        <v/>
      </c>
      <c r="H29" s="287" t="str">
        <f>IF('2.Census &amp; Reference Benchmarks'!I29 &lt;&gt; "",'2.Census &amp; Reference Benchmarks'!I29,"")</f>
        <v/>
      </c>
      <c r="I29" s="284" t="str">
        <f>IF('2.Census &amp; Reference Benchmarks'!J29 &lt;&gt;"",'2.Census &amp; Reference Benchmarks'!J29,"")</f>
        <v/>
      </c>
      <c r="J29" s="534"/>
      <c r="K29" s="534"/>
      <c r="L29" s="534"/>
      <c r="M29" s="534"/>
      <c r="N29" s="534"/>
      <c r="O29" s="534"/>
      <c r="P29" s="534"/>
      <c r="Q29" s="534"/>
      <c r="R29" s="540"/>
      <c r="S29" s="540"/>
      <c r="T29" s="540"/>
      <c r="U29" s="540"/>
      <c r="V29" s="540"/>
      <c r="W29" s="540"/>
      <c r="X29" s="540"/>
      <c r="Y29" s="540"/>
      <c r="Z29" s="540"/>
      <c r="AA29" s="540"/>
      <c r="AB29" s="540"/>
      <c r="AC29" s="540"/>
      <c r="AD29" s="540"/>
      <c r="AE29" s="540"/>
      <c r="AF29" s="540"/>
      <c r="AG29" s="540"/>
      <c r="AH29" s="461"/>
      <c r="AI29" s="110"/>
      <c r="AJ29" s="110"/>
      <c r="AK29" s="110"/>
      <c r="AL29" s="110"/>
      <c r="AM29" s="110"/>
      <c r="AN29" s="110"/>
      <c r="AO29" s="110"/>
      <c r="AP29" s="110"/>
      <c r="AQ29" s="110"/>
      <c r="AR29" s="541"/>
      <c r="AS29" s="542"/>
      <c r="AT29" s="543"/>
      <c r="AU29" s="543"/>
      <c r="AV29" s="542"/>
      <c r="AW29" s="543"/>
      <c r="AX29" s="543"/>
      <c r="AY29" s="543"/>
      <c r="AZ29" s="543"/>
      <c r="BA29" s="543"/>
      <c r="BB29" s="543"/>
      <c r="BC29" s="543"/>
      <c r="BD29" s="543"/>
      <c r="BE29" s="543"/>
      <c r="BF29" s="543"/>
    </row>
    <row r="30" spans="2:58" ht="15" customHeight="1" x14ac:dyDescent="0.25">
      <c r="B30" s="471">
        <f>IF('2.Census &amp; Reference Benchmarks'!B30 &lt;&gt; "",'2.Census &amp; Reference Benchmarks'!B30,"")</f>
        <v>0</v>
      </c>
      <c r="C30" s="285">
        <f>IF('2.Census &amp; Reference Benchmarks'!C30 &lt;&gt; "",'2.Census &amp; Reference Benchmarks'!C30,"")</f>
        <v>0</v>
      </c>
      <c r="D30" s="286" t="str">
        <f>IF('2.Census &amp; Reference Benchmarks'!D30 &lt;&gt; "",'2.Census &amp; Reference Benchmarks'!D30,"")</f>
        <v/>
      </c>
      <c r="E30" s="352" t="str">
        <f>IF('2.Census &amp; Reference Benchmarks'!E30 &lt;&gt; "",'2.Census &amp; Reference Benchmarks'!E30,"")</f>
        <v/>
      </c>
      <c r="F30" s="352" t="str">
        <f>IF('2.Census &amp; Reference Benchmarks'!F30 &lt;&gt; "",'2.Census &amp; Reference Benchmarks'!F30,"")</f>
        <v/>
      </c>
      <c r="G30" s="287" t="str">
        <f>IF('2.Census &amp; Reference Benchmarks'!G30 &lt;&gt; "",'2.Census &amp; Reference Benchmarks'!G30,"")</f>
        <v/>
      </c>
      <c r="H30" s="287" t="str">
        <f>IF('2.Census &amp; Reference Benchmarks'!I30 &lt;&gt; "",'2.Census &amp; Reference Benchmarks'!I30,"")</f>
        <v/>
      </c>
      <c r="I30" s="284" t="str">
        <f>IF('2.Census &amp; Reference Benchmarks'!J30 &lt;&gt;"",'2.Census &amp; Reference Benchmarks'!J30,"")</f>
        <v/>
      </c>
      <c r="J30" s="534"/>
      <c r="K30" s="534"/>
      <c r="L30" s="534"/>
      <c r="M30" s="534"/>
      <c r="N30" s="534"/>
      <c r="O30" s="534"/>
      <c r="P30" s="534"/>
      <c r="Q30" s="534"/>
      <c r="R30" s="540"/>
      <c r="S30" s="540"/>
      <c r="T30" s="540"/>
      <c r="U30" s="540"/>
      <c r="V30" s="540"/>
      <c r="W30" s="540"/>
      <c r="X30" s="540"/>
      <c r="Y30" s="540"/>
      <c r="Z30" s="540"/>
      <c r="AA30" s="540"/>
      <c r="AB30" s="540"/>
      <c r="AC30" s="540"/>
      <c r="AD30" s="540"/>
      <c r="AE30" s="540"/>
      <c r="AF30" s="540"/>
      <c r="AG30" s="540"/>
      <c r="AH30" s="461"/>
      <c r="AI30" s="110"/>
      <c r="AJ30" s="110"/>
      <c r="AK30" s="110"/>
      <c r="AL30" s="110"/>
      <c r="AM30" s="110"/>
      <c r="AN30" s="110"/>
      <c r="AO30" s="110"/>
      <c r="AP30" s="110"/>
      <c r="AQ30" s="110"/>
      <c r="AR30" s="541"/>
      <c r="AS30" s="542"/>
      <c r="AT30" s="543"/>
      <c r="AU30" s="543"/>
      <c r="AV30" s="542"/>
      <c r="AW30" s="543"/>
      <c r="AX30" s="543"/>
      <c r="AY30" s="543"/>
      <c r="AZ30" s="543"/>
      <c r="BA30" s="543"/>
      <c r="BB30" s="543"/>
      <c r="BC30" s="543"/>
      <c r="BD30" s="543"/>
      <c r="BE30" s="543"/>
      <c r="BF30" s="543"/>
    </row>
    <row r="31" spans="2:58" ht="15" customHeight="1" x14ac:dyDescent="0.25">
      <c r="B31" s="471">
        <f>IF('2.Census &amp; Reference Benchmarks'!B31 &lt;&gt; "",'2.Census &amp; Reference Benchmarks'!B31,"")</f>
        <v>0</v>
      </c>
      <c r="C31" s="285">
        <f>IF('2.Census &amp; Reference Benchmarks'!C31 &lt;&gt; "",'2.Census &amp; Reference Benchmarks'!C31,"")</f>
        <v>0</v>
      </c>
      <c r="D31" s="286" t="str">
        <f>IF('2.Census &amp; Reference Benchmarks'!D31 &lt;&gt; "",'2.Census &amp; Reference Benchmarks'!D31,"")</f>
        <v/>
      </c>
      <c r="E31" s="352" t="str">
        <f>IF('2.Census &amp; Reference Benchmarks'!E31 &lt;&gt; "",'2.Census &amp; Reference Benchmarks'!E31,"")</f>
        <v/>
      </c>
      <c r="F31" s="352" t="str">
        <f>IF('2.Census &amp; Reference Benchmarks'!F31 &lt;&gt; "",'2.Census &amp; Reference Benchmarks'!F31,"")</f>
        <v/>
      </c>
      <c r="G31" s="287" t="str">
        <f>IF('2.Census &amp; Reference Benchmarks'!G31 &lt;&gt; "",'2.Census &amp; Reference Benchmarks'!G31,"")</f>
        <v/>
      </c>
      <c r="H31" s="287" t="str">
        <f>IF('2.Census &amp; Reference Benchmarks'!I31 &lt;&gt; "",'2.Census &amp; Reference Benchmarks'!I31,"")</f>
        <v/>
      </c>
      <c r="I31" s="284" t="str">
        <f>IF('2.Census &amp; Reference Benchmarks'!J31 &lt;&gt;"",'2.Census &amp; Reference Benchmarks'!J31,"")</f>
        <v/>
      </c>
      <c r="J31" s="534"/>
      <c r="K31" s="534"/>
      <c r="L31" s="534"/>
      <c r="M31" s="534"/>
      <c r="N31" s="534"/>
      <c r="O31" s="534"/>
      <c r="P31" s="534"/>
      <c r="Q31" s="534"/>
      <c r="R31" s="540"/>
      <c r="S31" s="540"/>
      <c r="T31" s="540"/>
      <c r="U31" s="540"/>
      <c r="V31" s="540"/>
      <c r="W31" s="540"/>
      <c r="X31" s="540"/>
      <c r="Y31" s="540"/>
      <c r="Z31" s="540"/>
      <c r="AA31" s="540"/>
      <c r="AB31" s="540"/>
      <c r="AC31" s="540"/>
      <c r="AD31" s="540"/>
      <c r="AE31" s="540"/>
      <c r="AF31" s="540"/>
      <c r="AG31" s="540"/>
      <c r="AH31" s="461"/>
      <c r="AI31" s="103"/>
      <c r="AJ31" s="103"/>
      <c r="AK31" s="103"/>
      <c r="AL31" s="103"/>
      <c r="AM31" s="103"/>
      <c r="AN31" s="103"/>
      <c r="AO31" s="103"/>
      <c r="AP31" s="103"/>
      <c r="AQ31" s="110"/>
      <c r="AR31" s="541"/>
      <c r="AS31" s="542"/>
      <c r="AT31" s="543"/>
      <c r="AU31" s="543"/>
      <c r="AV31" s="542"/>
      <c r="AW31" s="543"/>
      <c r="AX31" s="543"/>
      <c r="AY31" s="543"/>
      <c r="AZ31" s="543"/>
      <c r="BA31" s="543"/>
      <c r="BB31" s="543"/>
      <c r="BC31" s="543"/>
      <c r="BD31" s="543"/>
      <c r="BE31" s="543"/>
      <c r="BF31" s="543"/>
    </row>
    <row r="32" spans="2:58" ht="15" customHeight="1" x14ac:dyDescent="0.25">
      <c r="B32" s="471">
        <f>IF('2.Census &amp; Reference Benchmarks'!B32 &lt;&gt; "",'2.Census &amp; Reference Benchmarks'!B32,"")</f>
        <v>0</v>
      </c>
      <c r="C32" s="285">
        <f>IF('2.Census &amp; Reference Benchmarks'!C32 &lt;&gt; "",'2.Census &amp; Reference Benchmarks'!C32,"")</f>
        <v>0</v>
      </c>
      <c r="D32" s="286" t="str">
        <f>IF('2.Census &amp; Reference Benchmarks'!D32 &lt;&gt; "",'2.Census &amp; Reference Benchmarks'!D32,"")</f>
        <v/>
      </c>
      <c r="E32" s="352" t="str">
        <f>IF('2.Census &amp; Reference Benchmarks'!E32 &lt;&gt; "",'2.Census &amp; Reference Benchmarks'!E32,"")</f>
        <v/>
      </c>
      <c r="F32" s="352" t="str">
        <f>IF('2.Census &amp; Reference Benchmarks'!F32 &lt;&gt; "",'2.Census &amp; Reference Benchmarks'!F32,"")</f>
        <v/>
      </c>
      <c r="G32" s="287" t="str">
        <f>IF('2.Census &amp; Reference Benchmarks'!G32 &lt;&gt; "",'2.Census &amp; Reference Benchmarks'!G32,"")</f>
        <v/>
      </c>
      <c r="H32" s="287" t="str">
        <f>IF('2.Census &amp; Reference Benchmarks'!I32 &lt;&gt; "",'2.Census &amp; Reference Benchmarks'!I32,"")</f>
        <v/>
      </c>
      <c r="I32" s="284" t="str">
        <f>IF('2.Census &amp; Reference Benchmarks'!J32 &lt;&gt;"",'2.Census &amp; Reference Benchmarks'!J32,"")</f>
        <v/>
      </c>
      <c r="J32" s="534"/>
      <c r="K32" s="534"/>
      <c r="L32" s="534"/>
      <c r="M32" s="534"/>
      <c r="N32" s="534"/>
      <c r="O32" s="534"/>
      <c r="P32" s="534"/>
      <c r="Q32" s="534"/>
      <c r="R32" s="540"/>
      <c r="S32" s="540"/>
      <c r="T32" s="540"/>
      <c r="U32" s="540"/>
      <c r="V32" s="540"/>
      <c r="W32" s="540"/>
      <c r="X32" s="540"/>
      <c r="Y32" s="540"/>
      <c r="Z32" s="540"/>
      <c r="AA32" s="540"/>
      <c r="AB32" s="540"/>
      <c r="AC32" s="540"/>
      <c r="AD32" s="540"/>
      <c r="AE32" s="540"/>
      <c r="AF32" s="540"/>
      <c r="AG32" s="540"/>
      <c r="AH32" s="461"/>
      <c r="AI32" s="110"/>
      <c r="AJ32" s="110"/>
      <c r="AK32" s="110"/>
      <c r="AL32" s="110"/>
      <c r="AM32" s="110"/>
      <c r="AN32" s="110"/>
      <c r="AO32" s="110"/>
      <c r="AP32" s="110"/>
      <c r="AQ32" s="110"/>
      <c r="AR32" s="541"/>
      <c r="AS32" s="542"/>
      <c r="AT32" s="543"/>
      <c r="AU32" s="543"/>
      <c r="AV32" s="542"/>
      <c r="AW32" s="543"/>
      <c r="AX32" s="543"/>
      <c r="AY32" s="543"/>
      <c r="AZ32" s="543"/>
      <c r="BA32" s="543"/>
      <c r="BB32" s="543"/>
      <c r="BC32" s="543"/>
      <c r="BD32" s="543"/>
      <c r="BE32" s="543"/>
      <c r="BF32" s="543"/>
    </row>
    <row r="33" spans="2:58" ht="15" customHeight="1" x14ac:dyDescent="0.25">
      <c r="B33" s="471">
        <f>IF('2.Census &amp; Reference Benchmarks'!B33 &lt;&gt; "",'2.Census &amp; Reference Benchmarks'!B33,"")</f>
        <v>0</v>
      </c>
      <c r="C33" s="285">
        <f>IF('2.Census &amp; Reference Benchmarks'!C33 &lt;&gt; "",'2.Census &amp; Reference Benchmarks'!C33,"")</f>
        <v>0</v>
      </c>
      <c r="D33" s="286" t="str">
        <f>IF('2.Census &amp; Reference Benchmarks'!D33 &lt;&gt; "",'2.Census &amp; Reference Benchmarks'!D33,"")</f>
        <v/>
      </c>
      <c r="E33" s="352" t="str">
        <f>IF('2.Census &amp; Reference Benchmarks'!E33 &lt;&gt; "",'2.Census &amp; Reference Benchmarks'!E33,"")</f>
        <v/>
      </c>
      <c r="F33" s="352" t="str">
        <f>IF('2.Census &amp; Reference Benchmarks'!F33 &lt;&gt; "",'2.Census &amp; Reference Benchmarks'!F33,"")</f>
        <v/>
      </c>
      <c r="G33" s="287" t="str">
        <f>IF('2.Census &amp; Reference Benchmarks'!G33 &lt;&gt; "",'2.Census &amp; Reference Benchmarks'!G33,"")</f>
        <v/>
      </c>
      <c r="H33" s="287" t="str">
        <f>IF('2.Census &amp; Reference Benchmarks'!I33 &lt;&gt; "",'2.Census &amp; Reference Benchmarks'!I33,"")</f>
        <v/>
      </c>
      <c r="I33" s="284" t="str">
        <f>IF('2.Census &amp; Reference Benchmarks'!J33 &lt;&gt;"",'2.Census &amp; Reference Benchmarks'!J33,"")</f>
        <v/>
      </c>
      <c r="J33" s="534"/>
      <c r="K33" s="534"/>
      <c r="L33" s="534"/>
      <c r="M33" s="534"/>
      <c r="N33" s="534"/>
      <c r="O33" s="534"/>
      <c r="P33" s="534"/>
      <c r="Q33" s="534"/>
      <c r="R33" s="540"/>
      <c r="S33" s="540"/>
      <c r="T33" s="540"/>
      <c r="U33" s="540"/>
      <c r="V33" s="540"/>
      <c r="W33" s="540"/>
      <c r="X33" s="540"/>
      <c r="Y33" s="540"/>
      <c r="Z33" s="540"/>
      <c r="AA33" s="540"/>
      <c r="AB33" s="540"/>
      <c r="AC33" s="540"/>
      <c r="AD33" s="540"/>
      <c r="AE33" s="540"/>
      <c r="AF33" s="540"/>
      <c r="AG33" s="540"/>
      <c r="AH33" s="461"/>
      <c r="AI33" s="110"/>
      <c r="AJ33" s="110"/>
      <c r="AK33" s="110"/>
      <c r="AL33" s="110"/>
      <c r="AM33" s="110"/>
      <c r="AN33" s="110"/>
      <c r="AO33" s="110"/>
      <c r="AP33" s="110"/>
      <c r="AQ33" s="110"/>
      <c r="AR33" s="541"/>
      <c r="AS33" s="542"/>
      <c r="AT33" s="543"/>
      <c r="AU33" s="543"/>
      <c r="AV33" s="542"/>
      <c r="AW33" s="543"/>
      <c r="AX33" s="543"/>
      <c r="AY33" s="543"/>
      <c r="AZ33" s="543"/>
      <c r="BA33" s="543"/>
      <c r="BB33" s="543"/>
      <c r="BC33" s="543"/>
      <c r="BD33" s="543"/>
      <c r="BE33" s="543"/>
      <c r="BF33" s="543"/>
    </row>
    <row r="34" spans="2:58" ht="15" customHeight="1" x14ac:dyDescent="0.25">
      <c r="B34" s="471">
        <f>IF('2.Census &amp; Reference Benchmarks'!B34 &lt;&gt; "",'2.Census &amp; Reference Benchmarks'!B34,"")</f>
        <v>0</v>
      </c>
      <c r="C34" s="285">
        <f>IF('2.Census &amp; Reference Benchmarks'!C34 &lt;&gt; "",'2.Census &amp; Reference Benchmarks'!C34,"")</f>
        <v>0</v>
      </c>
      <c r="D34" s="286" t="str">
        <f>IF('2.Census &amp; Reference Benchmarks'!D34 &lt;&gt; "",'2.Census &amp; Reference Benchmarks'!D34,"")</f>
        <v/>
      </c>
      <c r="E34" s="352" t="str">
        <f>IF('2.Census &amp; Reference Benchmarks'!E34 &lt;&gt; "",'2.Census &amp; Reference Benchmarks'!E34,"")</f>
        <v/>
      </c>
      <c r="F34" s="352" t="str">
        <f>IF('2.Census &amp; Reference Benchmarks'!F34 &lt;&gt; "",'2.Census &amp; Reference Benchmarks'!F34,"")</f>
        <v/>
      </c>
      <c r="G34" s="287" t="str">
        <f>IF('2.Census &amp; Reference Benchmarks'!G34 &lt;&gt; "",'2.Census &amp; Reference Benchmarks'!G34,"")</f>
        <v/>
      </c>
      <c r="H34" s="287" t="str">
        <f>IF('2.Census &amp; Reference Benchmarks'!I34 &lt;&gt; "",'2.Census &amp; Reference Benchmarks'!I34,"")</f>
        <v/>
      </c>
      <c r="I34" s="284" t="str">
        <f>IF('2.Census &amp; Reference Benchmarks'!J34 &lt;&gt;"",'2.Census &amp; Reference Benchmarks'!J34,"")</f>
        <v/>
      </c>
      <c r="J34" s="534"/>
      <c r="K34" s="534"/>
      <c r="L34" s="534"/>
      <c r="M34" s="534"/>
      <c r="N34" s="534"/>
      <c r="O34" s="534"/>
      <c r="P34" s="534"/>
      <c r="Q34" s="534"/>
      <c r="R34" s="540"/>
      <c r="S34" s="540"/>
      <c r="T34" s="540"/>
      <c r="U34" s="540"/>
      <c r="V34" s="540"/>
      <c r="W34" s="540"/>
      <c r="X34" s="540"/>
      <c r="Y34" s="540"/>
      <c r="Z34" s="540"/>
      <c r="AA34" s="540"/>
      <c r="AB34" s="540"/>
      <c r="AC34" s="540"/>
      <c r="AD34" s="540"/>
      <c r="AE34" s="540"/>
      <c r="AF34" s="540"/>
      <c r="AG34" s="540"/>
      <c r="AH34" s="461"/>
      <c r="AI34" s="110"/>
      <c r="AJ34" s="110"/>
      <c r="AK34" s="110"/>
      <c r="AL34" s="110"/>
      <c r="AM34" s="110"/>
      <c r="AN34" s="110"/>
      <c r="AO34" s="110"/>
      <c r="AP34" s="110"/>
      <c r="AQ34" s="110"/>
      <c r="AR34" s="541"/>
      <c r="AS34" s="542"/>
      <c r="AT34" s="543"/>
      <c r="AU34" s="543"/>
      <c r="AV34" s="542"/>
      <c r="AW34" s="543"/>
      <c r="AX34" s="543"/>
      <c r="AY34" s="543"/>
      <c r="AZ34" s="543"/>
      <c r="BA34" s="543"/>
      <c r="BB34" s="543"/>
      <c r="BC34" s="543"/>
      <c r="BD34" s="543"/>
      <c r="BE34" s="543"/>
      <c r="BF34" s="543"/>
    </row>
    <row r="35" spans="2:58" x14ac:dyDescent="0.25">
      <c r="B35" s="471">
        <f>IF('2.Census &amp; Reference Benchmarks'!B35 &lt;&gt; "",'2.Census &amp; Reference Benchmarks'!B35,"")</f>
        <v>0</v>
      </c>
      <c r="C35" s="285">
        <f>IF('2.Census &amp; Reference Benchmarks'!C35 &lt;&gt; "",'2.Census &amp; Reference Benchmarks'!C35,"")</f>
        <v>0</v>
      </c>
      <c r="D35" s="286" t="str">
        <f>IF('2.Census &amp; Reference Benchmarks'!D35 &lt;&gt; "",'2.Census &amp; Reference Benchmarks'!D35,"")</f>
        <v/>
      </c>
      <c r="E35" s="352" t="str">
        <f>IF('2.Census &amp; Reference Benchmarks'!E35 &lt;&gt; "",'2.Census &amp; Reference Benchmarks'!E35,"")</f>
        <v/>
      </c>
      <c r="F35" s="352" t="str">
        <f>IF('2.Census &amp; Reference Benchmarks'!F35 &lt;&gt; "",'2.Census &amp; Reference Benchmarks'!F35,"")</f>
        <v/>
      </c>
      <c r="G35" s="287" t="str">
        <f>IF('2.Census &amp; Reference Benchmarks'!G35 &lt;&gt; "",'2.Census &amp; Reference Benchmarks'!G35,"")</f>
        <v/>
      </c>
      <c r="H35" s="287" t="str">
        <f>IF('2.Census &amp; Reference Benchmarks'!I35 &lt;&gt; "",'2.Census &amp; Reference Benchmarks'!I35,"")</f>
        <v/>
      </c>
      <c r="I35" s="284" t="str">
        <f>IF('2.Census &amp; Reference Benchmarks'!J35 &lt;&gt;"",'2.Census &amp; Reference Benchmarks'!J35,"")</f>
        <v/>
      </c>
      <c r="J35" s="534"/>
      <c r="K35" s="534"/>
      <c r="L35" s="534"/>
      <c r="M35" s="534"/>
      <c r="N35" s="534"/>
      <c r="O35" s="534"/>
      <c r="P35" s="534"/>
      <c r="Q35" s="534"/>
      <c r="R35" s="540"/>
      <c r="S35" s="540"/>
      <c r="T35" s="540"/>
      <c r="U35" s="540"/>
      <c r="V35" s="540"/>
      <c r="W35" s="540"/>
      <c r="X35" s="540"/>
      <c r="Y35" s="540"/>
      <c r="Z35" s="540"/>
      <c r="AA35" s="540"/>
      <c r="AB35" s="540"/>
      <c r="AC35" s="540"/>
      <c r="AD35" s="540"/>
      <c r="AE35" s="540"/>
      <c r="AF35" s="540"/>
      <c r="AG35" s="540"/>
      <c r="AH35" s="461"/>
      <c r="AI35" s="110"/>
      <c r="AJ35" s="110"/>
      <c r="AK35" s="110"/>
      <c r="AL35" s="110"/>
      <c r="AM35" s="110"/>
      <c r="AN35" s="110"/>
      <c r="AO35" s="110"/>
      <c r="AP35" s="110"/>
      <c r="AQ35" s="543"/>
      <c r="AR35" s="543"/>
      <c r="AS35" s="543"/>
      <c r="AT35" s="543"/>
      <c r="AU35" s="543"/>
      <c r="AV35" s="543"/>
      <c r="AW35" s="543"/>
      <c r="AX35" s="543"/>
      <c r="AY35" s="543"/>
      <c r="AZ35" s="543"/>
      <c r="BA35" s="543"/>
      <c r="BB35" s="543"/>
      <c r="BC35" s="543"/>
      <c r="BD35" s="543"/>
      <c r="BE35" s="543"/>
      <c r="BF35" s="543"/>
    </row>
    <row r="36" spans="2:58" x14ac:dyDescent="0.25">
      <c r="B36" s="471">
        <f>IF('2.Census &amp; Reference Benchmarks'!B36 &lt;&gt; "",'2.Census &amp; Reference Benchmarks'!B36,"")</f>
        <v>0</v>
      </c>
      <c r="C36" s="285">
        <f>IF('2.Census &amp; Reference Benchmarks'!C36 &lt;&gt; "",'2.Census &amp; Reference Benchmarks'!C36,"")</f>
        <v>0</v>
      </c>
      <c r="D36" s="286" t="str">
        <f>IF('2.Census &amp; Reference Benchmarks'!D36 &lt;&gt; "",'2.Census &amp; Reference Benchmarks'!D36,"")</f>
        <v/>
      </c>
      <c r="E36" s="352" t="str">
        <f>IF('2.Census &amp; Reference Benchmarks'!E36 &lt;&gt; "",'2.Census &amp; Reference Benchmarks'!E36,"")</f>
        <v/>
      </c>
      <c r="F36" s="352" t="str">
        <f>IF('2.Census &amp; Reference Benchmarks'!F36 &lt;&gt; "",'2.Census &amp; Reference Benchmarks'!F36,"")</f>
        <v/>
      </c>
      <c r="G36" s="287" t="str">
        <f>IF('2.Census &amp; Reference Benchmarks'!G36 &lt;&gt; "",'2.Census &amp; Reference Benchmarks'!G36,"")</f>
        <v/>
      </c>
      <c r="H36" s="287" t="str">
        <f>IF('2.Census &amp; Reference Benchmarks'!I36 &lt;&gt; "",'2.Census &amp; Reference Benchmarks'!I36,"")</f>
        <v/>
      </c>
      <c r="I36" s="284" t="str">
        <f>IF('2.Census &amp; Reference Benchmarks'!J36 &lt;&gt;"",'2.Census &amp; Reference Benchmarks'!J36,"")</f>
        <v/>
      </c>
      <c r="J36" s="534"/>
      <c r="K36" s="534"/>
      <c r="L36" s="534"/>
      <c r="M36" s="534"/>
      <c r="N36" s="534"/>
      <c r="O36" s="534"/>
      <c r="P36" s="534"/>
      <c r="Q36" s="534"/>
      <c r="R36" s="540"/>
      <c r="S36" s="540"/>
      <c r="T36" s="540"/>
      <c r="U36" s="540"/>
      <c r="V36" s="540"/>
      <c r="W36" s="540"/>
      <c r="X36" s="540"/>
      <c r="Y36" s="540"/>
      <c r="Z36" s="540"/>
      <c r="AA36" s="540"/>
      <c r="AB36" s="540"/>
      <c r="AC36" s="540"/>
      <c r="AD36" s="540"/>
      <c r="AE36" s="540"/>
      <c r="AF36" s="540"/>
      <c r="AG36" s="540"/>
      <c r="AH36" s="461"/>
      <c r="AI36" s="110"/>
      <c r="AJ36" s="110"/>
      <c r="AK36" s="110"/>
      <c r="AL36" s="110"/>
      <c r="AM36" s="110"/>
      <c r="AN36" s="110"/>
      <c r="AO36" s="110"/>
      <c r="AP36" s="110"/>
      <c r="AQ36" s="543"/>
      <c r="AR36" s="543"/>
      <c r="AS36" s="543"/>
      <c r="AT36" s="543"/>
      <c r="AU36" s="543"/>
      <c r="AV36" s="543"/>
      <c r="AW36" s="543"/>
      <c r="AX36" s="543"/>
      <c r="AY36" s="543"/>
      <c r="AZ36" s="543"/>
      <c r="BA36" s="543"/>
      <c r="BB36" s="543"/>
      <c r="BC36" s="543"/>
      <c r="BD36" s="543"/>
      <c r="BE36" s="543"/>
      <c r="BF36" s="543"/>
    </row>
    <row r="37" spans="2:58" x14ac:dyDescent="0.25">
      <c r="B37" s="471">
        <f>IF('2.Census &amp; Reference Benchmarks'!B37 &lt;&gt; "",'2.Census &amp; Reference Benchmarks'!B37,"")</f>
        <v>0</v>
      </c>
      <c r="C37" s="285">
        <f>IF('2.Census &amp; Reference Benchmarks'!C37 &lt;&gt; "",'2.Census &amp; Reference Benchmarks'!C37,"")</f>
        <v>0</v>
      </c>
      <c r="D37" s="286" t="str">
        <f>IF('2.Census &amp; Reference Benchmarks'!D37 &lt;&gt; "",'2.Census &amp; Reference Benchmarks'!D37,"")</f>
        <v/>
      </c>
      <c r="E37" s="352" t="str">
        <f>IF('2.Census &amp; Reference Benchmarks'!E37 &lt;&gt; "",'2.Census &amp; Reference Benchmarks'!E37,"")</f>
        <v/>
      </c>
      <c r="F37" s="352" t="str">
        <f>IF('2.Census &amp; Reference Benchmarks'!F37 &lt;&gt; "",'2.Census &amp; Reference Benchmarks'!F37,"")</f>
        <v/>
      </c>
      <c r="G37" s="287" t="str">
        <f>IF('2.Census &amp; Reference Benchmarks'!G37 &lt;&gt; "",'2.Census &amp; Reference Benchmarks'!G37,"")</f>
        <v/>
      </c>
      <c r="H37" s="287" t="str">
        <f>IF('2.Census &amp; Reference Benchmarks'!I37 &lt;&gt; "",'2.Census &amp; Reference Benchmarks'!I37,"")</f>
        <v/>
      </c>
      <c r="I37" s="284" t="str">
        <f>IF('2.Census &amp; Reference Benchmarks'!J37 &lt;&gt;"",'2.Census &amp; Reference Benchmarks'!J37,"")</f>
        <v/>
      </c>
      <c r="J37" s="534"/>
      <c r="K37" s="534"/>
      <c r="L37" s="534"/>
      <c r="M37" s="534"/>
      <c r="N37" s="534"/>
      <c r="O37" s="534"/>
      <c r="P37" s="534"/>
      <c r="Q37" s="534"/>
      <c r="R37" s="540"/>
      <c r="S37" s="540"/>
      <c r="T37" s="540"/>
      <c r="U37" s="540"/>
      <c r="V37" s="540"/>
      <c r="W37" s="540"/>
      <c r="X37" s="540"/>
      <c r="Y37" s="540"/>
      <c r="Z37" s="540"/>
      <c r="AA37" s="540"/>
      <c r="AB37" s="540"/>
      <c r="AC37" s="540"/>
      <c r="AD37" s="540"/>
      <c r="AE37" s="540"/>
      <c r="AF37" s="540"/>
      <c r="AG37" s="540"/>
      <c r="AH37" s="461"/>
      <c r="AI37" s="110"/>
      <c r="AJ37" s="110"/>
      <c r="AK37" s="110"/>
      <c r="AL37" s="110"/>
      <c r="AM37" s="110"/>
      <c r="AN37" s="110"/>
      <c r="AO37" s="110"/>
      <c r="AP37" s="110"/>
      <c r="AQ37" s="543"/>
      <c r="AR37" s="543"/>
      <c r="AS37" s="543"/>
      <c r="AT37" s="543"/>
      <c r="AU37" s="543"/>
      <c r="AV37" s="543"/>
      <c r="AW37" s="543"/>
      <c r="AX37" s="543"/>
      <c r="AY37" s="543"/>
      <c r="AZ37" s="543"/>
      <c r="BA37" s="543"/>
      <c r="BB37" s="543"/>
      <c r="BC37" s="543"/>
      <c r="BD37" s="543"/>
      <c r="BE37" s="543"/>
      <c r="BF37" s="543"/>
    </row>
    <row r="38" spans="2:58" x14ac:dyDescent="0.25">
      <c r="B38" s="471">
        <f>IF('2.Census &amp; Reference Benchmarks'!B38 &lt;&gt; "",'2.Census &amp; Reference Benchmarks'!B38,"")</f>
        <v>0</v>
      </c>
      <c r="C38" s="285">
        <f>IF('2.Census &amp; Reference Benchmarks'!C38 &lt;&gt; "",'2.Census &amp; Reference Benchmarks'!C38,"")</f>
        <v>0</v>
      </c>
      <c r="D38" s="286" t="str">
        <f>IF('2.Census &amp; Reference Benchmarks'!D38 &lt;&gt; "",'2.Census &amp; Reference Benchmarks'!D38,"")</f>
        <v/>
      </c>
      <c r="E38" s="352" t="str">
        <f>IF('2.Census &amp; Reference Benchmarks'!E38 &lt;&gt; "",'2.Census &amp; Reference Benchmarks'!E38,"")</f>
        <v/>
      </c>
      <c r="F38" s="352" t="str">
        <f>IF('2.Census &amp; Reference Benchmarks'!F38 &lt;&gt; "",'2.Census &amp; Reference Benchmarks'!F38,"")</f>
        <v/>
      </c>
      <c r="G38" s="287" t="str">
        <f>IF('2.Census &amp; Reference Benchmarks'!G38 &lt;&gt; "",'2.Census &amp; Reference Benchmarks'!G38,"")</f>
        <v/>
      </c>
      <c r="H38" s="287" t="str">
        <f>IF('2.Census &amp; Reference Benchmarks'!I38 &lt;&gt; "",'2.Census &amp; Reference Benchmarks'!I38,"")</f>
        <v/>
      </c>
      <c r="I38" s="284" t="str">
        <f>IF('2.Census &amp; Reference Benchmarks'!J38 &lt;&gt;"",'2.Census &amp; Reference Benchmarks'!J38,"")</f>
        <v/>
      </c>
      <c r="J38" s="534"/>
      <c r="K38" s="534"/>
      <c r="L38" s="534"/>
      <c r="M38" s="534"/>
      <c r="N38" s="534"/>
      <c r="O38" s="534"/>
      <c r="P38" s="534"/>
      <c r="Q38" s="534"/>
      <c r="R38" s="540"/>
      <c r="S38" s="540"/>
      <c r="T38" s="540"/>
      <c r="U38" s="540"/>
      <c r="V38" s="540"/>
      <c r="W38" s="540"/>
      <c r="X38" s="540"/>
      <c r="Y38" s="540"/>
      <c r="Z38" s="540"/>
      <c r="AA38" s="540"/>
      <c r="AB38" s="540"/>
      <c r="AC38" s="540"/>
      <c r="AD38" s="540"/>
      <c r="AE38" s="540"/>
      <c r="AF38" s="540"/>
      <c r="AG38" s="540"/>
      <c r="AH38" s="461"/>
      <c r="AI38" s="110"/>
      <c r="AJ38" s="110"/>
      <c r="AK38" s="110"/>
      <c r="AL38" s="110"/>
      <c r="AM38" s="110"/>
      <c r="AN38" s="110"/>
      <c r="AO38" s="110"/>
      <c r="AP38" s="110"/>
      <c r="AQ38" s="543"/>
      <c r="AR38" s="543"/>
      <c r="AS38" s="543"/>
      <c r="AT38" s="543"/>
      <c r="AU38" s="543"/>
      <c r="AV38" s="543"/>
      <c r="AW38" s="543"/>
      <c r="AX38" s="543"/>
      <c r="AY38" s="543"/>
      <c r="AZ38" s="543"/>
      <c r="BA38" s="543"/>
      <c r="BB38" s="543"/>
      <c r="BC38" s="543"/>
      <c r="BD38" s="543"/>
      <c r="BE38" s="543"/>
      <c r="BF38" s="543"/>
    </row>
    <row r="39" spans="2:58" x14ac:dyDescent="0.25">
      <c r="B39" s="471">
        <f>IF('2.Census &amp; Reference Benchmarks'!B39 &lt;&gt; "",'2.Census &amp; Reference Benchmarks'!B39,"")</f>
        <v>0</v>
      </c>
      <c r="C39" s="285">
        <f>IF('2.Census &amp; Reference Benchmarks'!C39 &lt;&gt; "",'2.Census &amp; Reference Benchmarks'!C39,"")</f>
        <v>0</v>
      </c>
      <c r="D39" s="286" t="str">
        <f>IF('2.Census &amp; Reference Benchmarks'!D39 &lt;&gt; "",'2.Census &amp; Reference Benchmarks'!D39,"")</f>
        <v/>
      </c>
      <c r="E39" s="352" t="str">
        <f>IF('2.Census &amp; Reference Benchmarks'!E39 &lt;&gt; "",'2.Census &amp; Reference Benchmarks'!E39,"")</f>
        <v/>
      </c>
      <c r="F39" s="352" t="str">
        <f>IF('2.Census &amp; Reference Benchmarks'!F39 &lt;&gt; "",'2.Census &amp; Reference Benchmarks'!F39,"")</f>
        <v/>
      </c>
      <c r="G39" s="287" t="str">
        <f>IF('2.Census &amp; Reference Benchmarks'!G39 &lt;&gt; "",'2.Census &amp; Reference Benchmarks'!G39,"")</f>
        <v/>
      </c>
      <c r="H39" s="287" t="str">
        <f>IF('2.Census &amp; Reference Benchmarks'!I39 &lt;&gt; "",'2.Census &amp; Reference Benchmarks'!I39,"")</f>
        <v/>
      </c>
      <c r="I39" s="284" t="str">
        <f>IF('2.Census &amp; Reference Benchmarks'!J39 &lt;&gt;"",'2.Census &amp; Reference Benchmarks'!J39,"")</f>
        <v/>
      </c>
      <c r="J39" s="534"/>
      <c r="K39" s="534"/>
      <c r="L39" s="534"/>
      <c r="M39" s="534"/>
      <c r="N39" s="534"/>
      <c r="O39" s="534"/>
      <c r="P39" s="534"/>
      <c r="Q39" s="534"/>
      <c r="R39" s="540"/>
      <c r="S39" s="540"/>
      <c r="T39" s="540"/>
      <c r="U39" s="540"/>
      <c r="V39" s="540"/>
      <c r="W39" s="540"/>
      <c r="X39" s="540"/>
      <c r="Y39" s="540"/>
      <c r="Z39" s="540"/>
      <c r="AA39" s="540"/>
      <c r="AB39" s="540"/>
      <c r="AC39" s="540"/>
      <c r="AD39" s="540"/>
      <c r="AE39" s="540"/>
      <c r="AF39" s="540"/>
      <c r="AG39" s="540"/>
      <c r="AH39" s="461"/>
      <c r="AI39" s="110"/>
      <c r="AJ39" s="110"/>
      <c r="AK39" s="110"/>
      <c r="AL39" s="110"/>
      <c r="AM39" s="110"/>
      <c r="AN39" s="110"/>
      <c r="AO39" s="110"/>
      <c r="AP39" s="110"/>
      <c r="AQ39" s="543"/>
      <c r="AR39" s="543"/>
      <c r="AS39" s="543"/>
      <c r="AT39" s="543"/>
      <c r="AU39" s="543"/>
      <c r="AV39" s="543"/>
      <c r="AW39" s="543"/>
      <c r="AX39" s="543"/>
      <c r="AY39" s="543"/>
      <c r="AZ39" s="543"/>
      <c r="BA39" s="543"/>
      <c r="BB39" s="543"/>
      <c r="BC39" s="543"/>
      <c r="BD39" s="543"/>
      <c r="BE39" s="543"/>
      <c r="BF39" s="543"/>
    </row>
    <row r="40" spans="2:58" x14ac:dyDescent="0.25">
      <c r="B40" s="471">
        <f>IF('2.Census &amp; Reference Benchmarks'!B40 &lt;&gt; "",'2.Census &amp; Reference Benchmarks'!B40,"")</f>
        <v>0</v>
      </c>
      <c r="C40" s="285">
        <f>IF('2.Census &amp; Reference Benchmarks'!C40 &lt;&gt; "",'2.Census &amp; Reference Benchmarks'!C40,"")</f>
        <v>0</v>
      </c>
      <c r="D40" s="286" t="str">
        <f>IF('2.Census &amp; Reference Benchmarks'!D40 &lt;&gt; "",'2.Census &amp; Reference Benchmarks'!D40,"")</f>
        <v/>
      </c>
      <c r="E40" s="352" t="str">
        <f>IF('2.Census &amp; Reference Benchmarks'!E40 &lt;&gt; "",'2.Census &amp; Reference Benchmarks'!E40,"")</f>
        <v/>
      </c>
      <c r="F40" s="352" t="str">
        <f>IF('2.Census &amp; Reference Benchmarks'!F40 &lt;&gt; "",'2.Census &amp; Reference Benchmarks'!F40,"")</f>
        <v/>
      </c>
      <c r="G40" s="287" t="str">
        <f>IF('2.Census &amp; Reference Benchmarks'!G40 &lt;&gt; "",'2.Census &amp; Reference Benchmarks'!G40,"")</f>
        <v/>
      </c>
      <c r="H40" s="287" t="str">
        <f>IF('2.Census &amp; Reference Benchmarks'!I40 &lt;&gt; "",'2.Census &amp; Reference Benchmarks'!I40,"")</f>
        <v/>
      </c>
      <c r="I40" s="284" t="str">
        <f>IF('2.Census &amp; Reference Benchmarks'!J40 &lt;&gt;"",'2.Census &amp; Reference Benchmarks'!J40,"")</f>
        <v/>
      </c>
      <c r="J40" s="534"/>
      <c r="K40" s="534"/>
      <c r="L40" s="534"/>
      <c r="M40" s="534"/>
      <c r="N40" s="534"/>
      <c r="O40" s="534"/>
      <c r="P40" s="534"/>
      <c r="Q40" s="534"/>
      <c r="R40" s="540"/>
      <c r="S40" s="540"/>
      <c r="T40" s="540"/>
      <c r="U40" s="540"/>
      <c r="V40" s="540"/>
      <c r="W40" s="540"/>
      <c r="X40" s="540"/>
      <c r="Y40" s="540"/>
      <c r="Z40" s="540"/>
      <c r="AA40" s="540"/>
      <c r="AB40" s="540"/>
      <c r="AC40" s="540"/>
      <c r="AD40" s="540"/>
      <c r="AE40" s="540"/>
      <c r="AF40" s="540"/>
      <c r="AG40" s="540"/>
      <c r="AH40" s="461"/>
      <c r="AI40" s="110"/>
      <c r="AJ40" s="110"/>
      <c r="AK40" s="110"/>
      <c r="AL40" s="110"/>
      <c r="AM40" s="110"/>
      <c r="AN40" s="110"/>
      <c r="AO40" s="110"/>
      <c r="AP40" s="110"/>
      <c r="AQ40" s="543"/>
      <c r="AR40" s="543"/>
      <c r="AS40" s="543"/>
      <c r="AT40" s="543"/>
      <c r="AU40" s="543"/>
      <c r="AV40" s="543"/>
      <c r="AW40" s="543"/>
      <c r="AX40" s="543"/>
      <c r="AY40" s="543"/>
      <c r="AZ40" s="543"/>
      <c r="BA40" s="543"/>
      <c r="BB40" s="543"/>
      <c r="BC40" s="543"/>
      <c r="BD40" s="543"/>
      <c r="BE40" s="543"/>
      <c r="BF40" s="543"/>
    </row>
    <row r="41" spans="2:58" x14ac:dyDescent="0.25">
      <c r="B41" s="471">
        <f>IF('2.Census &amp; Reference Benchmarks'!B41 &lt;&gt; "",'2.Census &amp; Reference Benchmarks'!B41,"")</f>
        <v>0</v>
      </c>
      <c r="C41" s="285">
        <f>IF('2.Census &amp; Reference Benchmarks'!C41 &lt;&gt; "",'2.Census &amp; Reference Benchmarks'!C41,"")</f>
        <v>0</v>
      </c>
      <c r="D41" s="286" t="str">
        <f>IF('2.Census &amp; Reference Benchmarks'!D41 &lt;&gt; "",'2.Census &amp; Reference Benchmarks'!D41,"")</f>
        <v/>
      </c>
      <c r="E41" s="352" t="str">
        <f>IF('2.Census &amp; Reference Benchmarks'!E41 &lt;&gt; "",'2.Census &amp; Reference Benchmarks'!E41,"")</f>
        <v/>
      </c>
      <c r="F41" s="352" t="str">
        <f>IF('2.Census &amp; Reference Benchmarks'!F41 &lt;&gt; "",'2.Census &amp; Reference Benchmarks'!F41,"")</f>
        <v/>
      </c>
      <c r="G41" s="287" t="str">
        <f>IF('2.Census &amp; Reference Benchmarks'!G41 &lt;&gt; "",'2.Census &amp; Reference Benchmarks'!G41,"")</f>
        <v/>
      </c>
      <c r="H41" s="287" t="str">
        <f>IF('2.Census &amp; Reference Benchmarks'!I41 &lt;&gt; "",'2.Census &amp; Reference Benchmarks'!I41,"")</f>
        <v/>
      </c>
      <c r="I41" s="284" t="str">
        <f>IF('2.Census &amp; Reference Benchmarks'!J41 &lt;&gt;"",'2.Census &amp; Reference Benchmarks'!J41,"")</f>
        <v/>
      </c>
      <c r="J41" s="534"/>
      <c r="K41" s="534"/>
      <c r="L41" s="534"/>
      <c r="M41" s="534"/>
      <c r="N41" s="534"/>
      <c r="O41" s="534"/>
      <c r="P41" s="534"/>
      <c r="Q41" s="534"/>
      <c r="R41" s="540"/>
      <c r="S41" s="540"/>
      <c r="T41" s="540"/>
      <c r="U41" s="540"/>
      <c r="V41" s="540"/>
      <c r="W41" s="540"/>
      <c r="X41" s="540"/>
      <c r="Y41" s="540"/>
      <c r="Z41" s="540"/>
      <c r="AA41" s="540"/>
      <c r="AB41" s="540"/>
      <c r="AC41" s="540"/>
      <c r="AD41" s="540"/>
      <c r="AE41" s="540"/>
      <c r="AF41" s="540"/>
      <c r="AG41" s="540"/>
      <c r="AH41" s="461"/>
      <c r="AI41" s="110"/>
      <c r="AJ41" s="110"/>
      <c r="AK41" s="110"/>
      <c r="AL41" s="110"/>
      <c r="AM41" s="110"/>
      <c r="AN41" s="110"/>
      <c r="AO41" s="110"/>
      <c r="AP41" s="110"/>
      <c r="AQ41" s="543"/>
      <c r="AR41" s="543"/>
      <c r="AS41" s="543"/>
      <c r="AT41" s="543"/>
      <c r="AU41" s="543"/>
      <c r="AV41" s="543"/>
      <c r="AW41" s="543"/>
      <c r="AX41" s="543"/>
      <c r="AY41" s="543"/>
      <c r="AZ41" s="543"/>
      <c r="BA41" s="543"/>
      <c r="BB41" s="543"/>
      <c r="BC41" s="543"/>
      <c r="BD41" s="543"/>
      <c r="BE41" s="543"/>
      <c r="BF41" s="543"/>
    </row>
    <row r="42" spans="2:58" x14ac:dyDescent="0.25">
      <c r="B42" s="471">
        <f>IF('2.Census &amp; Reference Benchmarks'!B42 &lt;&gt; "",'2.Census &amp; Reference Benchmarks'!B42,"")</f>
        <v>0</v>
      </c>
      <c r="C42" s="285">
        <f>IF('2.Census &amp; Reference Benchmarks'!C42 &lt;&gt; "",'2.Census &amp; Reference Benchmarks'!C42,"")</f>
        <v>0</v>
      </c>
      <c r="D42" s="286" t="str">
        <f>IF('2.Census &amp; Reference Benchmarks'!D42 &lt;&gt; "",'2.Census &amp; Reference Benchmarks'!D42,"")</f>
        <v/>
      </c>
      <c r="E42" s="352" t="str">
        <f>IF('2.Census &amp; Reference Benchmarks'!E42 &lt;&gt; "",'2.Census &amp; Reference Benchmarks'!E42,"")</f>
        <v/>
      </c>
      <c r="F42" s="352" t="str">
        <f>IF('2.Census &amp; Reference Benchmarks'!F42 &lt;&gt; "",'2.Census &amp; Reference Benchmarks'!F42,"")</f>
        <v/>
      </c>
      <c r="G42" s="287" t="str">
        <f>IF('2.Census &amp; Reference Benchmarks'!G42 &lt;&gt; "",'2.Census &amp; Reference Benchmarks'!G42,"")</f>
        <v/>
      </c>
      <c r="H42" s="287" t="str">
        <f>IF('2.Census &amp; Reference Benchmarks'!I42 &lt;&gt; "",'2.Census &amp; Reference Benchmarks'!I42,"")</f>
        <v/>
      </c>
      <c r="I42" s="284" t="str">
        <f>IF('2.Census &amp; Reference Benchmarks'!J42 &lt;&gt;"",'2.Census &amp; Reference Benchmarks'!J42,"")</f>
        <v/>
      </c>
      <c r="J42" s="534"/>
      <c r="K42" s="534"/>
      <c r="L42" s="534"/>
      <c r="M42" s="534"/>
      <c r="N42" s="534"/>
      <c r="O42" s="534"/>
      <c r="P42" s="534"/>
      <c r="Q42" s="534"/>
      <c r="R42" s="540"/>
      <c r="S42" s="540"/>
      <c r="T42" s="540"/>
      <c r="U42" s="540"/>
      <c r="V42" s="540"/>
      <c r="W42" s="540"/>
      <c r="X42" s="540"/>
      <c r="Y42" s="540"/>
      <c r="Z42" s="540"/>
      <c r="AA42" s="540"/>
      <c r="AB42" s="540"/>
      <c r="AC42" s="540"/>
      <c r="AD42" s="540"/>
      <c r="AE42" s="540"/>
      <c r="AF42" s="540"/>
      <c r="AG42" s="540"/>
      <c r="AH42" s="461"/>
      <c r="AI42" s="110"/>
      <c r="AJ42" s="110"/>
      <c r="AK42" s="110"/>
      <c r="AL42" s="110"/>
      <c r="AM42" s="110"/>
      <c r="AN42" s="110"/>
      <c r="AO42" s="110"/>
      <c r="AP42" s="110"/>
      <c r="AQ42" s="543"/>
      <c r="AR42" s="543"/>
      <c r="AS42" s="543"/>
      <c r="AT42" s="543"/>
      <c r="AU42" s="543"/>
      <c r="AV42" s="543"/>
      <c r="AW42" s="543"/>
      <c r="AX42" s="543"/>
      <c r="AY42" s="543"/>
      <c r="AZ42" s="543"/>
      <c r="BA42" s="543"/>
      <c r="BB42" s="543"/>
      <c r="BC42" s="543"/>
      <c r="BD42" s="543"/>
      <c r="BE42" s="543"/>
      <c r="BF42" s="543"/>
    </row>
    <row r="43" spans="2:58" x14ac:dyDescent="0.25">
      <c r="B43" s="471">
        <f>IF('2.Census &amp; Reference Benchmarks'!B43 &lt;&gt; "",'2.Census &amp; Reference Benchmarks'!B43,"")</f>
        <v>0</v>
      </c>
      <c r="C43" s="285">
        <f>IF('2.Census &amp; Reference Benchmarks'!C43 &lt;&gt; "",'2.Census &amp; Reference Benchmarks'!C43,"")</f>
        <v>0</v>
      </c>
      <c r="D43" s="286" t="str">
        <f>IF('2.Census &amp; Reference Benchmarks'!D43 &lt;&gt; "",'2.Census &amp; Reference Benchmarks'!D43,"")</f>
        <v/>
      </c>
      <c r="E43" s="352" t="str">
        <f>IF('2.Census &amp; Reference Benchmarks'!E43 &lt;&gt; "",'2.Census &amp; Reference Benchmarks'!E43,"")</f>
        <v/>
      </c>
      <c r="F43" s="352" t="str">
        <f>IF('2.Census &amp; Reference Benchmarks'!F43 &lt;&gt; "",'2.Census &amp; Reference Benchmarks'!F43,"")</f>
        <v/>
      </c>
      <c r="G43" s="287" t="str">
        <f>IF('2.Census &amp; Reference Benchmarks'!G43 &lt;&gt; "",'2.Census &amp; Reference Benchmarks'!G43,"")</f>
        <v/>
      </c>
      <c r="H43" s="287" t="str">
        <f>IF('2.Census &amp; Reference Benchmarks'!I43 &lt;&gt; "",'2.Census &amp; Reference Benchmarks'!I43,"")</f>
        <v/>
      </c>
      <c r="I43" s="284" t="str">
        <f>IF('2.Census &amp; Reference Benchmarks'!J43 &lt;&gt;"",'2.Census &amp; Reference Benchmarks'!J43,"")</f>
        <v/>
      </c>
      <c r="J43" s="534"/>
      <c r="K43" s="534"/>
      <c r="L43" s="534"/>
      <c r="M43" s="534"/>
      <c r="N43" s="534"/>
      <c r="O43" s="534"/>
      <c r="P43" s="534"/>
      <c r="Q43" s="534"/>
      <c r="R43" s="540"/>
      <c r="S43" s="540"/>
      <c r="T43" s="540"/>
      <c r="U43" s="540"/>
      <c r="V43" s="540"/>
      <c r="W43" s="540"/>
      <c r="X43" s="540"/>
      <c r="Y43" s="540"/>
      <c r="Z43" s="540"/>
      <c r="AA43" s="540"/>
      <c r="AB43" s="540"/>
      <c r="AC43" s="540"/>
      <c r="AD43" s="540"/>
      <c r="AE43" s="540"/>
      <c r="AF43" s="540"/>
      <c r="AG43" s="540"/>
      <c r="AH43" s="461"/>
      <c r="AI43" s="110"/>
      <c r="AJ43" s="110"/>
      <c r="AK43" s="110"/>
      <c r="AL43" s="110"/>
      <c r="AM43" s="110"/>
      <c r="AN43" s="110"/>
      <c r="AO43" s="110"/>
      <c r="AP43" s="110"/>
      <c r="AQ43" s="543"/>
      <c r="AR43" s="543"/>
      <c r="AS43" s="543"/>
      <c r="AT43" s="543"/>
      <c r="AU43" s="543"/>
      <c r="AV43" s="543"/>
      <c r="AW43" s="543"/>
      <c r="AX43" s="543"/>
      <c r="AY43" s="543"/>
      <c r="AZ43" s="543"/>
      <c r="BA43" s="543"/>
      <c r="BB43" s="543"/>
      <c r="BC43" s="543"/>
      <c r="BD43" s="543"/>
      <c r="BE43" s="543"/>
      <c r="BF43" s="543"/>
    </row>
    <row r="44" spans="2:58" x14ac:dyDescent="0.25">
      <c r="B44" s="471">
        <f>IF('2.Census &amp; Reference Benchmarks'!B44 &lt;&gt; "",'2.Census &amp; Reference Benchmarks'!B44,"")</f>
        <v>0</v>
      </c>
      <c r="C44" s="285">
        <f>IF('2.Census &amp; Reference Benchmarks'!C44 &lt;&gt; "",'2.Census &amp; Reference Benchmarks'!C44,"")</f>
        <v>0</v>
      </c>
      <c r="D44" s="286" t="str">
        <f>IF('2.Census &amp; Reference Benchmarks'!D44 &lt;&gt; "",'2.Census &amp; Reference Benchmarks'!D44,"")</f>
        <v/>
      </c>
      <c r="E44" s="352" t="str">
        <f>IF('2.Census &amp; Reference Benchmarks'!E44 &lt;&gt; "",'2.Census &amp; Reference Benchmarks'!E44,"")</f>
        <v/>
      </c>
      <c r="F44" s="352" t="str">
        <f>IF('2.Census &amp; Reference Benchmarks'!F44 &lt;&gt; "",'2.Census &amp; Reference Benchmarks'!F44,"")</f>
        <v/>
      </c>
      <c r="G44" s="287" t="str">
        <f>IF('2.Census &amp; Reference Benchmarks'!G44 &lt;&gt; "",'2.Census &amp; Reference Benchmarks'!G44,"")</f>
        <v/>
      </c>
      <c r="H44" s="287" t="str">
        <f>IF('2.Census &amp; Reference Benchmarks'!I44 &lt;&gt; "",'2.Census &amp; Reference Benchmarks'!I44,"")</f>
        <v/>
      </c>
      <c r="I44" s="284" t="str">
        <f>IF('2.Census &amp; Reference Benchmarks'!J44 &lt;&gt;"",'2.Census &amp; Reference Benchmarks'!J44,"")</f>
        <v/>
      </c>
      <c r="J44" s="534"/>
      <c r="K44" s="534"/>
      <c r="L44" s="534"/>
      <c r="M44" s="534"/>
      <c r="N44" s="534"/>
      <c r="O44" s="534"/>
      <c r="P44" s="534"/>
      <c r="Q44" s="534"/>
      <c r="R44" s="540"/>
      <c r="S44" s="540"/>
      <c r="T44" s="540"/>
      <c r="U44" s="540"/>
      <c r="V44" s="540"/>
      <c r="W44" s="540"/>
      <c r="X44" s="540"/>
      <c r="Y44" s="540"/>
      <c r="Z44" s="540"/>
      <c r="AA44" s="540"/>
      <c r="AB44" s="540"/>
      <c r="AC44" s="540"/>
      <c r="AD44" s="540"/>
      <c r="AE44" s="540"/>
      <c r="AF44" s="540"/>
      <c r="AG44" s="540"/>
      <c r="AH44" s="461"/>
      <c r="AI44" s="103"/>
      <c r="AJ44" s="103"/>
      <c r="AK44" s="103"/>
      <c r="AL44" s="103"/>
      <c r="AM44" s="103"/>
      <c r="AN44" s="103"/>
      <c r="AO44" s="103"/>
      <c r="AP44" s="103"/>
      <c r="AQ44" s="543"/>
      <c r="AR44" s="543"/>
      <c r="AS44" s="543"/>
      <c r="AT44" s="543"/>
      <c r="AU44" s="543"/>
      <c r="AV44" s="543"/>
      <c r="AW44" s="543"/>
      <c r="AX44" s="543"/>
      <c r="AY44" s="543"/>
      <c r="AZ44" s="543"/>
      <c r="BA44" s="543"/>
      <c r="BB44" s="543"/>
      <c r="BC44" s="543"/>
      <c r="BD44" s="543"/>
      <c r="BE44" s="543"/>
      <c r="BF44" s="543"/>
    </row>
    <row r="45" spans="2:58" x14ac:dyDescent="0.25">
      <c r="B45" s="471">
        <f>IF('2.Census &amp; Reference Benchmarks'!B45 &lt;&gt; "",'2.Census &amp; Reference Benchmarks'!B45,"")</f>
        <v>0</v>
      </c>
      <c r="C45" s="285">
        <f>IF('2.Census &amp; Reference Benchmarks'!C45 &lt;&gt; "",'2.Census &amp; Reference Benchmarks'!C45,"")</f>
        <v>0</v>
      </c>
      <c r="D45" s="286" t="str">
        <f>IF('2.Census &amp; Reference Benchmarks'!D45 &lt;&gt; "",'2.Census &amp; Reference Benchmarks'!D45,"")</f>
        <v/>
      </c>
      <c r="E45" s="352" t="str">
        <f>IF('2.Census &amp; Reference Benchmarks'!E45 &lt;&gt; "",'2.Census &amp; Reference Benchmarks'!E45,"")</f>
        <v/>
      </c>
      <c r="F45" s="352" t="str">
        <f>IF('2.Census &amp; Reference Benchmarks'!F45 &lt;&gt; "",'2.Census &amp; Reference Benchmarks'!F45,"")</f>
        <v/>
      </c>
      <c r="G45" s="287" t="str">
        <f>IF('2.Census &amp; Reference Benchmarks'!G45 &lt;&gt; "",'2.Census &amp; Reference Benchmarks'!G45,"")</f>
        <v/>
      </c>
      <c r="H45" s="287" t="str">
        <f>IF('2.Census &amp; Reference Benchmarks'!I45 &lt;&gt; "",'2.Census &amp; Reference Benchmarks'!I45,"")</f>
        <v/>
      </c>
      <c r="I45" s="284" t="str">
        <f>IF('2.Census &amp; Reference Benchmarks'!J45 &lt;&gt;"",'2.Census &amp; Reference Benchmarks'!J45,"")</f>
        <v/>
      </c>
      <c r="J45" s="534"/>
      <c r="K45" s="534"/>
      <c r="L45" s="534"/>
      <c r="M45" s="534"/>
      <c r="N45" s="534"/>
      <c r="O45" s="534"/>
      <c r="P45" s="534"/>
      <c r="Q45" s="534"/>
      <c r="R45" s="540"/>
      <c r="S45" s="540"/>
      <c r="T45" s="540"/>
      <c r="U45" s="540"/>
      <c r="V45" s="540"/>
      <c r="W45" s="540"/>
      <c r="X45" s="540"/>
      <c r="Y45" s="540"/>
      <c r="Z45" s="540"/>
      <c r="AA45" s="540"/>
      <c r="AB45" s="540"/>
      <c r="AC45" s="540"/>
      <c r="AD45" s="540"/>
      <c r="AE45" s="540"/>
      <c r="AF45" s="540"/>
      <c r="AG45" s="540"/>
      <c r="AH45" s="461"/>
      <c r="AI45" s="110"/>
      <c r="AJ45" s="110"/>
      <c r="AK45" s="110"/>
      <c r="AL45" s="110"/>
      <c r="AM45" s="110"/>
      <c r="AN45" s="110"/>
      <c r="AO45" s="110"/>
      <c r="AP45" s="110"/>
      <c r="AQ45" s="543"/>
      <c r="AR45" s="543"/>
      <c r="AS45" s="543"/>
      <c r="AT45" s="543"/>
      <c r="AU45" s="543"/>
      <c r="AV45" s="543"/>
      <c r="AW45" s="543"/>
      <c r="AX45" s="543"/>
      <c r="AY45" s="543"/>
      <c r="AZ45" s="543"/>
      <c r="BA45" s="543"/>
      <c r="BB45" s="543"/>
      <c r="BC45" s="543"/>
      <c r="BD45" s="543"/>
      <c r="BE45" s="543"/>
      <c r="BF45" s="543"/>
    </row>
    <row r="46" spans="2:58" x14ac:dyDescent="0.25">
      <c r="B46" s="471">
        <f>IF('2.Census &amp; Reference Benchmarks'!B46 &lt;&gt; "",'2.Census &amp; Reference Benchmarks'!B46,"")</f>
        <v>0</v>
      </c>
      <c r="C46" s="285">
        <f>IF('2.Census &amp; Reference Benchmarks'!C46 &lt;&gt; "",'2.Census &amp; Reference Benchmarks'!C46,"")</f>
        <v>0</v>
      </c>
      <c r="D46" s="286" t="str">
        <f>IF('2.Census &amp; Reference Benchmarks'!D46 &lt;&gt; "",'2.Census &amp; Reference Benchmarks'!D46,"")</f>
        <v/>
      </c>
      <c r="E46" s="352" t="str">
        <f>IF('2.Census &amp; Reference Benchmarks'!E46 &lt;&gt; "",'2.Census &amp; Reference Benchmarks'!E46,"")</f>
        <v/>
      </c>
      <c r="F46" s="352" t="str">
        <f>IF('2.Census &amp; Reference Benchmarks'!F46 &lt;&gt; "",'2.Census &amp; Reference Benchmarks'!F46,"")</f>
        <v/>
      </c>
      <c r="G46" s="287" t="str">
        <f>IF('2.Census &amp; Reference Benchmarks'!G46 &lt;&gt; "",'2.Census &amp; Reference Benchmarks'!G46,"")</f>
        <v/>
      </c>
      <c r="H46" s="287" t="str">
        <f>IF('2.Census &amp; Reference Benchmarks'!I46 &lt;&gt; "",'2.Census &amp; Reference Benchmarks'!I46,"")</f>
        <v/>
      </c>
      <c r="I46" s="284" t="str">
        <f>IF('2.Census &amp; Reference Benchmarks'!J46 &lt;&gt;"",'2.Census &amp; Reference Benchmarks'!J46,"")</f>
        <v/>
      </c>
      <c r="J46" s="534"/>
      <c r="K46" s="534"/>
      <c r="L46" s="534"/>
      <c r="M46" s="534"/>
      <c r="N46" s="534"/>
      <c r="O46" s="534"/>
      <c r="P46" s="534"/>
      <c r="Q46" s="534"/>
      <c r="R46" s="540"/>
      <c r="S46" s="540"/>
      <c r="T46" s="540"/>
      <c r="U46" s="540"/>
      <c r="V46" s="540"/>
      <c r="W46" s="540"/>
      <c r="X46" s="540"/>
      <c r="Y46" s="540"/>
      <c r="Z46" s="540"/>
      <c r="AA46" s="540"/>
      <c r="AB46" s="540"/>
      <c r="AC46" s="540"/>
      <c r="AD46" s="540"/>
      <c r="AE46" s="540"/>
      <c r="AF46" s="540"/>
      <c r="AG46" s="540"/>
      <c r="AH46" s="461"/>
      <c r="AI46" s="110"/>
      <c r="AJ46" s="110"/>
      <c r="AK46" s="110"/>
      <c r="AL46" s="110"/>
      <c r="AM46" s="110"/>
      <c r="AN46" s="110"/>
      <c r="AO46" s="110"/>
      <c r="AP46" s="110"/>
      <c r="AQ46" s="543"/>
      <c r="AR46" s="543"/>
      <c r="AS46" s="543"/>
      <c r="AT46" s="543"/>
      <c r="AU46" s="543"/>
      <c r="AV46" s="543"/>
      <c r="AW46" s="543"/>
      <c r="AX46" s="543"/>
      <c r="AY46" s="543"/>
      <c r="AZ46" s="543"/>
      <c r="BA46" s="543"/>
      <c r="BB46" s="543"/>
      <c r="BC46" s="543"/>
      <c r="BD46" s="543"/>
      <c r="BE46" s="543"/>
      <c r="BF46" s="543"/>
    </row>
    <row r="47" spans="2:58" x14ac:dyDescent="0.25">
      <c r="B47" s="471">
        <f>IF('2.Census &amp; Reference Benchmarks'!B47 &lt;&gt; "",'2.Census &amp; Reference Benchmarks'!B47,"")</f>
        <v>0</v>
      </c>
      <c r="C47" s="285">
        <f>IF('2.Census &amp; Reference Benchmarks'!C47 &lt;&gt; "",'2.Census &amp; Reference Benchmarks'!C47,"")</f>
        <v>0</v>
      </c>
      <c r="D47" s="286" t="str">
        <f>IF('2.Census &amp; Reference Benchmarks'!D47 &lt;&gt; "",'2.Census &amp; Reference Benchmarks'!D47,"")</f>
        <v/>
      </c>
      <c r="E47" s="352" t="str">
        <f>IF('2.Census &amp; Reference Benchmarks'!E47 &lt;&gt; "",'2.Census &amp; Reference Benchmarks'!E47,"")</f>
        <v/>
      </c>
      <c r="F47" s="352" t="str">
        <f>IF('2.Census &amp; Reference Benchmarks'!F47 &lt;&gt; "",'2.Census &amp; Reference Benchmarks'!F47,"")</f>
        <v/>
      </c>
      <c r="G47" s="287" t="str">
        <f>IF('2.Census &amp; Reference Benchmarks'!G47 &lt;&gt; "",'2.Census &amp; Reference Benchmarks'!G47,"")</f>
        <v/>
      </c>
      <c r="H47" s="287" t="str">
        <f>IF('2.Census &amp; Reference Benchmarks'!I47 &lt;&gt; "",'2.Census &amp; Reference Benchmarks'!I47,"")</f>
        <v/>
      </c>
      <c r="I47" s="284" t="str">
        <f>IF('2.Census &amp; Reference Benchmarks'!J47 &lt;&gt;"",'2.Census &amp; Reference Benchmarks'!J47,"")</f>
        <v/>
      </c>
      <c r="J47" s="534"/>
      <c r="K47" s="534"/>
      <c r="L47" s="534"/>
      <c r="M47" s="534"/>
      <c r="N47" s="534"/>
      <c r="O47" s="534"/>
      <c r="P47" s="534"/>
      <c r="Q47" s="534"/>
      <c r="R47" s="540"/>
      <c r="S47" s="540"/>
      <c r="T47" s="540"/>
      <c r="U47" s="540"/>
      <c r="V47" s="540"/>
      <c r="W47" s="540"/>
      <c r="X47" s="540"/>
      <c r="Y47" s="540"/>
      <c r="Z47" s="540"/>
      <c r="AA47" s="540"/>
      <c r="AB47" s="540"/>
      <c r="AC47" s="540"/>
      <c r="AD47" s="540"/>
      <c r="AE47" s="540"/>
      <c r="AF47" s="540"/>
      <c r="AG47" s="540"/>
      <c r="AH47" s="461"/>
      <c r="AI47" s="110"/>
      <c r="AJ47" s="110"/>
      <c r="AK47" s="110"/>
      <c r="AL47" s="110"/>
      <c r="AM47" s="110"/>
      <c r="AN47" s="110"/>
      <c r="AO47" s="110"/>
      <c r="AP47" s="110"/>
      <c r="AQ47" s="543"/>
      <c r="AR47" s="543"/>
      <c r="AS47" s="543"/>
      <c r="AT47" s="543"/>
      <c r="AU47" s="543"/>
      <c r="AV47" s="543"/>
      <c r="AW47" s="543"/>
      <c r="AX47" s="543"/>
      <c r="AY47" s="543"/>
      <c r="AZ47" s="543"/>
      <c r="BA47" s="543"/>
      <c r="BB47" s="543"/>
      <c r="BC47" s="543"/>
      <c r="BD47" s="543"/>
      <c r="BE47" s="543"/>
      <c r="BF47" s="543"/>
    </row>
    <row r="48" spans="2:58" x14ac:dyDescent="0.25">
      <c r="B48" s="471">
        <f>IF('2.Census &amp; Reference Benchmarks'!B48 &lt;&gt; "",'2.Census &amp; Reference Benchmarks'!B48,"")</f>
        <v>0</v>
      </c>
      <c r="C48" s="285">
        <f>IF('2.Census &amp; Reference Benchmarks'!C48 &lt;&gt; "",'2.Census &amp; Reference Benchmarks'!C48,"")</f>
        <v>0</v>
      </c>
      <c r="D48" s="286" t="str">
        <f>IF('2.Census &amp; Reference Benchmarks'!D48 &lt;&gt; "",'2.Census &amp; Reference Benchmarks'!D48,"")</f>
        <v/>
      </c>
      <c r="E48" s="352" t="str">
        <f>IF('2.Census &amp; Reference Benchmarks'!E48 &lt;&gt; "",'2.Census &amp; Reference Benchmarks'!E48,"")</f>
        <v/>
      </c>
      <c r="F48" s="352" t="str">
        <f>IF('2.Census &amp; Reference Benchmarks'!F48 &lt;&gt; "",'2.Census &amp; Reference Benchmarks'!F48,"")</f>
        <v/>
      </c>
      <c r="G48" s="287" t="str">
        <f>IF('2.Census &amp; Reference Benchmarks'!G48 &lt;&gt; "",'2.Census &amp; Reference Benchmarks'!G48,"")</f>
        <v/>
      </c>
      <c r="H48" s="287" t="str">
        <f>IF('2.Census &amp; Reference Benchmarks'!I48 &lt;&gt; "",'2.Census &amp; Reference Benchmarks'!I48,"")</f>
        <v/>
      </c>
      <c r="I48" s="284" t="str">
        <f>IF('2.Census &amp; Reference Benchmarks'!J48 &lt;&gt;"",'2.Census &amp; Reference Benchmarks'!J48,"")</f>
        <v/>
      </c>
      <c r="J48" s="534"/>
      <c r="K48" s="534"/>
      <c r="L48" s="534"/>
      <c r="M48" s="534"/>
      <c r="N48" s="534"/>
      <c r="O48" s="534"/>
      <c r="P48" s="534"/>
      <c r="Q48" s="534"/>
      <c r="R48" s="540"/>
      <c r="S48" s="540"/>
      <c r="T48" s="540"/>
      <c r="U48" s="540"/>
      <c r="V48" s="540"/>
      <c r="W48" s="540"/>
      <c r="X48" s="540"/>
      <c r="Y48" s="540"/>
      <c r="Z48" s="540"/>
      <c r="AA48" s="540"/>
      <c r="AB48" s="540"/>
      <c r="AC48" s="540"/>
      <c r="AD48" s="540"/>
      <c r="AE48" s="540"/>
      <c r="AF48" s="540"/>
      <c r="AG48" s="540"/>
      <c r="AH48" s="461"/>
      <c r="AI48" s="110"/>
      <c r="AJ48" s="110"/>
      <c r="AK48" s="110"/>
      <c r="AL48" s="110"/>
      <c r="AM48" s="110"/>
      <c r="AN48" s="110"/>
      <c r="AO48" s="110"/>
      <c r="AP48" s="110"/>
      <c r="AQ48" s="543"/>
      <c r="AR48" s="543"/>
      <c r="AS48" s="543"/>
      <c r="AT48" s="543"/>
      <c r="AU48" s="543"/>
      <c r="AV48" s="543"/>
      <c r="AW48" s="543"/>
      <c r="AX48" s="543"/>
      <c r="AY48" s="543"/>
      <c r="AZ48" s="543"/>
      <c r="BA48" s="543"/>
      <c r="BB48" s="543"/>
      <c r="BC48" s="543"/>
      <c r="BD48" s="543"/>
      <c r="BE48" s="543"/>
      <c r="BF48" s="543"/>
    </row>
    <row r="49" spans="2:58" x14ac:dyDescent="0.25">
      <c r="B49" s="471">
        <f>IF('2.Census &amp; Reference Benchmarks'!B49 &lt;&gt; "",'2.Census &amp; Reference Benchmarks'!B49,"")</f>
        <v>0</v>
      </c>
      <c r="C49" s="285">
        <f>IF('2.Census &amp; Reference Benchmarks'!C49 &lt;&gt; "",'2.Census &amp; Reference Benchmarks'!C49,"")</f>
        <v>0</v>
      </c>
      <c r="D49" s="286" t="str">
        <f>IF('2.Census &amp; Reference Benchmarks'!D49 &lt;&gt; "",'2.Census &amp; Reference Benchmarks'!D49,"")</f>
        <v/>
      </c>
      <c r="E49" s="352" t="str">
        <f>IF('2.Census &amp; Reference Benchmarks'!E49 &lt;&gt; "",'2.Census &amp; Reference Benchmarks'!E49,"")</f>
        <v/>
      </c>
      <c r="F49" s="352" t="str">
        <f>IF('2.Census &amp; Reference Benchmarks'!F49 &lt;&gt; "",'2.Census &amp; Reference Benchmarks'!F49,"")</f>
        <v/>
      </c>
      <c r="G49" s="287" t="str">
        <f>IF('2.Census &amp; Reference Benchmarks'!G49 &lt;&gt; "",'2.Census &amp; Reference Benchmarks'!G49,"")</f>
        <v/>
      </c>
      <c r="H49" s="287" t="str">
        <f>IF('2.Census &amp; Reference Benchmarks'!I49 &lt;&gt; "",'2.Census &amp; Reference Benchmarks'!I49,"")</f>
        <v/>
      </c>
      <c r="I49" s="284" t="str">
        <f>IF('2.Census &amp; Reference Benchmarks'!J49 &lt;&gt;"",'2.Census &amp; Reference Benchmarks'!J49,"")</f>
        <v/>
      </c>
      <c r="J49" s="534"/>
      <c r="K49" s="534"/>
      <c r="L49" s="534"/>
      <c r="M49" s="534"/>
      <c r="N49" s="534"/>
      <c r="O49" s="534"/>
      <c r="P49" s="534"/>
      <c r="Q49" s="534"/>
      <c r="R49" s="540"/>
      <c r="S49" s="540"/>
      <c r="T49" s="540"/>
      <c r="U49" s="540"/>
      <c r="V49" s="540"/>
      <c r="W49" s="540"/>
      <c r="X49" s="540"/>
      <c r="Y49" s="540"/>
      <c r="Z49" s="540"/>
      <c r="AA49" s="540"/>
      <c r="AB49" s="540"/>
      <c r="AC49" s="540"/>
      <c r="AD49" s="540"/>
      <c r="AE49" s="540"/>
      <c r="AF49" s="540"/>
      <c r="AG49" s="540"/>
      <c r="AH49" s="461"/>
      <c r="AI49" s="110"/>
      <c r="AJ49" s="110"/>
      <c r="AK49" s="110"/>
      <c r="AL49" s="110"/>
      <c r="AM49" s="110"/>
      <c r="AN49" s="110"/>
      <c r="AO49" s="110"/>
      <c r="AP49" s="110"/>
      <c r="AQ49" s="543"/>
      <c r="AR49" s="543"/>
      <c r="AS49" s="543"/>
      <c r="AT49" s="543"/>
      <c r="AU49" s="543"/>
      <c r="AV49" s="543"/>
      <c r="AW49" s="543"/>
      <c r="AX49" s="543"/>
      <c r="AY49" s="543"/>
      <c r="AZ49" s="543"/>
      <c r="BA49" s="543"/>
      <c r="BB49" s="543"/>
      <c r="BC49" s="543"/>
      <c r="BD49" s="543"/>
      <c r="BE49" s="543"/>
      <c r="BF49" s="543"/>
    </row>
    <row r="50" spans="2:58" x14ac:dyDescent="0.25">
      <c r="B50" s="471">
        <f>IF('2.Census &amp; Reference Benchmarks'!B50 &lt;&gt; "",'2.Census &amp; Reference Benchmarks'!B50,"")</f>
        <v>0</v>
      </c>
      <c r="C50" s="285">
        <f>IF('2.Census &amp; Reference Benchmarks'!C50 &lt;&gt; "",'2.Census &amp; Reference Benchmarks'!C50,"")</f>
        <v>0</v>
      </c>
      <c r="D50" s="286" t="str">
        <f>IF('2.Census &amp; Reference Benchmarks'!D50 &lt;&gt; "",'2.Census &amp; Reference Benchmarks'!D50,"")</f>
        <v/>
      </c>
      <c r="E50" s="352" t="str">
        <f>IF('2.Census &amp; Reference Benchmarks'!E50 &lt;&gt; "",'2.Census &amp; Reference Benchmarks'!E50,"")</f>
        <v/>
      </c>
      <c r="F50" s="352" t="str">
        <f>IF('2.Census &amp; Reference Benchmarks'!F50 &lt;&gt; "",'2.Census &amp; Reference Benchmarks'!F50,"")</f>
        <v/>
      </c>
      <c r="G50" s="287" t="str">
        <f>IF('2.Census &amp; Reference Benchmarks'!G50 &lt;&gt; "",'2.Census &amp; Reference Benchmarks'!G50,"")</f>
        <v/>
      </c>
      <c r="H50" s="287" t="str">
        <f>IF('2.Census &amp; Reference Benchmarks'!I50 &lt;&gt; "",'2.Census &amp; Reference Benchmarks'!I50,"")</f>
        <v/>
      </c>
      <c r="I50" s="284" t="str">
        <f>IF('2.Census &amp; Reference Benchmarks'!J50 &lt;&gt;"",'2.Census &amp; Reference Benchmarks'!J50,"")</f>
        <v/>
      </c>
      <c r="J50" s="534"/>
      <c r="K50" s="534"/>
      <c r="L50" s="534"/>
      <c r="M50" s="534"/>
      <c r="N50" s="534"/>
      <c r="O50" s="534"/>
      <c r="P50" s="534"/>
      <c r="Q50" s="534"/>
      <c r="R50" s="540"/>
      <c r="S50" s="540"/>
      <c r="T50" s="540"/>
      <c r="U50" s="540"/>
      <c r="V50" s="540"/>
      <c r="W50" s="540"/>
      <c r="X50" s="540"/>
      <c r="Y50" s="540"/>
      <c r="Z50" s="540"/>
      <c r="AA50" s="540"/>
      <c r="AB50" s="540"/>
      <c r="AC50" s="540"/>
      <c r="AD50" s="540"/>
      <c r="AE50" s="540"/>
      <c r="AF50" s="540"/>
      <c r="AG50" s="540"/>
      <c r="AH50" s="461"/>
      <c r="AI50" s="110"/>
      <c r="AJ50" s="110"/>
      <c r="AK50" s="110"/>
      <c r="AL50" s="110"/>
      <c r="AM50" s="110"/>
      <c r="AN50" s="110"/>
      <c r="AO50" s="110"/>
      <c r="AP50" s="110"/>
      <c r="AQ50" s="543"/>
      <c r="AR50" s="543"/>
      <c r="AS50" s="543"/>
      <c r="AT50" s="543"/>
      <c r="AU50" s="543"/>
      <c r="AV50" s="543"/>
      <c r="AW50" s="543"/>
      <c r="AX50" s="543"/>
      <c r="AY50" s="543"/>
      <c r="AZ50" s="543"/>
      <c r="BA50" s="543"/>
      <c r="BB50" s="543"/>
      <c r="BC50" s="543"/>
      <c r="BD50" s="543"/>
      <c r="BE50" s="543"/>
      <c r="BF50" s="543"/>
    </row>
    <row r="51" spans="2:58" x14ac:dyDescent="0.25">
      <c r="B51" s="471">
        <f>IF('2.Census &amp; Reference Benchmarks'!B51 &lt;&gt; "",'2.Census &amp; Reference Benchmarks'!B51,"")</f>
        <v>0</v>
      </c>
      <c r="C51" s="285">
        <f>IF('2.Census &amp; Reference Benchmarks'!C51 &lt;&gt; "",'2.Census &amp; Reference Benchmarks'!C51,"")</f>
        <v>0</v>
      </c>
      <c r="D51" s="286" t="str">
        <f>IF('2.Census &amp; Reference Benchmarks'!D51 &lt;&gt; "",'2.Census &amp; Reference Benchmarks'!D51,"")</f>
        <v/>
      </c>
      <c r="E51" s="352" t="str">
        <f>IF('2.Census &amp; Reference Benchmarks'!E51 &lt;&gt; "",'2.Census &amp; Reference Benchmarks'!E51,"")</f>
        <v/>
      </c>
      <c r="F51" s="352" t="str">
        <f>IF('2.Census &amp; Reference Benchmarks'!F51 &lt;&gt; "",'2.Census &amp; Reference Benchmarks'!F51,"")</f>
        <v/>
      </c>
      <c r="G51" s="287" t="str">
        <f>IF('2.Census &amp; Reference Benchmarks'!G51 &lt;&gt; "",'2.Census &amp; Reference Benchmarks'!G51,"")</f>
        <v/>
      </c>
      <c r="H51" s="287" t="str">
        <f>IF('2.Census &amp; Reference Benchmarks'!I51 &lt;&gt; "",'2.Census &amp; Reference Benchmarks'!I51,"")</f>
        <v/>
      </c>
      <c r="I51" s="284" t="str">
        <f>IF('2.Census &amp; Reference Benchmarks'!J51 &lt;&gt;"",'2.Census &amp; Reference Benchmarks'!J51,"")</f>
        <v/>
      </c>
      <c r="J51" s="534"/>
      <c r="K51" s="534"/>
      <c r="L51" s="534"/>
      <c r="M51" s="534"/>
      <c r="N51" s="534"/>
      <c r="O51" s="534"/>
      <c r="P51" s="534"/>
      <c r="Q51" s="534"/>
      <c r="R51" s="540"/>
      <c r="S51" s="540"/>
      <c r="T51" s="540"/>
      <c r="U51" s="540"/>
      <c r="V51" s="540"/>
      <c r="W51" s="540"/>
      <c r="X51" s="540"/>
      <c r="Y51" s="540"/>
      <c r="Z51" s="540"/>
      <c r="AA51" s="540"/>
      <c r="AB51" s="540"/>
      <c r="AC51" s="540"/>
      <c r="AD51" s="540"/>
      <c r="AE51" s="540"/>
      <c r="AF51" s="540"/>
      <c r="AG51" s="540"/>
      <c r="AH51" s="461"/>
      <c r="AI51" s="110"/>
      <c r="AJ51" s="110"/>
      <c r="AK51" s="110"/>
      <c r="AL51" s="110"/>
      <c r="AM51" s="110"/>
      <c r="AN51" s="110"/>
      <c r="AO51" s="110"/>
      <c r="AP51" s="110"/>
      <c r="AQ51" s="543"/>
      <c r="AR51" s="543"/>
      <c r="AS51" s="543"/>
      <c r="AT51" s="543"/>
      <c r="AU51" s="543"/>
      <c r="AV51" s="543"/>
      <c r="AW51" s="543"/>
      <c r="AX51" s="543"/>
      <c r="AY51" s="543"/>
      <c r="AZ51" s="543"/>
      <c r="BA51" s="543"/>
      <c r="BB51" s="543"/>
      <c r="BC51" s="543"/>
      <c r="BD51" s="543"/>
      <c r="BE51" s="543"/>
      <c r="BF51" s="543"/>
    </row>
    <row r="52" spans="2:58" x14ac:dyDescent="0.25">
      <c r="B52" s="471">
        <f>IF('2.Census &amp; Reference Benchmarks'!B52 &lt;&gt; "",'2.Census &amp; Reference Benchmarks'!B52,"")</f>
        <v>0</v>
      </c>
      <c r="C52" s="285">
        <f>IF('2.Census &amp; Reference Benchmarks'!C52 &lt;&gt; "",'2.Census &amp; Reference Benchmarks'!C52,"")</f>
        <v>0</v>
      </c>
      <c r="D52" s="286" t="str">
        <f>IF('2.Census &amp; Reference Benchmarks'!D52 &lt;&gt; "",'2.Census &amp; Reference Benchmarks'!D52,"")</f>
        <v/>
      </c>
      <c r="E52" s="352" t="str">
        <f>IF('2.Census &amp; Reference Benchmarks'!E52 &lt;&gt; "",'2.Census &amp; Reference Benchmarks'!E52,"")</f>
        <v/>
      </c>
      <c r="F52" s="352" t="str">
        <f>IF('2.Census &amp; Reference Benchmarks'!F52 &lt;&gt; "",'2.Census &amp; Reference Benchmarks'!F52,"")</f>
        <v/>
      </c>
      <c r="G52" s="287" t="str">
        <f>IF('2.Census &amp; Reference Benchmarks'!G52 &lt;&gt; "",'2.Census &amp; Reference Benchmarks'!G52,"")</f>
        <v/>
      </c>
      <c r="H52" s="287" t="str">
        <f>IF('2.Census &amp; Reference Benchmarks'!I52 &lt;&gt; "",'2.Census &amp; Reference Benchmarks'!I52,"")</f>
        <v/>
      </c>
      <c r="I52" s="284" t="str">
        <f>IF('2.Census &amp; Reference Benchmarks'!J52 &lt;&gt;"",'2.Census &amp; Reference Benchmarks'!J52,"")</f>
        <v/>
      </c>
      <c r="J52" s="534"/>
      <c r="K52" s="534"/>
      <c r="L52" s="534"/>
      <c r="M52" s="534"/>
      <c r="N52" s="534"/>
      <c r="O52" s="534"/>
      <c r="P52" s="534"/>
      <c r="Q52" s="534"/>
      <c r="R52" s="540"/>
      <c r="S52" s="540"/>
      <c r="T52" s="540"/>
      <c r="U52" s="540"/>
      <c r="V52" s="540"/>
      <c r="W52" s="540"/>
      <c r="X52" s="540"/>
      <c r="Y52" s="540"/>
      <c r="Z52" s="540"/>
      <c r="AA52" s="540"/>
      <c r="AB52" s="540"/>
      <c r="AC52" s="540"/>
      <c r="AD52" s="540"/>
      <c r="AE52" s="540"/>
      <c r="AF52" s="540"/>
      <c r="AG52" s="540"/>
      <c r="AH52" s="461"/>
      <c r="AI52" s="110"/>
      <c r="AJ52" s="110"/>
      <c r="AK52" s="110"/>
      <c r="AL52" s="110"/>
      <c r="AM52" s="110"/>
      <c r="AN52" s="110"/>
      <c r="AO52" s="110"/>
      <c r="AP52" s="110"/>
      <c r="AQ52" s="543"/>
      <c r="AR52" s="543"/>
      <c r="AS52" s="543"/>
      <c r="AT52" s="543"/>
      <c r="AU52" s="543"/>
      <c r="AV52" s="543"/>
      <c r="AW52" s="543"/>
      <c r="AX52" s="543"/>
      <c r="AY52" s="543"/>
      <c r="AZ52" s="543"/>
      <c r="BA52" s="543"/>
      <c r="BB52" s="543"/>
      <c r="BC52" s="543"/>
      <c r="BD52" s="543"/>
      <c r="BE52" s="543"/>
      <c r="BF52" s="543"/>
    </row>
    <row r="53" spans="2:58" x14ac:dyDescent="0.25">
      <c r="B53" s="471">
        <f>IF('2.Census &amp; Reference Benchmarks'!B53 &lt;&gt; "",'2.Census &amp; Reference Benchmarks'!B53,"")</f>
        <v>0</v>
      </c>
      <c r="C53" s="285">
        <f>IF('2.Census &amp; Reference Benchmarks'!C53 &lt;&gt; "",'2.Census &amp; Reference Benchmarks'!C53,"")</f>
        <v>0</v>
      </c>
      <c r="D53" s="286" t="str">
        <f>IF('2.Census &amp; Reference Benchmarks'!D53 &lt;&gt; "",'2.Census &amp; Reference Benchmarks'!D53,"")</f>
        <v/>
      </c>
      <c r="E53" s="352" t="str">
        <f>IF('2.Census &amp; Reference Benchmarks'!E53 &lt;&gt; "",'2.Census &amp; Reference Benchmarks'!E53,"")</f>
        <v/>
      </c>
      <c r="F53" s="352" t="str">
        <f>IF('2.Census &amp; Reference Benchmarks'!F53 &lt;&gt; "",'2.Census &amp; Reference Benchmarks'!F53,"")</f>
        <v/>
      </c>
      <c r="G53" s="287" t="str">
        <f>IF('2.Census &amp; Reference Benchmarks'!G53 &lt;&gt; "",'2.Census &amp; Reference Benchmarks'!G53,"")</f>
        <v/>
      </c>
      <c r="H53" s="287" t="str">
        <f>IF('2.Census &amp; Reference Benchmarks'!I53 &lt;&gt; "",'2.Census &amp; Reference Benchmarks'!I53,"")</f>
        <v/>
      </c>
      <c r="I53" s="284" t="str">
        <f>IF('2.Census &amp; Reference Benchmarks'!J53 &lt;&gt;"",'2.Census &amp; Reference Benchmarks'!J53,"")</f>
        <v/>
      </c>
      <c r="J53" s="534"/>
      <c r="K53" s="534"/>
      <c r="L53" s="534"/>
      <c r="M53" s="534"/>
      <c r="N53" s="534"/>
      <c r="O53" s="534"/>
      <c r="P53" s="534"/>
      <c r="Q53" s="534"/>
      <c r="R53" s="540"/>
      <c r="S53" s="540"/>
      <c r="T53" s="540"/>
      <c r="U53" s="540"/>
      <c r="V53" s="540"/>
      <c r="W53" s="540"/>
      <c r="X53" s="540"/>
      <c r="Y53" s="540"/>
      <c r="Z53" s="540"/>
      <c r="AA53" s="540"/>
      <c r="AB53" s="540"/>
      <c r="AC53" s="540"/>
      <c r="AD53" s="540"/>
      <c r="AE53" s="540"/>
      <c r="AF53" s="540"/>
      <c r="AG53" s="540"/>
      <c r="AH53" s="461"/>
      <c r="AI53" s="110"/>
      <c r="AJ53" s="110"/>
      <c r="AK53" s="110"/>
      <c r="AL53" s="110"/>
      <c r="AM53" s="110"/>
      <c r="AN53" s="110"/>
      <c r="AO53" s="110"/>
      <c r="AP53" s="110"/>
      <c r="AQ53" s="543"/>
      <c r="AR53" s="543"/>
      <c r="AS53" s="543"/>
      <c r="AT53" s="543"/>
      <c r="AU53" s="543"/>
      <c r="AV53" s="543"/>
      <c r="AW53" s="543"/>
      <c r="AX53" s="543"/>
      <c r="AY53" s="543"/>
      <c r="AZ53" s="543"/>
      <c r="BA53" s="543"/>
      <c r="BB53" s="543"/>
      <c r="BC53" s="543"/>
      <c r="BD53" s="543"/>
      <c r="BE53" s="543"/>
      <c r="BF53" s="543"/>
    </row>
    <row r="54" spans="2:58" x14ac:dyDescent="0.25">
      <c r="B54" s="471">
        <f>IF('2.Census &amp; Reference Benchmarks'!B54 &lt;&gt; "",'2.Census &amp; Reference Benchmarks'!B54,"")</f>
        <v>0</v>
      </c>
      <c r="C54" s="285">
        <f>IF('2.Census &amp; Reference Benchmarks'!C54 &lt;&gt; "",'2.Census &amp; Reference Benchmarks'!C54,"")</f>
        <v>0</v>
      </c>
      <c r="D54" s="286" t="str">
        <f>IF('2.Census &amp; Reference Benchmarks'!D54 &lt;&gt; "",'2.Census &amp; Reference Benchmarks'!D54,"")</f>
        <v/>
      </c>
      <c r="E54" s="352" t="str">
        <f>IF('2.Census &amp; Reference Benchmarks'!E54 &lt;&gt; "",'2.Census &amp; Reference Benchmarks'!E54,"")</f>
        <v/>
      </c>
      <c r="F54" s="352" t="str">
        <f>IF('2.Census &amp; Reference Benchmarks'!F54 &lt;&gt; "",'2.Census &amp; Reference Benchmarks'!F54,"")</f>
        <v/>
      </c>
      <c r="G54" s="287" t="str">
        <f>IF('2.Census &amp; Reference Benchmarks'!G54 &lt;&gt; "",'2.Census &amp; Reference Benchmarks'!G54,"")</f>
        <v/>
      </c>
      <c r="H54" s="287" t="str">
        <f>IF('2.Census &amp; Reference Benchmarks'!I54 &lt;&gt; "",'2.Census &amp; Reference Benchmarks'!I54,"")</f>
        <v/>
      </c>
      <c r="I54" s="284" t="str">
        <f>IF('2.Census &amp; Reference Benchmarks'!J54 &lt;&gt;"",'2.Census &amp; Reference Benchmarks'!J54,"")</f>
        <v/>
      </c>
      <c r="J54" s="534"/>
      <c r="K54" s="534"/>
      <c r="L54" s="534"/>
      <c r="M54" s="534"/>
      <c r="N54" s="534"/>
      <c r="O54" s="534"/>
      <c r="P54" s="534"/>
      <c r="Q54" s="534"/>
      <c r="R54" s="540"/>
      <c r="S54" s="540"/>
      <c r="T54" s="540"/>
      <c r="U54" s="540"/>
      <c r="V54" s="540"/>
      <c r="W54" s="540"/>
      <c r="X54" s="540"/>
      <c r="Y54" s="540"/>
      <c r="Z54" s="540"/>
      <c r="AA54" s="540"/>
      <c r="AB54" s="540"/>
      <c r="AC54" s="540"/>
      <c r="AD54" s="540"/>
      <c r="AE54" s="540"/>
      <c r="AF54" s="540"/>
      <c r="AG54" s="540"/>
      <c r="AH54" s="461"/>
      <c r="AI54" s="110"/>
      <c r="AJ54" s="110"/>
      <c r="AK54" s="110"/>
      <c r="AL54" s="110"/>
      <c r="AM54" s="110"/>
      <c r="AN54" s="110"/>
      <c r="AO54" s="110"/>
      <c r="AP54" s="110"/>
      <c r="AQ54" s="543"/>
      <c r="AR54" s="543"/>
      <c r="AS54" s="543"/>
      <c r="AT54" s="543"/>
      <c r="AU54" s="543"/>
      <c r="AV54" s="543"/>
      <c r="AW54" s="543"/>
      <c r="AX54" s="543"/>
      <c r="AY54" s="543"/>
      <c r="AZ54" s="543"/>
      <c r="BA54" s="543"/>
      <c r="BB54" s="543"/>
      <c r="BC54" s="543"/>
      <c r="BD54" s="543"/>
      <c r="BE54" s="543"/>
      <c r="BF54" s="543"/>
    </row>
    <row r="55" spans="2:58" x14ac:dyDescent="0.25">
      <c r="B55" s="471">
        <f>IF('2.Census &amp; Reference Benchmarks'!B55 &lt;&gt; "",'2.Census &amp; Reference Benchmarks'!B55,"")</f>
        <v>0</v>
      </c>
      <c r="C55" s="285">
        <f>IF('2.Census &amp; Reference Benchmarks'!C55 &lt;&gt; "",'2.Census &amp; Reference Benchmarks'!C55,"")</f>
        <v>0</v>
      </c>
      <c r="D55" s="286" t="str">
        <f>IF('2.Census &amp; Reference Benchmarks'!D55 &lt;&gt; "",'2.Census &amp; Reference Benchmarks'!D55,"")</f>
        <v/>
      </c>
      <c r="E55" s="352" t="str">
        <f>IF('2.Census &amp; Reference Benchmarks'!E55 &lt;&gt; "",'2.Census &amp; Reference Benchmarks'!E55,"")</f>
        <v/>
      </c>
      <c r="F55" s="352" t="str">
        <f>IF('2.Census &amp; Reference Benchmarks'!F55 &lt;&gt; "",'2.Census &amp; Reference Benchmarks'!F55,"")</f>
        <v/>
      </c>
      <c r="G55" s="287" t="str">
        <f>IF('2.Census &amp; Reference Benchmarks'!G55 &lt;&gt; "",'2.Census &amp; Reference Benchmarks'!G55,"")</f>
        <v/>
      </c>
      <c r="H55" s="287" t="str">
        <f>IF('2.Census &amp; Reference Benchmarks'!I55 &lt;&gt; "",'2.Census &amp; Reference Benchmarks'!I55,"")</f>
        <v/>
      </c>
      <c r="I55" s="284" t="str">
        <f>IF('2.Census &amp; Reference Benchmarks'!J55 &lt;&gt;"",'2.Census &amp; Reference Benchmarks'!J55,"")</f>
        <v/>
      </c>
      <c r="J55" s="534"/>
      <c r="K55" s="534"/>
      <c r="L55" s="534"/>
      <c r="M55" s="534"/>
      <c r="N55" s="534"/>
      <c r="O55" s="534"/>
      <c r="P55" s="534"/>
      <c r="Q55" s="534"/>
      <c r="R55" s="540"/>
      <c r="S55" s="540"/>
      <c r="T55" s="540"/>
      <c r="U55" s="540"/>
      <c r="V55" s="540"/>
      <c r="W55" s="540"/>
      <c r="X55" s="540"/>
      <c r="Y55" s="540"/>
      <c r="Z55" s="540"/>
      <c r="AA55" s="540"/>
      <c r="AB55" s="540"/>
      <c r="AC55" s="540"/>
      <c r="AD55" s="540"/>
      <c r="AE55" s="540"/>
      <c r="AF55" s="540"/>
      <c r="AG55" s="540"/>
      <c r="AH55" s="461"/>
      <c r="AI55" s="110"/>
      <c r="AJ55" s="110"/>
      <c r="AK55" s="110"/>
      <c r="AL55" s="110"/>
      <c r="AM55" s="110"/>
      <c r="AN55" s="110"/>
      <c r="AO55" s="110"/>
      <c r="AP55" s="110"/>
      <c r="AQ55" s="543"/>
      <c r="AR55" s="543"/>
      <c r="AS55" s="543"/>
      <c r="AT55" s="543"/>
      <c r="AU55" s="543"/>
      <c r="AV55" s="543"/>
      <c r="AW55" s="543"/>
      <c r="AX55" s="543"/>
      <c r="AY55" s="543"/>
      <c r="AZ55" s="543"/>
      <c r="BA55" s="543"/>
      <c r="BB55" s="543"/>
      <c r="BC55" s="543"/>
      <c r="BD55" s="543"/>
      <c r="BE55" s="543"/>
      <c r="BF55" s="543"/>
    </row>
    <row r="56" spans="2:58" x14ac:dyDescent="0.25">
      <c r="B56" s="471">
        <f>IF('2.Census &amp; Reference Benchmarks'!B56 &lt;&gt; "",'2.Census &amp; Reference Benchmarks'!B56,"")</f>
        <v>0</v>
      </c>
      <c r="C56" s="285">
        <f>IF('2.Census &amp; Reference Benchmarks'!C56 &lt;&gt; "",'2.Census &amp; Reference Benchmarks'!C56,"")</f>
        <v>0</v>
      </c>
      <c r="D56" s="286" t="str">
        <f>IF('2.Census &amp; Reference Benchmarks'!D56 &lt;&gt; "",'2.Census &amp; Reference Benchmarks'!D56,"")</f>
        <v/>
      </c>
      <c r="E56" s="352" t="str">
        <f>IF('2.Census &amp; Reference Benchmarks'!E56 &lt;&gt; "",'2.Census &amp; Reference Benchmarks'!E56,"")</f>
        <v/>
      </c>
      <c r="F56" s="352" t="str">
        <f>IF('2.Census &amp; Reference Benchmarks'!F56 &lt;&gt; "",'2.Census &amp; Reference Benchmarks'!F56,"")</f>
        <v/>
      </c>
      <c r="G56" s="287" t="str">
        <f>IF('2.Census &amp; Reference Benchmarks'!G56 &lt;&gt; "",'2.Census &amp; Reference Benchmarks'!G56,"")</f>
        <v/>
      </c>
      <c r="H56" s="287" t="str">
        <f>IF('2.Census &amp; Reference Benchmarks'!I56 &lt;&gt; "",'2.Census &amp; Reference Benchmarks'!I56,"")</f>
        <v/>
      </c>
      <c r="I56" s="284" t="str">
        <f>IF('2.Census &amp; Reference Benchmarks'!J56 &lt;&gt;"",'2.Census &amp; Reference Benchmarks'!J56,"")</f>
        <v/>
      </c>
      <c r="J56" s="534"/>
      <c r="K56" s="534"/>
      <c r="L56" s="534"/>
      <c r="M56" s="534"/>
      <c r="N56" s="534"/>
      <c r="O56" s="534"/>
      <c r="P56" s="534"/>
      <c r="Q56" s="534"/>
      <c r="R56" s="540"/>
      <c r="S56" s="540"/>
      <c r="T56" s="540"/>
      <c r="U56" s="540"/>
      <c r="V56" s="540"/>
      <c r="W56" s="540"/>
      <c r="X56" s="540"/>
      <c r="Y56" s="540"/>
      <c r="Z56" s="540"/>
      <c r="AA56" s="540"/>
      <c r="AB56" s="540"/>
      <c r="AC56" s="540"/>
      <c r="AD56" s="540"/>
      <c r="AE56" s="540"/>
      <c r="AF56" s="540"/>
      <c r="AG56" s="540"/>
      <c r="AH56" s="461"/>
      <c r="AI56" s="110"/>
      <c r="AJ56" s="110"/>
      <c r="AK56" s="110"/>
      <c r="AL56" s="110"/>
      <c r="AM56" s="110"/>
      <c r="AN56" s="110"/>
      <c r="AO56" s="110"/>
      <c r="AP56" s="110"/>
      <c r="AQ56" s="543"/>
      <c r="AR56" s="543"/>
      <c r="AS56" s="543"/>
      <c r="AT56" s="543"/>
      <c r="AU56" s="543"/>
      <c r="AV56" s="543"/>
      <c r="AW56" s="543"/>
      <c r="AX56" s="543"/>
      <c r="AY56" s="543"/>
      <c r="AZ56" s="543"/>
      <c r="BA56" s="543"/>
      <c r="BB56" s="543"/>
      <c r="BC56" s="543"/>
      <c r="BD56" s="543"/>
      <c r="BE56" s="543"/>
      <c r="BF56" s="543"/>
    </row>
    <row r="57" spans="2:58" x14ac:dyDescent="0.25">
      <c r="B57" s="471">
        <f>IF('2.Census &amp; Reference Benchmarks'!B57 &lt;&gt; "",'2.Census &amp; Reference Benchmarks'!B57,"")</f>
        <v>0</v>
      </c>
      <c r="C57" s="285">
        <f>IF('2.Census &amp; Reference Benchmarks'!C57 &lt;&gt; "",'2.Census &amp; Reference Benchmarks'!C57,"")</f>
        <v>0</v>
      </c>
      <c r="D57" s="286" t="str">
        <f>IF('2.Census &amp; Reference Benchmarks'!D57 &lt;&gt; "",'2.Census &amp; Reference Benchmarks'!D57,"")</f>
        <v/>
      </c>
      <c r="E57" s="352" t="str">
        <f>IF('2.Census &amp; Reference Benchmarks'!E57 &lt;&gt; "",'2.Census &amp; Reference Benchmarks'!E57,"")</f>
        <v/>
      </c>
      <c r="F57" s="352" t="str">
        <f>IF('2.Census &amp; Reference Benchmarks'!F57 &lt;&gt; "",'2.Census &amp; Reference Benchmarks'!F57,"")</f>
        <v/>
      </c>
      <c r="G57" s="287" t="str">
        <f>IF('2.Census &amp; Reference Benchmarks'!G57 &lt;&gt; "",'2.Census &amp; Reference Benchmarks'!G57,"")</f>
        <v/>
      </c>
      <c r="H57" s="287" t="str">
        <f>IF('2.Census &amp; Reference Benchmarks'!I57 &lt;&gt; "",'2.Census &amp; Reference Benchmarks'!I57,"")</f>
        <v/>
      </c>
      <c r="I57" s="284" t="str">
        <f>IF('2.Census &amp; Reference Benchmarks'!J57 &lt;&gt;"",'2.Census &amp; Reference Benchmarks'!J57,"")</f>
        <v/>
      </c>
      <c r="J57" s="534"/>
      <c r="K57" s="534"/>
      <c r="L57" s="534"/>
      <c r="M57" s="534"/>
      <c r="N57" s="534"/>
      <c r="O57" s="534"/>
      <c r="P57" s="534"/>
      <c r="Q57" s="534"/>
      <c r="R57" s="540"/>
      <c r="S57" s="540"/>
      <c r="T57" s="540"/>
      <c r="U57" s="540"/>
      <c r="V57" s="540"/>
      <c r="W57" s="540"/>
      <c r="X57" s="540"/>
      <c r="Y57" s="540"/>
      <c r="Z57" s="540"/>
      <c r="AA57" s="540"/>
      <c r="AB57" s="540"/>
      <c r="AC57" s="540"/>
      <c r="AD57" s="540"/>
      <c r="AE57" s="540"/>
      <c r="AF57" s="540"/>
      <c r="AG57" s="540"/>
      <c r="AH57" s="461"/>
      <c r="AI57" s="103"/>
      <c r="AJ57" s="103"/>
      <c r="AK57" s="103"/>
      <c r="AL57" s="103"/>
      <c r="AM57" s="103"/>
      <c r="AN57" s="103"/>
      <c r="AO57" s="103"/>
      <c r="AP57" s="103"/>
      <c r="AQ57" s="543"/>
      <c r="AR57" s="543"/>
      <c r="AS57" s="543"/>
      <c r="AT57" s="543"/>
      <c r="AU57" s="543"/>
      <c r="AV57" s="543"/>
      <c r="AW57" s="543"/>
      <c r="AX57" s="543"/>
      <c r="AY57" s="543"/>
      <c r="AZ57" s="543"/>
      <c r="BA57" s="543"/>
      <c r="BB57" s="543"/>
      <c r="BC57" s="543"/>
      <c r="BD57" s="543"/>
      <c r="BE57" s="543"/>
      <c r="BF57" s="543"/>
    </row>
    <row r="58" spans="2:58" x14ac:dyDescent="0.25">
      <c r="B58" s="471">
        <f>IF('2.Census &amp; Reference Benchmarks'!B58 &lt;&gt; "",'2.Census &amp; Reference Benchmarks'!B58,"")</f>
        <v>0</v>
      </c>
      <c r="C58" s="285">
        <f>IF('2.Census &amp; Reference Benchmarks'!C58 &lt;&gt; "",'2.Census &amp; Reference Benchmarks'!C58,"")</f>
        <v>0</v>
      </c>
      <c r="D58" s="286" t="str">
        <f>IF('2.Census &amp; Reference Benchmarks'!D58 &lt;&gt; "",'2.Census &amp; Reference Benchmarks'!D58,"")</f>
        <v/>
      </c>
      <c r="E58" s="352" t="str">
        <f>IF('2.Census &amp; Reference Benchmarks'!E58 &lt;&gt; "",'2.Census &amp; Reference Benchmarks'!E58,"")</f>
        <v/>
      </c>
      <c r="F58" s="352" t="str">
        <f>IF('2.Census &amp; Reference Benchmarks'!F58 &lt;&gt; "",'2.Census &amp; Reference Benchmarks'!F58,"")</f>
        <v/>
      </c>
      <c r="G58" s="287" t="str">
        <f>IF('2.Census &amp; Reference Benchmarks'!G58 &lt;&gt; "",'2.Census &amp; Reference Benchmarks'!G58,"")</f>
        <v/>
      </c>
      <c r="H58" s="287" t="str">
        <f>IF('2.Census &amp; Reference Benchmarks'!I58 &lt;&gt; "",'2.Census &amp; Reference Benchmarks'!I58,"")</f>
        <v/>
      </c>
      <c r="I58" s="284" t="str">
        <f>IF('2.Census &amp; Reference Benchmarks'!J58 &lt;&gt;"",'2.Census &amp; Reference Benchmarks'!J58,"")</f>
        <v/>
      </c>
      <c r="J58" s="534"/>
      <c r="K58" s="534"/>
      <c r="L58" s="534"/>
      <c r="M58" s="534"/>
      <c r="N58" s="534"/>
      <c r="O58" s="534"/>
      <c r="P58" s="534"/>
      <c r="Q58" s="534"/>
      <c r="R58" s="540"/>
      <c r="S58" s="540"/>
      <c r="T58" s="540"/>
      <c r="U58" s="540"/>
      <c r="V58" s="540"/>
      <c r="W58" s="540"/>
      <c r="X58" s="540"/>
      <c r="Y58" s="540"/>
      <c r="Z58" s="540"/>
      <c r="AA58" s="540"/>
      <c r="AB58" s="540"/>
      <c r="AC58" s="540"/>
      <c r="AD58" s="540"/>
      <c r="AE58" s="540"/>
      <c r="AF58" s="540"/>
      <c r="AG58" s="540"/>
      <c r="AH58" s="461"/>
      <c r="AI58" s="110"/>
      <c r="AJ58" s="110"/>
      <c r="AK58" s="110"/>
      <c r="AL58" s="110"/>
      <c r="AM58" s="110"/>
      <c r="AN58" s="110"/>
      <c r="AO58" s="110"/>
      <c r="AP58" s="110"/>
      <c r="AQ58" s="543"/>
      <c r="AR58" s="543"/>
      <c r="AS58" s="543"/>
      <c r="AT58" s="543"/>
      <c r="AU58" s="543"/>
      <c r="AV58" s="543"/>
      <c r="AW58" s="543"/>
      <c r="AX58" s="543"/>
      <c r="AY58" s="543"/>
      <c r="AZ58" s="543"/>
      <c r="BA58" s="543"/>
      <c r="BB58" s="543"/>
      <c r="BC58" s="543"/>
      <c r="BD58" s="543"/>
      <c r="BE58" s="543"/>
      <c r="BF58" s="543"/>
    </row>
    <row r="59" spans="2:58" x14ac:dyDescent="0.25">
      <c r="B59" s="471">
        <f>IF('2.Census &amp; Reference Benchmarks'!B59 &lt;&gt; "",'2.Census &amp; Reference Benchmarks'!B59,"")</f>
        <v>0</v>
      </c>
      <c r="C59" s="285">
        <f>IF('2.Census &amp; Reference Benchmarks'!C59 &lt;&gt; "",'2.Census &amp; Reference Benchmarks'!C59,"")</f>
        <v>0</v>
      </c>
      <c r="D59" s="286" t="str">
        <f>IF('2.Census &amp; Reference Benchmarks'!D59 &lt;&gt; "",'2.Census &amp; Reference Benchmarks'!D59,"")</f>
        <v/>
      </c>
      <c r="E59" s="352" t="str">
        <f>IF('2.Census &amp; Reference Benchmarks'!E59 &lt;&gt; "",'2.Census &amp; Reference Benchmarks'!E59,"")</f>
        <v/>
      </c>
      <c r="F59" s="352" t="str">
        <f>IF('2.Census &amp; Reference Benchmarks'!F59 &lt;&gt; "",'2.Census &amp; Reference Benchmarks'!F59,"")</f>
        <v/>
      </c>
      <c r="G59" s="287" t="str">
        <f>IF('2.Census &amp; Reference Benchmarks'!G59 &lt;&gt; "",'2.Census &amp; Reference Benchmarks'!G59,"")</f>
        <v/>
      </c>
      <c r="H59" s="287" t="str">
        <f>IF('2.Census &amp; Reference Benchmarks'!I59 &lt;&gt; "",'2.Census &amp; Reference Benchmarks'!I59,"")</f>
        <v/>
      </c>
      <c r="I59" s="284" t="str">
        <f>IF('2.Census &amp; Reference Benchmarks'!J59 &lt;&gt;"",'2.Census &amp; Reference Benchmarks'!J59,"")</f>
        <v/>
      </c>
      <c r="J59" s="534"/>
      <c r="K59" s="534"/>
      <c r="L59" s="534"/>
      <c r="M59" s="534"/>
      <c r="N59" s="534"/>
      <c r="O59" s="534"/>
      <c r="P59" s="534"/>
      <c r="Q59" s="534"/>
      <c r="R59" s="540"/>
      <c r="S59" s="540"/>
      <c r="T59" s="540"/>
      <c r="U59" s="540"/>
      <c r="V59" s="540"/>
      <c r="W59" s="540"/>
      <c r="X59" s="540"/>
      <c r="Y59" s="540"/>
      <c r="Z59" s="540"/>
      <c r="AA59" s="540"/>
      <c r="AB59" s="540"/>
      <c r="AC59" s="540"/>
      <c r="AD59" s="540"/>
      <c r="AE59" s="540"/>
      <c r="AF59" s="540"/>
      <c r="AG59" s="540"/>
      <c r="AH59" s="461"/>
      <c r="AI59" s="110"/>
      <c r="AJ59" s="110"/>
      <c r="AK59" s="110"/>
      <c r="AL59" s="110"/>
      <c r="AM59" s="110"/>
      <c r="AN59" s="110"/>
      <c r="AO59" s="110"/>
      <c r="AP59" s="110"/>
      <c r="AQ59" s="543"/>
      <c r="AR59" s="543"/>
      <c r="AS59" s="543"/>
      <c r="AT59" s="543"/>
      <c r="AU59" s="543"/>
      <c r="AV59" s="543"/>
      <c r="AW59" s="543"/>
      <c r="AX59" s="543"/>
      <c r="AY59" s="543"/>
      <c r="AZ59" s="543"/>
      <c r="BA59" s="543"/>
      <c r="BB59" s="543"/>
      <c r="BC59" s="543"/>
      <c r="BD59" s="543"/>
      <c r="BE59" s="543"/>
      <c r="BF59" s="543"/>
    </row>
    <row r="60" spans="2:58" x14ac:dyDescent="0.25">
      <c r="B60" s="471">
        <f>IF('2.Census &amp; Reference Benchmarks'!B60 &lt;&gt; "",'2.Census &amp; Reference Benchmarks'!B60,"")</f>
        <v>0</v>
      </c>
      <c r="C60" s="285">
        <f>IF('2.Census &amp; Reference Benchmarks'!C60 &lt;&gt; "",'2.Census &amp; Reference Benchmarks'!C60,"")</f>
        <v>0</v>
      </c>
      <c r="D60" s="286" t="str">
        <f>IF('2.Census &amp; Reference Benchmarks'!D60 &lt;&gt; "",'2.Census &amp; Reference Benchmarks'!D60,"")</f>
        <v/>
      </c>
      <c r="E60" s="352" t="str">
        <f>IF('2.Census &amp; Reference Benchmarks'!E60 &lt;&gt; "",'2.Census &amp; Reference Benchmarks'!E60,"")</f>
        <v/>
      </c>
      <c r="F60" s="352" t="str">
        <f>IF('2.Census &amp; Reference Benchmarks'!F60 &lt;&gt; "",'2.Census &amp; Reference Benchmarks'!F60,"")</f>
        <v/>
      </c>
      <c r="G60" s="287" t="str">
        <f>IF('2.Census &amp; Reference Benchmarks'!G60 &lt;&gt; "",'2.Census &amp; Reference Benchmarks'!G60,"")</f>
        <v/>
      </c>
      <c r="H60" s="287" t="str">
        <f>IF('2.Census &amp; Reference Benchmarks'!I60 &lt;&gt; "",'2.Census &amp; Reference Benchmarks'!I60,"")</f>
        <v/>
      </c>
      <c r="I60" s="284" t="str">
        <f>IF('2.Census &amp; Reference Benchmarks'!J60 &lt;&gt;"",'2.Census &amp; Reference Benchmarks'!J60,"")</f>
        <v/>
      </c>
      <c r="J60" s="534"/>
      <c r="K60" s="534"/>
      <c r="L60" s="534"/>
      <c r="M60" s="534"/>
      <c r="N60" s="534"/>
      <c r="O60" s="534"/>
      <c r="P60" s="534"/>
      <c r="Q60" s="534"/>
      <c r="R60" s="540"/>
      <c r="S60" s="540"/>
      <c r="T60" s="540"/>
      <c r="U60" s="540"/>
      <c r="V60" s="540"/>
      <c r="W60" s="540"/>
      <c r="X60" s="540"/>
      <c r="Y60" s="540"/>
      <c r="Z60" s="540"/>
      <c r="AA60" s="540"/>
      <c r="AB60" s="540"/>
      <c r="AC60" s="540"/>
      <c r="AD60" s="540"/>
      <c r="AE60" s="540"/>
      <c r="AF60" s="540"/>
      <c r="AG60" s="540"/>
      <c r="AH60" s="461"/>
      <c r="AI60" s="110"/>
      <c r="AJ60" s="110"/>
      <c r="AK60" s="110"/>
      <c r="AL60" s="110"/>
      <c r="AM60" s="110"/>
      <c r="AN60" s="110"/>
      <c r="AO60" s="110"/>
      <c r="AP60" s="110"/>
      <c r="AQ60" s="543"/>
      <c r="AR60" s="543"/>
      <c r="AS60" s="543"/>
      <c r="AT60" s="543"/>
      <c r="AU60" s="543"/>
      <c r="AV60" s="543"/>
      <c r="AW60" s="543"/>
      <c r="AX60" s="543"/>
      <c r="AY60" s="543"/>
      <c r="AZ60" s="543"/>
      <c r="BA60" s="543"/>
      <c r="BB60" s="543"/>
      <c r="BC60" s="543"/>
      <c r="BD60" s="543"/>
      <c r="BE60" s="543"/>
      <c r="BF60" s="543"/>
    </row>
    <row r="61" spans="2:58" x14ac:dyDescent="0.25">
      <c r="B61" s="471">
        <f>IF('2.Census &amp; Reference Benchmarks'!B61 &lt;&gt; "",'2.Census &amp; Reference Benchmarks'!B61,"")</f>
        <v>0</v>
      </c>
      <c r="C61" s="285">
        <f>IF('2.Census &amp; Reference Benchmarks'!C61 &lt;&gt; "",'2.Census &amp; Reference Benchmarks'!C61,"")</f>
        <v>0</v>
      </c>
      <c r="D61" s="286" t="str">
        <f>IF('2.Census &amp; Reference Benchmarks'!D61 &lt;&gt; "",'2.Census &amp; Reference Benchmarks'!D61,"")</f>
        <v/>
      </c>
      <c r="E61" s="352" t="str">
        <f>IF('2.Census &amp; Reference Benchmarks'!E61 &lt;&gt; "",'2.Census &amp; Reference Benchmarks'!E61,"")</f>
        <v/>
      </c>
      <c r="F61" s="352" t="str">
        <f>IF('2.Census &amp; Reference Benchmarks'!F61 &lt;&gt; "",'2.Census &amp; Reference Benchmarks'!F61,"")</f>
        <v/>
      </c>
      <c r="G61" s="287" t="str">
        <f>IF('2.Census &amp; Reference Benchmarks'!G61 &lt;&gt; "",'2.Census &amp; Reference Benchmarks'!G61,"")</f>
        <v/>
      </c>
      <c r="H61" s="287" t="str">
        <f>IF('2.Census &amp; Reference Benchmarks'!I61 &lt;&gt; "",'2.Census &amp; Reference Benchmarks'!I61,"")</f>
        <v/>
      </c>
      <c r="I61" s="284" t="str">
        <f>IF('2.Census &amp; Reference Benchmarks'!J61 &lt;&gt;"",'2.Census &amp; Reference Benchmarks'!J61,"")</f>
        <v/>
      </c>
      <c r="J61" s="534"/>
      <c r="K61" s="534"/>
      <c r="L61" s="534"/>
      <c r="M61" s="534"/>
      <c r="N61" s="534"/>
      <c r="O61" s="534"/>
      <c r="P61" s="534"/>
      <c r="Q61" s="534"/>
      <c r="R61" s="540"/>
      <c r="S61" s="540"/>
      <c r="T61" s="540"/>
      <c r="U61" s="540"/>
      <c r="V61" s="540"/>
      <c r="W61" s="540"/>
      <c r="X61" s="540"/>
      <c r="Y61" s="540"/>
      <c r="Z61" s="540"/>
      <c r="AA61" s="540"/>
      <c r="AB61" s="540"/>
      <c r="AC61" s="540"/>
      <c r="AD61" s="540"/>
      <c r="AE61" s="540"/>
      <c r="AF61" s="540"/>
      <c r="AG61" s="540"/>
      <c r="AH61" s="461"/>
      <c r="AI61" s="110"/>
      <c r="AJ61" s="110"/>
      <c r="AK61" s="110"/>
      <c r="AL61" s="110"/>
      <c r="AM61" s="110"/>
      <c r="AN61" s="110"/>
      <c r="AO61" s="110"/>
      <c r="AP61" s="110"/>
      <c r="AQ61" s="543"/>
      <c r="AR61" s="543"/>
      <c r="AS61" s="543"/>
      <c r="AT61" s="543"/>
      <c r="AU61" s="543"/>
      <c r="AV61" s="543"/>
      <c r="AW61" s="543"/>
      <c r="AX61" s="543"/>
      <c r="AY61" s="543"/>
      <c r="AZ61" s="543"/>
      <c r="BA61" s="543"/>
      <c r="BB61" s="543"/>
      <c r="BC61" s="543"/>
      <c r="BD61" s="543"/>
      <c r="BE61" s="543"/>
      <c r="BF61" s="543"/>
    </row>
    <row r="62" spans="2:58" x14ac:dyDescent="0.25">
      <c r="B62" s="471">
        <f>IF('2.Census &amp; Reference Benchmarks'!B62 &lt;&gt; "",'2.Census &amp; Reference Benchmarks'!B62,"")</f>
        <v>0</v>
      </c>
      <c r="C62" s="285">
        <f>IF('2.Census &amp; Reference Benchmarks'!C62 &lt;&gt; "",'2.Census &amp; Reference Benchmarks'!C62,"")</f>
        <v>0</v>
      </c>
      <c r="D62" s="286" t="str">
        <f>IF('2.Census &amp; Reference Benchmarks'!D62 &lt;&gt; "",'2.Census &amp; Reference Benchmarks'!D62,"")</f>
        <v/>
      </c>
      <c r="E62" s="352" t="str">
        <f>IF('2.Census &amp; Reference Benchmarks'!E62 &lt;&gt; "",'2.Census &amp; Reference Benchmarks'!E62,"")</f>
        <v/>
      </c>
      <c r="F62" s="352" t="str">
        <f>IF('2.Census &amp; Reference Benchmarks'!F62 &lt;&gt; "",'2.Census &amp; Reference Benchmarks'!F62,"")</f>
        <v/>
      </c>
      <c r="G62" s="287" t="str">
        <f>IF('2.Census &amp; Reference Benchmarks'!G62 &lt;&gt; "",'2.Census &amp; Reference Benchmarks'!G62,"")</f>
        <v/>
      </c>
      <c r="H62" s="287" t="str">
        <f>IF('2.Census &amp; Reference Benchmarks'!I62 &lt;&gt; "",'2.Census &amp; Reference Benchmarks'!I62,"")</f>
        <v/>
      </c>
      <c r="I62" s="284" t="str">
        <f>IF('2.Census &amp; Reference Benchmarks'!J62 &lt;&gt;"",'2.Census &amp; Reference Benchmarks'!J62,"")</f>
        <v/>
      </c>
      <c r="J62" s="534"/>
      <c r="K62" s="534"/>
      <c r="L62" s="534"/>
      <c r="M62" s="534"/>
      <c r="N62" s="534"/>
      <c r="O62" s="534"/>
      <c r="P62" s="534"/>
      <c r="Q62" s="534"/>
      <c r="R62" s="540"/>
      <c r="S62" s="540"/>
      <c r="T62" s="540"/>
      <c r="U62" s="540"/>
      <c r="V62" s="540"/>
      <c r="W62" s="540"/>
      <c r="X62" s="540"/>
      <c r="Y62" s="540"/>
      <c r="Z62" s="540"/>
      <c r="AA62" s="540"/>
      <c r="AB62" s="540"/>
      <c r="AC62" s="540"/>
      <c r="AD62" s="540"/>
      <c r="AE62" s="540"/>
      <c r="AF62" s="540"/>
      <c r="AG62" s="540"/>
      <c r="AH62" s="461"/>
      <c r="AI62" s="110"/>
      <c r="AJ62" s="110"/>
      <c r="AK62" s="110"/>
      <c r="AL62" s="110"/>
      <c r="AM62" s="110"/>
      <c r="AN62" s="110"/>
      <c r="AO62" s="110"/>
      <c r="AP62" s="110"/>
      <c r="AQ62" s="543"/>
      <c r="AR62" s="543"/>
      <c r="AS62" s="543"/>
      <c r="AT62" s="543"/>
      <c r="AU62" s="543"/>
      <c r="AV62" s="543"/>
      <c r="AW62" s="543"/>
      <c r="AX62" s="543"/>
      <c r="AY62" s="543"/>
      <c r="AZ62" s="543"/>
      <c r="BA62" s="543"/>
      <c r="BB62" s="543"/>
      <c r="BC62" s="543"/>
      <c r="BD62" s="543"/>
      <c r="BE62" s="543"/>
      <c r="BF62" s="543"/>
    </row>
    <row r="63" spans="2:58" x14ac:dyDescent="0.25">
      <c r="B63" s="471">
        <f>IF('2.Census &amp; Reference Benchmarks'!B63 &lt;&gt; "",'2.Census &amp; Reference Benchmarks'!B63,"")</f>
        <v>0</v>
      </c>
      <c r="C63" s="285">
        <f>IF('2.Census &amp; Reference Benchmarks'!C63 &lt;&gt; "",'2.Census &amp; Reference Benchmarks'!C63,"")</f>
        <v>0</v>
      </c>
      <c r="D63" s="286" t="str">
        <f>IF('2.Census &amp; Reference Benchmarks'!D63 &lt;&gt; "",'2.Census &amp; Reference Benchmarks'!D63,"")</f>
        <v/>
      </c>
      <c r="E63" s="352" t="str">
        <f>IF('2.Census &amp; Reference Benchmarks'!E63 &lt;&gt; "",'2.Census &amp; Reference Benchmarks'!E63,"")</f>
        <v/>
      </c>
      <c r="F63" s="352" t="str">
        <f>IF('2.Census &amp; Reference Benchmarks'!F63 &lt;&gt; "",'2.Census &amp; Reference Benchmarks'!F63,"")</f>
        <v/>
      </c>
      <c r="G63" s="287" t="str">
        <f>IF('2.Census &amp; Reference Benchmarks'!G63 &lt;&gt; "",'2.Census &amp; Reference Benchmarks'!G63,"")</f>
        <v/>
      </c>
      <c r="H63" s="287" t="str">
        <f>IF('2.Census &amp; Reference Benchmarks'!I63 &lt;&gt; "",'2.Census &amp; Reference Benchmarks'!I63,"")</f>
        <v/>
      </c>
      <c r="I63" s="284" t="str">
        <f>IF('2.Census &amp; Reference Benchmarks'!J63 &lt;&gt;"",'2.Census &amp; Reference Benchmarks'!J63,"")</f>
        <v/>
      </c>
      <c r="J63" s="534"/>
      <c r="K63" s="534"/>
      <c r="L63" s="534"/>
      <c r="M63" s="534"/>
      <c r="N63" s="534"/>
      <c r="O63" s="534"/>
      <c r="P63" s="534"/>
      <c r="Q63" s="534"/>
      <c r="R63" s="540"/>
      <c r="S63" s="540"/>
      <c r="T63" s="540"/>
      <c r="U63" s="540"/>
      <c r="V63" s="540"/>
      <c r="W63" s="540"/>
      <c r="X63" s="540"/>
      <c r="Y63" s="540"/>
      <c r="Z63" s="540"/>
      <c r="AA63" s="540"/>
      <c r="AB63" s="540"/>
      <c r="AC63" s="540"/>
      <c r="AD63" s="540"/>
      <c r="AE63" s="540"/>
      <c r="AF63" s="540"/>
      <c r="AG63" s="540"/>
      <c r="AH63" s="461"/>
      <c r="AI63" s="110"/>
      <c r="AJ63" s="110"/>
      <c r="AK63" s="110"/>
      <c r="AL63" s="110"/>
      <c r="AM63" s="110"/>
      <c r="AN63" s="110"/>
      <c r="AO63" s="110"/>
      <c r="AP63" s="110"/>
      <c r="AQ63" s="543"/>
      <c r="AR63" s="543"/>
      <c r="AS63" s="543"/>
      <c r="AT63" s="543"/>
      <c r="AU63" s="543"/>
      <c r="AV63" s="543"/>
      <c r="AW63" s="543"/>
      <c r="AX63" s="543"/>
      <c r="AY63" s="543"/>
      <c r="AZ63" s="543"/>
      <c r="BA63" s="543"/>
      <c r="BB63" s="543"/>
      <c r="BC63" s="543"/>
      <c r="BD63" s="543"/>
      <c r="BE63" s="543"/>
      <c r="BF63" s="543"/>
    </row>
    <row r="64" spans="2:58" x14ac:dyDescent="0.25">
      <c r="B64" s="471">
        <f>IF('2.Census &amp; Reference Benchmarks'!B64 &lt;&gt; "",'2.Census &amp; Reference Benchmarks'!B64,"")</f>
        <v>0</v>
      </c>
      <c r="C64" s="285">
        <f>IF('2.Census &amp; Reference Benchmarks'!C64 &lt;&gt; "",'2.Census &amp; Reference Benchmarks'!C64,"")</f>
        <v>0</v>
      </c>
      <c r="D64" s="286" t="str">
        <f>IF('2.Census &amp; Reference Benchmarks'!D64 &lt;&gt; "",'2.Census &amp; Reference Benchmarks'!D64,"")</f>
        <v/>
      </c>
      <c r="E64" s="352" t="str">
        <f>IF('2.Census &amp; Reference Benchmarks'!E64 &lt;&gt; "",'2.Census &amp; Reference Benchmarks'!E64,"")</f>
        <v/>
      </c>
      <c r="F64" s="352" t="str">
        <f>IF('2.Census &amp; Reference Benchmarks'!F64 &lt;&gt; "",'2.Census &amp; Reference Benchmarks'!F64,"")</f>
        <v/>
      </c>
      <c r="G64" s="287" t="str">
        <f>IF('2.Census &amp; Reference Benchmarks'!G64 &lt;&gt; "",'2.Census &amp; Reference Benchmarks'!G64,"")</f>
        <v/>
      </c>
      <c r="H64" s="287" t="str">
        <f>IF('2.Census &amp; Reference Benchmarks'!I64 &lt;&gt; "",'2.Census &amp; Reference Benchmarks'!I64,"")</f>
        <v/>
      </c>
      <c r="I64" s="284" t="str">
        <f>IF('2.Census &amp; Reference Benchmarks'!J64 &lt;&gt;"",'2.Census &amp; Reference Benchmarks'!J64,"")</f>
        <v/>
      </c>
      <c r="J64" s="534"/>
      <c r="K64" s="534"/>
      <c r="L64" s="534"/>
      <c r="M64" s="534"/>
      <c r="N64" s="534"/>
      <c r="O64" s="534"/>
      <c r="P64" s="534"/>
      <c r="Q64" s="534"/>
      <c r="R64" s="540"/>
      <c r="S64" s="540"/>
      <c r="T64" s="540"/>
      <c r="U64" s="540"/>
      <c r="V64" s="540"/>
      <c r="W64" s="540"/>
      <c r="X64" s="540"/>
      <c r="Y64" s="540"/>
      <c r="Z64" s="540"/>
      <c r="AA64" s="540"/>
      <c r="AB64" s="540"/>
      <c r="AC64" s="540"/>
      <c r="AD64" s="540"/>
      <c r="AE64" s="540"/>
      <c r="AF64" s="540"/>
      <c r="AG64" s="540"/>
      <c r="AH64" s="461"/>
      <c r="AI64" s="110"/>
      <c r="AJ64" s="110"/>
      <c r="AK64" s="110"/>
      <c r="AL64" s="110"/>
      <c r="AM64" s="110"/>
      <c r="AN64" s="110"/>
      <c r="AO64" s="110"/>
      <c r="AP64" s="110"/>
      <c r="AQ64" s="543"/>
      <c r="AR64" s="543"/>
      <c r="AS64" s="543"/>
      <c r="AT64" s="543"/>
      <c r="AU64" s="543"/>
      <c r="AV64" s="543"/>
      <c r="AW64" s="543"/>
      <c r="AX64" s="543"/>
      <c r="AY64" s="543"/>
      <c r="AZ64" s="543"/>
      <c r="BA64" s="543"/>
      <c r="BB64" s="543"/>
      <c r="BC64" s="543"/>
      <c r="BD64" s="543"/>
      <c r="BE64" s="543"/>
      <c r="BF64" s="543"/>
    </row>
    <row r="65" spans="2:58" x14ac:dyDescent="0.25">
      <c r="B65" s="471">
        <f>IF('2.Census &amp; Reference Benchmarks'!B65 &lt;&gt; "",'2.Census &amp; Reference Benchmarks'!B65,"")</f>
        <v>0</v>
      </c>
      <c r="C65" s="285">
        <f>IF('2.Census &amp; Reference Benchmarks'!C65 &lt;&gt; "",'2.Census &amp; Reference Benchmarks'!C65,"")</f>
        <v>0</v>
      </c>
      <c r="D65" s="286" t="str">
        <f>IF('2.Census &amp; Reference Benchmarks'!D65 &lt;&gt; "",'2.Census &amp; Reference Benchmarks'!D65,"")</f>
        <v/>
      </c>
      <c r="E65" s="352" t="str">
        <f>IF('2.Census &amp; Reference Benchmarks'!E65 &lt;&gt; "",'2.Census &amp; Reference Benchmarks'!E65,"")</f>
        <v/>
      </c>
      <c r="F65" s="352" t="str">
        <f>IF('2.Census &amp; Reference Benchmarks'!F65 &lt;&gt; "",'2.Census &amp; Reference Benchmarks'!F65,"")</f>
        <v/>
      </c>
      <c r="G65" s="287" t="str">
        <f>IF('2.Census &amp; Reference Benchmarks'!G65 &lt;&gt; "",'2.Census &amp; Reference Benchmarks'!G65,"")</f>
        <v/>
      </c>
      <c r="H65" s="287" t="str">
        <f>IF('2.Census &amp; Reference Benchmarks'!I65 &lt;&gt; "",'2.Census &amp; Reference Benchmarks'!I65,"")</f>
        <v/>
      </c>
      <c r="I65" s="284" t="str">
        <f>IF('2.Census &amp; Reference Benchmarks'!J65 &lt;&gt;"",'2.Census &amp; Reference Benchmarks'!J65,"")</f>
        <v/>
      </c>
      <c r="J65" s="534"/>
      <c r="K65" s="534"/>
      <c r="L65" s="534"/>
      <c r="M65" s="534"/>
      <c r="N65" s="534"/>
      <c r="O65" s="534"/>
      <c r="P65" s="534"/>
      <c r="Q65" s="534"/>
      <c r="R65" s="540"/>
      <c r="S65" s="540"/>
      <c r="T65" s="540"/>
      <c r="U65" s="540"/>
      <c r="V65" s="540"/>
      <c r="W65" s="540"/>
      <c r="X65" s="540"/>
      <c r="Y65" s="540"/>
      <c r="Z65" s="540"/>
      <c r="AA65" s="540"/>
      <c r="AB65" s="540"/>
      <c r="AC65" s="540"/>
      <c r="AD65" s="540"/>
      <c r="AE65" s="540"/>
      <c r="AF65" s="540"/>
      <c r="AG65" s="540"/>
      <c r="AH65" s="461"/>
      <c r="AI65" s="110"/>
      <c r="AJ65" s="110"/>
      <c r="AK65" s="110"/>
      <c r="AL65" s="110"/>
      <c r="AM65" s="110"/>
      <c r="AN65" s="110"/>
      <c r="AO65" s="110"/>
      <c r="AP65" s="110"/>
      <c r="AQ65" s="543"/>
      <c r="AR65" s="543"/>
      <c r="AS65" s="543"/>
      <c r="AT65" s="543"/>
      <c r="AU65" s="543"/>
      <c r="AV65" s="543"/>
      <c r="AW65" s="543"/>
      <c r="AX65" s="543"/>
      <c r="AY65" s="543"/>
      <c r="AZ65" s="543"/>
      <c r="BA65" s="543"/>
      <c r="BB65" s="543"/>
      <c r="BC65" s="543"/>
      <c r="BD65" s="543"/>
      <c r="BE65" s="543"/>
      <c r="BF65" s="543"/>
    </row>
    <row r="66" spans="2:58" x14ac:dyDescent="0.25">
      <c r="B66" s="471">
        <f>IF('2.Census &amp; Reference Benchmarks'!B66 &lt;&gt; "",'2.Census &amp; Reference Benchmarks'!B66,"")</f>
        <v>0</v>
      </c>
      <c r="C66" s="285">
        <f>IF('2.Census &amp; Reference Benchmarks'!C66 &lt;&gt; "",'2.Census &amp; Reference Benchmarks'!C66,"")</f>
        <v>0</v>
      </c>
      <c r="D66" s="286" t="str">
        <f>IF('2.Census &amp; Reference Benchmarks'!D66 &lt;&gt; "",'2.Census &amp; Reference Benchmarks'!D66,"")</f>
        <v/>
      </c>
      <c r="E66" s="352" t="str">
        <f>IF('2.Census &amp; Reference Benchmarks'!E66 &lt;&gt; "",'2.Census &amp; Reference Benchmarks'!E66,"")</f>
        <v/>
      </c>
      <c r="F66" s="352" t="str">
        <f>IF('2.Census &amp; Reference Benchmarks'!F66 &lt;&gt; "",'2.Census &amp; Reference Benchmarks'!F66,"")</f>
        <v/>
      </c>
      <c r="G66" s="287" t="str">
        <f>IF('2.Census &amp; Reference Benchmarks'!G66 &lt;&gt; "",'2.Census &amp; Reference Benchmarks'!G66,"")</f>
        <v/>
      </c>
      <c r="H66" s="287" t="str">
        <f>IF('2.Census &amp; Reference Benchmarks'!I66 &lt;&gt; "",'2.Census &amp; Reference Benchmarks'!I66,"")</f>
        <v/>
      </c>
      <c r="I66" s="284" t="str">
        <f>IF('2.Census &amp; Reference Benchmarks'!J66 &lt;&gt;"",'2.Census &amp; Reference Benchmarks'!J66,"")</f>
        <v/>
      </c>
      <c r="J66" s="534"/>
      <c r="K66" s="534"/>
      <c r="L66" s="534"/>
      <c r="M66" s="534"/>
      <c r="N66" s="534"/>
      <c r="O66" s="534"/>
      <c r="P66" s="534"/>
      <c r="Q66" s="534"/>
      <c r="R66" s="540"/>
      <c r="S66" s="540"/>
      <c r="T66" s="540"/>
      <c r="U66" s="540"/>
      <c r="V66" s="540"/>
      <c r="W66" s="540"/>
      <c r="X66" s="540"/>
      <c r="Y66" s="540"/>
      <c r="Z66" s="540"/>
      <c r="AA66" s="540"/>
      <c r="AB66" s="540"/>
      <c r="AC66" s="540"/>
      <c r="AD66" s="540"/>
      <c r="AE66" s="540"/>
      <c r="AF66" s="540"/>
      <c r="AG66" s="540"/>
      <c r="AH66" s="461"/>
      <c r="AI66" s="110"/>
      <c r="AJ66" s="110"/>
      <c r="AK66" s="110"/>
      <c r="AL66" s="110"/>
      <c r="AM66" s="110"/>
      <c r="AN66" s="110"/>
      <c r="AO66" s="110"/>
      <c r="AP66" s="110"/>
      <c r="AQ66" s="543"/>
      <c r="AR66" s="543"/>
      <c r="AS66" s="543"/>
      <c r="AT66" s="543"/>
      <c r="AU66" s="543"/>
      <c r="AV66" s="543"/>
      <c r="AW66" s="543"/>
      <c r="AX66" s="543"/>
      <c r="AY66" s="543"/>
      <c r="AZ66" s="543"/>
      <c r="BA66" s="543"/>
      <c r="BB66" s="543"/>
      <c r="BC66" s="543"/>
      <c r="BD66" s="543"/>
      <c r="BE66" s="543"/>
      <c r="BF66" s="543"/>
    </row>
    <row r="67" spans="2:58" x14ac:dyDescent="0.25">
      <c r="B67" s="471">
        <f>IF('2.Census &amp; Reference Benchmarks'!B67 &lt;&gt; "",'2.Census &amp; Reference Benchmarks'!B67,"")</f>
        <v>0</v>
      </c>
      <c r="C67" s="285">
        <f>IF('2.Census &amp; Reference Benchmarks'!C67 &lt;&gt; "",'2.Census &amp; Reference Benchmarks'!C67,"")</f>
        <v>0</v>
      </c>
      <c r="D67" s="286" t="str">
        <f>IF('2.Census &amp; Reference Benchmarks'!D67 &lt;&gt; "",'2.Census &amp; Reference Benchmarks'!D67,"")</f>
        <v/>
      </c>
      <c r="E67" s="352" t="str">
        <f>IF('2.Census &amp; Reference Benchmarks'!E67 &lt;&gt; "",'2.Census &amp; Reference Benchmarks'!E67,"")</f>
        <v/>
      </c>
      <c r="F67" s="352" t="str">
        <f>IF('2.Census &amp; Reference Benchmarks'!F67 &lt;&gt; "",'2.Census &amp; Reference Benchmarks'!F67,"")</f>
        <v/>
      </c>
      <c r="G67" s="287" t="str">
        <f>IF('2.Census &amp; Reference Benchmarks'!G67 &lt;&gt; "",'2.Census &amp; Reference Benchmarks'!G67,"")</f>
        <v/>
      </c>
      <c r="H67" s="287" t="str">
        <f>IF('2.Census &amp; Reference Benchmarks'!I67 &lt;&gt; "",'2.Census &amp; Reference Benchmarks'!I67,"")</f>
        <v/>
      </c>
      <c r="I67" s="284" t="str">
        <f>IF('2.Census &amp; Reference Benchmarks'!J67 &lt;&gt;"",'2.Census &amp; Reference Benchmarks'!J67,"")</f>
        <v/>
      </c>
      <c r="J67" s="534"/>
      <c r="K67" s="534"/>
      <c r="L67" s="534"/>
      <c r="M67" s="534"/>
      <c r="N67" s="534"/>
      <c r="O67" s="534"/>
      <c r="P67" s="534"/>
      <c r="Q67" s="534"/>
      <c r="R67" s="540"/>
      <c r="S67" s="540"/>
      <c r="T67" s="540"/>
      <c r="U67" s="540"/>
      <c r="V67" s="540"/>
      <c r="W67" s="540"/>
      <c r="X67" s="540"/>
      <c r="Y67" s="540"/>
      <c r="Z67" s="540"/>
      <c r="AA67" s="540"/>
      <c r="AB67" s="540"/>
      <c r="AC67" s="540"/>
      <c r="AD67" s="540"/>
      <c r="AE67" s="540"/>
      <c r="AF67" s="540"/>
      <c r="AG67" s="540"/>
      <c r="AH67" s="461"/>
      <c r="AI67" s="110"/>
      <c r="AJ67" s="110"/>
      <c r="AK67" s="110"/>
      <c r="AL67" s="110"/>
      <c r="AM67" s="110"/>
      <c r="AN67" s="110"/>
      <c r="AO67" s="110"/>
      <c r="AP67" s="110"/>
      <c r="AQ67" s="543"/>
      <c r="AR67" s="543"/>
      <c r="AS67" s="543"/>
      <c r="AT67" s="543"/>
      <c r="AU67" s="543"/>
      <c r="AV67" s="543"/>
      <c r="AW67" s="543"/>
      <c r="AX67" s="543"/>
      <c r="AY67" s="543"/>
      <c r="AZ67" s="543"/>
      <c r="BA67" s="543"/>
      <c r="BB67" s="543"/>
      <c r="BC67" s="543"/>
      <c r="BD67" s="543"/>
      <c r="BE67" s="543"/>
      <c r="BF67" s="543"/>
    </row>
    <row r="68" spans="2:58" x14ac:dyDescent="0.25">
      <c r="B68" s="471">
        <f>IF('2.Census &amp; Reference Benchmarks'!B68 &lt;&gt; "",'2.Census &amp; Reference Benchmarks'!B68,"")</f>
        <v>0</v>
      </c>
      <c r="C68" s="285">
        <f>IF('2.Census &amp; Reference Benchmarks'!C68 &lt;&gt; "",'2.Census &amp; Reference Benchmarks'!C68,"")</f>
        <v>0</v>
      </c>
      <c r="D68" s="286" t="str">
        <f>IF('2.Census &amp; Reference Benchmarks'!D68 &lt;&gt; "",'2.Census &amp; Reference Benchmarks'!D68,"")</f>
        <v/>
      </c>
      <c r="E68" s="352" t="str">
        <f>IF('2.Census &amp; Reference Benchmarks'!E68 &lt;&gt; "",'2.Census &amp; Reference Benchmarks'!E68,"")</f>
        <v/>
      </c>
      <c r="F68" s="352" t="str">
        <f>IF('2.Census &amp; Reference Benchmarks'!F68 &lt;&gt; "",'2.Census &amp; Reference Benchmarks'!F68,"")</f>
        <v/>
      </c>
      <c r="G68" s="287" t="str">
        <f>IF('2.Census &amp; Reference Benchmarks'!G68 &lt;&gt; "",'2.Census &amp; Reference Benchmarks'!G68,"")</f>
        <v/>
      </c>
      <c r="H68" s="287" t="str">
        <f>IF('2.Census &amp; Reference Benchmarks'!I68 &lt;&gt; "",'2.Census &amp; Reference Benchmarks'!I68,"")</f>
        <v/>
      </c>
      <c r="I68" s="284" t="str">
        <f>IF('2.Census &amp; Reference Benchmarks'!J68 &lt;&gt;"",'2.Census &amp; Reference Benchmarks'!J68,"")</f>
        <v/>
      </c>
      <c r="J68" s="534"/>
      <c r="K68" s="534"/>
      <c r="L68" s="534"/>
      <c r="M68" s="534"/>
      <c r="N68" s="534"/>
      <c r="O68" s="534"/>
      <c r="P68" s="534"/>
      <c r="Q68" s="534"/>
      <c r="R68" s="540"/>
      <c r="S68" s="540"/>
      <c r="T68" s="540"/>
      <c r="U68" s="540"/>
      <c r="V68" s="540"/>
      <c r="W68" s="540"/>
      <c r="X68" s="540"/>
      <c r="Y68" s="540"/>
      <c r="Z68" s="540"/>
      <c r="AA68" s="540"/>
      <c r="AB68" s="540"/>
      <c r="AC68" s="540"/>
      <c r="AD68" s="540"/>
      <c r="AE68" s="540"/>
      <c r="AF68" s="540"/>
      <c r="AG68" s="540"/>
      <c r="AH68" s="461"/>
      <c r="AI68" s="110"/>
      <c r="AJ68" s="110"/>
      <c r="AK68" s="110"/>
      <c r="AL68" s="110"/>
      <c r="AM68" s="110"/>
      <c r="AN68" s="110"/>
      <c r="AO68" s="110"/>
      <c r="AP68" s="110"/>
      <c r="AQ68" s="543"/>
      <c r="AR68" s="543"/>
      <c r="AS68" s="543"/>
      <c r="AT68" s="543"/>
      <c r="AU68" s="543"/>
      <c r="AV68" s="543"/>
      <c r="AW68" s="543"/>
      <c r="AX68" s="543"/>
      <c r="AY68" s="543"/>
      <c r="AZ68" s="543"/>
      <c r="BA68" s="543"/>
      <c r="BB68" s="543"/>
      <c r="BC68" s="543"/>
      <c r="BD68" s="543"/>
      <c r="BE68" s="543"/>
      <c r="BF68" s="543"/>
    </row>
    <row r="69" spans="2:58" x14ac:dyDescent="0.25">
      <c r="B69" s="471">
        <f>IF('2.Census &amp; Reference Benchmarks'!B69 &lt;&gt; "",'2.Census &amp; Reference Benchmarks'!B69,"")</f>
        <v>0</v>
      </c>
      <c r="C69" s="285">
        <f>IF('2.Census &amp; Reference Benchmarks'!C69 &lt;&gt; "",'2.Census &amp; Reference Benchmarks'!C69,"")</f>
        <v>0</v>
      </c>
      <c r="D69" s="286" t="str">
        <f>IF('2.Census &amp; Reference Benchmarks'!D69 &lt;&gt; "",'2.Census &amp; Reference Benchmarks'!D69,"")</f>
        <v/>
      </c>
      <c r="E69" s="352" t="str">
        <f>IF('2.Census &amp; Reference Benchmarks'!E69 &lt;&gt; "",'2.Census &amp; Reference Benchmarks'!E69,"")</f>
        <v/>
      </c>
      <c r="F69" s="352" t="str">
        <f>IF('2.Census &amp; Reference Benchmarks'!F69 &lt;&gt; "",'2.Census &amp; Reference Benchmarks'!F69,"")</f>
        <v/>
      </c>
      <c r="G69" s="287" t="str">
        <f>IF('2.Census &amp; Reference Benchmarks'!G69 &lt;&gt; "",'2.Census &amp; Reference Benchmarks'!G69,"")</f>
        <v/>
      </c>
      <c r="H69" s="287" t="str">
        <f>IF('2.Census &amp; Reference Benchmarks'!I69 &lt;&gt; "",'2.Census &amp; Reference Benchmarks'!I69,"")</f>
        <v/>
      </c>
      <c r="I69" s="284" t="str">
        <f>IF('2.Census &amp; Reference Benchmarks'!J69 &lt;&gt;"",'2.Census &amp; Reference Benchmarks'!J69,"")</f>
        <v/>
      </c>
      <c r="J69" s="534"/>
      <c r="K69" s="534"/>
      <c r="L69" s="534"/>
      <c r="M69" s="534"/>
      <c r="N69" s="534"/>
      <c r="O69" s="534"/>
      <c r="P69" s="534"/>
      <c r="Q69" s="534"/>
      <c r="R69" s="540"/>
      <c r="S69" s="540"/>
      <c r="T69" s="540"/>
      <c r="U69" s="540"/>
      <c r="V69" s="540"/>
      <c r="W69" s="540"/>
      <c r="X69" s="540"/>
      <c r="Y69" s="540"/>
      <c r="Z69" s="540"/>
      <c r="AA69" s="540"/>
      <c r="AB69" s="540"/>
      <c r="AC69" s="540"/>
      <c r="AD69" s="540"/>
      <c r="AE69" s="540"/>
      <c r="AF69" s="540"/>
      <c r="AG69" s="540"/>
      <c r="AH69" s="461"/>
      <c r="AI69" s="110"/>
      <c r="AJ69" s="110"/>
      <c r="AK69" s="110"/>
      <c r="AL69" s="110"/>
      <c r="AM69" s="110"/>
      <c r="AN69" s="110"/>
      <c r="AO69" s="110"/>
      <c r="AP69" s="110"/>
      <c r="AQ69" s="543"/>
      <c r="AR69" s="543"/>
      <c r="AS69" s="543"/>
      <c r="AT69" s="543"/>
      <c r="AU69" s="543"/>
      <c r="AV69" s="543"/>
      <c r="AW69" s="543"/>
      <c r="AX69" s="543"/>
      <c r="AY69" s="543"/>
      <c r="AZ69" s="543"/>
      <c r="BA69" s="543"/>
      <c r="BB69" s="543"/>
      <c r="BC69" s="543"/>
      <c r="BD69" s="543"/>
      <c r="BE69" s="543"/>
      <c r="BF69" s="543"/>
    </row>
    <row r="70" spans="2:58" x14ac:dyDescent="0.25">
      <c r="B70" s="471">
        <f>IF('2.Census &amp; Reference Benchmarks'!B70 &lt;&gt; "",'2.Census &amp; Reference Benchmarks'!B70,"")</f>
        <v>0</v>
      </c>
      <c r="C70" s="285">
        <f>IF('2.Census &amp; Reference Benchmarks'!C70 &lt;&gt; "",'2.Census &amp; Reference Benchmarks'!C70,"")</f>
        <v>0</v>
      </c>
      <c r="D70" s="286" t="str">
        <f>IF('2.Census &amp; Reference Benchmarks'!D70 &lt;&gt; "",'2.Census &amp; Reference Benchmarks'!D70,"")</f>
        <v/>
      </c>
      <c r="E70" s="352" t="str">
        <f>IF('2.Census &amp; Reference Benchmarks'!E70 &lt;&gt; "",'2.Census &amp; Reference Benchmarks'!E70,"")</f>
        <v/>
      </c>
      <c r="F70" s="352" t="str">
        <f>IF('2.Census &amp; Reference Benchmarks'!F70 &lt;&gt; "",'2.Census &amp; Reference Benchmarks'!F70,"")</f>
        <v/>
      </c>
      <c r="G70" s="287" t="str">
        <f>IF('2.Census &amp; Reference Benchmarks'!G70 &lt;&gt; "",'2.Census &amp; Reference Benchmarks'!G70,"")</f>
        <v/>
      </c>
      <c r="H70" s="287" t="str">
        <f>IF('2.Census &amp; Reference Benchmarks'!I70 &lt;&gt; "",'2.Census &amp; Reference Benchmarks'!I70,"")</f>
        <v/>
      </c>
      <c r="I70" s="284" t="str">
        <f>IF('2.Census &amp; Reference Benchmarks'!J70 &lt;&gt;"",'2.Census &amp; Reference Benchmarks'!J70,"")</f>
        <v/>
      </c>
      <c r="J70" s="534"/>
      <c r="K70" s="534"/>
      <c r="L70" s="534"/>
      <c r="M70" s="534"/>
      <c r="N70" s="534"/>
      <c r="O70" s="534"/>
      <c r="P70" s="534"/>
      <c r="Q70" s="534"/>
      <c r="R70" s="540"/>
      <c r="S70" s="540"/>
      <c r="T70" s="540"/>
      <c r="U70" s="540"/>
      <c r="V70" s="540"/>
      <c r="W70" s="540"/>
      <c r="X70" s="540"/>
      <c r="Y70" s="540"/>
      <c r="Z70" s="540"/>
      <c r="AA70" s="540"/>
      <c r="AB70" s="540"/>
      <c r="AC70" s="540"/>
      <c r="AD70" s="540"/>
      <c r="AE70" s="540"/>
      <c r="AF70" s="540"/>
      <c r="AG70" s="540"/>
      <c r="AH70" s="461"/>
      <c r="AI70" s="110"/>
      <c r="AJ70" s="110"/>
      <c r="AK70" s="110"/>
      <c r="AL70" s="110"/>
      <c r="AM70" s="110"/>
      <c r="AN70" s="110"/>
      <c r="AO70" s="110"/>
      <c r="AP70" s="110"/>
      <c r="AQ70" s="543"/>
      <c r="AR70" s="543"/>
      <c r="AS70" s="543"/>
      <c r="AT70" s="543"/>
      <c r="AU70" s="543"/>
      <c r="AV70" s="543"/>
      <c r="AW70" s="543"/>
      <c r="AX70" s="543"/>
      <c r="AY70" s="543"/>
      <c r="AZ70" s="543"/>
      <c r="BA70" s="543"/>
      <c r="BB70" s="543"/>
      <c r="BC70" s="543"/>
      <c r="BD70" s="543"/>
      <c r="BE70" s="543"/>
      <c r="BF70" s="543"/>
    </row>
    <row r="71" spans="2:58" x14ac:dyDescent="0.25">
      <c r="B71" s="471">
        <f>IF('2.Census &amp; Reference Benchmarks'!B71 &lt;&gt; "",'2.Census &amp; Reference Benchmarks'!B71,"")</f>
        <v>0</v>
      </c>
      <c r="C71" s="285">
        <f>IF('2.Census &amp; Reference Benchmarks'!C71 &lt;&gt; "",'2.Census &amp; Reference Benchmarks'!C71,"")</f>
        <v>0</v>
      </c>
      <c r="D71" s="286" t="str">
        <f>IF('2.Census &amp; Reference Benchmarks'!D71 &lt;&gt; "",'2.Census &amp; Reference Benchmarks'!D71,"")</f>
        <v/>
      </c>
      <c r="E71" s="352" t="str">
        <f>IF('2.Census &amp; Reference Benchmarks'!E71 &lt;&gt; "",'2.Census &amp; Reference Benchmarks'!E71,"")</f>
        <v/>
      </c>
      <c r="F71" s="352" t="str">
        <f>IF('2.Census &amp; Reference Benchmarks'!F71 &lt;&gt; "",'2.Census &amp; Reference Benchmarks'!F71,"")</f>
        <v/>
      </c>
      <c r="G71" s="287" t="str">
        <f>IF('2.Census &amp; Reference Benchmarks'!G71 &lt;&gt; "",'2.Census &amp; Reference Benchmarks'!G71,"")</f>
        <v/>
      </c>
      <c r="H71" s="287" t="str">
        <f>IF('2.Census &amp; Reference Benchmarks'!I71 &lt;&gt; "",'2.Census &amp; Reference Benchmarks'!I71,"")</f>
        <v/>
      </c>
      <c r="I71" s="284" t="str">
        <f>IF('2.Census &amp; Reference Benchmarks'!J71 &lt;&gt;"",'2.Census &amp; Reference Benchmarks'!J71,"")</f>
        <v/>
      </c>
      <c r="J71" s="534"/>
      <c r="K71" s="534"/>
      <c r="L71" s="534"/>
      <c r="M71" s="534"/>
      <c r="N71" s="534"/>
      <c r="O71" s="534"/>
      <c r="P71" s="534"/>
      <c r="Q71" s="534"/>
      <c r="R71" s="540"/>
      <c r="S71" s="540"/>
      <c r="T71" s="540"/>
      <c r="U71" s="540"/>
      <c r="V71" s="540"/>
      <c r="W71" s="540"/>
      <c r="X71" s="540"/>
      <c r="Y71" s="540"/>
      <c r="Z71" s="540"/>
      <c r="AA71" s="540"/>
      <c r="AB71" s="540"/>
      <c r="AC71" s="540"/>
      <c r="AD71" s="540"/>
      <c r="AE71" s="540"/>
      <c r="AF71" s="540"/>
      <c r="AG71" s="540"/>
      <c r="AH71" s="461"/>
      <c r="AI71" s="110"/>
      <c r="AJ71" s="110"/>
      <c r="AK71" s="110"/>
      <c r="AL71" s="110"/>
      <c r="AM71" s="110"/>
      <c r="AN71" s="110"/>
      <c r="AO71" s="110"/>
      <c r="AP71" s="110"/>
      <c r="AQ71" s="543"/>
      <c r="AR71" s="543"/>
      <c r="AS71" s="543"/>
      <c r="AT71" s="543"/>
      <c r="AU71" s="543"/>
      <c r="AV71" s="543"/>
      <c r="AW71" s="543"/>
      <c r="AX71" s="543"/>
      <c r="AY71" s="543"/>
      <c r="AZ71" s="543"/>
      <c r="BA71" s="543"/>
      <c r="BB71" s="543"/>
      <c r="BC71" s="543"/>
      <c r="BD71" s="543"/>
      <c r="BE71" s="543"/>
      <c r="BF71" s="543"/>
    </row>
    <row r="72" spans="2:58" x14ac:dyDescent="0.25">
      <c r="B72" s="471">
        <f>IF('2.Census &amp; Reference Benchmarks'!B72 &lt;&gt; "",'2.Census &amp; Reference Benchmarks'!B72,"")</f>
        <v>0</v>
      </c>
      <c r="C72" s="285">
        <f>IF('2.Census &amp; Reference Benchmarks'!C72 &lt;&gt; "",'2.Census &amp; Reference Benchmarks'!C72,"")</f>
        <v>0</v>
      </c>
      <c r="D72" s="286" t="str">
        <f>IF('2.Census &amp; Reference Benchmarks'!D72 &lt;&gt; "",'2.Census &amp; Reference Benchmarks'!D72,"")</f>
        <v/>
      </c>
      <c r="E72" s="352" t="str">
        <f>IF('2.Census &amp; Reference Benchmarks'!E72 &lt;&gt; "",'2.Census &amp; Reference Benchmarks'!E72,"")</f>
        <v/>
      </c>
      <c r="F72" s="352" t="str">
        <f>IF('2.Census &amp; Reference Benchmarks'!F72 &lt;&gt; "",'2.Census &amp; Reference Benchmarks'!F72,"")</f>
        <v/>
      </c>
      <c r="G72" s="287" t="str">
        <f>IF('2.Census &amp; Reference Benchmarks'!G72 &lt;&gt; "",'2.Census &amp; Reference Benchmarks'!G72,"")</f>
        <v/>
      </c>
      <c r="H72" s="287" t="str">
        <f>IF('2.Census &amp; Reference Benchmarks'!I72 &lt;&gt; "",'2.Census &amp; Reference Benchmarks'!I72,"")</f>
        <v/>
      </c>
      <c r="I72" s="284" t="str">
        <f>IF('2.Census &amp; Reference Benchmarks'!J72 &lt;&gt;"",'2.Census &amp; Reference Benchmarks'!J72,"")</f>
        <v/>
      </c>
      <c r="J72" s="534"/>
      <c r="K72" s="534"/>
      <c r="L72" s="534"/>
      <c r="M72" s="534"/>
      <c r="N72" s="534"/>
      <c r="O72" s="534"/>
      <c r="P72" s="534"/>
      <c r="Q72" s="534"/>
      <c r="R72" s="540"/>
      <c r="S72" s="540"/>
      <c r="T72" s="540"/>
      <c r="U72" s="540"/>
      <c r="V72" s="540"/>
      <c r="W72" s="540"/>
      <c r="X72" s="540"/>
      <c r="Y72" s="540"/>
      <c r="Z72" s="540"/>
      <c r="AA72" s="540"/>
      <c r="AB72" s="540"/>
      <c r="AC72" s="540"/>
      <c r="AD72" s="540"/>
      <c r="AE72" s="540"/>
      <c r="AF72" s="540"/>
      <c r="AG72" s="540"/>
      <c r="AH72" s="461"/>
      <c r="AI72" s="110"/>
      <c r="AJ72" s="110"/>
      <c r="AK72" s="110"/>
      <c r="AL72" s="110"/>
      <c r="AM72" s="110"/>
      <c r="AN72" s="110"/>
      <c r="AO72" s="110"/>
      <c r="AP72" s="110"/>
      <c r="AQ72" s="543"/>
      <c r="AR72" s="543"/>
      <c r="AS72" s="543"/>
      <c r="AT72" s="543"/>
      <c r="AU72" s="543"/>
      <c r="AV72" s="543"/>
      <c r="AW72" s="543"/>
      <c r="AX72" s="543"/>
      <c r="AY72" s="543"/>
      <c r="AZ72" s="543"/>
      <c r="BA72" s="543"/>
      <c r="BB72" s="543"/>
      <c r="BC72" s="543"/>
      <c r="BD72" s="543"/>
      <c r="BE72" s="543"/>
      <c r="BF72" s="543"/>
    </row>
    <row r="73" spans="2:58" x14ac:dyDescent="0.25">
      <c r="B73" s="471">
        <f>IF('2.Census &amp; Reference Benchmarks'!B73 &lt;&gt; "",'2.Census &amp; Reference Benchmarks'!B73,"")</f>
        <v>0</v>
      </c>
      <c r="C73" s="285">
        <f>IF('2.Census &amp; Reference Benchmarks'!C73 &lt;&gt; "",'2.Census &amp; Reference Benchmarks'!C73,"")</f>
        <v>0</v>
      </c>
      <c r="D73" s="286" t="str">
        <f>IF('2.Census &amp; Reference Benchmarks'!D73 &lt;&gt; "",'2.Census &amp; Reference Benchmarks'!D73,"")</f>
        <v/>
      </c>
      <c r="E73" s="352" t="str">
        <f>IF('2.Census &amp; Reference Benchmarks'!E73 &lt;&gt; "",'2.Census &amp; Reference Benchmarks'!E73,"")</f>
        <v/>
      </c>
      <c r="F73" s="352" t="str">
        <f>IF('2.Census &amp; Reference Benchmarks'!F73 &lt;&gt; "",'2.Census &amp; Reference Benchmarks'!F73,"")</f>
        <v/>
      </c>
      <c r="G73" s="287" t="str">
        <f>IF('2.Census &amp; Reference Benchmarks'!G73 &lt;&gt; "",'2.Census &amp; Reference Benchmarks'!G73,"")</f>
        <v/>
      </c>
      <c r="H73" s="287" t="str">
        <f>IF('2.Census &amp; Reference Benchmarks'!I73 &lt;&gt; "",'2.Census &amp; Reference Benchmarks'!I73,"")</f>
        <v/>
      </c>
      <c r="I73" s="284" t="str">
        <f>IF('2.Census &amp; Reference Benchmarks'!J73 &lt;&gt;"",'2.Census &amp; Reference Benchmarks'!J73,"")</f>
        <v/>
      </c>
      <c r="J73" s="534"/>
      <c r="K73" s="534"/>
      <c r="L73" s="534"/>
      <c r="M73" s="534"/>
      <c r="N73" s="534"/>
      <c r="O73" s="534"/>
      <c r="P73" s="534"/>
      <c r="Q73" s="534"/>
      <c r="R73" s="540"/>
      <c r="S73" s="540"/>
      <c r="T73" s="540"/>
      <c r="U73" s="540"/>
      <c r="V73" s="540"/>
      <c r="W73" s="540"/>
      <c r="X73" s="540"/>
      <c r="Y73" s="540"/>
      <c r="Z73" s="540"/>
      <c r="AA73" s="540"/>
      <c r="AB73" s="540"/>
      <c r="AC73" s="540"/>
      <c r="AD73" s="540"/>
      <c r="AE73" s="540"/>
      <c r="AF73" s="540"/>
      <c r="AG73" s="540"/>
      <c r="AH73" s="461"/>
      <c r="AI73" s="110"/>
      <c r="AJ73" s="110"/>
      <c r="AK73" s="110"/>
      <c r="AL73" s="110"/>
      <c r="AM73" s="110"/>
      <c r="AN73" s="110"/>
      <c r="AO73" s="110"/>
      <c r="AP73" s="110"/>
      <c r="AQ73" s="543"/>
      <c r="AR73" s="543"/>
      <c r="AS73" s="543"/>
      <c r="AT73" s="543"/>
      <c r="AU73" s="543"/>
      <c r="AV73" s="543"/>
      <c r="AW73" s="543"/>
      <c r="AX73" s="543"/>
      <c r="AY73" s="543"/>
      <c r="AZ73" s="543"/>
      <c r="BA73" s="543"/>
      <c r="BB73" s="543"/>
      <c r="BC73" s="543"/>
      <c r="BD73" s="543"/>
      <c r="BE73" s="543"/>
      <c r="BF73" s="543"/>
    </row>
    <row r="74" spans="2:58" x14ac:dyDescent="0.25">
      <c r="B74" s="471">
        <f>IF('2.Census &amp; Reference Benchmarks'!B74 &lt;&gt; "",'2.Census &amp; Reference Benchmarks'!B74,"")</f>
        <v>0</v>
      </c>
      <c r="C74" s="285">
        <f>IF('2.Census &amp; Reference Benchmarks'!C74 &lt;&gt; "",'2.Census &amp; Reference Benchmarks'!C74,"")</f>
        <v>0</v>
      </c>
      <c r="D74" s="286" t="str">
        <f>IF('2.Census &amp; Reference Benchmarks'!D74 &lt;&gt; "",'2.Census &amp; Reference Benchmarks'!D74,"")</f>
        <v/>
      </c>
      <c r="E74" s="352" t="str">
        <f>IF('2.Census &amp; Reference Benchmarks'!E74 &lt;&gt; "",'2.Census &amp; Reference Benchmarks'!E74,"")</f>
        <v/>
      </c>
      <c r="F74" s="352" t="str">
        <f>IF('2.Census &amp; Reference Benchmarks'!F74 &lt;&gt; "",'2.Census &amp; Reference Benchmarks'!F74,"")</f>
        <v/>
      </c>
      <c r="G74" s="287" t="str">
        <f>IF('2.Census &amp; Reference Benchmarks'!G74 &lt;&gt; "",'2.Census &amp; Reference Benchmarks'!G74,"")</f>
        <v/>
      </c>
      <c r="H74" s="287" t="str">
        <f>IF('2.Census &amp; Reference Benchmarks'!I74 &lt;&gt; "",'2.Census &amp; Reference Benchmarks'!I74,"")</f>
        <v/>
      </c>
      <c r="I74" s="284" t="str">
        <f>IF('2.Census &amp; Reference Benchmarks'!J74 &lt;&gt;"",'2.Census &amp; Reference Benchmarks'!J74,"")</f>
        <v/>
      </c>
      <c r="J74" s="534"/>
      <c r="K74" s="534"/>
      <c r="L74" s="534"/>
      <c r="M74" s="534"/>
      <c r="N74" s="534"/>
      <c r="O74" s="534"/>
      <c r="P74" s="534"/>
      <c r="Q74" s="534"/>
      <c r="R74" s="540"/>
      <c r="S74" s="540"/>
      <c r="T74" s="540"/>
      <c r="U74" s="540"/>
      <c r="V74" s="540"/>
      <c r="W74" s="540"/>
      <c r="X74" s="540"/>
      <c r="Y74" s="540"/>
      <c r="Z74" s="540"/>
      <c r="AA74" s="540"/>
      <c r="AB74" s="540"/>
      <c r="AC74" s="540"/>
      <c r="AD74" s="540"/>
      <c r="AE74" s="540"/>
      <c r="AF74" s="540"/>
      <c r="AG74" s="540"/>
      <c r="AH74" s="461"/>
      <c r="AI74" s="110"/>
      <c r="AJ74" s="110"/>
      <c r="AK74" s="110"/>
      <c r="AL74" s="110"/>
      <c r="AM74" s="110"/>
      <c r="AN74" s="110"/>
      <c r="AO74" s="110"/>
      <c r="AP74" s="110"/>
      <c r="AQ74" s="543"/>
      <c r="AR74" s="543"/>
      <c r="AS74" s="543"/>
      <c r="AT74" s="543"/>
      <c r="AU74" s="543"/>
      <c r="AV74" s="543"/>
      <c r="AW74" s="543"/>
      <c r="AX74" s="543"/>
      <c r="AY74" s="543"/>
      <c r="AZ74" s="543"/>
      <c r="BA74" s="543"/>
      <c r="BB74" s="543"/>
      <c r="BC74" s="543"/>
      <c r="BD74" s="543"/>
      <c r="BE74" s="543"/>
      <c r="BF74" s="543"/>
    </row>
    <row r="75" spans="2:58" x14ac:dyDescent="0.25">
      <c r="B75" s="471">
        <f>IF('2.Census &amp; Reference Benchmarks'!B75 &lt;&gt; "",'2.Census &amp; Reference Benchmarks'!B75,"")</f>
        <v>0</v>
      </c>
      <c r="C75" s="285">
        <f>IF('2.Census &amp; Reference Benchmarks'!C75 &lt;&gt; "",'2.Census &amp; Reference Benchmarks'!C75,"")</f>
        <v>0</v>
      </c>
      <c r="D75" s="286" t="str">
        <f>IF('2.Census &amp; Reference Benchmarks'!D75 &lt;&gt; "",'2.Census &amp; Reference Benchmarks'!D75,"")</f>
        <v/>
      </c>
      <c r="E75" s="352" t="str">
        <f>IF('2.Census &amp; Reference Benchmarks'!E75 &lt;&gt; "",'2.Census &amp; Reference Benchmarks'!E75,"")</f>
        <v/>
      </c>
      <c r="F75" s="352" t="str">
        <f>IF('2.Census &amp; Reference Benchmarks'!F75 &lt;&gt; "",'2.Census &amp; Reference Benchmarks'!F75,"")</f>
        <v/>
      </c>
      <c r="G75" s="287" t="str">
        <f>IF('2.Census &amp; Reference Benchmarks'!G75 &lt;&gt; "",'2.Census &amp; Reference Benchmarks'!G75,"")</f>
        <v/>
      </c>
      <c r="H75" s="287" t="str">
        <f>IF('2.Census &amp; Reference Benchmarks'!I75 &lt;&gt; "",'2.Census &amp; Reference Benchmarks'!I75,"")</f>
        <v/>
      </c>
      <c r="I75" s="284" t="str">
        <f>IF('2.Census &amp; Reference Benchmarks'!J75 &lt;&gt;"",'2.Census &amp; Reference Benchmarks'!J75,"")</f>
        <v/>
      </c>
      <c r="J75" s="534"/>
      <c r="K75" s="534"/>
      <c r="L75" s="534"/>
      <c r="M75" s="534"/>
      <c r="N75" s="534"/>
      <c r="O75" s="534"/>
      <c r="P75" s="534"/>
      <c r="Q75" s="534"/>
      <c r="R75" s="540"/>
      <c r="S75" s="540"/>
      <c r="T75" s="540"/>
      <c r="U75" s="540"/>
      <c r="V75" s="540"/>
      <c r="W75" s="540"/>
      <c r="X75" s="540"/>
      <c r="Y75" s="540"/>
      <c r="Z75" s="540"/>
      <c r="AA75" s="540"/>
      <c r="AB75" s="540"/>
      <c r="AC75" s="540"/>
      <c r="AD75" s="540"/>
      <c r="AE75" s="540"/>
      <c r="AF75" s="540"/>
      <c r="AG75" s="540"/>
      <c r="AH75" s="461"/>
      <c r="AI75" s="110"/>
      <c r="AJ75" s="110"/>
      <c r="AK75" s="110"/>
      <c r="AL75" s="110"/>
      <c r="AM75" s="110"/>
      <c r="AN75" s="110"/>
      <c r="AO75" s="110"/>
      <c r="AP75" s="110"/>
      <c r="AQ75" s="543"/>
      <c r="AR75" s="543"/>
      <c r="AS75" s="543"/>
      <c r="AT75" s="543"/>
      <c r="AU75" s="543"/>
      <c r="AV75" s="543"/>
      <c r="AW75" s="543"/>
      <c r="AX75" s="543"/>
      <c r="AY75" s="543"/>
      <c r="AZ75" s="543"/>
      <c r="BA75" s="543"/>
      <c r="BB75" s="543"/>
      <c r="BC75" s="543"/>
      <c r="BD75" s="543"/>
      <c r="BE75" s="543"/>
      <c r="BF75" s="543"/>
    </row>
    <row r="76" spans="2:58" x14ac:dyDescent="0.25">
      <c r="B76" s="471">
        <f>IF('2.Census &amp; Reference Benchmarks'!B76 &lt;&gt; "",'2.Census &amp; Reference Benchmarks'!B76,"")</f>
        <v>0</v>
      </c>
      <c r="C76" s="285">
        <f>IF('2.Census &amp; Reference Benchmarks'!C76 &lt;&gt; "",'2.Census &amp; Reference Benchmarks'!C76,"")</f>
        <v>0</v>
      </c>
      <c r="D76" s="286" t="str">
        <f>IF('2.Census &amp; Reference Benchmarks'!D76 &lt;&gt; "",'2.Census &amp; Reference Benchmarks'!D76,"")</f>
        <v/>
      </c>
      <c r="E76" s="352" t="str">
        <f>IF('2.Census &amp; Reference Benchmarks'!E76 &lt;&gt; "",'2.Census &amp; Reference Benchmarks'!E76,"")</f>
        <v/>
      </c>
      <c r="F76" s="352" t="str">
        <f>IF('2.Census &amp; Reference Benchmarks'!F76 &lt;&gt; "",'2.Census &amp; Reference Benchmarks'!F76,"")</f>
        <v/>
      </c>
      <c r="G76" s="287" t="str">
        <f>IF('2.Census &amp; Reference Benchmarks'!G76 &lt;&gt; "",'2.Census &amp; Reference Benchmarks'!G76,"")</f>
        <v/>
      </c>
      <c r="H76" s="287" t="str">
        <f>IF('2.Census &amp; Reference Benchmarks'!I76 &lt;&gt; "",'2.Census &amp; Reference Benchmarks'!I76,"")</f>
        <v/>
      </c>
      <c r="I76" s="284" t="str">
        <f>IF('2.Census &amp; Reference Benchmarks'!J76 &lt;&gt;"",'2.Census &amp; Reference Benchmarks'!J76,"")</f>
        <v/>
      </c>
      <c r="J76" s="534"/>
      <c r="K76" s="534"/>
      <c r="L76" s="534"/>
      <c r="M76" s="534"/>
      <c r="N76" s="534"/>
      <c r="O76" s="534"/>
      <c r="P76" s="534"/>
      <c r="Q76" s="534"/>
      <c r="R76" s="540"/>
      <c r="S76" s="540"/>
      <c r="T76" s="540"/>
      <c r="U76" s="540"/>
      <c r="V76" s="540"/>
      <c r="W76" s="540"/>
      <c r="X76" s="540"/>
      <c r="Y76" s="540"/>
      <c r="Z76" s="540"/>
      <c r="AA76" s="540"/>
      <c r="AB76" s="540"/>
      <c r="AC76" s="540"/>
      <c r="AD76" s="540"/>
      <c r="AE76" s="540"/>
      <c r="AF76" s="540"/>
      <c r="AG76" s="540"/>
      <c r="AH76" s="461"/>
      <c r="AI76" s="110"/>
      <c r="AJ76" s="110"/>
      <c r="AK76" s="110"/>
      <c r="AL76" s="110"/>
      <c r="AM76" s="110"/>
      <c r="AN76" s="110"/>
      <c r="AO76" s="110"/>
      <c r="AP76" s="110"/>
      <c r="AQ76" s="543"/>
      <c r="AR76" s="543"/>
      <c r="AS76" s="543"/>
      <c r="AT76" s="543"/>
      <c r="AU76" s="543"/>
      <c r="AV76" s="543"/>
      <c r="AW76" s="543"/>
      <c r="AX76" s="543"/>
      <c r="AY76" s="543"/>
      <c r="AZ76" s="543"/>
      <c r="BA76" s="543"/>
      <c r="BB76" s="543"/>
      <c r="BC76" s="543"/>
      <c r="BD76" s="543"/>
      <c r="BE76" s="543"/>
      <c r="BF76" s="543"/>
    </row>
    <row r="77" spans="2:58" x14ac:dyDescent="0.25">
      <c r="B77" s="471">
        <f>IF('2.Census &amp; Reference Benchmarks'!B77 &lt;&gt; "",'2.Census &amp; Reference Benchmarks'!B77,"")</f>
        <v>0</v>
      </c>
      <c r="C77" s="285">
        <f>IF('2.Census &amp; Reference Benchmarks'!C77 &lt;&gt; "",'2.Census &amp; Reference Benchmarks'!C77,"")</f>
        <v>0</v>
      </c>
      <c r="D77" s="286" t="str">
        <f>IF('2.Census &amp; Reference Benchmarks'!D77 &lt;&gt; "",'2.Census &amp; Reference Benchmarks'!D77,"")</f>
        <v/>
      </c>
      <c r="E77" s="352" t="str">
        <f>IF('2.Census &amp; Reference Benchmarks'!E77 &lt;&gt; "",'2.Census &amp; Reference Benchmarks'!E77,"")</f>
        <v/>
      </c>
      <c r="F77" s="352" t="str">
        <f>IF('2.Census &amp; Reference Benchmarks'!F77 &lt;&gt; "",'2.Census &amp; Reference Benchmarks'!F77,"")</f>
        <v/>
      </c>
      <c r="G77" s="287" t="str">
        <f>IF('2.Census &amp; Reference Benchmarks'!G77 &lt;&gt; "",'2.Census &amp; Reference Benchmarks'!G77,"")</f>
        <v/>
      </c>
      <c r="H77" s="287" t="str">
        <f>IF('2.Census &amp; Reference Benchmarks'!I77 &lt;&gt; "",'2.Census &amp; Reference Benchmarks'!I77,"")</f>
        <v/>
      </c>
      <c r="I77" s="284" t="str">
        <f>IF('2.Census &amp; Reference Benchmarks'!J77 &lt;&gt;"",'2.Census &amp; Reference Benchmarks'!J77,"")</f>
        <v/>
      </c>
      <c r="J77" s="534"/>
      <c r="K77" s="534"/>
      <c r="L77" s="534"/>
      <c r="M77" s="534"/>
      <c r="N77" s="534"/>
      <c r="O77" s="534"/>
      <c r="P77" s="534"/>
      <c r="Q77" s="534"/>
      <c r="R77" s="540"/>
      <c r="S77" s="540"/>
      <c r="T77" s="540"/>
      <c r="U77" s="540"/>
      <c r="V77" s="540"/>
      <c r="W77" s="540"/>
      <c r="X77" s="540"/>
      <c r="Y77" s="540"/>
      <c r="Z77" s="540"/>
      <c r="AA77" s="540"/>
      <c r="AB77" s="540"/>
      <c r="AC77" s="540"/>
      <c r="AD77" s="540"/>
      <c r="AE77" s="540"/>
      <c r="AF77" s="540"/>
      <c r="AG77" s="540"/>
      <c r="AH77" s="461"/>
      <c r="AI77" s="110"/>
      <c r="AJ77" s="110"/>
      <c r="AK77" s="110"/>
      <c r="AL77" s="110"/>
      <c r="AM77" s="110"/>
      <c r="AN77" s="110"/>
      <c r="AO77" s="110"/>
      <c r="AP77" s="110"/>
      <c r="AQ77" s="543"/>
      <c r="AR77" s="543"/>
      <c r="AS77" s="543"/>
      <c r="AT77" s="543"/>
      <c r="AU77" s="543"/>
      <c r="AV77" s="543"/>
      <c r="AW77" s="543"/>
      <c r="AX77" s="543"/>
      <c r="AY77" s="543"/>
      <c r="AZ77" s="543"/>
      <c r="BA77" s="543"/>
      <c r="BB77" s="543"/>
      <c r="BC77" s="543"/>
      <c r="BD77" s="543"/>
      <c r="BE77" s="543"/>
      <c r="BF77" s="543"/>
    </row>
    <row r="78" spans="2:58" x14ac:dyDescent="0.25">
      <c r="B78" s="471">
        <f>IF('2.Census &amp; Reference Benchmarks'!B78 &lt;&gt; "",'2.Census &amp; Reference Benchmarks'!B78,"")</f>
        <v>0</v>
      </c>
      <c r="C78" s="285">
        <f>IF('2.Census &amp; Reference Benchmarks'!C78 &lt;&gt; "",'2.Census &amp; Reference Benchmarks'!C78,"")</f>
        <v>0</v>
      </c>
      <c r="D78" s="286" t="str">
        <f>IF('2.Census &amp; Reference Benchmarks'!D78 &lt;&gt; "",'2.Census &amp; Reference Benchmarks'!D78,"")</f>
        <v/>
      </c>
      <c r="E78" s="352" t="str">
        <f>IF('2.Census &amp; Reference Benchmarks'!E78 &lt;&gt; "",'2.Census &amp; Reference Benchmarks'!E78,"")</f>
        <v/>
      </c>
      <c r="F78" s="352" t="str">
        <f>IF('2.Census &amp; Reference Benchmarks'!F78 &lt;&gt; "",'2.Census &amp; Reference Benchmarks'!F78,"")</f>
        <v/>
      </c>
      <c r="G78" s="287" t="str">
        <f>IF('2.Census &amp; Reference Benchmarks'!G78 &lt;&gt; "",'2.Census &amp; Reference Benchmarks'!G78,"")</f>
        <v/>
      </c>
      <c r="H78" s="287" t="str">
        <f>IF('2.Census &amp; Reference Benchmarks'!I78 &lt;&gt; "",'2.Census &amp; Reference Benchmarks'!I78,"")</f>
        <v/>
      </c>
      <c r="I78" s="284" t="str">
        <f>IF('2.Census &amp; Reference Benchmarks'!J78 &lt;&gt;"",'2.Census &amp; Reference Benchmarks'!J78,"")</f>
        <v/>
      </c>
      <c r="J78" s="534"/>
      <c r="K78" s="534"/>
      <c r="L78" s="534"/>
      <c r="M78" s="534"/>
      <c r="N78" s="534"/>
      <c r="O78" s="534"/>
      <c r="P78" s="534"/>
      <c r="Q78" s="534"/>
      <c r="R78" s="540"/>
      <c r="S78" s="540"/>
      <c r="T78" s="540"/>
      <c r="U78" s="540"/>
      <c r="V78" s="540"/>
      <c r="W78" s="540"/>
      <c r="X78" s="540"/>
      <c r="Y78" s="540"/>
      <c r="Z78" s="540"/>
      <c r="AA78" s="540"/>
      <c r="AB78" s="540"/>
      <c r="AC78" s="540"/>
      <c r="AD78" s="540"/>
      <c r="AE78" s="540"/>
      <c r="AF78" s="540"/>
      <c r="AG78" s="540"/>
      <c r="AH78" s="461"/>
      <c r="AI78" s="110"/>
      <c r="AJ78" s="110"/>
      <c r="AK78" s="110"/>
      <c r="AL78" s="110"/>
      <c r="AM78" s="110"/>
      <c r="AN78" s="110"/>
      <c r="AO78" s="110"/>
      <c r="AP78" s="110"/>
      <c r="AQ78" s="543"/>
      <c r="AR78" s="543"/>
      <c r="AS78" s="543"/>
      <c r="AT78" s="543"/>
      <c r="AU78" s="543"/>
      <c r="AV78" s="543"/>
      <c r="AW78" s="543"/>
      <c r="AX78" s="543"/>
      <c r="AY78" s="543"/>
      <c r="AZ78" s="543"/>
      <c r="BA78" s="543"/>
      <c r="BB78" s="543"/>
      <c r="BC78" s="543"/>
      <c r="BD78" s="543"/>
      <c r="BE78" s="543"/>
      <c r="BF78" s="543"/>
    </row>
    <row r="79" spans="2:58" x14ac:dyDescent="0.25">
      <c r="B79" s="471">
        <f>IF('2.Census &amp; Reference Benchmarks'!B79 &lt;&gt; "",'2.Census &amp; Reference Benchmarks'!B79,"")</f>
        <v>0</v>
      </c>
      <c r="C79" s="285">
        <f>IF('2.Census &amp; Reference Benchmarks'!C79 &lt;&gt; "",'2.Census &amp; Reference Benchmarks'!C79,"")</f>
        <v>0</v>
      </c>
      <c r="D79" s="286" t="str">
        <f>IF('2.Census &amp; Reference Benchmarks'!D79 &lt;&gt; "",'2.Census &amp; Reference Benchmarks'!D79,"")</f>
        <v/>
      </c>
      <c r="E79" s="352" t="str">
        <f>IF('2.Census &amp; Reference Benchmarks'!E79 &lt;&gt; "",'2.Census &amp; Reference Benchmarks'!E79,"")</f>
        <v/>
      </c>
      <c r="F79" s="352" t="str">
        <f>IF('2.Census &amp; Reference Benchmarks'!F79 &lt;&gt; "",'2.Census &amp; Reference Benchmarks'!F79,"")</f>
        <v/>
      </c>
      <c r="G79" s="287" t="str">
        <f>IF('2.Census &amp; Reference Benchmarks'!G79 &lt;&gt; "",'2.Census &amp; Reference Benchmarks'!G79,"")</f>
        <v/>
      </c>
      <c r="H79" s="287" t="str">
        <f>IF('2.Census &amp; Reference Benchmarks'!I79 &lt;&gt; "",'2.Census &amp; Reference Benchmarks'!I79,"")</f>
        <v/>
      </c>
      <c r="I79" s="284" t="str">
        <f>IF('2.Census &amp; Reference Benchmarks'!J79 &lt;&gt;"",'2.Census &amp; Reference Benchmarks'!J79,"")</f>
        <v/>
      </c>
      <c r="J79" s="534"/>
      <c r="K79" s="534"/>
      <c r="L79" s="534"/>
      <c r="M79" s="534"/>
      <c r="N79" s="534"/>
      <c r="O79" s="534"/>
      <c r="P79" s="534"/>
      <c r="Q79" s="534"/>
      <c r="R79" s="540"/>
      <c r="S79" s="540"/>
      <c r="T79" s="540"/>
      <c r="U79" s="540"/>
      <c r="V79" s="540"/>
      <c r="W79" s="540"/>
      <c r="X79" s="540"/>
      <c r="Y79" s="540"/>
      <c r="Z79" s="540"/>
      <c r="AA79" s="540"/>
      <c r="AB79" s="540"/>
      <c r="AC79" s="540"/>
      <c r="AD79" s="540"/>
      <c r="AE79" s="540"/>
      <c r="AF79" s="540"/>
      <c r="AG79" s="540"/>
      <c r="AH79" s="461"/>
      <c r="AI79" s="110"/>
      <c r="AJ79" s="110"/>
      <c r="AK79" s="110"/>
      <c r="AL79" s="110"/>
      <c r="AM79" s="110"/>
      <c r="AN79" s="110"/>
      <c r="AO79" s="110"/>
      <c r="AP79" s="110"/>
      <c r="AQ79" s="543"/>
      <c r="AR79" s="543"/>
      <c r="AS79" s="543"/>
      <c r="AT79" s="543"/>
      <c r="AU79" s="543"/>
      <c r="AV79" s="543"/>
      <c r="AW79" s="543"/>
      <c r="AX79" s="543"/>
      <c r="AY79" s="543"/>
      <c r="AZ79" s="543"/>
      <c r="BA79" s="543"/>
      <c r="BB79" s="543"/>
      <c r="BC79" s="543"/>
      <c r="BD79" s="543"/>
      <c r="BE79" s="543"/>
      <c r="BF79" s="543"/>
    </row>
    <row r="80" spans="2:58" x14ac:dyDescent="0.25">
      <c r="B80" s="471">
        <f>IF('2.Census &amp; Reference Benchmarks'!B80 &lt;&gt; "",'2.Census &amp; Reference Benchmarks'!B80,"")</f>
        <v>0</v>
      </c>
      <c r="C80" s="285">
        <f>IF('2.Census &amp; Reference Benchmarks'!C80 &lt;&gt; "",'2.Census &amp; Reference Benchmarks'!C80,"")</f>
        <v>0</v>
      </c>
      <c r="D80" s="286" t="str">
        <f>IF('2.Census &amp; Reference Benchmarks'!D80 &lt;&gt; "",'2.Census &amp; Reference Benchmarks'!D80,"")</f>
        <v/>
      </c>
      <c r="E80" s="352" t="str">
        <f>IF('2.Census &amp; Reference Benchmarks'!E80 &lt;&gt; "",'2.Census &amp; Reference Benchmarks'!E80,"")</f>
        <v/>
      </c>
      <c r="F80" s="352" t="str">
        <f>IF('2.Census &amp; Reference Benchmarks'!F80 &lt;&gt; "",'2.Census &amp; Reference Benchmarks'!F80,"")</f>
        <v/>
      </c>
      <c r="G80" s="287" t="str">
        <f>IF('2.Census &amp; Reference Benchmarks'!G80 &lt;&gt; "",'2.Census &amp; Reference Benchmarks'!G80,"")</f>
        <v/>
      </c>
      <c r="H80" s="287" t="str">
        <f>IF('2.Census &amp; Reference Benchmarks'!I80 &lt;&gt; "",'2.Census &amp; Reference Benchmarks'!I80,"")</f>
        <v/>
      </c>
      <c r="I80" s="284" t="str">
        <f>IF('2.Census &amp; Reference Benchmarks'!J80 &lt;&gt;"",'2.Census &amp; Reference Benchmarks'!J80,"")</f>
        <v/>
      </c>
      <c r="J80" s="534"/>
      <c r="K80" s="534"/>
      <c r="L80" s="534"/>
      <c r="M80" s="534"/>
      <c r="N80" s="534"/>
      <c r="O80" s="534"/>
      <c r="P80" s="534"/>
      <c r="Q80" s="534"/>
      <c r="R80" s="540"/>
      <c r="S80" s="540"/>
      <c r="T80" s="540"/>
      <c r="U80" s="540"/>
      <c r="V80" s="540"/>
      <c r="W80" s="540"/>
      <c r="X80" s="540"/>
      <c r="Y80" s="540"/>
      <c r="Z80" s="540"/>
      <c r="AA80" s="540"/>
      <c r="AB80" s="540"/>
      <c r="AC80" s="540"/>
      <c r="AD80" s="540"/>
      <c r="AE80" s="540"/>
      <c r="AF80" s="540"/>
      <c r="AG80" s="540"/>
      <c r="AH80" s="461"/>
      <c r="AI80" s="110"/>
      <c r="AJ80" s="110"/>
      <c r="AK80" s="110"/>
      <c r="AL80" s="110"/>
      <c r="AM80" s="110"/>
      <c r="AN80" s="110"/>
      <c r="AO80" s="110"/>
      <c r="AP80" s="110"/>
      <c r="AQ80" s="543"/>
      <c r="AR80" s="543"/>
      <c r="AS80" s="543"/>
      <c r="AT80" s="543"/>
      <c r="AU80" s="543"/>
      <c r="AV80" s="543"/>
      <c r="AW80" s="543"/>
      <c r="AX80" s="543"/>
      <c r="AY80" s="543"/>
      <c r="AZ80" s="543"/>
      <c r="BA80" s="543"/>
      <c r="BB80" s="543"/>
      <c r="BC80" s="543"/>
      <c r="BD80" s="543"/>
      <c r="BE80" s="543"/>
      <c r="BF80" s="543"/>
    </row>
    <row r="81" spans="2:58" x14ac:dyDescent="0.25">
      <c r="B81" s="471">
        <f>IF('2.Census &amp; Reference Benchmarks'!B81 &lt;&gt; "",'2.Census &amp; Reference Benchmarks'!B81,"")</f>
        <v>0</v>
      </c>
      <c r="C81" s="285">
        <f>IF('2.Census &amp; Reference Benchmarks'!C81 &lt;&gt; "",'2.Census &amp; Reference Benchmarks'!C81,"")</f>
        <v>0</v>
      </c>
      <c r="D81" s="286" t="str">
        <f>IF('2.Census &amp; Reference Benchmarks'!D81 &lt;&gt; "",'2.Census &amp; Reference Benchmarks'!D81,"")</f>
        <v/>
      </c>
      <c r="E81" s="352" t="str">
        <f>IF('2.Census &amp; Reference Benchmarks'!E81 &lt;&gt; "",'2.Census &amp; Reference Benchmarks'!E81,"")</f>
        <v/>
      </c>
      <c r="F81" s="352" t="str">
        <f>IF('2.Census &amp; Reference Benchmarks'!F81 &lt;&gt; "",'2.Census &amp; Reference Benchmarks'!F81,"")</f>
        <v/>
      </c>
      <c r="G81" s="287" t="str">
        <f>IF('2.Census &amp; Reference Benchmarks'!G81 &lt;&gt; "",'2.Census &amp; Reference Benchmarks'!G81,"")</f>
        <v/>
      </c>
      <c r="H81" s="287" t="str">
        <f>IF('2.Census &amp; Reference Benchmarks'!I81 &lt;&gt; "",'2.Census &amp; Reference Benchmarks'!I81,"")</f>
        <v/>
      </c>
      <c r="I81" s="284" t="str">
        <f>IF('2.Census &amp; Reference Benchmarks'!J81 &lt;&gt;"",'2.Census &amp; Reference Benchmarks'!J81,"")</f>
        <v/>
      </c>
      <c r="J81" s="534"/>
      <c r="K81" s="534"/>
      <c r="L81" s="534"/>
      <c r="M81" s="534"/>
      <c r="N81" s="534"/>
      <c r="O81" s="534"/>
      <c r="P81" s="534"/>
      <c r="Q81" s="534"/>
      <c r="R81" s="540"/>
      <c r="S81" s="540"/>
      <c r="T81" s="540"/>
      <c r="U81" s="540"/>
      <c r="V81" s="540"/>
      <c r="W81" s="540"/>
      <c r="X81" s="540"/>
      <c r="Y81" s="540"/>
      <c r="Z81" s="540"/>
      <c r="AA81" s="540"/>
      <c r="AB81" s="540"/>
      <c r="AC81" s="540"/>
      <c r="AD81" s="540"/>
      <c r="AE81" s="540"/>
      <c r="AF81" s="540"/>
      <c r="AG81" s="540"/>
      <c r="AH81" s="461"/>
      <c r="AI81" s="110"/>
      <c r="AJ81" s="110"/>
      <c r="AK81" s="110"/>
      <c r="AL81" s="110"/>
      <c r="AM81" s="110"/>
      <c r="AN81" s="110"/>
      <c r="AO81" s="110"/>
      <c r="AP81" s="110"/>
      <c r="AQ81" s="543"/>
      <c r="AR81" s="543"/>
      <c r="AS81" s="543"/>
      <c r="AT81" s="543"/>
      <c r="AU81" s="543"/>
      <c r="AV81" s="543"/>
      <c r="AW81" s="543"/>
      <c r="AX81" s="543"/>
      <c r="AY81" s="543"/>
      <c r="AZ81" s="543"/>
      <c r="BA81" s="543"/>
      <c r="BB81" s="543"/>
      <c r="BC81" s="543"/>
      <c r="BD81" s="543"/>
      <c r="BE81" s="543"/>
      <c r="BF81" s="543"/>
    </row>
    <row r="82" spans="2:58" x14ac:dyDescent="0.25">
      <c r="B82" s="471">
        <f>IF('2.Census &amp; Reference Benchmarks'!B82 &lt;&gt; "",'2.Census &amp; Reference Benchmarks'!B82,"")</f>
        <v>0</v>
      </c>
      <c r="C82" s="285">
        <f>IF('2.Census &amp; Reference Benchmarks'!C82 &lt;&gt; "",'2.Census &amp; Reference Benchmarks'!C82,"")</f>
        <v>0</v>
      </c>
      <c r="D82" s="286" t="str">
        <f>IF('2.Census &amp; Reference Benchmarks'!D82 &lt;&gt; "",'2.Census &amp; Reference Benchmarks'!D82,"")</f>
        <v/>
      </c>
      <c r="E82" s="352" t="str">
        <f>IF('2.Census &amp; Reference Benchmarks'!E82 &lt;&gt; "",'2.Census &amp; Reference Benchmarks'!E82,"")</f>
        <v/>
      </c>
      <c r="F82" s="352" t="str">
        <f>IF('2.Census &amp; Reference Benchmarks'!F82 &lt;&gt; "",'2.Census &amp; Reference Benchmarks'!F82,"")</f>
        <v/>
      </c>
      <c r="G82" s="287" t="str">
        <f>IF('2.Census &amp; Reference Benchmarks'!G82 &lt;&gt; "",'2.Census &amp; Reference Benchmarks'!G82,"")</f>
        <v/>
      </c>
      <c r="H82" s="287" t="str">
        <f>IF('2.Census &amp; Reference Benchmarks'!I82 &lt;&gt; "",'2.Census &amp; Reference Benchmarks'!I82,"")</f>
        <v/>
      </c>
      <c r="I82" s="284" t="str">
        <f>IF('2.Census &amp; Reference Benchmarks'!J82 &lt;&gt;"",'2.Census &amp; Reference Benchmarks'!J82,"")</f>
        <v/>
      </c>
      <c r="J82" s="534"/>
      <c r="K82" s="534"/>
      <c r="L82" s="534"/>
      <c r="M82" s="534"/>
      <c r="N82" s="534"/>
      <c r="O82" s="534"/>
      <c r="P82" s="534"/>
      <c r="Q82" s="534"/>
      <c r="R82" s="540"/>
      <c r="S82" s="540"/>
      <c r="T82" s="540"/>
      <c r="U82" s="540"/>
      <c r="V82" s="540"/>
      <c r="W82" s="540"/>
      <c r="X82" s="540"/>
      <c r="Y82" s="540"/>
      <c r="Z82" s="540"/>
      <c r="AA82" s="540"/>
      <c r="AB82" s="540"/>
      <c r="AC82" s="540"/>
      <c r="AD82" s="540"/>
      <c r="AE82" s="540"/>
      <c r="AF82" s="540"/>
      <c r="AG82" s="540"/>
      <c r="AH82" s="461"/>
      <c r="AI82" s="110"/>
      <c r="AJ82" s="110"/>
      <c r="AK82" s="110"/>
      <c r="AL82" s="110"/>
      <c r="AM82" s="110"/>
      <c r="AN82" s="110"/>
      <c r="AO82" s="110"/>
      <c r="AP82" s="110"/>
      <c r="AQ82" s="543"/>
      <c r="AR82" s="543"/>
      <c r="AS82" s="543"/>
      <c r="AT82" s="543"/>
      <c r="AU82" s="543"/>
      <c r="AV82" s="543"/>
      <c r="AW82" s="543"/>
      <c r="AX82" s="543"/>
      <c r="AY82" s="543"/>
      <c r="AZ82" s="543"/>
      <c r="BA82" s="543"/>
      <c r="BB82" s="543"/>
      <c r="BC82" s="543"/>
      <c r="BD82" s="543"/>
      <c r="BE82" s="543"/>
      <c r="BF82" s="543"/>
    </row>
    <row r="83" spans="2:58" x14ac:dyDescent="0.25">
      <c r="B83" s="471">
        <f>IF('2.Census &amp; Reference Benchmarks'!B83 &lt;&gt; "",'2.Census &amp; Reference Benchmarks'!B83,"")</f>
        <v>0</v>
      </c>
      <c r="C83" s="285">
        <f>IF('2.Census &amp; Reference Benchmarks'!C83 &lt;&gt; "",'2.Census &amp; Reference Benchmarks'!C83,"")</f>
        <v>0</v>
      </c>
      <c r="D83" s="286" t="str">
        <f>IF('2.Census &amp; Reference Benchmarks'!D83 &lt;&gt; "",'2.Census &amp; Reference Benchmarks'!D83,"")</f>
        <v/>
      </c>
      <c r="E83" s="352" t="str">
        <f>IF('2.Census &amp; Reference Benchmarks'!E83 &lt;&gt; "",'2.Census &amp; Reference Benchmarks'!E83,"")</f>
        <v/>
      </c>
      <c r="F83" s="352" t="str">
        <f>IF('2.Census &amp; Reference Benchmarks'!F83 &lt;&gt; "",'2.Census &amp; Reference Benchmarks'!F83,"")</f>
        <v/>
      </c>
      <c r="G83" s="287" t="str">
        <f>IF('2.Census &amp; Reference Benchmarks'!G83 &lt;&gt; "",'2.Census &amp; Reference Benchmarks'!G83,"")</f>
        <v/>
      </c>
      <c r="H83" s="287" t="str">
        <f>IF('2.Census &amp; Reference Benchmarks'!I83 &lt;&gt; "",'2.Census &amp; Reference Benchmarks'!I83,"")</f>
        <v/>
      </c>
      <c r="I83" s="284" t="str">
        <f>IF('2.Census &amp; Reference Benchmarks'!J83 &lt;&gt;"",'2.Census &amp; Reference Benchmarks'!J83,"")</f>
        <v/>
      </c>
      <c r="J83" s="534"/>
      <c r="K83" s="534"/>
      <c r="L83" s="534"/>
      <c r="M83" s="534"/>
      <c r="N83" s="534"/>
      <c r="O83" s="534"/>
      <c r="P83" s="534"/>
      <c r="Q83" s="534"/>
      <c r="R83" s="540"/>
      <c r="S83" s="540"/>
      <c r="T83" s="540"/>
      <c r="U83" s="540"/>
      <c r="V83" s="540"/>
      <c r="W83" s="540"/>
      <c r="X83" s="540"/>
      <c r="Y83" s="540"/>
      <c r="Z83" s="540"/>
      <c r="AA83" s="540"/>
      <c r="AB83" s="540"/>
      <c r="AC83" s="540"/>
      <c r="AD83" s="540"/>
      <c r="AE83" s="540"/>
      <c r="AF83" s="540"/>
      <c r="AG83" s="540"/>
      <c r="AH83" s="461"/>
      <c r="AI83" s="110"/>
      <c r="AJ83" s="110"/>
      <c r="AK83" s="110"/>
      <c r="AL83" s="110"/>
      <c r="AM83" s="110"/>
      <c r="AN83" s="110"/>
      <c r="AO83" s="110"/>
      <c r="AP83" s="110"/>
      <c r="AQ83" s="543"/>
      <c r="AR83" s="543"/>
      <c r="AS83" s="543"/>
      <c r="AT83" s="543"/>
      <c r="AU83" s="543"/>
      <c r="AV83" s="543"/>
      <c r="AW83" s="543"/>
      <c r="AX83" s="543"/>
      <c r="AY83" s="543"/>
      <c r="AZ83" s="543"/>
      <c r="BA83" s="543"/>
      <c r="BB83" s="543"/>
      <c r="BC83" s="543"/>
      <c r="BD83" s="543"/>
      <c r="BE83" s="543"/>
      <c r="BF83" s="543"/>
    </row>
    <row r="84" spans="2:58" x14ac:dyDescent="0.25">
      <c r="B84" s="471">
        <f>IF('2.Census &amp; Reference Benchmarks'!B84 &lt;&gt; "",'2.Census &amp; Reference Benchmarks'!B84,"")</f>
        <v>0</v>
      </c>
      <c r="C84" s="285">
        <f>IF('2.Census &amp; Reference Benchmarks'!C84 &lt;&gt; "",'2.Census &amp; Reference Benchmarks'!C84,"")</f>
        <v>0</v>
      </c>
      <c r="D84" s="286" t="str">
        <f>IF('2.Census &amp; Reference Benchmarks'!D84 &lt;&gt; "",'2.Census &amp; Reference Benchmarks'!D84,"")</f>
        <v/>
      </c>
      <c r="E84" s="352" t="str">
        <f>IF('2.Census &amp; Reference Benchmarks'!E84 &lt;&gt; "",'2.Census &amp; Reference Benchmarks'!E84,"")</f>
        <v/>
      </c>
      <c r="F84" s="352" t="str">
        <f>IF('2.Census &amp; Reference Benchmarks'!F84 &lt;&gt; "",'2.Census &amp; Reference Benchmarks'!F84,"")</f>
        <v/>
      </c>
      <c r="G84" s="287" t="str">
        <f>IF('2.Census &amp; Reference Benchmarks'!G84 &lt;&gt; "",'2.Census &amp; Reference Benchmarks'!G84,"")</f>
        <v/>
      </c>
      <c r="H84" s="287" t="str">
        <f>IF('2.Census &amp; Reference Benchmarks'!I84 &lt;&gt; "",'2.Census &amp; Reference Benchmarks'!I84,"")</f>
        <v/>
      </c>
      <c r="I84" s="284" t="str">
        <f>IF('2.Census &amp; Reference Benchmarks'!J84 &lt;&gt;"",'2.Census &amp; Reference Benchmarks'!J84,"")</f>
        <v/>
      </c>
      <c r="J84" s="534"/>
      <c r="K84" s="534"/>
      <c r="L84" s="534"/>
      <c r="M84" s="534"/>
      <c r="N84" s="534"/>
      <c r="O84" s="534"/>
      <c r="P84" s="534"/>
      <c r="Q84" s="534"/>
      <c r="R84" s="540"/>
      <c r="S84" s="540"/>
      <c r="T84" s="540"/>
      <c r="U84" s="540"/>
      <c r="V84" s="540"/>
      <c r="W84" s="540"/>
      <c r="X84" s="540"/>
      <c r="Y84" s="540"/>
      <c r="Z84" s="540"/>
      <c r="AA84" s="540"/>
      <c r="AB84" s="540"/>
      <c r="AC84" s="540"/>
      <c r="AD84" s="540"/>
      <c r="AE84" s="540"/>
      <c r="AF84" s="540"/>
      <c r="AG84" s="540"/>
      <c r="AH84" s="461"/>
      <c r="AI84" s="110"/>
      <c r="AJ84" s="110"/>
      <c r="AK84" s="110"/>
      <c r="AL84" s="110"/>
      <c r="AM84" s="110"/>
      <c r="AN84" s="110"/>
      <c r="AO84" s="110"/>
      <c r="AP84" s="110"/>
      <c r="AQ84" s="543"/>
      <c r="AR84" s="543"/>
      <c r="AS84" s="543"/>
      <c r="AT84" s="543"/>
      <c r="AU84" s="543"/>
      <c r="AV84" s="543"/>
      <c r="AW84" s="543"/>
      <c r="AX84" s="543"/>
      <c r="AY84" s="543"/>
      <c r="AZ84" s="543"/>
      <c r="BA84" s="543"/>
      <c r="BB84" s="543"/>
      <c r="BC84" s="543"/>
      <c r="BD84" s="543"/>
      <c r="BE84" s="543"/>
      <c r="BF84" s="543"/>
    </row>
    <row r="85" spans="2:58" x14ac:dyDescent="0.25">
      <c r="B85" s="471">
        <f>IF('2.Census &amp; Reference Benchmarks'!B85 &lt;&gt; "",'2.Census &amp; Reference Benchmarks'!B85,"")</f>
        <v>0</v>
      </c>
      <c r="C85" s="285">
        <f>IF('2.Census &amp; Reference Benchmarks'!C85 &lt;&gt; "",'2.Census &amp; Reference Benchmarks'!C85,"")</f>
        <v>0</v>
      </c>
      <c r="D85" s="286" t="str">
        <f>IF('2.Census &amp; Reference Benchmarks'!D85 &lt;&gt; "",'2.Census &amp; Reference Benchmarks'!D85,"")</f>
        <v/>
      </c>
      <c r="E85" s="352" t="str">
        <f>IF('2.Census &amp; Reference Benchmarks'!E85 &lt;&gt; "",'2.Census &amp; Reference Benchmarks'!E85,"")</f>
        <v/>
      </c>
      <c r="F85" s="352" t="str">
        <f>IF('2.Census &amp; Reference Benchmarks'!F85 &lt;&gt; "",'2.Census &amp; Reference Benchmarks'!F85,"")</f>
        <v/>
      </c>
      <c r="G85" s="287" t="str">
        <f>IF('2.Census &amp; Reference Benchmarks'!G85 &lt;&gt; "",'2.Census &amp; Reference Benchmarks'!G85,"")</f>
        <v/>
      </c>
      <c r="H85" s="287" t="str">
        <f>IF('2.Census &amp; Reference Benchmarks'!I85 &lt;&gt; "",'2.Census &amp; Reference Benchmarks'!I85,"")</f>
        <v/>
      </c>
      <c r="I85" s="284" t="str">
        <f>IF('2.Census &amp; Reference Benchmarks'!J85 &lt;&gt;"",'2.Census &amp; Reference Benchmarks'!J85,"")</f>
        <v/>
      </c>
      <c r="J85" s="534"/>
      <c r="K85" s="534"/>
      <c r="L85" s="534"/>
      <c r="M85" s="534"/>
      <c r="N85" s="534"/>
      <c r="O85" s="534"/>
      <c r="P85" s="534"/>
      <c r="Q85" s="534"/>
      <c r="R85" s="540"/>
      <c r="S85" s="540"/>
      <c r="T85" s="540"/>
      <c r="U85" s="540"/>
      <c r="V85" s="540"/>
      <c r="W85" s="540"/>
      <c r="X85" s="540"/>
      <c r="Y85" s="540"/>
      <c r="Z85" s="540"/>
      <c r="AA85" s="540"/>
      <c r="AB85" s="540"/>
      <c r="AC85" s="540"/>
      <c r="AD85" s="540"/>
      <c r="AE85" s="540"/>
      <c r="AF85" s="540"/>
      <c r="AG85" s="540"/>
      <c r="AH85" s="461"/>
      <c r="AI85" s="110"/>
      <c r="AJ85" s="110"/>
      <c r="AK85" s="110"/>
      <c r="AL85" s="110"/>
      <c r="AM85" s="110"/>
      <c r="AN85" s="110"/>
      <c r="AO85" s="110"/>
      <c r="AP85" s="110"/>
      <c r="AQ85" s="543"/>
      <c r="AR85" s="543"/>
      <c r="AS85" s="543"/>
      <c r="AT85" s="543"/>
      <c r="AU85" s="543"/>
      <c r="AV85" s="543"/>
      <c r="AW85" s="543"/>
      <c r="AX85" s="543"/>
      <c r="AY85" s="543"/>
      <c r="AZ85" s="543"/>
      <c r="BA85" s="543"/>
      <c r="BB85" s="543"/>
      <c r="BC85" s="543"/>
      <c r="BD85" s="543"/>
      <c r="BE85" s="543"/>
      <c r="BF85" s="543"/>
    </row>
    <row r="86" spans="2:58" x14ac:dyDescent="0.25">
      <c r="B86" s="471">
        <f>IF('2.Census &amp; Reference Benchmarks'!B86 &lt;&gt; "",'2.Census &amp; Reference Benchmarks'!B86,"")</f>
        <v>0</v>
      </c>
      <c r="C86" s="285">
        <f>IF('2.Census &amp; Reference Benchmarks'!C86 &lt;&gt; "",'2.Census &amp; Reference Benchmarks'!C86,"")</f>
        <v>0</v>
      </c>
      <c r="D86" s="286" t="str">
        <f>IF('2.Census &amp; Reference Benchmarks'!D86 &lt;&gt; "",'2.Census &amp; Reference Benchmarks'!D86,"")</f>
        <v/>
      </c>
      <c r="E86" s="352" t="str">
        <f>IF('2.Census &amp; Reference Benchmarks'!E86 &lt;&gt; "",'2.Census &amp; Reference Benchmarks'!E86,"")</f>
        <v/>
      </c>
      <c r="F86" s="352" t="str">
        <f>IF('2.Census &amp; Reference Benchmarks'!F86 &lt;&gt; "",'2.Census &amp; Reference Benchmarks'!F86,"")</f>
        <v/>
      </c>
      <c r="G86" s="287" t="str">
        <f>IF('2.Census &amp; Reference Benchmarks'!G86 &lt;&gt; "",'2.Census &amp; Reference Benchmarks'!G86,"")</f>
        <v/>
      </c>
      <c r="H86" s="287" t="str">
        <f>IF('2.Census &amp; Reference Benchmarks'!I86 &lt;&gt; "",'2.Census &amp; Reference Benchmarks'!I86,"")</f>
        <v/>
      </c>
      <c r="I86" s="284" t="str">
        <f>IF('2.Census &amp; Reference Benchmarks'!J86 &lt;&gt;"",'2.Census &amp; Reference Benchmarks'!J86,"")</f>
        <v/>
      </c>
      <c r="J86" s="534"/>
      <c r="K86" s="534"/>
      <c r="L86" s="534"/>
      <c r="M86" s="534"/>
      <c r="N86" s="534"/>
      <c r="O86" s="534"/>
      <c r="P86" s="534"/>
      <c r="Q86" s="534"/>
      <c r="R86" s="540"/>
      <c r="S86" s="540"/>
      <c r="T86" s="540"/>
      <c r="U86" s="540"/>
      <c r="V86" s="540"/>
      <c r="W86" s="540"/>
      <c r="X86" s="540"/>
      <c r="Y86" s="540"/>
      <c r="Z86" s="540"/>
      <c r="AA86" s="540"/>
      <c r="AB86" s="540"/>
      <c r="AC86" s="540"/>
      <c r="AD86" s="540"/>
      <c r="AE86" s="540"/>
      <c r="AF86" s="540"/>
      <c r="AG86" s="540"/>
      <c r="AH86" s="461"/>
      <c r="AI86" s="110"/>
      <c r="AJ86" s="110"/>
      <c r="AK86" s="110"/>
      <c r="AL86" s="110"/>
      <c r="AM86" s="110"/>
      <c r="AN86" s="110"/>
      <c r="AO86" s="110"/>
      <c r="AP86" s="110"/>
      <c r="AQ86" s="543"/>
      <c r="AR86" s="543"/>
      <c r="AS86" s="543"/>
      <c r="AT86" s="543"/>
      <c r="AU86" s="543"/>
      <c r="AV86" s="543"/>
      <c r="AW86" s="543"/>
      <c r="AX86" s="543"/>
      <c r="AY86" s="543"/>
      <c r="AZ86" s="543"/>
      <c r="BA86" s="543"/>
      <c r="BB86" s="543"/>
      <c r="BC86" s="543"/>
      <c r="BD86" s="543"/>
      <c r="BE86" s="543"/>
      <c r="BF86" s="543"/>
    </row>
    <row r="87" spans="2:58" x14ac:dyDescent="0.25">
      <c r="B87" s="471">
        <f>IF('2.Census &amp; Reference Benchmarks'!B87 &lt;&gt; "",'2.Census &amp; Reference Benchmarks'!B87,"")</f>
        <v>0</v>
      </c>
      <c r="C87" s="285">
        <f>IF('2.Census &amp; Reference Benchmarks'!C87 &lt;&gt; "",'2.Census &amp; Reference Benchmarks'!C87,"")</f>
        <v>0</v>
      </c>
      <c r="D87" s="286" t="str">
        <f>IF('2.Census &amp; Reference Benchmarks'!D87 &lt;&gt; "",'2.Census &amp; Reference Benchmarks'!D87,"")</f>
        <v/>
      </c>
      <c r="E87" s="352" t="str">
        <f>IF('2.Census &amp; Reference Benchmarks'!E87 &lt;&gt; "",'2.Census &amp; Reference Benchmarks'!E87,"")</f>
        <v/>
      </c>
      <c r="F87" s="352" t="str">
        <f>IF('2.Census &amp; Reference Benchmarks'!F87 &lt;&gt; "",'2.Census &amp; Reference Benchmarks'!F87,"")</f>
        <v/>
      </c>
      <c r="G87" s="287" t="str">
        <f>IF('2.Census &amp; Reference Benchmarks'!G87 &lt;&gt; "",'2.Census &amp; Reference Benchmarks'!G87,"")</f>
        <v/>
      </c>
      <c r="H87" s="287" t="str">
        <f>IF('2.Census &amp; Reference Benchmarks'!I87 &lt;&gt; "",'2.Census &amp; Reference Benchmarks'!I87,"")</f>
        <v/>
      </c>
      <c r="I87" s="284" t="str">
        <f>IF('2.Census &amp; Reference Benchmarks'!J87 &lt;&gt;"",'2.Census &amp; Reference Benchmarks'!J87,"")</f>
        <v/>
      </c>
      <c r="J87" s="534"/>
      <c r="K87" s="534"/>
      <c r="L87" s="534"/>
      <c r="M87" s="534"/>
      <c r="N87" s="534"/>
      <c r="O87" s="534"/>
      <c r="P87" s="534"/>
      <c r="Q87" s="534"/>
      <c r="R87" s="540"/>
      <c r="S87" s="540"/>
      <c r="T87" s="540"/>
      <c r="U87" s="540"/>
      <c r="V87" s="540"/>
      <c r="W87" s="540"/>
      <c r="X87" s="540"/>
      <c r="Y87" s="540"/>
      <c r="Z87" s="540"/>
      <c r="AA87" s="540"/>
      <c r="AB87" s="540"/>
      <c r="AC87" s="540"/>
      <c r="AD87" s="540"/>
      <c r="AE87" s="540"/>
      <c r="AF87" s="540"/>
      <c r="AG87" s="540"/>
      <c r="AH87" s="461"/>
      <c r="AI87" s="110"/>
      <c r="AJ87" s="110"/>
      <c r="AK87" s="110"/>
      <c r="AL87" s="110"/>
      <c r="AM87" s="110"/>
      <c r="AN87" s="110"/>
      <c r="AO87" s="110"/>
      <c r="AP87" s="110"/>
      <c r="AQ87" s="543"/>
      <c r="AR87" s="543"/>
      <c r="AS87" s="543"/>
      <c r="AT87" s="543"/>
      <c r="AU87" s="543"/>
      <c r="AV87" s="543"/>
      <c r="AW87" s="543"/>
      <c r="AX87" s="543"/>
      <c r="AY87" s="543"/>
      <c r="AZ87" s="543"/>
      <c r="BA87" s="543"/>
      <c r="BB87" s="543"/>
      <c r="BC87" s="543"/>
      <c r="BD87" s="543"/>
      <c r="BE87" s="543"/>
      <c r="BF87" s="543"/>
    </row>
    <row r="88" spans="2:58" x14ac:dyDescent="0.25">
      <c r="B88" s="471">
        <f>IF('2.Census &amp; Reference Benchmarks'!B88 &lt;&gt; "",'2.Census &amp; Reference Benchmarks'!B88,"")</f>
        <v>0</v>
      </c>
      <c r="C88" s="285">
        <f>IF('2.Census &amp; Reference Benchmarks'!C88 &lt;&gt; "",'2.Census &amp; Reference Benchmarks'!C88,"")</f>
        <v>0</v>
      </c>
      <c r="D88" s="286" t="str">
        <f>IF('2.Census &amp; Reference Benchmarks'!D88 &lt;&gt; "",'2.Census &amp; Reference Benchmarks'!D88,"")</f>
        <v/>
      </c>
      <c r="E88" s="352" t="str">
        <f>IF('2.Census &amp; Reference Benchmarks'!E88 &lt;&gt; "",'2.Census &amp; Reference Benchmarks'!E88,"")</f>
        <v/>
      </c>
      <c r="F88" s="352" t="str">
        <f>IF('2.Census &amp; Reference Benchmarks'!F88 &lt;&gt; "",'2.Census &amp; Reference Benchmarks'!F88,"")</f>
        <v/>
      </c>
      <c r="G88" s="287" t="str">
        <f>IF('2.Census &amp; Reference Benchmarks'!G88 &lt;&gt; "",'2.Census &amp; Reference Benchmarks'!G88,"")</f>
        <v/>
      </c>
      <c r="H88" s="287" t="str">
        <f>IF('2.Census &amp; Reference Benchmarks'!I88 &lt;&gt; "",'2.Census &amp; Reference Benchmarks'!I88,"")</f>
        <v/>
      </c>
      <c r="I88" s="284" t="str">
        <f>IF('2.Census &amp; Reference Benchmarks'!J88 &lt;&gt;"",'2.Census &amp; Reference Benchmarks'!J88,"")</f>
        <v/>
      </c>
      <c r="J88" s="534"/>
      <c r="K88" s="534"/>
      <c r="L88" s="534"/>
      <c r="M88" s="534"/>
      <c r="N88" s="534"/>
      <c r="O88" s="534"/>
      <c r="P88" s="534"/>
      <c r="Q88" s="534"/>
      <c r="R88" s="540"/>
      <c r="S88" s="540"/>
      <c r="T88" s="540"/>
      <c r="U88" s="540"/>
      <c r="V88" s="540"/>
      <c r="W88" s="540"/>
      <c r="X88" s="540"/>
      <c r="Y88" s="540"/>
      <c r="Z88" s="540"/>
      <c r="AA88" s="540"/>
      <c r="AB88" s="540"/>
      <c r="AC88" s="540"/>
      <c r="AD88" s="540"/>
      <c r="AE88" s="540"/>
      <c r="AF88" s="540"/>
      <c r="AG88" s="540"/>
      <c r="AH88" s="461"/>
      <c r="AI88" s="110"/>
      <c r="AJ88" s="110"/>
      <c r="AK88" s="110"/>
      <c r="AL88" s="110"/>
      <c r="AM88" s="110"/>
      <c r="AN88" s="110"/>
      <c r="AO88" s="110"/>
      <c r="AP88" s="110"/>
      <c r="AQ88" s="543"/>
      <c r="AR88" s="543"/>
      <c r="AS88" s="543"/>
      <c r="AT88" s="543"/>
      <c r="AU88" s="543"/>
      <c r="AV88" s="543"/>
      <c r="AW88" s="543"/>
      <c r="AX88" s="543"/>
      <c r="AY88" s="543"/>
      <c r="AZ88" s="543"/>
      <c r="BA88" s="543"/>
      <c r="BB88" s="543"/>
      <c r="BC88" s="543"/>
      <c r="BD88" s="543"/>
      <c r="BE88" s="543"/>
      <c r="BF88" s="543"/>
    </row>
    <row r="89" spans="2:58" x14ac:dyDescent="0.25">
      <c r="B89" s="471">
        <f>IF('2.Census &amp; Reference Benchmarks'!B89 &lt;&gt; "",'2.Census &amp; Reference Benchmarks'!B89,"")</f>
        <v>0</v>
      </c>
      <c r="C89" s="285">
        <f>IF('2.Census &amp; Reference Benchmarks'!C89 &lt;&gt; "",'2.Census &amp; Reference Benchmarks'!C89,"")</f>
        <v>0</v>
      </c>
      <c r="D89" s="286" t="str">
        <f>IF('2.Census &amp; Reference Benchmarks'!D89 &lt;&gt; "",'2.Census &amp; Reference Benchmarks'!D89,"")</f>
        <v/>
      </c>
      <c r="E89" s="352" t="str">
        <f>IF('2.Census &amp; Reference Benchmarks'!E89 &lt;&gt; "",'2.Census &amp; Reference Benchmarks'!E89,"")</f>
        <v/>
      </c>
      <c r="F89" s="352" t="str">
        <f>IF('2.Census &amp; Reference Benchmarks'!F89 &lt;&gt; "",'2.Census &amp; Reference Benchmarks'!F89,"")</f>
        <v/>
      </c>
      <c r="G89" s="287" t="str">
        <f>IF('2.Census &amp; Reference Benchmarks'!G89 &lt;&gt; "",'2.Census &amp; Reference Benchmarks'!G89,"")</f>
        <v/>
      </c>
      <c r="H89" s="287" t="str">
        <f>IF('2.Census &amp; Reference Benchmarks'!I89 &lt;&gt; "",'2.Census &amp; Reference Benchmarks'!I89,"")</f>
        <v/>
      </c>
      <c r="I89" s="284" t="str">
        <f>IF('2.Census &amp; Reference Benchmarks'!J89 &lt;&gt;"",'2.Census &amp; Reference Benchmarks'!J89,"")</f>
        <v/>
      </c>
      <c r="J89" s="534"/>
      <c r="K89" s="534"/>
      <c r="L89" s="534"/>
      <c r="M89" s="534"/>
      <c r="N89" s="534"/>
      <c r="O89" s="534"/>
      <c r="P89" s="534"/>
      <c r="Q89" s="534"/>
      <c r="R89" s="540"/>
      <c r="S89" s="540"/>
      <c r="T89" s="540"/>
      <c r="U89" s="540"/>
      <c r="V89" s="540"/>
      <c r="W89" s="540"/>
      <c r="X89" s="540"/>
      <c r="Y89" s="540"/>
      <c r="Z89" s="540"/>
      <c r="AA89" s="540"/>
      <c r="AB89" s="540"/>
      <c r="AC89" s="540"/>
      <c r="AD89" s="540"/>
      <c r="AE89" s="540"/>
      <c r="AF89" s="540"/>
      <c r="AG89" s="540"/>
      <c r="AH89" s="461"/>
      <c r="AI89" s="110"/>
      <c r="AJ89" s="110"/>
      <c r="AK89" s="110"/>
      <c r="AL89" s="110"/>
      <c r="AM89" s="110"/>
      <c r="AN89" s="110"/>
      <c r="AO89" s="110"/>
      <c r="AP89" s="110"/>
      <c r="AQ89" s="543"/>
      <c r="AR89" s="543"/>
      <c r="AS89" s="543"/>
      <c r="AT89" s="543"/>
      <c r="AU89" s="543"/>
      <c r="AV89" s="543"/>
      <c r="AW89" s="543"/>
      <c r="AX89" s="543"/>
      <c r="AY89" s="543"/>
      <c r="AZ89" s="543"/>
      <c r="BA89" s="543"/>
      <c r="BB89" s="543"/>
      <c r="BC89" s="543"/>
      <c r="BD89" s="543"/>
      <c r="BE89" s="543"/>
      <c r="BF89" s="543"/>
    </row>
    <row r="90" spans="2:58" x14ac:dyDescent="0.25">
      <c r="B90" s="471">
        <f>IF('2.Census &amp; Reference Benchmarks'!B90 &lt;&gt; "",'2.Census &amp; Reference Benchmarks'!B90,"")</f>
        <v>0</v>
      </c>
      <c r="C90" s="285">
        <f>IF('2.Census &amp; Reference Benchmarks'!C90 &lt;&gt; "",'2.Census &amp; Reference Benchmarks'!C90,"")</f>
        <v>0</v>
      </c>
      <c r="D90" s="286" t="str">
        <f>IF('2.Census &amp; Reference Benchmarks'!D90 &lt;&gt; "",'2.Census &amp; Reference Benchmarks'!D90,"")</f>
        <v/>
      </c>
      <c r="E90" s="352" t="str">
        <f>IF('2.Census &amp; Reference Benchmarks'!E90 &lt;&gt; "",'2.Census &amp; Reference Benchmarks'!E90,"")</f>
        <v/>
      </c>
      <c r="F90" s="352" t="str">
        <f>IF('2.Census &amp; Reference Benchmarks'!F90 &lt;&gt; "",'2.Census &amp; Reference Benchmarks'!F90,"")</f>
        <v/>
      </c>
      <c r="G90" s="287" t="str">
        <f>IF('2.Census &amp; Reference Benchmarks'!G90 &lt;&gt; "",'2.Census &amp; Reference Benchmarks'!G90,"")</f>
        <v/>
      </c>
      <c r="H90" s="287" t="str">
        <f>IF('2.Census &amp; Reference Benchmarks'!I90 &lt;&gt; "",'2.Census &amp; Reference Benchmarks'!I90,"")</f>
        <v/>
      </c>
      <c r="I90" s="284" t="str">
        <f>IF('2.Census &amp; Reference Benchmarks'!J90 &lt;&gt;"",'2.Census &amp; Reference Benchmarks'!J90,"")</f>
        <v/>
      </c>
      <c r="J90" s="534"/>
      <c r="K90" s="534"/>
      <c r="L90" s="534"/>
      <c r="M90" s="534"/>
      <c r="N90" s="534"/>
      <c r="O90" s="534"/>
      <c r="P90" s="534"/>
      <c r="Q90" s="534"/>
      <c r="R90" s="540"/>
      <c r="S90" s="540"/>
      <c r="T90" s="540"/>
      <c r="U90" s="540"/>
      <c r="V90" s="540"/>
      <c r="W90" s="540"/>
      <c r="X90" s="540"/>
      <c r="Y90" s="540"/>
      <c r="Z90" s="540"/>
      <c r="AA90" s="540"/>
      <c r="AB90" s="540"/>
      <c r="AC90" s="540"/>
      <c r="AD90" s="540"/>
      <c r="AE90" s="540"/>
      <c r="AF90" s="540"/>
      <c r="AG90" s="540"/>
      <c r="AH90" s="461"/>
      <c r="AI90" s="110"/>
      <c r="AJ90" s="110"/>
      <c r="AK90" s="110"/>
      <c r="AL90" s="110"/>
      <c r="AM90" s="110"/>
      <c r="AN90" s="110"/>
      <c r="AO90" s="110"/>
      <c r="AP90" s="110"/>
      <c r="AQ90" s="543"/>
      <c r="AR90" s="543"/>
      <c r="AS90" s="543"/>
      <c r="AT90" s="543"/>
      <c r="AU90" s="543"/>
      <c r="AV90" s="543"/>
      <c r="AW90" s="543"/>
      <c r="AX90" s="543"/>
      <c r="AY90" s="543"/>
      <c r="AZ90" s="543"/>
      <c r="BA90" s="543"/>
      <c r="BB90" s="543"/>
      <c r="BC90" s="543"/>
      <c r="BD90" s="543"/>
      <c r="BE90" s="543"/>
      <c r="BF90" s="543"/>
    </row>
    <row r="91" spans="2:58" x14ac:dyDescent="0.25">
      <c r="B91" s="471">
        <f>IF('2.Census &amp; Reference Benchmarks'!B91 &lt;&gt; "",'2.Census &amp; Reference Benchmarks'!B91,"")</f>
        <v>0</v>
      </c>
      <c r="C91" s="285">
        <f>IF('2.Census &amp; Reference Benchmarks'!C91 &lt;&gt; "",'2.Census &amp; Reference Benchmarks'!C91,"")</f>
        <v>0</v>
      </c>
      <c r="D91" s="286" t="str">
        <f>IF('2.Census &amp; Reference Benchmarks'!D91 &lt;&gt; "",'2.Census &amp; Reference Benchmarks'!D91,"")</f>
        <v/>
      </c>
      <c r="E91" s="352" t="str">
        <f>IF('2.Census &amp; Reference Benchmarks'!E91 &lt;&gt; "",'2.Census &amp; Reference Benchmarks'!E91,"")</f>
        <v/>
      </c>
      <c r="F91" s="352" t="str">
        <f>IF('2.Census &amp; Reference Benchmarks'!F91 &lt;&gt; "",'2.Census &amp; Reference Benchmarks'!F91,"")</f>
        <v/>
      </c>
      <c r="G91" s="287" t="str">
        <f>IF('2.Census &amp; Reference Benchmarks'!G91 &lt;&gt; "",'2.Census &amp; Reference Benchmarks'!G91,"")</f>
        <v/>
      </c>
      <c r="H91" s="287" t="str">
        <f>IF('2.Census &amp; Reference Benchmarks'!I91 &lt;&gt; "",'2.Census &amp; Reference Benchmarks'!I91,"")</f>
        <v/>
      </c>
      <c r="I91" s="284" t="str">
        <f>IF('2.Census &amp; Reference Benchmarks'!J91 &lt;&gt;"",'2.Census &amp; Reference Benchmarks'!J91,"")</f>
        <v/>
      </c>
      <c r="J91" s="534"/>
      <c r="K91" s="534"/>
      <c r="L91" s="534"/>
      <c r="M91" s="534"/>
      <c r="N91" s="534"/>
      <c r="O91" s="534"/>
      <c r="P91" s="534"/>
      <c r="Q91" s="534"/>
      <c r="R91" s="540"/>
      <c r="S91" s="540"/>
      <c r="T91" s="540"/>
      <c r="U91" s="540"/>
      <c r="V91" s="540"/>
      <c r="W91" s="540"/>
      <c r="X91" s="540"/>
      <c r="Y91" s="540"/>
      <c r="Z91" s="540"/>
      <c r="AA91" s="540"/>
      <c r="AB91" s="540"/>
      <c r="AC91" s="540"/>
      <c r="AD91" s="540"/>
      <c r="AE91" s="540"/>
      <c r="AF91" s="540"/>
      <c r="AG91" s="540"/>
      <c r="AH91" s="461"/>
      <c r="AI91" s="110"/>
      <c r="AJ91" s="110"/>
      <c r="AK91" s="110"/>
      <c r="AL91" s="110"/>
      <c r="AM91" s="110"/>
      <c r="AN91" s="110"/>
      <c r="AO91" s="110"/>
      <c r="AP91" s="110"/>
      <c r="AQ91" s="543"/>
      <c r="AR91" s="543"/>
      <c r="AS91" s="543"/>
      <c r="AT91" s="543"/>
      <c r="AU91" s="543"/>
      <c r="AV91" s="543"/>
      <c r="AW91" s="543"/>
      <c r="AX91" s="543"/>
      <c r="AY91" s="543"/>
      <c r="AZ91" s="543"/>
      <c r="BA91" s="543"/>
      <c r="BB91" s="543"/>
      <c r="BC91" s="543"/>
      <c r="BD91" s="543"/>
      <c r="BE91" s="543"/>
      <c r="BF91" s="543"/>
    </row>
    <row r="92" spans="2:58" x14ac:dyDescent="0.25">
      <c r="B92" s="471">
        <f>IF('2.Census &amp; Reference Benchmarks'!B92 &lt;&gt; "",'2.Census &amp; Reference Benchmarks'!B92,"")</f>
        <v>0</v>
      </c>
      <c r="C92" s="285">
        <f>IF('2.Census &amp; Reference Benchmarks'!C92 &lt;&gt; "",'2.Census &amp; Reference Benchmarks'!C92,"")</f>
        <v>0</v>
      </c>
      <c r="D92" s="286" t="str">
        <f>IF('2.Census &amp; Reference Benchmarks'!D92 &lt;&gt; "",'2.Census &amp; Reference Benchmarks'!D92,"")</f>
        <v/>
      </c>
      <c r="E92" s="352" t="str">
        <f>IF('2.Census &amp; Reference Benchmarks'!E92 &lt;&gt; "",'2.Census &amp; Reference Benchmarks'!E92,"")</f>
        <v/>
      </c>
      <c r="F92" s="352" t="str">
        <f>IF('2.Census &amp; Reference Benchmarks'!F92 &lt;&gt; "",'2.Census &amp; Reference Benchmarks'!F92,"")</f>
        <v/>
      </c>
      <c r="G92" s="287" t="str">
        <f>IF('2.Census &amp; Reference Benchmarks'!G92 &lt;&gt; "",'2.Census &amp; Reference Benchmarks'!G92,"")</f>
        <v/>
      </c>
      <c r="H92" s="287" t="str">
        <f>IF('2.Census &amp; Reference Benchmarks'!I92 &lt;&gt; "",'2.Census &amp; Reference Benchmarks'!I92,"")</f>
        <v/>
      </c>
      <c r="I92" s="284" t="str">
        <f>IF('2.Census &amp; Reference Benchmarks'!J92 &lt;&gt;"",'2.Census &amp; Reference Benchmarks'!J92,"")</f>
        <v/>
      </c>
      <c r="J92" s="534"/>
      <c r="K92" s="534"/>
      <c r="L92" s="534"/>
      <c r="M92" s="534"/>
      <c r="N92" s="534"/>
      <c r="O92" s="534"/>
      <c r="P92" s="534"/>
      <c r="Q92" s="534"/>
      <c r="R92" s="540"/>
      <c r="S92" s="540"/>
      <c r="T92" s="540"/>
      <c r="U92" s="540"/>
      <c r="V92" s="540"/>
      <c r="W92" s="540"/>
      <c r="X92" s="540"/>
      <c r="Y92" s="540"/>
      <c r="Z92" s="540"/>
      <c r="AA92" s="540"/>
      <c r="AB92" s="540"/>
      <c r="AC92" s="540"/>
      <c r="AD92" s="540"/>
      <c r="AE92" s="540"/>
      <c r="AF92" s="540"/>
      <c r="AG92" s="540"/>
      <c r="AH92" s="461"/>
      <c r="AI92" s="110"/>
      <c r="AJ92" s="110"/>
      <c r="AK92" s="110"/>
      <c r="AL92" s="110"/>
      <c r="AM92" s="110"/>
      <c r="AN92" s="110"/>
      <c r="AO92" s="110"/>
      <c r="AP92" s="110"/>
      <c r="AQ92" s="543"/>
      <c r="AR92" s="543"/>
      <c r="AS92" s="543"/>
      <c r="AT92" s="543"/>
      <c r="AU92" s="543"/>
      <c r="AV92" s="543"/>
      <c r="AW92" s="543"/>
      <c r="AX92" s="543"/>
      <c r="AY92" s="543"/>
      <c r="AZ92" s="543"/>
      <c r="BA92" s="543"/>
      <c r="BB92" s="543"/>
      <c r="BC92" s="543"/>
      <c r="BD92" s="543"/>
      <c r="BE92" s="543"/>
      <c r="BF92" s="543"/>
    </row>
    <row r="93" spans="2:58" x14ac:dyDescent="0.25">
      <c r="B93" s="471">
        <f>IF('2.Census &amp; Reference Benchmarks'!B93 &lt;&gt; "",'2.Census &amp; Reference Benchmarks'!B93,"")</f>
        <v>0</v>
      </c>
      <c r="C93" s="285">
        <f>IF('2.Census &amp; Reference Benchmarks'!C93 &lt;&gt; "",'2.Census &amp; Reference Benchmarks'!C93,"")</f>
        <v>0</v>
      </c>
      <c r="D93" s="286" t="str">
        <f>IF('2.Census &amp; Reference Benchmarks'!D93 &lt;&gt; "",'2.Census &amp; Reference Benchmarks'!D93,"")</f>
        <v/>
      </c>
      <c r="E93" s="352" t="str">
        <f>IF('2.Census &amp; Reference Benchmarks'!E93 &lt;&gt; "",'2.Census &amp; Reference Benchmarks'!E93,"")</f>
        <v/>
      </c>
      <c r="F93" s="352" t="str">
        <f>IF('2.Census &amp; Reference Benchmarks'!F93 &lt;&gt; "",'2.Census &amp; Reference Benchmarks'!F93,"")</f>
        <v/>
      </c>
      <c r="G93" s="287" t="str">
        <f>IF('2.Census &amp; Reference Benchmarks'!G93 &lt;&gt; "",'2.Census &amp; Reference Benchmarks'!G93,"")</f>
        <v/>
      </c>
      <c r="H93" s="287" t="str">
        <f>IF('2.Census &amp; Reference Benchmarks'!I93 &lt;&gt; "",'2.Census &amp; Reference Benchmarks'!I93,"")</f>
        <v/>
      </c>
      <c r="I93" s="284" t="str">
        <f>IF('2.Census &amp; Reference Benchmarks'!J93 &lt;&gt;"",'2.Census &amp; Reference Benchmarks'!J93,"")</f>
        <v/>
      </c>
      <c r="J93" s="534"/>
      <c r="K93" s="534"/>
      <c r="L93" s="534"/>
      <c r="M93" s="534"/>
      <c r="N93" s="534"/>
      <c r="O93" s="534"/>
      <c r="P93" s="534"/>
      <c r="Q93" s="534"/>
      <c r="R93" s="540"/>
      <c r="S93" s="540"/>
      <c r="T93" s="540"/>
      <c r="U93" s="540"/>
      <c r="V93" s="540"/>
      <c r="W93" s="540"/>
      <c r="X93" s="540"/>
      <c r="Y93" s="540"/>
      <c r="Z93" s="540"/>
      <c r="AA93" s="540"/>
      <c r="AB93" s="540"/>
      <c r="AC93" s="540"/>
      <c r="AD93" s="540"/>
      <c r="AE93" s="540"/>
      <c r="AF93" s="540"/>
      <c r="AG93" s="540"/>
      <c r="AH93" s="461"/>
      <c r="AI93" s="110"/>
      <c r="AJ93" s="110"/>
      <c r="AK93" s="110"/>
      <c r="AL93" s="110"/>
      <c r="AM93" s="110"/>
      <c r="AN93" s="110"/>
      <c r="AO93" s="110"/>
      <c r="AP93" s="110"/>
      <c r="AQ93" s="543"/>
      <c r="AR93" s="543"/>
      <c r="AS93" s="543"/>
      <c r="AT93" s="543"/>
      <c r="AU93" s="543"/>
      <c r="AV93" s="543"/>
      <c r="AW93" s="543"/>
      <c r="AX93" s="543"/>
      <c r="AY93" s="543"/>
      <c r="AZ93" s="543"/>
      <c r="BA93" s="543"/>
      <c r="BB93" s="543"/>
      <c r="BC93" s="543"/>
      <c r="BD93" s="543"/>
      <c r="BE93" s="543"/>
      <c r="BF93" s="543"/>
    </row>
    <row r="94" spans="2:58" x14ac:dyDescent="0.25">
      <c r="B94" s="471">
        <f>IF('2.Census &amp; Reference Benchmarks'!B94 &lt;&gt; "",'2.Census &amp; Reference Benchmarks'!B94,"")</f>
        <v>0</v>
      </c>
      <c r="C94" s="285">
        <f>IF('2.Census &amp; Reference Benchmarks'!C94 &lt;&gt; "",'2.Census &amp; Reference Benchmarks'!C94,"")</f>
        <v>0</v>
      </c>
      <c r="D94" s="286" t="str">
        <f>IF('2.Census &amp; Reference Benchmarks'!D94 &lt;&gt; "",'2.Census &amp; Reference Benchmarks'!D94,"")</f>
        <v/>
      </c>
      <c r="E94" s="352" t="str">
        <f>IF('2.Census &amp; Reference Benchmarks'!E94 &lt;&gt; "",'2.Census &amp; Reference Benchmarks'!E94,"")</f>
        <v/>
      </c>
      <c r="F94" s="352" t="str">
        <f>IF('2.Census &amp; Reference Benchmarks'!F94 &lt;&gt; "",'2.Census &amp; Reference Benchmarks'!F94,"")</f>
        <v/>
      </c>
      <c r="G94" s="287" t="str">
        <f>IF('2.Census &amp; Reference Benchmarks'!G94 &lt;&gt; "",'2.Census &amp; Reference Benchmarks'!G94,"")</f>
        <v/>
      </c>
      <c r="H94" s="287" t="str">
        <f>IF('2.Census &amp; Reference Benchmarks'!I94 &lt;&gt; "",'2.Census &amp; Reference Benchmarks'!I94,"")</f>
        <v/>
      </c>
      <c r="I94" s="284" t="str">
        <f>IF('2.Census &amp; Reference Benchmarks'!J94 &lt;&gt;"",'2.Census &amp; Reference Benchmarks'!J94,"")</f>
        <v/>
      </c>
      <c r="J94" s="534"/>
      <c r="K94" s="534"/>
      <c r="L94" s="534"/>
      <c r="M94" s="534"/>
      <c r="N94" s="534"/>
      <c r="O94" s="534"/>
      <c r="P94" s="534"/>
      <c r="Q94" s="534"/>
      <c r="R94" s="540"/>
      <c r="S94" s="540"/>
      <c r="T94" s="540"/>
      <c r="U94" s="540"/>
      <c r="V94" s="540"/>
      <c r="W94" s="540"/>
      <c r="X94" s="540"/>
      <c r="Y94" s="540"/>
      <c r="Z94" s="540"/>
      <c r="AA94" s="540"/>
      <c r="AB94" s="540"/>
      <c r="AC94" s="540"/>
      <c r="AD94" s="540"/>
      <c r="AE94" s="540"/>
      <c r="AF94" s="540"/>
      <c r="AG94" s="540"/>
      <c r="AH94" s="461"/>
      <c r="AI94" s="110"/>
      <c r="AJ94" s="110"/>
      <c r="AK94" s="110"/>
      <c r="AL94" s="110"/>
      <c r="AM94" s="110"/>
      <c r="AN94" s="110"/>
      <c r="AO94" s="110"/>
      <c r="AP94" s="110"/>
      <c r="AQ94" s="543"/>
      <c r="AR94" s="543"/>
      <c r="AS94" s="543"/>
      <c r="AT94" s="543"/>
      <c r="AU94" s="543"/>
      <c r="AV94" s="543"/>
      <c r="AW94" s="543"/>
      <c r="AX94" s="543"/>
      <c r="AY94" s="543"/>
      <c r="AZ94" s="543"/>
      <c r="BA94" s="543"/>
      <c r="BB94" s="543"/>
      <c r="BC94" s="543"/>
      <c r="BD94" s="543"/>
      <c r="BE94" s="543"/>
      <c r="BF94" s="543"/>
    </row>
    <row r="95" spans="2:58" x14ac:dyDescent="0.25">
      <c r="B95" s="471">
        <f>IF('2.Census &amp; Reference Benchmarks'!B95 &lt;&gt; "",'2.Census &amp; Reference Benchmarks'!B95,"")</f>
        <v>0</v>
      </c>
      <c r="C95" s="285">
        <f>IF('2.Census &amp; Reference Benchmarks'!C95 &lt;&gt; "",'2.Census &amp; Reference Benchmarks'!C95,"")</f>
        <v>0</v>
      </c>
      <c r="D95" s="286" t="str">
        <f>IF('2.Census &amp; Reference Benchmarks'!D95 &lt;&gt; "",'2.Census &amp; Reference Benchmarks'!D95,"")</f>
        <v/>
      </c>
      <c r="E95" s="352" t="str">
        <f>IF('2.Census &amp; Reference Benchmarks'!E95 &lt;&gt; "",'2.Census &amp; Reference Benchmarks'!E95,"")</f>
        <v/>
      </c>
      <c r="F95" s="352" t="str">
        <f>IF('2.Census &amp; Reference Benchmarks'!F95 &lt;&gt; "",'2.Census &amp; Reference Benchmarks'!F95,"")</f>
        <v/>
      </c>
      <c r="G95" s="287" t="str">
        <f>IF('2.Census &amp; Reference Benchmarks'!G95 &lt;&gt; "",'2.Census &amp; Reference Benchmarks'!G95,"")</f>
        <v/>
      </c>
      <c r="H95" s="287" t="str">
        <f>IF('2.Census &amp; Reference Benchmarks'!I95 &lt;&gt; "",'2.Census &amp; Reference Benchmarks'!I95,"")</f>
        <v/>
      </c>
      <c r="I95" s="284" t="str">
        <f>IF('2.Census &amp; Reference Benchmarks'!J95 &lt;&gt;"",'2.Census &amp; Reference Benchmarks'!J95,"")</f>
        <v/>
      </c>
      <c r="J95" s="534"/>
      <c r="K95" s="534"/>
      <c r="L95" s="534"/>
      <c r="M95" s="534"/>
      <c r="N95" s="534"/>
      <c r="O95" s="534"/>
      <c r="P95" s="534"/>
      <c r="Q95" s="534"/>
      <c r="R95" s="540"/>
      <c r="S95" s="540"/>
      <c r="T95" s="540"/>
      <c r="U95" s="540"/>
      <c r="V95" s="540"/>
      <c r="W95" s="540"/>
      <c r="X95" s="540"/>
      <c r="Y95" s="540"/>
      <c r="Z95" s="540"/>
      <c r="AA95" s="540"/>
      <c r="AB95" s="540"/>
      <c r="AC95" s="540"/>
      <c r="AD95" s="540"/>
      <c r="AE95" s="540"/>
      <c r="AF95" s="540"/>
      <c r="AG95" s="540"/>
      <c r="AH95" s="461"/>
      <c r="AI95" s="110"/>
      <c r="AJ95" s="110"/>
      <c r="AK95" s="110"/>
      <c r="AL95" s="110"/>
      <c r="AM95" s="110"/>
      <c r="AN95" s="110"/>
      <c r="AO95" s="110"/>
      <c r="AP95" s="110"/>
      <c r="AQ95" s="543"/>
      <c r="AR95" s="543"/>
      <c r="AS95" s="543"/>
      <c r="AT95" s="543"/>
      <c r="AU95" s="543"/>
      <c r="AV95" s="543"/>
      <c r="AW95" s="543"/>
      <c r="AX95" s="543"/>
      <c r="AY95" s="543"/>
      <c r="AZ95" s="543"/>
      <c r="BA95" s="543"/>
      <c r="BB95" s="543"/>
      <c r="BC95" s="543"/>
      <c r="BD95" s="543"/>
      <c r="BE95" s="543"/>
      <c r="BF95" s="543"/>
    </row>
    <row r="96" spans="2:58" x14ac:dyDescent="0.25">
      <c r="B96" s="471">
        <f>IF('2.Census &amp; Reference Benchmarks'!B96 &lt;&gt; "",'2.Census &amp; Reference Benchmarks'!B96,"")</f>
        <v>0</v>
      </c>
      <c r="C96" s="285">
        <f>IF('2.Census &amp; Reference Benchmarks'!C96 &lt;&gt; "",'2.Census &amp; Reference Benchmarks'!C96,"")</f>
        <v>0</v>
      </c>
      <c r="D96" s="286" t="str">
        <f>IF('2.Census &amp; Reference Benchmarks'!D96 &lt;&gt; "",'2.Census &amp; Reference Benchmarks'!D96,"")</f>
        <v/>
      </c>
      <c r="E96" s="352" t="str">
        <f>IF('2.Census &amp; Reference Benchmarks'!E96 &lt;&gt; "",'2.Census &amp; Reference Benchmarks'!E96,"")</f>
        <v/>
      </c>
      <c r="F96" s="352" t="str">
        <f>IF('2.Census &amp; Reference Benchmarks'!F96 &lt;&gt; "",'2.Census &amp; Reference Benchmarks'!F96,"")</f>
        <v/>
      </c>
      <c r="G96" s="287" t="str">
        <f>IF('2.Census &amp; Reference Benchmarks'!G96 &lt;&gt; "",'2.Census &amp; Reference Benchmarks'!G96,"")</f>
        <v/>
      </c>
      <c r="H96" s="287" t="str">
        <f>IF('2.Census &amp; Reference Benchmarks'!I96 &lt;&gt; "",'2.Census &amp; Reference Benchmarks'!I96,"")</f>
        <v/>
      </c>
      <c r="I96" s="284" t="str">
        <f>IF('2.Census &amp; Reference Benchmarks'!J96 &lt;&gt;"",'2.Census &amp; Reference Benchmarks'!J96,"")</f>
        <v/>
      </c>
      <c r="J96" s="534"/>
      <c r="K96" s="534"/>
      <c r="L96" s="534"/>
      <c r="M96" s="534"/>
      <c r="N96" s="534"/>
      <c r="O96" s="534"/>
      <c r="P96" s="534"/>
      <c r="Q96" s="534"/>
      <c r="R96" s="540"/>
      <c r="S96" s="540"/>
      <c r="T96" s="540"/>
      <c r="U96" s="540"/>
      <c r="V96" s="540"/>
      <c r="W96" s="540"/>
      <c r="X96" s="540"/>
      <c r="Y96" s="540"/>
      <c r="Z96" s="540"/>
      <c r="AA96" s="540"/>
      <c r="AB96" s="540"/>
      <c r="AC96" s="540"/>
      <c r="AD96" s="540"/>
      <c r="AE96" s="540"/>
      <c r="AF96" s="540"/>
      <c r="AG96" s="540"/>
      <c r="AH96" s="461"/>
      <c r="AI96" s="110"/>
      <c r="AJ96" s="110"/>
      <c r="AK96" s="110"/>
      <c r="AL96" s="110"/>
      <c r="AM96" s="110"/>
      <c r="AN96" s="110"/>
      <c r="AO96" s="110"/>
      <c r="AP96" s="110"/>
      <c r="AQ96" s="543"/>
      <c r="AR96" s="543"/>
      <c r="AS96" s="543"/>
      <c r="AT96" s="543"/>
      <c r="AU96" s="543"/>
      <c r="AV96" s="543"/>
      <c r="AW96" s="543"/>
      <c r="AX96" s="543"/>
      <c r="AY96" s="543"/>
      <c r="AZ96" s="543"/>
      <c r="BA96" s="543"/>
      <c r="BB96" s="543"/>
      <c r="BC96" s="543"/>
      <c r="BD96" s="543"/>
      <c r="BE96" s="543"/>
      <c r="BF96" s="543"/>
    </row>
    <row r="97" spans="2:58" x14ac:dyDescent="0.25">
      <c r="B97" s="471">
        <f>IF('2.Census &amp; Reference Benchmarks'!B97 &lt;&gt; "",'2.Census &amp; Reference Benchmarks'!B97,"")</f>
        <v>0</v>
      </c>
      <c r="C97" s="285">
        <f>IF('2.Census &amp; Reference Benchmarks'!C97 &lt;&gt; "",'2.Census &amp; Reference Benchmarks'!C97,"")</f>
        <v>0</v>
      </c>
      <c r="D97" s="286" t="str">
        <f>IF('2.Census &amp; Reference Benchmarks'!D97 &lt;&gt; "",'2.Census &amp; Reference Benchmarks'!D97,"")</f>
        <v/>
      </c>
      <c r="E97" s="352" t="str">
        <f>IF('2.Census &amp; Reference Benchmarks'!E97 &lt;&gt; "",'2.Census &amp; Reference Benchmarks'!E97,"")</f>
        <v/>
      </c>
      <c r="F97" s="352" t="str">
        <f>IF('2.Census &amp; Reference Benchmarks'!F97 &lt;&gt; "",'2.Census &amp; Reference Benchmarks'!F97,"")</f>
        <v/>
      </c>
      <c r="G97" s="287" t="str">
        <f>IF('2.Census &amp; Reference Benchmarks'!G97 &lt;&gt; "",'2.Census &amp; Reference Benchmarks'!G97,"")</f>
        <v/>
      </c>
      <c r="H97" s="287" t="str">
        <f>IF('2.Census &amp; Reference Benchmarks'!I97 &lt;&gt; "",'2.Census &amp; Reference Benchmarks'!I97,"")</f>
        <v/>
      </c>
      <c r="I97" s="284" t="str">
        <f>IF('2.Census &amp; Reference Benchmarks'!J97 &lt;&gt;"",'2.Census &amp; Reference Benchmarks'!J97,"")</f>
        <v/>
      </c>
      <c r="J97" s="534"/>
      <c r="K97" s="534"/>
      <c r="L97" s="534"/>
      <c r="M97" s="534"/>
      <c r="N97" s="534"/>
      <c r="O97" s="534"/>
      <c r="P97" s="534"/>
      <c r="Q97" s="534"/>
      <c r="R97" s="540"/>
      <c r="S97" s="540"/>
      <c r="T97" s="540"/>
      <c r="U97" s="540"/>
      <c r="V97" s="540"/>
      <c r="W97" s="540"/>
      <c r="X97" s="540"/>
      <c r="Y97" s="540"/>
      <c r="Z97" s="540"/>
      <c r="AA97" s="540"/>
      <c r="AB97" s="540"/>
      <c r="AC97" s="540"/>
      <c r="AD97" s="540"/>
      <c r="AE97" s="540"/>
      <c r="AF97" s="540"/>
      <c r="AG97" s="540"/>
      <c r="AH97" s="461"/>
      <c r="AI97" s="110"/>
      <c r="AJ97" s="110"/>
      <c r="AK97" s="110"/>
      <c r="AL97" s="110"/>
      <c r="AM97" s="110"/>
      <c r="AN97" s="110"/>
      <c r="AO97" s="110"/>
      <c r="AP97" s="110"/>
      <c r="AQ97" s="543"/>
      <c r="AR97" s="543"/>
      <c r="AS97" s="543"/>
      <c r="AT97" s="543"/>
      <c r="AU97" s="543"/>
      <c r="AV97" s="543"/>
      <c r="AW97" s="543"/>
      <c r="AX97" s="543"/>
      <c r="AY97" s="543"/>
      <c r="AZ97" s="543"/>
      <c r="BA97" s="543"/>
      <c r="BB97" s="543"/>
      <c r="BC97" s="543"/>
      <c r="BD97" s="543"/>
      <c r="BE97" s="543"/>
      <c r="BF97" s="543"/>
    </row>
    <row r="98" spans="2:58" x14ac:dyDescent="0.25">
      <c r="B98" s="471">
        <f>IF('2.Census &amp; Reference Benchmarks'!B98 &lt;&gt; "",'2.Census &amp; Reference Benchmarks'!B98,"")</f>
        <v>0</v>
      </c>
      <c r="C98" s="285">
        <f>IF('2.Census &amp; Reference Benchmarks'!C98 &lt;&gt; "",'2.Census &amp; Reference Benchmarks'!C98,"")</f>
        <v>0</v>
      </c>
      <c r="D98" s="286" t="str">
        <f>IF('2.Census &amp; Reference Benchmarks'!D98 &lt;&gt; "",'2.Census &amp; Reference Benchmarks'!D98,"")</f>
        <v/>
      </c>
      <c r="E98" s="352" t="str">
        <f>IF('2.Census &amp; Reference Benchmarks'!E98 &lt;&gt; "",'2.Census &amp; Reference Benchmarks'!E98,"")</f>
        <v/>
      </c>
      <c r="F98" s="352" t="str">
        <f>IF('2.Census &amp; Reference Benchmarks'!F98 &lt;&gt; "",'2.Census &amp; Reference Benchmarks'!F98,"")</f>
        <v/>
      </c>
      <c r="G98" s="287" t="str">
        <f>IF('2.Census &amp; Reference Benchmarks'!G98 &lt;&gt; "",'2.Census &amp; Reference Benchmarks'!G98,"")</f>
        <v/>
      </c>
      <c r="H98" s="287" t="str">
        <f>IF('2.Census &amp; Reference Benchmarks'!I98 &lt;&gt; "",'2.Census &amp; Reference Benchmarks'!I98,"")</f>
        <v/>
      </c>
      <c r="I98" s="284" t="str">
        <f>IF('2.Census &amp; Reference Benchmarks'!J98 &lt;&gt;"",'2.Census &amp; Reference Benchmarks'!J98,"")</f>
        <v/>
      </c>
      <c r="J98" s="534"/>
      <c r="K98" s="534"/>
      <c r="L98" s="534"/>
      <c r="M98" s="534"/>
      <c r="N98" s="534"/>
      <c r="O98" s="534"/>
      <c r="P98" s="534"/>
      <c r="Q98" s="534"/>
      <c r="R98" s="540"/>
      <c r="S98" s="540"/>
      <c r="T98" s="540"/>
      <c r="U98" s="540"/>
      <c r="V98" s="540"/>
      <c r="W98" s="540"/>
      <c r="X98" s="540"/>
      <c r="Y98" s="540"/>
      <c r="Z98" s="540"/>
      <c r="AA98" s="540"/>
      <c r="AB98" s="540"/>
      <c r="AC98" s="540"/>
      <c r="AD98" s="540"/>
      <c r="AE98" s="540"/>
      <c r="AF98" s="540"/>
      <c r="AG98" s="540"/>
      <c r="AH98" s="461"/>
      <c r="AI98" s="110"/>
      <c r="AJ98" s="110"/>
      <c r="AK98" s="110"/>
      <c r="AL98" s="110"/>
      <c r="AM98" s="110"/>
      <c r="AN98" s="110"/>
      <c r="AO98" s="110"/>
      <c r="AP98" s="110"/>
      <c r="AQ98" s="543"/>
      <c r="AR98" s="543"/>
      <c r="AS98" s="543"/>
      <c r="AT98" s="543"/>
      <c r="AU98" s="543"/>
      <c r="AV98" s="543"/>
      <c r="AW98" s="543"/>
      <c r="AX98" s="543"/>
      <c r="AY98" s="543"/>
      <c r="AZ98" s="543"/>
      <c r="BA98" s="543"/>
      <c r="BB98" s="543"/>
      <c r="BC98" s="543"/>
      <c r="BD98" s="543"/>
      <c r="BE98" s="543"/>
      <c r="BF98" s="543"/>
    </row>
    <row r="99" spans="2:58" x14ac:dyDescent="0.25">
      <c r="B99" s="471">
        <f>IF('2.Census &amp; Reference Benchmarks'!B99 &lt;&gt; "",'2.Census &amp; Reference Benchmarks'!B99,"")</f>
        <v>0</v>
      </c>
      <c r="C99" s="285">
        <f>IF('2.Census &amp; Reference Benchmarks'!C99 &lt;&gt; "",'2.Census &amp; Reference Benchmarks'!C99,"")</f>
        <v>0</v>
      </c>
      <c r="D99" s="286" t="str">
        <f>IF('2.Census &amp; Reference Benchmarks'!D99 &lt;&gt; "",'2.Census &amp; Reference Benchmarks'!D99,"")</f>
        <v/>
      </c>
      <c r="E99" s="352" t="str">
        <f>IF('2.Census &amp; Reference Benchmarks'!E99 &lt;&gt; "",'2.Census &amp; Reference Benchmarks'!E99,"")</f>
        <v/>
      </c>
      <c r="F99" s="352" t="str">
        <f>IF('2.Census &amp; Reference Benchmarks'!F99 &lt;&gt; "",'2.Census &amp; Reference Benchmarks'!F99,"")</f>
        <v/>
      </c>
      <c r="G99" s="287" t="str">
        <f>IF('2.Census &amp; Reference Benchmarks'!G99 &lt;&gt; "",'2.Census &amp; Reference Benchmarks'!G99,"")</f>
        <v/>
      </c>
      <c r="H99" s="287" t="str">
        <f>IF('2.Census &amp; Reference Benchmarks'!I99 &lt;&gt; "",'2.Census &amp; Reference Benchmarks'!I99,"")</f>
        <v/>
      </c>
      <c r="I99" s="284" t="str">
        <f>IF('2.Census &amp; Reference Benchmarks'!J99 &lt;&gt;"",'2.Census &amp; Reference Benchmarks'!J99,"")</f>
        <v/>
      </c>
      <c r="J99" s="534"/>
      <c r="K99" s="534"/>
      <c r="L99" s="534"/>
      <c r="M99" s="534"/>
      <c r="N99" s="534"/>
      <c r="O99" s="534"/>
      <c r="P99" s="534"/>
      <c r="Q99" s="534"/>
      <c r="R99" s="540"/>
      <c r="S99" s="540"/>
      <c r="T99" s="540"/>
      <c r="U99" s="540"/>
      <c r="V99" s="540"/>
      <c r="W99" s="540"/>
      <c r="X99" s="540"/>
      <c r="Y99" s="540"/>
      <c r="Z99" s="540"/>
      <c r="AA99" s="540"/>
      <c r="AB99" s="540"/>
      <c r="AC99" s="540"/>
      <c r="AD99" s="540"/>
      <c r="AE99" s="540"/>
      <c r="AF99" s="540"/>
      <c r="AG99" s="540"/>
      <c r="AH99" s="461"/>
      <c r="AI99" s="110"/>
      <c r="AJ99" s="110"/>
      <c r="AK99" s="110"/>
      <c r="AL99" s="110"/>
      <c r="AM99" s="110"/>
      <c r="AN99" s="110"/>
      <c r="AO99" s="110"/>
      <c r="AP99" s="110"/>
      <c r="AQ99" s="543"/>
      <c r="AR99" s="543"/>
      <c r="AS99" s="543"/>
      <c r="AT99" s="543"/>
      <c r="AU99" s="543"/>
      <c r="AV99" s="543"/>
      <c r="AW99" s="543"/>
      <c r="AX99" s="543"/>
      <c r="AY99" s="543"/>
      <c r="AZ99" s="543"/>
      <c r="BA99" s="543"/>
      <c r="BB99" s="543"/>
      <c r="BC99" s="543"/>
      <c r="BD99" s="543"/>
      <c r="BE99" s="543"/>
      <c r="BF99" s="543"/>
    </row>
    <row r="100" spans="2:58" x14ac:dyDescent="0.25">
      <c r="B100" s="471">
        <f>IF('2.Census &amp; Reference Benchmarks'!B100 &lt;&gt; "",'2.Census &amp; Reference Benchmarks'!B100,"")</f>
        <v>0</v>
      </c>
      <c r="C100" s="285">
        <f>IF('2.Census &amp; Reference Benchmarks'!C100 &lt;&gt; "",'2.Census &amp; Reference Benchmarks'!C100,"")</f>
        <v>0</v>
      </c>
      <c r="D100" s="286" t="str">
        <f>IF('2.Census &amp; Reference Benchmarks'!D100 &lt;&gt; "",'2.Census &amp; Reference Benchmarks'!D100,"")</f>
        <v/>
      </c>
      <c r="E100" s="352" t="str">
        <f>IF('2.Census &amp; Reference Benchmarks'!E100 &lt;&gt; "",'2.Census &amp; Reference Benchmarks'!E100,"")</f>
        <v/>
      </c>
      <c r="F100" s="352" t="str">
        <f>IF('2.Census &amp; Reference Benchmarks'!F100 &lt;&gt; "",'2.Census &amp; Reference Benchmarks'!F100,"")</f>
        <v/>
      </c>
      <c r="G100" s="287" t="str">
        <f>IF('2.Census &amp; Reference Benchmarks'!G100 &lt;&gt; "",'2.Census &amp; Reference Benchmarks'!G100,"")</f>
        <v/>
      </c>
      <c r="H100" s="287" t="str">
        <f>IF('2.Census &amp; Reference Benchmarks'!I100 &lt;&gt; "",'2.Census &amp; Reference Benchmarks'!I100,"")</f>
        <v/>
      </c>
      <c r="I100" s="284" t="str">
        <f>IF('2.Census &amp; Reference Benchmarks'!J100 &lt;&gt;"",'2.Census &amp; Reference Benchmarks'!J100,"")</f>
        <v/>
      </c>
      <c r="J100" s="534"/>
      <c r="K100" s="534"/>
      <c r="L100" s="534"/>
      <c r="M100" s="534"/>
      <c r="N100" s="534"/>
      <c r="O100" s="534"/>
      <c r="P100" s="534"/>
      <c r="Q100" s="534"/>
      <c r="R100" s="540"/>
      <c r="S100" s="540"/>
      <c r="T100" s="540"/>
      <c r="U100" s="540"/>
      <c r="V100" s="540"/>
      <c r="W100" s="540"/>
      <c r="X100" s="540"/>
      <c r="Y100" s="540"/>
      <c r="Z100" s="540"/>
      <c r="AA100" s="540"/>
      <c r="AB100" s="540"/>
      <c r="AC100" s="540"/>
      <c r="AD100" s="540"/>
      <c r="AE100" s="540"/>
      <c r="AF100" s="540"/>
      <c r="AG100" s="540"/>
      <c r="AH100" s="461"/>
      <c r="AI100" s="110"/>
      <c r="AJ100" s="110"/>
      <c r="AK100" s="110"/>
      <c r="AL100" s="110"/>
      <c r="AM100" s="110"/>
      <c r="AN100" s="110"/>
      <c r="AO100" s="110"/>
      <c r="AP100" s="110"/>
      <c r="AQ100" s="543"/>
      <c r="AR100" s="543"/>
      <c r="AS100" s="543"/>
      <c r="AT100" s="543"/>
      <c r="AU100" s="543"/>
      <c r="AV100" s="543"/>
      <c r="AW100" s="543"/>
      <c r="AX100" s="543"/>
      <c r="AY100" s="543"/>
      <c r="AZ100" s="543"/>
      <c r="BA100" s="543"/>
      <c r="BB100" s="543"/>
      <c r="BC100" s="543"/>
      <c r="BD100" s="543"/>
      <c r="BE100" s="543"/>
      <c r="BF100" s="543"/>
    </row>
    <row r="101" spans="2:58" x14ac:dyDescent="0.25">
      <c r="B101" s="471">
        <f>IF('2.Census &amp; Reference Benchmarks'!B101 &lt;&gt; "",'2.Census &amp; Reference Benchmarks'!B101,"")</f>
        <v>0</v>
      </c>
      <c r="C101" s="285">
        <f>IF('2.Census &amp; Reference Benchmarks'!C101 &lt;&gt; "",'2.Census &amp; Reference Benchmarks'!C101,"")</f>
        <v>0</v>
      </c>
      <c r="D101" s="286" t="str">
        <f>IF('2.Census &amp; Reference Benchmarks'!D101 &lt;&gt; "",'2.Census &amp; Reference Benchmarks'!D101,"")</f>
        <v/>
      </c>
      <c r="E101" s="352" t="str">
        <f>IF('2.Census &amp; Reference Benchmarks'!E101 &lt;&gt; "",'2.Census &amp; Reference Benchmarks'!E101,"")</f>
        <v/>
      </c>
      <c r="F101" s="352" t="str">
        <f>IF('2.Census &amp; Reference Benchmarks'!F101 &lt;&gt; "",'2.Census &amp; Reference Benchmarks'!F101,"")</f>
        <v/>
      </c>
      <c r="G101" s="287" t="str">
        <f>IF('2.Census &amp; Reference Benchmarks'!G101 &lt;&gt; "",'2.Census &amp; Reference Benchmarks'!G101,"")</f>
        <v/>
      </c>
      <c r="H101" s="287" t="str">
        <f>IF('2.Census &amp; Reference Benchmarks'!I101 &lt;&gt; "",'2.Census &amp; Reference Benchmarks'!I101,"")</f>
        <v/>
      </c>
      <c r="I101" s="284" t="str">
        <f>IF('2.Census &amp; Reference Benchmarks'!J101 &lt;&gt;"",'2.Census &amp; Reference Benchmarks'!J101,"")</f>
        <v/>
      </c>
      <c r="J101" s="534"/>
      <c r="K101" s="534"/>
      <c r="L101" s="534"/>
      <c r="M101" s="534"/>
      <c r="N101" s="534"/>
      <c r="O101" s="534"/>
      <c r="P101" s="534"/>
      <c r="Q101" s="534"/>
      <c r="R101" s="540"/>
      <c r="S101" s="540"/>
      <c r="T101" s="540"/>
      <c r="U101" s="540"/>
      <c r="V101" s="540"/>
      <c r="W101" s="540"/>
      <c r="X101" s="540"/>
      <c r="Y101" s="540"/>
      <c r="Z101" s="540"/>
      <c r="AA101" s="540"/>
      <c r="AB101" s="540"/>
      <c r="AC101" s="540"/>
      <c r="AD101" s="540"/>
      <c r="AE101" s="540"/>
      <c r="AF101" s="540"/>
      <c r="AG101" s="540"/>
      <c r="AH101" s="461"/>
      <c r="AI101" s="110"/>
      <c r="AJ101" s="110"/>
      <c r="AK101" s="110"/>
      <c r="AL101" s="110"/>
      <c r="AM101" s="110"/>
      <c r="AN101" s="110"/>
      <c r="AO101" s="110"/>
      <c r="AP101" s="110"/>
      <c r="AQ101" s="543"/>
      <c r="AR101" s="543"/>
      <c r="AS101" s="543"/>
      <c r="AT101" s="543"/>
      <c r="AU101" s="543"/>
      <c r="AV101" s="543"/>
      <c r="AW101" s="543"/>
      <c r="AX101" s="543"/>
      <c r="AY101" s="543"/>
      <c r="AZ101" s="543"/>
      <c r="BA101" s="543"/>
      <c r="BB101" s="543"/>
      <c r="BC101" s="543"/>
      <c r="BD101" s="543"/>
      <c r="BE101" s="543"/>
      <c r="BF101" s="543"/>
    </row>
    <row r="102" spans="2:58" x14ac:dyDescent="0.25">
      <c r="B102" s="471">
        <f>IF('2.Census &amp; Reference Benchmarks'!B102 &lt;&gt; "",'2.Census &amp; Reference Benchmarks'!B102,"")</f>
        <v>0</v>
      </c>
      <c r="C102" s="285">
        <f>IF('2.Census &amp; Reference Benchmarks'!C102 &lt;&gt; "",'2.Census &amp; Reference Benchmarks'!C102,"")</f>
        <v>0</v>
      </c>
      <c r="D102" s="286" t="str">
        <f>IF('2.Census &amp; Reference Benchmarks'!D102 &lt;&gt; "",'2.Census &amp; Reference Benchmarks'!D102,"")</f>
        <v/>
      </c>
      <c r="E102" s="352" t="str">
        <f>IF('2.Census &amp; Reference Benchmarks'!E102 &lt;&gt; "",'2.Census &amp; Reference Benchmarks'!E102,"")</f>
        <v/>
      </c>
      <c r="F102" s="352" t="str">
        <f>IF('2.Census &amp; Reference Benchmarks'!F102 &lt;&gt; "",'2.Census &amp; Reference Benchmarks'!F102,"")</f>
        <v/>
      </c>
      <c r="G102" s="287" t="str">
        <f>IF('2.Census &amp; Reference Benchmarks'!G102 &lt;&gt; "",'2.Census &amp; Reference Benchmarks'!G102,"")</f>
        <v/>
      </c>
      <c r="H102" s="287" t="str">
        <f>IF('2.Census &amp; Reference Benchmarks'!I102 &lt;&gt; "",'2.Census &amp; Reference Benchmarks'!I102,"")</f>
        <v/>
      </c>
      <c r="I102" s="284" t="str">
        <f>IF('2.Census &amp; Reference Benchmarks'!J102 &lt;&gt;"",'2.Census &amp; Reference Benchmarks'!J102,"")</f>
        <v/>
      </c>
      <c r="J102" s="534"/>
      <c r="K102" s="534"/>
      <c r="L102" s="534"/>
      <c r="M102" s="534"/>
      <c r="N102" s="534"/>
      <c r="O102" s="534"/>
      <c r="P102" s="534"/>
      <c r="Q102" s="534"/>
      <c r="R102" s="540"/>
      <c r="S102" s="540"/>
      <c r="T102" s="540"/>
      <c r="U102" s="540"/>
      <c r="V102" s="540"/>
      <c r="W102" s="540"/>
      <c r="X102" s="540"/>
      <c r="Y102" s="540"/>
      <c r="Z102" s="540"/>
      <c r="AA102" s="540"/>
      <c r="AB102" s="540"/>
      <c r="AC102" s="540"/>
      <c r="AD102" s="540"/>
      <c r="AE102" s="540"/>
      <c r="AF102" s="540"/>
      <c r="AG102" s="540"/>
      <c r="AH102" s="461"/>
      <c r="AI102" s="110"/>
      <c r="AJ102" s="110"/>
      <c r="AK102" s="110"/>
      <c r="AL102" s="110"/>
      <c r="AM102" s="110"/>
      <c r="AN102" s="110"/>
      <c r="AO102" s="110"/>
      <c r="AP102" s="110"/>
      <c r="AQ102" s="543"/>
      <c r="AR102" s="543"/>
      <c r="AS102" s="543"/>
      <c r="AT102" s="543"/>
      <c r="AU102" s="543"/>
      <c r="AV102" s="543"/>
      <c r="AW102" s="543"/>
      <c r="AX102" s="543"/>
      <c r="AY102" s="543"/>
      <c r="AZ102" s="543"/>
      <c r="BA102" s="543"/>
      <c r="BB102" s="543"/>
      <c r="BC102" s="543"/>
      <c r="BD102" s="543"/>
      <c r="BE102" s="543"/>
      <c r="BF102" s="543"/>
    </row>
    <row r="103" spans="2:58" x14ac:dyDescent="0.25">
      <c r="B103" s="471">
        <f>IF('2.Census &amp; Reference Benchmarks'!B103 &lt;&gt; "",'2.Census &amp; Reference Benchmarks'!B103,"")</f>
        <v>0</v>
      </c>
      <c r="C103" s="285">
        <f>IF('2.Census &amp; Reference Benchmarks'!C103 &lt;&gt; "",'2.Census &amp; Reference Benchmarks'!C103,"")</f>
        <v>0</v>
      </c>
      <c r="D103" s="286" t="str">
        <f>IF('2.Census &amp; Reference Benchmarks'!D103 &lt;&gt; "",'2.Census &amp; Reference Benchmarks'!D103,"")</f>
        <v/>
      </c>
      <c r="E103" s="352" t="str">
        <f>IF('2.Census &amp; Reference Benchmarks'!E103 &lt;&gt; "",'2.Census &amp; Reference Benchmarks'!E103,"")</f>
        <v/>
      </c>
      <c r="F103" s="352" t="str">
        <f>IF('2.Census &amp; Reference Benchmarks'!F103 &lt;&gt; "",'2.Census &amp; Reference Benchmarks'!F103,"")</f>
        <v/>
      </c>
      <c r="G103" s="287" t="str">
        <f>IF('2.Census &amp; Reference Benchmarks'!G103 &lt;&gt; "",'2.Census &amp; Reference Benchmarks'!G103,"")</f>
        <v/>
      </c>
      <c r="H103" s="287" t="str">
        <f>IF('2.Census &amp; Reference Benchmarks'!I103 &lt;&gt; "",'2.Census &amp; Reference Benchmarks'!I103,"")</f>
        <v/>
      </c>
      <c r="I103" s="284" t="str">
        <f>IF('2.Census &amp; Reference Benchmarks'!J103 &lt;&gt;"",'2.Census &amp; Reference Benchmarks'!J103,"")</f>
        <v/>
      </c>
      <c r="J103" s="534"/>
      <c r="K103" s="534"/>
      <c r="L103" s="534"/>
      <c r="M103" s="534"/>
      <c r="N103" s="534"/>
      <c r="O103" s="534"/>
      <c r="P103" s="534"/>
      <c r="Q103" s="534"/>
      <c r="R103" s="540"/>
      <c r="S103" s="540"/>
      <c r="T103" s="540"/>
      <c r="U103" s="540"/>
      <c r="V103" s="540"/>
      <c r="W103" s="540"/>
      <c r="X103" s="540"/>
      <c r="Y103" s="540"/>
      <c r="Z103" s="540"/>
      <c r="AA103" s="540"/>
      <c r="AB103" s="540"/>
      <c r="AC103" s="540"/>
      <c r="AD103" s="540"/>
      <c r="AE103" s="540"/>
      <c r="AF103" s="540"/>
      <c r="AG103" s="540"/>
      <c r="AH103" s="461"/>
      <c r="AI103" s="110"/>
      <c r="AJ103" s="110"/>
      <c r="AK103" s="110"/>
      <c r="AL103" s="110"/>
      <c r="AM103" s="110"/>
      <c r="AN103" s="110"/>
      <c r="AO103" s="110"/>
      <c r="AP103" s="110"/>
      <c r="AQ103" s="543"/>
      <c r="AR103" s="543"/>
      <c r="AS103" s="543"/>
      <c r="AT103" s="543"/>
      <c r="AU103" s="543"/>
      <c r="AV103" s="543"/>
      <c r="AW103" s="543"/>
      <c r="AX103" s="543"/>
      <c r="AY103" s="543"/>
      <c r="AZ103" s="543"/>
      <c r="BA103" s="543"/>
      <c r="BB103" s="543"/>
      <c r="BC103" s="543"/>
      <c r="BD103" s="543"/>
      <c r="BE103" s="543"/>
      <c r="BF103" s="543"/>
    </row>
    <row r="104" spans="2:58" x14ac:dyDescent="0.25">
      <c r="B104" s="471">
        <f>IF('2.Census &amp; Reference Benchmarks'!B104 &lt;&gt; "",'2.Census &amp; Reference Benchmarks'!B104,"")</f>
        <v>0</v>
      </c>
      <c r="C104" s="285">
        <f>IF('2.Census &amp; Reference Benchmarks'!C104 &lt;&gt; "",'2.Census &amp; Reference Benchmarks'!C104,"")</f>
        <v>0</v>
      </c>
      <c r="D104" s="286" t="str">
        <f>IF('2.Census &amp; Reference Benchmarks'!D104 &lt;&gt; "",'2.Census &amp; Reference Benchmarks'!D104,"")</f>
        <v/>
      </c>
      <c r="E104" s="352" t="str">
        <f>IF('2.Census &amp; Reference Benchmarks'!E104 &lt;&gt; "",'2.Census &amp; Reference Benchmarks'!E104,"")</f>
        <v/>
      </c>
      <c r="F104" s="352" t="str">
        <f>IF('2.Census &amp; Reference Benchmarks'!F104 &lt;&gt; "",'2.Census &amp; Reference Benchmarks'!F104,"")</f>
        <v/>
      </c>
      <c r="G104" s="287" t="str">
        <f>IF('2.Census &amp; Reference Benchmarks'!G104 &lt;&gt; "",'2.Census &amp; Reference Benchmarks'!G104,"")</f>
        <v/>
      </c>
      <c r="H104" s="287" t="str">
        <f>IF('2.Census &amp; Reference Benchmarks'!I104 &lt;&gt; "",'2.Census &amp; Reference Benchmarks'!I104,"")</f>
        <v/>
      </c>
      <c r="I104" s="284" t="str">
        <f>IF('2.Census &amp; Reference Benchmarks'!J104 &lt;&gt;"",'2.Census &amp; Reference Benchmarks'!J104,"")</f>
        <v/>
      </c>
      <c r="J104" s="534"/>
      <c r="K104" s="534"/>
      <c r="L104" s="534"/>
      <c r="M104" s="534"/>
      <c r="N104" s="534"/>
      <c r="O104" s="534"/>
      <c r="P104" s="534"/>
      <c r="Q104" s="534"/>
      <c r="R104" s="540"/>
      <c r="S104" s="540"/>
      <c r="T104" s="540"/>
      <c r="U104" s="540"/>
      <c r="V104" s="540"/>
      <c r="W104" s="540"/>
      <c r="X104" s="540"/>
      <c r="Y104" s="540"/>
      <c r="Z104" s="540"/>
      <c r="AA104" s="540"/>
      <c r="AB104" s="540"/>
      <c r="AC104" s="540"/>
      <c r="AD104" s="540"/>
      <c r="AE104" s="540"/>
      <c r="AF104" s="540"/>
      <c r="AG104" s="540"/>
      <c r="AH104" s="461"/>
      <c r="AI104" s="110"/>
      <c r="AJ104" s="110"/>
      <c r="AK104" s="110"/>
      <c r="AL104" s="110"/>
      <c r="AM104" s="110"/>
      <c r="AN104" s="110"/>
      <c r="AO104" s="110"/>
      <c r="AP104" s="110"/>
      <c r="AQ104" s="543"/>
      <c r="AR104" s="543"/>
      <c r="AS104" s="543"/>
      <c r="AT104" s="543"/>
      <c r="AU104" s="543"/>
      <c r="AV104" s="543"/>
      <c r="AW104" s="543"/>
      <c r="AX104" s="543"/>
      <c r="AY104" s="543"/>
      <c r="AZ104" s="543"/>
      <c r="BA104" s="543"/>
      <c r="BB104" s="543"/>
      <c r="BC104" s="543"/>
      <c r="BD104" s="543"/>
      <c r="BE104" s="543"/>
      <c r="BF104" s="543"/>
    </row>
    <row r="105" spans="2:58" x14ac:dyDescent="0.25">
      <c r="B105" s="471">
        <f>IF('2.Census &amp; Reference Benchmarks'!B105 &lt;&gt; "",'2.Census &amp; Reference Benchmarks'!B105,"")</f>
        <v>0</v>
      </c>
      <c r="C105" s="285">
        <f>IF('2.Census &amp; Reference Benchmarks'!C105 &lt;&gt; "",'2.Census &amp; Reference Benchmarks'!C105,"")</f>
        <v>0</v>
      </c>
      <c r="D105" s="286" t="str">
        <f>IF('2.Census &amp; Reference Benchmarks'!D105 &lt;&gt; "",'2.Census &amp; Reference Benchmarks'!D105,"")</f>
        <v/>
      </c>
      <c r="E105" s="352" t="str">
        <f>IF('2.Census &amp; Reference Benchmarks'!E105 &lt;&gt; "",'2.Census &amp; Reference Benchmarks'!E105,"")</f>
        <v/>
      </c>
      <c r="F105" s="352" t="str">
        <f>IF('2.Census &amp; Reference Benchmarks'!F105 &lt;&gt; "",'2.Census &amp; Reference Benchmarks'!F105,"")</f>
        <v/>
      </c>
      <c r="G105" s="287" t="str">
        <f>IF('2.Census &amp; Reference Benchmarks'!G105 &lt;&gt; "",'2.Census &amp; Reference Benchmarks'!G105,"")</f>
        <v/>
      </c>
      <c r="H105" s="287" t="str">
        <f>IF('2.Census &amp; Reference Benchmarks'!I105 &lt;&gt; "",'2.Census &amp; Reference Benchmarks'!I105,"")</f>
        <v/>
      </c>
      <c r="I105" s="284" t="str">
        <f>IF('2.Census &amp; Reference Benchmarks'!J105 &lt;&gt;"",'2.Census &amp; Reference Benchmarks'!J105,"")</f>
        <v/>
      </c>
      <c r="J105" s="534"/>
      <c r="K105" s="534"/>
      <c r="L105" s="534"/>
      <c r="M105" s="534"/>
      <c r="N105" s="534"/>
      <c r="O105" s="534"/>
      <c r="P105" s="534"/>
      <c r="Q105" s="534"/>
      <c r="R105" s="540"/>
      <c r="S105" s="540"/>
      <c r="T105" s="540"/>
      <c r="U105" s="540"/>
      <c r="V105" s="540"/>
      <c r="W105" s="540"/>
      <c r="X105" s="540"/>
      <c r="Y105" s="540"/>
      <c r="Z105" s="540"/>
      <c r="AA105" s="540"/>
      <c r="AB105" s="540"/>
      <c r="AC105" s="540"/>
      <c r="AD105" s="540"/>
      <c r="AE105" s="540"/>
      <c r="AF105" s="540"/>
      <c r="AG105" s="540"/>
      <c r="AH105" s="461"/>
      <c r="AI105" s="110"/>
      <c r="AJ105" s="110"/>
      <c r="AK105" s="110"/>
      <c r="AL105" s="110"/>
      <c r="AM105" s="110"/>
      <c r="AN105" s="110"/>
      <c r="AO105" s="110"/>
      <c r="AP105" s="110"/>
      <c r="AQ105" s="543"/>
      <c r="AR105" s="543"/>
      <c r="AS105" s="543"/>
      <c r="AT105" s="543"/>
      <c r="AU105" s="543"/>
      <c r="AV105" s="543"/>
      <c r="AW105" s="543"/>
      <c r="AX105" s="543"/>
      <c r="AY105" s="543"/>
      <c r="AZ105" s="543"/>
      <c r="BA105" s="543"/>
      <c r="BB105" s="543"/>
      <c r="BC105" s="543"/>
      <c r="BD105" s="543"/>
      <c r="BE105" s="543"/>
      <c r="BF105" s="543"/>
    </row>
    <row r="106" spans="2:58" x14ac:dyDescent="0.25">
      <c r="B106" s="471">
        <f>IF('2.Census &amp; Reference Benchmarks'!B106 &lt;&gt; "",'2.Census &amp; Reference Benchmarks'!B106,"")</f>
        <v>0</v>
      </c>
      <c r="C106" s="285">
        <f>IF('2.Census &amp; Reference Benchmarks'!C106 &lt;&gt; "",'2.Census &amp; Reference Benchmarks'!C106,"")</f>
        <v>0</v>
      </c>
      <c r="D106" s="286" t="str">
        <f>IF('2.Census &amp; Reference Benchmarks'!D106 &lt;&gt; "",'2.Census &amp; Reference Benchmarks'!D106,"")</f>
        <v/>
      </c>
      <c r="E106" s="352" t="str">
        <f>IF('2.Census &amp; Reference Benchmarks'!E106 &lt;&gt; "",'2.Census &amp; Reference Benchmarks'!E106,"")</f>
        <v/>
      </c>
      <c r="F106" s="352" t="str">
        <f>IF('2.Census &amp; Reference Benchmarks'!F106 &lt;&gt; "",'2.Census &amp; Reference Benchmarks'!F106,"")</f>
        <v/>
      </c>
      <c r="G106" s="287" t="str">
        <f>IF('2.Census &amp; Reference Benchmarks'!G106 &lt;&gt; "",'2.Census &amp; Reference Benchmarks'!G106,"")</f>
        <v/>
      </c>
      <c r="H106" s="287" t="str">
        <f>IF('2.Census &amp; Reference Benchmarks'!I106 &lt;&gt; "",'2.Census &amp; Reference Benchmarks'!I106,"")</f>
        <v/>
      </c>
      <c r="I106" s="284" t="str">
        <f>IF('2.Census &amp; Reference Benchmarks'!J106 &lt;&gt;"",'2.Census &amp; Reference Benchmarks'!J106,"")</f>
        <v/>
      </c>
      <c r="J106" s="534"/>
      <c r="K106" s="534"/>
      <c r="L106" s="534"/>
      <c r="M106" s="534"/>
      <c r="N106" s="534"/>
      <c r="O106" s="534"/>
      <c r="P106" s="534"/>
      <c r="Q106" s="534"/>
      <c r="R106" s="540"/>
      <c r="S106" s="540"/>
      <c r="T106" s="540"/>
      <c r="U106" s="540"/>
      <c r="V106" s="540"/>
      <c r="W106" s="540"/>
      <c r="X106" s="540"/>
      <c r="Y106" s="540"/>
      <c r="Z106" s="540"/>
      <c r="AA106" s="540"/>
      <c r="AB106" s="540"/>
      <c r="AC106" s="540"/>
      <c r="AD106" s="540"/>
      <c r="AE106" s="540"/>
      <c r="AF106" s="540"/>
      <c r="AG106" s="540"/>
      <c r="AH106" s="461"/>
      <c r="AI106" s="110"/>
      <c r="AJ106" s="110"/>
      <c r="AK106" s="110"/>
      <c r="AL106" s="110"/>
      <c r="AM106" s="110"/>
      <c r="AN106" s="110"/>
      <c r="AO106" s="110"/>
      <c r="AP106" s="110"/>
      <c r="AQ106" s="543"/>
      <c r="AR106" s="543"/>
      <c r="AS106" s="543"/>
      <c r="AT106" s="543"/>
      <c r="AU106" s="543"/>
      <c r="AV106" s="543"/>
      <c r="AW106" s="543"/>
      <c r="AX106" s="543"/>
      <c r="AY106" s="543"/>
      <c r="AZ106" s="543"/>
      <c r="BA106" s="543"/>
      <c r="BB106" s="543"/>
      <c r="BC106" s="543"/>
      <c r="BD106" s="543"/>
      <c r="BE106" s="543"/>
      <c r="BF106" s="543"/>
    </row>
    <row r="107" spans="2:58" x14ac:dyDescent="0.25">
      <c r="B107" s="471">
        <f>IF('2.Census &amp; Reference Benchmarks'!B107 &lt;&gt; "",'2.Census &amp; Reference Benchmarks'!B107,"")</f>
        <v>0</v>
      </c>
      <c r="C107" s="285">
        <f>IF('2.Census &amp; Reference Benchmarks'!C107 &lt;&gt; "",'2.Census &amp; Reference Benchmarks'!C107,"")</f>
        <v>0</v>
      </c>
      <c r="D107" s="286" t="str">
        <f>IF('2.Census &amp; Reference Benchmarks'!D107 &lt;&gt; "",'2.Census &amp; Reference Benchmarks'!D107,"")</f>
        <v/>
      </c>
      <c r="E107" s="352" t="str">
        <f>IF('2.Census &amp; Reference Benchmarks'!E107 &lt;&gt; "",'2.Census &amp; Reference Benchmarks'!E107,"")</f>
        <v/>
      </c>
      <c r="F107" s="352" t="str">
        <f>IF('2.Census &amp; Reference Benchmarks'!F107 &lt;&gt; "",'2.Census &amp; Reference Benchmarks'!F107,"")</f>
        <v/>
      </c>
      <c r="G107" s="287" t="str">
        <f>IF('2.Census &amp; Reference Benchmarks'!G107 &lt;&gt; "",'2.Census &amp; Reference Benchmarks'!G107,"")</f>
        <v/>
      </c>
      <c r="H107" s="287" t="str">
        <f>IF('2.Census &amp; Reference Benchmarks'!I107 &lt;&gt; "",'2.Census &amp; Reference Benchmarks'!I107,"")</f>
        <v/>
      </c>
      <c r="I107" s="284" t="str">
        <f>IF('2.Census &amp; Reference Benchmarks'!J107 &lt;&gt;"",'2.Census &amp; Reference Benchmarks'!J107,"")</f>
        <v/>
      </c>
      <c r="J107" s="534"/>
      <c r="K107" s="534"/>
      <c r="L107" s="534"/>
      <c r="M107" s="534"/>
      <c r="N107" s="534"/>
      <c r="O107" s="534"/>
      <c r="P107" s="534"/>
      <c r="Q107" s="534"/>
      <c r="R107" s="540"/>
      <c r="S107" s="540"/>
      <c r="T107" s="540"/>
      <c r="U107" s="540"/>
      <c r="V107" s="540"/>
      <c r="W107" s="540"/>
      <c r="X107" s="540"/>
      <c r="Y107" s="540"/>
      <c r="Z107" s="540"/>
      <c r="AA107" s="540"/>
      <c r="AB107" s="540"/>
      <c r="AC107" s="540"/>
      <c r="AD107" s="540"/>
      <c r="AE107" s="540"/>
      <c r="AF107" s="540"/>
      <c r="AG107" s="540"/>
      <c r="AH107" s="461"/>
      <c r="AI107" s="110"/>
      <c r="AJ107" s="110"/>
      <c r="AK107" s="110"/>
      <c r="AL107" s="110"/>
      <c r="AM107" s="110"/>
      <c r="AN107" s="110"/>
      <c r="AO107" s="110"/>
      <c r="AP107" s="110"/>
      <c r="AQ107" s="543"/>
      <c r="AR107" s="543"/>
      <c r="AS107" s="543"/>
      <c r="AT107" s="543"/>
      <c r="AU107" s="543"/>
      <c r="AV107" s="543"/>
      <c r="AW107" s="543"/>
      <c r="AX107" s="543"/>
      <c r="AY107" s="543"/>
      <c r="AZ107" s="543"/>
      <c r="BA107" s="543"/>
      <c r="BB107" s="543"/>
      <c r="BC107" s="543"/>
      <c r="BD107" s="543"/>
      <c r="BE107" s="543"/>
      <c r="BF107" s="543"/>
    </row>
    <row r="108" spans="2:58" x14ac:dyDescent="0.25">
      <c r="B108" s="471">
        <f>IF('2.Census &amp; Reference Benchmarks'!B108 &lt;&gt; "",'2.Census &amp; Reference Benchmarks'!B108,"")</f>
        <v>0</v>
      </c>
      <c r="C108" s="285">
        <f>IF('2.Census &amp; Reference Benchmarks'!C108 &lt;&gt; "",'2.Census &amp; Reference Benchmarks'!C108,"")</f>
        <v>0</v>
      </c>
      <c r="D108" s="286" t="str">
        <f>IF('2.Census &amp; Reference Benchmarks'!D108 &lt;&gt; "",'2.Census &amp; Reference Benchmarks'!D108,"")</f>
        <v/>
      </c>
      <c r="E108" s="352" t="str">
        <f>IF('2.Census &amp; Reference Benchmarks'!E108 &lt;&gt; "",'2.Census &amp; Reference Benchmarks'!E108,"")</f>
        <v/>
      </c>
      <c r="F108" s="352" t="str">
        <f>IF('2.Census &amp; Reference Benchmarks'!F108 &lt;&gt; "",'2.Census &amp; Reference Benchmarks'!F108,"")</f>
        <v/>
      </c>
      <c r="G108" s="287" t="str">
        <f>IF('2.Census &amp; Reference Benchmarks'!G108 &lt;&gt; "",'2.Census &amp; Reference Benchmarks'!G108,"")</f>
        <v/>
      </c>
      <c r="H108" s="287" t="str">
        <f>IF('2.Census &amp; Reference Benchmarks'!I108 &lt;&gt; "",'2.Census &amp; Reference Benchmarks'!I108,"")</f>
        <v/>
      </c>
      <c r="I108" s="284" t="str">
        <f>IF('2.Census &amp; Reference Benchmarks'!J108 &lt;&gt;"",'2.Census &amp; Reference Benchmarks'!J108,"")</f>
        <v/>
      </c>
      <c r="J108" s="534"/>
      <c r="K108" s="534"/>
      <c r="L108" s="534"/>
      <c r="M108" s="534"/>
      <c r="N108" s="534"/>
      <c r="O108" s="534"/>
      <c r="P108" s="534"/>
      <c r="Q108" s="534"/>
      <c r="R108" s="540"/>
      <c r="S108" s="540"/>
      <c r="T108" s="540"/>
      <c r="U108" s="540"/>
      <c r="V108" s="540"/>
      <c r="W108" s="540"/>
      <c r="X108" s="540"/>
      <c r="Y108" s="540"/>
      <c r="Z108" s="540"/>
      <c r="AA108" s="540"/>
      <c r="AB108" s="540"/>
      <c r="AC108" s="540"/>
      <c r="AD108" s="540"/>
      <c r="AE108" s="540"/>
      <c r="AF108" s="540"/>
      <c r="AG108" s="540"/>
      <c r="AH108" s="461"/>
      <c r="AI108" s="110"/>
      <c r="AJ108" s="110"/>
      <c r="AK108" s="110"/>
      <c r="AL108" s="110"/>
      <c r="AM108" s="110"/>
      <c r="AN108" s="110"/>
      <c r="AO108" s="110"/>
      <c r="AP108" s="110"/>
      <c r="AQ108" s="543"/>
      <c r="AR108" s="543"/>
      <c r="AS108" s="543"/>
      <c r="AT108" s="543"/>
      <c r="AU108" s="543"/>
      <c r="AV108" s="543"/>
      <c r="AW108" s="543"/>
      <c r="AX108" s="543"/>
      <c r="AY108" s="543"/>
      <c r="AZ108" s="543"/>
      <c r="BA108" s="543"/>
      <c r="BB108" s="543"/>
      <c r="BC108" s="543"/>
      <c r="BD108" s="543"/>
      <c r="BE108" s="543"/>
      <c r="BF108" s="543"/>
    </row>
    <row r="109" spans="2:58" x14ac:dyDescent="0.25">
      <c r="B109" s="471">
        <f>IF('2.Census &amp; Reference Benchmarks'!B109 &lt;&gt; "",'2.Census &amp; Reference Benchmarks'!B109,"")</f>
        <v>0</v>
      </c>
      <c r="C109" s="285">
        <f>IF('2.Census &amp; Reference Benchmarks'!C109 &lt;&gt; "",'2.Census &amp; Reference Benchmarks'!C109,"")</f>
        <v>0</v>
      </c>
      <c r="D109" s="286" t="str">
        <f>IF('2.Census &amp; Reference Benchmarks'!D109 &lt;&gt; "",'2.Census &amp; Reference Benchmarks'!D109,"")</f>
        <v/>
      </c>
      <c r="E109" s="352" t="str">
        <f>IF('2.Census &amp; Reference Benchmarks'!E109 &lt;&gt; "",'2.Census &amp; Reference Benchmarks'!E109,"")</f>
        <v/>
      </c>
      <c r="F109" s="352" t="str">
        <f>IF('2.Census &amp; Reference Benchmarks'!F109 &lt;&gt; "",'2.Census &amp; Reference Benchmarks'!F109,"")</f>
        <v/>
      </c>
      <c r="G109" s="287" t="str">
        <f>IF('2.Census &amp; Reference Benchmarks'!G109 &lt;&gt; "",'2.Census &amp; Reference Benchmarks'!G109,"")</f>
        <v/>
      </c>
      <c r="H109" s="287" t="str">
        <f>IF('2.Census &amp; Reference Benchmarks'!I109 &lt;&gt; "",'2.Census &amp; Reference Benchmarks'!I109,"")</f>
        <v/>
      </c>
      <c r="I109" s="284" t="str">
        <f>IF('2.Census &amp; Reference Benchmarks'!J109 &lt;&gt;"",'2.Census &amp; Reference Benchmarks'!J109,"")</f>
        <v/>
      </c>
      <c r="J109" s="534"/>
      <c r="K109" s="534"/>
      <c r="L109" s="534"/>
      <c r="M109" s="534"/>
      <c r="N109" s="534"/>
      <c r="O109" s="534"/>
      <c r="P109" s="534"/>
      <c r="Q109" s="534"/>
      <c r="R109" s="540"/>
      <c r="S109" s="540"/>
      <c r="T109" s="540"/>
      <c r="U109" s="540"/>
      <c r="V109" s="540"/>
      <c r="W109" s="540"/>
      <c r="X109" s="540"/>
      <c r="Y109" s="540"/>
      <c r="Z109" s="540"/>
      <c r="AA109" s="540"/>
      <c r="AB109" s="540"/>
      <c r="AC109" s="540"/>
      <c r="AD109" s="540"/>
      <c r="AE109" s="540"/>
      <c r="AF109" s="540"/>
      <c r="AG109" s="540"/>
      <c r="AH109" s="461"/>
      <c r="AI109" s="110"/>
      <c r="AJ109" s="110"/>
      <c r="AK109" s="110"/>
      <c r="AL109" s="110"/>
      <c r="AM109" s="110"/>
      <c r="AN109" s="110"/>
      <c r="AO109" s="110"/>
      <c r="AP109" s="110"/>
      <c r="AQ109" s="543"/>
      <c r="AR109" s="543"/>
      <c r="AS109" s="543"/>
      <c r="AT109" s="543"/>
      <c r="AU109" s="543"/>
      <c r="AV109" s="543"/>
      <c r="AW109" s="543"/>
      <c r="AX109" s="543"/>
      <c r="AY109" s="543"/>
      <c r="AZ109" s="543"/>
      <c r="BA109" s="543"/>
      <c r="BB109" s="543"/>
      <c r="BC109" s="543"/>
      <c r="BD109" s="543"/>
      <c r="BE109" s="543"/>
      <c r="BF109" s="543"/>
    </row>
    <row r="110" spans="2:58" x14ac:dyDescent="0.25">
      <c r="B110" s="471">
        <f>IF('2.Census &amp; Reference Benchmarks'!B110 &lt;&gt; "",'2.Census &amp; Reference Benchmarks'!B110,"")</f>
        <v>0</v>
      </c>
      <c r="C110" s="285">
        <f>IF('2.Census &amp; Reference Benchmarks'!C110 &lt;&gt; "",'2.Census &amp; Reference Benchmarks'!C110,"")</f>
        <v>0</v>
      </c>
      <c r="D110" s="286" t="str">
        <f>IF('2.Census &amp; Reference Benchmarks'!D110 &lt;&gt; "",'2.Census &amp; Reference Benchmarks'!D110,"")</f>
        <v/>
      </c>
      <c r="E110" s="352" t="str">
        <f>IF('2.Census &amp; Reference Benchmarks'!E110 &lt;&gt; "",'2.Census &amp; Reference Benchmarks'!E110,"")</f>
        <v/>
      </c>
      <c r="F110" s="352" t="str">
        <f>IF('2.Census &amp; Reference Benchmarks'!F110 &lt;&gt; "",'2.Census &amp; Reference Benchmarks'!F110,"")</f>
        <v/>
      </c>
      <c r="G110" s="287" t="str">
        <f>IF('2.Census &amp; Reference Benchmarks'!G110 &lt;&gt; "",'2.Census &amp; Reference Benchmarks'!G110,"")</f>
        <v/>
      </c>
      <c r="H110" s="287" t="str">
        <f>IF('2.Census &amp; Reference Benchmarks'!I110 &lt;&gt; "",'2.Census &amp; Reference Benchmarks'!I110,"")</f>
        <v/>
      </c>
      <c r="I110" s="284" t="str">
        <f>IF('2.Census &amp; Reference Benchmarks'!J110 &lt;&gt;"",'2.Census &amp; Reference Benchmarks'!J110,"")</f>
        <v/>
      </c>
      <c r="J110" s="534"/>
      <c r="K110" s="534"/>
      <c r="L110" s="534"/>
      <c r="M110" s="534"/>
      <c r="N110" s="534"/>
      <c r="O110" s="534"/>
      <c r="P110" s="534"/>
      <c r="Q110" s="534"/>
      <c r="R110" s="540"/>
      <c r="S110" s="540"/>
      <c r="T110" s="540"/>
      <c r="U110" s="540"/>
      <c r="V110" s="540"/>
      <c r="W110" s="540"/>
      <c r="X110" s="540"/>
      <c r="Y110" s="540"/>
      <c r="Z110" s="540"/>
      <c r="AA110" s="540"/>
      <c r="AB110" s="540"/>
      <c r="AC110" s="540"/>
      <c r="AD110" s="540"/>
      <c r="AE110" s="540"/>
      <c r="AF110" s="540"/>
      <c r="AG110" s="540"/>
      <c r="AH110" s="461"/>
      <c r="AI110" s="110"/>
      <c r="AJ110" s="110"/>
      <c r="AK110" s="110"/>
      <c r="AL110" s="110"/>
      <c r="AM110" s="110"/>
      <c r="AN110" s="110"/>
      <c r="AO110" s="110"/>
      <c r="AP110" s="110"/>
      <c r="AQ110" s="543"/>
      <c r="AR110" s="543"/>
      <c r="AS110" s="543"/>
      <c r="AT110" s="543"/>
      <c r="AU110" s="543"/>
      <c r="AV110" s="543"/>
      <c r="AW110" s="543"/>
      <c r="AX110" s="543"/>
      <c r="AY110" s="543"/>
      <c r="AZ110" s="543"/>
      <c r="BA110" s="543"/>
      <c r="BB110" s="543"/>
      <c r="BC110" s="543"/>
      <c r="BD110" s="543"/>
      <c r="BE110" s="543"/>
      <c r="BF110" s="543"/>
    </row>
    <row r="111" spans="2:58" x14ac:dyDescent="0.25">
      <c r="B111" s="471">
        <f>IF('2.Census &amp; Reference Benchmarks'!B111 &lt;&gt; "",'2.Census &amp; Reference Benchmarks'!B111,"")</f>
        <v>0</v>
      </c>
      <c r="C111" s="285">
        <f>IF('2.Census &amp; Reference Benchmarks'!C111 &lt;&gt; "",'2.Census &amp; Reference Benchmarks'!C111,"")</f>
        <v>0</v>
      </c>
      <c r="D111" s="286" t="str">
        <f>IF('2.Census &amp; Reference Benchmarks'!D111 &lt;&gt; "",'2.Census &amp; Reference Benchmarks'!D111,"")</f>
        <v/>
      </c>
      <c r="E111" s="352" t="str">
        <f>IF('2.Census &amp; Reference Benchmarks'!E111 &lt;&gt; "",'2.Census &amp; Reference Benchmarks'!E111,"")</f>
        <v/>
      </c>
      <c r="F111" s="352" t="str">
        <f>IF('2.Census &amp; Reference Benchmarks'!F111 &lt;&gt; "",'2.Census &amp; Reference Benchmarks'!F111,"")</f>
        <v/>
      </c>
      <c r="G111" s="287" t="str">
        <f>IF('2.Census &amp; Reference Benchmarks'!G111 &lt;&gt; "",'2.Census &amp; Reference Benchmarks'!G111,"")</f>
        <v/>
      </c>
      <c r="H111" s="287" t="str">
        <f>IF('2.Census &amp; Reference Benchmarks'!I111 &lt;&gt; "",'2.Census &amp; Reference Benchmarks'!I111,"")</f>
        <v/>
      </c>
      <c r="I111" s="284" t="str">
        <f>IF('2.Census &amp; Reference Benchmarks'!J111 &lt;&gt;"",'2.Census &amp; Reference Benchmarks'!J111,"")</f>
        <v/>
      </c>
      <c r="J111" s="534"/>
      <c r="K111" s="534"/>
      <c r="L111" s="534"/>
      <c r="M111" s="534"/>
      <c r="N111" s="534"/>
      <c r="O111" s="534"/>
      <c r="P111" s="534"/>
      <c r="Q111" s="534"/>
      <c r="R111" s="540"/>
      <c r="S111" s="540"/>
      <c r="T111" s="540"/>
      <c r="U111" s="540"/>
      <c r="V111" s="540"/>
      <c r="W111" s="540"/>
      <c r="X111" s="540"/>
      <c r="Y111" s="540"/>
      <c r="Z111" s="540"/>
      <c r="AA111" s="540"/>
      <c r="AB111" s="540"/>
      <c r="AC111" s="540"/>
      <c r="AD111" s="540"/>
      <c r="AE111" s="540"/>
      <c r="AF111" s="540"/>
      <c r="AG111" s="540"/>
      <c r="AH111" s="461"/>
      <c r="AI111" s="110"/>
      <c r="AJ111" s="110"/>
      <c r="AK111" s="110"/>
      <c r="AL111" s="110"/>
      <c r="AM111" s="110"/>
      <c r="AN111" s="110"/>
      <c r="AO111" s="110"/>
      <c r="AP111" s="110"/>
      <c r="AQ111" s="543"/>
      <c r="AR111" s="543"/>
      <c r="AS111" s="543"/>
      <c r="AT111" s="543"/>
      <c r="AU111" s="543"/>
      <c r="AV111" s="543"/>
      <c r="AW111" s="543"/>
      <c r="AX111" s="543"/>
      <c r="AY111" s="543"/>
      <c r="AZ111" s="543"/>
      <c r="BA111" s="543"/>
      <c r="BB111" s="543"/>
      <c r="BC111" s="543"/>
      <c r="BD111" s="543"/>
      <c r="BE111" s="543"/>
      <c r="BF111" s="543"/>
    </row>
    <row r="112" spans="2:58" x14ac:dyDescent="0.25">
      <c r="B112" s="471">
        <f>IF('2.Census &amp; Reference Benchmarks'!B112 &lt;&gt; "",'2.Census &amp; Reference Benchmarks'!B112,"")</f>
        <v>0</v>
      </c>
      <c r="C112" s="285">
        <f>IF('2.Census &amp; Reference Benchmarks'!C112 &lt;&gt; "",'2.Census &amp; Reference Benchmarks'!C112,"")</f>
        <v>0</v>
      </c>
      <c r="D112" s="286" t="str">
        <f>IF('2.Census &amp; Reference Benchmarks'!D112 &lt;&gt; "",'2.Census &amp; Reference Benchmarks'!D112,"")</f>
        <v/>
      </c>
      <c r="E112" s="352" t="str">
        <f>IF('2.Census &amp; Reference Benchmarks'!E112 &lt;&gt; "",'2.Census &amp; Reference Benchmarks'!E112,"")</f>
        <v/>
      </c>
      <c r="F112" s="352" t="str">
        <f>IF('2.Census &amp; Reference Benchmarks'!F112 &lt;&gt; "",'2.Census &amp; Reference Benchmarks'!F112,"")</f>
        <v/>
      </c>
      <c r="G112" s="287" t="str">
        <f>IF('2.Census &amp; Reference Benchmarks'!G112 &lt;&gt; "",'2.Census &amp; Reference Benchmarks'!G112,"")</f>
        <v/>
      </c>
      <c r="H112" s="287" t="str">
        <f>IF('2.Census &amp; Reference Benchmarks'!I112 &lt;&gt; "",'2.Census &amp; Reference Benchmarks'!I112,"")</f>
        <v/>
      </c>
      <c r="I112" s="284" t="str">
        <f>IF('2.Census &amp; Reference Benchmarks'!J112 &lt;&gt;"",'2.Census &amp; Reference Benchmarks'!J112,"")</f>
        <v/>
      </c>
      <c r="J112" s="534"/>
      <c r="K112" s="534"/>
      <c r="L112" s="534"/>
      <c r="M112" s="534"/>
      <c r="N112" s="534"/>
      <c r="O112" s="534"/>
      <c r="P112" s="534"/>
      <c r="Q112" s="534"/>
      <c r="R112" s="540"/>
      <c r="S112" s="540"/>
      <c r="T112" s="540"/>
      <c r="U112" s="540"/>
      <c r="V112" s="540"/>
      <c r="W112" s="540"/>
      <c r="X112" s="540"/>
      <c r="Y112" s="540"/>
      <c r="Z112" s="540"/>
      <c r="AA112" s="540"/>
      <c r="AB112" s="540"/>
      <c r="AC112" s="540"/>
      <c r="AD112" s="540"/>
      <c r="AE112" s="540"/>
      <c r="AF112" s="540"/>
      <c r="AG112" s="540"/>
      <c r="AH112" s="461"/>
      <c r="AI112" s="110"/>
      <c r="AJ112" s="110"/>
      <c r="AK112" s="110"/>
      <c r="AL112" s="110"/>
      <c r="AM112" s="110"/>
      <c r="AN112" s="110"/>
      <c r="AO112" s="110"/>
      <c r="AP112" s="110"/>
      <c r="AQ112" s="543"/>
      <c r="AR112" s="543"/>
      <c r="AS112" s="543"/>
      <c r="AT112" s="543"/>
      <c r="AU112" s="543"/>
      <c r="AV112" s="543"/>
      <c r="AW112" s="543"/>
      <c r="AX112" s="543"/>
      <c r="AY112" s="543"/>
      <c r="AZ112" s="543"/>
      <c r="BA112" s="543"/>
      <c r="BB112" s="543"/>
      <c r="BC112" s="543"/>
      <c r="BD112" s="543"/>
      <c r="BE112" s="543"/>
      <c r="BF112" s="543"/>
    </row>
    <row r="113" spans="2:58" x14ac:dyDescent="0.25">
      <c r="B113" s="471">
        <f>IF('2.Census &amp; Reference Benchmarks'!B113 &lt;&gt; "",'2.Census &amp; Reference Benchmarks'!B113,"")</f>
        <v>0</v>
      </c>
      <c r="C113" s="285">
        <f>IF('2.Census &amp; Reference Benchmarks'!C113 &lt;&gt; "",'2.Census &amp; Reference Benchmarks'!C113,"")</f>
        <v>0</v>
      </c>
      <c r="D113" s="286" t="str">
        <f>IF('2.Census &amp; Reference Benchmarks'!D113 &lt;&gt; "",'2.Census &amp; Reference Benchmarks'!D113,"")</f>
        <v/>
      </c>
      <c r="E113" s="352" t="str">
        <f>IF('2.Census &amp; Reference Benchmarks'!E113 &lt;&gt; "",'2.Census &amp; Reference Benchmarks'!E113,"")</f>
        <v/>
      </c>
      <c r="F113" s="352" t="str">
        <f>IF('2.Census &amp; Reference Benchmarks'!F113 &lt;&gt; "",'2.Census &amp; Reference Benchmarks'!F113,"")</f>
        <v/>
      </c>
      <c r="G113" s="287" t="str">
        <f>IF('2.Census &amp; Reference Benchmarks'!G113 &lt;&gt; "",'2.Census &amp; Reference Benchmarks'!G113,"")</f>
        <v/>
      </c>
      <c r="H113" s="287" t="str">
        <f>IF('2.Census &amp; Reference Benchmarks'!I113 &lt;&gt; "",'2.Census &amp; Reference Benchmarks'!I113,"")</f>
        <v/>
      </c>
      <c r="I113" s="284" t="str">
        <f>IF('2.Census &amp; Reference Benchmarks'!J113 &lt;&gt;"",'2.Census &amp; Reference Benchmarks'!J113,"")</f>
        <v/>
      </c>
      <c r="J113" s="534"/>
      <c r="K113" s="534"/>
      <c r="L113" s="534"/>
      <c r="M113" s="534"/>
      <c r="N113" s="534"/>
      <c r="O113" s="534"/>
      <c r="P113" s="534"/>
      <c r="Q113" s="534"/>
      <c r="R113" s="540"/>
      <c r="S113" s="540"/>
      <c r="T113" s="540"/>
      <c r="U113" s="540"/>
      <c r="V113" s="540"/>
      <c r="W113" s="540"/>
      <c r="X113" s="540"/>
      <c r="Y113" s="540"/>
      <c r="Z113" s="540"/>
      <c r="AA113" s="540"/>
      <c r="AB113" s="540"/>
      <c r="AC113" s="540"/>
      <c r="AD113" s="540"/>
      <c r="AE113" s="540"/>
      <c r="AF113" s="540"/>
      <c r="AG113" s="540"/>
      <c r="AH113" s="461"/>
      <c r="AI113" s="110"/>
      <c r="AJ113" s="110"/>
      <c r="AK113" s="110"/>
      <c r="AL113" s="110"/>
      <c r="AM113" s="110"/>
      <c r="AN113" s="110"/>
      <c r="AO113" s="110"/>
      <c r="AP113" s="110"/>
      <c r="AQ113" s="543"/>
      <c r="AR113" s="543"/>
      <c r="AS113" s="543"/>
      <c r="AT113" s="543"/>
      <c r="AU113" s="543"/>
      <c r="AV113" s="543"/>
      <c r="AW113" s="543"/>
      <c r="AX113" s="543"/>
      <c r="AY113" s="543"/>
      <c r="AZ113" s="543"/>
      <c r="BA113" s="543"/>
      <c r="BB113" s="543"/>
      <c r="BC113" s="543"/>
      <c r="BD113" s="543"/>
      <c r="BE113" s="543"/>
      <c r="BF113" s="543"/>
    </row>
    <row r="114" spans="2:58" x14ac:dyDescent="0.25">
      <c r="B114" s="471">
        <f>IF('2.Census &amp; Reference Benchmarks'!B114 &lt;&gt; "",'2.Census &amp; Reference Benchmarks'!B114,"")</f>
        <v>0</v>
      </c>
      <c r="C114" s="285">
        <f>IF('2.Census &amp; Reference Benchmarks'!C114 &lt;&gt; "",'2.Census &amp; Reference Benchmarks'!C114,"")</f>
        <v>0</v>
      </c>
      <c r="D114" s="286" t="str">
        <f>IF('2.Census &amp; Reference Benchmarks'!D114 &lt;&gt; "",'2.Census &amp; Reference Benchmarks'!D114,"")</f>
        <v/>
      </c>
      <c r="E114" s="352" t="str">
        <f>IF('2.Census &amp; Reference Benchmarks'!E114 &lt;&gt; "",'2.Census &amp; Reference Benchmarks'!E114,"")</f>
        <v/>
      </c>
      <c r="F114" s="352" t="str">
        <f>IF('2.Census &amp; Reference Benchmarks'!F114 &lt;&gt; "",'2.Census &amp; Reference Benchmarks'!F114,"")</f>
        <v/>
      </c>
      <c r="G114" s="287" t="str">
        <f>IF('2.Census &amp; Reference Benchmarks'!G114 &lt;&gt; "",'2.Census &amp; Reference Benchmarks'!G114,"")</f>
        <v/>
      </c>
      <c r="H114" s="287" t="str">
        <f>IF('2.Census &amp; Reference Benchmarks'!I114 &lt;&gt; "",'2.Census &amp; Reference Benchmarks'!I114,"")</f>
        <v/>
      </c>
      <c r="I114" s="284" t="str">
        <f>IF('2.Census &amp; Reference Benchmarks'!J114 &lt;&gt;"",'2.Census &amp; Reference Benchmarks'!J114,"")</f>
        <v/>
      </c>
      <c r="J114" s="534"/>
      <c r="K114" s="534"/>
      <c r="L114" s="534"/>
      <c r="M114" s="534"/>
      <c r="N114" s="534"/>
      <c r="O114" s="534"/>
      <c r="P114" s="534"/>
      <c r="Q114" s="534"/>
      <c r="R114" s="540"/>
      <c r="S114" s="540"/>
      <c r="T114" s="540"/>
      <c r="U114" s="540"/>
      <c r="V114" s="540"/>
      <c r="W114" s="540"/>
      <c r="X114" s="540"/>
      <c r="Y114" s="540"/>
      <c r="Z114" s="540"/>
      <c r="AA114" s="540"/>
      <c r="AB114" s="540"/>
      <c r="AC114" s="540"/>
      <c r="AD114" s="540"/>
      <c r="AE114" s="540"/>
      <c r="AF114" s="540"/>
      <c r="AG114" s="540"/>
      <c r="AH114" s="461"/>
      <c r="AI114" s="110"/>
      <c r="AJ114" s="110"/>
      <c r="AK114" s="110"/>
      <c r="AL114" s="110"/>
      <c r="AM114" s="110"/>
      <c r="AN114" s="110"/>
      <c r="AO114" s="110"/>
      <c r="AP114" s="110"/>
      <c r="AQ114" s="543"/>
      <c r="AR114" s="543"/>
      <c r="AS114" s="543"/>
      <c r="AT114" s="543"/>
      <c r="AU114" s="543"/>
      <c r="AV114" s="543"/>
      <c r="AW114" s="543"/>
      <c r="AX114" s="543"/>
      <c r="AY114" s="543"/>
      <c r="AZ114" s="543"/>
      <c r="BA114" s="543"/>
      <c r="BB114" s="543"/>
      <c r="BC114" s="543"/>
      <c r="BD114" s="543"/>
      <c r="BE114" s="543"/>
      <c r="BF114" s="543"/>
    </row>
    <row r="115" spans="2:58" x14ac:dyDescent="0.25">
      <c r="B115" s="471">
        <f>IF('2.Census &amp; Reference Benchmarks'!B115 &lt;&gt; "",'2.Census &amp; Reference Benchmarks'!B115,"")</f>
        <v>0</v>
      </c>
      <c r="C115" s="285">
        <f>IF('2.Census &amp; Reference Benchmarks'!C115 &lt;&gt; "",'2.Census &amp; Reference Benchmarks'!C115,"")</f>
        <v>0</v>
      </c>
      <c r="D115" s="286" t="str">
        <f>IF('2.Census &amp; Reference Benchmarks'!D115 &lt;&gt; "",'2.Census &amp; Reference Benchmarks'!D115,"")</f>
        <v/>
      </c>
      <c r="E115" s="352" t="str">
        <f>IF('2.Census &amp; Reference Benchmarks'!E115 &lt;&gt; "",'2.Census &amp; Reference Benchmarks'!E115,"")</f>
        <v/>
      </c>
      <c r="F115" s="352" t="str">
        <f>IF('2.Census &amp; Reference Benchmarks'!F115 &lt;&gt; "",'2.Census &amp; Reference Benchmarks'!F115,"")</f>
        <v/>
      </c>
      <c r="G115" s="287" t="str">
        <f>IF('2.Census &amp; Reference Benchmarks'!G115 &lt;&gt; "",'2.Census &amp; Reference Benchmarks'!G115,"")</f>
        <v/>
      </c>
      <c r="H115" s="287" t="str">
        <f>IF('2.Census &amp; Reference Benchmarks'!I115 &lt;&gt; "",'2.Census &amp; Reference Benchmarks'!I115,"")</f>
        <v/>
      </c>
      <c r="I115" s="284" t="str">
        <f>IF('2.Census &amp; Reference Benchmarks'!J115 &lt;&gt;"",'2.Census &amp; Reference Benchmarks'!J115,"")</f>
        <v/>
      </c>
      <c r="J115" s="534"/>
      <c r="K115" s="534"/>
      <c r="L115" s="534"/>
      <c r="M115" s="534"/>
      <c r="N115" s="534"/>
      <c r="O115" s="534"/>
      <c r="P115" s="534"/>
      <c r="Q115" s="534"/>
      <c r="R115" s="540"/>
      <c r="S115" s="540"/>
      <c r="T115" s="540"/>
      <c r="U115" s="540"/>
      <c r="V115" s="540"/>
      <c r="W115" s="540"/>
      <c r="X115" s="540"/>
      <c r="Y115" s="540"/>
      <c r="Z115" s="540"/>
      <c r="AA115" s="540"/>
      <c r="AB115" s="540"/>
      <c r="AC115" s="540"/>
      <c r="AD115" s="540"/>
      <c r="AE115" s="540"/>
      <c r="AF115" s="540"/>
      <c r="AG115" s="540"/>
      <c r="AH115" s="461"/>
      <c r="AI115" s="110"/>
      <c r="AJ115" s="110"/>
      <c r="AK115" s="110"/>
      <c r="AL115" s="110"/>
      <c r="AM115" s="110"/>
      <c r="AN115" s="110"/>
      <c r="AO115" s="110"/>
      <c r="AP115" s="110"/>
      <c r="AQ115" s="543"/>
      <c r="AR115" s="543"/>
      <c r="AS115" s="543"/>
      <c r="AT115" s="543"/>
      <c r="AU115" s="543"/>
      <c r="AV115" s="543"/>
      <c r="AW115" s="543"/>
      <c r="AX115" s="543"/>
      <c r="AY115" s="543"/>
      <c r="AZ115" s="543"/>
      <c r="BA115" s="543"/>
      <c r="BB115" s="543"/>
      <c r="BC115" s="543"/>
      <c r="BD115" s="543"/>
      <c r="BE115" s="543"/>
      <c r="BF115" s="543"/>
    </row>
    <row r="116" spans="2:58" x14ac:dyDescent="0.25">
      <c r="B116" s="471">
        <f>IF('2.Census &amp; Reference Benchmarks'!B116 &lt;&gt; "",'2.Census &amp; Reference Benchmarks'!B116,"")</f>
        <v>0</v>
      </c>
      <c r="C116" s="285">
        <f>IF('2.Census &amp; Reference Benchmarks'!C116 &lt;&gt; "",'2.Census &amp; Reference Benchmarks'!C116,"")</f>
        <v>0</v>
      </c>
      <c r="D116" s="286" t="str">
        <f>IF('2.Census &amp; Reference Benchmarks'!D116 &lt;&gt; "",'2.Census &amp; Reference Benchmarks'!D116,"")</f>
        <v/>
      </c>
      <c r="E116" s="352" t="str">
        <f>IF('2.Census &amp; Reference Benchmarks'!E116 &lt;&gt; "",'2.Census &amp; Reference Benchmarks'!E116,"")</f>
        <v/>
      </c>
      <c r="F116" s="352" t="str">
        <f>IF('2.Census &amp; Reference Benchmarks'!F116 &lt;&gt; "",'2.Census &amp; Reference Benchmarks'!F116,"")</f>
        <v/>
      </c>
      <c r="G116" s="287" t="str">
        <f>IF('2.Census &amp; Reference Benchmarks'!G116 &lt;&gt; "",'2.Census &amp; Reference Benchmarks'!G116,"")</f>
        <v/>
      </c>
      <c r="H116" s="287" t="str">
        <f>IF('2.Census &amp; Reference Benchmarks'!I116 &lt;&gt; "",'2.Census &amp; Reference Benchmarks'!I116,"")</f>
        <v/>
      </c>
      <c r="I116" s="284" t="str">
        <f>IF('2.Census &amp; Reference Benchmarks'!J116 &lt;&gt;"",'2.Census &amp; Reference Benchmarks'!J116,"")</f>
        <v/>
      </c>
      <c r="J116" s="534"/>
      <c r="K116" s="534"/>
      <c r="L116" s="534"/>
      <c r="M116" s="534"/>
      <c r="N116" s="534"/>
      <c r="O116" s="534"/>
      <c r="P116" s="534"/>
      <c r="Q116" s="534"/>
      <c r="R116" s="540"/>
      <c r="S116" s="540"/>
      <c r="T116" s="540"/>
      <c r="U116" s="540"/>
      <c r="V116" s="540"/>
      <c r="W116" s="540"/>
      <c r="X116" s="540"/>
      <c r="Y116" s="540"/>
      <c r="Z116" s="540"/>
      <c r="AA116" s="540"/>
      <c r="AB116" s="540"/>
      <c r="AC116" s="540"/>
      <c r="AD116" s="540"/>
      <c r="AE116" s="540"/>
      <c r="AF116" s="540"/>
      <c r="AG116" s="540"/>
      <c r="AH116" s="461"/>
      <c r="AI116" s="110"/>
      <c r="AJ116" s="110"/>
      <c r="AK116" s="110"/>
      <c r="AL116" s="110"/>
      <c r="AM116" s="110"/>
      <c r="AN116" s="110"/>
      <c r="AO116" s="110"/>
      <c r="AP116" s="110"/>
      <c r="AQ116" s="543"/>
      <c r="AR116" s="543"/>
      <c r="AS116" s="543"/>
      <c r="AT116" s="543"/>
      <c r="AU116" s="543"/>
      <c r="AV116" s="543"/>
      <c r="AW116" s="543"/>
      <c r="AX116" s="543"/>
      <c r="AY116" s="543"/>
      <c r="AZ116" s="543"/>
      <c r="BA116" s="543"/>
      <c r="BB116" s="543"/>
      <c r="BC116" s="543"/>
      <c r="BD116" s="543"/>
      <c r="BE116" s="543"/>
      <c r="BF116" s="543"/>
    </row>
    <row r="117" spans="2:58" x14ac:dyDescent="0.25">
      <c r="B117" s="471">
        <f>IF('2.Census &amp; Reference Benchmarks'!B117 &lt;&gt; "",'2.Census &amp; Reference Benchmarks'!B117,"")</f>
        <v>0</v>
      </c>
      <c r="C117" s="285">
        <f>IF('2.Census &amp; Reference Benchmarks'!C117 &lt;&gt; "",'2.Census &amp; Reference Benchmarks'!C117,"")</f>
        <v>0</v>
      </c>
      <c r="D117" s="286" t="str">
        <f>IF('2.Census &amp; Reference Benchmarks'!D117 &lt;&gt; "",'2.Census &amp; Reference Benchmarks'!D117,"")</f>
        <v/>
      </c>
      <c r="E117" s="352" t="str">
        <f>IF('2.Census &amp; Reference Benchmarks'!E117 &lt;&gt; "",'2.Census &amp; Reference Benchmarks'!E117,"")</f>
        <v/>
      </c>
      <c r="F117" s="352" t="str">
        <f>IF('2.Census &amp; Reference Benchmarks'!F117 &lt;&gt; "",'2.Census &amp; Reference Benchmarks'!F117,"")</f>
        <v/>
      </c>
      <c r="G117" s="287" t="str">
        <f>IF('2.Census &amp; Reference Benchmarks'!G117 &lt;&gt; "",'2.Census &amp; Reference Benchmarks'!G117,"")</f>
        <v/>
      </c>
      <c r="H117" s="287" t="str">
        <f>IF('2.Census &amp; Reference Benchmarks'!I117 &lt;&gt; "",'2.Census &amp; Reference Benchmarks'!I117,"")</f>
        <v/>
      </c>
      <c r="I117" s="284" t="str">
        <f>IF('2.Census &amp; Reference Benchmarks'!J117 &lt;&gt;"",'2.Census &amp; Reference Benchmarks'!J117,"")</f>
        <v/>
      </c>
      <c r="J117" s="534"/>
      <c r="K117" s="534"/>
      <c r="L117" s="534"/>
      <c r="M117" s="534"/>
      <c r="N117" s="534"/>
      <c r="O117" s="534"/>
      <c r="P117" s="534"/>
      <c r="Q117" s="534"/>
      <c r="R117" s="540"/>
      <c r="S117" s="540"/>
      <c r="T117" s="540"/>
      <c r="U117" s="540"/>
      <c r="V117" s="540"/>
      <c r="W117" s="540"/>
      <c r="X117" s="540"/>
      <c r="Y117" s="540"/>
      <c r="Z117" s="540"/>
      <c r="AA117" s="540"/>
      <c r="AB117" s="540"/>
      <c r="AC117" s="540"/>
      <c r="AD117" s="540"/>
      <c r="AE117" s="540"/>
      <c r="AF117" s="540"/>
      <c r="AG117" s="540"/>
      <c r="AH117" s="461"/>
      <c r="AI117" s="110"/>
      <c r="AJ117" s="110"/>
      <c r="AK117" s="110"/>
      <c r="AL117" s="110"/>
      <c r="AM117" s="110"/>
      <c r="AN117" s="110"/>
      <c r="AO117" s="110"/>
      <c r="AP117" s="110"/>
      <c r="AQ117" s="543"/>
      <c r="AR117" s="543"/>
      <c r="AS117" s="543"/>
      <c r="AT117" s="543"/>
      <c r="AU117" s="543"/>
      <c r="AV117" s="543"/>
      <c r="AW117" s="543"/>
      <c r="AX117" s="543"/>
      <c r="AY117" s="543"/>
      <c r="AZ117" s="543"/>
      <c r="BA117" s="543"/>
      <c r="BB117" s="543"/>
      <c r="BC117" s="543"/>
      <c r="BD117" s="543"/>
      <c r="BE117" s="543"/>
      <c r="BF117" s="543"/>
    </row>
    <row r="118" spans="2:58" x14ac:dyDescent="0.25">
      <c r="B118" s="471">
        <f>IF('2.Census &amp; Reference Benchmarks'!B118 &lt;&gt; "",'2.Census &amp; Reference Benchmarks'!B118,"")</f>
        <v>0</v>
      </c>
      <c r="C118" s="285">
        <f>IF('2.Census &amp; Reference Benchmarks'!C118 &lt;&gt; "",'2.Census &amp; Reference Benchmarks'!C118,"")</f>
        <v>0</v>
      </c>
      <c r="D118" s="286" t="str">
        <f>IF('2.Census &amp; Reference Benchmarks'!D118 &lt;&gt; "",'2.Census &amp; Reference Benchmarks'!D118,"")</f>
        <v/>
      </c>
      <c r="E118" s="352" t="str">
        <f>IF('2.Census &amp; Reference Benchmarks'!E118 &lt;&gt; "",'2.Census &amp; Reference Benchmarks'!E118,"")</f>
        <v/>
      </c>
      <c r="F118" s="352" t="str">
        <f>IF('2.Census &amp; Reference Benchmarks'!F118 &lt;&gt; "",'2.Census &amp; Reference Benchmarks'!F118,"")</f>
        <v/>
      </c>
      <c r="G118" s="287" t="str">
        <f>IF('2.Census &amp; Reference Benchmarks'!G118 &lt;&gt; "",'2.Census &amp; Reference Benchmarks'!G118,"")</f>
        <v/>
      </c>
      <c r="H118" s="287" t="str">
        <f>IF('2.Census &amp; Reference Benchmarks'!I118 &lt;&gt; "",'2.Census &amp; Reference Benchmarks'!I118,"")</f>
        <v/>
      </c>
      <c r="I118" s="284" t="str">
        <f>IF('2.Census &amp; Reference Benchmarks'!J118 &lt;&gt;"",'2.Census &amp; Reference Benchmarks'!J118,"")</f>
        <v/>
      </c>
      <c r="J118" s="534"/>
      <c r="K118" s="534"/>
      <c r="L118" s="534"/>
      <c r="M118" s="534"/>
      <c r="N118" s="534"/>
      <c r="O118" s="534"/>
      <c r="P118" s="534"/>
      <c r="Q118" s="534"/>
      <c r="R118" s="540"/>
      <c r="S118" s="540"/>
      <c r="T118" s="540"/>
      <c r="U118" s="540"/>
      <c r="V118" s="540"/>
      <c r="W118" s="540"/>
      <c r="X118" s="540"/>
      <c r="Y118" s="540"/>
      <c r="Z118" s="540"/>
      <c r="AA118" s="540"/>
      <c r="AB118" s="540"/>
      <c r="AC118" s="540"/>
      <c r="AD118" s="540"/>
      <c r="AE118" s="540"/>
      <c r="AF118" s="540"/>
      <c r="AG118" s="540"/>
      <c r="AH118" s="461"/>
      <c r="AI118" s="110"/>
      <c r="AJ118" s="110"/>
      <c r="AK118" s="110"/>
      <c r="AL118" s="110"/>
      <c r="AM118" s="110"/>
      <c r="AN118" s="110"/>
      <c r="AO118" s="110"/>
      <c r="AP118" s="110"/>
      <c r="AQ118" s="543"/>
      <c r="AR118" s="543"/>
      <c r="AS118" s="543"/>
      <c r="AT118" s="543"/>
      <c r="AU118" s="543"/>
      <c r="AV118" s="543"/>
      <c r="AW118" s="543"/>
      <c r="AX118" s="543"/>
      <c r="AY118" s="543"/>
      <c r="AZ118" s="543"/>
      <c r="BA118" s="543"/>
      <c r="BB118" s="543"/>
      <c r="BC118" s="543"/>
      <c r="BD118" s="543"/>
      <c r="BE118" s="543"/>
      <c r="BF118" s="543"/>
    </row>
    <row r="119" spans="2:58" x14ac:dyDescent="0.25">
      <c r="B119" s="471">
        <f>IF('2.Census &amp; Reference Benchmarks'!B119 &lt;&gt; "",'2.Census &amp; Reference Benchmarks'!B119,"")</f>
        <v>0</v>
      </c>
      <c r="C119" s="285">
        <f>IF('2.Census &amp; Reference Benchmarks'!C119 &lt;&gt; "",'2.Census &amp; Reference Benchmarks'!C119,"")</f>
        <v>0</v>
      </c>
      <c r="D119" s="286" t="str">
        <f>IF('2.Census &amp; Reference Benchmarks'!D119 &lt;&gt; "",'2.Census &amp; Reference Benchmarks'!D119,"")</f>
        <v/>
      </c>
      <c r="E119" s="352" t="str">
        <f>IF('2.Census &amp; Reference Benchmarks'!E119 &lt;&gt; "",'2.Census &amp; Reference Benchmarks'!E119,"")</f>
        <v/>
      </c>
      <c r="F119" s="352" t="str">
        <f>IF('2.Census &amp; Reference Benchmarks'!F119 &lt;&gt; "",'2.Census &amp; Reference Benchmarks'!F119,"")</f>
        <v/>
      </c>
      <c r="G119" s="287" t="str">
        <f>IF('2.Census &amp; Reference Benchmarks'!G119 &lt;&gt; "",'2.Census &amp; Reference Benchmarks'!G119,"")</f>
        <v/>
      </c>
      <c r="H119" s="287" t="str">
        <f>IF('2.Census &amp; Reference Benchmarks'!I119 &lt;&gt; "",'2.Census &amp; Reference Benchmarks'!I119,"")</f>
        <v/>
      </c>
      <c r="I119" s="284" t="str">
        <f>IF('2.Census &amp; Reference Benchmarks'!J119 &lt;&gt;"",'2.Census &amp; Reference Benchmarks'!J119,"")</f>
        <v/>
      </c>
      <c r="J119" s="534"/>
      <c r="K119" s="534"/>
      <c r="L119" s="534"/>
      <c r="M119" s="534"/>
      <c r="N119" s="534"/>
      <c r="O119" s="534"/>
      <c r="P119" s="534"/>
      <c r="Q119" s="534"/>
      <c r="R119" s="540"/>
      <c r="S119" s="540"/>
      <c r="T119" s="540"/>
      <c r="U119" s="540"/>
      <c r="V119" s="540"/>
      <c r="W119" s="540"/>
      <c r="X119" s="540"/>
      <c r="Y119" s="540"/>
      <c r="Z119" s="540"/>
      <c r="AA119" s="540"/>
      <c r="AB119" s="540"/>
      <c r="AC119" s="540"/>
      <c r="AD119" s="540"/>
      <c r="AE119" s="540"/>
      <c r="AF119" s="540"/>
      <c r="AG119" s="540"/>
      <c r="AH119" s="461"/>
      <c r="AI119" s="110"/>
      <c r="AJ119" s="110"/>
      <c r="AK119" s="110"/>
      <c r="AL119" s="110"/>
      <c r="AM119" s="110"/>
      <c r="AN119" s="110"/>
      <c r="AO119" s="110"/>
      <c r="AP119" s="110"/>
      <c r="AQ119" s="543"/>
      <c r="AR119" s="543"/>
      <c r="AS119" s="543"/>
      <c r="AT119" s="543"/>
      <c r="AU119" s="543"/>
      <c r="AV119" s="543"/>
      <c r="AW119" s="543"/>
      <c r="AX119" s="543"/>
      <c r="AY119" s="543"/>
      <c r="AZ119" s="543"/>
      <c r="BA119" s="543"/>
      <c r="BB119" s="543"/>
      <c r="BC119" s="543"/>
      <c r="BD119" s="543"/>
      <c r="BE119" s="543"/>
      <c r="BF119" s="543"/>
    </row>
    <row r="120" spans="2:58" x14ac:dyDescent="0.25">
      <c r="B120" s="471">
        <f>IF('2.Census &amp; Reference Benchmarks'!B120 &lt;&gt; "",'2.Census &amp; Reference Benchmarks'!B120,"")</f>
        <v>0</v>
      </c>
      <c r="C120" s="285">
        <f>IF('2.Census &amp; Reference Benchmarks'!C120 &lt;&gt; "",'2.Census &amp; Reference Benchmarks'!C120,"")</f>
        <v>0</v>
      </c>
      <c r="D120" s="286" t="str">
        <f>IF('2.Census &amp; Reference Benchmarks'!D120 &lt;&gt; "",'2.Census &amp; Reference Benchmarks'!D120,"")</f>
        <v/>
      </c>
      <c r="E120" s="352" t="str">
        <f>IF('2.Census &amp; Reference Benchmarks'!E120 &lt;&gt; "",'2.Census &amp; Reference Benchmarks'!E120,"")</f>
        <v/>
      </c>
      <c r="F120" s="352" t="str">
        <f>IF('2.Census &amp; Reference Benchmarks'!F120 &lt;&gt; "",'2.Census &amp; Reference Benchmarks'!F120,"")</f>
        <v/>
      </c>
      <c r="G120" s="287" t="str">
        <f>IF('2.Census &amp; Reference Benchmarks'!G120 &lt;&gt; "",'2.Census &amp; Reference Benchmarks'!G120,"")</f>
        <v/>
      </c>
      <c r="H120" s="287" t="str">
        <f>IF('2.Census &amp; Reference Benchmarks'!I120 &lt;&gt; "",'2.Census &amp; Reference Benchmarks'!I120,"")</f>
        <v/>
      </c>
      <c r="I120" s="284" t="str">
        <f>IF('2.Census &amp; Reference Benchmarks'!J120 &lt;&gt;"",'2.Census &amp; Reference Benchmarks'!J120,"")</f>
        <v/>
      </c>
      <c r="J120" s="534"/>
      <c r="K120" s="534"/>
      <c r="L120" s="534"/>
      <c r="M120" s="534"/>
      <c r="N120" s="534"/>
      <c r="O120" s="534"/>
      <c r="P120" s="534"/>
      <c r="Q120" s="534"/>
      <c r="R120" s="540"/>
      <c r="S120" s="540"/>
      <c r="T120" s="540"/>
      <c r="U120" s="540"/>
      <c r="V120" s="540"/>
      <c r="W120" s="540"/>
      <c r="X120" s="540"/>
      <c r="Y120" s="540"/>
      <c r="Z120" s="540"/>
      <c r="AA120" s="540"/>
      <c r="AB120" s="540"/>
      <c r="AC120" s="540"/>
      <c r="AD120" s="540"/>
      <c r="AE120" s="540"/>
      <c r="AF120" s="540"/>
      <c r="AG120" s="540"/>
      <c r="AH120" s="461"/>
      <c r="AI120" s="110"/>
      <c r="AJ120" s="110"/>
      <c r="AK120" s="110"/>
      <c r="AL120" s="110"/>
      <c r="AM120" s="110"/>
      <c r="AN120" s="110"/>
      <c r="AO120" s="110"/>
      <c r="AP120" s="110"/>
      <c r="AQ120" s="543"/>
      <c r="AR120" s="543"/>
      <c r="AS120" s="543"/>
      <c r="AT120" s="543"/>
      <c r="AU120" s="543"/>
      <c r="AV120" s="543"/>
      <c r="AW120" s="543"/>
      <c r="AX120" s="543"/>
      <c r="AY120" s="543"/>
      <c r="AZ120" s="543"/>
      <c r="BA120" s="543"/>
      <c r="BB120" s="543"/>
      <c r="BC120" s="543"/>
      <c r="BD120" s="543"/>
      <c r="BE120" s="543"/>
      <c r="BF120" s="543"/>
    </row>
    <row r="121" spans="2:58" x14ac:dyDescent="0.25">
      <c r="B121" s="471">
        <f>IF('2.Census &amp; Reference Benchmarks'!B121 &lt;&gt; "",'2.Census &amp; Reference Benchmarks'!B121,"")</f>
        <v>0</v>
      </c>
      <c r="C121" s="285">
        <f>IF('2.Census &amp; Reference Benchmarks'!C121 &lt;&gt; "",'2.Census &amp; Reference Benchmarks'!C121,"")</f>
        <v>0</v>
      </c>
      <c r="D121" s="286" t="str">
        <f>IF('2.Census &amp; Reference Benchmarks'!D121 &lt;&gt; "",'2.Census &amp; Reference Benchmarks'!D121,"")</f>
        <v/>
      </c>
      <c r="E121" s="352" t="str">
        <f>IF('2.Census &amp; Reference Benchmarks'!E121 &lt;&gt; "",'2.Census &amp; Reference Benchmarks'!E121,"")</f>
        <v/>
      </c>
      <c r="F121" s="352" t="str">
        <f>IF('2.Census &amp; Reference Benchmarks'!F121 &lt;&gt; "",'2.Census &amp; Reference Benchmarks'!F121,"")</f>
        <v/>
      </c>
      <c r="G121" s="287" t="str">
        <f>IF('2.Census &amp; Reference Benchmarks'!G121 &lt;&gt; "",'2.Census &amp; Reference Benchmarks'!G121,"")</f>
        <v/>
      </c>
      <c r="H121" s="287" t="str">
        <f>IF('2.Census &amp; Reference Benchmarks'!I121 &lt;&gt; "",'2.Census &amp; Reference Benchmarks'!I121,"")</f>
        <v/>
      </c>
      <c r="I121" s="284" t="str">
        <f>IF('2.Census &amp; Reference Benchmarks'!J121 &lt;&gt;"",'2.Census &amp; Reference Benchmarks'!J121,"")</f>
        <v/>
      </c>
      <c r="J121" s="534"/>
      <c r="K121" s="534"/>
      <c r="L121" s="534"/>
      <c r="M121" s="534"/>
      <c r="N121" s="534"/>
      <c r="O121" s="534"/>
      <c r="P121" s="534"/>
      <c r="Q121" s="534"/>
      <c r="R121" s="540"/>
      <c r="S121" s="540"/>
      <c r="T121" s="540"/>
      <c r="U121" s="540"/>
      <c r="V121" s="540"/>
      <c r="W121" s="540"/>
      <c r="X121" s="540"/>
      <c r="Y121" s="540"/>
      <c r="Z121" s="540"/>
      <c r="AA121" s="540"/>
      <c r="AB121" s="540"/>
      <c r="AC121" s="540"/>
      <c r="AD121" s="540"/>
      <c r="AE121" s="540"/>
      <c r="AF121" s="540"/>
      <c r="AG121" s="540"/>
      <c r="AH121" s="461"/>
      <c r="AI121" s="110"/>
      <c r="AJ121" s="110"/>
      <c r="AK121" s="110"/>
      <c r="AL121" s="110"/>
      <c r="AM121" s="110"/>
      <c r="AN121" s="110"/>
      <c r="AO121" s="110"/>
      <c r="AP121" s="110"/>
      <c r="AQ121" s="543"/>
      <c r="AR121" s="543"/>
      <c r="AS121" s="543"/>
      <c r="AT121" s="543"/>
      <c r="AU121" s="543"/>
      <c r="AV121" s="543"/>
      <c r="AW121" s="543"/>
      <c r="AX121" s="543"/>
      <c r="AY121" s="543"/>
      <c r="AZ121" s="543"/>
      <c r="BA121" s="543"/>
      <c r="BB121" s="543"/>
      <c r="BC121" s="543"/>
      <c r="BD121" s="543"/>
      <c r="BE121" s="543"/>
      <c r="BF121" s="543"/>
    </row>
    <row r="122" spans="2:58" x14ac:dyDescent="0.25">
      <c r="B122" s="471">
        <f>IF('2.Census &amp; Reference Benchmarks'!B122 &lt;&gt; "",'2.Census &amp; Reference Benchmarks'!B122,"")</f>
        <v>0</v>
      </c>
      <c r="C122" s="285">
        <f>IF('2.Census &amp; Reference Benchmarks'!C122 &lt;&gt; "",'2.Census &amp; Reference Benchmarks'!C122,"")</f>
        <v>0</v>
      </c>
      <c r="D122" s="286" t="str">
        <f>IF('2.Census &amp; Reference Benchmarks'!D122 &lt;&gt; "",'2.Census &amp; Reference Benchmarks'!D122,"")</f>
        <v/>
      </c>
      <c r="E122" s="352" t="str">
        <f>IF('2.Census &amp; Reference Benchmarks'!E122 &lt;&gt; "",'2.Census &amp; Reference Benchmarks'!E122,"")</f>
        <v/>
      </c>
      <c r="F122" s="352" t="str">
        <f>IF('2.Census &amp; Reference Benchmarks'!F122 &lt;&gt; "",'2.Census &amp; Reference Benchmarks'!F122,"")</f>
        <v/>
      </c>
      <c r="G122" s="287" t="str">
        <f>IF('2.Census &amp; Reference Benchmarks'!G122 &lt;&gt; "",'2.Census &amp; Reference Benchmarks'!G122,"")</f>
        <v/>
      </c>
      <c r="H122" s="287" t="str">
        <f>IF('2.Census &amp; Reference Benchmarks'!I122 &lt;&gt; "",'2.Census &amp; Reference Benchmarks'!I122,"")</f>
        <v/>
      </c>
      <c r="I122" s="284" t="str">
        <f>IF('2.Census &amp; Reference Benchmarks'!J122 &lt;&gt;"",'2.Census &amp; Reference Benchmarks'!J122,"")</f>
        <v/>
      </c>
      <c r="J122" s="534"/>
      <c r="K122" s="534"/>
      <c r="L122" s="534"/>
      <c r="M122" s="534"/>
      <c r="N122" s="534"/>
      <c r="O122" s="534"/>
      <c r="P122" s="534"/>
      <c r="Q122" s="534"/>
      <c r="R122" s="540"/>
      <c r="S122" s="540"/>
      <c r="T122" s="540"/>
      <c r="U122" s="540"/>
      <c r="V122" s="540"/>
      <c r="W122" s="540"/>
      <c r="X122" s="540"/>
      <c r="Y122" s="540"/>
      <c r="Z122" s="540"/>
      <c r="AA122" s="540"/>
      <c r="AB122" s="540"/>
      <c r="AC122" s="540"/>
      <c r="AD122" s="540"/>
      <c r="AE122" s="540"/>
      <c r="AF122" s="540"/>
      <c r="AG122" s="540"/>
      <c r="AH122" s="461"/>
      <c r="AI122" s="110"/>
      <c r="AJ122" s="110"/>
      <c r="AK122" s="110"/>
      <c r="AL122" s="110"/>
      <c r="AM122" s="110"/>
      <c r="AN122" s="110"/>
      <c r="AO122" s="110"/>
      <c r="AP122" s="110"/>
      <c r="AQ122" s="543"/>
      <c r="AR122" s="543"/>
      <c r="AS122" s="543"/>
      <c r="AT122" s="543"/>
      <c r="AU122" s="543"/>
      <c r="AV122" s="543"/>
      <c r="AW122" s="543"/>
      <c r="AX122" s="543"/>
      <c r="AY122" s="543"/>
      <c r="AZ122" s="543"/>
      <c r="BA122" s="543"/>
      <c r="BB122" s="543"/>
      <c r="BC122" s="543"/>
      <c r="BD122" s="543"/>
      <c r="BE122" s="543"/>
      <c r="BF122" s="543"/>
    </row>
    <row r="123" spans="2:58" x14ac:dyDescent="0.25">
      <c r="B123" s="471">
        <f>IF('2.Census &amp; Reference Benchmarks'!B123 &lt;&gt; "",'2.Census &amp; Reference Benchmarks'!B123,"")</f>
        <v>0</v>
      </c>
      <c r="C123" s="285">
        <f>IF('2.Census &amp; Reference Benchmarks'!C123 &lt;&gt; "",'2.Census &amp; Reference Benchmarks'!C123,"")</f>
        <v>0</v>
      </c>
      <c r="D123" s="286" t="str">
        <f>IF('2.Census &amp; Reference Benchmarks'!D123 &lt;&gt; "",'2.Census &amp; Reference Benchmarks'!D123,"")</f>
        <v/>
      </c>
      <c r="E123" s="352" t="str">
        <f>IF('2.Census &amp; Reference Benchmarks'!E123 &lt;&gt; "",'2.Census &amp; Reference Benchmarks'!E123,"")</f>
        <v/>
      </c>
      <c r="F123" s="352" t="str">
        <f>IF('2.Census &amp; Reference Benchmarks'!F123 &lt;&gt; "",'2.Census &amp; Reference Benchmarks'!F123,"")</f>
        <v/>
      </c>
      <c r="G123" s="287" t="str">
        <f>IF('2.Census &amp; Reference Benchmarks'!G123 &lt;&gt; "",'2.Census &amp; Reference Benchmarks'!G123,"")</f>
        <v/>
      </c>
      <c r="H123" s="287" t="str">
        <f>IF('2.Census &amp; Reference Benchmarks'!I123 &lt;&gt; "",'2.Census &amp; Reference Benchmarks'!I123,"")</f>
        <v/>
      </c>
      <c r="I123" s="284" t="str">
        <f>IF('2.Census &amp; Reference Benchmarks'!J123 &lt;&gt;"",'2.Census &amp; Reference Benchmarks'!J123,"")</f>
        <v/>
      </c>
      <c r="J123" s="534"/>
      <c r="K123" s="534"/>
      <c r="L123" s="534"/>
      <c r="M123" s="534"/>
      <c r="N123" s="534"/>
      <c r="O123" s="534"/>
      <c r="P123" s="534"/>
      <c r="Q123" s="534"/>
      <c r="R123" s="540"/>
      <c r="S123" s="540"/>
      <c r="T123" s="540"/>
      <c r="U123" s="540"/>
      <c r="V123" s="540"/>
      <c r="W123" s="540"/>
      <c r="X123" s="540"/>
      <c r="Y123" s="540"/>
      <c r="Z123" s="540"/>
      <c r="AA123" s="540"/>
      <c r="AB123" s="540"/>
      <c r="AC123" s="540"/>
      <c r="AD123" s="540"/>
      <c r="AE123" s="540"/>
      <c r="AF123" s="540"/>
      <c r="AG123" s="540"/>
      <c r="AH123" s="461"/>
      <c r="AI123" s="110"/>
      <c r="AJ123" s="110"/>
      <c r="AK123" s="110"/>
      <c r="AL123" s="110"/>
      <c r="AM123" s="110"/>
      <c r="AN123" s="110"/>
      <c r="AO123" s="110"/>
      <c r="AP123" s="110"/>
      <c r="AQ123" s="543"/>
      <c r="AR123" s="543"/>
      <c r="AS123" s="543"/>
      <c r="AT123" s="543"/>
      <c r="AU123" s="543"/>
      <c r="AV123" s="543"/>
      <c r="AW123" s="543"/>
      <c r="AX123" s="543"/>
      <c r="AY123" s="543"/>
      <c r="AZ123" s="543"/>
      <c r="BA123" s="543"/>
      <c r="BB123" s="543"/>
      <c r="BC123" s="543"/>
      <c r="BD123" s="543"/>
      <c r="BE123" s="543"/>
      <c r="BF123" s="543"/>
    </row>
    <row r="124" spans="2:58" x14ac:dyDescent="0.25">
      <c r="B124" s="471">
        <f>IF('2.Census &amp; Reference Benchmarks'!B124 &lt;&gt; "",'2.Census &amp; Reference Benchmarks'!B124,"")</f>
        <v>0</v>
      </c>
      <c r="C124" s="285">
        <f>IF('2.Census &amp; Reference Benchmarks'!C124 &lt;&gt; "",'2.Census &amp; Reference Benchmarks'!C124,"")</f>
        <v>0</v>
      </c>
      <c r="D124" s="286" t="str">
        <f>IF('2.Census &amp; Reference Benchmarks'!D124 &lt;&gt; "",'2.Census &amp; Reference Benchmarks'!D124,"")</f>
        <v/>
      </c>
      <c r="E124" s="352" t="str">
        <f>IF('2.Census &amp; Reference Benchmarks'!E124 &lt;&gt; "",'2.Census &amp; Reference Benchmarks'!E124,"")</f>
        <v/>
      </c>
      <c r="F124" s="352" t="str">
        <f>IF('2.Census &amp; Reference Benchmarks'!F124 &lt;&gt; "",'2.Census &amp; Reference Benchmarks'!F124,"")</f>
        <v/>
      </c>
      <c r="G124" s="287" t="str">
        <f>IF('2.Census &amp; Reference Benchmarks'!G124 &lt;&gt; "",'2.Census &amp; Reference Benchmarks'!G124,"")</f>
        <v/>
      </c>
      <c r="H124" s="287" t="str">
        <f>IF('2.Census &amp; Reference Benchmarks'!I124 &lt;&gt; "",'2.Census &amp; Reference Benchmarks'!I124,"")</f>
        <v/>
      </c>
      <c r="I124" s="284" t="str">
        <f>IF('2.Census &amp; Reference Benchmarks'!J124 &lt;&gt;"",'2.Census &amp; Reference Benchmarks'!J124,"")</f>
        <v/>
      </c>
      <c r="J124" s="534"/>
      <c r="K124" s="534"/>
      <c r="L124" s="534"/>
      <c r="M124" s="534"/>
      <c r="N124" s="534"/>
      <c r="O124" s="534"/>
      <c r="P124" s="534"/>
      <c r="Q124" s="534"/>
      <c r="R124" s="540"/>
      <c r="S124" s="540"/>
      <c r="T124" s="540"/>
      <c r="U124" s="540"/>
      <c r="V124" s="540"/>
      <c r="W124" s="540"/>
      <c r="X124" s="540"/>
      <c r="Y124" s="540"/>
      <c r="Z124" s="540"/>
      <c r="AA124" s="540"/>
      <c r="AB124" s="540"/>
      <c r="AC124" s="540"/>
      <c r="AD124" s="540"/>
      <c r="AE124" s="540"/>
      <c r="AF124" s="540"/>
      <c r="AG124" s="540"/>
      <c r="AH124" s="461"/>
      <c r="AI124" s="110"/>
      <c r="AJ124" s="110"/>
      <c r="AK124" s="110"/>
      <c r="AL124" s="110"/>
      <c r="AM124" s="110"/>
      <c r="AN124" s="110"/>
      <c r="AO124" s="110"/>
      <c r="AP124" s="110"/>
      <c r="AQ124" s="543"/>
      <c r="AR124" s="543"/>
      <c r="AS124" s="543"/>
      <c r="AT124" s="543"/>
      <c r="AU124" s="543"/>
      <c r="AV124" s="543"/>
      <c r="AW124" s="543"/>
      <c r="AX124" s="543"/>
      <c r="AY124" s="543"/>
      <c r="AZ124" s="543"/>
      <c r="BA124" s="543"/>
      <c r="BB124" s="543"/>
      <c r="BC124" s="543"/>
      <c r="BD124" s="543"/>
      <c r="BE124" s="543"/>
      <c r="BF124" s="543"/>
    </row>
    <row r="125" spans="2:58" x14ac:dyDescent="0.25">
      <c r="B125" s="471">
        <f>IF('2.Census &amp; Reference Benchmarks'!B125 &lt;&gt; "",'2.Census &amp; Reference Benchmarks'!B125,"")</f>
        <v>0</v>
      </c>
      <c r="C125" s="285">
        <f>IF('2.Census &amp; Reference Benchmarks'!C125 &lt;&gt; "",'2.Census &amp; Reference Benchmarks'!C125,"")</f>
        <v>0</v>
      </c>
      <c r="D125" s="286" t="str">
        <f>IF('2.Census &amp; Reference Benchmarks'!D125 &lt;&gt; "",'2.Census &amp; Reference Benchmarks'!D125,"")</f>
        <v/>
      </c>
      <c r="E125" s="352" t="str">
        <f>IF('2.Census &amp; Reference Benchmarks'!E125 &lt;&gt; "",'2.Census &amp; Reference Benchmarks'!E125,"")</f>
        <v/>
      </c>
      <c r="F125" s="352" t="str">
        <f>IF('2.Census &amp; Reference Benchmarks'!F125 &lt;&gt; "",'2.Census &amp; Reference Benchmarks'!F125,"")</f>
        <v/>
      </c>
      <c r="G125" s="287" t="str">
        <f>IF('2.Census &amp; Reference Benchmarks'!G125 &lt;&gt; "",'2.Census &amp; Reference Benchmarks'!G125,"")</f>
        <v/>
      </c>
      <c r="H125" s="287" t="str">
        <f>IF('2.Census &amp; Reference Benchmarks'!I125 &lt;&gt; "",'2.Census &amp; Reference Benchmarks'!I125,"")</f>
        <v/>
      </c>
      <c r="I125" s="284" t="str">
        <f>IF('2.Census &amp; Reference Benchmarks'!J125 &lt;&gt;"",'2.Census &amp; Reference Benchmarks'!J125,"")</f>
        <v/>
      </c>
      <c r="J125" s="534"/>
      <c r="K125" s="534"/>
      <c r="L125" s="534"/>
      <c r="M125" s="534"/>
      <c r="N125" s="534"/>
      <c r="O125" s="534"/>
      <c r="P125" s="534"/>
      <c r="Q125" s="534"/>
      <c r="R125" s="540"/>
      <c r="S125" s="540"/>
      <c r="T125" s="540"/>
      <c r="U125" s="540"/>
      <c r="V125" s="540"/>
      <c r="W125" s="540"/>
      <c r="X125" s="540"/>
      <c r="Y125" s="540"/>
      <c r="Z125" s="540"/>
      <c r="AA125" s="540"/>
      <c r="AB125" s="540"/>
      <c r="AC125" s="540"/>
      <c r="AD125" s="540"/>
      <c r="AE125" s="540"/>
      <c r="AF125" s="540"/>
      <c r="AG125" s="540"/>
      <c r="AH125" s="461"/>
      <c r="AI125" s="110"/>
      <c r="AJ125" s="110"/>
      <c r="AK125" s="110"/>
      <c r="AL125" s="110"/>
      <c r="AM125" s="110"/>
      <c r="AN125" s="110"/>
      <c r="AO125" s="110"/>
      <c r="AP125" s="110"/>
      <c r="AQ125" s="543"/>
      <c r="AR125" s="543"/>
      <c r="AS125" s="543"/>
      <c r="AT125" s="543"/>
      <c r="AU125" s="543"/>
      <c r="AV125" s="543"/>
      <c r="AW125" s="543"/>
      <c r="AX125" s="543"/>
      <c r="AY125" s="543"/>
      <c r="AZ125" s="543"/>
      <c r="BA125" s="543"/>
      <c r="BB125" s="543"/>
      <c r="BC125" s="543"/>
      <c r="BD125" s="543"/>
      <c r="BE125" s="543"/>
      <c r="BF125" s="543"/>
    </row>
    <row r="126" spans="2:58" x14ac:dyDescent="0.25">
      <c r="B126" s="471">
        <f>IF('2.Census &amp; Reference Benchmarks'!B126 &lt;&gt; "",'2.Census &amp; Reference Benchmarks'!B126,"")</f>
        <v>0</v>
      </c>
      <c r="C126" s="285">
        <f>IF('2.Census &amp; Reference Benchmarks'!C126 &lt;&gt; "",'2.Census &amp; Reference Benchmarks'!C126,"")</f>
        <v>0</v>
      </c>
      <c r="D126" s="286" t="str">
        <f>IF('2.Census &amp; Reference Benchmarks'!D126 &lt;&gt; "",'2.Census &amp; Reference Benchmarks'!D126,"")</f>
        <v/>
      </c>
      <c r="E126" s="352" t="str">
        <f>IF('2.Census &amp; Reference Benchmarks'!E126 &lt;&gt; "",'2.Census &amp; Reference Benchmarks'!E126,"")</f>
        <v/>
      </c>
      <c r="F126" s="352" t="str">
        <f>IF('2.Census &amp; Reference Benchmarks'!F126 &lt;&gt; "",'2.Census &amp; Reference Benchmarks'!F126,"")</f>
        <v/>
      </c>
      <c r="G126" s="287" t="str">
        <f>IF('2.Census &amp; Reference Benchmarks'!G126 &lt;&gt; "",'2.Census &amp; Reference Benchmarks'!G126,"")</f>
        <v/>
      </c>
      <c r="H126" s="287" t="str">
        <f>IF('2.Census &amp; Reference Benchmarks'!I126 &lt;&gt; "",'2.Census &amp; Reference Benchmarks'!I126,"")</f>
        <v/>
      </c>
      <c r="I126" s="284" t="str">
        <f>IF('2.Census &amp; Reference Benchmarks'!J126 &lt;&gt;"",'2.Census &amp; Reference Benchmarks'!J126,"")</f>
        <v/>
      </c>
      <c r="J126" s="534"/>
      <c r="K126" s="534"/>
      <c r="L126" s="534"/>
      <c r="M126" s="534"/>
      <c r="N126" s="534"/>
      <c r="O126" s="534"/>
      <c r="P126" s="534"/>
      <c r="Q126" s="534"/>
      <c r="R126" s="540"/>
      <c r="S126" s="540"/>
      <c r="T126" s="540"/>
      <c r="U126" s="540"/>
      <c r="V126" s="540"/>
      <c r="W126" s="540"/>
      <c r="X126" s="540"/>
      <c r="Y126" s="540"/>
      <c r="Z126" s="540"/>
      <c r="AA126" s="540"/>
      <c r="AB126" s="540"/>
      <c r="AC126" s="540"/>
      <c r="AD126" s="540"/>
      <c r="AE126" s="540"/>
      <c r="AF126" s="540"/>
      <c r="AG126" s="540"/>
      <c r="AH126" s="461"/>
      <c r="AI126" s="110"/>
      <c r="AJ126" s="110"/>
      <c r="AK126" s="110"/>
      <c r="AL126" s="110"/>
      <c r="AM126" s="110"/>
      <c r="AN126" s="110"/>
      <c r="AO126" s="110"/>
      <c r="AP126" s="110"/>
      <c r="AQ126" s="543"/>
      <c r="AR126" s="543"/>
      <c r="AS126" s="543"/>
      <c r="AT126" s="543"/>
      <c r="AU126" s="543"/>
      <c r="AV126" s="543"/>
      <c r="AW126" s="543"/>
      <c r="AX126" s="543"/>
      <c r="AY126" s="543"/>
      <c r="AZ126" s="543"/>
      <c r="BA126" s="543"/>
      <c r="BB126" s="543"/>
      <c r="BC126" s="543"/>
      <c r="BD126" s="543"/>
      <c r="BE126" s="543"/>
      <c r="BF126" s="543"/>
    </row>
    <row r="127" spans="2:58" x14ac:dyDescent="0.25">
      <c r="B127" s="471">
        <f>IF('2.Census &amp; Reference Benchmarks'!B127 &lt;&gt; "",'2.Census &amp; Reference Benchmarks'!B127,"")</f>
        <v>0</v>
      </c>
      <c r="C127" s="285">
        <f>IF('2.Census &amp; Reference Benchmarks'!C127 &lt;&gt; "",'2.Census &amp; Reference Benchmarks'!C127,"")</f>
        <v>0</v>
      </c>
      <c r="D127" s="286" t="str">
        <f>IF('2.Census &amp; Reference Benchmarks'!D127 &lt;&gt; "",'2.Census &amp; Reference Benchmarks'!D127,"")</f>
        <v/>
      </c>
      <c r="E127" s="352" t="str">
        <f>IF('2.Census &amp; Reference Benchmarks'!E127 &lt;&gt; "",'2.Census &amp; Reference Benchmarks'!E127,"")</f>
        <v/>
      </c>
      <c r="F127" s="352" t="str">
        <f>IF('2.Census &amp; Reference Benchmarks'!F127 &lt;&gt; "",'2.Census &amp; Reference Benchmarks'!F127,"")</f>
        <v/>
      </c>
      <c r="G127" s="287" t="str">
        <f>IF('2.Census &amp; Reference Benchmarks'!G127 &lt;&gt; "",'2.Census &amp; Reference Benchmarks'!G127,"")</f>
        <v/>
      </c>
      <c r="H127" s="287" t="str">
        <f>IF('2.Census &amp; Reference Benchmarks'!I127 &lt;&gt; "",'2.Census &amp; Reference Benchmarks'!I127,"")</f>
        <v/>
      </c>
      <c r="I127" s="284" t="str">
        <f>IF('2.Census &amp; Reference Benchmarks'!J127 &lt;&gt;"",'2.Census &amp; Reference Benchmarks'!J127,"")</f>
        <v/>
      </c>
      <c r="J127" s="534"/>
      <c r="K127" s="534"/>
      <c r="L127" s="534"/>
      <c r="M127" s="534"/>
      <c r="N127" s="534"/>
      <c r="O127" s="534"/>
      <c r="P127" s="534"/>
      <c r="Q127" s="534"/>
      <c r="R127" s="540"/>
      <c r="S127" s="540"/>
      <c r="T127" s="540"/>
      <c r="U127" s="540"/>
      <c r="V127" s="540"/>
      <c r="W127" s="540"/>
      <c r="X127" s="540"/>
      <c r="Y127" s="540"/>
      <c r="Z127" s="540"/>
      <c r="AA127" s="540"/>
      <c r="AB127" s="540"/>
      <c r="AC127" s="540"/>
      <c r="AD127" s="540"/>
      <c r="AE127" s="540"/>
      <c r="AF127" s="540"/>
      <c r="AG127" s="540"/>
      <c r="AH127" s="461"/>
      <c r="AI127" s="110"/>
      <c r="AJ127" s="110"/>
      <c r="AK127" s="110"/>
      <c r="AL127" s="110"/>
      <c r="AM127" s="110"/>
      <c r="AN127" s="110"/>
      <c r="AO127" s="110"/>
      <c r="AP127" s="110"/>
      <c r="AQ127" s="543"/>
      <c r="AR127" s="543"/>
      <c r="AS127" s="543"/>
      <c r="AT127" s="543"/>
      <c r="AU127" s="543"/>
      <c r="AV127" s="543"/>
      <c r="AW127" s="543"/>
      <c r="AX127" s="543"/>
      <c r="AY127" s="543"/>
      <c r="AZ127" s="543"/>
      <c r="BA127" s="543"/>
      <c r="BB127" s="543"/>
      <c r="BC127" s="543"/>
      <c r="BD127" s="543"/>
      <c r="BE127" s="543"/>
      <c r="BF127" s="543"/>
    </row>
    <row r="128" spans="2:58" x14ac:dyDescent="0.25">
      <c r="B128" s="471">
        <f>IF('2.Census &amp; Reference Benchmarks'!B128 &lt;&gt; "",'2.Census &amp; Reference Benchmarks'!B128,"")</f>
        <v>0</v>
      </c>
      <c r="C128" s="285">
        <f>IF('2.Census &amp; Reference Benchmarks'!C128 &lt;&gt; "",'2.Census &amp; Reference Benchmarks'!C128,"")</f>
        <v>0</v>
      </c>
      <c r="D128" s="286" t="str">
        <f>IF('2.Census &amp; Reference Benchmarks'!D128 &lt;&gt; "",'2.Census &amp; Reference Benchmarks'!D128,"")</f>
        <v/>
      </c>
      <c r="E128" s="352" t="str">
        <f>IF('2.Census &amp; Reference Benchmarks'!E128 &lt;&gt; "",'2.Census &amp; Reference Benchmarks'!E128,"")</f>
        <v/>
      </c>
      <c r="F128" s="352" t="str">
        <f>IF('2.Census &amp; Reference Benchmarks'!F128 &lt;&gt; "",'2.Census &amp; Reference Benchmarks'!F128,"")</f>
        <v/>
      </c>
      <c r="G128" s="287" t="str">
        <f>IF('2.Census &amp; Reference Benchmarks'!G128 &lt;&gt; "",'2.Census &amp; Reference Benchmarks'!G128,"")</f>
        <v/>
      </c>
      <c r="H128" s="287" t="str">
        <f>IF('2.Census &amp; Reference Benchmarks'!I128 &lt;&gt; "",'2.Census &amp; Reference Benchmarks'!I128,"")</f>
        <v/>
      </c>
      <c r="I128" s="284" t="str">
        <f>IF('2.Census &amp; Reference Benchmarks'!J128 &lt;&gt;"",'2.Census &amp; Reference Benchmarks'!J128,"")</f>
        <v/>
      </c>
      <c r="J128" s="534"/>
      <c r="K128" s="534"/>
      <c r="L128" s="534"/>
      <c r="M128" s="534"/>
      <c r="N128" s="534"/>
      <c r="O128" s="534"/>
      <c r="P128" s="534"/>
      <c r="Q128" s="534"/>
      <c r="R128" s="540"/>
      <c r="S128" s="540"/>
      <c r="T128" s="540"/>
      <c r="U128" s="540"/>
      <c r="V128" s="540"/>
      <c r="W128" s="540"/>
      <c r="X128" s="540"/>
      <c r="Y128" s="540"/>
      <c r="Z128" s="540"/>
      <c r="AA128" s="540"/>
      <c r="AB128" s="540"/>
      <c r="AC128" s="540"/>
      <c r="AD128" s="540"/>
      <c r="AE128" s="540"/>
      <c r="AF128" s="540"/>
      <c r="AG128" s="540"/>
      <c r="AH128" s="461"/>
      <c r="AI128" s="110"/>
      <c r="AJ128" s="110"/>
      <c r="AK128" s="110"/>
      <c r="AL128" s="110"/>
      <c r="AM128" s="110"/>
      <c r="AN128" s="110"/>
      <c r="AO128" s="110"/>
      <c r="AP128" s="110"/>
      <c r="AQ128" s="543"/>
      <c r="AR128" s="543"/>
      <c r="AS128" s="543"/>
      <c r="AT128" s="543"/>
      <c r="AU128" s="543"/>
      <c r="AV128" s="543"/>
      <c r="AW128" s="543"/>
      <c r="AX128" s="543"/>
      <c r="AY128" s="543"/>
      <c r="AZ128" s="543"/>
      <c r="BA128" s="543"/>
      <c r="BB128" s="543"/>
      <c r="BC128" s="543"/>
      <c r="BD128" s="543"/>
      <c r="BE128" s="543"/>
      <c r="BF128" s="543"/>
    </row>
    <row r="129" spans="2:58" x14ac:dyDescent="0.25">
      <c r="B129" s="471">
        <f>IF('2.Census &amp; Reference Benchmarks'!B129 &lt;&gt; "",'2.Census &amp; Reference Benchmarks'!B129,"")</f>
        <v>0</v>
      </c>
      <c r="C129" s="285">
        <f>IF('2.Census &amp; Reference Benchmarks'!C129 &lt;&gt; "",'2.Census &amp; Reference Benchmarks'!C129,"")</f>
        <v>0</v>
      </c>
      <c r="D129" s="286" t="str">
        <f>IF('2.Census &amp; Reference Benchmarks'!D129 &lt;&gt; "",'2.Census &amp; Reference Benchmarks'!D129,"")</f>
        <v/>
      </c>
      <c r="E129" s="352" t="str">
        <f>IF('2.Census &amp; Reference Benchmarks'!E129 &lt;&gt; "",'2.Census &amp; Reference Benchmarks'!E129,"")</f>
        <v/>
      </c>
      <c r="F129" s="352" t="str">
        <f>IF('2.Census &amp; Reference Benchmarks'!F129 &lt;&gt; "",'2.Census &amp; Reference Benchmarks'!F129,"")</f>
        <v/>
      </c>
      <c r="G129" s="287" t="str">
        <f>IF('2.Census &amp; Reference Benchmarks'!G129 &lt;&gt; "",'2.Census &amp; Reference Benchmarks'!G129,"")</f>
        <v/>
      </c>
      <c r="H129" s="287" t="str">
        <f>IF('2.Census &amp; Reference Benchmarks'!I129 &lt;&gt; "",'2.Census &amp; Reference Benchmarks'!I129,"")</f>
        <v/>
      </c>
      <c r="I129" s="284" t="str">
        <f>IF('2.Census &amp; Reference Benchmarks'!J129 &lt;&gt;"",'2.Census &amp; Reference Benchmarks'!J129,"")</f>
        <v/>
      </c>
      <c r="J129" s="534"/>
      <c r="K129" s="534"/>
      <c r="L129" s="534"/>
      <c r="M129" s="534"/>
      <c r="N129" s="534"/>
      <c r="O129" s="534"/>
      <c r="P129" s="534"/>
      <c r="Q129" s="534"/>
      <c r="R129" s="540"/>
      <c r="S129" s="540"/>
      <c r="T129" s="540"/>
      <c r="U129" s="540"/>
      <c r="V129" s="540"/>
      <c r="W129" s="540"/>
      <c r="X129" s="540"/>
      <c r="Y129" s="540"/>
      <c r="Z129" s="540"/>
      <c r="AA129" s="540"/>
      <c r="AB129" s="540"/>
      <c r="AC129" s="540"/>
      <c r="AD129" s="540"/>
      <c r="AE129" s="540"/>
      <c r="AF129" s="540"/>
      <c r="AG129" s="540"/>
      <c r="AH129" s="461"/>
      <c r="AI129" s="110"/>
      <c r="AJ129" s="110"/>
      <c r="AK129" s="110"/>
      <c r="AL129" s="110"/>
      <c r="AM129" s="110"/>
      <c r="AN129" s="110"/>
      <c r="AO129" s="110"/>
      <c r="AP129" s="110"/>
      <c r="AQ129" s="543"/>
      <c r="AR129" s="543"/>
      <c r="AS129" s="543"/>
      <c r="AT129" s="543"/>
      <c r="AU129" s="543"/>
      <c r="AV129" s="543"/>
      <c r="AW129" s="543"/>
      <c r="AX129" s="543"/>
      <c r="AY129" s="543"/>
      <c r="AZ129" s="543"/>
      <c r="BA129" s="543"/>
      <c r="BB129" s="543"/>
      <c r="BC129" s="543"/>
      <c r="BD129" s="543"/>
      <c r="BE129" s="543"/>
      <c r="BF129" s="543"/>
    </row>
    <row r="130" spans="2:58" x14ac:dyDescent="0.25">
      <c r="B130" s="471">
        <f>IF('2.Census &amp; Reference Benchmarks'!B130 &lt;&gt; "",'2.Census &amp; Reference Benchmarks'!B130,"")</f>
        <v>0</v>
      </c>
      <c r="C130" s="285">
        <f>IF('2.Census &amp; Reference Benchmarks'!C130 &lt;&gt; "",'2.Census &amp; Reference Benchmarks'!C130,"")</f>
        <v>0</v>
      </c>
      <c r="D130" s="286" t="str">
        <f>IF('2.Census &amp; Reference Benchmarks'!D130 &lt;&gt; "",'2.Census &amp; Reference Benchmarks'!D130,"")</f>
        <v/>
      </c>
      <c r="E130" s="352" t="str">
        <f>IF('2.Census &amp; Reference Benchmarks'!E130 &lt;&gt; "",'2.Census &amp; Reference Benchmarks'!E130,"")</f>
        <v/>
      </c>
      <c r="F130" s="352" t="str">
        <f>IF('2.Census &amp; Reference Benchmarks'!F130 &lt;&gt; "",'2.Census &amp; Reference Benchmarks'!F130,"")</f>
        <v/>
      </c>
      <c r="G130" s="287" t="str">
        <f>IF('2.Census &amp; Reference Benchmarks'!G130 &lt;&gt; "",'2.Census &amp; Reference Benchmarks'!G130,"")</f>
        <v/>
      </c>
      <c r="H130" s="287" t="str">
        <f>IF('2.Census &amp; Reference Benchmarks'!I130 &lt;&gt; "",'2.Census &amp; Reference Benchmarks'!I130,"")</f>
        <v/>
      </c>
      <c r="I130" s="284" t="str">
        <f>IF('2.Census &amp; Reference Benchmarks'!J130 &lt;&gt;"",'2.Census &amp; Reference Benchmarks'!J130,"")</f>
        <v/>
      </c>
      <c r="J130" s="534"/>
      <c r="K130" s="534"/>
      <c r="L130" s="534"/>
      <c r="M130" s="534"/>
      <c r="N130" s="534"/>
      <c r="O130" s="534"/>
      <c r="P130" s="534"/>
      <c r="Q130" s="534"/>
      <c r="R130" s="540"/>
      <c r="S130" s="540"/>
      <c r="T130" s="540"/>
      <c r="U130" s="540"/>
      <c r="V130" s="540"/>
      <c r="W130" s="540"/>
      <c r="X130" s="540"/>
      <c r="Y130" s="540"/>
      <c r="Z130" s="540"/>
      <c r="AA130" s="540"/>
      <c r="AB130" s="540"/>
      <c r="AC130" s="540"/>
      <c r="AD130" s="540"/>
      <c r="AE130" s="540"/>
      <c r="AF130" s="540"/>
      <c r="AG130" s="540"/>
      <c r="AH130" s="461"/>
      <c r="AI130" s="110"/>
      <c r="AJ130" s="110"/>
      <c r="AK130" s="110"/>
      <c r="AL130" s="110"/>
      <c r="AM130" s="110"/>
      <c r="AN130" s="110"/>
      <c r="AO130" s="110"/>
      <c r="AP130" s="110"/>
      <c r="AQ130" s="543"/>
      <c r="AR130" s="543"/>
      <c r="AS130" s="543"/>
      <c r="AT130" s="543"/>
      <c r="AU130" s="543"/>
      <c r="AV130" s="543"/>
      <c r="AW130" s="543"/>
      <c r="AX130" s="543"/>
      <c r="AY130" s="543"/>
      <c r="AZ130" s="543"/>
      <c r="BA130" s="543"/>
      <c r="BB130" s="543"/>
      <c r="BC130" s="543"/>
      <c r="BD130" s="543"/>
      <c r="BE130" s="543"/>
      <c r="BF130" s="543"/>
    </row>
    <row r="131" spans="2:58" x14ac:dyDescent="0.25">
      <c r="B131" s="471">
        <f>IF('2.Census &amp; Reference Benchmarks'!B131 &lt;&gt; "",'2.Census &amp; Reference Benchmarks'!B131,"")</f>
        <v>0</v>
      </c>
      <c r="C131" s="285">
        <f>IF('2.Census &amp; Reference Benchmarks'!C131 &lt;&gt; "",'2.Census &amp; Reference Benchmarks'!C131,"")</f>
        <v>0</v>
      </c>
      <c r="D131" s="286" t="str">
        <f>IF('2.Census &amp; Reference Benchmarks'!D131 &lt;&gt; "",'2.Census &amp; Reference Benchmarks'!D131,"")</f>
        <v/>
      </c>
      <c r="E131" s="352" t="str">
        <f>IF('2.Census &amp; Reference Benchmarks'!E131 &lt;&gt; "",'2.Census &amp; Reference Benchmarks'!E131,"")</f>
        <v/>
      </c>
      <c r="F131" s="352" t="str">
        <f>IF('2.Census &amp; Reference Benchmarks'!F131 &lt;&gt; "",'2.Census &amp; Reference Benchmarks'!F131,"")</f>
        <v/>
      </c>
      <c r="G131" s="287" t="str">
        <f>IF('2.Census &amp; Reference Benchmarks'!G131 &lt;&gt; "",'2.Census &amp; Reference Benchmarks'!G131,"")</f>
        <v/>
      </c>
      <c r="H131" s="287" t="str">
        <f>IF('2.Census &amp; Reference Benchmarks'!I131 &lt;&gt; "",'2.Census &amp; Reference Benchmarks'!I131,"")</f>
        <v/>
      </c>
      <c r="I131" s="284" t="str">
        <f>IF('2.Census &amp; Reference Benchmarks'!J131 &lt;&gt;"",'2.Census &amp; Reference Benchmarks'!J131,"")</f>
        <v/>
      </c>
      <c r="J131" s="534"/>
      <c r="K131" s="534"/>
      <c r="L131" s="534"/>
      <c r="M131" s="534"/>
      <c r="N131" s="534"/>
      <c r="O131" s="534"/>
      <c r="P131" s="534"/>
      <c r="Q131" s="534"/>
      <c r="R131" s="540"/>
      <c r="S131" s="540"/>
      <c r="T131" s="540"/>
      <c r="U131" s="540"/>
      <c r="V131" s="540"/>
      <c r="W131" s="540"/>
      <c r="X131" s="540"/>
      <c r="Y131" s="540"/>
      <c r="Z131" s="540"/>
      <c r="AA131" s="540"/>
      <c r="AB131" s="540"/>
      <c r="AC131" s="540"/>
      <c r="AD131" s="540"/>
      <c r="AE131" s="540"/>
      <c r="AF131" s="540"/>
      <c r="AG131" s="540"/>
      <c r="AH131" s="461"/>
      <c r="AI131" s="110"/>
      <c r="AJ131" s="110"/>
      <c r="AK131" s="110"/>
      <c r="AL131" s="110"/>
      <c r="AM131" s="110"/>
      <c r="AN131" s="110"/>
      <c r="AO131" s="110"/>
      <c r="AP131" s="110"/>
      <c r="AQ131" s="543"/>
      <c r="AR131" s="543"/>
      <c r="AS131" s="543"/>
      <c r="AT131" s="543"/>
      <c r="AU131" s="543"/>
      <c r="AV131" s="543"/>
      <c r="AW131" s="543"/>
      <c r="AX131" s="543"/>
      <c r="AY131" s="543"/>
      <c r="AZ131" s="543"/>
      <c r="BA131" s="543"/>
      <c r="BB131" s="543"/>
      <c r="BC131" s="543"/>
      <c r="BD131" s="543"/>
      <c r="BE131" s="543"/>
      <c r="BF131" s="543"/>
    </row>
    <row r="132" spans="2:58" x14ac:dyDescent="0.25">
      <c r="B132" s="471">
        <f>IF('2.Census &amp; Reference Benchmarks'!B132 &lt;&gt; "",'2.Census &amp; Reference Benchmarks'!B132,"")</f>
        <v>0</v>
      </c>
      <c r="C132" s="285">
        <f>IF('2.Census &amp; Reference Benchmarks'!C132 &lt;&gt; "",'2.Census &amp; Reference Benchmarks'!C132,"")</f>
        <v>0</v>
      </c>
      <c r="D132" s="286" t="str">
        <f>IF('2.Census &amp; Reference Benchmarks'!D132 &lt;&gt; "",'2.Census &amp; Reference Benchmarks'!D132,"")</f>
        <v/>
      </c>
      <c r="E132" s="352" t="str">
        <f>IF('2.Census &amp; Reference Benchmarks'!E132 &lt;&gt; "",'2.Census &amp; Reference Benchmarks'!E132,"")</f>
        <v/>
      </c>
      <c r="F132" s="352" t="str">
        <f>IF('2.Census &amp; Reference Benchmarks'!F132 &lt;&gt; "",'2.Census &amp; Reference Benchmarks'!F132,"")</f>
        <v/>
      </c>
      <c r="G132" s="287" t="str">
        <f>IF('2.Census &amp; Reference Benchmarks'!G132 &lt;&gt; "",'2.Census &amp; Reference Benchmarks'!G132,"")</f>
        <v/>
      </c>
      <c r="H132" s="287" t="str">
        <f>IF('2.Census &amp; Reference Benchmarks'!I132 &lt;&gt; "",'2.Census &amp; Reference Benchmarks'!I132,"")</f>
        <v/>
      </c>
      <c r="I132" s="284" t="str">
        <f>IF('2.Census &amp; Reference Benchmarks'!J132 &lt;&gt;"",'2.Census &amp; Reference Benchmarks'!J132,"")</f>
        <v/>
      </c>
      <c r="J132" s="534"/>
      <c r="K132" s="534"/>
      <c r="L132" s="534"/>
      <c r="M132" s="534"/>
      <c r="N132" s="534"/>
      <c r="O132" s="534"/>
      <c r="P132" s="534"/>
      <c r="Q132" s="534"/>
      <c r="R132" s="540"/>
      <c r="S132" s="540"/>
      <c r="T132" s="540"/>
      <c r="U132" s="540"/>
      <c r="V132" s="540"/>
      <c r="W132" s="540"/>
      <c r="X132" s="540"/>
      <c r="Y132" s="540"/>
      <c r="Z132" s="540"/>
      <c r="AA132" s="540"/>
      <c r="AB132" s="540"/>
      <c r="AC132" s="540"/>
      <c r="AD132" s="540"/>
      <c r="AE132" s="540"/>
      <c r="AF132" s="540"/>
      <c r="AG132" s="540"/>
      <c r="AH132" s="461"/>
      <c r="AI132" s="110"/>
      <c r="AJ132" s="110"/>
      <c r="AK132" s="110"/>
      <c r="AL132" s="110"/>
      <c r="AM132" s="110"/>
      <c r="AN132" s="110"/>
      <c r="AO132" s="110"/>
      <c r="AP132" s="110"/>
      <c r="AQ132" s="543"/>
      <c r="AR132" s="543"/>
      <c r="AS132" s="543"/>
      <c r="AT132" s="543"/>
      <c r="AU132" s="543"/>
      <c r="AV132" s="543"/>
      <c r="AW132" s="543"/>
      <c r="AX132" s="543"/>
      <c r="AY132" s="543"/>
      <c r="AZ132" s="543"/>
      <c r="BA132" s="543"/>
      <c r="BB132" s="543"/>
      <c r="BC132" s="543"/>
      <c r="BD132" s="543"/>
      <c r="BE132" s="543"/>
      <c r="BF132" s="543"/>
    </row>
    <row r="133" spans="2:58" x14ac:dyDescent="0.25">
      <c r="B133" s="471">
        <f>IF('2.Census &amp; Reference Benchmarks'!B133 &lt;&gt; "",'2.Census &amp; Reference Benchmarks'!B133,"")</f>
        <v>0</v>
      </c>
      <c r="C133" s="285">
        <f>IF('2.Census &amp; Reference Benchmarks'!C133 &lt;&gt; "",'2.Census &amp; Reference Benchmarks'!C133,"")</f>
        <v>0</v>
      </c>
      <c r="D133" s="286" t="str">
        <f>IF('2.Census &amp; Reference Benchmarks'!D133 &lt;&gt; "",'2.Census &amp; Reference Benchmarks'!D133,"")</f>
        <v/>
      </c>
      <c r="E133" s="352" t="str">
        <f>IF('2.Census &amp; Reference Benchmarks'!E133 &lt;&gt; "",'2.Census &amp; Reference Benchmarks'!E133,"")</f>
        <v/>
      </c>
      <c r="F133" s="352" t="str">
        <f>IF('2.Census &amp; Reference Benchmarks'!F133 &lt;&gt; "",'2.Census &amp; Reference Benchmarks'!F133,"")</f>
        <v/>
      </c>
      <c r="G133" s="287" t="str">
        <f>IF('2.Census &amp; Reference Benchmarks'!G133 &lt;&gt; "",'2.Census &amp; Reference Benchmarks'!G133,"")</f>
        <v/>
      </c>
      <c r="H133" s="287" t="str">
        <f>IF('2.Census &amp; Reference Benchmarks'!I133 &lt;&gt; "",'2.Census &amp; Reference Benchmarks'!I133,"")</f>
        <v/>
      </c>
      <c r="I133" s="284" t="str">
        <f>IF('2.Census &amp; Reference Benchmarks'!J133 &lt;&gt;"",'2.Census &amp; Reference Benchmarks'!J133,"")</f>
        <v/>
      </c>
      <c r="J133" s="534"/>
      <c r="K133" s="534"/>
      <c r="L133" s="534"/>
      <c r="M133" s="534"/>
      <c r="N133" s="534"/>
      <c r="O133" s="534"/>
      <c r="P133" s="534"/>
      <c r="Q133" s="534"/>
      <c r="R133" s="540"/>
      <c r="S133" s="540"/>
      <c r="T133" s="540"/>
      <c r="U133" s="540"/>
      <c r="V133" s="540"/>
      <c r="W133" s="540"/>
      <c r="X133" s="540"/>
      <c r="Y133" s="540"/>
      <c r="Z133" s="540"/>
      <c r="AA133" s="540"/>
      <c r="AB133" s="540"/>
      <c r="AC133" s="540"/>
      <c r="AD133" s="540"/>
      <c r="AE133" s="540"/>
      <c r="AF133" s="540"/>
      <c r="AG133" s="540"/>
      <c r="AH133" s="461"/>
      <c r="AI133" s="110"/>
      <c r="AJ133" s="110"/>
      <c r="AK133" s="110"/>
      <c r="AL133" s="110"/>
      <c r="AM133" s="110"/>
      <c r="AN133" s="110"/>
      <c r="AO133" s="110"/>
      <c r="AP133" s="110"/>
      <c r="AQ133" s="543"/>
      <c r="AR133" s="543"/>
      <c r="AS133" s="543"/>
      <c r="AT133" s="543"/>
      <c r="AU133" s="543"/>
      <c r="AV133" s="543"/>
      <c r="AW133" s="543"/>
      <c r="AX133" s="543"/>
      <c r="AY133" s="543"/>
      <c r="AZ133" s="543"/>
      <c r="BA133" s="543"/>
      <c r="BB133" s="543"/>
      <c r="BC133" s="543"/>
      <c r="BD133" s="543"/>
      <c r="BE133" s="543"/>
      <c r="BF133" s="543"/>
    </row>
    <row r="134" spans="2:58" x14ac:dyDescent="0.25">
      <c r="B134" s="471">
        <f>IF('2.Census &amp; Reference Benchmarks'!B134 &lt;&gt; "",'2.Census &amp; Reference Benchmarks'!B134,"")</f>
        <v>0</v>
      </c>
      <c r="C134" s="285">
        <f>IF('2.Census &amp; Reference Benchmarks'!C134 &lt;&gt; "",'2.Census &amp; Reference Benchmarks'!C134,"")</f>
        <v>0</v>
      </c>
      <c r="D134" s="286" t="str">
        <f>IF('2.Census &amp; Reference Benchmarks'!D134 &lt;&gt; "",'2.Census &amp; Reference Benchmarks'!D134,"")</f>
        <v/>
      </c>
      <c r="E134" s="352" t="str">
        <f>IF('2.Census &amp; Reference Benchmarks'!E134 &lt;&gt; "",'2.Census &amp; Reference Benchmarks'!E134,"")</f>
        <v/>
      </c>
      <c r="F134" s="352" t="str">
        <f>IF('2.Census &amp; Reference Benchmarks'!F134 &lt;&gt; "",'2.Census &amp; Reference Benchmarks'!F134,"")</f>
        <v/>
      </c>
      <c r="G134" s="287" t="str">
        <f>IF('2.Census &amp; Reference Benchmarks'!G134 &lt;&gt; "",'2.Census &amp; Reference Benchmarks'!G134,"")</f>
        <v/>
      </c>
      <c r="H134" s="287" t="str">
        <f>IF('2.Census &amp; Reference Benchmarks'!I134 &lt;&gt; "",'2.Census &amp; Reference Benchmarks'!I134,"")</f>
        <v/>
      </c>
      <c r="I134" s="284" t="str">
        <f>IF('2.Census &amp; Reference Benchmarks'!J134 &lt;&gt;"",'2.Census &amp; Reference Benchmarks'!J134,"")</f>
        <v/>
      </c>
      <c r="J134" s="534"/>
      <c r="K134" s="534"/>
      <c r="L134" s="534"/>
      <c r="M134" s="534"/>
      <c r="N134" s="534"/>
      <c r="O134" s="534"/>
      <c r="P134" s="534"/>
      <c r="Q134" s="534"/>
      <c r="R134" s="540"/>
      <c r="S134" s="540"/>
      <c r="T134" s="540"/>
      <c r="U134" s="540"/>
      <c r="V134" s="540"/>
      <c r="W134" s="540"/>
      <c r="X134" s="540"/>
      <c r="Y134" s="540"/>
      <c r="Z134" s="540"/>
      <c r="AA134" s="540"/>
      <c r="AB134" s="540"/>
      <c r="AC134" s="540"/>
      <c r="AD134" s="540"/>
      <c r="AE134" s="540"/>
      <c r="AF134" s="540"/>
      <c r="AG134" s="540"/>
      <c r="AH134" s="461"/>
      <c r="AI134" s="110"/>
      <c r="AJ134" s="110"/>
      <c r="AK134" s="110"/>
      <c r="AL134" s="110"/>
      <c r="AM134" s="110"/>
      <c r="AN134" s="110"/>
      <c r="AO134" s="110"/>
      <c r="AP134" s="110"/>
      <c r="AQ134" s="543"/>
      <c r="AR134" s="543"/>
      <c r="AS134" s="543"/>
      <c r="AT134" s="543"/>
      <c r="AU134" s="543"/>
      <c r="AV134" s="543"/>
      <c r="AW134" s="543"/>
      <c r="AX134" s="543"/>
      <c r="AY134" s="543"/>
      <c r="AZ134" s="543"/>
      <c r="BA134" s="543"/>
      <c r="BB134" s="543"/>
      <c r="BC134" s="543"/>
      <c r="BD134" s="543"/>
      <c r="BE134" s="543"/>
      <c r="BF134" s="543"/>
    </row>
    <row r="135" spans="2:58" x14ac:dyDescent="0.25">
      <c r="B135" s="471">
        <f>IF('2.Census &amp; Reference Benchmarks'!B135 &lt;&gt; "",'2.Census &amp; Reference Benchmarks'!B135,"")</f>
        <v>0</v>
      </c>
      <c r="C135" s="285">
        <f>IF('2.Census &amp; Reference Benchmarks'!C135 &lt;&gt; "",'2.Census &amp; Reference Benchmarks'!C135,"")</f>
        <v>0</v>
      </c>
      <c r="D135" s="286" t="str">
        <f>IF('2.Census &amp; Reference Benchmarks'!D135 &lt;&gt; "",'2.Census &amp; Reference Benchmarks'!D135,"")</f>
        <v/>
      </c>
      <c r="E135" s="352" t="str">
        <f>IF('2.Census &amp; Reference Benchmarks'!E135 &lt;&gt; "",'2.Census &amp; Reference Benchmarks'!E135,"")</f>
        <v/>
      </c>
      <c r="F135" s="352" t="str">
        <f>IF('2.Census &amp; Reference Benchmarks'!F135 &lt;&gt; "",'2.Census &amp; Reference Benchmarks'!F135,"")</f>
        <v/>
      </c>
      <c r="G135" s="287" t="str">
        <f>IF('2.Census &amp; Reference Benchmarks'!G135 &lt;&gt; "",'2.Census &amp; Reference Benchmarks'!G135,"")</f>
        <v/>
      </c>
      <c r="H135" s="287" t="str">
        <f>IF('2.Census &amp; Reference Benchmarks'!I135 &lt;&gt; "",'2.Census &amp; Reference Benchmarks'!I135,"")</f>
        <v/>
      </c>
      <c r="I135" s="284" t="str">
        <f>IF('2.Census &amp; Reference Benchmarks'!J135 &lt;&gt;"",'2.Census &amp; Reference Benchmarks'!J135,"")</f>
        <v/>
      </c>
      <c r="J135" s="534"/>
      <c r="K135" s="534"/>
      <c r="L135" s="534"/>
      <c r="M135" s="534"/>
      <c r="N135" s="534"/>
      <c r="O135" s="534"/>
      <c r="P135" s="534"/>
      <c r="Q135" s="534"/>
      <c r="R135" s="540"/>
      <c r="S135" s="540"/>
      <c r="T135" s="540"/>
      <c r="U135" s="540"/>
      <c r="V135" s="540"/>
      <c r="W135" s="540"/>
      <c r="X135" s="540"/>
      <c r="Y135" s="540"/>
      <c r="Z135" s="540"/>
      <c r="AA135" s="540"/>
      <c r="AB135" s="540"/>
      <c r="AC135" s="540"/>
      <c r="AD135" s="540"/>
      <c r="AE135" s="540"/>
      <c r="AF135" s="540"/>
      <c r="AG135" s="540"/>
      <c r="AH135" s="461"/>
      <c r="AI135" s="110"/>
      <c r="AJ135" s="110"/>
      <c r="AK135" s="110"/>
      <c r="AL135" s="110"/>
      <c r="AM135" s="110"/>
      <c r="AN135" s="110"/>
      <c r="AO135" s="110"/>
      <c r="AP135" s="110"/>
      <c r="AQ135" s="543"/>
      <c r="AR135" s="543"/>
      <c r="AS135" s="543"/>
      <c r="AT135" s="543"/>
      <c r="AU135" s="543"/>
      <c r="AV135" s="543"/>
      <c r="AW135" s="543"/>
      <c r="AX135" s="543"/>
      <c r="AY135" s="543"/>
      <c r="AZ135" s="543"/>
      <c r="BA135" s="543"/>
      <c r="BB135" s="543"/>
      <c r="BC135" s="543"/>
      <c r="BD135" s="543"/>
      <c r="BE135" s="543"/>
      <c r="BF135" s="543"/>
    </row>
    <row r="136" spans="2:58" x14ac:dyDescent="0.25">
      <c r="B136" s="471">
        <f>IF('2.Census &amp; Reference Benchmarks'!B136 &lt;&gt; "",'2.Census &amp; Reference Benchmarks'!B136,"")</f>
        <v>0</v>
      </c>
      <c r="C136" s="285">
        <f>IF('2.Census &amp; Reference Benchmarks'!C136 &lt;&gt; "",'2.Census &amp; Reference Benchmarks'!C136,"")</f>
        <v>0</v>
      </c>
      <c r="D136" s="286" t="str">
        <f>IF('2.Census &amp; Reference Benchmarks'!D136 &lt;&gt; "",'2.Census &amp; Reference Benchmarks'!D136,"")</f>
        <v/>
      </c>
      <c r="E136" s="352" t="str">
        <f>IF('2.Census &amp; Reference Benchmarks'!E136 &lt;&gt; "",'2.Census &amp; Reference Benchmarks'!E136,"")</f>
        <v/>
      </c>
      <c r="F136" s="352" t="str">
        <f>IF('2.Census &amp; Reference Benchmarks'!F136 &lt;&gt; "",'2.Census &amp; Reference Benchmarks'!F136,"")</f>
        <v/>
      </c>
      <c r="G136" s="287" t="str">
        <f>IF('2.Census &amp; Reference Benchmarks'!G136 &lt;&gt; "",'2.Census &amp; Reference Benchmarks'!G136,"")</f>
        <v/>
      </c>
      <c r="H136" s="287" t="str">
        <f>IF('2.Census &amp; Reference Benchmarks'!I136 &lt;&gt; "",'2.Census &amp; Reference Benchmarks'!I136,"")</f>
        <v/>
      </c>
      <c r="I136" s="284" t="str">
        <f>IF('2.Census &amp; Reference Benchmarks'!J136 &lt;&gt;"",'2.Census &amp; Reference Benchmarks'!J136,"")</f>
        <v/>
      </c>
      <c r="J136" s="534"/>
      <c r="K136" s="534"/>
      <c r="L136" s="534"/>
      <c r="M136" s="534"/>
      <c r="N136" s="534"/>
      <c r="O136" s="534"/>
      <c r="P136" s="534"/>
      <c r="Q136" s="534"/>
      <c r="R136" s="540"/>
      <c r="S136" s="540"/>
      <c r="T136" s="540"/>
      <c r="U136" s="540"/>
      <c r="V136" s="540"/>
      <c r="W136" s="540"/>
      <c r="X136" s="540"/>
      <c r="Y136" s="540"/>
      <c r="Z136" s="540"/>
      <c r="AA136" s="540"/>
      <c r="AB136" s="540"/>
      <c r="AC136" s="540"/>
      <c r="AD136" s="540"/>
      <c r="AE136" s="540"/>
      <c r="AF136" s="540"/>
      <c r="AG136" s="540"/>
      <c r="AH136" s="461"/>
      <c r="AI136" s="110"/>
      <c r="AJ136" s="110"/>
      <c r="AK136" s="110"/>
      <c r="AL136" s="110"/>
      <c r="AM136" s="110"/>
      <c r="AN136" s="110"/>
      <c r="AO136" s="110"/>
      <c r="AP136" s="110"/>
      <c r="AQ136" s="543"/>
      <c r="AR136" s="543"/>
      <c r="AS136" s="543"/>
      <c r="AT136" s="543"/>
      <c r="AU136" s="543"/>
      <c r="AV136" s="543"/>
      <c r="AW136" s="543"/>
      <c r="AX136" s="543"/>
      <c r="AY136" s="543"/>
      <c r="AZ136" s="543"/>
      <c r="BA136" s="543"/>
      <c r="BB136" s="543"/>
      <c r="BC136" s="543"/>
      <c r="BD136" s="543"/>
      <c r="BE136" s="543"/>
      <c r="BF136" s="543"/>
    </row>
    <row r="137" spans="2:58" x14ac:dyDescent="0.25">
      <c r="B137" s="471">
        <f>IF('2.Census &amp; Reference Benchmarks'!B137 &lt;&gt; "",'2.Census &amp; Reference Benchmarks'!B137,"")</f>
        <v>0</v>
      </c>
      <c r="C137" s="285">
        <f>IF('2.Census &amp; Reference Benchmarks'!C137 &lt;&gt; "",'2.Census &amp; Reference Benchmarks'!C137,"")</f>
        <v>0</v>
      </c>
      <c r="D137" s="286" t="str">
        <f>IF('2.Census &amp; Reference Benchmarks'!D137 &lt;&gt; "",'2.Census &amp; Reference Benchmarks'!D137,"")</f>
        <v/>
      </c>
      <c r="E137" s="352" t="str">
        <f>IF('2.Census &amp; Reference Benchmarks'!E137 &lt;&gt; "",'2.Census &amp; Reference Benchmarks'!E137,"")</f>
        <v/>
      </c>
      <c r="F137" s="352" t="str">
        <f>IF('2.Census &amp; Reference Benchmarks'!F137 &lt;&gt; "",'2.Census &amp; Reference Benchmarks'!F137,"")</f>
        <v/>
      </c>
      <c r="G137" s="287" t="str">
        <f>IF('2.Census &amp; Reference Benchmarks'!G137 &lt;&gt; "",'2.Census &amp; Reference Benchmarks'!G137,"")</f>
        <v/>
      </c>
      <c r="H137" s="287" t="str">
        <f>IF('2.Census &amp; Reference Benchmarks'!I137 &lt;&gt; "",'2.Census &amp; Reference Benchmarks'!I137,"")</f>
        <v/>
      </c>
      <c r="I137" s="284" t="str">
        <f>IF('2.Census &amp; Reference Benchmarks'!J137 &lt;&gt;"",'2.Census &amp; Reference Benchmarks'!J137,"")</f>
        <v/>
      </c>
      <c r="J137" s="534"/>
      <c r="K137" s="534"/>
      <c r="L137" s="534"/>
      <c r="M137" s="534"/>
      <c r="N137" s="534"/>
      <c r="O137" s="534"/>
      <c r="P137" s="534"/>
      <c r="Q137" s="534"/>
      <c r="R137" s="540"/>
      <c r="S137" s="540"/>
      <c r="T137" s="540"/>
      <c r="U137" s="540"/>
      <c r="V137" s="540"/>
      <c r="W137" s="540"/>
      <c r="X137" s="540"/>
      <c r="Y137" s="540"/>
      <c r="Z137" s="540"/>
      <c r="AA137" s="540"/>
      <c r="AB137" s="540"/>
      <c r="AC137" s="540"/>
      <c r="AD137" s="540"/>
      <c r="AE137" s="540"/>
      <c r="AF137" s="540"/>
      <c r="AG137" s="540"/>
      <c r="AH137" s="461"/>
      <c r="AI137" s="110"/>
      <c r="AJ137" s="110"/>
      <c r="AK137" s="110"/>
      <c r="AL137" s="110"/>
      <c r="AM137" s="110"/>
      <c r="AN137" s="110"/>
      <c r="AO137" s="110"/>
      <c r="AP137" s="110"/>
      <c r="AQ137" s="543"/>
      <c r="AR137" s="543"/>
      <c r="AS137" s="543"/>
      <c r="AT137" s="543"/>
      <c r="AU137" s="543"/>
      <c r="AV137" s="543"/>
      <c r="AW137" s="543"/>
      <c r="AX137" s="543"/>
      <c r="AY137" s="543"/>
      <c r="AZ137" s="543"/>
      <c r="BA137" s="543"/>
      <c r="BB137" s="543"/>
      <c r="BC137" s="543"/>
      <c r="BD137" s="543"/>
      <c r="BE137" s="543"/>
      <c r="BF137" s="543"/>
    </row>
    <row r="138" spans="2:58" x14ac:dyDescent="0.25">
      <c r="B138" s="471">
        <f>IF('2.Census &amp; Reference Benchmarks'!B138 &lt;&gt; "",'2.Census &amp; Reference Benchmarks'!B138,"")</f>
        <v>0</v>
      </c>
      <c r="C138" s="285">
        <f>IF('2.Census &amp; Reference Benchmarks'!C138 &lt;&gt; "",'2.Census &amp; Reference Benchmarks'!C138,"")</f>
        <v>0</v>
      </c>
      <c r="D138" s="286" t="str">
        <f>IF('2.Census &amp; Reference Benchmarks'!D138 &lt;&gt; "",'2.Census &amp; Reference Benchmarks'!D138,"")</f>
        <v/>
      </c>
      <c r="E138" s="352" t="str">
        <f>IF('2.Census &amp; Reference Benchmarks'!E138 &lt;&gt; "",'2.Census &amp; Reference Benchmarks'!E138,"")</f>
        <v/>
      </c>
      <c r="F138" s="352" t="str">
        <f>IF('2.Census &amp; Reference Benchmarks'!F138 &lt;&gt; "",'2.Census &amp; Reference Benchmarks'!F138,"")</f>
        <v/>
      </c>
      <c r="G138" s="287" t="str">
        <f>IF('2.Census &amp; Reference Benchmarks'!G138 &lt;&gt; "",'2.Census &amp; Reference Benchmarks'!G138,"")</f>
        <v/>
      </c>
      <c r="H138" s="287" t="str">
        <f>IF('2.Census &amp; Reference Benchmarks'!I138 &lt;&gt; "",'2.Census &amp; Reference Benchmarks'!I138,"")</f>
        <v/>
      </c>
      <c r="I138" s="284" t="str">
        <f>IF('2.Census &amp; Reference Benchmarks'!J138 &lt;&gt;"",'2.Census &amp; Reference Benchmarks'!J138,"")</f>
        <v/>
      </c>
      <c r="J138" s="534"/>
      <c r="K138" s="534"/>
      <c r="L138" s="534"/>
      <c r="M138" s="534"/>
      <c r="N138" s="534"/>
      <c r="O138" s="534"/>
      <c r="P138" s="534"/>
      <c r="Q138" s="534"/>
      <c r="R138" s="540"/>
      <c r="S138" s="540"/>
      <c r="T138" s="540"/>
      <c r="U138" s="540"/>
      <c r="V138" s="540"/>
      <c r="W138" s="540"/>
      <c r="X138" s="540"/>
      <c r="Y138" s="540"/>
      <c r="Z138" s="540"/>
      <c r="AA138" s="540"/>
      <c r="AB138" s="540"/>
      <c r="AC138" s="540"/>
      <c r="AD138" s="540"/>
      <c r="AE138" s="540"/>
      <c r="AF138" s="540"/>
      <c r="AG138" s="540"/>
      <c r="AH138" s="461"/>
      <c r="AI138" s="110"/>
      <c r="AJ138" s="110"/>
      <c r="AK138" s="110"/>
      <c r="AL138" s="110"/>
      <c r="AM138" s="110"/>
      <c r="AN138" s="110"/>
      <c r="AO138" s="110"/>
      <c r="AP138" s="110"/>
      <c r="AQ138" s="543"/>
      <c r="AR138" s="543"/>
      <c r="AS138" s="543"/>
      <c r="AT138" s="543"/>
      <c r="AU138" s="543"/>
      <c r="AV138" s="543"/>
      <c r="AW138" s="543"/>
      <c r="AX138" s="543"/>
      <c r="AY138" s="543"/>
      <c r="AZ138" s="543"/>
      <c r="BA138" s="543"/>
      <c r="BB138" s="543"/>
      <c r="BC138" s="543"/>
      <c r="BD138" s="543"/>
      <c r="BE138" s="543"/>
      <c r="BF138" s="543"/>
    </row>
    <row r="139" spans="2:58" x14ac:dyDescent="0.25">
      <c r="B139" s="471">
        <f>IF('2.Census &amp; Reference Benchmarks'!B139 &lt;&gt; "",'2.Census &amp; Reference Benchmarks'!B139,"")</f>
        <v>0</v>
      </c>
      <c r="C139" s="285">
        <f>IF('2.Census &amp; Reference Benchmarks'!C139 &lt;&gt; "",'2.Census &amp; Reference Benchmarks'!C139,"")</f>
        <v>0</v>
      </c>
      <c r="D139" s="286" t="str">
        <f>IF('2.Census &amp; Reference Benchmarks'!D139 &lt;&gt; "",'2.Census &amp; Reference Benchmarks'!D139,"")</f>
        <v/>
      </c>
      <c r="E139" s="352" t="str">
        <f>IF('2.Census &amp; Reference Benchmarks'!E139 &lt;&gt; "",'2.Census &amp; Reference Benchmarks'!E139,"")</f>
        <v/>
      </c>
      <c r="F139" s="352" t="str">
        <f>IF('2.Census &amp; Reference Benchmarks'!F139 &lt;&gt; "",'2.Census &amp; Reference Benchmarks'!F139,"")</f>
        <v/>
      </c>
      <c r="G139" s="287" t="str">
        <f>IF('2.Census &amp; Reference Benchmarks'!G139 &lt;&gt; "",'2.Census &amp; Reference Benchmarks'!G139,"")</f>
        <v/>
      </c>
      <c r="H139" s="287" t="str">
        <f>IF('2.Census &amp; Reference Benchmarks'!I139 &lt;&gt; "",'2.Census &amp; Reference Benchmarks'!I139,"")</f>
        <v/>
      </c>
      <c r="I139" s="284" t="str">
        <f>IF('2.Census &amp; Reference Benchmarks'!J139 &lt;&gt;"",'2.Census &amp; Reference Benchmarks'!J139,"")</f>
        <v/>
      </c>
      <c r="J139" s="534"/>
      <c r="K139" s="534"/>
      <c r="L139" s="534"/>
      <c r="M139" s="534"/>
      <c r="N139" s="534"/>
      <c r="O139" s="534"/>
      <c r="P139" s="534"/>
      <c r="Q139" s="534"/>
      <c r="R139" s="540"/>
      <c r="S139" s="540"/>
      <c r="T139" s="540"/>
      <c r="U139" s="540"/>
      <c r="V139" s="540"/>
      <c r="W139" s="540"/>
      <c r="X139" s="540"/>
      <c r="Y139" s="540"/>
      <c r="Z139" s="540"/>
      <c r="AA139" s="540"/>
      <c r="AB139" s="540"/>
      <c r="AC139" s="540"/>
      <c r="AD139" s="540"/>
      <c r="AE139" s="540"/>
      <c r="AF139" s="540"/>
      <c r="AG139" s="540"/>
      <c r="AH139" s="461"/>
      <c r="AI139" s="110"/>
      <c r="AJ139" s="110"/>
      <c r="AK139" s="110"/>
      <c r="AL139" s="110"/>
      <c r="AM139" s="110"/>
      <c r="AN139" s="110"/>
      <c r="AO139" s="110"/>
      <c r="AP139" s="110"/>
      <c r="AQ139" s="543"/>
      <c r="AR139" s="543"/>
      <c r="AS139" s="543"/>
      <c r="AT139" s="543"/>
      <c r="AU139" s="543"/>
      <c r="AV139" s="543"/>
      <c r="AW139" s="543"/>
      <c r="AX139" s="543"/>
      <c r="AY139" s="543"/>
      <c r="AZ139" s="543"/>
      <c r="BA139" s="543"/>
      <c r="BB139" s="543"/>
      <c r="BC139" s="543"/>
      <c r="BD139" s="543"/>
      <c r="BE139" s="543"/>
      <c r="BF139" s="543"/>
    </row>
    <row r="140" spans="2:58" x14ac:dyDescent="0.25">
      <c r="B140" s="471">
        <f>IF('2.Census &amp; Reference Benchmarks'!B140 &lt;&gt; "",'2.Census &amp; Reference Benchmarks'!B140,"")</f>
        <v>0</v>
      </c>
      <c r="C140" s="285">
        <f>IF('2.Census &amp; Reference Benchmarks'!C140 &lt;&gt; "",'2.Census &amp; Reference Benchmarks'!C140,"")</f>
        <v>0</v>
      </c>
      <c r="D140" s="286" t="str">
        <f>IF('2.Census &amp; Reference Benchmarks'!D140 &lt;&gt; "",'2.Census &amp; Reference Benchmarks'!D140,"")</f>
        <v/>
      </c>
      <c r="E140" s="352" t="str">
        <f>IF('2.Census &amp; Reference Benchmarks'!E140 &lt;&gt; "",'2.Census &amp; Reference Benchmarks'!E140,"")</f>
        <v/>
      </c>
      <c r="F140" s="352" t="str">
        <f>IF('2.Census &amp; Reference Benchmarks'!F140 &lt;&gt; "",'2.Census &amp; Reference Benchmarks'!F140,"")</f>
        <v/>
      </c>
      <c r="G140" s="287" t="str">
        <f>IF('2.Census &amp; Reference Benchmarks'!G140 &lt;&gt; "",'2.Census &amp; Reference Benchmarks'!G140,"")</f>
        <v/>
      </c>
      <c r="H140" s="287" t="str">
        <f>IF('2.Census &amp; Reference Benchmarks'!I140 &lt;&gt; "",'2.Census &amp; Reference Benchmarks'!I140,"")</f>
        <v/>
      </c>
      <c r="I140" s="284" t="str">
        <f>IF('2.Census &amp; Reference Benchmarks'!J140 &lt;&gt;"",'2.Census &amp; Reference Benchmarks'!J140,"")</f>
        <v/>
      </c>
      <c r="J140" s="534"/>
      <c r="K140" s="534"/>
      <c r="L140" s="534"/>
      <c r="M140" s="534"/>
      <c r="N140" s="534"/>
      <c r="O140" s="534"/>
      <c r="P140" s="534"/>
      <c r="Q140" s="534"/>
      <c r="R140" s="540"/>
      <c r="S140" s="540"/>
      <c r="T140" s="540"/>
      <c r="U140" s="540"/>
      <c r="V140" s="540"/>
      <c r="W140" s="540"/>
      <c r="X140" s="540"/>
      <c r="Y140" s="540"/>
      <c r="Z140" s="540"/>
      <c r="AA140" s="540"/>
      <c r="AB140" s="540"/>
      <c r="AC140" s="540"/>
      <c r="AD140" s="540"/>
      <c r="AE140" s="540"/>
      <c r="AF140" s="540"/>
      <c r="AG140" s="540"/>
      <c r="AH140" s="461"/>
      <c r="AI140" s="110"/>
      <c r="AJ140" s="110"/>
      <c r="AK140" s="110"/>
      <c r="AL140" s="110"/>
      <c r="AM140" s="110"/>
      <c r="AN140" s="110"/>
      <c r="AO140" s="110"/>
      <c r="AP140" s="110"/>
      <c r="AQ140" s="543"/>
      <c r="AR140" s="543"/>
      <c r="AS140" s="543"/>
      <c r="AT140" s="543"/>
      <c r="AU140" s="543"/>
      <c r="AV140" s="543"/>
      <c r="AW140" s="543"/>
      <c r="AX140" s="543"/>
      <c r="AY140" s="543"/>
      <c r="AZ140" s="543"/>
      <c r="BA140" s="543"/>
      <c r="BB140" s="543"/>
      <c r="BC140" s="543"/>
      <c r="BD140" s="543"/>
      <c r="BE140" s="543"/>
      <c r="BF140" s="543"/>
    </row>
    <row r="141" spans="2:58" x14ac:dyDescent="0.25">
      <c r="B141" s="471">
        <f>IF('2.Census &amp; Reference Benchmarks'!B141 &lt;&gt; "",'2.Census &amp; Reference Benchmarks'!B141,"")</f>
        <v>0</v>
      </c>
      <c r="C141" s="285">
        <f>IF('2.Census &amp; Reference Benchmarks'!C141 &lt;&gt; "",'2.Census &amp; Reference Benchmarks'!C141,"")</f>
        <v>0</v>
      </c>
      <c r="D141" s="286" t="str">
        <f>IF('2.Census &amp; Reference Benchmarks'!D141 &lt;&gt; "",'2.Census &amp; Reference Benchmarks'!D141,"")</f>
        <v/>
      </c>
      <c r="E141" s="352" t="str">
        <f>IF('2.Census &amp; Reference Benchmarks'!E141 &lt;&gt; "",'2.Census &amp; Reference Benchmarks'!E141,"")</f>
        <v/>
      </c>
      <c r="F141" s="352" t="str">
        <f>IF('2.Census &amp; Reference Benchmarks'!F141 &lt;&gt; "",'2.Census &amp; Reference Benchmarks'!F141,"")</f>
        <v/>
      </c>
      <c r="G141" s="287" t="str">
        <f>IF('2.Census &amp; Reference Benchmarks'!G141 &lt;&gt; "",'2.Census &amp; Reference Benchmarks'!G141,"")</f>
        <v/>
      </c>
      <c r="H141" s="287" t="str">
        <f>IF('2.Census &amp; Reference Benchmarks'!I141 &lt;&gt; "",'2.Census &amp; Reference Benchmarks'!I141,"")</f>
        <v/>
      </c>
      <c r="I141" s="284" t="str">
        <f>IF('2.Census &amp; Reference Benchmarks'!J141 &lt;&gt;"",'2.Census &amp; Reference Benchmarks'!J141,"")</f>
        <v/>
      </c>
      <c r="J141" s="534"/>
      <c r="K141" s="534"/>
      <c r="L141" s="534"/>
      <c r="M141" s="534"/>
      <c r="N141" s="534"/>
      <c r="O141" s="534"/>
      <c r="P141" s="534"/>
      <c r="Q141" s="534"/>
      <c r="R141" s="540"/>
      <c r="S141" s="540"/>
      <c r="T141" s="540"/>
      <c r="U141" s="540"/>
      <c r="V141" s="540"/>
      <c r="W141" s="540"/>
      <c r="X141" s="540"/>
      <c r="Y141" s="540"/>
      <c r="Z141" s="540"/>
      <c r="AA141" s="540"/>
      <c r="AB141" s="540"/>
      <c r="AC141" s="540"/>
      <c r="AD141" s="540"/>
      <c r="AE141" s="540"/>
      <c r="AF141" s="540"/>
      <c r="AG141" s="540"/>
      <c r="AH141" s="461"/>
      <c r="AI141" s="110"/>
      <c r="AJ141" s="110"/>
      <c r="AK141" s="110"/>
      <c r="AL141" s="110"/>
      <c r="AM141" s="110"/>
      <c r="AN141" s="110"/>
      <c r="AO141" s="110"/>
      <c r="AP141" s="110"/>
      <c r="AQ141" s="543"/>
      <c r="AR141" s="543"/>
      <c r="AS141" s="543"/>
      <c r="AT141" s="543"/>
      <c r="AU141" s="543"/>
      <c r="AV141" s="543"/>
      <c r="AW141" s="543"/>
      <c r="AX141" s="543"/>
      <c r="AY141" s="543"/>
      <c r="AZ141" s="543"/>
      <c r="BA141" s="543"/>
      <c r="BB141" s="543"/>
      <c r="BC141" s="543"/>
      <c r="BD141" s="543"/>
      <c r="BE141" s="543"/>
      <c r="BF141" s="543"/>
    </row>
    <row r="142" spans="2:58" x14ac:dyDescent="0.25">
      <c r="B142" s="471">
        <f>IF('2.Census &amp; Reference Benchmarks'!B142 &lt;&gt; "",'2.Census &amp; Reference Benchmarks'!B142,"")</f>
        <v>0</v>
      </c>
      <c r="C142" s="285">
        <f>IF('2.Census &amp; Reference Benchmarks'!C142 &lt;&gt; "",'2.Census &amp; Reference Benchmarks'!C142,"")</f>
        <v>0</v>
      </c>
      <c r="D142" s="286" t="str">
        <f>IF('2.Census &amp; Reference Benchmarks'!D142 &lt;&gt; "",'2.Census &amp; Reference Benchmarks'!D142,"")</f>
        <v/>
      </c>
      <c r="E142" s="352" t="str">
        <f>IF('2.Census &amp; Reference Benchmarks'!E142 &lt;&gt; "",'2.Census &amp; Reference Benchmarks'!E142,"")</f>
        <v/>
      </c>
      <c r="F142" s="352" t="str">
        <f>IF('2.Census &amp; Reference Benchmarks'!F142 &lt;&gt; "",'2.Census &amp; Reference Benchmarks'!F142,"")</f>
        <v/>
      </c>
      <c r="G142" s="287" t="str">
        <f>IF('2.Census &amp; Reference Benchmarks'!G142 &lt;&gt; "",'2.Census &amp; Reference Benchmarks'!G142,"")</f>
        <v/>
      </c>
      <c r="H142" s="287" t="str">
        <f>IF('2.Census &amp; Reference Benchmarks'!I142 &lt;&gt; "",'2.Census &amp; Reference Benchmarks'!I142,"")</f>
        <v/>
      </c>
      <c r="I142" s="284" t="str">
        <f>IF('2.Census &amp; Reference Benchmarks'!J142 &lt;&gt;"",'2.Census &amp; Reference Benchmarks'!J142,"")</f>
        <v/>
      </c>
      <c r="J142" s="534"/>
      <c r="K142" s="534"/>
      <c r="L142" s="534"/>
      <c r="M142" s="534"/>
      <c r="N142" s="534"/>
      <c r="O142" s="534"/>
      <c r="P142" s="534"/>
      <c r="Q142" s="534"/>
      <c r="R142" s="540"/>
      <c r="S142" s="540"/>
      <c r="T142" s="540"/>
      <c r="U142" s="540"/>
      <c r="V142" s="540"/>
      <c r="W142" s="540"/>
      <c r="X142" s="540"/>
      <c r="Y142" s="540"/>
      <c r="Z142" s="540"/>
      <c r="AA142" s="540"/>
      <c r="AB142" s="540"/>
      <c r="AC142" s="540"/>
      <c r="AD142" s="540"/>
      <c r="AE142" s="540"/>
      <c r="AF142" s="540"/>
      <c r="AG142" s="540"/>
      <c r="AH142" s="461"/>
      <c r="AI142" s="110"/>
      <c r="AJ142" s="110"/>
      <c r="AK142" s="110"/>
      <c r="AL142" s="110"/>
      <c r="AM142" s="110"/>
      <c r="AN142" s="110"/>
      <c r="AO142" s="110"/>
      <c r="AP142" s="110"/>
      <c r="AQ142" s="543"/>
      <c r="AR142" s="543"/>
      <c r="AS142" s="543"/>
      <c r="AT142" s="543"/>
      <c r="AU142" s="543"/>
      <c r="AV142" s="543"/>
      <c r="AW142" s="543"/>
      <c r="AX142" s="543"/>
      <c r="AY142" s="543"/>
      <c r="AZ142" s="543"/>
      <c r="BA142" s="543"/>
      <c r="BB142" s="543"/>
      <c r="BC142" s="543"/>
      <c r="BD142" s="543"/>
      <c r="BE142" s="543"/>
      <c r="BF142" s="543"/>
    </row>
    <row r="143" spans="2:58" x14ac:dyDescent="0.25">
      <c r="B143" s="471">
        <f>IF('2.Census &amp; Reference Benchmarks'!B143 &lt;&gt; "",'2.Census &amp; Reference Benchmarks'!B143,"")</f>
        <v>0</v>
      </c>
      <c r="C143" s="285">
        <f>IF('2.Census &amp; Reference Benchmarks'!C143 &lt;&gt; "",'2.Census &amp; Reference Benchmarks'!C143,"")</f>
        <v>0</v>
      </c>
      <c r="D143" s="286" t="str">
        <f>IF('2.Census &amp; Reference Benchmarks'!D143 &lt;&gt; "",'2.Census &amp; Reference Benchmarks'!D143,"")</f>
        <v/>
      </c>
      <c r="E143" s="352" t="str">
        <f>IF('2.Census &amp; Reference Benchmarks'!E143 &lt;&gt; "",'2.Census &amp; Reference Benchmarks'!E143,"")</f>
        <v/>
      </c>
      <c r="F143" s="352" t="str">
        <f>IF('2.Census &amp; Reference Benchmarks'!F143 &lt;&gt; "",'2.Census &amp; Reference Benchmarks'!F143,"")</f>
        <v/>
      </c>
      <c r="G143" s="287" t="str">
        <f>IF('2.Census &amp; Reference Benchmarks'!G143 &lt;&gt; "",'2.Census &amp; Reference Benchmarks'!G143,"")</f>
        <v/>
      </c>
      <c r="H143" s="287" t="str">
        <f>IF('2.Census &amp; Reference Benchmarks'!I143 &lt;&gt; "",'2.Census &amp; Reference Benchmarks'!I143,"")</f>
        <v/>
      </c>
      <c r="I143" s="284" t="str">
        <f>IF('2.Census &amp; Reference Benchmarks'!J143 &lt;&gt;"",'2.Census &amp; Reference Benchmarks'!J143,"")</f>
        <v/>
      </c>
      <c r="J143" s="534"/>
      <c r="K143" s="534"/>
      <c r="L143" s="534"/>
      <c r="M143" s="534"/>
      <c r="N143" s="534"/>
      <c r="O143" s="534"/>
      <c r="P143" s="534"/>
      <c r="Q143" s="534"/>
      <c r="R143" s="540"/>
      <c r="S143" s="540"/>
      <c r="T143" s="540"/>
      <c r="U143" s="540"/>
      <c r="V143" s="540"/>
      <c r="W143" s="540"/>
      <c r="X143" s="540"/>
      <c r="Y143" s="540"/>
      <c r="Z143" s="540"/>
      <c r="AA143" s="540"/>
      <c r="AB143" s="540"/>
      <c r="AC143" s="540"/>
      <c r="AD143" s="540"/>
      <c r="AE143" s="540"/>
      <c r="AF143" s="540"/>
      <c r="AG143" s="540"/>
      <c r="AH143" s="461"/>
      <c r="AI143" s="110"/>
      <c r="AJ143" s="110"/>
      <c r="AK143" s="110"/>
      <c r="AL143" s="110"/>
      <c r="AM143" s="110"/>
      <c r="AN143" s="110"/>
      <c r="AO143" s="110"/>
      <c r="AP143" s="110"/>
      <c r="AQ143" s="543"/>
      <c r="AR143" s="543"/>
      <c r="AS143" s="543"/>
      <c r="AT143" s="543"/>
      <c r="AU143" s="543"/>
      <c r="AV143" s="543"/>
      <c r="AW143" s="543"/>
      <c r="AX143" s="543"/>
      <c r="AY143" s="543"/>
      <c r="AZ143" s="543"/>
      <c r="BA143" s="543"/>
      <c r="BB143" s="543"/>
      <c r="BC143" s="543"/>
      <c r="BD143" s="543"/>
      <c r="BE143" s="543"/>
      <c r="BF143" s="543"/>
    </row>
    <row r="144" spans="2:58" x14ac:dyDescent="0.25">
      <c r="B144" s="471">
        <f>IF('2.Census &amp; Reference Benchmarks'!B144 &lt;&gt; "",'2.Census &amp; Reference Benchmarks'!B144,"")</f>
        <v>0</v>
      </c>
      <c r="C144" s="285">
        <f>IF('2.Census &amp; Reference Benchmarks'!C144 &lt;&gt; "",'2.Census &amp; Reference Benchmarks'!C144,"")</f>
        <v>0</v>
      </c>
      <c r="D144" s="286" t="str">
        <f>IF('2.Census &amp; Reference Benchmarks'!D144 &lt;&gt; "",'2.Census &amp; Reference Benchmarks'!D144,"")</f>
        <v/>
      </c>
      <c r="E144" s="352" t="str">
        <f>IF('2.Census &amp; Reference Benchmarks'!E144 &lt;&gt; "",'2.Census &amp; Reference Benchmarks'!E144,"")</f>
        <v/>
      </c>
      <c r="F144" s="352" t="str">
        <f>IF('2.Census &amp; Reference Benchmarks'!F144 &lt;&gt; "",'2.Census &amp; Reference Benchmarks'!F144,"")</f>
        <v/>
      </c>
      <c r="G144" s="287" t="str">
        <f>IF('2.Census &amp; Reference Benchmarks'!G144 &lt;&gt; "",'2.Census &amp; Reference Benchmarks'!G144,"")</f>
        <v/>
      </c>
      <c r="H144" s="287" t="str">
        <f>IF('2.Census &amp; Reference Benchmarks'!I144 &lt;&gt; "",'2.Census &amp; Reference Benchmarks'!I144,"")</f>
        <v/>
      </c>
      <c r="I144" s="284" t="str">
        <f>IF('2.Census &amp; Reference Benchmarks'!J144 &lt;&gt;"",'2.Census &amp; Reference Benchmarks'!J144,"")</f>
        <v/>
      </c>
      <c r="J144" s="534"/>
      <c r="K144" s="534"/>
      <c r="L144" s="534"/>
      <c r="M144" s="534"/>
      <c r="N144" s="534"/>
      <c r="O144" s="534"/>
      <c r="P144" s="534"/>
      <c r="Q144" s="534"/>
      <c r="R144" s="540"/>
      <c r="S144" s="540"/>
      <c r="T144" s="540"/>
      <c r="U144" s="540"/>
      <c r="V144" s="540"/>
      <c r="W144" s="540"/>
      <c r="X144" s="540"/>
      <c r="Y144" s="540"/>
      <c r="Z144" s="540"/>
      <c r="AA144" s="540"/>
      <c r="AB144" s="540"/>
      <c r="AC144" s="540"/>
      <c r="AD144" s="540"/>
      <c r="AE144" s="540"/>
      <c r="AF144" s="540"/>
      <c r="AG144" s="540"/>
      <c r="AH144" s="461"/>
      <c r="AI144" s="110"/>
      <c r="AJ144" s="110"/>
      <c r="AK144" s="110"/>
      <c r="AL144" s="110"/>
      <c r="AM144" s="110"/>
      <c r="AN144" s="110"/>
      <c r="AO144" s="110"/>
      <c r="AP144" s="110"/>
      <c r="AQ144" s="543"/>
      <c r="AR144" s="543"/>
      <c r="AS144" s="543"/>
      <c r="AT144" s="543"/>
      <c r="AU144" s="543"/>
      <c r="AV144" s="543"/>
      <c r="AW144" s="543"/>
      <c r="AX144" s="543"/>
      <c r="AY144" s="543"/>
      <c r="AZ144" s="543"/>
      <c r="BA144" s="543"/>
      <c r="BB144" s="543"/>
      <c r="BC144" s="543"/>
      <c r="BD144" s="543"/>
      <c r="BE144" s="543"/>
      <c r="BF144" s="543"/>
    </row>
    <row r="145" spans="2:58" x14ac:dyDescent="0.25">
      <c r="B145" s="471">
        <f>IF('2.Census &amp; Reference Benchmarks'!B145 &lt;&gt; "",'2.Census &amp; Reference Benchmarks'!B145,"")</f>
        <v>0</v>
      </c>
      <c r="C145" s="285">
        <f>IF('2.Census &amp; Reference Benchmarks'!C145 &lt;&gt; "",'2.Census &amp; Reference Benchmarks'!C145,"")</f>
        <v>0</v>
      </c>
      <c r="D145" s="286" t="str">
        <f>IF('2.Census &amp; Reference Benchmarks'!D145 &lt;&gt; "",'2.Census &amp; Reference Benchmarks'!D145,"")</f>
        <v/>
      </c>
      <c r="E145" s="352" t="str">
        <f>IF('2.Census &amp; Reference Benchmarks'!E145 &lt;&gt; "",'2.Census &amp; Reference Benchmarks'!E145,"")</f>
        <v/>
      </c>
      <c r="F145" s="352" t="str">
        <f>IF('2.Census &amp; Reference Benchmarks'!F145 &lt;&gt; "",'2.Census &amp; Reference Benchmarks'!F145,"")</f>
        <v/>
      </c>
      <c r="G145" s="287" t="str">
        <f>IF('2.Census &amp; Reference Benchmarks'!G145 &lt;&gt; "",'2.Census &amp; Reference Benchmarks'!G145,"")</f>
        <v/>
      </c>
      <c r="H145" s="287" t="str">
        <f>IF('2.Census &amp; Reference Benchmarks'!I145 &lt;&gt; "",'2.Census &amp; Reference Benchmarks'!I145,"")</f>
        <v/>
      </c>
      <c r="I145" s="284" t="str">
        <f>IF('2.Census &amp; Reference Benchmarks'!J145 &lt;&gt;"",'2.Census &amp; Reference Benchmarks'!J145,"")</f>
        <v/>
      </c>
      <c r="J145" s="534"/>
      <c r="K145" s="534"/>
      <c r="L145" s="534"/>
      <c r="M145" s="534"/>
      <c r="N145" s="534"/>
      <c r="O145" s="534"/>
      <c r="P145" s="534"/>
      <c r="Q145" s="534"/>
      <c r="R145" s="540"/>
      <c r="S145" s="540"/>
      <c r="T145" s="540"/>
      <c r="U145" s="540"/>
      <c r="V145" s="540"/>
      <c r="W145" s="540"/>
      <c r="X145" s="540"/>
      <c r="Y145" s="540"/>
      <c r="Z145" s="540"/>
      <c r="AA145" s="540"/>
      <c r="AB145" s="540"/>
      <c r="AC145" s="540"/>
      <c r="AD145" s="540"/>
      <c r="AE145" s="540"/>
      <c r="AF145" s="540"/>
      <c r="AG145" s="540"/>
      <c r="AH145" s="461"/>
      <c r="AI145" s="110"/>
      <c r="AJ145" s="110"/>
      <c r="AK145" s="110"/>
      <c r="AL145" s="110"/>
      <c r="AM145" s="110"/>
      <c r="AN145" s="110"/>
      <c r="AO145" s="110"/>
      <c r="AP145" s="110"/>
      <c r="AQ145" s="543"/>
      <c r="AR145" s="543"/>
      <c r="AS145" s="543"/>
      <c r="AT145" s="543"/>
      <c r="AU145" s="543"/>
      <c r="AV145" s="543"/>
      <c r="AW145" s="543"/>
      <c r="AX145" s="543"/>
      <c r="AY145" s="543"/>
      <c r="AZ145" s="543"/>
      <c r="BA145" s="543"/>
      <c r="BB145" s="543"/>
      <c r="BC145" s="543"/>
      <c r="BD145" s="543"/>
      <c r="BE145" s="543"/>
      <c r="BF145" s="543"/>
    </row>
    <row r="146" spans="2:58" x14ac:dyDescent="0.25">
      <c r="B146" s="471">
        <f>IF('2.Census &amp; Reference Benchmarks'!B146 &lt;&gt; "",'2.Census &amp; Reference Benchmarks'!B146,"")</f>
        <v>0</v>
      </c>
      <c r="C146" s="285">
        <f>IF('2.Census &amp; Reference Benchmarks'!C146 &lt;&gt; "",'2.Census &amp; Reference Benchmarks'!C146,"")</f>
        <v>0</v>
      </c>
      <c r="D146" s="286" t="str">
        <f>IF('2.Census &amp; Reference Benchmarks'!D146 &lt;&gt; "",'2.Census &amp; Reference Benchmarks'!D146,"")</f>
        <v/>
      </c>
      <c r="E146" s="352" t="str">
        <f>IF('2.Census &amp; Reference Benchmarks'!E146 &lt;&gt; "",'2.Census &amp; Reference Benchmarks'!E146,"")</f>
        <v/>
      </c>
      <c r="F146" s="352" t="str">
        <f>IF('2.Census &amp; Reference Benchmarks'!F146 &lt;&gt; "",'2.Census &amp; Reference Benchmarks'!F146,"")</f>
        <v/>
      </c>
      <c r="G146" s="287" t="str">
        <f>IF('2.Census &amp; Reference Benchmarks'!G146 &lt;&gt; "",'2.Census &amp; Reference Benchmarks'!G146,"")</f>
        <v/>
      </c>
      <c r="H146" s="287" t="str">
        <f>IF('2.Census &amp; Reference Benchmarks'!I146 &lt;&gt; "",'2.Census &amp; Reference Benchmarks'!I146,"")</f>
        <v/>
      </c>
      <c r="I146" s="284" t="str">
        <f>IF('2.Census &amp; Reference Benchmarks'!J146 &lt;&gt;"",'2.Census &amp; Reference Benchmarks'!J146,"")</f>
        <v/>
      </c>
      <c r="J146" s="534"/>
      <c r="K146" s="534"/>
      <c r="L146" s="534"/>
      <c r="M146" s="534"/>
      <c r="N146" s="534"/>
      <c r="O146" s="534"/>
      <c r="P146" s="534"/>
      <c r="Q146" s="534"/>
      <c r="R146" s="540"/>
      <c r="S146" s="540"/>
      <c r="T146" s="540"/>
      <c r="U146" s="540"/>
      <c r="V146" s="540"/>
      <c r="W146" s="540"/>
      <c r="X146" s="540"/>
      <c r="Y146" s="540"/>
      <c r="Z146" s="540"/>
      <c r="AA146" s="540"/>
      <c r="AB146" s="540"/>
      <c r="AC146" s="540"/>
      <c r="AD146" s="540"/>
      <c r="AE146" s="540"/>
      <c r="AF146" s="540"/>
      <c r="AG146" s="540"/>
      <c r="AH146" s="461"/>
      <c r="AI146" s="110"/>
      <c r="AJ146" s="110"/>
      <c r="AK146" s="110"/>
      <c r="AL146" s="110"/>
      <c r="AM146" s="110"/>
      <c r="AN146" s="110"/>
      <c r="AO146" s="110"/>
      <c r="AP146" s="110"/>
      <c r="AQ146" s="543"/>
      <c r="AR146" s="543"/>
      <c r="AS146" s="543"/>
      <c r="AT146" s="543"/>
      <c r="AU146" s="543"/>
      <c r="AV146" s="543"/>
      <c r="AW146" s="543"/>
      <c r="AX146" s="543"/>
      <c r="AY146" s="543"/>
      <c r="AZ146" s="543"/>
      <c r="BA146" s="543"/>
      <c r="BB146" s="543"/>
      <c r="BC146" s="543"/>
      <c r="BD146" s="543"/>
      <c r="BE146" s="543"/>
      <c r="BF146" s="543"/>
    </row>
    <row r="147" spans="2:58" x14ac:dyDescent="0.25">
      <c r="B147" s="471">
        <f>IF('2.Census &amp; Reference Benchmarks'!B147 &lt;&gt; "",'2.Census &amp; Reference Benchmarks'!B147,"")</f>
        <v>0</v>
      </c>
      <c r="C147" s="285">
        <f>IF('2.Census &amp; Reference Benchmarks'!C147 &lt;&gt; "",'2.Census &amp; Reference Benchmarks'!C147,"")</f>
        <v>0</v>
      </c>
      <c r="D147" s="286" t="str">
        <f>IF('2.Census &amp; Reference Benchmarks'!D147 &lt;&gt; "",'2.Census &amp; Reference Benchmarks'!D147,"")</f>
        <v/>
      </c>
      <c r="E147" s="352" t="str">
        <f>IF('2.Census &amp; Reference Benchmarks'!E147 &lt;&gt; "",'2.Census &amp; Reference Benchmarks'!E147,"")</f>
        <v/>
      </c>
      <c r="F147" s="352" t="str">
        <f>IF('2.Census &amp; Reference Benchmarks'!F147 &lt;&gt; "",'2.Census &amp; Reference Benchmarks'!F147,"")</f>
        <v/>
      </c>
      <c r="G147" s="287" t="str">
        <f>IF('2.Census &amp; Reference Benchmarks'!G147 &lt;&gt; "",'2.Census &amp; Reference Benchmarks'!G147,"")</f>
        <v/>
      </c>
      <c r="H147" s="287" t="str">
        <f>IF('2.Census &amp; Reference Benchmarks'!I147 &lt;&gt; "",'2.Census &amp; Reference Benchmarks'!I147,"")</f>
        <v/>
      </c>
      <c r="I147" s="284" t="str">
        <f>IF('2.Census &amp; Reference Benchmarks'!J147 &lt;&gt;"",'2.Census &amp; Reference Benchmarks'!J147,"")</f>
        <v/>
      </c>
      <c r="J147" s="534"/>
      <c r="K147" s="534"/>
      <c r="L147" s="534"/>
      <c r="M147" s="534"/>
      <c r="N147" s="534"/>
      <c r="O147" s="534"/>
      <c r="P147" s="534"/>
      <c r="Q147" s="534"/>
      <c r="R147" s="540"/>
      <c r="S147" s="540"/>
      <c r="T147" s="540"/>
      <c r="U147" s="540"/>
      <c r="V147" s="540"/>
      <c r="W147" s="540"/>
      <c r="X147" s="540"/>
      <c r="Y147" s="540"/>
      <c r="Z147" s="540"/>
      <c r="AA147" s="540"/>
      <c r="AB147" s="540"/>
      <c r="AC147" s="540"/>
      <c r="AD147" s="540"/>
      <c r="AE147" s="540"/>
      <c r="AF147" s="540"/>
      <c r="AG147" s="540"/>
      <c r="AH147" s="461"/>
      <c r="AI147" s="110"/>
      <c r="AJ147" s="110"/>
      <c r="AK147" s="110"/>
      <c r="AL147" s="110"/>
      <c r="AM147" s="110"/>
      <c r="AN147" s="110"/>
      <c r="AO147" s="110"/>
      <c r="AP147" s="110"/>
      <c r="AQ147" s="543"/>
      <c r="AR147" s="543"/>
      <c r="AS147" s="543"/>
      <c r="AT147" s="543"/>
      <c r="AU147" s="543"/>
      <c r="AV147" s="543"/>
      <c r="AW147" s="543"/>
      <c r="AX147" s="543"/>
      <c r="AY147" s="543"/>
      <c r="AZ147" s="543"/>
      <c r="BA147" s="543"/>
      <c r="BB147" s="543"/>
      <c r="BC147" s="543"/>
      <c r="BD147" s="543"/>
      <c r="BE147" s="543"/>
      <c r="BF147" s="543"/>
    </row>
    <row r="148" spans="2:58" x14ac:dyDescent="0.25">
      <c r="B148" s="471">
        <f>IF('2.Census &amp; Reference Benchmarks'!B148 &lt;&gt; "",'2.Census &amp; Reference Benchmarks'!B148,"")</f>
        <v>0</v>
      </c>
      <c r="C148" s="285">
        <f>IF('2.Census &amp; Reference Benchmarks'!C148 &lt;&gt; "",'2.Census &amp; Reference Benchmarks'!C148,"")</f>
        <v>0</v>
      </c>
      <c r="D148" s="286" t="str">
        <f>IF('2.Census &amp; Reference Benchmarks'!D148 &lt;&gt; "",'2.Census &amp; Reference Benchmarks'!D148,"")</f>
        <v/>
      </c>
      <c r="E148" s="352" t="str">
        <f>IF('2.Census &amp; Reference Benchmarks'!E148 &lt;&gt; "",'2.Census &amp; Reference Benchmarks'!E148,"")</f>
        <v/>
      </c>
      <c r="F148" s="352" t="str">
        <f>IF('2.Census &amp; Reference Benchmarks'!F148 &lt;&gt; "",'2.Census &amp; Reference Benchmarks'!F148,"")</f>
        <v/>
      </c>
      <c r="G148" s="287" t="str">
        <f>IF('2.Census &amp; Reference Benchmarks'!G148 &lt;&gt; "",'2.Census &amp; Reference Benchmarks'!G148,"")</f>
        <v/>
      </c>
      <c r="H148" s="287" t="str">
        <f>IF('2.Census &amp; Reference Benchmarks'!I148 &lt;&gt; "",'2.Census &amp; Reference Benchmarks'!I148,"")</f>
        <v/>
      </c>
      <c r="I148" s="284" t="str">
        <f>IF('2.Census &amp; Reference Benchmarks'!J148 &lt;&gt;"",'2.Census &amp; Reference Benchmarks'!J148,"")</f>
        <v/>
      </c>
      <c r="J148" s="534"/>
      <c r="K148" s="534"/>
      <c r="L148" s="534"/>
      <c r="M148" s="534"/>
      <c r="N148" s="534"/>
      <c r="O148" s="534"/>
      <c r="P148" s="534"/>
      <c r="Q148" s="534"/>
      <c r="R148" s="540"/>
      <c r="S148" s="540"/>
      <c r="T148" s="540"/>
      <c r="U148" s="540"/>
      <c r="V148" s="540"/>
      <c r="W148" s="540"/>
      <c r="X148" s="540"/>
      <c r="Y148" s="540"/>
      <c r="Z148" s="540"/>
      <c r="AA148" s="540"/>
      <c r="AB148" s="540"/>
      <c r="AC148" s="540"/>
      <c r="AD148" s="540"/>
      <c r="AE148" s="540"/>
      <c r="AF148" s="540"/>
      <c r="AG148" s="540"/>
      <c r="AH148" s="461"/>
      <c r="AI148" s="110"/>
      <c r="AJ148" s="110"/>
      <c r="AK148" s="110"/>
      <c r="AL148" s="110"/>
      <c r="AM148" s="110"/>
      <c r="AN148" s="110"/>
      <c r="AO148" s="110"/>
      <c r="AP148" s="110"/>
      <c r="AQ148" s="543"/>
      <c r="AR148" s="543"/>
      <c r="AS148" s="543"/>
      <c r="AT148" s="543"/>
      <c r="AU148" s="543"/>
      <c r="AV148" s="543"/>
      <c r="AW148" s="543"/>
      <c r="AX148" s="543"/>
      <c r="AY148" s="543"/>
      <c r="AZ148" s="543"/>
      <c r="BA148" s="543"/>
      <c r="BB148" s="543"/>
      <c r="BC148" s="543"/>
      <c r="BD148" s="543"/>
      <c r="BE148" s="543"/>
      <c r="BF148" s="543"/>
    </row>
    <row r="149" spans="2:58" x14ac:dyDescent="0.25">
      <c r="B149" s="471">
        <f>IF('2.Census &amp; Reference Benchmarks'!B149 &lt;&gt; "",'2.Census &amp; Reference Benchmarks'!B149,"")</f>
        <v>0</v>
      </c>
      <c r="C149" s="285">
        <f>IF('2.Census &amp; Reference Benchmarks'!C149 &lt;&gt; "",'2.Census &amp; Reference Benchmarks'!C149,"")</f>
        <v>0</v>
      </c>
      <c r="D149" s="286" t="str">
        <f>IF('2.Census &amp; Reference Benchmarks'!D149 &lt;&gt; "",'2.Census &amp; Reference Benchmarks'!D149,"")</f>
        <v/>
      </c>
      <c r="E149" s="352" t="str">
        <f>IF('2.Census &amp; Reference Benchmarks'!E149 &lt;&gt; "",'2.Census &amp; Reference Benchmarks'!E149,"")</f>
        <v/>
      </c>
      <c r="F149" s="352" t="str">
        <f>IF('2.Census &amp; Reference Benchmarks'!F149 &lt;&gt; "",'2.Census &amp; Reference Benchmarks'!F149,"")</f>
        <v/>
      </c>
      <c r="G149" s="287" t="str">
        <f>IF('2.Census &amp; Reference Benchmarks'!G149 &lt;&gt; "",'2.Census &amp; Reference Benchmarks'!G149,"")</f>
        <v/>
      </c>
      <c r="H149" s="287" t="str">
        <f>IF('2.Census &amp; Reference Benchmarks'!I149 &lt;&gt; "",'2.Census &amp; Reference Benchmarks'!I149,"")</f>
        <v/>
      </c>
      <c r="I149" s="284" t="str">
        <f>IF('2.Census &amp; Reference Benchmarks'!J149 &lt;&gt;"",'2.Census &amp; Reference Benchmarks'!J149,"")</f>
        <v/>
      </c>
      <c r="J149" s="534"/>
      <c r="K149" s="534"/>
      <c r="L149" s="534"/>
      <c r="M149" s="534"/>
      <c r="N149" s="534"/>
      <c r="O149" s="534"/>
      <c r="P149" s="534"/>
      <c r="Q149" s="534"/>
      <c r="R149" s="540"/>
      <c r="S149" s="540"/>
      <c r="T149" s="540"/>
      <c r="U149" s="540"/>
      <c r="V149" s="540"/>
      <c r="W149" s="540"/>
      <c r="X149" s="540"/>
      <c r="Y149" s="540"/>
      <c r="Z149" s="540"/>
      <c r="AA149" s="540"/>
      <c r="AB149" s="540"/>
      <c r="AC149" s="540"/>
      <c r="AD149" s="540"/>
      <c r="AE149" s="540"/>
      <c r="AF149" s="540"/>
      <c r="AG149" s="540"/>
      <c r="AH149" s="461"/>
      <c r="AI149" s="110"/>
      <c r="AJ149" s="110"/>
      <c r="AK149" s="110"/>
      <c r="AL149" s="110"/>
      <c r="AM149" s="110"/>
      <c r="AN149" s="110"/>
      <c r="AO149" s="110"/>
      <c r="AP149" s="110"/>
      <c r="AQ149" s="543"/>
      <c r="AR149" s="543"/>
      <c r="AS149" s="543"/>
      <c r="AT149" s="543"/>
      <c r="AU149" s="543"/>
      <c r="AV149" s="543"/>
      <c r="AW149" s="543"/>
      <c r="AX149" s="543"/>
      <c r="AY149" s="543"/>
      <c r="AZ149" s="543"/>
      <c r="BA149" s="543"/>
      <c r="BB149" s="543"/>
      <c r="BC149" s="543"/>
      <c r="BD149" s="543"/>
      <c r="BE149" s="543"/>
      <c r="BF149" s="543"/>
    </row>
    <row r="150" spans="2:58" x14ac:dyDescent="0.25">
      <c r="B150" s="471">
        <f>IF('2.Census &amp; Reference Benchmarks'!B150 &lt;&gt; "",'2.Census &amp; Reference Benchmarks'!B150,"")</f>
        <v>0</v>
      </c>
      <c r="C150" s="285">
        <f>IF('2.Census &amp; Reference Benchmarks'!C150 &lt;&gt; "",'2.Census &amp; Reference Benchmarks'!C150,"")</f>
        <v>0</v>
      </c>
      <c r="D150" s="286" t="str">
        <f>IF('2.Census &amp; Reference Benchmarks'!D150 &lt;&gt; "",'2.Census &amp; Reference Benchmarks'!D150,"")</f>
        <v/>
      </c>
      <c r="E150" s="352" t="str">
        <f>IF('2.Census &amp; Reference Benchmarks'!E150 &lt;&gt; "",'2.Census &amp; Reference Benchmarks'!E150,"")</f>
        <v/>
      </c>
      <c r="F150" s="352" t="str">
        <f>IF('2.Census &amp; Reference Benchmarks'!F150 &lt;&gt; "",'2.Census &amp; Reference Benchmarks'!F150,"")</f>
        <v/>
      </c>
      <c r="G150" s="287" t="str">
        <f>IF('2.Census &amp; Reference Benchmarks'!G150 &lt;&gt; "",'2.Census &amp; Reference Benchmarks'!G150,"")</f>
        <v/>
      </c>
      <c r="H150" s="287" t="str">
        <f>IF('2.Census &amp; Reference Benchmarks'!I150 &lt;&gt; "",'2.Census &amp; Reference Benchmarks'!I150,"")</f>
        <v/>
      </c>
      <c r="I150" s="284" t="str">
        <f>IF('2.Census &amp; Reference Benchmarks'!J150 &lt;&gt;"",'2.Census &amp; Reference Benchmarks'!J150,"")</f>
        <v/>
      </c>
      <c r="J150" s="534"/>
      <c r="K150" s="534"/>
      <c r="L150" s="534"/>
      <c r="M150" s="534"/>
      <c r="N150" s="534"/>
      <c r="O150" s="534"/>
      <c r="P150" s="534"/>
      <c r="Q150" s="534"/>
      <c r="R150" s="540"/>
      <c r="S150" s="540"/>
      <c r="T150" s="540"/>
      <c r="U150" s="540"/>
      <c r="V150" s="540"/>
      <c r="W150" s="540"/>
      <c r="X150" s="540"/>
      <c r="Y150" s="540"/>
      <c r="Z150" s="540"/>
      <c r="AA150" s="540"/>
      <c r="AB150" s="540"/>
      <c r="AC150" s="540"/>
      <c r="AD150" s="540"/>
      <c r="AE150" s="540"/>
      <c r="AF150" s="540"/>
      <c r="AG150" s="540"/>
      <c r="AH150" s="461"/>
      <c r="AI150" s="110"/>
      <c r="AJ150" s="110"/>
      <c r="AK150" s="110"/>
      <c r="AL150" s="110"/>
      <c r="AM150" s="110"/>
      <c r="AN150" s="110"/>
      <c r="AO150" s="110"/>
      <c r="AP150" s="110"/>
      <c r="AQ150" s="543"/>
      <c r="AR150" s="543"/>
      <c r="AS150" s="543"/>
      <c r="AT150" s="543"/>
      <c r="AU150" s="543"/>
      <c r="AV150" s="543"/>
      <c r="AW150" s="543"/>
      <c r="AX150" s="543"/>
      <c r="AY150" s="543"/>
      <c r="AZ150" s="543"/>
      <c r="BA150" s="543"/>
      <c r="BB150" s="543"/>
      <c r="BC150" s="543"/>
      <c r="BD150" s="543"/>
      <c r="BE150" s="543"/>
      <c r="BF150" s="543"/>
    </row>
    <row r="151" spans="2:58" x14ac:dyDescent="0.25">
      <c r="B151" s="471">
        <f>IF('2.Census &amp; Reference Benchmarks'!B151 &lt;&gt; "",'2.Census &amp; Reference Benchmarks'!B151,"")</f>
        <v>0</v>
      </c>
      <c r="C151" s="285">
        <f>IF('2.Census &amp; Reference Benchmarks'!C151 &lt;&gt; "",'2.Census &amp; Reference Benchmarks'!C151,"")</f>
        <v>0</v>
      </c>
      <c r="D151" s="286" t="str">
        <f>IF('2.Census &amp; Reference Benchmarks'!D151 &lt;&gt; "",'2.Census &amp; Reference Benchmarks'!D151,"")</f>
        <v/>
      </c>
      <c r="E151" s="352" t="str">
        <f>IF('2.Census &amp; Reference Benchmarks'!E151 &lt;&gt; "",'2.Census &amp; Reference Benchmarks'!E151,"")</f>
        <v/>
      </c>
      <c r="F151" s="352" t="str">
        <f>IF('2.Census &amp; Reference Benchmarks'!F151 &lt;&gt; "",'2.Census &amp; Reference Benchmarks'!F151,"")</f>
        <v/>
      </c>
      <c r="G151" s="287" t="str">
        <f>IF('2.Census &amp; Reference Benchmarks'!G151 &lt;&gt; "",'2.Census &amp; Reference Benchmarks'!G151,"")</f>
        <v/>
      </c>
      <c r="H151" s="287" t="str">
        <f>IF('2.Census &amp; Reference Benchmarks'!I151 &lt;&gt; "",'2.Census &amp; Reference Benchmarks'!I151,"")</f>
        <v/>
      </c>
      <c r="I151" s="284" t="str">
        <f>IF('2.Census &amp; Reference Benchmarks'!J151 &lt;&gt;"",'2.Census &amp; Reference Benchmarks'!J151,"")</f>
        <v/>
      </c>
      <c r="J151" s="534"/>
      <c r="K151" s="534"/>
      <c r="L151" s="534"/>
      <c r="M151" s="534"/>
      <c r="N151" s="534"/>
      <c r="O151" s="534"/>
      <c r="P151" s="534"/>
      <c r="Q151" s="534"/>
      <c r="R151" s="540"/>
      <c r="S151" s="540"/>
      <c r="T151" s="540"/>
      <c r="U151" s="540"/>
      <c r="V151" s="540"/>
      <c r="W151" s="540"/>
      <c r="X151" s="540"/>
      <c r="Y151" s="540"/>
      <c r="Z151" s="540"/>
      <c r="AA151" s="540"/>
      <c r="AB151" s="540"/>
      <c r="AC151" s="540"/>
      <c r="AD151" s="540"/>
      <c r="AE151" s="540"/>
      <c r="AF151" s="540"/>
      <c r="AG151" s="540"/>
      <c r="AH151" s="461"/>
      <c r="AI151" s="110"/>
      <c r="AJ151" s="110"/>
      <c r="AK151" s="110"/>
      <c r="AL151" s="110"/>
      <c r="AM151" s="110"/>
      <c r="AN151" s="110"/>
      <c r="AO151" s="110"/>
      <c r="AP151" s="110"/>
      <c r="AQ151" s="543"/>
      <c r="AR151" s="543"/>
      <c r="AS151" s="543"/>
      <c r="AT151" s="543"/>
      <c r="AU151" s="543"/>
      <c r="AV151" s="543"/>
      <c r="AW151" s="543"/>
      <c r="AX151" s="543"/>
      <c r="AY151" s="543"/>
      <c r="AZ151" s="543"/>
      <c r="BA151" s="543"/>
      <c r="BB151" s="543"/>
      <c r="BC151" s="543"/>
      <c r="BD151" s="543"/>
      <c r="BE151" s="543"/>
      <c r="BF151" s="543"/>
    </row>
    <row r="152" spans="2:58" x14ac:dyDescent="0.25">
      <c r="B152" s="471">
        <f>IF('2.Census &amp; Reference Benchmarks'!B152 &lt;&gt; "",'2.Census &amp; Reference Benchmarks'!B152,"")</f>
        <v>0</v>
      </c>
      <c r="C152" s="285">
        <f>IF('2.Census &amp; Reference Benchmarks'!C152 &lt;&gt; "",'2.Census &amp; Reference Benchmarks'!C152,"")</f>
        <v>0</v>
      </c>
      <c r="D152" s="286" t="str">
        <f>IF('2.Census &amp; Reference Benchmarks'!D152 &lt;&gt; "",'2.Census &amp; Reference Benchmarks'!D152,"")</f>
        <v/>
      </c>
      <c r="E152" s="352" t="str">
        <f>IF('2.Census &amp; Reference Benchmarks'!E152 &lt;&gt; "",'2.Census &amp; Reference Benchmarks'!E152,"")</f>
        <v/>
      </c>
      <c r="F152" s="352" t="str">
        <f>IF('2.Census &amp; Reference Benchmarks'!F152 &lt;&gt; "",'2.Census &amp; Reference Benchmarks'!F152,"")</f>
        <v/>
      </c>
      <c r="G152" s="287" t="str">
        <f>IF('2.Census &amp; Reference Benchmarks'!G152 &lt;&gt; "",'2.Census &amp; Reference Benchmarks'!G152,"")</f>
        <v/>
      </c>
      <c r="H152" s="287" t="str">
        <f>IF('2.Census &amp; Reference Benchmarks'!I152 &lt;&gt; "",'2.Census &amp; Reference Benchmarks'!I152,"")</f>
        <v/>
      </c>
      <c r="I152" s="284" t="str">
        <f>IF('2.Census &amp; Reference Benchmarks'!J152 &lt;&gt;"",'2.Census &amp; Reference Benchmarks'!J152,"")</f>
        <v/>
      </c>
      <c r="J152" s="534"/>
      <c r="K152" s="534"/>
      <c r="L152" s="534"/>
      <c r="M152" s="534"/>
      <c r="N152" s="534"/>
      <c r="O152" s="534"/>
      <c r="P152" s="534"/>
      <c r="Q152" s="534"/>
      <c r="R152" s="540"/>
      <c r="S152" s="540"/>
      <c r="T152" s="540"/>
      <c r="U152" s="540"/>
      <c r="V152" s="540"/>
      <c r="W152" s="540"/>
      <c r="X152" s="540"/>
      <c r="Y152" s="540"/>
      <c r="Z152" s="540"/>
      <c r="AA152" s="540"/>
      <c r="AB152" s="540"/>
      <c r="AC152" s="540"/>
      <c r="AD152" s="540"/>
      <c r="AE152" s="540"/>
      <c r="AF152" s="540"/>
      <c r="AG152" s="540"/>
      <c r="AH152" s="461"/>
      <c r="AI152" s="110"/>
      <c r="AJ152" s="110"/>
      <c r="AK152" s="110"/>
      <c r="AL152" s="110"/>
      <c r="AM152" s="110"/>
      <c r="AN152" s="110"/>
      <c r="AO152" s="110"/>
      <c r="AP152" s="110"/>
      <c r="AQ152" s="543"/>
      <c r="AR152" s="543"/>
      <c r="AS152" s="543"/>
      <c r="AT152" s="543"/>
      <c r="AU152" s="543"/>
      <c r="AV152" s="543"/>
      <c r="AW152" s="543"/>
      <c r="AX152" s="543"/>
      <c r="AY152" s="543"/>
      <c r="AZ152" s="543"/>
      <c r="BA152" s="543"/>
      <c r="BB152" s="543"/>
      <c r="BC152" s="543"/>
      <c r="BD152" s="543"/>
      <c r="BE152" s="543"/>
      <c r="BF152" s="543"/>
    </row>
    <row r="153" spans="2:58" x14ac:dyDescent="0.25">
      <c r="B153" s="471">
        <f>IF('2.Census &amp; Reference Benchmarks'!B153 &lt;&gt; "",'2.Census &amp; Reference Benchmarks'!B153,"")</f>
        <v>0</v>
      </c>
      <c r="C153" s="285">
        <f>IF('2.Census &amp; Reference Benchmarks'!C153 &lt;&gt; "",'2.Census &amp; Reference Benchmarks'!C153,"")</f>
        <v>0</v>
      </c>
      <c r="D153" s="286" t="str">
        <f>IF('2.Census &amp; Reference Benchmarks'!D153 &lt;&gt; "",'2.Census &amp; Reference Benchmarks'!D153,"")</f>
        <v/>
      </c>
      <c r="E153" s="352" t="str">
        <f>IF('2.Census &amp; Reference Benchmarks'!E153 &lt;&gt; "",'2.Census &amp; Reference Benchmarks'!E153,"")</f>
        <v/>
      </c>
      <c r="F153" s="352" t="str">
        <f>IF('2.Census &amp; Reference Benchmarks'!F153 &lt;&gt; "",'2.Census &amp; Reference Benchmarks'!F153,"")</f>
        <v/>
      </c>
      <c r="G153" s="287" t="str">
        <f>IF('2.Census &amp; Reference Benchmarks'!G153 &lt;&gt; "",'2.Census &amp; Reference Benchmarks'!G153,"")</f>
        <v/>
      </c>
      <c r="H153" s="287" t="str">
        <f>IF('2.Census &amp; Reference Benchmarks'!I153 &lt;&gt; "",'2.Census &amp; Reference Benchmarks'!I153,"")</f>
        <v/>
      </c>
      <c r="I153" s="284" t="str">
        <f>IF('2.Census &amp; Reference Benchmarks'!J153 &lt;&gt;"",'2.Census &amp; Reference Benchmarks'!J153,"")</f>
        <v/>
      </c>
      <c r="J153" s="534"/>
      <c r="K153" s="534"/>
      <c r="L153" s="534"/>
      <c r="M153" s="534"/>
      <c r="N153" s="534"/>
      <c r="O153" s="534"/>
      <c r="P153" s="534"/>
      <c r="Q153" s="534"/>
      <c r="R153" s="540"/>
      <c r="S153" s="540"/>
      <c r="T153" s="540"/>
      <c r="U153" s="540"/>
      <c r="V153" s="540"/>
      <c r="W153" s="540"/>
      <c r="X153" s="540"/>
      <c r="Y153" s="540"/>
      <c r="Z153" s="540"/>
      <c r="AA153" s="540"/>
      <c r="AB153" s="540"/>
      <c r="AC153" s="540"/>
      <c r="AD153" s="540"/>
      <c r="AE153" s="540"/>
      <c r="AF153" s="540"/>
      <c r="AG153" s="540"/>
      <c r="AH153" s="461"/>
      <c r="AI153" s="110"/>
      <c r="AJ153" s="110"/>
      <c r="AK153" s="110"/>
      <c r="AL153" s="110"/>
      <c r="AM153" s="110"/>
      <c r="AN153" s="110"/>
      <c r="AO153" s="110"/>
      <c r="AP153" s="110"/>
      <c r="AQ153" s="543"/>
      <c r="AR153" s="543"/>
      <c r="AS153" s="543"/>
      <c r="AT153" s="543"/>
      <c r="AU153" s="543"/>
      <c r="AV153" s="543"/>
      <c r="AW153" s="543"/>
      <c r="AX153" s="543"/>
      <c r="AY153" s="543"/>
      <c r="AZ153" s="543"/>
      <c r="BA153" s="543"/>
      <c r="BB153" s="543"/>
      <c r="BC153" s="543"/>
      <c r="BD153" s="543"/>
      <c r="BE153" s="543"/>
      <c r="BF153" s="543"/>
    </row>
    <row r="154" spans="2:58" x14ac:dyDescent="0.25">
      <c r="B154" s="471">
        <f>IF('2.Census &amp; Reference Benchmarks'!B154 &lt;&gt; "",'2.Census &amp; Reference Benchmarks'!B154,"")</f>
        <v>0</v>
      </c>
      <c r="C154" s="285">
        <f>IF('2.Census &amp; Reference Benchmarks'!C154 &lt;&gt; "",'2.Census &amp; Reference Benchmarks'!C154,"")</f>
        <v>0</v>
      </c>
      <c r="D154" s="286" t="str">
        <f>IF('2.Census &amp; Reference Benchmarks'!D154 &lt;&gt; "",'2.Census &amp; Reference Benchmarks'!D154,"")</f>
        <v/>
      </c>
      <c r="E154" s="352" t="str">
        <f>IF('2.Census &amp; Reference Benchmarks'!E154 &lt;&gt; "",'2.Census &amp; Reference Benchmarks'!E154,"")</f>
        <v/>
      </c>
      <c r="F154" s="352" t="str">
        <f>IF('2.Census &amp; Reference Benchmarks'!F154 &lt;&gt; "",'2.Census &amp; Reference Benchmarks'!F154,"")</f>
        <v/>
      </c>
      <c r="G154" s="287" t="str">
        <f>IF('2.Census &amp; Reference Benchmarks'!G154 &lt;&gt; "",'2.Census &amp; Reference Benchmarks'!G154,"")</f>
        <v/>
      </c>
      <c r="H154" s="287" t="str">
        <f>IF('2.Census &amp; Reference Benchmarks'!I154 &lt;&gt; "",'2.Census &amp; Reference Benchmarks'!I154,"")</f>
        <v/>
      </c>
      <c r="I154" s="284" t="str">
        <f>IF('2.Census &amp; Reference Benchmarks'!J154 &lt;&gt;"",'2.Census &amp; Reference Benchmarks'!J154,"")</f>
        <v/>
      </c>
      <c r="J154" s="534"/>
      <c r="K154" s="534"/>
      <c r="L154" s="534"/>
      <c r="M154" s="534"/>
      <c r="N154" s="534"/>
      <c r="O154" s="534"/>
      <c r="P154" s="534"/>
      <c r="Q154" s="534"/>
      <c r="R154" s="540"/>
      <c r="S154" s="540"/>
      <c r="T154" s="540"/>
      <c r="U154" s="540"/>
      <c r="V154" s="540"/>
      <c r="W154" s="540"/>
      <c r="X154" s="540"/>
      <c r="Y154" s="540"/>
      <c r="Z154" s="540"/>
      <c r="AA154" s="540"/>
      <c r="AB154" s="540"/>
      <c r="AC154" s="540"/>
      <c r="AD154" s="540"/>
      <c r="AE154" s="540"/>
      <c r="AF154" s="540"/>
      <c r="AG154" s="540"/>
      <c r="AH154" s="461"/>
      <c r="AI154" s="110"/>
      <c r="AJ154" s="110"/>
      <c r="AK154" s="110"/>
      <c r="AL154" s="110"/>
      <c r="AM154" s="110"/>
      <c r="AN154" s="110"/>
      <c r="AO154" s="110"/>
      <c r="AP154" s="110"/>
      <c r="AQ154" s="543"/>
      <c r="AR154" s="543"/>
      <c r="AS154" s="543"/>
      <c r="AT154" s="543"/>
      <c r="AU154" s="543"/>
      <c r="AV154" s="543"/>
      <c r="AW154" s="543"/>
      <c r="AX154" s="543"/>
      <c r="AY154" s="543"/>
      <c r="AZ154" s="543"/>
      <c r="BA154" s="543"/>
      <c r="BB154" s="543"/>
      <c r="BC154" s="543"/>
      <c r="BD154" s="543"/>
      <c r="BE154" s="543"/>
      <c r="BF154" s="543"/>
    </row>
    <row r="155" spans="2:58" x14ac:dyDescent="0.25">
      <c r="B155" s="471">
        <f>IF('2.Census &amp; Reference Benchmarks'!B155 &lt;&gt; "",'2.Census &amp; Reference Benchmarks'!B155,"")</f>
        <v>0</v>
      </c>
      <c r="C155" s="285">
        <f>IF('2.Census &amp; Reference Benchmarks'!C155 &lt;&gt; "",'2.Census &amp; Reference Benchmarks'!C155,"")</f>
        <v>0</v>
      </c>
      <c r="D155" s="286" t="str">
        <f>IF('2.Census &amp; Reference Benchmarks'!D155 &lt;&gt; "",'2.Census &amp; Reference Benchmarks'!D155,"")</f>
        <v/>
      </c>
      <c r="E155" s="352" t="str">
        <f>IF('2.Census &amp; Reference Benchmarks'!E155 &lt;&gt; "",'2.Census &amp; Reference Benchmarks'!E155,"")</f>
        <v/>
      </c>
      <c r="F155" s="352" t="str">
        <f>IF('2.Census &amp; Reference Benchmarks'!F155 &lt;&gt; "",'2.Census &amp; Reference Benchmarks'!F155,"")</f>
        <v/>
      </c>
      <c r="G155" s="287" t="str">
        <f>IF('2.Census &amp; Reference Benchmarks'!G155 &lt;&gt; "",'2.Census &amp; Reference Benchmarks'!G155,"")</f>
        <v/>
      </c>
      <c r="H155" s="287" t="str">
        <f>IF('2.Census &amp; Reference Benchmarks'!I155 &lt;&gt; "",'2.Census &amp; Reference Benchmarks'!I155,"")</f>
        <v/>
      </c>
      <c r="I155" s="284" t="str">
        <f>IF('2.Census &amp; Reference Benchmarks'!J155 &lt;&gt;"",'2.Census &amp; Reference Benchmarks'!J155,"")</f>
        <v/>
      </c>
      <c r="J155" s="534"/>
      <c r="K155" s="534"/>
      <c r="L155" s="534"/>
      <c r="M155" s="534"/>
      <c r="N155" s="534"/>
      <c r="O155" s="534"/>
      <c r="P155" s="534"/>
      <c r="Q155" s="534"/>
      <c r="R155" s="540"/>
      <c r="S155" s="540"/>
      <c r="T155" s="540"/>
      <c r="U155" s="540"/>
      <c r="V155" s="540"/>
      <c r="W155" s="540"/>
      <c r="X155" s="540"/>
      <c r="Y155" s="540"/>
      <c r="Z155" s="540"/>
      <c r="AA155" s="540"/>
      <c r="AB155" s="540"/>
      <c r="AC155" s="540"/>
      <c r="AD155" s="540"/>
      <c r="AE155" s="540"/>
      <c r="AF155" s="540"/>
      <c r="AG155" s="540"/>
      <c r="AH155" s="461"/>
      <c r="AI155" s="110"/>
      <c r="AJ155" s="110"/>
      <c r="AK155" s="110"/>
      <c r="AL155" s="110"/>
      <c r="AM155" s="110"/>
      <c r="AN155" s="110"/>
      <c r="AO155" s="110"/>
      <c r="AP155" s="110"/>
      <c r="AQ155" s="543"/>
      <c r="AR155" s="543"/>
      <c r="AS155" s="543"/>
      <c r="AT155" s="543"/>
      <c r="AU155" s="543"/>
      <c r="AV155" s="543"/>
      <c r="AW155" s="543"/>
      <c r="AX155" s="543"/>
      <c r="AY155" s="543"/>
      <c r="AZ155" s="543"/>
      <c r="BA155" s="543"/>
      <c r="BB155" s="543"/>
      <c r="BC155" s="543"/>
      <c r="BD155" s="543"/>
      <c r="BE155" s="543"/>
      <c r="BF155" s="543"/>
    </row>
    <row r="156" spans="2:58" x14ac:dyDescent="0.25">
      <c r="B156" s="471">
        <f>IF('2.Census &amp; Reference Benchmarks'!B156 &lt;&gt; "",'2.Census &amp; Reference Benchmarks'!B156,"")</f>
        <v>0</v>
      </c>
      <c r="C156" s="285">
        <f>IF('2.Census &amp; Reference Benchmarks'!C156 &lt;&gt; "",'2.Census &amp; Reference Benchmarks'!C156,"")</f>
        <v>0</v>
      </c>
      <c r="D156" s="286" t="str">
        <f>IF('2.Census &amp; Reference Benchmarks'!D156 &lt;&gt; "",'2.Census &amp; Reference Benchmarks'!D156,"")</f>
        <v/>
      </c>
      <c r="E156" s="352" t="str">
        <f>IF('2.Census &amp; Reference Benchmarks'!E156 &lt;&gt; "",'2.Census &amp; Reference Benchmarks'!E156,"")</f>
        <v/>
      </c>
      <c r="F156" s="352" t="str">
        <f>IF('2.Census &amp; Reference Benchmarks'!F156 &lt;&gt; "",'2.Census &amp; Reference Benchmarks'!F156,"")</f>
        <v/>
      </c>
      <c r="G156" s="287" t="str">
        <f>IF('2.Census &amp; Reference Benchmarks'!G156 &lt;&gt; "",'2.Census &amp; Reference Benchmarks'!G156,"")</f>
        <v/>
      </c>
      <c r="H156" s="287" t="str">
        <f>IF('2.Census &amp; Reference Benchmarks'!I156 &lt;&gt; "",'2.Census &amp; Reference Benchmarks'!I156,"")</f>
        <v/>
      </c>
      <c r="I156" s="284" t="str">
        <f>IF('2.Census &amp; Reference Benchmarks'!J156 &lt;&gt;"",'2.Census &amp; Reference Benchmarks'!J156,"")</f>
        <v/>
      </c>
      <c r="J156" s="534"/>
      <c r="K156" s="534"/>
      <c r="L156" s="534"/>
      <c r="M156" s="534"/>
      <c r="N156" s="534"/>
      <c r="O156" s="534"/>
      <c r="P156" s="534"/>
      <c r="Q156" s="534"/>
      <c r="R156" s="540"/>
      <c r="S156" s="540"/>
      <c r="T156" s="540"/>
      <c r="U156" s="540"/>
      <c r="V156" s="540"/>
      <c r="W156" s="540"/>
      <c r="X156" s="540"/>
      <c r="Y156" s="540"/>
      <c r="Z156" s="540"/>
      <c r="AA156" s="540"/>
      <c r="AB156" s="540"/>
      <c r="AC156" s="540"/>
      <c r="AD156" s="540"/>
      <c r="AE156" s="540"/>
      <c r="AF156" s="540"/>
      <c r="AG156" s="540"/>
      <c r="AH156" s="461"/>
      <c r="AI156" s="110"/>
      <c r="AJ156" s="110"/>
      <c r="AK156" s="110"/>
      <c r="AL156" s="110"/>
      <c r="AM156" s="110"/>
      <c r="AN156" s="110"/>
      <c r="AO156" s="110"/>
      <c r="AP156" s="110"/>
      <c r="AQ156" s="543"/>
      <c r="AR156" s="543"/>
      <c r="AS156" s="543"/>
      <c r="AT156" s="543"/>
      <c r="AU156" s="543"/>
      <c r="AV156" s="543"/>
      <c r="AW156" s="543"/>
      <c r="AX156" s="543"/>
      <c r="AY156" s="543"/>
      <c r="AZ156" s="543"/>
      <c r="BA156" s="543"/>
      <c r="BB156" s="543"/>
      <c r="BC156" s="543"/>
      <c r="BD156" s="543"/>
      <c r="BE156" s="543"/>
      <c r="BF156" s="543"/>
    </row>
    <row r="157" spans="2:58" x14ac:dyDescent="0.25">
      <c r="B157" s="471">
        <f>IF('2.Census &amp; Reference Benchmarks'!B157 &lt;&gt; "",'2.Census &amp; Reference Benchmarks'!B157,"")</f>
        <v>0</v>
      </c>
      <c r="C157" s="285">
        <f>IF('2.Census &amp; Reference Benchmarks'!C157 &lt;&gt; "",'2.Census &amp; Reference Benchmarks'!C157,"")</f>
        <v>0</v>
      </c>
      <c r="D157" s="286" t="str">
        <f>IF('2.Census &amp; Reference Benchmarks'!D157 &lt;&gt; "",'2.Census &amp; Reference Benchmarks'!D157,"")</f>
        <v/>
      </c>
      <c r="E157" s="352" t="str">
        <f>IF('2.Census &amp; Reference Benchmarks'!E157 &lt;&gt; "",'2.Census &amp; Reference Benchmarks'!E157,"")</f>
        <v/>
      </c>
      <c r="F157" s="352" t="str">
        <f>IF('2.Census &amp; Reference Benchmarks'!F157 &lt;&gt; "",'2.Census &amp; Reference Benchmarks'!F157,"")</f>
        <v/>
      </c>
      <c r="G157" s="287" t="str">
        <f>IF('2.Census &amp; Reference Benchmarks'!G157 &lt;&gt; "",'2.Census &amp; Reference Benchmarks'!G157,"")</f>
        <v/>
      </c>
      <c r="H157" s="287" t="str">
        <f>IF('2.Census &amp; Reference Benchmarks'!I157 &lt;&gt; "",'2.Census &amp; Reference Benchmarks'!I157,"")</f>
        <v/>
      </c>
      <c r="I157" s="284" t="str">
        <f>IF('2.Census &amp; Reference Benchmarks'!J157 &lt;&gt;"",'2.Census &amp; Reference Benchmarks'!J157,"")</f>
        <v/>
      </c>
      <c r="J157" s="534"/>
      <c r="K157" s="534"/>
      <c r="L157" s="534"/>
      <c r="M157" s="534"/>
      <c r="N157" s="534"/>
      <c r="O157" s="534"/>
      <c r="P157" s="534"/>
      <c r="Q157" s="534"/>
      <c r="R157" s="540"/>
      <c r="S157" s="540"/>
      <c r="T157" s="540"/>
      <c r="U157" s="540"/>
      <c r="V157" s="540"/>
      <c r="W157" s="540"/>
      <c r="X157" s="540"/>
      <c r="Y157" s="540"/>
      <c r="Z157" s="540"/>
      <c r="AA157" s="540"/>
      <c r="AB157" s="540"/>
      <c r="AC157" s="540"/>
      <c r="AD157" s="540"/>
      <c r="AE157" s="540"/>
      <c r="AF157" s="540"/>
      <c r="AG157" s="540"/>
      <c r="AH157" s="461"/>
      <c r="AI157" s="110"/>
      <c r="AJ157" s="110"/>
      <c r="AK157" s="110"/>
      <c r="AL157" s="110"/>
      <c r="AM157" s="110"/>
      <c r="AN157" s="110"/>
      <c r="AO157" s="110"/>
      <c r="AP157" s="110"/>
      <c r="AQ157" s="543"/>
      <c r="AR157" s="543"/>
      <c r="AS157" s="543"/>
      <c r="AT157" s="543"/>
      <c r="AU157" s="543"/>
      <c r="AV157" s="543"/>
      <c r="AW157" s="543"/>
      <c r="AX157" s="543"/>
      <c r="AY157" s="543"/>
      <c r="AZ157" s="543"/>
      <c r="BA157" s="543"/>
      <c r="BB157" s="543"/>
      <c r="BC157" s="543"/>
      <c r="BD157" s="543"/>
      <c r="BE157" s="543"/>
      <c r="BF157" s="543"/>
    </row>
    <row r="158" spans="2:58" x14ac:dyDescent="0.25">
      <c r="B158" s="471">
        <f>IF('2.Census &amp; Reference Benchmarks'!B158 &lt;&gt; "",'2.Census &amp; Reference Benchmarks'!B158,"")</f>
        <v>0</v>
      </c>
      <c r="C158" s="285">
        <f>IF('2.Census &amp; Reference Benchmarks'!C158 &lt;&gt; "",'2.Census &amp; Reference Benchmarks'!C158,"")</f>
        <v>0</v>
      </c>
      <c r="D158" s="286" t="str">
        <f>IF('2.Census &amp; Reference Benchmarks'!D158 &lt;&gt; "",'2.Census &amp; Reference Benchmarks'!D158,"")</f>
        <v/>
      </c>
      <c r="E158" s="352" t="str">
        <f>IF('2.Census &amp; Reference Benchmarks'!E158 &lt;&gt; "",'2.Census &amp; Reference Benchmarks'!E158,"")</f>
        <v/>
      </c>
      <c r="F158" s="352" t="str">
        <f>IF('2.Census &amp; Reference Benchmarks'!F158 &lt;&gt; "",'2.Census &amp; Reference Benchmarks'!F158,"")</f>
        <v/>
      </c>
      <c r="G158" s="287" t="str">
        <f>IF('2.Census &amp; Reference Benchmarks'!G158 &lt;&gt; "",'2.Census &amp; Reference Benchmarks'!G158,"")</f>
        <v/>
      </c>
      <c r="H158" s="287" t="str">
        <f>IF('2.Census &amp; Reference Benchmarks'!I158 &lt;&gt; "",'2.Census &amp; Reference Benchmarks'!I158,"")</f>
        <v/>
      </c>
      <c r="I158" s="284" t="str">
        <f>IF('2.Census &amp; Reference Benchmarks'!J158 &lt;&gt;"",'2.Census &amp; Reference Benchmarks'!J158,"")</f>
        <v/>
      </c>
      <c r="J158" s="534"/>
      <c r="K158" s="534"/>
      <c r="L158" s="534"/>
      <c r="M158" s="534"/>
      <c r="N158" s="534"/>
      <c r="O158" s="534"/>
      <c r="P158" s="534"/>
      <c r="Q158" s="534"/>
      <c r="R158" s="540"/>
      <c r="S158" s="540"/>
      <c r="T158" s="540"/>
      <c r="U158" s="540"/>
      <c r="V158" s="540"/>
      <c r="W158" s="540"/>
      <c r="X158" s="540"/>
      <c r="Y158" s="540"/>
      <c r="Z158" s="540"/>
      <c r="AA158" s="540"/>
      <c r="AB158" s="540"/>
      <c r="AC158" s="540"/>
      <c r="AD158" s="540"/>
      <c r="AE158" s="540"/>
      <c r="AF158" s="540"/>
      <c r="AG158" s="540"/>
      <c r="AH158" s="461"/>
      <c r="AI158" s="110"/>
      <c r="AJ158" s="110"/>
      <c r="AK158" s="110"/>
      <c r="AL158" s="110"/>
      <c r="AM158" s="110"/>
      <c r="AN158" s="110"/>
      <c r="AO158" s="110"/>
      <c r="AP158" s="110"/>
      <c r="AQ158" s="543"/>
      <c r="AR158" s="543"/>
      <c r="AS158" s="543"/>
      <c r="AT158" s="543"/>
      <c r="AU158" s="543"/>
      <c r="AV158" s="543"/>
      <c r="AW158" s="543"/>
      <c r="AX158" s="543"/>
      <c r="AY158" s="543"/>
      <c r="AZ158" s="543"/>
      <c r="BA158" s="543"/>
      <c r="BB158" s="543"/>
      <c r="BC158" s="543"/>
      <c r="BD158" s="543"/>
      <c r="BE158" s="543"/>
      <c r="BF158" s="543"/>
    </row>
    <row r="159" spans="2:58" x14ac:dyDescent="0.25">
      <c r="B159" s="471">
        <f>IF('2.Census &amp; Reference Benchmarks'!B159 &lt;&gt; "",'2.Census &amp; Reference Benchmarks'!B159,"")</f>
        <v>0</v>
      </c>
      <c r="C159" s="285">
        <f>IF('2.Census &amp; Reference Benchmarks'!C159 &lt;&gt; "",'2.Census &amp; Reference Benchmarks'!C159,"")</f>
        <v>0</v>
      </c>
      <c r="D159" s="286" t="str">
        <f>IF('2.Census &amp; Reference Benchmarks'!D159 &lt;&gt; "",'2.Census &amp; Reference Benchmarks'!D159,"")</f>
        <v/>
      </c>
      <c r="E159" s="352" t="str">
        <f>IF('2.Census &amp; Reference Benchmarks'!E159 &lt;&gt; "",'2.Census &amp; Reference Benchmarks'!E159,"")</f>
        <v/>
      </c>
      <c r="F159" s="352" t="str">
        <f>IF('2.Census &amp; Reference Benchmarks'!F159 &lt;&gt; "",'2.Census &amp; Reference Benchmarks'!F159,"")</f>
        <v/>
      </c>
      <c r="G159" s="287" t="str">
        <f>IF('2.Census &amp; Reference Benchmarks'!G159 &lt;&gt; "",'2.Census &amp; Reference Benchmarks'!G159,"")</f>
        <v/>
      </c>
      <c r="H159" s="287" t="str">
        <f>IF('2.Census &amp; Reference Benchmarks'!I159 &lt;&gt; "",'2.Census &amp; Reference Benchmarks'!I159,"")</f>
        <v/>
      </c>
      <c r="I159" s="284" t="str">
        <f>IF('2.Census &amp; Reference Benchmarks'!J159 &lt;&gt;"",'2.Census &amp; Reference Benchmarks'!J159,"")</f>
        <v/>
      </c>
      <c r="J159" s="534"/>
      <c r="K159" s="534"/>
      <c r="L159" s="534"/>
      <c r="M159" s="534"/>
      <c r="N159" s="534"/>
      <c r="O159" s="534"/>
      <c r="P159" s="534"/>
      <c r="Q159" s="534"/>
      <c r="R159" s="540"/>
      <c r="S159" s="540"/>
      <c r="T159" s="540"/>
      <c r="U159" s="540"/>
      <c r="V159" s="540"/>
      <c r="W159" s="540"/>
      <c r="X159" s="540"/>
      <c r="Y159" s="540"/>
      <c r="Z159" s="540"/>
      <c r="AA159" s="540"/>
      <c r="AB159" s="540"/>
      <c r="AC159" s="540"/>
      <c r="AD159" s="540"/>
      <c r="AE159" s="540"/>
      <c r="AF159" s="540"/>
      <c r="AG159" s="540"/>
      <c r="AH159" s="461"/>
      <c r="AI159" s="110"/>
      <c r="AJ159" s="110"/>
      <c r="AK159" s="110"/>
      <c r="AL159" s="110"/>
      <c r="AM159" s="110"/>
      <c r="AN159" s="110"/>
      <c r="AO159" s="110"/>
      <c r="AP159" s="110"/>
      <c r="AQ159" s="543"/>
      <c r="AR159" s="543"/>
      <c r="AS159" s="543"/>
      <c r="AT159" s="543"/>
      <c r="AU159" s="543"/>
      <c r="AV159" s="543"/>
      <c r="AW159" s="543"/>
      <c r="AX159" s="543"/>
      <c r="AY159" s="543"/>
      <c r="AZ159" s="543"/>
      <c r="BA159" s="543"/>
      <c r="BB159" s="543"/>
      <c r="BC159" s="543"/>
      <c r="BD159" s="543"/>
      <c r="BE159" s="543"/>
      <c r="BF159" s="543"/>
    </row>
    <row r="160" spans="2:58" x14ac:dyDescent="0.25">
      <c r="B160" s="471">
        <f>IF('2.Census &amp; Reference Benchmarks'!B160 &lt;&gt; "",'2.Census &amp; Reference Benchmarks'!B160,"")</f>
        <v>0</v>
      </c>
      <c r="C160" s="285">
        <f>IF('2.Census &amp; Reference Benchmarks'!C160 &lt;&gt; "",'2.Census &amp; Reference Benchmarks'!C160,"")</f>
        <v>0</v>
      </c>
      <c r="D160" s="286" t="str">
        <f>IF('2.Census &amp; Reference Benchmarks'!D160 &lt;&gt; "",'2.Census &amp; Reference Benchmarks'!D160,"")</f>
        <v/>
      </c>
      <c r="E160" s="352" t="str">
        <f>IF('2.Census &amp; Reference Benchmarks'!E160 &lt;&gt; "",'2.Census &amp; Reference Benchmarks'!E160,"")</f>
        <v/>
      </c>
      <c r="F160" s="352" t="str">
        <f>IF('2.Census &amp; Reference Benchmarks'!F160 &lt;&gt; "",'2.Census &amp; Reference Benchmarks'!F160,"")</f>
        <v/>
      </c>
      <c r="G160" s="287" t="str">
        <f>IF('2.Census &amp; Reference Benchmarks'!G160 &lt;&gt; "",'2.Census &amp; Reference Benchmarks'!G160,"")</f>
        <v/>
      </c>
      <c r="H160" s="287" t="str">
        <f>IF('2.Census &amp; Reference Benchmarks'!I160 &lt;&gt; "",'2.Census &amp; Reference Benchmarks'!I160,"")</f>
        <v/>
      </c>
      <c r="I160" s="284" t="str">
        <f>IF('2.Census &amp; Reference Benchmarks'!J160 &lt;&gt;"",'2.Census &amp; Reference Benchmarks'!J160,"")</f>
        <v/>
      </c>
      <c r="J160" s="534"/>
      <c r="K160" s="534"/>
      <c r="L160" s="534"/>
      <c r="M160" s="534"/>
      <c r="N160" s="534"/>
      <c r="O160" s="534"/>
      <c r="P160" s="534"/>
      <c r="Q160" s="534"/>
      <c r="R160" s="540"/>
      <c r="S160" s="540"/>
      <c r="T160" s="540"/>
      <c r="U160" s="540"/>
      <c r="V160" s="540"/>
      <c r="W160" s="540"/>
      <c r="X160" s="540"/>
      <c r="Y160" s="540"/>
      <c r="Z160" s="540"/>
      <c r="AA160" s="540"/>
      <c r="AB160" s="540"/>
      <c r="AC160" s="540"/>
      <c r="AD160" s="540"/>
      <c r="AE160" s="540"/>
      <c r="AF160" s="540"/>
      <c r="AG160" s="540"/>
      <c r="AH160" s="461"/>
      <c r="AI160" s="110"/>
      <c r="AJ160" s="110"/>
      <c r="AK160" s="110"/>
      <c r="AL160" s="110"/>
      <c r="AM160" s="110"/>
      <c r="AN160" s="110"/>
      <c r="AO160" s="110"/>
      <c r="AP160" s="110"/>
      <c r="AQ160" s="543"/>
      <c r="AR160" s="543"/>
      <c r="AS160" s="543"/>
      <c r="AT160" s="543"/>
      <c r="AU160" s="543"/>
      <c r="AV160" s="543"/>
      <c r="AW160" s="543"/>
      <c r="AX160" s="543"/>
      <c r="AY160" s="543"/>
      <c r="AZ160" s="543"/>
      <c r="BA160" s="543"/>
      <c r="BB160" s="543"/>
      <c r="BC160" s="543"/>
      <c r="BD160" s="543"/>
      <c r="BE160" s="543"/>
      <c r="BF160" s="543"/>
    </row>
    <row r="161" spans="2:58" x14ac:dyDescent="0.25">
      <c r="B161" s="471">
        <f>IF('2.Census &amp; Reference Benchmarks'!B161 &lt;&gt; "",'2.Census &amp; Reference Benchmarks'!B161,"")</f>
        <v>0</v>
      </c>
      <c r="C161" s="285">
        <f>IF('2.Census &amp; Reference Benchmarks'!C161 &lt;&gt; "",'2.Census &amp; Reference Benchmarks'!C161,"")</f>
        <v>0</v>
      </c>
      <c r="D161" s="286" t="str">
        <f>IF('2.Census &amp; Reference Benchmarks'!D161 &lt;&gt; "",'2.Census &amp; Reference Benchmarks'!D161,"")</f>
        <v/>
      </c>
      <c r="E161" s="352" t="str">
        <f>IF('2.Census &amp; Reference Benchmarks'!E161 &lt;&gt; "",'2.Census &amp; Reference Benchmarks'!E161,"")</f>
        <v/>
      </c>
      <c r="F161" s="352" t="str">
        <f>IF('2.Census &amp; Reference Benchmarks'!F161 &lt;&gt; "",'2.Census &amp; Reference Benchmarks'!F161,"")</f>
        <v/>
      </c>
      <c r="G161" s="287" t="str">
        <f>IF('2.Census &amp; Reference Benchmarks'!G161 &lt;&gt; "",'2.Census &amp; Reference Benchmarks'!G161,"")</f>
        <v/>
      </c>
      <c r="H161" s="287" t="str">
        <f>IF('2.Census &amp; Reference Benchmarks'!I161 &lt;&gt; "",'2.Census &amp; Reference Benchmarks'!I161,"")</f>
        <v/>
      </c>
      <c r="I161" s="284" t="str">
        <f>IF('2.Census &amp; Reference Benchmarks'!J161 &lt;&gt;"",'2.Census &amp; Reference Benchmarks'!J161,"")</f>
        <v/>
      </c>
      <c r="J161" s="534"/>
      <c r="K161" s="534"/>
      <c r="L161" s="534"/>
      <c r="M161" s="534"/>
      <c r="N161" s="534"/>
      <c r="O161" s="534"/>
      <c r="P161" s="534"/>
      <c r="Q161" s="534"/>
      <c r="R161" s="540"/>
      <c r="S161" s="540"/>
      <c r="T161" s="540"/>
      <c r="U161" s="540"/>
      <c r="V161" s="540"/>
      <c r="W161" s="540"/>
      <c r="X161" s="540"/>
      <c r="Y161" s="540"/>
      <c r="Z161" s="540"/>
      <c r="AA161" s="540"/>
      <c r="AB161" s="540"/>
      <c r="AC161" s="540"/>
      <c r="AD161" s="540"/>
      <c r="AE161" s="540"/>
      <c r="AF161" s="540"/>
      <c r="AG161" s="540"/>
      <c r="AH161" s="461"/>
      <c r="AI161" s="110"/>
      <c r="AJ161" s="110"/>
      <c r="AK161" s="110"/>
      <c r="AL161" s="110"/>
      <c r="AM161" s="110"/>
      <c r="AN161" s="110"/>
      <c r="AO161" s="110"/>
      <c r="AP161" s="110"/>
      <c r="AQ161" s="543"/>
      <c r="AR161" s="543"/>
      <c r="AS161" s="543"/>
      <c r="AT161" s="543"/>
      <c r="AU161" s="543"/>
      <c r="AV161" s="543"/>
      <c r="AW161" s="543"/>
      <c r="AX161" s="543"/>
      <c r="AY161" s="543"/>
      <c r="AZ161" s="543"/>
      <c r="BA161" s="543"/>
      <c r="BB161" s="543"/>
      <c r="BC161" s="543"/>
      <c r="BD161" s="543"/>
      <c r="BE161" s="543"/>
      <c r="BF161" s="543"/>
    </row>
    <row r="162" spans="2:58" x14ac:dyDescent="0.25">
      <c r="B162" s="471">
        <f>IF('2.Census &amp; Reference Benchmarks'!B162 &lt;&gt; "",'2.Census &amp; Reference Benchmarks'!B162,"")</f>
        <v>0</v>
      </c>
      <c r="C162" s="285">
        <f>IF('2.Census &amp; Reference Benchmarks'!C162 &lt;&gt; "",'2.Census &amp; Reference Benchmarks'!C162,"")</f>
        <v>0</v>
      </c>
      <c r="D162" s="286" t="str">
        <f>IF('2.Census &amp; Reference Benchmarks'!D162 &lt;&gt; "",'2.Census &amp; Reference Benchmarks'!D162,"")</f>
        <v/>
      </c>
      <c r="E162" s="352" t="str">
        <f>IF('2.Census &amp; Reference Benchmarks'!E162 &lt;&gt; "",'2.Census &amp; Reference Benchmarks'!E162,"")</f>
        <v/>
      </c>
      <c r="F162" s="352" t="str">
        <f>IF('2.Census &amp; Reference Benchmarks'!F162 &lt;&gt; "",'2.Census &amp; Reference Benchmarks'!F162,"")</f>
        <v/>
      </c>
      <c r="G162" s="287" t="str">
        <f>IF('2.Census &amp; Reference Benchmarks'!G162 &lt;&gt; "",'2.Census &amp; Reference Benchmarks'!G162,"")</f>
        <v/>
      </c>
      <c r="H162" s="287" t="str">
        <f>IF('2.Census &amp; Reference Benchmarks'!I162 &lt;&gt; "",'2.Census &amp; Reference Benchmarks'!I162,"")</f>
        <v/>
      </c>
      <c r="I162" s="284" t="str">
        <f>IF('2.Census &amp; Reference Benchmarks'!J162 &lt;&gt;"",'2.Census &amp; Reference Benchmarks'!J162,"")</f>
        <v/>
      </c>
      <c r="J162" s="534"/>
      <c r="K162" s="534"/>
      <c r="L162" s="534"/>
      <c r="M162" s="534"/>
      <c r="N162" s="534"/>
      <c r="O162" s="534"/>
      <c r="P162" s="534"/>
      <c r="Q162" s="534"/>
      <c r="R162" s="540"/>
      <c r="S162" s="540"/>
      <c r="T162" s="540"/>
      <c r="U162" s="540"/>
      <c r="V162" s="540"/>
      <c r="W162" s="540"/>
      <c r="X162" s="540"/>
      <c r="Y162" s="540"/>
      <c r="Z162" s="540"/>
      <c r="AA162" s="540"/>
      <c r="AB162" s="540"/>
      <c r="AC162" s="540"/>
      <c r="AD162" s="540"/>
      <c r="AE162" s="540"/>
      <c r="AF162" s="540"/>
      <c r="AG162" s="540"/>
      <c r="AH162" s="461"/>
      <c r="AI162" s="110"/>
      <c r="AJ162" s="110"/>
      <c r="AK162" s="110"/>
      <c r="AL162" s="110"/>
      <c r="AM162" s="110"/>
      <c r="AN162" s="110"/>
      <c r="AO162" s="110"/>
      <c r="AP162" s="110"/>
      <c r="AQ162" s="543"/>
      <c r="AR162" s="543"/>
      <c r="AS162" s="543"/>
      <c r="AT162" s="543"/>
      <c r="AU162" s="543"/>
      <c r="AV162" s="543"/>
      <c r="AW162" s="543"/>
      <c r="AX162" s="543"/>
      <c r="AY162" s="543"/>
      <c r="AZ162" s="543"/>
      <c r="BA162" s="543"/>
      <c r="BB162" s="543"/>
      <c r="BC162" s="543"/>
      <c r="BD162" s="543"/>
      <c r="BE162" s="543"/>
      <c r="BF162" s="543"/>
    </row>
    <row r="163" spans="2:58" x14ac:dyDescent="0.25">
      <c r="B163" s="471">
        <f>IF('2.Census &amp; Reference Benchmarks'!B163 &lt;&gt; "",'2.Census &amp; Reference Benchmarks'!B163,"")</f>
        <v>0</v>
      </c>
      <c r="C163" s="285">
        <f>IF('2.Census &amp; Reference Benchmarks'!C163 &lt;&gt; "",'2.Census &amp; Reference Benchmarks'!C163,"")</f>
        <v>0</v>
      </c>
      <c r="D163" s="286" t="str">
        <f>IF('2.Census &amp; Reference Benchmarks'!D163 &lt;&gt; "",'2.Census &amp; Reference Benchmarks'!D163,"")</f>
        <v/>
      </c>
      <c r="E163" s="352" t="str">
        <f>IF('2.Census &amp; Reference Benchmarks'!E163 &lt;&gt; "",'2.Census &amp; Reference Benchmarks'!E163,"")</f>
        <v/>
      </c>
      <c r="F163" s="352" t="str">
        <f>IF('2.Census &amp; Reference Benchmarks'!F163 &lt;&gt; "",'2.Census &amp; Reference Benchmarks'!F163,"")</f>
        <v/>
      </c>
      <c r="G163" s="287" t="str">
        <f>IF('2.Census &amp; Reference Benchmarks'!G163 &lt;&gt; "",'2.Census &amp; Reference Benchmarks'!G163,"")</f>
        <v/>
      </c>
      <c r="H163" s="287" t="str">
        <f>IF('2.Census &amp; Reference Benchmarks'!I163 &lt;&gt; "",'2.Census &amp; Reference Benchmarks'!I163,"")</f>
        <v/>
      </c>
      <c r="I163" s="284" t="str">
        <f>IF('2.Census &amp; Reference Benchmarks'!J163 &lt;&gt;"",'2.Census &amp; Reference Benchmarks'!J163,"")</f>
        <v/>
      </c>
      <c r="J163" s="534"/>
      <c r="K163" s="534"/>
      <c r="L163" s="534"/>
      <c r="M163" s="534"/>
      <c r="N163" s="534"/>
      <c r="O163" s="534"/>
      <c r="P163" s="534"/>
      <c r="Q163" s="534"/>
      <c r="R163" s="540"/>
      <c r="S163" s="540"/>
      <c r="T163" s="540"/>
      <c r="U163" s="540"/>
      <c r="V163" s="540"/>
      <c r="W163" s="540"/>
      <c r="X163" s="540"/>
      <c r="Y163" s="540"/>
      <c r="Z163" s="540"/>
      <c r="AA163" s="540"/>
      <c r="AB163" s="540"/>
      <c r="AC163" s="540"/>
      <c r="AD163" s="540"/>
      <c r="AE163" s="540"/>
      <c r="AF163" s="540"/>
      <c r="AG163" s="540"/>
      <c r="AH163" s="461"/>
      <c r="AI163" s="110"/>
      <c r="AJ163" s="110"/>
      <c r="AK163" s="110"/>
      <c r="AL163" s="110"/>
      <c r="AM163" s="110"/>
      <c r="AN163" s="110"/>
      <c r="AO163" s="110"/>
      <c r="AP163" s="110"/>
      <c r="AQ163" s="543"/>
      <c r="AR163" s="543"/>
      <c r="AS163" s="543"/>
      <c r="AT163" s="543"/>
      <c r="AU163" s="543"/>
      <c r="AV163" s="543"/>
      <c r="AW163" s="543"/>
      <c r="AX163" s="543"/>
      <c r="AY163" s="543"/>
      <c r="AZ163" s="543"/>
      <c r="BA163" s="543"/>
      <c r="BB163" s="543"/>
      <c r="BC163" s="543"/>
      <c r="BD163" s="543"/>
      <c r="BE163" s="543"/>
      <c r="BF163" s="543"/>
    </row>
    <row r="164" spans="2:58" x14ac:dyDescent="0.25">
      <c r="B164" s="471">
        <f>IF('2.Census &amp; Reference Benchmarks'!B164 &lt;&gt; "",'2.Census &amp; Reference Benchmarks'!B164,"")</f>
        <v>0</v>
      </c>
      <c r="C164" s="285">
        <f>IF('2.Census &amp; Reference Benchmarks'!C164 &lt;&gt; "",'2.Census &amp; Reference Benchmarks'!C164,"")</f>
        <v>0</v>
      </c>
      <c r="D164" s="286" t="str">
        <f>IF('2.Census &amp; Reference Benchmarks'!D164 &lt;&gt; "",'2.Census &amp; Reference Benchmarks'!D164,"")</f>
        <v/>
      </c>
      <c r="E164" s="352" t="str">
        <f>IF('2.Census &amp; Reference Benchmarks'!E164 &lt;&gt; "",'2.Census &amp; Reference Benchmarks'!E164,"")</f>
        <v/>
      </c>
      <c r="F164" s="352" t="str">
        <f>IF('2.Census &amp; Reference Benchmarks'!F164 &lt;&gt; "",'2.Census &amp; Reference Benchmarks'!F164,"")</f>
        <v/>
      </c>
      <c r="G164" s="287" t="str">
        <f>IF('2.Census &amp; Reference Benchmarks'!G164 &lt;&gt; "",'2.Census &amp; Reference Benchmarks'!G164,"")</f>
        <v/>
      </c>
      <c r="H164" s="287" t="str">
        <f>IF('2.Census &amp; Reference Benchmarks'!I164 &lt;&gt; "",'2.Census &amp; Reference Benchmarks'!I164,"")</f>
        <v/>
      </c>
      <c r="I164" s="284" t="str">
        <f>IF('2.Census &amp; Reference Benchmarks'!J164 &lt;&gt;"",'2.Census &amp; Reference Benchmarks'!J164,"")</f>
        <v/>
      </c>
      <c r="J164" s="534"/>
      <c r="K164" s="534"/>
      <c r="L164" s="534"/>
      <c r="M164" s="534"/>
      <c r="N164" s="534"/>
      <c r="O164" s="534"/>
      <c r="P164" s="534"/>
      <c r="Q164" s="534"/>
      <c r="R164" s="540"/>
      <c r="S164" s="540"/>
      <c r="T164" s="540"/>
      <c r="U164" s="540"/>
      <c r="V164" s="540"/>
      <c r="W164" s="540"/>
      <c r="X164" s="540"/>
      <c r="Y164" s="540"/>
      <c r="Z164" s="540"/>
      <c r="AA164" s="540"/>
      <c r="AB164" s="540"/>
      <c r="AC164" s="540"/>
      <c r="AD164" s="540"/>
      <c r="AE164" s="540"/>
      <c r="AF164" s="540"/>
      <c r="AG164" s="540"/>
      <c r="AH164" s="461"/>
      <c r="AI164" s="110"/>
      <c r="AJ164" s="110"/>
      <c r="AK164" s="110"/>
      <c r="AL164" s="110"/>
      <c r="AM164" s="110"/>
      <c r="AN164" s="110"/>
      <c r="AO164" s="110"/>
      <c r="AP164" s="110"/>
      <c r="AQ164" s="543"/>
      <c r="AR164" s="543"/>
      <c r="AS164" s="543"/>
      <c r="AT164" s="543"/>
      <c r="AU164" s="543"/>
      <c r="AV164" s="543"/>
      <c r="AW164" s="543"/>
      <c r="AX164" s="543"/>
      <c r="AY164" s="543"/>
      <c r="AZ164" s="543"/>
      <c r="BA164" s="543"/>
      <c r="BB164" s="543"/>
      <c r="BC164" s="543"/>
      <c r="BD164" s="543"/>
      <c r="BE164" s="543"/>
      <c r="BF164" s="543"/>
    </row>
    <row r="165" spans="2:58" x14ac:dyDescent="0.25">
      <c r="B165" s="471">
        <f>IF('2.Census &amp; Reference Benchmarks'!B165 &lt;&gt; "",'2.Census &amp; Reference Benchmarks'!B165,"")</f>
        <v>0</v>
      </c>
      <c r="C165" s="285">
        <f>IF('2.Census &amp; Reference Benchmarks'!C165 &lt;&gt; "",'2.Census &amp; Reference Benchmarks'!C165,"")</f>
        <v>0</v>
      </c>
      <c r="D165" s="286" t="str">
        <f>IF('2.Census &amp; Reference Benchmarks'!D165 &lt;&gt; "",'2.Census &amp; Reference Benchmarks'!D165,"")</f>
        <v/>
      </c>
      <c r="E165" s="352" t="str">
        <f>IF('2.Census &amp; Reference Benchmarks'!E165 &lt;&gt; "",'2.Census &amp; Reference Benchmarks'!E165,"")</f>
        <v/>
      </c>
      <c r="F165" s="352" t="str">
        <f>IF('2.Census &amp; Reference Benchmarks'!F165 &lt;&gt; "",'2.Census &amp; Reference Benchmarks'!F165,"")</f>
        <v/>
      </c>
      <c r="G165" s="287" t="str">
        <f>IF('2.Census &amp; Reference Benchmarks'!G165 &lt;&gt; "",'2.Census &amp; Reference Benchmarks'!G165,"")</f>
        <v/>
      </c>
      <c r="H165" s="287" t="str">
        <f>IF('2.Census &amp; Reference Benchmarks'!I165 &lt;&gt; "",'2.Census &amp; Reference Benchmarks'!I165,"")</f>
        <v/>
      </c>
      <c r="I165" s="284" t="str">
        <f>IF('2.Census &amp; Reference Benchmarks'!J165 &lt;&gt;"",'2.Census &amp; Reference Benchmarks'!J165,"")</f>
        <v/>
      </c>
      <c r="J165" s="534"/>
      <c r="K165" s="534"/>
      <c r="L165" s="534"/>
      <c r="M165" s="534"/>
      <c r="N165" s="534"/>
      <c r="O165" s="534"/>
      <c r="P165" s="534"/>
      <c r="Q165" s="534"/>
      <c r="R165" s="540"/>
      <c r="S165" s="540"/>
      <c r="T165" s="540"/>
      <c r="U165" s="540"/>
      <c r="V165" s="540"/>
      <c r="W165" s="540"/>
      <c r="X165" s="540"/>
      <c r="Y165" s="540"/>
      <c r="Z165" s="540"/>
      <c r="AA165" s="540"/>
      <c r="AB165" s="540"/>
      <c r="AC165" s="540"/>
      <c r="AD165" s="540"/>
      <c r="AE165" s="540"/>
      <c r="AF165" s="540"/>
      <c r="AG165" s="540"/>
      <c r="AH165" s="461"/>
      <c r="AI165" s="110"/>
      <c r="AJ165" s="110"/>
      <c r="AK165" s="110"/>
      <c r="AL165" s="110"/>
      <c r="AM165" s="110"/>
      <c r="AN165" s="110"/>
      <c r="AO165" s="110"/>
      <c r="AP165" s="110"/>
      <c r="AQ165" s="543"/>
      <c r="AR165" s="543"/>
      <c r="AS165" s="543"/>
      <c r="AT165" s="543"/>
      <c r="AU165" s="543"/>
      <c r="AV165" s="543"/>
      <c r="AW165" s="543"/>
      <c r="AX165" s="543"/>
      <c r="AY165" s="543"/>
      <c r="AZ165" s="543"/>
      <c r="BA165" s="543"/>
      <c r="BB165" s="543"/>
      <c r="BC165" s="543"/>
      <c r="BD165" s="543"/>
      <c r="BE165" s="543"/>
      <c r="BF165" s="543"/>
    </row>
    <row r="166" spans="2:58" x14ac:dyDescent="0.25">
      <c r="B166" s="471">
        <f>IF('2.Census &amp; Reference Benchmarks'!B166 &lt;&gt; "",'2.Census &amp; Reference Benchmarks'!B166,"")</f>
        <v>0</v>
      </c>
      <c r="C166" s="285">
        <f>IF('2.Census &amp; Reference Benchmarks'!C166 &lt;&gt; "",'2.Census &amp; Reference Benchmarks'!C166,"")</f>
        <v>0</v>
      </c>
      <c r="D166" s="286" t="str">
        <f>IF('2.Census &amp; Reference Benchmarks'!D166 &lt;&gt; "",'2.Census &amp; Reference Benchmarks'!D166,"")</f>
        <v/>
      </c>
      <c r="E166" s="352" t="str">
        <f>IF('2.Census &amp; Reference Benchmarks'!E166 &lt;&gt; "",'2.Census &amp; Reference Benchmarks'!E166,"")</f>
        <v/>
      </c>
      <c r="F166" s="352" t="str">
        <f>IF('2.Census &amp; Reference Benchmarks'!F166 &lt;&gt; "",'2.Census &amp; Reference Benchmarks'!F166,"")</f>
        <v/>
      </c>
      <c r="G166" s="287" t="str">
        <f>IF('2.Census &amp; Reference Benchmarks'!G166 &lt;&gt; "",'2.Census &amp; Reference Benchmarks'!G166,"")</f>
        <v/>
      </c>
      <c r="H166" s="287" t="str">
        <f>IF('2.Census &amp; Reference Benchmarks'!I166 &lt;&gt; "",'2.Census &amp; Reference Benchmarks'!I166,"")</f>
        <v/>
      </c>
      <c r="I166" s="284" t="str">
        <f>IF('2.Census &amp; Reference Benchmarks'!J166 &lt;&gt;"",'2.Census &amp; Reference Benchmarks'!J166,"")</f>
        <v/>
      </c>
      <c r="J166" s="534"/>
      <c r="K166" s="534"/>
      <c r="L166" s="534"/>
      <c r="M166" s="534"/>
      <c r="N166" s="534"/>
      <c r="O166" s="534"/>
      <c r="P166" s="534"/>
      <c r="Q166" s="534"/>
      <c r="R166" s="540"/>
      <c r="S166" s="540"/>
      <c r="T166" s="540"/>
      <c r="U166" s="540"/>
      <c r="V166" s="540"/>
      <c r="W166" s="540"/>
      <c r="X166" s="540"/>
      <c r="Y166" s="540"/>
      <c r="Z166" s="540"/>
      <c r="AA166" s="540"/>
      <c r="AB166" s="540"/>
      <c r="AC166" s="540"/>
      <c r="AD166" s="540"/>
      <c r="AE166" s="540"/>
      <c r="AF166" s="540"/>
      <c r="AG166" s="540"/>
      <c r="AH166" s="461"/>
      <c r="AI166" s="110"/>
      <c r="AJ166" s="110"/>
      <c r="AK166" s="110"/>
      <c r="AL166" s="110"/>
      <c r="AM166" s="110"/>
      <c r="AN166" s="110"/>
      <c r="AO166" s="110"/>
      <c r="AP166" s="110"/>
      <c r="AQ166" s="543"/>
      <c r="AR166" s="543"/>
      <c r="AS166" s="543"/>
      <c r="AT166" s="543"/>
      <c r="AU166" s="543"/>
      <c r="AV166" s="543"/>
      <c r="AW166" s="543"/>
      <c r="AX166" s="543"/>
      <c r="AY166" s="543"/>
      <c r="AZ166" s="543"/>
      <c r="BA166" s="543"/>
      <c r="BB166" s="543"/>
      <c r="BC166" s="543"/>
      <c r="BD166" s="543"/>
      <c r="BE166" s="543"/>
      <c r="BF166" s="543"/>
    </row>
    <row r="167" spans="2:58" x14ac:dyDescent="0.25">
      <c r="B167" s="471">
        <f>IF('2.Census &amp; Reference Benchmarks'!B167 &lt;&gt; "",'2.Census &amp; Reference Benchmarks'!B167,"")</f>
        <v>0</v>
      </c>
      <c r="C167" s="285">
        <f>IF('2.Census &amp; Reference Benchmarks'!C167 &lt;&gt; "",'2.Census &amp; Reference Benchmarks'!C167,"")</f>
        <v>0</v>
      </c>
      <c r="D167" s="286" t="str">
        <f>IF('2.Census &amp; Reference Benchmarks'!D167 &lt;&gt; "",'2.Census &amp; Reference Benchmarks'!D167,"")</f>
        <v/>
      </c>
      <c r="E167" s="352" t="str">
        <f>IF('2.Census &amp; Reference Benchmarks'!E167 &lt;&gt; "",'2.Census &amp; Reference Benchmarks'!E167,"")</f>
        <v/>
      </c>
      <c r="F167" s="352" t="str">
        <f>IF('2.Census &amp; Reference Benchmarks'!F167 &lt;&gt; "",'2.Census &amp; Reference Benchmarks'!F167,"")</f>
        <v/>
      </c>
      <c r="G167" s="287" t="str">
        <f>IF('2.Census &amp; Reference Benchmarks'!G167 &lt;&gt; "",'2.Census &amp; Reference Benchmarks'!G167,"")</f>
        <v/>
      </c>
      <c r="H167" s="287" t="str">
        <f>IF('2.Census &amp; Reference Benchmarks'!I167 &lt;&gt; "",'2.Census &amp; Reference Benchmarks'!I167,"")</f>
        <v/>
      </c>
      <c r="I167" s="284" t="str">
        <f>IF('2.Census &amp; Reference Benchmarks'!J167 &lt;&gt;"",'2.Census &amp; Reference Benchmarks'!J167,"")</f>
        <v/>
      </c>
      <c r="J167" s="534"/>
      <c r="K167" s="534"/>
      <c r="L167" s="534"/>
      <c r="M167" s="534"/>
      <c r="N167" s="534"/>
      <c r="O167" s="534"/>
      <c r="P167" s="534"/>
      <c r="Q167" s="534"/>
      <c r="R167" s="540"/>
      <c r="S167" s="540"/>
      <c r="T167" s="540"/>
      <c r="U167" s="540"/>
      <c r="V167" s="540"/>
      <c r="W167" s="540"/>
      <c r="X167" s="540"/>
      <c r="Y167" s="540"/>
      <c r="Z167" s="540"/>
      <c r="AA167" s="540"/>
      <c r="AB167" s="540"/>
      <c r="AC167" s="540"/>
      <c r="AD167" s="540"/>
      <c r="AE167" s="540"/>
      <c r="AF167" s="540"/>
      <c r="AG167" s="540"/>
      <c r="AH167" s="461"/>
      <c r="AI167" s="110"/>
      <c r="AJ167" s="110"/>
      <c r="AK167" s="110"/>
      <c r="AL167" s="110"/>
      <c r="AM167" s="110"/>
      <c r="AN167" s="110"/>
      <c r="AO167" s="110"/>
      <c r="AP167" s="110"/>
      <c r="AQ167" s="543"/>
      <c r="AR167" s="543"/>
      <c r="AS167" s="543"/>
      <c r="AT167" s="543"/>
      <c r="AU167" s="543"/>
      <c r="AV167" s="543"/>
      <c r="AW167" s="543"/>
      <c r="AX167" s="543"/>
      <c r="AY167" s="543"/>
      <c r="AZ167" s="543"/>
      <c r="BA167" s="543"/>
      <c r="BB167" s="543"/>
      <c r="BC167" s="543"/>
      <c r="BD167" s="543"/>
      <c r="BE167" s="543"/>
      <c r="BF167" s="543"/>
    </row>
    <row r="168" spans="2:58" x14ac:dyDescent="0.25">
      <c r="B168" s="471">
        <f>IF('2.Census &amp; Reference Benchmarks'!B168 &lt;&gt; "",'2.Census &amp; Reference Benchmarks'!B168,"")</f>
        <v>0</v>
      </c>
      <c r="C168" s="285">
        <f>IF('2.Census &amp; Reference Benchmarks'!C168 &lt;&gt; "",'2.Census &amp; Reference Benchmarks'!C168,"")</f>
        <v>0</v>
      </c>
      <c r="D168" s="286" t="str">
        <f>IF('2.Census &amp; Reference Benchmarks'!D168 &lt;&gt; "",'2.Census &amp; Reference Benchmarks'!D168,"")</f>
        <v/>
      </c>
      <c r="E168" s="352" t="str">
        <f>IF('2.Census &amp; Reference Benchmarks'!E168 &lt;&gt; "",'2.Census &amp; Reference Benchmarks'!E168,"")</f>
        <v/>
      </c>
      <c r="F168" s="352" t="str">
        <f>IF('2.Census &amp; Reference Benchmarks'!F168 &lt;&gt; "",'2.Census &amp; Reference Benchmarks'!F168,"")</f>
        <v/>
      </c>
      <c r="G168" s="287" t="str">
        <f>IF('2.Census &amp; Reference Benchmarks'!G168 &lt;&gt; "",'2.Census &amp; Reference Benchmarks'!G168,"")</f>
        <v/>
      </c>
      <c r="H168" s="287" t="str">
        <f>IF('2.Census &amp; Reference Benchmarks'!I168 &lt;&gt; "",'2.Census &amp; Reference Benchmarks'!I168,"")</f>
        <v/>
      </c>
      <c r="I168" s="284" t="str">
        <f>IF('2.Census &amp; Reference Benchmarks'!J168 &lt;&gt;"",'2.Census &amp; Reference Benchmarks'!J168,"")</f>
        <v/>
      </c>
      <c r="J168" s="534"/>
      <c r="K168" s="534"/>
      <c r="L168" s="534"/>
      <c r="M168" s="534"/>
      <c r="N168" s="534"/>
      <c r="O168" s="534"/>
      <c r="P168" s="534"/>
      <c r="Q168" s="534"/>
      <c r="R168" s="540"/>
      <c r="S168" s="540"/>
      <c r="T168" s="540"/>
      <c r="U168" s="540"/>
      <c r="V168" s="540"/>
      <c r="W168" s="540"/>
      <c r="X168" s="540"/>
      <c r="Y168" s="540"/>
      <c r="Z168" s="540"/>
      <c r="AA168" s="540"/>
      <c r="AB168" s="540"/>
      <c r="AC168" s="540"/>
      <c r="AD168" s="540"/>
      <c r="AE168" s="540"/>
      <c r="AF168" s="540"/>
      <c r="AG168" s="540"/>
      <c r="AH168" s="461"/>
      <c r="AI168" s="110"/>
      <c r="AJ168" s="110"/>
      <c r="AK168" s="110"/>
      <c r="AL168" s="110"/>
      <c r="AM168" s="110"/>
      <c r="AN168" s="110"/>
      <c r="AO168" s="110"/>
      <c r="AP168" s="110"/>
      <c r="AQ168" s="543"/>
      <c r="AR168" s="543"/>
      <c r="AS168" s="543"/>
      <c r="AT168" s="543"/>
      <c r="AU168" s="543"/>
      <c r="AV168" s="543"/>
      <c r="AW168" s="543"/>
      <c r="AX168" s="543"/>
      <c r="AY168" s="543"/>
      <c r="AZ168" s="543"/>
      <c r="BA168" s="543"/>
      <c r="BB168" s="543"/>
      <c r="BC168" s="543"/>
      <c r="BD168" s="543"/>
      <c r="BE168" s="543"/>
      <c r="BF168" s="543"/>
    </row>
    <row r="169" spans="2:58" x14ac:dyDescent="0.25">
      <c r="B169" s="471">
        <f>IF('2.Census &amp; Reference Benchmarks'!B169 &lt;&gt; "",'2.Census &amp; Reference Benchmarks'!B169,"")</f>
        <v>0</v>
      </c>
      <c r="C169" s="285">
        <f>IF('2.Census &amp; Reference Benchmarks'!C169 &lt;&gt; "",'2.Census &amp; Reference Benchmarks'!C169,"")</f>
        <v>0</v>
      </c>
      <c r="D169" s="286" t="str">
        <f>IF('2.Census &amp; Reference Benchmarks'!D169 &lt;&gt; "",'2.Census &amp; Reference Benchmarks'!D169,"")</f>
        <v/>
      </c>
      <c r="E169" s="352" t="str">
        <f>IF('2.Census &amp; Reference Benchmarks'!E169 &lt;&gt; "",'2.Census &amp; Reference Benchmarks'!E169,"")</f>
        <v/>
      </c>
      <c r="F169" s="352" t="str">
        <f>IF('2.Census &amp; Reference Benchmarks'!F169 &lt;&gt; "",'2.Census &amp; Reference Benchmarks'!F169,"")</f>
        <v/>
      </c>
      <c r="G169" s="287" t="str">
        <f>IF('2.Census &amp; Reference Benchmarks'!G169 &lt;&gt; "",'2.Census &amp; Reference Benchmarks'!G169,"")</f>
        <v/>
      </c>
      <c r="H169" s="287" t="str">
        <f>IF('2.Census &amp; Reference Benchmarks'!I169 &lt;&gt; "",'2.Census &amp; Reference Benchmarks'!I169,"")</f>
        <v/>
      </c>
      <c r="I169" s="284" t="str">
        <f>IF('2.Census &amp; Reference Benchmarks'!J169 &lt;&gt;"",'2.Census &amp; Reference Benchmarks'!J169,"")</f>
        <v/>
      </c>
      <c r="J169" s="534"/>
      <c r="K169" s="534"/>
      <c r="L169" s="534"/>
      <c r="M169" s="534"/>
      <c r="N169" s="534"/>
      <c r="O169" s="534"/>
      <c r="P169" s="534"/>
      <c r="Q169" s="534"/>
      <c r="R169" s="540"/>
      <c r="S169" s="540"/>
      <c r="T169" s="540"/>
      <c r="U169" s="540"/>
      <c r="V169" s="540"/>
      <c r="W169" s="540"/>
      <c r="X169" s="540"/>
      <c r="Y169" s="540"/>
      <c r="Z169" s="540"/>
      <c r="AA169" s="540"/>
      <c r="AB169" s="540"/>
      <c r="AC169" s="540"/>
      <c r="AD169" s="540"/>
      <c r="AE169" s="540"/>
      <c r="AF169" s="540"/>
      <c r="AG169" s="540"/>
      <c r="AH169" s="461"/>
      <c r="AI169" s="110"/>
      <c r="AJ169" s="110"/>
      <c r="AK169" s="110"/>
      <c r="AL169" s="110"/>
      <c r="AM169" s="110"/>
      <c r="AN169" s="110"/>
      <c r="AO169" s="110"/>
      <c r="AP169" s="110"/>
      <c r="AQ169" s="543"/>
      <c r="AR169" s="543"/>
      <c r="AS169" s="543"/>
      <c r="AT169" s="543"/>
      <c r="AU169" s="543"/>
      <c r="AV169" s="543"/>
      <c r="AW169" s="543"/>
      <c r="AX169" s="543"/>
      <c r="AY169" s="543"/>
      <c r="AZ169" s="543"/>
      <c r="BA169" s="543"/>
      <c r="BB169" s="543"/>
      <c r="BC169" s="543"/>
      <c r="BD169" s="543"/>
      <c r="BE169" s="543"/>
      <c r="BF169" s="543"/>
    </row>
    <row r="170" spans="2:58" x14ac:dyDescent="0.25">
      <c r="B170" s="471">
        <f>IF('2.Census &amp; Reference Benchmarks'!B170 &lt;&gt; "",'2.Census &amp; Reference Benchmarks'!B170,"")</f>
        <v>0</v>
      </c>
      <c r="C170" s="285">
        <f>IF('2.Census &amp; Reference Benchmarks'!C170 &lt;&gt; "",'2.Census &amp; Reference Benchmarks'!C170,"")</f>
        <v>0</v>
      </c>
      <c r="D170" s="286" t="str">
        <f>IF('2.Census &amp; Reference Benchmarks'!D170 &lt;&gt; "",'2.Census &amp; Reference Benchmarks'!D170,"")</f>
        <v/>
      </c>
      <c r="E170" s="352" t="str">
        <f>IF('2.Census &amp; Reference Benchmarks'!E170 &lt;&gt; "",'2.Census &amp; Reference Benchmarks'!E170,"")</f>
        <v/>
      </c>
      <c r="F170" s="352" t="str">
        <f>IF('2.Census &amp; Reference Benchmarks'!F170 &lt;&gt; "",'2.Census &amp; Reference Benchmarks'!F170,"")</f>
        <v/>
      </c>
      <c r="G170" s="287" t="str">
        <f>IF('2.Census &amp; Reference Benchmarks'!G170 &lt;&gt; "",'2.Census &amp; Reference Benchmarks'!G170,"")</f>
        <v/>
      </c>
      <c r="H170" s="287" t="str">
        <f>IF('2.Census &amp; Reference Benchmarks'!I170 &lt;&gt; "",'2.Census &amp; Reference Benchmarks'!I170,"")</f>
        <v/>
      </c>
      <c r="I170" s="284" t="str">
        <f>IF('2.Census &amp; Reference Benchmarks'!J170 &lt;&gt;"",'2.Census &amp; Reference Benchmarks'!J170,"")</f>
        <v/>
      </c>
      <c r="J170" s="534"/>
      <c r="K170" s="534"/>
      <c r="L170" s="534"/>
      <c r="M170" s="534"/>
      <c r="N170" s="534"/>
      <c r="O170" s="534"/>
      <c r="P170" s="534"/>
      <c r="Q170" s="534"/>
      <c r="R170" s="540"/>
      <c r="S170" s="540"/>
      <c r="T170" s="540"/>
      <c r="U170" s="540"/>
      <c r="V170" s="540"/>
      <c r="W170" s="540"/>
      <c r="X170" s="540"/>
      <c r="Y170" s="540"/>
      <c r="Z170" s="540"/>
      <c r="AA170" s="540"/>
      <c r="AB170" s="540"/>
      <c r="AC170" s="540"/>
      <c r="AD170" s="540"/>
      <c r="AE170" s="540"/>
      <c r="AF170" s="540"/>
      <c r="AG170" s="540"/>
      <c r="AH170" s="461"/>
      <c r="AI170" s="110"/>
      <c r="AJ170" s="110"/>
      <c r="AK170" s="110"/>
      <c r="AL170" s="110"/>
      <c r="AM170" s="110"/>
      <c r="AN170" s="110"/>
      <c r="AO170" s="110"/>
      <c r="AP170" s="110"/>
      <c r="AQ170" s="543"/>
      <c r="AR170" s="543"/>
      <c r="AS170" s="543"/>
      <c r="AT170" s="543"/>
      <c r="AU170" s="543"/>
      <c r="AV170" s="543"/>
      <c r="AW170" s="543"/>
      <c r="AX170" s="543"/>
      <c r="AY170" s="543"/>
      <c r="AZ170" s="543"/>
      <c r="BA170" s="543"/>
      <c r="BB170" s="543"/>
      <c r="BC170" s="543"/>
      <c r="BD170" s="543"/>
      <c r="BE170" s="543"/>
      <c r="BF170" s="543"/>
    </row>
    <row r="171" spans="2:58" x14ac:dyDescent="0.25">
      <c r="B171" s="471">
        <f>IF('2.Census &amp; Reference Benchmarks'!B171 &lt;&gt; "",'2.Census &amp; Reference Benchmarks'!B171,"")</f>
        <v>0</v>
      </c>
      <c r="C171" s="285">
        <f>IF('2.Census &amp; Reference Benchmarks'!C171 &lt;&gt; "",'2.Census &amp; Reference Benchmarks'!C171,"")</f>
        <v>0</v>
      </c>
      <c r="D171" s="286" t="str">
        <f>IF('2.Census &amp; Reference Benchmarks'!D171 &lt;&gt; "",'2.Census &amp; Reference Benchmarks'!D171,"")</f>
        <v/>
      </c>
      <c r="E171" s="352" t="str">
        <f>IF('2.Census &amp; Reference Benchmarks'!E171 &lt;&gt; "",'2.Census &amp; Reference Benchmarks'!E171,"")</f>
        <v/>
      </c>
      <c r="F171" s="352" t="str">
        <f>IF('2.Census &amp; Reference Benchmarks'!F171 &lt;&gt; "",'2.Census &amp; Reference Benchmarks'!F171,"")</f>
        <v/>
      </c>
      <c r="G171" s="287" t="str">
        <f>IF('2.Census &amp; Reference Benchmarks'!G171 &lt;&gt; "",'2.Census &amp; Reference Benchmarks'!G171,"")</f>
        <v/>
      </c>
      <c r="H171" s="287" t="str">
        <f>IF('2.Census &amp; Reference Benchmarks'!I171 &lt;&gt; "",'2.Census &amp; Reference Benchmarks'!I171,"")</f>
        <v/>
      </c>
      <c r="I171" s="284" t="str">
        <f>IF('2.Census &amp; Reference Benchmarks'!J171 &lt;&gt;"",'2.Census &amp; Reference Benchmarks'!J171,"")</f>
        <v/>
      </c>
      <c r="J171" s="534"/>
      <c r="K171" s="534"/>
      <c r="L171" s="534"/>
      <c r="M171" s="534"/>
      <c r="N171" s="534"/>
      <c r="O171" s="534"/>
      <c r="P171" s="534"/>
      <c r="Q171" s="534"/>
      <c r="R171" s="540"/>
      <c r="S171" s="540"/>
      <c r="T171" s="540"/>
      <c r="U171" s="540"/>
      <c r="V171" s="540"/>
      <c r="W171" s="540"/>
      <c r="X171" s="540"/>
      <c r="Y171" s="540"/>
      <c r="Z171" s="540"/>
      <c r="AA171" s="540"/>
      <c r="AB171" s="540"/>
      <c r="AC171" s="540"/>
      <c r="AD171" s="540"/>
      <c r="AE171" s="540"/>
      <c r="AF171" s="540"/>
      <c r="AG171" s="540"/>
      <c r="AH171" s="461"/>
      <c r="AI171" s="110"/>
      <c r="AJ171" s="110"/>
      <c r="AK171" s="110"/>
      <c r="AL171" s="110"/>
      <c r="AM171" s="110"/>
      <c r="AN171" s="110"/>
      <c r="AO171" s="110"/>
      <c r="AP171" s="110"/>
      <c r="AQ171" s="543"/>
      <c r="AR171" s="543"/>
      <c r="AS171" s="543"/>
      <c r="AT171" s="543"/>
      <c r="AU171" s="543"/>
      <c r="AV171" s="543"/>
      <c r="AW171" s="543"/>
      <c r="AX171" s="543"/>
      <c r="AY171" s="543"/>
      <c r="AZ171" s="543"/>
      <c r="BA171" s="543"/>
      <c r="BB171" s="543"/>
      <c r="BC171" s="543"/>
      <c r="BD171" s="543"/>
      <c r="BE171" s="543"/>
      <c r="BF171" s="543"/>
    </row>
    <row r="172" spans="2:58" x14ac:dyDescent="0.25">
      <c r="B172" s="471">
        <f>IF('2.Census &amp; Reference Benchmarks'!B172 &lt;&gt; "",'2.Census &amp; Reference Benchmarks'!B172,"")</f>
        <v>0</v>
      </c>
      <c r="C172" s="285">
        <f>IF('2.Census &amp; Reference Benchmarks'!C172 &lt;&gt; "",'2.Census &amp; Reference Benchmarks'!C172,"")</f>
        <v>0</v>
      </c>
      <c r="D172" s="286" t="str">
        <f>IF('2.Census &amp; Reference Benchmarks'!D172 &lt;&gt; "",'2.Census &amp; Reference Benchmarks'!D172,"")</f>
        <v/>
      </c>
      <c r="E172" s="352" t="str">
        <f>IF('2.Census &amp; Reference Benchmarks'!E172 &lt;&gt; "",'2.Census &amp; Reference Benchmarks'!E172,"")</f>
        <v/>
      </c>
      <c r="F172" s="352" t="str">
        <f>IF('2.Census &amp; Reference Benchmarks'!F172 &lt;&gt; "",'2.Census &amp; Reference Benchmarks'!F172,"")</f>
        <v/>
      </c>
      <c r="G172" s="287" t="str">
        <f>IF('2.Census &amp; Reference Benchmarks'!G172 &lt;&gt; "",'2.Census &amp; Reference Benchmarks'!G172,"")</f>
        <v/>
      </c>
      <c r="H172" s="287" t="str">
        <f>IF('2.Census &amp; Reference Benchmarks'!I172 &lt;&gt; "",'2.Census &amp; Reference Benchmarks'!I172,"")</f>
        <v/>
      </c>
      <c r="I172" s="284" t="str">
        <f>IF('2.Census &amp; Reference Benchmarks'!J172 &lt;&gt;"",'2.Census &amp; Reference Benchmarks'!J172,"")</f>
        <v/>
      </c>
      <c r="J172" s="534"/>
      <c r="K172" s="534"/>
      <c r="L172" s="534"/>
      <c r="M172" s="534"/>
      <c r="N172" s="534"/>
      <c r="O172" s="534"/>
      <c r="P172" s="534"/>
      <c r="Q172" s="534"/>
      <c r="R172" s="540"/>
      <c r="S172" s="540"/>
      <c r="T172" s="540"/>
      <c r="U172" s="540"/>
      <c r="V172" s="540"/>
      <c r="W172" s="540"/>
      <c r="X172" s="540"/>
      <c r="Y172" s="540"/>
      <c r="Z172" s="540"/>
      <c r="AA172" s="540"/>
      <c r="AB172" s="540"/>
      <c r="AC172" s="540"/>
      <c r="AD172" s="540"/>
      <c r="AE172" s="540"/>
      <c r="AF172" s="540"/>
      <c r="AG172" s="540"/>
      <c r="AH172" s="461"/>
      <c r="AI172" s="110"/>
      <c r="AJ172" s="110"/>
      <c r="AK172" s="110"/>
      <c r="AL172" s="110"/>
      <c r="AM172" s="110"/>
      <c r="AN172" s="110"/>
      <c r="AO172" s="110"/>
      <c r="AP172" s="110"/>
      <c r="AQ172" s="543"/>
      <c r="AR172" s="543"/>
      <c r="AS172" s="543"/>
      <c r="AT172" s="543"/>
      <c r="AU172" s="543"/>
      <c r="AV172" s="543"/>
      <c r="AW172" s="543"/>
      <c r="AX172" s="543"/>
      <c r="AY172" s="543"/>
      <c r="AZ172" s="543"/>
      <c r="BA172" s="543"/>
      <c r="BB172" s="543"/>
      <c r="BC172" s="543"/>
      <c r="BD172" s="543"/>
      <c r="BE172" s="543"/>
      <c r="BF172" s="543"/>
    </row>
    <row r="173" spans="2:58" x14ac:dyDescent="0.25">
      <c r="B173" s="471">
        <f>IF('2.Census &amp; Reference Benchmarks'!B173 &lt;&gt; "",'2.Census &amp; Reference Benchmarks'!B173,"")</f>
        <v>0</v>
      </c>
      <c r="C173" s="285">
        <f>IF('2.Census &amp; Reference Benchmarks'!C173 &lt;&gt; "",'2.Census &amp; Reference Benchmarks'!C173,"")</f>
        <v>0</v>
      </c>
      <c r="D173" s="286" t="str">
        <f>IF('2.Census &amp; Reference Benchmarks'!D173 &lt;&gt; "",'2.Census &amp; Reference Benchmarks'!D173,"")</f>
        <v/>
      </c>
      <c r="E173" s="352" t="str">
        <f>IF('2.Census &amp; Reference Benchmarks'!E173 &lt;&gt; "",'2.Census &amp; Reference Benchmarks'!E173,"")</f>
        <v/>
      </c>
      <c r="F173" s="352" t="str">
        <f>IF('2.Census &amp; Reference Benchmarks'!F173 &lt;&gt; "",'2.Census &amp; Reference Benchmarks'!F173,"")</f>
        <v/>
      </c>
      <c r="G173" s="287" t="str">
        <f>IF('2.Census &amp; Reference Benchmarks'!G173 &lt;&gt; "",'2.Census &amp; Reference Benchmarks'!G173,"")</f>
        <v/>
      </c>
      <c r="H173" s="287" t="str">
        <f>IF('2.Census &amp; Reference Benchmarks'!I173 &lt;&gt; "",'2.Census &amp; Reference Benchmarks'!I173,"")</f>
        <v/>
      </c>
      <c r="I173" s="284" t="str">
        <f>IF('2.Census &amp; Reference Benchmarks'!J173 &lt;&gt;"",'2.Census &amp; Reference Benchmarks'!J173,"")</f>
        <v/>
      </c>
      <c r="J173" s="534"/>
      <c r="K173" s="534"/>
      <c r="L173" s="534"/>
      <c r="M173" s="534"/>
      <c r="N173" s="534"/>
      <c r="O173" s="534"/>
      <c r="P173" s="534"/>
      <c r="Q173" s="534"/>
      <c r="R173" s="540"/>
      <c r="S173" s="540"/>
      <c r="T173" s="540"/>
      <c r="U173" s="540"/>
      <c r="V173" s="540"/>
      <c r="W173" s="540"/>
      <c r="X173" s="540"/>
      <c r="Y173" s="540"/>
      <c r="Z173" s="540"/>
      <c r="AA173" s="540"/>
      <c r="AB173" s="540"/>
      <c r="AC173" s="540"/>
      <c r="AD173" s="540"/>
      <c r="AE173" s="540"/>
      <c r="AF173" s="540"/>
      <c r="AG173" s="540"/>
      <c r="AH173" s="461"/>
      <c r="AI173" s="110"/>
      <c r="AJ173" s="110"/>
      <c r="AK173" s="110"/>
      <c r="AL173" s="110"/>
      <c r="AM173" s="110"/>
      <c r="AN173" s="110"/>
      <c r="AO173" s="110"/>
      <c r="AP173" s="110"/>
      <c r="AQ173" s="543"/>
      <c r="AR173" s="543"/>
      <c r="AS173" s="543"/>
      <c r="AT173" s="543"/>
      <c r="AU173" s="543"/>
      <c r="AV173" s="543"/>
      <c r="AW173" s="543"/>
      <c r="AX173" s="543"/>
      <c r="AY173" s="543"/>
      <c r="AZ173" s="543"/>
      <c r="BA173" s="543"/>
      <c r="BB173" s="543"/>
      <c r="BC173" s="543"/>
      <c r="BD173" s="543"/>
      <c r="BE173" s="543"/>
      <c r="BF173" s="543"/>
    </row>
    <row r="174" spans="2:58" x14ac:dyDescent="0.25">
      <c r="B174" s="471">
        <f>IF('2.Census &amp; Reference Benchmarks'!B174 &lt;&gt; "",'2.Census &amp; Reference Benchmarks'!B174,"")</f>
        <v>0</v>
      </c>
      <c r="C174" s="285">
        <f>IF('2.Census &amp; Reference Benchmarks'!C174 &lt;&gt; "",'2.Census &amp; Reference Benchmarks'!C174,"")</f>
        <v>0</v>
      </c>
      <c r="D174" s="286" t="str">
        <f>IF('2.Census &amp; Reference Benchmarks'!D174 &lt;&gt; "",'2.Census &amp; Reference Benchmarks'!D174,"")</f>
        <v/>
      </c>
      <c r="E174" s="352" t="str">
        <f>IF('2.Census &amp; Reference Benchmarks'!E174 &lt;&gt; "",'2.Census &amp; Reference Benchmarks'!E174,"")</f>
        <v/>
      </c>
      <c r="F174" s="352" t="str">
        <f>IF('2.Census &amp; Reference Benchmarks'!F174 &lt;&gt; "",'2.Census &amp; Reference Benchmarks'!F174,"")</f>
        <v/>
      </c>
      <c r="G174" s="287" t="str">
        <f>IF('2.Census &amp; Reference Benchmarks'!G174 &lt;&gt; "",'2.Census &amp; Reference Benchmarks'!G174,"")</f>
        <v/>
      </c>
      <c r="H174" s="287" t="str">
        <f>IF('2.Census &amp; Reference Benchmarks'!I174 &lt;&gt; "",'2.Census &amp; Reference Benchmarks'!I174,"")</f>
        <v/>
      </c>
      <c r="I174" s="284" t="str">
        <f>IF('2.Census &amp; Reference Benchmarks'!J174 &lt;&gt;"",'2.Census &amp; Reference Benchmarks'!J174,"")</f>
        <v/>
      </c>
      <c r="J174" s="534"/>
      <c r="K174" s="534"/>
      <c r="L174" s="534"/>
      <c r="M174" s="534"/>
      <c r="N174" s="534"/>
      <c r="O174" s="534"/>
      <c r="P174" s="534"/>
      <c r="Q174" s="534"/>
      <c r="R174" s="540"/>
      <c r="S174" s="540"/>
      <c r="T174" s="540"/>
      <c r="U174" s="540"/>
      <c r="V174" s="540"/>
      <c r="W174" s="540"/>
      <c r="X174" s="540"/>
      <c r="Y174" s="540"/>
      <c r="Z174" s="540"/>
      <c r="AA174" s="540"/>
      <c r="AB174" s="540"/>
      <c r="AC174" s="540"/>
      <c r="AD174" s="540"/>
      <c r="AE174" s="540"/>
      <c r="AF174" s="540"/>
      <c r="AG174" s="540"/>
      <c r="AH174" s="461"/>
      <c r="AI174" s="110"/>
      <c r="AJ174" s="110"/>
      <c r="AK174" s="110"/>
      <c r="AL174" s="110"/>
      <c r="AM174" s="110"/>
      <c r="AN174" s="110"/>
      <c r="AO174" s="110"/>
      <c r="AP174" s="110"/>
      <c r="AQ174" s="543"/>
      <c r="AR174" s="543"/>
      <c r="AS174" s="543"/>
      <c r="AT174" s="543"/>
      <c r="AU174" s="543"/>
      <c r="AV174" s="543"/>
      <c r="AW174" s="543"/>
      <c r="AX174" s="543"/>
      <c r="AY174" s="543"/>
      <c r="AZ174" s="543"/>
      <c r="BA174" s="543"/>
      <c r="BB174" s="543"/>
      <c r="BC174" s="543"/>
      <c r="BD174" s="543"/>
      <c r="BE174" s="543"/>
      <c r="BF174" s="543"/>
    </row>
    <row r="175" spans="2:58" x14ac:dyDescent="0.25">
      <c r="B175" s="471">
        <f>IF('2.Census &amp; Reference Benchmarks'!B175 &lt;&gt; "",'2.Census &amp; Reference Benchmarks'!B175,"")</f>
        <v>0</v>
      </c>
      <c r="C175" s="285">
        <f>IF('2.Census &amp; Reference Benchmarks'!C175 &lt;&gt; "",'2.Census &amp; Reference Benchmarks'!C175,"")</f>
        <v>0</v>
      </c>
      <c r="D175" s="286" t="str">
        <f>IF('2.Census &amp; Reference Benchmarks'!D175 &lt;&gt; "",'2.Census &amp; Reference Benchmarks'!D175,"")</f>
        <v/>
      </c>
      <c r="E175" s="352" t="str">
        <f>IF('2.Census &amp; Reference Benchmarks'!E175 &lt;&gt; "",'2.Census &amp; Reference Benchmarks'!E175,"")</f>
        <v/>
      </c>
      <c r="F175" s="352" t="str">
        <f>IF('2.Census &amp; Reference Benchmarks'!F175 &lt;&gt; "",'2.Census &amp; Reference Benchmarks'!F175,"")</f>
        <v/>
      </c>
      <c r="G175" s="287" t="str">
        <f>IF('2.Census &amp; Reference Benchmarks'!G175 &lt;&gt; "",'2.Census &amp; Reference Benchmarks'!G175,"")</f>
        <v/>
      </c>
      <c r="H175" s="287" t="str">
        <f>IF('2.Census &amp; Reference Benchmarks'!I175 &lt;&gt; "",'2.Census &amp; Reference Benchmarks'!I175,"")</f>
        <v/>
      </c>
      <c r="I175" s="284" t="str">
        <f>IF('2.Census &amp; Reference Benchmarks'!J175 &lt;&gt;"",'2.Census &amp; Reference Benchmarks'!J175,"")</f>
        <v/>
      </c>
      <c r="J175" s="534"/>
      <c r="K175" s="534"/>
      <c r="L175" s="534"/>
      <c r="M175" s="534"/>
      <c r="N175" s="534"/>
      <c r="O175" s="534"/>
      <c r="P175" s="534"/>
      <c r="Q175" s="534"/>
      <c r="R175" s="540"/>
      <c r="S175" s="540"/>
      <c r="T175" s="540"/>
      <c r="U175" s="540"/>
      <c r="V175" s="540"/>
      <c r="W175" s="540"/>
      <c r="X175" s="540"/>
      <c r="Y175" s="540"/>
      <c r="Z175" s="540"/>
      <c r="AA175" s="540"/>
      <c r="AB175" s="540"/>
      <c r="AC175" s="540"/>
      <c r="AD175" s="540"/>
      <c r="AE175" s="540"/>
      <c r="AF175" s="540"/>
      <c r="AG175" s="540"/>
      <c r="AH175" s="461"/>
      <c r="AI175" s="110"/>
      <c r="AJ175" s="110"/>
      <c r="AK175" s="110"/>
      <c r="AL175" s="110"/>
      <c r="AM175" s="110"/>
      <c r="AN175" s="110"/>
      <c r="AO175" s="110"/>
      <c r="AP175" s="110"/>
      <c r="AQ175" s="543"/>
      <c r="AR175" s="543"/>
      <c r="AS175" s="543"/>
      <c r="AT175" s="543"/>
      <c r="AU175" s="543"/>
      <c r="AV175" s="543"/>
      <c r="AW175" s="543"/>
      <c r="AX175" s="543"/>
      <c r="AY175" s="543"/>
      <c r="AZ175" s="543"/>
      <c r="BA175" s="543"/>
      <c r="BB175" s="543"/>
      <c r="BC175" s="543"/>
      <c r="BD175" s="543"/>
      <c r="BE175" s="543"/>
      <c r="BF175" s="543"/>
    </row>
    <row r="176" spans="2:58" x14ac:dyDescent="0.25">
      <c r="B176" s="471">
        <f>IF('2.Census &amp; Reference Benchmarks'!B176 &lt;&gt; "",'2.Census &amp; Reference Benchmarks'!B176,"")</f>
        <v>0</v>
      </c>
      <c r="C176" s="285">
        <f>IF('2.Census &amp; Reference Benchmarks'!C176 &lt;&gt; "",'2.Census &amp; Reference Benchmarks'!C176,"")</f>
        <v>0</v>
      </c>
      <c r="D176" s="286" t="str">
        <f>IF('2.Census &amp; Reference Benchmarks'!D176 &lt;&gt; "",'2.Census &amp; Reference Benchmarks'!D176,"")</f>
        <v/>
      </c>
      <c r="E176" s="352" t="str">
        <f>IF('2.Census &amp; Reference Benchmarks'!E176 &lt;&gt; "",'2.Census &amp; Reference Benchmarks'!E176,"")</f>
        <v/>
      </c>
      <c r="F176" s="352" t="str">
        <f>IF('2.Census &amp; Reference Benchmarks'!F176 &lt;&gt; "",'2.Census &amp; Reference Benchmarks'!F176,"")</f>
        <v/>
      </c>
      <c r="G176" s="287" t="str">
        <f>IF('2.Census &amp; Reference Benchmarks'!G176 &lt;&gt; "",'2.Census &amp; Reference Benchmarks'!G176,"")</f>
        <v/>
      </c>
      <c r="H176" s="287" t="str">
        <f>IF('2.Census &amp; Reference Benchmarks'!I176 &lt;&gt; "",'2.Census &amp; Reference Benchmarks'!I176,"")</f>
        <v/>
      </c>
      <c r="I176" s="284" t="str">
        <f>IF('2.Census &amp; Reference Benchmarks'!J176 &lt;&gt;"",'2.Census &amp; Reference Benchmarks'!J176,"")</f>
        <v/>
      </c>
      <c r="J176" s="534"/>
      <c r="K176" s="534"/>
      <c r="L176" s="534"/>
      <c r="M176" s="534"/>
      <c r="N176" s="534"/>
      <c r="O176" s="534"/>
      <c r="P176" s="534"/>
      <c r="Q176" s="534"/>
      <c r="R176" s="540"/>
      <c r="S176" s="540"/>
      <c r="T176" s="540"/>
      <c r="U176" s="540"/>
      <c r="V176" s="540"/>
      <c r="W176" s="540"/>
      <c r="X176" s="540"/>
      <c r="Y176" s="540"/>
      <c r="Z176" s="540"/>
      <c r="AA176" s="540"/>
      <c r="AB176" s="540"/>
      <c r="AC176" s="540"/>
      <c r="AD176" s="540"/>
      <c r="AE176" s="540"/>
      <c r="AF176" s="540"/>
      <c r="AG176" s="540"/>
      <c r="AH176" s="461"/>
      <c r="AI176" s="110"/>
      <c r="AJ176" s="110"/>
      <c r="AK176" s="110"/>
      <c r="AL176" s="110"/>
      <c r="AM176" s="110"/>
      <c r="AN176" s="110"/>
      <c r="AO176" s="110"/>
      <c r="AP176" s="110"/>
      <c r="AQ176" s="543"/>
      <c r="AR176" s="543"/>
      <c r="AS176" s="543"/>
      <c r="AT176" s="543"/>
      <c r="AU176" s="543"/>
      <c r="AV176" s="543"/>
      <c r="AW176" s="543"/>
      <c r="AX176" s="543"/>
      <c r="AY176" s="543"/>
      <c r="AZ176" s="543"/>
      <c r="BA176" s="543"/>
      <c r="BB176" s="543"/>
      <c r="BC176" s="543"/>
      <c r="BD176" s="543"/>
      <c r="BE176" s="543"/>
      <c r="BF176" s="543"/>
    </row>
    <row r="177" spans="2:58" x14ac:dyDescent="0.25">
      <c r="B177" s="471">
        <f>IF('2.Census &amp; Reference Benchmarks'!B177 &lt;&gt; "",'2.Census &amp; Reference Benchmarks'!B177,"")</f>
        <v>0</v>
      </c>
      <c r="C177" s="285">
        <f>IF('2.Census &amp; Reference Benchmarks'!C177 &lt;&gt; "",'2.Census &amp; Reference Benchmarks'!C177,"")</f>
        <v>0</v>
      </c>
      <c r="D177" s="286" t="str">
        <f>IF('2.Census &amp; Reference Benchmarks'!D177 &lt;&gt; "",'2.Census &amp; Reference Benchmarks'!D177,"")</f>
        <v/>
      </c>
      <c r="E177" s="352" t="str">
        <f>IF('2.Census &amp; Reference Benchmarks'!E177 &lt;&gt; "",'2.Census &amp; Reference Benchmarks'!E177,"")</f>
        <v/>
      </c>
      <c r="F177" s="352" t="str">
        <f>IF('2.Census &amp; Reference Benchmarks'!F177 &lt;&gt; "",'2.Census &amp; Reference Benchmarks'!F177,"")</f>
        <v/>
      </c>
      <c r="G177" s="287" t="str">
        <f>IF('2.Census &amp; Reference Benchmarks'!G177 &lt;&gt; "",'2.Census &amp; Reference Benchmarks'!G177,"")</f>
        <v/>
      </c>
      <c r="H177" s="287" t="str">
        <f>IF('2.Census &amp; Reference Benchmarks'!I177 &lt;&gt; "",'2.Census &amp; Reference Benchmarks'!I177,"")</f>
        <v/>
      </c>
      <c r="I177" s="284" t="str">
        <f>IF('2.Census &amp; Reference Benchmarks'!J177 &lt;&gt;"",'2.Census &amp; Reference Benchmarks'!J177,"")</f>
        <v/>
      </c>
      <c r="J177" s="534"/>
      <c r="K177" s="534"/>
      <c r="L177" s="534"/>
      <c r="M177" s="534"/>
      <c r="N177" s="534"/>
      <c r="O177" s="534"/>
      <c r="P177" s="534"/>
      <c r="Q177" s="534"/>
      <c r="R177" s="540"/>
      <c r="S177" s="540"/>
      <c r="T177" s="540"/>
      <c r="U177" s="540"/>
      <c r="V177" s="540"/>
      <c r="W177" s="540"/>
      <c r="X177" s="540"/>
      <c r="Y177" s="540"/>
      <c r="Z177" s="540"/>
      <c r="AA177" s="540"/>
      <c r="AB177" s="540"/>
      <c r="AC177" s="540"/>
      <c r="AD177" s="540"/>
      <c r="AE177" s="540"/>
      <c r="AF177" s="540"/>
      <c r="AG177" s="540"/>
      <c r="AH177" s="461"/>
      <c r="AI177" s="110"/>
      <c r="AJ177" s="110"/>
      <c r="AK177" s="110"/>
      <c r="AL177" s="110"/>
      <c r="AM177" s="110"/>
      <c r="AN177" s="110"/>
      <c r="AO177" s="110"/>
      <c r="AP177" s="110"/>
      <c r="AQ177" s="543"/>
      <c r="AR177" s="543"/>
      <c r="AS177" s="543"/>
      <c r="AT177" s="543"/>
      <c r="AU177" s="543"/>
      <c r="AV177" s="543"/>
      <c r="AW177" s="543"/>
      <c r="AX177" s="543"/>
      <c r="AY177" s="543"/>
      <c r="AZ177" s="543"/>
      <c r="BA177" s="543"/>
      <c r="BB177" s="543"/>
      <c r="BC177" s="543"/>
      <c r="BD177" s="543"/>
      <c r="BE177" s="543"/>
      <c r="BF177" s="543"/>
    </row>
    <row r="178" spans="2:58" x14ac:dyDescent="0.25">
      <c r="B178" s="471">
        <f>IF('2.Census &amp; Reference Benchmarks'!B178 &lt;&gt; "",'2.Census &amp; Reference Benchmarks'!B178,"")</f>
        <v>0</v>
      </c>
      <c r="C178" s="285">
        <f>IF('2.Census &amp; Reference Benchmarks'!C178 &lt;&gt; "",'2.Census &amp; Reference Benchmarks'!C178,"")</f>
        <v>0</v>
      </c>
      <c r="D178" s="286" t="str">
        <f>IF('2.Census &amp; Reference Benchmarks'!D178 &lt;&gt; "",'2.Census &amp; Reference Benchmarks'!D178,"")</f>
        <v/>
      </c>
      <c r="E178" s="352" t="str">
        <f>IF('2.Census &amp; Reference Benchmarks'!E178 &lt;&gt; "",'2.Census &amp; Reference Benchmarks'!E178,"")</f>
        <v/>
      </c>
      <c r="F178" s="352" t="str">
        <f>IF('2.Census &amp; Reference Benchmarks'!F178 &lt;&gt; "",'2.Census &amp; Reference Benchmarks'!F178,"")</f>
        <v/>
      </c>
      <c r="G178" s="287" t="str">
        <f>IF('2.Census &amp; Reference Benchmarks'!G178 &lt;&gt; "",'2.Census &amp; Reference Benchmarks'!G178,"")</f>
        <v/>
      </c>
      <c r="H178" s="287" t="str">
        <f>IF('2.Census &amp; Reference Benchmarks'!I178 &lt;&gt; "",'2.Census &amp; Reference Benchmarks'!I178,"")</f>
        <v/>
      </c>
      <c r="I178" s="284" t="str">
        <f>IF('2.Census &amp; Reference Benchmarks'!J178 &lt;&gt;"",'2.Census &amp; Reference Benchmarks'!J178,"")</f>
        <v/>
      </c>
      <c r="J178" s="534"/>
      <c r="K178" s="534"/>
      <c r="L178" s="534"/>
      <c r="M178" s="534"/>
      <c r="N178" s="534"/>
      <c r="O178" s="534"/>
      <c r="P178" s="534"/>
      <c r="Q178" s="534"/>
      <c r="R178" s="540"/>
      <c r="S178" s="540"/>
      <c r="T178" s="540"/>
      <c r="U178" s="540"/>
      <c r="V178" s="540"/>
      <c r="W178" s="540"/>
      <c r="X178" s="540"/>
      <c r="Y178" s="540"/>
      <c r="Z178" s="540"/>
      <c r="AA178" s="540"/>
      <c r="AB178" s="540"/>
      <c r="AC178" s="540"/>
      <c r="AD178" s="540"/>
      <c r="AE178" s="540"/>
      <c r="AF178" s="540"/>
      <c r="AG178" s="540"/>
      <c r="AH178" s="461"/>
      <c r="AI178" s="110"/>
      <c r="AJ178" s="110"/>
      <c r="AK178" s="110"/>
      <c r="AL178" s="110"/>
      <c r="AM178" s="110"/>
      <c r="AN178" s="110"/>
      <c r="AO178" s="110"/>
      <c r="AP178" s="110"/>
      <c r="AQ178" s="543"/>
      <c r="AR178" s="543"/>
      <c r="AS178" s="543"/>
      <c r="AT178" s="543"/>
      <c r="AU178" s="543"/>
      <c r="AV178" s="543"/>
      <c r="AW178" s="543"/>
      <c r="AX178" s="543"/>
      <c r="AY178" s="543"/>
      <c r="AZ178" s="543"/>
      <c r="BA178" s="543"/>
      <c r="BB178" s="543"/>
      <c r="BC178" s="543"/>
      <c r="BD178" s="543"/>
      <c r="BE178" s="543"/>
      <c r="BF178" s="543"/>
    </row>
    <row r="179" spans="2:58" x14ac:dyDescent="0.25">
      <c r="B179" s="471">
        <f>IF('2.Census &amp; Reference Benchmarks'!B179 &lt;&gt; "",'2.Census &amp; Reference Benchmarks'!B179,"")</f>
        <v>0</v>
      </c>
      <c r="C179" s="285">
        <f>IF('2.Census &amp; Reference Benchmarks'!C179 &lt;&gt; "",'2.Census &amp; Reference Benchmarks'!C179,"")</f>
        <v>0</v>
      </c>
      <c r="D179" s="286" t="str">
        <f>IF('2.Census &amp; Reference Benchmarks'!D179 &lt;&gt; "",'2.Census &amp; Reference Benchmarks'!D179,"")</f>
        <v/>
      </c>
      <c r="E179" s="352" t="str">
        <f>IF('2.Census &amp; Reference Benchmarks'!E179 &lt;&gt; "",'2.Census &amp; Reference Benchmarks'!E179,"")</f>
        <v/>
      </c>
      <c r="F179" s="352" t="str">
        <f>IF('2.Census &amp; Reference Benchmarks'!F179 &lt;&gt; "",'2.Census &amp; Reference Benchmarks'!F179,"")</f>
        <v/>
      </c>
      <c r="G179" s="287" t="str">
        <f>IF('2.Census &amp; Reference Benchmarks'!G179 &lt;&gt; "",'2.Census &amp; Reference Benchmarks'!G179,"")</f>
        <v/>
      </c>
      <c r="H179" s="287" t="str">
        <f>IF('2.Census &amp; Reference Benchmarks'!I179 &lt;&gt; "",'2.Census &amp; Reference Benchmarks'!I179,"")</f>
        <v/>
      </c>
      <c r="I179" s="284" t="str">
        <f>IF('2.Census &amp; Reference Benchmarks'!J179 &lt;&gt;"",'2.Census &amp; Reference Benchmarks'!J179,"")</f>
        <v/>
      </c>
      <c r="J179" s="534"/>
      <c r="K179" s="534"/>
      <c r="L179" s="534"/>
      <c r="M179" s="534"/>
      <c r="N179" s="534"/>
      <c r="O179" s="534"/>
      <c r="P179" s="534"/>
      <c r="Q179" s="534"/>
      <c r="R179" s="540"/>
      <c r="S179" s="540"/>
      <c r="T179" s="540"/>
      <c r="U179" s="540"/>
      <c r="V179" s="540"/>
      <c r="W179" s="540"/>
      <c r="X179" s="540"/>
      <c r="Y179" s="540"/>
      <c r="Z179" s="540"/>
      <c r="AA179" s="540"/>
      <c r="AB179" s="540"/>
      <c r="AC179" s="540"/>
      <c r="AD179" s="540"/>
      <c r="AE179" s="540"/>
      <c r="AF179" s="540"/>
      <c r="AG179" s="540"/>
      <c r="AH179" s="461"/>
      <c r="AI179" s="110"/>
      <c r="AJ179" s="110"/>
      <c r="AK179" s="110"/>
      <c r="AL179" s="110"/>
      <c r="AM179" s="110"/>
      <c r="AN179" s="110"/>
      <c r="AO179" s="110"/>
      <c r="AP179" s="110"/>
      <c r="AQ179" s="543"/>
      <c r="AR179" s="543"/>
      <c r="AS179" s="543"/>
      <c r="AT179" s="543"/>
      <c r="AU179" s="543"/>
      <c r="AV179" s="543"/>
      <c r="AW179" s="543"/>
      <c r="AX179" s="543"/>
      <c r="AY179" s="543"/>
      <c r="AZ179" s="543"/>
      <c r="BA179" s="543"/>
      <c r="BB179" s="543"/>
      <c r="BC179" s="543"/>
      <c r="BD179" s="543"/>
      <c r="BE179" s="543"/>
      <c r="BF179" s="543"/>
    </row>
    <row r="180" spans="2:58" x14ac:dyDescent="0.25">
      <c r="B180" s="471">
        <f>IF('2.Census &amp; Reference Benchmarks'!B180 &lt;&gt; "",'2.Census &amp; Reference Benchmarks'!B180,"")</f>
        <v>0</v>
      </c>
      <c r="C180" s="285">
        <f>IF('2.Census &amp; Reference Benchmarks'!C180 &lt;&gt; "",'2.Census &amp; Reference Benchmarks'!C180,"")</f>
        <v>0</v>
      </c>
      <c r="D180" s="286" t="str">
        <f>IF('2.Census &amp; Reference Benchmarks'!D180 &lt;&gt; "",'2.Census &amp; Reference Benchmarks'!D180,"")</f>
        <v/>
      </c>
      <c r="E180" s="352" t="str">
        <f>IF('2.Census &amp; Reference Benchmarks'!E180 &lt;&gt; "",'2.Census &amp; Reference Benchmarks'!E180,"")</f>
        <v/>
      </c>
      <c r="F180" s="352" t="str">
        <f>IF('2.Census &amp; Reference Benchmarks'!F180 &lt;&gt; "",'2.Census &amp; Reference Benchmarks'!F180,"")</f>
        <v/>
      </c>
      <c r="G180" s="287" t="str">
        <f>IF('2.Census &amp; Reference Benchmarks'!G180 &lt;&gt; "",'2.Census &amp; Reference Benchmarks'!G180,"")</f>
        <v/>
      </c>
      <c r="H180" s="287" t="str">
        <f>IF('2.Census &amp; Reference Benchmarks'!I180 &lt;&gt; "",'2.Census &amp; Reference Benchmarks'!I180,"")</f>
        <v/>
      </c>
      <c r="I180" s="284" t="str">
        <f>IF('2.Census &amp; Reference Benchmarks'!J180 &lt;&gt;"",'2.Census &amp; Reference Benchmarks'!J180,"")</f>
        <v/>
      </c>
      <c r="J180" s="534"/>
      <c r="K180" s="534"/>
      <c r="L180" s="534"/>
      <c r="M180" s="534"/>
      <c r="N180" s="534"/>
      <c r="O180" s="534"/>
      <c r="P180" s="534"/>
      <c r="Q180" s="534"/>
      <c r="R180" s="540"/>
      <c r="S180" s="540"/>
      <c r="T180" s="540"/>
      <c r="U180" s="540"/>
      <c r="V180" s="540"/>
      <c r="W180" s="540"/>
      <c r="X180" s="540"/>
      <c r="Y180" s="540"/>
      <c r="Z180" s="540"/>
      <c r="AA180" s="540"/>
      <c r="AB180" s="540"/>
      <c r="AC180" s="540"/>
      <c r="AD180" s="540"/>
      <c r="AE180" s="540"/>
      <c r="AF180" s="540"/>
      <c r="AG180" s="540"/>
      <c r="AH180" s="461"/>
      <c r="AI180" s="110"/>
      <c r="AJ180" s="110"/>
      <c r="AK180" s="110"/>
      <c r="AL180" s="110"/>
      <c r="AM180" s="110"/>
      <c r="AN180" s="110"/>
      <c r="AO180" s="110"/>
      <c r="AP180" s="110"/>
      <c r="AQ180" s="543"/>
      <c r="AR180" s="543"/>
      <c r="AS180" s="543"/>
      <c r="AT180" s="543"/>
      <c r="AU180" s="543"/>
      <c r="AV180" s="543"/>
      <c r="AW180" s="543"/>
      <c r="AX180" s="543"/>
      <c r="AY180" s="543"/>
      <c r="AZ180" s="543"/>
      <c r="BA180" s="543"/>
      <c r="BB180" s="543"/>
      <c r="BC180" s="543"/>
      <c r="BD180" s="543"/>
      <c r="BE180" s="543"/>
      <c r="BF180" s="543"/>
    </row>
    <row r="181" spans="2:58" x14ac:dyDescent="0.25">
      <c r="B181" s="471">
        <f>IF('2.Census &amp; Reference Benchmarks'!B181 &lt;&gt; "",'2.Census &amp; Reference Benchmarks'!B181,"")</f>
        <v>0</v>
      </c>
      <c r="C181" s="285">
        <f>IF('2.Census &amp; Reference Benchmarks'!C181 &lt;&gt; "",'2.Census &amp; Reference Benchmarks'!C181,"")</f>
        <v>0</v>
      </c>
      <c r="D181" s="286" t="str">
        <f>IF('2.Census &amp; Reference Benchmarks'!D181 &lt;&gt; "",'2.Census &amp; Reference Benchmarks'!D181,"")</f>
        <v/>
      </c>
      <c r="E181" s="352" t="str">
        <f>IF('2.Census &amp; Reference Benchmarks'!E181 &lt;&gt; "",'2.Census &amp; Reference Benchmarks'!E181,"")</f>
        <v/>
      </c>
      <c r="F181" s="352" t="str">
        <f>IF('2.Census &amp; Reference Benchmarks'!F181 &lt;&gt; "",'2.Census &amp; Reference Benchmarks'!F181,"")</f>
        <v/>
      </c>
      <c r="G181" s="287" t="str">
        <f>IF('2.Census &amp; Reference Benchmarks'!G181 &lt;&gt; "",'2.Census &amp; Reference Benchmarks'!G181,"")</f>
        <v/>
      </c>
      <c r="H181" s="287" t="str">
        <f>IF('2.Census &amp; Reference Benchmarks'!I181 &lt;&gt; "",'2.Census &amp; Reference Benchmarks'!I181,"")</f>
        <v/>
      </c>
      <c r="I181" s="284" t="str">
        <f>IF('2.Census &amp; Reference Benchmarks'!J181 &lt;&gt;"",'2.Census &amp; Reference Benchmarks'!J181,"")</f>
        <v/>
      </c>
      <c r="J181" s="534"/>
      <c r="K181" s="534"/>
      <c r="L181" s="534"/>
      <c r="M181" s="534"/>
      <c r="N181" s="534"/>
      <c r="O181" s="534"/>
      <c r="P181" s="534"/>
      <c r="Q181" s="534"/>
      <c r="R181" s="540"/>
      <c r="S181" s="540"/>
      <c r="T181" s="540"/>
      <c r="U181" s="540"/>
      <c r="V181" s="540"/>
      <c r="W181" s="540"/>
      <c r="X181" s="540"/>
      <c r="Y181" s="540"/>
      <c r="Z181" s="540"/>
      <c r="AA181" s="540"/>
      <c r="AB181" s="540"/>
      <c r="AC181" s="540"/>
      <c r="AD181" s="540"/>
      <c r="AE181" s="540"/>
      <c r="AF181" s="540"/>
      <c r="AG181" s="540"/>
      <c r="AH181" s="461"/>
      <c r="AI181" s="110"/>
      <c r="AJ181" s="110"/>
      <c r="AK181" s="110"/>
      <c r="AL181" s="110"/>
      <c r="AM181" s="110"/>
      <c r="AN181" s="110"/>
      <c r="AO181" s="110"/>
      <c r="AP181" s="110"/>
      <c r="AQ181" s="543"/>
      <c r="AR181" s="543"/>
      <c r="AS181" s="543"/>
      <c r="AT181" s="543"/>
      <c r="AU181" s="543"/>
      <c r="AV181" s="543"/>
      <c r="AW181" s="543"/>
      <c r="AX181" s="543"/>
      <c r="AY181" s="543"/>
      <c r="AZ181" s="543"/>
      <c r="BA181" s="543"/>
      <c r="BB181" s="543"/>
      <c r="BC181" s="543"/>
      <c r="BD181" s="543"/>
      <c r="BE181" s="543"/>
      <c r="BF181" s="543"/>
    </row>
    <row r="182" spans="2:58" x14ac:dyDescent="0.25">
      <c r="B182" s="471">
        <f>IF('2.Census &amp; Reference Benchmarks'!B182 &lt;&gt; "",'2.Census &amp; Reference Benchmarks'!B182,"")</f>
        <v>0</v>
      </c>
      <c r="C182" s="285">
        <f>IF('2.Census &amp; Reference Benchmarks'!C182 &lt;&gt; "",'2.Census &amp; Reference Benchmarks'!C182,"")</f>
        <v>0</v>
      </c>
      <c r="D182" s="286" t="str">
        <f>IF('2.Census &amp; Reference Benchmarks'!D182 &lt;&gt; "",'2.Census &amp; Reference Benchmarks'!D182,"")</f>
        <v/>
      </c>
      <c r="E182" s="352" t="str">
        <f>IF('2.Census &amp; Reference Benchmarks'!E182 &lt;&gt; "",'2.Census &amp; Reference Benchmarks'!E182,"")</f>
        <v/>
      </c>
      <c r="F182" s="352" t="str">
        <f>IF('2.Census &amp; Reference Benchmarks'!F182 &lt;&gt; "",'2.Census &amp; Reference Benchmarks'!F182,"")</f>
        <v/>
      </c>
      <c r="G182" s="287" t="str">
        <f>IF('2.Census &amp; Reference Benchmarks'!G182 &lt;&gt; "",'2.Census &amp; Reference Benchmarks'!G182,"")</f>
        <v/>
      </c>
      <c r="H182" s="287" t="str">
        <f>IF('2.Census &amp; Reference Benchmarks'!I182 &lt;&gt; "",'2.Census &amp; Reference Benchmarks'!I182,"")</f>
        <v/>
      </c>
      <c r="I182" s="284" t="str">
        <f>IF('2.Census &amp; Reference Benchmarks'!J182 &lt;&gt;"",'2.Census &amp; Reference Benchmarks'!J182,"")</f>
        <v/>
      </c>
      <c r="J182" s="534"/>
      <c r="K182" s="534"/>
      <c r="L182" s="534"/>
      <c r="M182" s="534"/>
      <c r="N182" s="534"/>
      <c r="O182" s="534"/>
      <c r="P182" s="534"/>
      <c r="Q182" s="534"/>
      <c r="R182" s="540"/>
      <c r="S182" s="540"/>
      <c r="T182" s="540"/>
      <c r="U182" s="540"/>
      <c r="V182" s="540"/>
      <c r="W182" s="540"/>
      <c r="X182" s="540"/>
      <c r="Y182" s="540"/>
      <c r="Z182" s="540"/>
      <c r="AA182" s="540"/>
      <c r="AB182" s="540"/>
      <c r="AC182" s="540"/>
      <c r="AD182" s="540"/>
      <c r="AE182" s="540"/>
      <c r="AF182" s="540"/>
      <c r="AG182" s="540"/>
      <c r="AH182" s="461"/>
      <c r="AI182" s="110"/>
      <c r="AJ182" s="110"/>
      <c r="AK182" s="110"/>
      <c r="AL182" s="110"/>
      <c r="AM182" s="110"/>
      <c r="AN182" s="110"/>
      <c r="AO182" s="110"/>
      <c r="AP182" s="110"/>
      <c r="AQ182" s="543"/>
      <c r="AR182" s="543"/>
      <c r="AS182" s="543"/>
      <c r="AT182" s="543"/>
      <c r="AU182" s="543"/>
      <c r="AV182" s="543"/>
      <c r="AW182" s="543"/>
      <c r="AX182" s="543"/>
      <c r="AY182" s="543"/>
      <c r="AZ182" s="543"/>
      <c r="BA182" s="543"/>
      <c r="BB182" s="543"/>
      <c r="BC182" s="543"/>
      <c r="BD182" s="543"/>
      <c r="BE182" s="543"/>
      <c r="BF182" s="543"/>
    </row>
    <row r="183" spans="2:58" x14ac:dyDescent="0.25">
      <c r="B183" s="471">
        <f>IF('2.Census &amp; Reference Benchmarks'!B183 &lt;&gt; "",'2.Census &amp; Reference Benchmarks'!B183,"")</f>
        <v>0</v>
      </c>
      <c r="C183" s="285">
        <f>IF('2.Census &amp; Reference Benchmarks'!C183 &lt;&gt; "",'2.Census &amp; Reference Benchmarks'!C183,"")</f>
        <v>0</v>
      </c>
      <c r="D183" s="286" t="str">
        <f>IF('2.Census &amp; Reference Benchmarks'!D183 &lt;&gt; "",'2.Census &amp; Reference Benchmarks'!D183,"")</f>
        <v/>
      </c>
      <c r="E183" s="352" t="str">
        <f>IF('2.Census &amp; Reference Benchmarks'!E183 &lt;&gt; "",'2.Census &amp; Reference Benchmarks'!E183,"")</f>
        <v/>
      </c>
      <c r="F183" s="352" t="str">
        <f>IF('2.Census &amp; Reference Benchmarks'!F183 &lt;&gt; "",'2.Census &amp; Reference Benchmarks'!F183,"")</f>
        <v/>
      </c>
      <c r="G183" s="287" t="str">
        <f>IF('2.Census &amp; Reference Benchmarks'!G183 &lt;&gt; "",'2.Census &amp; Reference Benchmarks'!G183,"")</f>
        <v/>
      </c>
      <c r="H183" s="287" t="str">
        <f>IF('2.Census &amp; Reference Benchmarks'!I183 &lt;&gt; "",'2.Census &amp; Reference Benchmarks'!I183,"")</f>
        <v/>
      </c>
      <c r="I183" s="284" t="str">
        <f>IF('2.Census &amp; Reference Benchmarks'!J183 &lt;&gt;"",'2.Census &amp; Reference Benchmarks'!J183,"")</f>
        <v/>
      </c>
      <c r="J183" s="534"/>
      <c r="K183" s="534"/>
      <c r="L183" s="534"/>
      <c r="M183" s="534"/>
      <c r="N183" s="534"/>
      <c r="O183" s="534"/>
      <c r="P183" s="534"/>
      <c r="Q183" s="534"/>
      <c r="R183" s="540"/>
      <c r="S183" s="540"/>
      <c r="T183" s="540"/>
      <c r="U183" s="540"/>
      <c r="V183" s="540"/>
      <c r="W183" s="540"/>
      <c r="X183" s="540"/>
      <c r="Y183" s="540"/>
      <c r="Z183" s="540"/>
      <c r="AA183" s="540"/>
      <c r="AB183" s="540"/>
      <c r="AC183" s="540"/>
      <c r="AD183" s="540"/>
      <c r="AE183" s="540"/>
      <c r="AF183" s="540"/>
      <c r="AG183" s="540"/>
      <c r="AH183" s="461"/>
      <c r="AI183" s="110"/>
      <c r="AJ183" s="110"/>
      <c r="AK183" s="110"/>
      <c r="AL183" s="110"/>
      <c r="AM183" s="110"/>
      <c r="AN183" s="110"/>
      <c r="AO183" s="110"/>
      <c r="AP183" s="110"/>
      <c r="AQ183" s="543"/>
      <c r="AR183" s="543"/>
      <c r="AS183" s="543"/>
      <c r="AT183" s="543"/>
      <c r="AU183" s="543"/>
      <c r="AV183" s="543"/>
      <c r="AW183" s="543"/>
      <c r="AX183" s="543"/>
      <c r="AY183" s="543"/>
      <c r="AZ183" s="543"/>
      <c r="BA183" s="543"/>
      <c r="BB183" s="543"/>
      <c r="BC183" s="543"/>
      <c r="BD183" s="543"/>
      <c r="BE183" s="543"/>
      <c r="BF183" s="543"/>
    </row>
    <row r="184" spans="2:58" x14ac:dyDescent="0.25">
      <c r="B184" s="471">
        <f>IF('2.Census &amp; Reference Benchmarks'!B184 &lt;&gt; "",'2.Census &amp; Reference Benchmarks'!B184,"")</f>
        <v>0</v>
      </c>
      <c r="C184" s="285">
        <f>IF('2.Census &amp; Reference Benchmarks'!C184 &lt;&gt; "",'2.Census &amp; Reference Benchmarks'!C184,"")</f>
        <v>0</v>
      </c>
      <c r="D184" s="286" t="str">
        <f>IF('2.Census &amp; Reference Benchmarks'!D184 &lt;&gt; "",'2.Census &amp; Reference Benchmarks'!D184,"")</f>
        <v/>
      </c>
      <c r="E184" s="352" t="str">
        <f>IF('2.Census &amp; Reference Benchmarks'!E184 &lt;&gt; "",'2.Census &amp; Reference Benchmarks'!E184,"")</f>
        <v/>
      </c>
      <c r="F184" s="352" t="str">
        <f>IF('2.Census &amp; Reference Benchmarks'!F184 &lt;&gt; "",'2.Census &amp; Reference Benchmarks'!F184,"")</f>
        <v/>
      </c>
      <c r="G184" s="287" t="str">
        <f>IF('2.Census &amp; Reference Benchmarks'!G184 &lt;&gt; "",'2.Census &amp; Reference Benchmarks'!G184,"")</f>
        <v/>
      </c>
      <c r="H184" s="287" t="str">
        <f>IF('2.Census &amp; Reference Benchmarks'!I184 &lt;&gt; "",'2.Census &amp; Reference Benchmarks'!I184,"")</f>
        <v/>
      </c>
      <c r="I184" s="284" t="str">
        <f>IF('2.Census &amp; Reference Benchmarks'!J184 &lt;&gt;"",'2.Census &amp; Reference Benchmarks'!J184,"")</f>
        <v/>
      </c>
      <c r="J184" s="534"/>
      <c r="K184" s="534"/>
      <c r="L184" s="534"/>
      <c r="M184" s="534"/>
      <c r="N184" s="534"/>
      <c r="O184" s="534"/>
      <c r="P184" s="534"/>
      <c r="Q184" s="534"/>
      <c r="R184" s="540"/>
      <c r="S184" s="540"/>
      <c r="T184" s="540"/>
      <c r="U184" s="540"/>
      <c r="V184" s="540"/>
      <c r="W184" s="540"/>
      <c r="X184" s="540"/>
      <c r="Y184" s="540"/>
      <c r="Z184" s="540"/>
      <c r="AA184" s="540"/>
      <c r="AB184" s="540"/>
      <c r="AC184" s="540"/>
      <c r="AD184" s="540"/>
      <c r="AE184" s="540"/>
      <c r="AF184" s="540"/>
      <c r="AG184" s="540"/>
      <c r="AH184" s="461"/>
      <c r="AI184" s="110"/>
      <c r="AJ184" s="110"/>
      <c r="AK184" s="110"/>
      <c r="AL184" s="110"/>
      <c r="AM184" s="110"/>
      <c r="AN184" s="110"/>
      <c r="AO184" s="110"/>
      <c r="AP184" s="110"/>
      <c r="AQ184" s="543"/>
      <c r="AR184" s="543"/>
      <c r="AS184" s="543"/>
      <c r="AT184" s="543"/>
      <c r="AU184" s="543"/>
      <c r="AV184" s="543"/>
      <c r="AW184" s="543"/>
      <c r="AX184" s="543"/>
      <c r="AY184" s="543"/>
      <c r="AZ184" s="543"/>
      <c r="BA184" s="543"/>
      <c r="BB184" s="543"/>
      <c r="BC184" s="543"/>
      <c r="BD184" s="543"/>
      <c r="BE184" s="543"/>
      <c r="BF184" s="543"/>
    </row>
    <row r="185" spans="2:58" x14ac:dyDescent="0.25">
      <c r="B185" s="471">
        <f>IF('2.Census &amp; Reference Benchmarks'!B185 &lt;&gt; "",'2.Census &amp; Reference Benchmarks'!B185,"")</f>
        <v>0</v>
      </c>
      <c r="C185" s="285">
        <f>IF('2.Census &amp; Reference Benchmarks'!C185 &lt;&gt; "",'2.Census &amp; Reference Benchmarks'!C185,"")</f>
        <v>0</v>
      </c>
      <c r="D185" s="286" t="str">
        <f>IF('2.Census &amp; Reference Benchmarks'!D185 &lt;&gt; "",'2.Census &amp; Reference Benchmarks'!D185,"")</f>
        <v/>
      </c>
      <c r="E185" s="352" t="str">
        <f>IF('2.Census &amp; Reference Benchmarks'!E185 &lt;&gt; "",'2.Census &amp; Reference Benchmarks'!E185,"")</f>
        <v/>
      </c>
      <c r="F185" s="352" t="str">
        <f>IF('2.Census &amp; Reference Benchmarks'!F185 &lt;&gt; "",'2.Census &amp; Reference Benchmarks'!F185,"")</f>
        <v/>
      </c>
      <c r="G185" s="287" t="str">
        <f>IF('2.Census &amp; Reference Benchmarks'!G185 &lt;&gt; "",'2.Census &amp; Reference Benchmarks'!G185,"")</f>
        <v/>
      </c>
      <c r="H185" s="287" t="str">
        <f>IF('2.Census &amp; Reference Benchmarks'!I185 &lt;&gt; "",'2.Census &amp; Reference Benchmarks'!I185,"")</f>
        <v/>
      </c>
      <c r="I185" s="284" t="str">
        <f>IF('2.Census &amp; Reference Benchmarks'!J185 &lt;&gt;"",'2.Census &amp; Reference Benchmarks'!J185,"")</f>
        <v/>
      </c>
      <c r="J185" s="534"/>
      <c r="K185" s="534"/>
      <c r="L185" s="534"/>
      <c r="M185" s="534"/>
      <c r="N185" s="534"/>
      <c r="O185" s="534"/>
      <c r="P185" s="534"/>
      <c r="Q185" s="534"/>
      <c r="R185" s="540"/>
      <c r="S185" s="540"/>
      <c r="T185" s="540"/>
      <c r="U185" s="540"/>
      <c r="V185" s="540"/>
      <c r="W185" s="540"/>
      <c r="X185" s="540"/>
      <c r="Y185" s="540"/>
      <c r="Z185" s="540"/>
      <c r="AA185" s="540"/>
      <c r="AB185" s="540"/>
      <c r="AC185" s="540"/>
      <c r="AD185" s="540"/>
      <c r="AE185" s="540"/>
      <c r="AF185" s="540"/>
      <c r="AG185" s="540"/>
      <c r="AH185" s="461"/>
      <c r="AI185" s="110"/>
      <c r="AJ185" s="110"/>
      <c r="AK185" s="110"/>
      <c r="AL185" s="110"/>
      <c r="AM185" s="110"/>
      <c r="AN185" s="110"/>
      <c r="AO185" s="110"/>
      <c r="AP185" s="110"/>
      <c r="AQ185" s="543"/>
      <c r="AR185" s="543"/>
      <c r="AS185" s="543"/>
      <c r="AT185" s="543"/>
      <c r="AU185" s="543"/>
      <c r="AV185" s="543"/>
      <c r="AW185" s="543"/>
      <c r="AX185" s="543"/>
      <c r="AY185" s="543"/>
      <c r="AZ185" s="543"/>
      <c r="BA185" s="543"/>
      <c r="BB185" s="543"/>
      <c r="BC185" s="543"/>
      <c r="BD185" s="543"/>
      <c r="BE185" s="543"/>
      <c r="BF185" s="543"/>
    </row>
    <row r="186" spans="2:58" x14ac:dyDescent="0.25">
      <c r="B186" s="471">
        <f>IF('2.Census &amp; Reference Benchmarks'!B186 &lt;&gt; "",'2.Census &amp; Reference Benchmarks'!B186,"")</f>
        <v>0</v>
      </c>
      <c r="C186" s="285">
        <f>IF('2.Census &amp; Reference Benchmarks'!C186 &lt;&gt; "",'2.Census &amp; Reference Benchmarks'!C186,"")</f>
        <v>0</v>
      </c>
      <c r="D186" s="286" t="str">
        <f>IF('2.Census &amp; Reference Benchmarks'!D186 &lt;&gt; "",'2.Census &amp; Reference Benchmarks'!D186,"")</f>
        <v/>
      </c>
      <c r="E186" s="352" t="str">
        <f>IF('2.Census &amp; Reference Benchmarks'!E186 &lt;&gt; "",'2.Census &amp; Reference Benchmarks'!E186,"")</f>
        <v/>
      </c>
      <c r="F186" s="352" t="str">
        <f>IF('2.Census &amp; Reference Benchmarks'!F186 &lt;&gt; "",'2.Census &amp; Reference Benchmarks'!F186,"")</f>
        <v/>
      </c>
      <c r="G186" s="287" t="str">
        <f>IF('2.Census &amp; Reference Benchmarks'!G186 &lt;&gt; "",'2.Census &amp; Reference Benchmarks'!G186,"")</f>
        <v/>
      </c>
      <c r="H186" s="287" t="str">
        <f>IF('2.Census &amp; Reference Benchmarks'!I186 &lt;&gt; "",'2.Census &amp; Reference Benchmarks'!I186,"")</f>
        <v/>
      </c>
      <c r="I186" s="284" t="str">
        <f>IF('2.Census &amp; Reference Benchmarks'!J186 &lt;&gt;"",'2.Census &amp; Reference Benchmarks'!J186,"")</f>
        <v/>
      </c>
      <c r="J186" s="534"/>
      <c r="K186" s="534"/>
      <c r="L186" s="534"/>
      <c r="M186" s="534"/>
      <c r="N186" s="534"/>
      <c r="O186" s="534"/>
      <c r="P186" s="534"/>
      <c r="Q186" s="534"/>
      <c r="R186" s="540"/>
      <c r="S186" s="540"/>
      <c r="T186" s="540"/>
      <c r="U186" s="540"/>
      <c r="V186" s="540"/>
      <c r="W186" s="540"/>
      <c r="X186" s="540"/>
      <c r="Y186" s="540"/>
      <c r="Z186" s="540"/>
      <c r="AA186" s="540"/>
      <c r="AB186" s="540"/>
      <c r="AC186" s="540"/>
      <c r="AD186" s="540"/>
      <c r="AE186" s="540"/>
      <c r="AF186" s="540"/>
      <c r="AG186" s="540"/>
      <c r="AH186" s="461"/>
      <c r="AI186" s="110"/>
      <c r="AJ186" s="110"/>
      <c r="AK186" s="110"/>
      <c r="AL186" s="110"/>
      <c r="AM186" s="110"/>
      <c r="AN186" s="110"/>
      <c r="AO186" s="110"/>
      <c r="AP186" s="110"/>
      <c r="AQ186" s="543"/>
      <c r="AR186" s="543"/>
      <c r="AS186" s="543"/>
      <c r="AT186" s="543"/>
      <c r="AU186" s="543"/>
      <c r="AV186" s="543"/>
      <c r="AW186" s="543"/>
      <c r="AX186" s="543"/>
      <c r="AY186" s="543"/>
      <c r="AZ186" s="543"/>
      <c r="BA186" s="543"/>
      <c r="BB186" s="543"/>
      <c r="BC186" s="543"/>
      <c r="BD186" s="543"/>
      <c r="BE186" s="543"/>
      <c r="BF186" s="543"/>
    </row>
    <row r="187" spans="2:58" x14ac:dyDescent="0.25">
      <c r="B187" s="471">
        <f>IF('2.Census &amp; Reference Benchmarks'!B187 &lt;&gt; "",'2.Census &amp; Reference Benchmarks'!B187,"")</f>
        <v>0</v>
      </c>
      <c r="C187" s="285">
        <f>IF('2.Census &amp; Reference Benchmarks'!C187 &lt;&gt; "",'2.Census &amp; Reference Benchmarks'!C187,"")</f>
        <v>0</v>
      </c>
      <c r="D187" s="286" t="str">
        <f>IF('2.Census &amp; Reference Benchmarks'!D187 &lt;&gt; "",'2.Census &amp; Reference Benchmarks'!D187,"")</f>
        <v/>
      </c>
      <c r="E187" s="352" t="str">
        <f>IF('2.Census &amp; Reference Benchmarks'!E187 &lt;&gt; "",'2.Census &amp; Reference Benchmarks'!E187,"")</f>
        <v/>
      </c>
      <c r="F187" s="352" t="str">
        <f>IF('2.Census &amp; Reference Benchmarks'!F187 &lt;&gt; "",'2.Census &amp; Reference Benchmarks'!F187,"")</f>
        <v/>
      </c>
      <c r="G187" s="287" t="str">
        <f>IF('2.Census &amp; Reference Benchmarks'!G187 &lt;&gt; "",'2.Census &amp; Reference Benchmarks'!G187,"")</f>
        <v/>
      </c>
      <c r="H187" s="287" t="str">
        <f>IF('2.Census &amp; Reference Benchmarks'!I187 &lt;&gt; "",'2.Census &amp; Reference Benchmarks'!I187,"")</f>
        <v/>
      </c>
      <c r="I187" s="284" t="str">
        <f>IF('2.Census &amp; Reference Benchmarks'!J187 &lt;&gt;"",'2.Census &amp; Reference Benchmarks'!J187,"")</f>
        <v/>
      </c>
      <c r="J187" s="534"/>
      <c r="K187" s="534"/>
      <c r="L187" s="534"/>
      <c r="M187" s="534"/>
      <c r="N187" s="534"/>
      <c r="O187" s="534"/>
      <c r="P187" s="534"/>
      <c r="Q187" s="534"/>
      <c r="R187" s="540"/>
      <c r="S187" s="540"/>
      <c r="T187" s="540"/>
      <c r="U187" s="540"/>
      <c r="V187" s="540"/>
      <c r="W187" s="540"/>
      <c r="X187" s="540"/>
      <c r="Y187" s="540"/>
      <c r="Z187" s="540"/>
      <c r="AA187" s="540"/>
      <c r="AB187" s="540"/>
      <c r="AC187" s="540"/>
      <c r="AD187" s="540"/>
      <c r="AE187" s="540"/>
      <c r="AF187" s="540"/>
      <c r="AG187" s="540"/>
      <c r="AH187" s="461"/>
      <c r="AI187" s="110"/>
      <c r="AJ187" s="110"/>
      <c r="AK187" s="110"/>
      <c r="AL187" s="110"/>
      <c r="AM187" s="110"/>
      <c r="AN187" s="110"/>
      <c r="AO187" s="110"/>
      <c r="AP187" s="110"/>
      <c r="AQ187" s="543"/>
      <c r="AR187" s="543"/>
      <c r="AS187" s="543"/>
      <c r="AT187" s="543"/>
      <c r="AU187" s="543"/>
      <c r="AV187" s="543"/>
      <c r="AW187" s="543"/>
      <c r="AX187" s="543"/>
      <c r="AY187" s="543"/>
      <c r="AZ187" s="543"/>
      <c r="BA187" s="543"/>
      <c r="BB187" s="543"/>
      <c r="BC187" s="543"/>
      <c r="BD187" s="543"/>
      <c r="BE187" s="543"/>
      <c r="BF187" s="543"/>
    </row>
    <row r="188" spans="2:58" x14ac:dyDescent="0.25">
      <c r="B188" s="471">
        <f>IF('2.Census &amp; Reference Benchmarks'!B188 &lt;&gt; "",'2.Census &amp; Reference Benchmarks'!B188,"")</f>
        <v>0</v>
      </c>
      <c r="C188" s="285">
        <f>IF('2.Census &amp; Reference Benchmarks'!C188 &lt;&gt; "",'2.Census &amp; Reference Benchmarks'!C188,"")</f>
        <v>0</v>
      </c>
      <c r="D188" s="286" t="str">
        <f>IF('2.Census &amp; Reference Benchmarks'!D188 &lt;&gt; "",'2.Census &amp; Reference Benchmarks'!D188,"")</f>
        <v/>
      </c>
      <c r="E188" s="352" t="str">
        <f>IF('2.Census &amp; Reference Benchmarks'!E188 &lt;&gt; "",'2.Census &amp; Reference Benchmarks'!E188,"")</f>
        <v/>
      </c>
      <c r="F188" s="352" t="str">
        <f>IF('2.Census &amp; Reference Benchmarks'!F188 &lt;&gt; "",'2.Census &amp; Reference Benchmarks'!F188,"")</f>
        <v/>
      </c>
      <c r="G188" s="287" t="str">
        <f>IF('2.Census &amp; Reference Benchmarks'!G188 &lt;&gt; "",'2.Census &amp; Reference Benchmarks'!G188,"")</f>
        <v/>
      </c>
      <c r="H188" s="287" t="str">
        <f>IF('2.Census &amp; Reference Benchmarks'!I188 &lt;&gt; "",'2.Census &amp; Reference Benchmarks'!I188,"")</f>
        <v/>
      </c>
      <c r="I188" s="284" t="str">
        <f>IF('2.Census &amp; Reference Benchmarks'!J188 &lt;&gt;"",'2.Census &amp; Reference Benchmarks'!J188,"")</f>
        <v/>
      </c>
      <c r="J188" s="534"/>
      <c r="K188" s="534"/>
      <c r="L188" s="534"/>
      <c r="M188" s="534"/>
      <c r="N188" s="534"/>
      <c r="O188" s="534"/>
      <c r="P188" s="534"/>
      <c r="Q188" s="534"/>
      <c r="R188" s="540"/>
      <c r="S188" s="540"/>
      <c r="T188" s="540"/>
      <c r="U188" s="540"/>
      <c r="V188" s="540"/>
      <c r="W188" s="540"/>
      <c r="X188" s="540"/>
      <c r="Y188" s="540"/>
      <c r="Z188" s="540"/>
      <c r="AA188" s="540"/>
      <c r="AB188" s="540"/>
      <c r="AC188" s="540"/>
      <c r="AD188" s="540"/>
      <c r="AE188" s="540"/>
      <c r="AF188" s="540"/>
      <c r="AG188" s="540"/>
      <c r="AH188" s="461"/>
      <c r="AI188" s="110"/>
      <c r="AJ188" s="110"/>
      <c r="AK188" s="110"/>
      <c r="AL188" s="110"/>
      <c r="AM188" s="110"/>
      <c r="AN188" s="110"/>
      <c r="AO188" s="110"/>
      <c r="AP188" s="110"/>
      <c r="AQ188" s="543"/>
      <c r="AR188" s="543"/>
      <c r="AS188" s="543"/>
      <c r="AT188" s="543"/>
      <c r="AU188" s="543"/>
      <c r="AV188" s="543"/>
      <c r="AW188" s="543"/>
      <c r="AX188" s="543"/>
      <c r="AY188" s="543"/>
      <c r="AZ188" s="543"/>
      <c r="BA188" s="543"/>
      <c r="BB188" s="543"/>
      <c r="BC188" s="543"/>
      <c r="BD188" s="543"/>
      <c r="BE188" s="543"/>
      <c r="BF188" s="543"/>
    </row>
    <row r="189" spans="2:58" x14ac:dyDescent="0.25">
      <c r="B189" s="471">
        <f>IF('2.Census &amp; Reference Benchmarks'!B189 &lt;&gt; "",'2.Census &amp; Reference Benchmarks'!B189,"")</f>
        <v>0</v>
      </c>
      <c r="C189" s="285">
        <f>IF('2.Census &amp; Reference Benchmarks'!C189 &lt;&gt; "",'2.Census &amp; Reference Benchmarks'!C189,"")</f>
        <v>0</v>
      </c>
      <c r="D189" s="286" t="str">
        <f>IF('2.Census &amp; Reference Benchmarks'!D189 &lt;&gt; "",'2.Census &amp; Reference Benchmarks'!D189,"")</f>
        <v/>
      </c>
      <c r="E189" s="352" t="str">
        <f>IF('2.Census &amp; Reference Benchmarks'!E189 &lt;&gt; "",'2.Census &amp; Reference Benchmarks'!E189,"")</f>
        <v/>
      </c>
      <c r="F189" s="352" t="str">
        <f>IF('2.Census &amp; Reference Benchmarks'!F189 &lt;&gt; "",'2.Census &amp; Reference Benchmarks'!F189,"")</f>
        <v/>
      </c>
      <c r="G189" s="287" t="str">
        <f>IF('2.Census &amp; Reference Benchmarks'!G189 &lt;&gt; "",'2.Census &amp; Reference Benchmarks'!G189,"")</f>
        <v/>
      </c>
      <c r="H189" s="287" t="str">
        <f>IF('2.Census &amp; Reference Benchmarks'!I189 &lt;&gt; "",'2.Census &amp; Reference Benchmarks'!I189,"")</f>
        <v/>
      </c>
      <c r="I189" s="284" t="str">
        <f>IF('2.Census &amp; Reference Benchmarks'!J189 &lt;&gt;"",'2.Census &amp; Reference Benchmarks'!J189,"")</f>
        <v/>
      </c>
      <c r="J189" s="534"/>
      <c r="K189" s="534"/>
      <c r="L189" s="534"/>
      <c r="M189" s="534"/>
      <c r="N189" s="534"/>
      <c r="O189" s="534"/>
      <c r="P189" s="534"/>
      <c r="Q189" s="534"/>
      <c r="R189" s="540"/>
      <c r="S189" s="540"/>
      <c r="T189" s="540"/>
      <c r="U189" s="540"/>
      <c r="V189" s="540"/>
      <c r="W189" s="540"/>
      <c r="X189" s="540"/>
      <c r="Y189" s="540"/>
      <c r="Z189" s="540"/>
      <c r="AA189" s="540"/>
      <c r="AB189" s="540"/>
      <c r="AC189" s="540"/>
      <c r="AD189" s="540"/>
      <c r="AE189" s="540"/>
      <c r="AF189" s="540"/>
      <c r="AG189" s="540"/>
      <c r="AH189" s="461"/>
      <c r="AI189" s="110"/>
      <c r="AJ189" s="110"/>
      <c r="AK189" s="110"/>
      <c r="AL189" s="110"/>
      <c r="AM189" s="110"/>
      <c r="AN189" s="110"/>
      <c r="AO189" s="110"/>
      <c r="AP189" s="110"/>
      <c r="AQ189" s="543"/>
      <c r="AR189" s="543"/>
      <c r="AS189" s="543"/>
      <c r="AT189" s="543"/>
      <c r="AU189" s="543"/>
      <c r="AV189" s="543"/>
      <c r="AW189" s="543"/>
      <c r="AX189" s="543"/>
      <c r="AY189" s="543"/>
      <c r="AZ189" s="543"/>
      <c r="BA189" s="543"/>
      <c r="BB189" s="543"/>
      <c r="BC189" s="543"/>
      <c r="BD189" s="543"/>
      <c r="BE189" s="543"/>
      <c r="BF189" s="543"/>
    </row>
    <row r="190" spans="2:58" x14ac:dyDescent="0.25">
      <c r="B190" s="471">
        <f>IF('2.Census &amp; Reference Benchmarks'!B190 &lt;&gt; "",'2.Census &amp; Reference Benchmarks'!B190,"")</f>
        <v>0</v>
      </c>
      <c r="C190" s="285">
        <f>IF('2.Census &amp; Reference Benchmarks'!C190 &lt;&gt; "",'2.Census &amp; Reference Benchmarks'!C190,"")</f>
        <v>0</v>
      </c>
      <c r="D190" s="286" t="str">
        <f>IF('2.Census &amp; Reference Benchmarks'!D190 &lt;&gt; "",'2.Census &amp; Reference Benchmarks'!D190,"")</f>
        <v/>
      </c>
      <c r="E190" s="352" t="str">
        <f>IF('2.Census &amp; Reference Benchmarks'!E190 &lt;&gt; "",'2.Census &amp; Reference Benchmarks'!E190,"")</f>
        <v/>
      </c>
      <c r="F190" s="352" t="str">
        <f>IF('2.Census &amp; Reference Benchmarks'!F190 &lt;&gt; "",'2.Census &amp; Reference Benchmarks'!F190,"")</f>
        <v/>
      </c>
      <c r="G190" s="287" t="str">
        <f>IF('2.Census &amp; Reference Benchmarks'!G190 &lt;&gt; "",'2.Census &amp; Reference Benchmarks'!G190,"")</f>
        <v/>
      </c>
      <c r="H190" s="287" t="str">
        <f>IF('2.Census &amp; Reference Benchmarks'!I190 &lt;&gt; "",'2.Census &amp; Reference Benchmarks'!I190,"")</f>
        <v/>
      </c>
      <c r="I190" s="284" t="str">
        <f>IF('2.Census &amp; Reference Benchmarks'!J190 &lt;&gt;"",'2.Census &amp; Reference Benchmarks'!J190,"")</f>
        <v/>
      </c>
      <c r="J190" s="534"/>
      <c r="K190" s="534"/>
      <c r="L190" s="534"/>
      <c r="M190" s="534"/>
      <c r="N190" s="534"/>
      <c r="O190" s="534"/>
      <c r="P190" s="534"/>
      <c r="Q190" s="534"/>
      <c r="R190" s="540"/>
      <c r="S190" s="540"/>
      <c r="T190" s="540"/>
      <c r="U190" s="540"/>
      <c r="V190" s="540"/>
      <c r="W190" s="540"/>
      <c r="X190" s="540"/>
      <c r="Y190" s="540"/>
      <c r="Z190" s="540"/>
      <c r="AA190" s="540"/>
      <c r="AB190" s="540"/>
      <c r="AC190" s="540"/>
      <c r="AD190" s="540"/>
      <c r="AE190" s="540"/>
      <c r="AF190" s="540"/>
      <c r="AG190" s="540"/>
      <c r="AH190" s="461"/>
      <c r="AI190" s="110"/>
      <c r="AJ190" s="110"/>
      <c r="AK190" s="110"/>
      <c r="AL190" s="110"/>
      <c r="AM190" s="110"/>
      <c r="AN190" s="110"/>
      <c r="AO190" s="110"/>
      <c r="AP190" s="110"/>
      <c r="AQ190" s="543"/>
      <c r="AR190" s="543"/>
      <c r="AS190" s="543"/>
      <c r="AT190" s="543"/>
      <c r="AU190" s="543"/>
      <c r="AV190" s="543"/>
      <c r="AW190" s="543"/>
      <c r="AX190" s="543"/>
      <c r="AY190" s="543"/>
      <c r="AZ190" s="543"/>
      <c r="BA190" s="543"/>
      <c r="BB190" s="543"/>
      <c r="BC190" s="543"/>
      <c r="BD190" s="543"/>
      <c r="BE190" s="543"/>
      <c r="BF190" s="543"/>
    </row>
    <row r="191" spans="2:58" x14ac:dyDescent="0.25">
      <c r="B191" s="471">
        <f>IF('2.Census &amp; Reference Benchmarks'!B191 &lt;&gt; "",'2.Census &amp; Reference Benchmarks'!B191,"")</f>
        <v>0</v>
      </c>
      <c r="C191" s="285">
        <f>IF('2.Census &amp; Reference Benchmarks'!C191 &lt;&gt; "",'2.Census &amp; Reference Benchmarks'!C191,"")</f>
        <v>0</v>
      </c>
      <c r="D191" s="286" t="str">
        <f>IF('2.Census &amp; Reference Benchmarks'!D191 &lt;&gt; "",'2.Census &amp; Reference Benchmarks'!D191,"")</f>
        <v/>
      </c>
      <c r="E191" s="352" t="str">
        <f>IF('2.Census &amp; Reference Benchmarks'!E191 &lt;&gt; "",'2.Census &amp; Reference Benchmarks'!E191,"")</f>
        <v/>
      </c>
      <c r="F191" s="352" t="str">
        <f>IF('2.Census &amp; Reference Benchmarks'!F191 &lt;&gt; "",'2.Census &amp; Reference Benchmarks'!F191,"")</f>
        <v/>
      </c>
      <c r="G191" s="287" t="str">
        <f>IF('2.Census &amp; Reference Benchmarks'!G191 &lt;&gt; "",'2.Census &amp; Reference Benchmarks'!G191,"")</f>
        <v/>
      </c>
      <c r="H191" s="287" t="str">
        <f>IF('2.Census &amp; Reference Benchmarks'!I191 &lt;&gt; "",'2.Census &amp; Reference Benchmarks'!I191,"")</f>
        <v/>
      </c>
      <c r="I191" s="284" t="str">
        <f>IF('2.Census &amp; Reference Benchmarks'!J191 &lt;&gt;"",'2.Census &amp; Reference Benchmarks'!J191,"")</f>
        <v/>
      </c>
      <c r="J191" s="534"/>
      <c r="K191" s="534"/>
      <c r="L191" s="534"/>
      <c r="M191" s="534"/>
      <c r="N191" s="534"/>
      <c r="O191" s="534"/>
      <c r="P191" s="534"/>
      <c r="Q191" s="534"/>
      <c r="R191" s="540"/>
      <c r="S191" s="540"/>
      <c r="T191" s="540"/>
      <c r="U191" s="540"/>
      <c r="V191" s="540"/>
      <c r="W191" s="540"/>
      <c r="X191" s="540"/>
      <c r="Y191" s="540"/>
      <c r="Z191" s="540"/>
      <c r="AA191" s="540"/>
      <c r="AB191" s="540"/>
      <c r="AC191" s="540"/>
      <c r="AD191" s="540"/>
      <c r="AE191" s="540"/>
      <c r="AF191" s="540"/>
      <c r="AG191" s="540"/>
      <c r="AH191" s="461"/>
      <c r="AI191" s="110"/>
      <c r="AJ191" s="110"/>
      <c r="AK191" s="110"/>
      <c r="AL191" s="110"/>
      <c r="AM191" s="110"/>
      <c r="AN191" s="110"/>
      <c r="AO191" s="110"/>
      <c r="AP191" s="110"/>
      <c r="AQ191" s="543"/>
      <c r="AR191" s="543"/>
      <c r="AS191" s="543"/>
      <c r="AT191" s="543"/>
      <c r="AU191" s="543"/>
      <c r="AV191" s="543"/>
      <c r="AW191" s="543"/>
      <c r="AX191" s="543"/>
      <c r="AY191" s="543"/>
      <c r="AZ191" s="543"/>
      <c r="BA191" s="543"/>
      <c r="BB191" s="543"/>
      <c r="BC191" s="543"/>
      <c r="BD191" s="543"/>
      <c r="BE191" s="543"/>
      <c r="BF191" s="543"/>
    </row>
    <row r="192" spans="2:58" x14ac:dyDescent="0.25">
      <c r="B192" s="471">
        <f>IF('2.Census &amp; Reference Benchmarks'!B192 &lt;&gt; "",'2.Census &amp; Reference Benchmarks'!B192,"")</f>
        <v>0</v>
      </c>
      <c r="C192" s="285">
        <f>IF('2.Census &amp; Reference Benchmarks'!C192 &lt;&gt; "",'2.Census &amp; Reference Benchmarks'!C192,"")</f>
        <v>0</v>
      </c>
      <c r="D192" s="286" t="str">
        <f>IF('2.Census &amp; Reference Benchmarks'!D192 &lt;&gt; "",'2.Census &amp; Reference Benchmarks'!D192,"")</f>
        <v/>
      </c>
      <c r="E192" s="352" t="str">
        <f>IF('2.Census &amp; Reference Benchmarks'!E192 &lt;&gt; "",'2.Census &amp; Reference Benchmarks'!E192,"")</f>
        <v/>
      </c>
      <c r="F192" s="352" t="str">
        <f>IF('2.Census &amp; Reference Benchmarks'!F192 &lt;&gt; "",'2.Census &amp; Reference Benchmarks'!F192,"")</f>
        <v/>
      </c>
      <c r="G192" s="287" t="str">
        <f>IF('2.Census &amp; Reference Benchmarks'!G192 &lt;&gt; "",'2.Census &amp; Reference Benchmarks'!G192,"")</f>
        <v/>
      </c>
      <c r="H192" s="287" t="str">
        <f>IF('2.Census &amp; Reference Benchmarks'!I192 &lt;&gt; "",'2.Census &amp; Reference Benchmarks'!I192,"")</f>
        <v/>
      </c>
      <c r="I192" s="284" t="str">
        <f>IF('2.Census &amp; Reference Benchmarks'!J192 &lt;&gt;"",'2.Census &amp; Reference Benchmarks'!J192,"")</f>
        <v/>
      </c>
      <c r="J192" s="534"/>
      <c r="K192" s="534"/>
      <c r="L192" s="534"/>
      <c r="M192" s="534"/>
      <c r="N192" s="534"/>
      <c r="O192" s="534"/>
      <c r="P192" s="534"/>
      <c r="Q192" s="534"/>
      <c r="R192" s="540"/>
      <c r="S192" s="540"/>
      <c r="T192" s="540"/>
      <c r="U192" s="540"/>
      <c r="V192" s="540"/>
      <c r="W192" s="540"/>
      <c r="X192" s="540"/>
      <c r="Y192" s="540"/>
      <c r="Z192" s="540"/>
      <c r="AA192" s="540"/>
      <c r="AB192" s="540"/>
      <c r="AC192" s="540"/>
      <c r="AD192" s="540"/>
      <c r="AE192" s="540"/>
      <c r="AF192" s="540"/>
      <c r="AG192" s="540"/>
      <c r="AH192" s="461"/>
      <c r="AI192" s="110"/>
      <c r="AJ192" s="110"/>
      <c r="AK192" s="110"/>
      <c r="AL192" s="110"/>
      <c r="AM192" s="110"/>
      <c r="AN192" s="110"/>
      <c r="AO192" s="110"/>
      <c r="AP192" s="110"/>
      <c r="AQ192" s="543"/>
      <c r="AR192" s="543"/>
      <c r="AS192" s="543"/>
      <c r="AT192" s="543"/>
      <c r="AU192" s="543"/>
      <c r="AV192" s="543"/>
      <c r="AW192" s="543"/>
      <c r="AX192" s="543"/>
      <c r="AY192" s="543"/>
      <c r="AZ192" s="543"/>
      <c r="BA192" s="543"/>
      <c r="BB192" s="543"/>
      <c r="BC192" s="543"/>
      <c r="BD192" s="543"/>
      <c r="BE192" s="543"/>
      <c r="BF192" s="543"/>
    </row>
    <row r="193" spans="2:58" x14ac:dyDescent="0.25">
      <c r="B193" s="471">
        <f>IF('2.Census &amp; Reference Benchmarks'!B193 &lt;&gt; "",'2.Census &amp; Reference Benchmarks'!B193,"")</f>
        <v>0</v>
      </c>
      <c r="C193" s="285">
        <f>IF('2.Census &amp; Reference Benchmarks'!C193 &lt;&gt; "",'2.Census &amp; Reference Benchmarks'!C193,"")</f>
        <v>0</v>
      </c>
      <c r="D193" s="286" t="str">
        <f>IF('2.Census &amp; Reference Benchmarks'!D193 &lt;&gt; "",'2.Census &amp; Reference Benchmarks'!D193,"")</f>
        <v/>
      </c>
      <c r="E193" s="352" t="str">
        <f>IF('2.Census &amp; Reference Benchmarks'!E193 &lt;&gt; "",'2.Census &amp; Reference Benchmarks'!E193,"")</f>
        <v/>
      </c>
      <c r="F193" s="352" t="str">
        <f>IF('2.Census &amp; Reference Benchmarks'!F193 &lt;&gt; "",'2.Census &amp; Reference Benchmarks'!F193,"")</f>
        <v/>
      </c>
      <c r="G193" s="287" t="str">
        <f>IF('2.Census &amp; Reference Benchmarks'!G193 &lt;&gt; "",'2.Census &amp; Reference Benchmarks'!G193,"")</f>
        <v/>
      </c>
      <c r="H193" s="287" t="str">
        <f>IF('2.Census &amp; Reference Benchmarks'!I193 &lt;&gt; "",'2.Census &amp; Reference Benchmarks'!I193,"")</f>
        <v/>
      </c>
      <c r="I193" s="284" t="str">
        <f>IF('2.Census &amp; Reference Benchmarks'!J193 &lt;&gt;"",'2.Census &amp; Reference Benchmarks'!J193,"")</f>
        <v/>
      </c>
      <c r="J193" s="534"/>
      <c r="K193" s="534"/>
      <c r="L193" s="534"/>
      <c r="M193" s="534"/>
      <c r="N193" s="534"/>
      <c r="O193" s="534"/>
      <c r="P193" s="534"/>
      <c r="Q193" s="534"/>
      <c r="R193" s="540"/>
      <c r="S193" s="540"/>
      <c r="T193" s="540"/>
      <c r="U193" s="540"/>
      <c r="V193" s="540"/>
      <c r="W193" s="540"/>
      <c r="X193" s="540"/>
      <c r="Y193" s="540"/>
      <c r="Z193" s="540"/>
      <c r="AA193" s="540"/>
      <c r="AB193" s="540"/>
      <c r="AC193" s="540"/>
      <c r="AD193" s="540"/>
      <c r="AE193" s="540"/>
      <c r="AF193" s="540"/>
      <c r="AG193" s="540"/>
      <c r="AH193" s="461"/>
      <c r="AI193" s="110"/>
      <c r="AJ193" s="110"/>
      <c r="AK193" s="110"/>
      <c r="AL193" s="110"/>
      <c r="AM193" s="110"/>
      <c r="AN193" s="110"/>
      <c r="AO193" s="110"/>
      <c r="AP193" s="110"/>
      <c r="AQ193" s="543"/>
      <c r="AR193" s="543"/>
      <c r="AS193" s="543"/>
      <c r="AT193" s="543"/>
      <c r="AU193" s="543"/>
      <c r="AV193" s="543"/>
      <c r="AW193" s="543"/>
      <c r="AX193" s="543"/>
      <c r="AY193" s="543"/>
      <c r="AZ193" s="543"/>
      <c r="BA193" s="543"/>
      <c r="BB193" s="543"/>
      <c r="BC193" s="543"/>
      <c r="BD193" s="543"/>
      <c r="BE193" s="543"/>
      <c r="BF193" s="543"/>
    </row>
    <row r="194" spans="2:58" x14ac:dyDescent="0.25">
      <c r="B194" s="471">
        <f>IF('2.Census &amp; Reference Benchmarks'!B194 &lt;&gt; "",'2.Census &amp; Reference Benchmarks'!B194,"")</f>
        <v>0</v>
      </c>
      <c r="C194" s="285">
        <f>IF('2.Census &amp; Reference Benchmarks'!C194 &lt;&gt; "",'2.Census &amp; Reference Benchmarks'!C194,"")</f>
        <v>0</v>
      </c>
      <c r="D194" s="286" t="str">
        <f>IF('2.Census &amp; Reference Benchmarks'!D194 &lt;&gt; "",'2.Census &amp; Reference Benchmarks'!D194,"")</f>
        <v/>
      </c>
      <c r="E194" s="352" t="str">
        <f>IF('2.Census &amp; Reference Benchmarks'!E194 &lt;&gt; "",'2.Census &amp; Reference Benchmarks'!E194,"")</f>
        <v/>
      </c>
      <c r="F194" s="352" t="str">
        <f>IF('2.Census &amp; Reference Benchmarks'!F194 &lt;&gt; "",'2.Census &amp; Reference Benchmarks'!F194,"")</f>
        <v/>
      </c>
      <c r="G194" s="287" t="str">
        <f>IF('2.Census &amp; Reference Benchmarks'!G194 &lt;&gt; "",'2.Census &amp; Reference Benchmarks'!G194,"")</f>
        <v/>
      </c>
      <c r="H194" s="287" t="str">
        <f>IF('2.Census &amp; Reference Benchmarks'!I194 &lt;&gt; "",'2.Census &amp; Reference Benchmarks'!I194,"")</f>
        <v/>
      </c>
      <c r="I194" s="284" t="str">
        <f>IF('2.Census &amp; Reference Benchmarks'!J194 &lt;&gt;"",'2.Census &amp; Reference Benchmarks'!J194,"")</f>
        <v/>
      </c>
      <c r="J194" s="534"/>
      <c r="K194" s="534"/>
      <c r="L194" s="534"/>
      <c r="M194" s="534"/>
      <c r="N194" s="534"/>
      <c r="O194" s="534"/>
      <c r="P194" s="534"/>
      <c r="Q194" s="534"/>
      <c r="R194" s="540"/>
      <c r="S194" s="540"/>
      <c r="T194" s="540"/>
      <c r="U194" s="540"/>
      <c r="V194" s="540"/>
      <c r="W194" s="540"/>
      <c r="X194" s="540"/>
      <c r="Y194" s="540"/>
      <c r="Z194" s="540"/>
      <c r="AA194" s="540"/>
      <c r="AB194" s="540"/>
      <c r="AC194" s="540"/>
      <c r="AD194" s="540"/>
      <c r="AE194" s="540"/>
      <c r="AF194" s="540"/>
      <c r="AG194" s="540"/>
      <c r="AH194" s="461"/>
      <c r="AI194" s="110"/>
      <c r="AJ194" s="110"/>
      <c r="AK194" s="110"/>
      <c r="AL194" s="110"/>
      <c r="AM194" s="110"/>
      <c r="AN194" s="110"/>
      <c r="AO194" s="110"/>
      <c r="AP194" s="110"/>
      <c r="AQ194" s="543"/>
      <c r="AR194" s="543"/>
      <c r="AS194" s="543"/>
      <c r="AT194" s="543"/>
      <c r="AU194" s="543"/>
      <c r="AV194" s="543"/>
      <c r="AW194" s="543"/>
      <c r="AX194" s="543"/>
      <c r="AY194" s="543"/>
      <c r="AZ194" s="543"/>
      <c r="BA194" s="543"/>
      <c r="BB194" s="543"/>
      <c r="BC194" s="543"/>
      <c r="BD194" s="543"/>
      <c r="BE194" s="543"/>
      <c r="BF194" s="543"/>
    </row>
    <row r="195" spans="2:58" x14ac:dyDescent="0.25">
      <c r="B195" s="471">
        <f>IF('2.Census &amp; Reference Benchmarks'!B195 &lt;&gt; "",'2.Census &amp; Reference Benchmarks'!B195,"")</f>
        <v>0</v>
      </c>
      <c r="C195" s="285">
        <f>IF('2.Census &amp; Reference Benchmarks'!C195 &lt;&gt; "",'2.Census &amp; Reference Benchmarks'!C195,"")</f>
        <v>0</v>
      </c>
      <c r="D195" s="286" t="str">
        <f>IF('2.Census &amp; Reference Benchmarks'!D195 &lt;&gt; "",'2.Census &amp; Reference Benchmarks'!D195,"")</f>
        <v/>
      </c>
      <c r="E195" s="352" t="str">
        <f>IF('2.Census &amp; Reference Benchmarks'!E195 &lt;&gt; "",'2.Census &amp; Reference Benchmarks'!E195,"")</f>
        <v/>
      </c>
      <c r="F195" s="352" t="str">
        <f>IF('2.Census &amp; Reference Benchmarks'!F195 &lt;&gt; "",'2.Census &amp; Reference Benchmarks'!F195,"")</f>
        <v/>
      </c>
      <c r="G195" s="287" t="str">
        <f>IF('2.Census &amp; Reference Benchmarks'!G195 &lt;&gt; "",'2.Census &amp; Reference Benchmarks'!G195,"")</f>
        <v/>
      </c>
      <c r="H195" s="287" t="str">
        <f>IF('2.Census &amp; Reference Benchmarks'!I195 &lt;&gt; "",'2.Census &amp; Reference Benchmarks'!I195,"")</f>
        <v/>
      </c>
      <c r="I195" s="284" t="str">
        <f>IF('2.Census &amp; Reference Benchmarks'!J195 &lt;&gt;"",'2.Census &amp; Reference Benchmarks'!J195,"")</f>
        <v/>
      </c>
      <c r="J195" s="534"/>
      <c r="K195" s="534"/>
      <c r="L195" s="534"/>
      <c r="M195" s="534"/>
      <c r="N195" s="534"/>
      <c r="O195" s="534"/>
      <c r="P195" s="534"/>
      <c r="Q195" s="534"/>
      <c r="R195" s="540"/>
      <c r="S195" s="540"/>
      <c r="T195" s="540"/>
      <c r="U195" s="540"/>
      <c r="V195" s="540"/>
      <c r="W195" s="540"/>
      <c r="X195" s="540"/>
      <c r="Y195" s="540"/>
      <c r="Z195" s="540"/>
      <c r="AA195" s="540"/>
      <c r="AB195" s="540"/>
      <c r="AC195" s="540"/>
      <c r="AD195" s="540"/>
      <c r="AE195" s="540"/>
      <c r="AF195" s="540"/>
      <c r="AG195" s="540"/>
      <c r="AH195" s="461"/>
      <c r="AI195" s="110"/>
      <c r="AJ195" s="110"/>
      <c r="AK195" s="110"/>
      <c r="AL195" s="110"/>
      <c r="AM195" s="110"/>
      <c r="AN195" s="110"/>
      <c r="AO195" s="110"/>
      <c r="AP195" s="110"/>
      <c r="AQ195" s="543"/>
      <c r="AR195" s="543"/>
      <c r="AS195" s="543"/>
      <c r="AT195" s="543"/>
      <c r="AU195" s="543"/>
      <c r="AV195" s="543"/>
      <c r="AW195" s="543"/>
      <c r="AX195" s="543"/>
      <c r="AY195" s="543"/>
      <c r="AZ195" s="543"/>
      <c r="BA195" s="543"/>
      <c r="BB195" s="543"/>
      <c r="BC195" s="543"/>
      <c r="BD195" s="543"/>
      <c r="BE195" s="543"/>
      <c r="BF195" s="543"/>
    </row>
    <row r="196" spans="2:58" x14ac:dyDescent="0.25">
      <c r="B196" s="471">
        <f>IF('2.Census &amp; Reference Benchmarks'!B196 &lt;&gt; "",'2.Census &amp; Reference Benchmarks'!B196,"")</f>
        <v>0</v>
      </c>
      <c r="C196" s="285">
        <f>IF('2.Census &amp; Reference Benchmarks'!C196 &lt;&gt; "",'2.Census &amp; Reference Benchmarks'!C196,"")</f>
        <v>0</v>
      </c>
      <c r="D196" s="286" t="str">
        <f>IF('2.Census &amp; Reference Benchmarks'!D196 &lt;&gt; "",'2.Census &amp; Reference Benchmarks'!D196,"")</f>
        <v/>
      </c>
      <c r="E196" s="352" t="str">
        <f>IF('2.Census &amp; Reference Benchmarks'!E196 &lt;&gt; "",'2.Census &amp; Reference Benchmarks'!E196,"")</f>
        <v/>
      </c>
      <c r="F196" s="352" t="str">
        <f>IF('2.Census &amp; Reference Benchmarks'!F196 &lt;&gt; "",'2.Census &amp; Reference Benchmarks'!F196,"")</f>
        <v/>
      </c>
      <c r="G196" s="287" t="str">
        <f>IF('2.Census &amp; Reference Benchmarks'!G196 &lt;&gt; "",'2.Census &amp; Reference Benchmarks'!G196,"")</f>
        <v/>
      </c>
      <c r="H196" s="287" t="str">
        <f>IF('2.Census &amp; Reference Benchmarks'!I196 &lt;&gt; "",'2.Census &amp; Reference Benchmarks'!I196,"")</f>
        <v/>
      </c>
      <c r="I196" s="284" t="str">
        <f>IF('2.Census &amp; Reference Benchmarks'!J196 &lt;&gt;"",'2.Census &amp; Reference Benchmarks'!J196,"")</f>
        <v/>
      </c>
      <c r="J196" s="534"/>
      <c r="K196" s="534"/>
      <c r="L196" s="534"/>
      <c r="M196" s="534"/>
      <c r="N196" s="534"/>
      <c r="O196" s="534"/>
      <c r="P196" s="534"/>
      <c r="Q196" s="534"/>
      <c r="R196" s="540"/>
      <c r="S196" s="540"/>
      <c r="T196" s="540"/>
      <c r="U196" s="540"/>
      <c r="V196" s="540"/>
      <c r="W196" s="540"/>
      <c r="X196" s="540"/>
      <c r="Y196" s="540"/>
      <c r="Z196" s="540"/>
      <c r="AA196" s="540"/>
      <c r="AB196" s="540"/>
      <c r="AC196" s="540"/>
      <c r="AD196" s="540"/>
      <c r="AE196" s="540"/>
      <c r="AF196" s="540"/>
      <c r="AG196" s="540"/>
      <c r="AH196" s="461"/>
      <c r="AI196" s="110"/>
      <c r="AJ196" s="110"/>
      <c r="AK196" s="110"/>
      <c r="AL196" s="110"/>
      <c r="AM196" s="110"/>
      <c r="AN196" s="110"/>
      <c r="AO196" s="110"/>
      <c r="AP196" s="110"/>
      <c r="AQ196" s="543"/>
      <c r="AR196" s="543"/>
      <c r="AS196" s="543"/>
      <c r="AT196" s="543"/>
      <c r="AU196" s="543"/>
      <c r="AV196" s="543"/>
      <c r="AW196" s="543"/>
      <c r="AX196" s="543"/>
      <c r="AY196" s="543"/>
      <c r="AZ196" s="543"/>
      <c r="BA196" s="543"/>
      <c r="BB196" s="543"/>
      <c r="BC196" s="543"/>
      <c r="BD196" s="543"/>
      <c r="BE196" s="543"/>
      <c r="BF196" s="543"/>
    </row>
    <row r="197" spans="2:58" x14ac:dyDescent="0.25">
      <c r="B197" s="471">
        <f>IF('2.Census &amp; Reference Benchmarks'!B197 &lt;&gt; "",'2.Census &amp; Reference Benchmarks'!B197,"")</f>
        <v>0</v>
      </c>
      <c r="C197" s="285">
        <f>IF('2.Census &amp; Reference Benchmarks'!C197 &lt;&gt; "",'2.Census &amp; Reference Benchmarks'!C197,"")</f>
        <v>0</v>
      </c>
      <c r="D197" s="286" t="str">
        <f>IF('2.Census &amp; Reference Benchmarks'!D197 &lt;&gt; "",'2.Census &amp; Reference Benchmarks'!D197,"")</f>
        <v/>
      </c>
      <c r="E197" s="352" t="str">
        <f>IF('2.Census &amp; Reference Benchmarks'!E197 &lt;&gt; "",'2.Census &amp; Reference Benchmarks'!E197,"")</f>
        <v/>
      </c>
      <c r="F197" s="352" t="str">
        <f>IF('2.Census &amp; Reference Benchmarks'!F197 &lt;&gt; "",'2.Census &amp; Reference Benchmarks'!F197,"")</f>
        <v/>
      </c>
      <c r="G197" s="287" t="str">
        <f>IF('2.Census &amp; Reference Benchmarks'!G197 &lt;&gt; "",'2.Census &amp; Reference Benchmarks'!G197,"")</f>
        <v/>
      </c>
      <c r="H197" s="287" t="str">
        <f>IF('2.Census &amp; Reference Benchmarks'!I197 &lt;&gt; "",'2.Census &amp; Reference Benchmarks'!I197,"")</f>
        <v/>
      </c>
      <c r="I197" s="284" t="str">
        <f>IF('2.Census &amp; Reference Benchmarks'!J197 &lt;&gt;"",'2.Census &amp; Reference Benchmarks'!J197,"")</f>
        <v/>
      </c>
      <c r="J197" s="534"/>
      <c r="K197" s="534"/>
      <c r="L197" s="534"/>
      <c r="M197" s="534"/>
      <c r="N197" s="534"/>
      <c r="O197" s="534"/>
      <c r="P197" s="534"/>
      <c r="Q197" s="534"/>
      <c r="R197" s="540"/>
      <c r="S197" s="540"/>
      <c r="T197" s="540"/>
      <c r="U197" s="540"/>
      <c r="V197" s="540"/>
      <c r="W197" s="540"/>
      <c r="X197" s="540"/>
      <c r="Y197" s="540"/>
      <c r="Z197" s="540"/>
      <c r="AA197" s="540"/>
      <c r="AB197" s="540"/>
      <c r="AC197" s="540"/>
      <c r="AD197" s="540"/>
      <c r="AE197" s="540"/>
      <c r="AF197" s="540"/>
      <c r="AG197" s="540"/>
      <c r="AH197" s="461"/>
      <c r="AI197" s="110"/>
      <c r="AJ197" s="110"/>
      <c r="AK197" s="110"/>
      <c r="AL197" s="110"/>
      <c r="AM197" s="110"/>
      <c r="AN197" s="110"/>
      <c r="AO197" s="110"/>
      <c r="AP197" s="110"/>
      <c r="AQ197" s="543"/>
      <c r="AR197" s="543"/>
      <c r="AS197" s="543"/>
      <c r="AT197" s="543"/>
      <c r="AU197" s="543"/>
      <c r="AV197" s="543"/>
      <c r="AW197" s="543"/>
      <c r="AX197" s="543"/>
      <c r="AY197" s="543"/>
      <c r="AZ197" s="543"/>
      <c r="BA197" s="543"/>
      <c r="BB197" s="543"/>
      <c r="BC197" s="543"/>
      <c r="BD197" s="543"/>
      <c r="BE197" s="543"/>
      <c r="BF197" s="543"/>
    </row>
    <row r="198" spans="2:58" x14ac:dyDescent="0.25">
      <c r="B198" s="471">
        <f>IF('2.Census &amp; Reference Benchmarks'!B198 &lt;&gt; "",'2.Census &amp; Reference Benchmarks'!B198,"")</f>
        <v>0</v>
      </c>
      <c r="C198" s="285">
        <f>IF('2.Census &amp; Reference Benchmarks'!C198 &lt;&gt; "",'2.Census &amp; Reference Benchmarks'!C198,"")</f>
        <v>0</v>
      </c>
      <c r="D198" s="286" t="str">
        <f>IF('2.Census &amp; Reference Benchmarks'!D198 &lt;&gt; "",'2.Census &amp; Reference Benchmarks'!D198,"")</f>
        <v/>
      </c>
      <c r="E198" s="352" t="str">
        <f>IF('2.Census &amp; Reference Benchmarks'!E198 &lt;&gt; "",'2.Census &amp; Reference Benchmarks'!E198,"")</f>
        <v/>
      </c>
      <c r="F198" s="352" t="str">
        <f>IF('2.Census &amp; Reference Benchmarks'!F198 &lt;&gt; "",'2.Census &amp; Reference Benchmarks'!F198,"")</f>
        <v/>
      </c>
      <c r="G198" s="287" t="str">
        <f>IF('2.Census &amp; Reference Benchmarks'!G198 &lt;&gt; "",'2.Census &amp; Reference Benchmarks'!G198,"")</f>
        <v/>
      </c>
      <c r="H198" s="287" t="str">
        <f>IF('2.Census &amp; Reference Benchmarks'!I198 &lt;&gt; "",'2.Census &amp; Reference Benchmarks'!I198,"")</f>
        <v/>
      </c>
      <c r="I198" s="284" t="str">
        <f>IF('2.Census &amp; Reference Benchmarks'!J198 &lt;&gt;"",'2.Census &amp; Reference Benchmarks'!J198,"")</f>
        <v/>
      </c>
      <c r="J198" s="534"/>
      <c r="K198" s="534"/>
      <c r="L198" s="534"/>
      <c r="M198" s="534"/>
      <c r="N198" s="534"/>
      <c r="O198" s="534"/>
      <c r="P198" s="534"/>
      <c r="Q198" s="534"/>
      <c r="R198" s="540"/>
      <c r="S198" s="540"/>
      <c r="T198" s="540"/>
      <c r="U198" s="540"/>
      <c r="V198" s="540"/>
      <c r="W198" s="540"/>
      <c r="X198" s="540"/>
      <c r="Y198" s="540"/>
      <c r="Z198" s="540"/>
      <c r="AA198" s="540"/>
      <c r="AB198" s="540"/>
      <c r="AC198" s="540"/>
      <c r="AD198" s="540"/>
      <c r="AE198" s="540"/>
      <c r="AF198" s="540"/>
      <c r="AG198" s="540"/>
      <c r="AH198" s="461"/>
      <c r="AI198" s="110"/>
      <c r="AJ198" s="110"/>
      <c r="AK198" s="110"/>
      <c r="AL198" s="110"/>
      <c r="AM198" s="110"/>
      <c r="AN198" s="110"/>
      <c r="AO198" s="110"/>
      <c r="AP198" s="110"/>
      <c r="AQ198" s="543"/>
      <c r="AR198" s="543"/>
      <c r="AS198" s="543"/>
      <c r="AT198" s="543"/>
      <c r="AU198" s="543"/>
      <c r="AV198" s="543"/>
      <c r="AW198" s="543"/>
      <c r="AX198" s="543"/>
      <c r="AY198" s="543"/>
      <c r="AZ198" s="543"/>
      <c r="BA198" s="543"/>
      <c r="BB198" s="543"/>
      <c r="BC198" s="543"/>
      <c r="BD198" s="543"/>
      <c r="BE198" s="543"/>
      <c r="BF198" s="543"/>
    </row>
    <row r="199" spans="2:58" x14ac:dyDescent="0.25">
      <c r="B199" s="471">
        <f>IF('2.Census &amp; Reference Benchmarks'!B199 &lt;&gt; "",'2.Census &amp; Reference Benchmarks'!B199,"")</f>
        <v>0</v>
      </c>
      <c r="C199" s="285">
        <f>IF('2.Census &amp; Reference Benchmarks'!C199 &lt;&gt; "",'2.Census &amp; Reference Benchmarks'!C199,"")</f>
        <v>0</v>
      </c>
      <c r="D199" s="286" t="str">
        <f>IF('2.Census &amp; Reference Benchmarks'!D199 &lt;&gt; "",'2.Census &amp; Reference Benchmarks'!D199,"")</f>
        <v/>
      </c>
      <c r="E199" s="352" t="str">
        <f>IF('2.Census &amp; Reference Benchmarks'!E199 &lt;&gt; "",'2.Census &amp; Reference Benchmarks'!E199,"")</f>
        <v/>
      </c>
      <c r="F199" s="352" t="str">
        <f>IF('2.Census &amp; Reference Benchmarks'!F199 &lt;&gt; "",'2.Census &amp; Reference Benchmarks'!F199,"")</f>
        <v/>
      </c>
      <c r="G199" s="287" t="str">
        <f>IF('2.Census &amp; Reference Benchmarks'!G199 &lt;&gt; "",'2.Census &amp; Reference Benchmarks'!G199,"")</f>
        <v/>
      </c>
      <c r="H199" s="287" t="str">
        <f>IF('2.Census &amp; Reference Benchmarks'!I199 &lt;&gt; "",'2.Census &amp; Reference Benchmarks'!I199,"")</f>
        <v/>
      </c>
      <c r="I199" s="284" t="str">
        <f>IF('2.Census &amp; Reference Benchmarks'!J199 &lt;&gt;"",'2.Census &amp; Reference Benchmarks'!J199,"")</f>
        <v/>
      </c>
      <c r="J199" s="534"/>
      <c r="K199" s="534"/>
      <c r="L199" s="534"/>
      <c r="M199" s="534"/>
      <c r="N199" s="534"/>
      <c r="O199" s="534"/>
      <c r="P199" s="534"/>
      <c r="Q199" s="534"/>
      <c r="R199" s="540"/>
      <c r="S199" s="540"/>
      <c r="T199" s="540"/>
      <c r="U199" s="540"/>
      <c r="V199" s="540"/>
      <c r="W199" s="540"/>
      <c r="X199" s="540"/>
      <c r="Y199" s="540"/>
      <c r="Z199" s="540"/>
      <c r="AA199" s="540"/>
      <c r="AB199" s="540"/>
      <c r="AC199" s="540"/>
      <c r="AD199" s="540"/>
      <c r="AE199" s="540"/>
      <c r="AF199" s="540"/>
      <c r="AG199" s="540"/>
      <c r="AH199" s="461"/>
      <c r="AI199" s="110"/>
      <c r="AJ199" s="110"/>
      <c r="AK199" s="110"/>
      <c r="AL199" s="110"/>
      <c r="AM199" s="110"/>
      <c r="AN199" s="110"/>
      <c r="AO199" s="110"/>
      <c r="AP199" s="110"/>
      <c r="AQ199" s="543"/>
      <c r="AR199" s="543"/>
      <c r="AS199" s="543"/>
      <c r="AT199" s="543"/>
      <c r="AU199" s="543"/>
      <c r="AV199" s="543"/>
      <c r="AW199" s="543"/>
      <c r="AX199" s="543"/>
      <c r="AY199" s="543"/>
      <c r="AZ199" s="543"/>
      <c r="BA199" s="543"/>
      <c r="BB199" s="543"/>
      <c r="BC199" s="543"/>
      <c r="BD199" s="543"/>
      <c r="BE199" s="543"/>
      <c r="BF199" s="543"/>
    </row>
    <row r="200" spans="2:58" x14ac:dyDescent="0.25">
      <c r="B200" s="471">
        <f>IF('2.Census &amp; Reference Benchmarks'!B200 &lt;&gt; "",'2.Census &amp; Reference Benchmarks'!B200,"")</f>
        <v>0</v>
      </c>
      <c r="C200" s="285">
        <f>IF('2.Census &amp; Reference Benchmarks'!C200 &lt;&gt; "",'2.Census &amp; Reference Benchmarks'!C200,"")</f>
        <v>0</v>
      </c>
      <c r="D200" s="286" t="str">
        <f>IF('2.Census &amp; Reference Benchmarks'!D200 &lt;&gt; "",'2.Census &amp; Reference Benchmarks'!D200,"")</f>
        <v/>
      </c>
      <c r="E200" s="352" t="str">
        <f>IF('2.Census &amp; Reference Benchmarks'!E200 &lt;&gt; "",'2.Census &amp; Reference Benchmarks'!E200,"")</f>
        <v/>
      </c>
      <c r="F200" s="352" t="str">
        <f>IF('2.Census &amp; Reference Benchmarks'!F200 &lt;&gt; "",'2.Census &amp; Reference Benchmarks'!F200,"")</f>
        <v/>
      </c>
      <c r="G200" s="287" t="str">
        <f>IF('2.Census &amp; Reference Benchmarks'!G200 &lt;&gt; "",'2.Census &amp; Reference Benchmarks'!G200,"")</f>
        <v/>
      </c>
      <c r="H200" s="287" t="str">
        <f>IF('2.Census &amp; Reference Benchmarks'!I200 &lt;&gt; "",'2.Census &amp; Reference Benchmarks'!I200,"")</f>
        <v/>
      </c>
      <c r="I200" s="284" t="str">
        <f>IF('2.Census &amp; Reference Benchmarks'!J200 &lt;&gt;"",'2.Census &amp; Reference Benchmarks'!J200,"")</f>
        <v/>
      </c>
      <c r="J200" s="534"/>
      <c r="K200" s="534"/>
      <c r="L200" s="534"/>
      <c r="M200" s="534"/>
      <c r="N200" s="534"/>
      <c r="O200" s="534"/>
      <c r="P200" s="534"/>
      <c r="Q200" s="534"/>
      <c r="R200" s="540"/>
      <c r="S200" s="540"/>
      <c r="T200" s="540"/>
      <c r="U200" s="540"/>
      <c r="V200" s="540"/>
      <c r="W200" s="540"/>
      <c r="X200" s="540"/>
      <c r="Y200" s="540"/>
      <c r="Z200" s="540"/>
      <c r="AA200" s="540"/>
      <c r="AB200" s="540"/>
      <c r="AC200" s="540"/>
      <c r="AD200" s="540"/>
      <c r="AE200" s="540"/>
      <c r="AF200" s="540"/>
      <c r="AG200" s="540"/>
      <c r="AH200" s="461"/>
      <c r="AI200" s="110"/>
      <c r="AJ200" s="110"/>
      <c r="AK200" s="110"/>
      <c r="AL200" s="110"/>
      <c r="AM200" s="110"/>
      <c r="AN200" s="110"/>
      <c r="AO200" s="110"/>
      <c r="AP200" s="110"/>
      <c r="AQ200" s="543"/>
      <c r="AR200" s="543"/>
      <c r="AS200" s="543"/>
      <c r="AT200" s="543"/>
      <c r="AU200" s="543"/>
      <c r="AV200" s="543"/>
      <c r="AW200" s="543"/>
      <c r="AX200" s="543"/>
      <c r="AY200" s="543"/>
      <c r="AZ200" s="543"/>
      <c r="BA200" s="543"/>
      <c r="BB200" s="543"/>
      <c r="BC200" s="543"/>
      <c r="BD200" s="543"/>
      <c r="BE200" s="543"/>
      <c r="BF200" s="543"/>
    </row>
    <row r="201" spans="2:58" x14ac:dyDescent="0.25">
      <c r="B201" s="471">
        <f>IF('2.Census &amp; Reference Benchmarks'!B201 &lt;&gt; "",'2.Census &amp; Reference Benchmarks'!B201,"")</f>
        <v>0</v>
      </c>
      <c r="C201" s="285">
        <f>IF('2.Census &amp; Reference Benchmarks'!C201 &lt;&gt; "",'2.Census &amp; Reference Benchmarks'!C201,"")</f>
        <v>0</v>
      </c>
      <c r="D201" s="286" t="str">
        <f>IF('2.Census &amp; Reference Benchmarks'!D201 &lt;&gt; "",'2.Census &amp; Reference Benchmarks'!D201,"")</f>
        <v/>
      </c>
      <c r="E201" s="352" t="str">
        <f>IF('2.Census &amp; Reference Benchmarks'!E201 &lt;&gt; "",'2.Census &amp; Reference Benchmarks'!E201,"")</f>
        <v/>
      </c>
      <c r="F201" s="352" t="str">
        <f>IF('2.Census &amp; Reference Benchmarks'!F201 &lt;&gt; "",'2.Census &amp; Reference Benchmarks'!F201,"")</f>
        <v/>
      </c>
      <c r="G201" s="287" t="str">
        <f>IF('2.Census &amp; Reference Benchmarks'!G201 &lt;&gt; "",'2.Census &amp; Reference Benchmarks'!G201,"")</f>
        <v/>
      </c>
      <c r="H201" s="287" t="str">
        <f>IF('2.Census &amp; Reference Benchmarks'!I201 &lt;&gt; "",'2.Census &amp; Reference Benchmarks'!I201,"")</f>
        <v/>
      </c>
      <c r="I201" s="284" t="str">
        <f>IF('2.Census &amp; Reference Benchmarks'!J201 &lt;&gt;"",'2.Census &amp; Reference Benchmarks'!J201,"")</f>
        <v/>
      </c>
      <c r="J201" s="534"/>
      <c r="K201" s="534"/>
      <c r="L201" s="534"/>
      <c r="M201" s="534"/>
      <c r="N201" s="534"/>
      <c r="O201" s="534"/>
      <c r="P201" s="534"/>
      <c r="Q201" s="534"/>
      <c r="R201" s="540"/>
      <c r="S201" s="540"/>
      <c r="T201" s="540"/>
      <c r="U201" s="540"/>
      <c r="V201" s="540"/>
      <c r="W201" s="540"/>
      <c r="X201" s="540"/>
      <c r="Y201" s="540"/>
      <c r="Z201" s="540"/>
      <c r="AA201" s="540"/>
      <c r="AB201" s="540"/>
      <c r="AC201" s="540"/>
      <c r="AD201" s="540"/>
      <c r="AE201" s="540"/>
      <c r="AF201" s="540"/>
      <c r="AG201" s="540"/>
      <c r="AH201" s="461"/>
      <c r="AI201" s="110"/>
      <c r="AJ201" s="110"/>
      <c r="AK201" s="110"/>
      <c r="AL201" s="110"/>
      <c r="AM201" s="110"/>
      <c r="AN201" s="110"/>
      <c r="AO201" s="110"/>
      <c r="AP201" s="110"/>
      <c r="AQ201" s="543"/>
      <c r="AR201" s="543"/>
      <c r="AS201" s="543"/>
      <c r="AT201" s="543"/>
      <c r="AU201" s="543"/>
      <c r="AV201" s="543"/>
      <c r="AW201" s="543"/>
      <c r="AX201" s="543"/>
      <c r="AY201" s="543"/>
      <c r="AZ201" s="543"/>
      <c r="BA201" s="543"/>
      <c r="BB201" s="543"/>
      <c r="BC201" s="543"/>
      <c r="BD201" s="543"/>
      <c r="BE201" s="543"/>
      <c r="BF201" s="543"/>
    </row>
    <row r="202" spans="2:58" x14ac:dyDescent="0.25">
      <c r="B202" s="471">
        <f>IF('2.Census &amp; Reference Benchmarks'!B202 &lt;&gt; "",'2.Census &amp; Reference Benchmarks'!B202,"")</f>
        <v>0</v>
      </c>
      <c r="C202" s="285">
        <f>IF('2.Census &amp; Reference Benchmarks'!C202 &lt;&gt; "",'2.Census &amp; Reference Benchmarks'!C202,"")</f>
        <v>0</v>
      </c>
      <c r="D202" s="286" t="str">
        <f>IF('2.Census &amp; Reference Benchmarks'!D202 &lt;&gt; "",'2.Census &amp; Reference Benchmarks'!D202,"")</f>
        <v/>
      </c>
      <c r="E202" s="352" t="str">
        <f>IF('2.Census &amp; Reference Benchmarks'!E202 &lt;&gt; "",'2.Census &amp; Reference Benchmarks'!E202,"")</f>
        <v/>
      </c>
      <c r="F202" s="352" t="str">
        <f>IF('2.Census &amp; Reference Benchmarks'!F202 &lt;&gt; "",'2.Census &amp; Reference Benchmarks'!F202,"")</f>
        <v/>
      </c>
      <c r="G202" s="287" t="str">
        <f>IF('2.Census &amp; Reference Benchmarks'!G202 &lt;&gt; "",'2.Census &amp; Reference Benchmarks'!G202,"")</f>
        <v/>
      </c>
      <c r="H202" s="287" t="str">
        <f>IF('2.Census &amp; Reference Benchmarks'!I202 &lt;&gt; "",'2.Census &amp; Reference Benchmarks'!I202,"")</f>
        <v/>
      </c>
      <c r="I202" s="284" t="str">
        <f>IF('2.Census &amp; Reference Benchmarks'!J202 &lt;&gt;"",'2.Census &amp; Reference Benchmarks'!J202,"")</f>
        <v/>
      </c>
      <c r="J202" s="534"/>
      <c r="K202" s="534"/>
      <c r="L202" s="534"/>
      <c r="M202" s="534"/>
      <c r="N202" s="534"/>
      <c r="O202" s="534"/>
      <c r="P202" s="534"/>
      <c r="Q202" s="534"/>
      <c r="R202" s="540"/>
      <c r="S202" s="540"/>
      <c r="T202" s="540"/>
      <c r="U202" s="540"/>
      <c r="V202" s="540"/>
      <c r="W202" s="540"/>
      <c r="X202" s="540"/>
      <c r="Y202" s="540"/>
      <c r="Z202" s="540"/>
      <c r="AA202" s="540"/>
      <c r="AB202" s="540"/>
      <c r="AC202" s="540"/>
      <c r="AD202" s="540"/>
      <c r="AE202" s="540"/>
      <c r="AF202" s="540"/>
      <c r="AG202" s="540"/>
      <c r="AH202" s="461"/>
      <c r="AI202" s="110"/>
      <c r="AJ202" s="110"/>
      <c r="AK202" s="110"/>
      <c r="AL202" s="110"/>
      <c r="AM202" s="110"/>
      <c r="AN202" s="110"/>
      <c r="AO202" s="110"/>
      <c r="AP202" s="110"/>
      <c r="AQ202" s="543"/>
      <c r="AR202" s="543"/>
      <c r="AS202" s="543"/>
      <c r="AT202" s="543"/>
      <c r="AU202" s="543"/>
      <c r="AV202" s="543"/>
      <c r="AW202" s="543"/>
      <c r="AX202" s="543"/>
      <c r="AY202" s="543"/>
      <c r="AZ202" s="543"/>
      <c r="BA202" s="543"/>
      <c r="BB202" s="543"/>
      <c r="BC202" s="543"/>
      <c r="BD202" s="543"/>
      <c r="BE202" s="543"/>
      <c r="BF202" s="543"/>
    </row>
    <row r="203" spans="2:58" x14ac:dyDescent="0.25">
      <c r="B203" s="471">
        <f>IF('2.Census &amp; Reference Benchmarks'!B203 &lt;&gt; "",'2.Census &amp; Reference Benchmarks'!B203,"")</f>
        <v>0</v>
      </c>
      <c r="C203" s="285">
        <f>IF('2.Census &amp; Reference Benchmarks'!C203 &lt;&gt; "",'2.Census &amp; Reference Benchmarks'!C203,"")</f>
        <v>0</v>
      </c>
      <c r="D203" s="286" t="str">
        <f>IF('2.Census &amp; Reference Benchmarks'!D203 &lt;&gt; "",'2.Census &amp; Reference Benchmarks'!D203,"")</f>
        <v/>
      </c>
      <c r="E203" s="352" t="str">
        <f>IF('2.Census &amp; Reference Benchmarks'!E203 &lt;&gt; "",'2.Census &amp; Reference Benchmarks'!E203,"")</f>
        <v/>
      </c>
      <c r="F203" s="352" t="str">
        <f>IF('2.Census &amp; Reference Benchmarks'!F203 &lt;&gt; "",'2.Census &amp; Reference Benchmarks'!F203,"")</f>
        <v/>
      </c>
      <c r="G203" s="287" t="str">
        <f>IF('2.Census &amp; Reference Benchmarks'!G203 &lt;&gt; "",'2.Census &amp; Reference Benchmarks'!G203,"")</f>
        <v/>
      </c>
      <c r="H203" s="287" t="str">
        <f>IF('2.Census &amp; Reference Benchmarks'!I203 &lt;&gt; "",'2.Census &amp; Reference Benchmarks'!I203,"")</f>
        <v/>
      </c>
      <c r="I203" s="284" t="str">
        <f>IF('2.Census &amp; Reference Benchmarks'!J203 &lt;&gt;"",'2.Census &amp; Reference Benchmarks'!J203,"")</f>
        <v/>
      </c>
      <c r="J203" s="534"/>
      <c r="K203" s="534"/>
      <c r="L203" s="534"/>
      <c r="M203" s="534"/>
      <c r="N203" s="534"/>
      <c r="O203" s="534"/>
      <c r="P203" s="534"/>
      <c r="Q203" s="534"/>
      <c r="R203" s="540"/>
      <c r="S203" s="540"/>
      <c r="T203" s="540"/>
      <c r="U203" s="540"/>
      <c r="V203" s="540"/>
      <c r="W203" s="540"/>
      <c r="X203" s="540"/>
      <c r="Y203" s="540"/>
      <c r="Z203" s="540"/>
      <c r="AA203" s="540"/>
      <c r="AB203" s="540"/>
      <c r="AC203" s="540"/>
      <c r="AD203" s="540"/>
      <c r="AE203" s="540"/>
      <c r="AF203" s="540"/>
      <c r="AG203" s="540"/>
      <c r="AH203" s="461"/>
      <c r="AI203" s="110"/>
      <c r="AJ203" s="110"/>
      <c r="AK203" s="110"/>
      <c r="AL203" s="110"/>
      <c r="AM203" s="110"/>
      <c r="AN203" s="110"/>
      <c r="AO203" s="110"/>
      <c r="AP203" s="110"/>
      <c r="AQ203" s="543"/>
      <c r="AR203" s="543"/>
      <c r="AS203" s="543"/>
      <c r="AT203" s="543"/>
      <c r="AU203" s="543"/>
      <c r="AV203" s="543"/>
      <c r="AW203" s="543"/>
      <c r="AX203" s="543"/>
      <c r="AY203" s="543"/>
      <c r="AZ203" s="543"/>
      <c r="BA203" s="543"/>
      <c r="BB203" s="543"/>
      <c r="BC203" s="543"/>
      <c r="BD203" s="543"/>
      <c r="BE203" s="543"/>
      <c r="BF203" s="543"/>
    </row>
    <row r="204" spans="2:58" x14ac:dyDescent="0.25">
      <c r="B204" s="471">
        <f>IF('2.Census &amp; Reference Benchmarks'!B204 &lt;&gt; "",'2.Census &amp; Reference Benchmarks'!B204,"")</f>
        <v>0</v>
      </c>
      <c r="C204" s="285">
        <f>IF('2.Census &amp; Reference Benchmarks'!C204 &lt;&gt; "",'2.Census &amp; Reference Benchmarks'!C204,"")</f>
        <v>0</v>
      </c>
      <c r="D204" s="286" t="str">
        <f>IF('2.Census &amp; Reference Benchmarks'!D204 &lt;&gt; "",'2.Census &amp; Reference Benchmarks'!D204,"")</f>
        <v/>
      </c>
      <c r="E204" s="352" t="str">
        <f>IF('2.Census &amp; Reference Benchmarks'!E204 &lt;&gt; "",'2.Census &amp; Reference Benchmarks'!E204,"")</f>
        <v/>
      </c>
      <c r="F204" s="352" t="str">
        <f>IF('2.Census &amp; Reference Benchmarks'!F204 &lt;&gt; "",'2.Census &amp; Reference Benchmarks'!F204,"")</f>
        <v/>
      </c>
      <c r="G204" s="287" t="str">
        <f>IF('2.Census &amp; Reference Benchmarks'!G204 &lt;&gt; "",'2.Census &amp; Reference Benchmarks'!G204,"")</f>
        <v/>
      </c>
      <c r="H204" s="287" t="str">
        <f>IF('2.Census &amp; Reference Benchmarks'!I204 &lt;&gt; "",'2.Census &amp; Reference Benchmarks'!I204,"")</f>
        <v/>
      </c>
      <c r="I204" s="284" t="str">
        <f>IF('2.Census &amp; Reference Benchmarks'!J204 &lt;&gt;"",'2.Census &amp; Reference Benchmarks'!J204,"")</f>
        <v/>
      </c>
      <c r="J204" s="534"/>
      <c r="K204" s="534"/>
      <c r="L204" s="534"/>
      <c r="M204" s="534"/>
      <c r="N204" s="534"/>
      <c r="O204" s="534"/>
      <c r="P204" s="534"/>
      <c r="Q204" s="534"/>
      <c r="R204" s="540"/>
      <c r="S204" s="540"/>
      <c r="T204" s="540"/>
      <c r="U204" s="540"/>
      <c r="V204" s="540"/>
      <c r="W204" s="540"/>
      <c r="X204" s="540"/>
      <c r="Y204" s="540"/>
      <c r="Z204" s="540"/>
      <c r="AA204" s="540"/>
      <c r="AB204" s="540"/>
      <c r="AC204" s="540"/>
      <c r="AD204" s="540"/>
      <c r="AE204" s="540"/>
      <c r="AF204" s="540"/>
      <c r="AG204" s="540"/>
      <c r="AH204" s="461"/>
      <c r="AI204" s="110"/>
      <c r="AJ204" s="110"/>
      <c r="AK204" s="110"/>
      <c r="AL204" s="110"/>
      <c r="AM204" s="110"/>
      <c r="AN204" s="110"/>
      <c r="AO204" s="110"/>
      <c r="AP204" s="110"/>
      <c r="AQ204" s="543"/>
      <c r="AR204" s="543"/>
      <c r="AS204" s="543"/>
      <c r="AT204" s="543"/>
      <c r="AU204" s="543"/>
      <c r="AV204" s="543"/>
      <c r="AW204" s="543"/>
      <c r="AX204" s="543"/>
      <c r="AY204" s="543"/>
      <c r="AZ204" s="543"/>
      <c r="BA204" s="543"/>
      <c r="BB204" s="543"/>
      <c r="BC204" s="543"/>
      <c r="BD204" s="543"/>
      <c r="BE204" s="543"/>
      <c r="BF204" s="543"/>
    </row>
    <row r="205" spans="2:58" x14ac:dyDescent="0.25">
      <c r="B205" s="471">
        <f>IF('2.Census &amp; Reference Benchmarks'!B205 &lt;&gt; "",'2.Census &amp; Reference Benchmarks'!B205,"")</f>
        <v>0</v>
      </c>
      <c r="C205" s="285">
        <f>IF('2.Census &amp; Reference Benchmarks'!C205 &lt;&gt; "",'2.Census &amp; Reference Benchmarks'!C205,"")</f>
        <v>0</v>
      </c>
      <c r="D205" s="286" t="str">
        <f>IF('2.Census &amp; Reference Benchmarks'!D205 &lt;&gt; "",'2.Census &amp; Reference Benchmarks'!D205,"")</f>
        <v/>
      </c>
      <c r="E205" s="352" t="str">
        <f>IF('2.Census &amp; Reference Benchmarks'!E205 &lt;&gt; "",'2.Census &amp; Reference Benchmarks'!E205,"")</f>
        <v/>
      </c>
      <c r="F205" s="352" t="str">
        <f>IF('2.Census &amp; Reference Benchmarks'!F205 &lt;&gt; "",'2.Census &amp; Reference Benchmarks'!F205,"")</f>
        <v/>
      </c>
      <c r="G205" s="287" t="str">
        <f>IF('2.Census &amp; Reference Benchmarks'!G205 &lt;&gt; "",'2.Census &amp; Reference Benchmarks'!G205,"")</f>
        <v/>
      </c>
      <c r="H205" s="287" t="str">
        <f>IF('2.Census &amp; Reference Benchmarks'!I205 &lt;&gt; "",'2.Census &amp; Reference Benchmarks'!I205,"")</f>
        <v/>
      </c>
      <c r="I205" s="284" t="str">
        <f>IF('2.Census &amp; Reference Benchmarks'!J205 &lt;&gt;"",'2.Census &amp; Reference Benchmarks'!J205,"")</f>
        <v/>
      </c>
      <c r="J205" s="534"/>
      <c r="K205" s="534"/>
      <c r="L205" s="534"/>
      <c r="M205" s="534"/>
      <c r="N205" s="534"/>
      <c r="O205" s="534"/>
      <c r="P205" s="534"/>
      <c r="Q205" s="534"/>
      <c r="R205" s="540"/>
      <c r="S205" s="540"/>
      <c r="T205" s="540"/>
      <c r="U205" s="540"/>
      <c r="V205" s="540"/>
      <c r="W205" s="540"/>
      <c r="X205" s="540"/>
      <c r="Y205" s="540"/>
      <c r="Z205" s="540"/>
      <c r="AA205" s="540"/>
      <c r="AB205" s="540"/>
      <c r="AC205" s="540"/>
      <c r="AD205" s="540"/>
      <c r="AE205" s="540"/>
      <c r="AF205" s="540"/>
      <c r="AG205" s="540"/>
      <c r="AH205" s="461"/>
      <c r="AI205" s="110"/>
      <c r="AJ205" s="110"/>
      <c r="AK205" s="110"/>
      <c r="AL205" s="110"/>
      <c r="AM205" s="110"/>
      <c r="AN205" s="110"/>
      <c r="AO205" s="110"/>
      <c r="AP205" s="110"/>
      <c r="AQ205" s="543"/>
      <c r="AR205" s="543"/>
      <c r="AS205" s="543"/>
      <c r="AT205" s="543"/>
      <c r="AU205" s="543"/>
      <c r="AV205" s="543"/>
      <c r="AW205" s="543"/>
      <c r="AX205" s="543"/>
      <c r="AY205" s="543"/>
      <c r="AZ205" s="543"/>
      <c r="BA205" s="543"/>
      <c r="BB205" s="543"/>
      <c r="BC205" s="543"/>
      <c r="BD205" s="543"/>
      <c r="BE205" s="543"/>
      <c r="BF205" s="543"/>
    </row>
    <row r="206" spans="2:58" x14ac:dyDescent="0.25">
      <c r="B206" s="471">
        <f>IF('2.Census &amp; Reference Benchmarks'!B206 &lt;&gt; "",'2.Census &amp; Reference Benchmarks'!B206,"")</f>
        <v>0</v>
      </c>
      <c r="C206" s="285">
        <f>IF('2.Census &amp; Reference Benchmarks'!C206 &lt;&gt; "",'2.Census &amp; Reference Benchmarks'!C206,"")</f>
        <v>0</v>
      </c>
      <c r="D206" s="286" t="str">
        <f>IF('2.Census &amp; Reference Benchmarks'!D206 &lt;&gt; "",'2.Census &amp; Reference Benchmarks'!D206,"")</f>
        <v/>
      </c>
      <c r="E206" s="352" t="str">
        <f>IF('2.Census &amp; Reference Benchmarks'!E206 &lt;&gt; "",'2.Census &amp; Reference Benchmarks'!E206,"")</f>
        <v/>
      </c>
      <c r="F206" s="352" t="str">
        <f>IF('2.Census &amp; Reference Benchmarks'!F206 &lt;&gt; "",'2.Census &amp; Reference Benchmarks'!F206,"")</f>
        <v/>
      </c>
      <c r="G206" s="287" t="str">
        <f>IF('2.Census &amp; Reference Benchmarks'!G206 &lt;&gt; "",'2.Census &amp; Reference Benchmarks'!G206,"")</f>
        <v/>
      </c>
      <c r="H206" s="287" t="str">
        <f>IF('2.Census &amp; Reference Benchmarks'!I206 &lt;&gt; "",'2.Census &amp; Reference Benchmarks'!I206,"")</f>
        <v/>
      </c>
      <c r="I206" s="284" t="str">
        <f>IF('2.Census &amp; Reference Benchmarks'!J206 &lt;&gt;"",'2.Census &amp; Reference Benchmarks'!J206,"")</f>
        <v/>
      </c>
      <c r="J206" s="534"/>
      <c r="K206" s="534"/>
      <c r="L206" s="534"/>
      <c r="M206" s="534"/>
      <c r="N206" s="534"/>
      <c r="O206" s="534"/>
      <c r="P206" s="534"/>
      <c r="Q206" s="534"/>
      <c r="R206" s="540"/>
      <c r="S206" s="540"/>
      <c r="T206" s="540"/>
      <c r="U206" s="540"/>
      <c r="V206" s="540"/>
      <c r="W206" s="540"/>
      <c r="X206" s="540"/>
      <c r="Y206" s="540"/>
      <c r="Z206" s="540"/>
      <c r="AA206" s="540"/>
      <c r="AB206" s="540"/>
      <c r="AC206" s="540"/>
      <c r="AD206" s="540"/>
      <c r="AE206" s="540"/>
      <c r="AF206" s="540"/>
      <c r="AG206" s="540"/>
      <c r="AH206" s="461"/>
      <c r="AI206" s="110"/>
      <c r="AJ206" s="110"/>
      <c r="AK206" s="110"/>
      <c r="AL206" s="110"/>
      <c r="AM206" s="110"/>
      <c r="AN206" s="110"/>
      <c r="AO206" s="110"/>
      <c r="AP206" s="110"/>
      <c r="AQ206" s="543"/>
      <c r="AR206" s="543"/>
      <c r="AS206" s="543"/>
      <c r="AT206" s="543"/>
      <c r="AU206" s="543"/>
      <c r="AV206" s="543"/>
      <c r="AW206" s="543"/>
      <c r="AX206" s="543"/>
      <c r="AY206" s="543"/>
      <c r="AZ206" s="543"/>
      <c r="BA206" s="543"/>
      <c r="BB206" s="543"/>
      <c r="BC206" s="543"/>
      <c r="BD206" s="543"/>
      <c r="BE206" s="543"/>
      <c r="BF206" s="543"/>
    </row>
    <row r="207" spans="2:58" x14ac:dyDescent="0.25">
      <c r="B207" s="471">
        <f>IF('2.Census &amp; Reference Benchmarks'!B207 &lt;&gt; "",'2.Census &amp; Reference Benchmarks'!B207,"")</f>
        <v>0</v>
      </c>
      <c r="C207" s="285">
        <f>IF('2.Census &amp; Reference Benchmarks'!C207 &lt;&gt; "",'2.Census &amp; Reference Benchmarks'!C207,"")</f>
        <v>0</v>
      </c>
      <c r="D207" s="286" t="str">
        <f>IF('2.Census &amp; Reference Benchmarks'!D207 &lt;&gt; "",'2.Census &amp; Reference Benchmarks'!D207,"")</f>
        <v/>
      </c>
      <c r="E207" s="352" t="str">
        <f>IF('2.Census &amp; Reference Benchmarks'!E207 &lt;&gt; "",'2.Census &amp; Reference Benchmarks'!E207,"")</f>
        <v/>
      </c>
      <c r="F207" s="352" t="str">
        <f>IF('2.Census &amp; Reference Benchmarks'!F207 &lt;&gt; "",'2.Census &amp; Reference Benchmarks'!F207,"")</f>
        <v/>
      </c>
      <c r="G207" s="287" t="str">
        <f>IF('2.Census &amp; Reference Benchmarks'!G207 &lt;&gt; "",'2.Census &amp; Reference Benchmarks'!G207,"")</f>
        <v/>
      </c>
      <c r="H207" s="287" t="str">
        <f>IF('2.Census &amp; Reference Benchmarks'!I207 &lt;&gt; "",'2.Census &amp; Reference Benchmarks'!I207,"")</f>
        <v/>
      </c>
      <c r="I207" s="284" t="str">
        <f>IF('2.Census &amp; Reference Benchmarks'!J207 &lt;&gt;"",'2.Census &amp; Reference Benchmarks'!J207,"")</f>
        <v/>
      </c>
      <c r="J207" s="534"/>
      <c r="K207" s="534"/>
      <c r="L207" s="534"/>
      <c r="M207" s="534"/>
      <c r="N207" s="534"/>
      <c r="O207" s="534"/>
      <c r="P207" s="534"/>
      <c r="Q207" s="534"/>
      <c r="R207" s="540"/>
      <c r="S207" s="540"/>
      <c r="T207" s="540"/>
      <c r="U207" s="540"/>
      <c r="V207" s="540"/>
      <c r="W207" s="540"/>
      <c r="X207" s="540"/>
      <c r="Y207" s="540"/>
      <c r="Z207" s="540"/>
      <c r="AA207" s="540"/>
      <c r="AB207" s="540"/>
      <c r="AC207" s="540"/>
      <c r="AD207" s="540"/>
      <c r="AE207" s="540"/>
      <c r="AF207" s="540"/>
      <c r="AG207" s="540"/>
      <c r="AH207" s="461"/>
      <c r="AI207" s="110"/>
      <c r="AJ207" s="110"/>
      <c r="AK207" s="110"/>
      <c r="AL207" s="110"/>
      <c r="AM207" s="110"/>
      <c r="AN207" s="110"/>
      <c r="AO207" s="110"/>
      <c r="AP207" s="110"/>
      <c r="AQ207" s="543"/>
      <c r="AR207" s="543"/>
      <c r="AS207" s="543"/>
      <c r="AT207" s="543"/>
      <c r="AU207" s="543"/>
      <c r="AV207" s="543"/>
      <c r="AW207" s="543"/>
      <c r="AX207" s="543"/>
      <c r="AY207" s="543"/>
      <c r="AZ207" s="543"/>
      <c r="BA207" s="543"/>
      <c r="BB207" s="543"/>
      <c r="BC207" s="543"/>
      <c r="BD207" s="543"/>
      <c r="BE207" s="543"/>
      <c r="BF207" s="543"/>
    </row>
    <row r="208" spans="2:58" x14ac:dyDescent="0.25">
      <c r="B208" s="471">
        <f>IF('2.Census &amp; Reference Benchmarks'!B208 &lt;&gt; "",'2.Census &amp; Reference Benchmarks'!B208,"")</f>
        <v>0</v>
      </c>
      <c r="C208" s="285">
        <f>IF('2.Census &amp; Reference Benchmarks'!C208 &lt;&gt; "",'2.Census &amp; Reference Benchmarks'!C208,"")</f>
        <v>0</v>
      </c>
      <c r="D208" s="286" t="str">
        <f>IF('2.Census &amp; Reference Benchmarks'!D208 &lt;&gt; "",'2.Census &amp; Reference Benchmarks'!D208,"")</f>
        <v/>
      </c>
      <c r="E208" s="352" t="str">
        <f>IF('2.Census &amp; Reference Benchmarks'!E208 &lt;&gt; "",'2.Census &amp; Reference Benchmarks'!E208,"")</f>
        <v/>
      </c>
      <c r="F208" s="352" t="str">
        <f>IF('2.Census &amp; Reference Benchmarks'!F208 &lt;&gt; "",'2.Census &amp; Reference Benchmarks'!F208,"")</f>
        <v/>
      </c>
      <c r="G208" s="287" t="str">
        <f>IF('2.Census &amp; Reference Benchmarks'!G208 &lt;&gt; "",'2.Census &amp; Reference Benchmarks'!G208,"")</f>
        <v/>
      </c>
      <c r="H208" s="287" t="str">
        <f>IF('2.Census &amp; Reference Benchmarks'!I208 &lt;&gt; "",'2.Census &amp; Reference Benchmarks'!I208,"")</f>
        <v/>
      </c>
      <c r="I208" s="284" t="str">
        <f>IF('2.Census &amp; Reference Benchmarks'!J208 &lt;&gt;"",'2.Census &amp; Reference Benchmarks'!J208,"")</f>
        <v/>
      </c>
      <c r="J208" s="534"/>
      <c r="K208" s="534"/>
      <c r="L208" s="534"/>
      <c r="M208" s="534"/>
      <c r="N208" s="534"/>
      <c r="O208" s="534"/>
      <c r="P208" s="534"/>
      <c r="Q208" s="534"/>
      <c r="R208" s="540"/>
      <c r="S208" s="540"/>
      <c r="T208" s="540"/>
      <c r="U208" s="540"/>
      <c r="V208" s="540"/>
      <c r="W208" s="540"/>
      <c r="X208" s="540"/>
      <c r="Y208" s="540"/>
      <c r="Z208" s="540"/>
      <c r="AA208" s="540"/>
      <c r="AB208" s="540"/>
      <c r="AC208" s="540"/>
      <c r="AD208" s="540"/>
      <c r="AE208" s="540"/>
      <c r="AF208" s="540"/>
      <c r="AG208" s="540"/>
      <c r="AH208" s="461"/>
      <c r="AI208" s="110"/>
      <c r="AJ208" s="110"/>
      <c r="AK208" s="110"/>
      <c r="AL208" s="110"/>
      <c r="AM208" s="110"/>
      <c r="AN208" s="110"/>
      <c r="AO208" s="110"/>
      <c r="AP208" s="110"/>
      <c r="AQ208" s="543"/>
      <c r="AR208" s="543"/>
      <c r="AS208" s="543"/>
      <c r="AT208" s="543"/>
      <c r="AU208" s="543"/>
      <c r="AV208" s="543"/>
      <c r="AW208" s="543"/>
      <c r="AX208" s="543"/>
      <c r="AY208" s="543"/>
      <c r="AZ208" s="543"/>
      <c r="BA208" s="543"/>
      <c r="BB208" s="543"/>
      <c r="BC208" s="543"/>
      <c r="BD208" s="543"/>
      <c r="BE208" s="543"/>
      <c r="BF208" s="543"/>
    </row>
    <row r="209" spans="2:58" x14ac:dyDescent="0.25">
      <c r="B209" s="471">
        <f>IF('2.Census &amp; Reference Benchmarks'!B209 &lt;&gt; "",'2.Census &amp; Reference Benchmarks'!B209,"")</f>
        <v>0</v>
      </c>
      <c r="C209" s="285">
        <f>IF('2.Census &amp; Reference Benchmarks'!C209 &lt;&gt; "",'2.Census &amp; Reference Benchmarks'!C209,"")</f>
        <v>0</v>
      </c>
      <c r="D209" s="286" t="str">
        <f>IF('2.Census &amp; Reference Benchmarks'!D209 &lt;&gt; "",'2.Census &amp; Reference Benchmarks'!D209,"")</f>
        <v/>
      </c>
      <c r="E209" s="352" t="str">
        <f>IF('2.Census &amp; Reference Benchmarks'!E209 &lt;&gt; "",'2.Census &amp; Reference Benchmarks'!E209,"")</f>
        <v/>
      </c>
      <c r="F209" s="352" t="str">
        <f>IF('2.Census &amp; Reference Benchmarks'!F209 &lt;&gt; "",'2.Census &amp; Reference Benchmarks'!F209,"")</f>
        <v/>
      </c>
      <c r="G209" s="287" t="str">
        <f>IF('2.Census &amp; Reference Benchmarks'!G209 &lt;&gt; "",'2.Census &amp; Reference Benchmarks'!G209,"")</f>
        <v/>
      </c>
      <c r="H209" s="287" t="str">
        <f>IF('2.Census &amp; Reference Benchmarks'!I209 &lt;&gt; "",'2.Census &amp; Reference Benchmarks'!I209,"")</f>
        <v/>
      </c>
      <c r="I209" s="284" t="str">
        <f>IF('2.Census &amp; Reference Benchmarks'!J209 &lt;&gt;"",'2.Census &amp; Reference Benchmarks'!J209,"")</f>
        <v/>
      </c>
      <c r="J209" s="534"/>
      <c r="K209" s="534"/>
      <c r="L209" s="534"/>
      <c r="M209" s="534"/>
      <c r="N209" s="534"/>
      <c r="O209" s="534"/>
      <c r="P209" s="534"/>
      <c r="Q209" s="534"/>
      <c r="R209" s="540"/>
      <c r="S209" s="540"/>
      <c r="T209" s="540"/>
      <c r="U209" s="540"/>
      <c r="V209" s="540"/>
      <c r="W209" s="540"/>
      <c r="X209" s="540"/>
      <c r="Y209" s="540"/>
      <c r="Z209" s="540"/>
      <c r="AA209" s="540"/>
      <c r="AB209" s="540"/>
      <c r="AC209" s="540"/>
      <c r="AD209" s="540"/>
      <c r="AE209" s="540"/>
      <c r="AF209" s="540"/>
      <c r="AG209" s="540"/>
      <c r="AH209" s="461"/>
      <c r="AI209" s="110"/>
      <c r="AJ209" s="110"/>
      <c r="AK209" s="110"/>
      <c r="AL209" s="110"/>
      <c r="AM209" s="110"/>
      <c r="AN209" s="110"/>
      <c r="AO209" s="110"/>
      <c r="AP209" s="110"/>
      <c r="AQ209" s="543"/>
      <c r="AR209" s="543"/>
      <c r="AS209" s="543"/>
      <c r="AT209" s="543"/>
      <c r="AU209" s="543"/>
      <c r="AV209" s="543"/>
      <c r="AW209" s="543"/>
      <c r="AX209" s="543"/>
      <c r="AY209" s="543"/>
      <c r="AZ209" s="543"/>
      <c r="BA209" s="543"/>
      <c r="BB209" s="543"/>
      <c r="BC209" s="543"/>
      <c r="BD209" s="543"/>
      <c r="BE209" s="543"/>
      <c r="BF209" s="543"/>
    </row>
    <row r="210" spans="2:58" x14ac:dyDescent="0.25">
      <c r="B210" s="471">
        <f>IF('2.Census &amp; Reference Benchmarks'!B210 &lt;&gt; "",'2.Census &amp; Reference Benchmarks'!B210,"")</f>
        <v>0</v>
      </c>
      <c r="C210" s="285">
        <f>IF('2.Census &amp; Reference Benchmarks'!C210 &lt;&gt; "",'2.Census &amp; Reference Benchmarks'!C210,"")</f>
        <v>0</v>
      </c>
      <c r="D210" s="286" t="str">
        <f>IF('2.Census &amp; Reference Benchmarks'!D210 &lt;&gt; "",'2.Census &amp; Reference Benchmarks'!D210,"")</f>
        <v/>
      </c>
      <c r="E210" s="352" t="str">
        <f>IF('2.Census &amp; Reference Benchmarks'!E210 &lt;&gt; "",'2.Census &amp; Reference Benchmarks'!E210,"")</f>
        <v/>
      </c>
      <c r="F210" s="352" t="str">
        <f>IF('2.Census &amp; Reference Benchmarks'!F210 &lt;&gt; "",'2.Census &amp; Reference Benchmarks'!F210,"")</f>
        <v/>
      </c>
      <c r="G210" s="287" t="str">
        <f>IF('2.Census &amp; Reference Benchmarks'!G210 &lt;&gt; "",'2.Census &amp; Reference Benchmarks'!G210,"")</f>
        <v/>
      </c>
      <c r="H210" s="287" t="str">
        <f>IF('2.Census &amp; Reference Benchmarks'!I210 &lt;&gt; "",'2.Census &amp; Reference Benchmarks'!I210,"")</f>
        <v/>
      </c>
      <c r="I210" s="284" t="str">
        <f>IF('2.Census &amp; Reference Benchmarks'!J210 &lt;&gt;"",'2.Census &amp; Reference Benchmarks'!J210,"")</f>
        <v/>
      </c>
      <c r="J210" s="534"/>
      <c r="K210" s="534"/>
      <c r="L210" s="534"/>
      <c r="M210" s="534"/>
      <c r="N210" s="534"/>
      <c r="O210" s="534"/>
      <c r="P210" s="534"/>
      <c r="Q210" s="534"/>
      <c r="R210" s="540"/>
      <c r="S210" s="540"/>
      <c r="T210" s="540"/>
      <c r="U210" s="540"/>
      <c r="V210" s="540"/>
      <c r="W210" s="540"/>
      <c r="X210" s="540"/>
      <c r="Y210" s="540"/>
      <c r="Z210" s="540"/>
      <c r="AA210" s="540"/>
      <c r="AB210" s="540"/>
      <c r="AC210" s="540"/>
      <c r="AD210" s="540"/>
      <c r="AE210" s="540"/>
      <c r="AF210" s="540"/>
      <c r="AG210" s="540"/>
      <c r="AH210" s="461"/>
      <c r="AI210" s="110"/>
      <c r="AJ210" s="110"/>
      <c r="AK210" s="110"/>
      <c r="AL210" s="110"/>
      <c r="AM210" s="110"/>
      <c r="AN210" s="110"/>
      <c r="AO210" s="110"/>
      <c r="AP210" s="110"/>
      <c r="AQ210" s="543"/>
      <c r="AR210" s="543"/>
      <c r="AS210" s="543"/>
      <c r="AT210" s="543"/>
      <c r="AU210" s="543"/>
      <c r="AV210" s="543"/>
      <c r="AW210" s="543"/>
      <c r="AX210" s="543"/>
      <c r="AY210" s="543"/>
      <c r="AZ210" s="543"/>
      <c r="BA210" s="543"/>
      <c r="BB210" s="543"/>
      <c r="BC210" s="543"/>
      <c r="BD210" s="543"/>
      <c r="BE210" s="543"/>
      <c r="BF210" s="543"/>
    </row>
    <row r="211" spans="2:58" x14ac:dyDescent="0.25">
      <c r="B211" s="471">
        <f>IF('2.Census &amp; Reference Benchmarks'!B211 &lt;&gt; "",'2.Census &amp; Reference Benchmarks'!B211,"")</f>
        <v>0</v>
      </c>
      <c r="C211" s="285">
        <f>IF('2.Census &amp; Reference Benchmarks'!C211 &lt;&gt; "",'2.Census &amp; Reference Benchmarks'!C211,"")</f>
        <v>0</v>
      </c>
      <c r="D211" s="286" t="str">
        <f>IF('2.Census &amp; Reference Benchmarks'!D211 &lt;&gt; "",'2.Census &amp; Reference Benchmarks'!D211,"")</f>
        <v/>
      </c>
      <c r="E211" s="352" t="str">
        <f>IF('2.Census &amp; Reference Benchmarks'!E211 &lt;&gt; "",'2.Census &amp; Reference Benchmarks'!E211,"")</f>
        <v/>
      </c>
      <c r="F211" s="352" t="str">
        <f>IF('2.Census &amp; Reference Benchmarks'!F211 &lt;&gt; "",'2.Census &amp; Reference Benchmarks'!F211,"")</f>
        <v/>
      </c>
      <c r="G211" s="287" t="str">
        <f>IF('2.Census &amp; Reference Benchmarks'!G211 &lt;&gt; "",'2.Census &amp; Reference Benchmarks'!G211,"")</f>
        <v/>
      </c>
      <c r="H211" s="287" t="str">
        <f>IF('2.Census &amp; Reference Benchmarks'!I211 &lt;&gt; "",'2.Census &amp; Reference Benchmarks'!I211,"")</f>
        <v/>
      </c>
      <c r="I211" s="284" t="str">
        <f>IF('2.Census &amp; Reference Benchmarks'!J211 &lt;&gt;"",'2.Census &amp; Reference Benchmarks'!J211,"")</f>
        <v/>
      </c>
      <c r="J211" s="534"/>
      <c r="K211" s="534"/>
      <c r="L211" s="534"/>
      <c r="M211" s="534"/>
      <c r="N211" s="534"/>
      <c r="O211" s="534"/>
      <c r="P211" s="534"/>
      <c r="Q211" s="534"/>
      <c r="R211" s="540"/>
      <c r="S211" s="540"/>
      <c r="T211" s="540"/>
      <c r="U211" s="540"/>
      <c r="V211" s="540"/>
      <c r="W211" s="540"/>
      <c r="X211" s="540"/>
      <c r="Y211" s="540"/>
      <c r="Z211" s="540"/>
      <c r="AA211" s="540"/>
      <c r="AB211" s="540"/>
      <c r="AC211" s="540"/>
      <c r="AD211" s="540"/>
      <c r="AE211" s="540"/>
      <c r="AF211" s="540"/>
      <c r="AG211" s="540"/>
      <c r="AH211" s="461"/>
      <c r="AI211" s="110"/>
      <c r="AJ211" s="110"/>
      <c r="AK211" s="110"/>
      <c r="AL211" s="110"/>
      <c r="AM211" s="110"/>
      <c r="AN211" s="110"/>
      <c r="AO211" s="110"/>
      <c r="AP211" s="110"/>
      <c r="AQ211" s="543"/>
      <c r="AR211" s="543"/>
      <c r="AS211" s="543"/>
      <c r="AT211" s="543"/>
      <c r="AU211" s="543"/>
      <c r="AV211" s="543"/>
      <c r="AW211" s="543"/>
      <c r="AX211" s="543"/>
      <c r="AY211" s="543"/>
      <c r="AZ211" s="543"/>
      <c r="BA211" s="543"/>
      <c r="BB211" s="543"/>
      <c r="BC211" s="543"/>
      <c r="BD211" s="543"/>
      <c r="BE211" s="543"/>
      <c r="BF211" s="543"/>
    </row>
    <row r="212" spans="2:58" x14ac:dyDescent="0.25">
      <c r="B212" s="471">
        <f>IF('2.Census &amp; Reference Benchmarks'!B212 &lt;&gt; "",'2.Census &amp; Reference Benchmarks'!B212,"")</f>
        <v>0</v>
      </c>
      <c r="C212" s="285">
        <f>IF('2.Census &amp; Reference Benchmarks'!C212 &lt;&gt; "",'2.Census &amp; Reference Benchmarks'!C212,"")</f>
        <v>0</v>
      </c>
      <c r="D212" s="286" t="str">
        <f>IF('2.Census &amp; Reference Benchmarks'!D212 &lt;&gt; "",'2.Census &amp; Reference Benchmarks'!D212,"")</f>
        <v/>
      </c>
      <c r="E212" s="352" t="str">
        <f>IF('2.Census &amp; Reference Benchmarks'!E212 &lt;&gt; "",'2.Census &amp; Reference Benchmarks'!E212,"")</f>
        <v/>
      </c>
      <c r="F212" s="352" t="str">
        <f>IF('2.Census &amp; Reference Benchmarks'!F212 &lt;&gt; "",'2.Census &amp; Reference Benchmarks'!F212,"")</f>
        <v/>
      </c>
      <c r="G212" s="287" t="str">
        <f>IF('2.Census &amp; Reference Benchmarks'!G212 &lt;&gt; "",'2.Census &amp; Reference Benchmarks'!G212,"")</f>
        <v/>
      </c>
      <c r="H212" s="287" t="str">
        <f>IF('2.Census &amp; Reference Benchmarks'!I212 &lt;&gt; "",'2.Census &amp; Reference Benchmarks'!I212,"")</f>
        <v/>
      </c>
      <c r="I212" s="284" t="str">
        <f>IF('2.Census &amp; Reference Benchmarks'!J212 &lt;&gt;"",'2.Census &amp; Reference Benchmarks'!J212,"")</f>
        <v/>
      </c>
      <c r="J212" s="534"/>
      <c r="K212" s="534"/>
      <c r="L212" s="534"/>
      <c r="M212" s="534"/>
      <c r="N212" s="534"/>
      <c r="O212" s="534"/>
      <c r="P212" s="534"/>
      <c r="Q212" s="534"/>
      <c r="R212" s="540"/>
      <c r="S212" s="540"/>
      <c r="T212" s="540"/>
      <c r="U212" s="540"/>
      <c r="V212" s="540"/>
      <c r="W212" s="540"/>
      <c r="X212" s="540"/>
      <c r="Y212" s="540"/>
      <c r="Z212" s="540"/>
      <c r="AA212" s="540"/>
      <c r="AB212" s="540"/>
      <c r="AC212" s="540"/>
      <c r="AD212" s="540"/>
      <c r="AE212" s="540"/>
      <c r="AF212" s="540"/>
      <c r="AG212" s="540"/>
      <c r="AH212" s="461"/>
      <c r="AI212" s="110"/>
      <c r="AJ212" s="110"/>
      <c r="AK212" s="110"/>
      <c r="AL212" s="110"/>
      <c r="AM212" s="110"/>
      <c r="AN212" s="110"/>
      <c r="AO212" s="110"/>
      <c r="AP212" s="110"/>
      <c r="AQ212" s="543"/>
      <c r="AR212" s="543"/>
      <c r="AS212" s="543"/>
      <c r="AT212" s="543"/>
      <c r="AU212" s="543"/>
      <c r="AV212" s="543"/>
      <c r="AW212" s="543"/>
      <c r="AX212" s="543"/>
      <c r="AY212" s="543"/>
      <c r="AZ212" s="543"/>
      <c r="BA212" s="543"/>
      <c r="BB212" s="543"/>
      <c r="BC212" s="543"/>
      <c r="BD212" s="543"/>
      <c r="BE212" s="543"/>
      <c r="BF212" s="543"/>
    </row>
    <row r="213" spans="2:58" x14ac:dyDescent="0.25">
      <c r="B213" s="471">
        <f>IF('2.Census &amp; Reference Benchmarks'!B213 &lt;&gt; "",'2.Census &amp; Reference Benchmarks'!B213,"")</f>
        <v>0</v>
      </c>
      <c r="C213" s="285">
        <f>IF('2.Census &amp; Reference Benchmarks'!C213 &lt;&gt; "",'2.Census &amp; Reference Benchmarks'!C213,"")</f>
        <v>0</v>
      </c>
      <c r="D213" s="286" t="str">
        <f>IF('2.Census &amp; Reference Benchmarks'!D213 &lt;&gt; "",'2.Census &amp; Reference Benchmarks'!D213,"")</f>
        <v/>
      </c>
      <c r="E213" s="352" t="str">
        <f>IF('2.Census &amp; Reference Benchmarks'!E213 &lt;&gt; "",'2.Census &amp; Reference Benchmarks'!E213,"")</f>
        <v/>
      </c>
      <c r="F213" s="352" t="str">
        <f>IF('2.Census &amp; Reference Benchmarks'!F213 &lt;&gt; "",'2.Census &amp; Reference Benchmarks'!F213,"")</f>
        <v/>
      </c>
      <c r="G213" s="287" t="str">
        <f>IF('2.Census &amp; Reference Benchmarks'!G213 &lt;&gt; "",'2.Census &amp; Reference Benchmarks'!G213,"")</f>
        <v/>
      </c>
      <c r="H213" s="287" t="str">
        <f>IF('2.Census &amp; Reference Benchmarks'!I213 &lt;&gt; "",'2.Census &amp; Reference Benchmarks'!I213,"")</f>
        <v/>
      </c>
      <c r="I213" s="284" t="str">
        <f>IF('2.Census &amp; Reference Benchmarks'!J213 &lt;&gt;"",'2.Census &amp; Reference Benchmarks'!J213,"")</f>
        <v/>
      </c>
      <c r="J213" s="534"/>
      <c r="K213" s="534"/>
      <c r="L213" s="534"/>
      <c r="M213" s="534"/>
      <c r="N213" s="534"/>
      <c r="O213" s="534"/>
      <c r="P213" s="534"/>
      <c r="Q213" s="534"/>
      <c r="R213" s="540"/>
      <c r="S213" s="540"/>
      <c r="T213" s="540"/>
      <c r="U213" s="540"/>
      <c r="V213" s="540"/>
      <c r="W213" s="540"/>
      <c r="X213" s="540"/>
      <c r="Y213" s="540"/>
      <c r="Z213" s="540"/>
      <c r="AA213" s="540"/>
      <c r="AB213" s="540"/>
      <c r="AC213" s="540"/>
      <c r="AD213" s="540"/>
      <c r="AE213" s="540"/>
      <c r="AF213" s="540"/>
      <c r="AG213" s="540"/>
      <c r="AH213" s="461"/>
      <c r="AI213" s="110"/>
      <c r="AJ213" s="110"/>
      <c r="AK213" s="110"/>
      <c r="AL213" s="110"/>
      <c r="AM213" s="110"/>
      <c r="AN213" s="110"/>
      <c r="AO213" s="110"/>
      <c r="AP213" s="110"/>
      <c r="AQ213" s="543"/>
      <c r="AR213" s="543"/>
      <c r="AS213" s="543"/>
      <c r="AT213" s="543"/>
      <c r="AU213" s="543"/>
      <c r="AV213" s="543"/>
      <c r="AW213" s="543"/>
      <c r="AX213" s="543"/>
      <c r="AY213" s="543"/>
      <c r="AZ213" s="543"/>
      <c r="BA213" s="543"/>
      <c r="BB213" s="543"/>
      <c r="BC213" s="543"/>
      <c r="BD213" s="543"/>
      <c r="BE213" s="543"/>
      <c r="BF213" s="543"/>
    </row>
    <row r="214" spans="2:58" x14ac:dyDescent="0.25">
      <c r="B214" s="471">
        <f>IF('2.Census &amp; Reference Benchmarks'!B214 &lt;&gt; "",'2.Census &amp; Reference Benchmarks'!B214,"")</f>
        <v>0</v>
      </c>
      <c r="C214" s="285">
        <f>IF('2.Census &amp; Reference Benchmarks'!C214 &lt;&gt; "",'2.Census &amp; Reference Benchmarks'!C214,"")</f>
        <v>0</v>
      </c>
      <c r="D214" s="286" t="str">
        <f>IF('2.Census &amp; Reference Benchmarks'!D214 &lt;&gt; "",'2.Census &amp; Reference Benchmarks'!D214,"")</f>
        <v/>
      </c>
      <c r="E214" s="352" t="str">
        <f>IF('2.Census &amp; Reference Benchmarks'!E214 &lt;&gt; "",'2.Census &amp; Reference Benchmarks'!E214,"")</f>
        <v/>
      </c>
      <c r="F214" s="352" t="str">
        <f>IF('2.Census &amp; Reference Benchmarks'!F214 &lt;&gt; "",'2.Census &amp; Reference Benchmarks'!F214,"")</f>
        <v/>
      </c>
      <c r="G214" s="287" t="str">
        <f>IF('2.Census &amp; Reference Benchmarks'!G214 &lt;&gt; "",'2.Census &amp; Reference Benchmarks'!G214,"")</f>
        <v/>
      </c>
      <c r="H214" s="287" t="str">
        <f>IF('2.Census &amp; Reference Benchmarks'!I214 &lt;&gt; "",'2.Census &amp; Reference Benchmarks'!I214,"")</f>
        <v/>
      </c>
      <c r="I214" s="284" t="str">
        <f>IF('2.Census &amp; Reference Benchmarks'!J214 &lt;&gt;"",'2.Census &amp; Reference Benchmarks'!J214,"")</f>
        <v/>
      </c>
      <c r="J214" s="534"/>
      <c r="K214" s="534"/>
      <c r="L214" s="534"/>
      <c r="M214" s="534"/>
      <c r="N214" s="534"/>
      <c r="O214" s="534"/>
      <c r="P214" s="534"/>
      <c r="Q214" s="534"/>
      <c r="R214" s="540"/>
      <c r="S214" s="540"/>
      <c r="T214" s="540"/>
      <c r="U214" s="540"/>
      <c r="V214" s="540"/>
      <c r="W214" s="540"/>
      <c r="X214" s="540"/>
      <c r="Y214" s="540"/>
      <c r="Z214" s="540"/>
      <c r="AA214" s="540"/>
      <c r="AB214" s="540"/>
      <c r="AC214" s="540"/>
      <c r="AD214" s="540"/>
      <c r="AE214" s="540"/>
      <c r="AF214" s="540"/>
      <c r="AG214" s="540"/>
      <c r="AH214" s="461"/>
      <c r="AI214" s="110"/>
      <c r="AJ214" s="110"/>
      <c r="AK214" s="110"/>
      <c r="AL214" s="110"/>
      <c r="AM214" s="110"/>
      <c r="AN214" s="110"/>
      <c r="AO214" s="110"/>
      <c r="AP214" s="110"/>
      <c r="AQ214" s="543"/>
      <c r="AR214" s="543"/>
      <c r="AS214" s="543"/>
      <c r="AT214" s="543"/>
      <c r="AU214" s="543"/>
      <c r="AV214" s="543"/>
      <c r="AW214" s="543"/>
      <c r="AX214" s="543"/>
      <c r="AY214" s="543"/>
      <c r="AZ214" s="543"/>
      <c r="BA214" s="543"/>
      <c r="BB214" s="543"/>
      <c r="BC214" s="543"/>
      <c r="BD214" s="543"/>
      <c r="BE214" s="543"/>
      <c r="BF214" s="543"/>
    </row>
    <row r="215" spans="2:58" x14ac:dyDescent="0.25">
      <c r="B215" s="471">
        <f>IF('2.Census &amp; Reference Benchmarks'!B215 &lt;&gt; "",'2.Census &amp; Reference Benchmarks'!B215,"")</f>
        <v>0</v>
      </c>
      <c r="C215" s="285">
        <f>IF('2.Census &amp; Reference Benchmarks'!C215 &lt;&gt; "",'2.Census &amp; Reference Benchmarks'!C215,"")</f>
        <v>0</v>
      </c>
      <c r="D215" s="286" t="str">
        <f>IF('2.Census &amp; Reference Benchmarks'!D215 &lt;&gt; "",'2.Census &amp; Reference Benchmarks'!D215,"")</f>
        <v/>
      </c>
      <c r="E215" s="352" t="str">
        <f>IF('2.Census &amp; Reference Benchmarks'!E215 &lt;&gt; "",'2.Census &amp; Reference Benchmarks'!E215,"")</f>
        <v/>
      </c>
      <c r="F215" s="352" t="str">
        <f>IF('2.Census &amp; Reference Benchmarks'!F215 &lt;&gt; "",'2.Census &amp; Reference Benchmarks'!F215,"")</f>
        <v/>
      </c>
      <c r="G215" s="287" t="str">
        <f>IF('2.Census &amp; Reference Benchmarks'!G215 &lt;&gt; "",'2.Census &amp; Reference Benchmarks'!G215,"")</f>
        <v/>
      </c>
      <c r="H215" s="287" t="str">
        <f>IF('2.Census &amp; Reference Benchmarks'!I215 &lt;&gt; "",'2.Census &amp; Reference Benchmarks'!I215,"")</f>
        <v/>
      </c>
      <c r="I215" s="284" t="str">
        <f>IF('2.Census &amp; Reference Benchmarks'!J215 &lt;&gt;"",'2.Census &amp; Reference Benchmarks'!J215,"")</f>
        <v/>
      </c>
      <c r="J215" s="534"/>
      <c r="K215" s="534"/>
      <c r="L215" s="534"/>
      <c r="M215" s="534"/>
      <c r="N215" s="534"/>
      <c r="O215" s="534"/>
      <c r="P215" s="534"/>
      <c r="Q215" s="534"/>
      <c r="R215" s="540"/>
      <c r="S215" s="540"/>
      <c r="T215" s="540"/>
      <c r="U215" s="540"/>
      <c r="V215" s="540"/>
      <c r="W215" s="540"/>
      <c r="X215" s="540"/>
      <c r="Y215" s="540"/>
      <c r="Z215" s="540"/>
      <c r="AA215" s="540"/>
      <c r="AB215" s="540"/>
      <c r="AC215" s="540"/>
      <c r="AD215" s="540"/>
      <c r="AE215" s="540"/>
      <c r="AF215" s="540"/>
      <c r="AG215" s="540"/>
      <c r="AH215" s="461"/>
      <c r="AI215" s="110"/>
      <c r="AJ215" s="110"/>
      <c r="AK215" s="110"/>
      <c r="AL215" s="110"/>
      <c r="AM215" s="110"/>
      <c r="AN215" s="110"/>
      <c r="AO215" s="110"/>
      <c r="AP215" s="110"/>
      <c r="AQ215" s="543"/>
      <c r="AR215" s="543"/>
      <c r="AS215" s="543"/>
      <c r="AT215" s="543"/>
      <c r="AU215" s="543"/>
      <c r="AV215" s="543"/>
      <c r="AW215" s="543"/>
      <c r="AX215" s="543"/>
      <c r="AY215" s="543"/>
      <c r="AZ215" s="543"/>
      <c r="BA215" s="543"/>
      <c r="BB215" s="543"/>
      <c r="BC215" s="543"/>
      <c r="BD215" s="543"/>
      <c r="BE215" s="543"/>
      <c r="BF215" s="543"/>
    </row>
    <row r="216" spans="2:58" x14ac:dyDescent="0.25">
      <c r="B216" s="471">
        <f>IF('2.Census &amp; Reference Benchmarks'!B216 &lt;&gt; "",'2.Census &amp; Reference Benchmarks'!B216,"")</f>
        <v>0</v>
      </c>
      <c r="C216" s="285">
        <f>IF('2.Census &amp; Reference Benchmarks'!C216 &lt;&gt; "",'2.Census &amp; Reference Benchmarks'!C216,"")</f>
        <v>0</v>
      </c>
      <c r="D216" s="286" t="str">
        <f>IF('2.Census &amp; Reference Benchmarks'!D216 &lt;&gt; "",'2.Census &amp; Reference Benchmarks'!D216,"")</f>
        <v/>
      </c>
      <c r="E216" s="352" t="str">
        <f>IF('2.Census &amp; Reference Benchmarks'!E216 &lt;&gt; "",'2.Census &amp; Reference Benchmarks'!E216,"")</f>
        <v/>
      </c>
      <c r="F216" s="352" t="str">
        <f>IF('2.Census &amp; Reference Benchmarks'!F216 &lt;&gt; "",'2.Census &amp; Reference Benchmarks'!F216,"")</f>
        <v/>
      </c>
      <c r="G216" s="287" t="str">
        <f>IF('2.Census &amp; Reference Benchmarks'!G216 &lt;&gt; "",'2.Census &amp; Reference Benchmarks'!G216,"")</f>
        <v/>
      </c>
      <c r="H216" s="287" t="str">
        <f>IF('2.Census &amp; Reference Benchmarks'!I216 &lt;&gt; "",'2.Census &amp; Reference Benchmarks'!I216,"")</f>
        <v/>
      </c>
      <c r="I216" s="284" t="str">
        <f>IF('2.Census &amp; Reference Benchmarks'!J216 &lt;&gt;"",'2.Census &amp; Reference Benchmarks'!J216,"")</f>
        <v/>
      </c>
      <c r="J216" s="534"/>
      <c r="K216" s="534"/>
      <c r="L216" s="534"/>
      <c r="M216" s="534"/>
      <c r="N216" s="534"/>
      <c r="O216" s="534"/>
      <c r="P216" s="534"/>
      <c r="Q216" s="534"/>
      <c r="R216" s="540"/>
      <c r="S216" s="540"/>
      <c r="T216" s="540"/>
      <c r="U216" s="540"/>
      <c r="V216" s="540"/>
      <c r="W216" s="540"/>
      <c r="X216" s="540"/>
      <c r="Y216" s="540"/>
      <c r="Z216" s="540"/>
      <c r="AA216" s="540"/>
      <c r="AB216" s="540"/>
      <c r="AC216" s="540"/>
      <c r="AD216" s="540"/>
      <c r="AE216" s="540"/>
      <c r="AF216" s="540"/>
      <c r="AG216" s="540"/>
      <c r="AH216" s="461"/>
      <c r="AI216" s="110"/>
      <c r="AJ216" s="110"/>
      <c r="AK216" s="110"/>
      <c r="AL216" s="110"/>
      <c r="AM216" s="110"/>
      <c r="AN216" s="110"/>
      <c r="AO216" s="110"/>
      <c r="AP216" s="110"/>
      <c r="AQ216" s="543"/>
      <c r="AR216" s="543"/>
      <c r="AS216" s="543"/>
      <c r="AT216" s="543"/>
      <c r="AU216" s="543"/>
      <c r="AV216" s="543"/>
      <c r="AW216" s="543"/>
      <c r="AX216" s="543"/>
      <c r="AY216" s="543"/>
      <c r="AZ216" s="543"/>
      <c r="BA216" s="543"/>
      <c r="BB216" s="543"/>
      <c r="BC216" s="543"/>
      <c r="BD216" s="543"/>
      <c r="BE216" s="543"/>
      <c r="BF216" s="543"/>
    </row>
    <row r="217" spans="2:58" x14ac:dyDescent="0.25">
      <c r="B217" s="471">
        <f>IF('2.Census &amp; Reference Benchmarks'!B217 &lt;&gt; "",'2.Census &amp; Reference Benchmarks'!B217,"")</f>
        <v>0</v>
      </c>
      <c r="C217" s="285">
        <f>IF('2.Census &amp; Reference Benchmarks'!C217 &lt;&gt; "",'2.Census &amp; Reference Benchmarks'!C217,"")</f>
        <v>0</v>
      </c>
      <c r="D217" s="286" t="str">
        <f>IF('2.Census &amp; Reference Benchmarks'!D217 &lt;&gt; "",'2.Census &amp; Reference Benchmarks'!D217,"")</f>
        <v/>
      </c>
      <c r="E217" s="352" t="str">
        <f>IF('2.Census &amp; Reference Benchmarks'!E217 &lt;&gt; "",'2.Census &amp; Reference Benchmarks'!E217,"")</f>
        <v/>
      </c>
      <c r="F217" s="352" t="str">
        <f>IF('2.Census &amp; Reference Benchmarks'!F217 &lt;&gt; "",'2.Census &amp; Reference Benchmarks'!F217,"")</f>
        <v/>
      </c>
      <c r="G217" s="287" t="str">
        <f>IF('2.Census &amp; Reference Benchmarks'!G217 &lt;&gt; "",'2.Census &amp; Reference Benchmarks'!G217,"")</f>
        <v/>
      </c>
      <c r="H217" s="287" t="str">
        <f>IF('2.Census &amp; Reference Benchmarks'!I217 &lt;&gt; "",'2.Census &amp; Reference Benchmarks'!I217,"")</f>
        <v/>
      </c>
      <c r="I217" s="284" t="str">
        <f>IF('2.Census &amp; Reference Benchmarks'!J217 &lt;&gt;"",'2.Census &amp; Reference Benchmarks'!J217,"")</f>
        <v/>
      </c>
      <c r="J217" s="534"/>
      <c r="K217" s="534"/>
      <c r="L217" s="534"/>
      <c r="M217" s="534"/>
      <c r="N217" s="534"/>
      <c r="O217" s="534"/>
      <c r="P217" s="534"/>
      <c r="Q217" s="534"/>
      <c r="R217" s="540"/>
      <c r="S217" s="540"/>
      <c r="T217" s="540"/>
      <c r="U217" s="540"/>
      <c r="V217" s="540"/>
      <c r="W217" s="540"/>
      <c r="X217" s="540"/>
      <c r="Y217" s="540"/>
      <c r="Z217" s="540"/>
      <c r="AA217" s="540"/>
      <c r="AB217" s="540"/>
      <c r="AC217" s="540"/>
      <c r="AD217" s="540"/>
      <c r="AE217" s="540"/>
      <c r="AF217" s="540"/>
      <c r="AG217" s="540"/>
      <c r="AH217" s="461"/>
      <c r="AI217" s="110"/>
      <c r="AJ217" s="110"/>
      <c r="AK217" s="110"/>
      <c r="AL217" s="110"/>
      <c r="AM217" s="110"/>
      <c r="AN217" s="110"/>
      <c r="AO217" s="110"/>
      <c r="AP217" s="110"/>
      <c r="AQ217" s="543"/>
      <c r="AR217" s="543"/>
      <c r="AS217" s="543"/>
      <c r="AT217" s="543"/>
      <c r="AU217" s="543"/>
      <c r="AV217" s="543"/>
      <c r="AW217" s="543"/>
      <c r="AX217" s="543"/>
      <c r="AY217" s="543"/>
      <c r="AZ217" s="543"/>
      <c r="BA217" s="543"/>
      <c r="BB217" s="543"/>
      <c r="BC217" s="543"/>
      <c r="BD217" s="543"/>
      <c r="BE217" s="543"/>
      <c r="BF217" s="543"/>
    </row>
    <row r="218" spans="2:58" x14ac:dyDescent="0.25">
      <c r="B218" s="471">
        <f>IF('2.Census &amp; Reference Benchmarks'!B218 &lt;&gt; "",'2.Census &amp; Reference Benchmarks'!B218,"")</f>
        <v>0</v>
      </c>
      <c r="C218" s="285">
        <f>IF('2.Census &amp; Reference Benchmarks'!C218 &lt;&gt; "",'2.Census &amp; Reference Benchmarks'!C218,"")</f>
        <v>0</v>
      </c>
      <c r="D218" s="286" t="str">
        <f>IF('2.Census &amp; Reference Benchmarks'!D218 &lt;&gt; "",'2.Census &amp; Reference Benchmarks'!D218,"")</f>
        <v/>
      </c>
      <c r="E218" s="352" t="str">
        <f>IF('2.Census &amp; Reference Benchmarks'!E218 &lt;&gt; "",'2.Census &amp; Reference Benchmarks'!E218,"")</f>
        <v/>
      </c>
      <c r="F218" s="352" t="str">
        <f>IF('2.Census &amp; Reference Benchmarks'!F218 &lt;&gt; "",'2.Census &amp; Reference Benchmarks'!F218,"")</f>
        <v/>
      </c>
      <c r="G218" s="287" t="str">
        <f>IF('2.Census &amp; Reference Benchmarks'!G218 &lt;&gt; "",'2.Census &amp; Reference Benchmarks'!G218,"")</f>
        <v/>
      </c>
      <c r="H218" s="287" t="str">
        <f>IF('2.Census &amp; Reference Benchmarks'!I218 &lt;&gt; "",'2.Census &amp; Reference Benchmarks'!I218,"")</f>
        <v/>
      </c>
      <c r="I218" s="284" t="str">
        <f>IF('2.Census &amp; Reference Benchmarks'!J218 &lt;&gt;"",'2.Census &amp; Reference Benchmarks'!J218,"")</f>
        <v/>
      </c>
      <c r="J218" s="534"/>
      <c r="K218" s="534"/>
      <c r="L218" s="534"/>
      <c r="M218" s="534"/>
      <c r="N218" s="534"/>
      <c r="O218" s="534"/>
      <c r="P218" s="534"/>
      <c r="Q218" s="534"/>
      <c r="R218" s="540"/>
      <c r="S218" s="540"/>
      <c r="T218" s="540"/>
      <c r="U218" s="540"/>
      <c r="V218" s="540"/>
      <c r="W218" s="540"/>
      <c r="X218" s="540"/>
      <c r="Y218" s="540"/>
      <c r="Z218" s="540"/>
      <c r="AA218" s="540"/>
      <c r="AB218" s="540"/>
      <c r="AC218" s="540"/>
      <c r="AD218" s="540"/>
      <c r="AE218" s="540"/>
      <c r="AF218" s="540"/>
      <c r="AG218" s="540"/>
      <c r="AH218" s="461"/>
      <c r="AI218" s="110"/>
      <c r="AJ218" s="110"/>
      <c r="AK218" s="110"/>
      <c r="AL218" s="110"/>
      <c r="AM218" s="110"/>
      <c r="AN218" s="110"/>
      <c r="AO218" s="110"/>
      <c r="AP218" s="110"/>
      <c r="AQ218" s="543"/>
      <c r="AR218" s="543"/>
      <c r="AS218" s="543"/>
      <c r="AT218" s="543"/>
      <c r="AU218" s="543"/>
      <c r="AV218" s="543"/>
      <c r="AW218" s="543"/>
      <c r="AX218" s="543"/>
      <c r="AY218" s="543"/>
      <c r="AZ218" s="543"/>
      <c r="BA218" s="543"/>
      <c r="BB218" s="543"/>
      <c r="BC218" s="543"/>
      <c r="BD218" s="543"/>
      <c r="BE218" s="543"/>
      <c r="BF218" s="543"/>
    </row>
    <row r="219" spans="2:58" x14ac:dyDescent="0.25">
      <c r="B219" s="471">
        <f>IF('2.Census &amp; Reference Benchmarks'!B219 &lt;&gt; "",'2.Census &amp; Reference Benchmarks'!B219,"")</f>
        <v>0</v>
      </c>
      <c r="C219" s="285">
        <f>IF('2.Census &amp; Reference Benchmarks'!C219 &lt;&gt; "",'2.Census &amp; Reference Benchmarks'!C219,"")</f>
        <v>0</v>
      </c>
      <c r="D219" s="286" t="str">
        <f>IF('2.Census &amp; Reference Benchmarks'!D219 &lt;&gt; "",'2.Census &amp; Reference Benchmarks'!D219,"")</f>
        <v/>
      </c>
      <c r="E219" s="352" t="str">
        <f>IF('2.Census &amp; Reference Benchmarks'!E219 &lt;&gt; "",'2.Census &amp; Reference Benchmarks'!E219,"")</f>
        <v/>
      </c>
      <c r="F219" s="352" t="str">
        <f>IF('2.Census &amp; Reference Benchmarks'!F219 &lt;&gt; "",'2.Census &amp; Reference Benchmarks'!F219,"")</f>
        <v/>
      </c>
      <c r="G219" s="287" t="str">
        <f>IF('2.Census &amp; Reference Benchmarks'!G219 &lt;&gt; "",'2.Census &amp; Reference Benchmarks'!G219,"")</f>
        <v/>
      </c>
      <c r="H219" s="287" t="str">
        <f>IF('2.Census &amp; Reference Benchmarks'!I219 &lt;&gt; "",'2.Census &amp; Reference Benchmarks'!I219,"")</f>
        <v/>
      </c>
      <c r="I219" s="284" t="str">
        <f>IF('2.Census &amp; Reference Benchmarks'!J219 &lt;&gt;"",'2.Census &amp; Reference Benchmarks'!J219,"")</f>
        <v/>
      </c>
      <c r="J219" s="534"/>
      <c r="K219" s="534"/>
      <c r="L219" s="534"/>
      <c r="M219" s="534"/>
      <c r="N219" s="534"/>
      <c r="O219" s="534"/>
      <c r="P219" s="534"/>
      <c r="Q219" s="534"/>
      <c r="R219" s="540"/>
      <c r="S219" s="540"/>
      <c r="T219" s="540"/>
      <c r="U219" s="540"/>
      <c r="V219" s="540"/>
      <c r="W219" s="540"/>
      <c r="X219" s="540"/>
      <c r="Y219" s="540"/>
      <c r="Z219" s="540"/>
      <c r="AA219" s="540"/>
      <c r="AB219" s="540"/>
      <c r="AC219" s="540"/>
      <c r="AD219" s="540"/>
      <c r="AE219" s="540"/>
      <c r="AF219" s="540"/>
      <c r="AG219" s="540"/>
      <c r="AH219" s="461"/>
      <c r="AI219" s="110"/>
      <c r="AJ219" s="110"/>
      <c r="AK219" s="110"/>
      <c r="AL219" s="110"/>
      <c r="AM219" s="110"/>
      <c r="AN219" s="110"/>
      <c r="AO219" s="110"/>
      <c r="AP219" s="110"/>
      <c r="AQ219" s="543"/>
      <c r="AR219" s="543"/>
      <c r="AS219" s="543"/>
      <c r="AT219" s="543"/>
      <c r="AU219" s="543"/>
      <c r="AV219" s="543"/>
      <c r="AW219" s="543"/>
      <c r="AX219" s="543"/>
      <c r="AY219" s="543"/>
      <c r="AZ219" s="543"/>
      <c r="BA219" s="543"/>
      <c r="BB219" s="543"/>
      <c r="BC219" s="543"/>
      <c r="BD219" s="543"/>
      <c r="BE219" s="543"/>
      <c r="BF219" s="543"/>
    </row>
    <row r="220" spans="2:58" x14ac:dyDescent="0.25">
      <c r="B220" s="471">
        <f>IF('2.Census &amp; Reference Benchmarks'!B220 &lt;&gt; "",'2.Census &amp; Reference Benchmarks'!B220,"")</f>
        <v>0</v>
      </c>
      <c r="C220" s="285">
        <f>IF('2.Census &amp; Reference Benchmarks'!C220 &lt;&gt; "",'2.Census &amp; Reference Benchmarks'!C220,"")</f>
        <v>0</v>
      </c>
      <c r="D220" s="286" t="str">
        <f>IF('2.Census &amp; Reference Benchmarks'!D220 &lt;&gt; "",'2.Census &amp; Reference Benchmarks'!D220,"")</f>
        <v/>
      </c>
      <c r="E220" s="352" t="str">
        <f>IF('2.Census &amp; Reference Benchmarks'!E220 &lt;&gt; "",'2.Census &amp; Reference Benchmarks'!E220,"")</f>
        <v/>
      </c>
      <c r="F220" s="352" t="str">
        <f>IF('2.Census &amp; Reference Benchmarks'!F220 &lt;&gt; "",'2.Census &amp; Reference Benchmarks'!F220,"")</f>
        <v/>
      </c>
      <c r="G220" s="287" t="str">
        <f>IF('2.Census &amp; Reference Benchmarks'!G220 &lt;&gt; "",'2.Census &amp; Reference Benchmarks'!G220,"")</f>
        <v/>
      </c>
      <c r="H220" s="287" t="str">
        <f>IF('2.Census &amp; Reference Benchmarks'!I220 &lt;&gt; "",'2.Census &amp; Reference Benchmarks'!I220,"")</f>
        <v/>
      </c>
      <c r="I220" s="284" t="str">
        <f>IF('2.Census &amp; Reference Benchmarks'!J220 &lt;&gt;"",'2.Census &amp; Reference Benchmarks'!J220,"")</f>
        <v/>
      </c>
      <c r="J220" s="534"/>
      <c r="K220" s="534"/>
      <c r="L220" s="534"/>
      <c r="M220" s="534"/>
      <c r="N220" s="534"/>
      <c r="O220" s="534"/>
      <c r="P220" s="534"/>
      <c r="Q220" s="534"/>
      <c r="R220" s="540"/>
      <c r="S220" s="540"/>
      <c r="T220" s="540"/>
      <c r="U220" s="540"/>
      <c r="V220" s="540"/>
      <c r="W220" s="540"/>
      <c r="X220" s="540"/>
      <c r="Y220" s="540"/>
      <c r="Z220" s="540"/>
      <c r="AA220" s="540"/>
      <c r="AB220" s="540"/>
      <c r="AC220" s="540"/>
      <c r="AD220" s="540"/>
      <c r="AE220" s="540"/>
      <c r="AF220" s="540"/>
      <c r="AG220" s="540"/>
      <c r="AH220" s="461"/>
      <c r="AI220" s="110"/>
      <c r="AJ220" s="110"/>
      <c r="AK220" s="110"/>
      <c r="AL220" s="110"/>
      <c r="AM220" s="110"/>
      <c r="AN220" s="110"/>
      <c r="AO220" s="110"/>
      <c r="AP220" s="110"/>
      <c r="AQ220" s="543"/>
      <c r="AR220" s="543"/>
      <c r="AS220" s="543"/>
      <c r="AT220" s="543"/>
      <c r="AU220" s="543"/>
      <c r="AV220" s="543"/>
      <c r="AW220" s="543"/>
      <c r="AX220" s="543"/>
      <c r="AY220" s="543"/>
      <c r="AZ220" s="543"/>
      <c r="BA220" s="543"/>
      <c r="BB220" s="543"/>
      <c r="BC220" s="543"/>
      <c r="BD220" s="543"/>
      <c r="BE220" s="543"/>
      <c r="BF220" s="543"/>
    </row>
    <row r="221" spans="2:58" x14ac:dyDescent="0.25">
      <c r="B221" s="471">
        <f>IF('2.Census &amp; Reference Benchmarks'!B221 &lt;&gt; "",'2.Census &amp; Reference Benchmarks'!B221,"")</f>
        <v>0</v>
      </c>
      <c r="C221" s="285">
        <f>IF('2.Census &amp; Reference Benchmarks'!C221 &lt;&gt; "",'2.Census &amp; Reference Benchmarks'!C221,"")</f>
        <v>0</v>
      </c>
      <c r="D221" s="286" t="str">
        <f>IF('2.Census &amp; Reference Benchmarks'!D221 &lt;&gt; "",'2.Census &amp; Reference Benchmarks'!D221,"")</f>
        <v/>
      </c>
      <c r="E221" s="352" t="str">
        <f>IF('2.Census &amp; Reference Benchmarks'!E221 &lt;&gt; "",'2.Census &amp; Reference Benchmarks'!E221,"")</f>
        <v/>
      </c>
      <c r="F221" s="352" t="str">
        <f>IF('2.Census &amp; Reference Benchmarks'!F221 &lt;&gt; "",'2.Census &amp; Reference Benchmarks'!F221,"")</f>
        <v/>
      </c>
      <c r="G221" s="287" t="str">
        <f>IF('2.Census &amp; Reference Benchmarks'!G221 &lt;&gt; "",'2.Census &amp; Reference Benchmarks'!G221,"")</f>
        <v/>
      </c>
      <c r="H221" s="287" t="str">
        <f>IF('2.Census &amp; Reference Benchmarks'!I221 &lt;&gt; "",'2.Census &amp; Reference Benchmarks'!I221,"")</f>
        <v/>
      </c>
      <c r="I221" s="284" t="str">
        <f>IF('2.Census &amp; Reference Benchmarks'!J221 &lt;&gt;"",'2.Census &amp; Reference Benchmarks'!J221,"")</f>
        <v/>
      </c>
      <c r="J221" s="534"/>
      <c r="K221" s="534"/>
      <c r="L221" s="534"/>
      <c r="M221" s="534"/>
      <c r="N221" s="534"/>
      <c r="O221" s="534"/>
      <c r="P221" s="534"/>
      <c r="Q221" s="534"/>
      <c r="R221" s="540"/>
      <c r="S221" s="540"/>
      <c r="T221" s="540"/>
      <c r="U221" s="540"/>
      <c r="V221" s="540"/>
      <c r="W221" s="540"/>
      <c r="X221" s="540"/>
      <c r="Y221" s="540"/>
      <c r="Z221" s="540"/>
      <c r="AA221" s="540"/>
      <c r="AB221" s="540"/>
      <c r="AC221" s="540"/>
      <c r="AD221" s="540"/>
      <c r="AE221" s="540"/>
      <c r="AF221" s="540"/>
      <c r="AG221" s="540"/>
      <c r="AH221" s="461"/>
      <c r="AI221" s="110"/>
      <c r="AJ221" s="110"/>
      <c r="AK221" s="110"/>
      <c r="AL221" s="110"/>
      <c r="AM221" s="110"/>
      <c r="AN221" s="110"/>
      <c r="AO221" s="110"/>
      <c r="AP221" s="110"/>
      <c r="AQ221" s="543"/>
      <c r="AR221" s="543"/>
      <c r="AS221" s="543"/>
      <c r="AT221" s="543"/>
      <c r="AU221" s="543"/>
      <c r="AV221" s="543"/>
      <c r="AW221" s="543"/>
      <c r="AX221" s="543"/>
      <c r="AY221" s="543"/>
      <c r="AZ221" s="543"/>
      <c r="BA221" s="543"/>
      <c r="BB221" s="543"/>
      <c r="BC221" s="543"/>
      <c r="BD221" s="543"/>
      <c r="BE221" s="543"/>
      <c r="BF221" s="543"/>
    </row>
    <row r="222" spans="2:58" x14ac:dyDescent="0.25">
      <c r="B222" s="471">
        <f>IF('2.Census &amp; Reference Benchmarks'!B222 &lt;&gt; "",'2.Census &amp; Reference Benchmarks'!B222,"")</f>
        <v>0</v>
      </c>
      <c r="C222" s="285">
        <f>IF('2.Census &amp; Reference Benchmarks'!C222 &lt;&gt; "",'2.Census &amp; Reference Benchmarks'!C222,"")</f>
        <v>0</v>
      </c>
      <c r="D222" s="286" t="str">
        <f>IF('2.Census &amp; Reference Benchmarks'!D222 &lt;&gt; "",'2.Census &amp; Reference Benchmarks'!D222,"")</f>
        <v/>
      </c>
      <c r="E222" s="352" t="str">
        <f>IF('2.Census &amp; Reference Benchmarks'!E222 &lt;&gt; "",'2.Census &amp; Reference Benchmarks'!E222,"")</f>
        <v/>
      </c>
      <c r="F222" s="352" t="str">
        <f>IF('2.Census &amp; Reference Benchmarks'!F222 &lt;&gt; "",'2.Census &amp; Reference Benchmarks'!F222,"")</f>
        <v/>
      </c>
      <c r="G222" s="287" t="str">
        <f>IF('2.Census &amp; Reference Benchmarks'!G222 &lt;&gt; "",'2.Census &amp; Reference Benchmarks'!G222,"")</f>
        <v/>
      </c>
      <c r="H222" s="287" t="str">
        <f>IF('2.Census &amp; Reference Benchmarks'!I222 &lt;&gt; "",'2.Census &amp; Reference Benchmarks'!I222,"")</f>
        <v/>
      </c>
      <c r="I222" s="284" t="str">
        <f>IF('2.Census &amp; Reference Benchmarks'!J222 &lt;&gt;"",'2.Census &amp; Reference Benchmarks'!J222,"")</f>
        <v/>
      </c>
      <c r="J222" s="534"/>
      <c r="K222" s="534"/>
      <c r="L222" s="534"/>
      <c r="M222" s="534"/>
      <c r="N222" s="534"/>
      <c r="O222" s="534"/>
      <c r="P222" s="534"/>
      <c r="Q222" s="534"/>
      <c r="R222" s="540"/>
      <c r="S222" s="540"/>
      <c r="T222" s="540"/>
      <c r="U222" s="540"/>
      <c r="V222" s="540"/>
      <c r="W222" s="540"/>
      <c r="X222" s="540"/>
      <c r="Y222" s="540"/>
      <c r="Z222" s="540"/>
      <c r="AA222" s="540"/>
      <c r="AB222" s="540"/>
      <c r="AC222" s="540"/>
      <c r="AD222" s="540"/>
      <c r="AE222" s="540"/>
      <c r="AF222" s="540"/>
      <c r="AG222" s="540"/>
      <c r="AH222" s="461"/>
      <c r="AI222" s="110"/>
      <c r="AJ222" s="110"/>
      <c r="AK222" s="110"/>
      <c r="AL222" s="110"/>
      <c r="AM222" s="110"/>
      <c r="AN222" s="110"/>
      <c r="AO222" s="110"/>
      <c r="AP222" s="110"/>
      <c r="AQ222" s="543"/>
      <c r="AR222" s="543"/>
      <c r="AS222" s="543"/>
      <c r="AT222" s="543"/>
      <c r="AU222" s="543"/>
      <c r="AV222" s="543"/>
      <c r="AW222" s="543"/>
      <c r="AX222" s="543"/>
      <c r="AY222" s="543"/>
      <c r="AZ222" s="543"/>
      <c r="BA222" s="543"/>
      <c r="BB222" s="543"/>
      <c r="BC222" s="543"/>
      <c r="BD222" s="543"/>
      <c r="BE222" s="543"/>
      <c r="BF222" s="543"/>
    </row>
    <row r="223" spans="2:58" x14ac:dyDescent="0.25">
      <c r="B223" s="471">
        <f>IF('2.Census &amp; Reference Benchmarks'!B223 &lt;&gt; "",'2.Census &amp; Reference Benchmarks'!B223,"")</f>
        <v>0</v>
      </c>
      <c r="C223" s="285">
        <f>IF('2.Census &amp; Reference Benchmarks'!C223 &lt;&gt; "",'2.Census &amp; Reference Benchmarks'!C223,"")</f>
        <v>0</v>
      </c>
      <c r="D223" s="286" t="str">
        <f>IF('2.Census &amp; Reference Benchmarks'!D223 &lt;&gt; "",'2.Census &amp; Reference Benchmarks'!D223,"")</f>
        <v/>
      </c>
      <c r="E223" s="352" t="str">
        <f>IF('2.Census &amp; Reference Benchmarks'!E223 &lt;&gt; "",'2.Census &amp; Reference Benchmarks'!E223,"")</f>
        <v/>
      </c>
      <c r="F223" s="352" t="str">
        <f>IF('2.Census &amp; Reference Benchmarks'!F223 &lt;&gt; "",'2.Census &amp; Reference Benchmarks'!F223,"")</f>
        <v/>
      </c>
      <c r="G223" s="287" t="str">
        <f>IF('2.Census &amp; Reference Benchmarks'!G223 &lt;&gt; "",'2.Census &amp; Reference Benchmarks'!G223,"")</f>
        <v/>
      </c>
      <c r="H223" s="287" t="str">
        <f>IF('2.Census &amp; Reference Benchmarks'!I223 &lt;&gt; "",'2.Census &amp; Reference Benchmarks'!I223,"")</f>
        <v/>
      </c>
      <c r="I223" s="284" t="str">
        <f>IF('2.Census &amp; Reference Benchmarks'!J223 &lt;&gt;"",'2.Census &amp; Reference Benchmarks'!J223,"")</f>
        <v/>
      </c>
      <c r="J223" s="534"/>
      <c r="K223" s="534"/>
      <c r="L223" s="534"/>
      <c r="M223" s="534"/>
      <c r="N223" s="534"/>
      <c r="O223" s="534"/>
      <c r="P223" s="534"/>
      <c r="Q223" s="534"/>
      <c r="R223" s="540"/>
      <c r="S223" s="540"/>
      <c r="T223" s="540"/>
      <c r="U223" s="540"/>
      <c r="V223" s="540"/>
      <c r="W223" s="540"/>
      <c r="X223" s="540"/>
      <c r="Y223" s="540"/>
      <c r="Z223" s="540"/>
      <c r="AA223" s="540"/>
      <c r="AB223" s="540"/>
      <c r="AC223" s="540"/>
      <c r="AD223" s="540"/>
      <c r="AE223" s="540"/>
      <c r="AF223" s="540"/>
      <c r="AG223" s="540"/>
      <c r="AH223" s="461"/>
      <c r="AI223" s="110"/>
      <c r="AJ223" s="110"/>
      <c r="AK223" s="110"/>
      <c r="AL223" s="110"/>
      <c r="AM223" s="110"/>
      <c r="AN223" s="110"/>
      <c r="AO223" s="110"/>
      <c r="AP223" s="110"/>
      <c r="AQ223" s="543"/>
      <c r="AR223" s="543"/>
      <c r="AS223" s="543"/>
      <c r="AT223" s="543"/>
      <c r="AU223" s="543"/>
      <c r="AV223" s="543"/>
      <c r="AW223" s="543"/>
      <c r="AX223" s="543"/>
      <c r="AY223" s="543"/>
      <c r="AZ223" s="543"/>
      <c r="BA223" s="543"/>
      <c r="BB223" s="543"/>
      <c r="BC223" s="543"/>
      <c r="BD223" s="543"/>
      <c r="BE223" s="543"/>
      <c r="BF223" s="543"/>
    </row>
    <row r="224" spans="2:58" x14ac:dyDescent="0.25">
      <c r="B224" s="471">
        <f>IF('2.Census &amp; Reference Benchmarks'!B224 &lt;&gt; "",'2.Census &amp; Reference Benchmarks'!B224,"")</f>
        <v>0</v>
      </c>
      <c r="C224" s="285">
        <f>IF('2.Census &amp; Reference Benchmarks'!C224 &lt;&gt; "",'2.Census &amp; Reference Benchmarks'!C224,"")</f>
        <v>0</v>
      </c>
      <c r="D224" s="286" t="str">
        <f>IF('2.Census &amp; Reference Benchmarks'!D224 &lt;&gt; "",'2.Census &amp; Reference Benchmarks'!D224,"")</f>
        <v/>
      </c>
      <c r="E224" s="352" t="str">
        <f>IF('2.Census &amp; Reference Benchmarks'!E224 &lt;&gt; "",'2.Census &amp; Reference Benchmarks'!E224,"")</f>
        <v/>
      </c>
      <c r="F224" s="352" t="str">
        <f>IF('2.Census &amp; Reference Benchmarks'!F224 &lt;&gt; "",'2.Census &amp; Reference Benchmarks'!F224,"")</f>
        <v/>
      </c>
      <c r="G224" s="287" t="str">
        <f>IF('2.Census &amp; Reference Benchmarks'!G224 &lt;&gt; "",'2.Census &amp; Reference Benchmarks'!G224,"")</f>
        <v/>
      </c>
      <c r="H224" s="287" t="str">
        <f>IF('2.Census &amp; Reference Benchmarks'!I224 &lt;&gt; "",'2.Census &amp; Reference Benchmarks'!I224,"")</f>
        <v/>
      </c>
      <c r="I224" s="284" t="str">
        <f>IF('2.Census &amp; Reference Benchmarks'!J224 &lt;&gt;"",'2.Census &amp; Reference Benchmarks'!J224,"")</f>
        <v/>
      </c>
      <c r="J224" s="534"/>
      <c r="K224" s="534"/>
      <c r="L224" s="534"/>
      <c r="M224" s="534"/>
      <c r="N224" s="534"/>
      <c r="O224" s="534"/>
      <c r="P224" s="534"/>
      <c r="Q224" s="534"/>
      <c r="R224" s="540"/>
      <c r="S224" s="540"/>
      <c r="T224" s="540"/>
      <c r="U224" s="540"/>
      <c r="V224" s="540"/>
      <c r="W224" s="540"/>
      <c r="X224" s="540"/>
      <c r="Y224" s="540"/>
      <c r="Z224" s="540"/>
      <c r="AA224" s="540"/>
      <c r="AB224" s="540"/>
      <c r="AC224" s="540"/>
      <c r="AD224" s="540"/>
      <c r="AE224" s="540"/>
      <c r="AF224" s="540"/>
      <c r="AG224" s="540"/>
      <c r="AH224" s="461"/>
      <c r="AI224" s="110"/>
      <c r="AJ224" s="110"/>
      <c r="AK224" s="110"/>
      <c r="AL224" s="110"/>
      <c r="AM224" s="110"/>
      <c r="AN224" s="110"/>
      <c r="AO224" s="110"/>
      <c r="AP224" s="110"/>
      <c r="AQ224" s="543"/>
      <c r="AR224" s="543"/>
      <c r="AS224" s="543"/>
      <c r="AT224" s="543"/>
      <c r="AU224" s="543"/>
      <c r="AV224" s="543"/>
      <c r="AW224" s="543"/>
      <c r="AX224" s="543"/>
      <c r="AY224" s="543"/>
      <c r="AZ224" s="543"/>
      <c r="BA224" s="543"/>
      <c r="BB224" s="543"/>
      <c r="BC224" s="543"/>
      <c r="BD224" s="543"/>
      <c r="BE224" s="543"/>
      <c r="BF224" s="543"/>
    </row>
    <row r="225" spans="2:58" x14ac:dyDescent="0.25">
      <c r="B225" s="471">
        <f>IF('2.Census &amp; Reference Benchmarks'!B225 &lt;&gt; "",'2.Census &amp; Reference Benchmarks'!B225,"")</f>
        <v>0</v>
      </c>
      <c r="C225" s="285">
        <f>IF('2.Census &amp; Reference Benchmarks'!C225 &lt;&gt; "",'2.Census &amp; Reference Benchmarks'!C225,"")</f>
        <v>0</v>
      </c>
      <c r="D225" s="286" t="str">
        <f>IF('2.Census &amp; Reference Benchmarks'!D225 &lt;&gt; "",'2.Census &amp; Reference Benchmarks'!D225,"")</f>
        <v/>
      </c>
      <c r="E225" s="352" t="str">
        <f>IF('2.Census &amp; Reference Benchmarks'!E225 &lt;&gt; "",'2.Census &amp; Reference Benchmarks'!E225,"")</f>
        <v/>
      </c>
      <c r="F225" s="352" t="str">
        <f>IF('2.Census &amp; Reference Benchmarks'!F225 &lt;&gt; "",'2.Census &amp; Reference Benchmarks'!F225,"")</f>
        <v/>
      </c>
      <c r="G225" s="287" t="str">
        <f>IF('2.Census &amp; Reference Benchmarks'!G225 &lt;&gt; "",'2.Census &amp; Reference Benchmarks'!G225,"")</f>
        <v/>
      </c>
      <c r="H225" s="287" t="str">
        <f>IF('2.Census &amp; Reference Benchmarks'!I225 &lt;&gt; "",'2.Census &amp; Reference Benchmarks'!I225,"")</f>
        <v/>
      </c>
      <c r="I225" s="284" t="str">
        <f>IF('2.Census &amp; Reference Benchmarks'!J225 &lt;&gt;"",'2.Census &amp; Reference Benchmarks'!J225,"")</f>
        <v/>
      </c>
      <c r="J225" s="534"/>
      <c r="K225" s="534"/>
      <c r="L225" s="534"/>
      <c r="M225" s="534"/>
      <c r="N225" s="534"/>
      <c r="O225" s="534"/>
      <c r="P225" s="534"/>
      <c r="Q225" s="534"/>
      <c r="R225" s="540"/>
      <c r="S225" s="540"/>
      <c r="T225" s="540"/>
      <c r="U225" s="540"/>
      <c r="V225" s="540"/>
      <c r="W225" s="540"/>
      <c r="X225" s="540"/>
      <c r="Y225" s="540"/>
      <c r="Z225" s="540"/>
      <c r="AA225" s="540"/>
      <c r="AB225" s="540"/>
      <c r="AC225" s="540"/>
      <c r="AD225" s="540"/>
      <c r="AE225" s="540"/>
      <c r="AF225" s="540"/>
      <c r="AG225" s="540"/>
      <c r="AH225" s="461"/>
      <c r="AI225" s="110"/>
      <c r="AJ225" s="110"/>
      <c r="AK225" s="110"/>
      <c r="AL225" s="110"/>
      <c r="AM225" s="110"/>
      <c r="AN225" s="110"/>
      <c r="AO225" s="110"/>
      <c r="AP225" s="110"/>
      <c r="AQ225" s="543"/>
      <c r="AR225" s="543"/>
      <c r="AS225" s="543"/>
      <c r="AT225" s="543"/>
      <c r="AU225" s="543"/>
      <c r="AV225" s="543"/>
      <c r="AW225" s="543"/>
      <c r="AX225" s="543"/>
      <c r="AY225" s="543"/>
      <c r="AZ225" s="543"/>
      <c r="BA225" s="543"/>
      <c r="BB225" s="543"/>
      <c r="BC225" s="543"/>
      <c r="BD225" s="543"/>
      <c r="BE225" s="543"/>
      <c r="BF225" s="543"/>
    </row>
    <row r="226" spans="2:58" x14ac:dyDescent="0.25">
      <c r="B226" s="471">
        <f>IF('2.Census &amp; Reference Benchmarks'!B226 &lt;&gt; "",'2.Census &amp; Reference Benchmarks'!B226,"")</f>
        <v>0</v>
      </c>
      <c r="C226" s="285">
        <f>IF('2.Census &amp; Reference Benchmarks'!C226 &lt;&gt; "",'2.Census &amp; Reference Benchmarks'!C226,"")</f>
        <v>0</v>
      </c>
      <c r="D226" s="286" t="str">
        <f>IF('2.Census &amp; Reference Benchmarks'!D226 &lt;&gt; "",'2.Census &amp; Reference Benchmarks'!D226,"")</f>
        <v/>
      </c>
      <c r="E226" s="352" t="str">
        <f>IF('2.Census &amp; Reference Benchmarks'!E226 &lt;&gt; "",'2.Census &amp; Reference Benchmarks'!E226,"")</f>
        <v/>
      </c>
      <c r="F226" s="352" t="str">
        <f>IF('2.Census &amp; Reference Benchmarks'!F226 &lt;&gt; "",'2.Census &amp; Reference Benchmarks'!F226,"")</f>
        <v/>
      </c>
      <c r="G226" s="287" t="str">
        <f>IF('2.Census &amp; Reference Benchmarks'!G226 &lt;&gt; "",'2.Census &amp; Reference Benchmarks'!G226,"")</f>
        <v/>
      </c>
      <c r="H226" s="287" t="str">
        <f>IF('2.Census &amp; Reference Benchmarks'!I226 &lt;&gt; "",'2.Census &amp; Reference Benchmarks'!I226,"")</f>
        <v/>
      </c>
      <c r="I226" s="284" t="str">
        <f>IF('2.Census &amp; Reference Benchmarks'!J226 &lt;&gt;"",'2.Census &amp; Reference Benchmarks'!J226,"")</f>
        <v/>
      </c>
      <c r="J226" s="534"/>
      <c r="K226" s="534"/>
      <c r="L226" s="534"/>
      <c r="M226" s="534"/>
      <c r="N226" s="534"/>
      <c r="O226" s="534"/>
      <c r="P226" s="534"/>
      <c r="Q226" s="534"/>
      <c r="R226" s="540"/>
      <c r="S226" s="540"/>
      <c r="T226" s="540"/>
      <c r="U226" s="540"/>
      <c r="V226" s="540"/>
      <c r="W226" s="540"/>
      <c r="X226" s="540"/>
      <c r="Y226" s="540"/>
      <c r="Z226" s="540"/>
      <c r="AA226" s="540"/>
      <c r="AB226" s="540"/>
      <c r="AC226" s="540"/>
      <c r="AD226" s="540"/>
      <c r="AE226" s="540"/>
      <c r="AF226" s="540"/>
      <c r="AG226" s="540"/>
      <c r="AH226" s="461"/>
      <c r="AI226" s="110"/>
      <c r="AJ226" s="110"/>
      <c r="AK226" s="110"/>
      <c r="AL226" s="110"/>
      <c r="AM226" s="110"/>
      <c r="AN226" s="110"/>
      <c r="AO226" s="110"/>
      <c r="AP226" s="110"/>
      <c r="AQ226" s="543"/>
      <c r="AR226" s="543"/>
      <c r="AS226" s="543"/>
      <c r="AT226" s="543"/>
      <c r="AU226" s="543"/>
      <c r="AV226" s="543"/>
      <c r="AW226" s="543"/>
      <c r="AX226" s="543"/>
      <c r="AY226" s="543"/>
      <c r="AZ226" s="543"/>
      <c r="BA226" s="543"/>
      <c r="BB226" s="543"/>
      <c r="BC226" s="543"/>
      <c r="BD226" s="543"/>
      <c r="BE226" s="543"/>
      <c r="BF226" s="543"/>
    </row>
    <row r="227" spans="2:58" x14ac:dyDescent="0.25">
      <c r="B227" s="471">
        <f>IF('2.Census &amp; Reference Benchmarks'!B227 &lt;&gt; "",'2.Census &amp; Reference Benchmarks'!B227,"")</f>
        <v>0</v>
      </c>
      <c r="C227" s="285">
        <f>IF('2.Census &amp; Reference Benchmarks'!C227 &lt;&gt; "",'2.Census &amp; Reference Benchmarks'!C227,"")</f>
        <v>0</v>
      </c>
      <c r="D227" s="286" t="str">
        <f>IF('2.Census &amp; Reference Benchmarks'!D227 &lt;&gt; "",'2.Census &amp; Reference Benchmarks'!D227,"")</f>
        <v/>
      </c>
      <c r="E227" s="352" t="str">
        <f>IF('2.Census &amp; Reference Benchmarks'!E227 &lt;&gt; "",'2.Census &amp; Reference Benchmarks'!E227,"")</f>
        <v/>
      </c>
      <c r="F227" s="352" t="str">
        <f>IF('2.Census &amp; Reference Benchmarks'!F227 &lt;&gt; "",'2.Census &amp; Reference Benchmarks'!F227,"")</f>
        <v/>
      </c>
      <c r="G227" s="287" t="str">
        <f>IF('2.Census &amp; Reference Benchmarks'!G227 &lt;&gt; "",'2.Census &amp; Reference Benchmarks'!G227,"")</f>
        <v/>
      </c>
      <c r="H227" s="287" t="str">
        <f>IF('2.Census &amp; Reference Benchmarks'!I227 &lt;&gt; "",'2.Census &amp; Reference Benchmarks'!I227,"")</f>
        <v/>
      </c>
      <c r="I227" s="284" t="str">
        <f>IF('2.Census &amp; Reference Benchmarks'!J227 &lt;&gt;"",'2.Census &amp; Reference Benchmarks'!J227,"")</f>
        <v/>
      </c>
      <c r="J227" s="534"/>
      <c r="K227" s="534"/>
      <c r="L227" s="534"/>
      <c r="M227" s="534"/>
      <c r="N227" s="534"/>
      <c r="O227" s="534"/>
      <c r="P227" s="534"/>
      <c r="Q227" s="534"/>
      <c r="R227" s="540"/>
      <c r="S227" s="540"/>
      <c r="T227" s="540"/>
      <c r="U227" s="540"/>
      <c r="V227" s="540"/>
      <c r="W227" s="540"/>
      <c r="X227" s="540"/>
      <c r="Y227" s="540"/>
      <c r="Z227" s="540"/>
      <c r="AA227" s="540"/>
      <c r="AB227" s="540"/>
      <c r="AC227" s="540"/>
      <c r="AD227" s="540"/>
      <c r="AE227" s="540"/>
      <c r="AF227" s="540"/>
      <c r="AG227" s="540"/>
      <c r="AH227" s="461"/>
      <c r="AI227" s="110"/>
      <c r="AJ227" s="110"/>
      <c r="AK227" s="110"/>
      <c r="AL227" s="110"/>
      <c r="AM227" s="110"/>
      <c r="AN227" s="110"/>
      <c r="AO227" s="110"/>
      <c r="AP227" s="110"/>
      <c r="AQ227" s="543"/>
      <c r="AR227" s="543"/>
      <c r="AS227" s="543"/>
      <c r="AT227" s="543"/>
      <c r="AU227" s="543"/>
      <c r="AV227" s="543"/>
      <c r="AW227" s="543"/>
      <c r="AX227" s="543"/>
      <c r="AY227" s="543"/>
      <c r="AZ227" s="543"/>
      <c r="BA227" s="543"/>
      <c r="BB227" s="543"/>
      <c r="BC227" s="543"/>
      <c r="BD227" s="543"/>
      <c r="BE227" s="543"/>
      <c r="BF227" s="543"/>
    </row>
    <row r="228" spans="2:58" x14ac:dyDescent="0.25">
      <c r="B228" s="471">
        <f>IF('2.Census &amp; Reference Benchmarks'!B228 &lt;&gt; "",'2.Census &amp; Reference Benchmarks'!B228,"")</f>
        <v>0</v>
      </c>
      <c r="C228" s="285">
        <f>IF('2.Census &amp; Reference Benchmarks'!C228 &lt;&gt; "",'2.Census &amp; Reference Benchmarks'!C228,"")</f>
        <v>0</v>
      </c>
      <c r="D228" s="286" t="str">
        <f>IF('2.Census &amp; Reference Benchmarks'!D228 &lt;&gt; "",'2.Census &amp; Reference Benchmarks'!D228,"")</f>
        <v/>
      </c>
      <c r="E228" s="352" t="str">
        <f>IF('2.Census &amp; Reference Benchmarks'!E228 &lt;&gt; "",'2.Census &amp; Reference Benchmarks'!E228,"")</f>
        <v/>
      </c>
      <c r="F228" s="352" t="str">
        <f>IF('2.Census &amp; Reference Benchmarks'!F228 &lt;&gt; "",'2.Census &amp; Reference Benchmarks'!F228,"")</f>
        <v/>
      </c>
      <c r="G228" s="287" t="str">
        <f>IF('2.Census &amp; Reference Benchmarks'!G228 &lt;&gt; "",'2.Census &amp; Reference Benchmarks'!G228,"")</f>
        <v/>
      </c>
      <c r="H228" s="287" t="str">
        <f>IF('2.Census &amp; Reference Benchmarks'!I228 &lt;&gt; "",'2.Census &amp; Reference Benchmarks'!I228,"")</f>
        <v/>
      </c>
      <c r="I228" s="284" t="str">
        <f>IF('2.Census &amp; Reference Benchmarks'!J228 &lt;&gt;"",'2.Census &amp; Reference Benchmarks'!J228,"")</f>
        <v/>
      </c>
      <c r="J228" s="534"/>
      <c r="K228" s="534"/>
      <c r="L228" s="534"/>
      <c r="M228" s="534"/>
      <c r="N228" s="534"/>
      <c r="O228" s="534"/>
      <c r="P228" s="534"/>
      <c r="Q228" s="534"/>
      <c r="R228" s="540"/>
      <c r="S228" s="540"/>
      <c r="T228" s="540"/>
      <c r="U228" s="540"/>
      <c r="V228" s="540"/>
      <c r="W228" s="540"/>
      <c r="X228" s="540"/>
      <c r="Y228" s="540"/>
      <c r="Z228" s="540"/>
      <c r="AA228" s="540"/>
      <c r="AB228" s="540"/>
      <c r="AC228" s="540"/>
      <c r="AD228" s="540"/>
      <c r="AE228" s="540"/>
      <c r="AF228" s="540"/>
      <c r="AG228" s="540"/>
      <c r="AH228" s="461"/>
      <c r="AI228" s="110"/>
      <c r="AJ228" s="110"/>
      <c r="AK228" s="110"/>
      <c r="AL228" s="110"/>
      <c r="AM228" s="110"/>
      <c r="AN228" s="110"/>
      <c r="AO228" s="110"/>
      <c r="AP228" s="110"/>
      <c r="AQ228" s="543"/>
      <c r="AR228" s="543"/>
      <c r="AS228" s="543"/>
      <c r="AT228" s="543"/>
      <c r="AU228" s="543"/>
      <c r="AV228" s="543"/>
      <c r="AW228" s="543"/>
      <c r="AX228" s="543"/>
      <c r="AY228" s="543"/>
      <c r="AZ228" s="543"/>
      <c r="BA228" s="543"/>
      <c r="BB228" s="543"/>
      <c r="BC228" s="543"/>
      <c r="BD228" s="543"/>
      <c r="BE228" s="543"/>
      <c r="BF228" s="543"/>
    </row>
    <row r="229" spans="2:58" x14ac:dyDescent="0.25">
      <c r="B229" s="471">
        <f>IF('2.Census &amp; Reference Benchmarks'!B229 &lt;&gt; "",'2.Census &amp; Reference Benchmarks'!B229,"")</f>
        <v>0</v>
      </c>
      <c r="C229" s="285">
        <f>IF('2.Census &amp; Reference Benchmarks'!C229 &lt;&gt; "",'2.Census &amp; Reference Benchmarks'!C229,"")</f>
        <v>0</v>
      </c>
      <c r="D229" s="286" t="str">
        <f>IF('2.Census &amp; Reference Benchmarks'!D229 &lt;&gt; "",'2.Census &amp; Reference Benchmarks'!D229,"")</f>
        <v/>
      </c>
      <c r="E229" s="352" t="str">
        <f>IF('2.Census &amp; Reference Benchmarks'!E229 &lt;&gt; "",'2.Census &amp; Reference Benchmarks'!E229,"")</f>
        <v/>
      </c>
      <c r="F229" s="352" t="str">
        <f>IF('2.Census &amp; Reference Benchmarks'!F229 &lt;&gt; "",'2.Census &amp; Reference Benchmarks'!F229,"")</f>
        <v/>
      </c>
      <c r="G229" s="287" t="str">
        <f>IF('2.Census &amp; Reference Benchmarks'!G229 &lt;&gt; "",'2.Census &amp; Reference Benchmarks'!G229,"")</f>
        <v/>
      </c>
      <c r="H229" s="287" t="str">
        <f>IF('2.Census &amp; Reference Benchmarks'!I229 &lt;&gt; "",'2.Census &amp; Reference Benchmarks'!I229,"")</f>
        <v/>
      </c>
      <c r="I229" s="284" t="str">
        <f>IF('2.Census &amp; Reference Benchmarks'!J229 &lt;&gt;"",'2.Census &amp; Reference Benchmarks'!J229,"")</f>
        <v/>
      </c>
      <c r="J229" s="534"/>
      <c r="K229" s="534"/>
      <c r="L229" s="534"/>
      <c r="M229" s="534"/>
      <c r="N229" s="534"/>
      <c r="O229" s="534"/>
      <c r="P229" s="534"/>
      <c r="Q229" s="534"/>
      <c r="R229" s="540"/>
      <c r="S229" s="540"/>
      <c r="T229" s="540"/>
      <c r="U229" s="540"/>
      <c r="V229" s="540"/>
      <c r="W229" s="540"/>
      <c r="X229" s="540"/>
      <c r="Y229" s="540"/>
      <c r="Z229" s="540"/>
      <c r="AA229" s="540"/>
      <c r="AB229" s="540"/>
      <c r="AC229" s="540"/>
      <c r="AD229" s="540"/>
      <c r="AE229" s="540"/>
      <c r="AF229" s="540"/>
      <c r="AG229" s="540"/>
      <c r="AH229" s="461"/>
      <c r="AI229" s="110"/>
      <c r="AJ229" s="110"/>
      <c r="AK229" s="110"/>
      <c r="AL229" s="110"/>
      <c r="AM229" s="110"/>
      <c r="AN229" s="110"/>
      <c r="AO229" s="110"/>
      <c r="AP229" s="110"/>
      <c r="AQ229" s="543"/>
      <c r="AR229" s="543"/>
      <c r="AS229" s="543"/>
      <c r="AT229" s="543"/>
      <c r="AU229" s="543"/>
      <c r="AV229" s="543"/>
      <c r="AW229" s="543"/>
      <c r="AX229" s="543"/>
      <c r="AY229" s="543"/>
      <c r="AZ229" s="543"/>
      <c r="BA229" s="543"/>
      <c r="BB229" s="543"/>
      <c r="BC229" s="543"/>
      <c r="BD229" s="543"/>
      <c r="BE229" s="543"/>
      <c r="BF229" s="543"/>
    </row>
    <row r="230" spans="2:58" x14ac:dyDescent="0.25">
      <c r="B230" s="471">
        <f>IF('2.Census &amp; Reference Benchmarks'!B230 &lt;&gt; "",'2.Census &amp; Reference Benchmarks'!B230,"")</f>
        <v>0</v>
      </c>
      <c r="C230" s="285">
        <f>IF('2.Census &amp; Reference Benchmarks'!C230 &lt;&gt; "",'2.Census &amp; Reference Benchmarks'!C230,"")</f>
        <v>0</v>
      </c>
      <c r="D230" s="286" t="str">
        <f>IF('2.Census &amp; Reference Benchmarks'!D230 &lt;&gt; "",'2.Census &amp; Reference Benchmarks'!D230,"")</f>
        <v/>
      </c>
      <c r="E230" s="352" t="str">
        <f>IF('2.Census &amp; Reference Benchmarks'!E230 &lt;&gt; "",'2.Census &amp; Reference Benchmarks'!E230,"")</f>
        <v/>
      </c>
      <c r="F230" s="352" t="str">
        <f>IF('2.Census &amp; Reference Benchmarks'!F230 &lt;&gt; "",'2.Census &amp; Reference Benchmarks'!F230,"")</f>
        <v/>
      </c>
      <c r="G230" s="287" t="str">
        <f>IF('2.Census &amp; Reference Benchmarks'!G230 &lt;&gt; "",'2.Census &amp; Reference Benchmarks'!G230,"")</f>
        <v/>
      </c>
      <c r="H230" s="287" t="str">
        <f>IF('2.Census &amp; Reference Benchmarks'!I230 &lt;&gt; "",'2.Census &amp; Reference Benchmarks'!I230,"")</f>
        <v/>
      </c>
      <c r="I230" s="284" t="str">
        <f>IF('2.Census &amp; Reference Benchmarks'!J230 &lt;&gt;"",'2.Census &amp; Reference Benchmarks'!J230,"")</f>
        <v/>
      </c>
      <c r="J230" s="534"/>
      <c r="K230" s="534"/>
      <c r="L230" s="534"/>
      <c r="M230" s="534"/>
      <c r="N230" s="534"/>
      <c r="O230" s="534"/>
      <c r="P230" s="534"/>
      <c r="Q230" s="534"/>
      <c r="R230" s="540"/>
      <c r="S230" s="540"/>
      <c r="T230" s="540"/>
      <c r="U230" s="540"/>
      <c r="V230" s="540"/>
      <c r="W230" s="540"/>
      <c r="X230" s="540"/>
      <c r="Y230" s="540"/>
      <c r="Z230" s="540"/>
      <c r="AA230" s="540"/>
      <c r="AB230" s="540"/>
      <c r="AC230" s="540"/>
      <c r="AD230" s="540"/>
      <c r="AE230" s="540"/>
      <c r="AF230" s="540"/>
      <c r="AG230" s="540"/>
      <c r="AH230" s="461"/>
      <c r="AI230" s="110"/>
      <c r="AJ230" s="110"/>
      <c r="AK230" s="110"/>
      <c r="AL230" s="110"/>
      <c r="AM230" s="110"/>
      <c r="AN230" s="110"/>
      <c r="AO230" s="110"/>
      <c r="AP230" s="110"/>
      <c r="AQ230" s="543"/>
      <c r="AR230" s="543"/>
      <c r="AS230" s="543"/>
      <c r="AT230" s="543"/>
      <c r="AU230" s="543"/>
      <c r="AV230" s="543"/>
      <c r="AW230" s="543"/>
      <c r="AX230" s="543"/>
      <c r="AY230" s="543"/>
      <c r="AZ230" s="543"/>
      <c r="BA230" s="543"/>
      <c r="BB230" s="543"/>
      <c r="BC230" s="543"/>
      <c r="BD230" s="543"/>
      <c r="BE230" s="543"/>
      <c r="BF230" s="543"/>
    </row>
    <row r="231" spans="2:58" x14ac:dyDescent="0.25">
      <c r="B231" s="471">
        <f>IF('2.Census &amp; Reference Benchmarks'!B231 &lt;&gt; "",'2.Census &amp; Reference Benchmarks'!B231,"")</f>
        <v>0</v>
      </c>
      <c r="C231" s="285">
        <f>IF('2.Census &amp; Reference Benchmarks'!C231 &lt;&gt; "",'2.Census &amp; Reference Benchmarks'!C231,"")</f>
        <v>0</v>
      </c>
      <c r="D231" s="286" t="str">
        <f>IF('2.Census &amp; Reference Benchmarks'!D231 &lt;&gt; "",'2.Census &amp; Reference Benchmarks'!D231,"")</f>
        <v/>
      </c>
      <c r="E231" s="352" t="str">
        <f>IF('2.Census &amp; Reference Benchmarks'!E231 &lt;&gt; "",'2.Census &amp; Reference Benchmarks'!E231,"")</f>
        <v/>
      </c>
      <c r="F231" s="352" t="str">
        <f>IF('2.Census &amp; Reference Benchmarks'!F231 &lt;&gt; "",'2.Census &amp; Reference Benchmarks'!F231,"")</f>
        <v/>
      </c>
      <c r="G231" s="287" t="str">
        <f>IF('2.Census &amp; Reference Benchmarks'!G231 &lt;&gt; "",'2.Census &amp; Reference Benchmarks'!G231,"")</f>
        <v/>
      </c>
      <c r="H231" s="287" t="str">
        <f>IF('2.Census &amp; Reference Benchmarks'!I231 &lt;&gt; "",'2.Census &amp; Reference Benchmarks'!I231,"")</f>
        <v/>
      </c>
      <c r="I231" s="284" t="str">
        <f>IF('2.Census &amp; Reference Benchmarks'!J231 &lt;&gt;"",'2.Census &amp; Reference Benchmarks'!J231,"")</f>
        <v/>
      </c>
      <c r="J231" s="534"/>
      <c r="K231" s="534"/>
      <c r="L231" s="534"/>
      <c r="M231" s="534"/>
      <c r="N231" s="534"/>
      <c r="O231" s="534"/>
      <c r="P231" s="534"/>
      <c r="Q231" s="534"/>
      <c r="R231" s="540"/>
      <c r="S231" s="540"/>
      <c r="T231" s="540"/>
      <c r="U231" s="540"/>
      <c r="V231" s="540"/>
      <c r="W231" s="540"/>
      <c r="X231" s="540"/>
      <c r="Y231" s="540"/>
      <c r="Z231" s="540"/>
      <c r="AA231" s="540"/>
      <c r="AB231" s="540"/>
      <c r="AC231" s="540"/>
      <c r="AD231" s="540"/>
      <c r="AE231" s="540"/>
      <c r="AF231" s="540"/>
      <c r="AG231" s="540"/>
      <c r="AH231" s="461"/>
      <c r="AI231" s="110"/>
      <c r="AJ231" s="110"/>
      <c r="AK231" s="110"/>
      <c r="AL231" s="110"/>
      <c r="AM231" s="110"/>
      <c r="AN231" s="110"/>
      <c r="AO231" s="110"/>
      <c r="AP231" s="110"/>
      <c r="AQ231" s="543"/>
      <c r="AR231" s="543"/>
      <c r="AS231" s="543"/>
      <c r="AT231" s="543"/>
      <c r="AU231" s="543"/>
      <c r="AV231" s="543"/>
      <c r="AW231" s="543"/>
      <c r="AX231" s="543"/>
      <c r="AY231" s="543"/>
      <c r="AZ231" s="543"/>
      <c r="BA231" s="543"/>
      <c r="BB231" s="543"/>
      <c r="BC231" s="543"/>
      <c r="BD231" s="543"/>
      <c r="BE231" s="543"/>
      <c r="BF231" s="543"/>
    </row>
    <row r="232" spans="2:58" x14ac:dyDescent="0.25">
      <c r="B232" s="471">
        <f>IF('2.Census &amp; Reference Benchmarks'!B232 &lt;&gt; "",'2.Census &amp; Reference Benchmarks'!B232,"")</f>
        <v>0</v>
      </c>
      <c r="C232" s="285">
        <f>IF('2.Census &amp; Reference Benchmarks'!C232 &lt;&gt; "",'2.Census &amp; Reference Benchmarks'!C232,"")</f>
        <v>0</v>
      </c>
      <c r="D232" s="286" t="str">
        <f>IF('2.Census &amp; Reference Benchmarks'!D232 &lt;&gt; "",'2.Census &amp; Reference Benchmarks'!D232,"")</f>
        <v/>
      </c>
      <c r="E232" s="352" t="str">
        <f>IF('2.Census &amp; Reference Benchmarks'!E232 &lt;&gt; "",'2.Census &amp; Reference Benchmarks'!E232,"")</f>
        <v/>
      </c>
      <c r="F232" s="352" t="str">
        <f>IF('2.Census &amp; Reference Benchmarks'!F232 &lt;&gt; "",'2.Census &amp; Reference Benchmarks'!F232,"")</f>
        <v/>
      </c>
      <c r="G232" s="287" t="str">
        <f>IF('2.Census &amp; Reference Benchmarks'!G232 &lt;&gt; "",'2.Census &amp; Reference Benchmarks'!G232,"")</f>
        <v/>
      </c>
      <c r="H232" s="287" t="str">
        <f>IF('2.Census &amp; Reference Benchmarks'!I232 &lt;&gt; "",'2.Census &amp; Reference Benchmarks'!I232,"")</f>
        <v/>
      </c>
      <c r="I232" s="284" t="str">
        <f>IF('2.Census &amp; Reference Benchmarks'!J232 &lt;&gt;"",'2.Census &amp; Reference Benchmarks'!J232,"")</f>
        <v/>
      </c>
      <c r="J232" s="534"/>
      <c r="K232" s="534"/>
      <c r="L232" s="534"/>
      <c r="M232" s="534"/>
      <c r="N232" s="534"/>
      <c r="O232" s="534"/>
      <c r="P232" s="534"/>
      <c r="Q232" s="534"/>
      <c r="R232" s="540"/>
      <c r="S232" s="540"/>
      <c r="T232" s="540"/>
      <c r="U232" s="540"/>
      <c r="V232" s="540"/>
      <c r="W232" s="540"/>
      <c r="X232" s="540"/>
      <c r="Y232" s="540"/>
      <c r="Z232" s="540"/>
      <c r="AA232" s="540"/>
      <c r="AB232" s="540"/>
      <c r="AC232" s="540"/>
      <c r="AD232" s="540"/>
      <c r="AE232" s="540"/>
      <c r="AF232" s="540"/>
      <c r="AG232" s="540"/>
      <c r="AH232" s="461"/>
      <c r="AI232" s="110"/>
      <c r="AJ232" s="110"/>
      <c r="AK232" s="110"/>
      <c r="AL232" s="110"/>
      <c r="AM232" s="110"/>
      <c r="AN232" s="110"/>
      <c r="AO232" s="110"/>
      <c r="AP232" s="110"/>
      <c r="AQ232" s="543"/>
      <c r="AR232" s="543"/>
      <c r="AS232" s="543"/>
      <c r="AT232" s="543"/>
      <c r="AU232" s="543"/>
      <c r="AV232" s="543"/>
      <c r="AW232" s="543"/>
      <c r="AX232" s="543"/>
      <c r="AY232" s="543"/>
      <c r="AZ232" s="543"/>
      <c r="BA232" s="543"/>
      <c r="BB232" s="543"/>
      <c r="BC232" s="543"/>
      <c r="BD232" s="543"/>
      <c r="BE232" s="543"/>
      <c r="BF232" s="543"/>
    </row>
    <row r="233" spans="2:58" x14ac:dyDescent="0.25">
      <c r="B233" s="471">
        <f>IF('2.Census &amp; Reference Benchmarks'!B233 &lt;&gt; "",'2.Census &amp; Reference Benchmarks'!B233,"")</f>
        <v>0</v>
      </c>
      <c r="C233" s="285">
        <f>IF('2.Census &amp; Reference Benchmarks'!C233 &lt;&gt; "",'2.Census &amp; Reference Benchmarks'!C233,"")</f>
        <v>0</v>
      </c>
      <c r="D233" s="286" t="str">
        <f>IF('2.Census &amp; Reference Benchmarks'!D233 &lt;&gt; "",'2.Census &amp; Reference Benchmarks'!D233,"")</f>
        <v/>
      </c>
      <c r="E233" s="352" t="str">
        <f>IF('2.Census &amp; Reference Benchmarks'!E233 &lt;&gt; "",'2.Census &amp; Reference Benchmarks'!E233,"")</f>
        <v/>
      </c>
      <c r="F233" s="352" t="str">
        <f>IF('2.Census &amp; Reference Benchmarks'!F233 &lt;&gt; "",'2.Census &amp; Reference Benchmarks'!F233,"")</f>
        <v/>
      </c>
      <c r="G233" s="287" t="str">
        <f>IF('2.Census &amp; Reference Benchmarks'!G233 &lt;&gt; "",'2.Census &amp; Reference Benchmarks'!G233,"")</f>
        <v/>
      </c>
      <c r="H233" s="287" t="str">
        <f>IF('2.Census &amp; Reference Benchmarks'!I233 &lt;&gt; "",'2.Census &amp; Reference Benchmarks'!I233,"")</f>
        <v/>
      </c>
      <c r="I233" s="284" t="str">
        <f>IF('2.Census &amp; Reference Benchmarks'!J233 &lt;&gt;"",'2.Census &amp; Reference Benchmarks'!J233,"")</f>
        <v/>
      </c>
      <c r="J233" s="534"/>
      <c r="K233" s="534"/>
      <c r="L233" s="534"/>
      <c r="M233" s="534"/>
      <c r="N233" s="534"/>
      <c r="O233" s="534"/>
      <c r="P233" s="534"/>
      <c r="Q233" s="534"/>
      <c r="R233" s="540"/>
      <c r="S233" s="540"/>
      <c r="T233" s="540"/>
      <c r="U233" s="540"/>
      <c r="V233" s="540"/>
      <c r="W233" s="540"/>
      <c r="X233" s="540"/>
      <c r="Y233" s="540"/>
      <c r="Z233" s="540"/>
      <c r="AA233" s="540"/>
      <c r="AB233" s="540"/>
      <c r="AC233" s="540"/>
      <c r="AD233" s="540"/>
      <c r="AE233" s="540"/>
      <c r="AF233" s="540"/>
      <c r="AG233" s="540"/>
      <c r="AH233" s="461"/>
      <c r="AI233" s="110"/>
      <c r="AJ233" s="110"/>
      <c r="AK233" s="110"/>
      <c r="AL233" s="110"/>
      <c r="AM233" s="110"/>
      <c r="AN233" s="110"/>
      <c r="AO233" s="110"/>
      <c r="AP233" s="110"/>
      <c r="AQ233" s="543"/>
      <c r="AR233" s="543"/>
      <c r="AS233" s="543"/>
      <c r="AT233" s="543"/>
      <c r="AU233" s="543"/>
      <c r="AV233" s="543"/>
      <c r="AW233" s="543"/>
      <c r="AX233" s="543"/>
      <c r="AY233" s="543"/>
      <c r="AZ233" s="543"/>
      <c r="BA233" s="543"/>
      <c r="BB233" s="543"/>
      <c r="BC233" s="543"/>
      <c r="BD233" s="543"/>
      <c r="BE233" s="543"/>
      <c r="BF233" s="543"/>
    </row>
    <row r="234" spans="2:58" x14ac:dyDescent="0.25">
      <c r="B234" s="471">
        <f>IF('2.Census &amp; Reference Benchmarks'!B234 &lt;&gt; "",'2.Census &amp; Reference Benchmarks'!B234,"")</f>
        <v>0</v>
      </c>
      <c r="C234" s="285">
        <f>IF('2.Census &amp; Reference Benchmarks'!C234 &lt;&gt; "",'2.Census &amp; Reference Benchmarks'!C234,"")</f>
        <v>0</v>
      </c>
      <c r="D234" s="286" t="str">
        <f>IF('2.Census &amp; Reference Benchmarks'!D234 &lt;&gt; "",'2.Census &amp; Reference Benchmarks'!D234,"")</f>
        <v/>
      </c>
      <c r="E234" s="352" t="str">
        <f>IF('2.Census &amp; Reference Benchmarks'!E234 &lt;&gt; "",'2.Census &amp; Reference Benchmarks'!E234,"")</f>
        <v/>
      </c>
      <c r="F234" s="352" t="str">
        <f>IF('2.Census &amp; Reference Benchmarks'!F234 &lt;&gt; "",'2.Census &amp; Reference Benchmarks'!F234,"")</f>
        <v/>
      </c>
      <c r="G234" s="287" t="str">
        <f>IF('2.Census &amp; Reference Benchmarks'!G234 &lt;&gt; "",'2.Census &amp; Reference Benchmarks'!G234,"")</f>
        <v/>
      </c>
      <c r="H234" s="287" t="str">
        <f>IF('2.Census &amp; Reference Benchmarks'!I234 &lt;&gt; "",'2.Census &amp; Reference Benchmarks'!I234,"")</f>
        <v/>
      </c>
      <c r="I234" s="284" t="str">
        <f>IF('2.Census &amp; Reference Benchmarks'!J234 &lt;&gt;"",'2.Census &amp; Reference Benchmarks'!J234,"")</f>
        <v/>
      </c>
      <c r="J234" s="534"/>
      <c r="K234" s="534"/>
      <c r="L234" s="534"/>
      <c r="M234" s="534"/>
      <c r="N234" s="534"/>
      <c r="O234" s="534"/>
      <c r="P234" s="534"/>
      <c r="Q234" s="534"/>
      <c r="R234" s="540"/>
      <c r="S234" s="540"/>
      <c r="T234" s="540"/>
      <c r="U234" s="540"/>
      <c r="V234" s="540"/>
      <c r="W234" s="540"/>
      <c r="X234" s="540"/>
      <c r="Y234" s="540"/>
      <c r="Z234" s="540"/>
      <c r="AA234" s="540"/>
      <c r="AB234" s="540"/>
      <c r="AC234" s="540"/>
      <c r="AD234" s="540"/>
      <c r="AE234" s="540"/>
      <c r="AF234" s="540"/>
      <c r="AG234" s="540"/>
      <c r="AH234" s="461"/>
      <c r="AI234" s="110"/>
      <c r="AJ234" s="110"/>
      <c r="AK234" s="110"/>
      <c r="AL234" s="110"/>
      <c r="AM234" s="110"/>
      <c r="AN234" s="110"/>
      <c r="AO234" s="110"/>
      <c r="AP234" s="110"/>
      <c r="AQ234" s="543"/>
      <c r="AR234" s="543"/>
      <c r="AS234" s="543"/>
      <c r="AT234" s="543"/>
      <c r="AU234" s="543"/>
      <c r="AV234" s="543"/>
      <c r="AW234" s="543"/>
      <c r="AX234" s="543"/>
      <c r="AY234" s="543"/>
      <c r="AZ234" s="543"/>
      <c r="BA234" s="543"/>
      <c r="BB234" s="543"/>
      <c r="BC234" s="543"/>
      <c r="BD234" s="543"/>
      <c r="BE234" s="543"/>
      <c r="BF234" s="543"/>
    </row>
    <row r="235" spans="2:58" x14ac:dyDescent="0.25">
      <c r="B235" s="471">
        <f>IF('2.Census &amp; Reference Benchmarks'!B235 &lt;&gt; "",'2.Census &amp; Reference Benchmarks'!B235,"")</f>
        <v>0</v>
      </c>
      <c r="C235" s="285">
        <f>IF('2.Census &amp; Reference Benchmarks'!C235 &lt;&gt; "",'2.Census &amp; Reference Benchmarks'!C235,"")</f>
        <v>0</v>
      </c>
      <c r="D235" s="286" t="str">
        <f>IF('2.Census &amp; Reference Benchmarks'!D235 &lt;&gt; "",'2.Census &amp; Reference Benchmarks'!D235,"")</f>
        <v/>
      </c>
      <c r="E235" s="352" t="str">
        <f>IF('2.Census &amp; Reference Benchmarks'!E235 &lt;&gt; "",'2.Census &amp; Reference Benchmarks'!E235,"")</f>
        <v/>
      </c>
      <c r="F235" s="352" t="str">
        <f>IF('2.Census &amp; Reference Benchmarks'!F235 &lt;&gt; "",'2.Census &amp; Reference Benchmarks'!F235,"")</f>
        <v/>
      </c>
      <c r="G235" s="287" t="str">
        <f>IF('2.Census &amp; Reference Benchmarks'!G235 &lt;&gt; "",'2.Census &amp; Reference Benchmarks'!G235,"")</f>
        <v/>
      </c>
      <c r="H235" s="287" t="str">
        <f>IF('2.Census &amp; Reference Benchmarks'!I235 &lt;&gt; "",'2.Census &amp; Reference Benchmarks'!I235,"")</f>
        <v/>
      </c>
      <c r="I235" s="284" t="str">
        <f>IF('2.Census &amp; Reference Benchmarks'!J235 &lt;&gt;"",'2.Census &amp; Reference Benchmarks'!J235,"")</f>
        <v/>
      </c>
      <c r="J235" s="534"/>
      <c r="K235" s="534"/>
      <c r="L235" s="534"/>
      <c r="M235" s="534"/>
      <c r="N235" s="534"/>
      <c r="O235" s="534"/>
      <c r="P235" s="534"/>
      <c r="Q235" s="534"/>
      <c r="R235" s="540"/>
      <c r="S235" s="540"/>
      <c r="T235" s="540"/>
      <c r="U235" s="540"/>
      <c r="V235" s="540"/>
      <c r="W235" s="540"/>
      <c r="X235" s="540"/>
      <c r="Y235" s="540"/>
      <c r="Z235" s="540"/>
      <c r="AA235" s="540"/>
      <c r="AB235" s="540"/>
      <c r="AC235" s="540"/>
      <c r="AD235" s="540"/>
      <c r="AE235" s="540"/>
      <c r="AF235" s="540"/>
      <c r="AG235" s="540"/>
      <c r="AH235" s="461"/>
      <c r="AI235" s="110"/>
      <c r="AJ235" s="110"/>
      <c r="AK235" s="110"/>
      <c r="AL235" s="110"/>
      <c r="AM235" s="110"/>
      <c r="AN235" s="110"/>
      <c r="AO235" s="110"/>
      <c r="AP235" s="110"/>
      <c r="AQ235" s="543"/>
      <c r="AR235" s="543"/>
      <c r="AS235" s="543"/>
      <c r="AT235" s="543"/>
      <c r="AU235" s="543"/>
      <c r="AV235" s="543"/>
      <c r="AW235" s="543"/>
      <c r="AX235" s="543"/>
      <c r="AY235" s="543"/>
      <c r="AZ235" s="543"/>
      <c r="BA235" s="543"/>
      <c r="BB235" s="543"/>
      <c r="BC235" s="543"/>
      <c r="BD235" s="543"/>
      <c r="BE235" s="543"/>
      <c r="BF235" s="543"/>
    </row>
    <row r="236" spans="2:58" x14ac:dyDescent="0.25">
      <c r="B236" s="471">
        <f>IF('2.Census &amp; Reference Benchmarks'!B236 &lt;&gt; "",'2.Census &amp; Reference Benchmarks'!B236,"")</f>
        <v>0</v>
      </c>
      <c r="C236" s="285">
        <f>IF('2.Census &amp; Reference Benchmarks'!C236 &lt;&gt; "",'2.Census &amp; Reference Benchmarks'!C236,"")</f>
        <v>0</v>
      </c>
      <c r="D236" s="286" t="str">
        <f>IF('2.Census &amp; Reference Benchmarks'!D236 &lt;&gt; "",'2.Census &amp; Reference Benchmarks'!D236,"")</f>
        <v/>
      </c>
      <c r="E236" s="352" t="str">
        <f>IF('2.Census &amp; Reference Benchmarks'!E236 &lt;&gt; "",'2.Census &amp; Reference Benchmarks'!E236,"")</f>
        <v/>
      </c>
      <c r="F236" s="352" t="str">
        <f>IF('2.Census &amp; Reference Benchmarks'!F236 &lt;&gt; "",'2.Census &amp; Reference Benchmarks'!F236,"")</f>
        <v/>
      </c>
      <c r="G236" s="287" t="str">
        <f>IF('2.Census &amp; Reference Benchmarks'!G236 &lt;&gt; "",'2.Census &amp; Reference Benchmarks'!G236,"")</f>
        <v/>
      </c>
      <c r="H236" s="287" t="str">
        <f>IF('2.Census &amp; Reference Benchmarks'!I236 &lt;&gt; "",'2.Census &amp; Reference Benchmarks'!I236,"")</f>
        <v/>
      </c>
      <c r="I236" s="284" t="str">
        <f>IF('2.Census &amp; Reference Benchmarks'!J236 &lt;&gt;"",'2.Census &amp; Reference Benchmarks'!J236,"")</f>
        <v/>
      </c>
      <c r="J236" s="534"/>
      <c r="K236" s="534"/>
      <c r="L236" s="534"/>
      <c r="M236" s="534"/>
      <c r="N236" s="534"/>
      <c r="O236" s="534"/>
      <c r="P236" s="534"/>
      <c r="Q236" s="534"/>
      <c r="R236" s="540"/>
      <c r="S236" s="540"/>
      <c r="T236" s="540"/>
      <c r="U236" s="540"/>
      <c r="V236" s="540"/>
      <c r="W236" s="540"/>
      <c r="X236" s="540"/>
      <c r="Y236" s="540"/>
      <c r="Z236" s="540"/>
      <c r="AA236" s="540"/>
      <c r="AB236" s="540"/>
      <c r="AC236" s="540"/>
      <c r="AD236" s="540"/>
      <c r="AE236" s="540"/>
      <c r="AF236" s="540"/>
      <c r="AG236" s="540"/>
      <c r="AH236" s="461"/>
      <c r="AI236" s="110"/>
      <c r="AJ236" s="110"/>
      <c r="AK236" s="110"/>
      <c r="AL236" s="110"/>
      <c r="AM236" s="110"/>
      <c r="AN236" s="110"/>
      <c r="AO236" s="110"/>
      <c r="AP236" s="110"/>
      <c r="AQ236" s="543"/>
      <c r="AR236" s="543"/>
      <c r="AS236" s="543"/>
      <c r="AT236" s="543"/>
      <c r="AU236" s="543"/>
      <c r="AV236" s="543"/>
      <c r="AW236" s="543"/>
      <c r="AX236" s="543"/>
      <c r="AY236" s="543"/>
      <c r="AZ236" s="543"/>
      <c r="BA236" s="543"/>
      <c r="BB236" s="543"/>
      <c r="BC236" s="543"/>
      <c r="BD236" s="543"/>
      <c r="BE236" s="543"/>
      <c r="BF236" s="543"/>
    </row>
    <row r="237" spans="2:58" x14ac:dyDescent="0.25">
      <c r="B237" s="471">
        <f>IF('2.Census &amp; Reference Benchmarks'!B237 &lt;&gt; "",'2.Census &amp; Reference Benchmarks'!B237,"")</f>
        <v>0</v>
      </c>
      <c r="C237" s="285">
        <f>IF('2.Census &amp; Reference Benchmarks'!C237 &lt;&gt; "",'2.Census &amp; Reference Benchmarks'!C237,"")</f>
        <v>0</v>
      </c>
      <c r="D237" s="286" t="str">
        <f>IF('2.Census &amp; Reference Benchmarks'!D237 &lt;&gt; "",'2.Census &amp; Reference Benchmarks'!D237,"")</f>
        <v/>
      </c>
      <c r="E237" s="352" t="str">
        <f>IF('2.Census &amp; Reference Benchmarks'!E237 &lt;&gt; "",'2.Census &amp; Reference Benchmarks'!E237,"")</f>
        <v/>
      </c>
      <c r="F237" s="352" t="str">
        <f>IF('2.Census &amp; Reference Benchmarks'!F237 &lt;&gt; "",'2.Census &amp; Reference Benchmarks'!F237,"")</f>
        <v/>
      </c>
      <c r="G237" s="287" t="str">
        <f>IF('2.Census &amp; Reference Benchmarks'!G237 &lt;&gt; "",'2.Census &amp; Reference Benchmarks'!G237,"")</f>
        <v/>
      </c>
      <c r="H237" s="287" t="str">
        <f>IF('2.Census &amp; Reference Benchmarks'!I237 &lt;&gt; "",'2.Census &amp; Reference Benchmarks'!I237,"")</f>
        <v/>
      </c>
      <c r="I237" s="284" t="str">
        <f>IF('2.Census &amp; Reference Benchmarks'!J237 &lt;&gt;"",'2.Census &amp; Reference Benchmarks'!J237,"")</f>
        <v/>
      </c>
      <c r="J237" s="534"/>
      <c r="K237" s="534"/>
      <c r="L237" s="534"/>
      <c r="M237" s="534"/>
      <c r="N237" s="534"/>
      <c r="O237" s="534"/>
      <c r="P237" s="534"/>
      <c r="Q237" s="534"/>
      <c r="R237" s="540"/>
      <c r="S237" s="540"/>
      <c r="T237" s="540"/>
      <c r="U237" s="540"/>
      <c r="V237" s="540"/>
      <c r="W237" s="540"/>
      <c r="X237" s="540"/>
      <c r="Y237" s="540"/>
      <c r="Z237" s="540"/>
      <c r="AA237" s="540"/>
      <c r="AB237" s="540"/>
      <c r="AC237" s="540"/>
      <c r="AD237" s="540"/>
      <c r="AE237" s="540"/>
      <c r="AF237" s="540"/>
      <c r="AG237" s="540"/>
      <c r="AH237" s="461"/>
      <c r="AI237" s="110"/>
      <c r="AJ237" s="110"/>
      <c r="AK237" s="110"/>
      <c r="AL237" s="110"/>
      <c r="AM237" s="110"/>
      <c r="AN237" s="110"/>
      <c r="AO237" s="110"/>
      <c r="AP237" s="110"/>
      <c r="AQ237" s="543"/>
      <c r="AR237" s="543"/>
      <c r="AS237" s="543"/>
      <c r="AT237" s="543"/>
      <c r="AU237" s="543"/>
      <c r="AV237" s="543"/>
      <c r="AW237" s="543"/>
      <c r="AX237" s="543"/>
      <c r="AY237" s="543"/>
      <c r="AZ237" s="543"/>
      <c r="BA237" s="543"/>
      <c r="BB237" s="543"/>
      <c r="BC237" s="543"/>
      <c r="BD237" s="543"/>
      <c r="BE237" s="543"/>
      <c r="BF237" s="543"/>
    </row>
    <row r="238" spans="2:58" x14ac:dyDescent="0.25">
      <c r="B238" s="471">
        <f>IF('2.Census &amp; Reference Benchmarks'!B238 &lt;&gt; "",'2.Census &amp; Reference Benchmarks'!B238,"")</f>
        <v>0</v>
      </c>
      <c r="C238" s="285">
        <f>IF('2.Census &amp; Reference Benchmarks'!C238 &lt;&gt; "",'2.Census &amp; Reference Benchmarks'!C238,"")</f>
        <v>0</v>
      </c>
      <c r="D238" s="286" t="str">
        <f>IF('2.Census &amp; Reference Benchmarks'!D238 &lt;&gt; "",'2.Census &amp; Reference Benchmarks'!D238,"")</f>
        <v/>
      </c>
      <c r="E238" s="352" t="str">
        <f>IF('2.Census &amp; Reference Benchmarks'!E238 &lt;&gt; "",'2.Census &amp; Reference Benchmarks'!E238,"")</f>
        <v/>
      </c>
      <c r="F238" s="352" t="str">
        <f>IF('2.Census &amp; Reference Benchmarks'!F238 &lt;&gt; "",'2.Census &amp; Reference Benchmarks'!F238,"")</f>
        <v/>
      </c>
      <c r="G238" s="287" t="str">
        <f>IF('2.Census &amp; Reference Benchmarks'!G238 &lt;&gt; "",'2.Census &amp; Reference Benchmarks'!G238,"")</f>
        <v/>
      </c>
      <c r="H238" s="287" t="str">
        <f>IF('2.Census &amp; Reference Benchmarks'!I238 &lt;&gt; "",'2.Census &amp; Reference Benchmarks'!I238,"")</f>
        <v/>
      </c>
      <c r="I238" s="284" t="str">
        <f>IF('2.Census &amp; Reference Benchmarks'!J238 &lt;&gt;"",'2.Census &amp; Reference Benchmarks'!J238,"")</f>
        <v/>
      </c>
      <c r="J238" s="534"/>
      <c r="K238" s="534"/>
      <c r="L238" s="534"/>
      <c r="M238" s="534"/>
      <c r="N238" s="534"/>
      <c r="O238" s="534"/>
      <c r="P238" s="534"/>
      <c r="Q238" s="534"/>
      <c r="R238" s="540"/>
      <c r="S238" s="540"/>
      <c r="T238" s="540"/>
      <c r="U238" s="540"/>
      <c r="V238" s="540"/>
      <c r="W238" s="540"/>
      <c r="X238" s="540"/>
      <c r="Y238" s="540"/>
      <c r="Z238" s="540"/>
      <c r="AA238" s="540"/>
      <c r="AB238" s="540"/>
      <c r="AC238" s="540"/>
      <c r="AD238" s="540"/>
      <c r="AE238" s="540"/>
      <c r="AF238" s="540"/>
      <c r="AG238" s="540"/>
      <c r="AH238" s="461"/>
      <c r="AI238" s="110"/>
      <c r="AJ238" s="110"/>
      <c r="AK238" s="110"/>
      <c r="AL238" s="110"/>
      <c r="AM238" s="110"/>
      <c r="AN238" s="110"/>
      <c r="AO238" s="110"/>
      <c r="AP238" s="110"/>
      <c r="AQ238" s="543"/>
      <c r="AR238" s="543"/>
      <c r="AS238" s="543"/>
      <c r="AT238" s="543"/>
      <c r="AU238" s="543"/>
      <c r="AV238" s="543"/>
      <c r="AW238" s="543"/>
      <c r="AX238" s="543"/>
      <c r="AY238" s="543"/>
      <c r="AZ238" s="543"/>
      <c r="BA238" s="543"/>
      <c r="BB238" s="543"/>
      <c r="BC238" s="543"/>
      <c r="BD238" s="543"/>
      <c r="BE238" s="543"/>
      <c r="BF238" s="543"/>
    </row>
    <row r="239" spans="2:58" x14ac:dyDescent="0.25">
      <c r="B239" s="471">
        <f>IF('2.Census &amp; Reference Benchmarks'!B239 &lt;&gt; "",'2.Census &amp; Reference Benchmarks'!B239,"")</f>
        <v>0</v>
      </c>
      <c r="C239" s="285">
        <f>IF('2.Census &amp; Reference Benchmarks'!C239 &lt;&gt; "",'2.Census &amp; Reference Benchmarks'!C239,"")</f>
        <v>0</v>
      </c>
      <c r="D239" s="286" t="str">
        <f>IF('2.Census &amp; Reference Benchmarks'!D239 &lt;&gt; "",'2.Census &amp; Reference Benchmarks'!D239,"")</f>
        <v/>
      </c>
      <c r="E239" s="352" t="str">
        <f>IF('2.Census &amp; Reference Benchmarks'!E239 &lt;&gt; "",'2.Census &amp; Reference Benchmarks'!E239,"")</f>
        <v/>
      </c>
      <c r="F239" s="352" t="str">
        <f>IF('2.Census &amp; Reference Benchmarks'!F239 &lt;&gt; "",'2.Census &amp; Reference Benchmarks'!F239,"")</f>
        <v/>
      </c>
      <c r="G239" s="287" t="str">
        <f>IF('2.Census &amp; Reference Benchmarks'!G239 &lt;&gt; "",'2.Census &amp; Reference Benchmarks'!G239,"")</f>
        <v/>
      </c>
      <c r="H239" s="287" t="str">
        <f>IF('2.Census &amp; Reference Benchmarks'!I239 &lt;&gt; "",'2.Census &amp; Reference Benchmarks'!I239,"")</f>
        <v/>
      </c>
      <c r="I239" s="284" t="str">
        <f>IF('2.Census &amp; Reference Benchmarks'!J239 &lt;&gt;"",'2.Census &amp; Reference Benchmarks'!J239,"")</f>
        <v/>
      </c>
      <c r="J239" s="534"/>
      <c r="K239" s="534"/>
      <c r="L239" s="534"/>
      <c r="M239" s="534"/>
      <c r="N239" s="534"/>
      <c r="O239" s="534"/>
      <c r="P239" s="534"/>
      <c r="Q239" s="534"/>
      <c r="R239" s="540"/>
      <c r="S239" s="540"/>
      <c r="T239" s="540"/>
      <c r="U239" s="540"/>
      <c r="V239" s="540"/>
      <c r="W239" s="540"/>
      <c r="X239" s="540"/>
      <c r="Y239" s="540"/>
      <c r="Z239" s="540"/>
      <c r="AA239" s="540"/>
      <c r="AB239" s="540"/>
      <c r="AC239" s="540"/>
      <c r="AD239" s="540"/>
      <c r="AE239" s="540"/>
      <c r="AF239" s="540"/>
      <c r="AG239" s="540"/>
      <c r="AH239" s="461"/>
      <c r="AI239" s="110"/>
      <c r="AJ239" s="110"/>
      <c r="AK239" s="110"/>
      <c r="AL239" s="110"/>
      <c r="AM239" s="110"/>
      <c r="AN239" s="110"/>
      <c r="AO239" s="110"/>
      <c r="AP239" s="110"/>
      <c r="AQ239" s="543"/>
      <c r="AR239" s="543"/>
      <c r="AS239" s="543"/>
      <c r="AT239" s="543"/>
      <c r="AU239" s="543"/>
      <c r="AV239" s="543"/>
      <c r="AW239" s="543"/>
      <c r="AX239" s="543"/>
      <c r="AY239" s="543"/>
      <c r="AZ239" s="543"/>
      <c r="BA239" s="543"/>
      <c r="BB239" s="543"/>
      <c r="BC239" s="543"/>
      <c r="BD239" s="543"/>
      <c r="BE239" s="543"/>
      <c r="BF239" s="543"/>
    </row>
    <row r="240" spans="2:58" x14ac:dyDescent="0.25">
      <c r="B240" s="471">
        <f>IF('2.Census &amp; Reference Benchmarks'!B240 &lt;&gt; "",'2.Census &amp; Reference Benchmarks'!B240,"")</f>
        <v>0</v>
      </c>
      <c r="C240" s="285">
        <f>IF('2.Census &amp; Reference Benchmarks'!C240 &lt;&gt; "",'2.Census &amp; Reference Benchmarks'!C240,"")</f>
        <v>0</v>
      </c>
      <c r="D240" s="286" t="str">
        <f>IF('2.Census &amp; Reference Benchmarks'!D240 &lt;&gt; "",'2.Census &amp; Reference Benchmarks'!D240,"")</f>
        <v/>
      </c>
      <c r="E240" s="352" t="str">
        <f>IF('2.Census &amp; Reference Benchmarks'!E240 &lt;&gt; "",'2.Census &amp; Reference Benchmarks'!E240,"")</f>
        <v/>
      </c>
      <c r="F240" s="352" t="str">
        <f>IF('2.Census &amp; Reference Benchmarks'!F240 &lt;&gt; "",'2.Census &amp; Reference Benchmarks'!F240,"")</f>
        <v/>
      </c>
      <c r="G240" s="287" t="str">
        <f>IF('2.Census &amp; Reference Benchmarks'!G240 &lt;&gt; "",'2.Census &amp; Reference Benchmarks'!G240,"")</f>
        <v/>
      </c>
      <c r="H240" s="287" t="str">
        <f>IF('2.Census &amp; Reference Benchmarks'!I240 &lt;&gt; "",'2.Census &amp; Reference Benchmarks'!I240,"")</f>
        <v/>
      </c>
      <c r="I240" s="284" t="str">
        <f>IF('2.Census &amp; Reference Benchmarks'!J240 &lt;&gt;"",'2.Census &amp; Reference Benchmarks'!J240,"")</f>
        <v/>
      </c>
      <c r="J240" s="534"/>
      <c r="K240" s="534"/>
      <c r="L240" s="534"/>
      <c r="M240" s="534"/>
      <c r="N240" s="534"/>
      <c r="O240" s="534"/>
      <c r="P240" s="534"/>
      <c r="Q240" s="534"/>
      <c r="R240" s="540"/>
      <c r="S240" s="540"/>
      <c r="T240" s="540"/>
      <c r="U240" s="540"/>
      <c r="V240" s="540"/>
      <c r="W240" s="540"/>
      <c r="X240" s="540"/>
      <c r="Y240" s="540"/>
      <c r="Z240" s="540"/>
      <c r="AA240" s="540"/>
      <c r="AB240" s="540"/>
      <c r="AC240" s="540"/>
      <c r="AD240" s="540"/>
      <c r="AE240" s="540"/>
      <c r="AF240" s="540"/>
      <c r="AG240" s="540"/>
      <c r="AH240" s="461"/>
      <c r="AI240" s="110"/>
      <c r="AJ240" s="110"/>
      <c r="AK240" s="110"/>
      <c r="AL240" s="110"/>
      <c r="AM240" s="110"/>
      <c r="AN240" s="110"/>
      <c r="AO240" s="110"/>
      <c r="AP240" s="110"/>
      <c r="AQ240" s="543"/>
      <c r="AR240" s="543"/>
      <c r="AS240" s="543"/>
      <c r="AT240" s="543"/>
      <c r="AU240" s="543"/>
      <c r="AV240" s="543"/>
      <c r="AW240" s="543"/>
      <c r="AX240" s="543"/>
      <c r="AY240" s="543"/>
      <c r="AZ240" s="543"/>
      <c r="BA240" s="543"/>
      <c r="BB240" s="543"/>
      <c r="BC240" s="543"/>
      <c r="BD240" s="543"/>
      <c r="BE240" s="543"/>
      <c r="BF240" s="543"/>
    </row>
    <row r="241" spans="2:58" x14ac:dyDescent="0.25">
      <c r="B241" s="471">
        <f>IF('2.Census &amp; Reference Benchmarks'!B241 &lt;&gt; "",'2.Census &amp; Reference Benchmarks'!B241,"")</f>
        <v>0</v>
      </c>
      <c r="C241" s="285">
        <f>IF('2.Census &amp; Reference Benchmarks'!C241 &lt;&gt; "",'2.Census &amp; Reference Benchmarks'!C241,"")</f>
        <v>0</v>
      </c>
      <c r="D241" s="286" t="str">
        <f>IF('2.Census &amp; Reference Benchmarks'!D241 &lt;&gt; "",'2.Census &amp; Reference Benchmarks'!D241,"")</f>
        <v/>
      </c>
      <c r="E241" s="352" t="str">
        <f>IF('2.Census &amp; Reference Benchmarks'!E241 &lt;&gt; "",'2.Census &amp; Reference Benchmarks'!E241,"")</f>
        <v/>
      </c>
      <c r="F241" s="352" t="str">
        <f>IF('2.Census &amp; Reference Benchmarks'!F241 &lt;&gt; "",'2.Census &amp; Reference Benchmarks'!F241,"")</f>
        <v/>
      </c>
      <c r="G241" s="287" t="str">
        <f>IF('2.Census &amp; Reference Benchmarks'!G241 &lt;&gt; "",'2.Census &amp; Reference Benchmarks'!G241,"")</f>
        <v/>
      </c>
      <c r="H241" s="287" t="str">
        <f>IF('2.Census &amp; Reference Benchmarks'!I241 &lt;&gt; "",'2.Census &amp; Reference Benchmarks'!I241,"")</f>
        <v/>
      </c>
      <c r="I241" s="284" t="str">
        <f>IF('2.Census &amp; Reference Benchmarks'!J241 &lt;&gt;"",'2.Census &amp; Reference Benchmarks'!J241,"")</f>
        <v/>
      </c>
      <c r="J241" s="534"/>
      <c r="K241" s="534"/>
      <c r="L241" s="534"/>
      <c r="M241" s="534"/>
      <c r="N241" s="534"/>
      <c r="O241" s="534"/>
      <c r="P241" s="534"/>
      <c r="Q241" s="534"/>
      <c r="R241" s="540"/>
      <c r="S241" s="540"/>
      <c r="T241" s="540"/>
      <c r="U241" s="540"/>
      <c r="V241" s="540"/>
      <c r="W241" s="540"/>
      <c r="X241" s="540"/>
      <c r="Y241" s="540"/>
      <c r="Z241" s="540"/>
      <c r="AA241" s="540"/>
      <c r="AB241" s="540"/>
      <c r="AC241" s="540"/>
      <c r="AD241" s="540"/>
      <c r="AE241" s="540"/>
      <c r="AF241" s="540"/>
      <c r="AG241" s="540"/>
      <c r="AH241" s="461"/>
      <c r="AI241" s="110"/>
      <c r="AJ241" s="110"/>
      <c r="AK241" s="110"/>
      <c r="AL241" s="110"/>
      <c r="AM241" s="110"/>
      <c r="AN241" s="110"/>
      <c r="AO241" s="110"/>
      <c r="AP241" s="110"/>
      <c r="AQ241" s="543"/>
      <c r="AR241" s="543"/>
      <c r="AS241" s="543"/>
      <c r="AT241" s="543"/>
      <c r="AU241" s="543"/>
      <c r="AV241" s="543"/>
      <c r="AW241" s="543"/>
      <c r="AX241" s="543"/>
      <c r="AY241" s="543"/>
      <c r="AZ241" s="543"/>
      <c r="BA241" s="543"/>
      <c r="BB241" s="543"/>
      <c r="BC241" s="543"/>
      <c r="BD241" s="543"/>
      <c r="BE241" s="543"/>
      <c r="BF241" s="543"/>
    </row>
    <row r="242" spans="2:58" x14ac:dyDescent="0.25">
      <c r="B242" s="471">
        <f>IF('2.Census &amp; Reference Benchmarks'!B242 &lt;&gt; "",'2.Census &amp; Reference Benchmarks'!B242,"")</f>
        <v>0</v>
      </c>
      <c r="C242" s="285">
        <f>IF('2.Census &amp; Reference Benchmarks'!C242 &lt;&gt; "",'2.Census &amp; Reference Benchmarks'!C242,"")</f>
        <v>0</v>
      </c>
      <c r="D242" s="286" t="str">
        <f>IF('2.Census &amp; Reference Benchmarks'!D242 &lt;&gt; "",'2.Census &amp; Reference Benchmarks'!D242,"")</f>
        <v/>
      </c>
      <c r="E242" s="352" t="str">
        <f>IF('2.Census &amp; Reference Benchmarks'!E242 &lt;&gt; "",'2.Census &amp; Reference Benchmarks'!E242,"")</f>
        <v/>
      </c>
      <c r="F242" s="352" t="str">
        <f>IF('2.Census &amp; Reference Benchmarks'!F242 &lt;&gt; "",'2.Census &amp; Reference Benchmarks'!F242,"")</f>
        <v/>
      </c>
      <c r="G242" s="287" t="str">
        <f>IF('2.Census &amp; Reference Benchmarks'!G242 &lt;&gt; "",'2.Census &amp; Reference Benchmarks'!G242,"")</f>
        <v/>
      </c>
      <c r="H242" s="287" t="str">
        <f>IF('2.Census &amp; Reference Benchmarks'!I242 &lt;&gt; "",'2.Census &amp; Reference Benchmarks'!I242,"")</f>
        <v/>
      </c>
      <c r="I242" s="284" t="str">
        <f>IF('2.Census &amp; Reference Benchmarks'!J242 &lt;&gt;"",'2.Census &amp; Reference Benchmarks'!J242,"")</f>
        <v/>
      </c>
      <c r="J242" s="534"/>
      <c r="K242" s="534"/>
      <c r="L242" s="534"/>
      <c r="M242" s="534"/>
      <c r="N242" s="534"/>
      <c r="O242" s="534"/>
      <c r="P242" s="534"/>
      <c r="Q242" s="534"/>
      <c r="R242" s="540"/>
      <c r="S242" s="540"/>
      <c r="T242" s="540"/>
      <c r="U242" s="540"/>
      <c r="V242" s="540"/>
      <c r="W242" s="540"/>
      <c r="X242" s="540"/>
      <c r="Y242" s="540"/>
      <c r="Z242" s="540"/>
      <c r="AA242" s="540"/>
      <c r="AB242" s="540"/>
      <c r="AC242" s="540"/>
      <c r="AD242" s="540"/>
      <c r="AE242" s="540"/>
      <c r="AF242" s="540"/>
      <c r="AG242" s="540"/>
      <c r="AH242" s="461"/>
      <c r="AI242" s="110"/>
      <c r="AJ242" s="110"/>
      <c r="AK242" s="110"/>
      <c r="AL242" s="110"/>
      <c r="AM242" s="110"/>
      <c r="AN242" s="110"/>
      <c r="AO242" s="110"/>
      <c r="AP242" s="110"/>
      <c r="AQ242" s="543"/>
      <c r="AR242" s="543"/>
      <c r="AS242" s="543"/>
      <c r="AT242" s="543"/>
      <c r="AU242" s="543"/>
      <c r="AV242" s="543"/>
      <c r="AW242" s="543"/>
      <c r="AX242" s="543"/>
      <c r="AY242" s="543"/>
      <c r="AZ242" s="543"/>
      <c r="BA242" s="543"/>
      <c r="BB242" s="543"/>
      <c r="BC242" s="543"/>
      <c r="BD242" s="543"/>
      <c r="BE242" s="543"/>
      <c r="BF242" s="543"/>
    </row>
    <row r="243" spans="2:58" x14ac:dyDescent="0.25">
      <c r="B243" s="471">
        <f>IF('2.Census &amp; Reference Benchmarks'!B243 &lt;&gt; "",'2.Census &amp; Reference Benchmarks'!B243,"")</f>
        <v>0</v>
      </c>
      <c r="C243" s="285">
        <f>IF('2.Census &amp; Reference Benchmarks'!C243 &lt;&gt; "",'2.Census &amp; Reference Benchmarks'!C243,"")</f>
        <v>0</v>
      </c>
      <c r="D243" s="286" t="str">
        <f>IF('2.Census &amp; Reference Benchmarks'!D243 &lt;&gt; "",'2.Census &amp; Reference Benchmarks'!D243,"")</f>
        <v/>
      </c>
      <c r="E243" s="352" t="str">
        <f>IF('2.Census &amp; Reference Benchmarks'!E243 &lt;&gt; "",'2.Census &amp; Reference Benchmarks'!E243,"")</f>
        <v/>
      </c>
      <c r="F243" s="352" t="str">
        <f>IF('2.Census &amp; Reference Benchmarks'!F243 &lt;&gt; "",'2.Census &amp; Reference Benchmarks'!F243,"")</f>
        <v/>
      </c>
      <c r="G243" s="287" t="str">
        <f>IF('2.Census &amp; Reference Benchmarks'!G243 &lt;&gt; "",'2.Census &amp; Reference Benchmarks'!G243,"")</f>
        <v/>
      </c>
      <c r="H243" s="287" t="str">
        <f>IF('2.Census &amp; Reference Benchmarks'!I243 &lt;&gt; "",'2.Census &amp; Reference Benchmarks'!I243,"")</f>
        <v/>
      </c>
      <c r="I243" s="284" t="str">
        <f>IF('2.Census &amp; Reference Benchmarks'!J243 &lt;&gt;"",'2.Census &amp; Reference Benchmarks'!J243,"")</f>
        <v/>
      </c>
      <c r="J243" s="534"/>
      <c r="K243" s="534"/>
      <c r="L243" s="534"/>
      <c r="M243" s="534"/>
      <c r="N243" s="534"/>
      <c r="O243" s="534"/>
      <c r="P243" s="534"/>
      <c r="Q243" s="534"/>
      <c r="R243" s="540"/>
      <c r="S243" s="540"/>
      <c r="T243" s="540"/>
      <c r="U243" s="540"/>
      <c r="V243" s="540"/>
      <c r="W243" s="540"/>
      <c r="X243" s="540"/>
      <c r="Y243" s="540"/>
      <c r="Z243" s="540"/>
      <c r="AA243" s="540"/>
      <c r="AB243" s="540"/>
      <c r="AC243" s="540"/>
      <c r="AD243" s="540"/>
      <c r="AE243" s="540"/>
      <c r="AF243" s="540"/>
      <c r="AG243" s="540"/>
      <c r="AH243" s="461"/>
      <c r="AI243" s="110"/>
      <c r="AJ243" s="110"/>
      <c r="AK243" s="110"/>
      <c r="AL243" s="110"/>
      <c r="AM243" s="110"/>
      <c r="AN243" s="110"/>
      <c r="AO243" s="110"/>
      <c r="AP243" s="110"/>
      <c r="AQ243" s="543"/>
      <c r="AR243" s="543"/>
      <c r="AS243" s="543"/>
      <c r="AT243" s="543"/>
      <c r="AU243" s="543"/>
      <c r="AV243" s="543"/>
      <c r="AW243" s="543"/>
      <c r="AX243" s="543"/>
      <c r="AY243" s="543"/>
      <c r="AZ243" s="543"/>
      <c r="BA243" s="543"/>
      <c r="BB243" s="543"/>
      <c r="BC243" s="543"/>
      <c r="BD243" s="543"/>
      <c r="BE243" s="543"/>
      <c r="BF243" s="543"/>
    </row>
    <row r="244" spans="2:58" x14ac:dyDescent="0.25">
      <c r="B244" s="471">
        <f>IF('2.Census &amp; Reference Benchmarks'!B244 &lt;&gt; "",'2.Census &amp; Reference Benchmarks'!B244,"")</f>
        <v>0</v>
      </c>
      <c r="C244" s="285">
        <f>IF('2.Census &amp; Reference Benchmarks'!C244 &lt;&gt; "",'2.Census &amp; Reference Benchmarks'!C244,"")</f>
        <v>0</v>
      </c>
      <c r="D244" s="286" t="str">
        <f>IF('2.Census &amp; Reference Benchmarks'!D244 &lt;&gt; "",'2.Census &amp; Reference Benchmarks'!D244,"")</f>
        <v/>
      </c>
      <c r="E244" s="352" t="str">
        <f>IF('2.Census &amp; Reference Benchmarks'!E244 &lt;&gt; "",'2.Census &amp; Reference Benchmarks'!E244,"")</f>
        <v/>
      </c>
      <c r="F244" s="352" t="str">
        <f>IF('2.Census &amp; Reference Benchmarks'!F244 &lt;&gt; "",'2.Census &amp; Reference Benchmarks'!F244,"")</f>
        <v/>
      </c>
      <c r="G244" s="287" t="str">
        <f>IF('2.Census &amp; Reference Benchmarks'!G244 &lt;&gt; "",'2.Census &amp; Reference Benchmarks'!G244,"")</f>
        <v/>
      </c>
      <c r="H244" s="287" t="str">
        <f>IF('2.Census &amp; Reference Benchmarks'!I244 &lt;&gt; "",'2.Census &amp; Reference Benchmarks'!I244,"")</f>
        <v/>
      </c>
      <c r="I244" s="284" t="str">
        <f>IF('2.Census &amp; Reference Benchmarks'!J244 &lt;&gt;"",'2.Census &amp; Reference Benchmarks'!J244,"")</f>
        <v/>
      </c>
      <c r="J244" s="534"/>
      <c r="K244" s="534"/>
      <c r="L244" s="534"/>
      <c r="M244" s="534"/>
      <c r="N244" s="534"/>
      <c r="O244" s="534"/>
      <c r="P244" s="534"/>
      <c r="Q244" s="534"/>
      <c r="R244" s="540"/>
      <c r="S244" s="540"/>
      <c r="T244" s="540"/>
      <c r="U244" s="540"/>
      <c r="V244" s="540"/>
      <c r="W244" s="540"/>
      <c r="X244" s="540"/>
      <c r="Y244" s="540"/>
      <c r="Z244" s="540"/>
      <c r="AA244" s="540"/>
      <c r="AB244" s="540"/>
      <c r="AC244" s="540"/>
      <c r="AD244" s="540"/>
      <c r="AE244" s="540"/>
      <c r="AF244" s="540"/>
      <c r="AG244" s="540"/>
      <c r="AH244" s="461"/>
      <c r="AI244" s="110"/>
      <c r="AJ244" s="110"/>
      <c r="AK244" s="110"/>
      <c r="AL244" s="110"/>
      <c r="AM244" s="110"/>
      <c r="AN244" s="110"/>
      <c r="AO244" s="110"/>
      <c r="AP244" s="110"/>
      <c r="AQ244" s="543"/>
      <c r="AR244" s="543"/>
      <c r="AS244" s="543"/>
      <c r="AT244" s="543"/>
      <c r="AU244" s="543"/>
      <c r="AV244" s="543"/>
      <c r="AW244" s="543"/>
      <c r="AX244" s="543"/>
      <c r="AY244" s="543"/>
      <c r="AZ244" s="543"/>
      <c r="BA244" s="543"/>
      <c r="BB244" s="543"/>
      <c r="BC244" s="543"/>
      <c r="BD244" s="543"/>
      <c r="BE244" s="543"/>
      <c r="BF244" s="543"/>
    </row>
    <row r="245" spans="2:58" x14ac:dyDescent="0.25">
      <c r="B245" s="471">
        <f>IF('2.Census &amp; Reference Benchmarks'!B245 &lt;&gt; "",'2.Census &amp; Reference Benchmarks'!B245,"")</f>
        <v>0</v>
      </c>
      <c r="C245" s="285">
        <f>IF('2.Census &amp; Reference Benchmarks'!C245 &lt;&gt; "",'2.Census &amp; Reference Benchmarks'!C245,"")</f>
        <v>0</v>
      </c>
      <c r="D245" s="286" t="str">
        <f>IF('2.Census &amp; Reference Benchmarks'!D245 &lt;&gt; "",'2.Census &amp; Reference Benchmarks'!D245,"")</f>
        <v/>
      </c>
      <c r="E245" s="352" t="str">
        <f>IF('2.Census &amp; Reference Benchmarks'!E245 &lt;&gt; "",'2.Census &amp; Reference Benchmarks'!E245,"")</f>
        <v/>
      </c>
      <c r="F245" s="352" t="str">
        <f>IF('2.Census &amp; Reference Benchmarks'!F245 &lt;&gt; "",'2.Census &amp; Reference Benchmarks'!F245,"")</f>
        <v/>
      </c>
      <c r="G245" s="287" t="str">
        <f>IF('2.Census &amp; Reference Benchmarks'!G245 &lt;&gt; "",'2.Census &amp; Reference Benchmarks'!G245,"")</f>
        <v/>
      </c>
      <c r="H245" s="287" t="str">
        <f>IF('2.Census &amp; Reference Benchmarks'!I245 &lt;&gt; "",'2.Census &amp; Reference Benchmarks'!I245,"")</f>
        <v/>
      </c>
      <c r="I245" s="284" t="str">
        <f>IF('2.Census &amp; Reference Benchmarks'!J245 &lt;&gt;"",'2.Census &amp; Reference Benchmarks'!J245,"")</f>
        <v/>
      </c>
      <c r="J245" s="534"/>
      <c r="K245" s="534"/>
      <c r="L245" s="534"/>
      <c r="M245" s="534"/>
      <c r="N245" s="534"/>
      <c r="O245" s="534"/>
      <c r="P245" s="534"/>
      <c r="Q245" s="534"/>
      <c r="R245" s="540"/>
      <c r="S245" s="540"/>
      <c r="T245" s="540"/>
      <c r="U245" s="540"/>
      <c r="V245" s="540"/>
      <c r="W245" s="540"/>
      <c r="X245" s="540"/>
      <c r="Y245" s="540"/>
      <c r="Z245" s="540"/>
      <c r="AA245" s="540"/>
      <c r="AB245" s="540"/>
      <c r="AC245" s="540"/>
      <c r="AD245" s="540"/>
      <c r="AE245" s="540"/>
      <c r="AF245" s="540"/>
      <c r="AG245" s="540"/>
      <c r="AH245" s="461"/>
      <c r="AI245" s="110"/>
      <c r="AJ245" s="110"/>
      <c r="AK245" s="110"/>
      <c r="AL245" s="110"/>
      <c r="AM245" s="110"/>
      <c r="AN245" s="110"/>
      <c r="AO245" s="110"/>
      <c r="AP245" s="110"/>
      <c r="AQ245" s="543"/>
      <c r="AR245" s="543"/>
      <c r="AS245" s="543"/>
      <c r="AT245" s="543"/>
      <c r="AU245" s="543"/>
      <c r="AV245" s="543"/>
      <c r="AW245" s="543"/>
      <c r="AX245" s="543"/>
      <c r="AY245" s="543"/>
      <c r="AZ245" s="543"/>
      <c r="BA245" s="543"/>
      <c r="BB245" s="543"/>
      <c r="BC245" s="543"/>
      <c r="BD245" s="543"/>
      <c r="BE245" s="543"/>
      <c r="BF245" s="543"/>
    </row>
    <row r="246" spans="2:58" x14ac:dyDescent="0.25">
      <c r="B246" s="471">
        <f>IF('2.Census &amp; Reference Benchmarks'!B246 &lt;&gt; "",'2.Census &amp; Reference Benchmarks'!B246,"")</f>
        <v>0</v>
      </c>
      <c r="C246" s="285">
        <f>IF('2.Census &amp; Reference Benchmarks'!C246 &lt;&gt; "",'2.Census &amp; Reference Benchmarks'!C246,"")</f>
        <v>0</v>
      </c>
      <c r="D246" s="286" t="str">
        <f>IF('2.Census &amp; Reference Benchmarks'!D246 &lt;&gt; "",'2.Census &amp; Reference Benchmarks'!D246,"")</f>
        <v/>
      </c>
      <c r="E246" s="352" t="str">
        <f>IF('2.Census &amp; Reference Benchmarks'!E246 &lt;&gt; "",'2.Census &amp; Reference Benchmarks'!E246,"")</f>
        <v/>
      </c>
      <c r="F246" s="352" t="str">
        <f>IF('2.Census &amp; Reference Benchmarks'!F246 &lt;&gt; "",'2.Census &amp; Reference Benchmarks'!F246,"")</f>
        <v/>
      </c>
      <c r="G246" s="287" t="str">
        <f>IF('2.Census &amp; Reference Benchmarks'!G246 &lt;&gt; "",'2.Census &amp; Reference Benchmarks'!G246,"")</f>
        <v/>
      </c>
      <c r="H246" s="287" t="str">
        <f>IF('2.Census &amp; Reference Benchmarks'!I246 &lt;&gt; "",'2.Census &amp; Reference Benchmarks'!I246,"")</f>
        <v/>
      </c>
      <c r="I246" s="284" t="str">
        <f>IF('2.Census &amp; Reference Benchmarks'!J246 &lt;&gt;"",'2.Census &amp; Reference Benchmarks'!J246,"")</f>
        <v/>
      </c>
      <c r="J246" s="534"/>
      <c r="K246" s="534"/>
      <c r="L246" s="534"/>
      <c r="M246" s="534"/>
      <c r="N246" s="534"/>
      <c r="O246" s="534"/>
      <c r="P246" s="534"/>
      <c r="Q246" s="534"/>
      <c r="R246" s="540"/>
      <c r="S246" s="540"/>
      <c r="T246" s="540"/>
      <c r="U246" s="540"/>
      <c r="V246" s="540"/>
      <c r="W246" s="540"/>
      <c r="X246" s="540"/>
      <c r="Y246" s="540"/>
      <c r="Z246" s="540"/>
      <c r="AA246" s="540"/>
      <c r="AB246" s="540"/>
      <c r="AC246" s="540"/>
      <c r="AD246" s="540"/>
      <c r="AE246" s="540"/>
      <c r="AF246" s="540"/>
      <c r="AG246" s="540"/>
      <c r="AH246" s="461"/>
      <c r="AI246" s="110"/>
      <c r="AJ246" s="110"/>
      <c r="AK246" s="110"/>
      <c r="AL246" s="110"/>
      <c r="AM246" s="110"/>
      <c r="AN246" s="110"/>
      <c r="AO246" s="110"/>
      <c r="AP246" s="110"/>
      <c r="AQ246" s="543"/>
      <c r="AR246" s="543"/>
      <c r="AS246" s="543"/>
      <c r="AT246" s="543"/>
      <c r="AU246" s="543"/>
      <c r="AV246" s="543"/>
      <c r="AW246" s="543"/>
      <c r="AX246" s="543"/>
      <c r="AY246" s="543"/>
      <c r="AZ246" s="543"/>
      <c r="BA246" s="543"/>
      <c r="BB246" s="543"/>
      <c r="BC246" s="543"/>
      <c r="BD246" s="543"/>
      <c r="BE246" s="543"/>
      <c r="BF246" s="543"/>
    </row>
    <row r="247" spans="2:58" x14ac:dyDescent="0.25">
      <c r="B247" s="471">
        <f>IF('2.Census &amp; Reference Benchmarks'!B247 &lt;&gt; "",'2.Census &amp; Reference Benchmarks'!B247,"")</f>
        <v>0</v>
      </c>
      <c r="C247" s="285">
        <f>IF('2.Census &amp; Reference Benchmarks'!C247 &lt;&gt; "",'2.Census &amp; Reference Benchmarks'!C247,"")</f>
        <v>0</v>
      </c>
      <c r="D247" s="286" t="str">
        <f>IF('2.Census &amp; Reference Benchmarks'!D247 &lt;&gt; "",'2.Census &amp; Reference Benchmarks'!D247,"")</f>
        <v/>
      </c>
      <c r="E247" s="352" t="str">
        <f>IF('2.Census &amp; Reference Benchmarks'!E247 &lt;&gt; "",'2.Census &amp; Reference Benchmarks'!E247,"")</f>
        <v/>
      </c>
      <c r="F247" s="352" t="str">
        <f>IF('2.Census &amp; Reference Benchmarks'!F247 &lt;&gt; "",'2.Census &amp; Reference Benchmarks'!F247,"")</f>
        <v/>
      </c>
      <c r="G247" s="287" t="str">
        <f>IF('2.Census &amp; Reference Benchmarks'!G247 &lt;&gt; "",'2.Census &amp; Reference Benchmarks'!G247,"")</f>
        <v/>
      </c>
      <c r="H247" s="287" t="str">
        <f>IF('2.Census &amp; Reference Benchmarks'!I247 &lt;&gt; "",'2.Census &amp; Reference Benchmarks'!I247,"")</f>
        <v/>
      </c>
      <c r="I247" s="284" t="str">
        <f>IF('2.Census &amp; Reference Benchmarks'!J247 &lt;&gt;"",'2.Census &amp; Reference Benchmarks'!J247,"")</f>
        <v/>
      </c>
      <c r="J247" s="534"/>
      <c r="K247" s="534"/>
      <c r="L247" s="534"/>
      <c r="M247" s="534"/>
      <c r="N247" s="534"/>
      <c r="O247" s="534"/>
      <c r="P247" s="534"/>
      <c r="Q247" s="534"/>
      <c r="R247" s="540"/>
      <c r="S247" s="540"/>
      <c r="T247" s="540"/>
      <c r="U247" s="540"/>
      <c r="V247" s="540"/>
      <c r="W247" s="540"/>
      <c r="X247" s="540"/>
      <c r="Y247" s="540"/>
      <c r="Z247" s="540"/>
      <c r="AA247" s="540"/>
      <c r="AB247" s="540"/>
      <c r="AC247" s="540"/>
      <c r="AD247" s="540"/>
      <c r="AE247" s="540"/>
      <c r="AF247" s="540"/>
      <c r="AG247" s="540"/>
      <c r="AH247" s="461"/>
      <c r="AI247" s="110"/>
      <c r="AJ247" s="110"/>
      <c r="AK247" s="110"/>
      <c r="AL247" s="110"/>
      <c r="AM247" s="110"/>
      <c r="AN247" s="110"/>
      <c r="AO247" s="110"/>
      <c r="AP247" s="110"/>
      <c r="AQ247" s="543"/>
      <c r="AR247" s="543"/>
      <c r="AS247" s="543"/>
      <c r="AT247" s="543"/>
      <c r="AU247" s="543"/>
      <c r="AV247" s="543"/>
      <c r="AW247" s="543"/>
      <c r="AX247" s="543"/>
      <c r="AY247" s="543"/>
      <c r="AZ247" s="543"/>
      <c r="BA247" s="543"/>
      <c r="BB247" s="543"/>
      <c r="BC247" s="543"/>
      <c r="BD247" s="543"/>
      <c r="BE247" s="543"/>
      <c r="BF247" s="543"/>
    </row>
    <row r="248" spans="2:58" x14ac:dyDescent="0.25">
      <c r="B248" s="471">
        <f>IF('2.Census &amp; Reference Benchmarks'!B248 &lt;&gt; "",'2.Census &amp; Reference Benchmarks'!B248,"")</f>
        <v>0</v>
      </c>
      <c r="C248" s="285">
        <f>IF('2.Census &amp; Reference Benchmarks'!C248 &lt;&gt; "",'2.Census &amp; Reference Benchmarks'!C248,"")</f>
        <v>0</v>
      </c>
      <c r="D248" s="286" t="str">
        <f>IF('2.Census &amp; Reference Benchmarks'!D248 &lt;&gt; "",'2.Census &amp; Reference Benchmarks'!D248,"")</f>
        <v/>
      </c>
      <c r="E248" s="352" t="str">
        <f>IF('2.Census &amp; Reference Benchmarks'!E248 &lt;&gt; "",'2.Census &amp; Reference Benchmarks'!E248,"")</f>
        <v/>
      </c>
      <c r="F248" s="352" t="str">
        <f>IF('2.Census &amp; Reference Benchmarks'!F248 &lt;&gt; "",'2.Census &amp; Reference Benchmarks'!F248,"")</f>
        <v/>
      </c>
      <c r="G248" s="287" t="str">
        <f>IF('2.Census &amp; Reference Benchmarks'!G248 &lt;&gt; "",'2.Census &amp; Reference Benchmarks'!G248,"")</f>
        <v/>
      </c>
      <c r="H248" s="287" t="str">
        <f>IF('2.Census &amp; Reference Benchmarks'!I248 &lt;&gt; "",'2.Census &amp; Reference Benchmarks'!I248,"")</f>
        <v/>
      </c>
      <c r="I248" s="284" t="str">
        <f>IF('2.Census &amp; Reference Benchmarks'!J248 &lt;&gt;"",'2.Census &amp; Reference Benchmarks'!J248,"")</f>
        <v/>
      </c>
      <c r="J248" s="534"/>
      <c r="K248" s="534"/>
      <c r="L248" s="534"/>
      <c r="M248" s="534"/>
      <c r="N248" s="534"/>
      <c r="O248" s="534"/>
      <c r="P248" s="534"/>
      <c r="Q248" s="534"/>
      <c r="R248" s="540"/>
      <c r="S248" s="540"/>
      <c r="T248" s="540"/>
      <c r="U248" s="540"/>
      <c r="V248" s="540"/>
      <c r="W248" s="540"/>
      <c r="X248" s="540"/>
      <c r="Y248" s="540"/>
      <c r="Z248" s="540"/>
      <c r="AA248" s="540"/>
      <c r="AB248" s="540"/>
      <c r="AC248" s="540"/>
      <c r="AD248" s="540"/>
      <c r="AE248" s="540"/>
      <c r="AF248" s="540"/>
      <c r="AG248" s="540"/>
      <c r="AH248" s="461"/>
      <c r="AI248" s="110"/>
      <c r="AJ248" s="110"/>
      <c r="AK248" s="110"/>
      <c r="AL248" s="110"/>
      <c r="AM248" s="110"/>
      <c r="AN248" s="110"/>
      <c r="AO248" s="110"/>
      <c r="AP248" s="110"/>
      <c r="AQ248" s="543"/>
      <c r="AR248" s="543"/>
      <c r="AS248" s="543"/>
      <c r="AT248" s="543"/>
      <c r="AU248" s="543"/>
      <c r="AV248" s="543"/>
      <c r="AW248" s="543"/>
      <c r="AX248" s="543"/>
      <c r="AY248" s="543"/>
      <c r="AZ248" s="543"/>
      <c r="BA248" s="543"/>
      <c r="BB248" s="543"/>
      <c r="BC248" s="543"/>
      <c r="BD248" s="543"/>
      <c r="BE248" s="543"/>
      <c r="BF248" s="543"/>
    </row>
    <row r="249" spans="2:58" x14ac:dyDescent="0.25">
      <c r="B249" s="471">
        <f>IF('2.Census &amp; Reference Benchmarks'!B249 &lt;&gt; "",'2.Census &amp; Reference Benchmarks'!B249,"")</f>
        <v>0</v>
      </c>
      <c r="C249" s="285">
        <f>IF('2.Census &amp; Reference Benchmarks'!C249 &lt;&gt; "",'2.Census &amp; Reference Benchmarks'!C249,"")</f>
        <v>0</v>
      </c>
      <c r="D249" s="286" t="str">
        <f>IF('2.Census &amp; Reference Benchmarks'!D249 &lt;&gt; "",'2.Census &amp; Reference Benchmarks'!D249,"")</f>
        <v/>
      </c>
      <c r="E249" s="352" t="str">
        <f>IF('2.Census &amp; Reference Benchmarks'!E249 &lt;&gt; "",'2.Census &amp; Reference Benchmarks'!E249,"")</f>
        <v/>
      </c>
      <c r="F249" s="352" t="str">
        <f>IF('2.Census &amp; Reference Benchmarks'!F249 &lt;&gt; "",'2.Census &amp; Reference Benchmarks'!F249,"")</f>
        <v/>
      </c>
      <c r="G249" s="287" t="str">
        <f>IF('2.Census &amp; Reference Benchmarks'!G249 &lt;&gt; "",'2.Census &amp; Reference Benchmarks'!G249,"")</f>
        <v/>
      </c>
      <c r="H249" s="287" t="str">
        <f>IF('2.Census &amp; Reference Benchmarks'!I249 &lt;&gt; "",'2.Census &amp; Reference Benchmarks'!I249,"")</f>
        <v/>
      </c>
      <c r="I249" s="284" t="str">
        <f>IF('2.Census &amp; Reference Benchmarks'!J249 &lt;&gt;"",'2.Census &amp; Reference Benchmarks'!J249,"")</f>
        <v/>
      </c>
      <c r="J249" s="534"/>
      <c r="K249" s="534"/>
      <c r="L249" s="534"/>
      <c r="M249" s="534"/>
      <c r="N249" s="534"/>
      <c r="O249" s="534"/>
      <c r="P249" s="534"/>
      <c r="Q249" s="534"/>
      <c r="R249" s="540"/>
      <c r="S249" s="540"/>
      <c r="T249" s="540"/>
      <c r="U249" s="540"/>
      <c r="V249" s="540"/>
      <c r="W249" s="540"/>
      <c r="X249" s="540"/>
      <c r="Y249" s="540"/>
      <c r="Z249" s="540"/>
      <c r="AA249" s="540"/>
      <c r="AB249" s="540"/>
      <c r="AC249" s="540"/>
      <c r="AD249" s="540"/>
      <c r="AE249" s="540"/>
      <c r="AF249" s="540"/>
      <c r="AG249" s="540"/>
      <c r="AH249" s="461"/>
      <c r="AI249" s="110"/>
      <c r="AJ249" s="110"/>
      <c r="AK249" s="110"/>
      <c r="AL249" s="110"/>
      <c r="AM249" s="110"/>
      <c r="AN249" s="110"/>
      <c r="AO249" s="110"/>
      <c r="AP249" s="110"/>
      <c r="AQ249" s="543"/>
      <c r="AR249" s="543"/>
      <c r="AS249" s="543"/>
      <c r="AT249" s="543"/>
      <c r="AU249" s="543"/>
      <c r="AV249" s="543"/>
      <c r="AW249" s="543"/>
      <c r="AX249" s="543"/>
      <c r="AY249" s="543"/>
      <c r="AZ249" s="543"/>
      <c r="BA249" s="543"/>
      <c r="BB249" s="543"/>
      <c r="BC249" s="543"/>
      <c r="BD249" s="543"/>
      <c r="BE249" s="543"/>
      <c r="BF249" s="543"/>
    </row>
    <row r="250" spans="2:58" x14ac:dyDescent="0.25">
      <c r="B250" s="471">
        <f>IF('2.Census &amp; Reference Benchmarks'!B250 &lt;&gt; "",'2.Census &amp; Reference Benchmarks'!B250,"")</f>
        <v>0</v>
      </c>
      <c r="C250" s="285">
        <f>IF('2.Census &amp; Reference Benchmarks'!C250 &lt;&gt; "",'2.Census &amp; Reference Benchmarks'!C250,"")</f>
        <v>0</v>
      </c>
      <c r="D250" s="286" t="str">
        <f>IF('2.Census &amp; Reference Benchmarks'!D250 &lt;&gt; "",'2.Census &amp; Reference Benchmarks'!D250,"")</f>
        <v/>
      </c>
      <c r="E250" s="352" t="str">
        <f>IF('2.Census &amp; Reference Benchmarks'!E250 &lt;&gt; "",'2.Census &amp; Reference Benchmarks'!E250,"")</f>
        <v/>
      </c>
      <c r="F250" s="352" t="str">
        <f>IF('2.Census &amp; Reference Benchmarks'!F250 &lt;&gt; "",'2.Census &amp; Reference Benchmarks'!F250,"")</f>
        <v/>
      </c>
      <c r="G250" s="287" t="str">
        <f>IF('2.Census &amp; Reference Benchmarks'!G250 &lt;&gt; "",'2.Census &amp; Reference Benchmarks'!G250,"")</f>
        <v/>
      </c>
      <c r="H250" s="287" t="str">
        <f>IF('2.Census &amp; Reference Benchmarks'!I250 &lt;&gt; "",'2.Census &amp; Reference Benchmarks'!I250,"")</f>
        <v/>
      </c>
      <c r="I250" s="284" t="str">
        <f>IF('2.Census &amp; Reference Benchmarks'!J250 &lt;&gt;"",'2.Census &amp; Reference Benchmarks'!J250,"")</f>
        <v/>
      </c>
      <c r="J250" s="534"/>
      <c r="K250" s="534"/>
      <c r="L250" s="534"/>
      <c r="M250" s="534"/>
      <c r="N250" s="534"/>
      <c r="O250" s="534"/>
      <c r="P250" s="534"/>
      <c r="Q250" s="534"/>
      <c r="R250" s="540"/>
      <c r="S250" s="540"/>
      <c r="T250" s="540"/>
      <c r="U250" s="540"/>
      <c r="V250" s="540"/>
      <c r="W250" s="540"/>
      <c r="X250" s="540"/>
      <c r="Y250" s="540"/>
      <c r="Z250" s="540"/>
      <c r="AA250" s="540"/>
      <c r="AB250" s="540"/>
      <c r="AC250" s="540"/>
      <c r="AD250" s="540"/>
      <c r="AE250" s="540"/>
      <c r="AF250" s="540"/>
      <c r="AG250" s="540"/>
      <c r="AH250" s="461"/>
      <c r="AI250" s="110"/>
      <c r="AJ250" s="110"/>
      <c r="AK250" s="110"/>
      <c r="AL250" s="110"/>
      <c r="AM250" s="110"/>
      <c r="AN250" s="110"/>
      <c r="AO250" s="110"/>
      <c r="AP250" s="110"/>
      <c r="AQ250" s="543"/>
      <c r="AR250" s="543"/>
      <c r="AS250" s="543"/>
      <c r="AT250" s="543"/>
      <c r="AU250" s="543"/>
      <c r="AV250" s="543"/>
      <c r="AW250" s="543"/>
      <c r="AX250" s="543"/>
      <c r="AY250" s="543"/>
      <c r="AZ250" s="543"/>
      <c r="BA250" s="543"/>
      <c r="BB250" s="543"/>
      <c r="BC250" s="543"/>
      <c r="BD250" s="543"/>
      <c r="BE250" s="543"/>
      <c r="BF250" s="543"/>
    </row>
    <row r="251" spans="2:58" x14ac:dyDescent="0.25">
      <c r="B251" s="471">
        <f>IF('2.Census &amp; Reference Benchmarks'!B251 &lt;&gt; "",'2.Census &amp; Reference Benchmarks'!B251,"")</f>
        <v>0</v>
      </c>
      <c r="C251" s="285">
        <f>IF('2.Census &amp; Reference Benchmarks'!C251 &lt;&gt; "",'2.Census &amp; Reference Benchmarks'!C251,"")</f>
        <v>0</v>
      </c>
      <c r="D251" s="286" t="str">
        <f>IF('2.Census &amp; Reference Benchmarks'!D251 &lt;&gt; "",'2.Census &amp; Reference Benchmarks'!D251,"")</f>
        <v/>
      </c>
      <c r="E251" s="352" t="str">
        <f>IF('2.Census &amp; Reference Benchmarks'!E251 &lt;&gt; "",'2.Census &amp; Reference Benchmarks'!E251,"")</f>
        <v/>
      </c>
      <c r="F251" s="352" t="str">
        <f>IF('2.Census &amp; Reference Benchmarks'!F251 &lt;&gt; "",'2.Census &amp; Reference Benchmarks'!F251,"")</f>
        <v/>
      </c>
      <c r="G251" s="287" t="str">
        <f>IF('2.Census &amp; Reference Benchmarks'!G251 &lt;&gt; "",'2.Census &amp; Reference Benchmarks'!G251,"")</f>
        <v/>
      </c>
      <c r="H251" s="287" t="str">
        <f>IF('2.Census &amp; Reference Benchmarks'!I251 &lt;&gt; "",'2.Census &amp; Reference Benchmarks'!I251,"")</f>
        <v/>
      </c>
      <c r="I251" s="284" t="str">
        <f>IF('2.Census &amp; Reference Benchmarks'!J251 &lt;&gt;"",'2.Census &amp; Reference Benchmarks'!J251,"")</f>
        <v/>
      </c>
      <c r="J251" s="534"/>
      <c r="K251" s="534"/>
      <c r="L251" s="534"/>
      <c r="M251" s="534"/>
      <c r="N251" s="534"/>
      <c r="O251" s="534"/>
      <c r="P251" s="534"/>
      <c r="Q251" s="534"/>
      <c r="R251" s="540"/>
      <c r="S251" s="540"/>
      <c r="T251" s="540"/>
      <c r="U251" s="540"/>
      <c r="V251" s="540"/>
      <c r="W251" s="540"/>
      <c r="X251" s="540"/>
      <c r="Y251" s="540"/>
      <c r="Z251" s="540"/>
      <c r="AA251" s="540"/>
      <c r="AB251" s="540"/>
      <c r="AC251" s="540"/>
      <c r="AD251" s="540"/>
      <c r="AE251" s="540"/>
      <c r="AF251" s="540"/>
      <c r="AG251" s="540"/>
      <c r="AH251" s="461"/>
      <c r="AI251" s="110"/>
      <c r="AJ251" s="110"/>
      <c r="AK251" s="110"/>
      <c r="AL251" s="110"/>
      <c r="AM251" s="110"/>
      <c r="AN251" s="110"/>
      <c r="AO251" s="110"/>
      <c r="AP251" s="110"/>
      <c r="AQ251" s="543"/>
      <c r="AR251" s="543"/>
      <c r="AS251" s="543"/>
      <c r="AT251" s="543"/>
      <c r="AU251" s="543"/>
      <c r="AV251" s="543"/>
      <c r="AW251" s="543"/>
      <c r="AX251" s="543"/>
      <c r="AY251" s="543"/>
      <c r="AZ251" s="543"/>
      <c r="BA251" s="543"/>
      <c r="BB251" s="543"/>
      <c r="BC251" s="543"/>
      <c r="BD251" s="543"/>
      <c r="BE251" s="543"/>
      <c r="BF251" s="543"/>
    </row>
    <row r="252" spans="2:58" x14ac:dyDescent="0.25">
      <c r="B252" s="471">
        <f>IF('2.Census &amp; Reference Benchmarks'!B252 &lt;&gt; "",'2.Census &amp; Reference Benchmarks'!B252,"")</f>
        <v>0</v>
      </c>
      <c r="C252" s="285">
        <f>IF('2.Census &amp; Reference Benchmarks'!C252 &lt;&gt; "",'2.Census &amp; Reference Benchmarks'!C252,"")</f>
        <v>0</v>
      </c>
      <c r="D252" s="286" t="str">
        <f>IF('2.Census &amp; Reference Benchmarks'!D252 &lt;&gt; "",'2.Census &amp; Reference Benchmarks'!D252,"")</f>
        <v/>
      </c>
      <c r="E252" s="352" t="str">
        <f>IF('2.Census &amp; Reference Benchmarks'!E252 &lt;&gt; "",'2.Census &amp; Reference Benchmarks'!E252,"")</f>
        <v/>
      </c>
      <c r="F252" s="352" t="str">
        <f>IF('2.Census &amp; Reference Benchmarks'!F252 &lt;&gt; "",'2.Census &amp; Reference Benchmarks'!F252,"")</f>
        <v/>
      </c>
      <c r="G252" s="287" t="str">
        <f>IF('2.Census &amp; Reference Benchmarks'!G252 &lt;&gt; "",'2.Census &amp; Reference Benchmarks'!G252,"")</f>
        <v/>
      </c>
      <c r="H252" s="287" t="str">
        <f>IF('2.Census &amp; Reference Benchmarks'!I252 &lt;&gt; "",'2.Census &amp; Reference Benchmarks'!I252,"")</f>
        <v/>
      </c>
      <c r="I252" s="284" t="str">
        <f>IF('2.Census &amp; Reference Benchmarks'!J252 &lt;&gt;"",'2.Census &amp; Reference Benchmarks'!J252,"")</f>
        <v/>
      </c>
      <c r="J252" s="534"/>
      <c r="K252" s="534"/>
      <c r="L252" s="534"/>
      <c r="M252" s="534"/>
      <c r="N252" s="534"/>
      <c r="O252" s="534"/>
      <c r="P252" s="534"/>
      <c r="Q252" s="534"/>
      <c r="R252" s="540"/>
      <c r="S252" s="540"/>
      <c r="T252" s="540"/>
      <c r="U252" s="540"/>
      <c r="V252" s="540"/>
      <c r="W252" s="540"/>
      <c r="X252" s="540"/>
      <c r="Y252" s="540"/>
      <c r="Z252" s="540"/>
      <c r="AA252" s="540"/>
      <c r="AB252" s="540"/>
      <c r="AC252" s="540"/>
      <c r="AD252" s="540"/>
      <c r="AE252" s="540"/>
      <c r="AF252" s="540"/>
      <c r="AG252" s="540"/>
      <c r="AH252" s="461"/>
      <c r="AI252" s="110"/>
      <c r="AJ252" s="110"/>
      <c r="AK252" s="110"/>
      <c r="AL252" s="110"/>
      <c r="AM252" s="110"/>
      <c r="AN252" s="110"/>
      <c r="AO252" s="110"/>
      <c r="AP252" s="110"/>
      <c r="AQ252" s="543"/>
      <c r="AR252" s="543"/>
      <c r="AS252" s="543"/>
      <c r="AT252" s="543"/>
      <c r="AU252" s="543"/>
      <c r="AV252" s="543"/>
      <c r="AW252" s="543"/>
      <c r="AX252" s="543"/>
      <c r="AY252" s="543"/>
      <c r="AZ252" s="543"/>
      <c r="BA252" s="543"/>
      <c r="BB252" s="543"/>
      <c r="BC252" s="543"/>
      <c r="BD252" s="543"/>
      <c r="BE252" s="543"/>
      <c r="BF252" s="543"/>
    </row>
    <row r="253" spans="2:58" x14ac:dyDescent="0.25">
      <c r="B253" s="471">
        <f>IF('2.Census &amp; Reference Benchmarks'!B253 &lt;&gt; "",'2.Census &amp; Reference Benchmarks'!B253,"")</f>
        <v>0</v>
      </c>
      <c r="C253" s="285">
        <f>IF('2.Census &amp; Reference Benchmarks'!C253 &lt;&gt; "",'2.Census &amp; Reference Benchmarks'!C253,"")</f>
        <v>0</v>
      </c>
      <c r="D253" s="286" t="str">
        <f>IF('2.Census &amp; Reference Benchmarks'!D253 &lt;&gt; "",'2.Census &amp; Reference Benchmarks'!D253,"")</f>
        <v/>
      </c>
      <c r="E253" s="352" t="str">
        <f>IF('2.Census &amp; Reference Benchmarks'!E253 &lt;&gt; "",'2.Census &amp; Reference Benchmarks'!E253,"")</f>
        <v/>
      </c>
      <c r="F253" s="352" t="str">
        <f>IF('2.Census &amp; Reference Benchmarks'!F253 &lt;&gt; "",'2.Census &amp; Reference Benchmarks'!F253,"")</f>
        <v/>
      </c>
      <c r="G253" s="287" t="str">
        <f>IF('2.Census &amp; Reference Benchmarks'!G253 &lt;&gt; "",'2.Census &amp; Reference Benchmarks'!G253,"")</f>
        <v/>
      </c>
      <c r="H253" s="287" t="str">
        <f>IF('2.Census &amp; Reference Benchmarks'!I253 &lt;&gt; "",'2.Census &amp; Reference Benchmarks'!I253,"")</f>
        <v/>
      </c>
      <c r="I253" s="284" t="str">
        <f>IF('2.Census &amp; Reference Benchmarks'!J253 &lt;&gt;"",'2.Census &amp; Reference Benchmarks'!J253,"")</f>
        <v/>
      </c>
      <c r="J253" s="534"/>
      <c r="K253" s="534"/>
      <c r="L253" s="534"/>
      <c r="M253" s="534"/>
      <c r="N253" s="534"/>
      <c r="O253" s="534"/>
      <c r="P253" s="534"/>
      <c r="Q253" s="534"/>
      <c r="R253" s="540"/>
      <c r="S253" s="540"/>
      <c r="T253" s="540"/>
      <c r="U253" s="540"/>
      <c r="V253" s="540"/>
      <c r="W253" s="540"/>
      <c r="X253" s="540"/>
      <c r="Y253" s="540"/>
      <c r="Z253" s="540"/>
      <c r="AA253" s="540"/>
      <c r="AB253" s="540"/>
      <c r="AC253" s="540"/>
      <c r="AD253" s="540"/>
      <c r="AE253" s="540"/>
      <c r="AF253" s="540"/>
      <c r="AG253" s="540"/>
      <c r="AH253" s="461"/>
      <c r="AI253" s="110"/>
      <c r="AJ253" s="110"/>
      <c r="AK253" s="110"/>
      <c r="AL253" s="110"/>
      <c r="AM253" s="110"/>
      <c r="AN253" s="110"/>
      <c r="AO253" s="110"/>
      <c r="AP253" s="110"/>
      <c r="AQ253" s="543"/>
      <c r="AR253" s="543"/>
      <c r="AS253" s="543"/>
      <c r="AT253" s="543"/>
      <c r="AU253" s="543"/>
      <c r="AV253" s="543"/>
      <c r="AW253" s="543"/>
      <c r="AX253" s="543"/>
      <c r="AY253" s="543"/>
      <c r="AZ253" s="543"/>
      <c r="BA253" s="543"/>
      <c r="BB253" s="543"/>
      <c r="BC253" s="543"/>
      <c r="BD253" s="543"/>
      <c r="BE253" s="543"/>
      <c r="BF253" s="543"/>
    </row>
    <row r="254" spans="2:58" x14ac:dyDescent="0.25">
      <c r="B254" s="471">
        <f>IF('2.Census &amp; Reference Benchmarks'!B254 &lt;&gt; "",'2.Census &amp; Reference Benchmarks'!B254,"")</f>
        <v>0</v>
      </c>
      <c r="C254" s="285">
        <f>IF('2.Census &amp; Reference Benchmarks'!C254 &lt;&gt; "",'2.Census &amp; Reference Benchmarks'!C254,"")</f>
        <v>0</v>
      </c>
      <c r="D254" s="286" t="str">
        <f>IF('2.Census &amp; Reference Benchmarks'!D254 &lt;&gt; "",'2.Census &amp; Reference Benchmarks'!D254,"")</f>
        <v/>
      </c>
      <c r="E254" s="352" t="str">
        <f>IF('2.Census &amp; Reference Benchmarks'!E254 &lt;&gt; "",'2.Census &amp; Reference Benchmarks'!E254,"")</f>
        <v/>
      </c>
      <c r="F254" s="352" t="str">
        <f>IF('2.Census &amp; Reference Benchmarks'!F254 &lt;&gt; "",'2.Census &amp; Reference Benchmarks'!F254,"")</f>
        <v/>
      </c>
      <c r="G254" s="287" t="str">
        <f>IF('2.Census &amp; Reference Benchmarks'!G254 &lt;&gt; "",'2.Census &amp; Reference Benchmarks'!G254,"")</f>
        <v/>
      </c>
      <c r="H254" s="287" t="str">
        <f>IF('2.Census &amp; Reference Benchmarks'!I254 &lt;&gt; "",'2.Census &amp; Reference Benchmarks'!I254,"")</f>
        <v/>
      </c>
      <c r="I254" s="284" t="str">
        <f>IF('2.Census &amp; Reference Benchmarks'!J254 &lt;&gt;"",'2.Census &amp; Reference Benchmarks'!J254,"")</f>
        <v/>
      </c>
      <c r="J254" s="534"/>
      <c r="K254" s="534"/>
      <c r="L254" s="534"/>
      <c r="M254" s="534"/>
      <c r="N254" s="534"/>
      <c r="O254" s="534"/>
      <c r="P254" s="534"/>
      <c r="Q254" s="534"/>
      <c r="R254" s="540"/>
      <c r="S254" s="540"/>
      <c r="T254" s="540"/>
      <c r="U254" s="540"/>
      <c r="V254" s="540"/>
      <c r="W254" s="540"/>
      <c r="X254" s="540"/>
      <c r="Y254" s="540"/>
      <c r="Z254" s="540"/>
      <c r="AA254" s="540"/>
      <c r="AB254" s="540"/>
      <c r="AC254" s="540"/>
      <c r="AD254" s="540"/>
      <c r="AE254" s="540"/>
      <c r="AF254" s="540"/>
      <c r="AG254" s="540"/>
      <c r="AH254" s="461"/>
      <c r="AI254" s="110"/>
      <c r="AJ254" s="110"/>
      <c r="AK254" s="110"/>
      <c r="AL254" s="110"/>
      <c r="AM254" s="110"/>
      <c r="AN254" s="110"/>
      <c r="AO254" s="110"/>
      <c r="AP254" s="110"/>
      <c r="AQ254" s="543"/>
      <c r="AR254" s="543"/>
      <c r="AS254" s="543"/>
      <c r="AT254" s="543"/>
      <c r="AU254" s="543"/>
      <c r="AV254" s="543"/>
      <c r="AW254" s="543"/>
      <c r="AX254" s="543"/>
      <c r="AY254" s="543"/>
      <c r="AZ254" s="543"/>
      <c r="BA254" s="543"/>
      <c r="BB254" s="543"/>
      <c r="BC254" s="543"/>
      <c r="BD254" s="543"/>
      <c r="BE254" s="543"/>
      <c r="BF254" s="543"/>
    </row>
    <row r="255" spans="2:58" x14ac:dyDescent="0.25">
      <c r="B255" s="471">
        <f>IF('2.Census &amp; Reference Benchmarks'!B255 &lt;&gt; "",'2.Census &amp; Reference Benchmarks'!B255,"")</f>
        <v>0</v>
      </c>
      <c r="C255" s="285">
        <f>IF('2.Census &amp; Reference Benchmarks'!C255 &lt;&gt; "",'2.Census &amp; Reference Benchmarks'!C255,"")</f>
        <v>0</v>
      </c>
      <c r="D255" s="286" t="str">
        <f>IF('2.Census &amp; Reference Benchmarks'!D255 &lt;&gt; "",'2.Census &amp; Reference Benchmarks'!D255,"")</f>
        <v/>
      </c>
      <c r="E255" s="352" t="str">
        <f>IF('2.Census &amp; Reference Benchmarks'!E255 &lt;&gt; "",'2.Census &amp; Reference Benchmarks'!E255,"")</f>
        <v/>
      </c>
      <c r="F255" s="352" t="str">
        <f>IF('2.Census &amp; Reference Benchmarks'!F255 &lt;&gt; "",'2.Census &amp; Reference Benchmarks'!F255,"")</f>
        <v/>
      </c>
      <c r="G255" s="287" t="str">
        <f>IF('2.Census &amp; Reference Benchmarks'!G255 &lt;&gt; "",'2.Census &amp; Reference Benchmarks'!G255,"")</f>
        <v/>
      </c>
      <c r="H255" s="287" t="str">
        <f>IF('2.Census &amp; Reference Benchmarks'!I255 &lt;&gt; "",'2.Census &amp; Reference Benchmarks'!I255,"")</f>
        <v/>
      </c>
      <c r="I255" s="284" t="str">
        <f>IF('2.Census &amp; Reference Benchmarks'!J255 &lt;&gt;"",'2.Census &amp; Reference Benchmarks'!J255,"")</f>
        <v/>
      </c>
      <c r="J255" s="534"/>
      <c r="K255" s="534"/>
      <c r="L255" s="534"/>
      <c r="M255" s="534"/>
      <c r="N255" s="534"/>
      <c r="O255" s="534"/>
      <c r="P255" s="534"/>
      <c r="Q255" s="534"/>
      <c r="R255" s="540"/>
      <c r="S255" s="540"/>
      <c r="T255" s="540"/>
      <c r="U255" s="540"/>
      <c r="V255" s="540"/>
      <c r="W255" s="540"/>
      <c r="X255" s="540"/>
      <c r="Y255" s="540"/>
      <c r="Z255" s="540"/>
      <c r="AA255" s="540"/>
      <c r="AB255" s="540"/>
      <c r="AC255" s="540"/>
      <c r="AD255" s="540"/>
      <c r="AE255" s="540"/>
      <c r="AF255" s="540"/>
      <c r="AG255" s="540"/>
      <c r="AH255" s="461"/>
      <c r="AI255" s="110"/>
      <c r="AJ255" s="110"/>
      <c r="AK255" s="110"/>
      <c r="AL255" s="110"/>
      <c r="AM255" s="110"/>
      <c r="AN255" s="110"/>
      <c r="AO255" s="110"/>
      <c r="AP255" s="110"/>
      <c r="AQ255" s="543"/>
      <c r="AR255" s="543"/>
      <c r="AS255" s="543"/>
      <c r="AT255" s="543"/>
      <c r="AU255" s="543"/>
      <c r="AV255" s="543"/>
      <c r="AW255" s="543"/>
      <c r="AX255" s="543"/>
      <c r="AY255" s="543"/>
      <c r="AZ255" s="543"/>
      <c r="BA255" s="543"/>
      <c r="BB255" s="543"/>
      <c r="BC255" s="543"/>
      <c r="BD255" s="543"/>
      <c r="BE255" s="543"/>
      <c r="BF255" s="543"/>
    </row>
    <row r="256" spans="2:58" x14ac:dyDescent="0.25">
      <c r="B256" s="471">
        <f>IF('2.Census &amp; Reference Benchmarks'!B256 &lt;&gt; "",'2.Census &amp; Reference Benchmarks'!B256,"")</f>
        <v>0</v>
      </c>
      <c r="C256" s="285">
        <f>IF('2.Census &amp; Reference Benchmarks'!C256 &lt;&gt; "",'2.Census &amp; Reference Benchmarks'!C256,"")</f>
        <v>0</v>
      </c>
      <c r="D256" s="286" t="str">
        <f>IF('2.Census &amp; Reference Benchmarks'!D256 &lt;&gt; "",'2.Census &amp; Reference Benchmarks'!D256,"")</f>
        <v/>
      </c>
      <c r="E256" s="352" t="str">
        <f>IF('2.Census &amp; Reference Benchmarks'!E256 &lt;&gt; "",'2.Census &amp; Reference Benchmarks'!E256,"")</f>
        <v/>
      </c>
      <c r="F256" s="352" t="str">
        <f>IF('2.Census &amp; Reference Benchmarks'!F256 &lt;&gt; "",'2.Census &amp; Reference Benchmarks'!F256,"")</f>
        <v/>
      </c>
      <c r="G256" s="287" t="str">
        <f>IF('2.Census &amp; Reference Benchmarks'!G256 &lt;&gt; "",'2.Census &amp; Reference Benchmarks'!G256,"")</f>
        <v/>
      </c>
      <c r="H256" s="287" t="str">
        <f>IF('2.Census &amp; Reference Benchmarks'!I256 &lt;&gt; "",'2.Census &amp; Reference Benchmarks'!I256,"")</f>
        <v/>
      </c>
      <c r="I256" s="284" t="str">
        <f>IF('2.Census &amp; Reference Benchmarks'!J256 &lt;&gt;"",'2.Census &amp; Reference Benchmarks'!J256,"")</f>
        <v/>
      </c>
      <c r="J256" s="534"/>
      <c r="K256" s="534"/>
      <c r="L256" s="534"/>
      <c r="M256" s="534"/>
      <c r="N256" s="534"/>
      <c r="O256" s="534"/>
      <c r="P256" s="534"/>
      <c r="Q256" s="534"/>
      <c r="R256" s="540"/>
      <c r="S256" s="540"/>
      <c r="T256" s="540"/>
      <c r="U256" s="540"/>
      <c r="V256" s="540"/>
      <c r="W256" s="540"/>
      <c r="X256" s="540"/>
      <c r="Y256" s="540"/>
      <c r="Z256" s="540"/>
      <c r="AA256" s="540"/>
      <c r="AB256" s="540"/>
      <c r="AC256" s="540"/>
      <c r="AD256" s="540"/>
      <c r="AE256" s="540"/>
      <c r="AF256" s="540"/>
      <c r="AG256" s="540"/>
      <c r="AH256" s="461"/>
      <c r="AI256" s="110"/>
      <c r="AJ256" s="110"/>
      <c r="AK256" s="110"/>
      <c r="AL256" s="110"/>
      <c r="AM256" s="110"/>
      <c r="AN256" s="110"/>
      <c r="AO256" s="110"/>
      <c r="AP256" s="110"/>
      <c r="AQ256" s="543"/>
      <c r="AR256" s="543"/>
      <c r="AS256" s="543"/>
      <c r="AT256" s="543"/>
      <c r="AU256" s="543"/>
      <c r="AV256" s="543"/>
      <c r="AW256" s="543"/>
      <c r="AX256" s="543"/>
      <c r="AY256" s="543"/>
      <c r="AZ256" s="543"/>
      <c r="BA256" s="543"/>
      <c r="BB256" s="543"/>
      <c r="BC256" s="543"/>
      <c r="BD256" s="543"/>
      <c r="BE256" s="543"/>
      <c r="BF256" s="543"/>
    </row>
    <row r="257" spans="2:58" x14ac:dyDescent="0.25">
      <c r="B257" s="471">
        <f>IF('2.Census &amp; Reference Benchmarks'!B257 &lt;&gt; "",'2.Census &amp; Reference Benchmarks'!B257,"")</f>
        <v>0</v>
      </c>
      <c r="C257" s="285">
        <f>IF('2.Census &amp; Reference Benchmarks'!C257 &lt;&gt; "",'2.Census &amp; Reference Benchmarks'!C257,"")</f>
        <v>0</v>
      </c>
      <c r="D257" s="286" t="str">
        <f>IF('2.Census &amp; Reference Benchmarks'!D257 &lt;&gt; "",'2.Census &amp; Reference Benchmarks'!D257,"")</f>
        <v/>
      </c>
      <c r="E257" s="352" t="str">
        <f>IF('2.Census &amp; Reference Benchmarks'!E257 &lt;&gt; "",'2.Census &amp; Reference Benchmarks'!E257,"")</f>
        <v/>
      </c>
      <c r="F257" s="352" t="str">
        <f>IF('2.Census &amp; Reference Benchmarks'!F257 &lt;&gt; "",'2.Census &amp; Reference Benchmarks'!F257,"")</f>
        <v/>
      </c>
      <c r="G257" s="287" t="str">
        <f>IF('2.Census &amp; Reference Benchmarks'!G257 &lt;&gt; "",'2.Census &amp; Reference Benchmarks'!G257,"")</f>
        <v/>
      </c>
      <c r="H257" s="287" t="str">
        <f>IF('2.Census &amp; Reference Benchmarks'!I257 &lt;&gt; "",'2.Census &amp; Reference Benchmarks'!I257,"")</f>
        <v/>
      </c>
      <c r="I257" s="284" t="str">
        <f>IF('2.Census &amp; Reference Benchmarks'!J257 &lt;&gt;"",'2.Census &amp; Reference Benchmarks'!J257,"")</f>
        <v/>
      </c>
      <c r="J257" s="534"/>
      <c r="K257" s="534"/>
      <c r="L257" s="534"/>
      <c r="M257" s="534"/>
      <c r="N257" s="534"/>
      <c r="O257" s="534"/>
      <c r="P257" s="534"/>
      <c r="Q257" s="534"/>
      <c r="R257" s="540"/>
      <c r="S257" s="540"/>
      <c r="T257" s="540"/>
      <c r="U257" s="540"/>
      <c r="V257" s="540"/>
      <c r="W257" s="540"/>
      <c r="X257" s="540"/>
      <c r="Y257" s="540"/>
      <c r="Z257" s="540"/>
      <c r="AA257" s="540"/>
      <c r="AB257" s="540"/>
      <c r="AC257" s="540"/>
      <c r="AD257" s="540"/>
      <c r="AE257" s="540"/>
      <c r="AF257" s="540"/>
      <c r="AG257" s="540"/>
      <c r="AH257" s="461"/>
      <c r="AI257" s="110"/>
      <c r="AJ257" s="110"/>
      <c r="AK257" s="110"/>
      <c r="AL257" s="110"/>
      <c r="AM257" s="110"/>
      <c r="AN257" s="110"/>
      <c r="AO257" s="110"/>
      <c r="AP257" s="110"/>
      <c r="AQ257" s="543"/>
      <c r="AR257" s="543"/>
      <c r="AS257" s="543"/>
      <c r="AT257" s="543"/>
      <c r="AU257" s="543"/>
      <c r="AV257" s="543"/>
      <c r="AW257" s="543"/>
      <c r="AX257" s="543"/>
      <c r="AY257" s="543"/>
      <c r="AZ257" s="543"/>
      <c r="BA257" s="543"/>
      <c r="BB257" s="543"/>
      <c r="BC257" s="543"/>
      <c r="BD257" s="543"/>
      <c r="BE257" s="543"/>
      <c r="BF257" s="543"/>
    </row>
    <row r="258" spans="2:58" x14ac:dyDescent="0.25">
      <c r="B258" s="471">
        <f>IF('2.Census &amp; Reference Benchmarks'!B258 &lt;&gt; "",'2.Census &amp; Reference Benchmarks'!B258,"")</f>
        <v>0</v>
      </c>
      <c r="C258" s="285">
        <f>IF('2.Census &amp; Reference Benchmarks'!C258 &lt;&gt; "",'2.Census &amp; Reference Benchmarks'!C258,"")</f>
        <v>0</v>
      </c>
      <c r="D258" s="286" t="str">
        <f>IF('2.Census &amp; Reference Benchmarks'!D258 &lt;&gt; "",'2.Census &amp; Reference Benchmarks'!D258,"")</f>
        <v/>
      </c>
      <c r="E258" s="352" t="str">
        <f>IF('2.Census &amp; Reference Benchmarks'!E258 &lt;&gt; "",'2.Census &amp; Reference Benchmarks'!E258,"")</f>
        <v/>
      </c>
      <c r="F258" s="352" t="str">
        <f>IF('2.Census &amp; Reference Benchmarks'!F258 &lt;&gt; "",'2.Census &amp; Reference Benchmarks'!F258,"")</f>
        <v/>
      </c>
      <c r="G258" s="287" t="str">
        <f>IF('2.Census &amp; Reference Benchmarks'!G258 &lt;&gt; "",'2.Census &amp; Reference Benchmarks'!G258,"")</f>
        <v/>
      </c>
      <c r="H258" s="287" t="str">
        <f>IF('2.Census &amp; Reference Benchmarks'!I258 &lt;&gt; "",'2.Census &amp; Reference Benchmarks'!I258,"")</f>
        <v/>
      </c>
      <c r="I258" s="284" t="str">
        <f>IF('2.Census &amp; Reference Benchmarks'!J258 &lt;&gt;"",'2.Census &amp; Reference Benchmarks'!J258,"")</f>
        <v/>
      </c>
      <c r="J258" s="534"/>
      <c r="K258" s="534"/>
      <c r="L258" s="534"/>
      <c r="M258" s="534"/>
      <c r="N258" s="534"/>
      <c r="O258" s="534"/>
      <c r="P258" s="534"/>
      <c r="Q258" s="534"/>
      <c r="R258" s="540"/>
      <c r="S258" s="540"/>
      <c r="T258" s="540"/>
      <c r="U258" s="540"/>
      <c r="V258" s="540"/>
      <c r="W258" s="540"/>
      <c r="X258" s="540"/>
      <c r="Y258" s="540"/>
      <c r="Z258" s="540"/>
      <c r="AA258" s="540"/>
      <c r="AB258" s="540"/>
      <c r="AC258" s="540"/>
      <c r="AD258" s="540"/>
      <c r="AE258" s="540"/>
      <c r="AF258" s="540"/>
      <c r="AG258" s="540"/>
      <c r="AH258" s="461"/>
      <c r="AI258" s="110"/>
      <c r="AJ258" s="110"/>
      <c r="AK258" s="110"/>
      <c r="AL258" s="110"/>
      <c r="AM258" s="110"/>
      <c r="AN258" s="110"/>
      <c r="AO258" s="110"/>
      <c r="AP258" s="110"/>
      <c r="AQ258" s="543"/>
      <c r="AR258" s="543"/>
      <c r="AS258" s="543"/>
      <c r="AT258" s="543"/>
      <c r="AU258" s="543"/>
      <c r="AV258" s="543"/>
      <c r="AW258" s="543"/>
      <c r="AX258" s="543"/>
      <c r="AY258" s="543"/>
      <c r="AZ258" s="543"/>
      <c r="BA258" s="543"/>
      <c r="BB258" s="543"/>
      <c r="BC258" s="543"/>
      <c r="BD258" s="543"/>
      <c r="BE258" s="543"/>
      <c r="BF258" s="543"/>
    </row>
    <row r="259" spans="2:58" x14ac:dyDescent="0.25">
      <c r="B259" s="471">
        <f>IF('2.Census &amp; Reference Benchmarks'!B259 &lt;&gt; "",'2.Census &amp; Reference Benchmarks'!B259,"")</f>
        <v>0</v>
      </c>
      <c r="C259" s="285">
        <f>IF('2.Census &amp; Reference Benchmarks'!C259 &lt;&gt; "",'2.Census &amp; Reference Benchmarks'!C259,"")</f>
        <v>0</v>
      </c>
      <c r="D259" s="286" t="str">
        <f>IF('2.Census &amp; Reference Benchmarks'!D259 &lt;&gt; "",'2.Census &amp; Reference Benchmarks'!D259,"")</f>
        <v/>
      </c>
      <c r="E259" s="352" t="str">
        <f>IF('2.Census &amp; Reference Benchmarks'!E259 &lt;&gt; "",'2.Census &amp; Reference Benchmarks'!E259,"")</f>
        <v/>
      </c>
      <c r="F259" s="352" t="str">
        <f>IF('2.Census &amp; Reference Benchmarks'!F259 &lt;&gt; "",'2.Census &amp; Reference Benchmarks'!F259,"")</f>
        <v/>
      </c>
      <c r="G259" s="287" t="str">
        <f>IF('2.Census &amp; Reference Benchmarks'!G259 &lt;&gt; "",'2.Census &amp; Reference Benchmarks'!G259,"")</f>
        <v/>
      </c>
      <c r="H259" s="287" t="str">
        <f>IF('2.Census &amp; Reference Benchmarks'!I259 &lt;&gt; "",'2.Census &amp; Reference Benchmarks'!I259,"")</f>
        <v/>
      </c>
      <c r="I259" s="284" t="str">
        <f>IF('2.Census &amp; Reference Benchmarks'!J259 &lt;&gt;"",'2.Census &amp; Reference Benchmarks'!J259,"")</f>
        <v/>
      </c>
      <c r="J259" s="534"/>
      <c r="K259" s="534"/>
      <c r="L259" s="534"/>
      <c r="M259" s="534"/>
      <c r="N259" s="534"/>
      <c r="O259" s="534"/>
      <c r="P259" s="534"/>
      <c r="Q259" s="534"/>
      <c r="R259" s="540"/>
      <c r="S259" s="540"/>
      <c r="T259" s="540"/>
      <c r="U259" s="540"/>
      <c r="V259" s="540"/>
      <c r="W259" s="540"/>
      <c r="X259" s="540"/>
      <c r="Y259" s="540"/>
      <c r="Z259" s="540"/>
      <c r="AA259" s="540"/>
      <c r="AB259" s="540"/>
      <c r="AC259" s="540"/>
      <c r="AD259" s="540"/>
      <c r="AE259" s="540"/>
      <c r="AF259" s="540"/>
      <c r="AG259" s="540"/>
      <c r="AH259" s="461"/>
      <c r="AI259" s="110"/>
      <c r="AJ259" s="110"/>
      <c r="AK259" s="110"/>
      <c r="AL259" s="110"/>
      <c r="AM259" s="110"/>
      <c r="AN259" s="110"/>
      <c r="AO259" s="110"/>
      <c r="AP259" s="110"/>
      <c r="AQ259" s="543"/>
      <c r="AR259" s="543"/>
      <c r="AS259" s="543"/>
      <c r="AT259" s="543"/>
      <c r="AU259" s="543"/>
      <c r="AV259" s="543"/>
      <c r="AW259" s="543"/>
      <c r="AX259" s="543"/>
      <c r="AY259" s="543"/>
      <c r="AZ259" s="543"/>
      <c r="BA259" s="543"/>
      <c r="BB259" s="543"/>
      <c r="BC259" s="543"/>
      <c r="BD259" s="543"/>
      <c r="BE259" s="543"/>
      <c r="BF259" s="543"/>
    </row>
    <row r="260" spans="2:58" x14ac:dyDescent="0.25">
      <c r="B260" s="471">
        <f>IF('2.Census &amp; Reference Benchmarks'!B260 &lt;&gt; "",'2.Census &amp; Reference Benchmarks'!B260,"")</f>
        <v>0</v>
      </c>
      <c r="C260" s="285">
        <f>IF('2.Census &amp; Reference Benchmarks'!C260 &lt;&gt; "",'2.Census &amp; Reference Benchmarks'!C260,"")</f>
        <v>0</v>
      </c>
      <c r="D260" s="286" t="str">
        <f>IF('2.Census &amp; Reference Benchmarks'!D260 &lt;&gt; "",'2.Census &amp; Reference Benchmarks'!D260,"")</f>
        <v/>
      </c>
      <c r="E260" s="352" t="str">
        <f>IF('2.Census &amp; Reference Benchmarks'!E260 &lt;&gt; "",'2.Census &amp; Reference Benchmarks'!E260,"")</f>
        <v/>
      </c>
      <c r="F260" s="352" t="str">
        <f>IF('2.Census &amp; Reference Benchmarks'!F260 &lt;&gt; "",'2.Census &amp; Reference Benchmarks'!F260,"")</f>
        <v/>
      </c>
      <c r="G260" s="287" t="str">
        <f>IF('2.Census &amp; Reference Benchmarks'!G260 &lt;&gt; "",'2.Census &amp; Reference Benchmarks'!G260,"")</f>
        <v/>
      </c>
      <c r="H260" s="287" t="str">
        <f>IF('2.Census &amp; Reference Benchmarks'!I260 &lt;&gt; "",'2.Census &amp; Reference Benchmarks'!I260,"")</f>
        <v/>
      </c>
      <c r="I260" s="284" t="str">
        <f>IF('2.Census &amp; Reference Benchmarks'!J260 &lt;&gt;"",'2.Census &amp; Reference Benchmarks'!J260,"")</f>
        <v/>
      </c>
      <c r="J260" s="534"/>
      <c r="K260" s="534"/>
      <c r="L260" s="534"/>
      <c r="M260" s="534"/>
      <c r="N260" s="534"/>
      <c r="O260" s="534"/>
      <c r="P260" s="534"/>
      <c r="Q260" s="534"/>
      <c r="R260" s="540"/>
      <c r="S260" s="540"/>
      <c r="T260" s="540"/>
      <c r="U260" s="540"/>
      <c r="V260" s="540"/>
      <c r="W260" s="540"/>
      <c r="X260" s="540"/>
      <c r="Y260" s="540"/>
      <c r="Z260" s="540"/>
      <c r="AA260" s="540"/>
      <c r="AB260" s="540"/>
      <c r="AC260" s="540"/>
      <c r="AD260" s="540"/>
      <c r="AE260" s="540"/>
      <c r="AF260" s="540"/>
      <c r="AG260" s="540"/>
      <c r="AH260" s="461"/>
      <c r="AI260" s="110"/>
      <c r="AJ260" s="110"/>
      <c r="AK260" s="110"/>
      <c r="AL260" s="110"/>
      <c r="AM260" s="110"/>
      <c r="AN260" s="110"/>
      <c r="AO260" s="110"/>
      <c r="AP260" s="110"/>
      <c r="AQ260" s="543"/>
      <c r="AR260" s="543"/>
      <c r="AS260" s="543"/>
      <c r="AT260" s="543"/>
      <c r="AU260" s="543"/>
      <c r="AV260" s="543"/>
      <c r="AW260" s="543"/>
      <c r="AX260" s="543"/>
      <c r="AY260" s="543"/>
      <c r="AZ260" s="543"/>
      <c r="BA260" s="543"/>
      <c r="BB260" s="543"/>
      <c r="BC260" s="543"/>
      <c r="BD260" s="543"/>
      <c r="BE260" s="543"/>
      <c r="BF260" s="543"/>
    </row>
    <row r="261" spans="2:58" x14ac:dyDescent="0.25">
      <c r="B261" s="471">
        <f>IF('2.Census &amp; Reference Benchmarks'!B261 &lt;&gt; "",'2.Census &amp; Reference Benchmarks'!B261,"")</f>
        <v>0</v>
      </c>
      <c r="C261" s="285">
        <f>IF('2.Census &amp; Reference Benchmarks'!C261 &lt;&gt; "",'2.Census &amp; Reference Benchmarks'!C261,"")</f>
        <v>0</v>
      </c>
      <c r="D261" s="286" t="str">
        <f>IF('2.Census &amp; Reference Benchmarks'!D261 &lt;&gt; "",'2.Census &amp; Reference Benchmarks'!D261,"")</f>
        <v/>
      </c>
      <c r="E261" s="352" t="str">
        <f>IF('2.Census &amp; Reference Benchmarks'!E261 &lt;&gt; "",'2.Census &amp; Reference Benchmarks'!E261,"")</f>
        <v/>
      </c>
      <c r="F261" s="352" t="str">
        <f>IF('2.Census &amp; Reference Benchmarks'!F261 &lt;&gt; "",'2.Census &amp; Reference Benchmarks'!F261,"")</f>
        <v/>
      </c>
      <c r="G261" s="287" t="str">
        <f>IF('2.Census &amp; Reference Benchmarks'!G261 &lt;&gt; "",'2.Census &amp; Reference Benchmarks'!G261,"")</f>
        <v/>
      </c>
      <c r="H261" s="287" t="str">
        <f>IF('2.Census &amp; Reference Benchmarks'!I261 &lt;&gt; "",'2.Census &amp; Reference Benchmarks'!I261,"")</f>
        <v/>
      </c>
      <c r="I261" s="284" t="str">
        <f>IF('2.Census &amp; Reference Benchmarks'!J261 &lt;&gt;"",'2.Census &amp; Reference Benchmarks'!J261,"")</f>
        <v/>
      </c>
      <c r="J261" s="534"/>
      <c r="K261" s="534"/>
      <c r="L261" s="534"/>
      <c r="M261" s="534"/>
      <c r="N261" s="534"/>
      <c r="O261" s="534"/>
      <c r="P261" s="534"/>
      <c r="Q261" s="534"/>
      <c r="R261" s="540"/>
      <c r="S261" s="540"/>
      <c r="T261" s="540"/>
      <c r="U261" s="540"/>
      <c r="V261" s="540"/>
      <c r="W261" s="540"/>
      <c r="X261" s="540"/>
      <c r="Y261" s="540"/>
      <c r="Z261" s="540"/>
      <c r="AA261" s="540"/>
      <c r="AB261" s="540"/>
      <c r="AC261" s="540"/>
      <c r="AD261" s="540"/>
      <c r="AE261" s="540"/>
      <c r="AF261" s="540"/>
      <c r="AG261" s="540"/>
      <c r="AH261" s="461"/>
      <c r="AI261" s="110"/>
      <c r="AJ261" s="110"/>
      <c r="AK261" s="110"/>
      <c r="AL261" s="110"/>
      <c r="AM261" s="110"/>
      <c r="AN261" s="110"/>
      <c r="AO261" s="110"/>
      <c r="AP261" s="110"/>
      <c r="AQ261" s="543"/>
      <c r="AR261" s="543"/>
      <c r="AS261" s="543"/>
      <c r="AT261" s="543"/>
      <c r="AU261" s="543"/>
      <c r="AV261" s="543"/>
      <c r="AW261" s="543"/>
      <c r="AX261" s="543"/>
      <c r="AY261" s="543"/>
      <c r="AZ261" s="543"/>
      <c r="BA261" s="543"/>
      <c r="BB261" s="543"/>
      <c r="BC261" s="543"/>
      <c r="BD261" s="543"/>
      <c r="BE261" s="543"/>
      <c r="BF261" s="543"/>
    </row>
    <row r="262" spans="2:58" x14ac:dyDescent="0.25">
      <c r="B262" s="471">
        <f>IF('2.Census &amp; Reference Benchmarks'!B262 &lt;&gt; "",'2.Census &amp; Reference Benchmarks'!B262,"")</f>
        <v>0</v>
      </c>
      <c r="C262" s="285">
        <f>IF('2.Census &amp; Reference Benchmarks'!C262 &lt;&gt; "",'2.Census &amp; Reference Benchmarks'!C262,"")</f>
        <v>0</v>
      </c>
      <c r="D262" s="286" t="str">
        <f>IF('2.Census &amp; Reference Benchmarks'!D262 &lt;&gt; "",'2.Census &amp; Reference Benchmarks'!D262,"")</f>
        <v/>
      </c>
      <c r="E262" s="352" t="str">
        <f>IF('2.Census &amp; Reference Benchmarks'!E262 &lt;&gt; "",'2.Census &amp; Reference Benchmarks'!E262,"")</f>
        <v/>
      </c>
      <c r="F262" s="352" t="str">
        <f>IF('2.Census &amp; Reference Benchmarks'!F262 &lt;&gt; "",'2.Census &amp; Reference Benchmarks'!F262,"")</f>
        <v/>
      </c>
      <c r="G262" s="287" t="str">
        <f>IF('2.Census &amp; Reference Benchmarks'!G262 &lt;&gt; "",'2.Census &amp; Reference Benchmarks'!G262,"")</f>
        <v/>
      </c>
      <c r="H262" s="287" t="str">
        <f>IF('2.Census &amp; Reference Benchmarks'!I262 &lt;&gt; "",'2.Census &amp; Reference Benchmarks'!I262,"")</f>
        <v/>
      </c>
      <c r="I262" s="284" t="str">
        <f>IF('2.Census &amp; Reference Benchmarks'!J262 &lt;&gt;"",'2.Census &amp; Reference Benchmarks'!J262,"")</f>
        <v/>
      </c>
      <c r="J262" s="534"/>
      <c r="K262" s="534"/>
      <c r="L262" s="534"/>
      <c r="M262" s="534"/>
      <c r="N262" s="534"/>
      <c r="O262" s="534"/>
      <c r="P262" s="534"/>
      <c r="Q262" s="534"/>
      <c r="R262" s="540"/>
      <c r="S262" s="540"/>
      <c r="T262" s="540"/>
      <c r="U262" s="540"/>
      <c r="V262" s="540"/>
      <c r="W262" s="540"/>
      <c r="X262" s="540"/>
      <c r="Y262" s="540"/>
      <c r="Z262" s="540"/>
      <c r="AA262" s="540"/>
      <c r="AB262" s="540"/>
      <c r="AC262" s="540"/>
      <c r="AD262" s="540"/>
      <c r="AE262" s="540"/>
      <c r="AF262" s="540"/>
      <c r="AG262" s="540"/>
      <c r="AH262" s="461"/>
      <c r="AI262" s="110"/>
      <c r="AJ262" s="110"/>
      <c r="AK262" s="110"/>
      <c r="AL262" s="110"/>
      <c r="AM262" s="110"/>
      <c r="AN262" s="110"/>
      <c r="AO262" s="110"/>
      <c r="AP262" s="110"/>
      <c r="AQ262" s="543"/>
      <c r="AR262" s="543"/>
      <c r="AS262" s="543"/>
      <c r="AT262" s="543"/>
      <c r="AU262" s="543"/>
      <c r="AV262" s="543"/>
      <c r="AW262" s="543"/>
      <c r="AX262" s="543"/>
      <c r="AY262" s="543"/>
      <c r="AZ262" s="543"/>
      <c r="BA262" s="543"/>
      <c r="BB262" s="543"/>
      <c r="BC262" s="543"/>
      <c r="BD262" s="543"/>
      <c r="BE262" s="543"/>
      <c r="BF262" s="543"/>
    </row>
    <row r="263" spans="2:58" x14ac:dyDescent="0.25">
      <c r="B263" s="471">
        <f>IF('2.Census &amp; Reference Benchmarks'!B263 &lt;&gt; "",'2.Census &amp; Reference Benchmarks'!B263,"")</f>
        <v>0</v>
      </c>
      <c r="C263" s="285">
        <f>IF('2.Census &amp; Reference Benchmarks'!C263 &lt;&gt; "",'2.Census &amp; Reference Benchmarks'!C263,"")</f>
        <v>0</v>
      </c>
      <c r="D263" s="286" t="str">
        <f>IF('2.Census &amp; Reference Benchmarks'!D263 &lt;&gt; "",'2.Census &amp; Reference Benchmarks'!D263,"")</f>
        <v/>
      </c>
      <c r="E263" s="352" t="str">
        <f>IF('2.Census &amp; Reference Benchmarks'!E263 &lt;&gt; "",'2.Census &amp; Reference Benchmarks'!E263,"")</f>
        <v/>
      </c>
      <c r="F263" s="352" t="str">
        <f>IF('2.Census &amp; Reference Benchmarks'!F263 &lt;&gt; "",'2.Census &amp; Reference Benchmarks'!F263,"")</f>
        <v/>
      </c>
      <c r="G263" s="287" t="str">
        <f>IF('2.Census &amp; Reference Benchmarks'!G263 &lt;&gt; "",'2.Census &amp; Reference Benchmarks'!G263,"")</f>
        <v/>
      </c>
      <c r="H263" s="287" t="str">
        <f>IF('2.Census &amp; Reference Benchmarks'!I263 &lt;&gt; "",'2.Census &amp; Reference Benchmarks'!I263,"")</f>
        <v/>
      </c>
      <c r="I263" s="284" t="str">
        <f>IF('2.Census &amp; Reference Benchmarks'!J263 &lt;&gt;"",'2.Census &amp; Reference Benchmarks'!J263,"")</f>
        <v/>
      </c>
      <c r="J263" s="534"/>
      <c r="K263" s="534"/>
      <c r="L263" s="534"/>
      <c r="M263" s="534"/>
      <c r="N263" s="534"/>
      <c r="O263" s="534"/>
      <c r="P263" s="534"/>
      <c r="Q263" s="534"/>
      <c r="R263" s="540"/>
      <c r="S263" s="540"/>
      <c r="T263" s="540"/>
      <c r="U263" s="540"/>
      <c r="V263" s="540"/>
      <c r="W263" s="540"/>
      <c r="X263" s="540"/>
      <c r="Y263" s="540"/>
      <c r="Z263" s="540"/>
      <c r="AA263" s="540"/>
      <c r="AB263" s="540"/>
      <c r="AC263" s="540"/>
      <c r="AD263" s="540"/>
      <c r="AE263" s="540"/>
      <c r="AF263" s="540"/>
      <c r="AG263" s="540"/>
      <c r="AH263" s="461"/>
      <c r="AI263" s="110"/>
      <c r="AJ263" s="110"/>
      <c r="AK263" s="110"/>
      <c r="AL263" s="110"/>
      <c r="AM263" s="110"/>
      <c r="AN263" s="110"/>
      <c r="AO263" s="110"/>
      <c r="AP263" s="110"/>
      <c r="AQ263" s="543"/>
      <c r="AR263" s="543"/>
      <c r="AS263" s="543"/>
      <c r="AT263" s="543"/>
      <c r="AU263" s="543"/>
      <c r="AV263" s="543"/>
      <c r="AW263" s="543"/>
      <c r="AX263" s="543"/>
      <c r="AY263" s="543"/>
      <c r="AZ263" s="543"/>
      <c r="BA263" s="543"/>
      <c r="BB263" s="543"/>
      <c r="BC263" s="543"/>
      <c r="BD263" s="543"/>
      <c r="BE263" s="543"/>
      <c r="BF263" s="543"/>
    </row>
    <row r="264" spans="2:58" x14ac:dyDescent="0.25">
      <c r="B264" s="471">
        <f>IF('2.Census &amp; Reference Benchmarks'!B264 &lt;&gt; "",'2.Census &amp; Reference Benchmarks'!B264,"")</f>
        <v>0</v>
      </c>
      <c r="C264" s="285">
        <f>IF('2.Census &amp; Reference Benchmarks'!C264 &lt;&gt; "",'2.Census &amp; Reference Benchmarks'!C264,"")</f>
        <v>0</v>
      </c>
      <c r="D264" s="286" t="str">
        <f>IF('2.Census &amp; Reference Benchmarks'!D264 &lt;&gt; "",'2.Census &amp; Reference Benchmarks'!D264,"")</f>
        <v/>
      </c>
      <c r="E264" s="352" t="str">
        <f>IF('2.Census &amp; Reference Benchmarks'!E264 &lt;&gt; "",'2.Census &amp; Reference Benchmarks'!E264,"")</f>
        <v/>
      </c>
      <c r="F264" s="352" t="str">
        <f>IF('2.Census &amp; Reference Benchmarks'!F264 &lt;&gt; "",'2.Census &amp; Reference Benchmarks'!F264,"")</f>
        <v/>
      </c>
      <c r="G264" s="287" t="str">
        <f>IF('2.Census &amp; Reference Benchmarks'!G264 &lt;&gt; "",'2.Census &amp; Reference Benchmarks'!G264,"")</f>
        <v/>
      </c>
      <c r="H264" s="287" t="str">
        <f>IF('2.Census &amp; Reference Benchmarks'!I264 &lt;&gt; "",'2.Census &amp; Reference Benchmarks'!I264,"")</f>
        <v/>
      </c>
      <c r="I264" s="284" t="str">
        <f>IF('2.Census &amp; Reference Benchmarks'!J264 &lt;&gt;"",'2.Census &amp; Reference Benchmarks'!J264,"")</f>
        <v/>
      </c>
      <c r="J264" s="534"/>
      <c r="K264" s="534"/>
      <c r="L264" s="534"/>
      <c r="M264" s="534"/>
      <c r="N264" s="534"/>
      <c r="O264" s="534"/>
      <c r="P264" s="534"/>
      <c r="Q264" s="534"/>
      <c r="R264" s="540"/>
      <c r="S264" s="540"/>
      <c r="T264" s="540"/>
      <c r="U264" s="540"/>
      <c r="V264" s="540"/>
      <c r="W264" s="540"/>
      <c r="X264" s="540"/>
      <c r="Y264" s="540"/>
      <c r="Z264" s="540"/>
      <c r="AA264" s="540"/>
      <c r="AB264" s="540"/>
      <c r="AC264" s="540"/>
      <c r="AD264" s="540"/>
      <c r="AE264" s="540"/>
      <c r="AF264" s="540"/>
      <c r="AG264" s="540"/>
      <c r="AH264" s="461"/>
      <c r="AI264" s="110"/>
      <c r="AJ264" s="110"/>
      <c r="AK264" s="110"/>
      <c r="AL264" s="110"/>
      <c r="AM264" s="110"/>
      <c r="AN264" s="110"/>
      <c r="AO264" s="110"/>
      <c r="AP264" s="110"/>
      <c r="AQ264" s="543"/>
      <c r="AR264" s="543"/>
      <c r="AS264" s="543"/>
      <c r="AT264" s="543"/>
      <c r="AU264" s="543"/>
      <c r="AV264" s="543"/>
      <c r="AW264" s="543"/>
      <c r="AX264" s="543"/>
      <c r="AY264" s="543"/>
      <c r="AZ264" s="543"/>
      <c r="BA264" s="543"/>
      <c r="BB264" s="543"/>
      <c r="BC264" s="543"/>
      <c r="BD264" s="543"/>
      <c r="BE264" s="543"/>
      <c r="BF264" s="543"/>
    </row>
    <row r="265" spans="2:58" x14ac:dyDescent="0.25">
      <c r="B265" s="471">
        <f>IF('2.Census &amp; Reference Benchmarks'!B265 &lt;&gt; "",'2.Census &amp; Reference Benchmarks'!B265,"")</f>
        <v>0</v>
      </c>
      <c r="C265" s="285">
        <f>IF('2.Census &amp; Reference Benchmarks'!C265 &lt;&gt; "",'2.Census &amp; Reference Benchmarks'!C265,"")</f>
        <v>0</v>
      </c>
      <c r="D265" s="286" t="str">
        <f>IF('2.Census &amp; Reference Benchmarks'!D265 &lt;&gt; "",'2.Census &amp; Reference Benchmarks'!D265,"")</f>
        <v/>
      </c>
      <c r="E265" s="352" t="str">
        <f>IF('2.Census &amp; Reference Benchmarks'!E265 &lt;&gt; "",'2.Census &amp; Reference Benchmarks'!E265,"")</f>
        <v/>
      </c>
      <c r="F265" s="352" t="str">
        <f>IF('2.Census &amp; Reference Benchmarks'!F265 &lt;&gt; "",'2.Census &amp; Reference Benchmarks'!F265,"")</f>
        <v/>
      </c>
      <c r="G265" s="287" t="str">
        <f>IF('2.Census &amp; Reference Benchmarks'!G265 &lt;&gt; "",'2.Census &amp; Reference Benchmarks'!G265,"")</f>
        <v/>
      </c>
      <c r="H265" s="287" t="str">
        <f>IF('2.Census &amp; Reference Benchmarks'!I265 &lt;&gt; "",'2.Census &amp; Reference Benchmarks'!I265,"")</f>
        <v/>
      </c>
      <c r="I265" s="284" t="str">
        <f>IF('2.Census &amp; Reference Benchmarks'!J265 &lt;&gt;"",'2.Census &amp; Reference Benchmarks'!J265,"")</f>
        <v/>
      </c>
      <c r="J265" s="534"/>
      <c r="K265" s="534"/>
      <c r="L265" s="534"/>
      <c r="M265" s="534"/>
      <c r="N265" s="534"/>
      <c r="O265" s="534"/>
      <c r="P265" s="534"/>
      <c r="Q265" s="534"/>
      <c r="R265" s="540"/>
      <c r="S265" s="540"/>
      <c r="T265" s="540"/>
      <c r="U265" s="540"/>
      <c r="V265" s="540"/>
      <c r="W265" s="540"/>
      <c r="X265" s="540"/>
      <c r="Y265" s="540"/>
      <c r="Z265" s="540"/>
      <c r="AA265" s="540"/>
      <c r="AB265" s="540"/>
      <c r="AC265" s="540"/>
      <c r="AD265" s="540"/>
      <c r="AE265" s="540"/>
      <c r="AF265" s="540"/>
      <c r="AG265" s="540"/>
      <c r="AH265" s="461"/>
      <c r="AI265" s="110"/>
      <c r="AJ265" s="110"/>
      <c r="AK265" s="110"/>
      <c r="AL265" s="110"/>
      <c r="AM265" s="110"/>
      <c r="AN265" s="110"/>
      <c r="AO265" s="110"/>
      <c r="AP265" s="110"/>
      <c r="AQ265" s="543"/>
      <c r="AR265" s="543"/>
      <c r="AS265" s="543"/>
      <c r="AT265" s="543"/>
      <c r="AU265" s="543"/>
      <c r="AV265" s="543"/>
      <c r="AW265" s="543"/>
      <c r="AX265" s="543"/>
      <c r="AY265" s="543"/>
      <c r="AZ265" s="543"/>
      <c r="BA265" s="543"/>
      <c r="BB265" s="543"/>
      <c r="BC265" s="543"/>
      <c r="BD265" s="543"/>
      <c r="BE265" s="543"/>
      <c r="BF265" s="543"/>
    </row>
    <row r="266" spans="2:58" x14ac:dyDescent="0.25">
      <c r="B266" s="471">
        <f>IF('2.Census &amp; Reference Benchmarks'!B266 &lt;&gt; "",'2.Census &amp; Reference Benchmarks'!B266,"")</f>
        <v>0</v>
      </c>
      <c r="C266" s="285">
        <f>IF('2.Census &amp; Reference Benchmarks'!C266 &lt;&gt; "",'2.Census &amp; Reference Benchmarks'!C266,"")</f>
        <v>0</v>
      </c>
      <c r="D266" s="286" t="str">
        <f>IF('2.Census &amp; Reference Benchmarks'!D266 &lt;&gt; "",'2.Census &amp; Reference Benchmarks'!D266,"")</f>
        <v/>
      </c>
      <c r="E266" s="352" t="str">
        <f>IF('2.Census &amp; Reference Benchmarks'!E266 &lt;&gt; "",'2.Census &amp; Reference Benchmarks'!E266,"")</f>
        <v/>
      </c>
      <c r="F266" s="352" t="str">
        <f>IF('2.Census &amp; Reference Benchmarks'!F266 &lt;&gt; "",'2.Census &amp; Reference Benchmarks'!F266,"")</f>
        <v/>
      </c>
      <c r="G266" s="287" t="str">
        <f>IF('2.Census &amp; Reference Benchmarks'!G266 &lt;&gt; "",'2.Census &amp; Reference Benchmarks'!G266,"")</f>
        <v/>
      </c>
      <c r="H266" s="287" t="str">
        <f>IF('2.Census &amp; Reference Benchmarks'!I266 &lt;&gt; "",'2.Census &amp; Reference Benchmarks'!I266,"")</f>
        <v/>
      </c>
      <c r="I266" s="284" t="str">
        <f>IF('2.Census &amp; Reference Benchmarks'!J266 &lt;&gt;"",'2.Census &amp; Reference Benchmarks'!J266,"")</f>
        <v/>
      </c>
      <c r="J266" s="534"/>
      <c r="K266" s="534"/>
      <c r="L266" s="534"/>
      <c r="M266" s="534"/>
      <c r="N266" s="534"/>
      <c r="O266" s="534"/>
      <c r="P266" s="534"/>
      <c r="Q266" s="534"/>
      <c r="R266" s="540"/>
      <c r="S266" s="540"/>
      <c r="T266" s="540"/>
      <c r="U266" s="540"/>
      <c r="V266" s="540"/>
      <c r="W266" s="540"/>
      <c r="X266" s="540"/>
      <c r="Y266" s="540"/>
      <c r="Z266" s="540"/>
      <c r="AA266" s="540"/>
      <c r="AB266" s="540"/>
      <c r="AC266" s="540"/>
      <c r="AD266" s="540"/>
      <c r="AE266" s="540"/>
      <c r="AF266" s="540"/>
      <c r="AG266" s="540"/>
      <c r="AH266" s="461"/>
      <c r="AI266" s="110"/>
      <c r="AJ266" s="110"/>
      <c r="AK266" s="110"/>
      <c r="AL266" s="110"/>
      <c r="AM266" s="110"/>
      <c r="AN266" s="110"/>
      <c r="AO266" s="110"/>
      <c r="AP266" s="110"/>
      <c r="AQ266" s="543"/>
      <c r="AR266" s="543"/>
      <c r="AS266" s="543"/>
      <c r="AT266" s="543"/>
      <c r="AU266" s="543"/>
      <c r="AV266" s="543"/>
      <c r="AW266" s="543"/>
      <c r="AX266" s="543"/>
      <c r="AY266" s="543"/>
      <c r="AZ266" s="543"/>
      <c r="BA266" s="543"/>
      <c r="BB266" s="543"/>
      <c r="BC266" s="543"/>
      <c r="BD266" s="543"/>
      <c r="BE266" s="543"/>
      <c r="BF266" s="543"/>
    </row>
    <row r="267" spans="2:58" x14ac:dyDescent="0.25">
      <c r="B267" s="471">
        <f>IF('2.Census &amp; Reference Benchmarks'!B267 &lt;&gt; "",'2.Census &amp; Reference Benchmarks'!B267,"")</f>
        <v>0</v>
      </c>
      <c r="C267" s="285">
        <f>IF('2.Census &amp; Reference Benchmarks'!C267 &lt;&gt; "",'2.Census &amp; Reference Benchmarks'!C267,"")</f>
        <v>0</v>
      </c>
      <c r="D267" s="286" t="str">
        <f>IF('2.Census &amp; Reference Benchmarks'!D267 &lt;&gt; "",'2.Census &amp; Reference Benchmarks'!D267,"")</f>
        <v/>
      </c>
      <c r="E267" s="352" t="str">
        <f>IF('2.Census &amp; Reference Benchmarks'!E267 &lt;&gt; "",'2.Census &amp; Reference Benchmarks'!E267,"")</f>
        <v/>
      </c>
      <c r="F267" s="352" t="str">
        <f>IF('2.Census &amp; Reference Benchmarks'!F267 &lt;&gt; "",'2.Census &amp; Reference Benchmarks'!F267,"")</f>
        <v/>
      </c>
      <c r="G267" s="287" t="str">
        <f>IF('2.Census &amp; Reference Benchmarks'!G267 &lt;&gt; "",'2.Census &amp; Reference Benchmarks'!G267,"")</f>
        <v/>
      </c>
      <c r="H267" s="287" t="str">
        <f>IF('2.Census &amp; Reference Benchmarks'!I267 &lt;&gt; "",'2.Census &amp; Reference Benchmarks'!I267,"")</f>
        <v/>
      </c>
      <c r="I267" s="284" t="str">
        <f>IF('2.Census &amp; Reference Benchmarks'!J267 &lt;&gt;"",'2.Census &amp; Reference Benchmarks'!J267,"")</f>
        <v/>
      </c>
      <c r="J267" s="534"/>
      <c r="K267" s="534"/>
      <c r="L267" s="534"/>
      <c r="M267" s="534"/>
      <c r="N267" s="534"/>
      <c r="O267" s="534"/>
      <c r="P267" s="534"/>
      <c r="Q267" s="534"/>
      <c r="R267" s="540"/>
      <c r="S267" s="540"/>
      <c r="T267" s="540"/>
      <c r="U267" s="540"/>
      <c r="V267" s="540"/>
      <c r="W267" s="540"/>
      <c r="X267" s="540"/>
      <c r="Y267" s="540"/>
      <c r="Z267" s="540"/>
      <c r="AA267" s="540"/>
      <c r="AB267" s="540"/>
      <c r="AC267" s="540"/>
      <c r="AD267" s="540"/>
      <c r="AE267" s="540"/>
      <c r="AF267" s="540"/>
      <c r="AG267" s="540"/>
      <c r="AH267" s="461"/>
      <c r="AI267" s="110"/>
      <c r="AJ267" s="110"/>
      <c r="AK267" s="110"/>
      <c r="AL267" s="110"/>
      <c r="AM267" s="110"/>
      <c r="AN267" s="110"/>
      <c r="AO267" s="110"/>
      <c r="AP267" s="110"/>
      <c r="AQ267" s="543"/>
      <c r="AR267" s="543"/>
      <c r="AS267" s="543"/>
      <c r="AT267" s="543"/>
      <c r="AU267" s="543"/>
      <c r="AV267" s="543"/>
      <c r="AW267" s="543"/>
      <c r="AX267" s="543"/>
      <c r="AY267" s="543"/>
      <c r="AZ267" s="543"/>
      <c r="BA267" s="543"/>
      <c r="BB267" s="543"/>
      <c r="BC267" s="543"/>
      <c r="BD267" s="543"/>
      <c r="BE267" s="543"/>
      <c r="BF267" s="543"/>
    </row>
    <row r="268" spans="2:58" x14ac:dyDescent="0.25">
      <c r="B268" s="471">
        <f>IF('2.Census &amp; Reference Benchmarks'!B268 &lt;&gt; "",'2.Census &amp; Reference Benchmarks'!B268,"")</f>
        <v>0</v>
      </c>
      <c r="C268" s="285">
        <f>IF('2.Census &amp; Reference Benchmarks'!C268 &lt;&gt; "",'2.Census &amp; Reference Benchmarks'!C268,"")</f>
        <v>0</v>
      </c>
      <c r="D268" s="286" t="str">
        <f>IF('2.Census &amp; Reference Benchmarks'!D268 &lt;&gt; "",'2.Census &amp; Reference Benchmarks'!D268,"")</f>
        <v/>
      </c>
      <c r="E268" s="352" t="str">
        <f>IF('2.Census &amp; Reference Benchmarks'!E268 &lt;&gt; "",'2.Census &amp; Reference Benchmarks'!E268,"")</f>
        <v/>
      </c>
      <c r="F268" s="352" t="str">
        <f>IF('2.Census &amp; Reference Benchmarks'!F268 &lt;&gt; "",'2.Census &amp; Reference Benchmarks'!F268,"")</f>
        <v/>
      </c>
      <c r="G268" s="287" t="str">
        <f>IF('2.Census &amp; Reference Benchmarks'!G268 &lt;&gt; "",'2.Census &amp; Reference Benchmarks'!G268,"")</f>
        <v/>
      </c>
      <c r="H268" s="287" t="str">
        <f>IF('2.Census &amp; Reference Benchmarks'!I268 &lt;&gt; "",'2.Census &amp; Reference Benchmarks'!I268,"")</f>
        <v/>
      </c>
      <c r="I268" s="284" t="str">
        <f>IF('2.Census &amp; Reference Benchmarks'!J268 &lt;&gt;"",'2.Census &amp; Reference Benchmarks'!J268,"")</f>
        <v/>
      </c>
      <c r="J268" s="534"/>
      <c r="K268" s="534"/>
      <c r="L268" s="534"/>
      <c r="M268" s="534"/>
      <c r="N268" s="534"/>
      <c r="O268" s="534"/>
      <c r="P268" s="534"/>
      <c r="Q268" s="534"/>
      <c r="R268" s="540"/>
      <c r="S268" s="540"/>
      <c r="T268" s="540"/>
      <c r="U268" s="540"/>
      <c r="V268" s="540"/>
      <c r="W268" s="540"/>
      <c r="X268" s="540"/>
      <c r="Y268" s="540"/>
      <c r="Z268" s="540"/>
      <c r="AA268" s="540"/>
      <c r="AB268" s="540"/>
      <c r="AC268" s="540"/>
      <c r="AD268" s="540"/>
      <c r="AE268" s="540"/>
      <c r="AF268" s="540"/>
      <c r="AG268" s="540"/>
      <c r="AH268" s="461"/>
      <c r="AI268" s="110"/>
      <c r="AJ268" s="110"/>
      <c r="AK268" s="110"/>
      <c r="AL268" s="110"/>
      <c r="AM268" s="110"/>
      <c r="AN268" s="110"/>
      <c r="AO268" s="110"/>
      <c r="AP268" s="110"/>
      <c r="AQ268" s="543"/>
      <c r="AR268" s="543"/>
      <c r="AS268" s="543"/>
      <c r="AT268" s="543"/>
      <c r="AU268" s="543"/>
      <c r="AV268" s="543"/>
      <c r="AW268" s="543"/>
      <c r="AX268" s="543"/>
      <c r="AY268" s="543"/>
      <c r="AZ268" s="543"/>
      <c r="BA268" s="543"/>
      <c r="BB268" s="543"/>
      <c r="BC268" s="543"/>
      <c r="BD268" s="543"/>
      <c r="BE268" s="543"/>
      <c r="BF268" s="543"/>
    </row>
    <row r="269" spans="2:58" x14ac:dyDescent="0.25">
      <c r="B269" s="471">
        <f>IF('2.Census &amp; Reference Benchmarks'!B269 &lt;&gt; "",'2.Census &amp; Reference Benchmarks'!B269,"")</f>
        <v>0</v>
      </c>
      <c r="C269" s="285">
        <f>IF('2.Census &amp; Reference Benchmarks'!C269 &lt;&gt; "",'2.Census &amp; Reference Benchmarks'!C269,"")</f>
        <v>0</v>
      </c>
      <c r="D269" s="286" t="str">
        <f>IF('2.Census &amp; Reference Benchmarks'!D269 &lt;&gt; "",'2.Census &amp; Reference Benchmarks'!D269,"")</f>
        <v/>
      </c>
      <c r="E269" s="352" t="str">
        <f>IF('2.Census &amp; Reference Benchmarks'!E269 &lt;&gt; "",'2.Census &amp; Reference Benchmarks'!E269,"")</f>
        <v/>
      </c>
      <c r="F269" s="352" t="str">
        <f>IF('2.Census &amp; Reference Benchmarks'!F269 &lt;&gt; "",'2.Census &amp; Reference Benchmarks'!F269,"")</f>
        <v/>
      </c>
      <c r="G269" s="287" t="str">
        <f>IF('2.Census &amp; Reference Benchmarks'!G269 &lt;&gt; "",'2.Census &amp; Reference Benchmarks'!G269,"")</f>
        <v/>
      </c>
      <c r="H269" s="287" t="str">
        <f>IF('2.Census &amp; Reference Benchmarks'!I269 &lt;&gt; "",'2.Census &amp; Reference Benchmarks'!I269,"")</f>
        <v/>
      </c>
      <c r="I269" s="284" t="str">
        <f>IF('2.Census &amp; Reference Benchmarks'!J269 &lt;&gt;"",'2.Census &amp; Reference Benchmarks'!J269,"")</f>
        <v/>
      </c>
      <c r="J269" s="534"/>
      <c r="K269" s="534"/>
      <c r="L269" s="534"/>
      <c r="M269" s="534"/>
      <c r="N269" s="534"/>
      <c r="O269" s="534"/>
      <c r="P269" s="534"/>
      <c r="Q269" s="534"/>
      <c r="R269" s="540"/>
      <c r="S269" s="540"/>
      <c r="T269" s="540"/>
      <c r="U269" s="540"/>
      <c r="V269" s="540"/>
      <c r="W269" s="540"/>
      <c r="X269" s="540"/>
      <c r="Y269" s="540"/>
      <c r="Z269" s="540"/>
      <c r="AA269" s="540"/>
      <c r="AB269" s="540"/>
      <c r="AC269" s="540"/>
      <c r="AD269" s="540"/>
      <c r="AE269" s="540"/>
      <c r="AF269" s="540"/>
      <c r="AG269" s="540"/>
      <c r="AH269" s="461"/>
      <c r="AI269" s="110"/>
      <c r="AJ269" s="110"/>
      <c r="AK269" s="110"/>
      <c r="AL269" s="110"/>
      <c r="AM269" s="110"/>
      <c r="AN269" s="110"/>
      <c r="AO269" s="110"/>
      <c r="AP269" s="110"/>
      <c r="AQ269" s="543"/>
      <c r="AR269" s="543"/>
      <c r="AS269" s="543"/>
      <c r="AT269" s="543"/>
      <c r="AU269" s="543"/>
      <c r="AV269" s="543"/>
      <c r="AW269" s="543"/>
      <c r="AX269" s="543"/>
      <c r="AY269" s="543"/>
      <c r="AZ269" s="543"/>
      <c r="BA269" s="543"/>
      <c r="BB269" s="543"/>
      <c r="BC269" s="543"/>
      <c r="BD269" s="543"/>
      <c r="BE269" s="543"/>
      <c r="BF269" s="543"/>
    </row>
    <row r="270" spans="2:58" x14ac:dyDescent="0.25">
      <c r="B270" s="471">
        <f>IF('2.Census &amp; Reference Benchmarks'!B270 &lt;&gt; "",'2.Census &amp; Reference Benchmarks'!B270,"")</f>
        <v>0</v>
      </c>
      <c r="C270" s="285">
        <f>IF('2.Census &amp; Reference Benchmarks'!C270 &lt;&gt; "",'2.Census &amp; Reference Benchmarks'!C270,"")</f>
        <v>0</v>
      </c>
      <c r="D270" s="286" t="str">
        <f>IF('2.Census &amp; Reference Benchmarks'!D270 &lt;&gt; "",'2.Census &amp; Reference Benchmarks'!D270,"")</f>
        <v/>
      </c>
      <c r="E270" s="352" t="str">
        <f>IF('2.Census &amp; Reference Benchmarks'!E270 &lt;&gt; "",'2.Census &amp; Reference Benchmarks'!E270,"")</f>
        <v/>
      </c>
      <c r="F270" s="352" t="str">
        <f>IF('2.Census &amp; Reference Benchmarks'!F270 &lt;&gt; "",'2.Census &amp; Reference Benchmarks'!F270,"")</f>
        <v/>
      </c>
      <c r="G270" s="287" t="str">
        <f>IF('2.Census &amp; Reference Benchmarks'!G270 &lt;&gt; "",'2.Census &amp; Reference Benchmarks'!G270,"")</f>
        <v/>
      </c>
      <c r="H270" s="287" t="str">
        <f>IF('2.Census &amp; Reference Benchmarks'!I270 &lt;&gt; "",'2.Census &amp; Reference Benchmarks'!I270,"")</f>
        <v/>
      </c>
      <c r="I270" s="284" t="str">
        <f>IF('2.Census &amp; Reference Benchmarks'!J270 &lt;&gt;"",'2.Census &amp; Reference Benchmarks'!J270,"")</f>
        <v/>
      </c>
      <c r="J270" s="534"/>
      <c r="K270" s="534"/>
      <c r="L270" s="534"/>
      <c r="M270" s="534"/>
      <c r="N270" s="534"/>
      <c r="O270" s="534"/>
      <c r="P270" s="534"/>
      <c r="Q270" s="534"/>
      <c r="R270" s="540"/>
      <c r="S270" s="540"/>
      <c r="T270" s="540"/>
      <c r="U270" s="540"/>
      <c r="V270" s="540"/>
      <c r="W270" s="540"/>
      <c r="X270" s="540"/>
      <c r="Y270" s="540"/>
      <c r="Z270" s="540"/>
      <c r="AA270" s="540"/>
      <c r="AB270" s="540"/>
      <c r="AC270" s="540"/>
      <c r="AD270" s="540"/>
      <c r="AE270" s="540"/>
      <c r="AF270" s="540"/>
      <c r="AG270" s="540"/>
      <c r="AH270" s="461"/>
      <c r="AI270" s="110"/>
      <c r="AJ270" s="110"/>
      <c r="AK270" s="110"/>
      <c r="AL270" s="110"/>
      <c r="AM270" s="110"/>
      <c r="AN270" s="110"/>
      <c r="AO270" s="110"/>
      <c r="AP270" s="110"/>
      <c r="AQ270" s="543"/>
      <c r="AR270" s="543"/>
      <c r="AS270" s="543"/>
      <c r="AT270" s="543"/>
      <c r="AU270" s="543"/>
      <c r="AV270" s="543"/>
      <c r="AW270" s="543"/>
      <c r="AX270" s="543"/>
      <c r="AY270" s="543"/>
      <c r="AZ270" s="543"/>
      <c r="BA270" s="543"/>
      <c r="BB270" s="543"/>
      <c r="BC270" s="543"/>
      <c r="BD270" s="543"/>
      <c r="BE270" s="543"/>
      <c r="BF270" s="543"/>
    </row>
    <row r="271" spans="2:58" x14ac:dyDescent="0.25">
      <c r="B271" s="471">
        <f>IF('2.Census &amp; Reference Benchmarks'!B271 &lt;&gt; "",'2.Census &amp; Reference Benchmarks'!B271,"")</f>
        <v>0</v>
      </c>
      <c r="C271" s="285">
        <f>IF('2.Census &amp; Reference Benchmarks'!C271 &lt;&gt; "",'2.Census &amp; Reference Benchmarks'!C271,"")</f>
        <v>0</v>
      </c>
      <c r="D271" s="286" t="str">
        <f>IF('2.Census &amp; Reference Benchmarks'!D271 &lt;&gt; "",'2.Census &amp; Reference Benchmarks'!D271,"")</f>
        <v/>
      </c>
      <c r="E271" s="352" t="str">
        <f>IF('2.Census &amp; Reference Benchmarks'!E271 &lt;&gt; "",'2.Census &amp; Reference Benchmarks'!E271,"")</f>
        <v/>
      </c>
      <c r="F271" s="352" t="str">
        <f>IF('2.Census &amp; Reference Benchmarks'!F271 &lt;&gt; "",'2.Census &amp; Reference Benchmarks'!F271,"")</f>
        <v/>
      </c>
      <c r="G271" s="287" t="str">
        <f>IF('2.Census &amp; Reference Benchmarks'!G271 &lt;&gt; "",'2.Census &amp; Reference Benchmarks'!G271,"")</f>
        <v/>
      </c>
      <c r="H271" s="287" t="str">
        <f>IF('2.Census &amp; Reference Benchmarks'!I271 &lt;&gt; "",'2.Census &amp; Reference Benchmarks'!I271,"")</f>
        <v/>
      </c>
      <c r="I271" s="284" t="str">
        <f>IF('2.Census &amp; Reference Benchmarks'!J271 &lt;&gt;"",'2.Census &amp; Reference Benchmarks'!J271,"")</f>
        <v/>
      </c>
      <c r="J271" s="534"/>
      <c r="K271" s="534"/>
      <c r="L271" s="534"/>
      <c r="M271" s="534"/>
      <c r="N271" s="534"/>
      <c r="O271" s="534"/>
      <c r="P271" s="534"/>
      <c r="Q271" s="534"/>
      <c r="R271" s="540"/>
      <c r="S271" s="540"/>
      <c r="T271" s="540"/>
      <c r="U271" s="540"/>
      <c r="V271" s="540"/>
      <c r="W271" s="540"/>
      <c r="X271" s="540"/>
      <c r="Y271" s="540"/>
      <c r="Z271" s="540"/>
      <c r="AA271" s="540"/>
      <c r="AB271" s="540"/>
      <c r="AC271" s="540"/>
      <c r="AD271" s="540"/>
      <c r="AE271" s="540"/>
      <c r="AF271" s="540"/>
      <c r="AG271" s="540"/>
      <c r="AH271" s="461"/>
      <c r="AI271" s="110"/>
      <c r="AJ271" s="110"/>
      <c r="AK271" s="110"/>
      <c r="AL271" s="110"/>
      <c r="AM271" s="110"/>
      <c r="AN271" s="110"/>
      <c r="AO271" s="110"/>
      <c r="AP271" s="110"/>
      <c r="AQ271" s="543"/>
      <c r="AR271" s="543"/>
      <c r="AS271" s="543"/>
      <c r="AT271" s="543"/>
      <c r="AU271" s="543"/>
      <c r="AV271" s="543"/>
      <c r="AW271" s="543"/>
      <c r="AX271" s="543"/>
      <c r="AY271" s="543"/>
      <c r="AZ271" s="543"/>
      <c r="BA271" s="543"/>
      <c r="BB271" s="543"/>
      <c r="BC271" s="543"/>
      <c r="BD271" s="543"/>
      <c r="BE271" s="543"/>
      <c r="BF271" s="543"/>
    </row>
    <row r="272" spans="2:58" x14ac:dyDescent="0.25">
      <c r="B272" s="471">
        <f>IF('2.Census &amp; Reference Benchmarks'!B272 &lt;&gt; "",'2.Census &amp; Reference Benchmarks'!B272,"")</f>
        <v>0</v>
      </c>
      <c r="C272" s="285">
        <f>IF('2.Census &amp; Reference Benchmarks'!C272 &lt;&gt; "",'2.Census &amp; Reference Benchmarks'!C272,"")</f>
        <v>0</v>
      </c>
      <c r="D272" s="286" t="str">
        <f>IF('2.Census &amp; Reference Benchmarks'!D272 &lt;&gt; "",'2.Census &amp; Reference Benchmarks'!D272,"")</f>
        <v/>
      </c>
      <c r="E272" s="352" t="str">
        <f>IF('2.Census &amp; Reference Benchmarks'!E272 &lt;&gt; "",'2.Census &amp; Reference Benchmarks'!E272,"")</f>
        <v/>
      </c>
      <c r="F272" s="352" t="str">
        <f>IF('2.Census &amp; Reference Benchmarks'!F272 &lt;&gt; "",'2.Census &amp; Reference Benchmarks'!F272,"")</f>
        <v/>
      </c>
      <c r="G272" s="287" t="str">
        <f>IF('2.Census &amp; Reference Benchmarks'!G272 &lt;&gt; "",'2.Census &amp; Reference Benchmarks'!G272,"")</f>
        <v/>
      </c>
      <c r="H272" s="287" t="str">
        <f>IF('2.Census &amp; Reference Benchmarks'!I272 &lt;&gt; "",'2.Census &amp; Reference Benchmarks'!I272,"")</f>
        <v/>
      </c>
      <c r="I272" s="284" t="str">
        <f>IF('2.Census &amp; Reference Benchmarks'!J272 &lt;&gt;"",'2.Census &amp; Reference Benchmarks'!J272,"")</f>
        <v/>
      </c>
      <c r="J272" s="534"/>
      <c r="K272" s="534"/>
      <c r="L272" s="534"/>
      <c r="M272" s="534"/>
      <c r="N272" s="534"/>
      <c r="O272" s="534"/>
      <c r="P272" s="534"/>
      <c r="Q272" s="534"/>
      <c r="R272" s="540"/>
      <c r="S272" s="540"/>
      <c r="T272" s="540"/>
      <c r="U272" s="540"/>
      <c r="V272" s="540"/>
      <c r="W272" s="540"/>
      <c r="X272" s="540"/>
      <c r="Y272" s="540"/>
      <c r="Z272" s="540"/>
      <c r="AA272" s="540"/>
      <c r="AB272" s="540"/>
      <c r="AC272" s="540"/>
      <c r="AD272" s="540"/>
      <c r="AE272" s="540"/>
      <c r="AF272" s="540"/>
      <c r="AG272" s="540"/>
      <c r="AH272" s="461"/>
      <c r="AI272" s="110"/>
      <c r="AJ272" s="110"/>
      <c r="AK272" s="110"/>
      <c r="AL272" s="110"/>
      <c r="AM272" s="110"/>
      <c r="AN272" s="110"/>
      <c r="AO272" s="110"/>
      <c r="AP272" s="110"/>
      <c r="AQ272" s="543"/>
      <c r="AR272" s="543"/>
      <c r="AS272" s="543"/>
      <c r="AT272" s="543"/>
      <c r="AU272" s="543"/>
      <c r="AV272" s="543"/>
      <c r="AW272" s="543"/>
      <c r="AX272" s="543"/>
      <c r="AY272" s="543"/>
      <c r="AZ272" s="543"/>
      <c r="BA272" s="543"/>
      <c r="BB272" s="543"/>
      <c r="BC272" s="543"/>
      <c r="BD272" s="543"/>
      <c r="BE272" s="543"/>
      <c r="BF272" s="543"/>
    </row>
    <row r="273" spans="2:58" x14ac:dyDescent="0.25">
      <c r="B273" s="471">
        <f>IF('2.Census &amp; Reference Benchmarks'!B273 &lt;&gt; "",'2.Census &amp; Reference Benchmarks'!B273,"")</f>
        <v>0</v>
      </c>
      <c r="C273" s="285">
        <f>IF('2.Census &amp; Reference Benchmarks'!C273 &lt;&gt; "",'2.Census &amp; Reference Benchmarks'!C273,"")</f>
        <v>0</v>
      </c>
      <c r="D273" s="286" t="str">
        <f>IF('2.Census &amp; Reference Benchmarks'!D273 &lt;&gt; "",'2.Census &amp; Reference Benchmarks'!D273,"")</f>
        <v/>
      </c>
      <c r="E273" s="352" t="str">
        <f>IF('2.Census &amp; Reference Benchmarks'!E273 &lt;&gt; "",'2.Census &amp; Reference Benchmarks'!E273,"")</f>
        <v/>
      </c>
      <c r="F273" s="352" t="str">
        <f>IF('2.Census &amp; Reference Benchmarks'!F273 &lt;&gt; "",'2.Census &amp; Reference Benchmarks'!F273,"")</f>
        <v/>
      </c>
      <c r="G273" s="287" t="str">
        <f>IF('2.Census &amp; Reference Benchmarks'!G273 &lt;&gt; "",'2.Census &amp; Reference Benchmarks'!G273,"")</f>
        <v/>
      </c>
      <c r="H273" s="287" t="str">
        <f>IF('2.Census &amp; Reference Benchmarks'!I273 &lt;&gt; "",'2.Census &amp; Reference Benchmarks'!I273,"")</f>
        <v/>
      </c>
      <c r="I273" s="284" t="str">
        <f>IF('2.Census &amp; Reference Benchmarks'!J273 &lt;&gt;"",'2.Census &amp; Reference Benchmarks'!J273,"")</f>
        <v/>
      </c>
      <c r="J273" s="534"/>
      <c r="K273" s="534"/>
      <c r="L273" s="534"/>
      <c r="M273" s="534"/>
      <c r="N273" s="534"/>
      <c r="O273" s="534"/>
      <c r="P273" s="534"/>
      <c r="Q273" s="534"/>
      <c r="R273" s="540"/>
      <c r="S273" s="540"/>
      <c r="T273" s="540"/>
      <c r="U273" s="540"/>
      <c r="V273" s="540"/>
      <c r="W273" s="540"/>
      <c r="X273" s="540"/>
      <c r="Y273" s="540"/>
      <c r="Z273" s="540"/>
      <c r="AA273" s="540"/>
      <c r="AB273" s="540"/>
      <c r="AC273" s="540"/>
      <c r="AD273" s="540"/>
      <c r="AE273" s="540"/>
      <c r="AF273" s="540"/>
      <c r="AG273" s="540"/>
      <c r="AH273" s="461"/>
      <c r="AI273" s="110"/>
      <c r="AJ273" s="110"/>
      <c r="AK273" s="110"/>
      <c r="AL273" s="110"/>
      <c r="AM273" s="110"/>
      <c r="AN273" s="110"/>
      <c r="AO273" s="110"/>
      <c r="AP273" s="110"/>
      <c r="AQ273" s="543"/>
      <c r="AR273" s="543"/>
      <c r="AS273" s="543"/>
      <c r="AT273" s="543"/>
      <c r="AU273" s="543"/>
      <c r="AV273" s="543"/>
      <c r="AW273" s="543"/>
      <c r="AX273" s="543"/>
      <c r="AY273" s="543"/>
      <c r="AZ273" s="543"/>
      <c r="BA273" s="543"/>
      <c r="BB273" s="543"/>
      <c r="BC273" s="543"/>
      <c r="BD273" s="543"/>
      <c r="BE273" s="543"/>
      <c r="BF273" s="543"/>
    </row>
    <row r="274" spans="2:58" x14ac:dyDescent="0.25">
      <c r="B274" s="471">
        <f>IF('2.Census &amp; Reference Benchmarks'!B274 &lt;&gt; "",'2.Census &amp; Reference Benchmarks'!B274,"")</f>
        <v>0</v>
      </c>
      <c r="C274" s="285">
        <f>IF('2.Census &amp; Reference Benchmarks'!C274 &lt;&gt; "",'2.Census &amp; Reference Benchmarks'!C274,"")</f>
        <v>0</v>
      </c>
      <c r="D274" s="286" t="str">
        <f>IF('2.Census &amp; Reference Benchmarks'!D274 &lt;&gt; "",'2.Census &amp; Reference Benchmarks'!D274,"")</f>
        <v/>
      </c>
      <c r="E274" s="352" t="str">
        <f>IF('2.Census &amp; Reference Benchmarks'!E274 &lt;&gt; "",'2.Census &amp; Reference Benchmarks'!E274,"")</f>
        <v/>
      </c>
      <c r="F274" s="352" t="str">
        <f>IF('2.Census &amp; Reference Benchmarks'!F274 &lt;&gt; "",'2.Census &amp; Reference Benchmarks'!F274,"")</f>
        <v/>
      </c>
      <c r="G274" s="287" t="str">
        <f>IF('2.Census &amp; Reference Benchmarks'!G274 &lt;&gt; "",'2.Census &amp; Reference Benchmarks'!G274,"")</f>
        <v/>
      </c>
      <c r="H274" s="287" t="str">
        <f>IF('2.Census &amp; Reference Benchmarks'!I274 &lt;&gt; "",'2.Census &amp; Reference Benchmarks'!I274,"")</f>
        <v/>
      </c>
      <c r="I274" s="284" t="str">
        <f>IF('2.Census &amp; Reference Benchmarks'!J274 &lt;&gt;"",'2.Census &amp; Reference Benchmarks'!J274,"")</f>
        <v/>
      </c>
      <c r="J274" s="534"/>
      <c r="K274" s="534"/>
      <c r="L274" s="534"/>
      <c r="M274" s="534"/>
      <c r="N274" s="534"/>
      <c r="O274" s="534"/>
      <c r="P274" s="534"/>
      <c r="Q274" s="534"/>
      <c r="R274" s="540"/>
      <c r="S274" s="540"/>
      <c r="T274" s="540"/>
      <c r="U274" s="540"/>
      <c r="V274" s="540"/>
      <c r="W274" s="540"/>
      <c r="X274" s="540"/>
      <c r="Y274" s="540"/>
      <c r="Z274" s="540"/>
      <c r="AA274" s="540"/>
      <c r="AB274" s="540"/>
      <c r="AC274" s="540"/>
      <c r="AD274" s="540"/>
      <c r="AE274" s="540"/>
      <c r="AF274" s="540"/>
      <c r="AG274" s="540"/>
      <c r="AH274" s="461"/>
      <c r="AI274" s="110"/>
      <c r="AJ274" s="110"/>
      <c r="AK274" s="110"/>
      <c r="AL274" s="110"/>
      <c r="AM274" s="110"/>
      <c r="AN274" s="110"/>
      <c r="AO274" s="110"/>
      <c r="AP274" s="110"/>
      <c r="AQ274" s="543"/>
      <c r="AR274" s="543"/>
      <c r="AS274" s="543"/>
      <c r="AT274" s="543"/>
      <c r="AU274" s="543"/>
      <c r="AV274" s="543"/>
      <c r="AW274" s="543"/>
      <c r="AX274" s="543"/>
      <c r="AY274" s="543"/>
      <c r="AZ274" s="543"/>
      <c r="BA274" s="543"/>
      <c r="BB274" s="543"/>
      <c r="BC274" s="543"/>
      <c r="BD274" s="543"/>
      <c r="BE274" s="543"/>
      <c r="BF274" s="543"/>
    </row>
    <row r="275" spans="2:58" x14ac:dyDescent="0.25">
      <c r="B275" s="471">
        <f>IF('2.Census &amp; Reference Benchmarks'!B275 &lt;&gt; "",'2.Census &amp; Reference Benchmarks'!B275,"")</f>
        <v>0</v>
      </c>
      <c r="C275" s="285">
        <f>IF('2.Census &amp; Reference Benchmarks'!C275 &lt;&gt; "",'2.Census &amp; Reference Benchmarks'!C275,"")</f>
        <v>0</v>
      </c>
      <c r="D275" s="286" t="str">
        <f>IF('2.Census &amp; Reference Benchmarks'!D275 &lt;&gt; "",'2.Census &amp; Reference Benchmarks'!D275,"")</f>
        <v/>
      </c>
      <c r="E275" s="352" t="str">
        <f>IF('2.Census &amp; Reference Benchmarks'!E275 &lt;&gt; "",'2.Census &amp; Reference Benchmarks'!E275,"")</f>
        <v/>
      </c>
      <c r="F275" s="352" t="str">
        <f>IF('2.Census &amp; Reference Benchmarks'!F275 &lt;&gt; "",'2.Census &amp; Reference Benchmarks'!F275,"")</f>
        <v/>
      </c>
      <c r="G275" s="287" t="str">
        <f>IF('2.Census &amp; Reference Benchmarks'!G275 &lt;&gt; "",'2.Census &amp; Reference Benchmarks'!G275,"")</f>
        <v/>
      </c>
      <c r="H275" s="287" t="str">
        <f>IF('2.Census &amp; Reference Benchmarks'!I275 &lt;&gt; "",'2.Census &amp; Reference Benchmarks'!I275,"")</f>
        <v/>
      </c>
      <c r="I275" s="284" t="str">
        <f>IF('2.Census &amp; Reference Benchmarks'!J275 &lt;&gt;"",'2.Census &amp; Reference Benchmarks'!J275,"")</f>
        <v/>
      </c>
      <c r="J275" s="534"/>
      <c r="K275" s="534"/>
      <c r="L275" s="534"/>
      <c r="M275" s="534"/>
      <c r="N275" s="534"/>
      <c r="O275" s="534"/>
      <c r="P275" s="534"/>
      <c r="Q275" s="534"/>
      <c r="R275" s="540"/>
      <c r="S275" s="540"/>
      <c r="T275" s="540"/>
      <c r="U275" s="540"/>
      <c r="V275" s="540"/>
      <c r="W275" s="540"/>
      <c r="X275" s="540"/>
      <c r="Y275" s="540"/>
      <c r="Z275" s="540"/>
      <c r="AA275" s="540"/>
      <c r="AB275" s="540"/>
      <c r="AC275" s="540"/>
      <c r="AD275" s="540"/>
      <c r="AE275" s="540"/>
      <c r="AF275" s="540"/>
      <c r="AG275" s="540"/>
      <c r="AH275" s="461"/>
      <c r="AI275" s="110"/>
      <c r="AJ275" s="110"/>
      <c r="AK275" s="110"/>
      <c r="AL275" s="110"/>
      <c r="AM275" s="110"/>
      <c r="AN275" s="110"/>
      <c r="AO275" s="110"/>
      <c r="AP275" s="110"/>
      <c r="AQ275" s="543"/>
      <c r="AR275" s="543"/>
      <c r="AS275" s="543"/>
      <c r="AT275" s="543"/>
      <c r="AU275" s="543"/>
      <c r="AV275" s="543"/>
      <c r="AW275" s="543"/>
      <c r="AX275" s="543"/>
      <c r="AY275" s="543"/>
      <c r="AZ275" s="543"/>
      <c r="BA275" s="543"/>
      <c r="BB275" s="543"/>
      <c r="BC275" s="543"/>
      <c r="BD275" s="543"/>
      <c r="BE275" s="543"/>
      <c r="BF275" s="543"/>
    </row>
    <row r="276" spans="2:58" x14ac:dyDescent="0.25">
      <c r="B276" s="471">
        <f>IF('2.Census &amp; Reference Benchmarks'!B276 &lt;&gt; "",'2.Census &amp; Reference Benchmarks'!B276,"")</f>
        <v>0</v>
      </c>
      <c r="C276" s="285">
        <f>IF('2.Census &amp; Reference Benchmarks'!C276 &lt;&gt; "",'2.Census &amp; Reference Benchmarks'!C276,"")</f>
        <v>0</v>
      </c>
      <c r="D276" s="286" t="str">
        <f>IF('2.Census &amp; Reference Benchmarks'!D276 &lt;&gt; "",'2.Census &amp; Reference Benchmarks'!D276,"")</f>
        <v/>
      </c>
      <c r="E276" s="352" t="str">
        <f>IF('2.Census &amp; Reference Benchmarks'!E276 &lt;&gt; "",'2.Census &amp; Reference Benchmarks'!E276,"")</f>
        <v/>
      </c>
      <c r="F276" s="352" t="str">
        <f>IF('2.Census &amp; Reference Benchmarks'!F276 &lt;&gt; "",'2.Census &amp; Reference Benchmarks'!F276,"")</f>
        <v/>
      </c>
      <c r="G276" s="287" t="str">
        <f>IF('2.Census &amp; Reference Benchmarks'!G276 &lt;&gt; "",'2.Census &amp; Reference Benchmarks'!G276,"")</f>
        <v/>
      </c>
      <c r="H276" s="287" t="str">
        <f>IF('2.Census &amp; Reference Benchmarks'!I276 &lt;&gt; "",'2.Census &amp; Reference Benchmarks'!I276,"")</f>
        <v/>
      </c>
      <c r="I276" s="284" t="str">
        <f>IF('2.Census &amp; Reference Benchmarks'!J276 &lt;&gt;"",'2.Census &amp; Reference Benchmarks'!J276,"")</f>
        <v/>
      </c>
      <c r="J276" s="534"/>
      <c r="K276" s="534"/>
      <c r="L276" s="534"/>
      <c r="M276" s="534"/>
      <c r="N276" s="534"/>
      <c r="O276" s="534"/>
      <c r="P276" s="534"/>
      <c r="Q276" s="534"/>
      <c r="R276" s="540"/>
      <c r="S276" s="540"/>
      <c r="T276" s="540"/>
      <c r="U276" s="540"/>
      <c r="V276" s="540"/>
      <c r="W276" s="540"/>
      <c r="X276" s="540"/>
      <c r="Y276" s="540"/>
      <c r="Z276" s="540"/>
      <c r="AA276" s="540"/>
      <c r="AB276" s="540"/>
      <c r="AC276" s="540"/>
      <c r="AD276" s="540"/>
      <c r="AE276" s="540"/>
      <c r="AF276" s="540"/>
      <c r="AG276" s="540"/>
      <c r="AH276" s="461"/>
      <c r="AI276" s="110"/>
      <c r="AJ276" s="110"/>
      <c r="AK276" s="110"/>
      <c r="AL276" s="110"/>
      <c r="AM276" s="110"/>
      <c r="AN276" s="110"/>
      <c r="AO276" s="110"/>
      <c r="AP276" s="110"/>
      <c r="AQ276" s="543"/>
      <c r="AR276" s="543"/>
      <c r="AS276" s="543"/>
      <c r="AT276" s="543"/>
      <c r="AU276" s="543"/>
      <c r="AV276" s="543"/>
      <c r="AW276" s="543"/>
      <c r="AX276" s="543"/>
      <c r="AY276" s="543"/>
      <c r="AZ276" s="543"/>
      <c r="BA276" s="543"/>
      <c r="BB276" s="543"/>
      <c r="BC276" s="543"/>
      <c r="BD276" s="543"/>
      <c r="BE276" s="543"/>
      <c r="BF276" s="543"/>
    </row>
    <row r="277" spans="2:58" x14ac:dyDescent="0.25">
      <c r="B277" s="471">
        <f>IF('2.Census &amp; Reference Benchmarks'!B277 &lt;&gt; "",'2.Census &amp; Reference Benchmarks'!B277,"")</f>
        <v>0</v>
      </c>
      <c r="C277" s="285">
        <f>IF('2.Census &amp; Reference Benchmarks'!C277 &lt;&gt; "",'2.Census &amp; Reference Benchmarks'!C277,"")</f>
        <v>0</v>
      </c>
      <c r="D277" s="286" t="str">
        <f>IF('2.Census &amp; Reference Benchmarks'!D277 &lt;&gt; "",'2.Census &amp; Reference Benchmarks'!D277,"")</f>
        <v/>
      </c>
      <c r="E277" s="352" t="str">
        <f>IF('2.Census &amp; Reference Benchmarks'!E277 &lt;&gt; "",'2.Census &amp; Reference Benchmarks'!E277,"")</f>
        <v/>
      </c>
      <c r="F277" s="352" t="str">
        <f>IF('2.Census &amp; Reference Benchmarks'!F277 &lt;&gt; "",'2.Census &amp; Reference Benchmarks'!F277,"")</f>
        <v/>
      </c>
      <c r="G277" s="287" t="str">
        <f>IF('2.Census &amp; Reference Benchmarks'!G277 &lt;&gt; "",'2.Census &amp; Reference Benchmarks'!G277,"")</f>
        <v/>
      </c>
      <c r="H277" s="287" t="str">
        <f>IF('2.Census &amp; Reference Benchmarks'!I277 &lt;&gt; "",'2.Census &amp; Reference Benchmarks'!I277,"")</f>
        <v/>
      </c>
      <c r="I277" s="284" t="str">
        <f>IF('2.Census &amp; Reference Benchmarks'!J277 &lt;&gt;"",'2.Census &amp; Reference Benchmarks'!J277,"")</f>
        <v/>
      </c>
      <c r="J277" s="534"/>
      <c r="K277" s="534"/>
      <c r="L277" s="534"/>
      <c r="M277" s="534"/>
      <c r="N277" s="534"/>
      <c r="O277" s="534"/>
      <c r="P277" s="534"/>
      <c r="Q277" s="534"/>
      <c r="R277" s="540"/>
      <c r="S277" s="540"/>
      <c r="T277" s="540"/>
      <c r="U277" s="540"/>
      <c r="V277" s="540"/>
      <c r="W277" s="540"/>
      <c r="X277" s="540"/>
      <c r="Y277" s="540"/>
      <c r="Z277" s="540"/>
      <c r="AA277" s="540"/>
      <c r="AB277" s="540"/>
      <c r="AC277" s="540"/>
      <c r="AD277" s="540"/>
      <c r="AE277" s="540"/>
      <c r="AF277" s="540"/>
      <c r="AG277" s="540"/>
      <c r="AH277" s="461"/>
      <c r="AI277" s="110"/>
      <c r="AJ277" s="110"/>
      <c r="AK277" s="110"/>
      <c r="AL277" s="110"/>
      <c r="AM277" s="110"/>
      <c r="AN277" s="110"/>
      <c r="AO277" s="110"/>
      <c r="AP277" s="110"/>
      <c r="AQ277" s="543"/>
      <c r="AR277" s="543"/>
      <c r="AS277" s="543"/>
      <c r="AT277" s="543"/>
      <c r="AU277" s="543"/>
      <c r="AV277" s="543"/>
      <c r="AW277" s="543"/>
      <c r="AX277" s="543"/>
      <c r="AY277" s="543"/>
      <c r="AZ277" s="543"/>
      <c r="BA277" s="543"/>
      <c r="BB277" s="543"/>
      <c r="BC277" s="543"/>
      <c r="BD277" s="543"/>
      <c r="BE277" s="543"/>
      <c r="BF277" s="543"/>
    </row>
    <row r="278" spans="2:58" x14ac:dyDescent="0.25">
      <c r="B278" s="471">
        <f>IF('2.Census &amp; Reference Benchmarks'!B278 &lt;&gt; "",'2.Census &amp; Reference Benchmarks'!B278,"")</f>
        <v>0</v>
      </c>
      <c r="C278" s="285">
        <f>IF('2.Census &amp; Reference Benchmarks'!C278 &lt;&gt; "",'2.Census &amp; Reference Benchmarks'!C278,"")</f>
        <v>0</v>
      </c>
      <c r="D278" s="286" t="str">
        <f>IF('2.Census &amp; Reference Benchmarks'!D278 &lt;&gt; "",'2.Census &amp; Reference Benchmarks'!D278,"")</f>
        <v/>
      </c>
      <c r="E278" s="352" t="str">
        <f>IF('2.Census &amp; Reference Benchmarks'!E278 &lt;&gt; "",'2.Census &amp; Reference Benchmarks'!E278,"")</f>
        <v/>
      </c>
      <c r="F278" s="352" t="str">
        <f>IF('2.Census &amp; Reference Benchmarks'!F278 &lt;&gt; "",'2.Census &amp; Reference Benchmarks'!F278,"")</f>
        <v/>
      </c>
      <c r="G278" s="287" t="str">
        <f>IF('2.Census &amp; Reference Benchmarks'!G278 &lt;&gt; "",'2.Census &amp; Reference Benchmarks'!G278,"")</f>
        <v/>
      </c>
      <c r="H278" s="287" t="str">
        <f>IF('2.Census &amp; Reference Benchmarks'!I278 &lt;&gt; "",'2.Census &amp; Reference Benchmarks'!I278,"")</f>
        <v/>
      </c>
      <c r="I278" s="284" t="str">
        <f>IF('2.Census &amp; Reference Benchmarks'!J278 &lt;&gt;"",'2.Census &amp; Reference Benchmarks'!J278,"")</f>
        <v/>
      </c>
      <c r="J278" s="534"/>
      <c r="K278" s="534"/>
      <c r="L278" s="534"/>
      <c r="M278" s="534"/>
      <c r="N278" s="534"/>
      <c r="O278" s="534"/>
      <c r="P278" s="534"/>
      <c r="Q278" s="534"/>
      <c r="R278" s="540"/>
      <c r="S278" s="540"/>
      <c r="T278" s="540"/>
      <c r="U278" s="540"/>
      <c r="V278" s="540"/>
      <c r="W278" s="540"/>
      <c r="X278" s="540"/>
      <c r="Y278" s="540"/>
      <c r="Z278" s="540"/>
      <c r="AA278" s="540"/>
      <c r="AB278" s="540"/>
      <c r="AC278" s="540"/>
      <c r="AD278" s="540"/>
      <c r="AE278" s="540"/>
      <c r="AF278" s="540"/>
      <c r="AG278" s="540"/>
      <c r="AH278" s="461"/>
      <c r="AI278" s="110"/>
      <c r="AJ278" s="110"/>
      <c r="AK278" s="110"/>
      <c r="AL278" s="110"/>
      <c r="AM278" s="110"/>
      <c r="AN278" s="110"/>
      <c r="AO278" s="110"/>
      <c r="AP278" s="110"/>
      <c r="AQ278" s="543"/>
      <c r="AR278" s="543"/>
      <c r="AS278" s="543"/>
      <c r="AT278" s="543"/>
      <c r="AU278" s="543"/>
      <c r="AV278" s="543"/>
      <c r="AW278" s="543"/>
      <c r="AX278" s="543"/>
      <c r="AY278" s="543"/>
      <c r="AZ278" s="543"/>
      <c r="BA278" s="543"/>
      <c r="BB278" s="543"/>
      <c r="BC278" s="543"/>
      <c r="BD278" s="543"/>
      <c r="BE278" s="543"/>
      <c r="BF278" s="543"/>
    </row>
    <row r="279" spans="2:58" x14ac:dyDescent="0.25">
      <c r="B279" s="471">
        <f>IF('2.Census &amp; Reference Benchmarks'!B279 &lt;&gt; "",'2.Census &amp; Reference Benchmarks'!B279,"")</f>
        <v>0</v>
      </c>
      <c r="C279" s="285">
        <f>IF('2.Census &amp; Reference Benchmarks'!C279 &lt;&gt; "",'2.Census &amp; Reference Benchmarks'!C279,"")</f>
        <v>0</v>
      </c>
      <c r="D279" s="286" t="str">
        <f>IF('2.Census &amp; Reference Benchmarks'!D279 &lt;&gt; "",'2.Census &amp; Reference Benchmarks'!D279,"")</f>
        <v/>
      </c>
      <c r="E279" s="352" t="str">
        <f>IF('2.Census &amp; Reference Benchmarks'!E279 &lt;&gt; "",'2.Census &amp; Reference Benchmarks'!E279,"")</f>
        <v/>
      </c>
      <c r="F279" s="352" t="str">
        <f>IF('2.Census &amp; Reference Benchmarks'!F279 &lt;&gt; "",'2.Census &amp; Reference Benchmarks'!F279,"")</f>
        <v/>
      </c>
      <c r="G279" s="287" t="str">
        <f>IF('2.Census &amp; Reference Benchmarks'!G279 &lt;&gt; "",'2.Census &amp; Reference Benchmarks'!G279,"")</f>
        <v/>
      </c>
      <c r="H279" s="287" t="str">
        <f>IF('2.Census &amp; Reference Benchmarks'!I279 &lt;&gt; "",'2.Census &amp; Reference Benchmarks'!I279,"")</f>
        <v/>
      </c>
      <c r="I279" s="284" t="str">
        <f>IF('2.Census &amp; Reference Benchmarks'!J279 &lt;&gt;"",'2.Census &amp; Reference Benchmarks'!J279,"")</f>
        <v/>
      </c>
      <c r="J279" s="534"/>
      <c r="K279" s="534"/>
      <c r="L279" s="534"/>
      <c r="M279" s="534"/>
      <c r="N279" s="534"/>
      <c r="O279" s="534"/>
      <c r="P279" s="534"/>
      <c r="Q279" s="534"/>
      <c r="R279" s="540"/>
      <c r="S279" s="540"/>
      <c r="T279" s="540"/>
      <c r="U279" s="540"/>
      <c r="V279" s="540"/>
      <c r="W279" s="540"/>
      <c r="X279" s="540"/>
      <c r="Y279" s="540"/>
      <c r="Z279" s="540"/>
      <c r="AA279" s="540"/>
      <c r="AB279" s="540"/>
      <c r="AC279" s="540"/>
      <c r="AD279" s="540"/>
      <c r="AE279" s="540"/>
      <c r="AF279" s="540"/>
      <c r="AG279" s="540"/>
      <c r="AH279" s="461"/>
      <c r="AI279" s="110"/>
      <c r="AJ279" s="110"/>
      <c r="AK279" s="110"/>
      <c r="AL279" s="110"/>
      <c r="AM279" s="110"/>
      <c r="AN279" s="110"/>
      <c r="AO279" s="110"/>
      <c r="AP279" s="110"/>
      <c r="AQ279" s="543"/>
      <c r="AR279" s="543"/>
      <c r="AS279" s="543"/>
      <c r="AT279" s="543"/>
      <c r="AU279" s="543"/>
      <c r="AV279" s="543"/>
      <c r="AW279" s="543"/>
      <c r="AX279" s="543"/>
      <c r="AY279" s="543"/>
      <c r="AZ279" s="543"/>
      <c r="BA279" s="543"/>
      <c r="BB279" s="543"/>
      <c r="BC279" s="543"/>
      <c r="BD279" s="543"/>
      <c r="BE279" s="543"/>
      <c r="BF279" s="543"/>
    </row>
    <row r="280" spans="2:58" x14ac:dyDescent="0.25">
      <c r="B280" s="471">
        <f>IF('2.Census &amp; Reference Benchmarks'!B280 &lt;&gt; "",'2.Census &amp; Reference Benchmarks'!B280,"")</f>
        <v>0</v>
      </c>
      <c r="C280" s="285">
        <f>IF('2.Census &amp; Reference Benchmarks'!C280 &lt;&gt; "",'2.Census &amp; Reference Benchmarks'!C280,"")</f>
        <v>0</v>
      </c>
      <c r="D280" s="286" t="str">
        <f>IF('2.Census &amp; Reference Benchmarks'!D280 &lt;&gt; "",'2.Census &amp; Reference Benchmarks'!D280,"")</f>
        <v/>
      </c>
      <c r="E280" s="352" t="str">
        <f>IF('2.Census &amp; Reference Benchmarks'!E280 &lt;&gt; "",'2.Census &amp; Reference Benchmarks'!E280,"")</f>
        <v/>
      </c>
      <c r="F280" s="352" t="str">
        <f>IF('2.Census &amp; Reference Benchmarks'!F280 &lt;&gt; "",'2.Census &amp; Reference Benchmarks'!F280,"")</f>
        <v/>
      </c>
      <c r="G280" s="287" t="str">
        <f>IF('2.Census &amp; Reference Benchmarks'!G280 &lt;&gt; "",'2.Census &amp; Reference Benchmarks'!G280,"")</f>
        <v/>
      </c>
      <c r="H280" s="287" t="str">
        <f>IF('2.Census &amp; Reference Benchmarks'!I280 &lt;&gt; "",'2.Census &amp; Reference Benchmarks'!I280,"")</f>
        <v/>
      </c>
      <c r="I280" s="284" t="str">
        <f>IF('2.Census &amp; Reference Benchmarks'!J280 &lt;&gt;"",'2.Census &amp; Reference Benchmarks'!J280,"")</f>
        <v/>
      </c>
      <c r="J280" s="534"/>
      <c r="K280" s="534"/>
      <c r="L280" s="534"/>
      <c r="M280" s="534"/>
      <c r="N280" s="534"/>
      <c r="O280" s="534"/>
      <c r="P280" s="534"/>
      <c r="Q280" s="534"/>
      <c r="R280" s="540"/>
      <c r="S280" s="540"/>
      <c r="T280" s="540"/>
      <c r="U280" s="540"/>
      <c r="V280" s="540"/>
      <c r="W280" s="540"/>
      <c r="X280" s="540"/>
      <c r="Y280" s="540"/>
      <c r="Z280" s="540"/>
      <c r="AA280" s="540"/>
      <c r="AB280" s="540"/>
      <c r="AC280" s="540"/>
      <c r="AD280" s="540"/>
      <c r="AE280" s="540"/>
      <c r="AF280" s="540"/>
      <c r="AG280" s="540"/>
      <c r="AH280" s="461"/>
      <c r="AI280" s="110"/>
      <c r="AJ280" s="110"/>
      <c r="AK280" s="110"/>
      <c r="AL280" s="110"/>
      <c r="AM280" s="110"/>
      <c r="AN280" s="110"/>
      <c r="AO280" s="110"/>
      <c r="AP280" s="110"/>
      <c r="AQ280" s="543"/>
      <c r="AR280" s="543"/>
      <c r="AS280" s="543"/>
      <c r="AT280" s="543"/>
      <c r="AU280" s="543"/>
      <c r="AV280" s="543"/>
      <c r="AW280" s="543"/>
      <c r="AX280" s="543"/>
      <c r="AY280" s="543"/>
      <c r="AZ280" s="543"/>
      <c r="BA280" s="543"/>
      <c r="BB280" s="543"/>
      <c r="BC280" s="543"/>
      <c r="BD280" s="543"/>
      <c r="BE280" s="543"/>
      <c r="BF280" s="543"/>
    </row>
    <row r="281" spans="2:58" x14ac:dyDescent="0.25">
      <c r="B281" s="471">
        <f>IF('2.Census &amp; Reference Benchmarks'!B281 &lt;&gt; "",'2.Census &amp; Reference Benchmarks'!B281,"")</f>
        <v>0</v>
      </c>
      <c r="C281" s="285">
        <f>IF('2.Census &amp; Reference Benchmarks'!C281 &lt;&gt; "",'2.Census &amp; Reference Benchmarks'!C281,"")</f>
        <v>0</v>
      </c>
      <c r="D281" s="286" t="str">
        <f>IF('2.Census &amp; Reference Benchmarks'!D281 &lt;&gt; "",'2.Census &amp; Reference Benchmarks'!D281,"")</f>
        <v/>
      </c>
      <c r="E281" s="352" t="str">
        <f>IF('2.Census &amp; Reference Benchmarks'!E281 &lt;&gt; "",'2.Census &amp; Reference Benchmarks'!E281,"")</f>
        <v/>
      </c>
      <c r="F281" s="352" t="str">
        <f>IF('2.Census &amp; Reference Benchmarks'!F281 &lt;&gt; "",'2.Census &amp; Reference Benchmarks'!F281,"")</f>
        <v/>
      </c>
      <c r="G281" s="287" t="str">
        <f>IF('2.Census &amp; Reference Benchmarks'!G281 &lt;&gt; "",'2.Census &amp; Reference Benchmarks'!G281,"")</f>
        <v/>
      </c>
      <c r="H281" s="287" t="str">
        <f>IF('2.Census &amp; Reference Benchmarks'!I281 &lt;&gt; "",'2.Census &amp; Reference Benchmarks'!I281,"")</f>
        <v/>
      </c>
      <c r="I281" s="284" t="str">
        <f>IF('2.Census &amp; Reference Benchmarks'!J281 &lt;&gt;"",'2.Census &amp; Reference Benchmarks'!J281,"")</f>
        <v/>
      </c>
      <c r="J281" s="534"/>
      <c r="K281" s="534"/>
      <c r="L281" s="534"/>
      <c r="M281" s="534"/>
      <c r="N281" s="534"/>
      <c r="O281" s="534"/>
      <c r="P281" s="534"/>
      <c r="Q281" s="534"/>
      <c r="R281" s="540"/>
      <c r="S281" s="540"/>
      <c r="T281" s="540"/>
      <c r="U281" s="540"/>
      <c r="V281" s="540"/>
      <c r="W281" s="540"/>
      <c r="X281" s="540"/>
      <c r="Y281" s="540"/>
      <c r="Z281" s="540"/>
      <c r="AA281" s="540"/>
      <c r="AB281" s="540"/>
      <c r="AC281" s="540"/>
      <c r="AD281" s="540"/>
      <c r="AE281" s="540"/>
      <c r="AF281" s="540"/>
      <c r="AG281" s="540"/>
      <c r="AH281" s="461"/>
      <c r="AI281" s="110"/>
      <c r="AJ281" s="110"/>
      <c r="AK281" s="110"/>
      <c r="AL281" s="110"/>
      <c r="AM281" s="110"/>
      <c r="AN281" s="110"/>
      <c r="AO281" s="110"/>
      <c r="AP281" s="110"/>
      <c r="AQ281" s="543"/>
      <c r="AR281" s="543"/>
      <c r="AS281" s="543"/>
      <c r="AT281" s="543"/>
      <c r="AU281" s="543"/>
      <c r="AV281" s="543"/>
      <c r="AW281" s="543"/>
      <c r="AX281" s="543"/>
      <c r="AY281" s="543"/>
      <c r="AZ281" s="543"/>
      <c r="BA281" s="543"/>
      <c r="BB281" s="543"/>
      <c r="BC281" s="543"/>
      <c r="BD281" s="543"/>
      <c r="BE281" s="543"/>
      <c r="BF281" s="543"/>
    </row>
    <row r="282" spans="2:58" x14ac:dyDescent="0.25">
      <c r="B282" s="471">
        <f>IF('2.Census &amp; Reference Benchmarks'!B282 &lt;&gt; "",'2.Census &amp; Reference Benchmarks'!B282,"")</f>
        <v>0</v>
      </c>
      <c r="C282" s="285">
        <f>IF('2.Census &amp; Reference Benchmarks'!C282 &lt;&gt; "",'2.Census &amp; Reference Benchmarks'!C282,"")</f>
        <v>0</v>
      </c>
      <c r="D282" s="286" t="str">
        <f>IF('2.Census &amp; Reference Benchmarks'!D282 &lt;&gt; "",'2.Census &amp; Reference Benchmarks'!D282,"")</f>
        <v/>
      </c>
      <c r="E282" s="352" t="str">
        <f>IF('2.Census &amp; Reference Benchmarks'!E282 &lt;&gt; "",'2.Census &amp; Reference Benchmarks'!E282,"")</f>
        <v/>
      </c>
      <c r="F282" s="352" t="str">
        <f>IF('2.Census &amp; Reference Benchmarks'!F282 &lt;&gt; "",'2.Census &amp; Reference Benchmarks'!F282,"")</f>
        <v/>
      </c>
      <c r="G282" s="287" t="str">
        <f>IF('2.Census &amp; Reference Benchmarks'!G282 &lt;&gt; "",'2.Census &amp; Reference Benchmarks'!G282,"")</f>
        <v/>
      </c>
      <c r="H282" s="287" t="str">
        <f>IF('2.Census &amp; Reference Benchmarks'!I282 &lt;&gt; "",'2.Census &amp; Reference Benchmarks'!I282,"")</f>
        <v/>
      </c>
      <c r="I282" s="284" t="str">
        <f>IF('2.Census &amp; Reference Benchmarks'!J282 &lt;&gt;"",'2.Census &amp; Reference Benchmarks'!J282,"")</f>
        <v/>
      </c>
      <c r="J282" s="534"/>
      <c r="K282" s="534"/>
      <c r="L282" s="534"/>
      <c r="M282" s="534"/>
      <c r="N282" s="534"/>
      <c r="O282" s="534"/>
      <c r="P282" s="534"/>
      <c r="Q282" s="534"/>
      <c r="R282" s="540"/>
      <c r="S282" s="540"/>
      <c r="T282" s="540"/>
      <c r="U282" s="540"/>
      <c r="V282" s="540"/>
      <c r="W282" s="540"/>
      <c r="X282" s="540"/>
      <c r="Y282" s="540"/>
      <c r="Z282" s="540"/>
      <c r="AA282" s="540"/>
      <c r="AB282" s="540"/>
      <c r="AC282" s="540"/>
      <c r="AD282" s="540"/>
      <c r="AE282" s="540"/>
      <c r="AF282" s="540"/>
      <c r="AG282" s="540"/>
      <c r="AH282" s="461"/>
      <c r="AI282" s="110"/>
      <c r="AJ282" s="110"/>
      <c r="AK282" s="110"/>
      <c r="AL282" s="110"/>
      <c r="AM282" s="110"/>
      <c r="AN282" s="110"/>
      <c r="AO282" s="110"/>
      <c r="AP282" s="110"/>
      <c r="AQ282" s="543"/>
      <c r="AR282" s="543"/>
      <c r="AS282" s="543"/>
      <c r="AT282" s="543"/>
      <c r="AU282" s="543"/>
      <c r="AV282" s="543"/>
      <c r="AW282" s="543"/>
      <c r="AX282" s="543"/>
      <c r="AY282" s="543"/>
      <c r="AZ282" s="543"/>
      <c r="BA282" s="543"/>
      <c r="BB282" s="543"/>
      <c r="BC282" s="543"/>
      <c r="BD282" s="543"/>
      <c r="BE282" s="543"/>
      <c r="BF282" s="543"/>
    </row>
    <row r="283" spans="2:58" x14ac:dyDescent="0.25">
      <c r="B283" s="471">
        <f>IF('2.Census &amp; Reference Benchmarks'!B283 &lt;&gt; "",'2.Census &amp; Reference Benchmarks'!B283,"")</f>
        <v>0</v>
      </c>
      <c r="C283" s="285">
        <f>IF('2.Census &amp; Reference Benchmarks'!C283 &lt;&gt; "",'2.Census &amp; Reference Benchmarks'!C283,"")</f>
        <v>0</v>
      </c>
      <c r="D283" s="286" t="str">
        <f>IF('2.Census &amp; Reference Benchmarks'!D283 &lt;&gt; "",'2.Census &amp; Reference Benchmarks'!D283,"")</f>
        <v/>
      </c>
      <c r="E283" s="352" t="str">
        <f>IF('2.Census &amp; Reference Benchmarks'!E283 &lt;&gt; "",'2.Census &amp; Reference Benchmarks'!E283,"")</f>
        <v/>
      </c>
      <c r="F283" s="352" t="str">
        <f>IF('2.Census &amp; Reference Benchmarks'!F283 &lt;&gt; "",'2.Census &amp; Reference Benchmarks'!F283,"")</f>
        <v/>
      </c>
      <c r="G283" s="287" t="str">
        <f>IF('2.Census &amp; Reference Benchmarks'!G283 &lt;&gt; "",'2.Census &amp; Reference Benchmarks'!G283,"")</f>
        <v/>
      </c>
      <c r="H283" s="287" t="str">
        <f>IF('2.Census &amp; Reference Benchmarks'!I283 &lt;&gt; "",'2.Census &amp; Reference Benchmarks'!I283,"")</f>
        <v/>
      </c>
      <c r="I283" s="284" t="str">
        <f>IF('2.Census &amp; Reference Benchmarks'!J283 &lt;&gt;"",'2.Census &amp; Reference Benchmarks'!J283,"")</f>
        <v/>
      </c>
      <c r="J283" s="534"/>
      <c r="K283" s="534"/>
      <c r="L283" s="534"/>
      <c r="M283" s="534"/>
      <c r="N283" s="534"/>
      <c r="O283" s="534"/>
      <c r="P283" s="534"/>
      <c r="Q283" s="534"/>
      <c r="R283" s="540"/>
      <c r="S283" s="540"/>
      <c r="T283" s="540"/>
      <c r="U283" s="540"/>
      <c r="V283" s="540"/>
      <c r="W283" s="540"/>
      <c r="X283" s="540"/>
      <c r="Y283" s="540"/>
      <c r="Z283" s="540"/>
      <c r="AA283" s="540"/>
      <c r="AB283" s="540"/>
      <c r="AC283" s="540"/>
      <c r="AD283" s="540"/>
      <c r="AE283" s="540"/>
      <c r="AF283" s="540"/>
      <c r="AG283" s="540"/>
      <c r="AH283" s="461"/>
      <c r="AI283" s="110"/>
      <c r="AJ283" s="110"/>
      <c r="AK283" s="110"/>
      <c r="AL283" s="110"/>
      <c r="AM283" s="110"/>
      <c r="AN283" s="110"/>
      <c r="AO283" s="110"/>
      <c r="AP283" s="110"/>
      <c r="AQ283" s="543"/>
      <c r="AR283" s="543"/>
      <c r="AS283" s="543"/>
      <c r="AT283" s="543"/>
      <c r="AU283" s="543"/>
      <c r="AV283" s="543"/>
      <c r="AW283" s="543"/>
      <c r="AX283" s="543"/>
      <c r="AY283" s="543"/>
      <c r="AZ283" s="543"/>
      <c r="BA283" s="543"/>
      <c r="BB283" s="543"/>
      <c r="BC283" s="543"/>
      <c r="BD283" s="543"/>
      <c r="BE283" s="543"/>
      <c r="BF283" s="543"/>
    </row>
    <row r="284" spans="2:58" x14ac:dyDescent="0.25">
      <c r="B284" s="471">
        <f>IF('2.Census &amp; Reference Benchmarks'!B284 &lt;&gt; "",'2.Census &amp; Reference Benchmarks'!B284,"")</f>
        <v>0</v>
      </c>
      <c r="C284" s="285">
        <f>IF('2.Census &amp; Reference Benchmarks'!C284 &lt;&gt; "",'2.Census &amp; Reference Benchmarks'!C284,"")</f>
        <v>0</v>
      </c>
      <c r="D284" s="286" t="str">
        <f>IF('2.Census &amp; Reference Benchmarks'!D284 &lt;&gt; "",'2.Census &amp; Reference Benchmarks'!D284,"")</f>
        <v/>
      </c>
      <c r="E284" s="352" t="str">
        <f>IF('2.Census &amp; Reference Benchmarks'!E284 &lt;&gt; "",'2.Census &amp; Reference Benchmarks'!E284,"")</f>
        <v/>
      </c>
      <c r="F284" s="352" t="str">
        <f>IF('2.Census &amp; Reference Benchmarks'!F284 &lt;&gt; "",'2.Census &amp; Reference Benchmarks'!F284,"")</f>
        <v/>
      </c>
      <c r="G284" s="287" t="str">
        <f>IF('2.Census &amp; Reference Benchmarks'!G284 &lt;&gt; "",'2.Census &amp; Reference Benchmarks'!G284,"")</f>
        <v/>
      </c>
      <c r="H284" s="287" t="str">
        <f>IF('2.Census &amp; Reference Benchmarks'!I284 &lt;&gt; "",'2.Census &amp; Reference Benchmarks'!I284,"")</f>
        <v/>
      </c>
      <c r="I284" s="284" t="str">
        <f>IF('2.Census &amp; Reference Benchmarks'!J284 &lt;&gt;"",'2.Census &amp; Reference Benchmarks'!J284,"")</f>
        <v/>
      </c>
      <c r="J284" s="534"/>
      <c r="K284" s="534"/>
      <c r="L284" s="534"/>
      <c r="M284" s="534"/>
      <c r="N284" s="534"/>
      <c r="O284" s="534"/>
      <c r="P284" s="534"/>
      <c r="Q284" s="534"/>
      <c r="R284" s="540"/>
      <c r="S284" s="540"/>
      <c r="T284" s="540"/>
      <c r="U284" s="540"/>
      <c r="V284" s="540"/>
      <c r="W284" s="540"/>
      <c r="X284" s="540"/>
      <c r="Y284" s="540"/>
      <c r="Z284" s="540"/>
      <c r="AA284" s="540"/>
      <c r="AB284" s="540"/>
      <c r="AC284" s="540"/>
      <c r="AD284" s="540"/>
      <c r="AE284" s="540"/>
      <c r="AF284" s="540"/>
      <c r="AG284" s="540"/>
      <c r="AH284" s="461"/>
      <c r="AI284" s="110"/>
      <c r="AJ284" s="110"/>
      <c r="AK284" s="110"/>
      <c r="AL284" s="110"/>
      <c r="AM284" s="110"/>
      <c r="AN284" s="110"/>
      <c r="AO284" s="110"/>
      <c r="AP284" s="110"/>
      <c r="AQ284" s="543"/>
      <c r="AR284" s="543"/>
      <c r="AS284" s="543"/>
      <c r="AT284" s="543"/>
      <c r="AU284" s="543"/>
      <c r="AV284" s="543"/>
      <c r="AW284" s="543"/>
      <c r="AX284" s="543"/>
      <c r="AY284" s="543"/>
      <c r="AZ284" s="543"/>
      <c r="BA284" s="543"/>
      <c r="BB284" s="543"/>
      <c r="BC284" s="543"/>
      <c r="BD284" s="543"/>
      <c r="BE284" s="543"/>
      <c r="BF284" s="543"/>
    </row>
    <row r="285" spans="2:58" x14ac:dyDescent="0.25">
      <c r="B285" s="471">
        <f>IF('2.Census &amp; Reference Benchmarks'!B285 &lt;&gt; "",'2.Census &amp; Reference Benchmarks'!B285,"")</f>
        <v>0</v>
      </c>
      <c r="C285" s="285">
        <f>IF('2.Census &amp; Reference Benchmarks'!C285 &lt;&gt; "",'2.Census &amp; Reference Benchmarks'!C285,"")</f>
        <v>0</v>
      </c>
      <c r="D285" s="286" t="str">
        <f>IF('2.Census &amp; Reference Benchmarks'!D285 &lt;&gt; "",'2.Census &amp; Reference Benchmarks'!D285,"")</f>
        <v/>
      </c>
      <c r="E285" s="352" t="str">
        <f>IF('2.Census &amp; Reference Benchmarks'!E285 &lt;&gt; "",'2.Census &amp; Reference Benchmarks'!E285,"")</f>
        <v/>
      </c>
      <c r="F285" s="352" t="str">
        <f>IF('2.Census &amp; Reference Benchmarks'!F285 &lt;&gt; "",'2.Census &amp; Reference Benchmarks'!F285,"")</f>
        <v/>
      </c>
      <c r="G285" s="287" t="str">
        <f>IF('2.Census &amp; Reference Benchmarks'!G285 &lt;&gt; "",'2.Census &amp; Reference Benchmarks'!G285,"")</f>
        <v/>
      </c>
      <c r="H285" s="287" t="str">
        <f>IF('2.Census &amp; Reference Benchmarks'!I285 &lt;&gt; "",'2.Census &amp; Reference Benchmarks'!I285,"")</f>
        <v/>
      </c>
      <c r="I285" s="284" t="str">
        <f>IF('2.Census &amp; Reference Benchmarks'!J285 &lt;&gt;"",'2.Census &amp; Reference Benchmarks'!J285,"")</f>
        <v/>
      </c>
      <c r="J285" s="534"/>
      <c r="K285" s="534"/>
      <c r="L285" s="534"/>
      <c r="M285" s="534"/>
      <c r="N285" s="534"/>
      <c r="O285" s="534"/>
      <c r="P285" s="534"/>
      <c r="Q285" s="534"/>
      <c r="R285" s="540"/>
      <c r="S285" s="540"/>
      <c r="T285" s="540"/>
      <c r="U285" s="540"/>
      <c r="V285" s="540"/>
      <c r="W285" s="540"/>
      <c r="X285" s="540"/>
      <c r="Y285" s="540"/>
      <c r="Z285" s="540"/>
      <c r="AA285" s="540"/>
      <c r="AB285" s="540"/>
      <c r="AC285" s="540"/>
      <c r="AD285" s="540"/>
      <c r="AE285" s="540"/>
      <c r="AF285" s="540"/>
      <c r="AG285" s="540"/>
      <c r="AH285" s="461"/>
      <c r="AI285" s="110"/>
      <c r="AJ285" s="110"/>
      <c r="AK285" s="110"/>
      <c r="AL285" s="110"/>
      <c r="AM285" s="110"/>
      <c r="AN285" s="110"/>
      <c r="AO285" s="110"/>
      <c r="AP285" s="110"/>
      <c r="AQ285" s="543"/>
      <c r="AR285" s="543"/>
      <c r="AS285" s="543"/>
      <c r="AT285" s="543"/>
      <c r="AU285" s="543"/>
      <c r="AV285" s="543"/>
      <c r="AW285" s="543"/>
      <c r="AX285" s="543"/>
      <c r="AY285" s="543"/>
      <c r="AZ285" s="543"/>
      <c r="BA285" s="543"/>
      <c r="BB285" s="543"/>
      <c r="BC285" s="543"/>
      <c r="BD285" s="543"/>
      <c r="BE285" s="543"/>
      <c r="BF285" s="543"/>
    </row>
    <row r="286" spans="2:58" x14ac:dyDescent="0.25">
      <c r="B286" s="471">
        <f>IF('2.Census &amp; Reference Benchmarks'!B286 &lt;&gt; "",'2.Census &amp; Reference Benchmarks'!B286,"")</f>
        <v>0</v>
      </c>
      <c r="C286" s="285">
        <f>IF('2.Census &amp; Reference Benchmarks'!C286 &lt;&gt; "",'2.Census &amp; Reference Benchmarks'!C286,"")</f>
        <v>0</v>
      </c>
      <c r="D286" s="286" t="str">
        <f>IF('2.Census &amp; Reference Benchmarks'!D286 &lt;&gt; "",'2.Census &amp; Reference Benchmarks'!D286,"")</f>
        <v/>
      </c>
      <c r="E286" s="352" t="str">
        <f>IF('2.Census &amp; Reference Benchmarks'!E286 &lt;&gt; "",'2.Census &amp; Reference Benchmarks'!E286,"")</f>
        <v/>
      </c>
      <c r="F286" s="352" t="str">
        <f>IF('2.Census &amp; Reference Benchmarks'!F286 &lt;&gt; "",'2.Census &amp; Reference Benchmarks'!F286,"")</f>
        <v/>
      </c>
      <c r="G286" s="287" t="str">
        <f>IF('2.Census &amp; Reference Benchmarks'!G286 &lt;&gt; "",'2.Census &amp; Reference Benchmarks'!G286,"")</f>
        <v/>
      </c>
      <c r="H286" s="287" t="str">
        <f>IF('2.Census &amp; Reference Benchmarks'!I286 &lt;&gt; "",'2.Census &amp; Reference Benchmarks'!I286,"")</f>
        <v/>
      </c>
      <c r="I286" s="284" t="str">
        <f>IF('2.Census &amp; Reference Benchmarks'!J286 &lt;&gt;"",'2.Census &amp; Reference Benchmarks'!J286,"")</f>
        <v/>
      </c>
      <c r="J286" s="534"/>
      <c r="K286" s="534"/>
      <c r="L286" s="534"/>
      <c r="M286" s="534"/>
      <c r="N286" s="534"/>
      <c r="O286" s="534"/>
      <c r="P286" s="534"/>
      <c r="Q286" s="534"/>
      <c r="R286" s="540"/>
      <c r="S286" s="540"/>
      <c r="T286" s="540"/>
      <c r="U286" s="540"/>
      <c r="V286" s="540"/>
      <c r="W286" s="540"/>
      <c r="X286" s="540"/>
      <c r="Y286" s="540"/>
      <c r="Z286" s="540"/>
      <c r="AA286" s="540"/>
      <c r="AB286" s="540"/>
      <c r="AC286" s="540"/>
      <c r="AD286" s="540"/>
      <c r="AE286" s="540"/>
      <c r="AF286" s="540"/>
      <c r="AG286" s="540"/>
      <c r="AH286" s="461"/>
      <c r="AI286" s="110"/>
      <c r="AJ286" s="110"/>
      <c r="AK286" s="110"/>
      <c r="AL286" s="110"/>
      <c r="AM286" s="110"/>
      <c r="AN286" s="110"/>
      <c r="AO286" s="110"/>
      <c r="AP286" s="110"/>
      <c r="AQ286" s="543"/>
      <c r="AR286" s="543"/>
      <c r="AS286" s="543"/>
      <c r="AT286" s="543"/>
      <c r="AU286" s="543"/>
      <c r="AV286" s="543"/>
      <c r="AW286" s="543"/>
      <c r="AX286" s="543"/>
      <c r="AY286" s="543"/>
      <c r="AZ286" s="543"/>
      <c r="BA286" s="543"/>
      <c r="BB286" s="543"/>
      <c r="BC286" s="543"/>
      <c r="BD286" s="543"/>
      <c r="BE286" s="543"/>
      <c r="BF286" s="543"/>
    </row>
    <row r="287" spans="2:58" x14ac:dyDescent="0.25">
      <c r="B287" s="471">
        <f>IF('2.Census &amp; Reference Benchmarks'!B287 &lt;&gt; "",'2.Census &amp; Reference Benchmarks'!B287,"")</f>
        <v>0</v>
      </c>
      <c r="C287" s="285">
        <f>IF('2.Census &amp; Reference Benchmarks'!C287 &lt;&gt; "",'2.Census &amp; Reference Benchmarks'!C287,"")</f>
        <v>0</v>
      </c>
      <c r="D287" s="286" t="str">
        <f>IF('2.Census &amp; Reference Benchmarks'!D287 &lt;&gt; "",'2.Census &amp; Reference Benchmarks'!D287,"")</f>
        <v/>
      </c>
      <c r="E287" s="352" t="str">
        <f>IF('2.Census &amp; Reference Benchmarks'!E287 &lt;&gt; "",'2.Census &amp; Reference Benchmarks'!E287,"")</f>
        <v/>
      </c>
      <c r="F287" s="352" t="str">
        <f>IF('2.Census &amp; Reference Benchmarks'!F287 &lt;&gt; "",'2.Census &amp; Reference Benchmarks'!F287,"")</f>
        <v/>
      </c>
      <c r="G287" s="287" t="str">
        <f>IF('2.Census &amp; Reference Benchmarks'!G287 &lt;&gt; "",'2.Census &amp; Reference Benchmarks'!G287,"")</f>
        <v/>
      </c>
      <c r="H287" s="287" t="str">
        <f>IF('2.Census &amp; Reference Benchmarks'!I287 &lt;&gt; "",'2.Census &amp; Reference Benchmarks'!I287,"")</f>
        <v/>
      </c>
      <c r="I287" s="284" t="str">
        <f>IF('2.Census &amp; Reference Benchmarks'!J287 &lt;&gt;"",'2.Census &amp; Reference Benchmarks'!J287,"")</f>
        <v/>
      </c>
      <c r="J287" s="534"/>
      <c r="K287" s="534"/>
      <c r="L287" s="534"/>
      <c r="M287" s="534"/>
      <c r="N287" s="534"/>
      <c r="O287" s="534"/>
      <c r="P287" s="534"/>
      <c r="Q287" s="534"/>
      <c r="R287" s="540"/>
      <c r="S287" s="540"/>
      <c r="T287" s="540"/>
      <c r="U287" s="540"/>
      <c r="V287" s="540"/>
      <c r="W287" s="540"/>
      <c r="X287" s="540"/>
      <c r="Y287" s="540"/>
      <c r="Z287" s="540"/>
      <c r="AA287" s="540"/>
      <c r="AB287" s="540"/>
      <c r="AC287" s="540"/>
      <c r="AD287" s="540"/>
      <c r="AE287" s="540"/>
      <c r="AF287" s="540"/>
      <c r="AG287" s="540"/>
      <c r="AH287" s="461"/>
      <c r="AI287" s="110"/>
      <c r="AJ287" s="110"/>
      <c r="AK287" s="110"/>
      <c r="AL287" s="110"/>
      <c r="AM287" s="110"/>
      <c r="AN287" s="110"/>
      <c r="AO287" s="110"/>
      <c r="AP287" s="110"/>
      <c r="AQ287" s="543"/>
      <c r="AR287" s="543"/>
      <c r="AS287" s="543"/>
      <c r="AT287" s="543"/>
      <c r="AU287" s="543"/>
      <c r="AV287" s="543"/>
      <c r="AW287" s="543"/>
      <c r="AX287" s="543"/>
      <c r="AY287" s="543"/>
      <c r="AZ287" s="543"/>
      <c r="BA287" s="543"/>
      <c r="BB287" s="543"/>
      <c r="BC287" s="543"/>
      <c r="BD287" s="543"/>
      <c r="BE287" s="543"/>
      <c r="BF287" s="543"/>
    </row>
    <row r="288" spans="2:58" x14ac:dyDescent="0.25">
      <c r="B288" s="471">
        <f>IF('2.Census &amp; Reference Benchmarks'!B288 &lt;&gt; "",'2.Census &amp; Reference Benchmarks'!B288,"")</f>
        <v>0</v>
      </c>
      <c r="C288" s="285">
        <f>IF('2.Census &amp; Reference Benchmarks'!C288 &lt;&gt; "",'2.Census &amp; Reference Benchmarks'!C288,"")</f>
        <v>0</v>
      </c>
      <c r="D288" s="286" t="str">
        <f>IF('2.Census &amp; Reference Benchmarks'!D288 &lt;&gt; "",'2.Census &amp; Reference Benchmarks'!D288,"")</f>
        <v/>
      </c>
      <c r="E288" s="352" t="str">
        <f>IF('2.Census &amp; Reference Benchmarks'!E288 &lt;&gt; "",'2.Census &amp; Reference Benchmarks'!E288,"")</f>
        <v/>
      </c>
      <c r="F288" s="352" t="str">
        <f>IF('2.Census &amp; Reference Benchmarks'!F288 &lt;&gt; "",'2.Census &amp; Reference Benchmarks'!F288,"")</f>
        <v/>
      </c>
      <c r="G288" s="287" t="str">
        <f>IF('2.Census &amp; Reference Benchmarks'!G288 &lt;&gt; "",'2.Census &amp; Reference Benchmarks'!G288,"")</f>
        <v/>
      </c>
      <c r="H288" s="287" t="str">
        <f>IF('2.Census &amp; Reference Benchmarks'!I288 &lt;&gt; "",'2.Census &amp; Reference Benchmarks'!I288,"")</f>
        <v/>
      </c>
      <c r="I288" s="284" t="str">
        <f>IF('2.Census &amp; Reference Benchmarks'!J288 &lt;&gt;"",'2.Census &amp; Reference Benchmarks'!J288,"")</f>
        <v/>
      </c>
      <c r="J288" s="534"/>
      <c r="K288" s="534"/>
      <c r="L288" s="534"/>
      <c r="M288" s="534"/>
      <c r="N288" s="534"/>
      <c r="O288" s="534"/>
      <c r="P288" s="534"/>
      <c r="Q288" s="534"/>
      <c r="R288" s="540"/>
      <c r="S288" s="540"/>
      <c r="T288" s="540"/>
      <c r="U288" s="540"/>
      <c r="V288" s="540"/>
      <c r="W288" s="540"/>
      <c r="X288" s="540"/>
      <c r="Y288" s="540"/>
      <c r="Z288" s="540"/>
      <c r="AA288" s="540"/>
      <c r="AB288" s="540"/>
      <c r="AC288" s="540"/>
      <c r="AD288" s="540"/>
      <c r="AE288" s="540"/>
      <c r="AF288" s="540"/>
      <c r="AG288" s="540"/>
      <c r="AH288" s="461"/>
      <c r="AI288" s="110"/>
      <c r="AJ288" s="110"/>
      <c r="AK288" s="110"/>
      <c r="AL288" s="110"/>
      <c r="AM288" s="110"/>
      <c r="AN288" s="110"/>
      <c r="AO288" s="110"/>
      <c r="AP288" s="110"/>
      <c r="AQ288" s="543"/>
      <c r="AR288" s="543"/>
      <c r="AS288" s="543"/>
      <c r="AT288" s="543"/>
      <c r="AU288" s="543"/>
      <c r="AV288" s="543"/>
      <c r="AW288" s="543"/>
      <c r="AX288" s="543"/>
      <c r="AY288" s="543"/>
      <c r="AZ288" s="543"/>
      <c r="BA288" s="543"/>
      <c r="BB288" s="543"/>
      <c r="BC288" s="543"/>
      <c r="BD288" s="543"/>
      <c r="BE288" s="543"/>
      <c r="BF288" s="543"/>
    </row>
    <row r="289" spans="2:58" x14ac:dyDescent="0.25">
      <c r="B289" s="471">
        <f>IF('2.Census &amp; Reference Benchmarks'!B289 &lt;&gt; "",'2.Census &amp; Reference Benchmarks'!B289,"")</f>
        <v>0</v>
      </c>
      <c r="C289" s="285">
        <f>IF('2.Census &amp; Reference Benchmarks'!C289 &lt;&gt; "",'2.Census &amp; Reference Benchmarks'!C289,"")</f>
        <v>0</v>
      </c>
      <c r="D289" s="286" t="str">
        <f>IF('2.Census &amp; Reference Benchmarks'!D289 &lt;&gt; "",'2.Census &amp; Reference Benchmarks'!D289,"")</f>
        <v/>
      </c>
      <c r="E289" s="352" t="str">
        <f>IF('2.Census &amp; Reference Benchmarks'!E289 &lt;&gt; "",'2.Census &amp; Reference Benchmarks'!E289,"")</f>
        <v/>
      </c>
      <c r="F289" s="352" t="str">
        <f>IF('2.Census &amp; Reference Benchmarks'!F289 &lt;&gt; "",'2.Census &amp; Reference Benchmarks'!F289,"")</f>
        <v/>
      </c>
      <c r="G289" s="287" t="str">
        <f>IF('2.Census &amp; Reference Benchmarks'!G289 &lt;&gt; "",'2.Census &amp; Reference Benchmarks'!G289,"")</f>
        <v/>
      </c>
      <c r="H289" s="287" t="str">
        <f>IF('2.Census &amp; Reference Benchmarks'!I289 &lt;&gt; "",'2.Census &amp; Reference Benchmarks'!I289,"")</f>
        <v/>
      </c>
      <c r="I289" s="284" t="str">
        <f>IF('2.Census &amp; Reference Benchmarks'!J289 &lt;&gt;"",'2.Census &amp; Reference Benchmarks'!J289,"")</f>
        <v/>
      </c>
      <c r="J289" s="534"/>
      <c r="K289" s="534"/>
      <c r="L289" s="534"/>
      <c r="M289" s="534"/>
      <c r="N289" s="534"/>
      <c r="O289" s="534"/>
      <c r="P289" s="534"/>
      <c r="Q289" s="534"/>
      <c r="R289" s="540"/>
      <c r="S289" s="540"/>
      <c r="T289" s="540"/>
      <c r="U289" s="540"/>
      <c r="V289" s="540"/>
      <c r="W289" s="540"/>
      <c r="X289" s="540"/>
      <c r="Y289" s="540"/>
      <c r="Z289" s="540"/>
      <c r="AA289" s="540"/>
      <c r="AB289" s="540"/>
      <c r="AC289" s="540"/>
      <c r="AD289" s="540"/>
      <c r="AE289" s="540"/>
      <c r="AF289" s="540"/>
      <c r="AG289" s="540"/>
      <c r="AH289" s="461"/>
      <c r="AI289" s="110"/>
      <c r="AJ289" s="110"/>
      <c r="AK289" s="110"/>
      <c r="AL289" s="110"/>
      <c r="AM289" s="110"/>
      <c r="AN289" s="110"/>
      <c r="AO289" s="110"/>
      <c r="AP289" s="110"/>
      <c r="AQ289" s="543"/>
      <c r="AR289" s="543"/>
      <c r="AS289" s="543"/>
      <c r="AT289" s="543"/>
      <c r="AU289" s="543"/>
      <c r="AV289" s="543"/>
      <c r="AW289" s="543"/>
      <c r="AX289" s="543"/>
      <c r="AY289" s="543"/>
      <c r="AZ289" s="543"/>
      <c r="BA289" s="543"/>
      <c r="BB289" s="543"/>
      <c r="BC289" s="543"/>
      <c r="BD289" s="543"/>
      <c r="BE289" s="543"/>
      <c r="BF289" s="543"/>
    </row>
    <row r="290" spans="2:58" x14ac:dyDescent="0.25">
      <c r="B290" s="471">
        <f>IF('2.Census &amp; Reference Benchmarks'!B290 &lt;&gt; "",'2.Census &amp; Reference Benchmarks'!B290,"")</f>
        <v>0</v>
      </c>
      <c r="C290" s="285">
        <f>IF('2.Census &amp; Reference Benchmarks'!C290 &lt;&gt; "",'2.Census &amp; Reference Benchmarks'!C290,"")</f>
        <v>0</v>
      </c>
      <c r="D290" s="286" t="str">
        <f>IF('2.Census &amp; Reference Benchmarks'!D290 &lt;&gt; "",'2.Census &amp; Reference Benchmarks'!D290,"")</f>
        <v/>
      </c>
      <c r="E290" s="352" t="str">
        <f>IF('2.Census &amp; Reference Benchmarks'!E290 &lt;&gt; "",'2.Census &amp; Reference Benchmarks'!E290,"")</f>
        <v/>
      </c>
      <c r="F290" s="352" t="str">
        <f>IF('2.Census &amp; Reference Benchmarks'!F290 &lt;&gt; "",'2.Census &amp; Reference Benchmarks'!F290,"")</f>
        <v/>
      </c>
      <c r="G290" s="287" t="str">
        <f>IF('2.Census &amp; Reference Benchmarks'!G290 &lt;&gt; "",'2.Census &amp; Reference Benchmarks'!G290,"")</f>
        <v/>
      </c>
      <c r="H290" s="287" t="str">
        <f>IF('2.Census &amp; Reference Benchmarks'!I290 &lt;&gt; "",'2.Census &amp; Reference Benchmarks'!I290,"")</f>
        <v/>
      </c>
      <c r="I290" s="284" t="str">
        <f>IF('2.Census &amp; Reference Benchmarks'!J290 &lt;&gt;"",'2.Census &amp; Reference Benchmarks'!J290,"")</f>
        <v/>
      </c>
      <c r="J290" s="534"/>
      <c r="K290" s="534"/>
      <c r="L290" s="534"/>
      <c r="M290" s="534"/>
      <c r="N290" s="534"/>
      <c r="O290" s="534"/>
      <c r="P290" s="534"/>
      <c r="Q290" s="534"/>
      <c r="R290" s="540"/>
      <c r="S290" s="540"/>
      <c r="T290" s="540"/>
      <c r="U290" s="540"/>
      <c r="V290" s="540"/>
      <c r="W290" s="540"/>
      <c r="X290" s="540"/>
      <c r="Y290" s="540"/>
      <c r="Z290" s="540"/>
      <c r="AA290" s="540"/>
      <c r="AB290" s="540"/>
      <c r="AC290" s="540"/>
      <c r="AD290" s="540"/>
      <c r="AE290" s="540"/>
      <c r="AF290" s="540"/>
      <c r="AG290" s="540"/>
      <c r="AH290" s="461"/>
      <c r="AI290" s="110"/>
      <c r="AJ290" s="110"/>
      <c r="AK290" s="110"/>
      <c r="AL290" s="110"/>
      <c r="AM290" s="110"/>
      <c r="AN290" s="110"/>
      <c r="AO290" s="110"/>
      <c r="AP290" s="110"/>
      <c r="AQ290" s="543"/>
      <c r="AR290" s="543"/>
      <c r="AS290" s="543"/>
      <c r="AT290" s="543"/>
      <c r="AU290" s="543"/>
      <c r="AV290" s="543"/>
      <c r="AW290" s="543"/>
      <c r="AX290" s="543"/>
      <c r="AY290" s="543"/>
      <c r="AZ290" s="543"/>
      <c r="BA290" s="543"/>
      <c r="BB290" s="543"/>
      <c r="BC290" s="543"/>
      <c r="BD290" s="543"/>
      <c r="BE290" s="543"/>
      <c r="BF290" s="543"/>
    </row>
    <row r="291" spans="2:58" x14ac:dyDescent="0.25">
      <c r="B291" s="471">
        <f>IF('2.Census &amp; Reference Benchmarks'!B291 &lt;&gt; "",'2.Census &amp; Reference Benchmarks'!B291,"")</f>
        <v>0</v>
      </c>
      <c r="C291" s="285">
        <f>IF('2.Census &amp; Reference Benchmarks'!C291 &lt;&gt; "",'2.Census &amp; Reference Benchmarks'!C291,"")</f>
        <v>0</v>
      </c>
      <c r="D291" s="286" t="str">
        <f>IF('2.Census &amp; Reference Benchmarks'!D291 &lt;&gt; "",'2.Census &amp; Reference Benchmarks'!D291,"")</f>
        <v/>
      </c>
      <c r="E291" s="352" t="str">
        <f>IF('2.Census &amp; Reference Benchmarks'!E291 &lt;&gt; "",'2.Census &amp; Reference Benchmarks'!E291,"")</f>
        <v/>
      </c>
      <c r="F291" s="352" t="str">
        <f>IF('2.Census &amp; Reference Benchmarks'!F291 &lt;&gt; "",'2.Census &amp; Reference Benchmarks'!F291,"")</f>
        <v/>
      </c>
      <c r="G291" s="287" t="str">
        <f>IF('2.Census &amp; Reference Benchmarks'!G291 &lt;&gt; "",'2.Census &amp; Reference Benchmarks'!G291,"")</f>
        <v/>
      </c>
      <c r="H291" s="287" t="str">
        <f>IF('2.Census &amp; Reference Benchmarks'!I291 &lt;&gt; "",'2.Census &amp; Reference Benchmarks'!I291,"")</f>
        <v/>
      </c>
      <c r="I291" s="284" t="str">
        <f>IF('2.Census &amp; Reference Benchmarks'!J291 &lt;&gt;"",'2.Census &amp; Reference Benchmarks'!J291,"")</f>
        <v/>
      </c>
      <c r="J291" s="534"/>
      <c r="K291" s="534"/>
      <c r="L291" s="534"/>
      <c r="M291" s="534"/>
      <c r="N291" s="534"/>
      <c r="O291" s="534"/>
      <c r="P291" s="534"/>
      <c r="Q291" s="534"/>
      <c r="R291" s="540"/>
      <c r="S291" s="540"/>
      <c r="T291" s="540"/>
      <c r="U291" s="540"/>
      <c r="V291" s="540"/>
      <c r="W291" s="540"/>
      <c r="X291" s="540"/>
      <c r="Y291" s="540"/>
      <c r="Z291" s="540"/>
      <c r="AA291" s="540"/>
      <c r="AB291" s="540"/>
      <c r="AC291" s="540"/>
      <c r="AD291" s="540"/>
      <c r="AE291" s="540"/>
      <c r="AF291" s="540"/>
      <c r="AG291" s="540"/>
      <c r="AH291" s="461"/>
      <c r="AI291" s="110"/>
      <c r="AJ291" s="110"/>
      <c r="AK291" s="110"/>
      <c r="AL291" s="110"/>
      <c r="AM291" s="110"/>
      <c r="AN291" s="110"/>
      <c r="AO291" s="110"/>
      <c r="AP291" s="110"/>
      <c r="AQ291" s="543"/>
      <c r="AR291" s="543"/>
      <c r="AS291" s="543"/>
      <c r="AT291" s="543"/>
      <c r="AU291" s="543"/>
      <c r="AV291" s="543"/>
      <c r="AW291" s="543"/>
      <c r="AX291" s="543"/>
      <c r="AY291" s="543"/>
      <c r="AZ291" s="543"/>
      <c r="BA291" s="543"/>
      <c r="BB291" s="543"/>
      <c r="BC291" s="543"/>
      <c r="BD291" s="543"/>
      <c r="BE291" s="543"/>
      <c r="BF291" s="543"/>
    </row>
    <row r="292" spans="2:58" x14ac:dyDescent="0.25">
      <c r="B292" s="471">
        <f>IF('2.Census &amp; Reference Benchmarks'!B292 &lt;&gt; "",'2.Census &amp; Reference Benchmarks'!B292,"")</f>
        <v>0</v>
      </c>
      <c r="C292" s="285">
        <f>IF('2.Census &amp; Reference Benchmarks'!C292 &lt;&gt; "",'2.Census &amp; Reference Benchmarks'!C292,"")</f>
        <v>0</v>
      </c>
      <c r="D292" s="286" t="str">
        <f>IF('2.Census &amp; Reference Benchmarks'!D292 &lt;&gt; "",'2.Census &amp; Reference Benchmarks'!D292,"")</f>
        <v/>
      </c>
      <c r="E292" s="352" t="str">
        <f>IF('2.Census &amp; Reference Benchmarks'!E292 &lt;&gt; "",'2.Census &amp; Reference Benchmarks'!E292,"")</f>
        <v/>
      </c>
      <c r="F292" s="352" t="str">
        <f>IF('2.Census &amp; Reference Benchmarks'!F292 &lt;&gt; "",'2.Census &amp; Reference Benchmarks'!F292,"")</f>
        <v/>
      </c>
      <c r="G292" s="287" t="str">
        <f>IF('2.Census &amp; Reference Benchmarks'!G292 &lt;&gt; "",'2.Census &amp; Reference Benchmarks'!G292,"")</f>
        <v/>
      </c>
      <c r="H292" s="287" t="str">
        <f>IF('2.Census &amp; Reference Benchmarks'!I292 &lt;&gt; "",'2.Census &amp; Reference Benchmarks'!I292,"")</f>
        <v/>
      </c>
      <c r="I292" s="284" t="str">
        <f>IF('2.Census &amp; Reference Benchmarks'!J292 &lt;&gt;"",'2.Census &amp; Reference Benchmarks'!J292,"")</f>
        <v/>
      </c>
      <c r="J292" s="534"/>
      <c r="K292" s="534"/>
      <c r="L292" s="534"/>
      <c r="M292" s="534"/>
      <c r="N292" s="534"/>
      <c r="O292" s="534"/>
      <c r="P292" s="534"/>
      <c r="Q292" s="534"/>
      <c r="R292" s="540"/>
      <c r="S292" s="540"/>
      <c r="T292" s="540"/>
      <c r="U292" s="540"/>
      <c r="V292" s="540"/>
      <c r="W292" s="540"/>
      <c r="X292" s="540"/>
      <c r="Y292" s="540"/>
      <c r="Z292" s="540"/>
      <c r="AA292" s="540"/>
      <c r="AB292" s="540"/>
      <c r="AC292" s="540"/>
      <c r="AD292" s="540"/>
      <c r="AE292" s="540"/>
      <c r="AF292" s="540"/>
      <c r="AG292" s="540"/>
      <c r="AH292" s="461"/>
      <c r="AI292" s="110"/>
      <c r="AJ292" s="110"/>
      <c r="AK292" s="110"/>
      <c r="AL292" s="110"/>
      <c r="AM292" s="110"/>
      <c r="AN292" s="110"/>
      <c r="AO292" s="110"/>
      <c r="AP292" s="110"/>
      <c r="AQ292" s="543"/>
      <c r="AR292" s="543"/>
      <c r="AS292" s="543"/>
      <c r="AT292" s="543"/>
      <c r="AU292" s="543"/>
      <c r="AV292" s="543"/>
      <c r="AW292" s="543"/>
      <c r="AX292" s="543"/>
      <c r="AY292" s="543"/>
      <c r="AZ292" s="543"/>
      <c r="BA292" s="543"/>
      <c r="BB292" s="543"/>
      <c r="BC292" s="543"/>
      <c r="BD292" s="543"/>
      <c r="BE292" s="543"/>
      <c r="BF292" s="543"/>
    </row>
    <row r="293" spans="2:58" x14ac:dyDescent="0.25">
      <c r="B293" s="471">
        <f>IF('2.Census &amp; Reference Benchmarks'!B293 &lt;&gt; "",'2.Census &amp; Reference Benchmarks'!B293,"")</f>
        <v>0</v>
      </c>
      <c r="C293" s="285">
        <f>IF('2.Census &amp; Reference Benchmarks'!C293 &lt;&gt; "",'2.Census &amp; Reference Benchmarks'!C293,"")</f>
        <v>0</v>
      </c>
      <c r="D293" s="286" t="str">
        <f>IF('2.Census &amp; Reference Benchmarks'!D293 &lt;&gt; "",'2.Census &amp; Reference Benchmarks'!D293,"")</f>
        <v/>
      </c>
      <c r="E293" s="352" t="str">
        <f>IF('2.Census &amp; Reference Benchmarks'!E293 &lt;&gt; "",'2.Census &amp; Reference Benchmarks'!E293,"")</f>
        <v/>
      </c>
      <c r="F293" s="352" t="str">
        <f>IF('2.Census &amp; Reference Benchmarks'!F293 &lt;&gt; "",'2.Census &amp; Reference Benchmarks'!F293,"")</f>
        <v/>
      </c>
      <c r="G293" s="287" t="str">
        <f>IF('2.Census &amp; Reference Benchmarks'!G293 &lt;&gt; "",'2.Census &amp; Reference Benchmarks'!G293,"")</f>
        <v/>
      </c>
      <c r="H293" s="287" t="str">
        <f>IF('2.Census &amp; Reference Benchmarks'!I293 &lt;&gt; "",'2.Census &amp; Reference Benchmarks'!I293,"")</f>
        <v/>
      </c>
      <c r="I293" s="284" t="str">
        <f>IF('2.Census &amp; Reference Benchmarks'!J293 &lt;&gt;"",'2.Census &amp; Reference Benchmarks'!J293,"")</f>
        <v/>
      </c>
      <c r="J293" s="534"/>
      <c r="K293" s="534"/>
      <c r="L293" s="534"/>
      <c r="M293" s="534"/>
      <c r="N293" s="534"/>
      <c r="O293" s="534"/>
      <c r="P293" s="534"/>
      <c r="Q293" s="534"/>
      <c r="R293" s="540"/>
      <c r="S293" s="540"/>
      <c r="T293" s="540"/>
      <c r="U293" s="540"/>
      <c r="V293" s="540"/>
      <c r="W293" s="540"/>
      <c r="X293" s="540"/>
      <c r="Y293" s="540"/>
      <c r="Z293" s="540"/>
      <c r="AA293" s="540"/>
      <c r="AB293" s="540"/>
      <c r="AC293" s="540"/>
      <c r="AD293" s="540"/>
      <c r="AE293" s="540"/>
      <c r="AF293" s="540"/>
      <c r="AG293" s="540"/>
      <c r="AH293" s="461"/>
      <c r="AI293" s="110"/>
      <c r="AJ293" s="110"/>
      <c r="AK293" s="110"/>
      <c r="AL293" s="110"/>
      <c r="AM293" s="110"/>
      <c r="AN293" s="110"/>
      <c r="AO293" s="110"/>
      <c r="AP293" s="110"/>
      <c r="AQ293" s="543"/>
      <c r="AR293" s="543"/>
      <c r="AS293" s="543"/>
      <c r="AT293" s="543"/>
      <c r="AU293" s="543"/>
      <c r="AV293" s="543"/>
      <c r="AW293" s="543"/>
      <c r="AX293" s="543"/>
      <c r="AY293" s="543"/>
      <c r="AZ293" s="543"/>
      <c r="BA293" s="543"/>
      <c r="BB293" s="543"/>
      <c r="BC293" s="543"/>
      <c r="BD293" s="543"/>
      <c r="BE293" s="543"/>
      <c r="BF293" s="543"/>
    </row>
    <row r="294" spans="2:58" x14ac:dyDescent="0.25">
      <c r="B294" s="471">
        <f>IF('2.Census &amp; Reference Benchmarks'!B294 &lt;&gt; "",'2.Census &amp; Reference Benchmarks'!B294,"")</f>
        <v>0</v>
      </c>
      <c r="C294" s="285">
        <f>IF('2.Census &amp; Reference Benchmarks'!C294 &lt;&gt; "",'2.Census &amp; Reference Benchmarks'!C294,"")</f>
        <v>0</v>
      </c>
      <c r="D294" s="286" t="str">
        <f>IF('2.Census &amp; Reference Benchmarks'!D294 &lt;&gt; "",'2.Census &amp; Reference Benchmarks'!D294,"")</f>
        <v/>
      </c>
      <c r="E294" s="352" t="str">
        <f>IF('2.Census &amp; Reference Benchmarks'!E294 &lt;&gt; "",'2.Census &amp; Reference Benchmarks'!E294,"")</f>
        <v/>
      </c>
      <c r="F294" s="352" t="str">
        <f>IF('2.Census &amp; Reference Benchmarks'!F294 &lt;&gt; "",'2.Census &amp; Reference Benchmarks'!F294,"")</f>
        <v/>
      </c>
      <c r="G294" s="287" t="str">
        <f>IF('2.Census &amp; Reference Benchmarks'!G294 &lt;&gt; "",'2.Census &amp; Reference Benchmarks'!G294,"")</f>
        <v/>
      </c>
      <c r="H294" s="287" t="str">
        <f>IF('2.Census &amp; Reference Benchmarks'!I294 &lt;&gt; "",'2.Census &amp; Reference Benchmarks'!I294,"")</f>
        <v/>
      </c>
      <c r="I294" s="284" t="str">
        <f>IF('2.Census &amp; Reference Benchmarks'!J294 &lt;&gt;"",'2.Census &amp; Reference Benchmarks'!J294,"")</f>
        <v/>
      </c>
      <c r="J294" s="534"/>
      <c r="K294" s="534"/>
      <c r="L294" s="534"/>
      <c r="M294" s="534"/>
      <c r="N294" s="534"/>
      <c r="O294" s="534"/>
      <c r="P294" s="534"/>
      <c r="Q294" s="534"/>
      <c r="R294" s="540"/>
      <c r="S294" s="540"/>
      <c r="T294" s="540"/>
      <c r="U294" s="540"/>
      <c r="V294" s="540"/>
      <c r="W294" s="540"/>
      <c r="X294" s="540"/>
      <c r="Y294" s="540"/>
      <c r="Z294" s="540"/>
      <c r="AA294" s="540"/>
      <c r="AB294" s="540"/>
      <c r="AC294" s="540"/>
      <c r="AD294" s="540"/>
      <c r="AE294" s="540"/>
      <c r="AF294" s="540"/>
      <c r="AG294" s="540"/>
      <c r="AH294" s="461"/>
      <c r="AI294" s="110"/>
      <c r="AJ294" s="110"/>
      <c r="AK294" s="110"/>
      <c r="AL294" s="110"/>
      <c r="AM294" s="110"/>
      <c r="AN294" s="110"/>
      <c r="AO294" s="110"/>
      <c r="AP294" s="110"/>
      <c r="AQ294" s="543"/>
      <c r="AR294" s="543"/>
      <c r="AS294" s="543"/>
      <c r="AT294" s="543"/>
      <c r="AU294" s="543"/>
      <c r="AV294" s="543"/>
      <c r="AW294" s="543"/>
      <c r="AX294" s="543"/>
      <c r="AY294" s="543"/>
      <c r="AZ294" s="543"/>
      <c r="BA294" s="543"/>
      <c r="BB294" s="543"/>
      <c r="BC294" s="543"/>
      <c r="BD294" s="543"/>
      <c r="BE294" s="543"/>
      <c r="BF294" s="543"/>
    </row>
    <row r="295" spans="2:58" x14ac:dyDescent="0.25">
      <c r="B295" s="471">
        <f>IF('2.Census &amp; Reference Benchmarks'!B295 &lt;&gt; "",'2.Census &amp; Reference Benchmarks'!B295,"")</f>
        <v>0</v>
      </c>
      <c r="C295" s="285">
        <f>IF('2.Census &amp; Reference Benchmarks'!C295 &lt;&gt; "",'2.Census &amp; Reference Benchmarks'!C295,"")</f>
        <v>0</v>
      </c>
      <c r="D295" s="286" t="str">
        <f>IF('2.Census &amp; Reference Benchmarks'!D295 &lt;&gt; "",'2.Census &amp; Reference Benchmarks'!D295,"")</f>
        <v/>
      </c>
      <c r="E295" s="352" t="str">
        <f>IF('2.Census &amp; Reference Benchmarks'!E295 &lt;&gt; "",'2.Census &amp; Reference Benchmarks'!E295,"")</f>
        <v/>
      </c>
      <c r="F295" s="352" t="str">
        <f>IF('2.Census &amp; Reference Benchmarks'!F295 &lt;&gt; "",'2.Census &amp; Reference Benchmarks'!F295,"")</f>
        <v/>
      </c>
      <c r="G295" s="287" t="str">
        <f>IF('2.Census &amp; Reference Benchmarks'!G295 &lt;&gt; "",'2.Census &amp; Reference Benchmarks'!G295,"")</f>
        <v/>
      </c>
      <c r="H295" s="287" t="str">
        <f>IF('2.Census &amp; Reference Benchmarks'!I295 &lt;&gt; "",'2.Census &amp; Reference Benchmarks'!I295,"")</f>
        <v/>
      </c>
      <c r="I295" s="284" t="str">
        <f>IF('2.Census &amp; Reference Benchmarks'!J295 &lt;&gt;"",'2.Census &amp; Reference Benchmarks'!J295,"")</f>
        <v/>
      </c>
      <c r="J295" s="534"/>
      <c r="K295" s="534"/>
      <c r="L295" s="534"/>
      <c r="M295" s="534"/>
      <c r="N295" s="534"/>
      <c r="O295" s="534"/>
      <c r="P295" s="534"/>
      <c r="Q295" s="534"/>
      <c r="R295" s="540"/>
      <c r="S295" s="540"/>
      <c r="T295" s="540"/>
      <c r="U295" s="540"/>
      <c r="V295" s="540"/>
      <c r="W295" s="540"/>
      <c r="X295" s="540"/>
      <c r="Y295" s="540"/>
      <c r="Z295" s="540"/>
      <c r="AA295" s="540"/>
      <c r="AB295" s="540"/>
      <c r="AC295" s="540"/>
      <c r="AD295" s="540"/>
      <c r="AE295" s="540"/>
      <c r="AF295" s="540"/>
      <c r="AG295" s="540"/>
      <c r="AH295" s="461"/>
      <c r="AI295" s="110"/>
      <c r="AJ295" s="110"/>
      <c r="AK295" s="110"/>
      <c r="AL295" s="110"/>
      <c r="AM295" s="110"/>
      <c r="AN295" s="110"/>
      <c r="AO295" s="110"/>
      <c r="AP295" s="110"/>
      <c r="AQ295" s="543"/>
      <c r="AR295" s="543"/>
      <c r="AS295" s="543"/>
      <c r="AT295" s="543"/>
      <c r="AU295" s="543"/>
      <c r="AV295" s="543"/>
      <c r="AW295" s="543"/>
      <c r="AX295" s="543"/>
      <c r="AY295" s="543"/>
      <c r="AZ295" s="543"/>
      <c r="BA295" s="543"/>
      <c r="BB295" s="543"/>
      <c r="BC295" s="543"/>
      <c r="BD295" s="543"/>
      <c r="BE295" s="543"/>
      <c r="BF295" s="543"/>
    </row>
    <row r="296" spans="2:58" x14ac:dyDescent="0.25">
      <c r="B296" s="471">
        <f>IF('2.Census &amp; Reference Benchmarks'!B296 &lt;&gt; "",'2.Census &amp; Reference Benchmarks'!B296,"")</f>
        <v>0</v>
      </c>
      <c r="C296" s="285">
        <f>IF('2.Census &amp; Reference Benchmarks'!C296 &lt;&gt; "",'2.Census &amp; Reference Benchmarks'!C296,"")</f>
        <v>0</v>
      </c>
      <c r="D296" s="286" t="str">
        <f>IF('2.Census &amp; Reference Benchmarks'!D296 &lt;&gt; "",'2.Census &amp; Reference Benchmarks'!D296,"")</f>
        <v/>
      </c>
      <c r="E296" s="352" t="str">
        <f>IF('2.Census &amp; Reference Benchmarks'!E296 &lt;&gt; "",'2.Census &amp; Reference Benchmarks'!E296,"")</f>
        <v/>
      </c>
      <c r="F296" s="352" t="str">
        <f>IF('2.Census &amp; Reference Benchmarks'!F296 &lt;&gt; "",'2.Census &amp; Reference Benchmarks'!F296,"")</f>
        <v/>
      </c>
      <c r="G296" s="287" t="str">
        <f>IF('2.Census &amp; Reference Benchmarks'!G296 &lt;&gt; "",'2.Census &amp; Reference Benchmarks'!G296,"")</f>
        <v/>
      </c>
      <c r="H296" s="287" t="str">
        <f>IF('2.Census &amp; Reference Benchmarks'!I296 &lt;&gt; "",'2.Census &amp; Reference Benchmarks'!I296,"")</f>
        <v/>
      </c>
      <c r="I296" s="284" t="str">
        <f>IF('2.Census &amp; Reference Benchmarks'!J296 &lt;&gt;"",'2.Census &amp; Reference Benchmarks'!J296,"")</f>
        <v/>
      </c>
      <c r="J296" s="534"/>
      <c r="K296" s="534"/>
      <c r="L296" s="534"/>
      <c r="M296" s="534"/>
      <c r="N296" s="534"/>
      <c r="O296" s="534"/>
      <c r="P296" s="534"/>
      <c r="Q296" s="534"/>
      <c r="R296" s="540"/>
      <c r="S296" s="540"/>
      <c r="T296" s="540"/>
      <c r="U296" s="540"/>
      <c r="V296" s="540"/>
      <c r="W296" s="540"/>
      <c r="X296" s="540"/>
      <c r="Y296" s="540"/>
      <c r="Z296" s="540"/>
      <c r="AA296" s="540"/>
      <c r="AB296" s="540"/>
      <c r="AC296" s="540"/>
      <c r="AD296" s="540"/>
      <c r="AE296" s="540"/>
      <c r="AF296" s="540"/>
      <c r="AG296" s="540"/>
      <c r="AH296" s="461"/>
      <c r="AI296" s="110"/>
      <c r="AJ296" s="110"/>
      <c r="AK296" s="110"/>
      <c r="AL296" s="110"/>
      <c r="AM296" s="110"/>
      <c r="AN296" s="110"/>
      <c r="AO296" s="110"/>
      <c r="AP296" s="110"/>
      <c r="AQ296" s="543"/>
      <c r="AR296" s="543"/>
      <c r="AS296" s="543"/>
      <c r="AT296" s="543"/>
      <c r="AU296" s="543"/>
      <c r="AV296" s="543"/>
      <c r="AW296" s="543"/>
      <c r="AX296" s="543"/>
      <c r="AY296" s="543"/>
      <c r="AZ296" s="543"/>
      <c r="BA296" s="543"/>
      <c r="BB296" s="543"/>
      <c r="BC296" s="543"/>
      <c r="BD296" s="543"/>
      <c r="BE296" s="543"/>
      <c r="BF296" s="543"/>
    </row>
    <row r="297" spans="2:58" x14ac:dyDescent="0.25">
      <c r="B297" s="471">
        <f>IF('2.Census &amp; Reference Benchmarks'!B297 &lt;&gt; "",'2.Census &amp; Reference Benchmarks'!B297,"")</f>
        <v>0</v>
      </c>
      <c r="C297" s="285">
        <f>IF('2.Census &amp; Reference Benchmarks'!C297 &lt;&gt; "",'2.Census &amp; Reference Benchmarks'!C297,"")</f>
        <v>0</v>
      </c>
      <c r="D297" s="286" t="str">
        <f>IF('2.Census &amp; Reference Benchmarks'!D297 &lt;&gt; "",'2.Census &amp; Reference Benchmarks'!D297,"")</f>
        <v/>
      </c>
      <c r="E297" s="352" t="str">
        <f>IF('2.Census &amp; Reference Benchmarks'!E297 &lt;&gt; "",'2.Census &amp; Reference Benchmarks'!E297,"")</f>
        <v/>
      </c>
      <c r="F297" s="352" t="str">
        <f>IF('2.Census &amp; Reference Benchmarks'!F297 &lt;&gt; "",'2.Census &amp; Reference Benchmarks'!F297,"")</f>
        <v/>
      </c>
      <c r="G297" s="287" t="str">
        <f>IF('2.Census &amp; Reference Benchmarks'!G297 &lt;&gt; "",'2.Census &amp; Reference Benchmarks'!G297,"")</f>
        <v/>
      </c>
      <c r="H297" s="287" t="str">
        <f>IF('2.Census &amp; Reference Benchmarks'!I297 &lt;&gt; "",'2.Census &amp; Reference Benchmarks'!I297,"")</f>
        <v/>
      </c>
      <c r="I297" s="284" t="str">
        <f>IF('2.Census &amp; Reference Benchmarks'!J297 &lt;&gt;"",'2.Census &amp; Reference Benchmarks'!J297,"")</f>
        <v/>
      </c>
      <c r="J297" s="534"/>
      <c r="K297" s="534"/>
      <c r="L297" s="534"/>
      <c r="M297" s="534"/>
      <c r="N297" s="534"/>
      <c r="O297" s="534"/>
      <c r="P297" s="534"/>
      <c r="Q297" s="534"/>
      <c r="R297" s="540"/>
      <c r="S297" s="540"/>
      <c r="T297" s="540"/>
      <c r="U297" s="540"/>
      <c r="V297" s="540"/>
      <c r="W297" s="540"/>
      <c r="X297" s="540"/>
      <c r="Y297" s="540"/>
      <c r="Z297" s="540"/>
      <c r="AA297" s="540"/>
      <c r="AB297" s="540"/>
      <c r="AC297" s="540"/>
      <c r="AD297" s="540"/>
      <c r="AE297" s="540"/>
      <c r="AF297" s="540"/>
      <c r="AG297" s="540"/>
      <c r="AH297" s="461"/>
      <c r="AI297" s="110"/>
      <c r="AJ297" s="110"/>
      <c r="AK297" s="110"/>
      <c r="AL297" s="110"/>
      <c r="AM297" s="110"/>
      <c r="AN297" s="110"/>
      <c r="AO297" s="110"/>
      <c r="AP297" s="110"/>
      <c r="AQ297" s="543"/>
      <c r="AR297" s="543"/>
      <c r="AS297" s="543"/>
      <c r="AT297" s="543"/>
      <c r="AU297" s="543"/>
      <c r="AV297" s="543"/>
      <c r="AW297" s="543"/>
      <c r="AX297" s="543"/>
      <c r="AY297" s="543"/>
      <c r="AZ297" s="543"/>
      <c r="BA297" s="543"/>
      <c r="BB297" s="543"/>
      <c r="BC297" s="543"/>
      <c r="BD297" s="543"/>
      <c r="BE297" s="543"/>
      <c r="BF297" s="543"/>
    </row>
    <row r="298" spans="2:58" x14ac:dyDescent="0.25">
      <c r="B298" s="471">
        <f>IF('2.Census &amp; Reference Benchmarks'!B298 &lt;&gt; "",'2.Census &amp; Reference Benchmarks'!B298,"")</f>
        <v>0</v>
      </c>
      <c r="C298" s="285">
        <f>IF('2.Census &amp; Reference Benchmarks'!C298 &lt;&gt; "",'2.Census &amp; Reference Benchmarks'!C298,"")</f>
        <v>0</v>
      </c>
      <c r="D298" s="286" t="str">
        <f>IF('2.Census &amp; Reference Benchmarks'!D298 &lt;&gt; "",'2.Census &amp; Reference Benchmarks'!D298,"")</f>
        <v/>
      </c>
      <c r="E298" s="352" t="str">
        <f>IF('2.Census &amp; Reference Benchmarks'!E298 &lt;&gt; "",'2.Census &amp; Reference Benchmarks'!E298,"")</f>
        <v/>
      </c>
      <c r="F298" s="352" t="str">
        <f>IF('2.Census &amp; Reference Benchmarks'!F298 &lt;&gt; "",'2.Census &amp; Reference Benchmarks'!F298,"")</f>
        <v/>
      </c>
      <c r="G298" s="287" t="str">
        <f>IF('2.Census &amp; Reference Benchmarks'!G298 &lt;&gt; "",'2.Census &amp; Reference Benchmarks'!G298,"")</f>
        <v/>
      </c>
      <c r="H298" s="287" t="str">
        <f>IF('2.Census &amp; Reference Benchmarks'!I298 &lt;&gt; "",'2.Census &amp; Reference Benchmarks'!I298,"")</f>
        <v/>
      </c>
      <c r="I298" s="284" t="str">
        <f>IF('2.Census &amp; Reference Benchmarks'!J298 &lt;&gt;"",'2.Census &amp; Reference Benchmarks'!J298,"")</f>
        <v/>
      </c>
      <c r="J298" s="534"/>
      <c r="K298" s="534"/>
      <c r="L298" s="534"/>
      <c r="M298" s="534"/>
      <c r="N298" s="534"/>
      <c r="O298" s="534"/>
      <c r="P298" s="534"/>
      <c r="Q298" s="534"/>
      <c r="R298" s="540"/>
      <c r="S298" s="540"/>
      <c r="T298" s="540"/>
      <c r="U298" s="540"/>
      <c r="V298" s="540"/>
      <c r="W298" s="540"/>
      <c r="X298" s="540"/>
      <c r="Y298" s="540"/>
      <c r="Z298" s="540"/>
      <c r="AA298" s="540"/>
      <c r="AB298" s="540"/>
      <c r="AC298" s="540"/>
      <c r="AD298" s="540"/>
      <c r="AE298" s="540"/>
      <c r="AF298" s="540"/>
      <c r="AG298" s="540"/>
      <c r="AH298" s="461"/>
      <c r="AI298" s="110"/>
      <c r="AJ298" s="110"/>
      <c r="AK298" s="110"/>
      <c r="AL298" s="110"/>
      <c r="AM298" s="110"/>
      <c r="AN298" s="110"/>
      <c r="AO298" s="110"/>
      <c r="AP298" s="110"/>
      <c r="AQ298" s="543"/>
      <c r="AR298" s="543"/>
      <c r="AS298" s="543"/>
      <c r="AT298" s="543"/>
      <c r="AU298" s="543"/>
      <c r="AV298" s="543"/>
      <c r="AW298" s="543"/>
      <c r="AX298" s="543"/>
      <c r="AY298" s="543"/>
      <c r="AZ298" s="543"/>
      <c r="BA298" s="543"/>
      <c r="BB298" s="543"/>
      <c r="BC298" s="543"/>
      <c r="BD298" s="543"/>
      <c r="BE298" s="543"/>
      <c r="BF298" s="543"/>
    </row>
    <row r="299" spans="2:58" x14ac:dyDescent="0.25">
      <c r="B299" s="471">
        <f>IF('2.Census &amp; Reference Benchmarks'!B299 &lt;&gt; "",'2.Census &amp; Reference Benchmarks'!B299,"")</f>
        <v>0</v>
      </c>
      <c r="C299" s="285">
        <f>IF('2.Census &amp; Reference Benchmarks'!C299 &lt;&gt; "",'2.Census &amp; Reference Benchmarks'!C299,"")</f>
        <v>0</v>
      </c>
      <c r="D299" s="286" t="str">
        <f>IF('2.Census &amp; Reference Benchmarks'!D299 &lt;&gt; "",'2.Census &amp; Reference Benchmarks'!D299,"")</f>
        <v/>
      </c>
      <c r="E299" s="352" t="str">
        <f>IF('2.Census &amp; Reference Benchmarks'!E299 &lt;&gt; "",'2.Census &amp; Reference Benchmarks'!E299,"")</f>
        <v/>
      </c>
      <c r="F299" s="352" t="str">
        <f>IF('2.Census &amp; Reference Benchmarks'!F299 &lt;&gt; "",'2.Census &amp; Reference Benchmarks'!F299,"")</f>
        <v/>
      </c>
      <c r="G299" s="287" t="str">
        <f>IF('2.Census &amp; Reference Benchmarks'!G299 &lt;&gt; "",'2.Census &amp; Reference Benchmarks'!G299,"")</f>
        <v/>
      </c>
      <c r="H299" s="287" t="str">
        <f>IF('2.Census &amp; Reference Benchmarks'!I299 &lt;&gt; "",'2.Census &amp; Reference Benchmarks'!I299,"")</f>
        <v/>
      </c>
      <c r="I299" s="284" t="str">
        <f>IF('2.Census &amp; Reference Benchmarks'!J299 &lt;&gt;"",'2.Census &amp; Reference Benchmarks'!J299,"")</f>
        <v/>
      </c>
      <c r="J299" s="534"/>
      <c r="K299" s="534"/>
      <c r="L299" s="534"/>
      <c r="M299" s="534"/>
      <c r="N299" s="534"/>
      <c r="O299" s="534"/>
      <c r="P299" s="534"/>
      <c r="Q299" s="534"/>
      <c r="R299" s="540"/>
      <c r="S299" s="540"/>
      <c r="T299" s="540"/>
      <c r="U299" s="540"/>
      <c r="V299" s="540"/>
      <c r="W299" s="540"/>
      <c r="X299" s="540"/>
      <c r="Y299" s="540"/>
      <c r="Z299" s="540"/>
      <c r="AA299" s="540"/>
      <c r="AB299" s="540"/>
      <c r="AC299" s="540"/>
      <c r="AD299" s="540"/>
      <c r="AE299" s="540"/>
      <c r="AF299" s="540"/>
      <c r="AG299" s="540"/>
      <c r="AH299" s="461"/>
      <c r="AI299" s="110"/>
      <c r="AJ299" s="110"/>
      <c r="AK299" s="110"/>
      <c r="AL299" s="110"/>
      <c r="AM299" s="110"/>
      <c r="AN299" s="110"/>
      <c r="AO299" s="110"/>
      <c r="AP299" s="110"/>
      <c r="AQ299" s="543"/>
      <c r="AR299" s="543"/>
      <c r="AS299" s="543"/>
      <c r="AT299" s="543"/>
      <c r="AU299" s="543"/>
      <c r="AV299" s="543"/>
      <c r="AW299" s="543"/>
      <c r="AX299" s="543"/>
      <c r="AY299" s="543"/>
      <c r="AZ299" s="543"/>
      <c r="BA299" s="543"/>
      <c r="BB299" s="543"/>
      <c r="BC299" s="543"/>
      <c r="BD299" s="543"/>
      <c r="BE299" s="543"/>
      <c r="BF299" s="543"/>
    </row>
    <row r="300" spans="2:58" x14ac:dyDescent="0.25">
      <c r="B300" s="471">
        <f>IF('2.Census &amp; Reference Benchmarks'!B300 &lt;&gt; "",'2.Census &amp; Reference Benchmarks'!B300,"")</f>
        <v>0</v>
      </c>
      <c r="C300" s="285">
        <f>IF('2.Census &amp; Reference Benchmarks'!C300 &lt;&gt; "",'2.Census &amp; Reference Benchmarks'!C300,"")</f>
        <v>0</v>
      </c>
      <c r="D300" s="286" t="str">
        <f>IF('2.Census &amp; Reference Benchmarks'!D300 &lt;&gt; "",'2.Census &amp; Reference Benchmarks'!D300,"")</f>
        <v/>
      </c>
      <c r="E300" s="352" t="str">
        <f>IF('2.Census &amp; Reference Benchmarks'!E300 &lt;&gt; "",'2.Census &amp; Reference Benchmarks'!E300,"")</f>
        <v/>
      </c>
      <c r="F300" s="352" t="str">
        <f>IF('2.Census &amp; Reference Benchmarks'!F300 &lt;&gt; "",'2.Census &amp; Reference Benchmarks'!F300,"")</f>
        <v/>
      </c>
      <c r="G300" s="287" t="str">
        <f>IF('2.Census &amp; Reference Benchmarks'!G300 &lt;&gt; "",'2.Census &amp; Reference Benchmarks'!G300,"")</f>
        <v/>
      </c>
      <c r="H300" s="287" t="str">
        <f>IF('2.Census &amp; Reference Benchmarks'!I300 &lt;&gt; "",'2.Census &amp; Reference Benchmarks'!I300,"")</f>
        <v/>
      </c>
      <c r="I300" s="284" t="str">
        <f>IF('2.Census &amp; Reference Benchmarks'!J300 &lt;&gt;"",'2.Census &amp; Reference Benchmarks'!J300,"")</f>
        <v/>
      </c>
      <c r="J300" s="534"/>
      <c r="K300" s="534"/>
      <c r="L300" s="534"/>
      <c r="M300" s="534"/>
      <c r="N300" s="534"/>
      <c r="O300" s="534"/>
      <c r="P300" s="534"/>
      <c r="Q300" s="534"/>
      <c r="R300" s="540"/>
      <c r="S300" s="540"/>
      <c r="T300" s="540"/>
      <c r="U300" s="540"/>
      <c r="V300" s="540"/>
      <c r="W300" s="540"/>
      <c r="X300" s="540"/>
      <c r="Y300" s="540"/>
      <c r="Z300" s="540"/>
      <c r="AA300" s="540"/>
      <c r="AB300" s="540"/>
      <c r="AC300" s="540"/>
      <c r="AD300" s="540"/>
      <c r="AE300" s="540"/>
      <c r="AF300" s="540"/>
      <c r="AG300" s="540"/>
      <c r="AH300" s="461"/>
      <c r="AI300" s="110"/>
      <c r="AJ300" s="110"/>
      <c r="AK300" s="110"/>
      <c r="AL300" s="110"/>
      <c r="AM300" s="110"/>
      <c r="AN300" s="110"/>
      <c r="AO300" s="110"/>
      <c r="AP300" s="110"/>
      <c r="AQ300" s="543"/>
      <c r="AR300" s="543"/>
      <c r="AS300" s="543"/>
      <c r="AT300" s="543"/>
      <c r="AU300" s="543"/>
      <c r="AV300" s="543"/>
      <c r="AW300" s="543"/>
      <c r="AX300" s="543"/>
      <c r="AY300" s="543"/>
      <c r="AZ300" s="543"/>
      <c r="BA300" s="543"/>
      <c r="BB300" s="543"/>
      <c r="BC300" s="543"/>
      <c r="BD300" s="543"/>
      <c r="BE300" s="543"/>
      <c r="BF300" s="543"/>
    </row>
    <row r="301" spans="2:58" x14ac:dyDescent="0.25">
      <c r="B301" s="471">
        <f>IF('2.Census &amp; Reference Benchmarks'!B301 &lt;&gt; "",'2.Census &amp; Reference Benchmarks'!B301,"")</f>
        <v>0</v>
      </c>
      <c r="C301" s="285">
        <f>IF('2.Census &amp; Reference Benchmarks'!C301 &lt;&gt; "",'2.Census &amp; Reference Benchmarks'!C301,"")</f>
        <v>0</v>
      </c>
      <c r="D301" s="286" t="str">
        <f>IF('2.Census &amp; Reference Benchmarks'!D301 &lt;&gt; "",'2.Census &amp; Reference Benchmarks'!D301,"")</f>
        <v/>
      </c>
      <c r="E301" s="352" t="str">
        <f>IF('2.Census &amp; Reference Benchmarks'!E301 &lt;&gt; "",'2.Census &amp; Reference Benchmarks'!E301,"")</f>
        <v/>
      </c>
      <c r="F301" s="352" t="str">
        <f>IF('2.Census &amp; Reference Benchmarks'!F301 &lt;&gt; "",'2.Census &amp; Reference Benchmarks'!F301,"")</f>
        <v/>
      </c>
      <c r="G301" s="287" t="str">
        <f>IF('2.Census &amp; Reference Benchmarks'!G301 &lt;&gt; "",'2.Census &amp; Reference Benchmarks'!G301,"")</f>
        <v/>
      </c>
      <c r="H301" s="287" t="str">
        <f>IF('2.Census &amp; Reference Benchmarks'!I301 &lt;&gt; "",'2.Census &amp; Reference Benchmarks'!I301,"")</f>
        <v/>
      </c>
      <c r="I301" s="284" t="str">
        <f>IF('2.Census &amp; Reference Benchmarks'!J301 &lt;&gt;"",'2.Census &amp; Reference Benchmarks'!J301,"")</f>
        <v/>
      </c>
      <c r="J301" s="534"/>
      <c r="K301" s="534"/>
      <c r="L301" s="534"/>
      <c r="M301" s="534"/>
      <c r="N301" s="534"/>
      <c r="O301" s="534"/>
      <c r="P301" s="534"/>
      <c r="Q301" s="534"/>
      <c r="R301" s="540"/>
      <c r="S301" s="540"/>
      <c r="T301" s="540"/>
      <c r="U301" s="540"/>
      <c r="V301" s="540"/>
      <c r="W301" s="540"/>
      <c r="X301" s="540"/>
      <c r="Y301" s="540"/>
      <c r="Z301" s="540"/>
      <c r="AA301" s="540"/>
      <c r="AB301" s="540"/>
      <c r="AC301" s="540"/>
      <c r="AD301" s="540"/>
      <c r="AE301" s="540"/>
      <c r="AF301" s="540"/>
      <c r="AG301" s="540"/>
      <c r="AH301" s="461"/>
      <c r="AI301" s="110"/>
      <c r="AJ301" s="110"/>
      <c r="AK301" s="110"/>
      <c r="AL301" s="110"/>
      <c r="AM301" s="110"/>
      <c r="AN301" s="110"/>
      <c r="AO301" s="110"/>
      <c r="AP301" s="110"/>
      <c r="AQ301" s="543"/>
      <c r="AR301" s="543"/>
      <c r="AS301" s="543"/>
      <c r="AT301" s="543"/>
      <c r="AU301" s="543"/>
      <c r="AV301" s="543"/>
      <c r="AW301" s="543"/>
      <c r="AX301" s="543"/>
      <c r="AY301" s="543"/>
      <c r="AZ301" s="543"/>
      <c r="BA301" s="543"/>
      <c r="BB301" s="543"/>
      <c r="BC301" s="543"/>
      <c r="BD301" s="543"/>
      <c r="BE301" s="543"/>
      <c r="BF301" s="543"/>
    </row>
    <row r="302" spans="2:58" x14ac:dyDescent="0.25">
      <c r="B302" s="471">
        <f>IF('2.Census &amp; Reference Benchmarks'!B302 &lt;&gt; "",'2.Census &amp; Reference Benchmarks'!B302,"")</f>
        <v>0</v>
      </c>
      <c r="C302" s="285">
        <f>IF('2.Census &amp; Reference Benchmarks'!C302 &lt;&gt; "",'2.Census &amp; Reference Benchmarks'!C302,"")</f>
        <v>0</v>
      </c>
      <c r="D302" s="286" t="str">
        <f>IF('2.Census &amp; Reference Benchmarks'!D302 &lt;&gt; "",'2.Census &amp; Reference Benchmarks'!D302,"")</f>
        <v/>
      </c>
      <c r="E302" s="352" t="str">
        <f>IF('2.Census &amp; Reference Benchmarks'!E302 &lt;&gt; "",'2.Census &amp; Reference Benchmarks'!E302,"")</f>
        <v/>
      </c>
      <c r="F302" s="352" t="str">
        <f>IF('2.Census &amp; Reference Benchmarks'!F302 &lt;&gt; "",'2.Census &amp; Reference Benchmarks'!F302,"")</f>
        <v/>
      </c>
      <c r="G302" s="287" t="str">
        <f>IF('2.Census &amp; Reference Benchmarks'!G302 &lt;&gt; "",'2.Census &amp; Reference Benchmarks'!G302,"")</f>
        <v/>
      </c>
      <c r="H302" s="287" t="str">
        <f>IF('2.Census &amp; Reference Benchmarks'!I302 &lt;&gt; "",'2.Census &amp; Reference Benchmarks'!I302,"")</f>
        <v/>
      </c>
      <c r="I302" s="284" t="str">
        <f>IF('2.Census &amp; Reference Benchmarks'!J302 &lt;&gt;"",'2.Census &amp; Reference Benchmarks'!J302,"")</f>
        <v/>
      </c>
      <c r="J302" s="534"/>
      <c r="K302" s="534"/>
      <c r="L302" s="534"/>
      <c r="M302" s="534"/>
      <c r="N302" s="534"/>
      <c r="O302" s="534"/>
      <c r="P302" s="534"/>
      <c r="Q302" s="534"/>
      <c r="R302" s="540"/>
      <c r="S302" s="540"/>
      <c r="T302" s="540"/>
      <c r="U302" s="540"/>
      <c r="V302" s="540"/>
      <c r="W302" s="540"/>
      <c r="X302" s="540"/>
      <c r="Y302" s="540"/>
      <c r="Z302" s="540"/>
      <c r="AA302" s="540"/>
      <c r="AB302" s="540"/>
      <c r="AC302" s="540"/>
      <c r="AD302" s="540"/>
      <c r="AE302" s="540"/>
      <c r="AF302" s="540"/>
      <c r="AG302" s="540"/>
      <c r="AH302" s="461"/>
      <c r="AI302" s="110"/>
      <c r="AJ302" s="110"/>
      <c r="AK302" s="110"/>
      <c r="AL302" s="110"/>
      <c r="AM302" s="110"/>
      <c r="AN302" s="110"/>
      <c r="AO302" s="110"/>
      <c r="AP302" s="110"/>
      <c r="AQ302" s="543"/>
      <c r="AR302" s="543"/>
      <c r="AS302" s="543"/>
      <c r="AT302" s="543"/>
      <c r="AU302" s="543"/>
      <c r="AV302" s="543"/>
      <c r="AW302" s="543"/>
      <c r="AX302" s="543"/>
      <c r="AY302" s="543"/>
      <c r="AZ302" s="543"/>
      <c r="BA302" s="543"/>
      <c r="BB302" s="543"/>
      <c r="BC302" s="543"/>
      <c r="BD302" s="543"/>
      <c r="BE302" s="543"/>
      <c r="BF302" s="543"/>
    </row>
    <row r="303" spans="2:58" x14ac:dyDescent="0.25">
      <c r="B303" s="471">
        <f>IF('2.Census &amp; Reference Benchmarks'!B303 &lt;&gt; "",'2.Census &amp; Reference Benchmarks'!B303,"")</f>
        <v>0</v>
      </c>
      <c r="C303" s="285">
        <f>IF('2.Census &amp; Reference Benchmarks'!C303 &lt;&gt; "",'2.Census &amp; Reference Benchmarks'!C303,"")</f>
        <v>0</v>
      </c>
      <c r="D303" s="286" t="str">
        <f>IF('2.Census &amp; Reference Benchmarks'!D303 &lt;&gt; "",'2.Census &amp; Reference Benchmarks'!D303,"")</f>
        <v/>
      </c>
      <c r="E303" s="352" t="str">
        <f>IF('2.Census &amp; Reference Benchmarks'!E303 &lt;&gt; "",'2.Census &amp; Reference Benchmarks'!E303,"")</f>
        <v/>
      </c>
      <c r="F303" s="352" t="str">
        <f>IF('2.Census &amp; Reference Benchmarks'!F303 &lt;&gt; "",'2.Census &amp; Reference Benchmarks'!F303,"")</f>
        <v/>
      </c>
      <c r="G303" s="287" t="str">
        <f>IF('2.Census &amp; Reference Benchmarks'!G303 &lt;&gt; "",'2.Census &amp; Reference Benchmarks'!G303,"")</f>
        <v/>
      </c>
      <c r="H303" s="287" t="str">
        <f>IF('2.Census &amp; Reference Benchmarks'!I303 &lt;&gt; "",'2.Census &amp; Reference Benchmarks'!I303,"")</f>
        <v/>
      </c>
      <c r="I303" s="284" t="str">
        <f>IF('2.Census &amp; Reference Benchmarks'!J303 &lt;&gt;"",'2.Census &amp; Reference Benchmarks'!J303,"")</f>
        <v/>
      </c>
      <c r="J303" s="534"/>
      <c r="K303" s="534"/>
      <c r="L303" s="534"/>
      <c r="M303" s="534"/>
      <c r="N303" s="534"/>
      <c r="O303" s="534"/>
      <c r="P303" s="534"/>
      <c r="Q303" s="534"/>
      <c r="R303" s="540"/>
      <c r="S303" s="540"/>
      <c r="T303" s="540"/>
      <c r="U303" s="540"/>
      <c r="V303" s="540"/>
      <c r="W303" s="540"/>
      <c r="X303" s="540"/>
      <c r="Y303" s="540"/>
      <c r="Z303" s="540"/>
      <c r="AA303" s="540"/>
      <c r="AB303" s="540"/>
      <c r="AC303" s="540"/>
      <c r="AD303" s="540"/>
      <c r="AE303" s="540"/>
      <c r="AF303" s="540"/>
      <c r="AG303" s="540"/>
      <c r="AH303" s="461"/>
      <c r="AI303" s="110"/>
      <c r="AJ303" s="110"/>
      <c r="AK303" s="110"/>
      <c r="AL303" s="110"/>
      <c r="AM303" s="110"/>
      <c r="AN303" s="110"/>
      <c r="AO303" s="110"/>
      <c r="AP303" s="110"/>
      <c r="AQ303" s="543"/>
      <c r="AR303" s="543"/>
      <c r="AS303" s="543"/>
      <c r="AT303" s="543"/>
      <c r="AU303" s="543"/>
      <c r="AV303" s="543"/>
      <c r="AW303" s="543"/>
      <c r="AX303" s="543"/>
      <c r="AY303" s="543"/>
      <c r="AZ303" s="543"/>
      <c r="BA303" s="543"/>
      <c r="BB303" s="543"/>
      <c r="BC303" s="543"/>
      <c r="BD303" s="543"/>
      <c r="BE303" s="543"/>
      <c r="BF303" s="543"/>
    </row>
    <row r="304" spans="2:58" x14ac:dyDescent="0.25">
      <c r="B304" s="471">
        <f>IF('2.Census &amp; Reference Benchmarks'!B304 &lt;&gt; "",'2.Census &amp; Reference Benchmarks'!B304,"")</f>
        <v>0</v>
      </c>
      <c r="C304" s="285">
        <f>IF('2.Census &amp; Reference Benchmarks'!C304 &lt;&gt; "",'2.Census &amp; Reference Benchmarks'!C304,"")</f>
        <v>0</v>
      </c>
      <c r="D304" s="286" t="str">
        <f>IF('2.Census &amp; Reference Benchmarks'!D304 &lt;&gt; "",'2.Census &amp; Reference Benchmarks'!D304,"")</f>
        <v/>
      </c>
      <c r="E304" s="352" t="str">
        <f>IF('2.Census &amp; Reference Benchmarks'!E304 &lt;&gt; "",'2.Census &amp; Reference Benchmarks'!E304,"")</f>
        <v/>
      </c>
      <c r="F304" s="352" t="str">
        <f>IF('2.Census &amp; Reference Benchmarks'!F304 &lt;&gt; "",'2.Census &amp; Reference Benchmarks'!F304,"")</f>
        <v/>
      </c>
      <c r="G304" s="287" t="str">
        <f>IF('2.Census &amp; Reference Benchmarks'!G304 &lt;&gt; "",'2.Census &amp; Reference Benchmarks'!G304,"")</f>
        <v/>
      </c>
      <c r="H304" s="287" t="str">
        <f>IF('2.Census &amp; Reference Benchmarks'!I304 &lt;&gt; "",'2.Census &amp; Reference Benchmarks'!I304,"")</f>
        <v/>
      </c>
      <c r="I304" s="284" t="str">
        <f>IF('2.Census &amp; Reference Benchmarks'!J304 &lt;&gt;"",'2.Census &amp; Reference Benchmarks'!J304,"")</f>
        <v/>
      </c>
      <c r="J304" s="534"/>
      <c r="K304" s="534"/>
      <c r="L304" s="534"/>
      <c r="M304" s="534"/>
      <c r="N304" s="534"/>
      <c r="O304" s="534"/>
      <c r="P304" s="534"/>
      <c r="Q304" s="534"/>
      <c r="R304" s="540"/>
      <c r="S304" s="540"/>
      <c r="T304" s="540"/>
      <c r="U304" s="540"/>
      <c r="V304" s="540"/>
      <c r="W304" s="540"/>
      <c r="X304" s="540"/>
      <c r="Y304" s="540"/>
      <c r="Z304" s="540"/>
      <c r="AA304" s="540"/>
      <c r="AB304" s="540"/>
      <c r="AC304" s="540"/>
      <c r="AD304" s="540"/>
      <c r="AE304" s="540"/>
      <c r="AF304" s="540"/>
      <c r="AG304" s="540"/>
      <c r="AH304" s="461"/>
      <c r="AI304" s="110"/>
      <c r="AJ304" s="110"/>
      <c r="AK304" s="110"/>
      <c r="AL304" s="110"/>
      <c r="AM304" s="110"/>
      <c r="AN304" s="110"/>
      <c r="AO304" s="110"/>
      <c r="AP304" s="110"/>
      <c r="AQ304" s="543"/>
      <c r="AR304" s="543"/>
      <c r="AS304" s="543"/>
      <c r="AT304" s="543"/>
      <c r="AU304" s="543"/>
      <c r="AV304" s="543"/>
      <c r="AW304" s="543"/>
      <c r="AX304" s="543"/>
      <c r="AY304" s="543"/>
      <c r="AZ304" s="543"/>
      <c r="BA304" s="543"/>
      <c r="BB304" s="543"/>
      <c r="BC304" s="543"/>
      <c r="BD304" s="543"/>
      <c r="BE304" s="543"/>
      <c r="BF304" s="543"/>
    </row>
    <row r="305" spans="2:58" x14ac:dyDescent="0.25">
      <c r="B305" s="471">
        <f>IF('2.Census &amp; Reference Benchmarks'!B305 &lt;&gt; "",'2.Census &amp; Reference Benchmarks'!B305,"")</f>
        <v>0</v>
      </c>
      <c r="C305" s="285">
        <f>IF('2.Census &amp; Reference Benchmarks'!C305 &lt;&gt; "",'2.Census &amp; Reference Benchmarks'!C305,"")</f>
        <v>0</v>
      </c>
      <c r="D305" s="286" t="str">
        <f>IF('2.Census &amp; Reference Benchmarks'!D305 &lt;&gt; "",'2.Census &amp; Reference Benchmarks'!D305,"")</f>
        <v/>
      </c>
      <c r="E305" s="352" t="str">
        <f>IF('2.Census &amp; Reference Benchmarks'!E305 &lt;&gt; "",'2.Census &amp; Reference Benchmarks'!E305,"")</f>
        <v/>
      </c>
      <c r="F305" s="352" t="str">
        <f>IF('2.Census &amp; Reference Benchmarks'!F305 &lt;&gt; "",'2.Census &amp; Reference Benchmarks'!F305,"")</f>
        <v/>
      </c>
      <c r="G305" s="287" t="str">
        <f>IF('2.Census &amp; Reference Benchmarks'!G305 &lt;&gt; "",'2.Census &amp; Reference Benchmarks'!G305,"")</f>
        <v/>
      </c>
      <c r="H305" s="287" t="str">
        <f>IF('2.Census &amp; Reference Benchmarks'!I305 &lt;&gt; "",'2.Census &amp; Reference Benchmarks'!I305,"")</f>
        <v/>
      </c>
      <c r="I305" s="284" t="str">
        <f>IF('2.Census &amp; Reference Benchmarks'!J305 &lt;&gt;"",'2.Census &amp; Reference Benchmarks'!J305,"")</f>
        <v/>
      </c>
      <c r="J305" s="534"/>
      <c r="K305" s="534"/>
      <c r="L305" s="534"/>
      <c r="M305" s="534"/>
      <c r="N305" s="534"/>
      <c r="O305" s="534"/>
      <c r="P305" s="534"/>
      <c r="Q305" s="534"/>
      <c r="R305" s="540"/>
      <c r="S305" s="540"/>
      <c r="T305" s="540"/>
      <c r="U305" s="540"/>
      <c r="V305" s="540"/>
      <c r="W305" s="540"/>
      <c r="X305" s="540"/>
      <c r="Y305" s="540"/>
      <c r="Z305" s="540"/>
      <c r="AA305" s="540"/>
      <c r="AB305" s="540"/>
      <c r="AC305" s="540"/>
      <c r="AD305" s="540"/>
      <c r="AE305" s="540"/>
      <c r="AF305" s="540"/>
      <c r="AG305" s="540"/>
      <c r="AH305" s="461"/>
      <c r="AI305" s="110"/>
      <c r="AJ305" s="110"/>
      <c r="AK305" s="110"/>
      <c r="AL305" s="110"/>
      <c r="AM305" s="110"/>
      <c r="AN305" s="110"/>
      <c r="AO305" s="110"/>
      <c r="AP305" s="110"/>
      <c r="AQ305" s="543"/>
      <c r="AR305" s="543"/>
      <c r="AS305" s="543"/>
      <c r="AT305" s="543"/>
      <c r="AU305" s="543"/>
      <c r="AV305" s="543"/>
      <c r="AW305" s="543"/>
      <c r="AX305" s="543"/>
      <c r="AY305" s="543"/>
      <c r="AZ305" s="543"/>
      <c r="BA305" s="543"/>
      <c r="BB305" s="543"/>
      <c r="BC305" s="543"/>
      <c r="BD305" s="543"/>
      <c r="BE305" s="543"/>
      <c r="BF305" s="543"/>
    </row>
    <row r="306" spans="2:58" x14ac:dyDescent="0.25">
      <c r="B306" s="471">
        <f>IF('2.Census &amp; Reference Benchmarks'!B306 &lt;&gt; "",'2.Census &amp; Reference Benchmarks'!B306,"")</f>
        <v>0</v>
      </c>
      <c r="C306" s="285">
        <f>IF('2.Census &amp; Reference Benchmarks'!C306 &lt;&gt; "",'2.Census &amp; Reference Benchmarks'!C306,"")</f>
        <v>0</v>
      </c>
      <c r="D306" s="286" t="str">
        <f>IF('2.Census &amp; Reference Benchmarks'!D306 &lt;&gt; "",'2.Census &amp; Reference Benchmarks'!D306,"")</f>
        <v/>
      </c>
      <c r="E306" s="352" t="str">
        <f>IF('2.Census &amp; Reference Benchmarks'!E306 &lt;&gt; "",'2.Census &amp; Reference Benchmarks'!E306,"")</f>
        <v/>
      </c>
      <c r="F306" s="352" t="str">
        <f>IF('2.Census &amp; Reference Benchmarks'!F306 &lt;&gt; "",'2.Census &amp; Reference Benchmarks'!F306,"")</f>
        <v/>
      </c>
      <c r="G306" s="287" t="str">
        <f>IF('2.Census &amp; Reference Benchmarks'!G306 &lt;&gt; "",'2.Census &amp; Reference Benchmarks'!G306,"")</f>
        <v/>
      </c>
      <c r="H306" s="287" t="str">
        <f>IF('2.Census &amp; Reference Benchmarks'!I306 &lt;&gt; "",'2.Census &amp; Reference Benchmarks'!I306,"")</f>
        <v/>
      </c>
      <c r="I306" s="284" t="str">
        <f>IF('2.Census &amp; Reference Benchmarks'!J306 &lt;&gt;"",'2.Census &amp; Reference Benchmarks'!J306,"")</f>
        <v/>
      </c>
      <c r="J306" s="534"/>
      <c r="K306" s="534"/>
      <c r="L306" s="534"/>
      <c r="M306" s="534"/>
      <c r="N306" s="534"/>
      <c r="O306" s="534"/>
      <c r="P306" s="534"/>
      <c r="Q306" s="534"/>
      <c r="R306" s="540"/>
      <c r="S306" s="540"/>
      <c r="T306" s="540"/>
      <c r="U306" s="540"/>
      <c r="V306" s="540"/>
      <c r="W306" s="540"/>
      <c r="X306" s="540"/>
      <c r="Y306" s="540"/>
      <c r="Z306" s="540"/>
      <c r="AA306" s="540"/>
      <c r="AB306" s="540"/>
      <c r="AC306" s="540"/>
      <c r="AD306" s="540"/>
      <c r="AE306" s="540"/>
      <c r="AF306" s="540"/>
      <c r="AG306" s="540"/>
      <c r="AH306" s="461"/>
      <c r="AI306" s="110"/>
      <c r="AJ306" s="110"/>
      <c r="AK306" s="110"/>
      <c r="AL306" s="110"/>
      <c r="AM306" s="110"/>
      <c r="AN306" s="110"/>
      <c r="AO306" s="110"/>
      <c r="AP306" s="110"/>
      <c r="AQ306" s="543"/>
      <c r="AR306" s="543"/>
      <c r="AS306" s="543"/>
      <c r="AT306" s="543"/>
      <c r="AU306" s="543"/>
      <c r="AV306" s="543"/>
      <c r="AW306" s="543"/>
      <c r="AX306" s="543"/>
      <c r="AY306" s="543"/>
      <c r="AZ306" s="543"/>
      <c r="BA306" s="543"/>
      <c r="BB306" s="543"/>
      <c r="BC306" s="543"/>
      <c r="BD306" s="543"/>
      <c r="BE306" s="543"/>
      <c r="BF306" s="543"/>
    </row>
    <row r="307" spans="2:58" x14ac:dyDescent="0.25">
      <c r="B307" s="471">
        <f>IF('2.Census &amp; Reference Benchmarks'!B307 &lt;&gt; "",'2.Census &amp; Reference Benchmarks'!B307,"")</f>
        <v>0</v>
      </c>
      <c r="C307" s="285">
        <f>IF('2.Census &amp; Reference Benchmarks'!C307 &lt;&gt; "",'2.Census &amp; Reference Benchmarks'!C307,"")</f>
        <v>0</v>
      </c>
      <c r="D307" s="286" t="str">
        <f>IF('2.Census &amp; Reference Benchmarks'!D307 &lt;&gt; "",'2.Census &amp; Reference Benchmarks'!D307,"")</f>
        <v/>
      </c>
      <c r="E307" s="352" t="str">
        <f>IF('2.Census &amp; Reference Benchmarks'!E307 &lt;&gt; "",'2.Census &amp; Reference Benchmarks'!E307,"")</f>
        <v/>
      </c>
      <c r="F307" s="352" t="str">
        <f>IF('2.Census &amp; Reference Benchmarks'!F307 &lt;&gt; "",'2.Census &amp; Reference Benchmarks'!F307,"")</f>
        <v/>
      </c>
      <c r="G307" s="287" t="str">
        <f>IF('2.Census &amp; Reference Benchmarks'!G307 &lt;&gt; "",'2.Census &amp; Reference Benchmarks'!G307,"")</f>
        <v/>
      </c>
      <c r="H307" s="287" t="str">
        <f>IF('2.Census &amp; Reference Benchmarks'!I307 &lt;&gt; "",'2.Census &amp; Reference Benchmarks'!I307,"")</f>
        <v/>
      </c>
      <c r="I307" s="284" t="str">
        <f>IF('2.Census &amp; Reference Benchmarks'!J307 &lt;&gt;"",'2.Census &amp; Reference Benchmarks'!J307,"")</f>
        <v/>
      </c>
      <c r="J307" s="534"/>
      <c r="K307" s="534"/>
      <c r="L307" s="534"/>
      <c r="M307" s="534"/>
      <c r="N307" s="534"/>
      <c r="O307" s="534"/>
      <c r="P307" s="534"/>
      <c r="Q307" s="534"/>
      <c r="R307" s="540"/>
      <c r="S307" s="540"/>
      <c r="T307" s="540"/>
      <c r="U307" s="540"/>
      <c r="V307" s="540"/>
      <c r="W307" s="540"/>
      <c r="X307" s="540"/>
      <c r="Y307" s="540"/>
      <c r="Z307" s="540"/>
      <c r="AA307" s="540"/>
      <c r="AB307" s="540"/>
      <c r="AC307" s="540"/>
      <c r="AD307" s="540"/>
      <c r="AE307" s="540"/>
      <c r="AF307" s="540"/>
      <c r="AG307" s="540"/>
      <c r="AH307" s="461"/>
      <c r="AI307" s="110"/>
      <c r="AJ307" s="110"/>
      <c r="AK307" s="110"/>
      <c r="AL307" s="110"/>
      <c r="AM307" s="110"/>
      <c r="AN307" s="110"/>
      <c r="AO307" s="110"/>
      <c r="AP307" s="110"/>
      <c r="AQ307" s="543"/>
      <c r="AR307" s="543"/>
      <c r="AS307" s="543"/>
      <c r="AT307" s="543"/>
      <c r="AU307" s="543"/>
      <c r="AV307" s="543"/>
      <c r="AW307" s="543"/>
      <c r="AX307" s="543"/>
      <c r="AY307" s="543"/>
      <c r="AZ307" s="543"/>
      <c r="BA307" s="543"/>
      <c r="BB307" s="543"/>
      <c r="BC307" s="543"/>
      <c r="BD307" s="543"/>
      <c r="BE307" s="543"/>
      <c r="BF307" s="543"/>
    </row>
    <row r="308" spans="2:58" x14ac:dyDescent="0.25">
      <c r="B308" s="471">
        <f>IF('2.Census &amp; Reference Benchmarks'!B308 &lt;&gt; "",'2.Census &amp; Reference Benchmarks'!B308,"")</f>
        <v>0</v>
      </c>
      <c r="C308" s="285">
        <f>IF('2.Census &amp; Reference Benchmarks'!C308 &lt;&gt; "",'2.Census &amp; Reference Benchmarks'!C308,"")</f>
        <v>0</v>
      </c>
      <c r="D308" s="286" t="str">
        <f>IF('2.Census &amp; Reference Benchmarks'!D308 &lt;&gt; "",'2.Census &amp; Reference Benchmarks'!D308,"")</f>
        <v/>
      </c>
      <c r="E308" s="352" t="str">
        <f>IF('2.Census &amp; Reference Benchmarks'!E308 &lt;&gt; "",'2.Census &amp; Reference Benchmarks'!E308,"")</f>
        <v/>
      </c>
      <c r="F308" s="352" t="str">
        <f>IF('2.Census &amp; Reference Benchmarks'!F308 &lt;&gt; "",'2.Census &amp; Reference Benchmarks'!F308,"")</f>
        <v/>
      </c>
      <c r="G308" s="287" t="str">
        <f>IF('2.Census &amp; Reference Benchmarks'!G308 &lt;&gt; "",'2.Census &amp; Reference Benchmarks'!G308,"")</f>
        <v/>
      </c>
      <c r="H308" s="287" t="str">
        <f>IF('2.Census &amp; Reference Benchmarks'!I308 &lt;&gt; "",'2.Census &amp; Reference Benchmarks'!I308,"")</f>
        <v/>
      </c>
      <c r="I308" s="284" t="str">
        <f>IF('2.Census &amp; Reference Benchmarks'!J308 &lt;&gt;"",'2.Census &amp; Reference Benchmarks'!J308,"")</f>
        <v/>
      </c>
      <c r="J308" s="534"/>
      <c r="K308" s="534"/>
      <c r="L308" s="534"/>
      <c r="M308" s="534"/>
      <c r="N308" s="534"/>
      <c r="O308" s="534"/>
      <c r="P308" s="534"/>
      <c r="Q308" s="534"/>
      <c r="R308" s="540"/>
      <c r="S308" s="540"/>
      <c r="T308" s="540"/>
      <c r="U308" s="540"/>
      <c r="V308" s="540"/>
      <c r="W308" s="540"/>
      <c r="X308" s="540"/>
      <c r="Y308" s="540"/>
      <c r="Z308" s="540"/>
      <c r="AA308" s="540"/>
      <c r="AB308" s="540"/>
      <c r="AC308" s="540"/>
      <c r="AD308" s="540"/>
      <c r="AE308" s="540"/>
      <c r="AF308" s="540"/>
      <c r="AG308" s="540"/>
      <c r="AH308" s="461"/>
      <c r="AI308" s="110"/>
      <c r="AJ308" s="110"/>
      <c r="AK308" s="110"/>
      <c r="AL308" s="110"/>
      <c r="AM308" s="110"/>
      <c r="AN308" s="110"/>
      <c r="AO308" s="110"/>
      <c r="AP308" s="110"/>
      <c r="AQ308" s="543"/>
      <c r="AR308" s="543"/>
      <c r="AS308" s="543"/>
      <c r="AT308" s="543"/>
      <c r="AU308" s="543"/>
      <c r="AV308" s="543"/>
      <c r="AW308" s="543"/>
      <c r="AX308" s="543"/>
      <c r="AY308" s="543"/>
      <c r="AZ308" s="543"/>
      <c r="BA308" s="543"/>
      <c r="BB308" s="543"/>
      <c r="BC308" s="543"/>
      <c r="BD308" s="543"/>
      <c r="BE308" s="543"/>
      <c r="BF308" s="543"/>
    </row>
    <row r="309" spans="2:58" x14ac:dyDescent="0.25">
      <c r="B309" s="471">
        <f>IF('2.Census &amp; Reference Benchmarks'!B309 &lt;&gt; "",'2.Census &amp; Reference Benchmarks'!B309,"")</f>
        <v>0</v>
      </c>
      <c r="C309" s="285">
        <f>IF('2.Census &amp; Reference Benchmarks'!C309 &lt;&gt; "",'2.Census &amp; Reference Benchmarks'!C309,"")</f>
        <v>0</v>
      </c>
      <c r="D309" s="286" t="str">
        <f>IF('2.Census &amp; Reference Benchmarks'!D309 &lt;&gt; "",'2.Census &amp; Reference Benchmarks'!D309,"")</f>
        <v/>
      </c>
      <c r="E309" s="352" t="str">
        <f>IF('2.Census &amp; Reference Benchmarks'!E309 &lt;&gt; "",'2.Census &amp; Reference Benchmarks'!E309,"")</f>
        <v/>
      </c>
      <c r="F309" s="352" t="str">
        <f>IF('2.Census &amp; Reference Benchmarks'!F309 &lt;&gt; "",'2.Census &amp; Reference Benchmarks'!F309,"")</f>
        <v/>
      </c>
      <c r="G309" s="287" t="str">
        <f>IF('2.Census &amp; Reference Benchmarks'!G309 &lt;&gt; "",'2.Census &amp; Reference Benchmarks'!G309,"")</f>
        <v/>
      </c>
      <c r="H309" s="287" t="str">
        <f>IF('2.Census &amp; Reference Benchmarks'!I309 &lt;&gt; "",'2.Census &amp; Reference Benchmarks'!I309,"")</f>
        <v/>
      </c>
      <c r="I309" s="284" t="str">
        <f>IF('2.Census &amp; Reference Benchmarks'!J309 &lt;&gt;"",'2.Census &amp; Reference Benchmarks'!J309,"")</f>
        <v/>
      </c>
      <c r="J309" s="534"/>
      <c r="K309" s="534"/>
      <c r="L309" s="534"/>
      <c r="M309" s="534"/>
      <c r="N309" s="534"/>
      <c r="O309" s="534"/>
      <c r="P309" s="534"/>
      <c r="Q309" s="534"/>
      <c r="R309" s="540"/>
      <c r="S309" s="540"/>
      <c r="T309" s="540"/>
      <c r="U309" s="540"/>
      <c r="V309" s="540"/>
      <c r="W309" s="540"/>
      <c r="X309" s="540"/>
      <c r="Y309" s="540"/>
      <c r="Z309" s="540"/>
      <c r="AA309" s="540"/>
      <c r="AB309" s="540"/>
      <c r="AC309" s="540"/>
      <c r="AD309" s="540"/>
      <c r="AE309" s="540"/>
      <c r="AF309" s="540"/>
      <c r="AG309" s="540"/>
      <c r="AH309" s="461"/>
      <c r="AI309" s="110"/>
      <c r="AJ309" s="110"/>
      <c r="AK309" s="110"/>
      <c r="AL309" s="110"/>
      <c r="AM309" s="110"/>
      <c r="AN309" s="110"/>
      <c r="AO309" s="110"/>
      <c r="AP309" s="110"/>
      <c r="AQ309" s="543"/>
      <c r="AR309" s="543"/>
      <c r="AS309" s="543"/>
      <c r="AT309" s="543"/>
      <c r="AU309" s="543"/>
      <c r="AV309" s="543"/>
      <c r="AW309" s="543"/>
      <c r="AX309" s="543"/>
      <c r="AY309" s="543"/>
      <c r="AZ309" s="543"/>
      <c r="BA309" s="543"/>
      <c r="BB309" s="543"/>
      <c r="BC309" s="543"/>
      <c r="BD309" s="543"/>
      <c r="BE309" s="543"/>
      <c r="BF309" s="543"/>
    </row>
    <row r="310" spans="2:58" x14ac:dyDescent="0.25">
      <c r="B310" s="471">
        <f>IF('2.Census &amp; Reference Benchmarks'!B310 &lt;&gt; "",'2.Census &amp; Reference Benchmarks'!B310,"")</f>
        <v>0</v>
      </c>
      <c r="C310" s="285">
        <f>IF('2.Census &amp; Reference Benchmarks'!C310 &lt;&gt; "",'2.Census &amp; Reference Benchmarks'!C310,"")</f>
        <v>0</v>
      </c>
      <c r="D310" s="286" t="str">
        <f>IF('2.Census &amp; Reference Benchmarks'!D310 &lt;&gt; "",'2.Census &amp; Reference Benchmarks'!D310,"")</f>
        <v/>
      </c>
      <c r="E310" s="352" t="str">
        <f>IF('2.Census &amp; Reference Benchmarks'!E310 &lt;&gt; "",'2.Census &amp; Reference Benchmarks'!E310,"")</f>
        <v/>
      </c>
      <c r="F310" s="352" t="str">
        <f>IF('2.Census &amp; Reference Benchmarks'!F310 &lt;&gt; "",'2.Census &amp; Reference Benchmarks'!F310,"")</f>
        <v/>
      </c>
      <c r="G310" s="287" t="str">
        <f>IF('2.Census &amp; Reference Benchmarks'!G310 &lt;&gt; "",'2.Census &amp; Reference Benchmarks'!G310,"")</f>
        <v/>
      </c>
      <c r="H310" s="287" t="str">
        <f>IF('2.Census &amp; Reference Benchmarks'!I310 &lt;&gt; "",'2.Census &amp; Reference Benchmarks'!I310,"")</f>
        <v/>
      </c>
      <c r="I310" s="284" t="str">
        <f>IF('2.Census &amp; Reference Benchmarks'!J310 &lt;&gt;"",'2.Census &amp; Reference Benchmarks'!J310,"")</f>
        <v/>
      </c>
      <c r="J310" s="534"/>
      <c r="K310" s="534"/>
      <c r="L310" s="534"/>
      <c r="M310" s="534"/>
      <c r="N310" s="534"/>
      <c r="O310" s="534"/>
      <c r="P310" s="534"/>
      <c r="Q310" s="534"/>
      <c r="R310" s="540"/>
      <c r="S310" s="540"/>
      <c r="T310" s="540"/>
      <c r="U310" s="540"/>
      <c r="V310" s="540"/>
      <c r="W310" s="540"/>
      <c r="X310" s="540"/>
      <c r="Y310" s="540"/>
      <c r="Z310" s="540"/>
      <c r="AA310" s="540"/>
      <c r="AB310" s="540"/>
      <c r="AC310" s="540"/>
      <c r="AD310" s="540"/>
      <c r="AE310" s="540"/>
      <c r="AF310" s="540"/>
      <c r="AG310" s="540"/>
      <c r="AH310" s="461"/>
      <c r="AI310" s="110"/>
      <c r="AJ310" s="110"/>
      <c r="AK310" s="110"/>
      <c r="AL310" s="110"/>
      <c r="AM310" s="110"/>
      <c r="AN310" s="110"/>
      <c r="AO310" s="110"/>
      <c r="AP310" s="110"/>
      <c r="AQ310" s="543"/>
      <c r="AR310" s="543"/>
      <c r="AS310" s="543"/>
      <c r="AT310" s="543"/>
      <c r="AU310" s="543"/>
      <c r="AV310" s="543"/>
      <c r="AW310" s="543"/>
      <c r="AX310" s="543"/>
      <c r="AY310" s="543"/>
      <c r="AZ310" s="543"/>
      <c r="BA310" s="543"/>
      <c r="BB310" s="543"/>
      <c r="BC310" s="543"/>
      <c r="BD310" s="543"/>
      <c r="BE310" s="543"/>
      <c r="BF310" s="543"/>
    </row>
    <row r="311" spans="2:58" x14ac:dyDescent="0.25">
      <c r="B311" s="471">
        <f>IF('2.Census &amp; Reference Benchmarks'!B311 &lt;&gt; "",'2.Census &amp; Reference Benchmarks'!B311,"")</f>
        <v>0</v>
      </c>
      <c r="C311" s="285">
        <f>IF('2.Census &amp; Reference Benchmarks'!C311 &lt;&gt; "",'2.Census &amp; Reference Benchmarks'!C311,"")</f>
        <v>0</v>
      </c>
      <c r="D311" s="286" t="str">
        <f>IF('2.Census &amp; Reference Benchmarks'!D311 &lt;&gt; "",'2.Census &amp; Reference Benchmarks'!D311,"")</f>
        <v/>
      </c>
      <c r="E311" s="352" t="str">
        <f>IF('2.Census &amp; Reference Benchmarks'!E311 &lt;&gt; "",'2.Census &amp; Reference Benchmarks'!E311,"")</f>
        <v/>
      </c>
      <c r="F311" s="352" t="str">
        <f>IF('2.Census &amp; Reference Benchmarks'!F311 &lt;&gt; "",'2.Census &amp; Reference Benchmarks'!F311,"")</f>
        <v/>
      </c>
      <c r="G311" s="287" t="str">
        <f>IF('2.Census &amp; Reference Benchmarks'!G311 &lt;&gt; "",'2.Census &amp; Reference Benchmarks'!G311,"")</f>
        <v/>
      </c>
      <c r="H311" s="287" t="str">
        <f>IF('2.Census &amp; Reference Benchmarks'!I311 &lt;&gt; "",'2.Census &amp; Reference Benchmarks'!I311,"")</f>
        <v/>
      </c>
      <c r="I311" s="284" t="str">
        <f>IF('2.Census &amp; Reference Benchmarks'!J311 &lt;&gt;"",'2.Census &amp; Reference Benchmarks'!J311,"")</f>
        <v/>
      </c>
      <c r="J311" s="534"/>
      <c r="K311" s="534"/>
      <c r="L311" s="534"/>
      <c r="M311" s="534"/>
      <c r="N311" s="534"/>
      <c r="O311" s="534"/>
      <c r="P311" s="534"/>
      <c r="Q311" s="534"/>
      <c r="R311" s="540"/>
      <c r="S311" s="540"/>
      <c r="T311" s="540"/>
      <c r="U311" s="540"/>
      <c r="V311" s="540"/>
      <c r="W311" s="540"/>
      <c r="X311" s="540"/>
      <c r="Y311" s="540"/>
      <c r="Z311" s="540"/>
      <c r="AA311" s="540"/>
      <c r="AB311" s="540"/>
      <c r="AC311" s="540"/>
      <c r="AD311" s="540"/>
      <c r="AE311" s="540"/>
      <c r="AF311" s="540"/>
      <c r="AG311" s="540"/>
      <c r="AH311" s="461"/>
      <c r="AI311" s="110"/>
      <c r="AJ311" s="110"/>
      <c r="AK311" s="110"/>
      <c r="AL311" s="110"/>
      <c r="AM311" s="110"/>
      <c r="AN311" s="110"/>
      <c r="AO311" s="110"/>
      <c r="AP311" s="110"/>
      <c r="AQ311" s="543"/>
      <c r="AR311" s="543"/>
      <c r="AS311" s="543"/>
      <c r="AT311" s="543"/>
      <c r="AU311" s="543"/>
      <c r="AV311" s="543"/>
      <c r="AW311" s="543"/>
      <c r="AX311" s="543"/>
      <c r="AY311" s="543"/>
      <c r="AZ311" s="543"/>
      <c r="BA311" s="543"/>
      <c r="BB311" s="543"/>
      <c r="BC311" s="543"/>
      <c r="BD311" s="543"/>
      <c r="BE311" s="543"/>
      <c r="BF311" s="543"/>
    </row>
    <row r="312" spans="2:58" x14ac:dyDescent="0.25">
      <c r="B312" s="471">
        <f>IF('2.Census &amp; Reference Benchmarks'!B312 &lt;&gt; "",'2.Census &amp; Reference Benchmarks'!B312,"")</f>
        <v>0</v>
      </c>
      <c r="C312" s="285">
        <f>IF('2.Census &amp; Reference Benchmarks'!C312 &lt;&gt; "",'2.Census &amp; Reference Benchmarks'!C312,"")</f>
        <v>0</v>
      </c>
      <c r="D312" s="286" t="str">
        <f>IF('2.Census &amp; Reference Benchmarks'!D312 &lt;&gt; "",'2.Census &amp; Reference Benchmarks'!D312,"")</f>
        <v/>
      </c>
      <c r="E312" s="352" t="str">
        <f>IF('2.Census &amp; Reference Benchmarks'!E312 &lt;&gt; "",'2.Census &amp; Reference Benchmarks'!E312,"")</f>
        <v/>
      </c>
      <c r="F312" s="352" t="str">
        <f>IF('2.Census &amp; Reference Benchmarks'!F312 &lt;&gt; "",'2.Census &amp; Reference Benchmarks'!F312,"")</f>
        <v/>
      </c>
      <c r="G312" s="287" t="str">
        <f>IF('2.Census &amp; Reference Benchmarks'!G312 &lt;&gt; "",'2.Census &amp; Reference Benchmarks'!G312,"")</f>
        <v/>
      </c>
      <c r="H312" s="287" t="str">
        <f>IF('2.Census &amp; Reference Benchmarks'!I312 &lt;&gt; "",'2.Census &amp; Reference Benchmarks'!I312,"")</f>
        <v/>
      </c>
      <c r="I312" s="284" t="str">
        <f>IF('2.Census &amp; Reference Benchmarks'!J312 &lt;&gt;"",'2.Census &amp; Reference Benchmarks'!J312,"")</f>
        <v/>
      </c>
      <c r="J312" s="534"/>
      <c r="K312" s="534"/>
      <c r="L312" s="534"/>
      <c r="M312" s="534"/>
      <c r="N312" s="534"/>
      <c r="O312" s="534"/>
      <c r="P312" s="534"/>
      <c r="Q312" s="534"/>
      <c r="R312" s="540"/>
      <c r="S312" s="540"/>
      <c r="T312" s="540"/>
      <c r="U312" s="540"/>
      <c r="V312" s="540"/>
      <c r="W312" s="540"/>
      <c r="X312" s="540"/>
      <c r="Y312" s="540"/>
      <c r="Z312" s="540"/>
      <c r="AA312" s="540"/>
      <c r="AB312" s="540"/>
      <c r="AC312" s="540"/>
      <c r="AD312" s="540"/>
      <c r="AE312" s="540"/>
      <c r="AF312" s="540"/>
      <c r="AG312" s="540"/>
      <c r="AH312" s="461"/>
      <c r="AI312" s="110"/>
      <c r="AJ312" s="110"/>
      <c r="AK312" s="110"/>
      <c r="AL312" s="110"/>
      <c r="AM312" s="110"/>
      <c r="AN312" s="110"/>
      <c r="AO312" s="110"/>
      <c r="AP312" s="110"/>
      <c r="AQ312" s="543"/>
      <c r="AR312" s="543"/>
      <c r="AS312" s="543"/>
      <c r="AT312" s="543"/>
      <c r="AU312" s="543"/>
      <c r="AV312" s="543"/>
      <c r="AW312" s="543"/>
      <c r="AX312" s="543"/>
      <c r="AY312" s="543"/>
      <c r="AZ312" s="543"/>
      <c r="BA312" s="543"/>
      <c r="BB312" s="543"/>
      <c r="BC312" s="543"/>
      <c r="BD312" s="543"/>
      <c r="BE312" s="543"/>
      <c r="BF312" s="543"/>
    </row>
    <row r="313" spans="2:58" x14ac:dyDescent="0.25">
      <c r="B313" s="471">
        <f>IF('2.Census &amp; Reference Benchmarks'!B313 &lt;&gt; "",'2.Census &amp; Reference Benchmarks'!B313,"")</f>
        <v>0</v>
      </c>
      <c r="C313" s="285">
        <f>IF('2.Census &amp; Reference Benchmarks'!C313 &lt;&gt; "",'2.Census &amp; Reference Benchmarks'!C313,"")</f>
        <v>0</v>
      </c>
      <c r="D313" s="286" t="str">
        <f>IF('2.Census &amp; Reference Benchmarks'!D313 &lt;&gt; "",'2.Census &amp; Reference Benchmarks'!D313,"")</f>
        <v/>
      </c>
      <c r="E313" s="352" t="str">
        <f>IF('2.Census &amp; Reference Benchmarks'!E313 &lt;&gt; "",'2.Census &amp; Reference Benchmarks'!E313,"")</f>
        <v/>
      </c>
      <c r="F313" s="352" t="str">
        <f>IF('2.Census &amp; Reference Benchmarks'!F313 &lt;&gt; "",'2.Census &amp; Reference Benchmarks'!F313,"")</f>
        <v/>
      </c>
      <c r="G313" s="287" t="str">
        <f>IF('2.Census &amp; Reference Benchmarks'!G313 &lt;&gt; "",'2.Census &amp; Reference Benchmarks'!G313,"")</f>
        <v/>
      </c>
      <c r="H313" s="287" t="str">
        <f>IF('2.Census &amp; Reference Benchmarks'!I313 &lt;&gt; "",'2.Census &amp; Reference Benchmarks'!I313,"")</f>
        <v/>
      </c>
      <c r="I313" s="284" t="str">
        <f>IF('2.Census &amp; Reference Benchmarks'!J313 &lt;&gt;"",'2.Census &amp; Reference Benchmarks'!J313,"")</f>
        <v/>
      </c>
      <c r="J313" s="534"/>
      <c r="K313" s="534"/>
      <c r="L313" s="534"/>
      <c r="M313" s="534"/>
      <c r="N313" s="534"/>
      <c r="O313" s="534"/>
      <c r="P313" s="534"/>
      <c r="Q313" s="534"/>
      <c r="R313" s="540"/>
      <c r="S313" s="540"/>
      <c r="T313" s="540"/>
      <c r="U313" s="540"/>
      <c r="V313" s="540"/>
      <c r="W313" s="540"/>
      <c r="X313" s="540"/>
      <c r="Y313" s="540"/>
      <c r="Z313" s="540"/>
      <c r="AA313" s="540"/>
      <c r="AB313" s="540"/>
      <c r="AC313" s="540"/>
      <c r="AD313" s="540"/>
      <c r="AE313" s="540"/>
      <c r="AF313" s="540"/>
      <c r="AG313" s="540"/>
      <c r="AH313" s="461"/>
      <c r="AI313" s="110"/>
      <c r="AJ313" s="110"/>
      <c r="AK313" s="110"/>
      <c r="AL313" s="110"/>
      <c r="AM313" s="110"/>
      <c r="AN313" s="110"/>
      <c r="AO313" s="110"/>
      <c r="AP313" s="110"/>
      <c r="AQ313" s="543"/>
      <c r="AR313" s="543"/>
      <c r="AS313" s="543"/>
      <c r="AT313" s="543"/>
      <c r="AU313" s="543"/>
      <c r="AV313" s="543"/>
      <c r="AW313" s="543"/>
      <c r="AX313" s="543"/>
      <c r="AY313" s="543"/>
      <c r="AZ313" s="543"/>
      <c r="BA313" s="543"/>
      <c r="BB313" s="543"/>
      <c r="BC313" s="543"/>
      <c r="BD313" s="543"/>
      <c r="BE313" s="543"/>
      <c r="BF313" s="543"/>
    </row>
    <row r="314" spans="2:58" x14ac:dyDescent="0.25">
      <c r="B314" s="471">
        <f>IF('2.Census &amp; Reference Benchmarks'!B314 &lt;&gt; "",'2.Census &amp; Reference Benchmarks'!B314,"")</f>
        <v>0</v>
      </c>
      <c r="C314" s="285">
        <f>IF('2.Census &amp; Reference Benchmarks'!C314 &lt;&gt; "",'2.Census &amp; Reference Benchmarks'!C314,"")</f>
        <v>0</v>
      </c>
      <c r="D314" s="286" t="str">
        <f>IF('2.Census &amp; Reference Benchmarks'!D314 &lt;&gt; "",'2.Census &amp; Reference Benchmarks'!D314,"")</f>
        <v/>
      </c>
      <c r="E314" s="352" t="str">
        <f>IF('2.Census &amp; Reference Benchmarks'!E314 &lt;&gt; "",'2.Census &amp; Reference Benchmarks'!E314,"")</f>
        <v/>
      </c>
      <c r="F314" s="352" t="str">
        <f>IF('2.Census &amp; Reference Benchmarks'!F314 &lt;&gt; "",'2.Census &amp; Reference Benchmarks'!F314,"")</f>
        <v/>
      </c>
      <c r="G314" s="287" t="str">
        <f>IF('2.Census &amp; Reference Benchmarks'!G314 &lt;&gt; "",'2.Census &amp; Reference Benchmarks'!G314,"")</f>
        <v/>
      </c>
      <c r="H314" s="287" t="str">
        <f>IF('2.Census &amp; Reference Benchmarks'!I314 &lt;&gt; "",'2.Census &amp; Reference Benchmarks'!I314,"")</f>
        <v/>
      </c>
      <c r="I314" s="284" t="str">
        <f>IF('2.Census &amp; Reference Benchmarks'!J314 &lt;&gt;"",'2.Census &amp; Reference Benchmarks'!J314,"")</f>
        <v/>
      </c>
      <c r="J314" s="534"/>
      <c r="K314" s="534"/>
      <c r="L314" s="534"/>
      <c r="M314" s="534"/>
      <c r="N314" s="534"/>
      <c r="O314" s="534"/>
      <c r="P314" s="534"/>
      <c r="Q314" s="534"/>
      <c r="R314" s="540"/>
      <c r="S314" s="540"/>
      <c r="T314" s="540"/>
      <c r="U314" s="540"/>
      <c r="V314" s="540"/>
      <c r="W314" s="540"/>
      <c r="X314" s="540"/>
      <c r="Y314" s="540"/>
      <c r="Z314" s="540"/>
      <c r="AA314" s="540"/>
      <c r="AB314" s="540"/>
      <c r="AC314" s="540"/>
      <c r="AD314" s="540"/>
      <c r="AE314" s="540"/>
      <c r="AF314" s="540"/>
      <c r="AG314" s="540"/>
      <c r="AH314" s="461"/>
      <c r="AI314" s="110"/>
      <c r="AJ314" s="110"/>
      <c r="AK314" s="110"/>
      <c r="AL314" s="110"/>
      <c r="AM314" s="110"/>
      <c r="AN314" s="110"/>
      <c r="AO314" s="110"/>
      <c r="AP314" s="110"/>
      <c r="AQ314" s="543"/>
      <c r="AR314" s="543"/>
      <c r="AS314" s="543"/>
      <c r="AT314" s="543"/>
      <c r="AU314" s="543"/>
      <c r="AV314" s="543"/>
      <c r="AW314" s="543"/>
      <c r="AX314" s="543"/>
      <c r="AY314" s="543"/>
      <c r="AZ314" s="543"/>
      <c r="BA314" s="543"/>
      <c r="BB314" s="543"/>
      <c r="BC314" s="543"/>
      <c r="BD314" s="543"/>
      <c r="BE314" s="543"/>
      <c r="BF314" s="543"/>
    </row>
    <row r="315" spans="2:58" x14ac:dyDescent="0.25">
      <c r="B315" s="471">
        <f>IF('2.Census &amp; Reference Benchmarks'!B315 &lt;&gt; "",'2.Census &amp; Reference Benchmarks'!B315,"")</f>
        <v>0</v>
      </c>
      <c r="C315" s="285">
        <f>IF('2.Census &amp; Reference Benchmarks'!C315 &lt;&gt; "",'2.Census &amp; Reference Benchmarks'!C315,"")</f>
        <v>0</v>
      </c>
      <c r="D315" s="286" t="str">
        <f>IF('2.Census &amp; Reference Benchmarks'!D315 &lt;&gt; "",'2.Census &amp; Reference Benchmarks'!D315,"")</f>
        <v/>
      </c>
      <c r="E315" s="352" t="str">
        <f>IF('2.Census &amp; Reference Benchmarks'!E315 &lt;&gt; "",'2.Census &amp; Reference Benchmarks'!E315,"")</f>
        <v/>
      </c>
      <c r="F315" s="352" t="str">
        <f>IF('2.Census &amp; Reference Benchmarks'!F315 &lt;&gt; "",'2.Census &amp; Reference Benchmarks'!F315,"")</f>
        <v/>
      </c>
      <c r="G315" s="287" t="str">
        <f>IF('2.Census &amp; Reference Benchmarks'!G315 &lt;&gt; "",'2.Census &amp; Reference Benchmarks'!G315,"")</f>
        <v/>
      </c>
      <c r="H315" s="287" t="str">
        <f>IF('2.Census &amp; Reference Benchmarks'!I315 &lt;&gt; "",'2.Census &amp; Reference Benchmarks'!I315,"")</f>
        <v/>
      </c>
      <c r="I315" s="284" t="str">
        <f>IF('2.Census &amp; Reference Benchmarks'!J315 &lt;&gt;"",'2.Census &amp; Reference Benchmarks'!J315,"")</f>
        <v/>
      </c>
      <c r="J315" s="534"/>
      <c r="K315" s="534"/>
      <c r="L315" s="534"/>
      <c r="M315" s="534"/>
      <c r="N315" s="534"/>
      <c r="O315" s="534"/>
      <c r="P315" s="534"/>
      <c r="Q315" s="534"/>
      <c r="R315" s="540"/>
      <c r="S315" s="540"/>
      <c r="T315" s="540"/>
      <c r="U315" s="540"/>
      <c r="V315" s="540"/>
      <c r="W315" s="540"/>
      <c r="X315" s="540"/>
      <c r="Y315" s="540"/>
      <c r="Z315" s="540"/>
      <c r="AA315" s="540"/>
      <c r="AB315" s="540"/>
      <c r="AC315" s="540"/>
      <c r="AD315" s="540"/>
      <c r="AE315" s="540"/>
      <c r="AF315" s="540"/>
      <c r="AG315" s="540"/>
      <c r="AH315" s="461"/>
      <c r="AI315" s="110"/>
      <c r="AJ315" s="110"/>
      <c r="AK315" s="110"/>
      <c r="AL315" s="110"/>
      <c r="AM315" s="110"/>
      <c r="AN315" s="110"/>
      <c r="AO315" s="110"/>
      <c r="AP315" s="110"/>
      <c r="AQ315" s="543"/>
      <c r="AR315" s="543"/>
      <c r="AS315" s="543"/>
      <c r="AT315" s="543"/>
      <c r="AU315" s="543"/>
      <c r="AV315" s="543"/>
      <c r="AW315" s="543"/>
      <c r="AX315" s="543"/>
      <c r="AY315" s="543"/>
      <c r="AZ315" s="543"/>
      <c r="BA315" s="543"/>
      <c r="BB315" s="543"/>
      <c r="BC315" s="543"/>
      <c r="BD315" s="543"/>
      <c r="BE315" s="543"/>
      <c r="BF315" s="543"/>
    </row>
    <row r="316" spans="2:58" x14ac:dyDescent="0.25">
      <c r="B316" s="471">
        <f>IF('2.Census &amp; Reference Benchmarks'!B316 &lt;&gt; "",'2.Census &amp; Reference Benchmarks'!B316,"")</f>
        <v>0</v>
      </c>
      <c r="C316" s="285">
        <f>IF('2.Census &amp; Reference Benchmarks'!C316 &lt;&gt; "",'2.Census &amp; Reference Benchmarks'!C316,"")</f>
        <v>0</v>
      </c>
      <c r="D316" s="286" t="str">
        <f>IF('2.Census &amp; Reference Benchmarks'!D316 &lt;&gt; "",'2.Census &amp; Reference Benchmarks'!D316,"")</f>
        <v/>
      </c>
      <c r="E316" s="352" t="str">
        <f>IF('2.Census &amp; Reference Benchmarks'!E316 &lt;&gt; "",'2.Census &amp; Reference Benchmarks'!E316,"")</f>
        <v/>
      </c>
      <c r="F316" s="352" t="str">
        <f>IF('2.Census &amp; Reference Benchmarks'!F316 &lt;&gt; "",'2.Census &amp; Reference Benchmarks'!F316,"")</f>
        <v/>
      </c>
      <c r="G316" s="287" t="str">
        <f>IF('2.Census &amp; Reference Benchmarks'!G316 &lt;&gt; "",'2.Census &amp; Reference Benchmarks'!G316,"")</f>
        <v/>
      </c>
      <c r="H316" s="287" t="str">
        <f>IF('2.Census &amp; Reference Benchmarks'!I316 &lt;&gt; "",'2.Census &amp; Reference Benchmarks'!I316,"")</f>
        <v/>
      </c>
      <c r="I316" s="284" t="str">
        <f>IF('2.Census &amp; Reference Benchmarks'!J316 &lt;&gt;"",'2.Census &amp; Reference Benchmarks'!J316,"")</f>
        <v/>
      </c>
      <c r="J316" s="534"/>
      <c r="K316" s="534"/>
      <c r="L316" s="534"/>
      <c r="M316" s="534"/>
      <c r="N316" s="534"/>
      <c r="O316" s="534"/>
      <c r="P316" s="534"/>
      <c r="Q316" s="534"/>
      <c r="R316" s="540"/>
      <c r="S316" s="540"/>
      <c r="T316" s="540"/>
      <c r="U316" s="540"/>
      <c r="V316" s="540"/>
      <c r="W316" s="540"/>
      <c r="X316" s="540"/>
      <c r="Y316" s="540"/>
      <c r="Z316" s="540"/>
      <c r="AA316" s="540"/>
      <c r="AB316" s="540"/>
      <c r="AC316" s="540"/>
      <c r="AD316" s="540"/>
      <c r="AE316" s="540"/>
      <c r="AF316" s="540"/>
      <c r="AG316" s="540"/>
      <c r="AH316" s="461"/>
      <c r="AI316" s="110"/>
      <c r="AJ316" s="110"/>
      <c r="AK316" s="110"/>
      <c r="AL316" s="110"/>
      <c r="AM316" s="110"/>
      <c r="AN316" s="110"/>
      <c r="AO316" s="110"/>
      <c r="AP316" s="110"/>
      <c r="AQ316" s="543"/>
      <c r="AR316" s="543"/>
      <c r="AS316" s="543"/>
      <c r="AT316" s="543"/>
      <c r="AU316" s="543"/>
      <c r="AV316" s="543"/>
      <c r="AW316" s="543"/>
      <c r="AX316" s="543"/>
      <c r="AY316" s="543"/>
      <c r="AZ316" s="543"/>
      <c r="BA316" s="543"/>
      <c r="BB316" s="543"/>
      <c r="BC316" s="543"/>
      <c r="BD316" s="543"/>
      <c r="BE316" s="543"/>
      <c r="BF316" s="543"/>
    </row>
    <row r="317" spans="2:58" x14ac:dyDescent="0.25">
      <c r="B317" s="471">
        <f>IF('2.Census &amp; Reference Benchmarks'!B317 &lt;&gt; "",'2.Census &amp; Reference Benchmarks'!B317,"")</f>
        <v>0</v>
      </c>
      <c r="C317" s="285">
        <f>IF('2.Census &amp; Reference Benchmarks'!C317 &lt;&gt; "",'2.Census &amp; Reference Benchmarks'!C317,"")</f>
        <v>0</v>
      </c>
      <c r="D317" s="286" t="str">
        <f>IF('2.Census &amp; Reference Benchmarks'!D317 &lt;&gt; "",'2.Census &amp; Reference Benchmarks'!D317,"")</f>
        <v/>
      </c>
      <c r="E317" s="352" t="str">
        <f>IF('2.Census &amp; Reference Benchmarks'!E317 &lt;&gt; "",'2.Census &amp; Reference Benchmarks'!E317,"")</f>
        <v/>
      </c>
      <c r="F317" s="352" t="str">
        <f>IF('2.Census &amp; Reference Benchmarks'!F317 &lt;&gt; "",'2.Census &amp; Reference Benchmarks'!F317,"")</f>
        <v/>
      </c>
      <c r="G317" s="287" t="str">
        <f>IF('2.Census &amp; Reference Benchmarks'!G317 &lt;&gt; "",'2.Census &amp; Reference Benchmarks'!G317,"")</f>
        <v/>
      </c>
      <c r="H317" s="287" t="str">
        <f>IF('2.Census &amp; Reference Benchmarks'!I317 &lt;&gt; "",'2.Census &amp; Reference Benchmarks'!I317,"")</f>
        <v/>
      </c>
      <c r="I317" s="284" t="str">
        <f>IF('2.Census &amp; Reference Benchmarks'!J317 &lt;&gt;"",'2.Census &amp; Reference Benchmarks'!J317,"")</f>
        <v/>
      </c>
      <c r="J317" s="534"/>
      <c r="K317" s="534"/>
      <c r="L317" s="534"/>
      <c r="M317" s="534"/>
      <c r="N317" s="534"/>
      <c r="O317" s="534"/>
      <c r="P317" s="534"/>
      <c r="Q317" s="534"/>
      <c r="R317" s="540"/>
      <c r="S317" s="540"/>
      <c r="T317" s="540"/>
      <c r="U317" s="540"/>
      <c r="V317" s="540"/>
      <c r="W317" s="540"/>
      <c r="X317" s="540"/>
      <c r="Y317" s="540"/>
      <c r="Z317" s="540"/>
      <c r="AA317" s="540"/>
      <c r="AB317" s="540"/>
      <c r="AC317" s="540"/>
      <c r="AD317" s="540"/>
      <c r="AE317" s="540"/>
      <c r="AF317" s="540"/>
      <c r="AG317" s="540"/>
      <c r="AH317" s="461"/>
      <c r="AI317" s="110"/>
      <c r="AJ317" s="110"/>
      <c r="AK317" s="110"/>
      <c r="AL317" s="110"/>
      <c r="AM317" s="110"/>
      <c r="AN317" s="110"/>
      <c r="AO317" s="110"/>
      <c r="AP317" s="110"/>
      <c r="AQ317" s="543"/>
      <c r="AR317" s="543"/>
      <c r="AS317" s="543"/>
      <c r="AT317" s="543"/>
      <c r="AU317" s="543"/>
      <c r="AV317" s="543"/>
      <c r="AW317" s="543"/>
      <c r="AX317" s="543"/>
      <c r="AY317" s="543"/>
      <c r="AZ317" s="543"/>
      <c r="BA317" s="543"/>
      <c r="BB317" s="543"/>
      <c r="BC317" s="543"/>
      <c r="BD317" s="543"/>
      <c r="BE317" s="543"/>
      <c r="BF317" s="543"/>
    </row>
    <row r="318" spans="2:58" x14ac:dyDescent="0.25">
      <c r="B318" s="471">
        <f>IF('2.Census &amp; Reference Benchmarks'!B318 &lt;&gt; "",'2.Census &amp; Reference Benchmarks'!B318,"")</f>
        <v>0</v>
      </c>
      <c r="C318" s="285">
        <f>IF('2.Census &amp; Reference Benchmarks'!C318 &lt;&gt; "",'2.Census &amp; Reference Benchmarks'!C318,"")</f>
        <v>0</v>
      </c>
      <c r="D318" s="286" t="str">
        <f>IF('2.Census &amp; Reference Benchmarks'!D318 &lt;&gt; "",'2.Census &amp; Reference Benchmarks'!D318,"")</f>
        <v/>
      </c>
      <c r="E318" s="352" t="str">
        <f>IF('2.Census &amp; Reference Benchmarks'!E318 &lt;&gt; "",'2.Census &amp; Reference Benchmarks'!E318,"")</f>
        <v/>
      </c>
      <c r="F318" s="352" t="str">
        <f>IF('2.Census &amp; Reference Benchmarks'!F318 &lt;&gt; "",'2.Census &amp; Reference Benchmarks'!F318,"")</f>
        <v/>
      </c>
      <c r="G318" s="287" t="str">
        <f>IF('2.Census &amp; Reference Benchmarks'!G318 &lt;&gt; "",'2.Census &amp; Reference Benchmarks'!G318,"")</f>
        <v/>
      </c>
      <c r="H318" s="287" t="str">
        <f>IF('2.Census &amp; Reference Benchmarks'!I318 &lt;&gt; "",'2.Census &amp; Reference Benchmarks'!I318,"")</f>
        <v/>
      </c>
      <c r="I318" s="284" t="str">
        <f>IF('2.Census &amp; Reference Benchmarks'!J318 &lt;&gt;"",'2.Census &amp; Reference Benchmarks'!J318,"")</f>
        <v/>
      </c>
      <c r="J318" s="534"/>
      <c r="K318" s="534"/>
      <c r="L318" s="534"/>
      <c r="M318" s="534"/>
      <c r="N318" s="534"/>
      <c r="O318" s="534"/>
      <c r="P318" s="534"/>
      <c r="Q318" s="534"/>
      <c r="R318" s="540"/>
      <c r="S318" s="540"/>
      <c r="T318" s="540"/>
      <c r="U318" s="540"/>
      <c r="V318" s="540"/>
      <c r="W318" s="540"/>
      <c r="X318" s="540"/>
      <c r="Y318" s="540"/>
      <c r="Z318" s="540"/>
      <c r="AA318" s="540"/>
      <c r="AB318" s="540"/>
      <c r="AC318" s="540"/>
      <c r="AD318" s="540"/>
      <c r="AE318" s="540"/>
      <c r="AF318" s="540"/>
      <c r="AG318" s="540"/>
      <c r="AH318" s="461"/>
      <c r="AI318" s="110"/>
      <c r="AJ318" s="110"/>
      <c r="AK318" s="110"/>
      <c r="AL318" s="110"/>
      <c r="AM318" s="110"/>
      <c r="AN318" s="110"/>
      <c r="AO318" s="110"/>
      <c r="AP318" s="110"/>
      <c r="AQ318" s="543"/>
      <c r="AR318" s="543"/>
      <c r="AS318" s="543"/>
      <c r="AT318" s="543"/>
      <c r="AU318" s="543"/>
      <c r="AV318" s="543"/>
      <c r="AW318" s="543"/>
      <c r="AX318" s="543"/>
      <c r="AY318" s="543"/>
      <c r="AZ318" s="543"/>
      <c r="BA318" s="543"/>
      <c r="BB318" s="543"/>
      <c r="BC318" s="543"/>
      <c r="BD318" s="543"/>
      <c r="BE318" s="543"/>
      <c r="BF318" s="543"/>
    </row>
    <row r="319" spans="2:58" x14ac:dyDescent="0.25">
      <c r="B319" s="471">
        <f>IF('2.Census &amp; Reference Benchmarks'!B319 &lt;&gt; "",'2.Census &amp; Reference Benchmarks'!B319,"")</f>
        <v>0</v>
      </c>
      <c r="C319" s="285">
        <f>IF('2.Census &amp; Reference Benchmarks'!C319 &lt;&gt; "",'2.Census &amp; Reference Benchmarks'!C319,"")</f>
        <v>0</v>
      </c>
      <c r="D319" s="286" t="str">
        <f>IF('2.Census &amp; Reference Benchmarks'!D319 &lt;&gt; "",'2.Census &amp; Reference Benchmarks'!D319,"")</f>
        <v/>
      </c>
      <c r="E319" s="352" t="str">
        <f>IF('2.Census &amp; Reference Benchmarks'!E319 &lt;&gt; "",'2.Census &amp; Reference Benchmarks'!E319,"")</f>
        <v/>
      </c>
      <c r="F319" s="352" t="str">
        <f>IF('2.Census &amp; Reference Benchmarks'!F319 &lt;&gt; "",'2.Census &amp; Reference Benchmarks'!F319,"")</f>
        <v/>
      </c>
      <c r="G319" s="287" t="str">
        <f>IF('2.Census &amp; Reference Benchmarks'!G319 &lt;&gt; "",'2.Census &amp; Reference Benchmarks'!G319,"")</f>
        <v/>
      </c>
      <c r="H319" s="287" t="str">
        <f>IF('2.Census &amp; Reference Benchmarks'!I319 &lt;&gt; "",'2.Census &amp; Reference Benchmarks'!I319,"")</f>
        <v/>
      </c>
      <c r="I319" s="284" t="str">
        <f>IF('2.Census &amp; Reference Benchmarks'!J319 &lt;&gt;"",'2.Census &amp; Reference Benchmarks'!J319,"")</f>
        <v/>
      </c>
      <c r="J319" s="534"/>
      <c r="K319" s="534"/>
      <c r="L319" s="534"/>
      <c r="M319" s="534"/>
      <c r="N319" s="534"/>
      <c r="O319" s="534"/>
      <c r="P319" s="534"/>
      <c r="Q319" s="534"/>
      <c r="R319" s="540"/>
      <c r="S319" s="540"/>
      <c r="T319" s="540"/>
      <c r="U319" s="540"/>
      <c r="V319" s="540"/>
      <c r="W319" s="540"/>
      <c r="X319" s="540"/>
      <c r="Y319" s="540"/>
      <c r="Z319" s="540"/>
      <c r="AA319" s="540"/>
      <c r="AB319" s="540"/>
      <c r="AC319" s="540"/>
      <c r="AD319" s="540"/>
      <c r="AE319" s="540"/>
      <c r="AF319" s="540"/>
      <c r="AG319" s="540"/>
      <c r="AH319" s="461"/>
      <c r="AI319" s="110"/>
      <c r="AJ319" s="110"/>
      <c r="AK319" s="110"/>
      <c r="AL319" s="110"/>
      <c r="AM319" s="110"/>
      <c r="AN319" s="110"/>
      <c r="AO319" s="110"/>
      <c r="AP319" s="110"/>
      <c r="AQ319" s="543"/>
      <c r="AR319" s="543"/>
      <c r="AS319" s="543"/>
      <c r="AT319" s="543"/>
      <c r="AU319" s="543"/>
      <c r="AV319" s="543"/>
      <c r="AW319" s="543"/>
      <c r="AX319" s="543"/>
      <c r="AY319" s="543"/>
      <c r="AZ319" s="543"/>
      <c r="BA319" s="543"/>
      <c r="BB319" s="543"/>
      <c r="BC319" s="543"/>
      <c r="BD319" s="543"/>
      <c r="BE319" s="543"/>
      <c r="BF319" s="543"/>
    </row>
    <row r="320" spans="2:58" x14ac:dyDescent="0.25">
      <c r="B320" s="471">
        <f>IF('2.Census &amp; Reference Benchmarks'!B320 &lt;&gt; "",'2.Census &amp; Reference Benchmarks'!B320,"")</f>
        <v>0</v>
      </c>
      <c r="C320" s="285">
        <f>IF('2.Census &amp; Reference Benchmarks'!C320 &lt;&gt; "",'2.Census &amp; Reference Benchmarks'!C320,"")</f>
        <v>0</v>
      </c>
      <c r="D320" s="286" t="str">
        <f>IF('2.Census &amp; Reference Benchmarks'!D320 &lt;&gt; "",'2.Census &amp; Reference Benchmarks'!D320,"")</f>
        <v/>
      </c>
      <c r="E320" s="352" t="str">
        <f>IF('2.Census &amp; Reference Benchmarks'!E320 &lt;&gt; "",'2.Census &amp; Reference Benchmarks'!E320,"")</f>
        <v/>
      </c>
      <c r="F320" s="352" t="str">
        <f>IF('2.Census &amp; Reference Benchmarks'!F320 &lt;&gt; "",'2.Census &amp; Reference Benchmarks'!F320,"")</f>
        <v/>
      </c>
      <c r="G320" s="287" t="str">
        <f>IF('2.Census &amp; Reference Benchmarks'!G320 &lt;&gt; "",'2.Census &amp; Reference Benchmarks'!G320,"")</f>
        <v/>
      </c>
      <c r="H320" s="287" t="str">
        <f>IF('2.Census &amp; Reference Benchmarks'!I320 &lt;&gt; "",'2.Census &amp; Reference Benchmarks'!I320,"")</f>
        <v/>
      </c>
      <c r="I320" s="284" t="str">
        <f>IF('2.Census &amp; Reference Benchmarks'!J320 &lt;&gt;"",'2.Census &amp; Reference Benchmarks'!J320,"")</f>
        <v/>
      </c>
      <c r="J320" s="534"/>
      <c r="K320" s="534"/>
      <c r="L320" s="534"/>
      <c r="M320" s="534"/>
      <c r="N320" s="534"/>
      <c r="O320" s="534"/>
      <c r="P320" s="534"/>
      <c r="Q320" s="534"/>
      <c r="R320" s="540"/>
      <c r="S320" s="540"/>
      <c r="T320" s="540"/>
      <c r="U320" s="540"/>
      <c r="V320" s="540"/>
      <c r="W320" s="540"/>
      <c r="X320" s="540"/>
      <c r="Y320" s="540"/>
      <c r="Z320" s="540"/>
      <c r="AA320" s="540"/>
      <c r="AB320" s="540"/>
      <c r="AC320" s="540"/>
      <c r="AD320" s="540"/>
      <c r="AE320" s="540"/>
      <c r="AF320" s="540"/>
      <c r="AG320" s="540"/>
      <c r="AH320" s="461"/>
      <c r="AI320" s="110"/>
      <c r="AJ320" s="110"/>
      <c r="AK320" s="110"/>
      <c r="AL320" s="110"/>
      <c r="AM320" s="110"/>
      <c r="AN320" s="110"/>
      <c r="AO320" s="110"/>
      <c r="AP320" s="110"/>
      <c r="AQ320" s="543"/>
      <c r="AR320" s="543"/>
      <c r="AS320" s="543"/>
      <c r="AT320" s="543"/>
      <c r="AU320" s="543"/>
      <c r="AV320" s="543"/>
      <c r="AW320" s="543"/>
      <c r="AX320" s="543"/>
      <c r="AY320" s="543"/>
      <c r="AZ320" s="543"/>
      <c r="BA320" s="543"/>
      <c r="BB320" s="543"/>
      <c r="BC320" s="543"/>
      <c r="BD320" s="543"/>
      <c r="BE320" s="543"/>
      <c r="BF320" s="543"/>
    </row>
    <row r="321" spans="2:58" x14ac:dyDescent="0.25">
      <c r="B321" s="471">
        <f>IF('2.Census &amp; Reference Benchmarks'!B321 &lt;&gt; "",'2.Census &amp; Reference Benchmarks'!B321,"")</f>
        <v>0</v>
      </c>
      <c r="C321" s="285">
        <f>IF('2.Census &amp; Reference Benchmarks'!C321 &lt;&gt; "",'2.Census &amp; Reference Benchmarks'!C321,"")</f>
        <v>0</v>
      </c>
      <c r="D321" s="286" t="str">
        <f>IF('2.Census &amp; Reference Benchmarks'!D321 &lt;&gt; "",'2.Census &amp; Reference Benchmarks'!D321,"")</f>
        <v/>
      </c>
      <c r="E321" s="352" t="str">
        <f>IF('2.Census &amp; Reference Benchmarks'!E321 &lt;&gt; "",'2.Census &amp; Reference Benchmarks'!E321,"")</f>
        <v/>
      </c>
      <c r="F321" s="352" t="str">
        <f>IF('2.Census &amp; Reference Benchmarks'!F321 &lt;&gt; "",'2.Census &amp; Reference Benchmarks'!F321,"")</f>
        <v/>
      </c>
      <c r="G321" s="287" t="str">
        <f>IF('2.Census &amp; Reference Benchmarks'!G321 &lt;&gt; "",'2.Census &amp; Reference Benchmarks'!G321,"")</f>
        <v/>
      </c>
      <c r="H321" s="287" t="str">
        <f>IF('2.Census &amp; Reference Benchmarks'!I321 &lt;&gt; "",'2.Census &amp; Reference Benchmarks'!I321,"")</f>
        <v/>
      </c>
      <c r="I321" s="284" t="str">
        <f>IF('2.Census &amp; Reference Benchmarks'!J321 &lt;&gt;"",'2.Census &amp; Reference Benchmarks'!J321,"")</f>
        <v/>
      </c>
      <c r="J321" s="534"/>
      <c r="K321" s="534"/>
      <c r="L321" s="534"/>
      <c r="M321" s="534"/>
      <c r="N321" s="534"/>
      <c r="O321" s="534"/>
      <c r="P321" s="534"/>
      <c r="Q321" s="534"/>
      <c r="R321" s="540"/>
      <c r="S321" s="540"/>
      <c r="T321" s="540"/>
      <c r="U321" s="540"/>
      <c r="V321" s="540"/>
      <c r="W321" s="540"/>
      <c r="X321" s="540"/>
      <c r="Y321" s="540"/>
      <c r="Z321" s="540"/>
      <c r="AA321" s="540"/>
      <c r="AB321" s="540"/>
      <c r="AC321" s="540"/>
      <c r="AD321" s="540"/>
      <c r="AE321" s="540"/>
      <c r="AF321" s="540"/>
      <c r="AG321" s="540"/>
      <c r="AH321" s="461"/>
      <c r="AI321" s="110"/>
      <c r="AJ321" s="110"/>
      <c r="AK321" s="110"/>
      <c r="AL321" s="110"/>
      <c r="AM321" s="110"/>
      <c r="AN321" s="110"/>
      <c r="AO321" s="110"/>
      <c r="AP321" s="110"/>
      <c r="AQ321" s="543"/>
      <c r="AR321" s="543"/>
      <c r="AS321" s="543"/>
      <c r="AT321" s="543"/>
      <c r="AU321" s="543"/>
      <c r="AV321" s="543"/>
      <c r="AW321" s="543"/>
      <c r="AX321" s="543"/>
      <c r="AY321" s="543"/>
      <c r="AZ321" s="543"/>
      <c r="BA321" s="543"/>
      <c r="BB321" s="543"/>
      <c r="BC321" s="543"/>
      <c r="BD321" s="543"/>
      <c r="BE321" s="543"/>
      <c r="BF321" s="543"/>
    </row>
    <row r="322" spans="2:58" x14ac:dyDescent="0.25">
      <c r="B322" s="471">
        <f>IF('2.Census &amp; Reference Benchmarks'!B322 &lt;&gt; "",'2.Census &amp; Reference Benchmarks'!B322,"")</f>
        <v>0</v>
      </c>
      <c r="C322" s="285">
        <f>IF('2.Census &amp; Reference Benchmarks'!C322 &lt;&gt; "",'2.Census &amp; Reference Benchmarks'!C322,"")</f>
        <v>0</v>
      </c>
      <c r="D322" s="286" t="str">
        <f>IF('2.Census &amp; Reference Benchmarks'!D322 &lt;&gt; "",'2.Census &amp; Reference Benchmarks'!D322,"")</f>
        <v/>
      </c>
      <c r="E322" s="352" t="str">
        <f>IF('2.Census &amp; Reference Benchmarks'!E322 &lt;&gt; "",'2.Census &amp; Reference Benchmarks'!E322,"")</f>
        <v/>
      </c>
      <c r="F322" s="352" t="str">
        <f>IF('2.Census &amp; Reference Benchmarks'!F322 &lt;&gt; "",'2.Census &amp; Reference Benchmarks'!F322,"")</f>
        <v/>
      </c>
      <c r="G322" s="287" t="str">
        <f>IF('2.Census &amp; Reference Benchmarks'!G322 &lt;&gt; "",'2.Census &amp; Reference Benchmarks'!G322,"")</f>
        <v/>
      </c>
      <c r="H322" s="287" t="str">
        <f>IF('2.Census &amp; Reference Benchmarks'!I322 &lt;&gt; "",'2.Census &amp; Reference Benchmarks'!I322,"")</f>
        <v/>
      </c>
      <c r="I322" s="284" t="str">
        <f>IF('2.Census &amp; Reference Benchmarks'!J322 &lt;&gt;"",'2.Census &amp; Reference Benchmarks'!J322,"")</f>
        <v/>
      </c>
      <c r="J322" s="534"/>
      <c r="K322" s="534"/>
      <c r="L322" s="534"/>
      <c r="M322" s="534"/>
      <c r="N322" s="534"/>
      <c r="O322" s="534"/>
      <c r="P322" s="534"/>
      <c r="Q322" s="534"/>
      <c r="R322" s="540"/>
      <c r="S322" s="540"/>
      <c r="T322" s="540"/>
      <c r="U322" s="540"/>
      <c r="V322" s="540"/>
      <c r="W322" s="540"/>
      <c r="X322" s="540"/>
      <c r="Y322" s="540"/>
      <c r="Z322" s="540"/>
      <c r="AA322" s="540"/>
      <c r="AB322" s="540"/>
      <c r="AC322" s="540"/>
      <c r="AD322" s="540"/>
      <c r="AE322" s="540"/>
      <c r="AF322" s="540"/>
      <c r="AG322" s="540"/>
      <c r="AH322" s="461"/>
      <c r="AI322" s="110"/>
      <c r="AJ322" s="110"/>
      <c r="AK322" s="110"/>
      <c r="AL322" s="110"/>
      <c r="AM322" s="110"/>
      <c r="AN322" s="110"/>
      <c r="AO322" s="110"/>
      <c r="AP322" s="110"/>
      <c r="AQ322" s="543"/>
      <c r="AR322" s="543"/>
      <c r="AS322" s="543"/>
      <c r="AT322" s="543"/>
      <c r="AU322" s="543"/>
      <c r="AV322" s="543"/>
      <c r="AW322" s="543"/>
      <c r="AX322" s="543"/>
      <c r="AY322" s="543"/>
      <c r="AZ322" s="543"/>
      <c r="BA322" s="543"/>
      <c r="BB322" s="543"/>
      <c r="BC322" s="543"/>
      <c r="BD322" s="543"/>
      <c r="BE322" s="543"/>
      <c r="BF322" s="543"/>
    </row>
    <row r="323" spans="2:58" x14ac:dyDescent="0.25">
      <c r="B323" s="471">
        <f>IF('2.Census &amp; Reference Benchmarks'!B323 &lt;&gt; "",'2.Census &amp; Reference Benchmarks'!B323,"")</f>
        <v>0</v>
      </c>
      <c r="C323" s="285">
        <f>IF('2.Census &amp; Reference Benchmarks'!C323 &lt;&gt; "",'2.Census &amp; Reference Benchmarks'!C323,"")</f>
        <v>0</v>
      </c>
      <c r="D323" s="286" t="str">
        <f>IF('2.Census &amp; Reference Benchmarks'!D323 &lt;&gt; "",'2.Census &amp; Reference Benchmarks'!D323,"")</f>
        <v/>
      </c>
      <c r="E323" s="352" t="str">
        <f>IF('2.Census &amp; Reference Benchmarks'!E323 &lt;&gt; "",'2.Census &amp; Reference Benchmarks'!E323,"")</f>
        <v/>
      </c>
      <c r="F323" s="352" t="str">
        <f>IF('2.Census &amp; Reference Benchmarks'!F323 &lt;&gt; "",'2.Census &amp; Reference Benchmarks'!F323,"")</f>
        <v/>
      </c>
      <c r="G323" s="287" t="str">
        <f>IF('2.Census &amp; Reference Benchmarks'!G323 &lt;&gt; "",'2.Census &amp; Reference Benchmarks'!G323,"")</f>
        <v/>
      </c>
      <c r="H323" s="287" t="str">
        <f>IF('2.Census &amp; Reference Benchmarks'!I323 &lt;&gt; "",'2.Census &amp; Reference Benchmarks'!I323,"")</f>
        <v/>
      </c>
      <c r="I323" s="284" t="str">
        <f>IF('2.Census &amp; Reference Benchmarks'!J323 &lt;&gt;"",'2.Census &amp; Reference Benchmarks'!J323,"")</f>
        <v/>
      </c>
      <c r="J323" s="534"/>
      <c r="K323" s="534"/>
      <c r="L323" s="534"/>
      <c r="M323" s="534"/>
      <c r="N323" s="534"/>
      <c r="O323" s="534"/>
      <c r="P323" s="534"/>
      <c r="Q323" s="534"/>
      <c r="R323" s="540"/>
      <c r="S323" s="540"/>
      <c r="T323" s="540"/>
      <c r="U323" s="540"/>
      <c r="V323" s="540"/>
      <c r="W323" s="540"/>
      <c r="X323" s="540"/>
      <c r="Y323" s="540"/>
      <c r="Z323" s="540"/>
      <c r="AA323" s="540"/>
      <c r="AB323" s="540"/>
      <c r="AC323" s="540"/>
      <c r="AD323" s="540"/>
      <c r="AE323" s="540"/>
      <c r="AF323" s="540"/>
      <c r="AG323" s="540"/>
      <c r="AH323" s="461"/>
      <c r="AI323" s="110"/>
      <c r="AJ323" s="110"/>
      <c r="AK323" s="110"/>
      <c r="AL323" s="110"/>
      <c r="AM323" s="110"/>
      <c r="AN323" s="110"/>
      <c r="AO323" s="110"/>
      <c r="AP323" s="110"/>
      <c r="AQ323" s="543"/>
      <c r="AR323" s="543"/>
      <c r="AS323" s="543"/>
      <c r="AT323" s="543"/>
      <c r="AU323" s="543"/>
      <c r="AV323" s="543"/>
      <c r="AW323" s="543"/>
      <c r="AX323" s="543"/>
      <c r="AY323" s="543"/>
      <c r="AZ323" s="543"/>
      <c r="BA323" s="543"/>
      <c r="BB323" s="543"/>
      <c r="BC323" s="543"/>
      <c r="BD323" s="543"/>
      <c r="BE323" s="543"/>
      <c r="BF323" s="543"/>
    </row>
    <row r="324" spans="2:58" x14ac:dyDescent="0.25">
      <c r="B324" s="471">
        <f>IF('2.Census &amp; Reference Benchmarks'!B324 &lt;&gt; "",'2.Census &amp; Reference Benchmarks'!B324,"")</f>
        <v>0</v>
      </c>
      <c r="C324" s="285">
        <f>IF('2.Census &amp; Reference Benchmarks'!C324 &lt;&gt; "",'2.Census &amp; Reference Benchmarks'!C324,"")</f>
        <v>0</v>
      </c>
      <c r="D324" s="286" t="str">
        <f>IF('2.Census &amp; Reference Benchmarks'!D324 &lt;&gt; "",'2.Census &amp; Reference Benchmarks'!D324,"")</f>
        <v/>
      </c>
      <c r="E324" s="352" t="str">
        <f>IF('2.Census &amp; Reference Benchmarks'!E324 &lt;&gt; "",'2.Census &amp; Reference Benchmarks'!E324,"")</f>
        <v/>
      </c>
      <c r="F324" s="352" t="str">
        <f>IF('2.Census &amp; Reference Benchmarks'!F324 &lt;&gt; "",'2.Census &amp; Reference Benchmarks'!F324,"")</f>
        <v/>
      </c>
      <c r="G324" s="287" t="str">
        <f>IF('2.Census &amp; Reference Benchmarks'!G324 &lt;&gt; "",'2.Census &amp; Reference Benchmarks'!G324,"")</f>
        <v/>
      </c>
      <c r="H324" s="287" t="str">
        <f>IF('2.Census &amp; Reference Benchmarks'!I324 &lt;&gt; "",'2.Census &amp; Reference Benchmarks'!I324,"")</f>
        <v/>
      </c>
      <c r="I324" s="284" t="str">
        <f>IF('2.Census &amp; Reference Benchmarks'!J324 &lt;&gt;"",'2.Census &amp; Reference Benchmarks'!J324,"")</f>
        <v/>
      </c>
      <c r="J324" s="534"/>
      <c r="K324" s="534"/>
      <c r="L324" s="534"/>
      <c r="M324" s="534"/>
      <c r="N324" s="534"/>
      <c r="O324" s="534"/>
      <c r="P324" s="534"/>
      <c r="Q324" s="534"/>
      <c r="R324" s="540"/>
      <c r="S324" s="540"/>
      <c r="T324" s="540"/>
      <c r="U324" s="540"/>
      <c r="V324" s="540"/>
      <c r="W324" s="540"/>
      <c r="X324" s="540"/>
      <c r="Y324" s="540"/>
      <c r="Z324" s="540"/>
      <c r="AA324" s="540"/>
      <c r="AB324" s="540"/>
      <c r="AC324" s="540"/>
      <c r="AD324" s="540"/>
      <c r="AE324" s="540"/>
      <c r="AF324" s="540"/>
      <c r="AG324" s="540"/>
      <c r="AH324" s="461"/>
      <c r="AI324" s="110"/>
      <c r="AJ324" s="110"/>
      <c r="AK324" s="110"/>
      <c r="AL324" s="110"/>
      <c r="AM324" s="110"/>
      <c r="AN324" s="110"/>
      <c r="AO324" s="110"/>
      <c r="AP324" s="110"/>
      <c r="AQ324" s="543"/>
      <c r="AR324" s="543"/>
      <c r="AS324" s="543"/>
      <c r="AT324" s="543"/>
      <c r="AU324" s="543"/>
      <c r="AV324" s="543"/>
      <c r="AW324" s="543"/>
      <c r="AX324" s="543"/>
      <c r="AY324" s="543"/>
      <c r="AZ324" s="543"/>
      <c r="BA324" s="543"/>
      <c r="BB324" s="543"/>
      <c r="BC324" s="543"/>
      <c r="BD324" s="543"/>
      <c r="BE324" s="543"/>
      <c r="BF324" s="543"/>
    </row>
    <row r="325" spans="2:58" x14ac:dyDescent="0.25">
      <c r="B325" s="471">
        <f>IF('2.Census &amp; Reference Benchmarks'!B325 &lt;&gt; "",'2.Census &amp; Reference Benchmarks'!B325,"")</f>
        <v>0</v>
      </c>
      <c r="C325" s="285">
        <f>IF('2.Census &amp; Reference Benchmarks'!C325 &lt;&gt; "",'2.Census &amp; Reference Benchmarks'!C325,"")</f>
        <v>0</v>
      </c>
      <c r="D325" s="286" t="str">
        <f>IF('2.Census &amp; Reference Benchmarks'!D325 &lt;&gt; "",'2.Census &amp; Reference Benchmarks'!D325,"")</f>
        <v/>
      </c>
      <c r="E325" s="352" t="str">
        <f>IF('2.Census &amp; Reference Benchmarks'!E325 &lt;&gt; "",'2.Census &amp; Reference Benchmarks'!E325,"")</f>
        <v/>
      </c>
      <c r="F325" s="352" t="str">
        <f>IF('2.Census &amp; Reference Benchmarks'!F325 &lt;&gt; "",'2.Census &amp; Reference Benchmarks'!F325,"")</f>
        <v/>
      </c>
      <c r="G325" s="287" t="str">
        <f>IF('2.Census &amp; Reference Benchmarks'!G325 &lt;&gt; "",'2.Census &amp; Reference Benchmarks'!G325,"")</f>
        <v/>
      </c>
      <c r="H325" s="287" t="str">
        <f>IF('2.Census &amp; Reference Benchmarks'!I325 &lt;&gt; "",'2.Census &amp; Reference Benchmarks'!I325,"")</f>
        <v/>
      </c>
      <c r="I325" s="284" t="str">
        <f>IF('2.Census &amp; Reference Benchmarks'!J325 &lt;&gt;"",'2.Census &amp; Reference Benchmarks'!J325,"")</f>
        <v/>
      </c>
      <c r="J325" s="534"/>
      <c r="K325" s="534"/>
      <c r="L325" s="534"/>
      <c r="M325" s="534"/>
      <c r="N325" s="534"/>
      <c r="O325" s="534"/>
      <c r="P325" s="534"/>
      <c r="Q325" s="534"/>
      <c r="R325" s="540"/>
      <c r="S325" s="540"/>
      <c r="T325" s="540"/>
      <c r="U325" s="540"/>
      <c r="V325" s="540"/>
      <c r="W325" s="540"/>
      <c r="X325" s="540"/>
      <c r="Y325" s="540"/>
      <c r="Z325" s="540"/>
      <c r="AA325" s="540"/>
      <c r="AB325" s="540"/>
      <c r="AC325" s="540"/>
      <c r="AD325" s="540"/>
      <c r="AE325" s="540"/>
      <c r="AF325" s="540"/>
      <c r="AG325" s="540"/>
      <c r="AH325" s="461"/>
      <c r="AI325" s="110"/>
      <c r="AJ325" s="110"/>
      <c r="AK325" s="110"/>
      <c r="AL325" s="110"/>
      <c r="AM325" s="110"/>
      <c r="AN325" s="110"/>
      <c r="AO325" s="110"/>
      <c r="AP325" s="110"/>
      <c r="AQ325" s="543"/>
      <c r="AR325" s="543"/>
      <c r="AS325" s="543"/>
      <c r="AT325" s="543"/>
      <c r="AU325" s="543"/>
      <c r="AV325" s="543"/>
      <c r="AW325" s="543"/>
      <c r="AX325" s="543"/>
      <c r="AY325" s="543"/>
      <c r="AZ325" s="543"/>
      <c r="BA325" s="543"/>
      <c r="BB325" s="543"/>
      <c r="BC325" s="543"/>
      <c r="BD325" s="543"/>
      <c r="BE325" s="543"/>
      <c r="BF325" s="543"/>
    </row>
    <row r="326" spans="2:58" x14ac:dyDescent="0.25">
      <c r="B326" s="471">
        <f>IF('2.Census &amp; Reference Benchmarks'!B326 &lt;&gt; "",'2.Census &amp; Reference Benchmarks'!B326,"")</f>
        <v>0</v>
      </c>
      <c r="C326" s="285">
        <f>IF('2.Census &amp; Reference Benchmarks'!C326 &lt;&gt; "",'2.Census &amp; Reference Benchmarks'!C326,"")</f>
        <v>0</v>
      </c>
      <c r="D326" s="286" t="str">
        <f>IF('2.Census &amp; Reference Benchmarks'!D326 &lt;&gt; "",'2.Census &amp; Reference Benchmarks'!D326,"")</f>
        <v/>
      </c>
      <c r="E326" s="352" t="str">
        <f>IF('2.Census &amp; Reference Benchmarks'!E326 &lt;&gt; "",'2.Census &amp; Reference Benchmarks'!E326,"")</f>
        <v/>
      </c>
      <c r="F326" s="352" t="str">
        <f>IF('2.Census &amp; Reference Benchmarks'!F326 &lt;&gt; "",'2.Census &amp; Reference Benchmarks'!F326,"")</f>
        <v/>
      </c>
      <c r="G326" s="287" t="str">
        <f>IF('2.Census &amp; Reference Benchmarks'!G326 &lt;&gt; "",'2.Census &amp; Reference Benchmarks'!G326,"")</f>
        <v/>
      </c>
      <c r="H326" s="287" t="str">
        <f>IF('2.Census &amp; Reference Benchmarks'!I326 &lt;&gt; "",'2.Census &amp; Reference Benchmarks'!I326,"")</f>
        <v/>
      </c>
      <c r="I326" s="284" t="str">
        <f>IF('2.Census &amp; Reference Benchmarks'!J326 &lt;&gt;"",'2.Census &amp; Reference Benchmarks'!J326,"")</f>
        <v/>
      </c>
      <c r="J326" s="534"/>
      <c r="K326" s="534"/>
      <c r="L326" s="534"/>
      <c r="M326" s="534"/>
      <c r="N326" s="534"/>
      <c r="O326" s="534"/>
      <c r="P326" s="534"/>
      <c r="Q326" s="534"/>
      <c r="R326" s="540"/>
      <c r="S326" s="540"/>
      <c r="T326" s="540"/>
      <c r="U326" s="540"/>
      <c r="V326" s="540"/>
      <c r="W326" s="540"/>
      <c r="X326" s="540"/>
      <c r="Y326" s="540"/>
      <c r="Z326" s="540"/>
      <c r="AA326" s="540"/>
      <c r="AB326" s="540"/>
      <c r="AC326" s="540"/>
      <c r="AD326" s="540"/>
      <c r="AE326" s="540"/>
      <c r="AF326" s="540"/>
      <c r="AG326" s="540"/>
      <c r="AH326" s="461"/>
      <c r="AI326" s="110"/>
      <c r="AJ326" s="110"/>
      <c r="AK326" s="110"/>
      <c r="AL326" s="110"/>
      <c r="AM326" s="110"/>
      <c r="AN326" s="110"/>
      <c r="AO326" s="110"/>
      <c r="AP326" s="110"/>
      <c r="AQ326" s="543"/>
      <c r="AR326" s="543"/>
      <c r="AS326" s="543"/>
      <c r="AT326" s="543"/>
      <c r="AU326" s="543"/>
      <c r="AV326" s="543"/>
      <c r="AW326" s="543"/>
      <c r="AX326" s="543"/>
      <c r="AY326" s="543"/>
      <c r="AZ326" s="543"/>
      <c r="BA326" s="543"/>
      <c r="BB326" s="543"/>
      <c r="BC326" s="543"/>
      <c r="BD326" s="543"/>
      <c r="BE326" s="543"/>
      <c r="BF326" s="543"/>
    </row>
    <row r="327" spans="2:58" x14ac:dyDescent="0.25">
      <c r="B327" s="471">
        <f>IF('2.Census &amp; Reference Benchmarks'!B327 &lt;&gt; "",'2.Census &amp; Reference Benchmarks'!B327,"")</f>
        <v>0</v>
      </c>
      <c r="C327" s="285">
        <f>IF('2.Census &amp; Reference Benchmarks'!C327 &lt;&gt; "",'2.Census &amp; Reference Benchmarks'!C327,"")</f>
        <v>0</v>
      </c>
      <c r="D327" s="286" t="str">
        <f>IF('2.Census &amp; Reference Benchmarks'!D327 &lt;&gt; "",'2.Census &amp; Reference Benchmarks'!D327,"")</f>
        <v/>
      </c>
      <c r="E327" s="352" t="str">
        <f>IF('2.Census &amp; Reference Benchmarks'!E327 &lt;&gt; "",'2.Census &amp; Reference Benchmarks'!E327,"")</f>
        <v/>
      </c>
      <c r="F327" s="352" t="str">
        <f>IF('2.Census &amp; Reference Benchmarks'!F327 &lt;&gt; "",'2.Census &amp; Reference Benchmarks'!F327,"")</f>
        <v/>
      </c>
      <c r="G327" s="287" t="str">
        <f>IF('2.Census &amp; Reference Benchmarks'!G327 &lt;&gt; "",'2.Census &amp; Reference Benchmarks'!G327,"")</f>
        <v/>
      </c>
      <c r="H327" s="287" t="str">
        <f>IF('2.Census &amp; Reference Benchmarks'!I327 &lt;&gt; "",'2.Census &amp; Reference Benchmarks'!I327,"")</f>
        <v/>
      </c>
      <c r="I327" s="284" t="str">
        <f>IF('2.Census &amp; Reference Benchmarks'!J327 &lt;&gt;"",'2.Census &amp; Reference Benchmarks'!J327,"")</f>
        <v/>
      </c>
      <c r="J327" s="534"/>
      <c r="K327" s="534"/>
      <c r="L327" s="534"/>
      <c r="M327" s="534"/>
      <c r="N327" s="534"/>
      <c r="O327" s="534"/>
      <c r="P327" s="534"/>
      <c r="Q327" s="534"/>
      <c r="R327" s="540"/>
      <c r="S327" s="540"/>
      <c r="T327" s="540"/>
      <c r="U327" s="540"/>
      <c r="V327" s="540"/>
      <c r="W327" s="540"/>
      <c r="X327" s="540"/>
      <c r="Y327" s="540"/>
      <c r="Z327" s="540"/>
      <c r="AA327" s="540"/>
      <c r="AB327" s="540"/>
      <c r="AC327" s="540"/>
      <c r="AD327" s="540"/>
      <c r="AE327" s="540"/>
      <c r="AF327" s="540"/>
      <c r="AG327" s="540"/>
      <c r="AH327" s="461"/>
      <c r="AI327" s="110"/>
      <c r="AJ327" s="110"/>
      <c r="AK327" s="110"/>
      <c r="AL327" s="110"/>
      <c r="AM327" s="110"/>
      <c r="AN327" s="110"/>
      <c r="AO327" s="110"/>
      <c r="AP327" s="110"/>
      <c r="AQ327" s="543"/>
      <c r="AR327" s="543"/>
      <c r="AS327" s="543"/>
      <c r="AT327" s="543"/>
      <c r="AU327" s="543"/>
      <c r="AV327" s="543"/>
      <c r="AW327" s="543"/>
      <c r="AX327" s="543"/>
      <c r="AY327" s="543"/>
      <c r="AZ327" s="543"/>
      <c r="BA327" s="543"/>
      <c r="BB327" s="543"/>
      <c r="BC327" s="543"/>
      <c r="BD327" s="543"/>
      <c r="BE327" s="543"/>
      <c r="BF327" s="543"/>
    </row>
    <row r="328" spans="2:58" x14ac:dyDescent="0.25">
      <c r="B328" s="471">
        <f>IF('2.Census &amp; Reference Benchmarks'!B328 &lt;&gt; "",'2.Census &amp; Reference Benchmarks'!B328,"")</f>
        <v>0</v>
      </c>
      <c r="C328" s="285">
        <f>IF('2.Census &amp; Reference Benchmarks'!C328 &lt;&gt; "",'2.Census &amp; Reference Benchmarks'!C328,"")</f>
        <v>0</v>
      </c>
      <c r="D328" s="286" t="str">
        <f>IF('2.Census &amp; Reference Benchmarks'!D328 &lt;&gt; "",'2.Census &amp; Reference Benchmarks'!D328,"")</f>
        <v/>
      </c>
      <c r="E328" s="352" t="str">
        <f>IF('2.Census &amp; Reference Benchmarks'!E328 &lt;&gt; "",'2.Census &amp; Reference Benchmarks'!E328,"")</f>
        <v/>
      </c>
      <c r="F328" s="352" t="str">
        <f>IF('2.Census &amp; Reference Benchmarks'!F328 &lt;&gt; "",'2.Census &amp; Reference Benchmarks'!F328,"")</f>
        <v/>
      </c>
      <c r="G328" s="287" t="str">
        <f>IF('2.Census &amp; Reference Benchmarks'!G328 &lt;&gt; "",'2.Census &amp; Reference Benchmarks'!G328,"")</f>
        <v/>
      </c>
      <c r="H328" s="287" t="str">
        <f>IF('2.Census &amp; Reference Benchmarks'!I328 &lt;&gt; "",'2.Census &amp; Reference Benchmarks'!I328,"")</f>
        <v/>
      </c>
      <c r="I328" s="284" t="str">
        <f>IF('2.Census &amp; Reference Benchmarks'!J328 &lt;&gt;"",'2.Census &amp; Reference Benchmarks'!J328,"")</f>
        <v/>
      </c>
      <c r="J328" s="534"/>
      <c r="K328" s="534"/>
      <c r="L328" s="534"/>
      <c r="M328" s="534"/>
      <c r="N328" s="534"/>
      <c r="O328" s="534"/>
      <c r="P328" s="534"/>
      <c r="Q328" s="534"/>
      <c r="R328" s="540"/>
      <c r="S328" s="540"/>
      <c r="T328" s="540"/>
      <c r="U328" s="540"/>
      <c r="V328" s="540"/>
      <c r="W328" s="540"/>
      <c r="X328" s="540"/>
      <c r="Y328" s="540"/>
      <c r="Z328" s="540"/>
      <c r="AA328" s="540"/>
      <c r="AB328" s="540"/>
      <c r="AC328" s="540"/>
      <c r="AD328" s="540"/>
      <c r="AE328" s="540"/>
      <c r="AF328" s="540"/>
      <c r="AG328" s="540"/>
      <c r="AH328" s="461"/>
      <c r="AI328" s="110"/>
      <c r="AJ328" s="110"/>
      <c r="AK328" s="110"/>
      <c r="AL328" s="110"/>
      <c r="AM328" s="110"/>
      <c r="AN328" s="110"/>
      <c r="AO328" s="110"/>
      <c r="AP328" s="110"/>
      <c r="AQ328" s="543"/>
      <c r="AR328" s="543"/>
      <c r="AS328" s="543"/>
      <c r="AT328" s="543"/>
      <c r="AU328" s="543"/>
      <c r="AV328" s="543"/>
      <c r="AW328" s="543"/>
      <c r="AX328" s="543"/>
      <c r="AY328" s="543"/>
      <c r="AZ328" s="543"/>
      <c r="BA328" s="543"/>
      <c r="BB328" s="543"/>
      <c r="BC328" s="543"/>
      <c r="BD328" s="543"/>
      <c r="BE328" s="543"/>
      <c r="BF328" s="543"/>
    </row>
    <row r="329" spans="2:58" x14ac:dyDescent="0.25">
      <c r="B329" s="471">
        <f>IF('2.Census &amp; Reference Benchmarks'!B329 &lt;&gt; "",'2.Census &amp; Reference Benchmarks'!B329,"")</f>
        <v>0</v>
      </c>
      <c r="C329" s="285">
        <f>IF('2.Census &amp; Reference Benchmarks'!C329 &lt;&gt; "",'2.Census &amp; Reference Benchmarks'!C329,"")</f>
        <v>0</v>
      </c>
      <c r="D329" s="286" t="str">
        <f>IF('2.Census &amp; Reference Benchmarks'!D329 &lt;&gt; "",'2.Census &amp; Reference Benchmarks'!D329,"")</f>
        <v/>
      </c>
      <c r="E329" s="352" t="str">
        <f>IF('2.Census &amp; Reference Benchmarks'!E329 &lt;&gt; "",'2.Census &amp; Reference Benchmarks'!E329,"")</f>
        <v/>
      </c>
      <c r="F329" s="352" t="str">
        <f>IF('2.Census &amp; Reference Benchmarks'!F329 &lt;&gt; "",'2.Census &amp; Reference Benchmarks'!F329,"")</f>
        <v/>
      </c>
      <c r="G329" s="287" t="str">
        <f>IF('2.Census &amp; Reference Benchmarks'!G329 &lt;&gt; "",'2.Census &amp; Reference Benchmarks'!G329,"")</f>
        <v/>
      </c>
      <c r="H329" s="287" t="str">
        <f>IF('2.Census &amp; Reference Benchmarks'!I329 &lt;&gt; "",'2.Census &amp; Reference Benchmarks'!I329,"")</f>
        <v/>
      </c>
      <c r="I329" s="284" t="str">
        <f>IF('2.Census &amp; Reference Benchmarks'!J329 &lt;&gt;"",'2.Census &amp; Reference Benchmarks'!J329,"")</f>
        <v/>
      </c>
      <c r="J329" s="534"/>
      <c r="K329" s="534"/>
      <c r="L329" s="534"/>
      <c r="M329" s="534"/>
      <c r="N329" s="534"/>
      <c r="O329" s="534"/>
      <c r="P329" s="534"/>
      <c r="Q329" s="534"/>
      <c r="R329" s="540"/>
      <c r="S329" s="540"/>
      <c r="T329" s="540"/>
      <c r="U329" s="540"/>
      <c r="V329" s="540"/>
      <c r="W329" s="540"/>
      <c r="X329" s="540"/>
      <c r="Y329" s="540"/>
      <c r="Z329" s="540"/>
      <c r="AA329" s="540"/>
      <c r="AB329" s="540"/>
      <c r="AC329" s="540"/>
      <c r="AD329" s="540"/>
      <c r="AE329" s="540"/>
      <c r="AF329" s="540"/>
      <c r="AG329" s="540"/>
      <c r="AH329" s="461"/>
      <c r="AI329" s="110"/>
      <c r="AJ329" s="110"/>
      <c r="AK329" s="110"/>
      <c r="AL329" s="110"/>
      <c r="AM329" s="110"/>
      <c r="AN329" s="110"/>
      <c r="AO329" s="110"/>
      <c r="AP329" s="110"/>
      <c r="AQ329" s="543"/>
      <c r="AR329" s="543"/>
      <c r="AS329" s="543"/>
      <c r="AT329" s="543"/>
      <c r="AU329" s="543"/>
      <c r="AV329" s="543"/>
      <c r="AW329" s="543"/>
      <c r="AX329" s="543"/>
      <c r="AY329" s="543"/>
      <c r="AZ329" s="543"/>
      <c r="BA329" s="543"/>
      <c r="BB329" s="543"/>
      <c r="BC329" s="543"/>
      <c r="BD329" s="543"/>
      <c r="BE329" s="543"/>
      <c r="BF329" s="543"/>
    </row>
    <row r="330" spans="2:58" x14ac:dyDescent="0.25">
      <c r="B330" s="471">
        <f>IF('2.Census &amp; Reference Benchmarks'!B330 &lt;&gt; "",'2.Census &amp; Reference Benchmarks'!B330,"")</f>
        <v>0</v>
      </c>
      <c r="C330" s="285">
        <f>IF('2.Census &amp; Reference Benchmarks'!C330 &lt;&gt; "",'2.Census &amp; Reference Benchmarks'!C330,"")</f>
        <v>0</v>
      </c>
      <c r="D330" s="286" t="str">
        <f>IF('2.Census &amp; Reference Benchmarks'!D330 &lt;&gt; "",'2.Census &amp; Reference Benchmarks'!D330,"")</f>
        <v/>
      </c>
      <c r="E330" s="352" t="str">
        <f>IF('2.Census &amp; Reference Benchmarks'!E330 &lt;&gt; "",'2.Census &amp; Reference Benchmarks'!E330,"")</f>
        <v/>
      </c>
      <c r="F330" s="352" t="str">
        <f>IF('2.Census &amp; Reference Benchmarks'!F330 &lt;&gt; "",'2.Census &amp; Reference Benchmarks'!F330,"")</f>
        <v/>
      </c>
      <c r="G330" s="287" t="str">
        <f>IF('2.Census &amp; Reference Benchmarks'!G330 &lt;&gt; "",'2.Census &amp; Reference Benchmarks'!G330,"")</f>
        <v/>
      </c>
      <c r="H330" s="287" t="str">
        <f>IF('2.Census &amp; Reference Benchmarks'!I330 &lt;&gt; "",'2.Census &amp; Reference Benchmarks'!I330,"")</f>
        <v/>
      </c>
      <c r="I330" s="284" t="str">
        <f>IF('2.Census &amp; Reference Benchmarks'!J330 &lt;&gt;"",'2.Census &amp; Reference Benchmarks'!J330,"")</f>
        <v/>
      </c>
      <c r="J330" s="534"/>
      <c r="K330" s="534"/>
      <c r="L330" s="534"/>
      <c r="M330" s="534"/>
      <c r="N330" s="534"/>
      <c r="O330" s="534"/>
      <c r="P330" s="534"/>
      <c r="Q330" s="534"/>
      <c r="R330" s="540"/>
      <c r="S330" s="540"/>
      <c r="T330" s="540"/>
      <c r="U330" s="540"/>
      <c r="V330" s="540"/>
      <c r="W330" s="540"/>
      <c r="X330" s="540"/>
      <c r="Y330" s="540"/>
      <c r="Z330" s="540"/>
      <c r="AA330" s="540"/>
      <c r="AB330" s="540"/>
      <c r="AC330" s="540"/>
      <c r="AD330" s="540"/>
      <c r="AE330" s="540"/>
      <c r="AF330" s="540"/>
      <c r="AG330" s="540"/>
      <c r="AH330" s="461"/>
      <c r="AI330" s="110"/>
      <c r="AJ330" s="110"/>
      <c r="AK330" s="110"/>
      <c r="AL330" s="110"/>
      <c r="AM330" s="110"/>
      <c r="AN330" s="110"/>
      <c r="AO330" s="110"/>
      <c r="AP330" s="110"/>
      <c r="AQ330" s="543"/>
      <c r="AR330" s="543"/>
      <c r="AS330" s="543"/>
      <c r="AT330" s="543"/>
      <c r="AU330" s="543"/>
      <c r="AV330" s="543"/>
      <c r="AW330" s="543"/>
      <c r="AX330" s="543"/>
      <c r="AY330" s="543"/>
      <c r="AZ330" s="543"/>
      <c r="BA330" s="543"/>
      <c r="BB330" s="543"/>
      <c r="BC330" s="543"/>
      <c r="BD330" s="543"/>
      <c r="BE330" s="543"/>
      <c r="BF330" s="543"/>
    </row>
    <row r="331" spans="2:58" x14ac:dyDescent="0.25">
      <c r="B331" s="471">
        <f>IF('2.Census &amp; Reference Benchmarks'!B331 &lt;&gt; "",'2.Census &amp; Reference Benchmarks'!B331,"")</f>
        <v>0</v>
      </c>
      <c r="C331" s="285">
        <f>IF('2.Census &amp; Reference Benchmarks'!C331 &lt;&gt; "",'2.Census &amp; Reference Benchmarks'!C331,"")</f>
        <v>0</v>
      </c>
      <c r="D331" s="286" t="str">
        <f>IF('2.Census &amp; Reference Benchmarks'!D331 &lt;&gt; "",'2.Census &amp; Reference Benchmarks'!D331,"")</f>
        <v/>
      </c>
      <c r="E331" s="352" t="str">
        <f>IF('2.Census &amp; Reference Benchmarks'!E331 &lt;&gt; "",'2.Census &amp; Reference Benchmarks'!E331,"")</f>
        <v/>
      </c>
      <c r="F331" s="352" t="str">
        <f>IF('2.Census &amp; Reference Benchmarks'!F331 &lt;&gt; "",'2.Census &amp; Reference Benchmarks'!F331,"")</f>
        <v/>
      </c>
      <c r="G331" s="287" t="str">
        <f>IF('2.Census &amp; Reference Benchmarks'!G331 &lt;&gt; "",'2.Census &amp; Reference Benchmarks'!G331,"")</f>
        <v/>
      </c>
      <c r="H331" s="287" t="str">
        <f>IF('2.Census &amp; Reference Benchmarks'!I331 &lt;&gt; "",'2.Census &amp; Reference Benchmarks'!I331,"")</f>
        <v/>
      </c>
      <c r="I331" s="284" t="str">
        <f>IF('2.Census &amp; Reference Benchmarks'!J331 &lt;&gt;"",'2.Census &amp; Reference Benchmarks'!J331,"")</f>
        <v/>
      </c>
      <c r="J331" s="534"/>
      <c r="K331" s="534"/>
      <c r="L331" s="534"/>
      <c r="M331" s="534"/>
      <c r="N331" s="534"/>
      <c r="O331" s="534"/>
      <c r="P331" s="534"/>
      <c r="Q331" s="534"/>
      <c r="R331" s="540"/>
      <c r="S331" s="540"/>
      <c r="T331" s="540"/>
      <c r="U331" s="540"/>
      <c r="V331" s="540"/>
      <c r="W331" s="540"/>
      <c r="X331" s="540"/>
      <c r="Y331" s="540"/>
      <c r="Z331" s="540"/>
      <c r="AA331" s="540"/>
      <c r="AB331" s="540"/>
      <c r="AC331" s="540"/>
      <c r="AD331" s="540"/>
      <c r="AE331" s="540"/>
      <c r="AF331" s="540"/>
      <c r="AG331" s="540"/>
      <c r="AH331" s="461"/>
      <c r="AI331" s="110"/>
      <c r="AJ331" s="110"/>
      <c r="AK331" s="110"/>
      <c r="AL331" s="110"/>
      <c r="AM331" s="110"/>
      <c r="AN331" s="110"/>
      <c r="AO331" s="110"/>
      <c r="AP331" s="110"/>
      <c r="AQ331" s="543"/>
      <c r="AR331" s="543"/>
      <c r="AS331" s="543"/>
      <c r="AT331" s="543"/>
      <c r="AU331" s="543"/>
      <c r="AV331" s="543"/>
      <c r="AW331" s="543"/>
      <c r="AX331" s="543"/>
      <c r="AY331" s="543"/>
      <c r="AZ331" s="543"/>
      <c r="BA331" s="543"/>
      <c r="BB331" s="543"/>
      <c r="BC331" s="543"/>
      <c r="BD331" s="543"/>
      <c r="BE331" s="543"/>
      <c r="BF331" s="543"/>
    </row>
    <row r="332" spans="2:58" x14ac:dyDescent="0.25">
      <c r="B332" s="471">
        <f>IF('2.Census &amp; Reference Benchmarks'!B332 &lt;&gt; "",'2.Census &amp; Reference Benchmarks'!B332,"")</f>
        <v>0</v>
      </c>
      <c r="C332" s="285">
        <f>IF('2.Census &amp; Reference Benchmarks'!C332 &lt;&gt; "",'2.Census &amp; Reference Benchmarks'!C332,"")</f>
        <v>0</v>
      </c>
      <c r="D332" s="286" t="str">
        <f>IF('2.Census &amp; Reference Benchmarks'!D332 &lt;&gt; "",'2.Census &amp; Reference Benchmarks'!D332,"")</f>
        <v/>
      </c>
      <c r="E332" s="352" t="str">
        <f>IF('2.Census &amp; Reference Benchmarks'!E332 &lt;&gt; "",'2.Census &amp; Reference Benchmarks'!E332,"")</f>
        <v/>
      </c>
      <c r="F332" s="352" t="str">
        <f>IF('2.Census &amp; Reference Benchmarks'!F332 &lt;&gt; "",'2.Census &amp; Reference Benchmarks'!F332,"")</f>
        <v/>
      </c>
      <c r="G332" s="287" t="str">
        <f>IF('2.Census &amp; Reference Benchmarks'!G332 &lt;&gt; "",'2.Census &amp; Reference Benchmarks'!G332,"")</f>
        <v/>
      </c>
      <c r="H332" s="287" t="str">
        <f>IF('2.Census &amp; Reference Benchmarks'!I332 &lt;&gt; "",'2.Census &amp; Reference Benchmarks'!I332,"")</f>
        <v/>
      </c>
      <c r="I332" s="284" t="str">
        <f>IF('2.Census &amp; Reference Benchmarks'!J332 &lt;&gt;"",'2.Census &amp; Reference Benchmarks'!J332,"")</f>
        <v/>
      </c>
      <c r="J332" s="534"/>
      <c r="K332" s="534"/>
      <c r="L332" s="534"/>
      <c r="M332" s="534"/>
      <c r="N332" s="534"/>
      <c r="O332" s="534"/>
      <c r="P332" s="534"/>
      <c r="Q332" s="534"/>
      <c r="R332" s="540"/>
      <c r="S332" s="540"/>
      <c r="T332" s="540"/>
      <c r="U332" s="540"/>
      <c r="V332" s="540"/>
      <c r="W332" s="540"/>
      <c r="X332" s="540"/>
      <c r="Y332" s="540"/>
      <c r="Z332" s="540"/>
      <c r="AA332" s="540"/>
      <c r="AB332" s="540"/>
      <c r="AC332" s="540"/>
      <c r="AD332" s="540"/>
      <c r="AE332" s="540"/>
      <c r="AF332" s="540"/>
      <c r="AG332" s="540"/>
      <c r="AH332" s="461"/>
      <c r="AI332" s="110"/>
      <c r="AJ332" s="110"/>
      <c r="AK332" s="110"/>
      <c r="AL332" s="110"/>
      <c r="AM332" s="110"/>
      <c r="AN332" s="110"/>
      <c r="AO332" s="110"/>
      <c r="AP332" s="110"/>
      <c r="AQ332" s="543"/>
      <c r="AR332" s="543"/>
      <c r="AS332" s="543"/>
      <c r="AT332" s="543"/>
      <c r="AU332" s="543"/>
      <c r="AV332" s="543"/>
      <c r="AW332" s="543"/>
      <c r="AX332" s="543"/>
      <c r="AY332" s="543"/>
      <c r="AZ332" s="543"/>
      <c r="BA332" s="543"/>
      <c r="BB332" s="543"/>
      <c r="BC332" s="543"/>
      <c r="BD332" s="543"/>
      <c r="BE332" s="543"/>
      <c r="BF332" s="543"/>
    </row>
    <row r="333" spans="2:58" x14ac:dyDescent="0.25">
      <c r="B333" s="471">
        <f>IF('2.Census &amp; Reference Benchmarks'!B333 &lt;&gt; "",'2.Census &amp; Reference Benchmarks'!B333,"")</f>
        <v>0</v>
      </c>
      <c r="C333" s="285">
        <f>IF('2.Census &amp; Reference Benchmarks'!C333 &lt;&gt; "",'2.Census &amp; Reference Benchmarks'!C333,"")</f>
        <v>0</v>
      </c>
      <c r="D333" s="286" t="str">
        <f>IF('2.Census &amp; Reference Benchmarks'!D333 &lt;&gt; "",'2.Census &amp; Reference Benchmarks'!D333,"")</f>
        <v/>
      </c>
      <c r="E333" s="352" t="str">
        <f>IF('2.Census &amp; Reference Benchmarks'!E333 &lt;&gt; "",'2.Census &amp; Reference Benchmarks'!E333,"")</f>
        <v/>
      </c>
      <c r="F333" s="352" t="str">
        <f>IF('2.Census &amp; Reference Benchmarks'!F333 &lt;&gt; "",'2.Census &amp; Reference Benchmarks'!F333,"")</f>
        <v/>
      </c>
      <c r="G333" s="287" t="str">
        <f>IF('2.Census &amp; Reference Benchmarks'!G333 &lt;&gt; "",'2.Census &amp; Reference Benchmarks'!G333,"")</f>
        <v/>
      </c>
      <c r="H333" s="287" t="str">
        <f>IF('2.Census &amp; Reference Benchmarks'!I333 &lt;&gt; "",'2.Census &amp; Reference Benchmarks'!I333,"")</f>
        <v/>
      </c>
      <c r="I333" s="284" t="str">
        <f>IF('2.Census &amp; Reference Benchmarks'!J333 &lt;&gt;"",'2.Census &amp; Reference Benchmarks'!J333,"")</f>
        <v/>
      </c>
      <c r="J333" s="534"/>
      <c r="K333" s="534"/>
      <c r="L333" s="534"/>
      <c r="M333" s="534"/>
      <c r="N333" s="534"/>
      <c r="O333" s="534"/>
      <c r="P333" s="534"/>
      <c r="Q333" s="534"/>
      <c r="R333" s="540"/>
      <c r="S333" s="540"/>
      <c r="T333" s="540"/>
      <c r="U333" s="540"/>
      <c r="V333" s="540"/>
      <c r="W333" s="540"/>
      <c r="X333" s="540"/>
      <c r="Y333" s="540"/>
      <c r="Z333" s="540"/>
      <c r="AA333" s="540"/>
      <c r="AB333" s="540"/>
      <c r="AC333" s="540"/>
      <c r="AD333" s="540"/>
      <c r="AE333" s="540"/>
      <c r="AF333" s="540"/>
      <c r="AG333" s="540"/>
      <c r="AH333" s="461"/>
      <c r="AI333" s="110"/>
      <c r="AJ333" s="110"/>
      <c r="AK333" s="110"/>
      <c r="AL333" s="110"/>
      <c r="AM333" s="110"/>
      <c r="AN333" s="110"/>
      <c r="AO333" s="110"/>
      <c r="AP333" s="110"/>
      <c r="AQ333" s="543"/>
      <c r="AR333" s="543"/>
      <c r="AS333" s="543"/>
      <c r="AT333" s="543"/>
      <c r="AU333" s="543"/>
      <c r="AV333" s="543"/>
      <c r="AW333" s="543"/>
      <c r="AX333" s="543"/>
      <c r="AY333" s="543"/>
      <c r="AZ333" s="543"/>
      <c r="BA333" s="543"/>
      <c r="BB333" s="543"/>
      <c r="BC333" s="543"/>
      <c r="BD333" s="543"/>
      <c r="BE333" s="543"/>
      <c r="BF333" s="543"/>
    </row>
    <row r="334" spans="2:58" x14ac:dyDescent="0.25">
      <c r="B334" s="471">
        <f>IF('2.Census &amp; Reference Benchmarks'!B334 &lt;&gt; "",'2.Census &amp; Reference Benchmarks'!B334,"")</f>
        <v>0</v>
      </c>
      <c r="C334" s="285">
        <f>IF('2.Census &amp; Reference Benchmarks'!C334 &lt;&gt; "",'2.Census &amp; Reference Benchmarks'!C334,"")</f>
        <v>0</v>
      </c>
      <c r="D334" s="286" t="str">
        <f>IF('2.Census &amp; Reference Benchmarks'!D334 &lt;&gt; "",'2.Census &amp; Reference Benchmarks'!D334,"")</f>
        <v/>
      </c>
      <c r="E334" s="352" t="str">
        <f>IF('2.Census &amp; Reference Benchmarks'!E334 &lt;&gt; "",'2.Census &amp; Reference Benchmarks'!E334,"")</f>
        <v/>
      </c>
      <c r="F334" s="352" t="str">
        <f>IF('2.Census &amp; Reference Benchmarks'!F334 &lt;&gt; "",'2.Census &amp; Reference Benchmarks'!F334,"")</f>
        <v/>
      </c>
      <c r="G334" s="287" t="str">
        <f>IF('2.Census &amp; Reference Benchmarks'!G334 &lt;&gt; "",'2.Census &amp; Reference Benchmarks'!G334,"")</f>
        <v/>
      </c>
      <c r="H334" s="287" t="str">
        <f>IF('2.Census &amp; Reference Benchmarks'!I334 &lt;&gt; "",'2.Census &amp; Reference Benchmarks'!I334,"")</f>
        <v/>
      </c>
      <c r="I334" s="284" t="str">
        <f>IF('2.Census &amp; Reference Benchmarks'!J334 &lt;&gt;"",'2.Census &amp; Reference Benchmarks'!J334,"")</f>
        <v/>
      </c>
      <c r="J334" s="534"/>
      <c r="K334" s="534"/>
      <c r="L334" s="534"/>
      <c r="M334" s="534"/>
      <c r="N334" s="534"/>
      <c r="O334" s="534"/>
      <c r="P334" s="534"/>
      <c r="Q334" s="534"/>
      <c r="R334" s="540"/>
      <c r="S334" s="540"/>
      <c r="T334" s="540"/>
      <c r="U334" s="540"/>
      <c r="V334" s="540"/>
      <c r="W334" s="540"/>
      <c r="X334" s="540"/>
      <c r="Y334" s="540"/>
      <c r="Z334" s="540"/>
      <c r="AA334" s="540"/>
      <c r="AB334" s="540"/>
      <c r="AC334" s="540"/>
      <c r="AD334" s="540"/>
      <c r="AE334" s="540"/>
      <c r="AF334" s="540"/>
      <c r="AG334" s="540"/>
      <c r="AH334" s="461"/>
      <c r="AI334" s="110"/>
      <c r="AJ334" s="110"/>
      <c r="AK334" s="110"/>
      <c r="AL334" s="110"/>
      <c r="AM334" s="110"/>
      <c r="AN334" s="110"/>
      <c r="AO334" s="110"/>
      <c r="AP334" s="110"/>
      <c r="AQ334" s="543"/>
      <c r="AR334" s="543"/>
      <c r="AS334" s="543"/>
      <c r="AT334" s="543"/>
      <c r="AU334" s="543"/>
      <c r="AV334" s="543"/>
      <c r="AW334" s="543"/>
      <c r="AX334" s="543"/>
      <c r="AY334" s="543"/>
      <c r="AZ334" s="543"/>
      <c r="BA334" s="543"/>
      <c r="BB334" s="543"/>
      <c r="BC334" s="543"/>
      <c r="BD334" s="543"/>
      <c r="BE334" s="543"/>
      <c r="BF334" s="543"/>
    </row>
    <row r="335" spans="2:58" x14ac:dyDescent="0.25">
      <c r="B335" s="471">
        <f>IF('2.Census &amp; Reference Benchmarks'!B335 &lt;&gt; "",'2.Census &amp; Reference Benchmarks'!B335,"")</f>
        <v>0</v>
      </c>
      <c r="C335" s="285">
        <f>IF('2.Census &amp; Reference Benchmarks'!C335 &lt;&gt; "",'2.Census &amp; Reference Benchmarks'!C335,"")</f>
        <v>0</v>
      </c>
      <c r="D335" s="286" t="str">
        <f>IF('2.Census &amp; Reference Benchmarks'!D335 &lt;&gt; "",'2.Census &amp; Reference Benchmarks'!D335,"")</f>
        <v/>
      </c>
      <c r="E335" s="352" t="str">
        <f>IF('2.Census &amp; Reference Benchmarks'!E335 &lt;&gt; "",'2.Census &amp; Reference Benchmarks'!E335,"")</f>
        <v/>
      </c>
      <c r="F335" s="352" t="str">
        <f>IF('2.Census &amp; Reference Benchmarks'!F335 &lt;&gt; "",'2.Census &amp; Reference Benchmarks'!F335,"")</f>
        <v/>
      </c>
      <c r="G335" s="287" t="str">
        <f>IF('2.Census &amp; Reference Benchmarks'!G335 &lt;&gt; "",'2.Census &amp; Reference Benchmarks'!G335,"")</f>
        <v/>
      </c>
      <c r="H335" s="287" t="str">
        <f>IF('2.Census &amp; Reference Benchmarks'!I335 &lt;&gt; "",'2.Census &amp; Reference Benchmarks'!I335,"")</f>
        <v/>
      </c>
      <c r="I335" s="284" t="str">
        <f>IF('2.Census &amp; Reference Benchmarks'!J335 &lt;&gt;"",'2.Census &amp; Reference Benchmarks'!J335,"")</f>
        <v/>
      </c>
      <c r="J335" s="534"/>
      <c r="K335" s="534"/>
      <c r="L335" s="534"/>
      <c r="M335" s="534"/>
      <c r="N335" s="534"/>
      <c r="O335" s="534"/>
      <c r="P335" s="534"/>
      <c r="Q335" s="534"/>
      <c r="R335" s="540"/>
      <c r="S335" s="540"/>
      <c r="T335" s="540"/>
      <c r="U335" s="540"/>
      <c r="V335" s="540"/>
      <c r="W335" s="540"/>
      <c r="X335" s="540"/>
      <c r="Y335" s="540"/>
      <c r="Z335" s="540"/>
      <c r="AA335" s="540"/>
      <c r="AB335" s="540"/>
      <c r="AC335" s="540"/>
      <c r="AD335" s="540"/>
      <c r="AE335" s="540"/>
      <c r="AF335" s="540"/>
      <c r="AG335" s="540"/>
      <c r="AH335" s="461"/>
      <c r="AI335" s="110"/>
      <c r="AJ335" s="110"/>
      <c r="AK335" s="110"/>
      <c r="AL335" s="110"/>
      <c r="AM335" s="110"/>
      <c r="AN335" s="110"/>
      <c r="AO335" s="110"/>
      <c r="AP335" s="110"/>
      <c r="AQ335" s="543"/>
      <c r="AR335" s="543"/>
      <c r="AS335" s="543"/>
      <c r="AT335" s="543"/>
      <c r="AU335" s="543"/>
      <c r="AV335" s="543"/>
      <c r="AW335" s="543"/>
      <c r="AX335" s="543"/>
      <c r="AY335" s="543"/>
      <c r="AZ335" s="543"/>
      <c r="BA335" s="543"/>
      <c r="BB335" s="543"/>
      <c r="BC335" s="543"/>
      <c r="BD335" s="543"/>
      <c r="BE335" s="543"/>
      <c r="BF335" s="543"/>
    </row>
    <row r="336" spans="2:58" x14ac:dyDescent="0.25">
      <c r="B336" s="471">
        <f>IF('2.Census &amp; Reference Benchmarks'!B336 &lt;&gt; "",'2.Census &amp; Reference Benchmarks'!B336,"")</f>
        <v>0</v>
      </c>
      <c r="C336" s="285">
        <f>IF('2.Census &amp; Reference Benchmarks'!C336 &lt;&gt; "",'2.Census &amp; Reference Benchmarks'!C336,"")</f>
        <v>0</v>
      </c>
      <c r="D336" s="286" t="str">
        <f>IF('2.Census &amp; Reference Benchmarks'!D336 &lt;&gt; "",'2.Census &amp; Reference Benchmarks'!D336,"")</f>
        <v/>
      </c>
      <c r="E336" s="352" t="str">
        <f>IF('2.Census &amp; Reference Benchmarks'!E336 &lt;&gt; "",'2.Census &amp; Reference Benchmarks'!E336,"")</f>
        <v/>
      </c>
      <c r="F336" s="352" t="str">
        <f>IF('2.Census &amp; Reference Benchmarks'!F336 &lt;&gt; "",'2.Census &amp; Reference Benchmarks'!F336,"")</f>
        <v/>
      </c>
      <c r="G336" s="287" t="str">
        <f>IF('2.Census &amp; Reference Benchmarks'!G336 &lt;&gt; "",'2.Census &amp; Reference Benchmarks'!G336,"")</f>
        <v/>
      </c>
      <c r="H336" s="287" t="str">
        <f>IF('2.Census &amp; Reference Benchmarks'!I336 &lt;&gt; "",'2.Census &amp; Reference Benchmarks'!I336,"")</f>
        <v/>
      </c>
      <c r="I336" s="284" t="str">
        <f>IF('2.Census &amp; Reference Benchmarks'!J336 &lt;&gt;"",'2.Census &amp; Reference Benchmarks'!J336,"")</f>
        <v/>
      </c>
      <c r="J336" s="534"/>
      <c r="K336" s="534"/>
      <c r="L336" s="534"/>
      <c r="M336" s="534"/>
      <c r="N336" s="534"/>
      <c r="O336" s="534"/>
      <c r="P336" s="534"/>
      <c r="Q336" s="534"/>
      <c r="R336" s="540"/>
      <c r="S336" s="540"/>
      <c r="T336" s="540"/>
      <c r="U336" s="540"/>
      <c r="V336" s="540"/>
      <c r="W336" s="540"/>
      <c r="X336" s="540"/>
      <c r="Y336" s="540"/>
      <c r="Z336" s="540"/>
      <c r="AA336" s="540"/>
      <c r="AB336" s="540"/>
      <c r="AC336" s="540"/>
      <c r="AD336" s="540"/>
      <c r="AE336" s="540"/>
      <c r="AF336" s="540"/>
      <c r="AG336" s="540"/>
      <c r="AH336" s="461"/>
      <c r="AI336" s="110"/>
      <c r="AJ336" s="110"/>
      <c r="AK336" s="110"/>
      <c r="AL336" s="110"/>
      <c r="AM336" s="110"/>
      <c r="AN336" s="110"/>
      <c r="AO336" s="110"/>
      <c r="AP336" s="110"/>
      <c r="AQ336" s="543"/>
      <c r="AR336" s="543"/>
      <c r="AS336" s="543"/>
      <c r="AT336" s="543"/>
      <c r="AU336" s="543"/>
      <c r="AV336" s="543"/>
      <c r="AW336" s="543"/>
      <c r="AX336" s="543"/>
      <c r="AY336" s="543"/>
      <c r="AZ336" s="543"/>
      <c r="BA336" s="543"/>
      <c r="BB336" s="543"/>
      <c r="BC336" s="543"/>
      <c r="BD336" s="543"/>
      <c r="BE336" s="543"/>
      <c r="BF336" s="543"/>
    </row>
    <row r="337" spans="2:58" x14ac:dyDescent="0.25">
      <c r="B337" s="471">
        <f>IF('2.Census &amp; Reference Benchmarks'!B337 &lt;&gt; "",'2.Census &amp; Reference Benchmarks'!B337,"")</f>
        <v>0</v>
      </c>
      <c r="C337" s="285">
        <f>IF('2.Census &amp; Reference Benchmarks'!C337 &lt;&gt; "",'2.Census &amp; Reference Benchmarks'!C337,"")</f>
        <v>0</v>
      </c>
      <c r="D337" s="286" t="str">
        <f>IF('2.Census &amp; Reference Benchmarks'!D337 &lt;&gt; "",'2.Census &amp; Reference Benchmarks'!D337,"")</f>
        <v/>
      </c>
      <c r="E337" s="352" t="str">
        <f>IF('2.Census &amp; Reference Benchmarks'!E337 &lt;&gt; "",'2.Census &amp; Reference Benchmarks'!E337,"")</f>
        <v/>
      </c>
      <c r="F337" s="352" t="str">
        <f>IF('2.Census &amp; Reference Benchmarks'!F337 &lt;&gt; "",'2.Census &amp; Reference Benchmarks'!F337,"")</f>
        <v/>
      </c>
      <c r="G337" s="287" t="str">
        <f>IF('2.Census &amp; Reference Benchmarks'!G337 &lt;&gt; "",'2.Census &amp; Reference Benchmarks'!G337,"")</f>
        <v/>
      </c>
      <c r="H337" s="287" t="str">
        <f>IF('2.Census &amp; Reference Benchmarks'!I337 &lt;&gt; "",'2.Census &amp; Reference Benchmarks'!I337,"")</f>
        <v/>
      </c>
      <c r="I337" s="284" t="str">
        <f>IF('2.Census &amp; Reference Benchmarks'!J337 &lt;&gt;"",'2.Census &amp; Reference Benchmarks'!J337,"")</f>
        <v/>
      </c>
      <c r="J337" s="534"/>
      <c r="K337" s="534"/>
      <c r="L337" s="534"/>
      <c r="M337" s="534"/>
      <c r="N337" s="534"/>
      <c r="O337" s="534"/>
      <c r="P337" s="534"/>
      <c r="Q337" s="534"/>
      <c r="R337" s="540"/>
      <c r="S337" s="540"/>
      <c r="T337" s="540"/>
      <c r="U337" s="540"/>
      <c r="V337" s="540"/>
      <c r="W337" s="540"/>
      <c r="X337" s="540"/>
      <c r="Y337" s="540"/>
      <c r="Z337" s="540"/>
      <c r="AA337" s="540"/>
      <c r="AB337" s="540"/>
      <c r="AC337" s="540"/>
      <c r="AD337" s="540"/>
      <c r="AE337" s="540"/>
      <c r="AF337" s="540"/>
      <c r="AG337" s="540"/>
      <c r="AH337" s="461"/>
      <c r="AI337" s="110"/>
      <c r="AJ337" s="110"/>
      <c r="AK337" s="110"/>
      <c r="AL337" s="110"/>
      <c r="AM337" s="110"/>
      <c r="AN337" s="110"/>
      <c r="AO337" s="110"/>
      <c r="AP337" s="110"/>
      <c r="AQ337" s="543"/>
      <c r="AR337" s="543"/>
      <c r="AS337" s="543"/>
      <c r="AT337" s="543"/>
      <c r="AU337" s="543"/>
      <c r="AV337" s="543"/>
      <c r="AW337" s="543"/>
      <c r="AX337" s="543"/>
      <c r="AY337" s="543"/>
      <c r="AZ337" s="543"/>
      <c r="BA337" s="543"/>
      <c r="BB337" s="543"/>
      <c r="BC337" s="543"/>
      <c r="BD337" s="543"/>
      <c r="BE337" s="543"/>
      <c r="BF337" s="543"/>
    </row>
    <row r="338" spans="2:58" x14ac:dyDescent="0.25">
      <c r="B338" s="471">
        <f>IF('2.Census &amp; Reference Benchmarks'!B338 &lt;&gt; "",'2.Census &amp; Reference Benchmarks'!B338,"")</f>
        <v>0</v>
      </c>
      <c r="C338" s="285">
        <f>IF('2.Census &amp; Reference Benchmarks'!C338 &lt;&gt; "",'2.Census &amp; Reference Benchmarks'!C338,"")</f>
        <v>0</v>
      </c>
      <c r="D338" s="286" t="str">
        <f>IF('2.Census &amp; Reference Benchmarks'!D338 &lt;&gt; "",'2.Census &amp; Reference Benchmarks'!D338,"")</f>
        <v/>
      </c>
      <c r="E338" s="352" t="str">
        <f>IF('2.Census &amp; Reference Benchmarks'!E338 &lt;&gt; "",'2.Census &amp; Reference Benchmarks'!E338,"")</f>
        <v/>
      </c>
      <c r="F338" s="352" t="str">
        <f>IF('2.Census &amp; Reference Benchmarks'!F338 &lt;&gt; "",'2.Census &amp; Reference Benchmarks'!F338,"")</f>
        <v/>
      </c>
      <c r="G338" s="287" t="str">
        <f>IF('2.Census &amp; Reference Benchmarks'!G338 &lt;&gt; "",'2.Census &amp; Reference Benchmarks'!G338,"")</f>
        <v/>
      </c>
      <c r="H338" s="287" t="str">
        <f>IF('2.Census &amp; Reference Benchmarks'!I338 &lt;&gt; "",'2.Census &amp; Reference Benchmarks'!I338,"")</f>
        <v/>
      </c>
      <c r="I338" s="284" t="str">
        <f>IF('2.Census &amp; Reference Benchmarks'!J338 &lt;&gt;"",'2.Census &amp; Reference Benchmarks'!J338,"")</f>
        <v/>
      </c>
      <c r="J338" s="534"/>
      <c r="K338" s="534"/>
      <c r="L338" s="534"/>
      <c r="M338" s="534"/>
      <c r="N338" s="534"/>
      <c r="O338" s="534"/>
      <c r="P338" s="534"/>
      <c r="Q338" s="534"/>
      <c r="R338" s="540"/>
      <c r="S338" s="540"/>
      <c r="T338" s="540"/>
      <c r="U338" s="540"/>
      <c r="V338" s="540"/>
      <c r="W338" s="540"/>
      <c r="X338" s="540"/>
      <c r="Y338" s="540"/>
      <c r="Z338" s="540"/>
      <c r="AA338" s="540"/>
      <c r="AB338" s="540"/>
      <c r="AC338" s="540"/>
      <c r="AD338" s="540"/>
      <c r="AE338" s="540"/>
      <c r="AF338" s="540"/>
      <c r="AG338" s="540"/>
      <c r="AH338" s="461"/>
      <c r="AI338" s="110"/>
      <c r="AJ338" s="110"/>
      <c r="AK338" s="110"/>
      <c r="AL338" s="110"/>
      <c r="AM338" s="110"/>
      <c r="AN338" s="110"/>
      <c r="AO338" s="110"/>
      <c r="AP338" s="110"/>
      <c r="AQ338" s="543"/>
      <c r="AR338" s="543"/>
      <c r="AS338" s="543"/>
      <c r="AT338" s="543"/>
      <c r="AU338" s="543"/>
      <c r="AV338" s="543"/>
      <c r="AW338" s="543"/>
      <c r="AX338" s="543"/>
      <c r="AY338" s="543"/>
      <c r="AZ338" s="543"/>
      <c r="BA338" s="543"/>
      <c r="BB338" s="543"/>
      <c r="BC338" s="543"/>
      <c r="BD338" s="543"/>
      <c r="BE338" s="543"/>
      <c r="BF338" s="543"/>
    </row>
    <row r="339" spans="2:58" x14ac:dyDescent="0.25">
      <c r="B339" s="471">
        <f>IF('2.Census &amp; Reference Benchmarks'!B339 &lt;&gt; "",'2.Census &amp; Reference Benchmarks'!B339,"")</f>
        <v>0</v>
      </c>
      <c r="C339" s="285">
        <f>IF('2.Census &amp; Reference Benchmarks'!C339 &lt;&gt; "",'2.Census &amp; Reference Benchmarks'!C339,"")</f>
        <v>0</v>
      </c>
      <c r="D339" s="286" t="str">
        <f>IF('2.Census &amp; Reference Benchmarks'!D339 &lt;&gt; "",'2.Census &amp; Reference Benchmarks'!D339,"")</f>
        <v/>
      </c>
      <c r="E339" s="352" t="str">
        <f>IF('2.Census &amp; Reference Benchmarks'!E339 &lt;&gt; "",'2.Census &amp; Reference Benchmarks'!E339,"")</f>
        <v/>
      </c>
      <c r="F339" s="352" t="str">
        <f>IF('2.Census &amp; Reference Benchmarks'!F339 &lt;&gt; "",'2.Census &amp; Reference Benchmarks'!F339,"")</f>
        <v/>
      </c>
      <c r="G339" s="287" t="str">
        <f>IF('2.Census &amp; Reference Benchmarks'!G339 &lt;&gt; "",'2.Census &amp; Reference Benchmarks'!G339,"")</f>
        <v/>
      </c>
      <c r="H339" s="287" t="str">
        <f>IF('2.Census &amp; Reference Benchmarks'!I339 &lt;&gt; "",'2.Census &amp; Reference Benchmarks'!I339,"")</f>
        <v/>
      </c>
      <c r="I339" s="284" t="str">
        <f>IF('2.Census &amp; Reference Benchmarks'!J339 &lt;&gt;"",'2.Census &amp; Reference Benchmarks'!J339,"")</f>
        <v/>
      </c>
      <c r="J339" s="534"/>
      <c r="K339" s="534"/>
      <c r="L339" s="534"/>
      <c r="M339" s="534"/>
      <c r="N339" s="534"/>
      <c r="O339" s="534"/>
      <c r="P339" s="534"/>
      <c r="Q339" s="534"/>
      <c r="R339" s="540"/>
      <c r="S339" s="540"/>
      <c r="T339" s="540"/>
      <c r="U339" s="540"/>
      <c r="V339" s="540"/>
      <c r="W339" s="540"/>
      <c r="X339" s="540"/>
      <c r="Y339" s="540"/>
      <c r="Z339" s="540"/>
      <c r="AA339" s="540"/>
      <c r="AB339" s="540"/>
      <c r="AC339" s="540"/>
      <c r="AD339" s="540"/>
      <c r="AE339" s="540"/>
      <c r="AF339" s="540"/>
      <c r="AG339" s="540"/>
      <c r="AH339" s="461"/>
      <c r="AI339" s="110"/>
      <c r="AJ339" s="110"/>
      <c r="AK339" s="110"/>
      <c r="AL339" s="110"/>
      <c r="AM339" s="110"/>
      <c r="AN339" s="110"/>
      <c r="AO339" s="110"/>
      <c r="AP339" s="110"/>
      <c r="AQ339" s="543"/>
      <c r="AR339" s="543"/>
      <c r="AS339" s="543"/>
      <c r="AT339" s="543"/>
      <c r="AU339" s="543"/>
      <c r="AV339" s="543"/>
      <c r="AW339" s="543"/>
      <c r="AX339" s="543"/>
      <c r="AY339" s="543"/>
      <c r="AZ339" s="543"/>
      <c r="BA339" s="543"/>
      <c r="BB339" s="543"/>
      <c r="BC339" s="543"/>
      <c r="BD339" s="543"/>
      <c r="BE339" s="543"/>
      <c r="BF339" s="543"/>
    </row>
    <row r="340" spans="2:58" x14ac:dyDescent="0.25">
      <c r="B340" s="471">
        <f>IF('2.Census &amp; Reference Benchmarks'!B340 &lt;&gt; "",'2.Census &amp; Reference Benchmarks'!B340,"")</f>
        <v>0</v>
      </c>
      <c r="C340" s="285">
        <f>IF('2.Census &amp; Reference Benchmarks'!C340 &lt;&gt; "",'2.Census &amp; Reference Benchmarks'!C340,"")</f>
        <v>0</v>
      </c>
      <c r="D340" s="286" t="str">
        <f>IF('2.Census &amp; Reference Benchmarks'!D340 &lt;&gt; "",'2.Census &amp; Reference Benchmarks'!D340,"")</f>
        <v/>
      </c>
      <c r="E340" s="352" t="str">
        <f>IF('2.Census &amp; Reference Benchmarks'!E340 &lt;&gt; "",'2.Census &amp; Reference Benchmarks'!E340,"")</f>
        <v/>
      </c>
      <c r="F340" s="352" t="str">
        <f>IF('2.Census &amp; Reference Benchmarks'!F340 &lt;&gt; "",'2.Census &amp; Reference Benchmarks'!F340,"")</f>
        <v/>
      </c>
      <c r="G340" s="287" t="str">
        <f>IF('2.Census &amp; Reference Benchmarks'!G340 &lt;&gt; "",'2.Census &amp; Reference Benchmarks'!G340,"")</f>
        <v/>
      </c>
      <c r="H340" s="287" t="str">
        <f>IF('2.Census &amp; Reference Benchmarks'!I340 &lt;&gt; "",'2.Census &amp; Reference Benchmarks'!I340,"")</f>
        <v/>
      </c>
      <c r="I340" s="284" t="str">
        <f>IF('2.Census &amp; Reference Benchmarks'!J340 &lt;&gt;"",'2.Census &amp; Reference Benchmarks'!J340,"")</f>
        <v/>
      </c>
      <c r="J340" s="534"/>
      <c r="K340" s="534"/>
      <c r="L340" s="534"/>
      <c r="M340" s="534"/>
      <c r="N340" s="534"/>
      <c r="O340" s="534"/>
      <c r="P340" s="534"/>
      <c r="Q340" s="534"/>
      <c r="R340" s="540"/>
      <c r="S340" s="540"/>
      <c r="T340" s="540"/>
      <c r="U340" s="540"/>
      <c r="V340" s="540"/>
      <c r="W340" s="540"/>
      <c r="X340" s="540"/>
      <c r="Y340" s="540"/>
      <c r="Z340" s="540"/>
      <c r="AA340" s="540"/>
      <c r="AB340" s="540"/>
      <c r="AC340" s="540"/>
      <c r="AD340" s="540"/>
      <c r="AE340" s="540"/>
      <c r="AF340" s="540"/>
      <c r="AG340" s="540"/>
      <c r="AH340" s="461"/>
      <c r="AI340" s="110"/>
      <c r="AJ340" s="110"/>
      <c r="AK340" s="110"/>
      <c r="AL340" s="110"/>
      <c r="AM340" s="110"/>
      <c r="AN340" s="110"/>
      <c r="AO340" s="110"/>
      <c r="AP340" s="110"/>
      <c r="AQ340" s="543"/>
      <c r="AR340" s="543"/>
      <c r="AS340" s="543"/>
      <c r="AT340" s="543"/>
      <c r="AU340" s="543"/>
      <c r="AV340" s="543"/>
      <c r="AW340" s="543"/>
      <c r="AX340" s="543"/>
      <c r="AY340" s="543"/>
      <c r="AZ340" s="543"/>
      <c r="BA340" s="543"/>
      <c r="BB340" s="543"/>
      <c r="BC340" s="543"/>
      <c r="BD340" s="543"/>
      <c r="BE340" s="543"/>
      <c r="BF340" s="543"/>
    </row>
    <row r="341" spans="2:58" x14ac:dyDescent="0.25">
      <c r="B341" s="471">
        <f>IF('2.Census &amp; Reference Benchmarks'!B341 &lt;&gt; "",'2.Census &amp; Reference Benchmarks'!B341,"")</f>
        <v>0</v>
      </c>
      <c r="C341" s="285">
        <f>IF('2.Census &amp; Reference Benchmarks'!C341 &lt;&gt; "",'2.Census &amp; Reference Benchmarks'!C341,"")</f>
        <v>0</v>
      </c>
      <c r="D341" s="286" t="str">
        <f>IF('2.Census &amp; Reference Benchmarks'!D341 &lt;&gt; "",'2.Census &amp; Reference Benchmarks'!D341,"")</f>
        <v/>
      </c>
      <c r="E341" s="352" t="str">
        <f>IF('2.Census &amp; Reference Benchmarks'!E341 &lt;&gt; "",'2.Census &amp; Reference Benchmarks'!E341,"")</f>
        <v/>
      </c>
      <c r="F341" s="352" t="str">
        <f>IF('2.Census &amp; Reference Benchmarks'!F341 &lt;&gt; "",'2.Census &amp; Reference Benchmarks'!F341,"")</f>
        <v/>
      </c>
      <c r="G341" s="287" t="str">
        <f>IF('2.Census &amp; Reference Benchmarks'!G341 &lt;&gt; "",'2.Census &amp; Reference Benchmarks'!G341,"")</f>
        <v/>
      </c>
      <c r="H341" s="287" t="str">
        <f>IF('2.Census &amp; Reference Benchmarks'!I341 &lt;&gt; "",'2.Census &amp; Reference Benchmarks'!I341,"")</f>
        <v/>
      </c>
      <c r="I341" s="284" t="str">
        <f>IF('2.Census &amp; Reference Benchmarks'!J341 &lt;&gt;"",'2.Census &amp; Reference Benchmarks'!J341,"")</f>
        <v/>
      </c>
      <c r="J341" s="534"/>
      <c r="K341" s="534"/>
      <c r="L341" s="534"/>
      <c r="M341" s="534"/>
      <c r="N341" s="534"/>
      <c r="O341" s="534"/>
      <c r="P341" s="534"/>
      <c r="Q341" s="534"/>
      <c r="R341" s="540"/>
      <c r="S341" s="540"/>
      <c r="T341" s="540"/>
      <c r="U341" s="540"/>
      <c r="V341" s="540"/>
      <c r="W341" s="540"/>
      <c r="X341" s="540"/>
      <c r="Y341" s="540"/>
      <c r="Z341" s="540"/>
      <c r="AA341" s="540"/>
      <c r="AB341" s="540"/>
      <c r="AC341" s="540"/>
      <c r="AD341" s="540"/>
      <c r="AE341" s="540"/>
      <c r="AF341" s="540"/>
      <c r="AG341" s="540"/>
      <c r="AH341" s="461"/>
      <c r="AI341" s="110"/>
      <c r="AJ341" s="110"/>
      <c r="AK341" s="110"/>
      <c r="AL341" s="110"/>
      <c r="AM341" s="110"/>
      <c r="AN341" s="110"/>
      <c r="AO341" s="110"/>
      <c r="AP341" s="110"/>
      <c r="AQ341" s="543"/>
      <c r="AR341" s="543"/>
      <c r="AS341" s="543"/>
      <c r="AT341" s="543"/>
      <c r="AU341" s="543"/>
      <c r="AV341" s="543"/>
      <c r="AW341" s="543"/>
      <c r="AX341" s="543"/>
      <c r="AY341" s="543"/>
      <c r="AZ341" s="543"/>
      <c r="BA341" s="543"/>
      <c r="BB341" s="543"/>
      <c r="BC341" s="543"/>
      <c r="BD341" s="543"/>
      <c r="BE341" s="543"/>
      <c r="BF341" s="543"/>
    </row>
    <row r="342" spans="2:58" x14ac:dyDescent="0.25">
      <c r="B342" s="471">
        <f>IF('2.Census &amp; Reference Benchmarks'!B342 &lt;&gt; "",'2.Census &amp; Reference Benchmarks'!B342,"")</f>
        <v>0</v>
      </c>
      <c r="C342" s="285">
        <f>IF('2.Census &amp; Reference Benchmarks'!C342 &lt;&gt; "",'2.Census &amp; Reference Benchmarks'!C342,"")</f>
        <v>0</v>
      </c>
      <c r="D342" s="286" t="str">
        <f>IF('2.Census &amp; Reference Benchmarks'!D342 &lt;&gt; "",'2.Census &amp; Reference Benchmarks'!D342,"")</f>
        <v/>
      </c>
      <c r="E342" s="352" t="str">
        <f>IF('2.Census &amp; Reference Benchmarks'!E342 &lt;&gt; "",'2.Census &amp; Reference Benchmarks'!E342,"")</f>
        <v/>
      </c>
      <c r="F342" s="352" t="str">
        <f>IF('2.Census &amp; Reference Benchmarks'!F342 &lt;&gt; "",'2.Census &amp; Reference Benchmarks'!F342,"")</f>
        <v/>
      </c>
      <c r="G342" s="287" t="str">
        <f>IF('2.Census &amp; Reference Benchmarks'!G342 &lt;&gt; "",'2.Census &amp; Reference Benchmarks'!G342,"")</f>
        <v/>
      </c>
      <c r="H342" s="287" t="str">
        <f>IF('2.Census &amp; Reference Benchmarks'!I342 &lt;&gt; "",'2.Census &amp; Reference Benchmarks'!I342,"")</f>
        <v/>
      </c>
      <c r="I342" s="284" t="str">
        <f>IF('2.Census &amp; Reference Benchmarks'!J342 &lt;&gt;"",'2.Census &amp; Reference Benchmarks'!J342,"")</f>
        <v/>
      </c>
      <c r="J342" s="534"/>
      <c r="K342" s="534"/>
      <c r="L342" s="534"/>
      <c r="M342" s="534"/>
      <c r="N342" s="534"/>
      <c r="O342" s="534"/>
      <c r="P342" s="534"/>
      <c r="Q342" s="534"/>
      <c r="R342" s="540"/>
      <c r="S342" s="540"/>
      <c r="T342" s="540"/>
      <c r="U342" s="540"/>
      <c r="V342" s="540"/>
      <c r="W342" s="540"/>
      <c r="X342" s="540"/>
      <c r="Y342" s="540"/>
      <c r="Z342" s="540"/>
      <c r="AA342" s="540"/>
      <c r="AB342" s="540"/>
      <c r="AC342" s="540"/>
      <c r="AD342" s="540"/>
      <c r="AE342" s="540"/>
      <c r="AF342" s="540"/>
      <c r="AG342" s="540"/>
      <c r="AH342" s="461"/>
      <c r="AI342" s="110"/>
      <c r="AJ342" s="110"/>
      <c r="AK342" s="110"/>
      <c r="AL342" s="110"/>
      <c r="AM342" s="110"/>
      <c r="AN342" s="110"/>
      <c r="AO342" s="110"/>
      <c r="AP342" s="110"/>
      <c r="AQ342" s="543"/>
      <c r="AR342" s="543"/>
      <c r="AS342" s="543"/>
      <c r="AT342" s="543"/>
      <c r="AU342" s="543"/>
      <c r="AV342" s="543"/>
      <c r="AW342" s="543"/>
      <c r="AX342" s="543"/>
      <c r="AY342" s="543"/>
      <c r="AZ342" s="543"/>
      <c r="BA342" s="543"/>
      <c r="BB342" s="543"/>
      <c r="BC342" s="543"/>
      <c r="BD342" s="543"/>
      <c r="BE342" s="543"/>
      <c r="BF342" s="543"/>
    </row>
    <row r="343" spans="2:58" x14ac:dyDescent="0.25">
      <c r="B343" s="471">
        <f>IF('2.Census &amp; Reference Benchmarks'!B343 &lt;&gt; "",'2.Census &amp; Reference Benchmarks'!B343,"")</f>
        <v>0</v>
      </c>
      <c r="C343" s="285">
        <f>IF('2.Census &amp; Reference Benchmarks'!C343 &lt;&gt; "",'2.Census &amp; Reference Benchmarks'!C343,"")</f>
        <v>0</v>
      </c>
      <c r="D343" s="286" t="str">
        <f>IF('2.Census &amp; Reference Benchmarks'!D343 &lt;&gt; "",'2.Census &amp; Reference Benchmarks'!D343,"")</f>
        <v/>
      </c>
      <c r="E343" s="352" t="str">
        <f>IF('2.Census &amp; Reference Benchmarks'!E343 &lt;&gt; "",'2.Census &amp; Reference Benchmarks'!E343,"")</f>
        <v/>
      </c>
      <c r="F343" s="352" t="str">
        <f>IF('2.Census &amp; Reference Benchmarks'!F343 &lt;&gt; "",'2.Census &amp; Reference Benchmarks'!F343,"")</f>
        <v/>
      </c>
      <c r="G343" s="287" t="str">
        <f>IF('2.Census &amp; Reference Benchmarks'!G343 &lt;&gt; "",'2.Census &amp; Reference Benchmarks'!G343,"")</f>
        <v/>
      </c>
      <c r="H343" s="287" t="str">
        <f>IF('2.Census &amp; Reference Benchmarks'!I343 &lt;&gt; "",'2.Census &amp; Reference Benchmarks'!I343,"")</f>
        <v/>
      </c>
      <c r="I343" s="284" t="str">
        <f>IF('2.Census &amp; Reference Benchmarks'!J343 &lt;&gt;"",'2.Census &amp; Reference Benchmarks'!J343,"")</f>
        <v/>
      </c>
      <c r="J343" s="534"/>
      <c r="K343" s="534"/>
      <c r="L343" s="534"/>
      <c r="M343" s="534"/>
      <c r="N343" s="534"/>
      <c r="O343" s="534"/>
      <c r="P343" s="534"/>
      <c r="Q343" s="534"/>
      <c r="R343" s="540"/>
      <c r="S343" s="540"/>
      <c r="T343" s="540"/>
      <c r="U343" s="540"/>
      <c r="V343" s="540"/>
      <c r="W343" s="540"/>
      <c r="X343" s="540"/>
      <c r="Y343" s="540"/>
      <c r="Z343" s="540"/>
      <c r="AA343" s="540"/>
      <c r="AB343" s="540"/>
      <c r="AC343" s="540"/>
      <c r="AD343" s="540"/>
      <c r="AE343" s="540"/>
      <c r="AF343" s="540"/>
      <c r="AG343" s="540"/>
      <c r="AH343" s="461"/>
      <c r="AI343" s="110"/>
      <c r="AJ343" s="110"/>
      <c r="AK343" s="110"/>
      <c r="AL343" s="110"/>
      <c r="AM343" s="110"/>
      <c r="AN343" s="110"/>
      <c r="AO343" s="110"/>
      <c r="AP343" s="110"/>
      <c r="AQ343" s="543"/>
      <c r="AR343" s="543"/>
      <c r="AS343" s="543"/>
      <c r="AT343" s="543"/>
      <c r="AU343" s="543"/>
      <c r="AV343" s="543"/>
      <c r="AW343" s="543"/>
      <c r="AX343" s="543"/>
      <c r="AY343" s="543"/>
      <c r="AZ343" s="543"/>
      <c r="BA343" s="543"/>
      <c r="BB343" s="543"/>
      <c r="BC343" s="543"/>
      <c r="BD343" s="543"/>
      <c r="BE343" s="543"/>
      <c r="BF343" s="543"/>
    </row>
    <row r="344" spans="2:58" x14ac:dyDescent="0.25">
      <c r="B344" s="471">
        <f>IF('2.Census &amp; Reference Benchmarks'!B344 &lt;&gt; "",'2.Census &amp; Reference Benchmarks'!B344,"")</f>
        <v>0</v>
      </c>
      <c r="C344" s="285">
        <f>IF('2.Census &amp; Reference Benchmarks'!C344 &lt;&gt; "",'2.Census &amp; Reference Benchmarks'!C344,"")</f>
        <v>0</v>
      </c>
      <c r="D344" s="286" t="str">
        <f>IF('2.Census &amp; Reference Benchmarks'!D344 &lt;&gt; "",'2.Census &amp; Reference Benchmarks'!D344,"")</f>
        <v/>
      </c>
      <c r="E344" s="352" t="str">
        <f>IF('2.Census &amp; Reference Benchmarks'!E344 &lt;&gt; "",'2.Census &amp; Reference Benchmarks'!E344,"")</f>
        <v/>
      </c>
      <c r="F344" s="352" t="str">
        <f>IF('2.Census &amp; Reference Benchmarks'!F344 &lt;&gt; "",'2.Census &amp; Reference Benchmarks'!F344,"")</f>
        <v/>
      </c>
      <c r="G344" s="287" t="str">
        <f>IF('2.Census &amp; Reference Benchmarks'!G344 &lt;&gt; "",'2.Census &amp; Reference Benchmarks'!G344,"")</f>
        <v/>
      </c>
      <c r="H344" s="287" t="str">
        <f>IF('2.Census &amp; Reference Benchmarks'!I344 &lt;&gt; "",'2.Census &amp; Reference Benchmarks'!I344,"")</f>
        <v/>
      </c>
      <c r="I344" s="284" t="str">
        <f>IF('2.Census &amp; Reference Benchmarks'!J344 &lt;&gt;"",'2.Census &amp; Reference Benchmarks'!J344,"")</f>
        <v/>
      </c>
      <c r="J344" s="534"/>
      <c r="K344" s="534"/>
      <c r="L344" s="534"/>
      <c r="M344" s="534"/>
      <c r="N344" s="534"/>
      <c r="O344" s="534"/>
      <c r="P344" s="534"/>
      <c r="Q344" s="534"/>
      <c r="R344" s="540"/>
      <c r="S344" s="540"/>
      <c r="T344" s="540"/>
      <c r="U344" s="540"/>
      <c r="V344" s="540"/>
      <c r="W344" s="540"/>
      <c r="X344" s="540"/>
      <c r="Y344" s="540"/>
      <c r="Z344" s="540"/>
      <c r="AA344" s="540"/>
      <c r="AB344" s="540"/>
      <c r="AC344" s="540"/>
      <c r="AD344" s="540"/>
      <c r="AE344" s="540"/>
      <c r="AF344" s="540"/>
      <c r="AG344" s="540"/>
      <c r="AH344" s="461"/>
      <c r="AI344" s="110"/>
      <c r="AJ344" s="110"/>
      <c r="AK344" s="110"/>
      <c r="AL344" s="110"/>
      <c r="AM344" s="110"/>
      <c r="AN344" s="110"/>
      <c r="AO344" s="110"/>
      <c r="AP344" s="110"/>
      <c r="AQ344" s="543"/>
      <c r="AR344" s="543"/>
      <c r="AS344" s="543"/>
      <c r="AT344" s="543"/>
      <c r="AU344" s="543"/>
      <c r="AV344" s="543"/>
      <c r="AW344" s="543"/>
      <c r="AX344" s="543"/>
      <c r="AY344" s="543"/>
      <c r="AZ344" s="543"/>
      <c r="BA344" s="543"/>
      <c r="BB344" s="543"/>
      <c r="BC344" s="543"/>
      <c r="BD344" s="543"/>
      <c r="BE344" s="543"/>
      <c r="BF344" s="543"/>
    </row>
    <row r="345" spans="2:58" x14ac:dyDescent="0.25">
      <c r="B345" s="471">
        <f>IF('2.Census &amp; Reference Benchmarks'!B345 &lt;&gt; "",'2.Census &amp; Reference Benchmarks'!B345,"")</f>
        <v>0</v>
      </c>
      <c r="C345" s="285">
        <f>IF('2.Census &amp; Reference Benchmarks'!C345 &lt;&gt; "",'2.Census &amp; Reference Benchmarks'!C345,"")</f>
        <v>0</v>
      </c>
      <c r="D345" s="286" t="str">
        <f>IF('2.Census &amp; Reference Benchmarks'!D345 &lt;&gt; "",'2.Census &amp; Reference Benchmarks'!D345,"")</f>
        <v/>
      </c>
      <c r="E345" s="352" t="str">
        <f>IF('2.Census &amp; Reference Benchmarks'!E345 &lt;&gt; "",'2.Census &amp; Reference Benchmarks'!E345,"")</f>
        <v/>
      </c>
      <c r="F345" s="352" t="str">
        <f>IF('2.Census &amp; Reference Benchmarks'!F345 &lt;&gt; "",'2.Census &amp; Reference Benchmarks'!F345,"")</f>
        <v/>
      </c>
      <c r="G345" s="287" t="str">
        <f>IF('2.Census &amp; Reference Benchmarks'!G345 &lt;&gt; "",'2.Census &amp; Reference Benchmarks'!G345,"")</f>
        <v/>
      </c>
      <c r="H345" s="287" t="str">
        <f>IF('2.Census &amp; Reference Benchmarks'!I345 &lt;&gt; "",'2.Census &amp; Reference Benchmarks'!I345,"")</f>
        <v/>
      </c>
      <c r="I345" s="284" t="str">
        <f>IF('2.Census &amp; Reference Benchmarks'!J345 &lt;&gt;"",'2.Census &amp; Reference Benchmarks'!J345,"")</f>
        <v/>
      </c>
      <c r="J345" s="534"/>
      <c r="K345" s="534"/>
      <c r="L345" s="534"/>
      <c r="M345" s="534"/>
      <c r="N345" s="534"/>
      <c r="O345" s="534"/>
      <c r="P345" s="534"/>
      <c r="Q345" s="534"/>
      <c r="R345" s="540"/>
      <c r="S345" s="540"/>
      <c r="T345" s="540"/>
      <c r="U345" s="540"/>
      <c r="V345" s="540"/>
      <c r="W345" s="540"/>
      <c r="X345" s="540"/>
      <c r="Y345" s="540"/>
      <c r="Z345" s="540"/>
      <c r="AA345" s="540"/>
      <c r="AB345" s="540"/>
      <c r="AC345" s="540"/>
      <c r="AD345" s="540"/>
      <c r="AE345" s="540"/>
      <c r="AF345" s="540"/>
      <c r="AG345" s="540"/>
      <c r="AH345" s="461"/>
      <c r="AI345" s="110"/>
      <c r="AJ345" s="110"/>
      <c r="AK345" s="110"/>
      <c r="AL345" s="110"/>
      <c r="AM345" s="110"/>
      <c r="AN345" s="110"/>
      <c r="AO345" s="110"/>
      <c r="AP345" s="110"/>
      <c r="AQ345" s="543"/>
      <c r="AR345" s="543"/>
      <c r="AS345" s="543"/>
      <c r="AT345" s="543"/>
      <c r="AU345" s="543"/>
      <c r="AV345" s="543"/>
      <c r="AW345" s="543"/>
      <c r="AX345" s="543"/>
      <c r="AY345" s="543"/>
      <c r="AZ345" s="543"/>
      <c r="BA345" s="543"/>
      <c r="BB345" s="543"/>
      <c r="BC345" s="543"/>
      <c r="BD345" s="543"/>
      <c r="BE345" s="543"/>
      <c r="BF345" s="543"/>
    </row>
    <row r="346" spans="2:58" x14ac:dyDescent="0.25">
      <c r="B346" s="471">
        <f>IF('2.Census &amp; Reference Benchmarks'!B346 &lt;&gt; "",'2.Census &amp; Reference Benchmarks'!B346,"")</f>
        <v>0</v>
      </c>
      <c r="C346" s="285">
        <f>IF('2.Census &amp; Reference Benchmarks'!C346 &lt;&gt; "",'2.Census &amp; Reference Benchmarks'!C346,"")</f>
        <v>0</v>
      </c>
      <c r="D346" s="286" t="str">
        <f>IF('2.Census &amp; Reference Benchmarks'!D346 &lt;&gt; "",'2.Census &amp; Reference Benchmarks'!D346,"")</f>
        <v/>
      </c>
      <c r="E346" s="352" t="str">
        <f>IF('2.Census &amp; Reference Benchmarks'!E346 &lt;&gt; "",'2.Census &amp; Reference Benchmarks'!E346,"")</f>
        <v/>
      </c>
      <c r="F346" s="352" t="str">
        <f>IF('2.Census &amp; Reference Benchmarks'!F346 &lt;&gt; "",'2.Census &amp; Reference Benchmarks'!F346,"")</f>
        <v/>
      </c>
      <c r="G346" s="287" t="str">
        <f>IF('2.Census &amp; Reference Benchmarks'!G346 &lt;&gt; "",'2.Census &amp; Reference Benchmarks'!G346,"")</f>
        <v/>
      </c>
      <c r="H346" s="287" t="str">
        <f>IF('2.Census &amp; Reference Benchmarks'!I346 &lt;&gt; "",'2.Census &amp; Reference Benchmarks'!I346,"")</f>
        <v/>
      </c>
      <c r="I346" s="284" t="str">
        <f>IF('2.Census &amp; Reference Benchmarks'!J346 &lt;&gt;"",'2.Census &amp; Reference Benchmarks'!J346,"")</f>
        <v/>
      </c>
      <c r="J346" s="534"/>
      <c r="K346" s="534"/>
      <c r="L346" s="534"/>
      <c r="M346" s="534"/>
      <c r="N346" s="534"/>
      <c r="O346" s="534"/>
      <c r="P346" s="534"/>
      <c r="Q346" s="534"/>
      <c r="R346" s="540"/>
      <c r="S346" s="540"/>
      <c r="T346" s="540"/>
      <c r="U346" s="540"/>
      <c r="V346" s="540"/>
      <c r="W346" s="540"/>
      <c r="X346" s="540"/>
      <c r="Y346" s="540"/>
      <c r="Z346" s="540"/>
      <c r="AA346" s="540"/>
      <c r="AB346" s="540"/>
      <c r="AC346" s="540"/>
      <c r="AD346" s="540"/>
      <c r="AE346" s="540"/>
      <c r="AF346" s="540"/>
      <c r="AG346" s="540"/>
      <c r="AH346" s="461"/>
      <c r="AI346" s="110"/>
      <c r="AJ346" s="110"/>
      <c r="AK346" s="110"/>
      <c r="AL346" s="110"/>
      <c r="AM346" s="110"/>
      <c r="AN346" s="110"/>
      <c r="AO346" s="110"/>
      <c r="AP346" s="110"/>
      <c r="AQ346" s="543"/>
      <c r="AR346" s="543"/>
      <c r="AS346" s="543"/>
      <c r="AT346" s="543"/>
      <c r="AU346" s="543"/>
      <c r="AV346" s="543"/>
      <c r="AW346" s="543"/>
      <c r="AX346" s="543"/>
      <c r="AY346" s="543"/>
      <c r="AZ346" s="543"/>
      <c r="BA346" s="543"/>
      <c r="BB346" s="543"/>
      <c r="BC346" s="543"/>
      <c r="BD346" s="543"/>
      <c r="BE346" s="543"/>
      <c r="BF346" s="543"/>
    </row>
    <row r="347" spans="2:58" x14ac:dyDescent="0.25">
      <c r="B347" s="471">
        <f>IF('2.Census &amp; Reference Benchmarks'!B347 &lt;&gt; "",'2.Census &amp; Reference Benchmarks'!B347,"")</f>
        <v>0</v>
      </c>
      <c r="C347" s="285">
        <f>IF('2.Census &amp; Reference Benchmarks'!C347 &lt;&gt; "",'2.Census &amp; Reference Benchmarks'!C347,"")</f>
        <v>0</v>
      </c>
      <c r="D347" s="286" t="str">
        <f>IF('2.Census &amp; Reference Benchmarks'!D347 &lt;&gt; "",'2.Census &amp; Reference Benchmarks'!D347,"")</f>
        <v/>
      </c>
      <c r="E347" s="352" t="str">
        <f>IF('2.Census &amp; Reference Benchmarks'!E347 &lt;&gt; "",'2.Census &amp; Reference Benchmarks'!E347,"")</f>
        <v/>
      </c>
      <c r="F347" s="352" t="str">
        <f>IF('2.Census &amp; Reference Benchmarks'!F347 &lt;&gt; "",'2.Census &amp; Reference Benchmarks'!F347,"")</f>
        <v/>
      </c>
      <c r="G347" s="287" t="str">
        <f>IF('2.Census &amp; Reference Benchmarks'!G347 &lt;&gt; "",'2.Census &amp; Reference Benchmarks'!G347,"")</f>
        <v/>
      </c>
      <c r="H347" s="287" t="str">
        <f>IF('2.Census &amp; Reference Benchmarks'!I347 &lt;&gt; "",'2.Census &amp; Reference Benchmarks'!I347,"")</f>
        <v/>
      </c>
      <c r="I347" s="284" t="str">
        <f>IF('2.Census &amp; Reference Benchmarks'!J347 &lt;&gt;"",'2.Census &amp; Reference Benchmarks'!J347,"")</f>
        <v/>
      </c>
      <c r="J347" s="534"/>
      <c r="K347" s="534"/>
      <c r="L347" s="534"/>
      <c r="M347" s="534"/>
      <c r="N347" s="534"/>
      <c r="O347" s="534"/>
      <c r="P347" s="534"/>
      <c r="Q347" s="534"/>
      <c r="R347" s="540"/>
      <c r="S347" s="540"/>
      <c r="T347" s="540"/>
      <c r="U347" s="540"/>
      <c r="V347" s="540"/>
      <c r="W347" s="540"/>
      <c r="X347" s="540"/>
      <c r="Y347" s="540"/>
      <c r="Z347" s="540"/>
      <c r="AA347" s="540"/>
      <c r="AB347" s="540"/>
      <c r="AC347" s="540"/>
      <c r="AD347" s="540"/>
      <c r="AE347" s="540"/>
      <c r="AF347" s="540"/>
      <c r="AG347" s="540"/>
      <c r="AH347" s="461"/>
      <c r="AI347" s="110"/>
      <c r="AJ347" s="110"/>
      <c r="AK347" s="110"/>
      <c r="AL347" s="110"/>
      <c r="AM347" s="110"/>
      <c r="AN347" s="110"/>
      <c r="AO347" s="110"/>
      <c r="AP347" s="110"/>
      <c r="AQ347" s="543"/>
      <c r="AR347" s="543"/>
      <c r="AS347" s="543"/>
      <c r="AT347" s="543"/>
      <c r="AU347" s="543"/>
      <c r="AV347" s="543"/>
      <c r="AW347" s="543"/>
      <c r="AX347" s="543"/>
      <c r="AY347" s="543"/>
      <c r="AZ347" s="543"/>
      <c r="BA347" s="543"/>
      <c r="BB347" s="543"/>
      <c r="BC347" s="543"/>
      <c r="BD347" s="543"/>
      <c r="BE347" s="543"/>
      <c r="BF347" s="543"/>
    </row>
    <row r="348" spans="2:58" x14ac:dyDescent="0.25">
      <c r="B348" s="471">
        <f>IF('2.Census &amp; Reference Benchmarks'!B348 &lt;&gt; "",'2.Census &amp; Reference Benchmarks'!B348,"")</f>
        <v>0</v>
      </c>
      <c r="C348" s="285">
        <f>IF('2.Census &amp; Reference Benchmarks'!C348 &lt;&gt; "",'2.Census &amp; Reference Benchmarks'!C348,"")</f>
        <v>0</v>
      </c>
      <c r="D348" s="286" t="str">
        <f>IF('2.Census &amp; Reference Benchmarks'!D348 &lt;&gt; "",'2.Census &amp; Reference Benchmarks'!D348,"")</f>
        <v/>
      </c>
      <c r="E348" s="352" t="str">
        <f>IF('2.Census &amp; Reference Benchmarks'!E348 &lt;&gt; "",'2.Census &amp; Reference Benchmarks'!E348,"")</f>
        <v/>
      </c>
      <c r="F348" s="352" t="str">
        <f>IF('2.Census &amp; Reference Benchmarks'!F348 &lt;&gt; "",'2.Census &amp; Reference Benchmarks'!F348,"")</f>
        <v/>
      </c>
      <c r="G348" s="287" t="str">
        <f>IF('2.Census &amp; Reference Benchmarks'!G348 &lt;&gt; "",'2.Census &amp; Reference Benchmarks'!G348,"")</f>
        <v/>
      </c>
      <c r="H348" s="287" t="str">
        <f>IF('2.Census &amp; Reference Benchmarks'!I348 &lt;&gt; "",'2.Census &amp; Reference Benchmarks'!I348,"")</f>
        <v/>
      </c>
      <c r="I348" s="284" t="str">
        <f>IF('2.Census &amp; Reference Benchmarks'!J348 &lt;&gt;"",'2.Census &amp; Reference Benchmarks'!J348,"")</f>
        <v/>
      </c>
      <c r="J348" s="534"/>
      <c r="K348" s="534"/>
      <c r="L348" s="534"/>
      <c r="M348" s="534"/>
      <c r="N348" s="534"/>
      <c r="O348" s="534"/>
      <c r="P348" s="534"/>
      <c r="Q348" s="534"/>
      <c r="R348" s="540"/>
      <c r="S348" s="540"/>
      <c r="T348" s="540"/>
      <c r="U348" s="540"/>
      <c r="V348" s="540"/>
      <c r="W348" s="540"/>
      <c r="X348" s="540"/>
      <c r="Y348" s="540"/>
      <c r="Z348" s="540"/>
      <c r="AA348" s="540"/>
      <c r="AB348" s="540"/>
      <c r="AC348" s="540"/>
      <c r="AD348" s="540"/>
      <c r="AE348" s="540"/>
      <c r="AF348" s="540"/>
      <c r="AG348" s="540"/>
      <c r="AH348" s="461"/>
      <c r="AI348" s="110"/>
      <c r="AJ348" s="110"/>
      <c r="AK348" s="110"/>
      <c r="AL348" s="110"/>
      <c r="AM348" s="110"/>
      <c r="AN348" s="110"/>
      <c r="AO348" s="110"/>
      <c r="AP348" s="110"/>
      <c r="AQ348" s="543"/>
      <c r="AR348" s="543"/>
      <c r="AS348" s="543"/>
      <c r="AT348" s="543"/>
      <c r="AU348" s="543"/>
      <c r="AV348" s="543"/>
      <c r="AW348" s="543"/>
      <c r="AX348" s="543"/>
      <c r="AY348" s="543"/>
      <c r="AZ348" s="543"/>
      <c r="BA348" s="543"/>
      <c r="BB348" s="543"/>
      <c r="BC348" s="543"/>
      <c r="BD348" s="543"/>
      <c r="BE348" s="543"/>
      <c r="BF348" s="543"/>
    </row>
    <row r="349" spans="2:58" x14ac:dyDescent="0.25">
      <c r="B349" s="471">
        <f>IF('2.Census &amp; Reference Benchmarks'!B349 &lt;&gt; "",'2.Census &amp; Reference Benchmarks'!B349,"")</f>
        <v>0</v>
      </c>
      <c r="C349" s="285">
        <f>IF('2.Census &amp; Reference Benchmarks'!C349 &lt;&gt; "",'2.Census &amp; Reference Benchmarks'!C349,"")</f>
        <v>0</v>
      </c>
      <c r="D349" s="286" t="str">
        <f>IF('2.Census &amp; Reference Benchmarks'!D349 &lt;&gt; "",'2.Census &amp; Reference Benchmarks'!D349,"")</f>
        <v/>
      </c>
      <c r="E349" s="352" t="str">
        <f>IF('2.Census &amp; Reference Benchmarks'!E349 &lt;&gt; "",'2.Census &amp; Reference Benchmarks'!E349,"")</f>
        <v/>
      </c>
      <c r="F349" s="352" t="str">
        <f>IF('2.Census &amp; Reference Benchmarks'!F349 &lt;&gt; "",'2.Census &amp; Reference Benchmarks'!F349,"")</f>
        <v/>
      </c>
      <c r="G349" s="287" t="str">
        <f>IF('2.Census &amp; Reference Benchmarks'!G349 &lt;&gt; "",'2.Census &amp; Reference Benchmarks'!G349,"")</f>
        <v/>
      </c>
      <c r="H349" s="287" t="str">
        <f>IF('2.Census &amp; Reference Benchmarks'!I349 &lt;&gt; "",'2.Census &amp; Reference Benchmarks'!I349,"")</f>
        <v/>
      </c>
      <c r="I349" s="284" t="str">
        <f>IF('2.Census &amp; Reference Benchmarks'!J349 &lt;&gt;"",'2.Census &amp; Reference Benchmarks'!J349,"")</f>
        <v/>
      </c>
      <c r="J349" s="534"/>
      <c r="K349" s="534"/>
      <c r="L349" s="534"/>
      <c r="M349" s="534"/>
      <c r="N349" s="534"/>
      <c r="O349" s="534"/>
      <c r="P349" s="534"/>
      <c r="Q349" s="534"/>
      <c r="R349" s="540"/>
      <c r="S349" s="540"/>
      <c r="T349" s="540"/>
      <c r="U349" s="540"/>
      <c r="V349" s="540"/>
      <c r="W349" s="540"/>
      <c r="X349" s="540"/>
      <c r="Y349" s="540"/>
      <c r="Z349" s="540"/>
      <c r="AA349" s="540"/>
      <c r="AB349" s="540"/>
      <c r="AC349" s="540"/>
      <c r="AD349" s="540"/>
      <c r="AE349" s="540"/>
      <c r="AF349" s="540"/>
      <c r="AG349" s="540"/>
      <c r="AH349" s="461"/>
      <c r="AI349" s="110"/>
      <c r="AJ349" s="110"/>
      <c r="AK349" s="110"/>
      <c r="AL349" s="110"/>
      <c r="AM349" s="110"/>
      <c r="AN349" s="110"/>
      <c r="AO349" s="110"/>
      <c r="AP349" s="110"/>
      <c r="AQ349" s="543"/>
      <c r="AR349" s="543"/>
      <c r="AS349" s="543"/>
      <c r="AT349" s="543"/>
      <c r="AU349" s="543"/>
      <c r="AV349" s="543"/>
      <c r="AW349" s="543"/>
      <c r="AX349" s="543"/>
      <c r="AY349" s="543"/>
      <c r="AZ349" s="543"/>
      <c r="BA349" s="543"/>
      <c r="BB349" s="543"/>
      <c r="BC349" s="543"/>
      <c r="BD349" s="543"/>
      <c r="BE349" s="543"/>
      <c r="BF349" s="543"/>
    </row>
    <row r="350" spans="2:58" x14ac:dyDescent="0.25">
      <c r="B350" s="471">
        <f>IF('2.Census &amp; Reference Benchmarks'!B350 &lt;&gt; "",'2.Census &amp; Reference Benchmarks'!B350,"")</f>
        <v>0</v>
      </c>
      <c r="C350" s="285">
        <f>IF('2.Census &amp; Reference Benchmarks'!C350 &lt;&gt; "",'2.Census &amp; Reference Benchmarks'!C350,"")</f>
        <v>0</v>
      </c>
      <c r="D350" s="286" t="str">
        <f>IF('2.Census &amp; Reference Benchmarks'!D350 &lt;&gt; "",'2.Census &amp; Reference Benchmarks'!D350,"")</f>
        <v/>
      </c>
      <c r="E350" s="352" t="str">
        <f>IF('2.Census &amp; Reference Benchmarks'!E350 &lt;&gt; "",'2.Census &amp; Reference Benchmarks'!E350,"")</f>
        <v/>
      </c>
      <c r="F350" s="352" t="str">
        <f>IF('2.Census &amp; Reference Benchmarks'!F350 &lt;&gt; "",'2.Census &amp; Reference Benchmarks'!F350,"")</f>
        <v/>
      </c>
      <c r="G350" s="287" t="str">
        <f>IF('2.Census &amp; Reference Benchmarks'!G350 &lt;&gt; "",'2.Census &amp; Reference Benchmarks'!G350,"")</f>
        <v/>
      </c>
      <c r="H350" s="287" t="str">
        <f>IF('2.Census &amp; Reference Benchmarks'!I350 &lt;&gt; "",'2.Census &amp; Reference Benchmarks'!I350,"")</f>
        <v/>
      </c>
      <c r="I350" s="284" t="str">
        <f>IF('2.Census &amp; Reference Benchmarks'!J350 &lt;&gt;"",'2.Census &amp; Reference Benchmarks'!J350,"")</f>
        <v/>
      </c>
      <c r="J350" s="534"/>
      <c r="K350" s="534"/>
      <c r="L350" s="534"/>
      <c r="M350" s="534"/>
      <c r="N350" s="534"/>
      <c r="O350" s="534"/>
      <c r="P350" s="534"/>
      <c r="Q350" s="534"/>
      <c r="R350" s="540"/>
      <c r="S350" s="540"/>
      <c r="T350" s="540"/>
      <c r="U350" s="540"/>
      <c r="V350" s="540"/>
      <c r="W350" s="540"/>
      <c r="X350" s="540"/>
      <c r="Y350" s="540"/>
      <c r="Z350" s="540"/>
      <c r="AA350" s="540"/>
      <c r="AB350" s="540"/>
      <c r="AC350" s="540"/>
      <c r="AD350" s="540"/>
      <c r="AE350" s="540"/>
      <c r="AF350" s="540"/>
      <c r="AG350" s="540"/>
      <c r="AH350" s="461"/>
      <c r="AI350" s="110"/>
      <c r="AJ350" s="110"/>
      <c r="AK350" s="110"/>
      <c r="AL350" s="110"/>
      <c r="AM350" s="110"/>
      <c r="AN350" s="110"/>
      <c r="AO350" s="110"/>
      <c r="AP350" s="110"/>
      <c r="AQ350" s="543"/>
      <c r="AR350" s="543"/>
      <c r="AS350" s="543"/>
      <c r="AT350" s="543"/>
      <c r="AU350" s="543"/>
      <c r="AV350" s="543"/>
      <c r="AW350" s="543"/>
      <c r="AX350" s="543"/>
      <c r="AY350" s="543"/>
      <c r="AZ350" s="543"/>
      <c r="BA350" s="543"/>
      <c r="BB350" s="543"/>
      <c r="BC350" s="543"/>
      <c r="BD350" s="543"/>
      <c r="BE350" s="543"/>
      <c r="BF350" s="543"/>
    </row>
    <row r="351" spans="2:58" x14ac:dyDescent="0.25">
      <c r="B351" s="471">
        <f>IF('2.Census &amp; Reference Benchmarks'!B351 &lt;&gt; "",'2.Census &amp; Reference Benchmarks'!B351,"")</f>
        <v>0</v>
      </c>
      <c r="C351" s="285">
        <f>IF('2.Census &amp; Reference Benchmarks'!C351 &lt;&gt; "",'2.Census &amp; Reference Benchmarks'!C351,"")</f>
        <v>0</v>
      </c>
      <c r="D351" s="286" t="str">
        <f>IF('2.Census &amp; Reference Benchmarks'!D351 &lt;&gt; "",'2.Census &amp; Reference Benchmarks'!D351,"")</f>
        <v/>
      </c>
      <c r="E351" s="352" t="str">
        <f>IF('2.Census &amp; Reference Benchmarks'!E351 &lt;&gt; "",'2.Census &amp; Reference Benchmarks'!E351,"")</f>
        <v/>
      </c>
      <c r="F351" s="352" t="str">
        <f>IF('2.Census &amp; Reference Benchmarks'!F351 &lt;&gt; "",'2.Census &amp; Reference Benchmarks'!F351,"")</f>
        <v/>
      </c>
      <c r="G351" s="287" t="str">
        <f>IF('2.Census &amp; Reference Benchmarks'!G351 &lt;&gt; "",'2.Census &amp; Reference Benchmarks'!G351,"")</f>
        <v/>
      </c>
      <c r="H351" s="287" t="str">
        <f>IF('2.Census &amp; Reference Benchmarks'!I351 &lt;&gt; "",'2.Census &amp; Reference Benchmarks'!I351,"")</f>
        <v/>
      </c>
      <c r="I351" s="284" t="str">
        <f>IF('2.Census &amp; Reference Benchmarks'!J351 &lt;&gt;"",'2.Census &amp; Reference Benchmarks'!J351,"")</f>
        <v/>
      </c>
      <c r="J351" s="534"/>
      <c r="K351" s="534"/>
      <c r="L351" s="534"/>
      <c r="M351" s="534"/>
      <c r="N351" s="534"/>
      <c r="O351" s="534"/>
      <c r="P351" s="534"/>
      <c r="Q351" s="534"/>
      <c r="R351" s="540"/>
      <c r="S351" s="540"/>
      <c r="T351" s="540"/>
      <c r="U351" s="540"/>
      <c r="V351" s="540"/>
      <c r="W351" s="540"/>
      <c r="X351" s="540"/>
      <c r="Y351" s="540"/>
      <c r="Z351" s="540"/>
      <c r="AA351" s="540"/>
      <c r="AB351" s="540"/>
      <c r="AC351" s="540"/>
      <c r="AD351" s="540"/>
      <c r="AE351" s="540"/>
      <c r="AF351" s="540"/>
      <c r="AG351" s="540"/>
      <c r="AH351" s="461"/>
      <c r="AI351" s="110"/>
      <c r="AJ351" s="110"/>
      <c r="AK351" s="110"/>
      <c r="AL351" s="110"/>
      <c r="AM351" s="110"/>
      <c r="AN351" s="110"/>
      <c r="AO351" s="110"/>
      <c r="AP351" s="110"/>
      <c r="AQ351" s="543"/>
      <c r="AR351" s="543"/>
      <c r="AS351" s="543"/>
      <c r="AT351" s="543"/>
      <c r="AU351" s="543"/>
      <c r="AV351" s="543"/>
      <c r="AW351" s="543"/>
      <c r="AX351" s="543"/>
      <c r="AY351" s="543"/>
      <c r="AZ351" s="543"/>
      <c r="BA351" s="543"/>
      <c r="BB351" s="543"/>
      <c r="BC351" s="543"/>
      <c r="BD351" s="543"/>
      <c r="BE351" s="543"/>
      <c r="BF351" s="543"/>
    </row>
    <row r="352" spans="2:58" x14ac:dyDescent="0.25">
      <c r="B352" s="471">
        <f>IF('2.Census &amp; Reference Benchmarks'!B352 &lt;&gt; "",'2.Census &amp; Reference Benchmarks'!B352,"")</f>
        <v>0</v>
      </c>
      <c r="C352" s="285">
        <f>IF('2.Census &amp; Reference Benchmarks'!C352 &lt;&gt; "",'2.Census &amp; Reference Benchmarks'!C352,"")</f>
        <v>0</v>
      </c>
      <c r="D352" s="286" t="str">
        <f>IF('2.Census &amp; Reference Benchmarks'!D352 &lt;&gt; "",'2.Census &amp; Reference Benchmarks'!D352,"")</f>
        <v/>
      </c>
      <c r="E352" s="352" t="str">
        <f>IF('2.Census &amp; Reference Benchmarks'!E352 &lt;&gt; "",'2.Census &amp; Reference Benchmarks'!E352,"")</f>
        <v/>
      </c>
      <c r="F352" s="352" t="str">
        <f>IF('2.Census &amp; Reference Benchmarks'!F352 &lt;&gt; "",'2.Census &amp; Reference Benchmarks'!F352,"")</f>
        <v/>
      </c>
      <c r="G352" s="287" t="str">
        <f>IF('2.Census &amp; Reference Benchmarks'!G352 &lt;&gt; "",'2.Census &amp; Reference Benchmarks'!G352,"")</f>
        <v/>
      </c>
      <c r="H352" s="287" t="str">
        <f>IF('2.Census &amp; Reference Benchmarks'!I352 &lt;&gt; "",'2.Census &amp; Reference Benchmarks'!I352,"")</f>
        <v/>
      </c>
      <c r="I352" s="284" t="str">
        <f>IF('2.Census &amp; Reference Benchmarks'!J352 &lt;&gt;"",'2.Census &amp; Reference Benchmarks'!J352,"")</f>
        <v/>
      </c>
      <c r="J352" s="534"/>
      <c r="K352" s="534"/>
      <c r="L352" s="534"/>
      <c r="M352" s="534"/>
      <c r="N352" s="534"/>
      <c r="O352" s="534"/>
      <c r="P352" s="534"/>
      <c r="Q352" s="534"/>
      <c r="R352" s="540"/>
      <c r="S352" s="540"/>
      <c r="T352" s="540"/>
      <c r="U352" s="540"/>
      <c r="V352" s="540"/>
      <c r="W352" s="540"/>
      <c r="X352" s="540"/>
      <c r="Y352" s="540"/>
      <c r="Z352" s="540"/>
      <c r="AA352" s="540"/>
      <c r="AB352" s="540"/>
      <c r="AC352" s="540"/>
      <c r="AD352" s="540"/>
      <c r="AE352" s="540"/>
      <c r="AF352" s="540"/>
      <c r="AG352" s="540"/>
      <c r="AH352" s="461"/>
      <c r="AI352" s="110"/>
      <c r="AJ352" s="110"/>
      <c r="AK352" s="110"/>
      <c r="AL352" s="110"/>
      <c r="AM352" s="110"/>
      <c r="AN352" s="110"/>
      <c r="AO352" s="110"/>
      <c r="AP352" s="110"/>
      <c r="AQ352" s="543"/>
      <c r="AR352" s="543"/>
      <c r="AS352" s="543"/>
      <c r="AT352" s="543"/>
      <c r="AU352" s="543"/>
      <c r="AV352" s="543"/>
      <c r="AW352" s="543"/>
      <c r="AX352" s="543"/>
      <c r="AY352" s="543"/>
      <c r="AZ352" s="543"/>
      <c r="BA352" s="543"/>
      <c r="BB352" s="543"/>
      <c r="BC352" s="543"/>
      <c r="BD352" s="543"/>
      <c r="BE352" s="543"/>
      <c r="BF352" s="543"/>
    </row>
    <row r="353" spans="2:58" x14ac:dyDescent="0.25">
      <c r="B353" s="471">
        <f>IF('2.Census &amp; Reference Benchmarks'!B353 &lt;&gt; "",'2.Census &amp; Reference Benchmarks'!B353,"")</f>
        <v>0</v>
      </c>
      <c r="C353" s="285">
        <f>IF('2.Census &amp; Reference Benchmarks'!C353 &lt;&gt; "",'2.Census &amp; Reference Benchmarks'!C353,"")</f>
        <v>0</v>
      </c>
      <c r="D353" s="286" t="str">
        <f>IF('2.Census &amp; Reference Benchmarks'!D353 &lt;&gt; "",'2.Census &amp; Reference Benchmarks'!D353,"")</f>
        <v/>
      </c>
      <c r="E353" s="352" t="str">
        <f>IF('2.Census &amp; Reference Benchmarks'!E353 &lt;&gt; "",'2.Census &amp; Reference Benchmarks'!E353,"")</f>
        <v/>
      </c>
      <c r="F353" s="352" t="str">
        <f>IF('2.Census &amp; Reference Benchmarks'!F353 &lt;&gt; "",'2.Census &amp; Reference Benchmarks'!F353,"")</f>
        <v/>
      </c>
      <c r="G353" s="287" t="str">
        <f>IF('2.Census &amp; Reference Benchmarks'!G353 &lt;&gt; "",'2.Census &amp; Reference Benchmarks'!G353,"")</f>
        <v/>
      </c>
      <c r="H353" s="287" t="str">
        <f>IF('2.Census &amp; Reference Benchmarks'!I353 &lt;&gt; "",'2.Census &amp; Reference Benchmarks'!I353,"")</f>
        <v/>
      </c>
      <c r="I353" s="284" t="str">
        <f>IF('2.Census &amp; Reference Benchmarks'!J353 &lt;&gt;"",'2.Census &amp; Reference Benchmarks'!J353,"")</f>
        <v/>
      </c>
      <c r="J353" s="534"/>
      <c r="K353" s="534"/>
      <c r="L353" s="534"/>
      <c r="M353" s="534"/>
      <c r="N353" s="534"/>
      <c r="O353" s="534"/>
      <c r="P353" s="534"/>
      <c r="Q353" s="534"/>
      <c r="R353" s="540"/>
      <c r="S353" s="540"/>
      <c r="T353" s="540"/>
      <c r="U353" s="540"/>
      <c r="V353" s="540"/>
      <c r="W353" s="540"/>
      <c r="X353" s="540"/>
      <c r="Y353" s="540"/>
      <c r="Z353" s="540"/>
      <c r="AA353" s="540"/>
      <c r="AB353" s="540"/>
      <c r="AC353" s="540"/>
      <c r="AD353" s="540"/>
      <c r="AE353" s="540"/>
      <c r="AF353" s="540"/>
      <c r="AG353" s="540"/>
      <c r="AH353" s="461"/>
      <c r="AI353" s="110"/>
      <c r="AJ353" s="110"/>
      <c r="AK353" s="110"/>
      <c r="AL353" s="110"/>
      <c r="AM353" s="110"/>
      <c r="AN353" s="110"/>
      <c r="AO353" s="110"/>
      <c r="AP353" s="110"/>
      <c r="AQ353" s="543"/>
      <c r="AR353" s="543"/>
      <c r="AS353" s="543"/>
      <c r="AT353" s="543"/>
      <c r="AU353" s="543"/>
      <c r="AV353" s="543"/>
      <c r="AW353" s="543"/>
      <c r="AX353" s="543"/>
      <c r="AY353" s="543"/>
      <c r="AZ353" s="543"/>
      <c r="BA353" s="543"/>
      <c r="BB353" s="543"/>
      <c r="BC353" s="543"/>
      <c r="BD353" s="543"/>
      <c r="BE353" s="543"/>
      <c r="BF353" s="543"/>
    </row>
    <row r="354" spans="2:58" x14ac:dyDescent="0.25">
      <c r="B354" s="471">
        <f>IF('2.Census &amp; Reference Benchmarks'!B354 &lt;&gt; "",'2.Census &amp; Reference Benchmarks'!B354,"")</f>
        <v>0</v>
      </c>
      <c r="C354" s="285">
        <f>IF('2.Census &amp; Reference Benchmarks'!C354 &lt;&gt; "",'2.Census &amp; Reference Benchmarks'!C354,"")</f>
        <v>0</v>
      </c>
      <c r="D354" s="286" t="str">
        <f>IF('2.Census &amp; Reference Benchmarks'!D354 &lt;&gt; "",'2.Census &amp; Reference Benchmarks'!D354,"")</f>
        <v/>
      </c>
      <c r="E354" s="352" t="str">
        <f>IF('2.Census &amp; Reference Benchmarks'!E354 &lt;&gt; "",'2.Census &amp; Reference Benchmarks'!E354,"")</f>
        <v/>
      </c>
      <c r="F354" s="352" t="str">
        <f>IF('2.Census &amp; Reference Benchmarks'!F354 &lt;&gt; "",'2.Census &amp; Reference Benchmarks'!F354,"")</f>
        <v/>
      </c>
      <c r="G354" s="287" t="str">
        <f>IF('2.Census &amp; Reference Benchmarks'!G354 &lt;&gt; "",'2.Census &amp; Reference Benchmarks'!G354,"")</f>
        <v/>
      </c>
      <c r="H354" s="287" t="str">
        <f>IF('2.Census &amp; Reference Benchmarks'!I354 &lt;&gt; "",'2.Census &amp; Reference Benchmarks'!I354,"")</f>
        <v/>
      </c>
      <c r="I354" s="284" t="str">
        <f>IF('2.Census &amp; Reference Benchmarks'!J354 &lt;&gt;"",'2.Census &amp; Reference Benchmarks'!J354,"")</f>
        <v/>
      </c>
      <c r="J354" s="534"/>
      <c r="K354" s="534"/>
      <c r="L354" s="534"/>
      <c r="M354" s="534"/>
      <c r="N354" s="534"/>
      <c r="O354" s="534"/>
      <c r="P354" s="534"/>
      <c r="Q354" s="534"/>
      <c r="R354" s="540"/>
      <c r="S354" s="540"/>
      <c r="T354" s="540"/>
      <c r="U354" s="540"/>
      <c r="V354" s="540"/>
      <c r="W354" s="540"/>
      <c r="X354" s="540"/>
      <c r="Y354" s="540"/>
      <c r="Z354" s="540"/>
      <c r="AA354" s="540"/>
      <c r="AB354" s="540"/>
      <c r="AC354" s="540"/>
      <c r="AD354" s="540"/>
      <c r="AE354" s="540"/>
      <c r="AF354" s="540"/>
      <c r="AG354" s="540"/>
      <c r="AH354" s="461"/>
      <c r="AI354" s="110"/>
      <c r="AJ354" s="110"/>
      <c r="AK354" s="110"/>
      <c r="AL354" s="110"/>
      <c r="AM354" s="110"/>
      <c r="AN354" s="110"/>
      <c r="AO354" s="110"/>
      <c r="AP354" s="110"/>
      <c r="AQ354" s="543"/>
      <c r="AR354" s="543"/>
      <c r="AS354" s="543"/>
      <c r="AT354" s="543"/>
      <c r="AU354" s="543"/>
      <c r="AV354" s="543"/>
      <c r="AW354" s="543"/>
      <c r="AX354" s="543"/>
      <c r="AY354" s="543"/>
      <c r="AZ354" s="543"/>
      <c r="BA354" s="543"/>
      <c r="BB354" s="543"/>
      <c r="BC354" s="543"/>
      <c r="BD354" s="543"/>
      <c r="BE354" s="543"/>
      <c r="BF354" s="543"/>
    </row>
    <row r="355" spans="2:58" x14ac:dyDescent="0.25">
      <c r="B355" s="471">
        <f>IF('2.Census &amp; Reference Benchmarks'!B355 &lt;&gt; "",'2.Census &amp; Reference Benchmarks'!B355,"")</f>
        <v>0</v>
      </c>
      <c r="C355" s="285">
        <f>IF('2.Census &amp; Reference Benchmarks'!C355 &lt;&gt; "",'2.Census &amp; Reference Benchmarks'!C355,"")</f>
        <v>0</v>
      </c>
      <c r="D355" s="286" t="str">
        <f>IF('2.Census &amp; Reference Benchmarks'!D355 &lt;&gt; "",'2.Census &amp; Reference Benchmarks'!D355,"")</f>
        <v/>
      </c>
      <c r="E355" s="352" t="str">
        <f>IF('2.Census &amp; Reference Benchmarks'!E355 &lt;&gt; "",'2.Census &amp; Reference Benchmarks'!E355,"")</f>
        <v/>
      </c>
      <c r="F355" s="352" t="str">
        <f>IF('2.Census &amp; Reference Benchmarks'!F355 &lt;&gt; "",'2.Census &amp; Reference Benchmarks'!F355,"")</f>
        <v/>
      </c>
      <c r="G355" s="287" t="str">
        <f>IF('2.Census &amp; Reference Benchmarks'!G355 &lt;&gt; "",'2.Census &amp; Reference Benchmarks'!G355,"")</f>
        <v/>
      </c>
      <c r="H355" s="287" t="str">
        <f>IF('2.Census &amp; Reference Benchmarks'!I355 &lt;&gt; "",'2.Census &amp; Reference Benchmarks'!I355,"")</f>
        <v/>
      </c>
      <c r="I355" s="284" t="str">
        <f>IF('2.Census &amp; Reference Benchmarks'!J355 &lt;&gt;"",'2.Census &amp; Reference Benchmarks'!J355,"")</f>
        <v/>
      </c>
      <c r="J355" s="534"/>
      <c r="K355" s="534"/>
      <c r="L355" s="534"/>
      <c r="M355" s="534"/>
      <c r="N355" s="534"/>
      <c r="O355" s="534"/>
      <c r="P355" s="534"/>
      <c r="Q355" s="534"/>
      <c r="R355" s="540"/>
      <c r="S355" s="540"/>
      <c r="T355" s="540"/>
      <c r="U355" s="540"/>
      <c r="V355" s="540"/>
      <c r="W355" s="540"/>
      <c r="X355" s="540"/>
      <c r="Y355" s="540"/>
      <c r="Z355" s="540"/>
      <c r="AA355" s="540"/>
      <c r="AB355" s="540"/>
      <c r="AC355" s="540"/>
      <c r="AD355" s="540"/>
      <c r="AE355" s="540"/>
      <c r="AF355" s="540"/>
      <c r="AG355" s="540"/>
      <c r="AH355" s="461"/>
      <c r="AI355" s="110"/>
      <c r="AJ355" s="110"/>
      <c r="AK355" s="110"/>
      <c r="AL355" s="110"/>
      <c r="AM355" s="110"/>
      <c r="AN355" s="110"/>
      <c r="AO355" s="110"/>
      <c r="AP355" s="110"/>
      <c r="AQ355" s="543"/>
      <c r="AR355" s="543"/>
      <c r="AS355" s="543"/>
      <c r="AT355" s="543"/>
      <c r="AU355" s="543"/>
      <c r="AV355" s="543"/>
      <c r="AW355" s="543"/>
      <c r="AX355" s="543"/>
      <c r="AY355" s="543"/>
      <c r="AZ355" s="543"/>
      <c r="BA355" s="543"/>
      <c r="BB355" s="543"/>
      <c r="BC355" s="543"/>
      <c r="BD355" s="543"/>
      <c r="BE355" s="543"/>
      <c r="BF355" s="543"/>
    </row>
    <row r="356" spans="2:58" x14ac:dyDescent="0.25">
      <c r="B356" s="471">
        <f>IF('2.Census &amp; Reference Benchmarks'!B356 &lt;&gt; "",'2.Census &amp; Reference Benchmarks'!B356,"")</f>
        <v>0</v>
      </c>
      <c r="C356" s="285">
        <f>IF('2.Census &amp; Reference Benchmarks'!C356 &lt;&gt; "",'2.Census &amp; Reference Benchmarks'!C356,"")</f>
        <v>0</v>
      </c>
      <c r="D356" s="286" t="str">
        <f>IF('2.Census &amp; Reference Benchmarks'!D356 &lt;&gt; "",'2.Census &amp; Reference Benchmarks'!D356,"")</f>
        <v/>
      </c>
      <c r="E356" s="352" t="str">
        <f>IF('2.Census &amp; Reference Benchmarks'!E356 &lt;&gt; "",'2.Census &amp; Reference Benchmarks'!E356,"")</f>
        <v/>
      </c>
      <c r="F356" s="352" t="str">
        <f>IF('2.Census &amp; Reference Benchmarks'!F356 &lt;&gt; "",'2.Census &amp; Reference Benchmarks'!F356,"")</f>
        <v/>
      </c>
      <c r="G356" s="287" t="str">
        <f>IF('2.Census &amp; Reference Benchmarks'!G356 &lt;&gt; "",'2.Census &amp; Reference Benchmarks'!G356,"")</f>
        <v/>
      </c>
      <c r="H356" s="287" t="str">
        <f>IF('2.Census &amp; Reference Benchmarks'!I356 &lt;&gt; "",'2.Census &amp; Reference Benchmarks'!I356,"")</f>
        <v/>
      </c>
      <c r="I356" s="284" t="str">
        <f>IF('2.Census &amp; Reference Benchmarks'!J356 &lt;&gt;"",'2.Census &amp; Reference Benchmarks'!J356,"")</f>
        <v/>
      </c>
      <c r="J356" s="534"/>
      <c r="K356" s="534"/>
      <c r="L356" s="534"/>
      <c r="M356" s="534"/>
      <c r="N356" s="534"/>
      <c r="O356" s="534"/>
      <c r="P356" s="534"/>
      <c r="Q356" s="534"/>
      <c r="R356" s="540"/>
      <c r="S356" s="540"/>
      <c r="T356" s="540"/>
      <c r="U356" s="540"/>
      <c r="V356" s="540"/>
      <c r="W356" s="540"/>
      <c r="X356" s="540"/>
      <c r="Y356" s="540"/>
      <c r="Z356" s="540"/>
      <c r="AA356" s="540"/>
      <c r="AB356" s="540"/>
      <c r="AC356" s="540"/>
      <c r="AD356" s="540"/>
      <c r="AE356" s="540"/>
      <c r="AF356" s="540"/>
      <c r="AG356" s="540"/>
      <c r="AH356" s="461"/>
      <c r="AI356" s="110"/>
      <c r="AJ356" s="110"/>
      <c r="AK356" s="110"/>
      <c r="AL356" s="110"/>
      <c r="AM356" s="110"/>
      <c r="AN356" s="110"/>
      <c r="AO356" s="110"/>
      <c r="AP356" s="110"/>
      <c r="AQ356" s="543"/>
      <c r="AR356" s="543"/>
      <c r="AS356" s="543"/>
      <c r="AT356" s="543"/>
      <c r="AU356" s="543"/>
      <c r="AV356" s="543"/>
      <c r="AW356" s="543"/>
      <c r="AX356" s="543"/>
      <c r="AY356" s="543"/>
      <c r="AZ356" s="543"/>
      <c r="BA356" s="543"/>
      <c r="BB356" s="543"/>
      <c r="BC356" s="543"/>
      <c r="BD356" s="543"/>
      <c r="BE356" s="543"/>
      <c r="BF356" s="543"/>
    </row>
    <row r="357" spans="2:58" x14ac:dyDescent="0.25">
      <c r="B357" s="471">
        <f>IF('2.Census &amp; Reference Benchmarks'!B357 &lt;&gt; "",'2.Census &amp; Reference Benchmarks'!B357,"")</f>
        <v>0</v>
      </c>
      <c r="C357" s="285">
        <f>IF('2.Census &amp; Reference Benchmarks'!C357 &lt;&gt; "",'2.Census &amp; Reference Benchmarks'!C357,"")</f>
        <v>0</v>
      </c>
      <c r="D357" s="286" t="str">
        <f>IF('2.Census &amp; Reference Benchmarks'!D357 &lt;&gt; "",'2.Census &amp; Reference Benchmarks'!D357,"")</f>
        <v/>
      </c>
      <c r="E357" s="352" t="str">
        <f>IF('2.Census &amp; Reference Benchmarks'!E357 &lt;&gt; "",'2.Census &amp; Reference Benchmarks'!E357,"")</f>
        <v/>
      </c>
      <c r="F357" s="352" t="str">
        <f>IF('2.Census &amp; Reference Benchmarks'!F357 &lt;&gt; "",'2.Census &amp; Reference Benchmarks'!F357,"")</f>
        <v/>
      </c>
      <c r="G357" s="287" t="str">
        <f>IF('2.Census &amp; Reference Benchmarks'!G357 &lt;&gt; "",'2.Census &amp; Reference Benchmarks'!G357,"")</f>
        <v/>
      </c>
      <c r="H357" s="287" t="str">
        <f>IF('2.Census &amp; Reference Benchmarks'!I357 &lt;&gt; "",'2.Census &amp; Reference Benchmarks'!I357,"")</f>
        <v/>
      </c>
      <c r="I357" s="284" t="str">
        <f>IF('2.Census &amp; Reference Benchmarks'!J357 &lt;&gt;"",'2.Census &amp; Reference Benchmarks'!J357,"")</f>
        <v/>
      </c>
      <c r="J357" s="534"/>
      <c r="K357" s="534"/>
      <c r="L357" s="534"/>
      <c r="M357" s="534"/>
      <c r="N357" s="534"/>
      <c r="O357" s="534"/>
      <c r="P357" s="534"/>
      <c r="Q357" s="534"/>
      <c r="R357" s="540"/>
      <c r="S357" s="540"/>
      <c r="T357" s="540"/>
      <c r="U357" s="540"/>
      <c r="V357" s="540"/>
      <c r="W357" s="540"/>
      <c r="X357" s="540"/>
      <c r="Y357" s="540"/>
      <c r="Z357" s="540"/>
      <c r="AA357" s="540"/>
      <c r="AB357" s="540"/>
      <c r="AC357" s="540"/>
      <c r="AD357" s="540"/>
      <c r="AE357" s="540"/>
      <c r="AF357" s="540"/>
      <c r="AG357" s="540"/>
      <c r="AH357" s="461"/>
      <c r="AI357" s="110"/>
      <c r="AJ357" s="110"/>
      <c r="AK357" s="110"/>
      <c r="AL357" s="110"/>
      <c r="AM357" s="110"/>
      <c r="AN357" s="110"/>
      <c r="AO357" s="110"/>
      <c r="AP357" s="110"/>
      <c r="AQ357" s="543"/>
      <c r="AR357" s="543"/>
      <c r="AS357" s="543"/>
      <c r="AT357" s="543"/>
      <c r="AU357" s="543"/>
      <c r="AV357" s="543"/>
      <c r="AW357" s="543"/>
      <c r="AX357" s="543"/>
      <c r="AY357" s="543"/>
      <c r="AZ357" s="543"/>
      <c r="BA357" s="543"/>
      <c r="BB357" s="543"/>
      <c r="BC357" s="543"/>
      <c r="BD357" s="543"/>
      <c r="BE357" s="543"/>
      <c r="BF357" s="543"/>
    </row>
    <row r="358" spans="2:58" x14ac:dyDescent="0.25">
      <c r="B358" s="471">
        <f>IF('2.Census &amp; Reference Benchmarks'!B358 &lt;&gt; "",'2.Census &amp; Reference Benchmarks'!B358,"")</f>
        <v>0</v>
      </c>
      <c r="C358" s="285">
        <f>IF('2.Census &amp; Reference Benchmarks'!C358 &lt;&gt; "",'2.Census &amp; Reference Benchmarks'!C358,"")</f>
        <v>0</v>
      </c>
      <c r="D358" s="286" t="str">
        <f>IF('2.Census &amp; Reference Benchmarks'!D358 &lt;&gt; "",'2.Census &amp; Reference Benchmarks'!D358,"")</f>
        <v/>
      </c>
      <c r="E358" s="352" t="str">
        <f>IF('2.Census &amp; Reference Benchmarks'!E358 &lt;&gt; "",'2.Census &amp; Reference Benchmarks'!E358,"")</f>
        <v/>
      </c>
      <c r="F358" s="352" t="str">
        <f>IF('2.Census &amp; Reference Benchmarks'!F358 &lt;&gt; "",'2.Census &amp; Reference Benchmarks'!F358,"")</f>
        <v/>
      </c>
      <c r="G358" s="287" t="str">
        <f>IF('2.Census &amp; Reference Benchmarks'!G358 &lt;&gt; "",'2.Census &amp; Reference Benchmarks'!G358,"")</f>
        <v/>
      </c>
      <c r="H358" s="287" t="str">
        <f>IF('2.Census &amp; Reference Benchmarks'!I358 &lt;&gt; "",'2.Census &amp; Reference Benchmarks'!I358,"")</f>
        <v/>
      </c>
      <c r="I358" s="284" t="str">
        <f>IF('2.Census &amp; Reference Benchmarks'!J358 &lt;&gt;"",'2.Census &amp; Reference Benchmarks'!J358,"")</f>
        <v/>
      </c>
      <c r="J358" s="534"/>
      <c r="K358" s="534"/>
      <c r="L358" s="534"/>
      <c r="M358" s="534"/>
      <c r="N358" s="534"/>
      <c r="O358" s="534"/>
      <c r="P358" s="534"/>
      <c r="Q358" s="534"/>
      <c r="R358" s="540"/>
      <c r="S358" s="540"/>
      <c r="T358" s="540"/>
      <c r="U358" s="540"/>
      <c r="V358" s="540"/>
      <c r="W358" s="540"/>
      <c r="X358" s="540"/>
      <c r="Y358" s="540"/>
      <c r="Z358" s="540"/>
      <c r="AA358" s="540"/>
      <c r="AB358" s="540"/>
      <c r="AC358" s="540"/>
      <c r="AD358" s="540"/>
      <c r="AE358" s="540"/>
      <c r="AF358" s="540"/>
      <c r="AG358" s="540"/>
      <c r="AH358" s="461"/>
      <c r="AI358" s="110"/>
      <c r="AJ358" s="110"/>
      <c r="AK358" s="110"/>
      <c r="AL358" s="110"/>
      <c r="AM358" s="110"/>
      <c r="AN358" s="110"/>
      <c r="AO358" s="110"/>
      <c r="AP358" s="110"/>
      <c r="AQ358" s="543"/>
      <c r="AR358" s="543"/>
      <c r="AS358" s="543"/>
      <c r="AT358" s="543"/>
      <c r="AU358" s="543"/>
      <c r="AV358" s="543"/>
      <c r="AW358" s="543"/>
      <c r="AX358" s="543"/>
      <c r="AY358" s="543"/>
      <c r="AZ358" s="543"/>
      <c r="BA358" s="543"/>
      <c r="BB358" s="543"/>
      <c r="BC358" s="543"/>
      <c r="BD358" s="543"/>
      <c r="BE358" s="543"/>
      <c r="BF358" s="543"/>
    </row>
    <row r="359" spans="2:58" x14ac:dyDescent="0.25">
      <c r="B359" s="471">
        <f>IF('2.Census &amp; Reference Benchmarks'!B359 &lt;&gt; "",'2.Census &amp; Reference Benchmarks'!B359,"")</f>
        <v>0</v>
      </c>
      <c r="C359" s="285">
        <f>IF('2.Census &amp; Reference Benchmarks'!C359 &lt;&gt; "",'2.Census &amp; Reference Benchmarks'!C359,"")</f>
        <v>0</v>
      </c>
      <c r="D359" s="286" t="str">
        <f>IF('2.Census &amp; Reference Benchmarks'!D359 &lt;&gt; "",'2.Census &amp; Reference Benchmarks'!D359,"")</f>
        <v/>
      </c>
      <c r="E359" s="352" t="str">
        <f>IF('2.Census &amp; Reference Benchmarks'!E359 &lt;&gt; "",'2.Census &amp; Reference Benchmarks'!E359,"")</f>
        <v/>
      </c>
      <c r="F359" s="352" t="str">
        <f>IF('2.Census &amp; Reference Benchmarks'!F359 &lt;&gt; "",'2.Census &amp; Reference Benchmarks'!F359,"")</f>
        <v/>
      </c>
      <c r="G359" s="287" t="str">
        <f>IF('2.Census &amp; Reference Benchmarks'!G359 &lt;&gt; "",'2.Census &amp; Reference Benchmarks'!G359,"")</f>
        <v/>
      </c>
      <c r="H359" s="287" t="str">
        <f>IF('2.Census &amp; Reference Benchmarks'!I359 &lt;&gt; "",'2.Census &amp; Reference Benchmarks'!I359,"")</f>
        <v/>
      </c>
      <c r="I359" s="284" t="str">
        <f>IF('2.Census &amp; Reference Benchmarks'!J359 &lt;&gt;"",'2.Census &amp; Reference Benchmarks'!J359,"")</f>
        <v/>
      </c>
      <c r="J359" s="534"/>
      <c r="K359" s="534"/>
      <c r="L359" s="534"/>
      <c r="M359" s="534"/>
      <c r="N359" s="534"/>
      <c r="O359" s="534"/>
      <c r="P359" s="534"/>
      <c r="Q359" s="534"/>
      <c r="R359" s="540"/>
      <c r="S359" s="540"/>
      <c r="T359" s="540"/>
      <c r="U359" s="540"/>
      <c r="V359" s="540"/>
      <c r="W359" s="540"/>
      <c r="X359" s="540"/>
      <c r="Y359" s="540"/>
      <c r="Z359" s="540"/>
      <c r="AA359" s="540"/>
      <c r="AB359" s="540"/>
      <c r="AC359" s="540"/>
      <c r="AD359" s="540"/>
      <c r="AE359" s="540"/>
      <c r="AF359" s="540"/>
      <c r="AG359" s="540"/>
      <c r="AH359" s="461"/>
      <c r="AI359" s="110"/>
      <c r="AJ359" s="110"/>
      <c r="AK359" s="110"/>
      <c r="AL359" s="110"/>
      <c r="AM359" s="110"/>
      <c r="AN359" s="110"/>
      <c r="AO359" s="110"/>
      <c r="AP359" s="110"/>
      <c r="AQ359" s="543"/>
      <c r="AR359" s="543"/>
      <c r="AS359" s="543"/>
      <c r="AT359" s="543"/>
      <c r="AU359" s="543"/>
      <c r="AV359" s="543"/>
      <c r="AW359" s="543"/>
      <c r="AX359" s="543"/>
      <c r="AY359" s="543"/>
      <c r="AZ359" s="543"/>
      <c r="BA359" s="543"/>
      <c r="BB359" s="543"/>
      <c r="BC359" s="543"/>
      <c r="BD359" s="543"/>
      <c r="BE359" s="543"/>
      <c r="BF359" s="543"/>
    </row>
    <row r="360" spans="2:58" x14ac:dyDescent="0.25">
      <c r="B360" s="471">
        <f>IF('2.Census &amp; Reference Benchmarks'!B360 &lt;&gt; "",'2.Census &amp; Reference Benchmarks'!B360,"")</f>
        <v>0</v>
      </c>
      <c r="C360" s="285">
        <f>IF('2.Census &amp; Reference Benchmarks'!C360 &lt;&gt; "",'2.Census &amp; Reference Benchmarks'!C360,"")</f>
        <v>0</v>
      </c>
      <c r="D360" s="286" t="str">
        <f>IF('2.Census &amp; Reference Benchmarks'!D360 &lt;&gt; "",'2.Census &amp; Reference Benchmarks'!D360,"")</f>
        <v/>
      </c>
      <c r="E360" s="352" t="str">
        <f>IF('2.Census &amp; Reference Benchmarks'!E360 &lt;&gt; "",'2.Census &amp; Reference Benchmarks'!E360,"")</f>
        <v/>
      </c>
      <c r="F360" s="352" t="str">
        <f>IF('2.Census &amp; Reference Benchmarks'!F360 &lt;&gt; "",'2.Census &amp; Reference Benchmarks'!F360,"")</f>
        <v/>
      </c>
      <c r="G360" s="287" t="str">
        <f>IF('2.Census &amp; Reference Benchmarks'!G360 &lt;&gt; "",'2.Census &amp; Reference Benchmarks'!G360,"")</f>
        <v/>
      </c>
      <c r="H360" s="287" t="str">
        <f>IF('2.Census &amp; Reference Benchmarks'!I360 &lt;&gt; "",'2.Census &amp; Reference Benchmarks'!I360,"")</f>
        <v/>
      </c>
      <c r="I360" s="284" t="str">
        <f>IF('2.Census &amp; Reference Benchmarks'!J360 &lt;&gt;"",'2.Census &amp; Reference Benchmarks'!J360,"")</f>
        <v/>
      </c>
      <c r="J360" s="534"/>
      <c r="K360" s="534"/>
      <c r="L360" s="534"/>
      <c r="M360" s="534"/>
      <c r="N360" s="534"/>
      <c r="O360" s="534"/>
      <c r="P360" s="534"/>
      <c r="Q360" s="534"/>
      <c r="R360" s="540"/>
      <c r="S360" s="540"/>
      <c r="T360" s="540"/>
      <c r="U360" s="540"/>
      <c r="V360" s="540"/>
      <c r="W360" s="540"/>
      <c r="X360" s="540"/>
      <c r="Y360" s="540"/>
      <c r="Z360" s="540"/>
      <c r="AA360" s="540"/>
      <c r="AB360" s="540"/>
      <c r="AC360" s="540"/>
      <c r="AD360" s="540"/>
      <c r="AE360" s="540"/>
      <c r="AF360" s="540"/>
      <c r="AG360" s="540"/>
      <c r="AH360" s="461"/>
      <c r="AI360" s="110"/>
      <c r="AJ360" s="110"/>
      <c r="AK360" s="110"/>
      <c r="AL360" s="110"/>
      <c r="AM360" s="110"/>
      <c r="AN360" s="110"/>
      <c r="AO360" s="110"/>
      <c r="AP360" s="110"/>
      <c r="AQ360" s="543"/>
      <c r="AR360" s="543"/>
      <c r="AS360" s="543"/>
      <c r="AT360" s="543"/>
      <c r="AU360" s="543"/>
      <c r="AV360" s="543"/>
      <c r="AW360" s="543"/>
      <c r="AX360" s="543"/>
      <c r="AY360" s="543"/>
      <c r="AZ360" s="543"/>
      <c r="BA360" s="543"/>
      <c r="BB360" s="543"/>
      <c r="BC360" s="543"/>
      <c r="BD360" s="543"/>
      <c r="BE360" s="543"/>
      <c r="BF360" s="543"/>
    </row>
    <row r="361" spans="2:58" x14ac:dyDescent="0.25">
      <c r="B361" s="471">
        <f>IF('2.Census &amp; Reference Benchmarks'!B361 &lt;&gt; "",'2.Census &amp; Reference Benchmarks'!B361,"")</f>
        <v>0</v>
      </c>
      <c r="C361" s="285">
        <f>IF('2.Census &amp; Reference Benchmarks'!C361 &lt;&gt; "",'2.Census &amp; Reference Benchmarks'!C361,"")</f>
        <v>0</v>
      </c>
      <c r="D361" s="286" t="str">
        <f>IF('2.Census &amp; Reference Benchmarks'!D361 &lt;&gt; "",'2.Census &amp; Reference Benchmarks'!D361,"")</f>
        <v/>
      </c>
      <c r="E361" s="352" t="str">
        <f>IF('2.Census &amp; Reference Benchmarks'!E361 &lt;&gt; "",'2.Census &amp; Reference Benchmarks'!E361,"")</f>
        <v/>
      </c>
      <c r="F361" s="352" t="str">
        <f>IF('2.Census &amp; Reference Benchmarks'!F361 &lt;&gt; "",'2.Census &amp; Reference Benchmarks'!F361,"")</f>
        <v/>
      </c>
      <c r="G361" s="287" t="str">
        <f>IF('2.Census &amp; Reference Benchmarks'!G361 &lt;&gt; "",'2.Census &amp; Reference Benchmarks'!G361,"")</f>
        <v/>
      </c>
      <c r="H361" s="287" t="str">
        <f>IF('2.Census &amp; Reference Benchmarks'!I361 &lt;&gt; "",'2.Census &amp; Reference Benchmarks'!I361,"")</f>
        <v/>
      </c>
      <c r="I361" s="284" t="str">
        <f>IF('2.Census &amp; Reference Benchmarks'!J361 &lt;&gt;"",'2.Census &amp; Reference Benchmarks'!J361,"")</f>
        <v/>
      </c>
      <c r="J361" s="534"/>
      <c r="K361" s="534"/>
      <c r="L361" s="534"/>
      <c r="M361" s="534"/>
      <c r="N361" s="534"/>
      <c r="O361" s="534"/>
      <c r="P361" s="534"/>
      <c r="Q361" s="534"/>
      <c r="R361" s="540"/>
      <c r="S361" s="540"/>
      <c r="T361" s="540"/>
      <c r="U361" s="540"/>
      <c r="V361" s="540"/>
      <c r="W361" s="540"/>
      <c r="X361" s="540"/>
      <c r="Y361" s="540"/>
      <c r="Z361" s="540"/>
      <c r="AA361" s="540"/>
      <c r="AB361" s="540"/>
      <c r="AC361" s="540"/>
      <c r="AD361" s="540"/>
      <c r="AE361" s="540"/>
      <c r="AF361" s="540"/>
      <c r="AG361" s="540"/>
      <c r="AH361" s="461"/>
      <c r="AI361" s="110"/>
      <c r="AJ361" s="110"/>
      <c r="AK361" s="110"/>
      <c r="AL361" s="110"/>
      <c r="AM361" s="110"/>
      <c r="AN361" s="110"/>
      <c r="AO361" s="110"/>
      <c r="AP361" s="110"/>
      <c r="AQ361" s="543"/>
      <c r="AR361" s="543"/>
      <c r="AS361" s="543"/>
      <c r="AT361" s="543"/>
      <c r="AU361" s="543"/>
      <c r="AV361" s="543"/>
      <c r="AW361" s="543"/>
      <c r="AX361" s="543"/>
      <c r="AY361" s="543"/>
      <c r="AZ361" s="543"/>
      <c r="BA361" s="543"/>
      <c r="BB361" s="543"/>
      <c r="BC361" s="543"/>
      <c r="BD361" s="543"/>
      <c r="BE361" s="543"/>
      <c r="BF361" s="543"/>
    </row>
    <row r="362" spans="2:58" x14ac:dyDescent="0.25">
      <c r="B362" s="471">
        <f>IF('2.Census &amp; Reference Benchmarks'!B362 &lt;&gt; "",'2.Census &amp; Reference Benchmarks'!B362,"")</f>
        <v>0</v>
      </c>
      <c r="C362" s="285">
        <f>IF('2.Census &amp; Reference Benchmarks'!C362 &lt;&gt; "",'2.Census &amp; Reference Benchmarks'!C362,"")</f>
        <v>0</v>
      </c>
      <c r="D362" s="286" t="str">
        <f>IF('2.Census &amp; Reference Benchmarks'!D362 &lt;&gt; "",'2.Census &amp; Reference Benchmarks'!D362,"")</f>
        <v/>
      </c>
      <c r="E362" s="352" t="str">
        <f>IF('2.Census &amp; Reference Benchmarks'!E362 &lt;&gt; "",'2.Census &amp; Reference Benchmarks'!E362,"")</f>
        <v/>
      </c>
      <c r="F362" s="352" t="str">
        <f>IF('2.Census &amp; Reference Benchmarks'!F362 &lt;&gt; "",'2.Census &amp; Reference Benchmarks'!F362,"")</f>
        <v/>
      </c>
      <c r="G362" s="287" t="str">
        <f>IF('2.Census &amp; Reference Benchmarks'!G362 &lt;&gt; "",'2.Census &amp; Reference Benchmarks'!G362,"")</f>
        <v/>
      </c>
      <c r="H362" s="287" t="str">
        <f>IF('2.Census &amp; Reference Benchmarks'!I362 &lt;&gt; "",'2.Census &amp; Reference Benchmarks'!I362,"")</f>
        <v/>
      </c>
      <c r="I362" s="284" t="str">
        <f>IF('2.Census &amp; Reference Benchmarks'!J362 &lt;&gt;"",'2.Census &amp; Reference Benchmarks'!J362,"")</f>
        <v/>
      </c>
      <c r="J362" s="534"/>
      <c r="K362" s="534"/>
      <c r="L362" s="534"/>
      <c r="M362" s="534"/>
      <c r="N362" s="534"/>
      <c r="O362" s="534"/>
      <c r="P362" s="534"/>
      <c r="Q362" s="534"/>
      <c r="R362" s="540"/>
      <c r="S362" s="540"/>
      <c r="T362" s="540"/>
      <c r="U362" s="540"/>
      <c r="V362" s="540"/>
      <c r="W362" s="540"/>
      <c r="X362" s="540"/>
      <c r="Y362" s="540"/>
      <c r="Z362" s="540"/>
      <c r="AA362" s="540"/>
      <c r="AB362" s="540"/>
      <c r="AC362" s="540"/>
      <c r="AD362" s="540"/>
      <c r="AE362" s="540"/>
      <c r="AF362" s="540"/>
      <c r="AG362" s="540"/>
      <c r="AH362" s="461"/>
      <c r="AI362" s="110"/>
      <c r="AJ362" s="110"/>
      <c r="AK362" s="110"/>
      <c r="AL362" s="110"/>
      <c r="AM362" s="110"/>
      <c r="AN362" s="110"/>
      <c r="AO362" s="110"/>
      <c r="AP362" s="110"/>
      <c r="AQ362" s="543"/>
      <c r="AR362" s="543"/>
      <c r="AS362" s="543"/>
      <c r="AT362" s="543"/>
      <c r="AU362" s="543"/>
      <c r="AV362" s="543"/>
      <c r="AW362" s="543"/>
      <c r="AX362" s="543"/>
      <c r="AY362" s="543"/>
      <c r="AZ362" s="543"/>
      <c r="BA362" s="543"/>
      <c r="BB362" s="543"/>
      <c r="BC362" s="543"/>
      <c r="BD362" s="543"/>
      <c r="BE362" s="543"/>
      <c r="BF362" s="543"/>
    </row>
    <row r="363" spans="2:58" x14ac:dyDescent="0.25">
      <c r="B363" s="471">
        <f>IF('2.Census &amp; Reference Benchmarks'!B363 &lt;&gt; "",'2.Census &amp; Reference Benchmarks'!B363,"")</f>
        <v>0</v>
      </c>
      <c r="C363" s="285">
        <f>IF('2.Census &amp; Reference Benchmarks'!C363 &lt;&gt; "",'2.Census &amp; Reference Benchmarks'!C363,"")</f>
        <v>0</v>
      </c>
      <c r="D363" s="286" t="str">
        <f>IF('2.Census &amp; Reference Benchmarks'!D363 &lt;&gt; "",'2.Census &amp; Reference Benchmarks'!D363,"")</f>
        <v/>
      </c>
      <c r="E363" s="352" t="str">
        <f>IF('2.Census &amp; Reference Benchmarks'!E363 &lt;&gt; "",'2.Census &amp; Reference Benchmarks'!E363,"")</f>
        <v/>
      </c>
      <c r="F363" s="352" t="str">
        <f>IF('2.Census &amp; Reference Benchmarks'!F363 &lt;&gt; "",'2.Census &amp; Reference Benchmarks'!F363,"")</f>
        <v/>
      </c>
      <c r="G363" s="287" t="str">
        <f>IF('2.Census &amp; Reference Benchmarks'!G363 &lt;&gt; "",'2.Census &amp; Reference Benchmarks'!G363,"")</f>
        <v/>
      </c>
      <c r="H363" s="287" t="str">
        <f>IF('2.Census &amp; Reference Benchmarks'!I363 &lt;&gt; "",'2.Census &amp; Reference Benchmarks'!I363,"")</f>
        <v/>
      </c>
      <c r="I363" s="284" t="str">
        <f>IF('2.Census &amp; Reference Benchmarks'!J363 &lt;&gt;"",'2.Census &amp; Reference Benchmarks'!J363,"")</f>
        <v/>
      </c>
      <c r="J363" s="534"/>
      <c r="K363" s="534"/>
      <c r="L363" s="534"/>
      <c r="M363" s="534"/>
      <c r="N363" s="534"/>
      <c r="O363" s="534"/>
      <c r="P363" s="534"/>
      <c r="Q363" s="534"/>
      <c r="R363" s="540"/>
      <c r="S363" s="540"/>
      <c r="T363" s="540"/>
      <c r="U363" s="540"/>
      <c r="V363" s="540"/>
      <c r="W363" s="540"/>
      <c r="X363" s="540"/>
      <c r="Y363" s="540"/>
      <c r="Z363" s="540"/>
      <c r="AA363" s="540"/>
      <c r="AB363" s="540"/>
      <c r="AC363" s="540"/>
      <c r="AD363" s="540"/>
      <c r="AE363" s="540"/>
      <c r="AF363" s="540"/>
      <c r="AG363" s="540"/>
      <c r="AH363" s="461"/>
      <c r="AI363" s="110"/>
      <c r="AJ363" s="110"/>
      <c r="AK363" s="110"/>
      <c r="AL363" s="110"/>
      <c r="AM363" s="110"/>
      <c r="AN363" s="110"/>
      <c r="AO363" s="110"/>
      <c r="AP363" s="110"/>
      <c r="AQ363" s="543"/>
      <c r="AR363" s="543"/>
      <c r="AS363" s="543"/>
      <c r="AT363" s="543"/>
      <c r="AU363" s="543"/>
      <c r="AV363" s="543"/>
      <c r="AW363" s="543"/>
      <c r="AX363" s="543"/>
      <c r="AY363" s="543"/>
      <c r="AZ363" s="543"/>
      <c r="BA363" s="543"/>
      <c r="BB363" s="543"/>
      <c r="BC363" s="543"/>
      <c r="BD363" s="543"/>
      <c r="BE363" s="543"/>
      <c r="BF363" s="543"/>
    </row>
    <row r="364" spans="2:58" x14ac:dyDescent="0.25">
      <c r="B364" s="471">
        <f>IF('2.Census &amp; Reference Benchmarks'!B364 &lt;&gt; "",'2.Census &amp; Reference Benchmarks'!B364,"")</f>
        <v>0</v>
      </c>
      <c r="C364" s="285">
        <f>IF('2.Census &amp; Reference Benchmarks'!C364 &lt;&gt; "",'2.Census &amp; Reference Benchmarks'!C364,"")</f>
        <v>0</v>
      </c>
      <c r="D364" s="286" t="str">
        <f>IF('2.Census &amp; Reference Benchmarks'!D364 &lt;&gt; "",'2.Census &amp; Reference Benchmarks'!D364,"")</f>
        <v/>
      </c>
      <c r="E364" s="352" t="str">
        <f>IF('2.Census &amp; Reference Benchmarks'!E364 &lt;&gt; "",'2.Census &amp; Reference Benchmarks'!E364,"")</f>
        <v/>
      </c>
      <c r="F364" s="352" t="str">
        <f>IF('2.Census &amp; Reference Benchmarks'!F364 &lt;&gt; "",'2.Census &amp; Reference Benchmarks'!F364,"")</f>
        <v/>
      </c>
      <c r="G364" s="287" t="str">
        <f>IF('2.Census &amp; Reference Benchmarks'!G364 &lt;&gt; "",'2.Census &amp; Reference Benchmarks'!G364,"")</f>
        <v/>
      </c>
      <c r="H364" s="287" t="str">
        <f>IF('2.Census &amp; Reference Benchmarks'!I364 &lt;&gt; "",'2.Census &amp; Reference Benchmarks'!I364,"")</f>
        <v/>
      </c>
      <c r="I364" s="284" t="str">
        <f>IF('2.Census &amp; Reference Benchmarks'!J364 &lt;&gt;"",'2.Census &amp; Reference Benchmarks'!J364,"")</f>
        <v/>
      </c>
      <c r="J364" s="534"/>
      <c r="K364" s="534"/>
      <c r="L364" s="534"/>
      <c r="M364" s="534"/>
      <c r="N364" s="534"/>
      <c r="O364" s="534"/>
      <c r="P364" s="534"/>
      <c r="Q364" s="534"/>
      <c r="R364" s="540"/>
      <c r="S364" s="540"/>
      <c r="T364" s="540"/>
      <c r="U364" s="540"/>
      <c r="V364" s="540"/>
      <c r="W364" s="540"/>
      <c r="X364" s="540"/>
      <c r="Y364" s="540"/>
      <c r="Z364" s="540"/>
      <c r="AA364" s="540"/>
      <c r="AB364" s="540"/>
      <c r="AC364" s="540"/>
      <c r="AD364" s="540"/>
      <c r="AE364" s="540"/>
      <c r="AF364" s="540"/>
      <c r="AG364" s="540"/>
      <c r="AH364" s="461"/>
      <c r="AI364" s="110"/>
      <c r="AJ364" s="110"/>
      <c r="AK364" s="110"/>
      <c r="AL364" s="110"/>
      <c r="AM364" s="110"/>
      <c r="AN364" s="110"/>
      <c r="AO364" s="110"/>
      <c r="AP364" s="110"/>
      <c r="AQ364" s="543"/>
      <c r="AR364" s="543"/>
      <c r="AS364" s="543"/>
      <c r="AT364" s="543"/>
      <c r="AU364" s="543"/>
      <c r="AV364" s="543"/>
      <c r="AW364" s="543"/>
      <c r="AX364" s="543"/>
      <c r="AY364" s="543"/>
      <c r="AZ364" s="543"/>
      <c r="BA364" s="543"/>
      <c r="BB364" s="543"/>
      <c r="BC364" s="543"/>
      <c r="BD364" s="543"/>
      <c r="BE364" s="543"/>
      <c r="BF364" s="543"/>
    </row>
    <row r="365" spans="2:58" x14ac:dyDescent="0.25">
      <c r="B365" s="471">
        <f>IF('2.Census &amp; Reference Benchmarks'!B365 &lt;&gt; "",'2.Census &amp; Reference Benchmarks'!B365,"")</f>
        <v>0</v>
      </c>
      <c r="C365" s="285">
        <f>IF('2.Census &amp; Reference Benchmarks'!C365 &lt;&gt; "",'2.Census &amp; Reference Benchmarks'!C365,"")</f>
        <v>0</v>
      </c>
      <c r="D365" s="286" t="str">
        <f>IF('2.Census &amp; Reference Benchmarks'!D365 &lt;&gt; "",'2.Census &amp; Reference Benchmarks'!D365,"")</f>
        <v/>
      </c>
      <c r="E365" s="352" t="str">
        <f>IF('2.Census &amp; Reference Benchmarks'!E365 &lt;&gt; "",'2.Census &amp; Reference Benchmarks'!E365,"")</f>
        <v/>
      </c>
      <c r="F365" s="352" t="str">
        <f>IF('2.Census &amp; Reference Benchmarks'!F365 &lt;&gt; "",'2.Census &amp; Reference Benchmarks'!F365,"")</f>
        <v/>
      </c>
      <c r="G365" s="287" t="str">
        <f>IF('2.Census &amp; Reference Benchmarks'!G365 &lt;&gt; "",'2.Census &amp; Reference Benchmarks'!G365,"")</f>
        <v/>
      </c>
      <c r="H365" s="287" t="str">
        <f>IF('2.Census &amp; Reference Benchmarks'!I365 &lt;&gt; "",'2.Census &amp; Reference Benchmarks'!I365,"")</f>
        <v/>
      </c>
      <c r="I365" s="284" t="str">
        <f>IF('2.Census &amp; Reference Benchmarks'!J365 &lt;&gt;"",'2.Census &amp; Reference Benchmarks'!J365,"")</f>
        <v/>
      </c>
      <c r="J365" s="534"/>
      <c r="K365" s="534"/>
      <c r="L365" s="534"/>
      <c r="M365" s="534"/>
      <c r="N365" s="534"/>
      <c r="O365" s="534"/>
      <c r="P365" s="534"/>
      <c r="Q365" s="534"/>
      <c r="R365" s="540"/>
      <c r="S365" s="540"/>
      <c r="T365" s="540"/>
      <c r="U365" s="540"/>
      <c r="V365" s="540"/>
      <c r="W365" s="540"/>
      <c r="X365" s="540"/>
      <c r="Y365" s="540"/>
      <c r="Z365" s="540"/>
      <c r="AA365" s="540"/>
      <c r="AB365" s="540"/>
      <c r="AC365" s="540"/>
      <c r="AD365" s="540"/>
      <c r="AE365" s="540"/>
      <c r="AF365" s="540"/>
      <c r="AG365" s="540"/>
      <c r="AH365" s="461"/>
      <c r="AI365" s="110"/>
      <c r="AJ365" s="110"/>
      <c r="AK365" s="110"/>
      <c r="AL365" s="110"/>
      <c r="AM365" s="110"/>
      <c r="AN365" s="110"/>
      <c r="AO365" s="110"/>
      <c r="AP365" s="110"/>
      <c r="AQ365" s="543"/>
      <c r="AR365" s="543"/>
      <c r="AS365" s="543"/>
      <c r="AT365" s="543"/>
      <c r="AU365" s="543"/>
      <c r="AV365" s="543"/>
      <c r="AW365" s="543"/>
      <c r="AX365" s="543"/>
      <c r="AY365" s="543"/>
      <c r="AZ365" s="543"/>
      <c r="BA365" s="543"/>
      <c r="BB365" s="543"/>
      <c r="BC365" s="543"/>
      <c r="BD365" s="543"/>
      <c r="BE365" s="543"/>
      <c r="BF365" s="543"/>
    </row>
    <row r="366" spans="2:58" x14ac:dyDescent="0.25">
      <c r="B366" s="471">
        <f>IF('2.Census &amp; Reference Benchmarks'!B366 &lt;&gt; "",'2.Census &amp; Reference Benchmarks'!B366,"")</f>
        <v>0</v>
      </c>
      <c r="C366" s="285">
        <f>IF('2.Census &amp; Reference Benchmarks'!C366 &lt;&gt; "",'2.Census &amp; Reference Benchmarks'!C366,"")</f>
        <v>0</v>
      </c>
      <c r="D366" s="286" t="str">
        <f>IF('2.Census &amp; Reference Benchmarks'!D366 &lt;&gt; "",'2.Census &amp; Reference Benchmarks'!D366,"")</f>
        <v/>
      </c>
      <c r="E366" s="352" t="str">
        <f>IF('2.Census &amp; Reference Benchmarks'!E366 &lt;&gt; "",'2.Census &amp; Reference Benchmarks'!E366,"")</f>
        <v/>
      </c>
      <c r="F366" s="352" t="str">
        <f>IF('2.Census &amp; Reference Benchmarks'!F366 &lt;&gt; "",'2.Census &amp; Reference Benchmarks'!F366,"")</f>
        <v/>
      </c>
      <c r="G366" s="287" t="str">
        <f>IF('2.Census &amp; Reference Benchmarks'!G366 &lt;&gt; "",'2.Census &amp; Reference Benchmarks'!G366,"")</f>
        <v/>
      </c>
      <c r="H366" s="287" t="str">
        <f>IF('2.Census &amp; Reference Benchmarks'!I366 &lt;&gt; "",'2.Census &amp; Reference Benchmarks'!I366,"")</f>
        <v/>
      </c>
      <c r="I366" s="284" t="str">
        <f>IF('2.Census &amp; Reference Benchmarks'!J366 &lt;&gt;"",'2.Census &amp; Reference Benchmarks'!J366,"")</f>
        <v/>
      </c>
      <c r="J366" s="534"/>
      <c r="K366" s="534"/>
      <c r="L366" s="534"/>
      <c r="M366" s="534"/>
      <c r="N366" s="534"/>
      <c r="O366" s="534"/>
      <c r="P366" s="534"/>
      <c r="Q366" s="534"/>
      <c r="R366" s="540"/>
      <c r="S366" s="540"/>
      <c r="T366" s="540"/>
      <c r="U366" s="540"/>
      <c r="V366" s="540"/>
      <c r="W366" s="540"/>
      <c r="X366" s="540"/>
      <c r="Y366" s="540"/>
      <c r="Z366" s="540"/>
      <c r="AA366" s="540"/>
      <c r="AB366" s="540"/>
      <c r="AC366" s="540"/>
      <c r="AD366" s="540"/>
      <c r="AE366" s="540"/>
      <c r="AF366" s="540"/>
      <c r="AG366" s="540"/>
      <c r="AH366" s="461"/>
      <c r="AI366" s="110"/>
      <c r="AJ366" s="110"/>
      <c r="AK366" s="110"/>
      <c r="AL366" s="110"/>
      <c r="AM366" s="110"/>
      <c r="AN366" s="110"/>
      <c r="AO366" s="110"/>
      <c r="AP366" s="110"/>
      <c r="AQ366" s="543"/>
      <c r="AR366" s="543"/>
      <c r="AS366" s="543"/>
      <c r="AT366" s="543"/>
      <c r="AU366" s="543"/>
      <c r="AV366" s="543"/>
      <c r="AW366" s="543"/>
      <c r="AX366" s="543"/>
      <c r="AY366" s="543"/>
      <c r="AZ366" s="543"/>
      <c r="BA366" s="543"/>
      <c r="BB366" s="543"/>
      <c r="BC366" s="543"/>
      <c r="BD366" s="543"/>
      <c r="BE366" s="543"/>
      <c r="BF366" s="543"/>
    </row>
    <row r="367" spans="2:58" x14ac:dyDescent="0.25">
      <c r="B367" s="471">
        <f>IF('2.Census &amp; Reference Benchmarks'!B367 &lt;&gt; "",'2.Census &amp; Reference Benchmarks'!B367,"")</f>
        <v>0</v>
      </c>
      <c r="C367" s="285">
        <f>IF('2.Census &amp; Reference Benchmarks'!C367 &lt;&gt; "",'2.Census &amp; Reference Benchmarks'!C367,"")</f>
        <v>0</v>
      </c>
      <c r="D367" s="286" t="str">
        <f>IF('2.Census &amp; Reference Benchmarks'!D367 &lt;&gt; "",'2.Census &amp; Reference Benchmarks'!D367,"")</f>
        <v/>
      </c>
      <c r="E367" s="352" t="str">
        <f>IF('2.Census &amp; Reference Benchmarks'!E367 &lt;&gt; "",'2.Census &amp; Reference Benchmarks'!E367,"")</f>
        <v/>
      </c>
      <c r="F367" s="352" t="str">
        <f>IF('2.Census &amp; Reference Benchmarks'!F367 &lt;&gt; "",'2.Census &amp; Reference Benchmarks'!F367,"")</f>
        <v/>
      </c>
      <c r="G367" s="287" t="str">
        <f>IF('2.Census &amp; Reference Benchmarks'!G367 &lt;&gt; "",'2.Census &amp; Reference Benchmarks'!G367,"")</f>
        <v/>
      </c>
      <c r="H367" s="287" t="str">
        <f>IF('2.Census &amp; Reference Benchmarks'!I367 &lt;&gt; "",'2.Census &amp; Reference Benchmarks'!I367,"")</f>
        <v/>
      </c>
      <c r="I367" s="284" t="str">
        <f>IF('2.Census &amp; Reference Benchmarks'!J367 &lt;&gt;"",'2.Census &amp; Reference Benchmarks'!J367,"")</f>
        <v/>
      </c>
      <c r="J367" s="534"/>
      <c r="K367" s="534"/>
      <c r="L367" s="534"/>
      <c r="M367" s="534"/>
      <c r="N367" s="534"/>
      <c r="O367" s="534"/>
      <c r="P367" s="534"/>
      <c r="Q367" s="534"/>
      <c r="R367" s="540"/>
      <c r="S367" s="540"/>
      <c r="T367" s="540"/>
      <c r="U367" s="540"/>
      <c r="V367" s="540"/>
      <c r="W367" s="540"/>
      <c r="X367" s="540"/>
      <c r="Y367" s="540"/>
      <c r="Z367" s="540"/>
      <c r="AA367" s="540"/>
      <c r="AB367" s="540"/>
      <c r="AC367" s="540"/>
      <c r="AD367" s="540"/>
      <c r="AE367" s="540"/>
      <c r="AF367" s="540"/>
      <c r="AG367" s="540"/>
      <c r="AH367" s="461"/>
      <c r="AI367" s="110"/>
      <c r="AJ367" s="110"/>
      <c r="AK367" s="110"/>
      <c r="AL367" s="110"/>
      <c r="AM367" s="110"/>
      <c r="AN367" s="110"/>
      <c r="AO367" s="110"/>
      <c r="AP367" s="110"/>
      <c r="AQ367" s="543"/>
      <c r="AR367" s="543"/>
      <c r="AS367" s="543"/>
      <c r="AT367" s="543"/>
      <c r="AU367" s="543"/>
      <c r="AV367" s="543"/>
      <c r="AW367" s="543"/>
      <c r="AX367" s="543"/>
      <c r="AY367" s="543"/>
      <c r="AZ367" s="543"/>
      <c r="BA367" s="543"/>
      <c r="BB367" s="543"/>
      <c r="BC367" s="543"/>
      <c r="BD367" s="543"/>
      <c r="BE367" s="543"/>
      <c r="BF367" s="543"/>
    </row>
    <row r="368" spans="2:58" x14ac:dyDescent="0.25">
      <c r="B368" s="471">
        <f>IF('2.Census &amp; Reference Benchmarks'!B368 &lt;&gt; "",'2.Census &amp; Reference Benchmarks'!B368,"")</f>
        <v>0</v>
      </c>
      <c r="C368" s="285">
        <f>IF('2.Census &amp; Reference Benchmarks'!C368 &lt;&gt; "",'2.Census &amp; Reference Benchmarks'!C368,"")</f>
        <v>0</v>
      </c>
      <c r="D368" s="286" t="str">
        <f>IF('2.Census &amp; Reference Benchmarks'!D368 &lt;&gt; "",'2.Census &amp; Reference Benchmarks'!D368,"")</f>
        <v/>
      </c>
      <c r="E368" s="352" t="str">
        <f>IF('2.Census &amp; Reference Benchmarks'!E368 &lt;&gt; "",'2.Census &amp; Reference Benchmarks'!E368,"")</f>
        <v/>
      </c>
      <c r="F368" s="352" t="str">
        <f>IF('2.Census &amp; Reference Benchmarks'!F368 &lt;&gt; "",'2.Census &amp; Reference Benchmarks'!F368,"")</f>
        <v/>
      </c>
      <c r="G368" s="287" t="str">
        <f>IF('2.Census &amp; Reference Benchmarks'!G368 &lt;&gt; "",'2.Census &amp; Reference Benchmarks'!G368,"")</f>
        <v/>
      </c>
      <c r="H368" s="287" t="str">
        <f>IF('2.Census &amp; Reference Benchmarks'!I368 &lt;&gt; "",'2.Census &amp; Reference Benchmarks'!I368,"")</f>
        <v/>
      </c>
      <c r="I368" s="284" t="str">
        <f>IF('2.Census &amp; Reference Benchmarks'!J368 &lt;&gt;"",'2.Census &amp; Reference Benchmarks'!J368,"")</f>
        <v/>
      </c>
      <c r="J368" s="534"/>
      <c r="K368" s="534"/>
      <c r="L368" s="534"/>
      <c r="M368" s="534"/>
      <c r="N368" s="534"/>
      <c r="O368" s="534"/>
      <c r="P368" s="534"/>
      <c r="Q368" s="534"/>
      <c r="R368" s="540"/>
      <c r="S368" s="540"/>
      <c r="T368" s="540"/>
      <c r="U368" s="540"/>
      <c r="V368" s="540"/>
      <c r="W368" s="540"/>
      <c r="X368" s="540"/>
      <c r="Y368" s="540"/>
      <c r="Z368" s="540"/>
      <c r="AA368" s="540"/>
      <c r="AB368" s="540"/>
      <c r="AC368" s="540"/>
      <c r="AD368" s="540"/>
      <c r="AE368" s="540"/>
      <c r="AF368" s="540"/>
      <c r="AG368" s="540"/>
      <c r="AH368" s="461"/>
      <c r="AI368" s="110"/>
      <c r="AJ368" s="110"/>
      <c r="AK368" s="110"/>
      <c r="AL368" s="110"/>
      <c r="AM368" s="110"/>
      <c r="AN368" s="110"/>
      <c r="AO368" s="110"/>
      <c r="AP368" s="110"/>
      <c r="AQ368" s="543"/>
      <c r="AR368" s="543"/>
      <c r="AS368" s="543"/>
      <c r="AT368" s="543"/>
      <c r="AU368" s="543"/>
      <c r="AV368" s="543"/>
      <c r="AW368" s="543"/>
      <c r="AX368" s="543"/>
      <c r="AY368" s="543"/>
      <c r="AZ368" s="543"/>
      <c r="BA368" s="543"/>
      <c r="BB368" s="543"/>
      <c r="BC368" s="543"/>
      <c r="BD368" s="543"/>
      <c r="BE368" s="543"/>
      <c r="BF368" s="543"/>
    </row>
    <row r="369" spans="2:58" x14ac:dyDescent="0.25">
      <c r="B369" s="471">
        <f>IF('2.Census &amp; Reference Benchmarks'!B369 &lt;&gt; "",'2.Census &amp; Reference Benchmarks'!B369,"")</f>
        <v>0</v>
      </c>
      <c r="C369" s="285">
        <f>IF('2.Census &amp; Reference Benchmarks'!C369 &lt;&gt; "",'2.Census &amp; Reference Benchmarks'!C369,"")</f>
        <v>0</v>
      </c>
      <c r="D369" s="286" t="str">
        <f>IF('2.Census &amp; Reference Benchmarks'!D369 &lt;&gt; "",'2.Census &amp; Reference Benchmarks'!D369,"")</f>
        <v/>
      </c>
      <c r="E369" s="352" t="str">
        <f>IF('2.Census &amp; Reference Benchmarks'!E369 &lt;&gt; "",'2.Census &amp; Reference Benchmarks'!E369,"")</f>
        <v/>
      </c>
      <c r="F369" s="352" t="str">
        <f>IF('2.Census &amp; Reference Benchmarks'!F369 &lt;&gt; "",'2.Census &amp; Reference Benchmarks'!F369,"")</f>
        <v/>
      </c>
      <c r="G369" s="287" t="str">
        <f>IF('2.Census &amp; Reference Benchmarks'!G369 &lt;&gt; "",'2.Census &amp; Reference Benchmarks'!G369,"")</f>
        <v/>
      </c>
      <c r="H369" s="287" t="str">
        <f>IF('2.Census &amp; Reference Benchmarks'!I369 &lt;&gt; "",'2.Census &amp; Reference Benchmarks'!I369,"")</f>
        <v/>
      </c>
      <c r="I369" s="284" t="str">
        <f>IF('2.Census &amp; Reference Benchmarks'!J369 &lt;&gt;"",'2.Census &amp; Reference Benchmarks'!J369,"")</f>
        <v/>
      </c>
      <c r="J369" s="534"/>
      <c r="K369" s="534"/>
      <c r="L369" s="534"/>
      <c r="M369" s="534"/>
      <c r="N369" s="534"/>
      <c r="O369" s="534"/>
      <c r="P369" s="534"/>
      <c r="Q369" s="534"/>
      <c r="R369" s="540"/>
      <c r="S369" s="540"/>
      <c r="T369" s="540"/>
      <c r="U369" s="540"/>
      <c r="V369" s="540"/>
      <c r="W369" s="540"/>
      <c r="X369" s="540"/>
      <c r="Y369" s="540"/>
      <c r="Z369" s="540"/>
      <c r="AA369" s="540"/>
      <c r="AB369" s="540"/>
      <c r="AC369" s="540"/>
      <c r="AD369" s="540"/>
      <c r="AE369" s="540"/>
      <c r="AF369" s="540"/>
      <c r="AG369" s="540"/>
      <c r="AH369" s="461"/>
      <c r="AI369" s="110"/>
      <c r="AJ369" s="110"/>
      <c r="AK369" s="110"/>
      <c r="AL369" s="110"/>
      <c r="AM369" s="110"/>
      <c r="AN369" s="110"/>
      <c r="AO369" s="110"/>
      <c r="AP369" s="110"/>
      <c r="AQ369" s="543"/>
      <c r="AR369" s="543"/>
      <c r="AS369" s="543"/>
      <c r="AT369" s="543"/>
      <c r="AU369" s="543"/>
      <c r="AV369" s="543"/>
      <c r="AW369" s="543"/>
      <c r="AX369" s="543"/>
      <c r="AY369" s="543"/>
      <c r="AZ369" s="543"/>
      <c r="BA369" s="543"/>
      <c r="BB369" s="543"/>
      <c r="BC369" s="543"/>
      <c r="BD369" s="543"/>
      <c r="BE369" s="543"/>
      <c r="BF369" s="543"/>
    </row>
    <row r="370" spans="2:58" x14ac:dyDescent="0.25">
      <c r="B370" s="471">
        <f>IF('2.Census &amp; Reference Benchmarks'!B370 &lt;&gt; "",'2.Census &amp; Reference Benchmarks'!B370,"")</f>
        <v>0</v>
      </c>
      <c r="C370" s="285">
        <f>IF('2.Census &amp; Reference Benchmarks'!C370 &lt;&gt; "",'2.Census &amp; Reference Benchmarks'!C370,"")</f>
        <v>0</v>
      </c>
      <c r="D370" s="286" t="str">
        <f>IF('2.Census &amp; Reference Benchmarks'!D370 &lt;&gt; "",'2.Census &amp; Reference Benchmarks'!D370,"")</f>
        <v/>
      </c>
      <c r="E370" s="352" t="str">
        <f>IF('2.Census &amp; Reference Benchmarks'!E370 &lt;&gt; "",'2.Census &amp; Reference Benchmarks'!E370,"")</f>
        <v/>
      </c>
      <c r="F370" s="352" t="str">
        <f>IF('2.Census &amp; Reference Benchmarks'!F370 &lt;&gt; "",'2.Census &amp; Reference Benchmarks'!F370,"")</f>
        <v/>
      </c>
      <c r="G370" s="287" t="str">
        <f>IF('2.Census &amp; Reference Benchmarks'!G370 &lt;&gt; "",'2.Census &amp; Reference Benchmarks'!G370,"")</f>
        <v/>
      </c>
      <c r="H370" s="287" t="str">
        <f>IF('2.Census &amp; Reference Benchmarks'!I370 &lt;&gt; "",'2.Census &amp; Reference Benchmarks'!I370,"")</f>
        <v/>
      </c>
      <c r="I370" s="284" t="str">
        <f>IF('2.Census &amp; Reference Benchmarks'!J370 &lt;&gt;"",'2.Census &amp; Reference Benchmarks'!J370,"")</f>
        <v/>
      </c>
      <c r="J370" s="534"/>
      <c r="K370" s="534"/>
      <c r="L370" s="534"/>
      <c r="M370" s="534"/>
      <c r="N370" s="534"/>
      <c r="O370" s="534"/>
      <c r="P370" s="534"/>
      <c r="Q370" s="534"/>
      <c r="R370" s="540"/>
      <c r="S370" s="540"/>
      <c r="T370" s="540"/>
      <c r="U370" s="540"/>
      <c r="V370" s="540"/>
      <c r="W370" s="540"/>
      <c r="X370" s="540"/>
      <c r="Y370" s="540"/>
      <c r="Z370" s="540"/>
      <c r="AA370" s="540"/>
      <c r="AB370" s="540"/>
      <c r="AC370" s="540"/>
      <c r="AD370" s="540"/>
      <c r="AE370" s="540"/>
      <c r="AF370" s="540"/>
      <c r="AG370" s="540"/>
      <c r="AH370" s="461"/>
      <c r="AI370" s="110"/>
      <c r="AJ370" s="110"/>
      <c r="AK370" s="110"/>
      <c r="AL370" s="110"/>
      <c r="AM370" s="110"/>
      <c r="AN370" s="110"/>
      <c r="AO370" s="110"/>
      <c r="AP370" s="110"/>
      <c r="AQ370" s="543"/>
      <c r="AR370" s="543"/>
      <c r="AS370" s="543"/>
      <c r="AT370" s="543"/>
      <c r="AU370" s="543"/>
      <c r="AV370" s="543"/>
      <c r="AW370" s="543"/>
      <c r="AX370" s="543"/>
      <c r="AY370" s="543"/>
      <c r="AZ370" s="543"/>
      <c r="BA370" s="543"/>
      <c r="BB370" s="543"/>
      <c r="BC370" s="543"/>
      <c r="BD370" s="543"/>
      <c r="BE370" s="543"/>
      <c r="BF370" s="543"/>
    </row>
    <row r="371" spans="2:58" x14ac:dyDescent="0.25">
      <c r="B371" s="471">
        <f>IF('2.Census &amp; Reference Benchmarks'!B371 &lt;&gt; "",'2.Census &amp; Reference Benchmarks'!B371,"")</f>
        <v>0</v>
      </c>
      <c r="C371" s="285">
        <f>IF('2.Census &amp; Reference Benchmarks'!C371 &lt;&gt; "",'2.Census &amp; Reference Benchmarks'!C371,"")</f>
        <v>0</v>
      </c>
      <c r="D371" s="286" t="str">
        <f>IF('2.Census &amp; Reference Benchmarks'!D371 &lt;&gt; "",'2.Census &amp; Reference Benchmarks'!D371,"")</f>
        <v/>
      </c>
      <c r="E371" s="352" t="str">
        <f>IF('2.Census &amp; Reference Benchmarks'!E371 &lt;&gt; "",'2.Census &amp; Reference Benchmarks'!E371,"")</f>
        <v/>
      </c>
      <c r="F371" s="352" t="str">
        <f>IF('2.Census &amp; Reference Benchmarks'!F371 &lt;&gt; "",'2.Census &amp; Reference Benchmarks'!F371,"")</f>
        <v/>
      </c>
      <c r="G371" s="287" t="str">
        <f>IF('2.Census &amp; Reference Benchmarks'!G371 &lt;&gt; "",'2.Census &amp; Reference Benchmarks'!G371,"")</f>
        <v/>
      </c>
      <c r="H371" s="287" t="str">
        <f>IF('2.Census &amp; Reference Benchmarks'!I371 &lt;&gt; "",'2.Census &amp; Reference Benchmarks'!I371,"")</f>
        <v/>
      </c>
      <c r="I371" s="284" t="str">
        <f>IF('2.Census &amp; Reference Benchmarks'!J371 &lt;&gt;"",'2.Census &amp; Reference Benchmarks'!J371,"")</f>
        <v/>
      </c>
      <c r="J371" s="534"/>
      <c r="K371" s="534"/>
      <c r="L371" s="534"/>
      <c r="M371" s="534"/>
      <c r="N371" s="534"/>
      <c r="O371" s="534"/>
      <c r="P371" s="534"/>
      <c r="Q371" s="534"/>
      <c r="R371" s="540"/>
      <c r="S371" s="540"/>
      <c r="T371" s="540"/>
      <c r="U371" s="540"/>
      <c r="V371" s="540"/>
      <c r="W371" s="540"/>
      <c r="X371" s="540"/>
      <c r="Y371" s="540"/>
      <c r="Z371" s="540"/>
      <c r="AA371" s="540"/>
      <c r="AB371" s="540"/>
      <c r="AC371" s="540"/>
      <c r="AD371" s="540"/>
      <c r="AE371" s="540"/>
      <c r="AF371" s="540"/>
      <c r="AG371" s="540"/>
      <c r="AH371" s="461"/>
      <c r="AI371" s="110"/>
      <c r="AJ371" s="110"/>
      <c r="AK371" s="110"/>
      <c r="AL371" s="110"/>
      <c r="AM371" s="110"/>
      <c r="AN371" s="110"/>
      <c r="AO371" s="110"/>
      <c r="AP371" s="110"/>
      <c r="AQ371" s="543"/>
      <c r="AR371" s="543"/>
      <c r="AS371" s="543"/>
      <c r="AT371" s="543"/>
      <c r="AU371" s="543"/>
      <c r="AV371" s="543"/>
      <c r="AW371" s="543"/>
      <c r="AX371" s="543"/>
      <c r="AY371" s="543"/>
      <c r="AZ371" s="543"/>
      <c r="BA371" s="543"/>
      <c r="BB371" s="543"/>
      <c r="BC371" s="543"/>
      <c r="BD371" s="543"/>
      <c r="BE371" s="543"/>
      <c r="BF371" s="543"/>
    </row>
    <row r="372" spans="2:58" x14ac:dyDescent="0.25">
      <c r="B372" s="471">
        <f>IF('2.Census &amp; Reference Benchmarks'!B372 &lt;&gt; "",'2.Census &amp; Reference Benchmarks'!B372,"")</f>
        <v>0</v>
      </c>
      <c r="C372" s="285">
        <f>IF('2.Census &amp; Reference Benchmarks'!C372 &lt;&gt; "",'2.Census &amp; Reference Benchmarks'!C372,"")</f>
        <v>0</v>
      </c>
      <c r="D372" s="286" t="str">
        <f>IF('2.Census &amp; Reference Benchmarks'!D372 &lt;&gt; "",'2.Census &amp; Reference Benchmarks'!D372,"")</f>
        <v/>
      </c>
      <c r="E372" s="352" t="str">
        <f>IF('2.Census &amp; Reference Benchmarks'!E372 &lt;&gt; "",'2.Census &amp; Reference Benchmarks'!E372,"")</f>
        <v/>
      </c>
      <c r="F372" s="352" t="str">
        <f>IF('2.Census &amp; Reference Benchmarks'!F372 &lt;&gt; "",'2.Census &amp; Reference Benchmarks'!F372,"")</f>
        <v/>
      </c>
      <c r="G372" s="287" t="str">
        <f>IF('2.Census &amp; Reference Benchmarks'!G372 &lt;&gt; "",'2.Census &amp; Reference Benchmarks'!G372,"")</f>
        <v/>
      </c>
      <c r="H372" s="287" t="str">
        <f>IF('2.Census &amp; Reference Benchmarks'!I372 &lt;&gt; "",'2.Census &amp; Reference Benchmarks'!I372,"")</f>
        <v/>
      </c>
      <c r="I372" s="284" t="str">
        <f>IF('2.Census &amp; Reference Benchmarks'!J372 &lt;&gt;"",'2.Census &amp; Reference Benchmarks'!J372,"")</f>
        <v/>
      </c>
      <c r="J372" s="534"/>
      <c r="K372" s="534"/>
      <c r="L372" s="534"/>
      <c r="M372" s="534"/>
      <c r="N372" s="534"/>
      <c r="O372" s="534"/>
      <c r="P372" s="534"/>
      <c r="Q372" s="534"/>
      <c r="R372" s="540"/>
      <c r="S372" s="540"/>
      <c r="T372" s="540"/>
      <c r="U372" s="540"/>
      <c r="V372" s="540"/>
      <c r="W372" s="540"/>
      <c r="X372" s="540"/>
      <c r="Y372" s="540"/>
      <c r="Z372" s="540"/>
      <c r="AA372" s="540"/>
      <c r="AB372" s="540"/>
      <c r="AC372" s="540"/>
      <c r="AD372" s="540"/>
      <c r="AE372" s="540"/>
      <c r="AF372" s="540"/>
      <c r="AG372" s="540"/>
      <c r="AH372" s="461"/>
      <c r="AI372" s="110"/>
      <c r="AJ372" s="110"/>
      <c r="AK372" s="110"/>
      <c r="AL372" s="110"/>
      <c r="AM372" s="110"/>
      <c r="AN372" s="110"/>
      <c r="AO372" s="110"/>
      <c r="AP372" s="110"/>
      <c r="AQ372" s="543"/>
      <c r="AR372" s="543"/>
      <c r="AS372" s="543"/>
      <c r="AT372" s="543"/>
      <c r="AU372" s="543"/>
      <c r="AV372" s="543"/>
      <c r="AW372" s="543"/>
      <c r="AX372" s="543"/>
      <c r="AY372" s="543"/>
      <c r="AZ372" s="543"/>
      <c r="BA372" s="543"/>
      <c r="BB372" s="543"/>
      <c r="BC372" s="543"/>
      <c r="BD372" s="543"/>
      <c r="BE372" s="543"/>
      <c r="BF372" s="543"/>
    </row>
    <row r="373" spans="2:58" x14ac:dyDescent="0.25">
      <c r="B373" s="471">
        <f>IF('2.Census &amp; Reference Benchmarks'!B373 &lt;&gt; "",'2.Census &amp; Reference Benchmarks'!B373,"")</f>
        <v>0</v>
      </c>
      <c r="C373" s="285">
        <f>IF('2.Census &amp; Reference Benchmarks'!C373 &lt;&gt; "",'2.Census &amp; Reference Benchmarks'!C373,"")</f>
        <v>0</v>
      </c>
      <c r="D373" s="286" t="str">
        <f>IF('2.Census &amp; Reference Benchmarks'!D373 &lt;&gt; "",'2.Census &amp; Reference Benchmarks'!D373,"")</f>
        <v/>
      </c>
      <c r="E373" s="352" t="str">
        <f>IF('2.Census &amp; Reference Benchmarks'!E373 &lt;&gt; "",'2.Census &amp; Reference Benchmarks'!E373,"")</f>
        <v/>
      </c>
      <c r="F373" s="352" t="str">
        <f>IF('2.Census &amp; Reference Benchmarks'!F373 &lt;&gt; "",'2.Census &amp; Reference Benchmarks'!F373,"")</f>
        <v/>
      </c>
      <c r="G373" s="287" t="str">
        <f>IF('2.Census &amp; Reference Benchmarks'!G373 &lt;&gt; "",'2.Census &amp; Reference Benchmarks'!G373,"")</f>
        <v/>
      </c>
      <c r="H373" s="287" t="str">
        <f>IF('2.Census &amp; Reference Benchmarks'!I373 &lt;&gt; "",'2.Census &amp; Reference Benchmarks'!I373,"")</f>
        <v/>
      </c>
      <c r="I373" s="284" t="str">
        <f>IF('2.Census &amp; Reference Benchmarks'!J373 &lt;&gt;"",'2.Census &amp; Reference Benchmarks'!J373,"")</f>
        <v/>
      </c>
      <c r="J373" s="534"/>
      <c r="K373" s="534"/>
      <c r="L373" s="534"/>
      <c r="M373" s="534"/>
      <c r="N373" s="534"/>
      <c r="O373" s="534"/>
      <c r="P373" s="534"/>
      <c r="Q373" s="534"/>
      <c r="R373" s="540"/>
      <c r="S373" s="540"/>
      <c r="T373" s="540"/>
      <c r="U373" s="540"/>
      <c r="V373" s="540"/>
      <c r="W373" s="540"/>
      <c r="X373" s="540"/>
      <c r="Y373" s="540"/>
      <c r="Z373" s="540"/>
      <c r="AA373" s="540"/>
      <c r="AB373" s="540"/>
      <c r="AC373" s="540"/>
      <c r="AD373" s="540"/>
      <c r="AE373" s="540"/>
      <c r="AF373" s="540"/>
      <c r="AG373" s="540"/>
      <c r="AH373" s="461"/>
      <c r="AI373" s="110"/>
      <c r="AJ373" s="110"/>
      <c r="AK373" s="110"/>
      <c r="AL373" s="110"/>
      <c r="AM373" s="110"/>
      <c r="AN373" s="110"/>
      <c r="AO373" s="110"/>
      <c r="AP373" s="110"/>
      <c r="AQ373" s="543"/>
      <c r="AR373" s="543"/>
      <c r="AS373" s="543"/>
      <c r="AT373" s="543"/>
      <c r="AU373" s="543"/>
      <c r="AV373" s="543"/>
      <c r="AW373" s="543"/>
      <c r="AX373" s="543"/>
      <c r="AY373" s="543"/>
      <c r="AZ373" s="543"/>
      <c r="BA373" s="543"/>
      <c r="BB373" s="543"/>
      <c r="BC373" s="543"/>
      <c r="BD373" s="543"/>
      <c r="BE373" s="543"/>
      <c r="BF373" s="543"/>
    </row>
    <row r="374" spans="2:58" x14ac:dyDescent="0.25">
      <c r="B374" s="471">
        <f>IF('2.Census &amp; Reference Benchmarks'!B374 &lt;&gt; "",'2.Census &amp; Reference Benchmarks'!B374,"")</f>
        <v>0</v>
      </c>
      <c r="C374" s="285">
        <f>IF('2.Census &amp; Reference Benchmarks'!C374 &lt;&gt; "",'2.Census &amp; Reference Benchmarks'!C374,"")</f>
        <v>0</v>
      </c>
      <c r="D374" s="286" t="str">
        <f>IF('2.Census &amp; Reference Benchmarks'!D374 &lt;&gt; "",'2.Census &amp; Reference Benchmarks'!D374,"")</f>
        <v/>
      </c>
      <c r="E374" s="352" t="str">
        <f>IF('2.Census &amp; Reference Benchmarks'!E374 &lt;&gt; "",'2.Census &amp; Reference Benchmarks'!E374,"")</f>
        <v/>
      </c>
      <c r="F374" s="352" t="str">
        <f>IF('2.Census &amp; Reference Benchmarks'!F374 &lt;&gt; "",'2.Census &amp; Reference Benchmarks'!F374,"")</f>
        <v/>
      </c>
      <c r="G374" s="287" t="str">
        <f>IF('2.Census &amp; Reference Benchmarks'!G374 &lt;&gt; "",'2.Census &amp; Reference Benchmarks'!G374,"")</f>
        <v/>
      </c>
      <c r="H374" s="287" t="str">
        <f>IF('2.Census &amp; Reference Benchmarks'!I374 &lt;&gt; "",'2.Census &amp; Reference Benchmarks'!I374,"")</f>
        <v/>
      </c>
      <c r="I374" s="284" t="str">
        <f>IF('2.Census &amp; Reference Benchmarks'!J374 &lt;&gt;"",'2.Census &amp; Reference Benchmarks'!J374,"")</f>
        <v/>
      </c>
      <c r="J374" s="534"/>
      <c r="K374" s="534"/>
      <c r="L374" s="534"/>
      <c r="M374" s="534"/>
      <c r="N374" s="534"/>
      <c r="O374" s="534"/>
      <c r="P374" s="534"/>
      <c r="Q374" s="534"/>
      <c r="R374" s="540"/>
      <c r="S374" s="540"/>
      <c r="T374" s="540"/>
      <c r="U374" s="540"/>
      <c r="V374" s="540"/>
      <c r="W374" s="540"/>
      <c r="X374" s="540"/>
      <c r="Y374" s="540"/>
      <c r="Z374" s="540"/>
      <c r="AA374" s="540"/>
      <c r="AB374" s="540"/>
      <c r="AC374" s="540"/>
      <c r="AD374" s="540"/>
      <c r="AE374" s="540"/>
      <c r="AF374" s="540"/>
      <c r="AG374" s="540"/>
      <c r="AH374" s="461"/>
      <c r="AI374" s="110"/>
      <c r="AJ374" s="110"/>
      <c r="AK374" s="110"/>
      <c r="AL374" s="110"/>
      <c r="AM374" s="110"/>
      <c r="AN374" s="110"/>
      <c r="AO374" s="110"/>
      <c r="AP374" s="110"/>
      <c r="AQ374" s="543"/>
      <c r="AR374" s="543"/>
      <c r="AS374" s="543"/>
      <c r="AT374" s="543"/>
      <c r="AU374" s="543"/>
      <c r="AV374" s="543"/>
      <c r="AW374" s="543"/>
      <c r="AX374" s="543"/>
      <c r="AY374" s="543"/>
      <c r="AZ374" s="543"/>
      <c r="BA374" s="543"/>
      <c r="BB374" s="543"/>
      <c r="BC374" s="543"/>
      <c r="BD374" s="543"/>
      <c r="BE374" s="543"/>
      <c r="BF374" s="543"/>
    </row>
    <row r="375" spans="2:58" x14ac:dyDescent="0.25">
      <c r="B375" s="471">
        <f>IF('2.Census &amp; Reference Benchmarks'!B375 &lt;&gt; "",'2.Census &amp; Reference Benchmarks'!B375,"")</f>
        <v>0</v>
      </c>
      <c r="C375" s="285">
        <f>IF('2.Census &amp; Reference Benchmarks'!C375 &lt;&gt; "",'2.Census &amp; Reference Benchmarks'!C375,"")</f>
        <v>0</v>
      </c>
      <c r="D375" s="286" t="str">
        <f>IF('2.Census &amp; Reference Benchmarks'!D375 &lt;&gt; "",'2.Census &amp; Reference Benchmarks'!D375,"")</f>
        <v/>
      </c>
      <c r="E375" s="352" t="str">
        <f>IF('2.Census &amp; Reference Benchmarks'!E375 &lt;&gt; "",'2.Census &amp; Reference Benchmarks'!E375,"")</f>
        <v/>
      </c>
      <c r="F375" s="352" t="str">
        <f>IF('2.Census &amp; Reference Benchmarks'!F375 &lt;&gt; "",'2.Census &amp; Reference Benchmarks'!F375,"")</f>
        <v/>
      </c>
      <c r="G375" s="287" t="str">
        <f>IF('2.Census &amp; Reference Benchmarks'!G375 &lt;&gt; "",'2.Census &amp; Reference Benchmarks'!G375,"")</f>
        <v/>
      </c>
      <c r="H375" s="287" t="str">
        <f>IF('2.Census &amp; Reference Benchmarks'!I375 &lt;&gt; "",'2.Census &amp; Reference Benchmarks'!I375,"")</f>
        <v/>
      </c>
      <c r="I375" s="284" t="str">
        <f>IF('2.Census &amp; Reference Benchmarks'!J375 &lt;&gt;"",'2.Census &amp; Reference Benchmarks'!J375,"")</f>
        <v/>
      </c>
      <c r="J375" s="534"/>
      <c r="K375" s="534"/>
      <c r="L375" s="534"/>
      <c r="M375" s="534"/>
      <c r="N375" s="534"/>
      <c r="O375" s="534"/>
      <c r="P375" s="534"/>
      <c r="Q375" s="534"/>
      <c r="R375" s="540"/>
      <c r="S375" s="540"/>
      <c r="T375" s="540"/>
      <c r="U375" s="540"/>
      <c r="V375" s="540"/>
      <c r="W375" s="540"/>
      <c r="X375" s="540"/>
      <c r="Y375" s="540"/>
      <c r="Z375" s="540"/>
      <c r="AA375" s="540"/>
      <c r="AB375" s="540"/>
      <c r="AC375" s="540"/>
      <c r="AD375" s="540"/>
      <c r="AE375" s="540"/>
      <c r="AF375" s="540"/>
      <c r="AG375" s="540"/>
      <c r="AH375" s="461"/>
      <c r="AI375" s="110"/>
      <c r="AJ375" s="110"/>
      <c r="AK375" s="110"/>
      <c r="AL375" s="110"/>
      <c r="AM375" s="110"/>
      <c r="AN375" s="110"/>
      <c r="AO375" s="110"/>
      <c r="AP375" s="110"/>
      <c r="AQ375" s="543"/>
      <c r="AR375" s="543"/>
      <c r="AS375" s="543"/>
      <c r="AT375" s="543"/>
      <c r="AU375" s="543"/>
      <c r="AV375" s="543"/>
      <c r="AW375" s="543"/>
      <c r="AX375" s="543"/>
      <c r="AY375" s="543"/>
      <c r="AZ375" s="543"/>
      <c r="BA375" s="543"/>
      <c r="BB375" s="543"/>
      <c r="BC375" s="543"/>
      <c r="BD375" s="543"/>
      <c r="BE375" s="543"/>
      <c r="BF375" s="543"/>
    </row>
    <row r="376" spans="2:58" x14ac:dyDescent="0.25">
      <c r="B376" s="471">
        <f>IF('2.Census &amp; Reference Benchmarks'!B376 &lt;&gt; "",'2.Census &amp; Reference Benchmarks'!B376,"")</f>
        <v>0</v>
      </c>
      <c r="C376" s="285">
        <f>IF('2.Census &amp; Reference Benchmarks'!C376 &lt;&gt; "",'2.Census &amp; Reference Benchmarks'!C376,"")</f>
        <v>0</v>
      </c>
      <c r="D376" s="286" t="str">
        <f>IF('2.Census &amp; Reference Benchmarks'!D376 &lt;&gt; "",'2.Census &amp; Reference Benchmarks'!D376,"")</f>
        <v/>
      </c>
      <c r="E376" s="352" t="str">
        <f>IF('2.Census &amp; Reference Benchmarks'!E376 &lt;&gt; "",'2.Census &amp; Reference Benchmarks'!E376,"")</f>
        <v/>
      </c>
      <c r="F376" s="352" t="str">
        <f>IF('2.Census &amp; Reference Benchmarks'!F376 &lt;&gt; "",'2.Census &amp; Reference Benchmarks'!F376,"")</f>
        <v/>
      </c>
      <c r="G376" s="287" t="str">
        <f>IF('2.Census &amp; Reference Benchmarks'!G376 &lt;&gt; "",'2.Census &amp; Reference Benchmarks'!G376,"")</f>
        <v/>
      </c>
      <c r="H376" s="287" t="str">
        <f>IF('2.Census &amp; Reference Benchmarks'!I376 &lt;&gt; "",'2.Census &amp; Reference Benchmarks'!I376,"")</f>
        <v/>
      </c>
      <c r="I376" s="284" t="str">
        <f>IF('2.Census &amp; Reference Benchmarks'!J376 &lt;&gt;"",'2.Census &amp; Reference Benchmarks'!J376,"")</f>
        <v/>
      </c>
      <c r="J376" s="534"/>
      <c r="K376" s="534"/>
      <c r="L376" s="534"/>
      <c r="M376" s="534"/>
      <c r="N376" s="534"/>
      <c r="O376" s="534"/>
      <c r="P376" s="534"/>
      <c r="Q376" s="534"/>
      <c r="R376" s="540"/>
      <c r="S376" s="540"/>
      <c r="T376" s="540"/>
      <c r="U376" s="540"/>
      <c r="V376" s="540"/>
      <c r="W376" s="540"/>
      <c r="X376" s="540"/>
      <c r="Y376" s="540"/>
      <c r="Z376" s="540"/>
      <c r="AA376" s="540"/>
      <c r="AB376" s="540"/>
      <c r="AC376" s="540"/>
      <c r="AD376" s="540"/>
      <c r="AE376" s="540"/>
      <c r="AF376" s="540"/>
      <c r="AG376" s="540"/>
      <c r="AH376" s="461"/>
      <c r="AI376" s="110"/>
      <c r="AJ376" s="110"/>
      <c r="AK376" s="110"/>
      <c r="AL376" s="110"/>
      <c r="AM376" s="110"/>
      <c r="AN376" s="110"/>
      <c r="AO376" s="110"/>
      <c r="AP376" s="110"/>
      <c r="AQ376" s="543"/>
      <c r="AR376" s="543"/>
      <c r="AS376" s="543"/>
      <c r="AT376" s="543"/>
      <c r="AU376" s="543"/>
      <c r="AV376" s="543"/>
      <c r="AW376" s="543"/>
      <c r="AX376" s="543"/>
      <c r="AY376" s="543"/>
      <c r="AZ376" s="543"/>
      <c r="BA376" s="543"/>
      <c r="BB376" s="543"/>
      <c r="BC376" s="543"/>
      <c r="BD376" s="543"/>
      <c r="BE376" s="543"/>
      <c r="BF376" s="543"/>
    </row>
    <row r="377" spans="2:58" x14ac:dyDescent="0.25">
      <c r="B377" s="471">
        <f>IF('2.Census &amp; Reference Benchmarks'!B377 &lt;&gt; "",'2.Census &amp; Reference Benchmarks'!B377,"")</f>
        <v>0</v>
      </c>
      <c r="C377" s="285">
        <f>IF('2.Census &amp; Reference Benchmarks'!C377 &lt;&gt; "",'2.Census &amp; Reference Benchmarks'!C377,"")</f>
        <v>0</v>
      </c>
      <c r="D377" s="286" t="str">
        <f>IF('2.Census &amp; Reference Benchmarks'!D377 &lt;&gt; "",'2.Census &amp; Reference Benchmarks'!D377,"")</f>
        <v/>
      </c>
      <c r="E377" s="352" t="str">
        <f>IF('2.Census &amp; Reference Benchmarks'!E377 &lt;&gt; "",'2.Census &amp; Reference Benchmarks'!E377,"")</f>
        <v/>
      </c>
      <c r="F377" s="352" t="str">
        <f>IF('2.Census &amp; Reference Benchmarks'!F377 &lt;&gt; "",'2.Census &amp; Reference Benchmarks'!F377,"")</f>
        <v/>
      </c>
      <c r="G377" s="287" t="str">
        <f>IF('2.Census &amp; Reference Benchmarks'!G377 &lt;&gt; "",'2.Census &amp; Reference Benchmarks'!G377,"")</f>
        <v/>
      </c>
      <c r="H377" s="287" t="str">
        <f>IF('2.Census &amp; Reference Benchmarks'!I377 &lt;&gt; "",'2.Census &amp; Reference Benchmarks'!I377,"")</f>
        <v/>
      </c>
      <c r="I377" s="284" t="str">
        <f>IF('2.Census &amp; Reference Benchmarks'!J377 &lt;&gt;"",'2.Census &amp; Reference Benchmarks'!J377,"")</f>
        <v/>
      </c>
      <c r="J377" s="534"/>
      <c r="K377" s="534"/>
      <c r="L377" s="534"/>
      <c r="M377" s="534"/>
      <c r="N377" s="534"/>
      <c r="O377" s="534"/>
      <c r="P377" s="534"/>
      <c r="Q377" s="534"/>
      <c r="R377" s="540"/>
      <c r="S377" s="540"/>
      <c r="T377" s="540"/>
      <c r="U377" s="540"/>
      <c r="V377" s="540"/>
      <c r="W377" s="540"/>
      <c r="X377" s="540"/>
      <c r="Y377" s="540"/>
      <c r="Z377" s="540"/>
      <c r="AA377" s="540"/>
      <c r="AB377" s="540"/>
      <c r="AC377" s="540"/>
      <c r="AD377" s="540"/>
      <c r="AE377" s="540"/>
      <c r="AF377" s="540"/>
      <c r="AG377" s="540"/>
      <c r="AH377" s="461"/>
      <c r="AI377" s="110"/>
      <c r="AJ377" s="110"/>
      <c r="AK377" s="110"/>
      <c r="AL377" s="110"/>
      <c r="AM377" s="110"/>
      <c r="AN377" s="110"/>
      <c r="AO377" s="110"/>
      <c r="AP377" s="110"/>
      <c r="AQ377" s="543"/>
      <c r="AR377" s="543"/>
      <c r="AS377" s="543"/>
      <c r="AT377" s="543"/>
      <c r="AU377" s="543"/>
      <c r="AV377" s="543"/>
      <c r="AW377" s="543"/>
      <c r="AX377" s="543"/>
      <c r="AY377" s="543"/>
      <c r="AZ377" s="543"/>
      <c r="BA377" s="543"/>
      <c r="BB377" s="543"/>
      <c r="BC377" s="543"/>
      <c r="BD377" s="543"/>
      <c r="BE377" s="543"/>
      <c r="BF377" s="543"/>
    </row>
    <row r="378" spans="2:58" x14ac:dyDescent="0.25">
      <c r="B378" s="471">
        <f>IF('2.Census &amp; Reference Benchmarks'!B378 &lt;&gt; "",'2.Census &amp; Reference Benchmarks'!B378,"")</f>
        <v>0</v>
      </c>
      <c r="C378" s="285">
        <f>IF('2.Census &amp; Reference Benchmarks'!C378 &lt;&gt; "",'2.Census &amp; Reference Benchmarks'!C378,"")</f>
        <v>0</v>
      </c>
      <c r="D378" s="286" t="str">
        <f>IF('2.Census &amp; Reference Benchmarks'!D378 &lt;&gt; "",'2.Census &amp; Reference Benchmarks'!D378,"")</f>
        <v/>
      </c>
      <c r="E378" s="352" t="str">
        <f>IF('2.Census &amp; Reference Benchmarks'!E378 &lt;&gt; "",'2.Census &amp; Reference Benchmarks'!E378,"")</f>
        <v/>
      </c>
      <c r="F378" s="352" t="str">
        <f>IF('2.Census &amp; Reference Benchmarks'!F378 &lt;&gt; "",'2.Census &amp; Reference Benchmarks'!F378,"")</f>
        <v/>
      </c>
      <c r="G378" s="287" t="str">
        <f>IF('2.Census &amp; Reference Benchmarks'!G378 &lt;&gt; "",'2.Census &amp; Reference Benchmarks'!G378,"")</f>
        <v/>
      </c>
      <c r="H378" s="287" t="str">
        <f>IF('2.Census &amp; Reference Benchmarks'!I378 &lt;&gt; "",'2.Census &amp; Reference Benchmarks'!I378,"")</f>
        <v/>
      </c>
      <c r="I378" s="284" t="str">
        <f>IF('2.Census &amp; Reference Benchmarks'!J378 &lt;&gt;"",'2.Census &amp; Reference Benchmarks'!J378,"")</f>
        <v/>
      </c>
      <c r="J378" s="534"/>
      <c r="K378" s="534"/>
      <c r="L378" s="534"/>
      <c r="M378" s="534"/>
      <c r="N378" s="534"/>
      <c r="O378" s="534"/>
      <c r="P378" s="534"/>
      <c r="Q378" s="534"/>
      <c r="R378" s="540"/>
      <c r="S378" s="540"/>
      <c r="T378" s="540"/>
      <c r="U378" s="540"/>
      <c r="V378" s="540"/>
      <c r="W378" s="540"/>
      <c r="X378" s="540"/>
      <c r="Y378" s="540"/>
      <c r="Z378" s="540"/>
      <c r="AA378" s="540"/>
      <c r="AB378" s="540"/>
      <c r="AC378" s="540"/>
      <c r="AD378" s="540"/>
      <c r="AE378" s="540"/>
      <c r="AF378" s="540"/>
      <c r="AG378" s="540"/>
      <c r="AH378" s="461"/>
      <c r="AI378" s="110"/>
      <c r="AJ378" s="110"/>
      <c r="AK378" s="110"/>
      <c r="AL378" s="110"/>
      <c r="AM378" s="110"/>
      <c r="AN378" s="110"/>
      <c r="AO378" s="110"/>
      <c r="AP378" s="110"/>
      <c r="AQ378" s="543"/>
      <c r="AR378" s="543"/>
      <c r="AS378" s="543"/>
      <c r="AT378" s="543"/>
      <c r="AU378" s="543"/>
      <c r="AV378" s="543"/>
      <c r="AW378" s="543"/>
      <c r="AX378" s="543"/>
      <c r="AY378" s="543"/>
      <c r="AZ378" s="543"/>
      <c r="BA378" s="543"/>
      <c r="BB378" s="543"/>
      <c r="BC378" s="543"/>
      <c r="BD378" s="543"/>
      <c r="BE378" s="543"/>
      <c r="BF378" s="543"/>
    </row>
    <row r="379" spans="2:58" x14ac:dyDescent="0.25">
      <c r="B379" s="471">
        <f>IF('2.Census &amp; Reference Benchmarks'!B379 &lt;&gt; "",'2.Census &amp; Reference Benchmarks'!B379,"")</f>
        <v>0</v>
      </c>
      <c r="C379" s="285">
        <f>IF('2.Census &amp; Reference Benchmarks'!C379 &lt;&gt; "",'2.Census &amp; Reference Benchmarks'!C379,"")</f>
        <v>0</v>
      </c>
      <c r="D379" s="286" t="str">
        <f>IF('2.Census &amp; Reference Benchmarks'!D379 &lt;&gt; "",'2.Census &amp; Reference Benchmarks'!D379,"")</f>
        <v/>
      </c>
      <c r="E379" s="352" t="str">
        <f>IF('2.Census &amp; Reference Benchmarks'!E379 &lt;&gt; "",'2.Census &amp; Reference Benchmarks'!E379,"")</f>
        <v/>
      </c>
      <c r="F379" s="352" t="str">
        <f>IF('2.Census &amp; Reference Benchmarks'!F379 &lt;&gt; "",'2.Census &amp; Reference Benchmarks'!F379,"")</f>
        <v/>
      </c>
      <c r="G379" s="287" t="str">
        <f>IF('2.Census &amp; Reference Benchmarks'!G379 &lt;&gt; "",'2.Census &amp; Reference Benchmarks'!G379,"")</f>
        <v/>
      </c>
      <c r="H379" s="287" t="str">
        <f>IF('2.Census &amp; Reference Benchmarks'!I379 &lt;&gt; "",'2.Census &amp; Reference Benchmarks'!I379,"")</f>
        <v/>
      </c>
      <c r="I379" s="284" t="str">
        <f>IF('2.Census &amp; Reference Benchmarks'!J379 &lt;&gt;"",'2.Census &amp; Reference Benchmarks'!J379,"")</f>
        <v/>
      </c>
      <c r="J379" s="534"/>
      <c r="K379" s="534"/>
      <c r="L379" s="534"/>
      <c r="M379" s="534"/>
      <c r="N379" s="534"/>
      <c r="O379" s="534"/>
      <c r="P379" s="534"/>
      <c r="Q379" s="534"/>
      <c r="R379" s="540"/>
      <c r="S379" s="540"/>
      <c r="T379" s="540"/>
      <c r="U379" s="540"/>
      <c r="V379" s="540"/>
      <c r="W379" s="540"/>
      <c r="X379" s="540"/>
      <c r="Y379" s="540"/>
      <c r="Z379" s="540"/>
      <c r="AA379" s="540"/>
      <c r="AB379" s="540"/>
      <c r="AC379" s="540"/>
      <c r="AD379" s="540"/>
      <c r="AE379" s="540"/>
      <c r="AF379" s="540"/>
      <c r="AG379" s="540"/>
      <c r="AH379" s="461"/>
      <c r="AI379" s="110"/>
      <c r="AJ379" s="110"/>
      <c r="AK379" s="110"/>
      <c r="AL379" s="110"/>
      <c r="AM379" s="110"/>
      <c r="AN379" s="110"/>
      <c r="AO379" s="110"/>
      <c r="AP379" s="110"/>
      <c r="AQ379" s="543"/>
      <c r="AR379" s="543"/>
      <c r="AS379" s="543"/>
      <c r="AT379" s="543"/>
      <c r="AU379" s="543"/>
      <c r="AV379" s="543"/>
      <c r="AW379" s="543"/>
      <c r="AX379" s="543"/>
      <c r="AY379" s="543"/>
      <c r="AZ379" s="543"/>
      <c r="BA379" s="543"/>
      <c r="BB379" s="543"/>
      <c r="BC379" s="543"/>
      <c r="BD379" s="543"/>
      <c r="BE379" s="543"/>
      <c r="BF379" s="543"/>
    </row>
    <row r="380" spans="2:58" x14ac:dyDescent="0.25">
      <c r="B380" s="471">
        <f>IF('2.Census &amp; Reference Benchmarks'!B380 &lt;&gt; "",'2.Census &amp; Reference Benchmarks'!B380,"")</f>
        <v>0</v>
      </c>
      <c r="C380" s="285">
        <f>IF('2.Census &amp; Reference Benchmarks'!C380 &lt;&gt; "",'2.Census &amp; Reference Benchmarks'!C380,"")</f>
        <v>0</v>
      </c>
      <c r="D380" s="286" t="str">
        <f>IF('2.Census &amp; Reference Benchmarks'!D380 &lt;&gt; "",'2.Census &amp; Reference Benchmarks'!D380,"")</f>
        <v/>
      </c>
      <c r="E380" s="352" t="str">
        <f>IF('2.Census &amp; Reference Benchmarks'!E380 &lt;&gt; "",'2.Census &amp; Reference Benchmarks'!E380,"")</f>
        <v/>
      </c>
      <c r="F380" s="352" t="str">
        <f>IF('2.Census &amp; Reference Benchmarks'!F380 &lt;&gt; "",'2.Census &amp; Reference Benchmarks'!F380,"")</f>
        <v/>
      </c>
      <c r="G380" s="287" t="str">
        <f>IF('2.Census &amp; Reference Benchmarks'!G380 &lt;&gt; "",'2.Census &amp; Reference Benchmarks'!G380,"")</f>
        <v/>
      </c>
      <c r="H380" s="287" t="str">
        <f>IF('2.Census &amp; Reference Benchmarks'!I380 &lt;&gt; "",'2.Census &amp; Reference Benchmarks'!I380,"")</f>
        <v/>
      </c>
      <c r="I380" s="284" t="str">
        <f>IF('2.Census &amp; Reference Benchmarks'!J380 &lt;&gt;"",'2.Census &amp; Reference Benchmarks'!J380,"")</f>
        <v/>
      </c>
      <c r="J380" s="534"/>
      <c r="K380" s="534"/>
      <c r="L380" s="534"/>
      <c r="M380" s="534"/>
      <c r="N380" s="534"/>
      <c r="O380" s="534"/>
      <c r="P380" s="534"/>
      <c r="Q380" s="534"/>
      <c r="R380" s="540"/>
      <c r="S380" s="540"/>
      <c r="T380" s="540"/>
      <c r="U380" s="540"/>
      <c r="V380" s="540"/>
      <c r="W380" s="540"/>
      <c r="X380" s="540"/>
      <c r="Y380" s="540"/>
      <c r="Z380" s="540"/>
      <c r="AA380" s="540"/>
      <c r="AB380" s="540"/>
      <c r="AC380" s="540"/>
      <c r="AD380" s="540"/>
      <c r="AE380" s="540"/>
      <c r="AF380" s="540"/>
      <c r="AG380" s="540"/>
      <c r="AH380" s="461"/>
      <c r="AI380" s="110"/>
      <c r="AJ380" s="110"/>
      <c r="AK380" s="110"/>
      <c r="AL380" s="110"/>
      <c r="AM380" s="110"/>
      <c r="AN380" s="110"/>
      <c r="AO380" s="110"/>
      <c r="AP380" s="110"/>
      <c r="AQ380" s="543"/>
      <c r="AR380" s="543"/>
      <c r="AS380" s="543"/>
      <c r="AT380" s="543"/>
      <c r="AU380" s="543"/>
      <c r="AV380" s="543"/>
      <c r="AW380" s="543"/>
      <c r="AX380" s="543"/>
      <c r="AY380" s="543"/>
      <c r="AZ380" s="543"/>
      <c r="BA380" s="543"/>
      <c r="BB380" s="543"/>
      <c r="BC380" s="543"/>
      <c r="BD380" s="543"/>
      <c r="BE380" s="543"/>
      <c r="BF380" s="543"/>
    </row>
    <row r="381" spans="2:58" x14ac:dyDescent="0.25">
      <c r="B381" s="471">
        <f>IF('2.Census &amp; Reference Benchmarks'!B381 &lt;&gt; "",'2.Census &amp; Reference Benchmarks'!B381,"")</f>
        <v>0</v>
      </c>
      <c r="C381" s="285">
        <f>IF('2.Census &amp; Reference Benchmarks'!C381 &lt;&gt; "",'2.Census &amp; Reference Benchmarks'!C381,"")</f>
        <v>0</v>
      </c>
      <c r="D381" s="286" t="str">
        <f>IF('2.Census &amp; Reference Benchmarks'!D381 &lt;&gt; "",'2.Census &amp; Reference Benchmarks'!D381,"")</f>
        <v/>
      </c>
      <c r="E381" s="352" t="str">
        <f>IF('2.Census &amp; Reference Benchmarks'!E381 &lt;&gt; "",'2.Census &amp; Reference Benchmarks'!E381,"")</f>
        <v/>
      </c>
      <c r="F381" s="352" t="str">
        <f>IF('2.Census &amp; Reference Benchmarks'!F381 &lt;&gt; "",'2.Census &amp; Reference Benchmarks'!F381,"")</f>
        <v/>
      </c>
      <c r="G381" s="287" t="str">
        <f>IF('2.Census &amp; Reference Benchmarks'!G381 &lt;&gt; "",'2.Census &amp; Reference Benchmarks'!G381,"")</f>
        <v/>
      </c>
      <c r="H381" s="287" t="str">
        <f>IF('2.Census &amp; Reference Benchmarks'!I381 &lt;&gt; "",'2.Census &amp; Reference Benchmarks'!I381,"")</f>
        <v/>
      </c>
      <c r="I381" s="284" t="str">
        <f>IF('2.Census &amp; Reference Benchmarks'!J381 &lt;&gt;"",'2.Census &amp; Reference Benchmarks'!J381,"")</f>
        <v/>
      </c>
      <c r="J381" s="534"/>
      <c r="K381" s="534"/>
      <c r="L381" s="534"/>
      <c r="M381" s="534"/>
      <c r="N381" s="534"/>
      <c r="O381" s="534"/>
      <c r="P381" s="534"/>
      <c r="Q381" s="534"/>
      <c r="R381" s="540"/>
      <c r="S381" s="540"/>
      <c r="T381" s="540"/>
      <c r="U381" s="540"/>
      <c r="V381" s="540"/>
      <c r="W381" s="540"/>
      <c r="X381" s="540"/>
      <c r="Y381" s="540"/>
      <c r="Z381" s="540"/>
      <c r="AA381" s="540"/>
      <c r="AB381" s="540"/>
      <c r="AC381" s="540"/>
      <c r="AD381" s="540"/>
      <c r="AE381" s="540"/>
      <c r="AF381" s="540"/>
      <c r="AG381" s="540"/>
      <c r="AH381" s="461"/>
      <c r="AI381" s="110"/>
      <c r="AJ381" s="110"/>
      <c r="AK381" s="110"/>
      <c r="AL381" s="110"/>
      <c r="AM381" s="110"/>
      <c r="AN381" s="110"/>
      <c r="AO381" s="110"/>
      <c r="AP381" s="110"/>
      <c r="AQ381" s="543"/>
      <c r="AR381" s="543"/>
      <c r="AS381" s="543"/>
      <c r="AT381" s="543"/>
      <c r="AU381" s="543"/>
      <c r="AV381" s="543"/>
      <c r="AW381" s="543"/>
      <c r="AX381" s="543"/>
      <c r="AY381" s="543"/>
      <c r="AZ381" s="543"/>
      <c r="BA381" s="543"/>
      <c r="BB381" s="543"/>
      <c r="BC381" s="543"/>
      <c r="BD381" s="543"/>
      <c r="BE381" s="543"/>
      <c r="BF381" s="543"/>
    </row>
    <row r="382" spans="2:58" x14ac:dyDescent="0.25">
      <c r="B382" s="471">
        <f>IF('2.Census &amp; Reference Benchmarks'!B382 &lt;&gt; "",'2.Census &amp; Reference Benchmarks'!B382,"")</f>
        <v>0</v>
      </c>
      <c r="C382" s="285">
        <f>IF('2.Census &amp; Reference Benchmarks'!C382 &lt;&gt; "",'2.Census &amp; Reference Benchmarks'!C382,"")</f>
        <v>0</v>
      </c>
      <c r="D382" s="286" t="str">
        <f>IF('2.Census &amp; Reference Benchmarks'!D382 &lt;&gt; "",'2.Census &amp; Reference Benchmarks'!D382,"")</f>
        <v/>
      </c>
      <c r="E382" s="352" t="str">
        <f>IF('2.Census &amp; Reference Benchmarks'!E382 &lt;&gt; "",'2.Census &amp; Reference Benchmarks'!E382,"")</f>
        <v/>
      </c>
      <c r="F382" s="352" t="str">
        <f>IF('2.Census &amp; Reference Benchmarks'!F382 &lt;&gt; "",'2.Census &amp; Reference Benchmarks'!F382,"")</f>
        <v/>
      </c>
      <c r="G382" s="287" t="str">
        <f>IF('2.Census &amp; Reference Benchmarks'!G382 &lt;&gt; "",'2.Census &amp; Reference Benchmarks'!G382,"")</f>
        <v/>
      </c>
      <c r="H382" s="287" t="str">
        <f>IF('2.Census &amp; Reference Benchmarks'!I382 &lt;&gt; "",'2.Census &amp; Reference Benchmarks'!I382,"")</f>
        <v/>
      </c>
      <c r="I382" s="284" t="str">
        <f>IF('2.Census &amp; Reference Benchmarks'!J382 &lt;&gt;"",'2.Census &amp; Reference Benchmarks'!J382,"")</f>
        <v/>
      </c>
      <c r="J382" s="534"/>
      <c r="K382" s="534"/>
      <c r="L382" s="534"/>
      <c r="M382" s="534"/>
      <c r="N382" s="534"/>
      <c r="O382" s="534"/>
      <c r="P382" s="534"/>
      <c r="Q382" s="534"/>
      <c r="R382" s="540"/>
      <c r="S382" s="540"/>
      <c r="T382" s="540"/>
      <c r="U382" s="540"/>
      <c r="V382" s="540"/>
      <c r="W382" s="540"/>
      <c r="X382" s="540"/>
      <c r="Y382" s="540"/>
      <c r="Z382" s="540"/>
      <c r="AA382" s="540"/>
      <c r="AB382" s="540"/>
      <c r="AC382" s="540"/>
      <c r="AD382" s="540"/>
      <c r="AE382" s="540"/>
      <c r="AF382" s="540"/>
      <c r="AG382" s="540"/>
      <c r="AH382" s="461"/>
      <c r="AI382" s="110"/>
      <c r="AJ382" s="110"/>
      <c r="AK382" s="110"/>
      <c r="AL382" s="110"/>
      <c r="AM382" s="110"/>
      <c r="AN382" s="110"/>
      <c r="AO382" s="110"/>
      <c r="AP382" s="110"/>
      <c r="AQ382" s="543"/>
      <c r="AR382" s="543"/>
      <c r="AS382" s="543"/>
      <c r="AT382" s="543"/>
      <c r="AU382" s="543"/>
      <c r="AV382" s="543"/>
      <c r="AW382" s="543"/>
      <c r="AX382" s="543"/>
      <c r="AY382" s="543"/>
      <c r="AZ382" s="543"/>
      <c r="BA382" s="543"/>
      <c r="BB382" s="543"/>
      <c r="BC382" s="543"/>
      <c r="BD382" s="543"/>
      <c r="BE382" s="543"/>
      <c r="BF382" s="543"/>
    </row>
    <row r="383" spans="2:58" x14ac:dyDescent="0.25">
      <c r="B383" s="471">
        <f>IF('2.Census &amp; Reference Benchmarks'!B383 &lt;&gt; "",'2.Census &amp; Reference Benchmarks'!B383,"")</f>
        <v>0</v>
      </c>
      <c r="C383" s="285">
        <f>IF('2.Census &amp; Reference Benchmarks'!C383 &lt;&gt; "",'2.Census &amp; Reference Benchmarks'!C383,"")</f>
        <v>0</v>
      </c>
      <c r="D383" s="286" t="str">
        <f>IF('2.Census &amp; Reference Benchmarks'!D383 &lt;&gt; "",'2.Census &amp; Reference Benchmarks'!D383,"")</f>
        <v/>
      </c>
      <c r="E383" s="352" t="str">
        <f>IF('2.Census &amp; Reference Benchmarks'!E383 &lt;&gt; "",'2.Census &amp; Reference Benchmarks'!E383,"")</f>
        <v/>
      </c>
      <c r="F383" s="352" t="str">
        <f>IF('2.Census &amp; Reference Benchmarks'!F383 &lt;&gt; "",'2.Census &amp; Reference Benchmarks'!F383,"")</f>
        <v/>
      </c>
      <c r="G383" s="287" t="str">
        <f>IF('2.Census &amp; Reference Benchmarks'!G383 &lt;&gt; "",'2.Census &amp; Reference Benchmarks'!G383,"")</f>
        <v/>
      </c>
      <c r="H383" s="287" t="str">
        <f>IF('2.Census &amp; Reference Benchmarks'!I383 &lt;&gt; "",'2.Census &amp; Reference Benchmarks'!I383,"")</f>
        <v/>
      </c>
      <c r="I383" s="284" t="str">
        <f>IF('2.Census &amp; Reference Benchmarks'!J383 &lt;&gt;"",'2.Census &amp; Reference Benchmarks'!J383,"")</f>
        <v/>
      </c>
      <c r="J383" s="534"/>
      <c r="K383" s="534"/>
      <c r="L383" s="534"/>
      <c r="M383" s="534"/>
      <c r="N383" s="534"/>
      <c r="O383" s="534"/>
      <c r="P383" s="534"/>
      <c r="Q383" s="534"/>
      <c r="R383" s="540"/>
      <c r="S383" s="540"/>
      <c r="T383" s="540"/>
      <c r="U383" s="540"/>
      <c r="V383" s="540"/>
      <c r="W383" s="540"/>
      <c r="X383" s="540"/>
      <c r="Y383" s="540"/>
      <c r="Z383" s="540"/>
      <c r="AA383" s="540"/>
      <c r="AB383" s="540"/>
      <c r="AC383" s="540"/>
      <c r="AD383" s="540"/>
      <c r="AE383" s="540"/>
      <c r="AF383" s="540"/>
      <c r="AG383" s="540"/>
      <c r="AH383" s="461"/>
      <c r="AI383" s="110"/>
      <c r="AJ383" s="110"/>
      <c r="AK383" s="110"/>
      <c r="AL383" s="110"/>
      <c r="AM383" s="110"/>
      <c r="AN383" s="110"/>
      <c r="AO383" s="110"/>
      <c r="AP383" s="110"/>
      <c r="AQ383" s="543"/>
      <c r="AR383" s="543"/>
      <c r="AS383" s="543"/>
      <c r="AT383" s="543"/>
      <c r="AU383" s="543"/>
      <c r="AV383" s="543"/>
      <c r="AW383" s="543"/>
      <c r="AX383" s="543"/>
      <c r="AY383" s="543"/>
      <c r="AZ383" s="543"/>
      <c r="BA383" s="543"/>
      <c r="BB383" s="543"/>
      <c r="BC383" s="543"/>
      <c r="BD383" s="543"/>
      <c r="BE383" s="543"/>
      <c r="BF383" s="543"/>
    </row>
    <row r="384" spans="2:58" x14ac:dyDescent="0.25">
      <c r="B384" s="471">
        <f>IF('2.Census &amp; Reference Benchmarks'!B384 &lt;&gt; "",'2.Census &amp; Reference Benchmarks'!B384,"")</f>
        <v>0</v>
      </c>
      <c r="C384" s="285">
        <f>IF('2.Census &amp; Reference Benchmarks'!C384 &lt;&gt; "",'2.Census &amp; Reference Benchmarks'!C384,"")</f>
        <v>0</v>
      </c>
      <c r="D384" s="286" t="str">
        <f>IF('2.Census &amp; Reference Benchmarks'!D384 &lt;&gt; "",'2.Census &amp; Reference Benchmarks'!D384,"")</f>
        <v/>
      </c>
      <c r="E384" s="352" t="str">
        <f>IF('2.Census &amp; Reference Benchmarks'!E384 &lt;&gt; "",'2.Census &amp; Reference Benchmarks'!E384,"")</f>
        <v/>
      </c>
      <c r="F384" s="352" t="str">
        <f>IF('2.Census &amp; Reference Benchmarks'!F384 &lt;&gt; "",'2.Census &amp; Reference Benchmarks'!F384,"")</f>
        <v/>
      </c>
      <c r="G384" s="287" t="str">
        <f>IF('2.Census &amp; Reference Benchmarks'!G384 &lt;&gt; "",'2.Census &amp; Reference Benchmarks'!G384,"")</f>
        <v/>
      </c>
      <c r="H384" s="287" t="str">
        <f>IF('2.Census &amp; Reference Benchmarks'!I384 &lt;&gt; "",'2.Census &amp; Reference Benchmarks'!I384,"")</f>
        <v/>
      </c>
      <c r="I384" s="284" t="str">
        <f>IF('2.Census &amp; Reference Benchmarks'!J384 &lt;&gt;"",'2.Census &amp; Reference Benchmarks'!J384,"")</f>
        <v/>
      </c>
      <c r="J384" s="534"/>
      <c r="K384" s="534"/>
      <c r="L384" s="534"/>
      <c r="M384" s="534"/>
      <c r="N384" s="534"/>
      <c r="O384" s="534"/>
      <c r="P384" s="534"/>
      <c r="Q384" s="534"/>
      <c r="R384" s="540"/>
      <c r="S384" s="540"/>
      <c r="T384" s="540"/>
      <c r="U384" s="540"/>
      <c r="V384" s="540"/>
      <c r="W384" s="540"/>
      <c r="X384" s="540"/>
      <c r="Y384" s="540"/>
      <c r="Z384" s="540"/>
      <c r="AA384" s="540"/>
      <c r="AB384" s="540"/>
      <c r="AC384" s="540"/>
      <c r="AD384" s="540"/>
      <c r="AE384" s="540"/>
      <c r="AF384" s="540"/>
      <c r="AG384" s="540"/>
      <c r="AH384" s="461"/>
      <c r="AI384" s="110"/>
      <c r="AJ384" s="110"/>
      <c r="AK384" s="110"/>
      <c r="AL384" s="110"/>
      <c r="AM384" s="110"/>
      <c r="AN384" s="110"/>
      <c r="AO384" s="110"/>
      <c r="AP384" s="110"/>
      <c r="AQ384" s="543"/>
      <c r="AR384" s="543"/>
      <c r="AS384" s="543"/>
      <c r="AT384" s="543"/>
      <c r="AU384" s="543"/>
      <c r="AV384" s="543"/>
      <c r="AW384" s="543"/>
      <c r="AX384" s="543"/>
      <c r="AY384" s="543"/>
      <c r="AZ384" s="543"/>
      <c r="BA384" s="543"/>
      <c r="BB384" s="543"/>
      <c r="BC384" s="543"/>
      <c r="BD384" s="543"/>
      <c r="BE384" s="543"/>
      <c r="BF384" s="543"/>
    </row>
    <row r="385" spans="2:58" x14ac:dyDescent="0.25">
      <c r="B385" s="471">
        <f>IF('2.Census &amp; Reference Benchmarks'!B385 &lt;&gt; "",'2.Census &amp; Reference Benchmarks'!B385,"")</f>
        <v>0</v>
      </c>
      <c r="C385" s="285">
        <f>IF('2.Census &amp; Reference Benchmarks'!C385 &lt;&gt; "",'2.Census &amp; Reference Benchmarks'!C385,"")</f>
        <v>0</v>
      </c>
      <c r="D385" s="286" t="str">
        <f>IF('2.Census &amp; Reference Benchmarks'!D385 &lt;&gt; "",'2.Census &amp; Reference Benchmarks'!D385,"")</f>
        <v/>
      </c>
      <c r="E385" s="352" t="str">
        <f>IF('2.Census &amp; Reference Benchmarks'!E385 &lt;&gt; "",'2.Census &amp; Reference Benchmarks'!E385,"")</f>
        <v/>
      </c>
      <c r="F385" s="352" t="str">
        <f>IF('2.Census &amp; Reference Benchmarks'!F385 &lt;&gt; "",'2.Census &amp; Reference Benchmarks'!F385,"")</f>
        <v/>
      </c>
      <c r="G385" s="287" t="str">
        <f>IF('2.Census &amp; Reference Benchmarks'!G385 &lt;&gt; "",'2.Census &amp; Reference Benchmarks'!G385,"")</f>
        <v/>
      </c>
      <c r="H385" s="287" t="str">
        <f>IF('2.Census &amp; Reference Benchmarks'!I385 &lt;&gt; "",'2.Census &amp; Reference Benchmarks'!I385,"")</f>
        <v/>
      </c>
      <c r="I385" s="284" t="str">
        <f>IF('2.Census &amp; Reference Benchmarks'!J385 &lt;&gt;"",'2.Census &amp; Reference Benchmarks'!J385,"")</f>
        <v/>
      </c>
      <c r="J385" s="534"/>
      <c r="K385" s="534"/>
      <c r="L385" s="534"/>
      <c r="M385" s="534"/>
      <c r="N385" s="534"/>
      <c r="O385" s="534"/>
      <c r="P385" s="534"/>
      <c r="Q385" s="534"/>
      <c r="R385" s="540"/>
      <c r="S385" s="540"/>
      <c r="T385" s="540"/>
      <c r="U385" s="540"/>
      <c r="V385" s="540"/>
      <c r="W385" s="540"/>
      <c r="X385" s="540"/>
      <c r="Y385" s="540"/>
      <c r="Z385" s="540"/>
      <c r="AA385" s="540"/>
      <c r="AB385" s="540"/>
      <c r="AC385" s="540"/>
      <c r="AD385" s="540"/>
      <c r="AE385" s="540"/>
      <c r="AF385" s="540"/>
      <c r="AG385" s="540"/>
      <c r="AH385" s="461"/>
      <c r="AI385" s="110"/>
      <c r="AJ385" s="110"/>
      <c r="AK385" s="110"/>
      <c r="AL385" s="110"/>
      <c r="AM385" s="110"/>
      <c r="AN385" s="110"/>
      <c r="AO385" s="110"/>
      <c r="AP385" s="110"/>
      <c r="AQ385" s="543"/>
      <c r="AR385" s="543"/>
      <c r="AS385" s="543"/>
      <c r="AT385" s="543"/>
      <c r="AU385" s="543"/>
      <c r="AV385" s="543"/>
      <c r="AW385" s="543"/>
      <c r="AX385" s="543"/>
      <c r="AY385" s="543"/>
      <c r="AZ385" s="543"/>
      <c r="BA385" s="543"/>
      <c r="BB385" s="543"/>
      <c r="BC385" s="543"/>
      <c r="BD385" s="543"/>
      <c r="BE385" s="543"/>
      <c r="BF385" s="543"/>
    </row>
    <row r="386" spans="2:58" x14ac:dyDescent="0.25">
      <c r="B386" s="471">
        <f>IF('2.Census &amp; Reference Benchmarks'!B386 &lt;&gt; "",'2.Census &amp; Reference Benchmarks'!B386,"")</f>
        <v>0</v>
      </c>
      <c r="C386" s="285">
        <f>IF('2.Census &amp; Reference Benchmarks'!C386 &lt;&gt; "",'2.Census &amp; Reference Benchmarks'!C386,"")</f>
        <v>0</v>
      </c>
      <c r="D386" s="286" t="str">
        <f>IF('2.Census &amp; Reference Benchmarks'!D386 &lt;&gt; "",'2.Census &amp; Reference Benchmarks'!D386,"")</f>
        <v/>
      </c>
      <c r="E386" s="352" t="str">
        <f>IF('2.Census &amp; Reference Benchmarks'!E386 &lt;&gt; "",'2.Census &amp; Reference Benchmarks'!E386,"")</f>
        <v/>
      </c>
      <c r="F386" s="352" t="str">
        <f>IF('2.Census &amp; Reference Benchmarks'!F386 &lt;&gt; "",'2.Census &amp; Reference Benchmarks'!F386,"")</f>
        <v/>
      </c>
      <c r="G386" s="287" t="str">
        <f>IF('2.Census &amp; Reference Benchmarks'!G386 &lt;&gt; "",'2.Census &amp; Reference Benchmarks'!G386,"")</f>
        <v/>
      </c>
      <c r="H386" s="287" t="str">
        <f>IF('2.Census &amp; Reference Benchmarks'!I386 &lt;&gt; "",'2.Census &amp; Reference Benchmarks'!I386,"")</f>
        <v/>
      </c>
      <c r="I386" s="284" t="str">
        <f>IF('2.Census &amp; Reference Benchmarks'!J386 &lt;&gt;"",'2.Census &amp; Reference Benchmarks'!J386,"")</f>
        <v/>
      </c>
      <c r="J386" s="534"/>
      <c r="K386" s="534"/>
      <c r="L386" s="534"/>
      <c r="M386" s="534"/>
      <c r="N386" s="534"/>
      <c r="O386" s="534"/>
      <c r="P386" s="534"/>
      <c r="Q386" s="534"/>
      <c r="R386" s="540"/>
      <c r="S386" s="540"/>
      <c r="T386" s="540"/>
      <c r="U386" s="540"/>
      <c r="V386" s="540"/>
      <c r="W386" s="540"/>
      <c r="X386" s="540"/>
      <c r="Y386" s="540"/>
      <c r="Z386" s="540"/>
      <c r="AA386" s="540"/>
      <c r="AB386" s="540"/>
      <c r="AC386" s="540"/>
      <c r="AD386" s="540"/>
      <c r="AE386" s="540"/>
      <c r="AF386" s="540"/>
      <c r="AG386" s="540"/>
      <c r="AH386" s="461"/>
      <c r="AI386" s="110"/>
      <c r="AJ386" s="110"/>
      <c r="AK386" s="110"/>
      <c r="AL386" s="110"/>
      <c r="AM386" s="110"/>
      <c r="AN386" s="110"/>
      <c r="AO386" s="110"/>
      <c r="AP386" s="110"/>
      <c r="AQ386" s="543"/>
      <c r="AR386" s="543"/>
      <c r="AS386" s="543"/>
      <c r="AT386" s="543"/>
      <c r="AU386" s="543"/>
      <c r="AV386" s="543"/>
      <c r="AW386" s="543"/>
      <c r="AX386" s="543"/>
      <c r="AY386" s="543"/>
      <c r="AZ386" s="543"/>
      <c r="BA386" s="543"/>
      <c r="BB386" s="543"/>
      <c r="BC386" s="543"/>
      <c r="BD386" s="543"/>
      <c r="BE386" s="543"/>
      <c r="BF386" s="543"/>
    </row>
    <row r="387" spans="2:58" x14ac:dyDescent="0.25">
      <c r="B387" s="471">
        <f>IF('2.Census &amp; Reference Benchmarks'!B387 &lt;&gt; "",'2.Census &amp; Reference Benchmarks'!B387,"")</f>
        <v>0</v>
      </c>
      <c r="C387" s="285">
        <f>IF('2.Census &amp; Reference Benchmarks'!C387 &lt;&gt; "",'2.Census &amp; Reference Benchmarks'!C387,"")</f>
        <v>0</v>
      </c>
      <c r="D387" s="286" t="str">
        <f>IF('2.Census &amp; Reference Benchmarks'!D387 &lt;&gt; "",'2.Census &amp; Reference Benchmarks'!D387,"")</f>
        <v/>
      </c>
      <c r="E387" s="352" t="str">
        <f>IF('2.Census &amp; Reference Benchmarks'!E387 &lt;&gt; "",'2.Census &amp; Reference Benchmarks'!E387,"")</f>
        <v/>
      </c>
      <c r="F387" s="352" t="str">
        <f>IF('2.Census &amp; Reference Benchmarks'!F387 &lt;&gt; "",'2.Census &amp; Reference Benchmarks'!F387,"")</f>
        <v/>
      </c>
      <c r="G387" s="287" t="str">
        <f>IF('2.Census &amp; Reference Benchmarks'!G387 &lt;&gt; "",'2.Census &amp; Reference Benchmarks'!G387,"")</f>
        <v/>
      </c>
      <c r="H387" s="287" t="str">
        <f>IF('2.Census &amp; Reference Benchmarks'!I387 &lt;&gt; "",'2.Census &amp; Reference Benchmarks'!I387,"")</f>
        <v/>
      </c>
      <c r="I387" s="284" t="str">
        <f>IF('2.Census &amp; Reference Benchmarks'!J387 &lt;&gt;"",'2.Census &amp; Reference Benchmarks'!J387,"")</f>
        <v/>
      </c>
      <c r="J387" s="534"/>
      <c r="K387" s="534"/>
      <c r="L387" s="534"/>
      <c r="M387" s="534"/>
      <c r="N387" s="534"/>
      <c r="O387" s="534"/>
      <c r="P387" s="534"/>
      <c r="Q387" s="534"/>
      <c r="R387" s="540"/>
      <c r="S387" s="540"/>
      <c r="T387" s="540"/>
      <c r="U387" s="540"/>
      <c r="V387" s="540"/>
      <c r="W387" s="540"/>
      <c r="X387" s="540"/>
      <c r="Y387" s="540"/>
      <c r="Z387" s="540"/>
      <c r="AA387" s="540"/>
      <c r="AB387" s="540"/>
      <c r="AC387" s="540"/>
      <c r="AD387" s="540"/>
      <c r="AE387" s="540"/>
      <c r="AF387" s="540"/>
      <c r="AG387" s="540"/>
      <c r="AH387" s="461"/>
      <c r="AI387" s="110"/>
      <c r="AJ387" s="110"/>
      <c r="AK387" s="110"/>
      <c r="AL387" s="110"/>
      <c r="AM387" s="110"/>
      <c r="AN387" s="110"/>
      <c r="AO387" s="110"/>
      <c r="AP387" s="110"/>
      <c r="AQ387" s="543"/>
      <c r="AR387" s="543"/>
      <c r="AS387" s="543"/>
      <c r="AT387" s="543"/>
      <c r="AU387" s="543"/>
      <c r="AV387" s="543"/>
      <c r="AW387" s="543"/>
      <c r="AX387" s="543"/>
      <c r="AY387" s="543"/>
      <c r="AZ387" s="543"/>
      <c r="BA387" s="543"/>
      <c r="BB387" s="543"/>
      <c r="BC387" s="543"/>
      <c r="BD387" s="543"/>
      <c r="BE387" s="543"/>
      <c r="BF387" s="543"/>
    </row>
    <row r="388" spans="2:58" x14ac:dyDescent="0.25">
      <c r="B388" s="471">
        <f>IF('2.Census &amp; Reference Benchmarks'!B388 &lt;&gt; "",'2.Census &amp; Reference Benchmarks'!B388,"")</f>
        <v>0</v>
      </c>
      <c r="C388" s="285">
        <f>IF('2.Census &amp; Reference Benchmarks'!C388 &lt;&gt; "",'2.Census &amp; Reference Benchmarks'!C388,"")</f>
        <v>0</v>
      </c>
      <c r="D388" s="286" t="str">
        <f>IF('2.Census &amp; Reference Benchmarks'!D388 &lt;&gt; "",'2.Census &amp; Reference Benchmarks'!D388,"")</f>
        <v/>
      </c>
      <c r="E388" s="352" t="str">
        <f>IF('2.Census &amp; Reference Benchmarks'!E388 &lt;&gt; "",'2.Census &amp; Reference Benchmarks'!E388,"")</f>
        <v/>
      </c>
      <c r="F388" s="352" t="str">
        <f>IF('2.Census &amp; Reference Benchmarks'!F388 &lt;&gt; "",'2.Census &amp; Reference Benchmarks'!F388,"")</f>
        <v/>
      </c>
      <c r="G388" s="287" t="str">
        <f>IF('2.Census &amp; Reference Benchmarks'!G388 &lt;&gt; "",'2.Census &amp; Reference Benchmarks'!G388,"")</f>
        <v/>
      </c>
      <c r="H388" s="287" t="str">
        <f>IF('2.Census &amp; Reference Benchmarks'!I388 &lt;&gt; "",'2.Census &amp; Reference Benchmarks'!I388,"")</f>
        <v/>
      </c>
      <c r="I388" s="284" t="str">
        <f>IF('2.Census &amp; Reference Benchmarks'!J388 &lt;&gt;"",'2.Census &amp; Reference Benchmarks'!J388,"")</f>
        <v/>
      </c>
      <c r="J388" s="534"/>
      <c r="K388" s="534"/>
      <c r="L388" s="534"/>
      <c r="M388" s="534"/>
      <c r="N388" s="534"/>
      <c r="O388" s="534"/>
      <c r="P388" s="534"/>
      <c r="Q388" s="534"/>
      <c r="R388" s="540"/>
      <c r="S388" s="540"/>
      <c r="T388" s="540"/>
      <c r="U388" s="540"/>
      <c r="V388" s="540"/>
      <c r="W388" s="540"/>
      <c r="X388" s="540"/>
      <c r="Y388" s="540"/>
      <c r="Z388" s="540"/>
      <c r="AA388" s="540"/>
      <c r="AB388" s="540"/>
      <c r="AC388" s="540"/>
      <c r="AD388" s="540"/>
      <c r="AE388" s="540"/>
      <c r="AF388" s="540"/>
      <c r="AG388" s="540"/>
      <c r="AH388" s="461"/>
      <c r="AI388" s="110"/>
      <c r="AJ388" s="110"/>
      <c r="AK388" s="110"/>
      <c r="AL388" s="110"/>
      <c r="AM388" s="110"/>
      <c r="AN388" s="110"/>
      <c r="AO388" s="110"/>
      <c r="AP388" s="110"/>
      <c r="AQ388" s="543"/>
      <c r="AR388" s="543"/>
      <c r="AS388" s="543"/>
      <c r="AT388" s="543"/>
      <c r="AU388" s="543"/>
      <c r="AV388" s="543"/>
      <c r="AW388" s="543"/>
      <c r="AX388" s="543"/>
      <c r="AY388" s="543"/>
      <c r="AZ388" s="543"/>
      <c r="BA388" s="543"/>
      <c r="BB388" s="543"/>
      <c r="BC388" s="543"/>
      <c r="BD388" s="543"/>
      <c r="BE388" s="543"/>
      <c r="BF388" s="543"/>
    </row>
    <row r="389" spans="2:58" x14ac:dyDescent="0.25">
      <c r="B389" s="471">
        <f>IF('2.Census &amp; Reference Benchmarks'!B389 &lt;&gt; "",'2.Census &amp; Reference Benchmarks'!B389,"")</f>
        <v>0</v>
      </c>
      <c r="C389" s="285">
        <f>IF('2.Census &amp; Reference Benchmarks'!C389 &lt;&gt; "",'2.Census &amp; Reference Benchmarks'!C389,"")</f>
        <v>0</v>
      </c>
      <c r="D389" s="286" t="str">
        <f>IF('2.Census &amp; Reference Benchmarks'!D389 &lt;&gt; "",'2.Census &amp; Reference Benchmarks'!D389,"")</f>
        <v/>
      </c>
      <c r="E389" s="352" t="str">
        <f>IF('2.Census &amp; Reference Benchmarks'!E389 &lt;&gt; "",'2.Census &amp; Reference Benchmarks'!E389,"")</f>
        <v/>
      </c>
      <c r="F389" s="352" t="str">
        <f>IF('2.Census &amp; Reference Benchmarks'!F389 &lt;&gt; "",'2.Census &amp; Reference Benchmarks'!F389,"")</f>
        <v/>
      </c>
      <c r="G389" s="287" t="str">
        <f>IF('2.Census &amp; Reference Benchmarks'!G389 &lt;&gt; "",'2.Census &amp; Reference Benchmarks'!G389,"")</f>
        <v/>
      </c>
      <c r="H389" s="287" t="str">
        <f>IF('2.Census &amp; Reference Benchmarks'!I389 &lt;&gt; "",'2.Census &amp; Reference Benchmarks'!I389,"")</f>
        <v/>
      </c>
      <c r="I389" s="284" t="str">
        <f>IF('2.Census &amp; Reference Benchmarks'!J389 &lt;&gt;"",'2.Census &amp; Reference Benchmarks'!J389,"")</f>
        <v/>
      </c>
      <c r="J389" s="534"/>
      <c r="K389" s="534"/>
      <c r="L389" s="534"/>
      <c r="M389" s="534"/>
      <c r="N389" s="534"/>
      <c r="O389" s="534"/>
      <c r="P389" s="534"/>
      <c r="Q389" s="534"/>
      <c r="R389" s="540"/>
      <c r="S389" s="540"/>
      <c r="T389" s="540"/>
      <c r="U389" s="540"/>
      <c r="V389" s="540"/>
      <c r="W389" s="540"/>
      <c r="X389" s="540"/>
      <c r="Y389" s="540"/>
      <c r="Z389" s="540"/>
      <c r="AA389" s="540"/>
      <c r="AB389" s="540"/>
      <c r="AC389" s="540"/>
      <c r="AD389" s="540"/>
      <c r="AE389" s="540"/>
      <c r="AF389" s="540"/>
      <c r="AG389" s="540"/>
      <c r="AH389" s="461"/>
      <c r="AI389" s="110"/>
      <c r="AJ389" s="110"/>
      <c r="AK389" s="110"/>
      <c r="AL389" s="110"/>
      <c r="AM389" s="110"/>
      <c r="AN389" s="110"/>
      <c r="AO389" s="110"/>
      <c r="AP389" s="110"/>
      <c r="AQ389" s="543"/>
      <c r="AR389" s="543"/>
      <c r="AS389" s="543"/>
      <c r="AT389" s="543"/>
      <c r="AU389" s="543"/>
      <c r="AV389" s="543"/>
      <c r="AW389" s="543"/>
      <c r="AX389" s="543"/>
      <c r="AY389" s="543"/>
      <c r="AZ389" s="543"/>
      <c r="BA389" s="543"/>
      <c r="BB389" s="543"/>
      <c r="BC389" s="543"/>
      <c r="BD389" s="543"/>
      <c r="BE389" s="543"/>
      <c r="BF389" s="543"/>
    </row>
    <row r="390" spans="2:58" x14ac:dyDescent="0.25">
      <c r="B390" s="471">
        <f>IF('2.Census &amp; Reference Benchmarks'!B390 &lt;&gt; "",'2.Census &amp; Reference Benchmarks'!B390,"")</f>
        <v>0</v>
      </c>
      <c r="C390" s="285">
        <f>IF('2.Census &amp; Reference Benchmarks'!C390 &lt;&gt; "",'2.Census &amp; Reference Benchmarks'!C390,"")</f>
        <v>0</v>
      </c>
      <c r="D390" s="286" t="str">
        <f>IF('2.Census &amp; Reference Benchmarks'!D390 &lt;&gt; "",'2.Census &amp; Reference Benchmarks'!D390,"")</f>
        <v/>
      </c>
      <c r="E390" s="352" t="str">
        <f>IF('2.Census &amp; Reference Benchmarks'!E390 &lt;&gt; "",'2.Census &amp; Reference Benchmarks'!E390,"")</f>
        <v/>
      </c>
      <c r="F390" s="352" t="str">
        <f>IF('2.Census &amp; Reference Benchmarks'!F390 &lt;&gt; "",'2.Census &amp; Reference Benchmarks'!F390,"")</f>
        <v/>
      </c>
      <c r="G390" s="287" t="str">
        <f>IF('2.Census &amp; Reference Benchmarks'!G390 &lt;&gt; "",'2.Census &amp; Reference Benchmarks'!G390,"")</f>
        <v/>
      </c>
      <c r="H390" s="287" t="str">
        <f>IF('2.Census &amp; Reference Benchmarks'!I390 &lt;&gt; "",'2.Census &amp; Reference Benchmarks'!I390,"")</f>
        <v/>
      </c>
      <c r="I390" s="284" t="str">
        <f>IF('2.Census &amp; Reference Benchmarks'!J390 &lt;&gt;"",'2.Census &amp; Reference Benchmarks'!J390,"")</f>
        <v/>
      </c>
      <c r="J390" s="534"/>
      <c r="K390" s="534"/>
      <c r="L390" s="534"/>
      <c r="M390" s="534"/>
      <c r="N390" s="534"/>
      <c r="O390" s="534"/>
      <c r="P390" s="534"/>
      <c r="Q390" s="534"/>
      <c r="R390" s="540"/>
      <c r="S390" s="540"/>
      <c r="T390" s="540"/>
      <c r="U390" s="540"/>
      <c r="V390" s="540"/>
      <c r="W390" s="540"/>
      <c r="X390" s="540"/>
      <c r="Y390" s="540"/>
      <c r="Z390" s="540"/>
      <c r="AA390" s="540"/>
      <c r="AB390" s="540"/>
      <c r="AC390" s="540"/>
      <c r="AD390" s="540"/>
      <c r="AE390" s="540"/>
      <c r="AF390" s="540"/>
      <c r="AG390" s="540"/>
      <c r="AH390" s="461"/>
      <c r="AI390" s="110"/>
      <c r="AJ390" s="110"/>
      <c r="AK390" s="110"/>
      <c r="AL390" s="110"/>
      <c r="AM390" s="110"/>
      <c r="AN390" s="110"/>
      <c r="AO390" s="110"/>
      <c r="AP390" s="110"/>
      <c r="AQ390" s="543"/>
      <c r="AR390" s="543"/>
      <c r="AS390" s="543"/>
      <c r="AT390" s="543"/>
      <c r="AU390" s="543"/>
      <c r="AV390" s="543"/>
      <c r="AW390" s="543"/>
      <c r="AX390" s="543"/>
      <c r="AY390" s="543"/>
      <c r="AZ390" s="543"/>
      <c r="BA390" s="543"/>
      <c r="BB390" s="543"/>
      <c r="BC390" s="543"/>
      <c r="BD390" s="543"/>
      <c r="BE390" s="543"/>
      <c r="BF390" s="543"/>
    </row>
    <row r="391" spans="2:58" x14ac:dyDescent="0.25">
      <c r="B391" s="471">
        <f>IF('2.Census &amp; Reference Benchmarks'!B391 &lt;&gt; "",'2.Census &amp; Reference Benchmarks'!B391,"")</f>
        <v>0</v>
      </c>
      <c r="C391" s="285">
        <f>IF('2.Census &amp; Reference Benchmarks'!C391 &lt;&gt; "",'2.Census &amp; Reference Benchmarks'!C391,"")</f>
        <v>0</v>
      </c>
      <c r="D391" s="286" t="str">
        <f>IF('2.Census &amp; Reference Benchmarks'!D391 &lt;&gt; "",'2.Census &amp; Reference Benchmarks'!D391,"")</f>
        <v/>
      </c>
      <c r="E391" s="352" t="str">
        <f>IF('2.Census &amp; Reference Benchmarks'!E391 &lt;&gt; "",'2.Census &amp; Reference Benchmarks'!E391,"")</f>
        <v/>
      </c>
      <c r="F391" s="352" t="str">
        <f>IF('2.Census &amp; Reference Benchmarks'!F391 &lt;&gt; "",'2.Census &amp; Reference Benchmarks'!F391,"")</f>
        <v/>
      </c>
      <c r="G391" s="287" t="str">
        <f>IF('2.Census &amp; Reference Benchmarks'!G391 &lt;&gt; "",'2.Census &amp; Reference Benchmarks'!G391,"")</f>
        <v/>
      </c>
      <c r="H391" s="287" t="str">
        <f>IF('2.Census &amp; Reference Benchmarks'!I391 &lt;&gt; "",'2.Census &amp; Reference Benchmarks'!I391,"")</f>
        <v/>
      </c>
      <c r="I391" s="284" t="str">
        <f>IF('2.Census &amp; Reference Benchmarks'!J391 &lt;&gt;"",'2.Census &amp; Reference Benchmarks'!J391,"")</f>
        <v/>
      </c>
      <c r="J391" s="534"/>
      <c r="K391" s="534"/>
      <c r="L391" s="534"/>
      <c r="M391" s="534"/>
      <c r="N391" s="534"/>
      <c r="O391" s="534"/>
      <c r="P391" s="534"/>
      <c r="Q391" s="534"/>
      <c r="R391" s="540"/>
      <c r="S391" s="540"/>
      <c r="T391" s="540"/>
      <c r="U391" s="540"/>
      <c r="V391" s="540"/>
      <c r="W391" s="540"/>
      <c r="X391" s="540"/>
      <c r="Y391" s="540"/>
      <c r="Z391" s="540"/>
      <c r="AA391" s="540"/>
      <c r="AB391" s="540"/>
      <c r="AC391" s="540"/>
      <c r="AD391" s="540"/>
      <c r="AE391" s="540"/>
      <c r="AF391" s="540"/>
      <c r="AG391" s="540"/>
      <c r="AH391" s="461"/>
      <c r="AI391" s="110"/>
      <c r="AJ391" s="110"/>
      <c r="AK391" s="110"/>
      <c r="AL391" s="110"/>
      <c r="AM391" s="110"/>
      <c r="AN391" s="110"/>
      <c r="AO391" s="110"/>
      <c r="AP391" s="110"/>
      <c r="AQ391" s="543"/>
      <c r="AR391" s="543"/>
      <c r="AS391" s="543"/>
      <c r="AT391" s="543"/>
      <c r="AU391" s="543"/>
      <c r="AV391" s="543"/>
      <c r="AW391" s="543"/>
      <c r="AX391" s="543"/>
      <c r="AY391" s="543"/>
      <c r="AZ391" s="543"/>
      <c r="BA391" s="543"/>
      <c r="BB391" s="543"/>
      <c r="BC391" s="543"/>
      <c r="BD391" s="543"/>
      <c r="BE391" s="543"/>
      <c r="BF391" s="543"/>
    </row>
    <row r="392" spans="2:58" x14ac:dyDescent="0.25">
      <c r="B392" s="471">
        <f>IF('2.Census &amp; Reference Benchmarks'!B392 &lt;&gt; "",'2.Census &amp; Reference Benchmarks'!B392,"")</f>
        <v>0</v>
      </c>
      <c r="C392" s="285">
        <f>IF('2.Census &amp; Reference Benchmarks'!C392 &lt;&gt; "",'2.Census &amp; Reference Benchmarks'!C392,"")</f>
        <v>0</v>
      </c>
      <c r="D392" s="286" t="str">
        <f>IF('2.Census &amp; Reference Benchmarks'!D392 &lt;&gt; "",'2.Census &amp; Reference Benchmarks'!D392,"")</f>
        <v/>
      </c>
      <c r="E392" s="352" t="str">
        <f>IF('2.Census &amp; Reference Benchmarks'!E392 &lt;&gt; "",'2.Census &amp; Reference Benchmarks'!E392,"")</f>
        <v/>
      </c>
      <c r="F392" s="352" t="str">
        <f>IF('2.Census &amp; Reference Benchmarks'!F392 &lt;&gt; "",'2.Census &amp; Reference Benchmarks'!F392,"")</f>
        <v/>
      </c>
      <c r="G392" s="287" t="str">
        <f>IF('2.Census &amp; Reference Benchmarks'!G392 &lt;&gt; "",'2.Census &amp; Reference Benchmarks'!G392,"")</f>
        <v/>
      </c>
      <c r="H392" s="287" t="str">
        <f>IF('2.Census &amp; Reference Benchmarks'!I392 &lt;&gt; "",'2.Census &amp; Reference Benchmarks'!I392,"")</f>
        <v/>
      </c>
      <c r="I392" s="284" t="str">
        <f>IF('2.Census &amp; Reference Benchmarks'!J392 &lt;&gt;"",'2.Census &amp; Reference Benchmarks'!J392,"")</f>
        <v/>
      </c>
      <c r="J392" s="534"/>
      <c r="K392" s="534"/>
      <c r="L392" s="534"/>
      <c r="M392" s="534"/>
      <c r="N392" s="534"/>
      <c r="O392" s="534"/>
      <c r="P392" s="534"/>
      <c r="Q392" s="534"/>
      <c r="R392" s="540"/>
      <c r="S392" s="540"/>
      <c r="T392" s="540"/>
      <c r="U392" s="540"/>
      <c r="V392" s="540"/>
      <c r="W392" s="540"/>
      <c r="X392" s="540"/>
      <c r="Y392" s="540"/>
      <c r="Z392" s="540"/>
      <c r="AA392" s="540"/>
      <c r="AB392" s="540"/>
      <c r="AC392" s="540"/>
      <c r="AD392" s="540"/>
      <c r="AE392" s="540"/>
      <c r="AF392" s="540"/>
      <c r="AG392" s="540"/>
      <c r="AH392" s="461"/>
      <c r="AI392" s="110"/>
      <c r="AJ392" s="110"/>
      <c r="AK392" s="110"/>
      <c r="AL392" s="110"/>
      <c r="AM392" s="110"/>
      <c r="AN392" s="110"/>
      <c r="AO392" s="110"/>
      <c r="AP392" s="110"/>
      <c r="AQ392" s="543"/>
      <c r="AR392" s="543"/>
      <c r="AS392" s="543"/>
      <c r="AT392" s="543"/>
      <c r="AU392" s="543"/>
      <c r="AV392" s="543"/>
      <c r="AW392" s="543"/>
      <c r="AX392" s="543"/>
      <c r="AY392" s="543"/>
      <c r="AZ392" s="543"/>
      <c r="BA392" s="543"/>
      <c r="BB392" s="543"/>
      <c r="BC392" s="543"/>
      <c r="BD392" s="543"/>
      <c r="BE392" s="543"/>
      <c r="BF392" s="543"/>
    </row>
    <row r="393" spans="2:58" x14ac:dyDescent="0.25">
      <c r="B393" s="471">
        <f>IF('2.Census &amp; Reference Benchmarks'!B393 &lt;&gt; "",'2.Census &amp; Reference Benchmarks'!B393,"")</f>
        <v>0</v>
      </c>
      <c r="C393" s="285">
        <f>IF('2.Census &amp; Reference Benchmarks'!C393 &lt;&gt; "",'2.Census &amp; Reference Benchmarks'!C393,"")</f>
        <v>0</v>
      </c>
      <c r="D393" s="286" t="str">
        <f>IF('2.Census &amp; Reference Benchmarks'!D393 &lt;&gt; "",'2.Census &amp; Reference Benchmarks'!D393,"")</f>
        <v/>
      </c>
      <c r="E393" s="352" t="str">
        <f>IF('2.Census &amp; Reference Benchmarks'!E393 &lt;&gt; "",'2.Census &amp; Reference Benchmarks'!E393,"")</f>
        <v/>
      </c>
      <c r="F393" s="352" t="str">
        <f>IF('2.Census &amp; Reference Benchmarks'!F393 &lt;&gt; "",'2.Census &amp; Reference Benchmarks'!F393,"")</f>
        <v/>
      </c>
      <c r="G393" s="287" t="str">
        <f>IF('2.Census &amp; Reference Benchmarks'!G393 &lt;&gt; "",'2.Census &amp; Reference Benchmarks'!G393,"")</f>
        <v/>
      </c>
      <c r="H393" s="287" t="str">
        <f>IF('2.Census &amp; Reference Benchmarks'!I393 &lt;&gt; "",'2.Census &amp; Reference Benchmarks'!I393,"")</f>
        <v/>
      </c>
      <c r="I393" s="284" t="str">
        <f>IF('2.Census &amp; Reference Benchmarks'!J393 &lt;&gt;"",'2.Census &amp; Reference Benchmarks'!J393,"")</f>
        <v/>
      </c>
      <c r="J393" s="534"/>
      <c r="K393" s="534"/>
      <c r="L393" s="534"/>
      <c r="M393" s="534"/>
      <c r="N393" s="534"/>
      <c r="O393" s="534"/>
      <c r="P393" s="534"/>
      <c r="Q393" s="534"/>
      <c r="R393" s="540"/>
      <c r="S393" s="540"/>
      <c r="T393" s="540"/>
      <c r="U393" s="540"/>
      <c r="V393" s="540"/>
      <c r="W393" s="540"/>
      <c r="X393" s="540"/>
      <c r="Y393" s="540"/>
      <c r="Z393" s="540"/>
      <c r="AA393" s="540"/>
      <c r="AB393" s="540"/>
      <c r="AC393" s="540"/>
      <c r="AD393" s="540"/>
      <c r="AE393" s="540"/>
      <c r="AF393" s="540"/>
      <c r="AG393" s="540"/>
      <c r="AH393" s="461"/>
      <c r="AI393" s="110"/>
      <c r="AJ393" s="110"/>
      <c r="AK393" s="110"/>
      <c r="AL393" s="110"/>
      <c r="AM393" s="110"/>
      <c r="AN393" s="110"/>
      <c r="AO393" s="110"/>
      <c r="AP393" s="110"/>
      <c r="AQ393" s="543"/>
      <c r="AR393" s="543"/>
      <c r="AS393" s="543"/>
      <c r="AT393" s="543"/>
      <c r="AU393" s="543"/>
      <c r="AV393" s="543"/>
      <c r="AW393" s="543"/>
      <c r="AX393" s="543"/>
      <c r="AY393" s="543"/>
      <c r="AZ393" s="543"/>
      <c r="BA393" s="543"/>
      <c r="BB393" s="543"/>
      <c r="BC393" s="543"/>
      <c r="BD393" s="543"/>
      <c r="BE393" s="543"/>
      <c r="BF393" s="543"/>
    </row>
    <row r="394" spans="2:58" x14ac:dyDescent="0.25">
      <c r="B394" s="471">
        <f>IF('2.Census &amp; Reference Benchmarks'!B394 &lt;&gt; "",'2.Census &amp; Reference Benchmarks'!B394,"")</f>
        <v>0</v>
      </c>
      <c r="C394" s="285">
        <f>IF('2.Census &amp; Reference Benchmarks'!C394 &lt;&gt; "",'2.Census &amp; Reference Benchmarks'!C394,"")</f>
        <v>0</v>
      </c>
      <c r="D394" s="286" t="str">
        <f>IF('2.Census &amp; Reference Benchmarks'!D394 &lt;&gt; "",'2.Census &amp; Reference Benchmarks'!D394,"")</f>
        <v/>
      </c>
      <c r="E394" s="352" t="str">
        <f>IF('2.Census &amp; Reference Benchmarks'!E394 &lt;&gt; "",'2.Census &amp; Reference Benchmarks'!E394,"")</f>
        <v/>
      </c>
      <c r="F394" s="352" t="str">
        <f>IF('2.Census &amp; Reference Benchmarks'!F394 &lt;&gt; "",'2.Census &amp; Reference Benchmarks'!F394,"")</f>
        <v/>
      </c>
      <c r="G394" s="287" t="str">
        <f>IF('2.Census &amp; Reference Benchmarks'!G394 &lt;&gt; "",'2.Census &amp; Reference Benchmarks'!G394,"")</f>
        <v/>
      </c>
      <c r="H394" s="287" t="str">
        <f>IF('2.Census &amp; Reference Benchmarks'!I394 &lt;&gt; "",'2.Census &amp; Reference Benchmarks'!I394,"")</f>
        <v/>
      </c>
      <c r="I394" s="284" t="str">
        <f>IF('2.Census &amp; Reference Benchmarks'!J394 &lt;&gt;"",'2.Census &amp; Reference Benchmarks'!J394,"")</f>
        <v/>
      </c>
      <c r="J394" s="534"/>
      <c r="K394" s="534"/>
      <c r="L394" s="534"/>
      <c r="M394" s="534"/>
      <c r="N394" s="534"/>
      <c r="O394" s="534"/>
      <c r="P394" s="534"/>
      <c r="Q394" s="534"/>
      <c r="R394" s="540"/>
      <c r="S394" s="540"/>
      <c r="T394" s="540"/>
      <c r="U394" s="540"/>
      <c r="V394" s="540"/>
      <c r="W394" s="540"/>
      <c r="X394" s="540"/>
      <c r="Y394" s="540"/>
      <c r="Z394" s="540"/>
      <c r="AA394" s="540"/>
      <c r="AB394" s="540"/>
      <c r="AC394" s="540"/>
      <c r="AD394" s="540"/>
      <c r="AE394" s="540"/>
      <c r="AF394" s="540"/>
      <c r="AG394" s="540"/>
      <c r="AH394" s="461"/>
      <c r="AI394" s="110"/>
      <c r="AJ394" s="110"/>
      <c r="AK394" s="110"/>
      <c r="AL394" s="110"/>
      <c r="AM394" s="110"/>
      <c r="AN394" s="110"/>
      <c r="AO394" s="110"/>
      <c r="AP394" s="110"/>
      <c r="AQ394" s="543"/>
      <c r="AR394" s="543"/>
      <c r="AS394" s="543"/>
      <c r="AT394" s="543"/>
      <c r="AU394" s="543"/>
      <c r="AV394" s="543"/>
      <c r="AW394" s="543"/>
      <c r="AX394" s="543"/>
      <c r="AY394" s="543"/>
      <c r="AZ394" s="543"/>
      <c r="BA394" s="543"/>
      <c r="BB394" s="543"/>
      <c r="BC394" s="543"/>
      <c r="BD394" s="543"/>
      <c r="BE394" s="543"/>
      <c r="BF394" s="543"/>
    </row>
    <row r="395" spans="2:58" x14ac:dyDescent="0.25">
      <c r="B395" s="471">
        <f>IF('2.Census &amp; Reference Benchmarks'!B395 &lt;&gt; "",'2.Census &amp; Reference Benchmarks'!B395,"")</f>
        <v>0</v>
      </c>
      <c r="C395" s="285">
        <f>IF('2.Census &amp; Reference Benchmarks'!C395 &lt;&gt; "",'2.Census &amp; Reference Benchmarks'!C395,"")</f>
        <v>0</v>
      </c>
      <c r="D395" s="286" t="str">
        <f>IF('2.Census &amp; Reference Benchmarks'!D395 &lt;&gt; "",'2.Census &amp; Reference Benchmarks'!D395,"")</f>
        <v/>
      </c>
      <c r="E395" s="352" t="str">
        <f>IF('2.Census &amp; Reference Benchmarks'!E395 &lt;&gt; "",'2.Census &amp; Reference Benchmarks'!E395,"")</f>
        <v/>
      </c>
      <c r="F395" s="352" t="str">
        <f>IF('2.Census &amp; Reference Benchmarks'!F395 &lt;&gt; "",'2.Census &amp; Reference Benchmarks'!F395,"")</f>
        <v/>
      </c>
      <c r="G395" s="287" t="str">
        <f>IF('2.Census &amp; Reference Benchmarks'!G395 &lt;&gt; "",'2.Census &amp; Reference Benchmarks'!G395,"")</f>
        <v/>
      </c>
      <c r="H395" s="287" t="str">
        <f>IF('2.Census &amp; Reference Benchmarks'!I395 &lt;&gt; "",'2.Census &amp; Reference Benchmarks'!I395,"")</f>
        <v/>
      </c>
      <c r="I395" s="284" t="str">
        <f>IF('2.Census &amp; Reference Benchmarks'!J395 &lt;&gt;"",'2.Census &amp; Reference Benchmarks'!J395,"")</f>
        <v/>
      </c>
      <c r="J395" s="534"/>
      <c r="K395" s="534"/>
      <c r="L395" s="534"/>
      <c r="M395" s="534"/>
      <c r="N395" s="534"/>
      <c r="O395" s="534"/>
      <c r="P395" s="534"/>
      <c r="Q395" s="534"/>
      <c r="R395" s="540"/>
      <c r="S395" s="540"/>
      <c r="T395" s="540"/>
      <c r="U395" s="540"/>
      <c r="V395" s="540"/>
      <c r="W395" s="540"/>
      <c r="X395" s="540"/>
      <c r="Y395" s="540"/>
      <c r="Z395" s="540"/>
      <c r="AA395" s="540"/>
      <c r="AB395" s="540"/>
      <c r="AC395" s="540"/>
      <c r="AD395" s="540"/>
      <c r="AE395" s="540"/>
      <c r="AF395" s="540"/>
      <c r="AG395" s="540"/>
      <c r="AH395" s="461"/>
      <c r="AI395" s="110"/>
      <c r="AJ395" s="110"/>
      <c r="AK395" s="110"/>
      <c r="AL395" s="110"/>
      <c r="AM395" s="110"/>
      <c r="AN395" s="110"/>
      <c r="AO395" s="110"/>
      <c r="AP395" s="110"/>
      <c r="AQ395" s="543"/>
      <c r="AR395" s="543"/>
      <c r="AS395" s="543"/>
      <c r="AT395" s="543"/>
      <c r="AU395" s="543"/>
      <c r="AV395" s="543"/>
      <c r="AW395" s="543"/>
      <c r="AX395" s="543"/>
      <c r="AY395" s="543"/>
      <c r="AZ395" s="543"/>
      <c r="BA395" s="543"/>
      <c r="BB395" s="543"/>
      <c r="BC395" s="543"/>
      <c r="BD395" s="543"/>
      <c r="BE395" s="543"/>
      <c r="BF395" s="543"/>
    </row>
    <row r="396" spans="2:58" x14ac:dyDescent="0.25">
      <c r="B396" s="471">
        <f>IF('2.Census &amp; Reference Benchmarks'!B396 &lt;&gt; "",'2.Census &amp; Reference Benchmarks'!B396,"")</f>
        <v>0</v>
      </c>
      <c r="C396" s="285">
        <f>IF('2.Census &amp; Reference Benchmarks'!C396 &lt;&gt; "",'2.Census &amp; Reference Benchmarks'!C396,"")</f>
        <v>0</v>
      </c>
      <c r="D396" s="286" t="str">
        <f>IF('2.Census &amp; Reference Benchmarks'!D396 &lt;&gt; "",'2.Census &amp; Reference Benchmarks'!D396,"")</f>
        <v/>
      </c>
      <c r="E396" s="352" t="str">
        <f>IF('2.Census &amp; Reference Benchmarks'!E396 &lt;&gt; "",'2.Census &amp; Reference Benchmarks'!E396,"")</f>
        <v/>
      </c>
      <c r="F396" s="352" t="str">
        <f>IF('2.Census &amp; Reference Benchmarks'!F396 &lt;&gt; "",'2.Census &amp; Reference Benchmarks'!F396,"")</f>
        <v/>
      </c>
      <c r="G396" s="287" t="str">
        <f>IF('2.Census &amp; Reference Benchmarks'!G396 &lt;&gt; "",'2.Census &amp; Reference Benchmarks'!G396,"")</f>
        <v/>
      </c>
      <c r="H396" s="287" t="str">
        <f>IF('2.Census &amp; Reference Benchmarks'!I396 &lt;&gt; "",'2.Census &amp; Reference Benchmarks'!I396,"")</f>
        <v/>
      </c>
      <c r="I396" s="284" t="str">
        <f>IF('2.Census &amp; Reference Benchmarks'!J396 &lt;&gt;"",'2.Census &amp; Reference Benchmarks'!J396,"")</f>
        <v/>
      </c>
      <c r="J396" s="534"/>
      <c r="K396" s="534"/>
      <c r="L396" s="534"/>
      <c r="M396" s="534"/>
      <c r="N396" s="534"/>
      <c r="O396" s="534"/>
      <c r="P396" s="534"/>
      <c r="Q396" s="534"/>
      <c r="R396" s="540"/>
      <c r="S396" s="540"/>
      <c r="T396" s="540"/>
      <c r="U396" s="540"/>
      <c r="V396" s="540"/>
      <c r="W396" s="540"/>
      <c r="X396" s="540"/>
      <c r="Y396" s="540"/>
      <c r="Z396" s="540"/>
      <c r="AA396" s="540"/>
      <c r="AB396" s="540"/>
      <c r="AC396" s="540"/>
      <c r="AD396" s="540"/>
      <c r="AE396" s="540"/>
      <c r="AF396" s="540"/>
      <c r="AG396" s="540"/>
      <c r="AH396" s="461"/>
      <c r="AI396" s="110"/>
      <c r="AJ396" s="110"/>
      <c r="AK396" s="110"/>
      <c r="AL396" s="110"/>
      <c r="AM396" s="110"/>
      <c r="AN396" s="110"/>
      <c r="AO396" s="110"/>
      <c r="AP396" s="110"/>
      <c r="AQ396" s="543"/>
      <c r="AR396" s="543"/>
      <c r="AS396" s="543"/>
      <c r="AT396" s="543"/>
      <c r="AU396" s="543"/>
      <c r="AV396" s="543"/>
      <c r="AW396" s="543"/>
      <c r="AX396" s="543"/>
      <c r="AY396" s="543"/>
      <c r="AZ396" s="543"/>
      <c r="BA396" s="543"/>
      <c r="BB396" s="543"/>
      <c r="BC396" s="543"/>
      <c r="BD396" s="543"/>
      <c r="BE396" s="543"/>
      <c r="BF396" s="543"/>
    </row>
    <row r="397" spans="2:58" x14ac:dyDescent="0.25">
      <c r="B397" s="471">
        <f>IF('2.Census &amp; Reference Benchmarks'!B397 &lt;&gt; "",'2.Census &amp; Reference Benchmarks'!B397,"")</f>
        <v>0</v>
      </c>
      <c r="C397" s="285">
        <f>IF('2.Census &amp; Reference Benchmarks'!C397 &lt;&gt; "",'2.Census &amp; Reference Benchmarks'!C397,"")</f>
        <v>0</v>
      </c>
      <c r="D397" s="286" t="str">
        <f>IF('2.Census &amp; Reference Benchmarks'!D397 &lt;&gt; "",'2.Census &amp; Reference Benchmarks'!D397,"")</f>
        <v/>
      </c>
      <c r="E397" s="352" t="str">
        <f>IF('2.Census &amp; Reference Benchmarks'!E397 &lt;&gt; "",'2.Census &amp; Reference Benchmarks'!E397,"")</f>
        <v/>
      </c>
      <c r="F397" s="352" t="str">
        <f>IF('2.Census &amp; Reference Benchmarks'!F397 &lt;&gt; "",'2.Census &amp; Reference Benchmarks'!F397,"")</f>
        <v/>
      </c>
      <c r="G397" s="287" t="str">
        <f>IF('2.Census &amp; Reference Benchmarks'!G397 &lt;&gt; "",'2.Census &amp; Reference Benchmarks'!G397,"")</f>
        <v/>
      </c>
      <c r="H397" s="287" t="str">
        <f>IF('2.Census &amp; Reference Benchmarks'!I397 &lt;&gt; "",'2.Census &amp; Reference Benchmarks'!I397,"")</f>
        <v/>
      </c>
      <c r="I397" s="284" t="str">
        <f>IF('2.Census &amp; Reference Benchmarks'!J397 &lt;&gt;"",'2.Census &amp; Reference Benchmarks'!J397,"")</f>
        <v/>
      </c>
      <c r="J397" s="534"/>
      <c r="K397" s="534"/>
      <c r="L397" s="534"/>
      <c r="M397" s="534"/>
      <c r="N397" s="534"/>
      <c r="O397" s="534"/>
      <c r="P397" s="534"/>
      <c r="Q397" s="534"/>
      <c r="R397" s="540"/>
      <c r="S397" s="540"/>
      <c r="T397" s="540"/>
      <c r="U397" s="540"/>
      <c r="V397" s="540"/>
      <c r="W397" s="540"/>
      <c r="X397" s="540"/>
      <c r="Y397" s="540"/>
      <c r="Z397" s="540"/>
      <c r="AA397" s="540"/>
      <c r="AB397" s="540"/>
      <c r="AC397" s="540"/>
      <c r="AD397" s="540"/>
      <c r="AE397" s="540"/>
      <c r="AF397" s="540"/>
      <c r="AG397" s="540"/>
      <c r="AH397" s="461"/>
      <c r="AI397" s="110"/>
      <c r="AJ397" s="110"/>
      <c r="AK397" s="110"/>
      <c r="AL397" s="110"/>
      <c r="AM397" s="110"/>
      <c r="AN397" s="110"/>
      <c r="AO397" s="110"/>
      <c r="AP397" s="110"/>
      <c r="AQ397" s="543"/>
      <c r="AR397" s="543"/>
      <c r="AS397" s="543"/>
      <c r="AT397" s="543"/>
      <c r="AU397" s="543"/>
      <c r="AV397" s="543"/>
      <c r="AW397" s="543"/>
      <c r="AX397" s="543"/>
      <c r="AY397" s="543"/>
      <c r="AZ397" s="543"/>
      <c r="BA397" s="543"/>
      <c r="BB397" s="543"/>
      <c r="BC397" s="543"/>
      <c r="BD397" s="543"/>
      <c r="BE397" s="543"/>
      <c r="BF397" s="543"/>
    </row>
    <row r="398" spans="2:58" x14ac:dyDescent="0.25">
      <c r="B398" s="471">
        <f>IF('2.Census &amp; Reference Benchmarks'!B398 &lt;&gt; "",'2.Census &amp; Reference Benchmarks'!B398,"")</f>
        <v>0</v>
      </c>
      <c r="C398" s="285">
        <f>IF('2.Census &amp; Reference Benchmarks'!C398 &lt;&gt; "",'2.Census &amp; Reference Benchmarks'!C398,"")</f>
        <v>0</v>
      </c>
      <c r="D398" s="286" t="str">
        <f>IF('2.Census &amp; Reference Benchmarks'!D398 &lt;&gt; "",'2.Census &amp; Reference Benchmarks'!D398,"")</f>
        <v/>
      </c>
      <c r="E398" s="352" t="str">
        <f>IF('2.Census &amp; Reference Benchmarks'!E398 &lt;&gt; "",'2.Census &amp; Reference Benchmarks'!E398,"")</f>
        <v/>
      </c>
      <c r="F398" s="352" t="str">
        <f>IF('2.Census &amp; Reference Benchmarks'!F398 &lt;&gt; "",'2.Census &amp; Reference Benchmarks'!F398,"")</f>
        <v/>
      </c>
      <c r="G398" s="287" t="str">
        <f>IF('2.Census &amp; Reference Benchmarks'!G398 &lt;&gt; "",'2.Census &amp; Reference Benchmarks'!G398,"")</f>
        <v/>
      </c>
      <c r="H398" s="287" t="str">
        <f>IF('2.Census &amp; Reference Benchmarks'!I398 &lt;&gt; "",'2.Census &amp; Reference Benchmarks'!I398,"")</f>
        <v/>
      </c>
      <c r="I398" s="284" t="str">
        <f>IF('2.Census &amp; Reference Benchmarks'!J398 &lt;&gt;"",'2.Census &amp; Reference Benchmarks'!J398,"")</f>
        <v/>
      </c>
      <c r="J398" s="534"/>
      <c r="K398" s="534"/>
      <c r="L398" s="534"/>
      <c r="M398" s="534"/>
      <c r="N398" s="534"/>
      <c r="O398" s="534"/>
      <c r="P398" s="534"/>
      <c r="Q398" s="534"/>
      <c r="R398" s="540"/>
      <c r="S398" s="540"/>
      <c r="T398" s="540"/>
      <c r="U398" s="540"/>
      <c r="V398" s="540"/>
      <c r="W398" s="540"/>
      <c r="X398" s="540"/>
      <c r="Y398" s="540"/>
      <c r="Z398" s="540"/>
      <c r="AA398" s="540"/>
      <c r="AB398" s="540"/>
      <c r="AC398" s="540"/>
      <c r="AD398" s="540"/>
      <c r="AE398" s="540"/>
      <c r="AF398" s="540"/>
      <c r="AG398" s="540"/>
      <c r="AH398" s="461"/>
      <c r="AI398" s="110"/>
      <c r="AJ398" s="110"/>
      <c r="AK398" s="110"/>
      <c r="AL398" s="110"/>
      <c r="AM398" s="110"/>
      <c r="AN398" s="110"/>
      <c r="AO398" s="110"/>
      <c r="AP398" s="110"/>
      <c r="AQ398" s="543"/>
      <c r="AR398" s="543"/>
      <c r="AS398" s="543"/>
      <c r="AT398" s="543"/>
      <c r="AU398" s="543"/>
      <c r="AV398" s="543"/>
      <c r="AW398" s="543"/>
      <c r="AX398" s="543"/>
      <c r="AY398" s="543"/>
      <c r="AZ398" s="543"/>
      <c r="BA398" s="543"/>
      <c r="BB398" s="543"/>
      <c r="BC398" s="543"/>
      <c r="BD398" s="543"/>
      <c r="BE398" s="543"/>
      <c r="BF398" s="543"/>
    </row>
    <row r="399" spans="2:58" x14ac:dyDescent="0.25">
      <c r="B399" s="471">
        <f>IF('2.Census &amp; Reference Benchmarks'!B399 &lt;&gt; "",'2.Census &amp; Reference Benchmarks'!B399,"")</f>
        <v>0</v>
      </c>
      <c r="C399" s="285">
        <f>IF('2.Census &amp; Reference Benchmarks'!C399 &lt;&gt; "",'2.Census &amp; Reference Benchmarks'!C399,"")</f>
        <v>0</v>
      </c>
      <c r="D399" s="286" t="str">
        <f>IF('2.Census &amp; Reference Benchmarks'!D399 &lt;&gt; "",'2.Census &amp; Reference Benchmarks'!D399,"")</f>
        <v/>
      </c>
      <c r="E399" s="352" t="str">
        <f>IF('2.Census &amp; Reference Benchmarks'!E399 &lt;&gt; "",'2.Census &amp; Reference Benchmarks'!E399,"")</f>
        <v/>
      </c>
      <c r="F399" s="352" t="str">
        <f>IF('2.Census &amp; Reference Benchmarks'!F399 &lt;&gt; "",'2.Census &amp; Reference Benchmarks'!F399,"")</f>
        <v/>
      </c>
      <c r="G399" s="287" t="str">
        <f>IF('2.Census &amp; Reference Benchmarks'!G399 &lt;&gt; "",'2.Census &amp; Reference Benchmarks'!G399,"")</f>
        <v/>
      </c>
      <c r="H399" s="287" t="str">
        <f>IF('2.Census &amp; Reference Benchmarks'!I399 &lt;&gt; "",'2.Census &amp; Reference Benchmarks'!I399,"")</f>
        <v/>
      </c>
      <c r="I399" s="284" t="str">
        <f>IF('2.Census &amp; Reference Benchmarks'!J399 &lt;&gt;"",'2.Census &amp; Reference Benchmarks'!J399,"")</f>
        <v/>
      </c>
      <c r="J399" s="534"/>
      <c r="K399" s="534"/>
      <c r="L399" s="534"/>
      <c r="M399" s="534"/>
      <c r="N399" s="534"/>
      <c r="O399" s="534"/>
      <c r="P399" s="534"/>
      <c r="Q399" s="534"/>
      <c r="R399" s="540"/>
      <c r="S399" s="540"/>
      <c r="T399" s="540"/>
      <c r="U399" s="540"/>
      <c r="V399" s="540"/>
      <c r="W399" s="540"/>
      <c r="X399" s="540"/>
      <c r="Y399" s="540"/>
      <c r="Z399" s="540"/>
      <c r="AA399" s="540"/>
      <c r="AB399" s="540"/>
      <c r="AC399" s="540"/>
      <c r="AD399" s="540"/>
      <c r="AE399" s="540"/>
      <c r="AF399" s="540"/>
      <c r="AG399" s="540"/>
      <c r="AH399" s="461"/>
      <c r="AI399" s="110"/>
      <c r="AJ399" s="110"/>
      <c r="AK399" s="110"/>
      <c r="AL399" s="110"/>
      <c r="AM399" s="110"/>
      <c r="AN399" s="110"/>
      <c r="AO399" s="110"/>
      <c r="AP399" s="110"/>
      <c r="AQ399" s="543"/>
      <c r="AR399" s="543"/>
      <c r="AS399" s="543"/>
      <c r="AT399" s="543"/>
      <c r="AU399" s="543"/>
      <c r="AV399" s="543"/>
      <c r="AW399" s="543"/>
      <c r="AX399" s="543"/>
      <c r="AY399" s="543"/>
      <c r="AZ399" s="543"/>
      <c r="BA399" s="543"/>
      <c r="BB399" s="543"/>
      <c r="BC399" s="543"/>
      <c r="BD399" s="543"/>
      <c r="BE399" s="543"/>
      <c r="BF399" s="543"/>
    </row>
    <row r="400" spans="2:58" x14ac:dyDescent="0.25">
      <c r="B400" s="471">
        <f>IF('2.Census &amp; Reference Benchmarks'!B400 &lt;&gt; "",'2.Census &amp; Reference Benchmarks'!B400,"")</f>
        <v>0</v>
      </c>
      <c r="C400" s="285">
        <f>IF('2.Census &amp; Reference Benchmarks'!C400 &lt;&gt; "",'2.Census &amp; Reference Benchmarks'!C400,"")</f>
        <v>0</v>
      </c>
      <c r="D400" s="286" t="str">
        <f>IF('2.Census &amp; Reference Benchmarks'!D400 &lt;&gt; "",'2.Census &amp; Reference Benchmarks'!D400,"")</f>
        <v/>
      </c>
      <c r="E400" s="352" t="str">
        <f>IF('2.Census &amp; Reference Benchmarks'!E400 &lt;&gt; "",'2.Census &amp; Reference Benchmarks'!E400,"")</f>
        <v/>
      </c>
      <c r="F400" s="352" t="str">
        <f>IF('2.Census &amp; Reference Benchmarks'!F400 &lt;&gt; "",'2.Census &amp; Reference Benchmarks'!F400,"")</f>
        <v/>
      </c>
      <c r="G400" s="287" t="str">
        <f>IF('2.Census &amp; Reference Benchmarks'!G400 &lt;&gt; "",'2.Census &amp; Reference Benchmarks'!G400,"")</f>
        <v/>
      </c>
      <c r="H400" s="287" t="str">
        <f>IF('2.Census &amp; Reference Benchmarks'!I400 &lt;&gt; "",'2.Census &amp; Reference Benchmarks'!I400,"")</f>
        <v/>
      </c>
      <c r="I400" s="284" t="str">
        <f>IF('2.Census &amp; Reference Benchmarks'!J400 &lt;&gt;"",'2.Census &amp; Reference Benchmarks'!J400,"")</f>
        <v/>
      </c>
      <c r="J400" s="534"/>
      <c r="K400" s="534"/>
      <c r="L400" s="534"/>
      <c r="M400" s="534"/>
      <c r="N400" s="534"/>
      <c r="O400" s="534"/>
      <c r="P400" s="534"/>
      <c r="Q400" s="534"/>
      <c r="R400" s="540"/>
      <c r="S400" s="540"/>
      <c r="T400" s="540"/>
      <c r="U400" s="540"/>
      <c r="V400" s="540"/>
      <c r="W400" s="540"/>
      <c r="X400" s="540"/>
      <c r="Y400" s="540"/>
      <c r="Z400" s="540"/>
      <c r="AA400" s="540"/>
      <c r="AB400" s="540"/>
      <c r="AC400" s="540"/>
      <c r="AD400" s="540"/>
      <c r="AE400" s="540"/>
      <c r="AF400" s="540"/>
      <c r="AG400" s="540"/>
      <c r="AH400" s="461"/>
      <c r="AI400" s="110"/>
      <c r="AJ400" s="110"/>
      <c r="AK400" s="110"/>
      <c r="AL400" s="110"/>
      <c r="AM400" s="110"/>
      <c r="AN400" s="110"/>
      <c r="AO400" s="110"/>
      <c r="AP400" s="110"/>
      <c r="AQ400" s="543"/>
      <c r="AR400" s="543"/>
      <c r="AS400" s="543"/>
      <c r="AT400" s="543"/>
      <c r="AU400" s="543"/>
      <c r="AV400" s="543"/>
      <c r="AW400" s="543"/>
      <c r="AX400" s="543"/>
      <c r="AY400" s="543"/>
      <c r="AZ400" s="543"/>
      <c r="BA400" s="543"/>
      <c r="BB400" s="543"/>
      <c r="BC400" s="543"/>
      <c r="BD400" s="543"/>
      <c r="BE400" s="543"/>
      <c r="BF400" s="543"/>
    </row>
    <row r="401" spans="2:58" x14ac:dyDescent="0.25">
      <c r="B401" s="471">
        <f>IF('2.Census &amp; Reference Benchmarks'!B401 &lt;&gt; "",'2.Census &amp; Reference Benchmarks'!B401,"")</f>
        <v>0</v>
      </c>
      <c r="C401" s="285">
        <f>IF('2.Census &amp; Reference Benchmarks'!C401 &lt;&gt; "",'2.Census &amp; Reference Benchmarks'!C401,"")</f>
        <v>0</v>
      </c>
      <c r="D401" s="286" t="str">
        <f>IF('2.Census &amp; Reference Benchmarks'!D401 &lt;&gt; "",'2.Census &amp; Reference Benchmarks'!D401,"")</f>
        <v/>
      </c>
      <c r="E401" s="352" t="str">
        <f>IF('2.Census &amp; Reference Benchmarks'!E401 &lt;&gt; "",'2.Census &amp; Reference Benchmarks'!E401,"")</f>
        <v/>
      </c>
      <c r="F401" s="352" t="str">
        <f>IF('2.Census &amp; Reference Benchmarks'!F401 &lt;&gt; "",'2.Census &amp; Reference Benchmarks'!F401,"")</f>
        <v/>
      </c>
      <c r="G401" s="287" t="str">
        <f>IF('2.Census &amp; Reference Benchmarks'!G401 &lt;&gt; "",'2.Census &amp; Reference Benchmarks'!G401,"")</f>
        <v/>
      </c>
      <c r="H401" s="287" t="str">
        <f>IF('2.Census &amp; Reference Benchmarks'!I401 &lt;&gt; "",'2.Census &amp; Reference Benchmarks'!I401,"")</f>
        <v/>
      </c>
      <c r="I401" s="284" t="str">
        <f>IF('2.Census &amp; Reference Benchmarks'!J401 &lt;&gt;"",'2.Census &amp; Reference Benchmarks'!J401,"")</f>
        <v/>
      </c>
      <c r="J401" s="534"/>
      <c r="K401" s="534"/>
      <c r="L401" s="534"/>
      <c r="M401" s="534"/>
      <c r="N401" s="534"/>
      <c r="O401" s="534"/>
      <c r="P401" s="534"/>
      <c r="Q401" s="534"/>
      <c r="R401" s="540"/>
      <c r="S401" s="540"/>
      <c r="T401" s="540"/>
      <c r="U401" s="540"/>
      <c r="V401" s="540"/>
      <c r="W401" s="540"/>
      <c r="X401" s="540"/>
      <c r="Y401" s="540"/>
      <c r="Z401" s="540"/>
      <c r="AA401" s="540"/>
      <c r="AB401" s="540"/>
      <c r="AC401" s="540"/>
      <c r="AD401" s="540"/>
      <c r="AE401" s="540"/>
      <c r="AF401" s="540"/>
      <c r="AG401" s="540"/>
      <c r="AH401" s="461"/>
      <c r="AI401" s="110"/>
      <c r="AJ401" s="110"/>
      <c r="AK401" s="110"/>
      <c r="AL401" s="110"/>
      <c r="AM401" s="110"/>
      <c r="AN401" s="110"/>
      <c r="AO401" s="110"/>
      <c r="AP401" s="110"/>
      <c r="AQ401" s="543"/>
      <c r="AR401" s="543"/>
      <c r="AS401" s="543"/>
      <c r="AT401" s="543"/>
      <c r="AU401" s="543"/>
      <c r="AV401" s="543"/>
      <c r="AW401" s="543"/>
      <c r="AX401" s="543"/>
      <c r="AY401" s="543"/>
      <c r="AZ401" s="543"/>
      <c r="BA401" s="543"/>
      <c r="BB401" s="543"/>
      <c r="BC401" s="543"/>
      <c r="BD401" s="543"/>
      <c r="BE401" s="543"/>
      <c r="BF401" s="543"/>
    </row>
    <row r="402" spans="2:58" x14ac:dyDescent="0.25">
      <c r="B402" s="471">
        <f>IF('2.Census &amp; Reference Benchmarks'!B402 &lt;&gt; "",'2.Census &amp; Reference Benchmarks'!B402,"")</f>
        <v>0</v>
      </c>
      <c r="C402" s="285">
        <f>IF('2.Census &amp; Reference Benchmarks'!C402 &lt;&gt; "",'2.Census &amp; Reference Benchmarks'!C402,"")</f>
        <v>0</v>
      </c>
      <c r="D402" s="286" t="str">
        <f>IF('2.Census &amp; Reference Benchmarks'!D402 &lt;&gt; "",'2.Census &amp; Reference Benchmarks'!D402,"")</f>
        <v/>
      </c>
      <c r="E402" s="352" t="str">
        <f>IF('2.Census &amp; Reference Benchmarks'!E402 &lt;&gt; "",'2.Census &amp; Reference Benchmarks'!E402,"")</f>
        <v/>
      </c>
      <c r="F402" s="352" t="str">
        <f>IF('2.Census &amp; Reference Benchmarks'!F402 &lt;&gt; "",'2.Census &amp; Reference Benchmarks'!F402,"")</f>
        <v/>
      </c>
      <c r="G402" s="287" t="str">
        <f>IF('2.Census &amp; Reference Benchmarks'!G402 &lt;&gt; "",'2.Census &amp; Reference Benchmarks'!G402,"")</f>
        <v/>
      </c>
      <c r="H402" s="287" t="str">
        <f>IF('2.Census &amp; Reference Benchmarks'!I402 &lt;&gt; "",'2.Census &amp; Reference Benchmarks'!I402,"")</f>
        <v/>
      </c>
      <c r="I402" s="284" t="str">
        <f>IF('2.Census &amp; Reference Benchmarks'!J402 &lt;&gt;"",'2.Census &amp; Reference Benchmarks'!J402,"")</f>
        <v/>
      </c>
      <c r="J402" s="534"/>
      <c r="K402" s="534"/>
      <c r="L402" s="534"/>
      <c r="M402" s="534"/>
      <c r="N402" s="534"/>
      <c r="O402" s="534"/>
      <c r="P402" s="534"/>
      <c r="Q402" s="534"/>
      <c r="R402" s="540"/>
      <c r="S402" s="540"/>
      <c r="T402" s="540"/>
      <c r="U402" s="540"/>
      <c r="V402" s="540"/>
      <c r="W402" s="540"/>
      <c r="X402" s="540"/>
      <c r="Y402" s="540"/>
      <c r="Z402" s="540"/>
      <c r="AA402" s="540"/>
      <c r="AB402" s="540"/>
      <c r="AC402" s="540"/>
      <c r="AD402" s="540"/>
      <c r="AE402" s="540"/>
      <c r="AF402" s="540"/>
      <c r="AG402" s="540"/>
      <c r="AH402" s="461"/>
      <c r="AI402" s="110"/>
      <c r="AJ402" s="110"/>
      <c r="AK402" s="110"/>
      <c r="AL402" s="110"/>
      <c r="AM402" s="110"/>
      <c r="AN402" s="110"/>
      <c r="AO402" s="110"/>
      <c r="AP402" s="110"/>
      <c r="AQ402" s="543"/>
      <c r="AR402" s="543"/>
      <c r="AS402" s="543"/>
      <c r="AT402" s="543"/>
      <c r="AU402" s="543"/>
      <c r="AV402" s="543"/>
      <c r="AW402" s="543"/>
      <c r="AX402" s="543"/>
      <c r="AY402" s="543"/>
      <c r="AZ402" s="543"/>
      <c r="BA402" s="543"/>
      <c r="BB402" s="543"/>
      <c r="BC402" s="543"/>
      <c r="BD402" s="543"/>
      <c r="BE402" s="543"/>
      <c r="BF402" s="543"/>
    </row>
    <row r="403" spans="2:58" x14ac:dyDescent="0.25">
      <c r="B403" s="471">
        <f>IF('2.Census &amp; Reference Benchmarks'!B403 &lt;&gt; "",'2.Census &amp; Reference Benchmarks'!B403,"")</f>
        <v>0</v>
      </c>
      <c r="C403" s="285">
        <f>IF('2.Census &amp; Reference Benchmarks'!C403 &lt;&gt; "",'2.Census &amp; Reference Benchmarks'!C403,"")</f>
        <v>0</v>
      </c>
      <c r="D403" s="286" t="str">
        <f>IF('2.Census &amp; Reference Benchmarks'!D403 &lt;&gt; "",'2.Census &amp; Reference Benchmarks'!D403,"")</f>
        <v/>
      </c>
      <c r="E403" s="352" t="str">
        <f>IF('2.Census &amp; Reference Benchmarks'!E403 &lt;&gt; "",'2.Census &amp; Reference Benchmarks'!E403,"")</f>
        <v/>
      </c>
      <c r="F403" s="352" t="str">
        <f>IF('2.Census &amp; Reference Benchmarks'!F403 &lt;&gt; "",'2.Census &amp; Reference Benchmarks'!F403,"")</f>
        <v/>
      </c>
      <c r="G403" s="287" t="str">
        <f>IF('2.Census &amp; Reference Benchmarks'!G403 &lt;&gt; "",'2.Census &amp; Reference Benchmarks'!G403,"")</f>
        <v/>
      </c>
      <c r="H403" s="287" t="str">
        <f>IF('2.Census &amp; Reference Benchmarks'!I403 &lt;&gt; "",'2.Census &amp; Reference Benchmarks'!I403,"")</f>
        <v/>
      </c>
      <c r="I403" s="284" t="str">
        <f>IF('2.Census &amp; Reference Benchmarks'!J403 &lt;&gt;"",'2.Census &amp; Reference Benchmarks'!J403,"")</f>
        <v/>
      </c>
      <c r="J403" s="534"/>
      <c r="K403" s="534"/>
      <c r="L403" s="534"/>
      <c r="M403" s="534"/>
      <c r="N403" s="534"/>
      <c r="O403" s="534"/>
      <c r="P403" s="534"/>
      <c r="Q403" s="534"/>
      <c r="R403" s="540"/>
      <c r="S403" s="540"/>
      <c r="T403" s="540"/>
      <c r="U403" s="540"/>
      <c r="V403" s="540"/>
      <c r="W403" s="540"/>
      <c r="X403" s="540"/>
      <c r="Y403" s="540"/>
      <c r="Z403" s="540"/>
      <c r="AA403" s="540"/>
      <c r="AB403" s="540"/>
      <c r="AC403" s="540"/>
      <c r="AD403" s="540"/>
      <c r="AE403" s="540"/>
      <c r="AF403" s="540"/>
      <c r="AG403" s="540"/>
      <c r="AH403" s="461"/>
      <c r="AI403" s="110"/>
      <c r="AJ403" s="110"/>
      <c r="AK403" s="110"/>
      <c r="AL403" s="110"/>
      <c r="AM403" s="110"/>
      <c r="AN403" s="110"/>
      <c r="AO403" s="110"/>
      <c r="AP403" s="110"/>
      <c r="AQ403" s="543"/>
      <c r="AR403" s="543"/>
      <c r="AS403" s="543"/>
      <c r="AT403" s="543"/>
      <c r="AU403" s="543"/>
      <c r="AV403" s="543"/>
      <c r="AW403" s="543"/>
      <c r="AX403" s="543"/>
      <c r="AY403" s="543"/>
      <c r="AZ403" s="543"/>
      <c r="BA403" s="543"/>
      <c r="BB403" s="543"/>
      <c r="BC403" s="543"/>
      <c r="BD403" s="543"/>
      <c r="BE403" s="543"/>
      <c r="BF403" s="543"/>
    </row>
    <row r="404" spans="2:58" x14ac:dyDescent="0.25">
      <c r="B404" s="471">
        <f>IF('2.Census &amp; Reference Benchmarks'!B404 &lt;&gt; "",'2.Census &amp; Reference Benchmarks'!B404,"")</f>
        <v>0</v>
      </c>
      <c r="C404" s="285">
        <f>IF('2.Census &amp; Reference Benchmarks'!C404 &lt;&gt; "",'2.Census &amp; Reference Benchmarks'!C404,"")</f>
        <v>0</v>
      </c>
      <c r="D404" s="286" t="str">
        <f>IF('2.Census &amp; Reference Benchmarks'!D404 &lt;&gt; "",'2.Census &amp; Reference Benchmarks'!D404,"")</f>
        <v/>
      </c>
      <c r="E404" s="352" t="str">
        <f>IF('2.Census &amp; Reference Benchmarks'!E404 &lt;&gt; "",'2.Census &amp; Reference Benchmarks'!E404,"")</f>
        <v/>
      </c>
      <c r="F404" s="352" t="str">
        <f>IF('2.Census &amp; Reference Benchmarks'!F404 &lt;&gt; "",'2.Census &amp; Reference Benchmarks'!F404,"")</f>
        <v/>
      </c>
      <c r="G404" s="287" t="str">
        <f>IF('2.Census &amp; Reference Benchmarks'!G404 &lt;&gt; "",'2.Census &amp; Reference Benchmarks'!G404,"")</f>
        <v/>
      </c>
      <c r="H404" s="287" t="str">
        <f>IF('2.Census &amp; Reference Benchmarks'!I404 &lt;&gt; "",'2.Census &amp; Reference Benchmarks'!I404,"")</f>
        <v/>
      </c>
      <c r="I404" s="284" t="str">
        <f>IF('2.Census &amp; Reference Benchmarks'!J404 &lt;&gt;"",'2.Census &amp; Reference Benchmarks'!J404,"")</f>
        <v/>
      </c>
      <c r="J404" s="534"/>
      <c r="K404" s="534"/>
      <c r="L404" s="534"/>
      <c r="M404" s="534"/>
      <c r="N404" s="534"/>
      <c r="O404" s="534"/>
      <c r="P404" s="534"/>
      <c r="Q404" s="534"/>
      <c r="R404" s="540"/>
      <c r="S404" s="540"/>
      <c r="T404" s="540"/>
      <c r="U404" s="540"/>
      <c r="V404" s="540"/>
      <c r="W404" s="540"/>
      <c r="X404" s="540"/>
      <c r="Y404" s="540"/>
      <c r="Z404" s="540"/>
      <c r="AA404" s="540"/>
      <c r="AB404" s="540"/>
      <c r="AC404" s="540"/>
      <c r="AD404" s="540"/>
      <c r="AE404" s="540"/>
      <c r="AF404" s="540"/>
      <c r="AG404" s="540"/>
      <c r="AH404" s="461"/>
      <c r="AI404" s="110"/>
      <c r="AJ404" s="110"/>
      <c r="AK404" s="110"/>
      <c r="AL404" s="110"/>
      <c r="AM404" s="110"/>
      <c r="AN404" s="110"/>
      <c r="AO404" s="110"/>
      <c r="AP404" s="110"/>
      <c r="AQ404" s="543"/>
      <c r="AR404" s="543"/>
      <c r="AS404" s="543"/>
      <c r="AT404" s="543"/>
      <c r="AU404" s="543"/>
      <c r="AV404" s="543"/>
      <c r="AW404" s="543"/>
      <c r="AX404" s="543"/>
      <c r="AY404" s="543"/>
      <c r="AZ404" s="543"/>
      <c r="BA404" s="543"/>
      <c r="BB404" s="543"/>
      <c r="BC404" s="543"/>
      <c r="BD404" s="543"/>
      <c r="BE404" s="543"/>
      <c r="BF404" s="543"/>
    </row>
    <row r="405" spans="2:58" x14ac:dyDescent="0.25">
      <c r="B405" s="471">
        <f>IF('2.Census &amp; Reference Benchmarks'!B405 &lt;&gt; "",'2.Census &amp; Reference Benchmarks'!B405,"")</f>
        <v>0</v>
      </c>
      <c r="C405" s="285">
        <f>IF('2.Census &amp; Reference Benchmarks'!C405 &lt;&gt; "",'2.Census &amp; Reference Benchmarks'!C405,"")</f>
        <v>0</v>
      </c>
      <c r="D405" s="286" t="str">
        <f>IF('2.Census &amp; Reference Benchmarks'!D405 &lt;&gt; "",'2.Census &amp; Reference Benchmarks'!D405,"")</f>
        <v/>
      </c>
      <c r="E405" s="352" t="str">
        <f>IF('2.Census &amp; Reference Benchmarks'!E405 &lt;&gt; "",'2.Census &amp; Reference Benchmarks'!E405,"")</f>
        <v/>
      </c>
      <c r="F405" s="352" t="str">
        <f>IF('2.Census &amp; Reference Benchmarks'!F405 &lt;&gt; "",'2.Census &amp; Reference Benchmarks'!F405,"")</f>
        <v/>
      </c>
      <c r="G405" s="287" t="str">
        <f>IF('2.Census &amp; Reference Benchmarks'!G405 &lt;&gt; "",'2.Census &amp; Reference Benchmarks'!G405,"")</f>
        <v/>
      </c>
      <c r="H405" s="287" t="str">
        <f>IF('2.Census &amp; Reference Benchmarks'!I405 &lt;&gt; "",'2.Census &amp; Reference Benchmarks'!I405,"")</f>
        <v/>
      </c>
      <c r="I405" s="284" t="str">
        <f>IF('2.Census &amp; Reference Benchmarks'!J405 &lt;&gt;"",'2.Census &amp; Reference Benchmarks'!J405,"")</f>
        <v/>
      </c>
      <c r="J405" s="534"/>
      <c r="K405" s="534"/>
      <c r="L405" s="534"/>
      <c r="M405" s="534"/>
      <c r="N405" s="534"/>
      <c r="O405" s="534"/>
      <c r="P405" s="534"/>
      <c r="Q405" s="534"/>
      <c r="R405" s="540"/>
      <c r="S405" s="540"/>
      <c r="T405" s="540"/>
      <c r="U405" s="540"/>
      <c r="V405" s="540"/>
      <c r="W405" s="540"/>
      <c r="X405" s="540"/>
      <c r="Y405" s="540"/>
      <c r="Z405" s="540"/>
      <c r="AA405" s="540"/>
      <c r="AB405" s="540"/>
      <c r="AC405" s="540"/>
      <c r="AD405" s="540"/>
      <c r="AE405" s="540"/>
      <c r="AF405" s="540"/>
      <c r="AG405" s="540"/>
      <c r="AH405" s="461"/>
      <c r="AI405" s="110"/>
      <c r="AJ405" s="110"/>
      <c r="AK405" s="110"/>
      <c r="AL405" s="110"/>
      <c r="AM405" s="110"/>
      <c r="AN405" s="110"/>
      <c r="AO405" s="110"/>
      <c r="AP405" s="110"/>
      <c r="AQ405" s="543"/>
      <c r="AR405" s="543"/>
      <c r="AS405" s="543"/>
      <c r="AT405" s="543"/>
      <c r="AU405" s="543"/>
      <c r="AV405" s="543"/>
      <c r="AW405" s="543"/>
      <c r="AX405" s="543"/>
      <c r="AY405" s="543"/>
      <c r="AZ405" s="543"/>
      <c r="BA405" s="543"/>
      <c r="BB405" s="543"/>
      <c r="BC405" s="543"/>
      <c r="BD405" s="543"/>
      <c r="BE405" s="543"/>
      <c r="BF405" s="543"/>
    </row>
    <row r="406" spans="2:58" x14ac:dyDescent="0.25">
      <c r="B406" s="471">
        <f>IF('2.Census &amp; Reference Benchmarks'!B406 &lt;&gt; "",'2.Census &amp; Reference Benchmarks'!B406,"")</f>
        <v>0</v>
      </c>
      <c r="C406" s="285">
        <f>IF('2.Census &amp; Reference Benchmarks'!C406 &lt;&gt; "",'2.Census &amp; Reference Benchmarks'!C406,"")</f>
        <v>0</v>
      </c>
      <c r="D406" s="286" t="str">
        <f>IF('2.Census &amp; Reference Benchmarks'!D406 &lt;&gt; "",'2.Census &amp; Reference Benchmarks'!D406,"")</f>
        <v/>
      </c>
      <c r="E406" s="352" t="str">
        <f>IF('2.Census &amp; Reference Benchmarks'!E406 &lt;&gt; "",'2.Census &amp; Reference Benchmarks'!E406,"")</f>
        <v/>
      </c>
      <c r="F406" s="352" t="str">
        <f>IF('2.Census &amp; Reference Benchmarks'!F406 &lt;&gt; "",'2.Census &amp; Reference Benchmarks'!F406,"")</f>
        <v/>
      </c>
      <c r="G406" s="287" t="str">
        <f>IF('2.Census &amp; Reference Benchmarks'!G406 &lt;&gt; "",'2.Census &amp; Reference Benchmarks'!G406,"")</f>
        <v/>
      </c>
      <c r="H406" s="287" t="str">
        <f>IF('2.Census &amp; Reference Benchmarks'!I406 &lt;&gt; "",'2.Census &amp; Reference Benchmarks'!I406,"")</f>
        <v/>
      </c>
      <c r="I406" s="284" t="str">
        <f>IF('2.Census &amp; Reference Benchmarks'!J406 &lt;&gt;"",'2.Census &amp; Reference Benchmarks'!J406,"")</f>
        <v/>
      </c>
      <c r="J406" s="534"/>
      <c r="K406" s="534"/>
      <c r="L406" s="534"/>
      <c r="M406" s="534"/>
      <c r="N406" s="534"/>
      <c r="O406" s="534"/>
      <c r="P406" s="534"/>
      <c r="Q406" s="534"/>
      <c r="R406" s="540"/>
      <c r="S406" s="540"/>
      <c r="T406" s="540"/>
      <c r="U406" s="540"/>
      <c r="V406" s="540"/>
      <c r="W406" s="540"/>
      <c r="X406" s="540"/>
      <c r="Y406" s="540"/>
      <c r="Z406" s="540"/>
      <c r="AA406" s="540"/>
      <c r="AB406" s="540"/>
      <c r="AC406" s="540"/>
      <c r="AD406" s="540"/>
      <c r="AE406" s="540"/>
      <c r="AF406" s="540"/>
      <c r="AG406" s="540"/>
      <c r="AH406" s="461"/>
      <c r="AI406" s="110"/>
      <c r="AJ406" s="110"/>
      <c r="AK406" s="110"/>
      <c r="AL406" s="110"/>
      <c r="AM406" s="110"/>
      <c r="AN406" s="110"/>
      <c r="AO406" s="110"/>
      <c r="AP406" s="110"/>
      <c r="AQ406" s="543"/>
      <c r="AR406" s="543"/>
      <c r="AS406" s="543"/>
      <c r="AT406" s="543"/>
      <c r="AU406" s="543"/>
      <c r="AV406" s="543"/>
      <c r="AW406" s="543"/>
      <c r="AX406" s="543"/>
      <c r="AY406" s="543"/>
      <c r="AZ406" s="543"/>
      <c r="BA406" s="543"/>
      <c r="BB406" s="543"/>
      <c r="BC406" s="543"/>
      <c r="BD406" s="543"/>
      <c r="BE406" s="543"/>
      <c r="BF406" s="543"/>
    </row>
    <row r="407" spans="2:58" x14ac:dyDescent="0.25">
      <c r="B407" s="471">
        <f>IF('2.Census &amp; Reference Benchmarks'!B407 &lt;&gt; "",'2.Census &amp; Reference Benchmarks'!B407,"")</f>
        <v>0</v>
      </c>
      <c r="C407" s="285">
        <f>IF('2.Census &amp; Reference Benchmarks'!C407 &lt;&gt; "",'2.Census &amp; Reference Benchmarks'!C407,"")</f>
        <v>0</v>
      </c>
      <c r="D407" s="286" t="str">
        <f>IF('2.Census &amp; Reference Benchmarks'!D407 &lt;&gt; "",'2.Census &amp; Reference Benchmarks'!D407,"")</f>
        <v/>
      </c>
      <c r="E407" s="352" t="str">
        <f>IF('2.Census &amp; Reference Benchmarks'!E407 &lt;&gt; "",'2.Census &amp; Reference Benchmarks'!E407,"")</f>
        <v/>
      </c>
      <c r="F407" s="352" t="str">
        <f>IF('2.Census &amp; Reference Benchmarks'!F407 &lt;&gt; "",'2.Census &amp; Reference Benchmarks'!F407,"")</f>
        <v/>
      </c>
      <c r="G407" s="287" t="str">
        <f>IF('2.Census &amp; Reference Benchmarks'!G407 &lt;&gt; "",'2.Census &amp; Reference Benchmarks'!G407,"")</f>
        <v/>
      </c>
      <c r="H407" s="287" t="str">
        <f>IF('2.Census &amp; Reference Benchmarks'!I407 &lt;&gt; "",'2.Census &amp; Reference Benchmarks'!I407,"")</f>
        <v/>
      </c>
      <c r="I407" s="284" t="str">
        <f>IF('2.Census &amp; Reference Benchmarks'!J407 &lt;&gt;"",'2.Census &amp; Reference Benchmarks'!J407,"")</f>
        <v/>
      </c>
      <c r="J407" s="534"/>
      <c r="K407" s="534"/>
      <c r="L407" s="534"/>
      <c r="M407" s="534"/>
      <c r="N407" s="534"/>
      <c r="O407" s="534"/>
      <c r="P407" s="534"/>
      <c r="Q407" s="534"/>
      <c r="R407" s="540"/>
      <c r="S407" s="540"/>
      <c r="T407" s="540"/>
      <c r="U407" s="540"/>
      <c r="V407" s="540"/>
      <c r="W407" s="540"/>
      <c r="X407" s="540"/>
      <c r="Y407" s="540"/>
      <c r="Z407" s="540"/>
      <c r="AA407" s="540"/>
      <c r="AB407" s="540"/>
      <c r="AC407" s="540"/>
      <c r="AD407" s="540"/>
      <c r="AE407" s="540"/>
      <c r="AF407" s="540"/>
      <c r="AG407" s="540"/>
      <c r="AH407" s="461"/>
      <c r="AI407" s="110"/>
      <c r="AJ407" s="110"/>
      <c r="AK407" s="110"/>
      <c r="AL407" s="110"/>
      <c r="AM407" s="110"/>
      <c r="AN407" s="110"/>
      <c r="AO407" s="110"/>
      <c r="AP407" s="110"/>
      <c r="AQ407" s="543"/>
      <c r="AR407" s="543"/>
      <c r="AS407" s="543"/>
      <c r="AT407" s="543"/>
      <c r="AU407" s="543"/>
      <c r="AV407" s="543"/>
      <c r="AW407" s="543"/>
      <c r="AX407" s="543"/>
      <c r="AY407" s="543"/>
      <c r="AZ407" s="543"/>
      <c r="BA407" s="543"/>
      <c r="BB407" s="543"/>
      <c r="BC407" s="543"/>
      <c r="BD407" s="543"/>
      <c r="BE407" s="543"/>
      <c r="BF407" s="543"/>
    </row>
    <row r="408" spans="2:58" x14ac:dyDescent="0.25">
      <c r="B408" s="471">
        <f>IF('2.Census &amp; Reference Benchmarks'!B408 &lt;&gt; "",'2.Census &amp; Reference Benchmarks'!B408,"")</f>
        <v>0</v>
      </c>
      <c r="C408" s="285">
        <f>IF('2.Census &amp; Reference Benchmarks'!C408 &lt;&gt; "",'2.Census &amp; Reference Benchmarks'!C408,"")</f>
        <v>0</v>
      </c>
      <c r="D408" s="286" t="str">
        <f>IF('2.Census &amp; Reference Benchmarks'!D408 &lt;&gt; "",'2.Census &amp; Reference Benchmarks'!D408,"")</f>
        <v/>
      </c>
      <c r="E408" s="352" t="str">
        <f>IF('2.Census &amp; Reference Benchmarks'!E408 &lt;&gt; "",'2.Census &amp; Reference Benchmarks'!E408,"")</f>
        <v/>
      </c>
      <c r="F408" s="352" t="str">
        <f>IF('2.Census &amp; Reference Benchmarks'!F408 &lt;&gt; "",'2.Census &amp; Reference Benchmarks'!F408,"")</f>
        <v/>
      </c>
      <c r="G408" s="287" t="str">
        <f>IF('2.Census &amp; Reference Benchmarks'!G408 &lt;&gt; "",'2.Census &amp; Reference Benchmarks'!G408,"")</f>
        <v/>
      </c>
      <c r="H408" s="287" t="str">
        <f>IF('2.Census &amp; Reference Benchmarks'!I408 &lt;&gt; "",'2.Census &amp; Reference Benchmarks'!I408,"")</f>
        <v/>
      </c>
      <c r="I408" s="284" t="str">
        <f>IF('2.Census &amp; Reference Benchmarks'!J408 &lt;&gt;"",'2.Census &amp; Reference Benchmarks'!J408,"")</f>
        <v/>
      </c>
      <c r="J408" s="534"/>
      <c r="K408" s="534"/>
      <c r="L408" s="534"/>
      <c r="M408" s="534"/>
      <c r="N408" s="534"/>
      <c r="O408" s="534"/>
      <c r="P408" s="534"/>
      <c r="Q408" s="534"/>
      <c r="R408" s="540"/>
      <c r="S408" s="540"/>
      <c r="T408" s="540"/>
      <c r="U408" s="540"/>
      <c r="V408" s="540"/>
      <c r="W408" s="540"/>
      <c r="X408" s="540"/>
      <c r="Y408" s="540"/>
      <c r="Z408" s="540"/>
      <c r="AA408" s="540"/>
      <c r="AB408" s="540"/>
      <c r="AC408" s="540"/>
      <c r="AD408" s="540"/>
      <c r="AE408" s="540"/>
      <c r="AF408" s="540"/>
      <c r="AG408" s="540"/>
      <c r="AH408" s="461"/>
      <c r="AI408" s="110"/>
      <c r="AJ408" s="110"/>
      <c r="AK408" s="110"/>
      <c r="AL408" s="110"/>
      <c r="AM408" s="110"/>
      <c r="AN408" s="110"/>
      <c r="AO408" s="110"/>
      <c r="AP408" s="110"/>
      <c r="AQ408" s="543"/>
      <c r="AR408" s="543"/>
      <c r="AS408" s="543"/>
      <c r="AT408" s="543"/>
      <c r="AU408" s="543"/>
      <c r="AV408" s="543"/>
      <c r="AW408" s="543"/>
      <c r="AX408" s="543"/>
      <c r="AY408" s="543"/>
      <c r="AZ408" s="543"/>
      <c r="BA408" s="543"/>
      <c r="BB408" s="543"/>
      <c r="BC408" s="543"/>
      <c r="BD408" s="543"/>
      <c r="BE408" s="543"/>
      <c r="BF408" s="543"/>
    </row>
    <row r="409" spans="2:58" x14ac:dyDescent="0.25">
      <c r="B409" s="471">
        <f>IF('2.Census &amp; Reference Benchmarks'!B409 &lt;&gt; "",'2.Census &amp; Reference Benchmarks'!B409,"")</f>
        <v>0</v>
      </c>
      <c r="C409" s="285">
        <f>IF('2.Census &amp; Reference Benchmarks'!C409 &lt;&gt; "",'2.Census &amp; Reference Benchmarks'!C409,"")</f>
        <v>0</v>
      </c>
      <c r="D409" s="286" t="str">
        <f>IF('2.Census &amp; Reference Benchmarks'!D409 &lt;&gt; "",'2.Census &amp; Reference Benchmarks'!D409,"")</f>
        <v/>
      </c>
      <c r="E409" s="352" t="str">
        <f>IF('2.Census &amp; Reference Benchmarks'!E409 &lt;&gt; "",'2.Census &amp; Reference Benchmarks'!E409,"")</f>
        <v/>
      </c>
      <c r="F409" s="352" t="str">
        <f>IF('2.Census &amp; Reference Benchmarks'!F409 &lt;&gt; "",'2.Census &amp; Reference Benchmarks'!F409,"")</f>
        <v/>
      </c>
      <c r="G409" s="287" t="str">
        <f>IF('2.Census &amp; Reference Benchmarks'!G409 &lt;&gt; "",'2.Census &amp; Reference Benchmarks'!G409,"")</f>
        <v/>
      </c>
      <c r="H409" s="287" t="str">
        <f>IF('2.Census &amp; Reference Benchmarks'!I409 &lt;&gt; "",'2.Census &amp; Reference Benchmarks'!I409,"")</f>
        <v/>
      </c>
      <c r="I409" s="284" t="str">
        <f>IF('2.Census &amp; Reference Benchmarks'!J409 &lt;&gt;"",'2.Census &amp; Reference Benchmarks'!J409,"")</f>
        <v/>
      </c>
      <c r="J409" s="534"/>
      <c r="K409" s="534"/>
      <c r="L409" s="534"/>
      <c r="M409" s="534"/>
      <c r="N409" s="534"/>
      <c r="O409" s="534"/>
      <c r="P409" s="534"/>
      <c r="Q409" s="534"/>
      <c r="R409" s="540"/>
      <c r="S409" s="540"/>
      <c r="T409" s="540"/>
      <c r="U409" s="540"/>
      <c r="V409" s="540"/>
      <c r="W409" s="540"/>
      <c r="X409" s="540"/>
      <c r="Y409" s="540"/>
      <c r="Z409" s="540"/>
      <c r="AA409" s="540"/>
      <c r="AB409" s="540"/>
      <c r="AC409" s="540"/>
      <c r="AD409" s="540"/>
      <c r="AE409" s="540"/>
      <c r="AF409" s="540"/>
      <c r="AG409" s="540"/>
      <c r="AH409" s="461"/>
      <c r="AI409" s="110"/>
      <c r="AJ409" s="110"/>
      <c r="AK409" s="110"/>
      <c r="AL409" s="110"/>
      <c r="AM409" s="110"/>
      <c r="AN409" s="110"/>
      <c r="AO409" s="110"/>
      <c r="AP409" s="110"/>
      <c r="AQ409" s="543"/>
      <c r="AR409" s="543"/>
      <c r="AS409" s="543"/>
      <c r="AT409" s="543"/>
      <c r="AU409" s="543"/>
      <c r="AV409" s="543"/>
      <c r="AW409" s="543"/>
      <c r="AX409" s="543"/>
      <c r="AY409" s="543"/>
      <c r="AZ409" s="543"/>
      <c r="BA409" s="543"/>
      <c r="BB409" s="543"/>
      <c r="BC409" s="543"/>
      <c r="BD409" s="543"/>
      <c r="BE409" s="543"/>
      <c r="BF409" s="543"/>
    </row>
    <row r="410" spans="2:58" x14ac:dyDescent="0.25">
      <c r="B410" s="471">
        <f>IF('2.Census &amp; Reference Benchmarks'!B410 &lt;&gt; "",'2.Census &amp; Reference Benchmarks'!B410,"")</f>
        <v>0</v>
      </c>
      <c r="C410" s="285">
        <f>IF('2.Census &amp; Reference Benchmarks'!C410 &lt;&gt; "",'2.Census &amp; Reference Benchmarks'!C410,"")</f>
        <v>0</v>
      </c>
      <c r="D410" s="286" t="str">
        <f>IF('2.Census &amp; Reference Benchmarks'!D410 &lt;&gt; "",'2.Census &amp; Reference Benchmarks'!D410,"")</f>
        <v/>
      </c>
      <c r="E410" s="352" t="str">
        <f>IF('2.Census &amp; Reference Benchmarks'!E410 &lt;&gt; "",'2.Census &amp; Reference Benchmarks'!E410,"")</f>
        <v/>
      </c>
      <c r="F410" s="352" t="str">
        <f>IF('2.Census &amp; Reference Benchmarks'!F410 &lt;&gt; "",'2.Census &amp; Reference Benchmarks'!F410,"")</f>
        <v/>
      </c>
      <c r="G410" s="287" t="str">
        <f>IF('2.Census &amp; Reference Benchmarks'!G410 &lt;&gt; "",'2.Census &amp; Reference Benchmarks'!G410,"")</f>
        <v/>
      </c>
      <c r="H410" s="287" t="str">
        <f>IF('2.Census &amp; Reference Benchmarks'!I410 &lt;&gt; "",'2.Census &amp; Reference Benchmarks'!I410,"")</f>
        <v/>
      </c>
      <c r="I410" s="284" t="str">
        <f>IF('2.Census &amp; Reference Benchmarks'!J410 &lt;&gt;"",'2.Census &amp; Reference Benchmarks'!J410,"")</f>
        <v/>
      </c>
      <c r="J410" s="534"/>
      <c r="K410" s="534"/>
      <c r="L410" s="534"/>
      <c r="M410" s="534"/>
      <c r="N410" s="534"/>
      <c r="O410" s="534"/>
      <c r="P410" s="534"/>
      <c r="Q410" s="534"/>
      <c r="R410" s="540"/>
      <c r="S410" s="540"/>
      <c r="T410" s="540"/>
      <c r="U410" s="540"/>
      <c r="V410" s="540"/>
      <c r="W410" s="540"/>
      <c r="X410" s="540"/>
      <c r="Y410" s="540"/>
      <c r="Z410" s="540"/>
      <c r="AA410" s="540"/>
      <c r="AB410" s="540"/>
      <c r="AC410" s="540"/>
      <c r="AD410" s="540"/>
      <c r="AE410" s="540"/>
      <c r="AF410" s="540"/>
      <c r="AG410" s="540"/>
      <c r="AH410" s="461"/>
      <c r="AI410" s="110"/>
      <c r="AJ410" s="110"/>
      <c r="AK410" s="110"/>
      <c r="AL410" s="110"/>
      <c r="AM410" s="110"/>
      <c r="AN410" s="110"/>
      <c r="AO410" s="110"/>
      <c r="AP410" s="110"/>
      <c r="AQ410" s="543"/>
      <c r="AR410" s="543"/>
      <c r="AS410" s="543"/>
      <c r="AT410" s="543"/>
      <c r="AU410" s="543"/>
      <c r="AV410" s="543"/>
      <c r="AW410" s="543"/>
      <c r="AX410" s="543"/>
      <c r="AY410" s="543"/>
      <c r="AZ410" s="543"/>
      <c r="BA410" s="543"/>
      <c r="BB410" s="543"/>
      <c r="BC410" s="543"/>
      <c r="BD410" s="543"/>
      <c r="BE410" s="543"/>
      <c r="BF410" s="543"/>
    </row>
    <row r="411" spans="2:58" x14ac:dyDescent="0.25">
      <c r="B411" s="471">
        <f>IF('2.Census &amp; Reference Benchmarks'!B411 &lt;&gt; "",'2.Census &amp; Reference Benchmarks'!B411,"")</f>
        <v>0</v>
      </c>
      <c r="C411" s="285">
        <f>IF('2.Census &amp; Reference Benchmarks'!C411 &lt;&gt; "",'2.Census &amp; Reference Benchmarks'!C411,"")</f>
        <v>0</v>
      </c>
      <c r="D411" s="286" t="str">
        <f>IF('2.Census &amp; Reference Benchmarks'!D411 &lt;&gt; "",'2.Census &amp; Reference Benchmarks'!D411,"")</f>
        <v/>
      </c>
      <c r="E411" s="352" t="str">
        <f>IF('2.Census &amp; Reference Benchmarks'!E411 &lt;&gt; "",'2.Census &amp; Reference Benchmarks'!E411,"")</f>
        <v/>
      </c>
      <c r="F411" s="352" t="str">
        <f>IF('2.Census &amp; Reference Benchmarks'!F411 &lt;&gt; "",'2.Census &amp; Reference Benchmarks'!F411,"")</f>
        <v/>
      </c>
      <c r="G411" s="287" t="str">
        <f>IF('2.Census &amp; Reference Benchmarks'!G411 &lt;&gt; "",'2.Census &amp; Reference Benchmarks'!G411,"")</f>
        <v/>
      </c>
      <c r="H411" s="287" t="str">
        <f>IF('2.Census &amp; Reference Benchmarks'!I411 &lt;&gt; "",'2.Census &amp; Reference Benchmarks'!I411,"")</f>
        <v/>
      </c>
      <c r="I411" s="284" t="str">
        <f>IF('2.Census &amp; Reference Benchmarks'!J411 &lt;&gt;"",'2.Census &amp; Reference Benchmarks'!J411,"")</f>
        <v/>
      </c>
      <c r="J411" s="534"/>
      <c r="K411" s="534"/>
      <c r="L411" s="534"/>
      <c r="M411" s="534"/>
      <c r="N411" s="534"/>
      <c r="O411" s="534"/>
      <c r="P411" s="534"/>
      <c r="Q411" s="534"/>
      <c r="R411" s="540"/>
      <c r="S411" s="540"/>
      <c r="T411" s="540"/>
      <c r="U411" s="540"/>
      <c r="V411" s="540"/>
      <c r="W411" s="540"/>
      <c r="X411" s="540"/>
      <c r="Y411" s="540"/>
      <c r="Z411" s="540"/>
      <c r="AA411" s="540"/>
      <c r="AB411" s="540"/>
      <c r="AC411" s="540"/>
      <c r="AD411" s="540"/>
      <c r="AE411" s="540"/>
      <c r="AF411" s="540"/>
      <c r="AG411" s="540"/>
      <c r="AH411" s="461"/>
      <c r="AI411" s="110"/>
      <c r="AJ411" s="110"/>
      <c r="AK411" s="110"/>
      <c r="AL411" s="110"/>
      <c r="AM411" s="110"/>
      <c r="AN411" s="110"/>
      <c r="AO411" s="110"/>
      <c r="AP411" s="110"/>
      <c r="AQ411" s="543"/>
      <c r="AR411" s="543"/>
      <c r="AS411" s="543"/>
      <c r="AT411" s="543"/>
      <c r="AU411" s="543"/>
      <c r="AV411" s="543"/>
      <c r="AW411" s="543"/>
      <c r="AX411" s="543"/>
      <c r="AY411" s="543"/>
      <c r="AZ411" s="543"/>
      <c r="BA411" s="543"/>
      <c r="BB411" s="543"/>
      <c r="BC411" s="543"/>
      <c r="BD411" s="543"/>
      <c r="BE411" s="543"/>
      <c r="BF411" s="543"/>
    </row>
    <row r="412" spans="2:58" x14ac:dyDescent="0.25">
      <c r="B412" s="471">
        <f>IF('2.Census &amp; Reference Benchmarks'!B412 &lt;&gt; "",'2.Census &amp; Reference Benchmarks'!B412,"")</f>
        <v>0</v>
      </c>
      <c r="C412" s="285">
        <f>IF('2.Census &amp; Reference Benchmarks'!C412 &lt;&gt; "",'2.Census &amp; Reference Benchmarks'!C412,"")</f>
        <v>0</v>
      </c>
      <c r="D412" s="286" t="str">
        <f>IF('2.Census &amp; Reference Benchmarks'!D412 &lt;&gt; "",'2.Census &amp; Reference Benchmarks'!D412,"")</f>
        <v/>
      </c>
      <c r="E412" s="352" t="str">
        <f>IF('2.Census &amp; Reference Benchmarks'!E412 &lt;&gt; "",'2.Census &amp; Reference Benchmarks'!E412,"")</f>
        <v/>
      </c>
      <c r="F412" s="352" t="str">
        <f>IF('2.Census &amp; Reference Benchmarks'!F412 &lt;&gt; "",'2.Census &amp; Reference Benchmarks'!F412,"")</f>
        <v/>
      </c>
      <c r="G412" s="287" t="str">
        <f>IF('2.Census &amp; Reference Benchmarks'!G412 &lt;&gt; "",'2.Census &amp; Reference Benchmarks'!G412,"")</f>
        <v/>
      </c>
      <c r="H412" s="287" t="str">
        <f>IF('2.Census &amp; Reference Benchmarks'!I412 &lt;&gt; "",'2.Census &amp; Reference Benchmarks'!I412,"")</f>
        <v/>
      </c>
      <c r="I412" s="284" t="str">
        <f>IF('2.Census &amp; Reference Benchmarks'!J412 &lt;&gt;"",'2.Census &amp; Reference Benchmarks'!J412,"")</f>
        <v/>
      </c>
      <c r="J412" s="534"/>
      <c r="K412" s="534"/>
      <c r="L412" s="534"/>
      <c r="M412" s="534"/>
      <c r="N412" s="534"/>
      <c r="O412" s="534"/>
      <c r="P412" s="534"/>
      <c r="Q412" s="534"/>
      <c r="R412" s="540"/>
      <c r="S412" s="540"/>
      <c r="T412" s="540"/>
      <c r="U412" s="540"/>
      <c r="V412" s="540"/>
      <c r="W412" s="540"/>
      <c r="X412" s="540"/>
      <c r="Y412" s="540"/>
      <c r="Z412" s="540"/>
      <c r="AA412" s="540"/>
      <c r="AB412" s="540"/>
      <c r="AC412" s="540"/>
      <c r="AD412" s="540"/>
      <c r="AE412" s="540"/>
      <c r="AF412" s="540"/>
      <c r="AG412" s="540"/>
      <c r="AH412" s="461"/>
      <c r="AI412" s="110"/>
      <c r="AJ412" s="110"/>
      <c r="AK412" s="110"/>
      <c r="AL412" s="110"/>
      <c r="AM412" s="110"/>
      <c r="AN412" s="110"/>
      <c r="AO412" s="110"/>
      <c r="AP412" s="110"/>
      <c r="AQ412" s="543"/>
      <c r="AR412" s="543"/>
      <c r="AS412" s="543"/>
      <c r="AT412" s="543"/>
      <c r="AU412" s="543"/>
      <c r="AV412" s="543"/>
      <c r="AW412" s="543"/>
      <c r="AX412" s="543"/>
      <c r="AY412" s="543"/>
      <c r="AZ412" s="543"/>
      <c r="BA412" s="543"/>
      <c r="BB412" s="543"/>
      <c r="BC412" s="543"/>
      <c r="BD412" s="543"/>
      <c r="BE412" s="543"/>
      <c r="BF412" s="543"/>
    </row>
    <row r="413" spans="2:58" x14ac:dyDescent="0.25">
      <c r="B413" s="471">
        <f>IF('2.Census &amp; Reference Benchmarks'!B413 &lt;&gt; "",'2.Census &amp; Reference Benchmarks'!B413,"")</f>
        <v>0</v>
      </c>
      <c r="C413" s="285">
        <f>IF('2.Census &amp; Reference Benchmarks'!C413 &lt;&gt; "",'2.Census &amp; Reference Benchmarks'!C413,"")</f>
        <v>0</v>
      </c>
      <c r="D413" s="286" t="str">
        <f>IF('2.Census &amp; Reference Benchmarks'!D413 &lt;&gt; "",'2.Census &amp; Reference Benchmarks'!D413,"")</f>
        <v/>
      </c>
      <c r="E413" s="352" t="str">
        <f>IF('2.Census &amp; Reference Benchmarks'!E413 &lt;&gt; "",'2.Census &amp; Reference Benchmarks'!E413,"")</f>
        <v/>
      </c>
      <c r="F413" s="352" t="str">
        <f>IF('2.Census &amp; Reference Benchmarks'!F413 &lt;&gt; "",'2.Census &amp; Reference Benchmarks'!F413,"")</f>
        <v/>
      </c>
      <c r="G413" s="287" t="str">
        <f>IF('2.Census &amp; Reference Benchmarks'!G413 &lt;&gt; "",'2.Census &amp; Reference Benchmarks'!G413,"")</f>
        <v/>
      </c>
      <c r="H413" s="287" t="str">
        <f>IF('2.Census &amp; Reference Benchmarks'!I413 &lt;&gt; "",'2.Census &amp; Reference Benchmarks'!I413,"")</f>
        <v/>
      </c>
      <c r="I413" s="284" t="str">
        <f>IF('2.Census &amp; Reference Benchmarks'!J413 &lt;&gt;"",'2.Census &amp; Reference Benchmarks'!J413,"")</f>
        <v/>
      </c>
      <c r="J413" s="534"/>
      <c r="K413" s="534"/>
      <c r="L413" s="534"/>
      <c r="M413" s="534"/>
      <c r="N413" s="534"/>
      <c r="O413" s="534"/>
      <c r="P413" s="534"/>
      <c r="Q413" s="534"/>
      <c r="R413" s="540"/>
      <c r="S413" s="540"/>
      <c r="T413" s="540"/>
      <c r="U413" s="540"/>
      <c r="V413" s="540"/>
      <c r="W413" s="540"/>
      <c r="X413" s="540"/>
      <c r="Y413" s="540"/>
      <c r="Z413" s="540"/>
      <c r="AA413" s="540"/>
      <c r="AB413" s="540"/>
      <c r="AC413" s="540"/>
      <c r="AD413" s="540"/>
      <c r="AE413" s="540"/>
      <c r="AF413" s="540"/>
      <c r="AG413" s="540"/>
      <c r="AH413" s="461"/>
      <c r="AI413" s="110"/>
      <c r="AJ413" s="110"/>
      <c r="AK413" s="110"/>
      <c r="AL413" s="110"/>
      <c r="AM413" s="110"/>
      <c r="AN413" s="110"/>
      <c r="AO413" s="110"/>
      <c r="AP413" s="110"/>
      <c r="AQ413" s="543"/>
      <c r="AR413" s="543"/>
      <c r="AS413" s="543"/>
      <c r="AT413" s="543"/>
      <c r="AU413" s="543"/>
      <c r="AV413" s="543"/>
      <c r="AW413" s="543"/>
      <c r="AX413" s="543"/>
      <c r="AY413" s="543"/>
      <c r="AZ413" s="543"/>
      <c r="BA413" s="543"/>
      <c r="BB413" s="543"/>
      <c r="BC413" s="543"/>
      <c r="BD413" s="543"/>
      <c r="BE413" s="543"/>
      <c r="BF413" s="543"/>
    </row>
    <row r="414" spans="2:58" x14ac:dyDescent="0.25">
      <c r="B414" s="471">
        <f>IF('2.Census &amp; Reference Benchmarks'!B414 &lt;&gt; "",'2.Census &amp; Reference Benchmarks'!B414,"")</f>
        <v>0</v>
      </c>
      <c r="C414" s="285">
        <f>IF('2.Census &amp; Reference Benchmarks'!C414 &lt;&gt; "",'2.Census &amp; Reference Benchmarks'!C414,"")</f>
        <v>0</v>
      </c>
      <c r="D414" s="286" t="str">
        <f>IF('2.Census &amp; Reference Benchmarks'!D414 &lt;&gt; "",'2.Census &amp; Reference Benchmarks'!D414,"")</f>
        <v/>
      </c>
      <c r="E414" s="352" t="str">
        <f>IF('2.Census &amp; Reference Benchmarks'!E414 &lt;&gt; "",'2.Census &amp; Reference Benchmarks'!E414,"")</f>
        <v/>
      </c>
      <c r="F414" s="352" t="str">
        <f>IF('2.Census &amp; Reference Benchmarks'!F414 &lt;&gt; "",'2.Census &amp; Reference Benchmarks'!F414,"")</f>
        <v/>
      </c>
      <c r="G414" s="287" t="str">
        <f>IF('2.Census &amp; Reference Benchmarks'!G414 &lt;&gt; "",'2.Census &amp; Reference Benchmarks'!G414,"")</f>
        <v/>
      </c>
      <c r="H414" s="287" t="str">
        <f>IF('2.Census &amp; Reference Benchmarks'!I414 &lt;&gt; "",'2.Census &amp; Reference Benchmarks'!I414,"")</f>
        <v/>
      </c>
      <c r="I414" s="284" t="str">
        <f>IF('2.Census &amp; Reference Benchmarks'!J414 &lt;&gt;"",'2.Census &amp; Reference Benchmarks'!J414,"")</f>
        <v/>
      </c>
      <c r="J414" s="534"/>
      <c r="K414" s="534"/>
      <c r="L414" s="534"/>
      <c r="M414" s="534"/>
      <c r="N414" s="534"/>
      <c r="O414" s="534"/>
      <c r="P414" s="534"/>
      <c r="Q414" s="534"/>
      <c r="R414" s="540"/>
      <c r="S414" s="540"/>
      <c r="T414" s="540"/>
      <c r="U414" s="540"/>
      <c r="V414" s="540"/>
      <c r="W414" s="540"/>
      <c r="X414" s="540"/>
      <c r="Y414" s="540"/>
      <c r="Z414" s="540"/>
      <c r="AA414" s="540"/>
      <c r="AB414" s="540"/>
      <c r="AC414" s="540"/>
      <c r="AD414" s="540"/>
      <c r="AE414" s="540"/>
      <c r="AF414" s="540"/>
      <c r="AG414" s="540"/>
      <c r="AH414" s="461"/>
      <c r="AI414" s="110"/>
      <c r="AJ414" s="110"/>
      <c r="AK414" s="110"/>
      <c r="AL414" s="110"/>
      <c r="AM414" s="110"/>
      <c r="AN414" s="110"/>
      <c r="AO414" s="110"/>
      <c r="AP414" s="110"/>
      <c r="AQ414" s="543"/>
      <c r="AR414" s="543"/>
      <c r="AS414" s="543"/>
      <c r="AT414" s="543"/>
      <c r="AU414" s="543"/>
      <c r="AV414" s="543"/>
      <c r="AW414" s="543"/>
      <c r="AX414" s="543"/>
      <c r="AY414" s="543"/>
      <c r="AZ414" s="543"/>
      <c r="BA414" s="543"/>
      <c r="BB414" s="543"/>
      <c r="BC414" s="543"/>
      <c r="BD414" s="543"/>
      <c r="BE414" s="543"/>
      <c r="BF414" s="543"/>
    </row>
    <row r="415" spans="2:58" x14ac:dyDescent="0.25">
      <c r="B415" s="471">
        <f>IF('2.Census &amp; Reference Benchmarks'!B415 &lt;&gt; "",'2.Census &amp; Reference Benchmarks'!B415,"")</f>
        <v>0</v>
      </c>
      <c r="C415" s="285">
        <f>IF('2.Census &amp; Reference Benchmarks'!C415 &lt;&gt; "",'2.Census &amp; Reference Benchmarks'!C415,"")</f>
        <v>0</v>
      </c>
      <c r="D415" s="286" t="str">
        <f>IF('2.Census &amp; Reference Benchmarks'!D415 &lt;&gt; "",'2.Census &amp; Reference Benchmarks'!D415,"")</f>
        <v/>
      </c>
      <c r="E415" s="352" t="str">
        <f>IF('2.Census &amp; Reference Benchmarks'!E415 &lt;&gt; "",'2.Census &amp; Reference Benchmarks'!E415,"")</f>
        <v/>
      </c>
      <c r="F415" s="352" t="str">
        <f>IF('2.Census &amp; Reference Benchmarks'!F415 &lt;&gt; "",'2.Census &amp; Reference Benchmarks'!F415,"")</f>
        <v/>
      </c>
      <c r="G415" s="287" t="str">
        <f>IF('2.Census &amp; Reference Benchmarks'!G415 &lt;&gt; "",'2.Census &amp; Reference Benchmarks'!G415,"")</f>
        <v/>
      </c>
      <c r="H415" s="287" t="str">
        <f>IF('2.Census &amp; Reference Benchmarks'!I415 &lt;&gt; "",'2.Census &amp; Reference Benchmarks'!I415,"")</f>
        <v/>
      </c>
      <c r="I415" s="284" t="str">
        <f>IF('2.Census &amp; Reference Benchmarks'!J415 &lt;&gt;"",'2.Census &amp; Reference Benchmarks'!J415,"")</f>
        <v/>
      </c>
      <c r="J415" s="534"/>
      <c r="K415" s="534"/>
      <c r="L415" s="534"/>
      <c r="M415" s="534"/>
      <c r="N415" s="534"/>
      <c r="O415" s="534"/>
      <c r="P415" s="534"/>
      <c r="Q415" s="534"/>
      <c r="R415" s="540"/>
      <c r="S415" s="540"/>
      <c r="T415" s="540"/>
      <c r="U415" s="540"/>
      <c r="V415" s="540"/>
      <c r="W415" s="540"/>
      <c r="X415" s="540"/>
      <c r="Y415" s="540"/>
      <c r="Z415" s="540"/>
      <c r="AA415" s="540"/>
      <c r="AB415" s="540"/>
      <c r="AC415" s="540"/>
      <c r="AD415" s="540"/>
      <c r="AE415" s="540"/>
      <c r="AF415" s="540"/>
      <c r="AG415" s="540"/>
      <c r="AH415" s="461"/>
      <c r="AI415" s="110"/>
      <c r="AJ415" s="110"/>
      <c r="AK415" s="110"/>
      <c r="AL415" s="110"/>
      <c r="AM415" s="110"/>
      <c r="AN415" s="110"/>
      <c r="AO415" s="110"/>
      <c r="AP415" s="110"/>
      <c r="AQ415" s="543"/>
      <c r="AR415" s="543"/>
      <c r="AS415" s="543"/>
      <c r="AT415" s="543"/>
      <c r="AU415" s="543"/>
      <c r="AV415" s="543"/>
      <c r="AW415" s="543"/>
      <c r="AX415" s="543"/>
      <c r="AY415" s="543"/>
      <c r="AZ415" s="543"/>
      <c r="BA415" s="543"/>
      <c r="BB415" s="543"/>
      <c r="BC415" s="543"/>
      <c r="BD415" s="543"/>
      <c r="BE415" s="543"/>
      <c r="BF415" s="543"/>
    </row>
    <row r="416" spans="2:58" x14ac:dyDescent="0.25">
      <c r="B416" s="471">
        <f>IF('2.Census &amp; Reference Benchmarks'!B416 &lt;&gt; "",'2.Census &amp; Reference Benchmarks'!B416,"")</f>
        <v>0</v>
      </c>
      <c r="C416" s="285">
        <f>IF('2.Census &amp; Reference Benchmarks'!C416 &lt;&gt; "",'2.Census &amp; Reference Benchmarks'!C416,"")</f>
        <v>0</v>
      </c>
      <c r="D416" s="286" t="str">
        <f>IF('2.Census &amp; Reference Benchmarks'!D416 &lt;&gt; "",'2.Census &amp; Reference Benchmarks'!D416,"")</f>
        <v/>
      </c>
      <c r="E416" s="352" t="str">
        <f>IF('2.Census &amp; Reference Benchmarks'!E416 &lt;&gt; "",'2.Census &amp; Reference Benchmarks'!E416,"")</f>
        <v/>
      </c>
      <c r="F416" s="352" t="str">
        <f>IF('2.Census &amp; Reference Benchmarks'!F416 &lt;&gt; "",'2.Census &amp; Reference Benchmarks'!F416,"")</f>
        <v/>
      </c>
      <c r="G416" s="287" t="str">
        <f>IF('2.Census &amp; Reference Benchmarks'!G416 &lt;&gt; "",'2.Census &amp; Reference Benchmarks'!G416,"")</f>
        <v/>
      </c>
      <c r="H416" s="287" t="str">
        <f>IF('2.Census &amp; Reference Benchmarks'!I416 &lt;&gt; "",'2.Census &amp; Reference Benchmarks'!I416,"")</f>
        <v/>
      </c>
      <c r="I416" s="284" t="str">
        <f>IF('2.Census &amp; Reference Benchmarks'!J416 &lt;&gt;"",'2.Census &amp; Reference Benchmarks'!J416,"")</f>
        <v/>
      </c>
      <c r="J416" s="534"/>
      <c r="K416" s="534"/>
      <c r="L416" s="534"/>
      <c r="M416" s="534"/>
      <c r="N416" s="534"/>
      <c r="O416" s="534"/>
      <c r="P416" s="534"/>
      <c r="Q416" s="534"/>
      <c r="R416" s="540"/>
      <c r="S416" s="540"/>
      <c r="T416" s="540"/>
      <c r="U416" s="540"/>
      <c r="V416" s="540"/>
      <c r="W416" s="540"/>
      <c r="X416" s="540"/>
      <c r="Y416" s="540"/>
      <c r="Z416" s="540"/>
      <c r="AA416" s="540"/>
      <c r="AB416" s="540"/>
      <c r="AC416" s="540"/>
      <c r="AD416" s="540"/>
      <c r="AE416" s="540"/>
      <c r="AF416" s="540"/>
      <c r="AG416" s="540"/>
      <c r="AH416" s="461"/>
      <c r="AI416" s="110"/>
      <c r="AJ416" s="110"/>
      <c r="AK416" s="110"/>
      <c r="AL416" s="110"/>
      <c r="AM416" s="110"/>
      <c r="AN416" s="110"/>
      <c r="AO416" s="110"/>
      <c r="AP416" s="110"/>
      <c r="AQ416" s="543"/>
      <c r="AR416" s="543"/>
      <c r="AS416" s="543"/>
      <c r="AT416" s="543"/>
      <c r="AU416" s="543"/>
      <c r="AV416" s="543"/>
      <c r="AW416" s="543"/>
      <c r="AX416" s="543"/>
      <c r="AY416" s="543"/>
      <c r="AZ416" s="543"/>
      <c r="BA416" s="543"/>
      <c r="BB416" s="543"/>
      <c r="BC416" s="543"/>
      <c r="BD416" s="543"/>
      <c r="BE416" s="543"/>
      <c r="BF416" s="543"/>
    </row>
    <row r="417" spans="2:58" x14ac:dyDescent="0.25">
      <c r="B417" s="471">
        <f>IF('2.Census &amp; Reference Benchmarks'!B417 &lt;&gt; "",'2.Census &amp; Reference Benchmarks'!B417,"")</f>
        <v>0</v>
      </c>
      <c r="C417" s="285">
        <f>IF('2.Census &amp; Reference Benchmarks'!C417 &lt;&gt; "",'2.Census &amp; Reference Benchmarks'!C417,"")</f>
        <v>0</v>
      </c>
      <c r="D417" s="286" t="str">
        <f>IF('2.Census &amp; Reference Benchmarks'!D417 &lt;&gt; "",'2.Census &amp; Reference Benchmarks'!D417,"")</f>
        <v/>
      </c>
      <c r="E417" s="352" t="str">
        <f>IF('2.Census &amp; Reference Benchmarks'!E417 &lt;&gt; "",'2.Census &amp; Reference Benchmarks'!E417,"")</f>
        <v/>
      </c>
      <c r="F417" s="352" t="str">
        <f>IF('2.Census &amp; Reference Benchmarks'!F417 &lt;&gt; "",'2.Census &amp; Reference Benchmarks'!F417,"")</f>
        <v/>
      </c>
      <c r="G417" s="287" t="str">
        <f>IF('2.Census &amp; Reference Benchmarks'!G417 &lt;&gt; "",'2.Census &amp; Reference Benchmarks'!G417,"")</f>
        <v/>
      </c>
      <c r="H417" s="287" t="str">
        <f>IF('2.Census &amp; Reference Benchmarks'!I417 &lt;&gt; "",'2.Census &amp; Reference Benchmarks'!I417,"")</f>
        <v/>
      </c>
      <c r="I417" s="284" t="str">
        <f>IF('2.Census &amp; Reference Benchmarks'!J417 &lt;&gt;"",'2.Census &amp; Reference Benchmarks'!J417,"")</f>
        <v/>
      </c>
      <c r="J417" s="534"/>
      <c r="K417" s="534"/>
      <c r="L417" s="534"/>
      <c r="M417" s="534"/>
      <c r="N417" s="534"/>
      <c r="O417" s="534"/>
      <c r="P417" s="534"/>
      <c r="Q417" s="534"/>
      <c r="R417" s="540"/>
      <c r="S417" s="540"/>
      <c r="T417" s="540"/>
      <c r="U417" s="540"/>
      <c r="V417" s="540"/>
      <c r="W417" s="540"/>
      <c r="X417" s="540"/>
      <c r="Y417" s="540"/>
      <c r="Z417" s="540"/>
      <c r="AA417" s="540"/>
      <c r="AB417" s="540"/>
      <c r="AC417" s="540"/>
      <c r="AD417" s="540"/>
      <c r="AE417" s="540"/>
      <c r="AF417" s="540"/>
      <c r="AG417" s="540"/>
      <c r="AH417" s="461"/>
      <c r="AI417" s="110"/>
      <c r="AJ417" s="110"/>
      <c r="AK417" s="110"/>
      <c r="AL417" s="110"/>
      <c r="AM417" s="110"/>
      <c r="AN417" s="110"/>
      <c r="AO417" s="110"/>
      <c r="AP417" s="110"/>
      <c r="AQ417" s="543"/>
      <c r="AR417" s="543"/>
      <c r="AS417" s="543"/>
      <c r="AT417" s="543"/>
      <c r="AU417" s="543"/>
      <c r="AV417" s="543"/>
      <c r="AW417" s="543"/>
      <c r="AX417" s="543"/>
      <c r="AY417" s="543"/>
      <c r="AZ417" s="543"/>
      <c r="BA417" s="543"/>
      <c r="BB417" s="543"/>
      <c r="BC417" s="543"/>
      <c r="BD417" s="543"/>
      <c r="BE417" s="543"/>
      <c r="BF417" s="543"/>
    </row>
    <row r="418" spans="2:58" x14ac:dyDescent="0.25">
      <c r="B418" s="471">
        <f>IF('2.Census &amp; Reference Benchmarks'!B418 &lt;&gt; "",'2.Census &amp; Reference Benchmarks'!B418,"")</f>
        <v>0</v>
      </c>
      <c r="C418" s="285">
        <f>IF('2.Census &amp; Reference Benchmarks'!C418 &lt;&gt; "",'2.Census &amp; Reference Benchmarks'!C418,"")</f>
        <v>0</v>
      </c>
      <c r="D418" s="286" t="str">
        <f>IF('2.Census &amp; Reference Benchmarks'!D418 &lt;&gt; "",'2.Census &amp; Reference Benchmarks'!D418,"")</f>
        <v/>
      </c>
      <c r="E418" s="352" t="str">
        <f>IF('2.Census &amp; Reference Benchmarks'!E418 &lt;&gt; "",'2.Census &amp; Reference Benchmarks'!E418,"")</f>
        <v/>
      </c>
      <c r="F418" s="352" t="str">
        <f>IF('2.Census &amp; Reference Benchmarks'!F418 &lt;&gt; "",'2.Census &amp; Reference Benchmarks'!F418,"")</f>
        <v/>
      </c>
      <c r="G418" s="287" t="str">
        <f>IF('2.Census &amp; Reference Benchmarks'!G418 &lt;&gt; "",'2.Census &amp; Reference Benchmarks'!G418,"")</f>
        <v/>
      </c>
      <c r="H418" s="287" t="str">
        <f>IF('2.Census &amp; Reference Benchmarks'!I418 &lt;&gt; "",'2.Census &amp; Reference Benchmarks'!I418,"")</f>
        <v/>
      </c>
      <c r="I418" s="284" t="str">
        <f>IF('2.Census &amp; Reference Benchmarks'!J418 &lt;&gt;"",'2.Census &amp; Reference Benchmarks'!J418,"")</f>
        <v/>
      </c>
      <c r="J418" s="534"/>
      <c r="K418" s="534"/>
      <c r="L418" s="534"/>
      <c r="M418" s="534"/>
      <c r="N418" s="534"/>
      <c r="O418" s="534"/>
      <c r="P418" s="534"/>
      <c r="Q418" s="534"/>
      <c r="R418" s="540"/>
      <c r="S418" s="540"/>
      <c r="T418" s="540"/>
      <c r="U418" s="540"/>
      <c r="V418" s="540"/>
      <c r="W418" s="540"/>
      <c r="X418" s="540"/>
      <c r="Y418" s="540"/>
      <c r="Z418" s="540"/>
      <c r="AA418" s="540"/>
      <c r="AB418" s="540"/>
      <c r="AC418" s="540"/>
      <c r="AD418" s="540"/>
      <c r="AE418" s="540"/>
      <c r="AF418" s="540"/>
      <c r="AG418" s="540"/>
      <c r="AH418" s="461"/>
      <c r="AI418" s="110"/>
      <c r="AJ418" s="110"/>
      <c r="AK418" s="110"/>
      <c r="AL418" s="110"/>
      <c r="AM418" s="110"/>
      <c r="AN418" s="110"/>
      <c r="AO418" s="110"/>
      <c r="AP418" s="110"/>
      <c r="AQ418" s="543"/>
      <c r="AR418" s="543"/>
      <c r="AS418" s="543"/>
      <c r="AT418" s="543"/>
      <c r="AU418" s="543"/>
      <c r="AV418" s="543"/>
      <c r="AW418" s="543"/>
      <c r="AX418" s="543"/>
      <c r="AY418" s="543"/>
      <c r="AZ418" s="543"/>
      <c r="BA418" s="543"/>
      <c r="BB418" s="543"/>
      <c r="BC418" s="543"/>
      <c r="BD418" s="543"/>
      <c r="BE418" s="543"/>
      <c r="BF418" s="543"/>
    </row>
    <row r="419" spans="2:58" x14ac:dyDescent="0.25">
      <c r="B419" s="471">
        <f>IF('2.Census &amp; Reference Benchmarks'!B419 &lt;&gt; "",'2.Census &amp; Reference Benchmarks'!B419,"")</f>
        <v>0</v>
      </c>
      <c r="C419" s="285">
        <f>IF('2.Census &amp; Reference Benchmarks'!C419 &lt;&gt; "",'2.Census &amp; Reference Benchmarks'!C419,"")</f>
        <v>0</v>
      </c>
      <c r="D419" s="286" t="str">
        <f>IF('2.Census &amp; Reference Benchmarks'!D419 &lt;&gt; "",'2.Census &amp; Reference Benchmarks'!D419,"")</f>
        <v/>
      </c>
      <c r="E419" s="352" t="str">
        <f>IF('2.Census &amp; Reference Benchmarks'!E419 &lt;&gt; "",'2.Census &amp; Reference Benchmarks'!E419,"")</f>
        <v/>
      </c>
      <c r="F419" s="352" t="str">
        <f>IF('2.Census &amp; Reference Benchmarks'!F419 &lt;&gt; "",'2.Census &amp; Reference Benchmarks'!F419,"")</f>
        <v/>
      </c>
      <c r="G419" s="287" t="str">
        <f>IF('2.Census &amp; Reference Benchmarks'!G419 &lt;&gt; "",'2.Census &amp; Reference Benchmarks'!G419,"")</f>
        <v/>
      </c>
      <c r="H419" s="287" t="str">
        <f>IF('2.Census &amp; Reference Benchmarks'!I419 &lt;&gt; "",'2.Census &amp; Reference Benchmarks'!I419,"")</f>
        <v/>
      </c>
      <c r="I419" s="284" t="str">
        <f>IF('2.Census &amp; Reference Benchmarks'!J419 &lt;&gt;"",'2.Census &amp; Reference Benchmarks'!J419,"")</f>
        <v/>
      </c>
      <c r="J419" s="534"/>
      <c r="K419" s="534"/>
      <c r="L419" s="534"/>
      <c r="M419" s="534"/>
      <c r="N419" s="534"/>
      <c r="O419" s="534"/>
      <c r="P419" s="534"/>
      <c r="Q419" s="534"/>
      <c r="R419" s="540"/>
      <c r="S419" s="540"/>
      <c r="T419" s="540"/>
      <c r="U419" s="540"/>
      <c r="V419" s="540"/>
      <c r="W419" s="540"/>
      <c r="X419" s="540"/>
      <c r="Y419" s="540"/>
      <c r="Z419" s="540"/>
      <c r="AA419" s="540"/>
      <c r="AB419" s="540"/>
      <c r="AC419" s="540"/>
      <c r="AD419" s="540"/>
      <c r="AE419" s="540"/>
      <c r="AF419" s="540"/>
      <c r="AG419" s="540"/>
      <c r="AH419" s="461"/>
      <c r="AI419" s="110"/>
      <c r="AJ419" s="110"/>
      <c r="AK419" s="110"/>
      <c r="AL419" s="110"/>
      <c r="AM419" s="110"/>
      <c r="AN419" s="110"/>
      <c r="AO419" s="110"/>
      <c r="AP419" s="110"/>
      <c r="AQ419" s="543"/>
      <c r="AR419" s="543"/>
      <c r="AS419" s="543"/>
      <c r="AT419" s="543"/>
      <c r="AU419" s="543"/>
      <c r="AV419" s="543"/>
      <c r="AW419" s="543"/>
      <c r="AX419" s="543"/>
      <c r="AY419" s="543"/>
      <c r="AZ419" s="543"/>
      <c r="BA419" s="543"/>
      <c r="BB419" s="543"/>
      <c r="BC419" s="543"/>
      <c r="BD419" s="543"/>
      <c r="BE419" s="543"/>
      <c r="BF419" s="543"/>
    </row>
    <row r="420" spans="2:58" x14ac:dyDescent="0.25">
      <c r="B420" s="471">
        <f>IF('2.Census &amp; Reference Benchmarks'!B420 &lt;&gt; "",'2.Census &amp; Reference Benchmarks'!B420,"")</f>
        <v>0</v>
      </c>
      <c r="C420" s="285">
        <f>IF('2.Census &amp; Reference Benchmarks'!C420 &lt;&gt; "",'2.Census &amp; Reference Benchmarks'!C420,"")</f>
        <v>0</v>
      </c>
      <c r="D420" s="286" t="str">
        <f>IF('2.Census &amp; Reference Benchmarks'!D420 &lt;&gt; "",'2.Census &amp; Reference Benchmarks'!D420,"")</f>
        <v/>
      </c>
      <c r="E420" s="352" t="str">
        <f>IF('2.Census &amp; Reference Benchmarks'!E420 &lt;&gt; "",'2.Census &amp; Reference Benchmarks'!E420,"")</f>
        <v/>
      </c>
      <c r="F420" s="352" t="str">
        <f>IF('2.Census &amp; Reference Benchmarks'!F420 &lt;&gt; "",'2.Census &amp; Reference Benchmarks'!F420,"")</f>
        <v/>
      </c>
      <c r="G420" s="287" t="str">
        <f>IF('2.Census &amp; Reference Benchmarks'!G420 &lt;&gt; "",'2.Census &amp; Reference Benchmarks'!G420,"")</f>
        <v/>
      </c>
      <c r="H420" s="287" t="str">
        <f>IF('2.Census &amp; Reference Benchmarks'!I420 &lt;&gt; "",'2.Census &amp; Reference Benchmarks'!I420,"")</f>
        <v/>
      </c>
      <c r="I420" s="284" t="str">
        <f>IF('2.Census &amp; Reference Benchmarks'!J420 &lt;&gt;"",'2.Census &amp; Reference Benchmarks'!J420,"")</f>
        <v/>
      </c>
      <c r="J420" s="534"/>
      <c r="K420" s="534"/>
      <c r="L420" s="534"/>
      <c r="M420" s="534"/>
      <c r="N420" s="534"/>
      <c r="O420" s="534"/>
      <c r="P420" s="534"/>
      <c r="Q420" s="534"/>
      <c r="R420" s="540"/>
      <c r="S420" s="540"/>
      <c r="T420" s="540"/>
      <c r="U420" s="540"/>
      <c r="V420" s="540"/>
      <c r="W420" s="540"/>
      <c r="X420" s="540"/>
      <c r="Y420" s="540"/>
      <c r="Z420" s="540"/>
      <c r="AA420" s="540"/>
      <c r="AB420" s="540"/>
      <c r="AC420" s="540"/>
      <c r="AD420" s="540"/>
      <c r="AE420" s="540"/>
      <c r="AF420" s="540"/>
      <c r="AG420" s="540"/>
      <c r="AH420" s="461"/>
      <c r="AI420" s="110"/>
      <c r="AJ420" s="110"/>
      <c r="AK420" s="110"/>
      <c r="AL420" s="110"/>
      <c r="AM420" s="110"/>
      <c r="AN420" s="110"/>
      <c r="AO420" s="110"/>
      <c r="AP420" s="110"/>
      <c r="AQ420" s="543"/>
      <c r="AR420" s="543"/>
      <c r="AS420" s="543"/>
      <c r="AT420" s="543"/>
      <c r="AU420" s="543"/>
      <c r="AV420" s="543"/>
      <c r="AW420" s="543"/>
      <c r="AX420" s="543"/>
      <c r="AY420" s="543"/>
      <c r="AZ420" s="543"/>
      <c r="BA420" s="543"/>
      <c r="BB420" s="543"/>
      <c r="BC420" s="543"/>
      <c r="BD420" s="543"/>
      <c r="BE420" s="543"/>
      <c r="BF420" s="543"/>
    </row>
    <row r="421" spans="2:58" x14ac:dyDescent="0.25">
      <c r="B421" s="471">
        <f>IF('2.Census &amp; Reference Benchmarks'!B421 &lt;&gt; "",'2.Census &amp; Reference Benchmarks'!B421,"")</f>
        <v>0</v>
      </c>
      <c r="C421" s="285">
        <f>IF('2.Census &amp; Reference Benchmarks'!C421 &lt;&gt; "",'2.Census &amp; Reference Benchmarks'!C421,"")</f>
        <v>0</v>
      </c>
      <c r="D421" s="286" t="str">
        <f>IF('2.Census &amp; Reference Benchmarks'!D421 &lt;&gt; "",'2.Census &amp; Reference Benchmarks'!D421,"")</f>
        <v/>
      </c>
      <c r="E421" s="352" t="str">
        <f>IF('2.Census &amp; Reference Benchmarks'!E421 &lt;&gt; "",'2.Census &amp; Reference Benchmarks'!E421,"")</f>
        <v/>
      </c>
      <c r="F421" s="352" t="str">
        <f>IF('2.Census &amp; Reference Benchmarks'!F421 &lt;&gt; "",'2.Census &amp; Reference Benchmarks'!F421,"")</f>
        <v/>
      </c>
      <c r="G421" s="287" t="str">
        <f>IF('2.Census &amp; Reference Benchmarks'!G421 &lt;&gt; "",'2.Census &amp; Reference Benchmarks'!G421,"")</f>
        <v/>
      </c>
      <c r="H421" s="287" t="str">
        <f>IF('2.Census &amp; Reference Benchmarks'!I421 &lt;&gt; "",'2.Census &amp; Reference Benchmarks'!I421,"")</f>
        <v/>
      </c>
      <c r="I421" s="284" t="str">
        <f>IF('2.Census &amp; Reference Benchmarks'!J421 &lt;&gt;"",'2.Census &amp; Reference Benchmarks'!J421,"")</f>
        <v/>
      </c>
      <c r="J421" s="534"/>
      <c r="K421" s="534"/>
      <c r="L421" s="534"/>
      <c r="M421" s="534"/>
      <c r="N421" s="534"/>
      <c r="O421" s="534"/>
      <c r="P421" s="534"/>
      <c r="Q421" s="534"/>
      <c r="R421" s="540"/>
      <c r="S421" s="540"/>
      <c r="T421" s="540"/>
      <c r="U421" s="540"/>
      <c r="V421" s="540"/>
      <c r="W421" s="540"/>
      <c r="X421" s="540"/>
      <c r="Y421" s="540"/>
      <c r="Z421" s="540"/>
      <c r="AA421" s="540"/>
      <c r="AB421" s="540"/>
      <c r="AC421" s="540"/>
      <c r="AD421" s="540"/>
      <c r="AE421" s="540"/>
      <c r="AF421" s="540"/>
      <c r="AG421" s="540"/>
      <c r="AH421" s="461"/>
      <c r="AI421" s="110"/>
      <c r="AJ421" s="110"/>
      <c r="AK421" s="110"/>
      <c r="AL421" s="110"/>
      <c r="AM421" s="110"/>
      <c r="AN421" s="110"/>
      <c r="AO421" s="110"/>
      <c r="AP421" s="110"/>
      <c r="AQ421" s="543"/>
      <c r="AR421" s="543"/>
      <c r="AS421" s="543"/>
      <c r="AT421" s="543"/>
      <c r="AU421" s="543"/>
      <c r="AV421" s="543"/>
      <c r="AW421" s="543"/>
      <c r="AX421" s="543"/>
      <c r="AY421" s="543"/>
      <c r="AZ421" s="543"/>
      <c r="BA421" s="543"/>
      <c r="BB421" s="543"/>
      <c r="BC421" s="543"/>
      <c r="BD421" s="543"/>
      <c r="BE421" s="543"/>
      <c r="BF421" s="543"/>
    </row>
    <row r="422" spans="2:58" x14ac:dyDescent="0.25">
      <c r="B422" s="471">
        <f>IF('2.Census &amp; Reference Benchmarks'!B422 &lt;&gt; "",'2.Census &amp; Reference Benchmarks'!B422,"")</f>
        <v>0</v>
      </c>
      <c r="C422" s="285">
        <f>IF('2.Census &amp; Reference Benchmarks'!C422 &lt;&gt; "",'2.Census &amp; Reference Benchmarks'!C422,"")</f>
        <v>0</v>
      </c>
      <c r="D422" s="286" t="str">
        <f>IF('2.Census &amp; Reference Benchmarks'!D422 &lt;&gt; "",'2.Census &amp; Reference Benchmarks'!D422,"")</f>
        <v/>
      </c>
      <c r="E422" s="352" t="str">
        <f>IF('2.Census &amp; Reference Benchmarks'!E422 &lt;&gt; "",'2.Census &amp; Reference Benchmarks'!E422,"")</f>
        <v/>
      </c>
      <c r="F422" s="352" t="str">
        <f>IF('2.Census &amp; Reference Benchmarks'!F422 &lt;&gt; "",'2.Census &amp; Reference Benchmarks'!F422,"")</f>
        <v/>
      </c>
      <c r="G422" s="287" t="str">
        <f>IF('2.Census &amp; Reference Benchmarks'!G422 &lt;&gt; "",'2.Census &amp; Reference Benchmarks'!G422,"")</f>
        <v/>
      </c>
      <c r="H422" s="287" t="str">
        <f>IF('2.Census &amp; Reference Benchmarks'!I422 &lt;&gt; "",'2.Census &amp; Reference Benchmarks'!I422,"")</f>
        <v/>
      </c>
      <c r="I422" s="284" t="str">
        <f>IF('2.Census &amp; Reference Benchmarks'!J422 &lt;&gt;"",'2.Census &amp; Reference Benchmarks'!J422,"")</f>
        <v/>
      </c>
      <c r="J422" s="534"/>
      <c r="K422" s="534"/>
      <c r="L422" s="534"/>
      <c r="M422" s="534"/>
      <c r="N422" s="534"/>
      <c r="O422" s="534"/>
      <c r="P422" s="534"/>
      <c r="Q422" s="534"/>
      <c r="R422" s="540"/>
      <c r="S422" s="540"/>
      <c r="T422" s="540"/>
      <c r="U422" s="540"/>
      <c r="V422" s="540"/>
      <c r="W422" s="540"/>
      <c r="X422" s="540"/>
      <c r="Y422" s="540"/>
      <c r="Z422" s="540"/>
      <c r="AA422" s="540"/>
      <c r="AB422" s="540"/>
      <c r="AC422" s="540"/>
      <c r="AD422" s="540"/>
      <c r="AE422" s="540"/>
      <c r="AF422" s="540"/>
      <c r="AG422" s="540"/>
      <c r="AH422" s="461"/>
      <c r="AI422" s="110"/>
      <c r="AJ422" s="110"/>
      <c r="AK422" s="110"/>
      <c r="AL422" s="110"/>
      <c r="AM422" s="110"/>
      <c r="AN422" s="110"/>
      <c r="AO422" s="110"/>
      <c r="AP422" s="110"/>
      <c r="AQ422" s="543"/>
      <c r="AR422" s="543"/>
      <c r="AS422" s="543"/>
      <c r="AT422" s="543"/>
      <c r="AU422" s="543"/>
      <c r="AV422" s="543"/>
      <c r="AW422" s="543"/>
      <c r="AX422" s="543"/>
      <c r="AY422" s="543"/>
      <c r="AZ422" s="543"/>
      <c r="BA422" s="543"/>
      <c r="BB422" s="543"/>
      <c r="BC422" s="543"/>
      <c r="BD422" s="543"/>
      <c r="BE422" s="543"/>
      <c r="BF422" s="543"/>
    </row>
    <row r="423" spans="2:58" x14ac:dyDescent="0.25">
      <c r="B423" s="471">
        <f>IF('2.Census &amp; Reference Benchmarks'!B423 &lt;&gt; "",'2.Census &amp; Reference Benchmarks'!B423,"")</f>
        <v>0</v>
      </c>
      <c r="C423" s="285">
        <f>IF('2.Census &amp; Reference Benchmarks'!C423 &lt;&gt; "",'2.Census &amp; Reference Benchmarks'!C423,"")</f>
        <v>0</v>
      </c>
      <c r="D423" s="286" t="str">
        <f>IF('2.Census &amp; Reference Benchmarks'!D423 &lt;&gt; "",'2.Census &amp; Reference Benchmarks'!D423,"")</f>
        <v/>
      </c>
      <c r="E423" s="352" t="str">
        <f>IF('2.Census &amp; Reference Benchmarks'!E423 &lt;&gt; "",'2.Census &amp; Reference Benchmarks'!E423,"")</f>
        <v/>
      </c>
      <c r="F423" s="352" t="str">
        <f>IF('2.Census &amp; Reference Benchmarks'!F423 &lt;&gt; "",'2.Census &amp; Reference Benchmarks'!F423,"")</f>
        <v/>
      </c>
      <c r="G423" s="287" t="str">
        <f>IF('2.Census &amp; Reference Benchmarks'!G423 &lt;&gt; "",'2.Census &amp; Reference Benchmarks'!G423,"")</f>
        <v/>
      </c>
      <c r="H423" s="287" t="str">
        <f>IF('2.Census &amp; Reference Benchmarks'!I423 &lt;&gt; "",'2.Census &amp; Reference Benchmarks'!I423,"")</f>
        <v/>
      </c>
      <c r="I423" s="284" t="str">
        <f>IF('2.Census &amp; Reference Benchmarks'!J423 &lt;&gt;"",'2.Census &amp; Reference Benchmarks'!J423,"")</f>
        <v/>
      </c>
      <c r="J423" s="534"/>
      <c r="K423" s="534"/>
      <c r="L423" s="534"/>
      <c r="M423" s="534"/>
      <c r="N423" s="534"/>
      <c r="O423" s="534"/>
      <c r="P423" s="534"/>
      <c r="Q423" s="534"/>
      <c r="R423" s="540"/>
      <c r="S423" s="540"/>
      <c r="T423" s="540"/>
      <c r="U423" s="540"/>
      <c r="V423" s="540"/>
      <c r="W423" s="540"/>
      <c r="X423" s="540"/>
      <c r="Y423" s="540"/>
      <c r="Z423" s="540"/>
      <c r="AA423" s="540"/>
      <c r="AB423" s="540"/>
      <c r="AC423" s="540"/>
      <c r="AD423" s="540"/>
      <c r="AE423" s="540"/>
      <c r="AF423" s="540"/>
      <c r="AG423" s="540"/>
      <c r="AH423" s="461"/>
      <c r="AI423" s="110"/>
      <c r="AJ423" s="110"/>
      <c r="AK423" s="110"/>
      <c r="AL423" s="110"/>
      <c r="AM423" s="110"/>
      <c r="AN423" s="110"/>
      <c r="AO423" s="110"/>
      <c r="AP423" s="110"/>
      <c r="AQ423" s="543"/>
      <c r="AR423" s="543"/>
      <c r="AS423" s="543"/>
      <c r="AT423" s="543"/>
      <c r="AU423" s="543"/>
      <c r="AV423" s="543"/>
      <c r="AW423" s="543"/>
      <c r="AX423" s="543"/>
      <c r="AY423" s="543"/>
      <c r="AZ423" s="543"/>
      <c r="BA423" s="543"/>
      <c r="BB423" s="543"/>
      <c r="BC423" s="543"/>
      <c r="BD423" s="543"/>
      <c r="BE423" s="543"/>
      <c r="BF423" s="543"/>
    </row>
    <row r="424" spans="2:58" x14ac:dyDescent="0.25">
      <c r="B424" s="471">
        <f>IF('2.Census &amp; Reference Benchmarks'!B424 &lt;&gt; "",'2.Census &amp; Reference Benchmarks'!B424,"")</f>
        <v>0</v>
      </c>
      <c r="C424" s="285">
        <f>IF('2.Census &amp; Reference Benchmarks'!C424 &lt;&gt; "",'2.Census &amp; Reference Benchmarks'!C424,"")</f>
        <v>0</v>
      </c>
      <c r="D424" s="286" t="str">
        <f>IF('2.Census &amp; Reference Benchmarks'!D424 &lt;&gt; "",'2.Census &amp; Reference Benchmarks'!D424,"")</f>
        <v/>
      </c>
      <c r="E424" s="352" t="str">
        <f>IF('2.Census &amp; Reference Benchmarks'!E424 &lt;&gt; "",'2.Census &amp; Reference Benchmarks'!E424,"")</f>
        <v/>
      </c>
      <c r="F424" s="352" t="str">
        <f>IF('2.Census &amp; Reference Benchmarks'!F424 &lt;&gt; "",'2.Census &amp; Reference Benchmarks'!F424,"")</f>
        <v/>
      </c>
      <c r="G424" s="287" t="str">
        <f>IF('2.Census &amp; Reference Benchmarks'!G424 &lt;&gt; "",'2.Census &amp; Reference Benchmarks'!G424,"")</f>
        <v/>
      </c>
      <c r="H424" s="287" t="str">
        <f>IF('2.Census &amp; Reference Benchmarks'!I424 &lt;&gt; "",'2.Census &amp; Reference Benchmarks'!I424,"")</f>
        <v/>
      </c>
      <c r="I424" s="284" t="str">
        <f>IF('2.Census &amp; Reference Benchmarks'!J424 &lt;&gt;"",'2.Census &amp; Reference Benchmarks'!J424,"")</f>
        <v/>
      </c>
      <c r="J424" s="534"/>
      <c r="K424" s="534"/>
      <c r="L424" s="534"/>
      <c r="M424" s="534"/>
      <c r="N424" s="534"/>
      <c r="O424" s="534"/>
      <c r="P424" s="534"/>
      <c r="Q424" s="534"/>
      <c r="R424" s="540"/>
      <c r="S424" s="540"/>
      <c r="T424" s="540"/>
      <c r="U424" s="540"/>
      <c r="V424" s="540"/>
      <c r="W424" s="540"/>
      <c r="X424" s="540"/>
      <c r="Y424" s="540"/>
      <c r="Z424" s="540"/>
      <c r="AA424" s="540"/>
      <c r="AB424" s="540"/>
      <c r="AC424" s="540"/>
      <c r="AD424" s="540"/>
      <c r="AE424" s="540"/>
      <c r="AF424" s="540"/>
      <c r="AG424" s="540"/>
      <c r="AH424" s="461"/>
      <c r="AI424" s="110"/>
      <c r="AJ424" s="110"/>
      <c r="AK424" s="110"/>
      <c r="AL424" s="110"/>
      <c r="AM424" s="110"/>
      <c r="AN424" s="110"/>
      <c r="AO424" s="110"/>
      <c r="AP424" s="110"/>
      <c r="AQ424" s="543"/>
      <c r="AR424" s="543"/>
      <c r="AS424" s="543"/>
      <c r="AT424" s="543"/>
      <c r="AU424" s="543"/>
      <c r="AV424" s="543"/>
      <c r="AW424" s="543"/>
      <c r="AX424" s="543"/>
      <c r="AY424" s="543"/>
      <c r="AZ424" s="543"/>
      <c r="BA424" s="543"/>
      <c r="BB424" s="543"/>
      <c r="BC424" s="543"/>
      <c r="BD424" s="543"/>
      <c r="BE424" s="543"/>
      <c r="BF424" s="543"/>
    </row>
    <row r="425" spans="2:58" x14ac:dyDescent="0.25">
      <c r="B425" s="471">
        <f>IF('2.Census &amp; Reference Benchmarks'!B425 &lt;&gt; "",'2.Census &amp; Reference Benchmarks'!B425,"")</f>
        <v>0</v>
      </c>
      <c r="C425" s="285">
        <f>IF('2.Census &amp; Reference Benchmarks'!C425 &lt;&gt; "",'2.Census &amp; Reference Benchmarks'!C425,"")</f>
        <v>0</v>
      </c>
      <c r="D425" s="286" t="str">
        <f>IF('2.Census &amp; Reference Benchmarks'!D425 &lt;&gt; "",'2.Census &amp; Reference Benchmarks'!D425,"")</f>
        <v/>
      </c>
      <c r="E425" s="352" t="str">
        <f>IF('2.Census &amp; Reference Benchmarks'!E425 &lt;&gt; "",'2.Census &amp; Reference Benchmarks'!E425,"")</f>
        <v/>
      </c>
      <c r="F425" s="352" t="str">
        <f>IF('2.Census &amp; Reference Benchmarks'!F425 &lt;&gt; "",'2.Census &amp; Reference Benchmarks'!F425,"")</f>
        <v/>
      </c>
      <c r="G425" s="287" t="str">
        <f>IF('2.Census &amp; Reference Benchmarks'!G425 &lt;&gt; "",'2.Census &amp; Reference Benchmarks'!G425,"")</f>
        <v/>
      </c>
      <c r="H425" s="287" t="str">
        <f>IF('2.Census &amp; Reference Benchmarks'!I425 &lt;&gt; "",'2.Census &amp; Reference Benchmarks'!I425,"")</f>
        <v/>
      </c>
      <c r="I425" s="284" t="str">
        <f>IF('2.Census &amp; Reference Benchmarks'!J425 &lt;&gt;"",'2.Census &amp; Reference Benchmarks'!J425,"")</f>
        <v/>
      </c>
      <c r="J425" s="534"/>
      <c r="K425" s="534"/>
      <c r="L425" s="534"/>
      <c r="M425" s="534"/>
      <c r="N425" s="534"/>
      <c r="O425" s="534"/>
      <c r="P425" s="534"/>
      <c r="Q425" s="534"/>
      <c r="R425" s="540"/>
      <c r="S425" s="540"/>
      <c r="T425" s="540"/>
      <c r="U425" s="540"/>
      <c r="V425" s="540"/>
      <c r="W425" s="540"/>
      <c r="X425" s="540"/>
      <c r="Y425" s="540"/>
      <c r="Z425" s="540"/>
      <c r="AA425" s="540"/>
      <c r="AB425" s="540"/>
      <c r="AC425" s="540"/>
      <c r="AD425" s="540"/>
      <c r="AE425" s="540"/>
      <c r="AF425" s="540"/>
      <c r="AG425" s="540"/>
      <c r="AH425" s="461"/>
      <c r="AI425" s="110"/>
      <c r="AJ425" s="110"/>
      <c r="AK425" s="110"/>
      <c r="AL425" s="110"/>
      <c r="AM425" s="110"/>
      <c r="AN425" s="110"/>
      <c r="AO425" s="110"/>
      <c r="AP425" s="110"/>
      <c r="AQ425" s="543"/>
      <c r="AR425" s="543"/>
      <c r="AS425" s="543"/>
      <c r="AT425" s="543"/>
      <c r="AU425" s="543"/>
      <c r="AV425" s="543"/>
      <c r="AW425" s="543"/>
      <c r="AX425" s="543"/>
      <c r="AY425" s="543"/>
      <c r="AZ425" s="543"/>
      <c r="BA425" s="543"/>
      <c r="BB425" s="543"/>
      <c r="BC425" s="543"/>
      <c r="BD425" s="543"/>
      <c r="BE425" s="543"/>
      <c r="BF425" s="543"/>
    </row>
    <row r="426" spans="2:58" x14ac:dyDescent="0.25">
      <c r="B426" s="471">
        <f>IF('2.Census &amp; Reference Benchmarks'!B426 &lt;&gt; "",'2.Census &amp; Reference Benchmarks'!B426,"")</f>
        <v>0</v>
      </c>
      <c r="C426" s="285">
        <f>IF('2.Census &amp; Reference Benchmarks'!C426 &lt;&gt; "",'2.Census &amp; Reference Benchmarks'!C426,"")</f>
        <v>0</v>
      </c>
      <c r="D426" s="286" t="str">
        <f>IF('2.Census &amp; Reference Benchmarks'!D426 &lt;&gt; "",'2.Census &amp; Reference Benchmarks'!D426,"")</f>
        <v/>
      </c>
      <c r="E426" s="352" t="str">
        <f>IF('2.Census &amp; Reference Benchmarks'!E426 &lt;&gt; "",'2.Census &amp; Reference Benchmarks'!E426,"")</f>
        <v/>
      </c>
      <c r="F426" s="352" t="str">
        <f>IF('2.Census &amp; Reference Benchmarks'!F426 &lt;&gt; "",'2.Census &amp; Reference Benchmarks'!F426,"")</f>
        <v/>
      </c>
      <c r="G426" s="287" t="str">
        <f>IF('2.Census &amp; Reference Benchmarks'!G426 &lt;&gt; "",'2.Census &amp; Reference Benchmarks'!G426,"")</f>
        <v/>
      </c>
      <c r="H426" s="287" t="str">
        <f>IF('2.Census &amp; Reference Benchmarks'!I426 &lt;&gt; "",'2.Census &amp; Reference Benchmarks'!I426,"")</f>
        <v/>
      </c>
      <c r="I426" s="284" t="str">
        <f>IF('2.Census &amp; Reference Benchmarks'!J426 &lt;&gt;"",'2.Census &amp; Reference Benchmarks'!J426,"")</f>
        <v/>
      </c>
      <c r="J426" s="534"/>
      <c r="K426" s="534"/>
      <c r="L426" s="534"/>
      <c r="M426" s="534"/>
      <c r="N426" s="534"/>
      <c r="O426" s="534"/>
      <c r="P426" s="534"/>
      <c r="Q426" s="534"/>
      <c r="R426" s="540"/>
      <c r="S426" s="540"/>
      <c r="T426" s="540"/>
      <c r="U426" s="540"/>
      <c r="V426" s="540"/>
      <c r="W426" s="540"/>
      <c r="X426" s="540"/>
      <c r="Y426" s="540"/>
      <c r="Z426" s="540"/>
      <c r="AA426" s="540"/>
      <c r="AB426" s="540"/>
      <c r="AC426" s="540"/>
      <c r="AD426" s="540"/>
      <c r="AE426" s="540"/>
      <c r="AF426" s="540"/>
      <c r="AG426" s="540"/>
      <c r="AH426" s="461"/>
      <c r="AI426" s="110"/>
      <c r="AJ426" s="110"/>
      <c r="AK426" s="110"/>
      <c r="AL426" s="110"/>
      <c r="AM426" s="110"/>
      <c r="AN426" s="110"/>
      <c r="AO426" s="110"/>
      <c r="AP426" s="110"/>
      <c r="AQ426" s="543"/>
      <c r="AR426" s="543"/>
      <c r="AS426" s="543"/>
      <c r="AT426" s="543"/>
      <c r="AU426" s="543"/>
      <c r="AV426" s="543"/>
      <c r="AW426" s="543"/>
      <c r="AX426" s="543"/>
      <c r="AY426" s="543"/>
      <c r="AZ426" s="543"/>
      <c r="BA426" s="543"/>
      <c r="BB426" s="543"/>
      <c r="BC426" s="543"/>
      <c r="BD426" s="543"/>
      <c r="BE426" s="543"/>
      <c r="BF426" s="543"/>
    </row>
    <row r="427" spans="2:58" x14ac:dyDescent="0.25">
      <c r="B427" s="471">
        <f>IF('2.Census &amp; Reference Benchmarks'!B427 &lt;&gt; "",'2.Census &amp; Reference Benchmarks'!B427,"")</f>
        <v>0</v>
      </c>
      <c r="C427" s="285">
        <f>IF('2.Census &amp; Reference Benchmarks'!C427 &lt;&gt; "",'2.Census &amp; Reference Benchmarks'!C427,"")</f>
        <v>0</v>
      </c>
      <c r="D427" s="286" t="str">
        <f>IF('2.Census &amp; Reference Benchmarks'!D427 &lt;&gt; "",'2.Census &amp; Reference Benchmarks'!D427,"")</f>
        <v/>
      </c>
      <c r="E427" s="352" t="str">
        <f>IF('2.Census &amp; Reference Benchmarks'!E427 &lt;&gt; "",'2.Census &amp; Reference Benchmarks'!E427,"")</f>
        <v/>
      </c>
      <c r="F427" s="352" t="str">
        <f>IF('2.Census &amp; Reference Benchmarks'!F427 &lt;&gt; "",'2.Census &amp; Reference Benchmarks'!F427,"")</f>
        <v/>
      </c>
      <c r="G427" s="287" t="str">
        <f>IF('2.Census &amp; Reference Benchmarks'!G427 &lt;&gt; "",'2.Census &amp; Reference Benchmarks'!G427,"")</f>
        <v/>
      </c>
      <c r="H427" s="287" t="str">
        <f>IF('2.Census &amp; Reference Benchmarks'!I427 &lt;&gt; "",'2.Census &amp; Reference Benchmarks'!I427,"")</f>
        <v/>
      </c>
      <c r="I427" s="284" t="str">
        <f>IF('2.Census &amp; Reference Benchmarks'!J427 &lt;&gt;"",'2.Census &amp; Reference Benchmarks'!J427,"")</f>
        <v/>
      </c>
      <c r="J427" s="534"/>
      <c r="K427" s="534"/>
      <c r="L427" s="534"/>
      <c r="M427" s="534"/>
      <c r="N427" s="534"/>
      <c r="O427" s="534"/>
      <c r="P427" s="534"/>
      <c r="Q427" s="534"/>
      <c r="R427" s="540"/>
      <c r="S427" s="540"/>
      <c r="T427" s="540"/>
      <c r="U427" s="540"/>
      <c r="V427" s="540"/>
      <c r="W427" s="540"/>
      <c r="X427" s="540"/>
      <c r="Y427" s="540"/>
      <c r="Z427" s="540"/>
      <c r="AA427" s="540"/>
      <c r="AB427" s="540"/>
      <c r="AC427" s="540"/>
      <c r="AD427" s="540"/>
      <c r="AE427" s="540"/>
      <c r="AF427" s="540"/>
      <c r="AG427" s="540"/>
      <c r="AH427" s="461"/>
      <c r="AI427" s="110"/>
      <c r="AJ427" s="110"/>
      <c r="AK427" s="110"/>
      <c r="AL427" s="110"/>
      <c r="AM427" s="110"/>
      <c r="AN427" s="110"/>
      <c r="AO427" s="110"/>
      <c r="AP427" s="110"/>
      <c r="AQ427" s="543"/>
      <c r="AR427" s="543"/>
      <c r="AS427" s="543"/>
      <c r="AT427" s="543"/>
      <c r="AU427" s="543"/>
      <c r="AV427" s="543"/>
      <c r="AW427" s="543"/>
      <c r="AX427" s="543"/>
      <c r="AY427" s="543"/>
      <c r="AZ427" s="543"/>
      <c r="BA427" s="543"/>
      <c r="BB427" s="543"/>
      <c r="BC427" s="543"/>
      <c r="BD427" s="543"/>
      <c r="BE427" s="543"/>
      <c r="BF427" s="543"/>
    </row>
    <row r="428" spans="2:58" x14ac:dyDescent="0.25">
      <c r="B428" s="471">
        <f>IF('2.Census &amp; Reference Benchmarks'!B428 &lt;&gt; "",'2.Census &amp; Reference Benchmarks'!B428,"")</f>
        <v>0</v>
      </c>
      <c r="C428" s="285">
        <f>IF('2.Census &amp; Reference Benchmarks'!C428 &lt;&gt; "",'2.Census &amp; Reference Benchmarks'!C428,"")</f>
        <v>0</v>
      </c>
      <c r="D428" s="286" t="str">
        <f>IF('2.Census &amp; Reference Benchmarks'!D428 &lt;&gt; "",'2.Census &amp; Reference Benchmarks'!D428,"")</f>
        <v/>
      </c>
      <c r="E428" s="352" t="str">
        <f>IF('2.Census &amp; Reference Benchmarks'!E428 &lt;&gt; "",'2.Census &amp; Reference Benchmarks'!E428,"")</f>
        <v/>
      </c>
      <c r="F428" s="352" t="str">
        <f>IF('2.Census &amp; Reference Benchmarks'!F428 &lt;&gt; "",'2.Census &amp; Reference Benchmarks'!F428,"")</f>
        <v/>
      </c>
      <c r="G428" s="287" t="str">
        <f>IF('2.Census &amp; Reference Benchmarks'!G428 &lt;&gt; "",'2.Census &amp; Reference Benchmarks'!G428,"")</f>
        <v/>
      </c>
      <c r="H428" s="287" t="str">
        <f>IF('2.Census &amp; Reference Benchmarks'!I428 &lt;&gt; "",'2.Census &amp; Reference Benchmarks'!I428,"")</f>
        <v/>
      </c>
      <c r="I428" s="284" t="str">
        <f>IF('2.Census &amp; Reference Benchmarks'!J428 &lt;&gt;"",'2.Census &amp; Reference Benchmarks'!J428,"")</f>
        <v/>
      </c>
      <c r="J428" s="534"/>
      <c r="K428" s="534"/>
      <c r="L428" s="534"/>
      <c r="M428" s="534"/>
      <c r="N428" s="534"/>
      <c r="O428" s="534"/>
      <c r="P428" s="534"/>
      <c r="Q428" s="534"/>
      <c r="R428" s="540"/>
      <c r="S428" s="540"/>
      <c r="T428" s="540"/>
      <c r="U428" s="540"/>
      <c r="V428" s="540"/>
      <c r="W428" s="540"/>
      <c r="X428" s="540"/>
      <c r="Y428" s="540"/>
      <c r="Z428" s="540"/>
      <c r="AA428" s="540"/>
      <c r="AB428" s="540"/>
      <c r="AC428" s="540"/>
      <c r="AD428" s="540"/>
      <c r="AE428" s="540"/>
      <c r="AF428" s="540"/>
      <c r="AG428" s="540"/>
      <c r="AH428" s="461"/>
      <c r="AI428" s="110"/>
      <c r="AJ428" s="110"/>
      <c r="AK428" s="110"/>
      <c r="AL428" s="110"/>
      <c r="AM428" s="110"/>
      <c r="AN428" s="110"/>
      <c r="AO428" s="110"/>
      <c r="AP428" s="110"/>
      <c r="AQ428" s="543"/>
      <c r="AR428" s="543"/>
      <c r="AS428" s="543"/>
      <c r="AT428" s="543"/>
      <c r="AU428" s="543"/>
      <c r="AV428" s="543"/>
      <c r="AW428" s="543"/>
      <c r="AX428" s="543"/>
      <c r="AY428" s="543"/>
      <c r="AZ428" s="543"/>
      <c r="BA428" s="543"/>
      <c r="BB428" s="543"/>
      <c r="BC428" s="543"/>
      <c r="BD428" s="543"/>
      <c r="BE428" s="543"/>
      <c r="BF428" s="543"/>
    </row>
    <row r="429" spans="2:58" x14ac:dyDescent="0.25">
      <c r="B429" s="471">
        <f>IF('2.Census &amp; Reference Benchmarks'!B429 &lt;&gt; "",'2.Census &amp; Reference Benchmarks'!B429,"")</f>
        <v>0</v>
      </c>
      <c r="C429" s="285">
        <f>IF('2.Census &amp; Reference Benchmarks'!C429 &lt;&gt; "",'2.Census &amp; Reference Benchmarks'!C429,"")</f>
        <v>0</v>
      </c>
      <c r="D429" s="286" t="str">
        <f>IF('2.Census &amp; Reference Benchmarks'!D429 &lt;&gt; "",'2.Census &amp; Reference Benchmarks'!D429,"")</f>
        <v/>
      </c>
      <c r="E429" s="352" t="str">
        <f>IF('2.Census &amp; Reference Benchmarks'!E429 &lt;&gt; "",'2.Census &amp; Reference Benchmarks'!E429,"")</f>
        <v/>
      </c>
      <c r="F429" s="352" t="str">
        <f>IF('2.Census &amp; Reference Benchmarks'!F429 &lt;&gt; "",'2.Census &amp; Reference Benchmarks'!F429,"")</f>
        <v/>
      </c>
      <c r="G429" s="287" t="str">
        <f>IF('2.Census &amp; Reference Benchmarks'!G429 &lt;&gt; "",'2.Census &amp; Reference Benchmarks'!G429,"")</f>
        <v/>
      </c>
      <c r="H429" s="287" t="str">
        <f>IF('2.Census &amp; Reference Benchmarks'!I429 &lt;&gt; "",'2.Census &amp; Reference Benchmarks'!I429,"")</f>
        <v/>
      </c>
      <c r="I429" s="284" t="str">
        <f>IF('2.Census &amp; Reference Benchmarks'!J429 &lt;&gt;"",'2.Census &amp; Reference Benchmarks'!J429,"")</f>
        <v/>
      </c>
      <c r="J429" s="534"/>
      <c r="K429" s="534"/>
      <c r="L429" s="534"/>
      <c r="M429" s="534"/>
      <c r="N429" s="534"/>
      <c r="O429" s="534"/>
      <c r="P429" s="534"/>
      <c r="Q429" s="534"/>
      <c r="R429" s="540"/>
      <c r="S429" s="540"/>
      <c r="T429" s="540"/>
      <c r="U429" s="540"/>
      <c r="V429" s="540"/>
      <c r="W429" s="540"/>
      <c r="X429" s="540"/>
      <c r="Y429" s="540"/>
      <c r="Z429" s="540"/>
      <c r="AA429" s="540"/>
      <c r="AB429" s="540"/>
      <c r="AC429" s="540"/>
      <c r="AD429" s="540"/>
      <c r="AE429" s="540"/>
      <c r="AF429" s="540"/>
      <c r="AG429" s="540"/>
      <c r="AH429" s="461"/>
      <c r="AI429" s="110"/>
      <c r="AJ429" s="110"/>
      <c r="AK429" s="110"/>
      <c r="AL429" s="110"/>
      <c r="AM429" s="110"/>
      <c r="AN429" s="110"/>
      <c r="AO429" s="110"/>
      <c r="AP429" s="110"/>
      <c r="AQ429" s="543"/>
      <c r="AR429" s="543"/>
      <c r="AS429" s="543"/>
      <c r="AT429" s="543"/>
      <c r="AU429" s="543"/>
      <c r="AV429" s="543"/>
      <c r="AW429" s="543"/>
      <c r="AX429" s="543"/>
      <c r="AY429" s="543"/>
      <c r="AZ429" s="543"/>
      <c r="BA429" s="543"/>
      <c r="BB429" s="543"/>
      <c r="BC429" s="543"/>
      <c r="BD429" s="543"/>
      <c r="BE429" s="543"/>
      <c r="BF429" s="543"/>
    </row>
    <row r="430" spans="2:58" x14ac:dyDescent="0.25">
      <c r="B430" s="471">
        <f>IF('2.Census &amp; Reference Benchmarks'!B430 &lt;&gt; "",'2.Census &amp; Reference Benchmarks'!B430,"")</f>
        <v>0</v>
      </c>
      <c r="C430" s="285">
        <f>IF('2.Census &amp; Reference Benchmarks'!C430 &lt;&gt; "",'2.Census &amp; Reference Benchmarks'!C430,"")</f>
        <v>0</v>
      </c>
      <c r="D430" s="286" t="str">
        <f>IF('2.Census &amp; Reference Benchmarks'!D430 &lt;&gt; "",'2.Census &amp; Reference Benchmarks'!D430,"")</f>
        <v/>
      </c>
      <c r="E430" s="352" t="str">
        <f>IF('2.Census &amp; Reference Benchmarks'!E430 &lt;&gt; "",'2.Census &amp; Reference Benchmarks'!E430,"")</f>
        <v/>
      </c>
      <c r="F430" s="352" t="str">
        <f>IF('2.Census &amp; Reference Benchmarks'!F430 &lt;&gt; "",'2.Census &amp; Reference Benchmarks'!F430,"")</f>
        <v/>
      </c>
      <c r="G430" s="287" t="str">
        <f>IF('2.Census &amp; Reference Benchmarks'!G430 &lt;&gt; "",'2.Census &amp; Reference Benchmarks'!G430,"")</f>
        <v/>
      </c>
      <c r="H430" s="287" t="str">
        <f>IF('2.Census &amp; Reference Benchmarks'!I430 &lt;&gt; "",'2.Census &amp; Reference Benchmarks'!I430,"")</f>
        <v/>
      </c>
      <c r="I430" s="284" t="str">
        <f>IF('2.Census &amp; Reference Benchmarks'!J430 &lt;&gt;"",'2.Census &amp; Reference Benchmarks'!J430,"")</f>
        <v/>
      </c>
      <c r="J430" s="534"/>
      <c r="K430" s="534"/>
      <c r="L430" s="534"/>
      <c r="M430" s="534"/>
      <c r="N430" s="534"/>
      <c r="O430" s="534"/>
      <c r="P430" s="534"/>
      <c r="Q430" s="534"/>
      <c r="R430" s="540"/>
      <c r="S430" s="540"/>
      <c r="T430" s="540"/>
      <c r="U430" s="540"/>
      <c r="V430" s="540"/>
      <c r="W430" s="540"/>
      <c r="X430" s="540"/>
      <c r="Y430" s="540"/>
      <c r="Z430" s="540"/>
      <c r="AA430" s="540"/>
      <c r="AB430" s="540"/>
      <c r="AC430" s="540"/>
      <c r="AD430" s="540"/>
      <c r="AE430" s="540"/>
      <c r="AF430" s="540"/>
      <c r="AG430" s="540"/>
      <c r="AH430" s="461"/>
      <c r="AI430" s="110"/>
      <c r="AJ430" s="110"/>
      <c r="AK430" s="110"/>
      <c r="AL430" s="110"/>
      <c r="AM430" s="110"/>
      <c r="AN430" s="110"/>
      <c r="AO430" s="110"/>
      <c r="AP430" s="110"/>
      <c r="AQ430" s="543"/>
      <c r="AR430" s="543"/>
      <c r="AS430" s="543"/>
      <c r="AT430" s="543"/>
      <c r="AU430" s="543"/>
      <c r="AV430" s="543"/>
      <c r="AW430" s="543"/>
      <c r="AX430" s="543"/>
      <c r="AY430" s="543"/>
      <c r="AZ430" s="543"/>
      <c r="BA430" s="543"/>
      <c r="BB430" s="543"/>
      <c r="BC430" s="543"/>
      <c r="BD430" s="543"/>
      <c r="BE430" s="543"/>
      <c r="BF430" s="543"/>
    </row>
    <row r="431" spans="2:58" x14ac:dyDescent="0.25">
      <c r="B431" s="471">
        <f>IF('2.Census &amp; Reference Benchmarks'!B431 &lt;&gt; "",'2.Census &amp; Reference Benchmarks'!B431,"")</f>
        <v>0</v>
      </c>
      <c r="C431" s="285">
        <f>IF('2.Census &amp; Reference Benchmarks'!C431 &lt;&gt; "",'2.Census &amp; Reference Benchmarks'!C431,"")</f>
        <v>0</v>
      </c>
      <c r="D431" s="286" t="str">
        <f>IF('2.Census &amp; Reference Benchmarks'!D431 &lt;&gt; "",'2.Census &amp; Reference Benchmarks'!D431,"")</f>
        <v/>
      </c>
      <c r="E431" s="352" t="str">
        <f>IF('2.Census &amp; Reference Benchmarks'!E431 &lt;&gt; "",'2.Census &amp; Reference Benchmarks'!E431,"")</f>
        <v/>
      </c>
      <c r="F431" s="352" t="str">
        <f>IF('2.Census &amp; Reference Benchmarks'!F431 &lt;&gt; "",'2.Census &amp; Reference Benchmarks'!F431,"")</f>
        <v/>
      </c>
      <c r="G431" s="287" t="str">
        <f>IF('2.Census &amp; Reference Benchmarks'!G431 &lt;&gt; "",'2.Census &amp; Reference Benchmarks'!G431,"")</f>
        <v/>
      </c>
      <c r="H431" s="287" t="str">
        <f>IF('2.Census &amp; Reference Benchmarks'!I431 &lt;&gt; "",'2.Census &amp; Reference Benchmarks'!I431,"")</f>
        <v/>
      </c>
      <c r="I431" s="284" t="str">
        <f>IF('2.Census &amp; Reference Benchmarks'!J431 &lt;&gt;"",'2.Census &amp; Reference Benchmarks'!J431,"")</f>
        <v/>
      </c>
      <c r="J431" s="534"/>
      <c r="K431" s="534"/>
      <c r="L431" s="534"/>
      <c r="M431" s="534"/>
      <c r="N431" s="534"/>
      <c r="O431" s="534"/>
      <c r="P431" s="534"/>
      <c r="Q431" s="534"/>
      <c r="R431" s="540"/>
      <c r="S431" s="540"/>
      <c r="T431" s="540"/>
      <c r="U431" s="540"/>
      <c r="V431" s="540"/>
      <c r="W431" s="540"/>
      <c r="X431" s="540"/>
      <c r="Y431" s="540"/>
      <c r="Z431" s="540"/>
      <c r="AA431" s="540"/>
      <c r="AB431" s="540"/>
      <c r="AC431" s="540"/>
      <c r="AD431" s="540"/>
      <c r="AE431" s="540"/>
      <c r="AF431" s="540"/>
      <c r="AG431" s="540"/>
      <c r="AH431" s="461"/>
      <c r="AI431" s="110"/>
      <c r="AJ431" s="110"/>
      <c r="AK431" s="110"/>
      <c r="AL431" s="110"/>
      <c r="AM431" s="110"/>
      <c r="AN431" s="110"/>
      <c r="AO431" s="110"/>
      <c r="AP431" s="110"/>
      <c r="AQ431" s="543"/>
      <c r="AR431" s="543"/>
      <c r="AS431" s="543"/>
      <c r="AT431" s="543"/>
      <c r="AU431" s="543"/>
      <c r="AV431" s="543"/>
      <c r="AW431" s="543"/>
      <c r="AX431" s="543"/>
      <c r="AY431" s="543"/>
      <c r="AZ431" s="543"/>
      <c r="BA431" s="543"/>
      <c r="BB431" s="543"/>
      <c r="BC431" s="543"/>
      <c r="BD431" s="543"/>
      <c r="BE431" s="543"/>
      <c r="BF431" s="543"/>
    </row>
    <row r="432" spans="2:58" x14ac:dyDescent="0.25">
      <c r="B432" s="471">
        <f>IF('2.Census &amp; Reference Benchmarks'!B432 &lt;&gt; "",'2.Census &amp; Reference Benchmarks'!B432,"")</f>
        <v>0</v>
      </c>
      <c r="C432" s="285">
        <f>IF('2.Census &amp; Reference Benchmarks'!C432 &lt;&gt; "",'2.Census &amp; Reference Benchmarks'!C432,"")</f>
        <v>0</v>
      </c>
      <c r="D432" s="286" t="str">
        <f>IF('2.Census &amp; Reference Benchmarks'!D432 &lt;&gt; "",'2.Census &amp; Reference Benchmarks'!D432,"")</f>
        <v/>
      </c>
      <c r="E432" s="352" t="str">
        <f>IF('2.Census &amp; Reference Benchmarks'!E432 &lt;&gt; "",'2.Census &amp; Reference Benchmarks'!E432,"")</f>
        <v/>
      </c>
      <c r="F432" s="352" t="str">
        <f>IF('2.Census &amp; Reference Benchmarks'!F432 &lt;&gt; "",'2.Census &amp; Reference Benchmarks'!F432,"")</f>
        <v/>
      </c>
      <c r="G432" s="287" t="str">
        <f>IF('2.Census &amp; Reference Benchmarks'!G432 &lt;&gt; "",'2.Census &amp; Reference Benchmarks'!G432,"")</f>
        <v/>
      </c>
      <c r="H432" s="287" t="str">
        <f>IF('2.Census &amp; Reference Benchmarks'!I432 &lt;&gt; "",'2.Census &amp; Reference Benchmarks'!I432,"")</f>
        <v/>
      </c>
      <c r="I432" s="284" t="str">
        <f>IF('2.Census &amp; Reference Benchmarks'!J432 &lt;&gt;"",'2.Census &amp; Reference Benchmarks'!J432,"")</f>
        <v/>
      </c>
      <c r="J432" s="534"/>
      <c r="K432" s="534"/>
      <c r="L432" s="534"/>
      <c r="M432" s="534"/>
      <c r="N432" s="534"/>
      <c r="O432" s="534"/>
      <c r="P432" s="534"/>
      <c r="Q432" s="534"/>
      <c r="R432" s="540"/>
      <c r="S432" s="540"/>
      <c r="T432" s="540"/>
      <c r="U432" s="540"/>
      <c r="V432" s="540"/>
      <c r="W432" s="540"/>
      <c r="X432" s="540"/>
      <c r="Y432" s="540"/>
      <c r="Z432" s="540"/>
      <c r="AA432" s="540"/>
      <c r="AB432" s="540"/>
      <c r="AC432" s="540"/>
      <c r="AD432" s="540"/>
      <c r="AE432" s="540"/>
      <c r="AF432" s="540"/>
      <c r="AG432" s="540"/>
      <c r="AH432" s="461"/>
      <c r="AI432" s="110"/>
      <c r="AJ432" s="110"/>
      <c r="AK432" s="110"/>
      <c r="AL432" s="110"/>
      <c r="AM432" s="110"/>
      <c r="AN432" s="110"/>
      <c r="AO432" s="110"/>
      <c r="AP432" s="110"/>
      <c r="AQ432" s="543"/>
      <c r="AR432" s="543"/>
      <c r="AS432" s="543"/>
      <c r="AT432" s="543"/>
      <c r="AU432" s="543"/>
      <c r="AV432" s="543"/>
      <c r="AW432" s="543"/>
      <c r="AX432" s="543"/>
      <c r="AY432" s="543"/>
      <c r="AZ432" s="543"/>
      <c r="BA432" s="543"/>
      <c r="BB432" s="543"/>
      <c r="BC432" s="543"/>
      <c r="BD432" s="543"/>
      <c r="BE432" s="543"/>
      <c r="BF432" s="543"/>
    </row>
    <row r="433" spans="2:58" x14ac:dyDescent="0.25">
      <c r="B433" s="471">
        <f>IF('2.Census &amp; Reference Benchmarks'!B433 &lt;&gt; "",'2.Census &amp; Reference Benchmarks'!B433,"")</f>
        <v>0</v>
      </c>
      <c r="C433" s="285">
        <f>IF('2.Census &amp; Reference Benchmarks'!C433 &lt;&gt; "",'2.Census &amp; Reference Benchmarks'!C433,"")</f>
        <v>0</v>
      </c>
      <c r="D433" s="286" t="str">
        <f>IF('2.Census &amp; Reference Benchmarks'!D433 &lt;&gt; "",'2.Census &amp; Reference Benchmarks'!D433,"")</f>
        <v/>
      </c>
      <c r="E433" s="352" t="str">
        <f>IF('2.Census &amp; Reference Benchmarks'!E433 &lt;&gt; "",'2.Census &amp; Reference Benchmarks'!E433,"")</f>
        <v/>
      </c>
      <c r="F433" s="352" t="str">
        <f>IF('2.Census &amp; Reference Benchmarks'!F433 &lt;&gt; "",'2.Census &amp; Reference Benchmarks'!F433,"")</f>
        <v/>
      </c>
      <c r="G433" s="287" t="str">
        <f>IF('2.Census &amp; Reference Benchmarks'!G433 &lt;&gt; "",'2.Census &amp; Reference Benchmarks'!G433,"")</f>
        <v/>
      </c>
      <c r="H433" s="287" t="str">
        <f>IF('2.Census &amp; Reference Benchmarks'!I433 &lt;&gt; "",'2.Census &amp; Reference Benchmarks'!I433,"")</f>
        <v/>
      </c>
      <c r="I433" s="284" t="str">
        <f>IF('2.Census &amp; Reference Benchmarks'!J433 &lt;&gt;"",'2.Census &amp; Reference Benchmarks'!J433,"")</f>
        <v/>
      </c>
      <c r="J433" s="534"/>
      <c r="K433" s="534"/>
      <c r="L433" s="534"/>
      <c r="M433" s="534"/>
      <c r="N433" s="534"/>
      <c r="O433" s="534"/>
      <c r="P433" s="534"/>
      <c r="Q433" s="534"/>
      <c r="R433" s="540"/>
      <c r="S433" s="540"/>
      <c r="T433" s="540"/>
      <c r="U433" s="540"/>
      <c r="V433" s="540"/>
      <c r="W433" s="540"/>
      <c r="X433" s="540"/>
      <c r="Y433" s="540"/>
      <c r="Z433" s="540"/>
      <c r="AA433" s="540"/>
      <c r="AB433" s="540"/>
      <c r="AC433" s="540"/>
      <c r="AD433" s="540"/>
      <c r="AE433" s="540"/>
      <c r="AF433" s="540"/>
      <c r="AG433" s="540"/>
      <c r="AH433" s="461"/>
      <c r="AI433" s="110"/>
      <c r="AJ433" s="110"/>
      <c r="AK433" s="110"/>
      <c r="AL433" s="110"/>
      <c r="AM433" s="110"/>
      <c r="AN433" s="110"/>
      <c r="AO433" s="110"/>
      <c r="AP433" s="110"/>
      <c r="AQ433" s="543"/>
      <c r="AR433" s="543"/>
      <c r="AS433" s="543"/>
      <c r="AT433" s="543"/>
      <c r="AU433" s="543"/>
      <c r="AV433" s="543"/>
      <c r="AW433" s="543"/>
      <c r="AX433" s="543"/>
      <c r="AY433" s="543"/>
      <c r="AZ433" s="543"/>
      <c r="BA433" s="543"/>
      <c r="BB433" s="543"/>
      <c r="BC433" s="543"/>
      <c r="BD433" s="543"/>
      <c r="BE433" s="543"/>
      <c r="BF433" s="543"/>
    </row>
    <row r="434" spans="2:58" x14ac:dyDescent="0.25">
      <c r="B434" s="471">
        <f>IF('2.Census &amp; Reference Benchmarks'!B434 &lt;&gt; "",'2.Census &amp; Reference Benchmarks'!B434,"")</f>
        <v>0</v>
      </c>
      <c r="C434" s="285">
        <f>IF('2.Census &amp; Reference Benchmarks'!C434 &lt;&gt; "",'2.Census &amp; Reference Benchmarks'!C434,"")</f>
        <v>0</v>
      </c>
      <c r="D434" s="286" t="str">
        <f>IF('2.Census &amp; Reference Benchmarks'!D434 &lt;&gt; "",'2.Census &amp; Reference Benchmarks'!D434,"")</f>
        <v/>
      </c>
      <c r="E434" s="352" t="str">
        <f>IF('2.Census &amp; Reference Benchmarks'!E434 &lt;&gt; "",'2.Census &amp; Reference Benchmarks'!E434,"")</f>
        <v/>
      </c>
      <c r="F434" s="352" t="str">
        <f>IF('2.Census &amp; Reference Benchmarks'!F434 &lt;&gt; "",'2.Census &amp; Reference Benchmarks'!F434,"")</f>
        <v/>
      </c>
      <c r="G434" s="287" t="str">
        <f>IF('2.Census &amp; Reference Benchmarks'!G434 &lt;&gt; "",'2.Census &amp; Reference Benchmarks'!G434,"")</f>
        <v/>
      </c>
      <c r="H434" s="287" t="str">
        <f>IF('2.Census &amp; Reference Benchmarks'!I434 &lt;&gt; "",'2.Census &amp; Reference Benchmarks'!I434,"")</f>
        <v/>
      </c>
      <c r="I434" s="284" t="str">
        <f>IF('2.Census &amp; Reference Benchmarks'!J434 &lt;&gt;"",'2.Census &amp; Reference Benchmarks'!J434,"")</f>
        <v/>
      </c>
      <c r="J434" s="534"/>
      <c r="K434" s="534"/>
      <c r="L434" s="534"/>
      <c r="M434" s="534"/>
      <c r="N434" s="534"/>
      <c r="O434" s="534"/>
      <c r="P434" s="534"/>
      <c r="Q434" s="534"/>
      <c r="R434" s="540"/>
      <c r="S434" s="540"/>
      <c r="T434" s="540"/>
      <c r="U434" s="540"/>
      <c r="V434" s="540"/>
      <c r="W434" s="540"/>
      <c r="X434" s="540"/>
      <c r="Y434" s="540"/>
      <c r="Z434" s="540"/>
      <c r="AA434" s="540"/>
      <c r="AB434" s="540"/>
      <c r="AC434" s="540"/>
      <c r="AD434" s="540"/>
      <c r="AE434" s="540"/>
      <c r="AF434" s="540"/>
      <c r="AG434" s="540"/>
      <c r="AH434" s="461"/>
      <c r="AI434" s="110"/>
      <c r="AJ434" s="110"/>
      <c r="AK434" s="110"/>
      <c r="AL434" s="110"/>
      <c r="AM434" s="110"/>
      <c r="AN434" s="110"/>
      <c r="AO434" s="110"/>
      <c r="AP434" s="110"/>
      <c r="AQ434" s="543"/>
      <c r="AR434" s="543"/>
      <c r="AS434" s="543"/>
      <c r="AT434" s="543"/>
      <c r="AU434" s="543"/>
      <c r="AV434" s="543"/>
      <c r="AW434" s="543"/>
      <c r="AX434" s="543"/>
      <c r="AY434" s="543"/>
      <c r="AZ434" s="543"/>
      <c r="BA434" s="543"/>
      <c r="BB434" s="543"/>
      <c r="BC434" s="543"/>
      <c r="BD434" s="543"/>
      <c r="BE434" s="543"/>
      <c r="BF434" s="543"/>
    </row>
    <row r="435" spans="2:58" x14ac:dyDescent="0.25">
      <c r="B435" s="471">
        <f>IF('2.Census &amp; Reference Benchmarks'!B435 &lt;&gt; "",'2.Census &amp; Reference Benchmarks'!B435,"")</f>
        <v>0</v>
      </c>
      <c r="C435" s="285">
        <f>IF('2.Census &amp; Reference Benchmarks'!C435 &lt;&gt; "",'2.Census &amp; Reference Benchmarks'!C435,"")</f>
        <v>0</v>
      </c>
      <c r="D435" s="286" t="str">
        <f>IF('2.Census &amp; Reference Benchmarks'!D435 &lt;&gt; "",'2.Census &amp; Reference Benchmarks'!D435,"")</f>
        <v/>
      </c>
      <c r="E435" s="352" t="str">
        <f>IF('2.Census &amp; Reference Benchmarks'!E435 &lt;&gt; "",'2.Census &amp; Reference Benchmarks'!E435,"")</f>
        <v/>
      </c>
      <c r="F435" s="352" t="str">
        <f>IF('2.Census &amp; Reference Benchmarks'!F435 &lt;&gt; "",'2.Census &amp; Reference Benchmarks'!F435,"")</f>
        <v/>
      </c>
      <c r="G435" s="287" t="str">
        <f>IF('2.Census &amp; Reference Benchmarks'!G435 &lt;&gt; "",'2.Census &amp; Reference Benchmarks'!G435,"")</f>
        <v/>
      </c>
      <c r="H435" s="287" t="str">
        <f>IF('2.Census &amp; Reference Benchmarks'!I435 &lt;&gt; "",'2.Census &amp; Reference Benchmarks'!I435,"")</f>
        <v/>
      </c>
      <c r="I435" s="284" t="str">
        <f>IF('2.Census &amp; Reference Benchmarks'!J435 &lt;&gt;"",'2.Census &amp; Reference Benchmarks'!J435,"")</f>
        <v/>
      </c>
      <c r="J435" s="534"/>
      <c r="K435" s="534"/>
      <c r="L435" s="534"/>
      <c r="M435" s="534"/>
      <c r="N435" s="534"/>
      <c r="O435" s="534"/>
      <c r="P435" s="534"/>
      <c r="Q435" s="534"/>
      <c r="R435" s="540"/>
      <c r="S435" s="540"/>
      <c r="T435" s="540"/>
      <c r="U435" s="540"/>
      <c r="V435" s="540"/>
      <c r="W435" s="540"/>
      <c r="X435" s="540"/>
      <c r="Y435" s="540"/>
      <c r="Z435" s="540"/>
      <c r="AA435" s="540"/>
      <c r="AB435" s="540"/>
      <c r="AC435" s="540"/>
      <c r="AD435" s="540"/>
      <c r="AE435" s="540"/>
      <c r="AF435" s="540"/>
      <c r="AG435" s="540"/>
      <c r="AH435" s="461"/>
      <c r="AI435" s="110"/>
      <c r="AJ435" s="110"/>
      <c r="AK435" s="110"/>
      <c r="AL435" s="110"/>
      <c r="AM435" s="110"/>
      <c r="AN435" s="110"/>
      <c r="AO435" s="110"/>
      <c r="AP435" s="110"/>
      <c r="AQ435" s="543"/>
      <c r="AR435" s="543"/>
      <c r="AS435" s="543"/>
      <c r="AT435" s="543"/>
      <c r="AU435" s="543"/>
      <c r="AV435" s="543"/>
      <c r="AW435" s="543"/>
      <c r="AX435" s="543"/>
      <c r="AY435" s="543"/>
      <c r="AZ435" s="543"/>
      <c r="BA435" s="543"/>
      <c r="BB435" s="543"/>
      <c r="BC435" s="543"/>
      <c r="BD435" s="543"/>
      <c r="BE435" s="543"/>
      <c r="BF435" s="543"/>
    </row>
    <row r="436" spans="2:58" x14ac:dyDescent="0.25">
      <c r="B436" s="471">
        <f>IF('2.Census &amp; Reference Benchmarks'!B436 &lt;&gt; "",'2.Census &amp; Reference Benchmarks'!B436,"")</f>
        <v>0</v>
      </c>
      <c r="C436" s="285">
        <f>IF('2.Census &amp; Reference Benchmarks'!C436 &lt;&gt; "",'2.Census &amp; Reference Benchmarks'!C436,"")</f>
        <v>0</v>
      </c>
      <c r="D436" s="286" t="str">
        <f>IF('2.Census &amp; Reference Benchmarks'!D436 &lt;&gt; "",'2.Census &amp; Reference Benchmarks'!D436,"")</f>
        <v/>
      </c>
      <c r="E436" s="352" t="str">
        <f>IF('2.Census &amp; Reference Benchmarks'!E436 &lt;&gt; "",'2.Census &amp; Reference Benchmarks'!E436,"")</f>
        <v/>
      </c>
      <c r="F436" s="352" t="str">
        <f>IF('2.Census &amp; Reference Benchmarks'!F436 &lt;&gt; "",'2.Census &amp; Reference Benchmarks'!F436,"")</f>
        <v/>
      </c>
      <c r="G436" s="287" t="str">
        <f>IF('2.Census &amp; Reference Benchmarks'!G436 &lt;&gt; "",'2.Census &amp; Reference Benchmarks'!G436,"")</f>
        <v/>
      </c>
      <c r="H436" s="287" t="str">
        <f>IF('2.Census &amp; Reference Benchmarks'!I436 &lt;&gt; "",'2.Census &amp; Reference Benchmarks'!I436,"")</f>
        <v/>
      </c>
      <c r="I436" s="284" t="str">
        <f>IF('2.Census &amp; Reference Benchmarks'!J436 &lt;&gt;"",'2.Census &amp; Reference Benchmarks'!J436,"")</f>
        <v/>
      </c>
      <c r="J436" s="534"/>
      <c r="K436" s="534"/>
      <c r="L436" s="534"/>
      <c r="M436" s="534"/>
      <c r="N436" s="534"/>
      <c r="O436" s="534"/>
      <c r="P436" s="534"/>
      <c r="Q436" s="534"/>
      <c r="R436" s="540"/>
      <c r="S436" s="540"/>
      <c r="T436" s="540"/>
      <c r="U436" s="540"/>
      <c r="V436" s="540"/>
      <c r="W436" s="540"/>
      <c r="X436" s="540"/>
      <c r="Y436" s="540"/>
      <c r="Z436" s="540"/>
      <c r="AA436" s="540"/>
      <c r="AB436" s="540"/>
      <c r="AC436" s="540"/>
      <c r="AD436" s="540"/>
      <c r="AE436" s="540"/>
      <c r="AF436" s="540"/>
      <c r="AG436" s="540"/>
      <c r="AH436" s="461"/>
      <c r="AI436" s="110"/>
      <c r="AJ436" s="110"/>
      <c r="AK436" s="110"/>
      <c r="AL436" s="110"/>
      <c r="AM436" s="110"/>
      <c r="AN436" s="110"/>
      <c r="AO436" s="110"/>
      <c r="AP436" s="110"/>
      <c r="AQ436" s="543"/>
      <c r="AR436" s="543"/>
      <c r="AS436" s="543"/>
      <c r="AT436" s="543"/>
      <c r="AU436" s="543"/>
      <c r="AV436" s="543"/>
      <c r="AW436" s="543"/>
      <c r="AX436" s="543"/>
      <c r="AY436" s="543"/>
      <c r="AZ436" s="543"/>
      <c r="BA436" s="543"/>
      <c r="BB436" s="543"/>
      <c r="BC436" s="543"/>
      <c r="BD436" s="543"/>
      <c r="BE436" s="543"/>
      <c r="BF436" s="543"/>
    </row>
    <row r="437" spans="2:58" x14ac:dyDescent="0.25">
      <c r="B437" s="471">
        <f>IF('2.Census &amp; Reference Benchmarks'!B437 &lt;&gt; "",'2.Census &amp; Reference Benchmarks'!B437,"")</f>
        <v>0</v>
      </c>
      <c r="C437" s="285">
        <f>IF('2.Census &amp; Reference Benchmarks'!C437 &lt;&gt; "",'2.Census &amp; Reference Benchmarks'!C437,"")</f>
        <v>0</v>
      </c>
      <c r="D437" s="286" t="str">
        <f>IF('2.Census &amp; Reference Benchmarks'!D437 &lt;&gt; "",'2.Census &amp; Reference Benchmarks'!D437,"")</f>
        <v/>
      </c>
      <c r="E437" s="352" t="str">
        <f>IF('2.Census &amp; Reference Benchmarks'!E437 &lt;&gt; "",'2.Census &amp; Reference Benchmarks'!E437,"")</f>
        <v/>
      </c>
      <c r="F437" s="352" t="str">
        <f>IF('2.Census &amp; Reference Benchmarks'!F437 &lt;&gt; "",'2.Census &amp; Reference Benchmarks'!F437,"")</f>
        <v/>
      </c>
      <c r="G437" s="287" t="str">
        <f>IF('2.Census &amp; Reference Benchmarks'!G437 &lt;&gt; "",'2.Census &amp; Reference Benchmarks'!G437,"")</f>
        <v/>
      </c>
      <c r="H437" s="287" t="str">
        <f>IF('2.Census &amp; Reference Benchmarks'!I437 &lt;&gt; "",'2.Census &amp; Reference Benchmarks'!I437,"")</f>
        <v/>
      </c>
      <c r="I437" s="284" t="str">
        <f>IF('2.Census &amp; Reference Benchmarks'!J437 &lt;&gt;"",'2.Census &amp; Reference Benchmarks'!J437,"")</f>
        <v/>
      </c>
      <c r="J437" s="534"/>
      <c r="K437" s="534"/>
      <c r="L437" s="534"/>
      <c r="M437" s="534"/>
      <c r="N437" s="534"/>
      <c r="O437" s="534"/>
      <c r="P437" s="534"/>
      <c r="Q437" s="534"/>
      <c r="R437" s="540"/>
      <c r="S437" s="540"/>
      <c r="T437" s="540"/>
      <c r="U437" s="540"/>
      <c r="V437" s="540"/>
      <c r="W437" s="540"/>
      <c r="X437" s="540"/>
      <c r="Y437" s="540"/>
      <c r="Z437" s="540"/>
      <c r="AA437" s="540"/>
      <c r="AB437" s="540"/>
      <c r="AC437" s="540"/>
      <c r="AD437" s="540"/>
      <c r="AE437" s="540"/>
      <c r="AF437" s="540"/>
      <c r="AG437" s="540"/>
      <c r="AH437" s="461"/>
      <c r="AI437" s="110"/>
      <c r="AJ437" s="110"/>
      <c r="AK437" s="110"/>
      <c r="AL437" s="110"/>
      <c r="AM437" s="110"/>
      <c r="AN437" s="110"/>
      <c r="AO437" s="110"/>
      <c r="AP437" s="110"/>
      <c r="AQ437" s="543"/>
      <c r="AR437" s="543"/>
      <c r="AS437" s="543"/>
      <c r="AT437" s="543"/>
      <c r="AU437" s="543"/>
      <c r="AV437" s="543"/>
      <c r="AW437" s="543"/>
      <c r="AX437" s="543"/>
      <c r="AY437" s="543"/>
      <c r="AZ437" s="543"/>
      <c r="BA437" s="543"/>
      <c r="BB437" s="543"/>
      <c r="BC437" s="543"/>
      <c r="BD437" s="543"/>
      <c r="BE437" s="543"/>
      <c r="BF437" s="543"/>
    </row>
    <row r="438" spans="2:58" x14ac:dyDescent="0.25">
      <c r="B438" s="471">
        <f>IF('2.Census &amp; Reference Benchmarks'!B438 &lt;&gt; "",'2.Census &amp; Reference Benchmarks'!B438,"")</f>
        <v>0</v>
      </c>
      <c r="C438" s="285">
        <f>IF('2.Census &amp; Reference Benchmarks'!C438 &lt;&gt; "",'2.Census &amp; Reference Benchmarks'!C438,"")</f>
        <v>0</v>
      </c>
      <c r="D438" s="286" t="str">
        <f>IF('2.Census &amp; Reference Benchmarks'!D438 &lt;&gt; "",'2.Census &amp; Reference Benchmarks'!D438,"")</f>
        <v/>
      </c>
      <c r="E438" s="352" t="str">
        <f>IF('2.Census &amp; Reference Benchmarks'!E438 &lt;&gt; "",'2.Census &amp; Reference Benchmarks'!E438,"")</f>
        <v/>
      </c>
      <c r="F438" s="352" t="str">
        <f>IF('2.Census &amp; Reference Benchmarks'!F438 &lt;&gt; "",'2.Census &amp; Reference Benchmarks'!F438,"")</f>
        <v/>
      </c>
      <c r="G438" s="287" t="str">
        <f>IF('2.Census &amp; Reference Benchmarks'!G438 &lt;&gt; "",'2.Census &amp; Reference Benchmarks'!G438,"")</f>
        <v/>
      </c>
      <c r="H438" s="287" t="str">
        <f>IF('2.Census &amp; Reference Benchmarks'!I438 &lt;&gt; "",'2.Census &amp; Reference Benchmarks'!I438,"")</f>
        <v/>
      </c>
      <c r="I438" s="284" t="str">
        <f>IF('2.Census &amp; Reference Benchmarks'!J438 &lt;&gt;"",'2.Census &amp; Reference Benchmarks'!J438,"")</f>
        <v/>
      </c>
      <c r="J438" s="534"/>
      <c r="K438" s="534"/>
      <c r="L438" s="534"/>
      <c r="M438" s="534"/>
      <c r="N438" s="534"/>
      <c r="O438" s="534"/>
      <c r="P438" s="534"/>
      <c r="Q438" s="534"/>
      <c r="R438" s="540"/>
      <c r="S438" s="540"/>
      <c r="T438" s="540"/>
      <c r="U438" s="540"/>
      <c r="V438" s="540"/>
      <c r="W438" s="540"/>
      <c r="X438" s="540"/>
      <c r="Y438" s="540"/>
      <c r="Z438" s="540"/>
      <c r="AA438" s="540"/>
      <c r="AB438" s="540"/>
      <c r="AC438" s="540"/>
      <c r="AD438" s="540"/>
      <c r="AE438" s="540"/>
      <c r="AF438" s="540"/>
      <c r="AG438" s="540"/>
      <c r="AH438" s="461"/>
      <c r="AI438" s="110"/>
      <c r="AJ438" s="110"/>
      <c r="AK438" s="110"/>
      <c r="AL438" s="110"/>
      <c r="AM438" s="110"/>
      <c r="AN438" s="110"/>
      <c r="AO438" s="110"/>
      <c r="AP438" s="110"/>
      <c r="AQ438" s="543"/>
      <c r="AR438" s="543"/>
      <c r="AS438" s="543"/>
      <c r="AT438" s="543"/>
      <c r="AU438" s="543"/>
      <c r="AV438" s="543"/>
      <c r="AW438" s="543"/>
      <c r="AX438" s="543"/>
      <c r="AY438" s="543"/>
      <c r="AZ438" s="543"/>
      <c r="BA438" s="543"/>
      <c r="BB438" s="543"/>
      <c r="BC438" s="543"/>
      <c r="BD438" s="543"/>
      <c r="BE438" s="543"/>
      <c r="BF438" s="543"/>
    </row>
    <row r="439" spans="2:58" x14ac:dyDescent="0.25">
      <c r="B439" s="471">
        <f>IF('2.Census &amp; Reference Benchmarks'!B439 &lt;&gt; "",'2.Census &amp; Reference Benchmarks'!B439,"")</f>
        <v>0</v>
      </c>
      <c r="C439" s="285">
        <f>IF('2.Census &amp; Reference Benchmarks'!C439 &lt;&gt; "",'2.Census &amp; Reference Benchmarks'!C439,"")</f>
        <v>0</v>
      </c>
      <c r="D439" s="286" t="str">
        <f>IF('2.Census &amp; Reference Benchmarks'!D439 &lt;&gt; "",'2.Census &amp; Reference Benchmarks'!D439,"")</f>
        <v/>
      </c>
      <c r="E439" s="352" t="str">
        <f>IF('2.Census &amp; Reference Benchmarks'!E439 &lt;&gt; "",'2.Census &amp; Reference Benchmarks'!E439,"")</f>
        <v/>
      </c>
      <c r="F439" s="352" t="str">
        <f>IF('2.Census &amp; Reference Benchmarks'!F439 &lt;&gt; "",'2.Census &amp; Reference Benchmarks'!F439,"")</f>
        <v/>
      </c>
      <c r="G439" s="287" t="str">
        <f>IF('2.Census &amp; Reference Benchmarks'!G439 &lt;&gt; "",'2.Census &amp; Reference Benchmarks'!G439,"")</f>
        <v/>
      </c>
      <c r="H439" s="287" t="str">
        <f>IF('2.Census &amp; Reference Benchmarks'!I439 &lt;&gt; "",'2.Census &amp; Reference Benchmarks'!I439,"")</f>
        <v/>
      </c>
      <c r="I439" s="284" t="str">
        <f>IF('2.Census &amp; Reference Benchmarks'!J439 &lt;&gt;"",'2.Census &amp; Reference Benchmarks'!J439,"")</f>
        <v/>
      </c>
      <c r="J439" s="534"/>
      <c r="K439" s="534"/>
      <c r="L439" s="534"/>
      <c r="M439" s="534"/>
      <c r="N439" s="534"/>
      <c r="O439" s="534"/>
      <c r="P439" s="534"/>
      <c r="Q439" s="534"/>
      <c r="R439" s="540"/>
      <c r="S439" s="540"/>
      <c r="T439" s="540"/>
      <c r="U439" s="540"/>
      <c r="V439" s="540"/>
      <c r="W439" s="540"/>
      <c r="X439" s="540"/>
      <c r="Y439" s="540"/>
      <c r="Z439" s="540"/>
      <c r="AA439" s="540"/>
      <c r="AB439" s="540"/>
      <c r="AC439" s="540"/>
      <c r="AD439" s="540"/>
      <c r="AE439" s="540"/>
      <c r="AF439" s="540"/>
      <c r="AG439" s="540"/>
      <c r="AH439" s="461"/>
      <c r="AI439" s="110"/>
      <c r="AJ439" s="110"/>
      <c r="AK439" s="110"/>
      <c r="AL439" s="110"/>
      <c r="AM439" s="110"/>
      <c r="AN439" s="110"/>
      <c r="AO439" s="110"/>
      <c r="AP439" s="110"/>
      <c r="AQ439" s="543"/>
      <c r="AR439" s="543"/>
      <c r="AS439" s="543"/>
      <c r="AT439" s="543"/>
      <c r="AU439" s="543"/>
      <c r="AV439" s="543"/>
      <c r="AW439" s="543"/>
      <c r="AX439" s="543"/>
      <c r="AY439" s="543"/>
      <c r="AZ439" s="543"/>
      <c r="BA439" s="543"/>
      <c r="BB439" s="543"/>
      <c r="BC439" s="543"/>
      <c r="BD439" s="543"/>
      <c r="BE439" s="543"/>
      <c r="BF439" s="543"/>
    </row>
    <row r="440" spans="2:58" x14ac:dyDescent="0.25">
      <c r="B440" s="471">
        <f>IF('2.Census &amp; Reference Benchmarks'!B440 &lt;&gt; "",'2.Census &amp; Reference Benchmarks'!B440,"")</f>
        <v>0</v>
      </c>
      <c r="C440" s="285">
        <f>IF('2.Census &amp; Reference Benchmarks'!C440 &lt;&gt; "",'2.Census &amp; Reference Benchmarks'!C440,"")</f>
        <v>0</v>
      </c>
      <c r="D440" s="286" t="str">
        <f>IF('2.Census &amp; Reference Benchmarks'!D440 &lt;&gt; "",'2.Census &amp; Reference Benchmarks'!D440,"")</f>
        <v/>
      </c>
      <c r="E440" s="352" t="str">
        <f>IF('2.Census &amp; Reference Benchmarks'!E440 &lt;&gt; "",'2.Census &amp; Reference Benchmarks'!E440,"")</f>
        <v/>
      </c>
      <c r="F440" s="352" t="str">
        <f>IF('2.Census &amp; Reference Benchmarks'!F440 &lt;&gt; "",'2.Census &amp; Reference Benchmarks'!F440,"")</f>
        <v/>
      </c>
      <c r="G440" s="287" t="str">
        <f>IF('2.Census &amp; Reference Benchmarks'!G440 &lt;&gt; "",'2.Census &amp; Reference Benchmarks'!G440,"")</f>
        <v/>
      </c>
      <c r="H440" s="287" t="str">
        <f>IF('2.Census &amp; Reference Benchmarks'!I440 &lt;&gt; "",'2.Census &amp; Reference Benchmarks'!I440,"")</f>
        <v/>
      </c>
      <c r="I440" s="284" t="str">
        <f>IF('2.Census &amp; Reference Benchmarks'!J440 &lt;&gt;"",'2.Census &amp; Reference Benchmarks'!J440,"")</f>
        <v/>
      </c>
      <c r="J440" s="534"/>
      <c r="K440" s="534"/>
      <c r="L440" s="534"/>
      <c r="M440" s="534"/>
      <c r="N440" s="534"/>
      <c r="O440" s="534"/>
      <c r="P440" s="534"/>
      <c r="Q440" s="534"/>
      <c r="R440" s="540"/>
      <c r="S440" s="540"/>
      <c r="T440" s="540"/>
      <c r="U440" s="540"/>
      <c r="V440" s="540"/>
      <c r="W440" s="540"/>
      <c r="X440" s="540"/>
      <c r="Y440" s="540"/>
      <c r="Z440" s="540"/>
      <c r="AA440" s="540"/>
      <c r="AB440" s="540"/>
      <c r="AC440" s="540"/>
      <c r="AD440" s="540"/>
      <c r="AE440" s="540"/>
      <c r="AF440" s="540"/>
      <c r="AG440" s="540"/>
      <c r="AH440" s="461"/>
      <c r="AI440" s="110"/>
      <c r="AJ440" s="110"/>
      <c r="AK440" s="110"/>
      <c r="AL440" s="110"/>
      <c r="AM440" s="110"/>
      <c r="AN440" s="110"/>
      <c r="AO440" s="110"/>
      <c r="AP440" s="110"/>
      <c r="AQ440" s="543"/>
      <c r="AR440" s="543"/>
      <c r="AS440" s="543"/>
      <c r="AT440" s="543"/>
      <c r="AU440" s="543"/>
      <c r="AV440" s="543"/>
      <c r="AW440" s="543"/>
      <c r="AX440" s="543"/>
      <c r="AY440" s="543"/>
      <c r="AZ440" s="543"/>
      <c r="BA440" s="543"/>
      <c r="BB440" s="543"/>
      <c r="BC440" s="543"/>
      <c r="BD440" s="543"/>
      <c r="BE440" s="543"/>
      <c r="BF440" s="543"/>
    </row>
    <row r="441" spans="2:58" x14ac:dyDescent="0.25">
      <c r="B441" s="471">
        <f>IF('2.Census &amp; Reference Benchmarks'!B441 &lt;&gt; "",'2.Census &amp; Reference Benchmarks'!B441,"")</f>
        <v>0</v>
      </c>
      <c r="C441" s="285">
        <f>IF('2.Census &amp; Reference Benchmarks'!C441 &lt;&gt; "",'2.Census &amp; Reference Benchmarks'!C441,"")</f>
        <v>0</v>
      </c>
      <c r="D441" s="286" t="str">
        <f>IF('2.Census &amp; Reference Benchmarks'!D441 &lt;&gt; "",'2.Census &amp; Reference Benchmarks'!D441,"")</f>
        <v/>
      </c>
      <c r="E441" s="352" t="str">
        <f>IF('2.Census &amp; Reference Benchmarks'!E441 &lt;&gt; "",'2.Census &amp; Reference Benchmarks'!E441,"")</f>
        <v/>
      </c>
      <c r="F441" s="352" t="str">
        <f>IF('2.Census &amp; Reference Benchmarks'!F441 &lt;&gt; "",'2.Census &amp; Reference Benchmarks'!F441,"")</f>
        <v/>
      </c>
      <c r="G441" s="287" t="str">
        <f>IF('2.Census &amp; Reference Benchmarks'!G441 &lt;&gt; "",'2.Census &amp; Reference Benchmarks'!G441,"")</f>
        <v/>
      </c>
      <c r="H441" s="287" t="str">
        <f>IF('2.Census &amp; Reference Benchmarks'!I441 &lt;&gt; "",'2.Census &amp; Reference Benchmarks'!I441,"")</f>
        <v/>
      </c>
      <c r="I441" s="284" t="str">
        <f>IF('2.Census &amp; Reference Benchmarks'!J441 &lt;&gt;"",'2.Census &amp; Reference Benchmarks'!J441,"")</f>
        <v/>
      </c>
      <c r="J441" s="534"/>
      <c r="K441" s="534"/>
      <c r="L441" s="534"/>
      <c r="M441" s="534"/>
      <c r="N441" s="534"/>
      <c r="O441" s="534"/>
      <c r="P441" s="534"/>
      <c r="Q441" s="534"/>
      <c r="R441" s="540"/>
      <c r="S441" s="540"/>
      <c r="T441" s="540"/>
      <c r="U441" s="540"/>
      <c r="V441" s="540"/>
      <c r="W441" s="540"/>
      <c r="X441" s="540"/>
      <c r="Y441" s="540"/>
      <c r="Z441" s="540"/>
      <c r="AA441" s="540"/>
      <c r="AB441" s="540"/>
      <c r="AC441" s="540"/>
      <c r="AD441" s="540"/>
      <c r="AE441" s="540"/>
      <c r="AF441" s="540"/>
      <c r="AG441" s="540"/>
      <c r="AH441" s="461"/>
      <c r="AI441" s="110"/>
      <c r="AJ441" s="110"/>
      <c r="AK441" s="110"/>
      <c r="AL441" s="110"/>
      <c r="AM441" s="110"/>
      <c r="AN441" s="110"/>
      <c r="AO441" s="110"/>
      <c r="AP441" s="110"/>
      <c r="AQ441" s="543"/>
      <c r="AR441" s="543"/>
      <c r="AS441" s="543"/>
      <c r="AT441" s="543"/>
      <c r="AU441" s="543"/>
      <c r="AV441" s="543"/>
      <c r="AW441" s="543"/>
      <c r="AX441" s="543"/>
      <c r="AY441" s="543"/>
      <c r="AZ441" s="543"/>
      <c r="BA441" s="543"/>
      <c r="BB441" s="543"/>
      <c r="BC441" s="543"/>
      <c r="BD441" s="543"/>
      <c r="BE441" s="543"/>
      <c r="BF441" s="543"/>
    </row>
    <row r="442" spans="2:58" x14ac:dyDescent="0.25">
      <c r="B442" s="471">
        <f>IF('2.Census &amp; Reference Benchmarks'!B442 &lt;&gt; "",'2.Census &amp; Reference Benchmarks'!B442,"")</f>
        <v>0</v>
      </c>
      <c r="C442" s="285">
        <f>IF('2.Census &amp; Reference Benchmarks'!C442 &lt;&gt; "",'2.Census &amp; Reference Benchmarks'!C442,"")</f>
        <v>0</v>
      </c>
      <c r="D442" s="286" t="str">
        <f>IF('2.Census &amp; Reference Benchmarks'!D442 &lt;&gt; "",'2.Census &amp; Reference Benchmarks'!D442,"")</f>
        <v/>
      </c>
      <c r="E442" s="352" t="str">
        <f>IF('2.Census &amp; Reference Benchmarks'!E442 &lt;&gt; "",'2.Census &amp; Reference Benchmarks'!E442,"")</f>
        <v/>
      </c>
      <c r="F442" s="352" t="str">
        <f>IF('2.Census &amp; Reference Benchmarks'!F442 &lt;&gt; "",'2.Census &amp; Reference Benchmarks'!F442,"")</f>
        <v/>
      </c>
      <c r="G442" s="287" t="str">
        <f>IF('2.Census &amp; Reference Benchmarks'!G442 &lt;&gt; "",'2.Census &amp; Reference Benchmarks'!G442,"")</f>
        <v/>
      </c>
      <c r="H442" s="287" t="str">
        <f>IF('2.Census &amp; Reference Benchmarks'!I442 &lt;&gt; "",'2.Census &amp; Reference Benchmarks'!I442,"")</f>
        <v/>
      </c>
      <c r="I442" s="284" t="str">
        <f>IF('2.Census &amp; Reference Benchmarks'!J442 &lt;&gt;"",'2.Census &amp; Reference Benchmarks'!J442,"")</f>
        <v/>
      </c>
      <c r="J442" s="534"/>
      <c r="K442" s="534"/>
      <c r="L442" s="534"/>
      <c r="M442" s="534"/>
      <c r="N442" s="534"/>
      <c r="O442" s="534"/>
      <c r="P442" s="534"/>
      <c r="Q442" s="534"/>
      <c r="R442" s="540"/>
      <c r="S442" s="540"/>
      <c r="T442" s="540"/>
      <c r="U442" s="540"/>
      <c r="V442" s="540"/>
      <c r="W442" s="540"/>
      <c r="X442" s="540"/>
      <c r="Y442" s="540"/>
      <c r="Z442" s="540"/>
      <c r="AA442" s="540"/>
      <c r="AB442" s="540"/>
      <c r="AC442" s="540"/>
      <c r="AD442" s="540"/>
      <c r="AE442" s="540"/>
      <c r="AF442" s="540"/>
      <c r="AG442" s="540"/>
      <c r="AH442" s="461"/>
      <c r="AI442" s="110"/>
      <c r="AJ442" s="110"/>
      <c r="AK442" s="110"/>
      <c r="AL442" s="110"/>
      <c r="AM442" s="110"/>
      <c r="AN442" s="110"/>
      <c r="AO442" s="110"/>
      <c r="AP442" s="110"/>
      <c r="AQ442" s="543"/>
      <c r="AR442" s="543"/>
      <c r="AS442" s="543"/>
      <c r="AT442" s="543"/>
      <c r="AU442" s="543"/>
      <c r="AV442" s="543"/>
      <c r="AW442" s="543"/>
      <c r="AX442" s="543"/>
      <c r="AY442" s="543"/>
      <c r="AZ442" s="543"/>
      <c r="BA442" s="543"/>
      <c r="BB442" s="543"/>
      <c r="BC442" s="543"/>
      <c r="BD442" s="543"/>
      <c r="BE442" s="543"/>
      <c r="BF442" s="543"/>
    </row>
    <row r="443" spans="2:58" x14ac:dyDescent="0.25">
      <c r="B443" s="471">
        <f>IF('2.Census &amp; Reference Benchmarks'!B443 &lt;&gt; "",'2.Census &amp; Reference Benchmarks'!B443,"")</f>
        <v>0</v>
      </c>
      <c r="C443" s="285">
        <f>IF('2.Census &amp; Reference Benchmarks'!C443 &lt;&gt; "",'2.Census &amp; Reference Benchmarks'!C443,"")</f>
        <v>0</v>
      </c>
      <c r="D443" s="286" t="str">
        <f>IF('2.Census &amp; Reference Benchmarks'!D443 &lt;&gt; "",'2.Census &amp; Reference Benchmarks'!D443,"")</f>
        <v/>
      </c>
      <c r="E443" s="352" t="str">
        <f>IF('2.Census &amp; Reference Benchmarks'!E443 &lt;&gt; "",'2.Census &amp; Reference Benchmarks'!E443,"")</f>
        <v/>
      </c>
      <c r="F443" s="352" t="str">
        <f>IF('2.Census &amp; Reference Benchmarks'!F443 &lt;&gt; "",'2.Census &amp; Reference Benchmarks'!F443,"")</f>
        <v/>
      </c>
      <c r="G443" s="287" t="str">
        <f>IF('2.Census &amp; Reference Benchmarks'!G443 &lt;&gt; "",'2.Census &amp; Reference Benchmarks'!G443,"")</f>
        <v/>
      </c>
      <c r="H443" s="287" t="str">
        <f>IF('2.Census &amp; Reference Benchmarks'!I443 &lt;&gt; "",'2.Census &amp; Reference Benchmarks'!I443,"")</f>
        <v/>
      </c>
      <c r="I443" s="284" t="str">
        <f>IF('2.Census &amp; Reference Benchmarks'!J443 &lt;&gt;"",'2.Census &amp; Reference Benchmarks'!J443,"")</f>
        <v/>
      </c>
      <c r="J443" s="534"/>
      <c r="K443" s="534"/>
      <c r="L443" s="534"/>
      <c r="M443" s="534"/>
      <c r="N443" s="534"/>
      <c r="O443" s="534"/>
      <c r="P443" s="534"/>
      <c r="Q443" s="534"/>
      <c r="R443" s="540"/>
      <c r="S443" s="540"/>
      <c r="T443" s="540"/>
      <c r="U443" s="540"/>
      <c r="V443" s="540"/>
      <c r="W443" s="540"/>
      <c r="X443" s="540"/>
      <c r="Y443" s="540"/>
      <c r="Z443" s="540"/>
      <c r="AA443" s="540"/>
      <c r="AB443" s="540"/>
      <c r="AC443" s="540"/>
      <c r="AD443" s="540"/>
      <c r="AE443" s="540"/>
      <c r="AF443" s="540"/>
      <c r="AG443" s="540"/>
      <c r="AH443" s="461"/>
      <c r="AI443" s="110"/>
      <c r="AJ443" s="110"/>
      <c r="AK443" s="110"/>
      <c r="AL443" s="110"/>
      <c r="AM443" s="110"/>
      <c r="AN443" s="110"/>
      <c r="AO443" s="110"/>
      <c r="AP443" s="110"/>
      <c r="AQ443" s="543"/>
      <c r="AR443" s="543"/>
      <c r="AS443" s="543"/>
      <c r="AT443" s="543"/>
      <c r="AU443" s="543"/>
      <c r="AV443" s="543"/>
      <c r="AW443" s="543"/>
      <c r="AX443" s="543"/>
      <c r="AY443" s="543"/>
      <c r="AZ443" s="543"/>
      <c r="BA443" s="543"/>
      <c r="BB443" s="543"/>
      <c r="BC443" s="543"/>
      <c r="BD443" s="543"/>
      <c r="BE443" s="543"/>
      <c r="BF443" s="543"/>
    </row>
    <row r="444" spans="2:58" x14ac:dyDescent="0.25">
      <c r="B444" s="471">
        <f>IF('2.Census &amp; Reference Benchmarks'!B444 &lt;&gt; "",'2.Census &amp; Reference Benchmarks'!B444,"")</f>
        <v>0</v>
      </c>
      <c r="C444" s="285">
        <f>IF('2.Census &amp; Reference Benchmarks'!C444 &lt;&gt; "",'2.Census &amp; Reference Benchmarks'!C444,"")</f>
        <v>0</v>
      </c>
      <c r="D444" s="286" t="str">
        <f>IF('2.Census &amp; Reference Benchmarks'!D444 &lt;&gt; "",'2.Census &amp; Reference Benchmarks'!D444,"")</f>
        <v/>
      </c>
      <c r="E444" s="352" t="str">
        <f>IF('2.Census &amp; Reference Benchmarks'!E444 &lt;&gt; "",'2.Census &amp; Reference Benchmarks'!E444,"")</f>
        <v/>
      </c>
      <c r="F444" s="352" t="str">
        <f>IF('2.Census &amp; Reference Benchmarks'!F444 &lt;&gt; "",'2.Census &amp; Reference Benchmarks'!F444,"")</f>
        <v/>
      </c>
      <c r="G444" s="287" t="str">
        <f>IF('2.Census &amp; Reference Benchmarks'!G444 &lt;&gt; "",'2.Census &amp; Reference Benchmarks'!G444,"")</f>
        <v/>
      </c>
      <c r="H444" s="287" t="str">
        <f>IF('2.Census &amp; Reference Benchmarks'!I444 &lt;&gt; "",'2.Census &amp; Reference Benchmarks'!I444,"")</f>
        <v/>
      </c>
      <c r="I444" s="284" t="str">
        <f>IF('2.Census &amp; Reference Benchmarks'!J444 &lt;&gt;"",'2.Census &amp; Reference Benchmarks'!J444,"")</f>
        <v/>
      </c>
      <c r="J444" s="534"/>
      <c r="K444" s="534"/>
      <c r="L444" s="534"/>
      <c r="M444" s="534"/>
      <c r="N444" s="534"/>
      <c r="O444" s="534"/>
      <c r="P444" s="534"/>
      <c r="Q444" s="534"/>
      <c r="R444" s="540"/>
      <c r="S444" s="540"/>
      <c r="T444" s="540"/>
      <c r="U444" s="540"/>
      <c r="V444" s="540"/>
      <c r="W444" s="540"/>
      <c r="X444" s="540"/>
      <c r="Y444" s="540"/>
      <c r="Z444" s="540"/>
      <c r="AA444" s="540"/>
      <c r="AB444" s="540"/>
      <c r="AC444" s="540"/>
      <c r="AD444" s="540"/>
      <c r="AE444" s="540"/>
      <c r="AF444" s="540"/>
      <c r="AG444" s="540"/>
      <c r="AH444" s="461"/>
      <c r="AI444" s="110"/>
      <c r="AJ444" s="110"/>
      <c r="AK444" s="110"/>
      <c r="AL444" s="110"/>
      <c r="AM444" s="110"/>
      <c r="AN444" s="110"/>
      <c r="AO444" s="110"/>
      <c r="AP444" s="110"/>
      <c r="AQ444" s="543"/>
      <c r="AR444" s="543"/>
      <c r="AS444" s="543"/>
      <c r="AT444" s="543"/>
      <c r="AU444" s="543"/>
      <c r="AV444" s="543"/>
      <c r="AW444" s="543"/>
      <c r="AX444" s="543"/>
      <c r="AY444" s="543"/>
      <c r="AZ444" s="543"/>
      <c r="BA444" s="543"/>
      <c r="BB444" s="543"/>
      <c r="BC444" s="543"/>
      <c r="BD444" s="543"/>
      <c r="BE444" s="543"/>
      <c r="BF444" s="543"/>
    </row>
    <row r="445" spans="2:58" x14ac:dyDescent="0.25">
      <c r="B445" s="471">
        <f>IF('2.Census &amp; Reference Benchmarks'!B445 &lt;&gt; "",'2.Census &amp; Reference Benchmarks'!B445,"")</f>
        <v>0</v>
      </c>
      <c r="C445" s="285">
        <f>IF('2.Census &amp; Reference Benchmarks'!C445 &lt;&gt; "",'2.Census &amp; Reference Benchmarks'!C445,"")</f>
        <v>0</v>
      </c>
      <c r="D445" s="286" t="str">
        <f>IF('2.Census &amp; Reference Benchmarks'!D445 &lt;&gt; "",'2.Census &amp; Reference Benchmarks'!D445,"")</f>
        <v/>
      </c>
      <c r="E445" s="352" t="str">
        <f>IF('2.Census &amp; Reference Benchmarks'!E445 &lt;&gt; "",'2.Census &amp; Reference Benchmarks'!E445,"")</f>
        <v/>
      </c>
      <c r="F445" s="352" t="str">
        <f>IF('2.Census &amp; Reference Benchmarks'!F445 &lt;&gt; "",'2.Census &amp; Reference Benchmarks'!F445,"")</f>
        <v/>
      </c>
      <c r="G445" s="287" t="str">
        <f>IF('2.Census &amp; Reference Benchmarks'!G445 &lt;&gt; "",'2.Census &amp; Reference Benchmarks'!G445,"")</f>
        <v/>
      </c>
      <c r="H445" s="287" t="str">
        <f>IF('2.Census &amp; Reference Benchmarks'!I445 &lt;&gt; "",'2.Census &amp; Reference Benchmarks'!I445,"")</f>
        <v/>
      </c>
      <c r="I445" s="284" t="str">
        <f>IF('2.Census &amp; Reference Benchmarks'!J445 &lt;&gt;"",'2.Census &amp; Reference Benchmarks'!J445,"")</f>
        <v/>
      </c>
      <c r="J445" s="534"/>
      <c r="K445" s="534"/>
      <c r="L445" s="534"/>
      <c r="M445" s="534"/>
      <c r="N445" s="534"/>
      <c r="O445" s="534"/>
      <c r="P445" s="534"/>
      <c r="Q445" s="534"/>
      <c r="R445" s="540"/>
      <c r="S445" s="540"/>
      <c r="T445" s="540"/>
      <c r="U445" s="540"/>
      <c r="V445" s="540"/>
      <c r="W445" s="540"/>
      <c r="X445" s="540"/>
      <c r="Y445" s="540"/>
      <c r="Z445" s="540"/>
      <c r="AA445" s="540"/>
      <c r="AB445" s="540"/>
      <c r="AC445" s="540"/>
      <c r="AD445" s="540"/>
      <c r="AE445" s="540"/>
      <c r="AF445" s="540"/>
      <c r="AG445" s="540"/>
      <c r="AH445" s="461"/>
      <c r="AI445" s="110"/>
      <c r="AJ445" s="110"/>
      <c r="AK445" s="110"/>
      <c r="AL445" s="110"/>
      <c r="AM445" s="110"/>
      <c r="AN445" s="110"/>
      <c r="AO445" s="110"/>
      <c r="AP445" s="110"/>
      <c r="AQ445" s="543"/>
      <c r="AR445" s="543"/>
      <c r="AS445" s="543"/>
      <c r="AT445" s="543"/>
      <c r="AU445" s="543"/>
      <c r="AV445" s="543"/>
      <c r="AW445" s="543"/>
      <c r="AX445" s="543"/>
      <c r="AY445" s="543"/>
      <c r="AZ445" s="543"/>
      <c r="BA445" s="543"/>
      <c r="BB445" s="543"/>
      <c r="BC445" s="543"/>
      <c r="BD445" s="543"/>
      <c r="BE445" s="543"/>
      <c r="BF445" s="543"/>
    </row>
    <row r="446" spans="2:58" x14ac:dyDescent="0.25">
      <c r="B446" s="471">
        <f>IF('2.Census &amp; Reference Benchmarks'!B446 &lt;&gt; "",'2.Census &amp; Reference Benchmarks'!B446,"")</f>
        <v>0</v>
      </c>
      <c r="C446" s="285">
        <f>IF('2.Census &amp; Reference Benchmarks'!C446 &lt;&gt; "",'2.Census &amp; Reference Benchmarks'!C446,"")</f>
        <v>0</v>
      </c>
      <c r="D446" s="286" t="str">
        <f>IF('2.Census &amp; Reference Benchmarks'!D446 &lt;&gt; "",'2.Census &amp; Reference Benchmarks'!D446,"")</f>
        <v/>
      </c>
      <c r="E446" s="352" t="str">
        <f>IF('2.Census &amp; Reference Benchmarks'!E446 &lt;&gt; "",'2.Census &amp; Reference Benchmarks'!E446,"")</f>
        <v/>
      </c>
      <c r="F446" s="352" t="str">
        <f>IF('2.Census &amp; Reference Benchmarks'!F446 &lt;&gt; "",'2.Census &amp; Reference Benchmarks'!F446,"")</f>
        <v/>
      </c>
      <c r="G446" s="287" t="str">
        <f>IF('2.Census &amp; Reference Benchmarks'!G446 &lt;&gt; "",'2.Census &amp; Reference Benchmarks'!G446,"")</f>
        <v/>
      </c>
      <c r="H446" s="287" t="str">
        <f>IF('2.Census &amp; Reference Benchmarks'!I446 &lt;&gt; "",'2.Census &amp; Reference Benchmarks'!I446,"")</f>
        <v/>
      </c>
      <c r="I446" s="284" t="str">
        <f>IF('2.Census &amp; Reference Benchmarks'!J446 &lt;&gt;"",'2.Census &amp; Reference Benchmarks'!J446,"")</f>
        <v/>
      </c>
      <c r="J446" s="534"/>
      <c r="K446" s="534"/>
      <c r="L446" s="534"/>
      <c r="M446" s="534"/>
      <c r="N446" s="534"/>
      <c r="O446" s="534"/>
      <c r="P446" s="534"/>
      <c r="Q446" s="534"/>
      <c r="R446" s="540"/>
      <c r="S446" s="540"/>
      <c r="T446" s="540"/>
      <c r="U446" s="540"/>
      <c r="V446" s="540"/>
      <c r="W446" s="540"/>
      <c r="X446" s="540"/>
      <c r="Y446" s="540"/>
      <c r="Z446" s="540"/>
      <c r="AA446" s="540"/>
      <c r="AB446" s="540"/>
      <c r="AC446" s="540"/>
      <c r="AD446" s="540"/>
      <c r="AE446" s="540"/>
      <c r="AF446" s="540"/>
      <c r="AG446" s="540"/>
      <c r="AH446" s="461"/>
      <c r="AI446" s="110"/>
      <c r="AJ446" s="110"/>
      <c r="AK446" s="110"/>
      <c r="AL446" s="110"/>
      <c r="AM446" s="110"/>
      <c r="AN446" s="110"/>
      <c r="AO446" s="110"/>
      <c r="AP446" s="110"/>
      <c r="AQ446" s="543"/>
      <c r="AR446" s="543"/>
      <c r="AS446" s="543"/>
      <c r="AT446" s="543"/>
      <c r="AU446" s="543"/>
      <c r="AV446" s="543"/>
      <c r="AW446" s="543"/>
      <c r="AX446" s="543"/>
      <c r="AY446" s="543"/>
      <c r="AZ446" s="543"/>
      <c r="BA446" s="543"/>
      <c r="BB446" s="543"/>
      <c r="BC446" s="543"/>
      <c r="BD446" s="543"/>
      <c r="BE446" s="543"/>
      <c r="BF446" s="543"/>
    </row>
    <row r="447" spans="2:58" x14ac:dyDescent="0.25">
      <c r="B447" s="471">
        <f>IF('2.Census &amp; Reference Benchmarks'!B447 &lt;&gt; "",'2.Census &amp; Reference Benchmarks'!B447,"")</f>
        <v>0</v>
      </c>
      <c r="C447" s="285">
        <f>IF('2.Census &amp; Reference Benchmarks'!C447 &lt;&gt; "",'2.Census &amp; Reference Benchmarks'!C447,"")</f>
        <v>0</v>
      </c>
      <c r="D447" s="286" t="str">
        <f>IF('2.Census &amp; Reference Benchmarks'!D447 &lt;&gt; "",'2.Census &amp; Reference Benchmarks'!D447,"")</f>
        <v/>
      </c>
      <c r="E447" s="352" t="str">
        <f>IF('2.Census &amp; Reference Benchmarks'!E447 &lt;&gt; "",'2.Census &amp; Reference Benchmarks'!E447,"")</f>
        <v/>
      </c>
      <c r="F447" s="352" t="str">
        <f>IF('2.Census &amp; Reference Benchmarks'!F447 &lt;&gt; "",'2.Census &amp; Reference Benchmarks'!F447,"")</f>
        <v/>
      </c>
      <c r="G447" s="287" t="str">
        <f>IF('2.Census &amp; Reference Benchmarks'!G447 &lt;&gt; "",'2.Census &amp; Reference Benchmarks'!G447,"")</f>
        <v/>
      </c>
      <c r="H447" s="287" t="str">
        <f>IF('2.Census &amp; Reference Benchmarks'!I447 &lt;&gt; "",'2.Census &amp; Reference Benchmarks'!I447,"")</f>
        <v/>
      </c>
      <c r="I447" s="284" t="str">
        <f>IF('2.Census &amp; Reference Benchmarks'!J447 &lt;&gt;"",'2.Census &amp; Reference Benchmarks'!J447,"")</f>
        <v/>
      </c>
      <c r="J447" s="534"/>
      <c r="K447" s="534"/>
      <c r="L447" s="534"/>
      <c r="M447" s="534"/>
      <c r="N447" s="534"/>
      <c r="O447" s="534"/>
      <c r="P447" s="534"/>
      <c r="Q447" s="534"/>
      <c r="R447" s="540"/>
      <c r="S447" s="540"/>
      <c r="T447" s="540"/>
      <c r="U447" s="540"/>
      <c r="V447" s="540"/>
      <c r="W447" s="540"/>
      <c r="X447" s="540"/>
      <c r="Y447" s="540"/>
      <c r="Z447" s="540"/>
      <c r="AA447" s="540"/>
      <c r="AB447" s="540"/>
      <c r="AC447" s="540"/>
      <c r="AD447" s="540"/>
      <c r="AE447" s="540"/>
      <c r="AF447" s="540"/>
      <c r="AG447" s="540"/>
      <c r="AH447" s="461"/>
      <c r="AI447" s="110"/>
      <c r="AJ447" s="110"/>
      <c r="AK447" s="110"/>
      <c r="AL447" s="110"/>
      <c r="AM447" s="110"/>
      <c r="AN447" s="110"/>
      <c r="AO447" s="110"/>
      <c r="AP447" s="110"/>
      <c r="AQ447" s="543"/>
      <c r="AR447" s="543"/>
      <c r="AS447" s="543"/>
      <c r="AT447" s="543"/>
      <c r="AU447" s="543"/>
      <c r="AV447" s="543"/>
      <c r="AW447" s="543"/>
      <c r="AX447" s="543"/>
      <c r="AY447" s="543"/>
      <c r="AZ447" s="543"/>
      <c r="BA447" s="543"/>
      <c r="BB447" s="543"/>
      <c r="BC447" s="543"/>
      <c r="BD447" s="543"/>
      <c r="BE447" s="543"/>
      <c r="BF447" s="543"/>
    </row>
    <row r="448" spans="2:58" x14ac:dyDescent="0.25">
      <c r="B448" s="471">
        <f>IF('2.Census &amp; Reference Benchmarks'!B448 &lt;&gt; "",'2.Census &amp; Reference Benchmarks'!B448,"")</f>
        <v>0</v>
      </c>
      <c r="C448" s="285">
        <f>IF('2.Census &amp; Reference Benchmarks'!C448 &lt;&gt; "",'2.Census &amp; Reference Benchmarks'!C448,"")</f>
        <v>0</v>
      </c>
      <c r="D448" s="286" t="str">
        <f>IF('2.Census &amp; Reference Benchmarks'!D448 &lt;&gt; "",'2.Census &amp; Reference Benchmarks'!D448,"")</f>
        <v/>
      </c>
      <c r="E448" s="352" t="str">
        <f>IF('2.Census &amp; Reference Benchmarks'!E448 &lt;&gt; "",'2.Census &amp; Reference Benchmarks'!E448,"")</f>
        <v/>
      </c>
      <c r="F448" s="352" t="str">
        <f>IF('2.Census &amp; Reference Benchmarks'!F448 &lt;&gt; "",'2.Census &amp; Reference Benchmarks'!F448,"")</f>
        <v/>
      </c>
      <c r="G448" s="287" t="str">
        <f>IF('2.Census &amp; Reference Benchmarks'!G448 &lt;&gt; "",'2.Census &amp; Reference Benchmarks'!G448,"")</f>
        <v/>
      </c>
      <c r="H448" s="287" t="str">
        <f>IF('2.Census &amp; Reference Benchmarks'!I448 &lt;&gt; "",'2.Census &amp; Reference Benchmarks'!I448,"")</f>
        <v/>
      </c>
      <c r="I448" s="284" t="str">
        <f>IF('2.Census &amp; Reference Benchmarks'!J448 &lt;&gt;"",'2.Census &amp; Reference Benchmarks'!J448,"")</f>
        <v/>
      </c>
      <c r="J448" s="534"/>
      <c r="K448" s="534"/>
      <c r="L448" s="534"/>
      <c r="M448" s="534"/>
      <c r="N448" s="534"/>
      <c r="O448" s="534"/>
      <c r="P448" s="534"/>
      <c r="Q448" s="534"/>
      <c r="R448" s="540"/>
      <c r="S448" s="540"/>
      <c r="T448" s="540"/>
      <c r="U448" s="540"/>
      <c r="V448" s="540"/>
      <c r="W448" s="540"/>
      <c r="X448" s="540"/>
      <c r="Y448" s="540"/>
      <c r="Z448" s="540"/>
      <c r="AA448" s="540"/>
      <c r="AB448" s="540"/>
      <c r="AC448" s="540"/>
      <c r="AD448" s="540"/>
      <c r="AE448" s="540"/>
      <c r="AF448" s="540"/>
      <c r="AG448" s="540"/>
      <c r="AH448" s="461"/>
      <c r="AI448" s="110"/>
      <c r="AJ448" s="110"/>
      <c r="AK448" s="110"/>
      <c r="AL448" s="110"/>
      <c r="AM448" s="110"/>
      <c r="AN448" s="110"/>
      <c r="AO448" s="110"/>
      <c r="AP448" s="110"/>
      <c r="AQ448" s="543"/>
      <c r="AR448" s="543"/>
      <c r="AS448" s="543"/>
      <c r="AT448" s="543"/>
      <c r="AU448" s="543"/>
      <c r="AV448" s="543"/>
      <c r="AW448" s="543"/>
      <c r="AX448" s="543"/>
      <c r="AY448" s="543"/>
      <c r="AZ448" s="543"/>
      <c r="BA448" s="543"/>
      <c r="BB448" s="543"/>
      <c r="BC448" s="543"/>
      <c r="BD448" s="543"/>
      <c r="BE448" s="543"/>
      <c r="BF448" s="543"/>
    </row>
    <row r="449" spans="2:58" x14ac:dyDescent="0.25">
      <c r="B449" s="471">
        <f>IF('2.Census &amp; Reference Benchmarks'!B449 &lt;&gt; "",'2.Census &amp; Reference Benchmarks'!B449,"")</f>
        <v>0</v>
      </c>
      <c r="C449" s="285">
        <f>IF('2.Census &amp; Reference Benchmarks'!C449 &lt;&gt; "",'2.Census &amp; Reference Benchmarks'!C449,"")</f>
        <v>0</v>
      </c>
      <c r="D449" s="286" t="str">
        <f>IF('2.Census &amp; Reference Benchmarks'!D449 &lt;&gt; "",'2.Census &amp; Reference Benchmarks'!D449,"")</f>
        <v/>
      </c>
      <c r="E449" s="352" t="str">
        <f>IF('2.Census &amp; Reference Benchmarks'!E449 &lt;&gt; "",'2.Census &amp; Reference Benchmarks'!E449,"")</f>
        <v/>
      </c>
      <c r="F449" s="352" t="str">
        <f>IF('2.Census &amp; Reference Benchmarks'!F449 &lt;&gt; "",'2.Census &amp; Reference Benchmarks'!F449,"")</f>
        <v/>
      </c>
      <c r="G449" s="287" t="str">
        <f>IF('2.Census &amp; Reference Benchmarks'!G449 &lt;&gt; "",'2.Census &amp; Reference Benchmarks'!G449,"")</f>
        <v/>
      </c>
      <c r="H449" s="287" t="str">
        <f>IF('2.Census &amp; Reference Benchmarks'!I449 &lt;&gt; "",'2.Census &amp; Reference Benchmarks'!I449,"")</f>
        <v/>
      </c>
      <c r="I449" s="284" t="str">
        <f>IF('2.Census &amp; Reference Benchmarks'!J449 &lt;&gt;"",'2.Census &amp; Reference Benchmarks'!J449,"")</f>
        <v/>
      </c>
      <c r="J449" s="534"/>
      <c r="K449" s="534"/>
      <c r="L449" s="534"/>
      <c r="M449" s="534"/>
      <c r="N449" s="534"/>
      <c r="O449" s="534"/>
      <c r="P449" s="534"/>
      <c r="Q449" s="534"/>
      <c r="R449" s="540"/>
      <c r="S449" s="540"/>
      <c r="T449" s="540"/>
      <c r="U449" s="540"/>
      <c r="V449" s="540"/>
      <c r="W449" s="540"/>
      <c r="X449" s="540"/>
      <c r="Y449" s="540"/>
      <c r="Z449" s="540"/>
      <c r="AA449" s="540"/>
      <c r="AB449" s="540"/>
      <c r="AC449" s="540"/>
      <c r="AD449" s="540"/>
      <c r="AE449" s="540"/>
      <c r="AF449" s="540"/>
      <c r="AG449" s="540"/>
      <c r="AH449" s="461"/>
      <c r="AI449" s="110"/>
      <c r="AJ449" s="110"/>
      <c r="AK449" s="110"/>
      <c r="AL449" s="110"/>
      <c r="AM449" s="110"/>
      <c r="AN449" s="110"/>
      <c r="AO449" s="110"/>
      <c r="AP449" s="110"/>
      <c r="AQ449" s="543"/>
      <c r="AR449" s="543"/>
      <c r="AS449" s="543"/>
      <c r="AT449" s="543"/>
      <c r="AU449" s="543"/>
      <c r="AV449" s="543"/>
      <c r="AW449" s="543"/>
      <c r="AX449" s="543"/>
      <c r="AY449" s="543"/>
      <c r="AZ449" s="543"/>
      <c r="BA449" s="543"/>
      <c r="BB449" s="543"/>
      <c r="BC449" s="543"/>
      <c r="BD449" s="543"/>
      <c r="BE449" s="543"/>
      <c r="BF449" s="543"/>
    </row>
    <row r="450" spans="2:58" x14ac:dyDescent="0.25">
      <c r="B450" s="471">
        <f>IF('2.Census &amp; Reference Benchmarks'!B450 &lt;&gt; "",'2.Census &amp; Reference Benchmarks'!B450,"")</f>
        <v>0</v>
      </c>
      <c r="C450" s="285">
        <f>IF('2.Census &amp; Reference Benchmarks'!C450 &lt;&gt; "",'2.Census &amp; Reference Benchmarks'!C450,"")</f>
        <v>0</v>
      </c>
      <c r="D450" s="286" t="str">
        <f>IF('2.Census &amp; Reference Benchmarks'!D450 &lt;&gt; "",'2.Census &amp; Reference Benchmarks'!D450,"")</f>
        <v/>
      </c>
      <c r="E450" s="352" t="str">
        <f>IF('2.Census &amp; Reference Benchmarks'!E450 &lt;&gt; "",'2.Census &amp; Reference Benchmarks'!E450,"")</f>
        <v/>
      </c>
      <c r="F450" s="352" t="str">
        <f>IF('2.Census &amp; Reference Benchmarks'!F450 &lt;&gt; "",'2.Census &amp; Reference Benchmarks'!F450,"")</f>
        <v/>
      </c>
      <c r="G450" s="287" t="str">
        <f>IF('2.Census &amp; Reference Benchmarks'!G450 &lt;&gt; "",'2.Census &amp; Reference Benchmarks'!G450,"")</f>
        <v/>
      </c>
      <c r="H450" s="287" t="str">
        <f>IF('2.Census &amp; Reference Benchmarks'!I450 &lt;&gt; "",'2.Census &amp; Reference Benchmarks'!I450,"")</f>
        <v/>
      </c>
      <c r="I450" s="284" t="str">
        <f>IF('2.Census &amp; Reference Benchmarks'!J450 &lt;&gt;"",'2.Census &amp; Reference Benchmarks'!J450,"")</f>
        <v/>
      </c>
      <c r="J450" s="534"/>
      <c r="K450" s="534"/>
      <c r="L450" s="534"/>
      <c r="M450" s="534"/>
      <c r="N450" s="534"/>
      <c r="O450" s="534"/>
      <c r="P450" s="534"/>
      <c r="Q450" s="534"/>
      <c r="R450" s="540"/>
      <c r="S450" s="540"/>
      <c r="T450" s="540"/>
      <c r="U450" s="540"/>
      <c r="V450" s="540"/>
      <c r="W450" s="540"/>
      <c r="X450" s="540"/>
      <c r="Y450" s="540"/>
      <c r="Z450" s="540"/>
      <c r="AA450" s="540"/>
      <c r="AB450" s="540"/>
      <c r="AC450" s="540"/>
      <c r="AD450" s="540"/>
      <c r="AE450" s="540"/>
      <c r="AF450" s="540"/>
      <c r="AG450" s="540"/>
      <c r="AH450" s="461"/>
      <c r="AI450" s="110"/>
      <c r="AJ450" s="110"/>
      <c r="AK450" s="110"/>
      <c r="AL450" s="110"/>
      <c r="AM450" s="110"/>
      <c r="AN450" s="110"/>
      <c r="AO450" s="110"/>
      <c r="AP450" s="110"/>
      <c r="AQ450" s="543"/>
      <c r="AR450" s="543"/>
      <c r="AS450" s="543"/>
      <c r="AT450" s="543"/>
      <c r="AU450" s="543"/>
      <c r="AV450" s="543"/>
      <c r="AW450" s="543"/>
      <c r="AX450" s="543"/>
      <c r="AY450" s="543"/>
      <c r="AZ450" s="543"/>
      <c r="BA450" s="543"/>
      <c r="BB450" s="543"/>
      <c r="BC450" s="543"/>
      <c r="BD450" s="543"/>
      <c r="BE450" s="543"/>
      <c r="BF450" s="543"/>
    </row>
    <row r="451" spans="2:58" x14ac:dyDescent="0.25">
      <c r="B451" s="471">
        <f>IF('2.Census &amp; Reference Benchmarks'!B451 &lt;&gt; "",'2.Census &amp; Reference Benchmarks'!B451,"")</f>
        <v>0</v>
      </c>
      <c r="C451" s="285">
        <f>IF('2.Census &amp; Reference Benchmarks'!C451 &lt;&gt; "",'2.Census &amp; Reference Benchmarks'!C451,"")</f>
        <v>0</v>
      </c>
      <c r="D451" s="286" t="str">
        <f>IF('2.Census &amp; Reference Benchmarks'!D451 &lt;&gt; "",'2.Census &amp; Reference Benchmarks'!D451,"")</f>
        <v/>
      </c>
      <c r="E451" s="352" t="str">
        <f>IF('2.Census &amp; Reference Benchmarks'!E451 &lt;&gt; "",'2.Census &amp; Reference Benchmarks'!E451,"")</f>
        <v/>
      </c>
      <c r="F451" s="352" t="str">
        <f>IF('2.Census &amp; Reference Benchmarks'!F451 &lt;&gt; "",'2.Census &amp; Reference Benchmarks'!F451,"")</f>
        <v/>
      </c>
      <c r="G451" s="287" t="str">
        <f>IF('2.Census &amp; Reference Benchmarks'!G451 &lt;&gt; "",'2.Census &amp; Reference Benchmarks'!G451,"")</f>
        <v/>
      </c>
      <c r="H451" s="287" t="str">
        <f>IF('2.Census &amp; Reference Benchmarks'!I451 &lt;&gt; "",'2.Census &amp; Reference Benchmarks'!I451,"")</f>
        <v/>
      </c>
      <c r="I451" s="284" t="str">
        <f>IF('2.Census &amp; Reference Benchmarks'!J451 &lt;&gt;"",'2.Census &amp; Reference Benchmarks'!J451,"")</f>
        <v/>
      </c>
      <c r="J451" s="534"/>
      <c r="K451" s="534"/>
      <c r="L451" s="534"/>
      <c r="M451" s="534"/>
      <c r="N451" s="534"/>
      <c r="O451" s="534"/>
      <c r="P451" s="534"/>
      <c r="Q451" s="534"/>
      <c r="R451" s="540"/>
      <c r="S451" s="540"/>
      <c r="T451" s="540"/>
      <c r="U451" s="540"/>
      <c r="V451" s="540"/>
      <c r="W451" s="540"/>
      <c r="X451" s="540"/>
      <c r="Y451" s="540"/>
      <c r="Z451" s="540"/>
      <c r="AA451" s="540"/>
      <c r="AB451" s="540"/>
      <c r="AC451" s="540"/>
      <c r="AD451" s="540"/>
      <c r="AE451" s="540"/>
      <c r="AF451" s="540"/>
      <c r="AG451" s="540"/>
      <c r="AH451" s="461"/>
      <c r="AI451" s="110"/>
      <c r="AJ451" s="110"/>
      <c r="AK451" s="110"/>
      <c r="AL451" s="110"/>
      <c r="AM451" s="110"/>
      <c r="AN451" s="110"/>
      <c r="AO451" s="110"/>
      <c r="AP451" s="110"/>
      <c r="AQ451" s="543"/>
      <c r="AR451" s="543"/>
      <c r="AS451" s="543"/>
      <c r="AT451" s="543"/>
      <c r="AU451" s="543"/>
      <c r="AV451" s="543"/>
      <c r="AW451" s="543"/>
      <c r="AX451" s="543"/>
      <c r="AY451" s="543"/>
      <c r="AZ451" s="543"/>
      <c r="BA451" s="543"/>
      <c r="BB451" s="543"/>
      <c r="BC451" s="543"/>
      <c r="BD451" s="543"/>
      <c r="BE451" s="543"/>
      <c r="BF451" s="543"/>
    </row>
    <row r="452" spans="2:58" x14ac:dyDescent="0.25">
      <c r="B452" s="471">
        <f>IF('2.Census &amp; Reference Benchmarks'!B452 &lt;&gt; "",'2.Census &amp; Reference Benchmarks'!B452,"")</f>
        <v>0</v>
      </c>
      <c r="C452" s="285">
        <f>IF('2.Census &amp; Reference Benchmarks'!C452 &lt;&gt; "",'2.Census &amp; Reference Benchmarks'!C452,"")</f>
        <v>0</v>
      </c>
      <c r="D452" s="286" t="str">
        <f>IF('2.Census &amp; Reference Benchmarks'!D452 &lt;&gt; "",'2.Census &amp; Reference Benchmarks'!D452,"")</f>
        <v/>
      </c>
      <c r="E452" s="352" t="str">
        <f>IF('2.Census &amp; Reference Benchmarks'!E452 &lt;&gt; "",'2.Census &amp; Reference Benchmarks'!E452,"")</f>
        <v/>
      </c>
      <c r="F452" s="352" t="str">
        <f>IF('2.Census &amp; Reference Benchmarks'!F452 &lt;&gt; "",'2.Census &amp; Reference Benchmarks'!F452,"")</f>
        <v/>
      </c>
      <c r="G452" s="287" t="str">
        <f>IF('2.Census &amp; Reference Benchmarks'!G452 &lt;&gt; "",'2.Census &amp; Reference Benchmarks'!G452,"")</f>
        <v/>
      </c>
      <c r="H452" s="287" t="str">
        <f>IF('2.Census &amp; Reference Benchmarks'!I452 &lt;&gt; "",'2.Census &amp; Reference Benchmarks'!I452,"")</f>
        <v/>
      </c>
      <c r="I452" s="284" t="str">
        <f>IF('2.Census &amp; Reference Benchmarks'!J452 &lt;&gt;"",'2.Census &amp; Reference Benchmarks'!J452,"")</f>
        <v/>
      </c>
      <c r="J452" s="534"/>
      <c r="K452" s="534"/>
      <c r="L452" s="534"/>
      <c r="M452" s="534"/>
      <c r="N452" s="534"/>
      <c r="O452" s="534"/>
      <c r="P452" s="534"/>
      <c r="Q452" s="534"/>
      <c r="R452" s="540"/>
      <c r="S452" s="540"/>
      <c r="T452" s="540"/>
      <c r="U452" s="540"/>
      <c r="V452" s="540"/>
      <c r="W452" s="540"/>
      <c r="X452" s="540"/>
      <c r="Y452" s="540"/>
      <c r="Z452" s="540"/>
      <c r="AA452" s="540"/>
      <c r="AB452" s="540"/>
      <c r="AC452" s="540"/>
      <c r="AD452" s="540"/>
      <c r="AE452" s="540"/>
      <c r="AF452" s="540"/>
      <c r="AG452" s="540"/>
      <c r="AH452" s="461"/>
      <c r="AI452" s="110"/>
      <c r="AJ452" s="110"/>
      <c r="AK452" s="110"/>
      <c r="AL452" s="110"/>
      <c r="AM452" s="110"/>
      <c r="AN452" s="110"/>
      <c r="AO452" s="110"/>
      <c r="AP452" s="110"/>
      <c r="AQ452" s="543"/>
      <c r="AR452" s="543"/>
      <c r="AS452" s="543"/>
      <c r="AT452" s="543"/>
      <c r="AU452" s="543"/>
      <c r="AV452" s="543"/>
      <c r="AW452" s="543"/>
      <c r="AX452" s="543"/>
      <c r="AY452" s="543"/>
      <c r="AZ452" s="543"/>
      <c r="BA452" s="543"/>
      <c r="BB452" s="543"/>
      <c r="BC452" s="543"/>
      <c r="BD452" s="543"/>
      <c r="BE452" s="543"/>
      <c r="BF452" s="543"/>
    </row>
    <row r="453" spans="2:58" x14ac:dyDescent="0.25">
      <c r="B453" s="471">
        <f>IF('2.Census &amp; Reference Benchmarks'!B453 &lt;&gt; "",'2.Census &amp; Reference Benchmarks'!B453,"")</f>
        <v>0</v>
      </c>
      <c r="C453" s="285">
        <f>IF('2.Census &amp; Reference Benchmarks'!C453 &lt;&gt; "",'2.Census &amp; Reference Benchmarks'!C453,"")</f>
        <v>0</v>
      </c>
      <c r="D453" s="286" t="str">
        <f>IF('2.Census &amp; Reference Benchmarks'!D453 &lt;&gt; "",'2.Census &amp; Reference Benchmarks'!D453,"")</f>
        <v/>
      </c>
      <c r="E453" s="352" t="str">
        <f>IF('2.Census &amp; Reference Benchmarks'!E453 &lt;&gt; "",'2.Census &amp; Reference Benchmarks'!E453,"")</f>
        <v/>
      </c>
      <c r="F453" s="352" t="str">
        <f>IF('2.Census &amp; Reference Benchmarks'!F453 &lt;&gt; "",'2.Census &amp; Reference Benchmarks'!F453,"")</f>
        <v/>
      </c>
      <c r="G453" s="287" t="str">
        <f>IF('2.Census &amp; Reference Benchmarks'!G453 &lt;&gt; "",'2.Census &amp; Reference Benchmarks'!G453,"")</f>
        <v/>
      </c>
      <c r="H453" s="287" t="str">
        <f>IF('2.Census &amp; Reference Benchmarks'!I453 &lt;&gt; "",'2.Census &amp; Reference Benchmarks'!I453,"")</f>
        <v/>
      </c>
      <c r="I453" s="284" t="str">
        <f>IF('2.Census &amp; Reference Benchmarks'!J453 &lt;&gt;"",'2.Census &amp; Reference Benchmarks'!J453,"")</f>
        <v/>
      </c>
      <c r="J453" s="534"/>
      <c r="K453" s="534"/>
      <c r="L453" s="534"/>
      <c r="M453" s="534"/>
      <c r="N453" s="534"/>
      <c r="O453" s="534"/>
      <c r="P453" s="534"/>
      <c r="Q453" s="534"/>
      <c r="R453" s="540"/>
      <c r="S453" s="540"/>
      <c r="T453" s="540"/>
      <c r="U453" s="540"/>
      <c r="V453" s="540"/>
      <c r="W453" s="540"/>
      <c r="X453" s="540"/>
      <c r="Y453" s="540"/>
      <c r="Z453" s="540"/>
      <c r="AA453" s="540"/>
      <c r="AB453" s="540"/>
      <c r="AC453" s="540"/>
      <c r="AD453" s="540"/>
      <c r="AE453" s="540"/>
      <c r="AF453" s="540"/>
      <c r="AG453" s="540"/>
      <c r="AH453" s="461"/>
      <c r="AI453" s="110"/>
      <c r="AJ453" s="110"/>
      <c r="AK453" s="110"/>
      <c r="AL453" s="110"/>
      <c r="AM453" s="110"/>
      <c r="AN453" s="110"/>
      <c r="AO453" s="110"/>
      <c r="AP453" s="110"/>
      <c r="AQ453" s="543"/>
      <c r="AR453" s="543"/>
      <c r="AS453" s="543"/>
      <c r="AT453" s="543"/>
      <c r="AU453" s="543"/>
      <c r="AV453" s="543"/>
      <c r="AW453" s="543"/>
      <c r="AX453" s="543"/>
      <c r="AY453" s="543"/>
      <c r="AZ453" s="543"/>
      <c r="BA453" s="543"/>
      <c r="BB453" s="543"/>
      <c r="BC453" s="543"/>
      <c r="BD453" s="543"/>
      <c r="BE453" s="543"/>
      <c r="BF453" s="543"/>
    </row>
    <row r="454" spans="2:58" x14ac:dyDescent="0.25">
      <c r="B454" s="471">
        <f>IF('2.Census &amp; Reference Benchmarks'!B454 &lt;&gt; "",'2.Census &amp; Reference Benchmarks'!B454,"")</f>
        <v>0</v>
      </c>
      <c r="C454" s="285">
        <f>IF('2.Census &amp; Reference Benchmarks'!C454 &lt;&gt; "",'2.Census &amp; Reference Benchmarks'!C454,"")</f>
        <v>0</v>
      </c>
      <c r="D454" s="286" t="str">
        <f>IF('2.Census &amp; Reference Benchmarks'!D454 &lt;&gt; "",'2.Census &amp; Reference Benchmarks'!D454,"")</f>
        <v/>
      </c>
      <c r="E454" s="352" t="str">
        <f>IF('2.Census &amp; Reference Benchmarks'!E454 &lt;&gt; "",'2.Census &amp; Reference Benchmarks'!E454,"")</f>
        <v/>
      </c>
      <c r="F454" s="352" t="str">
        <f>IF('2.Census &amp; Reference Benchmarks'!F454 &lt;&gt; "",'2.Census &amp; Reference Benchmarks'!F454,"")</f>
        <v/>
      </c>
      <c r="G454" s="287" t="str">
        <f>IF('2.Census &amp; Reference Benchmarks'!G454 &lt;&gt; "",'2.Census &amp; Reference Benchmarks'!G454,"")</f>
        <v/>
      </c>
      <c r="H454" s="287" t="str">
        <f>IF('2.Census &amp; Reference Benchmarks'!I454 &lt;&gt; "",'2.Census &amp; Reference Benchmarks'!I454,"")</f>
        <v/>
      </c>
      <c r="I454" s="284" t="str">
        <f>IF('2.Census &amp; Reference Benchmarks'!J454 &lt;&gt;"",'2.Census &amp; Reference Benchmarks'!J454,"")</f>
        <v/>
      </c>
      <c r="J454" s="534"/>
      <c r="K454" s="534"/>
      <c r="L454" s="534"/>
      <c r="M454" s="534"/>
      <c r="N454" s="534"/>
      <c r="O454" s="534"/>
      <c r="P454" s="534"/>
      <c r="Q454" s="534"/>
      <c r="R454" s="540"/>
      <c r="S454" s="540"/>
      <c r="T454" s="540"/>
      <c r="U454" s="540"/>
      <c r="V454" s="540"/>
      <c r="W454" s="540"/>
      <c r="X454" s="540"/>
      <c r="Y454" s="540"/>
      <c r="Z454" s="540"/>
      <c r="AA454" s="540"/>
      <c r="AB454" s="540"/>
      <c r="AC454" s="540"/>
      <c r="AD454" s="540"/>
      <c r="AE454" s="540"/>
      <c r="AF454" s="540"/>
      <c r="AG454" s="540"/>
      <c r="AH454" s="461"/>
      <c r="AI454" s="110"/>
      <c r="AJ454" s="110"/>
      <c r="AK454" s="110"/>
      <c r="AL454" s="110"/>
      <c r="AM454" s="110"/>
      <c r="AN454" s="110"/>
      <c r="AO454" s="110"/>
      <c r="AP454" s="110"/>
      <c r="AQ454" s="543"/>
      <c r="AR454" s="543"/>
      <c r="AS454" s="543"/>
      <c r="AT454" s="543"/>
      <c r="AU454" s="543"/>
      <c r="AV454" s="543"/>
      <c r="AW454" s="543"/>
      <c r="AX454" s="543"/>
      <c r="AY454" s="543"/>
      <c r="AZ454" s="543"/>
      <c r="BA454" s="543"/>
      <c r="BB454" s="543"/>
      <c r="BC454" s="543"/>
      <c r="BD454" s="543"/>
      <c r="BE454" s="543"/>
      <c r="BF454" s="543"/>
    </row>
    <row r="455" spans="2:58" x14ac:dyDescent="0.25">
      <c r="B455" s="471">
        <f>IF('2.Census &amp; Reference Benchmarks'!B455 &lt;&gt; "",'2.Census &amp; Reference Benchmarks'!B455,"")</f>
        <v>0</v>
      </c>
      <c r="C455" s="285">
        <f>IF('2.Census &amp; Reference Benchmarks'!C455 &lt;&gt; "",'2.Census &amp; Reference Benchmarks'!C455,"")</f>
        <v>0</v>
      </c>
      <c r="D455" s="286" t="str">
        <f>IF('2.Census &amp; Reference Benchmarks'!D455 &lt;&gt; "",'2.Census &amp; Reference Benchmarks'!D455,"")</f>
        <v/>
      </c>
      <c r="E455" s="352" t="str">
        <f>IF('2.Census &amp; Reference Benchmarks'!E455 &lt;&gt; "",'2.Census &amp; Reference Benchmarks'!E455,"")</f>
        <v/>
      </c>
      <c r="F455" s="352" t="str">
        <f>IF('2.Census &amp; Reference Benchmarks'!F455 &lt;&gt; "",'2.Census &amp; Reference Benchmarks'!F455,"")</f>
        <v/>
      </c>
      <c r="G455" s="287" t="str">
        <f>IF('2.Census &amp; Reference Benchmarks'!G455 &lt;&gt; "",'2.Census &amp; Reference Benchmarks'!G455,"")</f>
        <v/>
      </c>
      <c r="H455" s="287" t="str">
        <f>IF('2.Census &amp; Reference Benchmarks'!I455 &lt;&gt; "",'2.Census &amp; Reference Benchmarks'!I455,"")</f>
        <v/>
      </c>
      <c r="I455" s="284" t="str">
        <f>IF('2.Census &amp; Reference Benchmarks'!J455 &lt;&gt;"",'2.Census &amp; Reference Benchmarks'!J455,"")</f>
        <v/>
      </c>
      <c r="J455" s="534"/>
      <c r="K455" s="534"/>
      <c r="L455" s="534"/>
      <c r="M455" s="534"/>
      <c r="N455" s="534"/>
      <c r="O455" s="534"/>
      <c r="P455" s="534"/>
      <c r="Q455" s="534"/>
      <c r="R455" s="540"/>
      <c r="S455" s="540"/>
      <c r="T455" s="540"/>
      <c r="U455" s="540"/>
      <c r="V455" s="540"/>
      <c r="W455" s="540"/>
      <c r="X455" s="540"/>
      <c r="Y455" s="540"/>
      <c r="Z455" s="540"/>
      <c r="AA455" s="540"/>
      <c r="AB455" s="540"/>
      <c r="AC455" s="540"/>
      <c r="AD455" s="540"/>
      <c r="AE455" s="540"/>
      <c r="AF455" s="540"/>
      <c r="AG455" s="540"/>
      <c r="AH455" s="461"/>
      <c r="AI455" s="110"/>
      <c r="AJ455" s="110"/>
      <c r="AK455" s="110"/>
      <c r="AL455" s="110"/>
      <c r="AM455" s="110"/>
      <c r="AN455" s="110"/>
      <c r="AO455" s="110"/>
      <c r="AP455" s="110"/>
      <c r="AQ455" s="543"/>
      <c r="AR455" s="543"/>
      <c r="AS455" s="543"/>
      <c r="AT455" s="543"/>
      <c r="AU455" s="543"/>
      <c r="AV455" s="543"/>
      <c r="AW455" s="543"/>
      <c r="AX455" s="543"/>
      <c r="AY455" s="543"/>
      <c r="AZ455" s="543"/>
      <c r="BA455" s="543"/>
      <c r="BB455" s="543"/>
      <c r="BC455" s="543"/>
      <c r="BD455" s="543"/>
      <c r="BE455" s="543"/>
      <c r="BF455" s="543"/>
    </row>
    <row r="456" spans="2:58" x14ac:dyDescent="0.25">
      <c r="B456" s="471">
        <f>IF('2.Census &amp; Reference Benchmarks'!B456 &lt;&gt; "",'2.Census &amp; Reference Benchmarks'!B456,"")</f>
        <v>0</v>
      </c>
      <c r="C456" s="285">
        <f>IF('2.Census &amp; Reference Benchmarks'!C456 &lt;&gt; "",'2.Census &amp; Reference Benchmarks'!C456,"")</f>
        <v>0</v>
      </c>
      <c r="D456" s="286" t="str">
        <f>IF('2.Census &amp; Reference Benchmarks'!D456 &lt;&gt; "",'2.Census &amp; Reference Benchmarks'!D456,"")</f>
        <v/>
      </c>
      <c r="E456" s="352" t="str">
        <f>IF('2.Census &amp; Reference Benchmarks'!E456 &lt;&gt; "",'2.Census &amp; Reference Benchmarks'!E456,"")</f>
        <v/>
      </c>
      <c r="F456" s="352" t="str">
        <f>IF('2.Census &amp; Reference Benchmarks'!F456 &lt;&gt; "",'2.Census &amp; Reference Benchmarks'!F456,"")</f>
        <v/>
      </c>
      <c r="G456" s="287" t="str">
        <f>IF('2.Census &amp; Reference Benchmarks'!G456 &lt;&gt; "",'2.Census &amp; Reference Benchmarks'!G456,"")</f>
        <v/>
      </c>
      <c r="H456" s="287" t="str">
        <f>IF('2.Census &amp; Reference Benchmarks'!I456 &lt;&gt; "",'2.Census &amp; Reference Benchmarks'!I456,"")</f>
        <v/>
      </c>
      <c r="I456" s="284" t="str">
        <f>IF('2.Census &amp; Reference Benchmarks'!J456 &lt;&gt;"",'2.Census &amp; Reference Benchmarks'!J456,"")</f>
        <v/>
      </c>
      <c r="J456" s="534"/>
      <c r="K456" s="534"/>
      <c r="L456" s="534"/>
      <c r="M456" s="534"/>
      <c r="N456" s="534"/>
      <c r="O456" s="534"/>
      <c r="P456" s="534"/>
      <c r="Q456" s="534"/>
      <c r="R456" s="540"/>
      <c r="S456" s="540"/>
      <c r="T456" s="540"/>
      <c r="U456" s="540"/>
      <c r="V456" s="540"/>
      <c r="W456" s="540"/>
      <c r="X456" s="540"/>
      <c r="Y456" s="540"/>
      <c r="Z456" s="540"/>
      <c r="AA456" s="540"/>
      <c r="AB456" s="540"/>
      <c r="AC456" s="540"/>
      <c r="AD456" s="540"/>
      <c r="AE456" s="540"/>
      <c r="AF456" s="540"/>
      <c r="AG456" s="540"/>
      <c r="AH456" s="461"/>
      <c r="AI456" s="110"/>
      <c r="AJ456" s="110"/>
      <c r="AK456" s="110"/>
      <c r="AL456" s="110"/>
      <c r="AM456" s="110"/>
      <c r="AN456" s="110"/>
      <c r="AO456" s="110"/>
      <c r="AP456" s="110"/>
      <c r="AQ456" s="543"/>
      <c r="AR456" s="543"/>
      <c r="AS456" s="543"/>
      <c r="AT456" s="543"/>
      <c r="AU456" s="543"/>
      <c r="AV456" s="543"/>
      <c r="AW456" s="543"/>
      <c r="AX456" s="543"/>
      <c r="AY456" s="543"/>
      <c r="AZ456" s="543"/>
      <c r="BA456" s="543"/>
      <c r="BB456" s="543"/>
      <c r="BC456" s="543"/>
      <c r="BD456" s="543"/>
      <c r="BE456" s="543"/>
      <c r="BF456" s="543"/>
    </row>
    <row r="457" spans="2:58" x14ac:dyDescent="0.25">
      <c r="B457" s="471">
        <f>IF('2.Census &amp; Reference Benchmarks'!B457 &lt;&gt; "",'2.Census &amp; Reference Benchmarks'!B457,"")</f>
        <v>0</v>
      </c>
      <c r="C457" s="285">
        <f>IF('2.Census &amp; Reference Benchmarks'!C457 &lt;&gt; "",'2.Census &amp; Reference Benchmarks'!C457,"")</f>
        <v>0</v>
      </c>
      <c r="D457" s="286" t="str">
        <f>IF('2.Census &amp; Reference Benchmarks'!D457 &lt;&gt; "",'2.Census &amp; Reference Benchmarks'!D457,"")</f>
        <v/>
      </c>
      <c r="E457" s="352" t="str">
        <f>IF('2.Census &amp; Reference Benchmarks'!E457 &lt;&gt; "",'2.Census &amp; Reference Benchmarks'!E457,"")</f>
        <v/>
      </c>
      <c r="F457" s="352" t="str">
        <f>IF('2.Census &amp; Reference Benchmarks'!F457 &lt;&gt; "",'2.Census &amp; Reference Benchmarks'!F457,"")</f>
        <v/>
      </c>
      <c r="G457" s="287" t="str">
        <f>IF('2.Census &amp; Reference Benchmarks'!G457 &lt;&gt; "",'2.Census &amp; Reference Benchmarks'!G457,"")</f>
        <v/>
      </c>
      <c r="H457" s="287" t="str">
        <f>IF('2.Census &amp; Reference Benchmarks'!I457 &lt;&gt; "",'2.Census &amp; Reference Benchmarks'!I457,"")</f>
        <v/>
      </c>
      <c r="I457" s="284" t="str">
        <f>IF('2.Census &amp; Reference Benchmarks'!J457 &lt;&gt;"",'2.Census &amp; Reference Benchmarks'!J457,"")</f>
        <v/>
      </c>
      <c r="J457" s="534"/>
      <c r="K457" s="534"/>
      <c r="L457" s="534"/>
      <c r="M457" s="534"/>
      <c r="N457" s="534"/>
      <c r="O457" s="534"/>
      <c r="P457" s="534"/>
      <c r="Q457" s="534"/>
      <c r="R457" s="540"/>
      <c r="S457" s="540"/>
      <c r="T457" s="540"/>
      <c r="U457" s="540"/>
      <c r="V457" s="540"/>
      <c r="W457" s="540"/>
      <c r="X457" s="540"/>
      <c r="Y457" s="540"/>
      <c r="Z457" s="540"/>
      <c r="AA457" s="540"/>
      <c r="AB457" s="540"/>
      <c r="AC457" s="540"/>
      <c r="AD457" s="540"/>
      <c r="AE457" s="540"/>
      <c r="AF457" s="540"/>
      <c r="AG457" s="540"/>
      <c r="AH457" s="461"/>
      <c r="AI457" s="110"/>
      <c r="AJ457" s="110"/>
      <c r="AK457" s="110"/>
      <c r="AL457" s="110"/>
      <c r="AM457" s="110"/>
      <c r="AN457" s="110"/>
      <c r="AO457" s="110"/>
      <c r="AP457" s="110"/>
      <c r="AQ457" s="543"/>
      <c r="AR457" s="543"/>
      <c r="AS457" s="543"/>
      <c r="AT457" s="543"/>
      <c r="AU457" s="543"/>
      <c r="AV457" s="543"/>
      <c r="AW457" s="543"/>
      <c r="AX457" s="543"/>
      <c r="AY457" s="543"/>
      <c r="AZ457" s="543"/>
      <c r="BA457" s="543"/>
      <c r="BB457" s="543"/>
      <c r="BC457" s="543"/>
      <c r="BD457" s="543"/>
      <c r="BE457" s="543"/>
      <c r="BF457" s="543"/>
    </row>
    <row r="458" spans="2:58" x14ac:dyDescent="0.25">
      <c r="B458" s="471">
        <f>IF('2.Census &amp; Reference Benchmarks'!B458 &lt;&gt; "",'2.Census &amp; Reference Benchmarks'!B458,"")</f>
        <v>0</v>
      </c>
      <c r="C458" s="285">
        <f>IF('2.Census &amp; Reference Benchmarks'!C458 &lt;&gt; "",'2.Census &amp; Reference Benchmarks'!C458,"")</f>
        <v>0</v>
      </c>
      <c r="D458" s="286" t="str">
        <f>IF('2.Census &amp; Reference Benchmarks'!D458 &lt;&gt; "",'2.Census &amp; Reference Benchmarks'!D458,"")</f>
        <v/>
      </c>
      <c r="E458" s="352" t="str">
        <f>IF('2.Census &amp; Reference Benchmarks'!E458 &lt;&gt; "",'2.Census &amp; Reference Benchmarks'!E458,"")</f>
        <v/>
      </c>
      <c r="F458" s="352" t="str">
        <f>IF('2.Census &amp; Reference Benchmarks'!F458 &lt;&gt; "",'2.Census &amp; Reference Benchmarks'!F458,"")</f>
        <v/>
      </c>
      <c r="G458" s="287" t="str">
        <f>IF('2.Census &amp; Reference Benchmarks'!G458 &lt;&gt; "",'2.Census &amp; Reference Benchmarks'!G458,"")</f>
        <v/>
      </c>
      <c r="H458" s="287" t="str">
        <f>IF('2.Census &amp; Reference Benchmarks'!I458 &lt;&gt; "",'2.Census &amp; Reference Benchmarks'!I458,"")</f>
        <v/>
      </c>
      <c r="I458" s="284" t="str">
        <f>IF('2.Census &amp; Reference Benchmarks'!J458 &lt;&gt;"",'2.Census &amp; Reference Benchmarks'!J458,"")</f>
        <v/>
      </c>
      <c r="J458" s="534"/>
      <c r="K458" s="534"/>
      <c r="L458" s="534"/>
      <c r="M458" s="534"/>
      <c r="N458" s="534"/>
      <c r="O458" s="534"/>
      <c r="P458" s="534"/>
      <c r="Q458" s="534"/>
      <c r="R458" s="540"/>
      <c r="S458" s="540"/>
      <c r="T458" s="540"/>
      <c r="U458" s="540"/>
      <c r="V458" s="540"/>
      <c r="W458" s="540"/>
      <c r="X458" s="540"/>
      <c r="Y458" s="540"/>
      <c r="Z458" s="540"/>
      <c r="AA458" s="540"/>
      <c r="AB458" s="540"/>
      <c r="AC458" s="540"/>
      <c r="AD458" s="540"/>
      <c r="AE458" s="540"/>
      <c r="AF458" s="540"/>
      <c r="AG458" s="540"/>
      <c r="AH458" s="461"/>
      <c r="AI458" s="110"/>
      <c r="AJ458" s="110"/>
      <c r="AK458" s="110"/>
      <c r="AL458" s="110"/>
      <c r="AM458" s="110"/>
      <c r="AN458" s="110"/>
      <c r="AO458" s="110"/>
      <c r="AP458" s="110"/>
      <c r="AQ458" s="543"/>
      <c r="AR458" s="543"/>
      <c r="AS458" s="543"/>
      <c r="AT458" s="543"/>
      <c r="AU458" s="543"/>
      <c r="AV458" s="543"/>
      <c r="AW458" s="543"/>
      <c r="AX458" s="543"/>
      <c r="AY458" s="543"/>
      <c r="AZ458" s="543"/>
      <c r="BA458" s="543"/>
      <c r="BB458" s="543"/>
      <c r="BC458" s="543"/>
      <c r="BD458" s="543"/>
      <c r="BE458" s="543"/>
      <c r="BF458" s="543"/>
    </row>
    <row r="459" spans="2:58" x14ac:dyDescent="0.25">
      <c r="B459" s="471">
        <f>IF('2.Census &amp; Reference Benchmarks'!B459 &lt;&gt; "",'2.Census &amp; Reference Benchmarks'!B459,"")</f>
        <v>0</v>
      </c>
      <c r="C459" s="285">
        <f>IF('2.Census &amp; Reference Benchmarks'!C459 &lt;&gt; "",'2.Census &amp; Reference Benchmarks'!C459,"")</f>
        <v>0</v>
      </c>
      <c r="D459" s="286" t="str">
        <f>IF('2.Census &amp; Reference Benchmarks'!D459 &lt;&gt; "",'2.Census &amp; Reference Benchmarks'!D459,"")</f>
        <v/>
      </c>
      <c r="E459" s="352" t="str">
        <f>IF('2.Census &amp; Reference Benchmarks'!E459 &lt;&gt; "",'2.Census &amp; Reference Benchmarks'!E459,"")</f>
        <v/>
      </c>
      <c r="F459" s="352" t="str">
        <f>IF('2.Census &amp; Reference Benchmarks'!F459 &lt;&gt; "",'2.Census &amp; Reference Benchmarks'!F459,"")</f>
        <v/>
      </c>
      <c r="G459" s="287" t="str">
        <f>IF('2.Census &amp; Reference Benchmarks'!G459 &lt;&gt; "",'2.Census &amp; Reference Benchmarks'!G459,"")</f>
        <v/>
      </c>
      <c r="H459" s="287" t="str">
        <f>IF('2.Census &amp; Reference Benchmarks'!I459 &lt;&gt; "",'2.Census &amp; Reference Benchmarks'!I459,"")</f>
        <v/>
      </c>
      <c r="I459" s="284" t="str">
        <f>IF('2.Census &amp; Reference Benchmarks'!J459 &lt;&gt;"",'2.Census &amp; Reference Benchmarks'!J459,"")</f>
        <v/>
      </c>
      <c r="J459" s="534"/>
      <c r="K459" s="534"/>
      <c r="L459" s="534"/>
      <c r="M459" s="534"/>
      <c r="N459" s="534"/>
      <c r="O459" s="534"/>
      <c r="P459" s="534"/>
      <c r="Q459" s="534"/>
      <c r="R459" s="540"/>
      <c r="S459" s="540"/>
      <c r="T459" s="540"/>
      <c r="U459" s="540"/>
      <c r="V459" s="540"/>
      <c r="W459" s="540"/>
      <c r="X459" s="540"/>
      <c r="Y459" s="540"/>
      <c r="Z459" s="540"/>
      <c r="AA459" s="540"/>
      <c r="AB459" s="540"/>
      <c r="AC459" s="540"/>
      <c r="AD459" s="540"/>
      <c r="AE459" s="540"/>
      <c r="AF459" s="540"/>
      <c r="AG459" s="540"/>
      <c r="AH459" s="461"/>
      <c r="AI459" s="110"/>
      <c r="AJ459" s="110"/>
      <c r="AK459" s="110"/>
      <c r="AL459" s="110"/>
      <c r="AM459" s="110"/>
      <c r="AN459" s="110"/>
      <c r="AO459" s="110"/>
      <c r="AP459" s="110"/>
      <c r="AQ459" s="543"/>
      <c r="AR459" s="543"/>
      <c r="AS459" s="543"/>
      <c r="AT459" s="543"/>
      <c r="AU459" s="543"/>
      <c r="AV459" s="543"/>
      <c r="AW459" s="543"/>
      <c r="AX459" s="543"/>
      <c r="AY459" s="543"/>
      <c r="AZ459" s="543"/>
      <c r="BA459" s="543"/>
      <c r="BB459" s="543"/>
      <c r="BC459" s="543"/>
      <c r="BD459" s="543"/>
      <c r="BE459" s="543"/>
      <c r="BF459" s="543"/>
    </row>
    <row r="460" spans="2:58" x14ac:dyDescent="0.25">
      <c r="B460" s="471">
        <f>IF('2.Census &amp; Reference Benchmarks'!B460 &lt;&gt; "",'2.Census &amp; Reference Benchmarks'!B460,"")</f>
        <v>0</v>
      </c>
      <c r="C460" s="285">
        <f>IF('2.Census &amp; Reference Benchmarks'!C460 &lt;&gt; "",'2.Census &amp; Reference Benchmarks'!C460,"")</f>
        <v>0</v>
      </c>
      <c r="D460" s="286" t="str">
        <f>IF('2.Census &amp; Reference Benchmarks'!D460 &lt;&gt; "",'2.Census &amp; Reference Benchmarks'!D460,"")</f>
        <v/>
      </c>
      <c r="E460" s="352" t="str">
        <f>IF('2.Census &amp; Reference Benchmarks'!E460 &lt;&gt; "",'2.Census &amp; Reference Benchmarks'!E460,"")</f>
        <v/>
      </c>
      <c r="F460" s="352" t="str">
        <f>IF('2.Census &amp; Reference Benchmarks'!F460 &lt;&gt; "",'2.Census &amp; Reference Benchmarks'!F460,"")</f>
        <v/>
      </c>
      <c r="G460" s="287" t="str">
        <f>IF('2.Census &amp; Reference Benchmarks'!G460 &lt;&gt; "",'2.Census &amp; Reference Benchmarks'!G460,"")</f>
        <v/>
      </c>
      <c r="H460" s="287" t="str">
        <f>IF('2.Census &amp; Reference Benchmarks'!I460 &lt;&gt; "",'2.Census &amp; Reference Benchmarks'!I460,"")</f>
        <v/>
      </c>
      <c r="I460" s="284" t="str">
        <f>IF('2.Census &amp; Reference Benchmarks'!J460 &lt;&gt;"",'2.Census &amp; Reference Benchmarks'!J460,"")</f>
        <v/>
      </c>
      <c r="J460" s="534"/>
      <c r="K460" s="534"/>
      <c r="L460" s="534"/>
      <c r="M460" s="534"/>
      <c r="N460" s="534"/>
      <c r="O460" s="534"/>
      <c r="P460" s="534"/>
      <c r="Q460" s="534"/>
      <c r="R460" s="540"/>
      <c r="S460" s="540"/>
      <c r="T460" s="540"/>
      <c r="U460" s="540"/>
      <c r="V460" s="540"/>
      <c r="W460" s="540"/>
      <c r="X460" s="540"/>
      <c r="Y460" s="540"/>
      <c r="Z460" s="540"/>
      <c r="AA460" s="540"/>
      <c r="AB460" s="540"/>
      <c r="AC460" s="540"/>
      <c r="AD460" s="540"/>
      <c r="AE460" s="540"/>
      <c r="AF460" s="540"/>
      <c r="AG460" s="540"/>
      <c r="AH460" s="461"/>
      <c r="AI460" s="110"/>
      <c r="AJ460" s="110"/>
      <c r="AK460" s="110"/>
      <c r="AL460" s="110"/>
      <c r="AM460" s="110"/>
      <c r="AN460" s="110"/>
      <c r="AO460" s="110"/>
      <c r="AP460" s="110"/>
      <c r="AQ460" s="543"/>
      <c r="AR460" s="543"/>
      <c r="AS460" s="543"/>
      <c r="AT460" s="543"/>
      <c r="AU460" s="543"/>
      <c r="AV460" s="543"/>
      <c r="AW460" s="543"/>
      <c r="AX460" s="543"/>
      <c r="AY460" s="543"/>
      <c r="AZ460" s="543"/>
      <c r="BA460" s="543"/>
      <c r="BB460" s="543"/>
      <c r="BC460" s="543"/>
      <c r="BD460" s="543"/>
      <c r="BE460" s="543"/>
      <c r="BF460" s="543"/>
    </row>
    <row r="461" spans="2:58" x14ac:dyDescent="0.25">
      <c r="B461" s="471">
        <f>IF('2.Census &amp; Reference Benchmarks'!B461 &lt;&gt; "",'2.Census &amp; Reference Benchmarks'!B461,"")</f>
        <v>0</v>
      </c>
      <c r="C461" s="285">
        <f>IF('2.Census &amp; Reference Benchmarks'!C461 &lt;&gt; "",'2.Census &amp; Reference Benchmarks'!C461,"")</f>
        <v>0</v>
      </c>
      <c r="D461" s="286" t="str">
        <f>IF('2.Census &amp; Reference Benchmarks'!D461 &lt;&gt; "",'2.Census &amp; Reference Benchmarks'!D461,"")</f>
        <v/>
      </c>
      <c r="E461" s="352" t="str">
        <f>IF('2.Census &amp; Reference Benchmarks'!E461 &lt;&gt; "",'2.Census &amp; Reference Benchmarks'!E461,"")</f>
        <v/>
      </c>
      <c r="F461" s="352" t="str">
        <f>IF('2.Census &amp; Reference Benchmarks'!F461 &lt;&gt; "",'2.Census &amp; Reference Benchmarks'!F461,"")</f>
        <v/>
      </c>
      <c r="G461" s="287" t="str">
        <f>IF('2.Census &amp; Reference Benchmarks'!G461 &lt;&gt; "",'2.Census &amp; Reference Benchmarks'!G461,"")</f>
        <v/>
      </c>
      <c r="H461" s="287" t="str">
        <f>IF('2.Census &amp; Reference Benchmarks'!I461 &lt;&gt; "",'2.Census &amp; Reference Benchmarks'!I461,"")</f>
        <v/>
      </c>
      <c r="I461" s="284" t="str">
        <f>IF('2.Census &amp; Reference Benchmarks'!J461 &lt;&gt;"",'2.Census &amp; Reference Benchmarks'!J461,"")</f>
        <v/>
      </c>
      <c r="J461" s="534"/>
      <c r="K461" s="534"/>
      <c r="L461" s="534"/>
      <c r="M461" s="534"/>
      <c r="N461" s="534"/>
      <c r="O461" s="534"/>
      <c r="P461" s="534"/>
      <c r="Q461" s="534"/>
      <c r="R461" s="540"/>
      <c r="S461" s="540"/>
      <c r="T461" s="540"/>
      <c r="U461" s="540"/>
      <c r="V461" s="540"/>
      <c r="W461" s="540"/>
      <c r="X461" s="540"/>
      <c r="Y461" s="540"/>
      <c r="Z461" s="540"/>
      <c r="AA461" s="540"/>
      <c r="AB461" s="540"/>
      <c r="AC461" s="540"/>
      <c r="AD461" s="540"/>
      <c r="AE461" s="540"/>
      <c r="AF461" s="540"/>
      <c r="AG461" s="540"/>
      <c r="AH461" s="461"/>
      <c r="AI461" s="110"/>
      <c r="AJ461" s="110"/>
      <c r="AK461" s="110"/>
      <c r="AL461" s="110"/>
      <c r="AM461" s="110"/>
      <c r="AN461" s="110"/>
      <c r="AO461" s="110"/>
      <c r="AP461" s="110"/>
      <c r="AQ461" s="543"/>
      <c r="AR461" s="543"/>
      <c r="AS461" s="543"/>
      <c r="AT461" s="543"/>
      <c r="AU461" s="543"/>
      <c r="AV461" s="543"/>
      <c r="AW461" s="543"/>
      <c r="AX461" s="543"/>
      <c r="AY461" s="543"/>
      <c r="AZ461" s="543"/>
      <c r="BA461" s="543"/>
      <c r="BB461" s="543"/>
      <c r="BC461" s="543"/>
      <c r="BD461" s="543"/>
      <c r="BE461" s="543"/>
      <c r="BF461" s="543"/>
    </row>
    <row r="462" spans="2:58" x14ac:dyDescent="0.25">
      <c r="B462" s="471">
        <f>IF('2.Census &amp; Reference Benchmarks'!B462 &lt;&gt; "",'2.Census &amp; Reference Benchmarks'!B462,"")</f>
        <v>0</v>
      </c>
      <c r="C462" s="285">
        <f>IF('2.Census &amp; Reference Benchmarks'!C462 &lt;&gt; "",'2.Census &amp; Reference Benchmarks'!C462,"")</f>
        <v>0</v>
      </c>
      <c r="D462" s="286" t="str">
        <f>IF('2.Census &amp; Reference Benchmarks'!D462 &lt;&gt; "",'2.Census &amp; Reference Benchmarks'!D462,"")</f>
        <v/>
      </c>
      <c r="E462" s="352" t="str">
        <f>IF('2.Census &amp; Reference Benchmarks'!E462 &lt;&gt; "",'2.Census &amp; Reference Benchmarks'!E462,"")</f>
        <v/>
      </c>
      <c r="F462" s="352" t="str">
        <f>IF('2.Census &amp; Reference Benchmarks'!F462 &lt;&gt; "",'2.Census &amp; Reference Benchmarks'!F462,"")</f>
        <v/>
      </c>
      <c r="G462" s="287" t="str">
        <f>IF('2.Census &amp; Reference Benchmarks'!G462 &lt;&gt; "",'2.Census &amp; Reference Benchmarks'!G462,"")</f>
        <v/>
      </c>
      <c r="H462" s="287" t="str">
        <f>IF('2.Census &amp; Reference Benchmarks'!I462 &lt;&gt; "",'2.Census &amp; Reference Benchmarks'!I462,"")</f>
        <v/>
      </c>
      <c r="I462" s="284" t="str">
        <f>IF('2.Census &amp; Reference Benchmarks'!J462 &lt;&gt;"",'2.Census &amp; Reference Benchmarks'!J462,"")</f>
        <v/>
      </c>
      <c r="J462" s="534"/>
      <c r="K462" s="534"/>
      <c r="L462" s="534"/>
      <c r="M462" s="534"/>
      <c r="N462" s="534"/>
      <c r="O462" s="534"/>
      <c r="P462" s="534"/>
      <c r="Q462" s="534"/>
      <c r="R462" s="540"/>
      <c r="S462" s="540"/>
      <c r="T462" s="540"/>
      <c r="U462" s="540"/>
      <c r="V462" s="540"/>
      <c r="W462" s="540"/>
      <c r="X462" s="540"/>
      <c r="Y462" s="540"/>
      <c r="Z462" s="540"/>
      <c r="AA462" s="540"/>
      <c r="AB462" s="540"/>
      <c r="AC462" s="540"/>
      <c r="AD462" s="540"/>
      <c r="AE462" s="540"/>
      <c r="AF462" s="540"/>
      <c r="AG462" s="540"/>
      <c r="AH462" s="461"/>
      <c r="AI462" s="110"/>
      <c r="AJ462" s="110"/>
      <c r="AK462" s="110"/>
      <c r="AL462" s="110"/>
      <c r="AM462" s="110"/>
      <c r="AN462" s="110"/>
      <c r="AO462" s="110"/>
      <c r="AP462" s="110"/>
      <c r="AQ462" s="543"/>
      <c r="AR462" s="543"/>
      <c r="AS462" s="543"/>
      <c r="AT462" s="543"/>
      <c r="AU462" s="543"/>
      <c r="AV462" s="543"/>
      <c r="AW462" s="543"/>
      <c r="AX462" s="543"/>
      <c r="AY462" s="543"/>
      <c r="AZ462" s="543"/>
      <c r="BA462" s="543"/>
      <c r="BB462" s="543"/>
      <c r="BC462" s="543"/>
      <c r="BD462" s="543"/>
      <c r="BE462" s="543"/>
      <c r="BF462" s="543"/>
    </row>
    <row r="463" spans="2:58" x14ac:dyDescent="0.25">
      <c r="B463" s="471">
        <f>IF('2.Census &amp; Reference Benchmarks'!B463 &lt;&gt; "",'2.Census &amp; Reference Benchmarks'!B463,"")</f>
        <v>0</v>
      </c>
      <c r="C463" s="285">
        <f>IF('2.Census &amp; Reference Benchmarks'!C463 &lt;&gt; "",'2.Census &amp; Reference Benchmarks'!C463,"")</f>
        <v>0</v>
      </c>
      <c r="D463" s="286" t="str">
        <f>IF('2.Census &amp; Reference Benchmarks'!D463 &lt;&gt; "",'2.Census &amp; Reference Benchmarks'!D463,"")</f>
        <v/>
      </c>
      <c r="E463" s="352" t="str">
        <f>IF('2.Census &amp; Reference Benchmarks'!E463 &lt;&gt; "",'2.Census &amp; Reference Benchmarks'!E463,"")</f>
        <v/>
      </c>
      <c r="F463" s="352" t="str">
        <f>IF('2.Census &amp; Reference Benchmarks'!F463 &lt;&gt; "",'2.Census &amp; Reference Benchmarks'!F463,"")</f>
        <v/>
      </c>
      <c r="G463" s="287" t="str">
        <f>IF('2.Census &amp; Reference Benchmarks'!G463 &lt;&gt; "",'2.Census &amp; Reference Benchmarks'!G463,"")</f>
        <v/>
      </c>
      <c r="H463" s="287" t="str">
        <f>IF('2.Census &amp; Reference Benchmarks'!I463 &lt;&gt; "",'2.Census &amp; Reference Benchmarks'!I463,"")</f>
        <v/>
      </c>
      <c r="I463" s="284" t="str">
        <f>IF('2.Census &amp; Reference Benchmarks'!J463 &lt;&gt;"",'2.Census &amp; Reference Benchmarks'!J463,"")</f>
        <v/>
      </c>
      <c r="J463" s="534"/>
      <c r="K463" s="534"/>
      <c r="L463" s="534"/>
      <c r="M463" s="534"/>
      <c r="N463" s="534"/>
      <c r="O463" s="534"/>
      <c r="P463" s="534"/>
      <c r="Q463" s="534"/>
      <c r="R463" s="540"/>
      <c r="S463" s="540"/>
      <c r="T463" s="540"/>
      <c r="U463" s="540"/>
      <c r="V463" s="540"/>
      <c r="W463" s="540"/>
      <c r="X463" s="540"/>
      <c r="Y463" s="540"/>
      <c r="Z463" s="540"/>
      <c r="AA463" s="540"/>
      <c r="AB463" s="540"/>
      <c r="AC463" s="540"/>
      <c r="AD463" s="540"/>
      <c r="AE463" s="540"/>
      <c r="AF463" s="540"/>
      <c r="AG463" s="540"/>
      <c r="AH463" s="461"/>
      <c r="AI463" s="110"/>
      <c r="AJ463" s="110"/>
      <c r="AK463" s="110"/>
      <c r="AL463" s="110"/>
      <c r="AM463" s="110"/>
      <c r="AN463" s="110"/>
      <c r="AO463" s="110"/>
      <c r="AP463" s="110"/>
      <c r="AQ463" s="543"/>
      <c r="AR463" s="543"/>
      <c r="AS463" s="543"/>
      <c r="AT463" s="543"/>
      <c r="AU463" s="543"/>
      <c r="AV463" s="543"/>
      <c r="AW463" s="543"/>
      <c r="AX463" s="543"/>
      <c r="AY463" s="543"/>
      <c r="AZ463" s="543"/>
      <c r="BA463" s="543"/>
      <c r="BB463" s="543"/>
      <c r="BC463" s="543"/>
      <c r="BD463" s="543"/>
      <c r="BE463" s="543"/>
      <c r="BF463" s="543"/>
    </row>
    <row r="464" spans="2:58" x14ac:dyDescent="0.25">
      <c r="B464" s="471">
        <f>IF('2.Census &amp; Reference Benchmarks'!B464 &lt;&gt; "",'2.Census &amp; Reference Benchmarks'!B464,"")</f>
        <v>0</v>
      </c>
      <c r="C464" s="285">
        <f>IF('2.Census &amp; Reference Benchmarks'!C464 &lt;&gt; "",'2.Census &amp; Reference Benchmarks'!C464,"")</f>
        <v>0</v>
      </c>
      <c r="D464" s="286" t="str">
        <f>IF('2.Census &amp; Reference Benchmarks'!D464 &lt;&gt; "",'2.Census &amp; Reference Benchmarks'!D464,"")</f>
        <v/>
      </c>
      <c r="E464" s="352" t="str">
        <f>IF('2.Census &amp; Reference Benchmarks'!E464 &lt;&gt; "",'2.Census &amp; Reference Benchmarks'!E464,"")</f>
        <v/>
      </c>
      <c r="F464" s="352" t="str">
        <f>IF('2.Census &amp; Reference Benchmarks'!F464 &lt;&gt; "",'2.Census &amp; Reference Benchmarks'!F464,"")</f>
        <v/>
      </c>
      <c r="G464" s="287" t="str">
        <f>IF('2.Census &amp; Reference Benchmarks'!G464 &lt;&gt; "",'2.Census &amp; Reference Benchmarks'!G464,"")</f>
        <v/>
      </c>
      <c r="H464" s="287" t="str">
        <f>IF('2.Census &amp; Reference Benchmarks'!I464 &lt;&gt; "",'2.Census &amp; Reference Benchmarks'!I464,"")</f>
        <v/>
      </c>
      <c r="I464" s="284" t="str">
        <f>IF('2.Census &amp; Reference Benchmarks'!J464 &lt;&gt;"",'2.Census &amp; Reference Benchmarks'!J464,"")</f>
        <v/>
      </c>
      <c r="J464" s="534"/>
      <c r="K464" s="534"/>
      <c r="L464" s="534"/>
      <c r="M464" s="534"/>
      <c r="N464" s="534"/>
      <c r="O464" s="534"/>
      <c r="P464" s="534"/>
      <c r="Q464" s="534"/>
      <c r="R464" s="540"/>
      <c r="S464" s="540"/>
      <c r="T464" s="540"/>
      <c r="U464" s="540"/>
      <c r="V464" s="540"/>
      <c r="W464" s="540"/>
      <c r="X464" s="540"/>
      <c r="Y464" s="540"/>
      <c r="Z464" s="540"/>
      <c r="AA464" s="540"/>
      <c r="AB464" s="540"/>
      <c r="AC464" s="540"/>
      <c r="AD464" s="540"/>
      <c r="AE464" s="540"/>
      <c r="AF464" s="540"/>
      <c r="AG464" s="540"/>
      <c r="AH464" s="461"/>
      <c r="AI464" s="110"/>
      <c r="AJ464" s="110"/>
      <c r="AK464" s="110"/>
      <c r="AL464" s="110"/>
      <c r="AM464" s="110"/>
      <c r="AN464" s="110"/>
      <c r="AO464" s="110"/>
      <c r="AP464" s="110"/>
      <c r="AQ464" s="543"/>
      <c r="AR464" s="543"/>
      <c r="AS464" s="543"/>
      <c r="AT464" s="543"/>
      <c r="AU464" s="543"/>
      <c r="AV464" s="543"/>
      <c r="AW464" s="543"/>
      <c r="AX464" s="543"/>
      <c r="AY464" s="543"/>
      <c r="AZ464" s="543"/>
      <c r="BA464" s="543"/>
      <c r="BB464" s="543"/>
      <c r="BC464" s="543"/>
      <c r="BD464" s="543"/>
      <c r="BE464" s="543"/>
      <c r="BF464" s="543"/>
    </row>
    <row r="465" spans="2:58" x14ac:dyDescent="0.25">
      <c r="B465" s="471">
        <f>IF('2.Census &amp; Reference Benchmarks'!B465 &lt;&gt; "",'2.Census &amp; Reference Benchmarks'!B465,"")</f>
        <v>0</v>
      </c>
      <c r="C465" s="285">
        <f>IF('2.Census &amp; Reference Benchmarks'!C465 &lt;&gt; "",'2.Census &amp; Reference Benchmarks'!C465,"")</f>
        <v>0</v>
      </c>
      <c r="D465" s="286" t="str">
        <f>IF('2.Census &amp; Reference Benchmarks'!D465 &lt;&gt; "",'2.Census &amp; Reference Benchmarks'!D465,"")</f>
        <v/>
      </c>
      <c r="E465" s="352" t="str">
        <f>IF('2.Census &amp; Reference Benchmarks'!E465 &lt;&gt; "",'2.Census &amp; Reference Benchmarks'!E465,"")</f>
        <v/>
      </c>
      <c r="F465" s="352" t="str">
        <f>IF('2.Census &amp; Reference Benchmarks'!F465 &lt;&gt; "",'2.Census &amp; Reference Benchmarks'!F465,"")</f>
        <v/>
      </c>
      <c r="G465" s="287" t="str">
        <f>IF('2.Census &amp; Reference Benchmarks'!G465 &lt;&gt; "",'2.Census &amp; Reference Benchmarks'!G465,"")</f>
        <v/>
      </c>
      <c r="H465" s="287" t="str">
        <f>IF('2.Census &amp; Reference Benchmarks'!I465 &lt;&gt; "",'2.Census &amp; Reference Benchmarks'!I465,"")</f>
        <v/>
      </c>
      <c r="I465" s="284" t="str">
        <f>IF('2.Census &amp; Reference Benchmarks'!J465 &lt;&gt;"",'2.Census &amp; Reference Benchmarks'!J465,"")</f>
        <v/>
      </c>
      <c r="J465" s="534"/>
      <c r="K465" s="534"/>
      <c r="L465" s="534"/>
      <c r="M465" s="534"/>
      <c r="N465" s="534"/>
      <c r="O465" s="534"/>
      <c r="P465" s="534"/>
      <c r="Q465" s="534"/>
      <c r="R465" s="540"/>
      <c r="S465" s="540"/>
      <c r="T465" s="540"/>
      <c r="U465" s="540"/>
      <c r="V465" s="540"/>
      <c r="W465" s="540"/>
      <c r="X465" s="540"/>
      <c r="Y465" s="540"/>
      <c r="Z465" s="540"/>
      <c r="AA465" s="540"/>
      <c r="AB465" s="540"/>
      <c r="AC465" s="540"/>
      <c r="AD465" s="540"/>
      <c r="AE465" s="540"/>
      <c r="AF465" s="540"/>
      <c r="AG465" s="540"/>
      <c r="AH465" s="461"/>
      <c r="AI465" s="110"/>
      <c r="AJ465" s="110"/>
      <c r="AK465" s="110"/>
      <c r="AL465" s="110"/>
      <c r="AM465" s="110"/>
      <c r="AN465" s="110"/>
      <c r="AO465" s="110"/>
      <c r="AP465" s="110"/>
      <c r="AQ465" s="543"/>
      <c r="AR465" s="543"/>
      <c r="AS465" s="543"/>
      <c r="AT465" s="543"/>
      <c r="AU465" s="543"/>
      <c r="AV465" s="543"/>
      <c r="AW465" s="543"/>
      <c r="AX465" s="543"/>
      <c r="AY465" s="543"/>
      <c r="AZ465" s="543"/>
      <c r="BA465" s="543"/>
      <c r="BB465" s="543"/>
      <c r="BC465" s="543"/>
      <c r="BD465" s="543"/>
      <c r="BE465" s="543"/>
      <c r="BF465" s="543"/>
    </row>
    <row r="466" spans="2:58" x14ac:dyDescent="0.25">
      <c r="B466" s="471">
        <f>IF('2.Census &amp; Reference Benchmarks'!B466 &lt;&gt; "",'2.Census &amp; Reference Benchmarks'!B466,"")</f>
        <v>0</v>
      </c>
      <c r="C466" s="285">
        <f>IF('2.Census &amp; Reference Benchmarks'!C466 &lt;&gt; "",'2.Census &amp; Reference Benchmarks'!C466,"")</f>
        <v>0</v>
      </c>
      <c r="D466" s="286" t="str">
        <f>IF('2.Census &amp; Reference Benchmarks'!D466 &lt;&gt; "",'2.Census &amp; Reference Benchmarks'!D466,"")</f>
        <v/>
      </c>
      <c r="E466" s="352" t="str">
        <f>IF('2.Census &amp; Reference Benchmarks'!E466 &lt;&gt; "",'2.Census &amp; Reference Benchmarks'!E466,"")</f>
        <v/>
      </c>
      <c r="F466" s="352" t="str">
        <f>IF('2.Census &amp; Reference Benchmarks'!F466 &lt;&gt; "",'2.Census &amp; Reference Benchmarks'!F466,"")</f>
        <v/>
      </c>
      <c r="G466" s="287" t="str">
        <f>IF('2.Census &amp; Reference Benchmarks'!G466 &lt;&gt; "",'2.Census &amp; Reference Benchmarks'!G466,"")</f>
        <v/>
      </c>
      <c r="H466" s="287" t="str">
        <f>IF('2.Census &amp; Reference Benchmarks'!I466 &lt;&gt; "",'2.Census &amp; Reference Benchmarks'!I466,"")</f>
        <v/>
      </c>
      <c r="I466" s="284" t="str">
        <f>IF('2.Census &amp; Reference Benchmarks'!J466 &lt;&gt;"",'2.Census &amp; Reference Benchmarks'!J466,"")</f>
        <v/>
      </c>
      <c r="J466" s="534"/>
      <c r="K466" s="534"/>
      <c r="L466" s="534"/>
      <c r="M466" s="534"/>
      <c r="N466" s="534"/>
      <c r="O466" s="534"/>
      <c r="P466" s="534"/>
      <c r="Q466" s="534"/>
      <c r="R466" s="540"/>
      <c r="S466" s="540"/>
      <c r="T466" s="540"/>
      <c r="U466" s="540"/>
      <c r="V466" s="540"/>
      <c r="W466" s="540"/>
      <c r="X466" s="540"/>
      <c r="Y466" s="540"/>
      <c r="Z466" s="540"/>
      <c r="AA466" s="540"/>
      <c r="AB466" s="540"/>
      <c r="AC466" s="540"/>
      <c r="AD466" s="540"/>
      <c r="AE466" s="540"/>
      <c r="AF466" s="540"/>
      <c r="AG466" s="540"/>
      <c r="AH466" s="461"/>
      <c r="AI466" s="110"/>
      <c r="AJ466" s="110"/>
      <c r="AK466" s="110"/>
      <c r="AL466" s="110"/>
      <c r="AM466" s="110"/>
      <c r="AN466" s="110"/>
      <c r="AO466" s="110"/>
      <c r="AP466" s="110"/>
      <c r="AQ466" s="543"/>
      <c r="AR466" s="543"/>
      <c r="AS466" s="543"/>
      <c r="AT466" s="543"/>
      <c r="AU466" s="543"/>
      <c r="AV466" s="543"/>
      <c r="AW466" s="543"/>
      <c r="AX466" s="543"/>
      <c r="AY466" s="543"/>
      <c r="AZ466" s="543"/>
      <c r="BA466" s="543"/>
      <c r="BB466" s="543"/>
      <c r="BC466" s="543"/>
      <c r="BD466" s="543"/>
      <c r="BE466" s="543"/>
      <c r="BF466" s="543"/>
    </row>
    <row r="467" spans="2:58" x14ac:dyDescent="0.25">
      <c r="B467" s="471">
        <f>IF('2.Census &amp; Reference Benchmarks'!B467 &lt;&gt; "",'2.Census &amp; Reference Benchmarks'!B467,"")</f>
        <v>0</v>
      </c>
      <c r="C467" s="285">
        <f>IF('2.Census &amp; Reference Benchmarks'!C467 &lt;&gt; "",'2.Census &amp; Reference Benchmarks'!C467,"")</f>
        <v>0</v>
      </c>
      <c r="D467" s="286" t="str">
        <f>IF('2.Census &amp; Reference Benchmarks'!D467 &lt;&gt; "",'2.Census &amp; Reference Benchmarks'!D467,"")</f>
        <v/>
      </c>
      <c r="E467" s="352" t="str">
        <f>IF('2.Census &amp; Reference Benchmarks'!E467 &lt;&gt; "",'2.Census &amp; Reference Benchmarks'!E467,"")</f>
        <v/>
      </c>
      <c r="F467" s="352" t="str">
        <f>IF('2.Census &amp; Reference Benchmarks'!F467 &lt;&gt; "",'2.Census &amp; Reference Benchmarks'!F467,"")</f>
        <v/>
      </c>
      <c r="G467" s="287" t="str">
        <f>IF('2.Census &amp; Reference Benchmarks'!G467 &lt;&gt; "",'2.Census &amp; Reference Benchmarks'!G467,"")</f>
        <v/>
      </c>
      <c r="H467" s="287" t="str">
        <f>IF('2.Census &amp; Reference Benchmarks'!I467 &lt;&gt; "",'2.Census &amp; Reference Benchmarks'!I467,"")</f>
        <v/>
      </c>
      <c r="I467" s="284" t="str">
        <f>IF('2.Census &amp; Reference Benchmarks'!J467 &lt;&gt;"",'2.Census &amp; Reference Benchmarks'!J467,"")</f>
        <v/>
      </c>
      <c r="J467" s="534"/>
      <c r="K467" s="534"/>
      <c r="L467" s="534"/>
      <c r="M467" s="534"/>
      <c r="N467" s="534"/>
      <c r="O467" s="534"/>
      <c r="P467" s="534"/>
      <c r="Q467" s="534"/>
      <c r="R467" s="540"/>
      <c r="S467" s="540"/>
      <c r="T467" s="540"/>
      <c r="U467" s="540"/>
      <c r="V467" s="540"/>
      <c r="W467" s="540"/>
      <c r="X467" s="540"/>
      <c r="Y467" s="540"/>
      <c r="Z467" s="540"/>
      <c r="AA467" s="540"/>
      <c r="AB467" s="540"/>
      <c r="AC467" s="540"/>
      <c r="AD467" s="540"/>
      <c r="AE467" s="540"/>
      <c r="AF467" s="540"/>
      <c r="AG467" s="540"/>
      <c r="AH467" s="461"/>
      <c r="AI467" s="110"/>
      <c r="AJ467" s="110"/>
      <c r="AK467" s="110"/>
      <c r="AL467" s="110"/>
      <c r="AM467" s="110"/>
      <c r="AN467" s="110"/>
      <c r="AO467" s="110"/>
      <c r="AP467" s="110"/>
      <c r="AQ467" s="543"/>
      <c r="AR467" s="543"/>
      <c r="AS467" s="543"/>
      <c r="AT467" s="543"/>
      <c r="AU467" s="543"/>
      <c r="AV467" s="543"/>
      <c r="AW467" s="543"/>
      <c r="AX467" s="543"/>
      <c r="AY467" s="543"/>
      <c r="AZ467" s="543"/>
      <c r="BA467" s="543"/>
      <c r="BB467" s="543"/>
      <c r="BC467" s="543"/>
      <c r="BD467" s="543"/>
      <c r="BE467" s="543"/>
      <c r="BF467" s="543"/>
    </row>
    <row r="468" spans="2:58" x14ac:dyDescent="0.25">
      <c r="B468" s="471">
        <f>IF('2.Census &amp; Reference Benchmarks'!B468 &lt;&gt; "",'2.Census &amp; Reference Benchmarks'!B468,"")</f>
        <v>0</v>
      </c>
      <c r="C468" s="285">
        <f>IF('2.Census &amp; Reference Benchmarks'!C468 &lt;&gt; "",'2.Census &amp; Reference Benchmarks'!C468,"")</f>
        <v>0</v>
      </c>
      <c r="D468" s="286" t="str">
        <f>IF('2.Census &amp; Reference Benchmarks'!D468 &lt;&gt; "",'2.Census &amp; Reference Benchmarks'!D468,"")</f>
        <v/>
      </c>
      <c r="E468" s="352" t="str">
        <f>IF('2.Census &amp; Reference Benchmarks'!E468 &lt;&gt; "",'2.Census &amp; Reference Benchmarks'!E468,"")</f>
        <v/>
      </c>
      <c r="F468" s="352" t="str">
        <f>IF('2.Census &amp; Reference Benchmarks'!F468 &lt;&gt; "",'2.Census &amp; Reference Benchmarks'!F468,"")</f>
        <v/>
      </c>
      <c r="G468" s="287" t="str">
        <f>IF('2.Census &amp; Reference Benchmarks'!G468 &lt;&gt; "",'2.Census &amp; Reference Benchmarks'!G468,"")</f>
        <v/>
      </c>
      <c r="H468" s="287" t="str">
        <f>IF('2.Census &amp; Reference Benchmarks'!I468 &lt;&gt; "",'2.Census &amp; Reference Benchmarks'!I468,"")</f>
        <v/>
      </c>
      <c r="I468" s="284" t="str">
        <f>IF('2.Census &amp; Reference Benchmarks'!J468 &lt;&gt;"",'2.Census &amp; Reference Benchmarks'!J468,"")</f>
        <v/>
      </c>
      <c r="J468" s="534"/>
      <c r="K468" s="534"/>
      <c r="L468" s="534"/>
      <c r="M468" s="534"/>
      <c r="N468" s="534"/>
      <c r="O468" s="534"/>
      <c r="P468" s="534"/>
      <c r="Q468" s="534"/>
      <c r="R468" s="540"/>
      <c r="S468" s="540"/>
      <c r="T468" s="540"/>
      <c r="U468" s="540"/>
      <c r="V468" s="540"/>
      <c r="W468" s="540"/>
      <c r="X468" s="540"/>
      <c r="Y468" s="540"/>
      <c r="Z468" s="540"/>
      <c r="AA468" s="540"/>
      <c r="AB468" s="540"/>
      <c r="AC468" s="540"/>
      <c r="AD468" s="540"/>
      <c r="AE468" s="540"/>
      <c r="AF468" s="540"/>
      <c r="AG468" s="540"/>
      <c r="AH468" s="461"/>
      <c r="AI468" s="110"/>
      <c r="AJ468" s="110"/>
      <c r="AK468" s="110"/>
      <c r="AL468" s="110"/>
      <c r="AM468" s="110"/>
      <c r="AN468" s="110"/>
      <c r="AO468" s="110"/>
      <c r="AP468" s="110"/>
      <c r="AQ468" s="543"/>
      <c r="AR468" s="543"/>
      <c r="AS468" s="543"/>
      <c r="AT468" s="543"/>
      <c r="AU468" s="543"/>
      <c r="AV468" s="543"/>
      <c r="AW468" s="543"/>
      <c r="AX468" s="543"/>
      <c r="AY468" s="543"/>
      <c r="AZ468" s="543"/>
      <c r="BA468" s="543"/>
      <c r="BB468" s="543"/>
      <c r="BC468" s="543"/>
      <c r="BD468" s="543"/>
      <c r="BE468" s="543"/>
      <c r="BF468" s="543"/>
    </row>
    <row r="469" spans="2:58" x14ac:dyDescent="0.25">
      <c r="B469" s="471">
        <f>IF('2.Census &amp; Reference Benchmarks'!B469 &lt;&gt; "",'2.Census &amp; Reference Benchmarks'!B469,"")</f>
        <v>0</v>
      </c>
      <c r="C469" s="285">
        <f>IF('2.Census &amp; Reference Benchmarks'!C469 &lt;&gt; "",'2.Census &amp; Reference Benchmarks'!C469,"")</f>
        <v>0</v>
      </c>
      <c r="D469" s="286" t="str">
        <f>IF('2.Census &amp; Reference Benchmarks'!D469 &lt;&gt; "",'2.Census &amp; Reference Benchmarks'!D469,"")</f>
        <v/>
      </c>
      <c r="E469" s="352" t="str">
        <f>IF('2.Census &amp; Reference Benchmarks'!E469 &lt;&gt; "",'2.Census &amp; Reference Benchmarks'!E469,"")</f>
        <v/>
      </c>
      <c r="F469" s="352" t="str">
        <f>IF('2.Census &amp; Reference Benchmarks'!F469 &lt;&gt; "",'2.Census &amp; Reference Benchmarks'!F469,"")</f>
        <v/>
      </c>
      <c r="G469" s="287" t="str">
        <f>IF('2.Census &amp; Reference Benchmarks'!G469 &lt;&gt; "",'2.Census &amp; Reference Benchmarks'!G469,"")</f>
        <v/>
      </c>
      <c r="H469" s="287" t="str">
        <f>IF('2.Census &amp; Reference Benchmarks'!I469 &lt;&gt; "",'2.Census &amp; Reference Benchmarks'!I469,"")</f>
        <v/>
      </c>
      <c r="I469" s="284" t="str">
        <f>IF('2.Census &amp; Reference Benchmarks'!J469 &lt;&gt;"",'2.Census &amp; Reference Benchmarks'!J469,"")</f>
        <v/>
      </c>
      <c r="J469" s="534"/>
      <c r="K469" s="534"/>
      <c r="L469" s="534"/>
      <c r="M469" s="534"/>
      <c r="N469" s="534"/>
      <c r="O469" s="534"/>
      <c r="P469" s="534"/>
      <c r="Q469" s="534"/>
      <c r="R469" s="540"/>
      <c r="S469" s="540"/>
      <c r="T469" s="540"/>
      <c r="U469" s="540"/>
      <c r="V469" s="540"/>
      <c r="W469" s="540"/>
      <c r="X469" s="540"/>
      <c r="Y469" s="540"/>
      <c r="Z469" s="540"/>
      <c r="AA469" s="540"/>
      <c r="AB469" s="540"/>
      <c r="AC469" s="540"/>
      <c r="AD469" s="540"/>
      <c r="AE469" s="540"/>
      <c r="AF469" s="540"/>
      <c r="AG469" s="540"/>
      <c r="AH469" s="461"/>
      <c r="AI469" s="110"/>
      <c r="AJ469" s="110"/>
      <c r="AK469" s="110"/>
      <c r="AL469" s="110"/>
      <c r="AM469" s="110"/>
      <c r="AN469" s="110"/>
      <c r="AO469" s="110"/>
      <c r="AP469" s="110"/>
      <c r="AQ469" s="543"/>
      <c r="AR469" s="543"/>
      <c r="AS469" s="543"/>
      <c r="AT469" s="543"/>
      <c r="AU469" s="543"/>
      <c r="AV469" s="543"/>
      <c r="AW469" s="543"/>
      <c r="AX469" s="543"/>
      <c r="AY469" s="543"/>
      <c r="AZ469" s="543"/>
      <c r="BA469" s="543"/>
      <c r="BB469" s="543"/>
      <c r="BC469" s="543"/>
      <c r="BD469" s="543"/>
      <c r="BE469" s="543"/>
      <c r="BF469" s="543"/>
    </row>
    <row r="470" spans="2:58" x14ac:dyDescent="0.25">
      <c r="B470" s="471">
        <f>IF('2.Census &amp; Reference Benchmarks'!B470 &lt;&gt; "",'2.Census &amp; Reference Benchmarks'!B470,"")</f>
        <v>0</v>
      </c>
      <c r="C470" s="285">
        <f>IF('2.Census &amp; Reference Benchmarks'!C470 &lt;&gt; "",'2.Census &amp; Reference Benchmarks'!C470,"")</f>
        <v>0</v>
      </c>
      <c r="D470" s="286" t="str">
        <f>IF('2.Census &amp; Reference Benchmarks'!D470 &lt;&gt; "",'2.Census &amp; Reference Benchmarks'!D470,"")</f>
        <v/>
      </c>
      <c r="E470" s="352" t="str">
        <f>IF('2.Census &amp; Reference Benchmarks'!E470 &lt;&gt; "",'2.Census &amp; Reference Benchmarks'!E470,"")</f>
        <v/>
      </c>
      <c r="F470" s="352" t="str">
        <f>IF('2.Census &amp; Reference Benchmarks'!F470 &lt;&gt; "",'2.Census &amp; Reference Benchmarks'!F470,"")</f>
        <v/>
      </c>
      <c r="G470" s="287" t="str">
        <f>IF('2.Census &amp; Reference Benchmarks'!G470 &lt;&gt; "",'2.Census &amp; Reference Benchmarks'!G470,"")</f>
        <v/>
      </c>
      <c r="H470" s="287" t="str">
        <f>IF('2.Census &amp; Reference Benchmarks'!I470 &lt;&gt; "",'2.Census &amp; Reference Benchmarks'!I470,"")</f>
        <v/>
      </c>
      <c r="I470" s="284" t="str">
        <f>IF('2.Census &amp; Reference Benchmarks'!J470 &lt;&gt;"",'2.Census &amp; Reference Benchmarks'!J470,"")</f>
        <v/>
      </c>
      <c r="J470" s="534"/>
      <c r="K470" s="534"/>
      <c r="L470" s="534"/>
      <c r="M470" s="534"/>
      <c r="N470" s="534"/>
      <c r="O470" s="534"/>
      <c r="P470" s="534"/>
      <c r="Q470" s="534"/>
      <c r="R470" s="540"/>
      <c r="S470" s="540"/>
      <c r="T470" s="540"/>
      <c r="U470" s="540"/>
      <c r="V470" s="540"/>
      <c r="W470" s="540"/>
      <c r="X470" s="540"/>
      <c r="Y470" s="540"/>
      <c r="Z470" s="540"/>
      <c r="AA470" s="540"/>
      <c r="AB470" s="540"/>
      <c r="AC470" s="540"/>
      <c r="AD470" s="540"/>
      <c r="AE470" s="540"/>
      <c r="AF470" s="540"/>
      <c r="AG470" s="540"/>
      <c r="AH470" s="461"/>
      <c r="AI470" s="110"/>
      <c r="AJ470" s="110"/>
      <c r="AK470" s="110"/>
      <c r="AL470" s="110"/>
      <c r="AM470" s="110"/>
      <c r="AN470" s="110"/>
      <c r="AO470" s="110"/>
      <c r="AP470" s="110"/>
      <c r="AQ470" s="543"/>
      <c r="AR470" s="543"/>
      <c r="AS470" s="543"/>
      <c r="AT470" s="543"/>
      <c r="AU470" s="543"/>
      <c r="AV470" s="543"/>
      <c r="AW470" s="543"/>
      <c r="AX470" s="543"/>
      <c r="AY470" s="543"/>
      <c r="AZ470" s="543"/>
      <c r="BA470" s="543"/>
      <c r="BB470" s="543"/>
      <c r="BC470" s="543"/>
      <c r="BD470" s="543"/>
      <c r="BE470" s="543"/>
      <c r="BF470" s="543"/>
    </row>
    <row r="471" spans="2:58" x14ac:dyDescent="0.25">
      <c r="B471" s="471">
        <f>IF('2.Census &amp; Reference Benchmarks'!B471 &lt;&gt; "",'2.Census &amp; Reference Benchmarks'!B471,"")</f>
        <v>0</v>
      </c>
      <c r="C471" s="285">
        <f>IF('2.Census &amp; Reference Benchmarks'!C471 &lt;&gt; "",'2.Census &amp; Reference Benchmarks'!C471,"")</f>
        <v>0</v>
      </c>
      <c r="D471" s="286" t="str">
        <f>IF('2.Census &amp; Reference Benchmarks'!D471 &lt;&gt; "",'2.Census &amp; Reference Benchmarks'!D471,"")</f>
        <v/>
      </c>
      <c r="E471" s="352" t="str">
        <f>IF('2.Census &amp; Reference Benchmarks'!E471 &lt;&gt; "",'2.Census &amp; Reference Benchmarks'!E471,"")</f>
        <v/>
      </c>
      <c r="F471" s="352" t="str">
        <f>IF('2.Census &amp; Reference Benchmarks'!F471 &lt;&gt; "",'2.Census &amp; Reference Benchmarks'!F471,"")</f>
        <v/>
      </c>
      <c r="G471" s="287" t="str">
        <f>IF('2.Census &amp; Reference Benchmarks'!G471 &lt;&gt; "",'2.Census &amp; Reference Benchmarks'!G471,"")</f>
        <v/>
      </c>
      <c r="H471" s="287" t="str">
        <f>IF('2.Census &amp; Reference Benchmarks'!I471 &lt;&gt; "",'2.Census &amp; Reference Benchmarks'!I471,"")</f>
        <v/>
      </c>
      <c r="I471" s="284" t="str">
        <f>IF('2.Census &amp; Reference Benchmarks'!J471 &lt;&gt;"",'2.Census &amp; Reference Benchmarks'!J471,"")</f>
        <v/>
      </c>
      <c r="J471" s="534"/>
      <c r="K471" s="534"/>
      <c r="L471" s="534"/>
      <c r="M471" s="534"/>
      <c r="N471" s="534"/>
      <c r="O471" s="534"/>
      <c r="P471" s="534"/>
      <c r="Q471" s="534"/>
      <c r="R471" s="540"/>
      <c r="S471" s="540"/>
      <c r="T471" s="540"/>
      <c r="U471" s="540"/>
      <c r="V471" s="540"/>
      <c r="W471" s="540"/>
      <c r="X471" s="540"/>
      <c r="Y471" s="540"/>
      <c r="Z471" s="540"/>
      <c r="AA471" s="540"/>
      <c r="AB471" s="540"/>
      <c r="AC471" s="540"/>
      <c r="AD471" s="540"/>
      <c r="AE471" s="540"/>
      <c r="AF471" s="540"/>
      <c r="AG471" s="540"/>
      <c r="AH471" s="461"/>
      <c r="AI471" s="110"/>
      <c r="AJ471" s="110"/>
      <c r="AK471" s="110"/>
      <c r="AL471" s="110"/>
      <c r="AM471" s="110"/>
      <c r="AN471" s="110"/>
      <c r="AO471" s="110"/>
      <c r="AP471" s="110"/>
      <c r="AQ471" s="543"/>
      <c r="AR471" s="543"/>
      <c r="AS471" s="543"/>
      <c r="AT471" s="543"/>
      <c r="AU471" s="543"/>
      <c r="AV471" s="543"/>
      <c r="AW471" s="543"/>
      <c r="AX471" s="543"/>
      <c r="AY471" s="543"/>
      <c r="AZ471" s="543"/>
      <c r="BA471" s="543"/>
      <c r="BB471" s="543"/>
      <c r="BC471" s="543"/>
      <c r="BD471" s="543"/>
      <c r="BE471" s="543"/>
      <c r="BF471" s="543"/>
    </row>
    <row r="472" spans="2:58" x14ac:dyDescent="0.25">
      <c r="B472" s="471">
        <f>IF('2.Census &amp; Reference Benchmarks'!B472 &lt;&gt; "",'2.Census &amp; Reference Benchmarks'!B472,"")</f>
        <v>0</v>
      </c>
      <c r="C472" s="285">
        <f>IF('2.Census &amp; Reference Benchmarks'!C472 &lt;&gt; "",'2.Census &amp; Reference Benchmarks'!C472,"")</f>
        <v>0</v>
      </c>
      <c r="D472" s="286" t="str">
        <f>IF('2.Census &amp; Reference Benchmarks'!D472 &lt;&gt; "",'2.Census &amp; Reference Benchmarks'!D472,"")</f>
        <v/>
      </c>
      <c r="E472" s="352" t="str">
        <f>IF('2.Census &amp; Reference Benchmarks'!E472 &lt;&gt; "",'2.Census &amp; Reference Benchmarks'!E472,"")</f>
        <v/>
      </c>
      <c r="F472" s="352" t="str">
        <f>IF('2.Census &amp; Reference Benchmarks'!F472 &lt;&gt; "",'2.Census &amp; Reference Benchmarks'!F472,"")</f>
        <v/>
      </c>
      <c r="G472" s="287" t="str">
        <f>IF('2.Census &amp; Reference Benchmarks'!G472 &lt;&gt; "",'2.Census &amp; Reference Benchmarks'!G472,"")</f>
        <v/>
      </c>
      <c r="H472" s="287" t="str">
        <f>IF('2.Census &amp; Reference Benchmarks'!I472 &lt;&gt; "",'2.Census &amp; Reference Benchmarks'!I472,"")</f>
        <v/>
      </c>
      <c r="I472" s="284" t="str">
        <f>IF('2.Census &amp; Reference Benchmarks'!J472 &lt;&gt;"",'2.Census &amp; Reference Benchmarks'!J472,"")</f>
        <v/>
      </c>
      <c r="J472" s="534"/>
      <c r="K472" s="534"/>
      <c r="L472" s="534"/>
      <c r="M472" s="534"/>
      <c r="N472" s="534"/>
      <c r="O472" s="534"/>
      <c r="P472" s="534"/>
      <c r="Q472" s="534"/>
      <c r="R472" s="540"/>
      <c r="S472" s="540"/>
      <c r="T472" s="540"/>
      <c r="U472" s="540"/>
      <c r="V472" s="540"/>
      <c r="W472" s="540"/>
      <c r="X472" s="540"/>
      <c r="Y472" s="540"/>
      <c r="Z472" s="540"/>
      <c r="AA472" s="540"/>
      <c r="AB472" s="540"/>
      <c r="AC472" s="540"/>
      <c r="AD472" s="540"/>
      <c r="AE472" s="540"/>
      <c r="AF472" s="540"/>
      <c r="AG472" s="540"/>
      <c r="AH472" s="461"/>
      <c r="AI472" s="110"/>
      <c r="AJ472" s="110"/>
      <c r="AK472" s="110"/>
      <c r="AL472" s="110"/>
      <c r="AM472" s="110"/>
      <c r="AN472" s="110"/>
      <c r="AO472" s="110"/>
      <c r="AP472" s="110"/>
      <c r="AQ472" s="543"/>
      <c r="AR472" s="543"/>
      <c r="AS472" s="543"/>
      <c r="AT472" s="543"/>
      <c r="AU472" s="543"/>
      <c r="AV472" s="543"/>
      <c r="AW472" s="543"/>
      <c r="AX472" s="543"/>
      <c r="AY472" s="543"/>
      <c r="AZ472" s="543"/>
      <c r="BA472" s="543"/>
      <c r="BB472" s="543"/>
      <c r="BC472" s="543"/>
      <c r="BD472" s="543"/>
      <c r="BE472" s="543"/>
      <c r="BF472" s="543"/>
    </row>
    <row r="473" spans="2:58" x14ac:dyDescent="0.25">
      <c r="B473" s="471">
        <f>IF('2.Census &amp; Reference Benchmarks'!B473 &lt;&gt; "",'2.Census &amp; Reference Benchmarks'!B473,"")</f>
        <v>0</v>
      </c>
      <c r="C473" s="285">
        <f>IF('2.Census &amp; Reference Benchmarks'!C473 &lt;&gt; "",'2.Census &amp; Reference Benchmarks'!C473,"")</f>
        <v>0</v>
      </c>
      <c r="D473" s="286" t="str">
        <f>IF('2.Census &amp; Reference Benchmarks'!D473 &lt;&gt; "",'2.Census &amp; Reference Benchmarks'!D473,"")</f>
        <v/>
      </c>
      <c r="E473" s="352" t="str">
        <f>IF('2.Census &amp; Reference Benchmarks'!E473 &lt;&gt; "",'2.Census &amp; Reference Benchmarks'!E473,"")</f>
        <v/>
      </c>
      <c r="F473" s="352" t="str">
        <f>IF('2.Census &amp; Reference Benchmarks'!F473 &lt;&gt; "",'2.Census &amp; Reference Benchmarks'!F473,"")</f>
        <v/>
      </c>
      <c r="G473" s="287" t="str">
        <f>IF('2.Census &amp; Reference Benchmarks'!G473 &lt;&gt; "",'2.Census &amp; Reference Benchmarks'!G473,"")</f>
        <v/>
      </c>
      <c r="H473" s="287" t="str">
        <f>IF('2.Census &amp; Reference Benchmarks'!I473 &lt;&gt; "",'2.Census &amp; Reference Benchmarks'!I473,"")</f>
        <v/>
      </c>
      <c r="I473" s="284" t="str">
        <f>IF('2.Census &amp; Reference Benchmarks'!J473 &lt;&gt;"",'2.Census &amp; Reference Benchmarks'!J473,"")</f>
        <v/>
      </c>
      <c r="J473" s="534"/>
      <c r="K473" s="534"/>
      <c r="L473" s="534"/>
      <c r="M473" s="534"/>
      <c r="N473" s="534"/>
      <c r="O473" s="534"/>
      <c r="P473" s="534"/>
      <c r="Q473" s="534"/>
      <c r="R473" s="540"/>
      <c r="S473" s="540"/>
      <c r="T473" s="540"/>
      <c r="U473" s="540"/>
      <c r="V473" s="540"/>
      <c r="W473" s="540"/>
      <c r="X473" s="540"/>
      <c r="Y473" s="540"/>
      <c r="Z473" s="540"/>
      <c r="AA473" s="540"/>
      <c r="AB473" s="540"/>
      <c r="AC473" s="540"/>
      <c r="AD473" s="540"/>
      <c r="AE473" s="540"/>
      <c r="AF473" s="540"/>
      <c r="AG473" s="540"/>
      <c r="AH473" s="461"/>
      <c r="AI473" s="110"/>
      <c r="AJ473" s="110"/>
      <c r="AK473" s="110"/>
      <c r="AL473" s="110"/>
      <c r="AM473" s="110"/>
      <c r="AN473" s="110"/>
      <c r="AO473" s="110"/>
      <c r="AP473" s="110"/>
      <c r="AQ473" s="543"/>
      <c r="AR473" s="543"/>
      <c r="AS473" s="543"/>
      <c r="AT473" s="543"/>
      <c r="AU473" s="543"/>
      <c r="AV473" s="543"/>
      <c r="AW473" s="543"/>
      <c r="AX473" s="543"/>
      <c r="AY473" s="543"/>
      <c r="AZ473" s="543"/>
      <c r="BA473" s="543"/>
      <c r="BB473" s="543"/>
      <c r="BC473" s="543"/>
      <c r="BD473" s="543"/>
      <c r="BE473" s="543"/>
      <c r="BF473" s="543"/>
    </row>
    <row r="474" spans="2:58" x14ac:dyDescent="0.25">
      <c r="B474" s="471">
        <f>IF('2.Census &amp; Reference Benchmarks'!B474 &lt;&gt; "",'2.Census &amp; Reference Benchmarks'!B474,"")</f>
        <v>0</v>
      </c>
      <c r="C474" s="285">
        <f>IF('2.Census &amp; Reference Benchmarks'!C474 &lt;&gt; "",'2.Census &amp; Reference Benchmarks'!C474,"")</f>
        <v>0</v>
      </c>
      <c r="D474" s="286" t="str">
        <f>IF('2.Census &amp; Reference Benchmarks'!D474 &lt;&gt; "",'2.Census &amp; Reference Benchmarks'!D474,"")</f>
        <v/>
      </c>
      <c r="E474" s="352" t="str">
        <f>IF('2.Census &amp; Reference Benchmarks'!E474 &lt;&gt; "",'2.Census &amp; Reference Benchmarks'!E474,"")</f>
        <v/>
      </c>
      <c r="F474" s="352" t="str">
        <f>IF('2.Census &amp; Reference Benchmarks'!F474 &lt;&gt; "",'2.Census &amp; Reference Benchmarks'!F474,"")</f>
        <v/>
      </c>
      <c r="G474" s="287" t="str">
        <f>IF('2.Census &amp; Reference Benchmarks'!G474 &lt;&gt; "",'2.Census &amp; Reference Benchmarks'!G474,"")</f>
        <v/>
      </c>
      <c r="H474" s="287" t="str">
        <f>IF('2.Census &amp; Reference Benchmarks'!I474 &lt;&gt; "",'2.Census &amp; Reference Benchmarks'!I474,"")</f>
        <v/>
      </c>
      <c r="I474" s="284" t="str">
        <f>IF('2.Census &amp; Reference Benchmarks'!J474 &lt;&gt;"",'2.Census &amp; Reference Benchmarks'!J474,"")</f>
        <v/>
      </c>
      <c r="J474" s="534"/>
      <c r="K474" s="534"/>
      <c r="L474" s="534"/>
      <c r="M474" s="534"/>
      <c r="N474" s="534"/>
      <c r="O474" s="534"/>
      <c r="P474" s="534"/>
      <c r="Q474" s="534"/>
      <c r="R474" s="540"/>
      <c r="S474" s="540"/>
      <c r="T474" s="540"/>
      <c r="U474" s="540"/>
      <c r="V474" s="540"/>
      <c r="W474" s="540"/>
      <c r="X474" s="540"/>
      <c r="Y474" s="540"/>
      <c r="Z474" s="540"/>
      <c r="AA474" s="540"/>
      <c r="AB474" s="540"/>
      <c r="AC474" s="540"/>
      <c r="AD474" s="540"/>
      <c r="AE474" s="540"/>
      <c r="AF474" s="540"/>
      <c r="AG474" s="540"/>
      <c r="AH474" s="461"/>
      <c r="AI474" s="110"/>
      <c r="AJ474" s="110"/>
      <c r="AK474" s="110"/>
      <c r="AL474" s="110"/>
      <c r="AM474" s="110"/>
      <c r="AN474" s="110"/>
      <c r="AO474" s="110"/>
      <c r="AP474" s="110"/>
      <c r="AQ474" s="543"/>
      <c r="AR474" s="543"/>
      <c r="AS474" s="543"/>
      <c r="AT474" s="543"/>
      <c r="AU474" s="543"/>
      <c r="AV474" s="543"/>
      <c r="AW474" s="543"/>
      <c r="AX474" s="543"/>
      <c r="AY474" s="543"/>
      <c r="AZ474" s="543"/>
      <c r="BA474" s="543"/>
      <c r="BB474" s="543"/>
      <c r="BC474" s="543"/>
      <c r="BD474" s="543"/>
      <c r="BE474" s="543"/>
      <c r="BF474" s="543"/>
    </row>
    <row r="475" spans="2:58" x14ac:dyDescent="0.25">
      <c r="B475" s="471">
        <f>IF('2.Census &amp; Reference Benchmarks'!B475 &lt;&gt; "",'2.Census &amp; Reference Benchmarks'!B475,"")</f>
        <v>0</v>
      </c>
      <c r="C475" s="285">
        <f>IF('2.Census &amp; Reference Benchmarks'!C475 &lt;&gt; "",'2.Census &amp; Reference Benchmarks'!C475,"")</f>
        <v>0</v>
      </c>
      <c r="D475" s="286" t="str">
        <f>IF('2.Census &amp; Reference Benchmarks'!D475 &lt;&gt; "",'2.Census &amp; Reference Benchmarks'!D475,"")</f>
        <v/>
      </c>
      <c r="E475" s="352" t="str">
        <f>IF('2.Census &amp; Reference Benchmarks'!E475 &lt;&gt; "",'2.Census &amp; Reference Benchmarks'!E475,"")</f>
        <v/>
      </c>
      <c r="F475" s="352" t="str">
        <f>IF('2.Census &amp; Reference Benchmarks'!F475 &lt;&gt; "",'2.Census &amp; Reference Benchmarks'!F475,"")</f>
        <v/>
      </c>
      <c r="G475" s="287" t="str">
        <f>IF('2.Census &amp; Reference Benchmarks'!G475 &lt;&gt; "",'2.Census &amp; Reference Benchmarks'!G475,"")</f>
        <v/>
      </c>
      <c r="H475" s="287" t="str">
        <f>IF('2.Census &amp; Reference Benchmarks'!I475 &lt;&gt; "",'2.Census &amp; Reference Benchmarks'!I475,"")</f>
        <v/>
      </c>
      <c r="I475" s="284" t="str">
        <f>IF('2.Census &amp; Reference Benchmarks'!J475 &lt;&gt;"",'2.Census &amp; Reference Benchmarks'!J475,"")</f>
        <v/>
      </c>
      <c r="J475" s="534"/>
      <c r="K475" s="534"/>
      <c r="L475" s="534"/>
      <c r="M475" s="534"/>
      <c r="N475" s="534"/>
      <c r="O475" s="534"/>
      <c r="P475" s="534"/>
      <c r="Q475" s="534"/>
      <c r="R475" s="540"/>
      <c r="S475" s="540"/>
      <c r="T475" s="540"/>
      <c r="U475" s="540"/>
      <c r="V475" s="540"/>
      <c r="W475" s="540"/>
      <c r="X475" s="540"/>
      <c r="Y475" s="540"/>
      <c r="Z475" s="540"/>
      <c r="AA475" s="540"/>
      <c r="AB475" s="540"/>
      <c r="AC475" s="540"/>
      <c r="AD475" s="540"/>
      <c r="AE475" s="540"/>
      <c r="AF475" s="540"/>
      <c r="AG475" s="540"/>
      <c r="AH475" s="461"/>
      <c r="AI475" s="110"/>
      <c r="AJ475" s="110"/>
      <c r="AK475" s="110"/>
      <c r="AL475" s="110"/>
      <c r="AM475" s="110"/>
      <c r="AN475" s="110"/>
      <c r="AO475" s="110"/>
      <c r="AP475" s="110"/>
      <c r="AQ475" s="543"/>
      <c r="AR475" s="543"/>
      <c r="AS475" s="543"/>
      <c r="AT475" s="543"/>
      <c r="AU475" s="543"/>
      <c r="AV475" s="543"/>
      <c r="AW475" s="543"/>
      <c r="AX475" s="543"/>
      <c r="AY475" s="543"/>
      <c r="AZ475" s="543"/>
      <c r="BA475" s="543"/>
      <c r="BB475" s="543"/>
      <c r="BC475" s="543"/>
      <c r="BD475" s="543"/>
      <c r="BE475" s="543"/>
      <c r="BF475" s="543"/>
    </row>
    <row r="476" spans="2:58" x14ac:dyDescent="0.25">
      <c r="B476" s="471">
        <f>IF('2.Census &amp; Reference Benchmarks'!B476 &lt;&gt; "",'2.Census &amp; Reference Benchmarks'!B476,"")</f>
        <v>0</v>
      </c>
      <c r="C476" s="285">
        <f>IF('2.Census &amp; Reference Benchmarks'!C476 &lt;&gt; "",'2.Census &amp; Reference Benchmarks'!C476,"")</f>
        <v>0</v>
      </c>
      <c r="D476" s="286" t="str">
        <f>IF('2.Census &amp; Reference Benchmarks'!D476 &lt;&gt; "",'2.Census &amp; Reference Benchmarks'!D476,"")</f>
        <v/>
      </c>
      <c r="E476" s="352" t="str">
        <f>IF('2.Census &amp; Reference Benchmarks'!E476 &lt;&gt; "",'2.Census &amp; Reference Benchmarks'!E476,"")</f>
        <v/>
      </c>
      <c r="F476" s="352" t="str">
        <f>IF('2.Census &amp; Reference Benchmarks'!F476 &lt;&gt; "",'2.Census &amp; Reference Benchmarks'!F476,"")</f>
        <v/>
      </c>
      <c r="G476" s="287" t="str">
        <f>IF('2.Census &amp; Reference Benchmarks'!G476 &lt;&gt; "",'2.Census &amp; Reference Benchmarks'!G476,"")</f>
        <v/>
      </c>
      <c r="H476" s="287" t="str">
        <f>IF('2.Census &amp; Reference Benchmarks'!I476 &lt;&gt; "",'2.Census &amp; Reference Benchmarks'!I476,"")</f>
        <v/>
      </c>
      <c r="I476" s="284" t="str">
        <f>IF('2.Census &amp; Reference Benchmarks'!J476 &lt;&gt;"",'2.Census &amp; Reference Benchmarks'!J476,"")</f>
        <v/>
      </c>
      <c r="J476" s="534"/>
      <c r="K476" s="534"/>
      <c r="L476" s="534"/>
      <c r="M476" s="534"/>
      <c r="N476" s="534"/>
      <c r="O476" s="534"/>
      <c r="P476" s="534"/>
      <c r="Q476" s="534"/>
      <c r="R476" s="540"/>
      <c r="S476" s="540"/>
      <c r="T476" s="540"/>
      <c r="U476" s="540"/>
      <c r="V476" s="540"/>
      <c r="W476" s="540"/>
      <c r="X476" s="540"/>
      <c r="Y476" s="540"/>
      <c r="Z476" s="540"/>
      <c r="AA476" s="540"/>
      <c r="AB476" s="540"/>
      <c r="AC476" s="540"/>
      <c r="AD476" s="540"/>
      <c r="AE476" s="540"/>
      <c r="AF476" s="540"/>
      <c r="AG476" s="540"/>
      <c r="AH476" s="461"/>
      <c r="AI476" s="110"/>
      <c r="AJ476" s="110"/>
      <c r="AK476" s="110"/>
      <c r="AL476" s="110"/>
      <c r="AM476" s="110"/>
      <c r="AN476" s="110"/>
      <c r="AO476" s="110"/>
      <c r="AP476" s="110"/>
      <c r="AQ476" s="543"/>
      <c r="AR476" s="543"/>
      <c r="AS476" s="543"/>
      <c r="AT476" s="543"/>
      <c r="AU476" s="543"/>
      <c r="AV476" s="543"/>
      <c r="AW476" s="543"/>
      <c r="AX476" s="543"/>
      <c r="AY476" s="543"/>
      <c r="AZ476" s="543"/>
      <c r="BA476" s="543"/>
      <c r="BB476" s="543"/>
      <c r="BC476" s="543"/>
      <c r="BD476" s="543"/>
      <c r="BE476" s="543"/>
      <c r="BF476" s="543"/>
    </row>
    <row r="477" spans="2:58" x14ac:dyDescent="0.25">
      <c r="B477" s="471">
        <f>IF('2.Census &amp; Reference Benchmarks'!B477 &lt;&gt; "",'2.Census &amp; Reference Benchmarks'!B477,"")</f>
        <v>0</v>
      </c>
      <c r="C477" s="285">
        <f>IF('2.Census &amp; Reference Benchmarks'!C477 &lt;&gt; "",'2.Census &amp; Reference Benchmarks'!C477,"")</f>
        <v>0</v>
      </c>
      <c r="D477" s="286" t="str">
        <f>IF('2.Census &amp; Reference Benchmarks'!D477 &lt;&gt; "",'2.Census &amp; Reference Benchmarks'!D477,"")</f>
        <v/>
      </c>
      <c r="E477" s="352" t="str">
        <f>IF('2.Census &amp; Reference Benchmarks'!E477 &lt;&gt; "",'2.Census &amp; Reference Benchmarks'!E477,"")</f>
        <v/>
      </c>
      <c r="F477" s="352" t="str">
        <f>IF('2.Census &amp; Reference Benchmarks'!F477 &lt;&gt; "",'2.Census &amp; Reference Benchmarks'!F477,"")</f>
        <v/>
      </c>
      <c r="G477" s="287" t="str">
        <f>IF('2.Census &amp; Reference Benchmarks'!G477 &lt;&gt; "",'2.Census &amp; Reference Benchmarks'!G477,"")</f>
        <v/>
      </c>
      <c r="H477" s="287" t="str">
        <f>IF('2.Census &amp; Reference Benchmarks'!I477 &lt;&gt; "",'2.Census &amp; Reference Benchmarks'!I477,"")</f>
        <v/>
      </c>
      <c r="I477" s="284" t="str">
        <f>IF('2.Census &amp; Reference Benchmarks'!J477 &lt;&gt;"",'2.Census &amp; Reference Benchmarks'!J477,"")</f>
        <v/>
      </c>
      <c r="J477" s="534"/>
      <c r="K477" s="534"/>
      <c r="L477" s="534"/>
      <c r="M477" s="534"/>
      <c r="N477" s="534"/>
      <c r="O477" s="534"/>
      <c r="P477" s="534"/>
      <c r="Q477" s="534"/>
      <c r="R477" s="540"/>
      <c r="S477" s="540"/>
      <c r="T477" s="540"/>
      <c r="U477" s="540"/>
      <c r="V477" s="540"/>
      <c r="W477" s="540"/>
      <c r="X477" s="540"/>
      <c r="Y477" s="540"/>
      <c r="Z477" s="540"/>
      <c r="AA477" s="540"/>
      <c r="AB477" s="540"/>
      <c r="AC477" s="540"/>
      <c r="AD477" s="540"/>
      <c r="AE477" s="540"/>
      <c r="AF477" s="540"/>
      <c r="AG477" s="540"/>
      <c r="AH477" s="461"/>
      <c r="AI477" s="110"/>
      <c r="AJ477" s="110"/>
      <c r="AK477" s="110"/>
      <c r="AL477" s="110"/>
      <c r="AM477" s="110"/>
      <c r="AN477" s="110"/>
      <c r="AO477" s="110"/>
      <c r="AP477" s="110"/>
      <c r="AQ477" s="543"/>
      <c r="AR477" s="543"/>
      <c r="AS477" s="543"/>
      <c r="AT477" s="543"/>
      <c r="AU477" s="543"/>
      <c r="AV477" s="543"/>
      <c r="AW477" s="543"/>
      <c r="AX477" s="543"/>
      <c r="AY477" s="543"/>
      <c r="AZ477" s="543"/>
      <c r="BA477" s="543"/>
      <c r="BB477" s="543"/>
      <c r="BC477" s="543"/>
      <c r="BD477" s="543"/>
      <c r="BE477" s="543"/>
      <c r="BF477" s="543"/>
    </row>
    <row r="478" spans="2:58" x14ac:dyDescent="0.25">
      <c r="B478" s="471">
        <f>IF('2.Census &amp; Reference Benchmarks'!B478 &lt;&gt; "",'2.Census &amp; Reference Benchmarks'!B478,"")</f>
        <v>0</v>
      </c>
      <c r="C478" s="285">
        <f>IF('2.Census &amp; Reference Benchmarks'!C478 &lt;&gt; "",'2.Census &amp; Reference Benchmarks'!C478,"")</f>
        <v>0</v>
      </c>
      <c r="D478" s="286" t="str">
        <f>IF('2.Census &amp; Reference Benchmarks'!D478 &lt;&gt; "",'2.Census &amp; Reference Benchmarks'!D478,"")</f>
        <v/>
      </c>
      <c r="E478" s="352" t="str">
        <f>IF('2.Census &amp; Reference Benchmarks'!E478 &lt;&gt; "",'2.Census &amp; Reference Benchmarks'!E478,"")</f>
        <v/>
      </c>
      <c r="F478" s="352" t="str">
        <f>IF('2.Census &amp; Reference Benchmarks'!F478 &lt;&gt; "",'2.Census &amp; Reference Benchmarks'!F478,"")</f>
        <v/>
      </c>
      <c r="G478" s="287" t="str">
        <f>IF('2.Census &amp; Reference Benchmarks'!G478 &lt;&gt; "",'2.Census &amp; Reference Benchmarks'!G478,"")</f>
        <v/>
      </c>
      <c r="H478" s="287" t="str">
        <f>IF('2.Census &amp; Reference Benchmarks'!I478 &lt;&gt; "",'2.Census &amp; Reference Benchmarks'!I478,"")</f>
        <v/>
      </c>
      <c r="I478" s="284" t="str">
        <f>IF('2.Census &amp; Reference Benchmarks'!J478 &lt;&gt;"",'2.Census &amp; Reference Benchmarks'!J478,"")</f>
        <v/>
      </c>
      <c r="J478" s="534"/>
      <c r="K478" s="534"/>
      <c r="L478" s="534"/>
      <c r="M478" s="534"/>
      <c r="N478" s="534"/>
      <c r="O478" s="534"/>
      <c r="P478" s="534"/>
      <c r="Q478" s="534"/>
      <c r="R478" s="540"/>
      <c r="S478" s="540"/>
      <c r="T478" s="540"/>
      <c r="U478" s="540"/>
      <c r="V478" s="540"/>
      <c r="W478" s="540"/>
      <c r="X478" s="540"/>
      <c r="Y478" s="540"/>
      <c r="Z478" s="540"/>
      <c r="AA478" s="540"/>
      <c r="AB478" s="540"/>
      <c r="AC478" s="540"/>
      <c r="AD478" s="540"/>
      <c r="AE478" s="540"/>
      <c r="AF478" s="540"/>
      <c r="AG478" s="540"/>
      <c r="AH478" s="461"/>
      <c r="AI478" s="110"/>
      <c r="AJ478" s="110"/>
      <c r="AK478" s="110"/>
      <c r="AL478" s="110"/>
      <c r="AM478" s="110"/>
      <c r="AN478" s="110"/>
      <c r="AO478" s="110"/>
      <c r="AP478" s="110"/>
      <c r="AQ478" s="543"/>
      <c r="AR478" s="543"/>
      <c r="AS478" s="543"/>
      <c r="AT478" s="543"/>
      <c r="AU478" s="543"/>
      <c r="AV478" s="543"/>
      <c r="AW478" s="543"/>
      <c r="AX478" s="543"/>
      <c r="AY478" s="543"/>
      <c r="AZ478" s="543"/>
      <c r="BA478" s="543"/>
      <c r="BB478" s="543"/>
      <c r="BC478" s="543"/>
      <c r="BD478" s="543"/>
      <c r="BE478" s="543"/>
      <c r="BF478" s="543"/>
    </row>
    <row r="479" spans="2:58" x14ac:dyDescent="0.25">
      <c r="B479" s="471">
        <f>IF('2.Census &amp; Reference Benchmarks'!B479 &lt;&gt; "",'2.Census &amp; Reference Benchmarks'!B479,"")</f>
        <v>0</v>
      </c>
      <c r="C479" s="285">
        <f>IF('2.Census &amp; Reference Benchmarks'!C479 &lt;&gt; "",'2.Census &amp; Reference Benchmarks'!C479,"")</f>
        <v>0</v>
      </c>
      <c r="D479" s="286" t="str">
        <f>IF('2.Census &amp; Reference Benchmarks'!D479 &lt;&gt; "",'2.Census &amp; Reference Benchmarks'!D479,"")</f>
        <v/>
      </c>
      <c r="E479" s="352" t="str">
        <f>IF('2.Census &amp; Reference Benchmarks'!E479 &lt;&gt; "",'2.Census &amp; Reference Benchmarks'!E479,"")</f>
        <v/>
      </c>
      <c r="F479" s="352" t="str">
        <f>IF('2.Census &amp; Reference Benchmarks'!F479 &lt;&gt; "",'2.Census &amp; Reference Benchmarks'!F479,"")</f>
        <v/>
      </c>
      <c r="G479" s="287" t="str">
        <f>IF('2.Census &amp; Reference Benchmarks'!G479 &lt;&gt; "",'2.Census &amp; Reference Benchmarks'!G479,"")</f>
        <v/>
      </c>
      <c r="H479" s="287" t="str">
        <f>IF('2.Census &amp; Reference Benchmarks'!I479 &lt;&gt; "",'2.Census &amp; Reference Benchmarks'!I479,"")</f>
        <v/>
      </c>
      <c r="I479" s="284" t="str">
        <f>IF('2.Census &amp; Reference Benchmarks'!J479 &lt;&gt;"",'2.Census &amp; Reference Benchmarks'!J479,"")</f>
        <v/>
      </c>
      <c r="J479" s="534"/>
      <c r="K479" s="534"/>
      <c r="L479" s="534"/>
      <c r="M479" s="534"/>
      <c r="N479" s="534"/>
      <c r="O479" s="534"/>
      <c r="P479" s="534"/>
      <c r="Q479" s="534"/>
      <c r="R479" s="540"/>
      <c r="S479" s="540"/>
      <c r="T479" s="540"/>
      <c r="U479" s="540"/>
      <c r="V479" s="540"/>
      <c r="W479" s="540"/>
      <c r="X479" s="540"/>
      <c r="Y479" s="540"/>
      <c r="Z479" s="540"/>
      <c r="AA479" s="540"/>
      <c r="AB479" s="540"/>
      <c r="AC479" s="540"/>
      <c r="AD479" s="540"/>
      <c r="AE479" s="540"/>
      <c r="AF479" s="540"/>
      <c r="AG479" s="540"/>
      <c r="AH479" s="461"/>
      <c r="AI479" s="110"/>
      <c r="AJ479" s="110"/>
      <c r="AK479" s="110"/>
      <c r="AL479" s="110"/>
      <c r="AM479" s="110"/>
      <c r="AN479" s="110"/>
      <c r="AO479" s="110"/>
      <c r="AP479" s="110"/>
      <c r="AQ479" s="543"/>
      <c r="AR479" s="543"/>
      <c r="AS479" s="543"/>
      <c r="AT479" s="543"/>
      <c r="AU479" s="543"/>
      <c r="AV479" s="543"/>
      <c r="AW479" s="543"/>
      <c r="AX479" s="543"/>
      <c r="AY479" s="543"/>
      <c r="AZ479" s="543"/>
      <c r="BA479" s="543"/>
      <c r="BB479" s="543"/>
      <c r="BC479" s="543"/>
      <c r="BD479" s="543"/>
      <c r="BE479" s="543"/>
      <c r="BF479" s="543"/>
    </row>
    <row r="480" spans="2:58" x14ac:dyDescent="0.25">
      <c r="B480" s="471">
        <f>IF('2.Census &amp; Reference Benchmarks'!B480 &lt;&gt; "",'2.Census &amp; Reference Benchmarks'!B480,"")</f>
        <v>0</v>
      </c>
      <c r="C480" s="285">
        <f>IF('2.Census &amp; Reference Benchmarks'!C480 &lt;&gt; "",'2.Census &amp; Reference Benchmarks'!C480,"")</f>
        <v>0</v>
      </c>
      <c r="D480" s="286" t="str">
        <f>IF('2.Census &amp; Reference Benchmarks'!D480 &lt;&gt; "",'2.Census &amp; Reference Benchmarks'!D480,"")</f>
        <v/>
      </c>
      <c r="E480" s="352" t="str">
        <f>IF('2.Census &amp; Reference Benchmarks'!E480 &lt;&gt; "",'2.Census &amp; Reference Benchmarks'!E480,"")</f>
        <v/>
      </c>
      <c r="F480" s="352" t="str">
        <f>IF('2.Census &amp; Reference Benchmarks'!F480 &lt;&gt; "",'2.Census &amp; Reference Benchmarks'!F480,"")</f>
        <v/>
      </c>
      <c r="G480" s="287" t="str">
        <f>IF('2.Census &amp; Reference Benchmarks'!G480 &lt;&gt; "",'2.Census &amp; Reference Benchmarks'!G480,"")</f>
        <v/>
      </c>
      <c r="H480" s="287" t="str">
        <f>IF('2.Census &amp; Reference Benchmarks'!I480 &lt;&gt; "",'2.Census &amp; Reference Benchmarks'!I480,"")</f>
        <v/>
      </c>
      <c r="I480" s="284" t="str">
        <f>IF('2.Census &amp; Reference Benchmarks'!J480 &lt;&gt;"",'2.Census &amp; Reference Benchmarks'!J480,"")</f>
        <v/>
      </c>
      <c r="J480" s="534"/>
      <c r="K480" s="534"/>
      <c r="L480" s="534"/>
      <c r="M480" s="534"/>
      <c r="N480" s="534"/>
      <c r="O480" s="534"/>
      <c r="P480" s="534"/>
      <c r="Q480" s="534"/>
      <c r="R480" s="540"/>
      <c r="S480" s="540"/>
      <c r="T480" s="540"/>
      <c r="U480" s="540"/>
      <c r="V480" s="540"/>
      <c r="W480" s="540"/>
      <c r="X480" s="540"/>
      <c r="Y480" s="540"/>
      <c r="Z480" s="540"/>
      <c r="AA480" s="540"/>
      <c r="AB480" s="540"/>
      <c r="AC480" s="540"/>
      <c r="AD480" s="540"/>
      <c r="AE480" s="540"/>
      <c r="AF480" s="540"/>
      <c r="AG480" s="540"/>
      <c r="AH480" s="461"/>
      <c r="AI480" s="110"/>
      <c r="AJ480" s="110"/>
      <c r="AK480" s="110"/>
      <c r="AL480" s="110"/>
      <c r="AM480" s="110"/>
      <c r="AN480" s="110"/>
      <c r="AO480" s="110"/>
      <c r="AP480" s="110"/>
      <c r="AQ480" s="543"/>
      <c r="AR480" s="543"/>
      <c r="AS480" s="543"/>
      <c r="AT480" s="543"/>
      <c r="AU480" s="543"/>
      <c r="AV480" s="543"/>
      <c r="AW480" s="543"/>
      <c r="AX480" s="543"/>
      <c r="AY480" s="543"/>
      <c r="AZ480" s="543"/>
      <c r="BA480" s="543"/>
      <c r="BB480" s="543"/>
      <c r="BC480" s="543"/>
      <c r="BD480" s="543"/>
      <c r="BE480" s="543"/>
      <c r="BF480" s="543"/>
    </row>
    <row r="481" spans="2:58" x14ac:dyDescent="0.25">
      <c r="B481" s="471">
        <f>IF('2.Census &amp; Reference Benchmarks'!B481 &lt;&gt; "",'2.Census &amp; Reference Benchmarks'!B481,"")</f>
        <v>0</v>
      </c>
      <c r="C481" s="285">
        <f>IF('2.Census &amp; Reference Benchmarks'!C481 &lt;&gt; "",'2.Census &amp; Reference Benchmarks'!C481,"")</f>
        <v>0</v>
      </c>
      <c r="D481" s="286" t="str">
        <f>IF('2.Census &amp; Reference Benchmarks'!D481 &lt;&gt; "",'2.Census &amp; Reference Benchmarks'!D481,"")</f>
        <v/>
      </c>
      <c r="E481" s="352" t="str">
        <f>IF('2.Census &amp; Reference Benchmarks'!E481 &lt;&gt; "",'2.Census &amp; Reference Benchmarks'!E481,"")</f>
        <v/>
      </c>
      <c r="F481" s="352" t="str">
        <f>IF('2.Census &amp; Reference Benchmarks'!F481 &lt;&gt; "",'2.Census &amp; Reference Benchmarks'!F481,"")</f>
        <v/>
      </c>
      <c r="G481" s="287" t="str">
        <f>IF('2.Census &amp; Reference Benchmarks'!G481 &lt;&gt; "",'2.Census &amp; Reference Benchmarks'!G481,"")</f>
        <v/>
      </c>
      <c r="H481" s="287" t="str">
        <f>IF('2.Census &amp; Reference Benchmarks'!I481 &lt;&gt; "",'2.Census &amp; Reference Benchmarks'!I481,"")</f>
        <v/>
      </c>
      <c r="I481" s="284" t="str">
        <f>IF('2.Census &amp; Reference Benchmarks'!J481 &lt;&gt;"",'2.Census &amp; Reference Benchmarks'!J481,"")</f>
        <v/>
      </c>
      <c r="J481" s="534"/>
      <c r="K481" s="534"/>
      <c r="L481" s="534"/>
      <c r="M481" s="534"/>
      <c r="N481" s="534"/>
      <c r="O481" s="534"/>
      <c r="P481" s="534"/>
      <c r="Q481" s="534"/>
      <c r="R481" s="540"/>
      <c r="S481" s="540"/>
      <c r="T481" s="540"/>
      <c r="U481" s="540"/>
      <c r="V481" s="540"/>
      <c r="W481" s="540"/>
      <c r="X481" s="540"/>
      <c r="Y481" s="540"/>
      <c r="Z481" s="540"/>
      <c r="AA481" s="540"/>
      <c r="AB481" s="540"/>
      <c r="AC481" s="540"/>
      <c r="AD481" s="540"/>
      <c r="AE481" s="540"/>
      <c r="AF481" s="540"/>
      <c r="AG481" s="540"/>
      <c r="AH481" s="461"/>
      <c r="AI481" s="110"/>
      <c r="AJ481" s="110"/>
      <c r="AK481" s="110"/>
      <c r="AL481" s="110"/>
      <c r="AM481" s="110"/>
      <c r="AN481" s="110"/>
      <c r="AO481" s="110"/>
      <c r="AP481" s="110"/>
      <c r="AQ481" s="543"/>
      <c r="AR481" s="543"/>
      <c r="AS481" s="543"/>
      <c r="AT481" s="543"/>
      <c r="AU481" s="543"/>
      <c r="AV481" s="543"/>
      <c r="AW481" s="543"/>
      <c r="AX481" s="543"/>
      <c r="AY481" s="543"/>
      <c r="AZ481" s="543"/>
      <c r="BA481" s="543"/>
      <c r="BB481" s="543"/>
      <c r="BC481" s="543"/>
      <c r="BD481" s="543"/>
      <c r="BE481" s="543"/>
      <c r="BF481" s="543"/>
    </row>
    <row r="482" spans="2:58" x14ac:dyDescent="0.25">
      <c r="B482" s="471">
        <f>IF('2.Census &amp; Reference Benchmarks'!B482 &lt;&gt; "",'2.Census &amp; Reference Benchmarks'!B482,"")</f>
        <v>0</v>
      </c>
      <c r="C482" s="285">
        <f>IF('2.Census &amp; Reference Benchmarks'!C482 &lt;&gt; "",'2.Census &amp; Reference Benchmarks'!C482,"")</f>
        <v>0</v>
      </c>
      <c r="D482" s="286" t="str">
        <f>IF('2.Census &amp; Reference Benchmarks'!D482 &lt;&gt; "",'2.Census &amp; Reference Benchmarks'!D482,"")</f>
        <v/>
      </c>
      <c r="E482" s="352" t="str">
        <f>IF('2.Census &amp; Reference Benchmarks'!E482 &lt;&gt; "",'2.Census &amp; Reference Benchmarks'!E482,"")</f>
        <v/>
      </c>
      <c r="F482" s="352" t="str">
        <f>IF('2.Census &amp; Reference Benchmarks'!F482 &lt;&gt; "",'2.Census &amp; Reference Benchmarks'!F482,"")</f>
        <v/>
      </c>
      <c r="G482" s="287" t="str">
        <f>IF('2.Census &amp; Reference Benchmarks'!G482 &lt;&gt; "",'2.Census &amp; Reference Benchmarks'!G482,"")</f>
        <v/>
      </c>
      <c r="H482" s="287" t="str">
        <f>IF('2.Census &amp; Reference Benchmarks'!I482 &lt;&gt; "",'2.Census &amp; Reference Benchmarks'!I482,"")</f>
        <v/>
      </c>
      <c r="I482" s="284" t="str">
        <f>IF('2.Census &amp; Reference Benchmarks'!J482 &lt;&gt;"",'2.Census &amp; Reference Benchmarks'!J482,"")</f>
        <v/>
      </c>
      <c r="J482" s="534"/>
      <c r="K482" s="534"/>
      <c r="L482" s="534"/>
      <c r="M482" s="534"/>
      <c r="N482" s="534"/>
      <c r="O482" s="534"/>
      <c r="P482" s="534"/>
      <c r="Q482" s="534"/>
      <c r="R482" s="540"/>
      <c r="S482" s="540"/>
      <c r="T482" s="540"/>
      <c r="U482" s="540"/>
      <c r="V482" s="540"/>
      <c r="W482" s="540"/>
      <c r="X482" s="540"/>
      <c r="Y482" s="540"/>
      <c r="Z482" s="540"/>
      <c r="AA482" s="540"/>
      <c r="AB482" s="540"/>
      <c r="AC482" s="540"/>
      <c r="AD482" s="540"/>
      <c r="AE482" s="540"/>
      <c r="AF482" s="540"/>
      <c r="AG482" s="540"/>
      <c r="AH482" s="461"/>
      <c r="AI482" s="110"/>
      <c r="AJ482" s="110"/>
      <c r="AK482" s="110"/>
      <c r="AL482" s="110"/>
      <c r="AM482" s="110"/>
      <c r="AN482" s="110"/>
      <c r="AO482" s="110"/>
      <c r="AP482" s="110"/>
      <c r="AQ482" s="543"/>
      <c r="AR482" s="543"/>
      <c r="AS482" s="543"/>
      <c r="AT482" s="543"/>
      <c r="AU482" s="543"/>
      <c r="AV482" s="543"/>
      <c r="AW482" s="543"/>
      <c r="AX482" s="543"/>
      <c r="AY482" s="543"/>
      <c r="AZ482" s="543"/>
      <c r="BA482" s="543"/>
      <c r="BB482" s="543"/>
      <c r="BC482" s="543"/>
      <c r="BD482" s="543"/>
      <c r="BE482" s="543"/>
      <c r="BF482" s="543"/>
    </row>
    <row r="483" spans="2:58" x14ac:dyDescent="0.25">
      <c r="B483" s="471">
        <f>IF('2.Census &amp; Reference Benchmarks'!B483 &lt;&gt; "",'2.Census &amp; Reference Benchmarks'!B483,"")</f>
        <v>0</v>
      </c>
      <c r="C483" s="285">
        <f>IF('2.Census &amp; Reference Benchmarks'!C483 &lt;&gt; "",'2.Census &amp; Reference Benchmarks'!C483,"")</f>
        <v>0</v>
      </c>
      <c r="D483" s="286" t="str">
        <f>IF('2.Census &amp; Reference Benchmarks'!D483 &lt;&gt; "",'2.Census &amp; Reference Benchmarks'!D483,"")</f>
        <v/>
      </c>
      <c r="E483" s="352" t="str">
        <f>IF('2.Census &amp; Reference Benchmarks'!E483 &lt;&gt; "",'2.Census &amp; Reference Benchmarks'!E483,"")</f>
        <v/>
      </c>
      <c r="F483" s="352" t="str">
        <f>IF('2.Census &amp; Reference Benchmarks'!F483 &lt;&gt; "",'2.Census &amp; Reference Benchmarks'!F483,"")</f>
        <v/>
      </c>
      <c r="G483" s="287" t="str">
        <f>IF('2.Census &amp; Reference Benchmarks'!G483 &lt;&gt; "",'2.Census &amp; Reference Benchmarks'!G483,"")</f>
        <v/>
      </c>
      <c r="H483" s="287" t="str">
        <f>IF('2.Census &amp; Reference Benchmarks'!I483 &lt;&gt; "",'2.Census &amp; Reference Benchmarks'!I483,"")</f>
        <v/>
      </c>
      <c r="I483" s="284" t="str">
        <f>IF('2.Census &amp; Reference Benchmarks'!J483 &lt;&gt;"",'2.Census &amp; Reference Benchmarks'!J483,"")</f>
        <v/>
      </c>
      <c r="J483" s="534"/>
      <c r="K483" s="534"/>
      <c r="L483" s="534"/>
      <c r="M483" s="534"/>
      <c r="N483" s="534"/>
      <c r="O483" s="534"/>
      <c r="P483" s="534"/>
      <c r="Q483" s="534"/>
      <c r="R483" s="540"/>
      <c r="S483" s="540"/>
      <c r="T483" s="540"/>
      <c r="U483" s="540"/>
      <c r="V483" s="540"/>
      <c r="W483" s="540"/>
      <c r="X483" s="540"/>
      <c r="Y483" s="540"/>
      <c r="Z483" s="540"/>
      <c r="AA483" s="540"/>
      <c r="AB483" s="540"/>
      <c r="AC483" s="540"/>
      <c r="AD483" s="540"/>
      <c r="AE483" s="540"/>
      <c r="AF483" s="540"/>
      <c r="AG483" s="540"/>
      <c r="AH483" s="461"/>
      <c r="AI483" s="110"/>
      <c r="AJ483" s="110"/>
      <c r="AK483" s="110"/>
      <c r="AL483" s="110"/>
      <c r="AM483" s="110"/>
      <c r="AN483" s="110"/>
      <c r="AO483" s="110"/>
      <c r="AP483" s="110"/>
      <c r="AQ483" s="543"/>
      <c r="AR483" s="543"/>
      <c r="AS483" s="543"/>
      <c r="AT483" s="543"/>
      <c r="AU483" s="543"/>
      <c r="AV483" s="543"/>
      <c r="AW483" s="543"/>
      <c r="AX483" s="543"/>
      <c r="AY483" s="543"/>
      <c r="AZ483" s="543"/>
      <c r="BA483" s="543"/>
      <c r="BB483" s="543"/>
      <c r="BC483" s="543"/>
      <c r="BD483" s="543"/>
      <c r="BE483" s="543"/>
      <c r="BF483" s="543"/>
    </row>
    <row r="484" spans="2:58" x14ac:dyDescent="0.25">
      <c r="B484" s="471">
        <f>IF('2.Census &amp; Reference Benchmarks'!B484 &lt;&gt; "",'2.Census &amp; Reference Benchmarks'!B484,"")</f>
        <v>0</v>
      </c>
      <c r="C484" s="285">
        <f>IF('2.Census &amp; Reference Benchmarks'!C484 &lt;&gt; "",'2.Census &amp; Reference Benchmarks'!C484,"")</f>
        <v>0</v>
      </c>
      <c r="D484" s="286" t="str">
        <f>IF('2.Census &amp; Reference Benchmarks'!D484 &lt;&gt; "",'2.Census &amp; Reference Benchmarks'!D484,"")</f>
        <v/>
      </c>
      <c r="E484" s="352" t="str">
        <f>IF('2.Census &amp; Reference Benchmarks'!E484 &lt;&gt; "",'2.Census &amp; Reference Benchmarks'!E484,"")</f>
        <v/>
      </c>
      <c r="F484" s="352" t="str">
        <f>IF('2.Census &amp; Reference Benchmarks'!F484 &lt;&gt; "",'2.Census &amp; Reference Benchmarks'!F484,"")</f>
        <v/>
      </c>
      <c r="G484" s="287" t="str">
        <f>IF('2.Census &amp; Reference Benchmarks'!G484 &lt;&gt; "",'2.Census &amp; Reference Benchmarks'!G484,"")</f>
        <v/>
      </c>
      <c r="H484" s="287" t="str">
        <f>IF('2.Census &amp; Reference Benchmarks'!I484 &lt;&gt; "",'2.Census &amp; Reference Benchmarks'!I484,"")</f>
        <v/>
      </c>
      <c r="I484" s="284" t="str">
        <f>IF('2.Census &amp; Reference Benchmarks'!J484 &lt;&gt;"",'2.Census &amp; Reference Benchmarks'!J484,"")</f>
        <v/>
      </c>
      <c r="J484" s="534"/>
      <c r="K484" s="534"/>
      <c r="L484" s="534"/>
      <c r="M484" s="534"/>
      <c r="N484" s="534"/>
      <c r="O484" s="534"/>
      <c r="P484" s="534"/>
      <c r="Q484" s="534"/>
      <c r="R484" s="540"/>
      <c r="S484" s="540"/>
      <c r="T484" s="540"/>
      <c r="U484" s="540"/>
      <c r="V484" s="540"/>
      <c r="W484" s="540"/>
      <c r="X484" s="540"/>
      <c r="Y484" s="540"/>
      <c r="Z484" s="540"/>
      <c r="AA484" s="540"/>
      <c r="AB484" s="540"/>
      <c r="AC484" s="540"/>
      <c r="AD484" s="540"/>
      <c r="AE484" s="540"/>
      <c r="AF484" s="540"/>
      <c r="AG484" s="540"/>
      <c r="AH484" s="461"/>
      <c r="AI484" s="110"/>
      <c r="AJ484" s="110"/>
      <c r="AK484" s="110"/>
      <c r="AL484" s="110"/>
      <c r="AM484" s="110"/>
      <c r="AN484" s="110"/>
      <c r="AO484" s="110"/>
      <c r="AP484" s="110"/>
      <c r="AQ484" s="543"/>
      <c r="AR484" s="543"/>
      <c r="AS484" s="543"/>
      <c r="AT484" s="543"/>
      <c r="AU484" s="543"/>
      <c r="AV484" s="543"/>
      <c r="AW484" s="543"/>
      <c r="AX484" s="543"/>
      <c r="AY484" s="543"/>
      <c r="AZ484" s="543"/>
      <c r="BA484" s="543"/>
      <c r="BB484" s="543"/>
      <c r="BC484" s="543"/>
      <c r="BD484" s="543"/>
      <c r="BE484" s="543"/>
      <c r="BF484" s="543"/>
    </row>
    <row r="485" spans="2:58" x14ac:dyDescent="0.25">
      <c r="B485" s="471">
        <f>IF('2.Census &amp; Reference Benchmarks'!B485 &lt;&gt; "",'2.Census &amp; Reference Benchmarks'!B485,"")</f>
        <v>0</v>
      </c>
      <c r="C485" s="285">
        <f>IF('2.Census &amp; Reference Benchmarks'!C485 &lt;&gt; "",'2.Census &amp; Reference Benchmarks'!C485,"")</f>
        <v>0</v>
      </c>
      <c r="D485" s="286" t="str">
        <f>IF('2.Census &amp; Reference Benchmarks'!D485 &lt;&gt; "",'2.Census &amp; Reference Benchmarks'!D485,"")</f>
        <v/>
      </c>
      <c r="E485" s="352" t="str">
        <f>IF('2.Census &amp; Reference Benchmarks'!E485 &lt;&gt; "",'2.Census &amp; Reference Benchmarks'!E485,"")</f>
        <v/>
      </c>
      <c r="F485" s="352" t="str">
        <f>IF('2.Census &amp; Reference Benchmarks'!F485 &lt;&gt; "",'2.Census &amp; Reference Benchmarks'!F485,"")</f>
        <v/>
      </c>
      <c r="G485" s="287" t="str">
        <f>IF('2.Census &amp; Reference Benchmarks'!G485 &lt;&gt; "",'2.Census &amp; Reference Benchmarks'!G485,"")</f>
        <v/>
      </c>
      <c r="H485" s="287" t="str">
        <f>IF('2.Census &amp; Reference Benchmarks'!I485 &lt;&gt; "",'2.Census &amp; Reference Benchmarks'!I485,"")</f>
        <v/>
      </c>
      <c r="I485" s="284" t="str">
        <f>IF('2.Census &amp; Reference Benchmarks'!J485 &lt;&gt;"",'2.Census &amp; Reference Benchmarks'!J485,"")</f>
        <v/>
      </c>
      <c r="J485" s="534"/>
      <c r="K485" s="534"/>
      <c r="L485" s="534"/>
      <c r="M485" s="534"/>
      <c r="N485" s="534"/>
      <c r="O485" s="534"/>
      <c r="P485" s="534"/>
      <c r="Q485" s="534"/>
      <c r="R485" s="540"/>
      <c r="S485" s="540"/>
      <c r="T485" s="540"/>
      <c r="U485" s="540"/>
      <c r="V485" s="540"/>
      <c r="W485" s="540"/>
      <c r="X485" s="540"/>
      <c r="Y485" s="540"/>
      <c r="Z485" s="540"/>
      <c r="AA485" s="540"/>
      <c r="AB485" s="540"/>
      <c r="AC485" s="540"/>
      <c r="AD485" s="540"/>
      <c r="AE485" s="540"/>
      <c r="AF485" s="540"/>
      <c r="AG485" s="540"/>
      <c r="AH485" s="461"/>
      <c r="AI485" s="110"/>
      <c r="AJ485" s="110"/>
      <c r="AK485" s="110"/>
      <c r="AL485" s="110"/>
      <c r="AM485" s="110"/>
      <c r="AN485" s="110"/>
      <c r="AO485" s="110"/>
      <c r="AP485" s="110"/>
      <c r="AQ485" s="543"/>
      <c r="AR485" s="543"/>
      <c r="AS485" s="543"/>
      <c r="AT485" s="543"/>
      <c r="AU485" s="543"/>
      <c r="AV485" s="543"/>
      <c r="AW485" s="543"/>
      <c r="AX485" s="543"/>
      <c r="AY485" s="543"/>
      <c r="AZ485" s="543"/>
      <c r="BA485" s="543"/>
      <c r="BB485" s="543"/>
      <c r="BC485" s="543"/>
      <c r="BD485" s="543"/>
      <c r="BE485" s="543"/>
      <c r="BF485" s="543"/>
    </row>
    <row r="486" spans="2:58" x14ac:dyDescent="0.25">
      <c r="B486" s="471">
        <f>IF('2.Census &amp; Reference Benchmarks'!B486 &lt;&gt; "",'2.Census &amp; Reference Benchmarks'!B486,"")</f>
        <v>0</v>
      </c>
      <c r="C486" s="285">
        <f>IF('2.Census &amp; Reference Benchmarks'!C486 &lt;&gt; "",'2.Census &amp; Reference Benchmarks'!C486,"")</f>
        <v>0</v>
      </c>
      <c r="D486" s="286" t="str">
        <f>IF('2.Census &amp; Reference Benchmarks'!D486 &lt;&gt; "",'2.Census &amp; Reference Benchmarks'!D486,"")</f>
        <v/>
      </c>
      <c r="E486" s="352" t="str">
        <f>IF('2.Census &amp; Reference Benchmarks'!E486 &lt;&gt; "",'2.Census &amp; Reference Benchmarks'!E486,"")</f>
        <v/>
      </c>
      <c r="F486" s="352" t="str">
        <f>IF('2.Census &amp; Reference Benchmarks'!F486 &lt;&gt; "",'2.Census &amp; Reference Benchmarks'!F486,"")</f>
        <v/>
      </c>
      <c r="G486" s="287" t="str">
        <f>IF('2.Census &amp; Reference Benchmarks'!G486 &lt;&gt; "",'2.Census &amp; Reference Benchmarks'!G486,"")</f>
        <v/>
      </c>
      <c r="H486" s="287" t="str">
        <f>IF('2.Census &amp; Reference Benchmarks'!I486 &lt;&gt; "",'2.Census &amp; Reference Benchmarks'!I486,"")</f>
        <v/>
      </c>
      <c r="I486" s="284" t="str">
        <f>IF('2.Census &amp; Reference Benchmarks'!J486 &lt;&gt;"",'2.Census &amp; Reference Benchmarks'!J486,"")</f>
        <v/>
      </c>
      <c r="J486" s="534"/>
      <c r="K486" s="534"/>
      <c r="L486" s="534"/>
      <c r="M486" s="534"/>
      <c r="N486" s="534"/>
      <c r="O486" s="534"/>
      <c r="P486" s="534"/>
      <c r="Q486" s="534"/>
      <c r="R486" s="540"/>
      <c r="S486" s="540"/>
      <c r="T486" s="540"/>
      <c r="U486" s="540"/>
      <c r="V486" s="540"/>
      <c r="W486" s="540"/>
      <c r="X486" s="540"/>
      <c r="Y486" s="540"/>
      <c r="Z486" s="540"/>
      <c r="AA486" s="540"/>
      <c r="AB486" s="540"/>
      <c r="AC486" s="540"/>
      <c r="AD486" s="540"/>
      <c r="AE486" s="540"/>
      <c r="AF486" s="540"/>
      <c r="AG486" s="540"/>
      <c r="AH486" s="461"/>
      <c r="AI486" s="110"/>
      <c r="AJ486" s="110"/>
      <c r="AK486" s="110"/>
      <c r="AL486" s="110"/>
      <c r="AM486" s="110"/>
      <c r="AN486" s="110"/>
      <c r="AO486" s="110"/>
      <c r="AP486" s="110"/>
      <c r="AQ486" s="543"/>
      <c r="AR486" s="543"/>
      <c r="AS486" s="543"/>
      <c r="AT486" s="543"/>
      <c r="AU486" s="543"/>
      <c r="AV486" s="543"/>
      <c r="AW486" s="543"/>
      <c r="AX486" s="543"/>
      <c r="AY486" s="543"/>
      <c r="AZ486" s="543"/>
      <c r="BA486" s="543"/>
      <c r="BB486" s="543"/>
      <c r="BC486" s="543"/>
      <c r="BD486" s="543"/>
      <c r="BE486" s="543"/>
      <c r="BF486" s="543"/>
    </row>
    <row r="487" spans="2:58" x14ac:dyDescent="0.25">
      <c r="B487" s="471">
        <f>IF('2.Census &amp; Reference Benchmarks'!B487 &lt;&gt; "",'2.Census &amp; Reference Benchmarks'!B487,"")</f>
        <v>0</v>
      </c>
      <c r="C487" s="285">
        <f>IF('2.Census &amp; Reference Benchmarks'!C487 &lt;&gt; "",'2.Census &amp; Reference Benchmarks'!C487,"")</f>
        <v>0</v>
      </c>
      <c r="D487" s="286" t="str">
        <f>IF('2.Census &amp; Reference Benchmarks'!D487 &lt;&gt; "",'2.Census &amp; Reference Benchmarks'!D487,"")</f>
        <v/>
      </c>
      <c r="E487" s="352" t="str">
        <f>IF('2.Census &amp; Reference Benchmarks'!E487 &lt;&gt; "",'2.Census &amp; Reference Benchmarks'!E487,"")</f>
        <v/>
      </c>
      <c r="F487" s="352" t="str">
        <f>IF('2.Census &amp; Reference Benchmarks'!F487 &lt;&gt; "",'2.Census &amp; Reference Benchmarks'!F487,"")</f>
        <v/>
      </c>
      <c r="G487" s="287" t="str">
        <f>IF('2.Census &amp; Reference Benchmarks'!G487 &lt;&gt; "",'2.Census &amp; Reference Benchmarks'!G487,"")</f>
        <v/>
      </c>
      <c r="H487" s="287" t="str">
        <f>IF('2.Census &amp; Reference Benchmarks'!I487 &lt;&gt; "",'2.Census &amp; Reference Benchmarks'!I487,"")</f>
        <v/>
      </c>
      <c r="I487" s="284" t="str">
        <f>IF('2.Census &amp; Reference Benchmarks'!J487 &lt;&gt;"",'2.Census &amp; Reference Benchmarks'!J487,"")</f>
        <v/>
      </c>
      <c r="J487" s="534"/>
      <c r="K487" s="534"/>
      <c r="L487" s="534"/>
      <c r="M487" s="534"/>
      <c r="N487" s="534"/>
      <c r="O487" s="534"/>
      <c r="P487" s="534"/>
      <c r="Q487" s="534"/>
      <c r="R487" s="540"/>
      <c r="S487" s="540"/>
      <c r="T487" s="540"/>
      <c r="U487" s="540"/>
      <c r="V487" s="540"/>
      <c r="W487" s="540"/>
      <c r="X487" s="540"/>
      <c r="Y487" s="540"/>
      <c r="Z487" s="540"/>
      <c r="AA487" s="540"/>
      <c r="AB487" s="540"/>
      <c r="AC487" s="540"/>
      <c r="AD487" s="540"/>
      <c r="AE487" s="540"/>
      <c r="AF487" s="540"/>
      <c r="AG487" s="540"/>
      <c r="AH487" s="461"/>
      <c r="AI487" s="110"/>
      <c r="AJ487" s="110"/>
      <c r="AK487" s="110"/>
      <c r="AL487" s="110"/>
      <c r="AM487" s="110"/>
      <c r="AN487" s="110"/>
      <c r="AO487" s="110"/>
      <c r="AP487" s="110"/>
      <c r="AQ487" s="543"/>
      <c r="AR487" s="543"/>
      <c r="AS487" s="543"/>
      <c r="AT487" s="543"/>
      <c r="AU487" s="543"/>
      <c r="AV487" s="543"/>
      <c r="AW487" s="543"/>
      <c r="AX487" s="543"/>
      <c r="AY487" s="543"/>
      <c r="AZ487" s="543"/>
      <c r="BA487" s="543"/>
      <c r="BB487" s="543"/>
      <c r="BC487" s="543"/>
      <c r="BD487" s="543"/>
      <c r="BE487" s="543"/>
      <c r="BF487" s="543"/>
    </row>
    <row r="488" spans="2:58" x14ac:dyDescent="0.25">
      <c r="B488" s="471">
        <f>IF('2.Census &amp; Reference Benchmarks'!B488 &lt;&gt; "",'2.Census &amp; Reference Benchmarks'!B488,"")</f>
        <v>0</v>
      </c>
      <c r="C488" s="285">
        <f>IF('2.Census &amp; Reference Benchmarks'!C488 &lt;&gt; "",'2.Census &amp; Reference Benchmarks'!C488,"")</f>
        <v>0</v>
      </c>
      <c r="D488" s="286" t="str">
        <f>IF('2.Census &amp; Reference Benchmarks'!D488 &lt;&gt; "",'2.Census &amp; Reference Benchmarks'!D488,"")</f>
        <v/>
      </c>
      <c r="E488" s="352" t="str">
        <f>IF('2.Census &amp; Reference Benchmarks'!E488 &lt;&gt; "",'2.Census &amp; Reference Benchmarks'!E488,"")</f>
        <v/>
      </c>
      <c r="F488" s="352" t="str">
        <f>IF('2.Census &amp; Reference Benchmarks'!F488 &lt;&gt; "",'2.Census &amp; Reference Benchmarks'!F488,"")</f>
        <v/>
      </c>
      <c r="G488" s="287" t="str">
        <f>IF('2.Census &amp; Reference Benchmarks'!G488 &lt;&gt; "",'2.Census &amp; Reference Benchmarks'!G488,"")</f>
        <v/>
      </c>
      <c r="H488" s="287" t="str">
        <f>IF('2.Census &amp; Reference Benchmarks'!I488 &lt;&gt; "",'2.Census &amp; Reference Benchmarks'!I488,"")</f>
        <v/>
      </c>
      <c r="I488" s="284" t="str">
        <f>IF('2.Census &amp; Reference Benchmarks'!J488 &lt;&gt;"",'2.Census &amp; Reference Benchmarks'!J488,"")</f>
        <v/>
      </c>
      <c r="J488" s="534"/>
      <c r="K488" s="534"/>
      <c r="L488" s="534"/>
      <c r="M488" s="534"/>
      <c r="N488" s="534"/>
      <c r="O488" s="534"/>
      <c r="P488" s="534"/>
      <c r="Q488" s="534"/>
      <c r="R488" s="540"/>
      <c r="S488" s="540"/>
      <c r="T488" s="540"/>
      <c r="U488" s="540"/>
      <c r="V488" s="540"/>
      <c r="W488" s="540"/>
      <c r="X488" s="540"/>
      <c r="Y488" s="540"/>
      <c r="Z488" s="540"/>
      <c r="AA488" s="540"/>
      <c r="AB488" s="540"/>
      <c r="AC488" s="540"/>
      <c r="AD488" s="540"/>
      <c r="AE488" s="540"/>
      <c r="AF488" s="540"/>
      <c r="AG488" s="540"/>
      <c r="AH488" s="461"/>
      <c r="AI488" s="110"/>
      <c r="AJ488" s="110"/>
      <c r="AK488" s="110"/>
      <c r="AL488" s="110"/>
      <c r="AM488" s="110"/>
      <c r="AN488" s="110"/>
      <c r="AO488" s="110"/>
      <c r="AP488" s="110"/>
      <c r="AQ488" s="543"/>
      <c r="AR488" s="543"/>
      <c r="AS488" s="543"/>
      <c r="AT488" s="543"/>
      <c r="AU488" s="543"/>
      <c r="AV488" s="543"/>
      <c r="AW488" s="543"/>
      <c r="AX488" s="543"/>
      <c r="AY488" s="543"/>
      <c r="AZ488" s="543"/>
      <c r="BA488" s="543"/>
      <c r="BB488" s="543"/>
      <c r="BC488" s="543"/>
      <c r="BD488" s="543"/>
      <c r="BE488" s="543"/>
      <c r="BF488" s="543"/>
    </row>
    <row r="489" spans="2:58" x14ac:dyDescent="0.25">
      <c r="B489" s="471">
        <f>IF('2.Census &amp; Reference Benchmarks'!B489 &lt;&gt; "",'2.Census &amp; Reference Benchmarks'!B489,"")</f>
        <v>0</v>
      </c>
      <c r="C489" s="285">
        <f>IF('2.Census &amp; Reference Benchmarks'!C489 &lt;&gt; "",'2.Census &amp; Reference Benchmarks'!C489,"")</f>
        <v>0</v>
      </c>
      <c r="D489" s="286" t="str">
        <f>IF('2.Census &amp; Reference Benchmarks'!D489 &lt;&gt; "",'2.Census &amp; Reference Benchmarks'!D489,"")</f>
        <v/>
      </c>
      <c r="E489" s="352" t="str">
        <f>IF('2.Census &amp; Reference Benchmarks'!E489 &lt;&gt; "",'2.Census &amp; Reference Benchmarks'!E489,"")</f>
        <v/>
      </c>
      <c r="F489" s="352" t="str">
        <f>IF('2.Census &amp; Reference Benchmarks'!F489 &lt;&gt; "",'2.Census &amp; Reference Benchmarks'!F489,"")</f>
        <v/>
      </c>
      <c r="G489" s="287" t="str">
        <f>IF('2.Census &amp; Reference Benchmarks'!G489 &lt;&gt; "",'2.Census &amp; Reference Benchmarks'!G489,"")</f>
        <v/>
      </c>
      <c r="H489" s="287" t="str">
        <f>IF('2.Census &amp; Reference Benchmarks'!I489 &lt;&gt; "",'2.Census &amp; Reference Benchmarks'!I489,"")</f>
        <v/>
      </c>
      <c r="I489" s="284" t="str">
        <f>IF('2.Census &amp; Reference Benchmarks'!J489 &lt;&gt;"",'2.Census &amp; Reference Benchmarks'!J489,"")</f>
        <v/>
      </c>
      <c r="J489" s="534"/>
      <c r="K489" s="534"/>
      <c r="L489" s="534"/>
      <c r="M489" s="534"/>
      <c r="N489" s="534"/>
      <c r="O489" s="534"/>
      <c r="P489" s="534"/>
      <c r="Q489" s="534"/>
      <c r="R489" s="540"/>
      <c r="S489" s="540"/>
      <c r="T489" s="540"/>
      <c r="U489" s="540"/>
      <c r="V489" s="540"/>
      <c r="W489" s="540"/>
      <c r="X489" s="540"/>
      <c r="Y489" s="540"/>
      <c r="Z489" s="540"/>
      <c r="AA489" s="540"/>
      <c r="AB489" s="540"/>
      <c r="AC489" s="540"/>
      <c r="AD489" s="540"/>
      <c r="AE489" s="540"/>
      <c r="AF489" s="540"/>
      <c r="AG489" s="540"/>
      <c r="AH489" s="461"/>
      <c r="AI489" s="110"/>
      <c r="AJ489" s="110"/>
      <c r="AK489" s="110"/>
      <c r="AL489" s="110"/>
      <c r="AM489" s="110"/>
      <c r="AN489" s="110"/>
      <c r="AO489" s="110"/>
      <c r="AP489" s="110"/>
      <c r="AQ489" s="543"/>
      <c r="AR489" s="543"/>
      <c r="AS489" s="543"/>
      <c r="AT489" s="543"/>
      <c r="AU489" s="543"/>
      <c r="AV489" s="543"/>
      <c r="AW489" s="543"/>
      <c r="AX489" s="543"/>
      <c r="AY489" s="543"/>
      <c r="AZ489" s="543"/>
      <c r="BA489" s="543"/>
      <c r="BB489" s="543"/>
      <c r="BC489" s="543"/>
      <c r="BD489" s="543"/>
      <c r="BE489" s="543"/>
      <c r="BF489" s="543"/>
    </row>
    <row r="490" spans="2:58" x14ac:dyDescent="0.25">
      <c r="B490" s="471">
        <f>IF('2.Census &amp; Reference Benchmarks'!B490 &lt;&gt; "",'2.Census &amp; Reference Benchmarks'!B490,"")</f>
        <v>0</v>
      </c>
      <c r="C490" s="285">
        <f>IF('2.Census &amp; Reference Benchmarks'!C490 &lt;&gt; "",'2.Census &amp; Reference Benchmarks'!C490,"")</f>
        <v>0</v>
      </c>
      <c r="D490" s="286" t="str">
        <f>IF('2.Census &amp; Reference Benchmarks'!D490 &lt;&gt; "",'2.Census &amp; Reference Benchmarks'!D490,"")</f>
        <v/>
      </c>
      <c r="E490" s="352" t="str">
        <f>IF('2.Census &amp; Reference Benchmarks'!E490 &lt;&gt; "",'2.Census &amp; Reference Benchmarks'!E490,"")</f>
        <v/>
      </c>
      <c r="F490" s="352" t="str">
        <f>IF('2.Census &amp; Reference Benchmarks'!F490 &lt;&gt; "",'2.Census &amp; Reference Benchmarks'!F490,"")</f>
        <v/>
      </c>
      <c r="G490" s="287" t="str">
        <f>IF('2.Census &amp; Reference Benchmarks'!G490 &lt;&gt; "",'2.Census &amp; Reference Benchmarks'!G490,"")</f>
        <v/>
      </c>
      <c r="H490" s="287" t="str">
        <f>IF('2.Census &amp; Reference Benchmarks'!I490 &lt;&gt; "",'2.Census &amp; Reference Benchmarks'!I490,"")</f>
        <v/>
      </c>
      <c r="I490" s="284" t="str">
        <f>IF('2.Census &amp; Reference Benchmarks'!J490 &lt;&gt;"",'2.Census &amp; Reference Benchmarks'!J490,"")</f>
        <v/>
      </c>
      <c r="J490" s="534"/>
      <c r="K490" s="534"/>
      <c r="L490" s="534"/>
      <c r="M490" s="534"/>
      <c r="N490" s="534"/>
      <c r="O490" s="534"/>
      <c r="P490" s="534"/>
      <c r="Q490" s="534"/>
      <c r="R490" s="540"/>
      <c r="S490" s="540"/>
      <c r="T490" s="540"/>
      <c r="U490" s="540"/>
      <c r="V490" s="540"/>
      <c r="W490" s="540"/>
      <c r="X490" s="540"/>
      <c r="Y490" s="540"/>
      <c r="Z490" s="540"/>
      <c r="AA490" s="540"/>
      <c r="AB490" s="540"/>
      <c r="AC490" s="540"/>
      <c r="AD490" s="540"/>
      <c r="AE490" s="540"/>
      <c r="AF490" s="540"/>
      <c r="AG490" s="540"/>
      <c r="AH490" s="461"/>
      <c r="AI490" s="110"/>
      <c r="AJ490" s="110"/>
      <c r="AK490" s="110"/>
      <c r="AL490" s="110"/>
      <c r="AM490" s="110"/>
      <c r="AN490" s="110"/>
      <c r="AO490" s="110"/>
      <c r="AP490" s="110"/>
      <c r="AQ490" s="543"/>
      <c r="AR490" s="543"/>
      <c r="AS490" s="543"/>
      <c r="AT490" s="543"/>
      <c r="AU490" s="543"/>
      <c r="AV490" s="543"/>
      <c r="AW490" s="543"/>
      <c r="AX490" s="543"/>
      <c r="AY490" s="543"/>
      <c r="AZ490" s="543"/>
      <c r="BA490" s="543"/>
      <c r="BB490" s="543"/>
      <c r="BC490" s="543"/>
      <c r="BD490" s="543"/>
      <c r="BE490" s="543"/>
      <c r="BF490" s="543"/>
    </row>
    <row r="491" spans="2:58" x14ac:dyDescent="0.25">
      <c r="B491" s="471">
        <f>IF('2.Census &amp; Reference Benchmarks'!B491 &lt;&gt; "",'2.Census &amp; Reference Benchmarks'!B491,"")</f>
        <v>0</v>
      </c>
      <c r="C491" s="285">
        <f>IF('2.Census &amp; Reference Benchmarks'!C491 &lt;&gt; "",'2.Census &amp; Reference Benchmarks'!C491,"")</f>
        <v>0</v>
      </c>
      <c r="D491" s="286" t="str">
        <f>IF('2.Census &amp; Reference Benchmarks'!D491 &lt;&gt; "",'2.Census &amp; Reference Benchmarks'!D491,"")</f>
        <v/>
      </c>
      <c r="E491" s="352" t="str">
        <f>IF('2.Census &amp; Reference Benchmarks'!E491 &lt;&gt; "",'2.Census &amp; Reference Benchmarks'!E491,"")</f>
        <v/>
      </c>
      <c r="F491" s="352" t="str">
        <f>IF('2.Census &amp; Reference Benchmarks'!F491 &lt;&gt; "",'2.Census &amp; Reference Benchmarks'!F491,"")</f>
        <v/>
      </c>
      <c r="G491" s="287" t="str">
        <f>IF('2.Census &amp; Reference Benchmarks'!G491 &lt;&gt; "",'2.Census &amp; Reference Benchmarks'!G491,"")</f>
        <v/>
      </c>
      <c r="H491" s="287" t="str">
        <f>IF('2.Census &amp; Reference Benchmarks'!I491 &lt;&gt; "",'2.Census &amp; Reference Benchmarks'!I491,"")</f>
        <v/>
      </c>
      <c r="I491" s="284" t="str">
        <f>IF('2.Census &amp; Reference Benchmarks'!J491 &lt;&gt;"",'2.Census &amp; Reference Benchmarks'!J491,"")</f>
        <v/>
      </c>
      <c r="J491" s="534"/>
      <c r="K491" s="534"/>
      <c r="L491" s="534"/>
      <c r="M491" s="534"/>
      <c r="N491" s="534"/>
      <c r="O491" s="534"/>
      <c r="P491" s="534"/>
      <c r="Q491" s="534"/>
      <c r="R491" s="540"/>
      <c r="S491" s="540"/>
      <c r="T491" s="540"/>
      <c r="U491" s="540"/>
      <c r="V491" s="540"/>
      <c r="W491" s="540"/>
      <c r="X491" s="540"/>
      <c r="Y491" s="540"/>
      <c r="Z491" s="540"/>
      <c r="AA491" s="540"/>
      <c r="AB491" s="540"/>
      <c r="AC491" s="540"/>
      <c r="AD491" s="540"/>
      <c r="AE491" s="540"/>
      <c r="AF491" s="540"/>
      <c r="AG491" s="540"/>
      <c r="AH491" s="461"/>
      <c r="AI491" s="110"/>
      <c r="AJ491" s="110"/>
      <c r="AK491" s="110"/>
      <c r="AL491" s="110"/>
      <c r="AM491" s="110"/>
      <c r="AN491" s="110"/>
      <c r="AO491" s="110"/>
      <c r="AP491" s="110"/>
      <c r="AQ491" s="543"/>
      <c r="AR491" s="543"/>
      <c r="AS491" s="543"/>
      <c r="AT491" s="543"/>
      <c r="AU491" s="543"/>
      <c r="AV491" s="543"/>
      <c r="AW491" s="543"/>
      <c r="AX491" s="543"/>
      <c r="AY491" s="543"/>
      <c r="AZ491" s="543"/>
      <c r="BA491" s="543"/>
      <c r="BB491" s="543"/>
      <c r="BC491" s="543"/>
      <c r="BD491" s="543"/>
      <c r="BE491" s="543"/>
      <c r="BF491" s="543"/>
    </row>
    <row r="492" spans="2:58" x14ac:dyDescent="0.25">
      <c r="B492" s="471">
        <f>IF('2.Census &amp; Reference Benchmarks'!B492 &lt;&gt; "",'2.Census &amp; Reference Benchmarks'!B492,"")</f>
        <v>0</v>
      </c>
      <c r="C492" s="285">
        <f>IF('2.Census &amp; Reference Benchmarks'!C492 &lt;&gt; "",'2.Census &amp; Reference Benchmarks'!C492,"")</f>
        <v>0</v>
      </c>
      <c r="D492" s="286" t="str">
        <f>IF('2.Census &amp; Reference Benchmarks'!D492 &lt;&gt; "",'2.Census &amp; Reference Benchmarks'!D492,"")</f>
        <v/>
      </c>
      <c r="E492" s="352" t="str">
        <f>IF('2.Census &amp; Reference Benchmarks'!E492 &lt;&gt; "",'2.Census &amp; Reference Benchmarks'!E492,"")</f>
        <v/>
      </c>
      <c r="F492" s="352" t="str">
        <f>IF('2.Census &amp; Reference Benchmarks'!F492 &lt;&gt; "",'2.Census &amp; Reference Benchmarks'!F492,"")</f>
        <v/>
      </c>
      <c r="G492" s="287" t="str">
        <f>IF('2.Census &amp; Reference Benchmarks'!G492 &lt;&gt; "",'2.Census &amp; Reference Benchmarks'!G492,"")</f>
        <v/>
      </c>
      <c r="H492" s="287" t="str">
        <f>IF('2.Census &amp; Reference Benchmarks'!I492 &lt;&gt; "",'2.Census &amp; Reference Benchmarks'!I492,"")</f>
        <v/>
      </c>
      <c r="I492" s="284" t="str">
        <f>IF('2.Census &amp; Reference Benchmarks'!J492 &lt;&gt;"",'2.Census &amp; Reference Benchmarks'!J492,"")</f>
        <v/>
      </c>
      <c r="J492" s="534"/>
      <c r="K492" s="534"/>
      <c r="L492" s="534"/>
      <c r="M492" s="534"/>
      <c r="N492" s="534"/>
      <c r="O492" s="534"/>
      <c r="P492" s="534"/>
      <c r="Q492" s="534"/>
      <c r="R492" s="540"/>
      <c r="S492" s="540"/>
      <c r="T492" s="540"/>
      <c r="U492" s="540"/>
      <c r="V492" s="540"/>
      <c r="W492" s="540"/>
      <c r="X492" s="540"/>
      <c r="Y492" s="540"/>
      <c r="Z492" s="540"/>
      <c r="AA492" s="540"/>
      <c r="AB492" s="540"/>
      <c r="AC492" s="540"/>
      <c r="AD492" s="540"/>
      <c r="AE492" s="540"/>
      <c r="AF492" s="540"/>
      <c r="AG492" s="540"/>
      <c r="AH492" s="461"/>
      <c r="AI492" s="110"/>
      <c r="AJ492" s="110"/>
      <c r="AK492" s="110"/>
      <c r="AL492" s="110"/>
      <c r="AM492" s="110"/>
      <c r="AN492" s="110"/>
      <c r="AO492" s="110"/>
      <c r="AP492" s="110"/>
      <c r="AQ492" s="543"/>
      <c r="AR492" s="543"/>
      <c r="AS492" s="543"/>
      <c r="AT492" s="543"/>
      <c r="AU492" s="543"/>
      <c r="AV492" s="543"/>
      <c r="AW492" s="543"/>
      <c r="AX492" s="543"/>
      <c r="AY492" s="543"/>
      <c r="AZ492" s="543"/>
      <c r="BA492" s="543"/>
      <c r="BB492" s="543"/>
      <c r="BC492" s="543"/>
      <c r="BD492" s="543"/>
      <c r="BE492" s="543"/>
      <c r="BF492" s="543"/>
    </row>
    <row r="493" spans="2:58" x14ac:dyDescent="0.25">
      <c r="B493" s="471">
        <f>IF('2.Census &amp; Reference Benchmarks'!B493 &lt;&gt; "",'2.Census &amp; Reference Benchmarks'!B493,"")</f>
        <v>0</v>
      </c>
      <c r="C493" s="285">
        <f>IF('2.Census &amp; Reference Benchmarks'!C493 &lt;&gt; "",'2.Census &amp; Reference Benchmarks'!C493,"")</f>
        <v>0</v>
      </c>
      <c r="D493" s="286" t="str">
        <f>IF('2.Census &amp; Reference Benchmarks'!D493 &lt;&gt; "",'2.Census &amp; Reference Benchmarks'!D493,"")</f>
        <v/>
      </c>
      <c r="E493" s="352" t="str">
        <f>IF('2.Census &amp; Reference Benchmarks'!E493 &lt;&gt; "",'2.Census &amp; Reference Benchmarks'!E493,"")</f>
        <v/>
      </c>
      <c r="F493" s="352" t="str">
        <f>IF('2.Census &amp; Reference Benchmarks'!F493 &lt;&gt; "",'2.Census &amp; Reference Benchmarks'!F493,"")</f>
        <v/>
      </c>
      <c r="G493" s="287" t="str">
        <f>IF('2.Census &amp; Reference Benchmarks'!G493 &lt;&gt; "",'2.Census &amp; Reference Benchmarks'!G493,"")</f>
        <v/>
      </c>
      <c r="H493" s="287" t="str">
        <f>IF('2.Census &amp; Reference Benchmarks'!I493 &lt;&gt; "",'2.Census &amp; Reference Benchmarks'!I493,"")</f>
        <v/>
      </c>
      <c r="I493" s="284" t="str">
        <f>IF('2.Census &amp; Reference Benchmarks'!J493 &lt;&gt;"",'2.Census &amp; Reference Benchmarks'!J493,"")</f>
        <v/>
      </c>
      <c r="J493" s="534"/>
      <c r="K493" s="534"/>
      <c r="L493" s="534"/>
      <c r="M493" s="534"/>
      <c r="N493" s="534"/>
      <c r="O493" s="534"/>
      <c r="P493" s="534"/>
      <c r="Q493" s="534"/>
      <c r="R493" s="540"/>
      <c r="S493" s="540"/>
      <c r="T493" s="540"/>
      <c r="U493" s="540"/>
      <c r="V493" s="540"/>
      <c r="W493" s="540"/>
      <c r="X493" s="540"/>
      <c r="Y493" s="540"/>
      <c r="Z493" s="540"/>
      <c r="AA493" s="540"/>
      <c r="AB493" s="540"/>
      <c r="AC493" s="540"/>
      <c r="AD493" s="540"/>
      <c r="AE493" s="540"/>
      <c r="AF493" s="540"/>
      <c r="AG493" s="540"/>
      <c r="AH493" s="461"/>
      <c r="AI493" s="110"/>
      <c r="AJ493" s="110"/>
      <c r="AK493" s="110"/>
      <c r="AL493" s="110"/>
      <c r="AM493" s="110"/>
      <c r="AN493" s="110"/>
      <c r="AO493" s="110"/>
      <c r="AP493" s="110"/>
      <c r="AQ493" s="543"/>
      <c r="AR493" s="543"/>
      <c r="AS493" s="543"/>
      <c r="AT493" s="543"/>
      <c r="AU493" s="543"/>
      <c r="AV493" s="543"/>
      <c r="AW493" s="543"/>
      <c r="AX493" s="543"/>
      <c r="AY493" s="543"/>
      <c r="AZ493" s="543"/>
      <c r="BA493" s="543"/>
      <c r="BB493" s="543"/>
      <c r="BC493" s="543"/>
      <c r="BD493" s="543"/>
      <c r="BE493" s="543"/>
      <c r="BF493" s="543"/>
    </row>
    <row r="494" spans="2:58" x14ac:dyDescent="0.25">
      <c r="B494" s="471">
        <f>IF('2.Census &amp; Reference Benchmarks'!B494 &lt;&gt; "",'2.Census &amp; Reference Benchmarks'!B494,"")</f>
        <v>0</v>
      </c>
      <c r="C494" s="285">
        <f>IF('2.Census &amp; Reference Benchmarks'!C494 &lt;&gt; "",'2.Census &amp; Reference Benchmarks'!C494,"")</f>
        <v>0</v>
      </c>
      <c r="D494" s="286" t="str">
        <f>IF('2.Census &amp; Reference Benchmarks'!D494 &lt;&gt; "",'2.Census &amp; Reference Benchmarks'!D494,"")</f>
        <v/>
      </c>
      <c r="E494" s="352" t="str">
        <f>IF('2.Census &amp; Reference Benchmarks'!E494 &lt;&gt; "",'2.Census &amp; Reference Benchmarks'!E494,"")</f>
        <v/>
      </c>
      <c r="F494" s="352" t="str">
        <f>IF('2.Census &amp; Reference Benchmarks'!F494 &lt;&gt; "",'2.Census &amp; Reference Benchmarks'!F494,"")</f>
        <v/>
      </c>
      <c r="G494" s="287" t="str">
        <f>IF('2.Census &amp; Reference Benchmarks'!G494 &lt;&gt; "",'2.Census &amp; Reference Benchmarks'!G494,"")</f>
        <v/>
      </c>
      <c r="H494" s="287" t="str">
        <f>IF('2.Census &amp; Reference Benchmarks'!I494 &lt;&gt; "",'2.Census &amp; Reference Benchmarks'!I494,"")</f>
        <v/>
      </c>
      <c r="I494" s="284" t="str">
        <f>IF('2.Census &amp; Reference Benchmarks'!J494 &lt;&gt;"",'2.Census &amp; Reference Benchmarks'!J494,"")</f>
        <v/>
      </c>
      <c r="J494" s="534"/>
      <c r="K494" s="534"/>
      <c r="L494" s="534"/>
      <c r="M494" s="534"/>
      <c r="N494" s="534"/>
      <c r="O494" s="534"/>
      <c r="P494" s="534"/>
      <c r="Q494" s="534"/>
      <c r="R494" s="540"/>
      <c r="S494" s="540"/>
      <c r="T494" s="540"/>
      <c r="U494" s="540"/>
      <c r="V494" s="540"/>
      <c r="W494" s="540"/>
      <c r="X494" s="540"/>
      <c r="Y494" s="540"/>
      <c r="Z494" s="540"/>
      <c r="AA494" s="540"/>
      <c r="AB494" s="540"/>
      <c r="AC494" s="540"/>
      <c r="AD494" s="540"/>
      <c r="AE494" s="540"/>
      <c r="AF494" s="540"/>
      <c r="AG494" s="540"/>
      <c r="AH494" s="461"/>
      <c r="AI494" s="110"/>
      <c r="AJ494" s="110"/>
      <c r="AK494" s="110"/>
      <c r="AL494" s="110"/>
      <c r="AM494" s="110"/>
      <c r="AN494" s="110"/>
      <c r="AO494" s="110"/>
      <c r="AP494" s="110"/>
      <c r="AQ494" s="543"/>
      <c r="AR494" s="543"/>
      <c r="AS494" s="543"/>
      <c r="AT494" s="543"/>
      <c r="AU494" s="543"/>
      <c r="AV494" s="543"/>
      <c r="AW494" s="543"/>
      <c r="AX494" s="543"/>
      <c r="AY494" s="543"/>
      <c r="AZ494" s="543"/>
      <c r="BA494" s="543"/>
      <c r="BB494" s="543"/>
      <c r="BC494" s="543"/>
      <c r="BD494" s="543"/>
      <c r="BE494" s="543"/>
      <c r="BF494" s="543"/>
    </row>
    <row r="495" spans="2:58" x14ac:dyDescent="0.25">
      <c r="B495" s="471">
        <f>IF('2.Census &amp; Reference Benchmarks'!B495 &lt;&gt; "",'2.Census &amp; Reference Benchmarks'!B495,"")</f>
        <v>0</v>
      </c>
      <c r="C495" s="285">
        <f>IF('2.Census &amp; Reference Benchmarks'!C495 &lt;&gt; "",'2.Census &amp; Reference Benchmarks'!C495,"")</f>
        <v>0</v>
      </c>
      <c r="D495" s="286" t="str">
        <f>IF('2.Census &amp; Reference Benchmarks'!D495 &lt;&gt; "",'2.Census &amp; Reference Benchmarks'!D495,"")</f>
        <v/>
      </c>
      <c r="E495" s="352" t="str">
        <f>IF('2.Census &amp; Reference Benchmarks'!E495 &lt;&gt; "",'2.Census &amp; Reference Benchmarks'!E495,"")</f>
        <v/>
      </c>
      <c r="F495" s="352" t="str">
        <f>IF('2.Census &amp; Reference Benchmarks'!F495 &lt;&gt; "",'2.Census &amp; Reference Benchmarks'!F495,"")</f>
        <v/>
      </c>
      <c r="G495" s="287" t="str">
        <f>IF('2.Census &amp; Reference Benchmarks'!G495 &lt;&gt; "",'2.Census &amp; Reference Benchmarks'!G495,"")</f>
        <v/>
      </c>
      <c r="H495" s="287" t="str">
        <f>IF('2.Census &amp; Reference Benchmarks'!I495 &lt;&gt; "",'2.Census &amp; Reference Benchmarks'!I495,"")</f>
        <v/>
      </c>
      <c r="I495" s="284" t="str">
        <f>IF('2.Census &amp; Reference Benchmarks'!J495 &lt;&gt;"",'2.Census &amp; Reference Benchmarks'!J495,"")</f>
        <v/>
      </c>
      <c r="J495" s="534"/>
      <c r="K495" s="534"/>
      <c r="L495" s="534"/>
      <c r="M495" s="534"/>
      <c r="N495" s="534"/>
      <c r="O495" s="534"/>
      <c r="P495" s="534"/>
      <c r="Q495" s="534"/>
      <c r="R495" s="540"/>
      <c r="S495" s="540"/>
      <c r="T495" s="540"/>
      <c r="U495" s="540"/>
      <c r="V495" s="540"/>
      <c r="W495" s="540"/>
      <c r="X495" s="540"/>
      <c r="Y495" s="540"/>
      <c r="Z495" s="540"/>
      <c r="AA495" s="540"/>
      <c r="AB495" s="540"/>
      <c r="AC495" s="540"/>
      <c r="AD495" s="540"/>
      <c r="AE495" s="540"/>
      <c r="AF495" s="540"/>
      <c r="AG495" s="540"/>
      <c r="AH495" s="461"/>
      <c r="AI495" s="110"/>
      <c r="AJ495" s="110"/>
      <c r="AK495" s="110"/>
      <c r="AL495" s="110"/>
      <c r="AM495" s="110"/>
      <c r="AN495" s="110"/>
      <c r="AO495" s="110"/>
      <c r="AP495" s="110"/>
      <c r="AQ495" s="543"/>
      <c r="AR495" s="543"/>
      <c r="AS495" s="543"/>
      <c r="AT495" s="543"/>
      <c r="AU495" s="543"/>
      <c r="AV495" s="543"/>
      <c r="AW495" s="543"/>
      <c r="AX495" s="543"/>
      <c r="AY495" s="543"/>
      <c r="AZ495" s="543"/>
      <c r="BA495" s="543"/>
      <c r="BB495" s="543"/>
      <c r="BC495" s="543"/>
      <c r="BD495" s="543"/>
      <c r="BE495" s="543"/>
      <c r="BF495" s="543"/>
    </row>
    <row r="496" spans="2:58" x14ac:dyDescent="0.25">
      <c r="B496" s="471">
        <f>IF('2.Census &amp; Reference Benchmarks'!B496 &lt;&gt; "",'2.Census &amp; Reference Benchmarks'!B496,"")</f>
        <v>0</v>
      </c>
      <c r="C496" s="285">
        <f>IF('2.Census &amp; Reference Benchmarks'!C496 &lt;&gt; "",'2.Census &amp; Reference Benchmarks'!C496,"")</f>
        <v>0</v>
      </c>
      <c r="D496" s="286" t="str">
        <f>IF('2.Census &amp; Reference Benchmarks'!D496 &lt;&gt; "",'2.Census &amp; Reference Benchmarks'!D496,"")</f>
        <v/>
      </c>
      <c r="E496" s="352" t="str">
        <f>IF('2.Census &amp; Reference Benchmarks'!E496 &lt;&gt; "",'2.Census &amp; Reference Benchmarks'!E496,"")</f>
        <v/>
      </c>
      <c r="F496" s="352" t="str">
        <f>IF('2.Census &amp; Reference Benchmarks'!F496 &lt;&gt; "",'2.Census &amp; Reference Benchmarks'!F496,"")</f>
        <v/>
      </c>
      <c r="G496" s="287" t="str">
        <f>IF('2.Census &amp; Reference Benchmarks'!G496 &lt;&gt; "",'2.Census &amp; Reference Benchmarks'!G496,"")</f>
        <v/>
      </c>
      <c r="H496" s="287" t="str">
        <f>IF('2.Census &amp; Reference Benchmarks'!I496 &lt;&gt; "",'2.Census &amp; Reference Benchmarks'!I496,"")</f>
        <v/>
      </c>
      <c r="I496" s="284" t="str">
        <f>IF('2.Census &amp; Reference Benchmarks'!J496 &lt;&gt;"",'2.Census &amp; Reference Benchmarks'!J496,"")</f>
        <v/>
      </c>
      <c r="J496" s="534"/>
      <c r="K496" s="534"/>
      <c r="L496" s="534"/>
      <c r="M496" s="534"/>
      <c r="N496" s="534"/>
      <c r="O496" s="534"/>
      <c r="P496" s="534"/>
      <c r="Q496" s="534"/>
      <c r="R496" s="540"/>
      <c r="S496" s="540"/>
      <c r="T496" s="540"/>
      <c r="U496" s="540"/>
      <c r="V496" s="540"/>
      <c r="W496" s="540"/>
      <c r="X496" s="540"/>
      <c r="Y496" s="540"/>
      <c r="Z496" s="540"/>
      <c r="AA496" s="540"/>
      <c r="AB496" s="540"/>
      <c r="AC496" s="540"/>
      <c r="AD496" s="540"/>
      <c r="AE496" s="540"/>
      <c r="AF496" s="540"/>
      <c r="AG496" s="540"/>
      <c r="AH496" s="461"/>
      <c r="AI496" s="110"/>
      <c r="AJ496" s="110"/>
      <c r="AK496" s="110"/>
      <c r="AL496" s="110"/>
      <c r="AM496" s="110"/>
      <c r="AN496" s="110"/>
      <c r="AO496" s="110"/>
      <c r="AP496" s="110"/>
      <c r="AQ496" s="543"/>
      <c r="AR496" s="543"/>
      <c r="AS496" s="543"/>
      <c r="AT496" s="543"/>
      <c r="AU496" s="543"/>
      <c r="AV496" s="543"/>
      <c r="AW496" s="543"/>
      <c r="AX496" s="543"/>
      <c r="AY496" s="543"/>
      <c r="AZ496" s="543"/>
      <c r="BA496" s="543"/>
      <c r="BB496" s="543"/>
      <c r="BC496" s="543"/>
      <c r="BD496" s="543"/>
      <c r="BE496" s="543"/>
      <c r="BF496" s="543"/>
    </row>
    <row r="497" spans="2:58" x14ac:dyDescent="0.25">
      <c r="B497" s="471">
        <f>IF('2.Census &amp; Reference Benchmarks'!B497 &lt;&gt; "",'2.Census &amp; Reference Benchmarks'!B497,"")</f>
        <v>0</v>
      </c>
      <c r="C497" s="285">
        <f>IF('2.Census &amp; Reference Benchmarks'!C497 &lt;&gt; "",'2.Census &amp; Reference Benchmarks'!C497,"")</f>
        <v>0</v>
      </c>
      <c r="D497" s="286" t="str">
        <f>IF('2.Census &amp; Reference Benchmarks'!D497 &lt;&gt; "",'2.Census &amp; Reference Benchmarks'!D497,"")</f>
        <v/>
      </c>
      <c r="E497" s="352" t="str">
        <f>IF('2.Census &amp; Reference Benchmarks'!E497 &lt;&gt; "",'2.Census &amp; Reference Benchmarks'!E497,"")</f>
        <v/>
      </c>
      <c r="F497" s="352" t="str">
        <f>IF('2.Census &amp; Reference Benchmarks'!F497 &lt;&gt; "",'2.Census &amp; Reference Benchmarks'!F497,"")</f>
        <v/>
      </c>
      <c r="G497" s="287" t="str">
        <f>IF('2.Census &amp; Reference Benchmarks'!G497 &lt;&gt; "",'2.Census &amp; Reference Benchmarks'!G497,"")</f>
        <v/>
      </c>
      <c r="H497" s="287" t="str">
        <f>IF('2.Census &amp; Reference Benchmarks'!I497 &lt;&gt; "",'2.Census &amp; Reference Benchmarks'!I497,"")</f>
        <v/>
      </c>
      <c r="I497" s="284" t="str">
        <f>IF('2.Census &amp; Reference Benchmarks'!J497 &lt;&gt;"",'2.Census &amp; Reference Benchmarks'!J497,"")</f>
        <v/>
      </c>
      <c r="J497" s="534"/>
      <c r="K497" s="534"/>
      <c r="L497" s="534"/>
      <c r="M497" s="534"/>
      <c r="N497" s="534"/>
      <c r="O497" s="534"/>
      <c r="P497" s="534"/>
      <c r="Q497" s="534"/>
      <c r="R497" s="540"/>
      <c r="S497" s="540"/>
      <c r="T497" s="540"/>
      <c r="U497" s="540"/>
      <c r="V497" s="540"/>
      <c r="W497" s="540"/>
      <c r="X497" s="540"/>
      <c r="Y497" s="540"/>
      <c r="Z497" s="540"/>
      <c r="AA497" s="540"/>
      <c r="AB497" s="540"/>
      <c r="AC497" s="540"/>
      <c r="AD497" s="540"/>
      <c r="AE497" s="540"/>
      <c r="AF497" s="540"/>
      <c r="AG497" s="540"/>
      <c r="AH497" s="461"/>
      <c r="AI497" s="110"/>
      <c r="AJ497" s="110"/>
      <c r="AK497" s="110"/>
      <c r="AL497" s="110"/>
      <c r="AM497" s="110"/>
      <c r="AN497" s="110"/>
      <c r="AO497" s="110"/>
      <c r="AP497" s="110"/>
      <c r="AQ497" s="543"/>
      <c r="AR497" s="543"/>
      <c r="AS497" s="543"/>
      <c r="AT497" s="543"/>
      <c r="AU497" s="543"/>
      <c r="AV497" s="543"/>
      <c r="AW497" s="543"/>
      <c r="AX497" s="543"/>
      <c r="AY497" s="543"/>
      <c r="AZ497" s="543"/>
      <c r="BA497" s="543"/>
      <c r="BB497" s="543"/>
      <c r="BC497" s="543"/>
      <c r="BD497" s="543"/>
      <c r="BE497" s="543"/>
      <c r="BF497" s="543"/>
    </row>
    <row r="498" spans="2:58" x14ac:dyDescent="0.25">
      <c r="B498" s="471">
        <f>IF('2.Census &amp; Reference Benchmarks'!B498 &lt;&gt; "",'2.Census &amp; Reference Benchmarks'!B498,"")</f>
        <v>0</v>
      </c>
      <c r="C498" s="285">
        <f>IF('2.Census &amp; Reference Benchmarks'!C498 &lt;&gt; "",'2.Census &amp; Reference Benchmarks'!C498,"")</f>
        <v>0</v>
      </c>
      <c r="D498" s="286" t="str">
        <f>IF('2.Census &amp; Reference Benchmarks'!D498 &lt;&gt; "",'2.Census &amp; Reference Benchmarks'!D498,"")</f>
        <v/>
      </c>
      <c r="E498" s="352" t="str">
        <f>IF('2.Census &amp; Reference Benchmarks'!E498 &lt;&gt; "",'2.Census &amp; Reference Benchmarks'!E498,"")</f>
        <v/>
      </c>
      <c r="F498" s="352" t="str">
        <f>IF('2.Census &amp; Reference Benchmarks'!F498 &lt;&gt; "",'2.Census &amp; Reference Benchmarks'!F498,"")</f>
        <v/>
      </c>
      <c r="G498" s="287" t="str">
        <f>IF('2.Census &amp; Reference Benchmarks'!G498 &lt;&gt; "",'2.Census &amp; Reference Benchmarks'!G498,"")</f>
        <v/>
      </c>
      <c r="H498" s="287" t="str">
        <f>IF('2.Census &amp; Reference Benchmarks'!I498 &lt;&gt; "",'2.Census &amp; Reference Benchmarks'!I498,"")</f>
        <v/>
      </c>
      <c r="I498" s="284" t="str">
        <f>IF('2.Census &amp; Reference Benchmarks'!J498 &lt;&gt;"",'2.Census &amp; Reference Benchmarks'!J498,"")</f>
        <v/>
      </c>
      <c r="J498" s="534"/>
      <c r="K498" s="534"/>
      <c r="L498" s="534"/>
      <c r="M498" s="534"/>
      <c r="N498" s="534"/>
      <c r="O498" s="534"/>
      <c r="P498" s="534"/>
      <c r="Q498" s="534"/>
      <c r="R498" s="540"/>
      <c r="S498" s="540"/>
      <c r="T498" s="540"/>
      <c r="U498" s="540"/>
      <c r="V498" s="540"/>
      <c r="W498" s="540"/>
      <c r="X498" s="540"/>
      <c r="Y498" s="540"/>
      <c r="Z498" s="540"/>
      <c r="AA498" s="540"/>
      <c r="AB498" s="540"/>
      <c r="AC498" s="540"/>
      <c r="AD498" s="540"/>
      <c r="AE498" s="540"/>
      <c r="AF498" s="540"/>
      <c r="AG498" s="540"/>
      <c r="AH498" s="461"/>
      <c r="AI498" s="110"/>
      <c r="AJ498" s="110"/>
      <c r="AK498" s="110"/>
      <c r="AL498" s="110"/>
      <c r="AM498" s="110"/>
      <c r="AN498" s="110"/>
      <c r="AO498" s="110"/>
      <c r="AP498" s="110"/>
      <c r="AQ498" s="543"/>
      <c r="AR498" s="543"/>
      <c r="AS498" s="543"/>
      <c r="AT498" s="543"/>
      <c r="AU498" s="543"/>
      <c r="AV498" s="543"/>
      <c r="AW498" s="543"/>
      <c r="AX498" s="543"/>
      <c r="AY498" s="543"/>
      <c r="AZ498" s="543"/>
      <c r="BA498" s="543"/>
      <c r="BB498" s="543"/>
      <c r="BC498" s="543"/>
      <c r="BD498" s="543"/>
      <c r="BE498" s="543"/>
      <c r="BF498" s="543"/>
    </row>
    <row r="499" spans="2:58" x14ac:dyDescent="0.25">
      <c r="B499" s="471">
        <f>IF('2.Census &amp; Reference Benchmarks'!B499 &lt;&gt; "",'2.Census &amp; Reference Benchmarks'!B499,"")</f>
        <v>0</v>
      </c>
      <c r="C499" s="285">
        <f>IF('2.Census &amp; Reference Benchmarks'!C499 &lt;&gt; "",'2.Census &amp; Reference Benchmarks'!C499,"")</f>
        <v>0</v>
      </c>
      <c r="D499" s="286" t="str">
        <f>IF('2.Census &amp; Reference Benchmarks'!D499 &lt;&gt; "",'2.Census &amp; Reference Benchmarks'!D499,"")</f>
        <v/>
      </c>
      <c r="E499" s="352" t="str">
        <f>IF('2.Census &amp; Reference Benchmarks'!E499 &lt;&gt; "",'2.Census &amp; Reference Benchmarks'!E499,"")</f>
        <v/>
      </c>
      <c r="F499" s="352" t="str">
        <f>IF('2.Census &amp; Reference Benchmarks'!F499 &lt;&gt; "",'2.Census &amp; Reference Benchmarks'!F499,"")</f>
        <v/>
      </c>
      <c r="G499" s="287" t="str">
        <f>IF('2.Census &amp; Reference Benchmarks'!G499 &lt;&gt; "",'2.Census &amp; Reference Benchmarks'!G499,"")</f>
        <v/>
      </c>
      <c r="H499" s="287" t="str">
        <f>IF('2.Census &amp; Reference Benchmarks'!I499 &lt;&gt; "",'2.Census &amp; Reference Benchmarks'!I499,"")</f>
        <v/>
      </c>
      <c r="I499" s="284" t="str">
        <f>IF('2.Census &amp; Reference Benchmarks'!J499 &lt;&gt;"",'2.Census &amp; Reference Benchmarks'!J499,"")</f>
        <v/>
      </c>
      <c r="J499" s="534"/>
      <c r="K499" s="534"/>
      <c r="L499" s="534"/>
      <c r="M499" s="534"/>
      <c r="N499" s="534"/>
      <c r="O499" s="534"/>
      <c r="P499" s="534"/>
      <c r="Q499" s="534"/>
      <c r="R499" s="540"/>
      <c r="S499" s="540"/>
      <c r="T499" s="540"/>
      <c r="U499" s="540"/>
      <c r="V499" s="540"/>
      <c r="W499" s="540"/>
      <c r="X499" s="540"/>
      <c r="Y499" s="540"/>
      <c r="Z499" s="540"/>
      <c r="AA499" s="540"/>
      <c r="AB499" s="540"/>
      <c r="AC499" s="540"/>
      <c r="AD499" s="540"/>
      <c r="AE499" s="540"/>
      <c r="AF499" s="540"/>
      <c r="AG499" s="540"/>
      <c r="AH499" s="461"/>
      <c r="AI499" s="110"/>
      <c r="AJ499" s="110"/>
      <c r="AK499" s="110"/>
      <c r="AL499" s="110"/>
      <c r="AM499" s="110"/>
      <c r="AN499" s="110"/>
      <c r="AO499" s="110"/>
      <c r="AP499" s="110"/>
      <c r="AQ499" s="543"/>
      <c r="AR499" s="543"/>
      <c r="AS499" s="543"/>
      <c r="AT499" s="543"/>
      <c r="AU499" s="543"/>
      <c r="AV499" s="543"/>
      <c r="AW499" s="543"/>
      <c r="AX499" s="543"/>
      <c r="AY499" s="543"/>
      <c r="AZ499" s="543"/>
      <c r="BA499" s="543"/>
      <c r="BB499" s="543"/>
      <c r="BC499" s="543"/>
      <c r="BD499" s="543"/>
      <c r="BE499" s="543"/>
      <c r="BF499" s="543"/>
    </row>
    <row r="500" spans="2:58" x14ac:dyDescent="0.25">
      <c r="B500" s="471">
        <f>IF('2.Census &amp; Reference Benchmarks'!B500 &lt;&gt; "",'2.Census &amp; Reference Benchmarks'!B500,"")</f>
        <v>0</v>
      </c>
      <c r="C500" s="285">
        <f>IF('2.Census &amp; Reference Benchmarks'!C500 &lt;&gt; "",'2.Census &amp; Reference Benchmarks'!C500,"")</f>
        <v>0</v>
      </c>
      <c r="D500" s="286" t="str">
        <f>IF('2.Census &amp; Reference Benchmarks'!D500 &lt;&gt; "",'2.Census &amp; Reference Benchmarks'!D500,"")</f>
        <v/>
      </c>
      <c r="E500" s="352" t="str">
        <f>IF('2.Census &amp; Reference Benchmarks'!E500 &lt;&gt; "",'2.Census &amp; Reference Benchmarks'!E500,"")</f>
        <v/>
      </c>
      <c r="F500" s="352" t="str">
        <f>IF('2.Census &amp; Reference Benchmarks'!F500 &lt;&gt; "",'2.Census &amp; Reference Benchmarks'!F500,"")</f>
        <v/>
      </c>
      <c r="G500" s="287" t="str">
        <f>IF('2.Census &amp; Reference Benchmarks'!G500 &lt;&gt; "",'2.Census &amp; Reference Benchmarks'!G500,"")</f>
        <v/>
      </c>
      <c r="H500" s="287" t="str">
        <f>IF('2.Census &amp; Reference Benchmarks'!I500 &lt;&gt; "",'2.Census &amp; Reference Benchmarks'!I500,"")</f>
        <v/>
      </c>
      <c r="I500" s="284" t="str">
        <f>IF('2.Census &amp; Reference Benchmarks'!J500 &lt;&gt;"",'2.Census &amp; Reference Benchmarks'!J500,"")</f>
        <v/>
      </c>
      <c r="J500" s="534"/>
      <c r="K500" s="534"/>
      <c r="L500" s="534"/>
      <c r="M500" s="534"/>
      <c r="N500" s="534"/>
      <c r="O500" s="534"/>
      <c r="P500" s="534"/>
      <c r="Q500" s="534"/>
      <c r="R500" s="540"/>
      <c r="S500" s="540"/>
      <c r="T500" s="540"/>
      <c r="U500" s="540"/>
      <c r="V500" s="540"/>
      <c r="W500" s="540"/>
      <c r="X500" s="540"/>
      <c r="Y500" s="540"/>
      <c r="Z500" s="540"/>
      <c r="AA500" s="540"/>
      <c r="AB500" s="540"/>
      <c r="AC500" s="540"/>
      <c r="AD500" s="540"/>
      <c r="AE500" s="540"/>
      <c r="AF500" s="540"/>
      <c r="AG500" s="540"/>
      <c r="AH500" s="461"/>
      <c r="AI500" s="110"/>
      <c r="AJ500" s="110"/>
      <c r="AK500" s="110"/>
      <c r="AL500" s="110"/>
      <c r="AM500" s="110"/>
      <c r="AN500" s="110"/>
      <c r="AO500" s="110"/>
      <c r="AP500" s="110"/>
      <c r="AQ500" s="543"/>
      <c r="AR500" s="543"/>
      <c r="AS500" s="543"/>
      <c r="AT500" s="543"/>
      <c r="AU500" s="543"/>
      <c r="AV500" s="543"/>
      <c r="AW500" s="543"/>
      <c r="AX500" s="543"/>
      <c r="AY500" s="543"/>
      <c r="AZ500" s="543"/>
      <c r="BA500" s="543"/>
      <c r="BB500" s="543"/>
      <c r="BC500" s="543"/>
      <c r="BD500" s="543"/>
      <c r="BE500" s="543"/>
      <c r="BF500" s="543"/>
    </row>
    <row r="501" spans="2:58" x14ac:dyDescent="0.25">
      <c r="B501" s="471">
        <f>IF('2.Census &amp; Reference Benchmarks'!B501 &lt;&gt; "",'2.Census &amp; Reference Benchmarks'!B501,"")</f>
        <v>0</v>
      </c>
      <c r="C501" s="285">
        <f>IF('2.Census &amp; Reference Benchmarks'!C501 &lt;&gt; "",'2.Census &amp; Reference Benchmarks'!C501,"")</f>
        <v>0</v>
      </c>
      <c r="D501" s="286" t="str">
        <f>IF('2.Census &amp; Reference Benchmarks'!D501 &lt;&gt; "",'2.Census &amp; Reference Benchmarks'!D501,"")</f>
        <v/>
      </c>
      <c r="E501" s="352" t="str">
        <f>IF('2.Census &amp; Reference Benchmarks'!E501 &lt;&gt; "",'2.Census &amp; Reference Benchmarks'!E501,"")</f>
        <v/>
      </c>
      <c r="F501" s="352" t="str">
        <f>IF('2.Census &amp; Reference Benchmarks'!F501 &lt;&gt; "",'2.Census &amp; Reference Benchmarks'!F501,"")</f>
        <v/>
      </c>
      <c r="G501" s="287" t="str">
        <f>IF('2.Census &amp; Reference Benchmarks'!G501 &lt;&gt; "",'2.Census &amp; Reference Benchmarks'!G501,"")</f>
        <v/>
      </c>
      <c r="H501" s="287" t="str">
        <f>IF('2.Census &amp; Reference Benchmarks'!I501 &lt;&gt; "",'2.Census &amp; Reference Benchmarks'!I501,"")</f>
        <v/>
      </c>
      <c r="I501" s="284" t="str">
        <f>IF('2.Census &amp; Reference Benchmarks'!J501 &lt;&gt;"",'2.Census &amp; Reference Benchmarks'!J501,"")</f>
        <v/>
      </c>
      <c r="J501" s="534"/>
      <c r="K501" s="534"/>
      <c r="L501" s="534"/>
      <c r="M501" s="534"/>
      <c r="N501" s="534"/>
      <c r="O501" s="534"/>
      <c r="P501" s="534"/>
      <c r="Q501" s="534"/>
      <c r="R501" s="540"/>
      <c r="S501" s="540"/>
      <c r="T501" s="540"/>
      <c r="U501" s="540"/>
      <c r="V501" s="540"/>
      <c r="W501" s="540"/>
      <c r="X501" s="540"/>
      <c r="Y501" s="540"/>
      <c r="Z501" s="540"/>
      <c r="AA501" s="540"/>
      <c r="AB501" s="540"/>
      <c r="AC501" s="540"/>
      <c r="AD501" s="540"/>
      <c r="AE501" s="540"/>
      <c r="AF501" s="540"/>
      <c r="AG501" s="540"/>
      <c r="AH501" s="461"/>
      <c r="AI501" s="110"/>
      <c r="AJ501" s="110"/>
      <c r="AK501" s="110"/>
      <c r="AL501" s="110"/>
      <c r="AM501" s="110"/>
      <c r="AN501" s="110"/>
      <c r="AO501" s="110"/>
      <c r="AP501" s="110"/>
      <c r="AQ501" s="543"/>
      <c r="AR501" s="543"/>
      <c r="AS501" s="543"/>
      <c r="AT501" s="543"/>
      <c r="AU501" s="543"/>
      <c r="AV501" s="543"/>
      <c r="AW501" s="543"/>
      <c r="AX501" s="543"/>
      <c r="AY501" s="543"/>
      <c r="AZ501" s="543"/>
      <c r="BA501" s="543"/>
      <c r="BB501" s="543"/>
      <c r="BC501" s="543"/>
      <c r="BD501" s="543"/>
      <c r="BE501" s="543"/>
      <c r="BF501" s="543"/>
    </row>
    <row r="502" spans="2:58" x14ac:dyDescent="0.25">
      <c r="B502" s="471">
        <f>IF('2.Census &amp; Reference Benchmarks'!B502 &lt;&gt; "",'2.Census &amp; Reference Benchmarks'!B502,"")</f>
        <v>0</v>
      </c>
      <c r="C502" s="285">
        <f>IF('2.Census &amp; Reference Benchmarks'!C502 &lt;&gt; "",'2.Census &amp; Reference Benchmarks'!C502,"")</f>
        <v>0</v>
      </c>
      <c r="D502" s="286" t="str">
        <f>IF('2.Census &amp; Reference Benchmarks'!D502 &lt;&gt; "",'2.Census &amp; Reference Benchmarks'!D502,"")</f>
        <v/>
      </c>
      <c r="E502" s="352" t="str">
        <f>IF('2.Census &amp; Reference Benchmarks'!E502 &lt;&gt; "",'2.Census &amp; Reference Benchmarks'!E502,"")</f>
        <v/>
      </c>
      <c r="F502" s="352" t="str">
        <f>IF('2.Census &amp; Reference Benchmarks'!F502 &lt;&gt; "",'2.Census &amp; Reference Benchmarks'!F502,"")</f>
        <v/>
      </c>
      <c r="G502" s="287" t="str">
        <f>IF('2.Census &amp; Reference Benchmarks'!G502 &lt;&gt; "",'2.Census &amp; Reference Benchmarks'!G502,"")</f>
        <v/>
      </c>
      <c r="H502" s="287" t="str">
        <f>IF('2.Census &amp; Reference Benchmarks'!I502 &lt;&gt; "",'2.Census &amp; Reference Benchmarks'!I502,"")</f>
        <v/>
      </c>
      <c r="I502" s="284" t="str">
        <f>IF('2.Census &amp; Reference Benchmarks'!J502 &lt;&gt;"",'2.Census &amp; Reference Benchmarks'!J502,"")</f>
        <v/>
      </c>
      <c r="J502" s="534"/>
      <c r="K502" s="534"/>
      <c r="L502" s="534"/>
      <c r="M502" s="534"/>
      <c r="N502" s="534"/>
      <c r="O502" s="534"/>
      <c r="P502" s="534"/>
      <c r="Q502" s="534"/>
      <c r="R502" s="540"/>
      <c r="S502" s="540"/>
      <c r="T502" s="540"/>
      <c r="U502" s="540"/>
      <c r="V502" s="540"/>
      <c r="W502" s="540"/>
      <c r="X502" s="540"/>
      <c r="Y502" s="540"/>
      <c r="Z502" s="540"/>
      <c r="AA502" s="540"/>
      <c r="AB502" s="540"/>
      <c r="AC502" s="540"/>
      <c r="AD502" s="540"/>
      <c r="AE502" s="540"/>
      <c r="AF502" s="540"/>
      <c r="AG502" s="540"/>
      <c r="AH502" s="461"/>
      <c r="AI502" s="110"/>
      <c r="AJ502" s="110"/>
      <c r="AK502" s="110"/>
      <c r="AL502" s="110"/>
      <c r="AM502" s="110"/>
      <c r="AN502" s="110"/>
      <c r="AO502" s="110"/>
      <c r="AP502" s="110"/>
      <c r="AQ502" s="543"/>
      <c r="AR502" s="543"/>
      <c r="AS502" s="543"/>
      <c r="AT502" s="543"/>
      <c r="AU502" s="543"/>
      <c r="AV502" s="543"/>
      <c r="AW502" s="543"/>
      <c r="AX502" s="543"/>
      <c r="AY502" s="543"/>
      <c r="AZ502" s="543"/>
      <c r="BA502" s="543"/>
      <c r="BB502" s="543"/>
      <c r="BC502" s="543"/>
      <c r="BD502" s="543"/>
      <c r="BE502" s="543"/>
      <c r="BF502" s="543"/>
    </row>
    <row r="503" spans="2:58" x14ac:dyDescent="0.25">
      <c r="B503" s="471">
        <f>IF('2.Census &amp; Reference Benchmarks'!B503 &lt;&gt; "",'2.Census &amp; Reference Benchmarks'!B503,"")</f>
        <v>0</v>
      </c>
      <c r="C503" s="285">
        <f>IF('2.Census &amp; Reference Benchmarks'!C503 &lt;&gt; "",'2.Census &amp; Reference Benchmarks'!C503,"")</f>
        <v>0</v>
      </c>
      <c r="D503" s="286" t="str">
        <f>IF('2.Census &amp; Reference Benchmarks'!D503 &lt;&gt; "",'2.Census &amp; Reference Benchmarks'!D503,"")</f>
        <v/>
      </c>
      <c r="E503" s="352" t="str">
        <f>IF('2.Census &amp; Reference Benchmarks'!E503 &lt;&gt; "",'2.Census &amp; Reference Benchmarks'!E503,"")</f>
        <v/>
      </c>
      <c r="F503" s="352" t="str">
        <f>IF('2.Census &amp; Reference Benchmarks'!F503 &lt;&gt; "",'2.Census &amp; Reference Benchmarks'!F503,"")</f>
        <v/>
      </c>
      <c r="G503" s="287" t="str">
        <f>IF('2.Census &amp; Reference Benchmarks'!G503 &lt;&gt; "",'2.Census &amp; Reference Benchmarks'!G503,"")</f>
        <v/>
      </c>
      <c r="H503" s="287" t="str">
        <f>IF('2.Census &amp; Reference Benchmarks'!I503 &lt;&gt; "",'2.Census &amp; Reference Benchmarks'!I503,"")</f>
        <v/>
      </c>
      <c r="I503" s="284" t="str">
        <f>IF('2.Census &amp; Reference Benchmarks'!J503 &lt;&gt;"",'2.Census &amp; Reference Benchmarks'!J503,"")</f>
        <v/>
      </c>
      <c r="J503" s="534"/>
      <c r="K503" s="534"/>
      <c r="L503" s="534"/>
      <c r="M503" s="534"/>
      <c r="N503" s="534"/>
      <c r="O503" s="534"/>
      <c r="P503" s="534"/>
      <c r="Q503" s="534"/>
      <c r="R503" s="540"/>
      <c r="S503" s="540"/>
      <c r="T503" s="540"/>
      <c r="U503" s="540"/>
      <c r="V503" s="540"/>
      <c r="W503" s="540"/>
      <c r="X503" s="540"/>
      <c r="Y503" s="540"/>
      <c r="Z503" s="540"/>
      <c r="AA503" s="540"/>
      <c r="AB503" s="540"/>
      <c r="AC503" s="540"/>
      <c r="AD503" s="540"/>
      <c r="AE503" s="540"/>
      <c r="AF503" s="540"/>
      <c r="AG503" s="540"/>
      <c r="AH503" s="461"/>
      <c r="AI503" s="110"/>
      <c r="AJ503" s="110"/>
      <c r="AK503" s="110"/>
      <c r="AL503" s="110"/>
      <c r="AM503" s="110"/>
      <c r="AN503" s="110"/>
      <c r="AO503" s="110"/>
      <c r="AP503" s="110"/>
      <c r="AQ503" s="543"/>
      <c r="AR503" s="543"/>
      <c r="AS503" s="543"/>
      <c r="AT503" s="543"/>
      <c r="AU503" s="543"/>
      <c r="AV503" s="543"/>
      <c r="AW503" s="543"/>
      <c r="AX503" s="543"/>
      <c r="AY503" s="543"/>
      <c r="AZ503" s="543"/>
      <c r="BA503" s="543"/>
      <c r="BB503" s="543"/>
      <c r="BC503" s="543"/>
      <c r="BD503" s="543"/>
      <c r="BE503" s="543"/>
      <c r="BF503" s="543"/>
    </row>
    <row r="504" spans="2:58" ht="15.75" thickBot="1" x14ac:dyDescent="0.3">
      <c r="B504" s="472">
        <f>IF('2.Census &amp; Reference Benchmarks'!B504 &lt;&gt; "",'2.Census &amp; Reference Benchmarks'!B504,"")</f>
        <v>0</v>
      </c>
      <c r="C504" s="473">
        <f>IF('2.Census &amp; Reference Benchmarks'!C504 &lt;&gt; "",'2.Census &amp; Reference Benchmarks'!C504,"")</f>
        <v>0</v>
      </c>
      <c r="D504" s="474" t="str">
        <f>IF('2.Census &amp; Reference Benchmarks'!D504 &lt;&gt; "",'2.Census &amp; Reference Benchmarks'!D504,"")</f>
        <v/>
      </c>
      <c r="E504" s="475" t="str">
        <f>IF('2.Census &amp; Reference Benchmarks'!E504 &lt;&gt; "",'2.Census &amp; Reference Benchmarks'!E504,"")</f>
        <v/>
      </c>
      <c r="F504" s="475" t="str">
        <f>IF('2.Census &amp; Reference Benchmarks'!F504 &lt;&gt; "",'2.Census &amp; Reference Benchmarks'!F504,"")</f>
        <v/>
      </c>
      <c r="G504" s="476" t="str">
        <f>IF('2.Census &amp; Reference Benchmarks'!G504 &lt;&gt; "",'2.Census &amp; Reference Benchmarks'!G504,"")</f>
        <v/>
      </c>
      <c r="H504" s="476" t="str">
        <f>IF('2.Census &amp; Reference Benchmarks'!I504 &lt;&gt; "",'2.Census &amp; Reference Benchmarks'!I504,"")</f>
        <v/>
      </c>
      <c r="I504" s="477" t="str">
        <f>IF('2.Census &amp; Reference Benchmarks'!J504 &lt;&gt;"",'2.Census &amp; Reference Benchmarks'!J504,"")</f>
        <v/>
      </c>
      <c r="J504" s="534"/>
      <c r="K504" s="534"/>
      <c r="L504" s="534"/>
      <c r="M504" s="534"/>
      <c r="N504" s="534"/>
      <c r="O504" s="534"/>
      <c r="P504" s="534"/>
      <c r="Q504" s="534"/>
      <c r="R504" s="540"/>
      <c r="S504" s="540"/>
      <c r="T504" s="540"/>
      <c r="U504" s="540"/>
      <c r="V504" s="540"/>
      <c r="W504" s="540"/>
      <c r="X504" s="540"/>
      <c r="Y504" s="540"/>
      <c r="Z504" s="540"/>
      <c r="AA504" s="540"/>
      <c r="AB504" s="540"/>
      <c r="AC504" s="540"/>
      <c r="AD504" s="540"/>
      <c r="AE504" s="540"/>
      <c r="AF504" s="540"/>
      <c r="AG504" s="540"/>
      <c r="AH504" s="461"/>
      <c r="AI504" s="110"/>
      <c r="AJ504" s="110"/>
      <c r="AK504" s="110"/>
      <c r="AL504" s="110"/>
      <c r="AM504" s="110"/>
      <c r="AN504" s="110"/>
      <c r="AO504" s="110"/>
      <c r="AP504" s="110"/>
      <c r="AQ504" s="543"/>
      <c r="AR504" s="543"/>
      <c r="AS504" s="543"/>
      <c r="AT504" s="543"/>
      <c r="AU504" s="543"/>
      <c r="AV504" s="543"/>
      <c r="AW504" s="543"/>
      <c r="AX504" s="543"/>
      <c r="AY504" s="543"/>
      <c r="AZ504" s="543"/>
      <c r="BA504" s="543"/>
      <c r="BB504" s="543"/>
      <c r="BC504" s="543"/>
      <c r="BD504" s="543"/>
      <c r="BE504" s="543"/>
      <c r="BF504" s="543"/>
    </row>
    <row r="506" spans="2:58" ht="15.75" thickBot="1" x14ac:dyDescent="0.3">
      <c r="I506" s="462" t="s">
        <v>61</v>
      </c>
      <c r="J506" s="464">
        <f>SUM(J$5:J504)</f>
        <v>0</v>
      </c>
      <c r="K506" s="464">
        <f>SUM(K$5:K504)</f>
        <v>0</v>
      </c>
      <c r="L506" s="464">
        <f>SUM(L$5:L504)</f>
        <v>0</v>
      </c>
      <c r="M506" s="464">
        <f>SUM(M$5:M504)</f>
        <v>0</v>
      </c>
      <c r="N506" s="464">
        <f>SUM(N$5:N504)</f>
        <v>0</v>
      </c>
      <c r="O506" s="464">
        <f>SUM(O$5:O504)</f>
        <v>0</v>
      </c>
      <c r="P506" s="464">
        <f>SUM(P$5:P504)</f>
        <v>0</v>
      </c>
      <c r="Q506" s="464">
        <f>SUM(Q$5:Q504)</f>
        <v>0</v>
      </c>
      <c r="R506" s="464">
        <f>SUM(R$5:R504)</f>
        <v>0</v>
      </c>
      <c r="S506" s="464">
        <f>SUM(S$5:S504)</f>
        <v>0</v>
      </c>
      <c r="T506" s="464">
        <f>SUM(T$5:T504)</f>
        <v>0</v>
      </c>
      <c r="U506" s="464">
        <f>SUM(U$5:U504)</f>
        <v>0</v>
      </c>
      <c r="V506" s="464">
        <f>SUM(V$5:V504)</f>
        <v>0</v>
      </c>
      <c r="W506" s="464">
        <f>SUM(W$5:W504)</f>
        <v>0</v>
      </c>
      <c r="X506" s="464">
        <f>SUM(X$5:X504)</f>
        <v>0</v>
      </c>
      <c r="Y506" s="464">
        <f>SUM(Y$5:Y504)</f>
        <v>0</v>
      </c>
      <c r="Z506" s="464">
        <f>SUM(Z$5:Z504)</f>
        <v>0</v>
      </c>
      <c r="AA506" s="464">
        <f>SUM(AA$5:AA504)</f>
        <v>0</v>
      </c>
      <c r="AB506" s="464">
        <f>SUM(AB$5:AB504)</f>
        <v>0</v>
      </c>
      <c r="AC506" s="464">
        <f>SUM(AC$5:AC504)</f>
        <v>0</v>
      </c>
      <c r="AD506" s="464">
        <f>SUM(AD$5:AD504)</f>
        <v>0</v>
      </c>
      <c r="AE506" s="464">
        <f>SUM(AE$5:AE504)</f>
        <v>0</v>
      </c>
      <c r="AF506" s="464">
        <f>SUM(AF$5:AF504)</f>
        <v>0</v>
      </c>
      <c r="AG506" s="464">
        <f>SUM(AG$5:AG504)</f>
        <v>0</v>
      </c>
      <c r="AI506" s="465">
        <f>SUM(AI$5:AI504)</f>
        <v>0</v>
      </c>
      <c r="AJ506" s="465">
        <f>SUM(AJ$5:AJ504)</f>
        <v>0</v>
      </c>
      <c r="AK506" s="465">
        <f>SUM(AK$5:AK504)</f>
        <v>0</v>
      </c>
      <c r="AL506" s="465">
        <f>SUM(AL$5:AL504)</f>
        <v>0</v>
      </c>
      <c r="AM506" s="465">
        <f>SUM(AM$5:AM504)</f>
        <v>0</v>
      </c>
      <c r="AN506" s="465">
        <f>SUM(AN$5:AN504)</f>
        <v>0</v>
      </c>
      <c r="AO506" s="465">
        <f>SUM(AO$5:AO504)</f>
        <v>0</v>
      </c>
      <c r="AP506" s="465">
        <f>SUM(AP$5:AP504)</f>
        <v>0</v>
      </c>
      <c r="AQ506" s="465">
        <f>SUM(AQ$5:AQ504)</f>
        <v>0</v>
      </c>
      <c r="AR506" s="465">
        <f>SUM(AR$5:AR504)</f>
        <v>0</v>
      </c>
      <c r="AS506" s="465">
        <f>SUM(AS$5:AS504)</f>
        <v>0</v>
      </c>
      <c r="AT506" s="465">
        <f>SUM(AT$5:AT504)</f>
        <v>0</v>
      </c>
      <c r="AU506" s="465">
        <f>SUM(AU$5:AU504)</f>
        <v>0</v>
      </c>
      <c r="AV506" s="465">
        <f>SUM(AV$5:AV504)</f>
        <v>0</v>
      </c>
      <c r="AW506" s="465">
        <f>SUM(AW$5:AW504)</f>
        <v>0</v>
      </c>
      <c r="AX506" s="465">
        <f>SUM(AX$5:AX504)</f>
        <v>0</v>
      </c>
      <c r="AY506" s="465">
        <f>SUM(AY$5:AY504)</f>
        <v>0</v>
      </c>
      <c r="AZ506" s="465">
        <f>SUM(AZ$5:AZ504)</f>
        <v>0</v>
      </c>
      <c r="BA506" s="465">
        <f>SUM(BA$5:BA504)</f>
        <v>0</v>
      </c>
      <c r="BB506" s="465">
        <f>SUM(BB$5:BB504)</f>
        <v>0</v>
      </c>
      <c r="BC506" s="465">
        <f>SUM(BC$5:BC504)</f>
        <v>0</v>
      </c>
      <c r="BD506" s="465">
        <f>SUM(BD$5:BD504)</f>
        <v>0</v>
      </c>
      <c r="BE506" s="465">
        <f>SUM(BE$5:BE504)</f>
        <v>0</v>
      </c>
      <c r="BF506" s="465">
        <f>SUM(BF$5:BF504)</f>
        <v>0</v>
      </c>
    </row>
    <row r="507" spans="2:58" ht="15.75" thickTop="1" x14ac:dyDescent="0.25"/>
    <row r="508" spans="2:58" ht="15.75" thickBot="1" x14ac:dyDescent="0.3">
      <c r="I508" s="463"/>
    </row>
    <row r="509" spans="2:58" ht="16.5" thickTop="1" thickBot="1" x14ac:dyDescent="0.3">
      <c r="H509" s="608" t="s">
        <v>83</v>
      </c>
      <c r="I509" s="609"/>
      <c r="J509" s="466">
        <f>J$506</f>
        <v>0</v>
      </c>
      <c r="K509" s="467">
        <f>SUM($J506:K506)</f>
        <v>0</v>
      </c>
      <c r="L509" s="467">
        <f>SUM($J506:L506)</f>
        <v>0</v>
      </c>
      <c r="M509" s="467">
        <f>SUM($J506:M506)</f>
        <v>0</v>
      </c>
      <c r="N509" s="467">
        <f>SUM($J506:N506)</f>
        <v>0</v>
      </c>
      <c r="O509" s="467">
        <f>SUM($J506:O506)</f>
        <v>0</v>
      </c>
      <c r="P509" s="467">
        <f>SUM($J506:P506)</f>
        <v>0</v>
      </c>
      <c r="Q509" s="467">
        <f>SUM($J506:Q506)</f>
        <v>0</v>
      </c>
      <c r="R509" s="467">
        <f>SUM($J506:R506)</f>
        <v>0</v>
      </c>
      <c r="S509" s="467">
        <f>SUM($J506:S506)</f>
        <v>0</v>
      </c>
      <c r="T509" s="467">
        <f>SUM($J506:T506)</f>
        <v>0</v>
      </c>
      <c r="U509" s="467">
        <f>SUM($J506:U506)</f>
        <v>0</v>
      </c>
      <c r="V509" s="467">
        <f>SUM($J506:V506)</f>
        <v>0</v>
      </c>
      <c r="W509" s="467">
        <f>SUM($J506:W506)</f>
        <v>0</v>
      </c>
      <c r="X509" s="467">
        <f>SUM($J506:X506)</f>
        <v>0</v>
      </c>
      <c r="Y509" s="467">
        <f>SUM($J506:Y506)</f>
        <v>0</v>
      </c>
      <c r="Z509" s="467">
        <f>SUM($J506:Z506)</f>
        <v>0</v>
      </c>
      <c r="AA509" s="467">
        <f>SUM($J506:AA506)</f>
        <v>0</v>
      </c>
      <c r="AB509" s="467">
        <f>SUM($J506:AB506)</f>
        <v>0</v>
      </c>
      <c r="AC509" s="467">
        <f>SUM($J506:AC506)</f>
        <v>0</v>
      </c>
      <c r="AD509" s="467">
        <f>SUM($J506:AD506)</f>
        <v>0</v>
      </c>
      <c r="AE509" s="467">
        <f>SUM($J506:AE506)</f>
        <v>0</v>
      </c>
      <c r="AF509" s="467">
        <f>SUM($J506:AF506)</f>
        <v>0</v>
      </c>
      <c r="AG509" s="467">
        <f>SUM($J506:AG506)</f>
        <v>0</v>
      </c>
      <c r="AI509" s="468">
        <f>AI506</f>
        <v>0</v>
      </c>
      <c r="AJ509" s="468">
        <f>SUM($AI506:AJ506)</f>
        <v>0</v>
      </c>
      <c r="AK509" s="468">
        <f>SUM($AI506:AK506)</f>
        <v>0</v>
      </c>
      <c r="AL509" s="468">
        <f>SUM($AI506:AL506)</f>
        <v>0</v>
      </c>
      <c r="AM509" s="468">
        <f>SUM($AI506:AM506)</f>
        <v>0</v>
      </c>
      <c r="AN509" s="468">
        <f>SUM($AI506:AN506)</f>
        <v>0</v>
      </c>
      <c r="AO509" s="468">
        <f>SUM($AI506:AO506)</f>
        <v>0</v>
      </c>
      <c r="AP509" s="468">
        <f>SUM($AI506:AP506)</f>
        <v>0</v>
      </c>
      <c r="AQ509" s="468">
        <f>SUM($AI506:AQ506)</f>
        <v>0</v>
      </c>
      <c r="AR509" s="468">
        <f>SUM($AI506:AR506)</f>
        <v>0</v>
      </c>
      <c r="AS509" s="468">
        <f>SUM($AI506:AS506)</f>
        <v>0</v>
      </c>
      <c r="AT509" s="468">
        <f>SUM($AI506:AT506)</f>
        <v>0</v>
      </c>
      <c r="AU509" s="468">
        <f>SUM($AI506:AU506)</f>
        <v>0</v>
      </c>
      <c r="AV509" s="468">
        <f>SUM($AI506:AV506)</f>
        <v>0</v>
      </c>
      <c r="AW509" s="468">
        <f>SUM($AI506:AW506)</f>
        <v>0</v>
      </c>
      <c r="AX509" s="468">
        <f>SUM($AI506:AX506)</f>
        <v>0</v>
      </c>
      <c r="AY509" s="468">
        <f>SUM($AI506:AY506)</f>
        <v>0</v>
      </c>
      <c r="AZ509" s="468">
        <f>SUM($AI506:AZ506)</f>
        <v>0</v>
      </c>
      <c r="BA509" s="468">
        <f>SUM($AI506:BA506)</f>
        <v>0</v>
      </c>
      <c r="BB509" s="468">
        <f>SUM($AI506:BB506)</f>
        <v>0</v>
      </c>
      <c r="BC509" s="468">
        <f>SUM($AI506:BC506)</f>
        <v>0</v>
      </c>
      <c r="BD509" s="468">
        <f>SUM($AI506:BD506)</f>
        <v>0</v>
      </c>
      <c r="BE509" s="468">
        <f>SUM($AI506:BE506)</f>
        <v>0</v>
      </c>
      <c r="BF509" s="468">
        <f>SUM($AI506:BF506)</f>
        <v>0</v>
      </c>
    </row>
    <row r="510" spans="2:58" ht="16.5" thickTop="1" thickBot="1" x14ac:dyDescent="0.3">
      <c r="H510" s="608" t="s">
        <v>84</v>
      </c>
      <c r="I510" s="609"/>
      <c r="J510" s="466">
        <f>J$506</f>
        <v>0</v>
      </c>
      <c r="K510" s="467">
        <f>K509/2</f>
        <v>0</v>
      </c>
      <c r="L510" s="467">
        <f>L509/3</f>
        <v>0</v>
      </c>
      <c r="M510" s="467">
        <f>M509/4</f>
        <v>0</v>
      </c>
      <c r="N510" s="467">
        <f>N509/5</f>
        <v>0</v>
      </c>
      <c r="O510" s="467">
        <f>O509/6</f>
        <v>0</v>
      </c>
      <c r="P510" s="467">
        <f>P509/7</f>
        <v>0</v>
      </c>
      <c r="Q510" s="467">
        <f>Q509/8</f>
        <v>0</v>
      </c>
      <c r="R510" s="467">
        <f t="shared" ref="R510:AG510" si="34">R509/8</f>
        <v>0</v>
      </c>
      <c r="S510" s="467">
        <f t="shared" si="34"/>
        <v>0</v>
      </c>
      <c r="T510" s="467">
        <f t="shared" si="34"/>
        <v>0</v>
      </c>
      <c r="U510" s="467">
        <f t="shared" si="34"/>
        <v>0</v>
      </c>
      <c r="V510" s="467">
        <f t="shared" si="34"/>
        <v>0</v>
      </c>
      <c r="W510" s="467">
        <f t="shared" si="34"/>
        <v>0</v>
      </c>
      <c r="X510" s="467">
        <f t="shared" si="34"/>
        <v>0</v>
      </c>
      <c r="Y510" s="467">
        <f t="shared" si="34"/>
        <v>0</v>
      </c>
      <c r="Z510" s="467">
        <f t="shared" si="34"/>
        <v>0</v>
      </c>
      <c r="AA510" s="467">
        <f t="shared" si="34"/>
        <v>0</v>
      </c>
      <c r="AB510" s="467">
        <f t="shared" si="34"/>
        <v>0</v>
      </c>
      <c r="AC510" s="467">
        <f t="shared" si="34"/>
        <v>0</v>
      </c>
      <c r="AD510" s="467">
        <f t="shared" si="34"/>
        <v>0</v>
      </c>
      <c r="AE510" s="467">
        <f t="shared" si="34"/>
        <v>0</v>
      </c>
      <c r="AF510" s="467">
        <f t="shared" si="34"/>
        <v>0</v>
      </c>
      <c r="AG510" s="467">
        <f t="shared" si="34"/>
        <v>0</v>
      </c>
      <c r="AI510" s="468">
        <f>AI509/1</f>
        <v>0</v>
      </c>
      <c r="AJ510" s="468">
        <f>AJ509/2</f>
        <v>0</v>
      </c>
      <c r="AK510" s="468">
        <f>AK509/3</f>
        <v>0</v>
      </c>
      <c r="AL510" s="468">
        <f>AL509/4</f>
        <v>0</v>
      </c>
      <c r="AM510" s="468">
        <f>AM509/5</f>
        <v>0</v>
      </c>
      <c r="AN510" s="468">
        <f>AN509/6</f>
        <v>0</v>
      </c>
      <c r="AO510" s="468">
        <f>AO509/7</f>
        <v>0</v>
      </c>
      <c r="AP510" s="468">
        <f>AP509/8</f>
        <v>0</v>
      </c>
      <c r="AQ510" s="468">
        <f t="shared" ref="AQ510:BF510" si="35">AQ509/8</f>
        <v>0</v>
      </c>
      <c r="AR510" s="468">
        <f t="shared" si="35"/>
        <v>0</v>
      </c>
      <c r="AS510" s="468">
        <f t="shared" si="35"/>
        <v>0</v>
      </c>
      <c r="AT510" s="468">
        <f t="shared" si="35"/>
        <v>0</v>
      </c>
      <c r="AU510" s="468">
        <f t="shared" si="35"/>
        <v>0</v>
      </c>
      <c r="AV510" s="468">
        <f t="shared" si="35"/>
        <v>0</v>
      </c>
      <c r="AW510" s="468">
        <f t="shared" si="35"/>
        <v>0</v>
      </c>
      <c r="AX510" s="468">
        <f t="shared" si="35"/>
        <v>0</v>
      </c>
      <c r="AY510" s="468">
        <f t="shared" si="35"/>
        <v>0</v>
      </c>
      <c r="AZ510" s="468">
        <f t="shared" si="35"/>
        <v>0</v>
      </c>
      <c r="BA510" s="468">
        <f t="shared" si="35"/>
        <v>0</v>
      </c>
      <c r="BB510" s="468">
        <f t="shared" si="35"/>
        <v>0</v>
      </c>
      <c r="BC510" s="468">
        <f t="shared" si="35"/>
        <v>0</v>
      </c>
      <c r="BD510" s="468">
        <f t="shared" si="35"/>
        <v>0</v>
      </c>
      <c r="BE510" s="468">
        <f t="shared" si="35"/>
        <v>0</v>
      </c>
      <c r="BF510" s="468">
        <f t="shared" si="35"/>
        <v>0</v>
      </c>
    </row>
    <row r="511" spans="2:58" ht="16.5" thickTop="1" thickBot="1" x14ac:dyDescent="0.3">
      <c r="H511" s="610" t="s">
        <v>85</v>
      </c>
      <c r="I511" s="611"/>
      <c r="J511" s="466">
        <f>J$506</f>
        <v>0</v>
      </c>
      <c r="K511" s="466">
        <f t="shared" ref="K511:AG511" si="36">K$506</f>
        <v>0</v>
      </c>
      <c r="L511" s="466">
        <f t="shared" si="36"/>
        <v>0</v>
      </c>
      <c r="M511" s="466">
        <f t="shared" si="36"/>
        <v>0</v>
      </c>
      <c r="N511" s="466">
        <f t="shared" si="36"/>
        <v>0</v>
      </c>
      <c r="O511" s="466">
        <f t="shared" si="36"/>
        <v>0</v>
      </c>
      <c r="P511" s="466">
        <f t="shared" si="36"/>
        <v>0</v>
      </c>
      <c r="Q511" s="466">
        <f t="shared" si="36"/>
        <v>0</v>
      </c>
      <c r="R511" s="466">
        <f t="shared" si="36"/>
        <v>0</v>
      </c>
      <c r="S511" s="466">
        <f t="shared" si="36"/>
        <v>0</v>
      </c>
      <c r="T511" s="466">
        <f t="shared" si="36"/>
        <v>0</v>
      </c>
      <c r="U511" s="466">
        <f t="shared" si="36"/>
        <v>0</v>
      </c>
      <c r="V511" s="466">
        <f t="shared" si="36"/>
        <v>0</v>
      </c>
      <c r="W511" s="466">
        <f t="shared" si="36"/>
        <v>0</v>
      </c>
      <c r="X511" s="466">
        <f t="shared" si="36"/>
        <v>0</v>
      </c>
      <c r="Y511" s="466">
        <f t="shared" si="36"/>
        <v>0</v>
      </c>
      <c r="Z511" s="466">
        <f t="shared" si="36"/>
        <v>0</v>
      </c>
      <c r="AA511" s="466">
        <f t="shared" si="36"/>
        <v>0</v>
      </c>
      <c r="AB511" s="466">
        <f t="shared" si="36"/>
        <v>0</v>
      </c>
      <c r="AC511" s="466">
        <f t="shared" si="36"/>
        <v>0</v>
      </c>
      <c r="AD511" s="466">
        <f t="shared" si="36"/>
        <v>0</v>
      </c>
      <c r="AE511" s="466">
        <f t="shared" si="36"/>
        <v>0</v>
      </c>
      <c r="AF511" s="466">
        <f t="shared" si="36"/>
        <v>0</v>
      </c>
      <c r="AG511" s="466">
        <f t="shared" si="36"/>
        <v>0</v>
      </c>
      <c r="AI511" s="468">
        <f>AI506</f>
        <v>0</v>
      </c>
      <c r="AJ511" s="468">
        <f t="shared" ref="AJ511:AP511" si="37">AJ506</f>
        <v>0</v>
      </c>
      <c r="AK511" s="468">
        <f t="shared" si="37"/>
        <v>0</v>
      </c>
      <c r="AL511" s="468">
        <f t="shared" si="37"/>
        <v>0</v>
      </c>
      <c r="AM511" s="468">
        <f t="shared" si="37"/>
        <v>0</v>
      </c>
      <c r="AN511" s="468">
        <f t="shared" si="37"/>
        <v>0</v>
      </c>
      <c r="AO511" s="468">
        <f t="shared" si="37"/>
        <v>0</v>
      </c>
      <c r="AP511" s="468">
        <f t="shared" si="37"/>
        <v>0</v>
      </c>
      <c r="AQ511" s="468">
        <f t="shared" ref="AQ511:BF511" si="38">AQ506</f>
        <v>0</v>
      </c>
      <c r="AR511" s="468">
        <f t="shared" si="38"/>
        <v>0</v>
      </c>
      <c r="AS511" s="468">
        <f t="shared" si="38"/>
        <v>0</v>
      </c>
      <c r="AT511" s="468">
        <f t="shared" si="38"/>
        <v>0</v>
      </c>
      <c r="AU511" s="468">
        <f t="shared" si="38"/>
        <v>0</v>
      </c>
      <c r="AV511" s="468">
        <f t="shared" si="38"/>
        <v>0</v>
      </c>
      <c r="AW511" s="468">
        <f t="shared" si="38"/>
        <v>0</v>
      </c>
      <c r="AX511" s="468">
        <f t="shared" si="38"/>
        <v>0</v>
      </c>
      <c r="AY511" s="468">
        <f t="shared" si="38"/>
        <v>0</v>
      </c>
      <c r="AZ511" s="468">
        <f t="shared" si="38"/>
        <v>0</v>
      </c>
      <c r="BA511" s="468">
        <f t="shared" si="38"/>
        <v>0</v>
      </c>
      <c r="BB511" s="468">
        <f t="shared" si="38"/>
        <v>0</v>
      </c>
      <c r="BC511" s="468">
        <f t="shared" si="38"/>
        <v>0</v>
      </c>
      <c r="BD511" s="468">
        <f t="shared" si="38"/>
        <v>0</v>
      </c>
      <c r="BE511" s="468">
        <f t="shared" si="38"/>
        <v>0</v>
      </c>
      <c r="BF511" s="468">
        <f t="shared" si="38"/>
        <v>0</v>
      </c>
    </row>
    <row r="512" spans="2:58" ht="15.75" thickTop="1" x14ac:dyDescent="0.25"/>
  </sheetData>
  <sheetProtection algorithmName="SHA-512" hashValue="FHx1IhCI+/UgHACkgnJj2AV3NFD7JPHxDzxhfMWq/HdPngdmkaD4RtIDjV5W4aRVgN2VIRi8RRMeVDQN4sAIGw==" saltValue="w2I3d/gV4x2mkwDdbbWOcw==" spinCount="100000" sheet="1" formatCells="0" formatColumns="0" formatRows="0" insertColumns="0" insertRows="0"/>
  <mergeCells count="18">
    <mergeCell ref="H509:I509"/>
    <mergeCell ref="H510:I510"/>
    <mergeCell ref="H511:I511"/>
    <mergeCell ref="B1:E1"/>
    <mergeCell ref="D2:I2"/>
    <mergeCell ref="G3:G4"/>
    <mergeCell ref="H3:H4"/>
    <mergeCell ref="I3:I4"/>
    <mergeCell ref="B3:B4"/>
    <mergeCell ref="C3:C4"/>
    <mergeCell ref="D3:D4"/>
    <mergeCell ref="E3:E4"/>
    <mergeCell ref="F3:F4"/>
    <mergeCell ref="M1:Q1"/>
    <mergeCell ref="F1:L1"/>
    <mergeCell ref="B2:C2"/>
    <mergeCell ref="J2:AG2"/>
    <mergeCell ref="AI2:BF2"/>
  </mergeCells>
  <pageMargins left="0.7" right="0.7" top="0.75" bottom="0.75" header="0.3" footer="0.3"/>
  <pageSetup orientation="portrait" r:id="rId1"/>
  <ignoredErrors>
    <ignoredError sqref="B6:G6 B5:G5 B18:G34 B17:G17 B11:G12 B7:G7 B8:G8 B9:G9 B10:G10 B16:G16 B13:G13 B14:G14 B15:G15 H6 H5:I5 H18:H34 H17 H12 H8 H9 H10 H16 H13 H14 H15" unlocked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1:AE40"/>
  <sheetViews>
    <sheetView topLeftCell="B1" zoomScale="85" zoomScaleNormal="85" workbookViewId="0">
      <selection activeCell="B1" sqref="B1:D1"/>
    </sheetView>
  </sheetViews>
  <sheetFormatPr defaultRowHeight="15" x14ac:dyDescent="0.25"/>
  <cols>
    <col min="1" max="1" width="0.5703125" style="385" customWidth="1"/>
    <col min="2" max="2" width="27.7109375" style="385" customWidth="1"/>
    <col min="3" max="10" width="17.140625" style="385" customWidth="1"/>
    <col min="11" max="26" width="15.28515625" style="385" customWidth="1"/>
    <col min="27" max="27" width="17.140625" style="385" customWidth="1"/>
    <col min="28" max="28" width="15" style="385" customWidth="1"/>
    <col min="29" max="29" width="14.7109375" style="385" customWidth="1"/>
    <col min="30" max="16384" width="9.140625" style="385"/>
  </cols>
  <sheetData>
    <row r="1" spans="2:31" ht="66" customHeight="1" thickBot="1" x14ac:dyDescent="0.3">
      <c r="B1" s="579" t="s">
        <v>139</v>
      </c>
      <c r="C1" s="580"/>
      <c r="D1" s="580"/>
      <c r="E1" s="453" t="s">
        <v>344</v>
      </c>
      <c r="I1" s="32"/>
      <c r="AB1" s="412"/>
      <c r="AC1" s="412"/>
      <c r="AE1" s="454"/>
    </row>
    <row r="2" spans="2:31" ht="15.75" customHeight="1" thickBot="1" x14ac:dyDescent="0.3">
      <c r="B2" s="626" t="s">
        <v>87</v>
      </c>
      <c r="C2" s="626"/>
      <c r="D2" s="626"/>
      <c r="E2" s="626"/>
      <c r="F2" s="626"/>
      <c r="G2" s="626"/>
      <c r="H2" s="626"/>
      <c r="I2" s="626"/>
      <c r="J2" s="626"/>
      <c r="K2" s="626"/>
      <c r="L2" s="626"/>
      <c r="M2" s="626"/>
      <c r="N2" s="626"/>
      <c r="O2" s="626"/>
      <c r="P2" s="626"/>
      <c r="Q2" s="626"/>
      <c r="R2" s="626"/>
      <c r="S2" s="626"/>
      <c r="T2" s="626"/>
      <c r="U2" s="626"/>
      <c r="V2" s="626"/>
      <c r="W2" s="626"/>
      <c r="X2" s="626"/>
      <c r="Y2" s="626"/>
      <c r="Z2" s="626"/>
      <c r="AA2" s="627"/>
    </row>
    <row r="3" spans="2:31" s="394" customFormat="1" ht="16.5" customHeight="1" thickBot="1" x14ac:dyDescent="0.3">
      <c r="B3" s="54" t="s">
        <v>26</v>
      </c>
      <c r="C3" s="66" t="s">
        <v>27</v>
      </c>
      <c r="D3" s="66" t="s">
        <v>28</v>
      </c>
      <c r="E3" s="66" t="s">
        <v>29</v>
      </c>
      <c r="F3" s="66" t="s">
        <v>30</v>
      </c>
      <c r="G3" s="66" t="s">
        <v>31</v>
      </c>
      <c r="H3" s="66" t="s">
        <v>32</v>
      </c>
      <c r="I3" s="66" t="s">
        <v>33</v>
      </c>
      <c r="J3" s="66" t="s">
        <v>34</v>
      </c>
      <c r="K3" s="66" t="s">
        <v>35</v>
      </c>
      <c r="L3" s="66" t="s">
        <v>36</v>
      </c>
      <c r="M3" s="66" t="s">
        <v>441</v>
      </c>
      <c r="N3" s="66" t="s">
        <v>442</v>
      </c>
      <c r="O3" s="66" t="s">
        <v>443</v>
      </c>
      <c r="P3" s="66" t="s">
        <v>444</v>
      </c>
      <c r="Q3" s="66" t="s">
        <v>445</v>
      </c>
      <c r="R3" s="66" t="s">
        <v>446</v>
      </c>
      <c r="S3" s="66" t="s">
        <v>447</v>
      </c>
      <c r="T3" s="66" t="s">
        <v>448</v>
      </c>
      <c r="U3" s="66" t="s">
        <v>449</v>
      </c>
      <c r="V3" s="66" t="s">
        <v>450</v>
      </c>
      <c r="W3" s="66" t="s">
        <v>451</v>
      </c>
      <c r="X3" s="66" t="s">
        <v>452</v>
      </c>
      <c r="Y3" s="66" t="s">
        <v>453</v>
      </c>
      <c r="Z3" s="66" t="s">
        <v>454</v>
      </c>
      <c r="AA3" s="55" t="s">
        <v>40</v>
      </c>
      <c r="AB3" s="385"/>
      <c r="AC3" s="385"/>
    </row>
    <row r="4" spans="2:31" ht="15.75" thickBot="1" x14ac:dyDescent="0.3">
      <c r="B4" s="449" t="s">
        <v>37</v>
      </c>
      <c r="C4" s="121"/>
      <c r="D4" s="121"/>
      <c r="E4" s="122"/>
      <c r="F4" s="121"/>
      <c r="G4" s="121"/>
      <c r="H4" s="121"/>
      <c r="I4" s="121"/>
      <c r="J4" s="121"/>
      <c r="K4" s="544"/>
      <c r="L4" s="544"/>
      <c r="M4" s="121"/>
      <c r="N4" s="545"/>
      <c r="O4" s="545"/>
      <c r="P4" s="545"/>
      <c r="Q4" s="545"/>
      <c r="R4" s="121"/>
      <c r="S4" s="545"/>
      <c r="T4" s="545"/>
      <c r="U4" s="545"/>
      <c r="V4" s="545"/>
      <c r="W4" s="121"/>
      <c r="X4" s="545"/>
      <c r="Y4" s="545"/>
      <c r="Z4" s="545"/>
      <c r="AA4" s="448">
        <f>SUM(C4:Z4)</f>
        <v>0</v>
      </c>
    </row>
    <row r="5" spans="2:31" ht="15.75" thickBot="1" x14ac:dyDescent="0.3">
      <c r="B5" s="450" t="s">
        <v>259</v>
      </c>
      <c r="C5" s="117"/>
      <c r="D5" s="117"/>
      <c r="E5" s="117"/>
      <c r="F5" s="117"/>
      <c r="G5" s="117"/>
      <c r="H5" s="117"/>
      <c r="I5" s="117"/>
      <c r="J5" s="117"/>
      <c r="K5" s="546"/>
      <c r="L5" s="546"/>
      <c r="M5" s="117"/>
      <c r="N5" s="547"/>
      <c r="O5" s="547"/>
      <c r="P5" s="547"/>
      <c r="Q5" s="547"/>
      <c r="R5" s="117"/>
      <c r="S5" s="547"/>
      <c r="T5" s="547"/>
      <c r="U5" s="547"/>
      <c r="V5" s="547"/>
      <c r="W5" s="117"/>
      <c r="X5" s="547"/>
      <c r="Y5" s="547"/>
      <c r="Z5" s="547"/>
      <c r="AA5" s="448">
        <f t="shared" ref="AA5:AA6" si="0">SUM(C5:Z5)</f>
        <v>0</v>
      </c>
    </row>
    <row r="6" spans="2:31" x14ac:dyDescent="0.25">
      <c r="B6" s="450" t="s">
        <v>120</v>
      </c>
      <c r="C6" s="117"/>
      <c r="D6" s="117"/>
      <c r="E6" s="117"/>
      <c r="F6" s="117"/>
      <c r="G6" s="117"/>
      <c r="H6" s="117"/>
      <c r="I6" s="117"/>
      <c r="J6" s="117"/>
      <c r="K6" s="546"/>
      <c r="L6" s="546"/>
      <c r="M6" s="117"/>
      <c r="N6" s="547"/>
      <c r="O6" s="547"/>
      <c r="P6" s="547"/>
      <c r="Q6" s="547"/>
      <c r="R6" s="117"/>
      <c r="S6" s="547"/>
      <c r="T6" s="547"/>
      <c r="U6" s="547"/>
      <c r="V6" s="547"/>
      <c r="W6" s="117"/>
      <c r="X6" s="547"/>
      <c r="Y6" s="547"/>
      <c r="Z6" s="547"/>
      <c r="AA6" s="448">
        <f t="shared" si="0"/>
        <v>0</v>
      </c>
    </row>
    <row r="7" spans="2:31" ht="15.75" thickBot="1" x14ac:dyDescent="0.3">
      <c r="B7" s="340" t="s">
        <v>40</v>
      </c>
      <c r="C7" s="341">
        <f>SUM(C4:C6)</f>
        <v>0</v>
      </c>
      <c r="D7" s="341">
        <f t="shared" ref="D7:Z7" si="1">SUM(D4:D6)</f>
        <v>0</v>
      </c>
      <c r="E7" s="341">
        <f t="shared" si="1"/>
        <v>0</v>
      </c>
      <c r="F7" s="341">
        <f t="shared" si="1"/>
        <v>0</v>
      </c>
      <c r="G7" s="341">
        <f t="shared" si="1"/>
        <v>0</v>
      </c>
      <c r="H7" s="341">
        <f t="shared" si="1"/>
        <v>0</v>
      </c>
      <c r="I7" s="341">
        <f t="shared" si="1"/>
        <v>0</v>
      </c>
      <c r="J7" s="341">
        <f t="shared" si="1"/>
        <v>0</v>
      </c>
      <c r="K7" s="341">
        <f t="shared" si="1"/>
        <v>0</v>
      </c>
      <c r="L7" s="341">
        <f t="shared" si="1"/>
        <v>0</v>
      </c>
      <c r="M7" s="341">
        <f t="shared" si="1"/>
        <v>0</v>
      </c>
      <c r="N7" s="341">
        <f t="shared" si="1"/>
        <v>0</v>
      </c>
      <c r="O7" s="341">
        <f t="shared" si="1"/>
        <v>0</v>
      </c>
      <c r="P7" s="341">
        <f t="shared" si="1"/>
        <v>0</v>
      </c>
      <c r="Q7" s="341">
        <f t="shared" si="1"/>
        <v>0</v>
      </c>
      <c r="R7" s="341">
        <f t="shared" si="1"/>
        <v>0</v>
      </c>
      <c r="S7" s="341">
        <f t="shared" si="1"/>
        <v>0</v>
      </c>
      <c r="T7" s="341">
        <f t="shared" si="1"/>
        <v>0</v>
      </c>
      <c r="U7" s="341">
        <f t="shared" si="1"/>
        <v>0</v>
      </c>
      <c r="V7" s="341">
        <f t="shared" si="1"/>
        <v>0</v>
      </c>
      <c r="W7" s="341">
        <f t="shared" si="1"/>
        <v>0</v>
      </c>
      <c r="X7" s="341">
        <f t="shared" si="1"/>
        <v>0</v>
      </c>
      <c r="Y7" s="341">
        <f t="shared" si="1"/>
        <v>0</v>
      </c>
      <c r="Z7" s="341">
        <f t="shared" si="1"/>
        <v>0</v>
      </c>
      <c r="AA7" s="354">
        <f>SUM(C7:Z7)</f>
        <v>0</v>
      </c>
    </row>
    <row r="8" spans="2:31" s="32" customFormat="1" x14ac:dyDescent="0.25">
      <c r="B8" s="452"/>
      <c r="AA8" s="385"/>
      <c r="AB8" s="385"/>
      <c r="AC8" s="385"/>
    </row>
    <row r="9" spans="2:31" s="32" customFormat="1" ht="15.75" thickBot="1" x14ac:dyDescent="0.3">
      <c r="B9" s="452"/>
      <c r="AA9" s="385"/>
      <c r="AB9" s="385"/>
      <c r="AC9" s="385"/>
    </row>
    <row r="10" spans="2:31" ht="15" customHeight="1" thickBot="1" x14ac:dyDescent="0.3">
      <c r="B10" s="597" t="s">
        <v>86</v>
      </c>
      <c r="C10" s="628"/>
      <c r="D10" s="628"/>
      <c r="E10" s="628"/>
      <c r="F10" s="628"/>
      <c r="G10" s="628"/>
      <c r="H10" s="628"/>
      <c r="I10" s="628"/>
      <c r="J10" s="628"/>
      <c r="K10" s="628"/>
      <c r="L10" s="628"/>
      <c r="M10" s="628"/>
      <c r="N10" s="628"/>
      <c r="O10" s="628"/>
      <c r="P10" s="628"/>
      <c r="Q10" s="628"/>
      <c r="R10" s="628"/>
      <c r="S10" s="628"/>
      <c r="T10" s="628"/>
      <c r="U10" s="628"/>
      <c r="V10" s="628"/>
      <c r="W10" s="628"/>
      <c r="X10" s="628"/>
      <c r="Y10" s="628"/>
      <c r="Z10" s="628"/>
      <c r="AA10" s="629"/>
    </row>
    <row r="11" spans="2:31" ht="16.5" customHeight="1" thickBot="1" x14ac:dyDescent="0.3">
      <c r="B11" s="54" t="s">
        <v>26</v>
      </c>
      <c r="C11" s="66" t="s">
        <v>27</v>
      </c>
      <c r="D11" s="66" t="s">
        <v>28</v>
      </c>
      <c r="E11" s="66" t="s">
        <v>29</v>
      </c>
      <c r="F11" s="66" t="s">
        <v>30</v>
      </c>
      <c r="G11" s="66" t="s">
        <v>31</v>
      </c>
      <c r="H11" s="66" t="s">
        <v>32</v>
      </c>
      <c r="I11" s="66" t="s">
        <v>33</v>
      </c>
      <c r="J11" s="66" t="s">
        <v>34</v>
      </c>
      <c r="K11" s="66" t="s">
        <v>35</v>
      </c>
      <c r="L11" s="66" t="s">
        <v>36</v>
      </c>
      <c r="M11" s="66" t="s">
        <v>441</v>
      </c>
      <c r="N11" s="66" t="s">
        <v>442</v>
      </c>
      <c r="O11" s="66" t="s">
        <v>443</v>
      </c>
      <c r="P11" s="66" t="s">
        <v>444</v>
      </c>
      <c r="Q11" s="66" t="s">
        <v>445</v>
      </c>
      <c r="R11" s="66" t="s">
        <v>446</v>
      </c>
      <c r="S11" s="66" t="s">
        <v>447</v>
      </c>
      <c r="T11" s="66" t="s">
        <v>448</v>
      </c>
      <c r="U11" s="66" t="s">
        <v>449</v>
      </c>
      <c r="V11" s="66" t="s">
        <v>450</v>
      </c>
      <c r="W11" s="66" t="s">
        <v>451</v>
      </c>
      <c r="X11" s="66" t="s">
        <v>452</v>
      </c>
      <c r="Y11" s="66" t="s">
        <v>453</v>
      </c>
      <c r="Z11" s="66" t="s">
        <v>454</v>
      </c>
      <c r="AA11" s="55" t="s">
        <v>40</v>
      </c>
    </row>
    <row r="12" spans="2:31" ht="15.75" thickBot="1" x14ac:dyDescent="0.3">
      <c r="B12" s="449" t="s">
        <v>38</v>
      </c>
      <c r="C12" s="121"/>
      <c r="D12" s="121"/>
      <c r="E12" s="121"/>
      <c r="F12" s="121"/>
      <c r="G12" s="121"/>
      <c r="H12" s="121"/>
      <c r="I12" s="121"/>
      <c r="J12" s="121"/>
      <c r="K12" s="548"/>
      <c r="L12" s="121"/>
      <c r="M12" s="121"/>
      <c r="N12" s="549"/>
      <c r="O12" s="549"/>
      <c r="P12" s="549"/>
      <c r="Q12" s="121"/>
      <c r="R12" s="121"/>
      <c r="S12" s="549"/>
      <c r="T12" s="549"/>
      <c r="U12" s="549"/>
      <c r="V12" s="121"/>
      <c r="W12" s="121"/>
      <c r="X12" s="549"/>
      <c r="Y12" s="549"/>
      <c r="Z12" s="549"/>
      <c r="AA12" s="448">
        <f>SUM(C12:Z12)</f>
        <v>0</v>
      </c>
    </row>
    <row r="13" spans="2:31" ht="15.75" thickBot="1" x14ac:dyDescent="0.3">
      <c r="B13" s="450" t="s">
        <v>115</v>
      </c>
      <c r="C13" s="117"/>
      <c r="D13" s="117"/>
      <c r="E13" s="117"/>
      <c r="F13" s="117"/>
      <c r="G13" s="117"/>
      <c r="H13" s="117"/>
      <c r="I13" s="117"/>
      <c r="J13" s="117"/>
      <c r="K13" s="543"/>
      <c r="L13" s="117"/>
      <c r="M13" s="117"/>
      <c r="N13" s="550"/>
      <c r="O13" s="550"/>
      <c r="P13" s="550"/>
      <c r="Q13" s="117"/>
      <c r="R13" s="117"/>
      <c r="S13" s="550"/>
      <c r="T13" s="550"/>
      <c r="U13" s="550"/>
      <c r="V13" s="117"/>
      <c r="W13" s="117"/>
      <c r="X13" s="550"/>
      <c r="Y13" s="550"/>
      <c r="Z13" s="550"/>
      <c r="AA13" s="448">
        <f t="shared" ref="AA13:AA15" si="2">SUM(C13:Z13)</f>
        <v>0</v>
      </c>
    </row>
    <row r="14" spans="2:31" ht="15.75" thickBot="1" x14ac:dyDescent="0.3">
      <c r="B14" s="450" t="s">
        <v>39</v>
      </c>
      <c r="C14" s="117"/>
      <c r="D14" s="117"/>
      <c r="E14" s="117"/>
      <c r="F14" s="117"/>
      <c r="G14" s="117"/>
      <c r="H14" s="117"/>
      <c r="I14" s="117"/>
      <c r="J14" s="117"/>
      <c r="K14" s="543"/>
      <c r="L14" s="117"/>
      <c r="M14" s="117"/>
      <c r="N14" s="550"/>
      <c r="O14" s="550"/>
      <c r="P14" s="550"/>
      <c r="Q14" s="117"/>
      <c r="R14" s="117"/>
      <c r="S14" s="550"/>
      <c r="T14" s="550"/>
      <c r="U14" s="550"/>
      <c r="V14" s="117"/>
      <c r="W14" s="117"/>
      <c r="X14" s="550"/>
      <c r="Y14" s="550"/>
      <c r="Z14" s="550"/>
      <c r="AA14" s="448">
        <f t="shared" si="2"/>
        <v>0</v>
      </c>
    </row>
    <row r="15" spans="2:31" x14ac:dyDescent="0.25">
      <c r="B15" s="451" t="s">
        <v>40</v>
      </c>
      <c r="C15" s="336">
        <f>SUM(C12:C14)</f>
        <v>0</v>
      </c>
      <c r="D15" s="336">
        <f t="shared" ref="D15:Z15" si="3">SUM(D12:D14)</f>
        <v>0</v>
      </c>
      <c r="E15" s="336">
        <f t="shared" si="3"/>
        <v>0</v>
      </c>
      <c r="F15" s="336">
        <f t="shared" si="3"/>
        <v>0</v>
      </c>
      <c r="G15" s="336">
        <f t="shared" si="3"/>
        <v>0</v>
      </c>
      <c r="H15" s="336">
        <f t="shared" si="3"/>
        <v>0</v>
      </c>
      <c r="I15" s="336">
        <f t="shared" si="3"/>
        <v>0</v>
      </c>
      <c r="J15" s="336">
        <f t="shared" si="3"/>
        <v>0</v>
      </c>
      <c r="K15" s="336">
        <f t="shared" si="3"/>
        <v>0</v>
      </c>
      <c r="L15" s="336">
        <f t="shared" si="3"/>
        <v>0</v>
      </c>
      <c r="M15" s="336">
        <f t="shared" si="3"/>
        <v>0</v>
      </c>
      <c r="N15" s="336">
        <f t="shared" si="3"/>
        <v>0</v>
      </c>
      <c r="O15" s="336">
        <f t="shared" si="3"/>
        <v>0</v>
      </c>
      <c r="P15" s="336">
        <f t="shared" si="3"/>
        <v>0</v>
      </c>
      <c r="Q15" s="336">
        <f t="shared" si="3"/>
        <v>0</v>
      </c>
      <c r="R15" s="336">
        <f t="shared" si="3"/>
        <v>0</v>
      </c>
      <c r="S15" s="336">
        <f t="shared" si="3"/>
        <v>0</v>
      </c>
      <c r="T15" s="336">
        <f t="shared" si="3"/>
        <v>0</v>
      </c>
      <c r="U15" s="336">
        <f t="shared" si="3"/>
        <v>0</v>
      </c>
      <c r="V15" s="336">
        <f t="shared" si="3"/>
        <v>0</v>
      </c>
      <c r="W15" s="336">
        <f t="shared" si="3"/>
        <v>0</v>
      </c>
      <c r="X15" s="336">
        <f t="shared" si="3"/>
        <v>0</v>
      </c>
      <c r="Y15" s="336">
        <f t="shared" si="3"/>
        <v>0</v>
      </c>
      <c r="Z15" s="336">
        <f t="shared" si="3"/>
        <v>0</v>
      </c>
      <c r="AA15" s="448">
        <f t="shared" si="2"/>
        <v>0</v>
      </c>
    </row>
    <row r="16" spans="2:31" ht="30.75" thickBot="1" x14ac:dyDescent="0.3">
      <c r="B16" s="337" t="s">
        <v>347</v>
      </c>
      <c r="C16" s="338">
        <f>IF(C15 &lt;&gt; 0,SUM($C15:C15)/(SUM($C7:C7)+SUM($C15:C15)+'1. Summary for SBA'!$K$15),0)</f>
        <v>0</v>
      </c>
      <c r="D16" s="338">
        <f>IF(D15=0,C16,IF(D15&lt;&gt;0,SUM($C15:D15)/(SUM($C7:D7)+SUM($C15:D15)+'1. Summary for SBA'!$K$15),0))</f>
        <v>0</v>
      </c>
      <c r="E16" s="338">
        <f>IF(E15=0,D16,IF(E15&lt;&gt;0,SUM($C15:E15)/(SUM($C7:E7)+SUM($C15:E15)+'1. Summary for SBA'!$K$15),0))</f>
        <v>0</v>
      </c>
      <c r="F16" s="338">
        <f>IF(F15=0,E16,IF(F15&lt;&gt;0,SUM($C15:F15)/(SUM($C7:F7)+SUM($C15:F15)+'1. Summary for SBA'!$K$15),0))</f>
        <v>0</v>
      </c>
      <c r="G16" s="338">
        <f>IF(G15=0,F16,IF(G15&lt;&gt;0,SUM($C15:G15)/(SUM($C7:G7)+SUM($C15:G15)+'1. Summary for SBA'!$K$15),0))</f>
        <v>0</v>
      </c>
      <c r="H16" s="338">
        <f>IF(H15=0,G16,IF(H15&lt;&gt;0,SUM($C15:H15)/(SUM($C7:H7)+SUM($C15:H15)+'1. Summary for SBA'!$K$15),0))</f>
        <v>0</v>
      </c>
      <c r="I16" s="338">
        <f>IF(I15=0,H16,IF(I15&lt;&gt;0,SUM($C15:I15)/(SUM($C7:I7)+SUM($C15:I15)+'1. Summary for SBA'!$K$15),0))</f>
        <v>0</v>
      </c>
      <c r="J16" s="338">
        <f>IF(J15=0,I16,IF(J15&lt;&gt;0,SUM($C15:J15)/(SUM($C7:J7)+SUM($C15:J15)+'1. Summary for SBA'!$K$15),0))</f>
        <v>0</v>
      </c>
      <c r="K16" s="338">
        <f>IF(K15=0,J16,IF(K15&lt;&gt;0,SUM($C15:K15)/(SUM($C7:K7)+SUM($C15:K15)+'1. Summary for SBA'!$K$15),0))</f>
        <v>0</v>
      </c>
      <c r="L16" s="338">
        <f>IF(L15=0,K16,IF(L15&lt;&gt;0,SUM($C15:L15)/(SUM($C7:L7)+SUM($C15:L15)+'1. Summary for SBA'!$K$15),0))</f>
        <v>0</v>
      </c>
      <c r="M16" s="338">
        <f>IF(M15=0,L16,IF(M15&lt;&gt;0,SUM($C15:M15)/(SUM($C7:M7)+SUM($C15:M15)+'1. Summary for SBA'!$K$15),0))</f>
        <v>0</v>
      </c>
      <c r="N16" s="338">
        <f>IF(N15=0,M16,IF(N15&lt;&gt;0,SUM($C15:N15)/(SUM($C7:N7)+SUM($C15:N15)+'1. Summary for SBA'!$K$15),0))</f>
        <v>0</v>
      </c>
      <c r="O16" s="338">
        <f>IF(O15=0,N16,IF(O15&lt;&gt;0,SUM($C15:O15)/(SUM($C7:O7)+SUM($C15:O15)+'1. Summary for SBA'!$K$15),0))</f>
        <v>0</v>
      </c>
      <c r="P16" s="338">
        <f>IF(P15=0,O16,IF(P15&lt;&gt;0,SUM($C15:P15)/(SUM($C7:P7)+SUM($C15:P15)+'1. Summary for SBA'!$K$15),0))</f>
        <v>0</v>
      </c>
      <c r="Q16" s="338">
        <f>IF(Q15=0,P16,IF(Q15&lt;&gt;0,SUM($C15:Q15)/(SUM($C7:Q7)+SUM($C15:Q15)+'1. Summary for SBA'!$K$15),0))</f>
        <v>0</v>
      </c>
      <c r="R16" s="338">
        <f>IF(R15=0,Q16,IF(R15&lt;&gt;0,SUM($C15:R15)/(SUM($C7:R7)+SUM($C15:R15)+'1. Summary for SBA'!$K$15),0))</f>
        <v>0</v>
      </c>
      <c r="S16" s="338">
        <f>IF(S15=0,R16,IF(S15&lt;&gt;0,SUM($C15:S15)/(SUM($C7:S7)+SUM($C15:S15)+'1. Summary for SBA'!$K$15),0))</f>
        <v>0</v>
      </c>
      <c r="T16" s="338">
        <f>IF(T15=0,S16,IF(T15&lt;&gt;0,SUM($C15:T15)/(SUM($C7:T7)+SUM($C15:T15)+'1. Summary for SBA'!$K$15),0))</f>
        <v>0</v>
      </c>
      <c r="U16" s="338">
        <f>IF(U15=0,T16,IF(U15&lt;&gt;0,SUM($C15:U15)/(SUM($C7:U7)+SUM($C15:U15)+'1. Summary for SBA'!$K$15),0))</f>
        <v>0</v>
      </c>
      <c r="V16" s="338">
        <f>IF(V15=0,U16,IF(V15&lt;&gt;0,SUM($C15:V15)/(SUM($C7:V7)+SUM($C15:V15)+'1. Summary for SBA'!$K$15),0))</f>
        <v>0</v>
      </c>
      <c r="W16" s="338">
        <f>IF(W15=0,V16,IF(W15&lt;&gt;0,SUM($C15:W15)/(SUM($C7:W7)+SUM($C15:W15)+'1. Summary for SBA'!$K$15),0))</f>
        <v>0</v>
      </c>
      <c r="X16" s="338">
        <f>IF(X15=0,W16,IF(X15&lt;&gt;0,SUM($C15:X15)/(SUM($C7:X7)+SUM($C15:X15)+'1. Summary for SBA'!$K$15),0))</f>
        <v>0</v>
      </c>
      <c r="Y16" s="338">
        <f>IF(Y15=0,X16,IF(Y15&lt;&gt;0,SUM($C15:Y15)/(SUM($C7:Y7)+SUM($C15:Y15)+'1. Summary for SBA'!$K$15),0))</f>
        <v>0</v>
      </c>
      <c r="Z16" s="338">
        <f>IF(Z15=0,Y16,IF(Z15&lt;&gt;0,SUM($C15:Z15)/(SUM($C7:Z7)+SUM($C15:Z15)+'1. Summary for SBA'!$K$15),0))</f>
        <v>0</v>
      </c>
      <c r="AA16" s="339">
        <f>IF(AA15 &lt;&gt;0,AA15/(AA15+AA7+'1. Summary for SBA'!$K$15),0)</f>
        <v>0</v>
      </c>
    </row>
    <row r="18" spans="2:27" ht="15.75" thickBot="1" x14ac:dyDescent="0.3"/>
    <row r="19" spans="2:27" ht="15.75" thickBot="1" x14ac:dyDescent="0.3">
      <c r="B19" s="630" t="s">
        <v>138</v>
      </c>
      <c r="C19" s="631"/>
      <c r="D19" s="631"/>
      <c r="E19" s="631"/>
      <c r="F19" s="631"/>
      <c r="G19" s="631"/>
      <c r="H19" s="631"/>
      <c r="I19" s="631"/>
      <c r="J19" s="631"/>
      <c r="K19" s="631"/>
      <c r="L19" s="631"/>
      <c r="M19" s="631"/>
      <c r="N19" s="631"/>
      <c r="O19" s="631"/>
      <c r="P19" s="631"/>
      <c r="Q19" s="631"/>
      <c r="R19" s="631"/>
      <c r="S19" s="631"/>
      <c r="T19" s="631"/>
      <c r="U19" s="631"/>
      <c r="V19" s="631"/>
      <c r="W19" s="631"/>
      <c r="X19" s="631"/>
      <c r="Y19" s="631"/>
      <c r="Z19" s="631"/>
      <c r="AA19" s="632"/>
    </row>
    <row r="20" spans="2:27" ht="15.75" thickBot="1" x14ac:dyDescent="0.3">
      <c r="B20" s="447" t="s">
        <v>26</v>
      </c>
      <c r="C20" s="66" t="s">
        <v>27</v>
      </c>
      <c r="D20" s="65" t="s">
        <v>28</v>
      </c>
      <c r="E20" s="66" t="s">
        <v>29</v>
      </c>
      <c r="F20" s="66" t="s">
        <v>30</v>
      </c>
      <c r="G20" s="66" t="s">
        <v>31</v>
      </c>
      <c r="H20" s="66" t="s">
        <v>32</v>
      </c>
      <c r="I20" s="66" t="s">
        <v>33</v>
      </c>
      <c r="J20" s="66" t="s">
        <v>34</v>
      </c>
      <c r="K20" s="66" t="s">
        <v>35</v>
      </c>
      <c r="L20" s="66" t="s">
        <v>36</v>
      </c>
      <c r="M20" s="66" t="s">
        <v>441</v>
      </c>
      <c r="N20" s="66" t="s">
        <v>442</v>
      </c>
      <c r="O20" s="66" t="s">
        <v>443</v>
      </c>
      <c r="P20" s="66" t="s">
        <v>444</v>
      </c>
      <c r="Q20" s="66" t="s">
        <v>445</v>
      </c>
      <c r="R20" s="66" t="s">
        <v>446</v>
      </c>
      <c r="S20" s="66" t="s">
        <v>447</v>
      </c>
      <c r="T20" s="66" t="s">
        <v>448</v>
      </c>
      <c r="U20" s="66" t="s">
        <v>449</v>
      </c>
      <c r="V20" s="66" t="s">
        <v>450</v>
      </c>
      <c r="W20" s="66" t="s">
        <v>451</v>
      </c>
      <c r="X20" s="66" t="s">
        <v>452</v>
      </c>
      <c r="Y20" s="66" t="s">
        <v>453</v>
      </c>
      <c r="Z20" s="66" t="s">
        <v>454</v>
      </c>
      <c r="AA20" s="55" t="s">
        <v>40</v>
      </c>
    </row>
    <row r="21" spans="2:27" x14ac:dyDescent="0.25">
      <c r="B21" s="355" t="s">
        <v>119</v>
      </c>
      <c r="C21" s="122"/>
      <c r="D21" s="122"/>
      <c r="E21" s="122"/>
      <c r="F21" s="122"/>
      <c r="G21" s="122"/>
      <c r="H21" s="122"/>
      <c r="I21" s="122"/>
      <c r="J21" s="122"/>
      <c r="K21" s="551"/>
      <c r="L21" s="551"/>
      <c r="M21" s="552"/>
      <c r="N21" s="552"/>
      <c r="O21" s="552"/>
      <c r="P21" s="552"/>
      <c r="Q21" s="552"/>
      <c r="R21" s="552"/>
      <c r="S21" s="552"/>
      <c r="T21" s="552"/>
      <c r="U21" s="552"/>
      <c r="V21" s="552"/>
      <c r="W21" s="552"/>
      <c r="X21" s="552"/>
      <c r="Y21" s="552"/>
      <c r="Z21" s="552"/>
      <c r="AA21" s="444">
        <f>SUM(C21:J21)</f>
        <v>0</v>
      </c>
    </row>
    <row r="22" spans="2:27" x14ac:dyDescent="0.25">
      <c r="B22" s="356" t="s">
        <v>118</v>
      </c>
      <c r="C22" s="117"/>
      <c r="D22" s="117"/>
      <c r="E22" s="117"/>
      <c r="F22" s="117"/>
      <c r="G22" s="117"/>
      <c r="H22" s="117"/>
      <c r="I22" s="117"/>
      <c r="J22" s="117"/>
      <c r="K22" s="546"/>
      <c r="L22" s="546"/>
      <c r="M22" s="547"/>
      <c r="N22" s="547"/>
      <c r="O22" s="547"/>
      <c r="P22" s="547"/>
      <c r="Q22" s="547"/>
      <c r="R22" s="547"/>
      <c r="S22" s="547"/>
      <c r="T22" s="547"/>
      <c r="U22" s="547"/>
      <c r="V22" s="547"/>
      <c r="W22" s="547"/>
      <c r="X22" s="547"/>
      <c r="Y22" s="547"/>
      <c r="Z22" s="547"/>
      <c r="AA22" s="446">
        <f>SUM(C22:J22)</f>
        <v>0</v>
      </c>
    </row>
    <row r="23" spans="2:27" ht="15.75" thickBot="1" x14ac:dyDescent="0.3">
      <c r="B23" s="356" t="s">
        <v>117</v>
      </c>
      <c r="C23" s="117"/>
      <c r="D23" s="117"/>
      <c r="E23" s="117"/>
      <c r="F23" s="117"/>
      <c r="G23" s="117"/>
      <c r="H23" s="117"/>
      <c r="I23" s="117"/>
      <c r="J23" s="117"/>
      <c r="K23" s="546"/>
      <c r="L23" s="546"/>
      <c r="M23" s="547"/>
      <c r="N23" s="547"/>
      <c r="O23" s="547"/>
      <c r="P23" s="547"/>
      <c r="Q23" s="547"/>
      <c r="R23" s="547"/>
      <c r="S23" s="547"/>
      <c r="T23" s="547"/>
      <c r="U23" s="547"/>
      <c r="V23" s="547"/>
      <c r="W23" s="547"/>
      <c r="X23" s="547"/>
      <c r="Y23" s="547"/>
      <c r="Z23" s="547"/>
      <c r="AA23" s="446">
        <f>SUM(C23:J23)</f>
        <v>0</v>
      </c>
    </row>
    <row r="24" spans="2:27" ht="15.75" thickBot="1" x14ac:dyDescent="0.3">
      <c r="B24" s="357" t="s">
        <v>40</v>
      </c>
      <c r="C24" s="341">
        <f>SUM(C21:C23)</f>
        <v>0</v>
      </c>
      <c r="D24" s="341">
        <f t="shared" ref="D24:Z24" si="4">SUM(D21:D23)</f>
        <v>0</v>
      </c>
      <c r="E24" s="341">
        <f t="shared" si="4"/>
        <v>0</v>
      </c>
      <c r="F24" s="341">
        <f t="shared" si="4"/>
        <v>0</v>
      </c>
      <c r="G24" s="341">
        <f t="shared" si="4"/>
        <v>0</v>
      </c>
      <c r="H24" s="341">
        <f t="shared" si="4"/>
        <v>0</v>
      </c>
      <c r="I24" s="341">
        <f t="shared" si="4"/>
        <v>0</v>
      </c>
      <c r="J24" s="341">
        <f t="shared" si="4"/>
        <v>0</v>
      </c>
      <c r="K24" s="341">
        <f t="shared" si="4"/>
        <v>0</v>
      </c>
      <c r="L24" s="341">
        <f t="shared" si="4"/>
        <v>0</v>
      </c>
      <c r="M24" s="341">
        <f t="shared" si="4"/>
        <v>0</v>
      </c>
      <c r="N24" s="341">
        <f t="shared" si="4"/>
        <v>0</v>
      </c>
      <c r="O24" s="341">
        <f t="shared" si="4"/>
        <v>0</v>
      </c>
      <c r="P24" s="341">
        <f t="shared" si="4"/>
        <v>0</v>
      </c>
      <c r="Q24" s="341">
        <f t="shared" si="4"/>
        <v>0</v>
      </c>
      <c r="R24" s="341">
        <f t="shared" si="4"/>
        <v>0</v>
      </c>
      <c r="S24" s="341">
        <f t="shared" si="4"/>
        <v>0</v>
      </c>
      <c r="T24" s="341">
        <f t="shared" si="4"/>
        <v>0</v>
      </c>
      <c r="U24" s="341">
        <f t="shared" si="4"/>
        <v>0</v>
      </c>
      <c r="V24" s="341">
        <f t="shared" si="4"/>
        <v>0</v>
      </c>
      <c r="W24" s="341">
        <f t="shared" si="4"/>
        <v>0</v>
      </c>
      <c r="X24" s="341">
        <f t="shared" si="4"/>
        <v>0</v>
      </c>
      <c r="Y24" s="341">
        <f t="shared" si="4"/>
        <v>0</v>
      </c>
      <c r="Z24" s="341">
        <f t="shared" si="4"/>
        <v>0</v>
      </c>
      <c r="AA24" s="358">
        <f t="shared" ref="AA24" si="5">SUM(AA21:AA23)</f>
        <v>0</v>
      </c>
    </row>
    <row r="26" spans="2:27" ht="15.75" thickBot="1" x14ac:dyDescent="0.3"/>
    <row r="27" spans="2:27" ht="15.75" thickBot="1" x14ac:dyDescent="0.3">
      <c r="B27" s="597" t="s">
        <v>404</v>
      </c>
      <c r="C27" s="628"/>
      <c r="D27" s="628"/>
      <c r="E27" s="628"/>
      <c r="F27" s="628"/>
      <c r="G27" s="628"/>
      <c r="H27" s="628"/>
      <c r="I27" s="628"/>
      <c r="J27" s="628"/>
      <c r="K27" s="628"/>
      <c r="L27" s="628"/>
      <c r="M27" s="628"/>
      <c r="N27" s="628"/>
      <c r="O27" s="628"/>
      <c r="P27" s="628"/>
      <c r="Q27" s="628"/>
      <c r="R27" s="628"/>
      <c r="S27" s="628"/>
      <c r="T27" s="628"/>
      <c r="U27" s="628"/>
      <c r="V27" s="628"/>
      <c r="W27" s="628"/>
      <c r="X27" s="628"/>
      <c r="Y27" s="628"/>
      <c r="Z27" s="628"/>
      <c r="AA27" s="629"/>
    </row>
    <row r="28" spans="2:27" ht="15.75" thickBot="1" x14ac:dyDescent="0.3">
      <c r="B28" s="440" t="s">
        <v>213</v>
      </c>
      <c r="C28" s="441" t="s">
        <v>27</v>
      </c>
      <c r="D28" s="441" t="s">
        <v>28</v>
      </c>
      <c r="E28" s="441" t="s">
        <v>29</v>
      </c>
      <c r="F28" s="441" t="s">
        <v>30</v>
      </c>
      <c r="G28" s="441" t="s">
        <v>31</v>
      </c>
      <c r="H28" s="441" t="s">
        <v>32</v>
      </c>
      <c r="I28" s="441" t="s">
        <v>33</v>
      </c>
      <c r="J28" s="441" t="s">
        <v>34</v>
      </c>
      <c r="K28" s="441" t="s">
        <v>35</v>
      </c>
      <c r="L28" s="441" t="s">
        <v>36</v>
      </c>
      <c r="M28" s="66" t="s">
        <v>441</v>
      </c>
      <c r="N28" s="66" t="s">
        <v>442</v>
      </c>
      <c r="O28" s="66" t="s">
        <v>443</v>
      </c>
      <c r="P28" s="66" t="s">
        <v>444</v>
      </c>
      <c r="Q28" s="66" t="s">
        <v>445</v>
      </c>
      <c r="R28" s="66" t="s">
        <v>446</v>
      </c>
      <c r="S28" s="66" t="s">
        <v>447</v>
      </c>
      <c r="T28" s="66" t="s">
        <v>448</v>
      </c>
      <c r="U28" s="66" t="s">
        <v>449</v>
      </c>
      <c r="V28" s="66" t="s">
        <v>450</v>
      </c>
      <c r="W28" s="66" t="s">
        <v>451</v>
      </c>
      <c r="X28" s="66" t="s">
        <v>452</v>
      </c>
      <c r="Y28" s="66" t="s">
        <v>453</v>
      </c>
      <c r="Z28" s="66" t="s">
        <v>454</v>
      </c>
      <c r="AA28" s="442" t="s">
        <v>403</v>
      </c>
    </row>
    <row r="29" spans="2:27" x14ac:dyDescent="0.25">
      <c r="B29" s="521"/>
      <c r="C29" s="117"/>
      <c r="D29" s="117"/>
      <c r="E29" s="117"/>
      <c r="F29" s="117"/>
      <c r="G29" s="117"/>
      <c r="H29" s="117"/>
      <c r="I29" s="117"/>
      <c r="J29" s="117"/>
      <c r="K29" s="546"/>
      <c r="L29" s="546"/>
      <c r="M29" s="547"/>
      <c r="N29" s="547"/>
      <c r="O29" s="547"/>
      <c r="P29" s="547"/>
      <c r="Q29" s="547"/>
      <c r="R29" s="547"/>
      <c r="S29" s="547"/>
      <c r="T29" s="547"/>
      <c r="U29" s="547"/>
      <c r="V29" s="547"/>
      <c r="W29" s="547"/>
      <c r="X29" s="547"/>
      <c r="Y29" s="547"/>
      <c r="Z29" s="547"/>
      <c r="AA29" s="34">
        <f>MIN(SUM(C29:J29),20833)</f>
        <v>0</v>
      </c>
    </row>
    <row r="30" spans="2:27" x14ac:dyDescent="0.25">
      <c r="B30" s="521"/>
      <c r="C30" s="117"/>
      <c r="D30" s="117"/>
      <c r="E30" s="117"/>
      <c r="F30" s="117"/>
      <c r="G30" s="117"/>
      <c r="H30" s="117"/>
      <c r="I30" s="117"/>
      <c r="J30" s="117"/>
      <c r="K30" s="546"/>
      <c r="L30" s="546"/>
      <c r="M30" s="547"/>
      <c r="N30" s="547"/>
      <c r="O30" s="547"/>
      <c r="P30" s="547"/>
      <c r="Q30" s="547"/>
      <c r="R30" s="547"/>
      <c r="S30" s="547"/>
      <c r="T30" s="547"/>
      <c r="U30" s="547"/>
      <c r="V30" s="547"/>
      <c r="W30" s="547"/>
      <c r="X30" s="547"/>
      <c r="Y30" s="547"/>
      <c r="Z30" s="547"/>
      <c r="AA30" s="34">
        <f t="shared" ref="AA30:AA34" si="6">MIN(SUM(C30:J30),20833)</f>
        <v>0</v>
      </c>
    </row>
    <row r="31" spans="2:27" x14ac:dyDescent="0.25">
      <c r="B31" s="521"/>
      <c r="C31" s="117"/>
      <c r="D31" s="117"/>
      <c r="E31" s="117"/>
      <c r="F31" s="117"/>
      <c r="G31" s="117"/>
      <c r="H31" s="117"/>
      <c r="I31" s="117"/>
      <c r="J31" s="117"/>
      <c r="K31" s="546"/>
      <c r="L31" s="546"/>
      <c r="M31" s="547"/>
      <c r="N31" s="547"/>
      <c r="O31" s="547"/>
      <c r="P31" s="547"/>
      <c r="Q31" s="547"/>
      <c r="R31" s="547"/>
      <c r="S31" s="547"/>
      <c r="T31" s="547"/>
      <c r="U31" s="547"/>
      <c r="V31" s="547"/>
      <c r="W31" s="547"/>
      <c r="X31" s="547"/>
      <c r="Y31" s="547"/>
      <c r="Z31" s="547"/>
      <c r="AA31" s="34">
        <f t="shared" si="6"/>
        <v>0</v>
      </c>
    </row>
    <row r="32" spans="2:27" x14ac:dyDescent="0.25">
      <c r="B32" s="521"/>
      <c r="C32" s="117"/>
      <c r="D32" s="117"/>
      <c r="E32" s="117"/>
      <c r="F32" s="117"/>
      <c r="G32" s="117"/>
      <c r="H32" s="117"/>
      <c r="I32" s="117"/>
      <c r="J32" s="117"/>
      <c r="K32" s="546"/>
      <c r="L32" s="546"/>
      <c r="M32" s="547"/>
      <c r="N32" s="547"/>
      <c r="O32" s="547"/>
      <c r="P32" s="547"/>
      <c r="Q32" s="547"/>
      <c r="R32" s="547"/>
      <c r="S32" s="547"/>
      <c r="T32" s="547"/>
      <c r="U32" s="547"/>
      <c r="V32" s="547"/>
      <c r="W32" s="547"/>
      <c r="X32" s="547"/>
      <c r="Y32" s="547"/>
      <c r="Z32" s="547"/>
      <c r="AA32" s="34">
        <f t="shared" si="6"/>
        <v>0</v>
      </c>
    </row>
    <row r="33" spans="2:27" x14ac:dyDescent="0.25">
      <c r="B33" s="521"/>
      <c r="C33" s="117"/>
      <c r="D33" s="117"/>
      <c r="E33" s="117"/>
      <c r="F33" s="117"/>
      <c r="G33" s="117"/>
      <c r="H33" s="117"/>
      <c r="I33" s="117"/>
      <c r="J33" s="117"/>
      <c r="K33" s="546"/>
      <c r="L33" s="546"/>
      <c r="M33" s="547"/>
      <c r="N33" s="547"/>
      <c r="O33" s="547"/>
      <c r="P33" s="547"/>
      <c r="Q33" s="547"/>
      <c r="R33" s="547"/>
      <c r="S33" s="547"/>
      <c r="T33" s="547"/>
      <c r="U33" s="547"/>
      <c r="V33" s="547"/>
      <c r="W33" s="547"/>
      <c r="X33" s="547"/>
      <c r="Y33" s="547"/>
      <c r="Z33" s="547"/>
      <c r="AA33" s="34">
        <f t="shared" si="6"/>
        <v>0</v>
      </c>
    </row>
    <row r="34" spans="2:27" x14ac:dyDescent="0.25">
      <c r="B34" s="521"/>
      <c r="C34" s="117"/>
      <c r="D34" s="117"/>
      <c r="E34" s="117"/>
      <c r="F34" s="117"/>
      <c r="G34" s="117"/>
      <c r="H34" s="117"/>
      <c r="I34" s="117"/>
      <c r="J34" s="117"/>
      <c r="K34" s="546"/>
      <c r="L34" s="546"/>
      <c r="M34" s="547"/>
      <c r="N34" s="547"/>
      <c r="O34" s="547"/>
      <c r="P34" s="547"/>
      <c r="Q34" s="547"/>
      <c r="R34" s="547"/>
      <c r="S34" s="547"/>
      <c r="T34" s="547"/>
      <c r="U34" s="547"/>
      <c r="V34" s="547"/>
      <c r="W34" s="547"/>
      <c r="X34" s="547"/>
      <c r="Y34" s="547"/>
      <c r="Z34" s="547"/>
      <c r="AA34" s="34">
        <f t="shared" si="6"/>
        <v>0</v>
      </c>
    </row>
    <row r="35" spans="2:27" x14ac:dyDescent="0.25">
      <c r="B35" s="439"/>
      <c r="C35" s="359"/>
      <c r="D35" s="359"/>
      <c r="E35" s="359"/>
      <c r="F35" s="359"/>
      <c r="G35" s="359"/>
      <c r="H35" s="359"/>
      <c r="I35" s="359"/>
      <c r="J35" s="359"/>
      <c r="K35" s="359"/>
      <c r="L35" s="359"/>
      <c r="M35" s="359"/>
      <c r="N35" s="359"/>
      <c r="O35" s="359"/>
      <c r="P35" s="359"/>
      <c r="Q35" s="359"/>
      <c r="R35" s="359"/>
      <c r="S35" s="359"/>
      <c r="T35" s="359"/>
      <c r="U35" s="359"/>
      <c r="V35" s="359"/>
      <c r="W35" s="359"/>
      <c r="X35" s="359"/>
      <c r="Y35" s="359"/>
      <c r="Z35" s="359"/>
      <c r="AA35" s="360"/>
    </row>
    <row r="36" spans="2:27" ht="15.75" thickBot="1" x14ac:dyDescent="0.3">
      <c r="B36" s="337" t="s">
        <v>40</v>
      </c>
      <c r="C36" s="40">
        <f t="shared" ref="C36:Z36" si="7">SUM(C29:C35)</f>
        <v>0</v>
      </c>
      <c r="D36" s="40">
        <f t="shared" si="7"/>
        <v>0</v>
      </c>
      <c r="E36" s="40">
        <f t="shared" si="7"/>
        <v>0</v>
      </c>
      <c r="F36" s="40">
        <f t="shared" si="7"/>
        <v>0</v>
      </c>
      <c r="G36" s="40">
        <f t="shared" si="7"/>
        <v>0</v>
      </c>
      <c r="H36" s="40">
        <f t="shared" si="7"/>
        <v>0</v>
      </c>
      <c r="I36" s="40">
        <f t="shared" si="7"/>
        <v>0</v>
      </c>
      <c r="J36" s="40">
        <f t="shared" si="7"/>
        <v>0</v>
      </c>
      <c r="K36" s="40">
        <f t="shared" si="7"/>
        <v>0</v>
      </c>
      <c r="L36" s="40">
        <f t="shared" si="7"/>
        <v>0</v>
      </c>
      <c r="M36" s="40">
        <f t="shared" si="7"/>
        <v>0</v>
      </c>
      <c r="N36" s="40">
        <f t="shared" si="7"/>
        <v>0</v>
      </c>
      <c r="O36" s="40">
        <f t="shared" si="7"/>
        <v>0</v>
      </c>
      <c r="P36" s="40">
        <f t="shared" si="7"/>
        <v>0</v>
      </c>
      <c r="Q36" s="40">
        <f t="shared" si="7"/>
        <v>0</v>
      </c>
      <c r="R36" s="40">
        <f t="shared" si="7"/>
        <v>0</v>
      </c>
      <c r="S36" s="40">
        <f t="shared" si="7"/>
        <v>0</v>
      </c>
      <c r="T36" s="40">
        <f t="shared" si="7"/>
        <v>0</v>
      </c>
      <c r="U36" s="40">
        <f t="shared" si="7"/>
        <v>0</v>
      </c>
      <c r="V36" s="40">
        <f t="shared" si="7"/>
        <v>0</v>
      </c>
      <c r="W36" s="40">
        <f t="shared" si="7"/>
        <v>0</v>
      </c>
      <c r="X36" s="40">
        <f t="shared" si="7"/>
        <v>0</v>
      </c>
      <c r="Y36" s="40">
        <f t="shared" si="7"/>
        <v>0</v>
      </c>
      <c r="Z36" s="40">
        <f t="shared" si="7"/>
        <v>0</v>
      </c>
      <c r="AA36" s="354">
        <f>SUM(AA29:AA35)</f>
        <v>0</v>
      </c>
    </row>
    <row r="38" spans="2:27" x14ac:dyDescent="0.25">
      <c r="B38" s="385" t="s">
        <v>481</v>
      </c>
    </row>
    <row r="39" spans="2:27" x14ac:dyDescent="0.25">
      <c r="B39" s="385" t="s">
        <v>459</v>
      </c>
    </row>
    <row r="40" spans="2:27" x14ac:dyDescent="0.25">
      <c r="B40" s="522" t="s">
        <v>460</v>
      </c>
    </row>
  </sheetData>
  <sheetProtection algorithmName="SHA-512" hashValue="rkQ2vmF+f1FinjFGV4MwoFRJhyvPGUCN+Z5T0+1amE/Af9P+p+2sImned6vb3ncWny3LHlYm37m+/4n5T2Tw3g==" saltValue="+dN37ct94Yd5XUxLhzZNNQ==" spinCount="100000" sheet="1" formatCells="0" formatColumns="0" formatRows="0" insertColumns="0" insertRows="0"/>
  <mergeCells count="5">
    <mergeCell ref="B2:AA2"/>
    <mergeCell ref="B10:AA10"/>
    <mergeCell ref="B19:AA19"/>
    <mergeCell ref="B27:AA27"/>
    <mergeCell ref="B1:D1"/>
  </mergeCells>
  <phoneticPr fontId="10" type="noConversion"/>
  <conditionalFormatting sqref="C16:AA16">
    <cfRule type="expression" dxfId="17" priority="3">
      <formula>C$16&gt;0.25</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BE513"/>
  <sheetViews>
    <sheetView zoomScale="106" zoomScaleNormal="106" workbookViewId="0">
      <pane xSplit="5" topLeftCell="F1" activePane="topRight" state="frozen"/>
      <selection pane="topRight" activeCell="N2" sqref="N2"/>
    </sheetView>
  </sheetViews>
  <sheetFormatPr defaultColWidth="9.140625" defaultRowHeight="15" x14ac:dyDescent="0.25"/>
  <cols>
    <col min="1" max="1" width="0.85546875" style="385" customWidth="1"/>
    <col min="2" max="2" width="16.42578125" style="385" customWidth="1"/>
    <col min="3" max="3" width="16.42578125" style="407" customWidth="1"/>
    <col min="4" max="4" width="12.140625" style="408" customWidth="1"/>
    <col min="5" max="5" width="13.140625" style="408" customWidth="1"/>
    <col min="6" max="6" width="12.5703125" style="409" customWidth="1"/>
    <col min="7" max="8" width="13.5703125" style="410" customWidth="1"/>
    <col min="9" max="9" width="12.5703125" style="410" customWidth="1"/>
    <col min="10" max="11" width="11.7109375" style="410" customWidth="1"/>
    <col min="12" max="18" width="14.28515625" style="385" customWidth="1"/>
    <col min="19" max="19" width="13.7109375" style="385" customWidth="1"/>
    <col min="20" max="20" width="13.7109375" style="27" customWidth="1"/>
    <col min="21" max="21" width="13.7109375" style="385" customWidth="1"/>
    <col min="22" max="22" width="13.7109375" style="385" hidden="1" customWidth="1"/>
    <col min="23" max="23" width="13.7109375" style="400" customWidth="1"/>
    <col min="24" max="24" width="13.7109375" style="385" customWidth="1"/>
    <col min="25" max="25" width="16.28515625" style="407" customWidth="1"/>
    <col min="26" max="26" width="1.85546875" style="385" customWidth="1"/>
    <col min="27" max="34" width="14.5703125" style="385" customWidth="1"/>
    <col min="35" max="50" width="14.42578125" style="385" customWidth="1"/>
    <col min="51" max="53" width="11.7109375" style="385" customWidth="1"/>
    <col min="54" max="54" width="11.7109375" style="400" customWidth="1"/>
    <col min="55" max="55" width="11.7109375" style="385" customWidth="1"/>
    <col min="56" max="56" width="11.7109375" style="400" customWidth="1"/>
    <col min="57" max="57" width="10.85546875" style="385" customWidth="1"/>
    <col min="58" max="16384" width="9.140625" style="385"/>
  </cols>
  <sheetData>
    <row r="1" spans="1:57" ht="32.25" customHeight="1" thickBot="1" x14ac:dyDescent="0.3">
      <c r="B1" s="633" t="s">
        <v>342</v>
      </c>
      <c r="C1" s="634"/>
      <c r="D1" s="634"/>
      <c r="E1" s="635"/>
      <c r="F1" s="639" t="s">
        <v>343</v>
      </c>
      <c r="G1" s="640"/>
      <c r="H1" s="640"/>
      <c r="I1" s="640"/>
      <c r="J1" s="640"/>
      <c r="K1" s="640"/>
      <c r="L1" s="640"/>
      <c r="U1" s="364"/>
      <c r="W1" s="411" t="s">
        <v>397</v>
      </c>
    </row>
    <row r="2" spans="1:57" ht="32.25" customHeight="1" thickBot="1" x14ac:dyDescent="0.3">
      <c r="B2" s="636"/>
      <c r="C2" s="637"/>
      <c r="D2" s="637"/>
      <c r="E2" s="638"/>
      <c r="F2" s="641"/>
      <c r="G2" s="642"/>
      <c r="H2" s="642"/>
      <c r="I2" s="642"/>
      <c r="J2" s="642"/>
      <c r="K2" s="642"/>
      <c r="L2" s="642"/>
      <c r="U2" s="325"/>
      <c r="W2" s="406" t="s">
        <v>396</v>
      </c>
      <c r="Y2" s="385"/>
    </row>
    <row r="3" spans="1:57" s="49" customFormat="1" ht="30" customHeight="1" thickBot="1" x14ac:dyDescent="0.3">
      <c r="A3" s="50"/>
      <c r="B3" s="588" t="s">
        <v>88</v>
      </c>
      <c r="C3" s="646"/>
      <c r="D3" s="582" t="s">
        <v>89</v>
      </c>
      <c r="E3" s="647"/>
      <c r="F3" s="647"/>
      <c r="G3" s="647"/>
      <c r="H3" s="647"/>
      <c r="I3" s="647"/>
      <c r="J3" s="648"/>
      <c r="K3" s="643" t="s">
        <v>173</v>
      </c>
      <c r="L3" s="644"/>
      <c r="M3" s="644"/>
      <c r="N3" s="644"/>
      <c r="O3" s="644"/>
      <c r="P3" s="644"/>
      <c r="Q3" s="644"/>
      <c r="R3" s="644"/>
      <c r="S3" s="644"/>
      <c r="T3" s="644"/>
      <c r="U3" s="644"/>
      <c r="V3" s="644"/>
      <c r="W3" s="644"/>
      <c r="X3" s="644"/>
      <c r="Y3" s="645"/>
      <c r="AA3" s="643" t="s">
        <v>346</v>
      </c>
      <c r="AB3" s="644"/>
      <c r="AC3" s="644"/>
      <c r="AD3" s="644"/>
      <c r="AE3" s="644"/>
      <c r="AF3" s="644"/>
      <c r="AG3" s="644"/>
      <c r="AH3" s="644"/>
      <c r="AI3" s="644"/>
      <c r="AJ3" s="644"/>
      <c r="AK3" s="644"/>
      <c r="AL3" s="644"/>
      <c r="AM3" s="644"/>
      <c r="AN3" s="644"/>
      <c r="AO3" s="644"/>
      <c r="AP3" s="644"/>
      <c r="AQ3" s="644"/>
      <c r="AR3" s="644"/>
      <c r="AS3" s="644"/>
      <c r="AT3" s="644"/>
      <c r="AU3" s="644"/>
      <c r="AV3" s="644"/>
      <c r="AW3" s="644"/>
      <c r="AX3" s="644"/>
      <c r="AY3" s="644"/>
      <c r="AZ3" s="644"/>
      <c r="BA3" s="644"/>
      <c r="BB3" s="644"/>
      <c r="BC3" s="644"/>
      <c r="BD3" s="644"/>
      <c r="BE3" s="645"/>
    </row>
    <row r="4" spans="1:57" ht="102" customHeight="1" thickBot="1" x14ac:dyDescent="0.3">
      <c r="A4" s="41"/>
      <c r="B4" s="42" t="s">
        <v>20</v>
      </c>
      <c r="C4" s="43" t="s">
        <v>0</v>
      </c>
      <c r="D4" s="36" t="s">
        <v>480</v>
      </c>
      <c r="E4" s="37" t="s">
        <v>22</v>
      </c>
      <c r="F4" s="37" t="s">
        <v>2</v>
      </c>
      <c r="G4" s="61" t="s">
        <v>23</v>
      </c>
      <c r="H4" s="62" t="s">
        <v>159</v>
      </c>
      <c r="I4" s="61" t="s">
        <v>24</v>
      </c>
      <c r="J4" s="63" t="s">
        <v>25</v>
      </c>
      <c r="K4" s="88" t="s">
        <v>182</v>
      </c>
      <c r="L4" s="64" t="s">
        <v>59</v>
      </c>
      <c r="M4" s="54" t="s">
        <v>41</v>
      </c>
      <c r="N4" s="66" t="s">
        <v>42</v>
      </c>
      <c r="O4" s="66" t="s">
        <v>43</v>
      </c>
      <c r="P4" s="66" t="s">
        <v>335</v>
      </c>
      <c r="Q4" s="55" t="s">
        <v>336</v>
      </c>
      <c r="R4" s="54" t="s">
        <v>462</v>
      </c>
      <c r="S4" s="55" t="s">
        <v>276</v>
      </c>
      <c r="T4" s="555" t="s">
        <v>463</v>
      </c>
      <c r="U4" s="70" t="s">
        <v>355</v>
      </c>
      <c r="V4" s="72" t="s">
        <v>174</v>
      </c>
      <c r="W4" s="72" t="s">
        <v>392</v>
      </c>
      <c r="X4" s="72" t="s">
        <v>356</v>
      </c>
      <c r="Y4" s="73" t="s">
        <v>455</v>
      </c>
      <c r="AA4" s="70" t="s">
        <v>47</v>
      </c>
      <c r="AB4" s="71" t="s">
        <v>48</v>
      </c>
      <c r="AC4" s="71" t="s">
        <v>49</v>
      </c>
      <c r="AD4" s="71" t="s">
        <v>50</v>
      </c>
      <c r="AE4" s="71" t="s">
        <v>51</v>
      </c>
      <c r="AF4" s="71" t="s">
        <v>52</v>
      </c>
      <c r="AG4" s="71" t="s">
        <v>53</v>
      </c>
      <c r="AH4" s="75" t="s">
        <v>54</v>
      </c>
      <c r="AI4" s="75" t="s">
        <v>425</v>
      </c>
      <c r="AJ4" s="75" t="s">
        <v>426</v>
      </c>
      <c r="AK4" s="75" t="s">
        <v>427</v>
      </c>
      <c r="AL4" s="75" t="s">
        <v>428</v>
      </c>
      <c r="AM4" s="75" t="s">
        <v>429</v>
      </c>
      <c r="AN4" s="75" t="s">
        <v>430</v>
      </c>
      <c r="AO4" s="75" t="s">
        <v>431</v>
      </c>
      <c r="AP4" s="75" t="s">
        <v>432</v>
      </c>
      <c r="AQ4" s="75" t="s">
        <v>433</v>
      </c>
      <c r="AR4" s="75" t="s">
        <v>434</v>
      </c>
      <c r="AS4" s="75" t="s">
        <v>435</v>
      </c>
      <c r="AT4" s="75" t="s">
        <v>436</v>
      </c>
      <c r="AU4" s="75" t="s">
        <v>437</v>
      </c>
      <c r="AV4" s="75" t="s">
        <v>438</v>
      </c>
      <c r="AW4" s="75" t="s">
        <v>439</v>
      </c>
      <c r="AX4" s="75" t="s">
        <v>440</v>
      </c>
      <c r="AY4" s="70" t="s">
        <v>482</v>
      </c>
      <c r="AZ4" s="73" t="s">
        <v>212</v>
      </c>
      <c r="BA4" s="72" t="s">
        <v>60</v>
      </c>
      <c r="BB4" s="46" t="s">
        <v>80</v>
      </c>
      <c r="BC4" s="45" t="s">
        <v>56</v>
      </c>
      <c r="BD4" s="45" t="s">
        <v>81</v>
      </c>
      <c r="BE4" s="182" t="s">
        <v>55</v>
      </c>
    </row>
    <row r="5" spans="1:57" ht="13.5" customHeight="1" x14ac:dyDescent="0.25">
      <c r="A5" s="3"/>
      <c r="B5" s="56">
        <f>IF('2.Census &amp; Reference Benchmarks'!B5 &lt;&gt;"",'2.Census &amp; Reference Benchmarks'!B5,"")</f>
        <v>0</v>
      </c>
      <c r="C5" s="56">
        <f>IF('2.Census &amp; Reference Benchmarks'!C5 &lt;&gt;"",'2.Census &amp; Reference Benchmarks'!C5,"")</f>
        <v>0</v>
      </c>
      <c r="D5" s="57" t="str">
        <f>IF('2.Census &amp; Reference Benchmarks'!D5 &lt;&gt;"",'2.Census &amp; Reference Benchmarks'!D5,"")</f>
        <v/>
      </c>
      <c r="E5" s="56" t="str">
        <f>IF('2.Census &amp; Reference Benchmarks'!E5 &lt;&gt;"",'2.Census &amp; Reference Benchmarks'!E5,"")</f>
        <v/>
      </c>
      <c r="F5" s="56" t="str">
        <f>IF('2.Census &amp; Reference Benchmarks'!F5 &lt;&gt;"",'2.Census &amp; Reference Benchmarks'!F5,"")</f>
        <v/>
      </c>
      <c r="G5" s="58" t="str">
        <f>IF('2.Census &amp; Reference Benchmarks'!G5 &lt;&gt;"",'2.Census &amp; Reference Benchmarks'!G5,"")</f>
        <v/>
      </c>
      <c r="H5" s="58" t="str">
        <f>IF('2.Census &amp; Reference Benchmarks'!H5 &lt;&gt;"",'2.Census &amp; Reference Benchmarks'!H5,"")</f>
        <v/>
      </c>
      <c r="I5" s="58" t="str">
        <f>IF('2.Census &amp; Reference Benchmarks'!I5 &lt;&gt;"",'2.Census &amp; Reference Benchmarks'!I5,"")</f>
        <v/>
      </c>
      <c r="J5" s="69" t="str">
        <f>IF('2.Census &amp; Reference Benchmarks'!J5 &lt;&gt;"",'2.Census &amp; Reference Benchmarks'!J5,"")</f>
        <v/>
      </c>
      <c r="K5" s="58" t="str">
        <f>IF('7.Safe Harbor Input Data &amp; Calc'!Q7 &lt;&gt; "", '7.Safe Harbor Input Data &amp; Calc'!Q7, "")</f>
        <v>No</v>
      </c>
      <c r="L5" s="59" t="str">
        <f>IF('2.Census &amp; Reference Benchmarks'!T5&lt;&gt; "",'2.Census &amp; Reference Benchmarks'!T5,"")</f>
        <v/>
      </c>
      <c r="M5" s="60">
        <f>'2.Census &amp; Reference Benchmarks'!M5</f>
        <v>0</v>
      </c>
      <c r="N5" s="60">
        <f>'2.Census &amp; Reference Benchmarks'!P5</f>
        <v>0</v>
      </c>
      <c r="O5" s="60">
        <f>'2.Census &amp; Reference Benchmarks'!S5</f>
        <v>0</v>
      </c>
      <c r="P5" s="52">
        <f>IF( AND(I5 &lt; '1. Summary for SBA'!$J$7, I5 &lt;&gt;""), 0, IF(AND(G5="",I5=""),SUM(M5:O5)*4,IF(I5&lt;'1. Summary for SBA'!$J$7,0,IF(K5="Yes",0,IF(H5="Salary",IF(AND(SUM(M5:O5)*4&lt;100000,L5=""),(SUM(M5:O5)/(IF(OR(I5=0,I5&gt;=DATEVALUE("3/31/2020")),DATEVALUE("3/31/2020"),I5)-IF(OR(G5&lt;=DATEVALUE("1/1/2020"), G5 = ""),DATEVALUE("1/1/2020"),IF(OR(MONTH(G5)=1),G5+1,IF(MONTH(G5)=3,G5,G5-1)))))*360,0),0)))))</f>
        <v>0</v>
      </c>
      <c r="Q5" s="52">
        <f>0.75*P5</f>
        <v>0</v>
      </c>
      <c r="R5" s="67">
        <f>(Q5/52)*24</f>
        <v>0</v>
      </c>
      <c r="S5" s="53">
        <f>SUM('3.Weekly Hours &amp; Wage Activity'!AI5:BF5)</f>
        <v>0</v>
      </c>
      <c r="T5" s="53">
        <f>IF(AND(I5&lt;&gt; "",  I5 &lt; '1. Summary for SBA'!$J$11 +168, I5 &gt; '1. Summary for SBA'!$J$11),S5+(((168-(I5-'1. Summary for SBA'!$J$11+1))*S5)/((I5-'1. Summary for SBA'!$J$11+1))),0)</f>
        <v>0</v>
      </c>
      <c r="U5" s="369">
        <f>IF(K5= "Yes",0,IF( H5 = "salary",IF(T5 = 0,MAX(0,$R5-$S5), R5-T5),IF( H5 = "Hourly",'6. Hourly EE Wage Reduction'!AA5, 0)))</f>
        <v>0</v>
      </c>
      <c r="V5" s="67">
        <f>IF(W5 &lt;&gt; "Yes", 0,IF(H5 = "salary",U5, 0))</f>
        <v>0</v>
      </c>
      <c r="W5" s="405" t="str">
        <f>IF(U5 = 0, "No",IF('6. Hourly EE Wage Reduction'!T5 &gt;'6. Hourly EE Wage Reduction'!W5, "Yes", "No"))</f>
        <v>No</v>
      </c>
      <c r="X5" s="67">
        <f>IF(W5= "No", 0,U5)</f>
        <v>0</v>
      </c>
      <c r="Y5" s="67">
        <f>IF(S5 &gt; 46154, S5 - 46154,0)</f>
        <v>0</v>
      </c>
      <c r="AA5" s="86">
        <f>IFERROR(IF('3.Weekly Hours &amp; Wage Activity'!J5 = "FT", 1,MIN(1,IF('3.Weekly Hours &amp; Wage Activity'!J5 = "", "",MIN('3.Weekly Hours &amp; Wage Activity'!J5/40,1)),IF('3.Weekly Hours &amp; Wage Activity'!J5="", "",'3.Weekly Hours &amp; Wage Activity'!J5/40 ))),0)</f>
        <v>0</v>
      </c>
      <c r="AB5" s="86">
        <f>IFERROR(IF('3.Weekly Hours &amp; Wage Activity'!K5 = "FT", 1,MIN(1,IF('3.Weekly Hours &amp; Wage Activity'!K5 = "", "",MIN('3.Weekly Hours &amp; Wage Activity'!K5/40,1)),IF('3.Weekly Hours &amp; Wage Activity'!K5="", "",'3.Weekly Hours &amp; Wage Activity'!K5/40 ))),0)</f>
        <v>0</v>
      </c>
      <c r="AC5" s="86">
        <f>IFERROR(IF('3.Weekly Hours &amp; Wage Activity'!L5 = "FT", 1,MIN(1,IF('3.Weekly Hours &amp; Wage Activity'!L5 = "", "",MIN('3.Weekly Hours &amp; Wage Activity'!L5/40,1)),IF('3.Weekly Hours &amp; Wage Activity'!L5="", "",'3.Weekly Hours &amp; Wage Activity'!L5/40 ))),0)</f>
        <v>0</v>
      </c>
      <c r="AD5" s="86">
        <f>IFERROR(IF('3.Weekly Hours &amp; Wage Activity'!M5 = "FT", 1,MIN(1,IF('3.Weekly Hours &amp; Wage Activity'!M5 = "", "",MIN('3.Weekly Hours &amp; Wage Activity'!M5/40,1)),IF('3.Weekly Hours &amp; Wage Activity'!M5="", "",'3.Weekly Hours &amp; Wage Activity'!M5/40 ))),0)</f>
        <v>0</v>
      </c>
      <c r="AE5" s="86">
        <f>IFERROR(IF('3.Weekly Hours &amp; Wage Activity'!N5 = "FT", 1,MIN(1,IF('3.Weekly Hours &amp; Wage Activity'!N5 = "", "",MIN('3.Weekly Hours &amp; Wage Activity'!N5/40,1)),IF('3.Weekly Hours &amp; Wage Activity'!N5="", "",'3.Weekly Hours &amp; Wage Activity'!N5/40 ))),0)</f>
        <v>0</v>
      </c>
      <c r="AF5" s="86">
        <f>IFERROR(IF('3.Weekly Hours &amp; Wage Activity'!O5 = "FT", 1,MIN(1,IF('3.Weekly Hours &amp; Wage Activity'!O5 = "", "",MIN('3.Weekly Hours &amp; Wage Activity'!O5/40,1)),IF('3.Weekly Hours &amp; Wage Activity'!O5="", "",'3.Weekly Hours &amp; Wage Activity'!O5/40 ))),0)</f>
        <v>0</v>
      </c>
      <c r="AG5" s="86">
        <f>IFERROR(IF('3.Weekly Hours &amp; Wage Activity'!P5 = "FT", 1,MIN(1,IF('3.Weekly Hours &amp; Wage Activity'!P5 = "", "",MIN('3.Weekly Hours &amp; Wage Activity'!P5/40,1)),IF('3.Weekly Hours &amp; Wage Activity'!P5="", "",'3.Weekly Hours &amp; Wage Activity'!P5/40 ))),0)</f>
        <v>0</v>
      </c>
      <c r="AH5" s="86">
        <f>IFERROR(IF('3.Weekly Hours &amp; Wage Activity'!Q5 = "FT", 1,MIN(1,IF('3.Weekly Hours &amp; Wage Activity'!Q5 = "", "",MIN('3.Weekly Hours &amp; Wage Activity'!Q5/40,1)),IF('3.Weekly Hours &amp; Wage Activity'!Q5="", "",'3.Weekly Hours &amp; Wage Activity'!Q5/40 ))),0)</f>
        <v>0</v>
      </c>
      <c r="AI5" s="86">
        <f>IFERROR(IF('3.Weekly Hours &amp; Wage Activity'!R5 = "FT", 1,MIN(1,IF('3.Weekly Hours &amp; Wage Activity'!R5 = "", "",MIN('3.Weekly Hours &amp; Wage Activity'!R5/40,1)),IF('3.Weekly Hours &amp; Wage Activity'!R5="", "",'3.Weekly Hours &amp; Wage Activity'!R5/40 ))),0)</f>
        <v>0</v>
      </c>
      <c r="AJ5" s="86">
        <f>IFERROR(IF('3.Weekly Hours &amp; Wage Activity'!S5 = "FT", 1,MIN(1,IF('3.Weekly Hours &amp; Wage Activity'!S5 = "", "",MIN('3.Weekly Hours &amp; Wage Activity'!S5/40,1)),IF('3.Weekly Hours &amp; Wage Activity'!S5="", "",'3.Weekly Hours &amp; Wage Activity'!S5/40 ))),0)</f>
        <v>0</v>
      </c>
      <c r="AK5" s="86">
        <f>IFERROR(IF('3.Weekly Hours &amp; Wage Activity'!T5 = "FT", 1,MIN(1,IF('3.Weekly Hours &amp; Wage Activity'!T5 = "", "",MIN('3.Weekly Hours &amp; Wage Activity'!T5/40,1)),IF('3.Weekly Hours &amp; Wage Activity'!T5="", "",'3.Weekly Hours &amp; Wage Activity'!T5/40 ))),0)</f>
        <v>0</v>
      </c>
      <c r="AL5" s="86">
        <f>IFERROR(IF('3.Weekly Hours &amp; Wage Activity'!U5 = "FT", 1,MIN(1,IF('3.Weekly Hours &amp; Wage Activity'!U5 = "", "",MIN('3.Weekly Hours &amp; Wage Activity'!U5/40,1)),IF('3.Weekly Hours &amp; Wage Activity'!U5="", "",'3.Weekly Hours &amp; Wage Activity'!U5/40 ))),0)</f>
        <v>0</v>
      </c>
      <c r="AM5" s="86">
        <f>IFERROR(IF('3.Weekly Hours &amp; Wage Activity'!V5 = "FT", 1,MIN(1,IF('3.Weekly Hours &amp; Wage Activity'!V5 = "", "",MIN('3.Weekly Hours &amp; Wage Activity'!V5/40,1)),IF('3.Weekly Hours &amp; Wage Activity'!V5="", "",'3.Weekly Hours &amp; Wage Activity'!V5/40 ))),0)</f>
        <v>0</v>
      </c>
      <c r="AN5" s="86">
        <f>IFERROR(IF('3.Weekly Hours &amp; Wage Activity'!W5 = "FT", 1,MIN(1,IF('3.Weekly Hours &amp; Wage Activity'!W5 = "", "",MIN('3.Weekly Hours &amp; Wage Activity'!W5/40,1)),IF('3.Weekly Hours &amp; Wage Activity'!W5="", "",'3.Weekly Hours &amp; Wage Activity'!W5/40 ))),0)</f>
        <v>0</v>
      </c>
      <c r="AO5" s="86">
        <f>IFERROR(IF('3.Weekly Hours &amp; Wage Activity'!X5 = "FT", 1,MIN(1,IF('3.Weekly Hours &amp; Wage Activity'!X5 = "", "",MIN('3.Weekly Hours &amp; Wage Activity'!X5/40,1)),IF('3.Weekly Hours &amp; Wage Activity'!X5="", "",'3.Weekly Hours &amp; Wage Activity'!X5/40 ))),0)</f>
        <v>0</v>
      </c>
      <c r="AP5" s="86">
        <f>IFERROR(IF('3.Weekly Hours &amp; Wage Activity'!Y5 = "FT", 1,MIN(1,IF('3.Weekly Hours &amp; Wage Activity'!Y5 = "", "",MIN('3.Weekly Hours &amp; Wage Activity'!Y5/40,1)),IF('3.Weekly Hours &amp; Wage Activity'!Y5="", "",'3.Weekly Hours &amp; Wage Activity'!Y5/40 ))),0)</f>
        <v>0</v>
      </c>
      <c r="AQ5" s="86">
        <f>IFERROR(IF('3.Weekly Hours &amp; Wage Activity'!Z5 = "FT", 1,MIN(1,IF('3.Weekly Hours &amp; Wage Activity'!Z5 = "", "",MIN('3.Weekly Hours &amp; Wage Activity'!Z5/40,1)),IF('3.Weekly Hours &amp; Wage Activity'!Z5="", "",'3.Weekly Hours &amp; Wage Activity'!Z5/40 ))),0)</f>
        <v>0</v>
      </c>
      <c r="AR5" s="86">
        <f>IFERROR(IF('3.Weekly Hours &amp; Wage Activity'!AA5 = "FT", 1,MIN(1,IF('3.Weekly Hours &amp; Wage Activity'!AA5 = "", "",MIN('3.Weekly Hours &amp; Wage Activity'!AA5/40,1)),IF('3.Weekly Hours &amp; Wage Activity'!AA5="", "",'3.Weekly Hours &amp; Wage Activity'!AA5/40 ))),0)</f>
        <v>0</v>
      </c>
      <c r="AS5" s="86">
        <f>IFERROR(IF('3.Weekly Hours &amp; Wage Activity'!AB5 = "FT", 1,MIN(1,IF('3.Weekly Hours &amp; Wage Activity'!AB5 = "", "",MIN('3.Weekly Hours &amp; Wage Activity'!AB5/40,1)),IF('3.Weekly Hours &amp; Wage Activity'!AB5="", "",'3.Weekly Hours &amp; Wage Activity'!AB5/40 ))),0)</f>
        <v>0</v>
      </c>
      <c r="AT5" s="86">
        <f>IFERROR(IF('3.Weekly Hours &amp; Wage Activity'!AC5 = "FT", 1,MIN(1,IF('3.Weekly Hours &amp; Wage Activity'!AC5 = "", "",MIN('3.Weekly Hours &amp; Wage Activity'!AC5/40,1)),IF('3.Weekly Hours &amp; Wage Activity'!AC5="", "",'3.Weekly Hours &amp; Wage Activity'!AC5/40 ))),0)</f>
        <v>0</v>
      </c>
      <c r="AU5" s="86">
        <f>IFERROR(IF('3.Weekly Hours &amp; Wage Activity'!AD5 = "FT", 1,MIN(1,IF('3.Weekly Hours &amp; Wage Activity'!AD5 = "", "",MIN('3.Weekly Hours &amp; Wage Activity'!AD5/40,1)),IF('3.Weekly Hours &amp; Wage Activity'!AD5="", "",'3.Weekly Hours &amp; Wage Activity'!AD5/40 ))),0)</f>
        <v>0</v>
      </c>
      <c r="AV5" s="86">
        <f>IFERROR(IF('3.Weekly Hours &amp; Wage Activity'!AE5 = "FT", 1,MIN(1,IF('3.Weekly Hours &amp; Wage Activity'!AE5 = "", "",MIN('3.Weekly Hours &amp; Wage Activity'!AE5/40,1)),IF('3.Weekly Hours &amp; Wage Activity'!AE5="", "",'3.Weekly Hours &amp; Wage Activity'!AE5/40 ))),0)</f>
        <v>0</v>
      </c>
      <c r="AW5" s="86">
        <f>IFERROR(IF('3.Weekly Hours &amp; Wage Activity'!AF5 = "FT", 1,MIN(1,IF('3.Weekly Hours &amp; Wage Activity'!AF5 = "", "",MIN('3.Weekly Hours &amp; Wage Activity'!AF5/40,1)),IF('3.Weekly Hours &amp; Wage Activity'!AF5="", "",'3.Weekly Hours &amp; Wage Activity'!AF5/40 ))),0)</f>
        <v>0</v>
      </c>
      <c r="AX5" s="86">
        <f>IFERROR(IF('3.Weekly Hours &amp; Wage Activity'!AG5 = "FT", 1,MIN(1,IF('3.Weekly Hours &amp; Wage Activity'!AG5 = "", "",MIN('3.Weekly Hours &amp; Wage Activity'!AG5/40,1)),IF('3.Weekly Hours &amp; Wage Activity'!AG5="", "",'3.Weekly Hours &amp; Wage Activity'!AG5/40 ))),0)</f>
        <v>0</v>
      </c>
      <c r="AY5" s="523">
        <f>SUM( IF(COUNTIF('3.Weekly Hours &amp; Wage Activity'!J5:Q5, "&lt;&gt;FT") = 0, COLUMNS('3.Weekly Hours &amp; Wage Activity'!J5:AG5) * 40, '3.Weekly Hours &amp; Wage Activity'!J5:AG5))</f>
        <v>0</v>
      </c>
      <c r="AZ5" s="86">
        <f>MIN( IF(AY5 = 0,0,(AVERAGE(AA5:AX5))),1)</f>
        <v>0</v>
      </c>
      <c r="BA5" s="87">
        <f>IFERROR(ROUND(MIN(AVERAGE(BC5/177.14,BE5/165.71),1),1),0)</f>
        <v>0</v>
      </c>
      <c r="BB5" s="74" t="str">
        <f>IF('2.Census &amp; Reference Benchmarks'!K5 = "", "", '2.Census &amp; Reference Benchmarks'!K5)</f>
        <v/>
      </c>
      <c r="BC5" s="185">
        <f>IF('2.Census &amp; Reference Benchmarks'!L5="N/A",IF(OR(AND(G5="",I5=""),AND(G5&lt;DATEVALUE("1/1/2020"),OR(I5="",I5&gt;DATEVALUE("3/31/2020")))),177.14,IF(OR(I5 = "", I5 &gt; DATEVALUE("1/31/2020")), ROUND(177.14*((DATEVALUE("2/1/2020") -G5)/31),1))),IF('2.Census &amp; Reference Benchmarks'!L5="",0,'2.Census &amp; Reference Benchmarks'!L5))</f>
        <v>0</v>
      </c>
      <c r="BD5" s="74" t="str">
        <f>IF('2.Census &amp; Reference Benchmarks'!N5 = "", "", '2.Census &amp; Reference Benchmarks'!N5)</f>
        <v/>
      </c>
      <c r="BE5" s="185">
        <f>IF('2.Census &amp; Reference Benchmarks'!O5="N/A",IF(OR(AND(G5="",I5=""),AND(G5&lt;=DATEVALUE("2/1/2020"),OR(I5="",I5&gt;=DATEVALUE("2/29/2020")))),165.71,IF(AND(G5&gt;DATEVALUE("2/1/2020"),OR(I5="",I5&lt;=DATEVALUE("2/29/2020"))),((DATEVALUE("3/1/2020")-G5)/29)*165.71,"")),IF('2.Census &amp; Reference Benchmarks'!O5="",0,'2.Census &amp; Reference Benchmarks'!O5))</f>
        <v>0</v>
      </c>
    </row>
    <row r="6" spans="1:57" ht="13.5" customHeight="1" x14ac:dyDescent="0.25">
      <c r="A6" s="3"/>
      <c r="B6" s="56">
        <f>IF('2.Census &amp; Reference Benchmarks'!B6 &lt;&gt;"",'2.Census &amp; Reference Benchmarks'!B6,"")</f>
        <v>0</v>
      </c>
      <c r="C6" s="56">
        <f>IF('2.Census &amp; Reference Benchmarks'!C6 &lt;&gt;"",'2.Census &amp; Reference Benchmarks'!C6,"")</f>
        <v>0</v>
      </c>
      <c r="D6" s="57" t="str">
        <f>IF('2.Census &amp; Reference Benchmarks'!D6 &lt;&gt;"",'2.Census &amp; Reference Benchmarks'!D6,"")</f>
        <v/>
      </c>
      <c r="E6" s="56" t="str">
        <f>IF('2.Census &amp; Reference Benchmarks'!E6 &lt;&gt;"",'2.Census &amp; Reference Benchmarks'!E6,"")</f>
        <v/>
      </c>
      <c r="F6" s="56" t="str">
        <f>IF('2.Census &amp; Reference Benchmarks'!F6 &lt;&gt;"",'2.Census &amp; Reference Benchmarks'!F6,"")</f>
        <v/>
      </c>
      <c r="G6" s="58" t="str">
        <f>IF('2.Census &amp; Reference Benchmarks'!G6 &lt;&gt;"",'2.Census &amp; Reference Benchmarks'!G6,"")</f>
        <v/>
      </c>
      <c r="H6" s="58" t="str">
        <f>IF('2.Census &amp; Reference Benchmarks'!H6 &lt;&gt;"",'2.Census &amp; Reference Benchmarks'!H6,"")</f>
        <v/>
      </c>
      <c r="I6" s="58" t="str">
        <f>IF('2.Census &amp; Reference Benchmarks'!I6 &lt;&gt;"",'2.Census &amp; Reference Benchmarks'!I6,"")</f>
        <v/>
      </c>
      <c r="J6" s="69" t="str">
        <f>IF('2.Census &amp; Reference Benchmarks'!J6 &lt;&gt;"",'2.Census &amp; Reference Benchmarks'!J6,"")</f>
        <v/>
      </c>
      <c r="K6" s="58" t="str">
        <f>IF('7.Safe Harbor Input Data &amp; Calc'!Q8 &lt;&gt; "", '7.Safe Harbor Input Data &amp; Calc'!Q8, "")</f>
        <v>No</v>
      </c>
      <c r="L6" s="59" t="str">
        <f>IF('2.Census &amp; Reference Benchmarks'!T6&lt;&gt; "",'2.Census &amp; Reference Benchmarks'!T6,"")</f>
        <v/>
      </c>
      <c r="M6" s="60">
        <f>'2.Census &amp; Reference Benchmarks'!M6</f>
        <v>0</v>
      </c>
      <c r="N6" s="60">
        <f>'2.Census &amp; Reference Benchmarks'!P6</f>
        <v>0</v>
      </c>
      <c r="O6" s="60">
        <f>'2.Census &amp; Reference Benchmarks'!S6</f>
        <v>0</v>
      </c>
      <c r="P6" s="52">
        <f>IF( AND(I6 &lt; '1. Summary for SBA'!$J$7, I6 &lt;&gt;""), 0, IF(AND(G6="",I6=""),SUM(M6:O6)*4,IF(I6&lt;'1. Summary for SBA'!$J$7,0,IF(K6="Yes",0,IF(H6="Salary",IF(AND(SUM(M6:O6)*4&lt;100000,L6=""),(SUM(M6:O6)/(IF(OR(I6=0,I6&gt;=DATEVALUE("3/31/2020")),DATEVALUE("3/31/2020"),I6)-IF(OR(G6&lt;=DATEVALUE("1/1/2020"), G6 = ""),DATEVALUE("1/1/2020"),IF(OR(MONTH(G6)=1),G6+1,IF(MONTH(G6)=3,G6,G6-1)))))*360,0),0)))))</f>
        <v>0</v>
      </c>
      <c r="Q6" s="52">
        <f t="shared" ref="Q6:Q34" si="0">0.75*P6</f>
        <v>0</v>
      </c>
      <c r="R6" s="67">
        <f t="shared" ref="R6:R69" si="1">(Q6/52)*24</f>
        <v>0</v>
      </c>
      <c r="S6" s="53">
        <f>SUM('3.Weekly Hours &amp; Wage Activity'!AI6:BF6)</f>
        <v>0</v>
      </c>
      <c r="T6" s="53">
        <f>IF(AND(I6&lt;&gt; "",  I6 &lt; '1. Summary for SBA'!$J$11 +168, I6 &gt; '1. Summary for SBA'!$J$11),S6+(((168-(I6-'1. Summary for SBA'!$J$11+1))*S6)/((I6-'1. Summary for SBA'!$J$11+1))),0)</f>
        <v>0</v>
      </c>
      <c r="U6" s="369">
        <f>IF(K6= "Yes",0,IF( H6 = "salary",IF(T6 = 0,MAX(0,$R6-$S6), R6-T6),IF( H6 = "Hourly",'6. Hourly EE Wage Reduction'!AA6, 0)))</f>
        <v>0</v>
      </c>
      <c r="V6" s="67">
        <f t="shared" ref="V6:V69" si="2">IF(W6 &lt;&gt; "Yes", 0,IF(H6 = "salary",U6, 0))</f>
        <v>0</v>
      </c>
      <c r="W6" s="405" t="str">
        <f>IF(U6 = 0, "No",IF('6. Hourly EE Wage Reduction'!T6 &gt;'6. Hourly EE Wage Reduction'!W6, "Yes", "No"))</f>
        <v>No</v>
      </c>
      <c r="X6" s="67">
        <f t="shared" ref="X6:X69" si="3">IF(W6= "No", 0,U6)</f>
        <v>0</v>
      </c>
      <c r="Y6" s="67">
        <f t="shared" ref="Y6:Y69" si="4">IF(S6 &gt; 46154, S6 - 46154,0)</f>
        <v>0</v>
      </c>
      <c r="AA6" s="86">
        <f>IFERROR(IF('3.Weekly Hours &amp; Wage Activity'!J6 = "FT", 1,MIN(1,IF('3.Weekly Hours &amp; Wage Activity'!J6 = "", "",MIN('3.Weekly Hours &amp; Wage Activity'!J6/40,1)),IF('3.Weekly Hours &amp; Wage Activity'!J6="", "",'3.Weekly Hours &amp; Wage Activity'!J6/40 ))),0)</f>
        <v>0</v>
      </c>
      <c r="AB6" s="86">
        <f>IFERROR(IF('3.Weekly Hours &amp; Wage Activity'!K6 = "FT", 1,MIN(1,IF('3.Weekly Hours &amp; Wage Activity'!K6 = "", "",MIN('3.Weekly Hours &amp; Wage Activity'!K6/40,1)),IF('3.Weekly Hours &amp; Wage Activity'!K6="", "",'3.Weekly Hours &amp; Wage Activity'!K6/40 ))),0)</f>
        <v>0</v>
      </c>
      <c r="AC6" s="86">
        <f>IFERROR(IF('3.Weekly Hours &amp; Wage Activity'!L6 = "FT", 1,MIN(1,IF('3.Weekly Hours &amp; Wage Activity'!L6 = "", "",MIN('3.Weekly Hours &amp; Wage Activity'!L6/40,1)),IF('3.Weekly Hours &amp; Wage Activity'!L6="", "",'3.Weekly Hours &amp; Wage Activity'!L6/40 ))),0)</f>
        <v>0</v>
      </c>
      <c r="AD6" s="86">
        <f>IFERROR(IF('3.Weekly Hours &amp; Wage Activity'!M6 = "FT", 1,MIN(1,IF('3.Weekly Hours &amp; Wage Activity'!M6 = "", "",MIN('3.Weekly Hours &amp; Wage Activity'!M6/40,1)),IF('3.Weekly Hours &amp; Wage Activity'!M6="", "",'3.Weekly Hours &amp; Wage Activity'!M6/40 ))),0)</f>
        <v>0</v>
      </c>
      <c r="AE6" s="86">
        <f>IFERROR(IF('3.Weekly Hours &amp; Wage Activity'!N6 = "FT", 1,MIN(1,IF('3.Weekly Hours &amp; Wage Activity'!N6 = "", "",MIN('3.Weekly Hours &amp; Wage Activity'!N6/40,1)),IF('3.Weekly Hours &amp; Wage Activity'!N6="", "",'3.Weekly Hours &amp; Wage Activity'!N6/40 ))),0)</f>
        <v>0</v>
      </c>
      <c r="AF6" s="86">
        <f>IFERROR(IF('3.Weekly Hours &amp; Wage Activity'!O6 = "FT", 1,MIN(1,IF('3.Weekly Hours &amp; Wage Activity'!O6 = "", "",MIN('3.Weekly Hours &amp; Wage Activity'!O6/40,1)),IF('3.Weekly Hours &amp; Wage Activity'!O6="", "",'3.Weekly Hours &amp; Wage Activity'!O6/40 ))),0)</f>
        <v>0</v>
      </c>
      <c r="AG6" s="86">
        <f>IFERROR(IF('3.Weekly Hours &amp; Wage Activity'!P6 = "FT", 1,MIN(1,IF('3.Weekly Hours &amp; Wage Activity'!P6 = "", "",MIN('3.Weekly Hours &amp; Wage Activity'!P6/40,1)),IF('3.Weekly Hours &amp; Wage Activity'!P6="", "",'3.Weekly Hours &amp; Wage Activity'!P6/40 ))),0)</f>
        <v>0</v>
      </c>
      <c r="AH6" s="86">
        <f>IFERROR(IF('3.Weekly Hours &amp; Wage Activity'!Q6 = "FT", 1,MIN(1,IF('3.Weekly Hours &amp; Wage Activity'!Q6 = "", "",MIN('3.Weekly Hours &amp; Wage Activity'!Q6/40,1)),IF('3.Weekly Hours &amp; Wage Activity'!Q6="", "",'3.Weekly Hours &amp; Wage Activity'!Q6/40 ))),0)</f>
        <v>0</v>
      </c>
      <c r="AI6" s="86">
        <f>IFERROR(IF('3.Weekly Hours &amp; Wage Activity'!R6 = "FT", 1,MIN(1,IF('3.Weekly Hours &amp; Wage Activity'!R6 = "", "",MIN('3.Weekly Hours &amp; Wage Activity'!R6/40,1)),IF('3.Weekly Hours &amp; Wage Activity'!R6="", "",'3.Weekly Hours &amp; Wage Activity'!R6/40 ))),0)</f>
        <v>0</v>
      </c>
      <c r="AJ6" s="86">
        <f>IFERROR(IF('3.Weekly Hours &amp; Wage Activity'!S6 = "FT", 1,MIN(1,IF('3.Weekly Hours &amp; Wage Activity'!S6 = "", "",MIN('3.Weekly Hours &amp; Wage Activity'!S6/40,1)),IF('3.Weekly Hours &amp; Wage Activity'!S6="", "",'3.Weekly Hours &amp; Wage Activity'!S6/40 ))),0)</f>
        <v>0</v>
      </c>
      <c r="AK6" s="86">
        <f>IFERROR(IF('3.Weekly Hours &amp; Wage Activity'!T6 = "FT", 1,MIN(1,IF('3.Weekly Hours &amp; Wage Activity'!T6 = "", "",MIN('3.Weekly Hours &amp; Wage Activity'!T6/40,1)),IF('3.Weekly Hours &amp; Wage Activity'!T6="", "",'3.Weekly Hours &amp; Wage Activity'!T6/40 ))),0)</f>
        <v>0</v>
      </c>
      <c r="AL6" s="86">
        <f>IFERROR(IF('3.Weekly Hours &amp; Wage Activity'!U6 = "FT", 1,MIN(1,IF('3.Weekly Hours &amp; Wage Activity'!U6 = "", "",MIN('3.Weekly Hours &amp; Wage Activity'!U6/40,1)),IF('3.Weekly Hours &amp; Wage Activity'!U6="", "",'3.Weekly Hours &amp; Wage Activity'!U6/40 ))),0)</f>
        <v>0</v>
      </c>
      <c r="AM6" s="86">
        <f>IFERROR(IF('3.Weekly Hours &amp; Wage Activity'!V6 = "FT", 1,MIN(1,IF('3.Weekly Hours &amp; Wage Activity'!V6 = "", "",MIN('3.Weekly Hours &amp; Wage Activity'!V6/40,1)),IF('3.Weekly Hours &amp; Wage Activity'!V6="", "",'3.Weekly Hours &amp; Wage Activity'!V6/40 ))),0)</f>
        <v>0</v>
      </c>
      <c r="AN6" s="86">
        <f>IFERROR(IF('3.Weekly Hours &amp; Wage Activity'!W6 = "FT", 1,MIN(1,IF('3.Weekly Hours &amp; Wage Activity'!W6 = "", "",MIN('3.Weekly Hours &amp; Wage Activity'!W6/40,1)),IF('3.Weekly Hours &amp; Wage Activity'!W6="", "",'3.Weekly Hours &amp; Wage Activity'!W6/40 ))),0)</f>
        <v>0</v>
      </c>
      <c r="AO6" s="86">
        <f>IFERROR(IF('3.Weekly Hours &amp; Wage Activity'!X6 = "FT", 1,MIN(1,IF('3.Weekly Hours &amp; Wage Activity'!X6 = "", "",MIN('3.Weekly Hours &amp; Wage Activity'!X6/40,1)),IF('3.Weekly Hours &amp; Wage Activity'!X6="", "",'3.Weekly Hours &amp; Wage Activity'!X6/40 ))),0)</f>
        <v>0</v>
      </c>
      <c r="AP6" s="86">
        <f>IFERROR(IF('3.Weekly Hours &amp; Wage Activity'!Y6 = "FT", 1,MIN(1,IF('3.Weekly Hours &amp; Wage Activity'!Y6 = "", "",MIN('3.Weekly Hours &amp; Wage Activity'!Y6/40,1)),IF('3.Weekly Hours &amp; Wage Activity'!Y6="", "",'3.Weekly Hours &amp; Wage Activity'!Y6/40 ))),0)</f>
        <v>0</v>
      </c>
      <c r="AQ6" s="86">
        <f>IFERROR(IF('3.Weekly Hours &amp; Wage Activity'!Z6 = "FT", 1,MIN(1,IF('3.Weekly Hours &amp; Wage Activity'!Z6 = "", "",MIN('3.Weekly Hours &amp; Wage Activity'!Z6/40,1)),IF('3.Weekly Hours &amp; Wage Activity'!Z6="", "",'3.Weekly Hours &amp; Wage Activity'!Z6/40 ))),0)</f>
        <v>0</v>
      </c>
      <c r="AR6" s="86">
        <f>IFERROR(IF('3.Weekly Hours &amp; Wage Activity'!AA6 = "FT", 1,MIN(1,IF('3.Weekly Hours &amp; Wage Activity'!AA6 = "", "",MIN('3.Weekly Hours &amp; Wage Activity'!AA6/40,1)),IF('3.Weekly Hours &amp; Wage Activity'!AA6="", "",'3.Weekly Hours &amp; Wage Activity'!AA6/40 ))),0)</f>
        <v>0</v>
      </c>
      <c r="AS6" s="86">
        <f>IFERROR(IF('3.Weekly Hours &amp; Wage Activity'!AB6 = "FT", 1,MIN(1,IF('3.Weekly Hours &amp; Wage Activity'!AB6 = "", "",MIN('3.Weekly Hours &amp; Wage Activity'!AB6/40,1)),IF('3.Weekly Hours &amp; Wage Activity'!AB6="", "",'3.Weekly Hours &amp; Wage Activity'!AB6/40 ))),0)</f>
        <v>0</v>
      </c>
      <c r="AT6" s="86">
        <f>IFERROR(IF('3.Weekly Hours &amp; Wage Activity'!AC6 = "FT", 1,MIN(1,IF('3.Weekly Hours &amp; Wage Activity'!AC6 = "", "",MIN('3.Weekly Hours &amp; Wage Activity'!AC6/40,1)),IF('3.Weekly Hours &amp; Wage Activity'!AC6="", "",'3.Weekly Hours &amp; Wage Activity'!AC6/40 ))),0)</f>
        <v>0</v>
      </c>
      <c r="AU6" s="86">
        <f>IFERROR(IF('3.Weekly Hours &amp; Wage Activity'!AD6 = "FT", 1,MIN(1,IF('3.Weekly Hours &amp; Wage Activity'!AD6 = "", "",MIN('3.Weekly Hours &amp; Wage Activity'!AD6/40,1)),IF('3.Weekly Hours &amp; Wage Activity'!AD6="", "",'3.Weekly Hours &amp; Wage Activity'!AD6/40 ))),0)</f>
        <v>0</v>
      </c>
      <c r="AV6" s="86">
        <f>IFERROR(IF('3.Weekly Hours &amp; Wage Activity'!AE6 = "FT", 1,MIN(1,IF('3.Weekly Hours &amp; Wage Activity'!AE6 = "", "",MIN('3.Weekly Hours &amp; Wage Activity'!AE6/40,1)),IF('3.Weekly Hours &amp; Wage Activity'!AE6="", "",'3.Weekly Hours &amp; Wage Activity'!AE6/40 ))),0)</f>
        <v>0</v>
      </c>
      <c r="AW6" s="86">
        <f>IFERROR(IF('3.Weekly Hours &amp; Wage Activity'!AF6 = "FT", 1,MIN(1,IF('3.Weekly Hours &amp; Wage Activity'!AF6 = "", "",MIN('3.Weekly Hours &amp; Wage Activity'!AF6/40,1)),IF('3.Weekly Hours &amp; Wage Activity'!AF6="", "",'3.Weekly Hours &amp; Wage Activity'!AF6/40 ))),0)</f>
        <v>0</v>
      </c>
      <c r="AX6" s="86">
        <f>IFERROR(IF('3.Weekly Hours &amp; Wage Activity'!AG6 = "FT", 1,MIN(1,IF('3.Weekly Hours &amp; Wage Activity'!AG6 = "", "",MIN('3.Weekly Hours &amp; Wage Activity'!AG6/40,1)),IF('3.Weekly Hours &amp; Wage Activity'!AG6="", "",'3.Weekly Hours &amp; Wage Activity'!AG6/40 ))),0)</f>
        <v>0</v>
      </c>
      <c r="AY6" s="523">
        <f>SUM( IF(COUNTIF('3.Weekly Hours &amp; Wage Activity'!J6:Q6, "&lt;&gt;FT") = 0, COLUMNS('3.Weekly Hours &amp; Wage Activity'!J6:AG6) * 40, '3.Weekly Hours &amp; Wage Activity'!J6:AG6))</f>
        <v>0</v>
      </c>
      <c r="AZ6" s="86">
        <f t="shared" ref="AZ6:AZ69" si="5">MIN( IF(AY6 = 0,0,(AVERAGE(AA6:AX6))),1)</f>
        <v>0</v>
      </c>
      <c r="BA6" s="87">
        <f t="shared" ref="BA6:BA19" si="6">IFERROR(ROUND(MIN(AVERAGE(BC6/177.14,BE6/165.71),1),1),0)</f>
        <v>0</v>
      </c>
      <c r="BB6" s="74" t="str">
        <f>IF('2.Census &amp; Reference Benchmarks'!K6 = "", "", '2.Census &amp; Reference Benchmarks'!K6)</f>
        <v/>
      </c>
      <c r="BC6" s="185">
        <f>IF('2.Census &amp; Reference Benchmarks'!L6="N/A",IF(OR(AND(G6="",I6=""),AND(G6&lt;DATEVALUE("1/1/2020"),OR(I6="",I6&gt;DATEVALUE("3/31/2020")))),177.14,IF(OR(I6 = "", I6 &gt; DATEVALUE("1/31/2020")), ROUND(177.14*((DATEVALUE("2/1/2020") -G6)/31),1))),IF('2.Census &amp; Reference Benchmarks'!L6="",0,'2.Census &amp; Reference Benchmarks'!L6))</f>
        <v>0</v>
      </c>
      <c r="BD6" s="74" t="str">
        <f>IF('2.Census &amp; Reference Benchmarks'!N6 = "", "", '2.Census &amp; Reference Benchmarks'!N6)</f>
        <v/>
      </c>
      <c r="BE6" s="185">
        <f>IF('2.Census &amp; Reference Benchmarks'!O6="N/A",IF(OR(AND(G6="",I6=""),AND(G6&lt;=DATEVALUE("2/1/2020"),OR(I6="",I6&gt;=DATEVALUE("2/29/2020")))),165.71,IF(AND(G6&gt;DATEVALUE("2/1/2020"),OR(I6="",I6&lt;=DATEVALUE("2/29/2020"))),((DATEVALUE("3/1/2020")-G6)/29)*165.71,"")),IF('2.Census &amp; Reference Benchmarks'!O6="",0,'2.Census &amp; Reference Benchmarks'!O6))</f>
        <v>0</v>
      </c>
    </row>
    <row r="7" spans="1:57" ht="13.5" customHeight="1" x14ac:dyDescent="0.25">
      <c r="A7" s="3"/>
      <c r="B7" s="56">
        <f>IF('2.Census &amp; Reference Benchmarks'!B7 &lt;&gt;"",'2.Census &amp; Reference Benchmarks'!B7,"")</f>
        <v>0</v>
      </c>
      <c r="C7" s="56">
        <f>IF('2.Census &amp; Reference Benchmarks'!C7 &lt;&gt;"",'2.Census &amp; Reference Benchmarks'!C7,"")</f>
        <v>0</v>
      </c>
      <c r="D7" s="57" t="str">
        <f>IF('2.Census &amp; Reference Benchmarks'!D7 &lt;&gt;"",'2.Census &amp; Reference Benchmarks'!D7,"")</f>
        <v/>
      </c>
      <c r="E7" s="56" t="str">
        <f>IF('2.Census &amp; Reference Benchmarks'!E7 &lt;&gt;"",'2.Census &amp; Reference Benchmarks'!E7,"")</f>
        <v/>
      </c>
      <c r="F7" s="56" t="str">
        <f>IF('2.Census &amp; Reference Benchmarks'!F7 &lt;&gt;"",'2.Census &amp; Reference Benchmarks'!F7,"")</f>
        <v/>
      </c>
      <c r="G7" s="58" t="str">
        <f>IF('2.Census &amp; Reference Benchmarks'!G7 &lt;&gt;"",'2.Census &amp; Reference Benchmarks'!G7,"")</f>
        <v/>
      </c>
      <c r="H7" s="58" t="str">
        <f>IF('2.Census &amp; Reference Benchmarks'!H7 &lt;&gt;"",'2.Census &amp; Reference Benchmarks'!H7,"")</f>
        <v/>
      </c>
      <c r="I7" s="58" t="str">
        <f>IF('2.Census &amp; Reference Benchmarks'!I7 &lt;&gt;"",'2.Census &amp; Reference Benchmarks'!I7,"")</f>
        <v/>
      </c>
      <c r="J7" s="69" t="str">
        <f>IF('2.Census &amp; Reference Benchmarks'!J7 &lt;&gt;"",'2.Census &amp; Reference Benchmarks'!J7,"")</f>
        <v/>
      </c>
      <c r="K7" s="58" t="str">
        <f>IF('7.Safe Harbor Input Data &amp; Calc'!Q9 &lt;&gt; "", '7.Safe Harbor Input Data &amp; Calc'!Q9, "")</f>
        <v>No</v>
      </c>
      <c r="L7" s="59" t="str">
        <f>IF('2.Census &amp; Reference Benchmarks'!T7&lt;&gt; "",'2.Census &amp; Reference Benchmarks'!T7,"")</f>
        <v/>
      </c>
      <c r="M7" s="60">
        <f>'2.Census &amp; Reference Benchmarks'!M7</f>
        <v>0</v>
      </c>
      <c r="N7" s="60">
        <f>'2.Census &amp; Reference Benchmarks'!P7</f>
        <v>0</v>
      </c>
      <c r="O7" s="60">
        <f>'2.Census &amp; Reference Benchmarks'!S7</f>
        <v>0</v>
      </c>
      <c r="P7" s="52">
        <f>IF( AND(I7 &lt; '1. Summary for SBA'!$J$7, I7 &lt;&gt;""), 0, IF(AND(G7="",I7=""),SUM(M7:O7)*4,IF(I7&lt;'1. Summary for SBA'!$J$7,0,IF(K7="Yes",0,IF(H7="Salary",IF(AND(SUM(M7:O7)*4&lt;100000,L7=""),(SUM(M7:O7)/(IF(OR(I7=0,I7&gt;=DATEVALUE("3/31/2020")),DATEVALUE("3/31/2020"),I7)-IF(OR(G7&lt;=DATEVALUE("1/1/2020"), G7 = ""),DATEVALUE("1/1/2020"),IF(OR(MONTH(G7)=1),G7+1,IF(MONTH(G7)=3,G7,G7-1)))))*360,0),0)))))</f>
        <v>0</v>
      </c>
      <c r="Q7" s="52">
        <f t="shared" si="0"/>
        <v>0</v>
      </c>
      <c r="R7" s="67">
        <f t="shared" si="1"/>
        <v>0</v>
      </c>
      <c r="S7" s="53">
        <f>SUM('3.Weekly Hours &amp; Wage Activity'!AI7:BF7)</f>
        <v>0</v>
      </c>
      <c r="T7" s="53">
        <f>IF(AND(I7&lt;&gt; "",  I7 &lt; '1. Summary for SBA'!$J$11 +168, I7 &gt; '1. Summary for SBA'!$J$11),S7+(((168-(I7-'1. Summary for SBA'!$J$11+1))*S7)/((I7-'1. Summary for SBA'!$J$11+1))),0)</f>
        <v>0</v>
      </c>
      <c r="U7" s="369">
        <f>IF(K7= "Yes",0,IF( H7 = "salary",IF(T7 = 0,MAX(0,$R7-$S7), R7-T7),IF( H7 = "Hourly",'6. Hourly EE Wage Reduction'!AA7, 0)))</f>
        <v>0</v>
      </c>
      <c r="V7" s="67">
        <f t="shared" si="2"/>
        <v>0</v>
      </c>
      <c r="W7" s="405" t="str">
        <f>IF(U7 = 0, "No",IF('6. Hourly EE Wage Reduction'!T7 &gt;'6. Hourly EE Wage Reduction'!W7, "Yes", "No"))</f>
        <v>No</v>
      </c>
      <c r="X7" s="67">
        <f t="shared" si="3"/>
        <v>0</v>
      </c>
      <c r="Y7" s="67">
        <f t="shared" si="4"/>
        <v>0</v>
      </c>
      <c r="AA7" s="86">
        <f>IFERROR(IF('3.Weekly Hours &amp; Wage Activity'!J7 = "FT", 1,MIN(1,IF('3.Weekly Hours &amp; Wage Activity'!J7 = "", "",MIN('3.Weekly Hours &amp; Wage Activity'!J7/40,1)),IF('3.Weekly Hours &amp; Wage Activity'!J7="", "",'3.Weekly Hours &amp; Wage Activity'!J7/40 ))),0)</f>
        <v>0</v>
      </c>
      <c r="AB7" s="86">
        <f>IFERROR(IF('3.Weekly Hours &amp; Wage Activity'!K7 = "FT", 1,MIN(1,IF('3.Weekly Hours &amp; Wage Activity'!K7 = "", "",MIN('3.Weekly Hours &amp; Wage Activity'!K7/40,1)),IF('3.Weekly Hours &amp; Wage Activity'!K7="", "",'3.Weekly Hours &amp; Wage Activity'!K7/40 ))),0)</f>
        <v>0</v>
      </c>
      <c r="AC7" s="86">
        <f>IFERROR(IF('3.Weekly Hours &amp; Wage Activity'!L7 = "FT", 1,MIN(1,IF('3.Weekly Hours &amp; Wage Activity'!L7 = "", "",MIN('3.Weekly Hours &amp; Wage Activity'!L7/40,1)),IF('3.Weekly Hours &amp; Wage Activity'!L7="", "",'3.Weekly Hours &amp; Wage Activity'!L7/40 ))),0)</f>
        <v>0</v>
      </c>
      <c r="AD7" s="86">
        <f>IFERROR(IF('3.Weekly Hours &amp; Wage Activity'!M7 = "FT", 1,MIN(1,IF('3.Weekly Hours &amp; Wage Activity'!M7 = "", "",MIN('3.Weekly Hours &amp; Wage Activity'!M7/40,1)),IF('3.Weekly Hours &amp; Wage Activity'!M7="", "",'3.Weekly Hours &amp; Wage Activity'!M7/40 ))),0)</f>
        <v>0</v>
      </c>
      <c r="AE7" s="86">
        <f>IFERROR(IF('3.Weekly Hours &amp; Wage Activity'!N7 = "FT", 1,MIN(1,IF('3.Weekly Hours &amp; Wage Activity'!N7 = "", "",MIN('3.Weekly Hours &amp; Wage Activity'!N7/40,1)),IF('3.Weekly Hours &amp; Wage Activity'!N7="", "",'3.Weekly Hours &amp; Wage Activity'!N7/40 ))),0)</f>
        <v>0</v>
      </c>
      <c r="AF7" s="86">
        <f>IFERROR(IF('3.Weekly Hours &amp; Wage Activity'!O7 = "FT", 1,MIN(1,IF('3.Weekly Hours &amp; Wage Activity'!O7 = "", "",MIN('3.Weekly Hours &amp; Wage Activity'!O7/40,1)),IF('3.Weekly Hours &amp; Wage Activity'!O7="", "",'3.Weekly Hours &amp; Wage Activity'!O7/40 ))),0)</f>
        <v>0</v>
      </c>
      <c r="AG7" s="86">
        <f>IFERROR(IF('3.Weekly Hours &amp; Wage Activity'!P7 = "FT", 1,MIN(1,IF('3.Weekly Hours &amp; Wage Activity'!P7 = "", "",MIN('3.Weekly Hours &amp; Wage Activity'!P7/40,1)),IF('3.Weekly Hours &amp; Wage Activity'!P7="", "",'3.Weekly Hours &amp; Wage Activity'!P7/40 ))),0)</f>
        <v>0</v>
      </c>
      <c r="AH7" s="86">
        <f>IFERROR(IF('3.Weekly Hours &amp; Wage Activity'!Q7 = "FT", 1,MIN(1,IF('3.Weekly Hours &amp; Wage Activity'!Q7 = "", "",MIN('3.Weekly Hours &amp; Wage Activity'!Q7/40,1)),IF('3.Weekly Hours &amp; Wage Activity'!Q7="", "",'3.Weekly Hours &amp; Wage Activity'!Q7/40 ))),0)</f>
        <v>0</v>
      </c>
      <c r="AI7" s="86">
        <f>IFERROR(IF('3.Weekly Hours &amp; Wage Activity'!R7 = "FT", 1,MIN(1,IF('3.Weekly Hours &amp; Wage Activity'!R7 = "", "",MIN('3.Weekly Hours &amp; Wage Activity'!R7/40,1)),IF('3.Weekly Hours &amp; Wage Activity'!R7="", "",'3.Weekly Hours &amp; Wage Activity'!R7/40 ))),0)</f>
        <v>0</v>
      </c>
      <c r="AJ7" s="86">
        <f>IFERROR(IF('3.Weekly Hours &amp; Wage Activity'!S7 = "FT", 1,MIN(1,IF('3.Weekly Hours &amp; Wage Activity'!S7 = "", "",MIN('3.Weekly Hours &amp; Wage Activity'!S7/40,1)),IF('3.Weekly Hours &amp; Wage Activity'!S7="", "",'3.Weekly Hours &amp; Wage Activity'!S7/40 ))),0)</f>
        <v>0</v>
      </c>
      <c r="AK7" s="86">
        <f>IFERROR(IF('3.Weekly Hours &amp; Wage Activity'!T7 = "FT", 1,MIN(1,IF('3.Weekly Hours &amp; Wage Activity'!T7 = "", "",MIN('3.Weekly Hours &amp; Wage Activity'!T7/40,1)),IF('3.Weekly Hours &amp; Wage Activity'!T7="", "",'3.Weekly Hours &amp; Wage Activity'!T7/40 ))),0)</f>
        <v>0</v>
      </c>
      <c r="AL7" s="86">
        <f>IFERROR(IF('3.Weekly Hours &amp; Wage Activity'!U7 = "FT", 1,MIN(1,IF('3.Weekly Hours &amp; Wage Activity'!U7 = "", "",MIN('3.Weekly Hours &amp; Wage Activity'!U7/40,1)),IF('3.Weekly Hours &amp; Wage Activity'!U7="", "",'3.Weekly Hours &amp; Wage Activity'!U7/40 ))),0)</f>
        <v>0</v>
      </c>
      <c r="AM7" s="86">
        <f>IFERROR(IF('3.Weekly Hours &amp; Wage Activity'!V7 = "FT", 1,MIN(1,IF('3.Weekly Hours &amp; Wage Activity'!V7 = "", "",MIN('3.Weekly Hours &amp; Wage Activity'!V7/40,1)),IF('3.Weekly Hours &amp; Wage Activity'!V7="", "",'3.Weekly Hours &amp; Wage Activity'!V7/40 ))),0)</f>
        <v>0</v>
      </c>
      <c r="AN7" s="86">
        <f>IFERROR(IF('3.Weekly Hours &amp; Wage Activity'!W7 = "FT", 1,MIN(1,IF('3.Weekly Hours &amp; Wage Activity'!W7 = "", "",MIN('3.Weekly Hours &amp; Wage Activity'!W7/40,1)),IF('3.Weekly Hours &amp; Wage Activity'!W7="", "",'3.Weekly Hours &amp; Wage Activity'!W7/40 ))),0)</f>
        <v>0</v>
      </c>
      <c r="AO7" s="86">
        <f>IFERROR(IF('3.Weekly Hours &amp; Wage Activity'!X7 = "FT", 1,MIN(1,IF('3.Weekly Hours &amp; Wage Activity'!X7 = "", "",MIN('3.Weekly Hours &amp; Wage Activity'!X7/40,1)),IF('3.Weekly Hours &amp; Wage Activity'!X7="", "",'3.Weekly Hours &amp; Wage Activity'!X7/40 ))),0)</f>
        <v>0</v>
      </c>
      <c r="AP7" s="86">
        <f>IFERROR(IF('3.Weekly Hours &amp; Wage Activity'!Y7 = "FT", 1,MIN(1,IF('3.Weekly Hours &amp; Wage Activity'!Y7 = "", "",MIN('3.Weekly Hours &amp; Wage Activity'!Y7/40,1)),IF('3.Weekly Hours &amp; Wage Activity'!Y7="", "",'3.Weekly Hours &amp; Wage Activity'!Y7/40 ))),0)</f>
        <v>0</v>
      </c>
      <c r="AQ7" s="86">
        <f>IFERROR(IF('3.Weekly Hours &amp; Wage Activity'!Z7 = "FT", 1,MIN(1,IF('3.Weekly Hours &amp; Wage Activity'!Z7 = "", "",MIN('3.Weekly Hours &amp; Wage Activity'!Z7/40,1)),IF('3.Weekly Hours &amp; Wage Activity'!Z7="", "",'3.Weekly Hours &amp; Wage Activity'!Z7/40 ))),0)</f>
        <v>0</v>
      </c>
      <c r="AR7" s="86">
        <f>IFERROR(IF('3.Weekly Hours &amp; Wage Activity'!AA7 = "FT", 1,MIN(1,IF('3.Weekly Hours &amp; Wage Activity'!AA7 = "", "",MIN('3.Weekly Hours &amp; Wage Activity'!AA7/40,1)),IF('3.Weekly Hours &amp; Wage Activity'!AA7="", "",'3.Weekly Hours &amp; Wage Activity'!AA7/40 ))),0)</f>
        <v>0</v>
      </c>
      <c r="AS7" s="86">
        <f>IFERROR(IF('3.Weekly Hours &amp; Wage Activity'!AB7 = "FT", 1,MIN(1,IF('3.Weekly Hours &amp; Wage Activity'!AB7 = "", "",MIN('3.Weekly Hours &amp; Wage Activity'!AB7/40,1)),IF('3.Weekly Hours &amp; Wage Activity'!AB7="", "",'3.Weekly Hours &amp; Wage Activity'!AB7/40 ))),0)</f>
        <v>0</v>
      </c>
      <c r="AT7" s="86">
        <f>IFERROR(IF('3.Weekly Hours &amp; Wage Activity'!AC7 = "FT", 1,MIN(1,IF('3.Weekly Hours &amp; Wage Activity'!AC7 = "", "",MIN('3.Weekly Hours &amp; Wage Activity'!AC7/40,1)),IF('3.Weekly Hours &amp; Wage Activity'!AC7="", "",'3.Weekly Hours &amp; Wage Activity'!AC7/40 ))),0)</f>
        <v>0</v>
      </c>
      <c r="AU7" s="86">
        <f>IFERROR(IF('3.Weekly Hours &amp; Wage Activity'!AD7 = "FT", 1,MIN(1,IF('3.Weekly Hours &amp; Wage Activity'!AD7 = "", "",MIN('3.Weekly Hours &amp; Wage Activity'!AD7/40,1)),IF('3.Weekly Hours &amp; Wage Activity'!AD7="", "",'3.Weekly Hours &amp; Wage Activity'!AD7/40 ))),0)</f>
        <v>0</v>
      </c>
      <c r="AV7" s="86">
        <f>IFERROR(IF('3.Weekly Hours &amp; Wage Activity'!AE7 = "FT", 1,MIN(1,IF('3.Weekly Hours &amp; Wage Activity'!AE7 = "", "",MIN('3.Weekly Hours &amp; Wage Activity'!AE7/40,1)),IF('3.Weekly Hours &amp; Wage Activity'!AE7="", "",'3.Weekly Hours &amp; Wage Activity'!AE7/40 ))),0)</f>
        <v>0</v>
      </c>
      <c r="AW7" s="86">
        <f>IFERROR(IF('3.Weekly Hours &amp; Wage Activity'!AF7 = "FT", 1,MIN(1,IF('3.Weekly Hours &amp; Wage Activity'!AF7 = "", "",MIN('3.Weekly Hours &amp; Wage Activity'!AF7/40,1)),IF('3.Weekly Hours &amp; Wage Activity'!AF7="", "",'3.Weekly Hours &amp; Wage Activity'!AF7/40 ))),0)</f>
        <v>0</v>
      </c>
      <c r="AX7" s="86">
        <f>IFERROR(IF('3.Weekly Hours &amp; Wage Activity'!AG7 = "FT", 1,MIN(1,IF('3.Weekly Hours &amp; Wage Activity'!AG7 = "", "",MIN('3.Weekly Hours &amp; Wage Activity'!AG7/40,1)),IF('3.Weekly Hours &amp; Wage Activity'!AG7="", "",'3.Weekly Hours &amp; Wage Activity'!AG7/40 ))),0)</f>
        <v>0</v>
      </c>
      <c r="AY7" s="523">
        <f>SUM( IF(COUNTIF('3.Weekly Hours &amp; Wage Activity'!J7:Q7, "&lt;&gt;FT") = 0, COLUMNS('3.Weekly Hours &amp; Wage Activity'!J7:AG7) * 40, '3.Weekly Hours &amp; Wage Activity'!J7:AG7))</f>
        <v>0</v>
      </c>
      <c r="AZ7" s="86">
        <f t="shared" si="5"/>
        <v>0</v>
      </c>
      <c r="BA7" s="87">
        <f t="shared" si="6"/>
        <v>0</v>
      </c>
      <c r="BB7" s="74" t="str">
        <f>IF('2.Census &amp; Reference Benchmarks'!K7 = "", "", '2.Census &amp; Reference Benchmarks'!K7)</f>
        <v/>
      </c>
      <c r="BC7" s="185">
        <f>IF('2.Census &amp; Reference Benchmarks'!L7="N/A",IF(OR(AND(G7="",I7=""),AND(G7&lt;DATEVALUE("1/1/2020"),OR(I7="",I7&gt;DATEVALUE("3/31/2020")))),177.14,IF(OR(I7 = "", I7 &gt; DATEVALUE("1/31/2020")), ROUND(177.14*((DATEVALUE("2/1/2020") -G7)/31),1))),IF('2.Census &amp; Reference Benchmarks'!L7="",0,'2.Census &amp; Reference Benchmarks'!L7))</f>
        <v>0</v>
      </c>
      <c r="BD7" s="74" t="str">
        <f>IF('2.Census &amp; Reference Benchmarks'!N7 = "", "", '2.Census &amp; Reference Benchmarks'!N7)</f>
        <v/>
      </c>
      <c r="BE7" s="185">
        <f>IF('2.Census &amp; Reference Benchmarks'!O7="N/A",IF(OR(AND(G7="",I7=""),AND(G7&lt;=DATEVALUE("2/1/2020"),OR(I7="",I7&gt;=DATEVALUE("2/29/2020")))),165.71,IF(AND(G7&gt;DATEVALUE("2/1/2020"),OR(I7="",I7&lt;=DATEVALUE("2/29/2020"))),((DATEVALUE("3/1/2020")-G7)/29)*165.71,"")),IF('2.Census &amp; Reference Benchmarks'!O7="",0,'2.Census &amp; Reference Benchmarks'!O7))</f>
        <v>0</v>
      </c>
    </row>
    <row r="8" spans="1:57" ht="13.5" customHeight="1" x14ac:dyDescent="0.25">
      <c r="A8" s="3"/>
      <c r="B8" s="56">
        <f>IF('2.Census &amp; Reference Benchmarks'!B8 &lt;&gt;"",'2.Census &amp; Reference Benchmarks'!B8,"")</f>
        <v>0</v>
      </c>
      <c r="C8" s="56">
        <f>IF('2.Census &amp; Reference Benchmarks'!C8 &lt;&gt;"",'2.Census &amp; Reference Benchmarks'!C8,"")</f>
        <v>0</v>
      </c>
      <c r="D8" s="57" t="str">
        <f>IF('2.Census &amp; Reference Benchmarks'!D8 &lt;&gt;"",'2.Census &amp; Reference Benchmarks'!D8,"")</f>
        <v/>
      </c>
      <c r="E8" s="56" t="str">
        <f>IF('2.Census &amp; Reference Benchmarks'!E8 &lt;&gt;"",'2.Census &amp; Reference Benchmarks'!E8,"")</f>
        <v/>
      </c>
      <c r="F8" s="56" t="str">
        <f>IF('2.Census &amp; Reference Benchmarks'!F8 &lt;&gt;"",'2.Census &amp; Reference Benchmarks'!F8,"")</f>
        <v/>
      </c>
      <c r="G8" s="58" t="str">
        <f>IF('2.Census &amp; Reference Benchmarks'!G8 &lt;&gt;"",'2.Census &amp; Reference Benchmarks'!G8,"")</f>
        <v/>
      </c>
      <c r="H8" s="58" t="str">
        <f>IF('2.Census &amp; Reference Benchmarks'!H8 &lt;&gt;"",'2.Census &amp; Reference Benchmarks'!H8,"")</f>
        <v/>
      </c>
      <c r="I8" s="58" t="str">
        <f>IF('2.Census &amp; Reference Benchmarks'!I8 &lt;&gt;"",'2.Census &amp; Reference Benchmarks'!I8,"")</f>
        <v/>
      </c>
      <c r="J8" s="69" t="str">
        <f>IF('2.Census &amp; Reference Benchmarks'!J8 &lt;&gt;"",'2.Census &amp; Reference Benchmarks'!J8,"")</f>
        <v/>
      </c>
      <c r="K8" s="58" t="str">
        <f>IF('7.Safe Harbor Input Data &amp; Calc'!Q10 &lt;&gt; "", '7.Safe Harbor Input Data &amp; Calc'!Q10, "")</f>
        <v>No</v>
      </c>
      <c r="L8" s="59" t="str">
        <f>IF('2.Census &amp; Reference Benchmarks'!T8&lt;&gt; "",'2.Census &amp; Reference Benchmarks'!T8,"")</f>
        <v/>
      </c>
      <c r="M8" s="60">
        <f>'2.Census &amp; Reference Benchmarks'!M8</f>
        <v>0</v>
      </c>
      <c r="N8" s="60">
        <f>'2.Census &amp; Reference Benchmarks'!P8</f>
        <v>0</v>
      </c>
      <c r="O8" s="60">
        <f>'2.Census &amp; Reference Benchmarks'!S8</f>
        <v>0</v>
      </c>
      <c r="P8" s="52">
        <f>IF( AND(I8 &lt; '1. Summary for SBA'!$J$7, I8 &lt;&gt;""), 0, IF(AND(G8="",I8=""),SUM(M8:O8)*4,IF(I8&lt;'1. Summary for SBA'!$J$7,0,IF(K8="Yes",0,IF(H8="Salary",IF(AND(SUM(M8:O8)*4&lt;100000,L8=""),(SUM(M8:O8)/(IF(OR(I8=0,I8&gt;=DATEVALUE("3/31/2020")),DATEVALUE("3/31/2020"),I8)-IF(OR(G8&lt;=DATEVALUE("1/1/2020"), G8 = ""),DATEVALUE("1/1/2020"),IF(OR(MONTH(G8)=1),G8+1,IF(MONTH(G8)=3,G8,G8-1)))))*360,0),0)))))</f>
        <v>0</v>
      </c>
      <c r="Q8" s="52">
        <f t="shared" si="0"/>
        <v>0</v>
      </c>
      <c r="R8" s="67">
        <f t="shared" si="1"/>
        <v>0</v>
      </c>
      <c r="S8" s="53">
        <f>SUM('3.Weekly Hours &amp; Wage Activity'!AI8:BF8)</f>
        <v>0</v>
      </c>
      <c r="T8" s="53">
        <f>IF(AND(I8&lt;&gt; "",  I8 &lt; '1. Summary for SBA'!$J$11 +168, I8 &gt; '1. Summary for SBA'!$J$11),S8+(((168-(I8-'1. Summary for SBA'!$J$11+1))*S8)/((I8-'1. Summary for SBA'!$J$11+1))),0)</f>
        <v>0</v>
      </c>
      <c r="U8" s="369">
        <f>IF(K8= "Yes",0,IF( H8 = "salary",IF(T8 = 0,MAX(0,$R8-$S8), R8-T8),IF( H8 = "Hourly",'6. Hourly EE Wage Reduction'!AA8, 0)))</f>
        <v>0</v>
      </c>
      <c r="V8" s="67">
        <f t="shared" si="2"/>
        <v>0</v>
      </c>
      <c r="W8" s="405" t="str">
        <f>IF(U8 = 0, "No",IF('6. Hourly EE Wage Reduction'!T8 &gt;'6. Hourly EE Wage Reduction'!W8, "Yes", "No"))</f>
        <v>No</v>
      </c>
      <c r="X8" s="67">
        <f t="shared" si="3"/>
        <v>0</v>
      </c>
      <c r="Y8" s="67">
        <f t="shared" si="4"/>
        <v>0</v>
      </c>
      <c r="AA8" s="86">
        <f>IFERROR(IF('3.Weekly Hours &amp; Wage Activity'!J8 = "FT", 1,MIN(1,IF('3.Weekly Hours &amp; Wage Activity'!J8 = "", "",MIN('3.Weekly Hours &amp; Wage Activity'!J8/40,1)),IF('3.Weekly Hours &amp; Wage Activity'!J8="", "",'3.Weekly Hours &amp; Wage Activity'!J8/40 ))),0)</f>
        <v>0</v>
      </c>
      <c r="AB8" s="86">
        <f>IFERROR(IF('3.Weekly Hours &amp; Wage Activity'!K8 = "FT", 1,MIN(1,IF('3.Weekly Hours &amp; Wage Activity'!K8 = "", "",MIN('3.Weekly Hours &amp; Wage Activity'!K8/40,1)),IF('3.Weekly Hours &amp; Wage Activity'!K8="", "",'3.Weekly Hours &amp; Wage Activity'!K8/40 ))),0)</f>
        <v>0</v>
      </c>
      <c r="AC8" s="86">
        <f>IFERROR(IF('3.Weekly Hours &amp; Wage Activity'!L8 = "FT", 1,MIN(1,IF('3.Weekly Hours &amp; Wage Activity'!L8 = "", "",MIN('3.Weekly Hours &amp; Wage Activity'!L8/40,1)),IF('3.Weekly Hours &amp; Wage Activity'!L8="", "",'3.Weekly Hours &amp; Wage Activity'!L8/40 ))),0)</f>
        <v>0</v>
      </c>
      <c r="AD8" s="86">
        <f>IFERROR(IF('3.Weekly Hours &amp; Wage Activity'!M8 = "FT", 1,MIN(1,IF('3.Weekly Hours &amp; Wage Activity'!M8 = "", "",MIN('3.Weekly Hours &amp; Wage Activity'!M8/40,1)),IF('3.Weekly Hours &amp; Wage Activity'!M8="", "",'3.Weekly Hours &amp; Wage Activity'!M8/40 ))),0)</f>
        <v>0</v>
      </c>
      <c r="AE8" s="86">
        <f>IFERROR(IF('3.Weekly Hours &amp; Wage Activity'!N8 = "FT", 1,MIN(1,IF('3.Weekly Hours &amp; Wage Activity'!N8 = "", "",MIN('3.Weekly Hours &amp; Wage Activity'!N8/40,1)),IF('3.Weekly Hours &amp; Wage Activity'!N8="", "",'3.Weekly Hours &amp; Wage Activity'!N8/40 ))),0)</f>
        <v>0</v>
      </c>
      <c r="AF8" s="86">
        <f>IFERROR(IF('3.Weekly Hours &amp; Wage Activity'!O8 = "FT", 1,MIN(1,IF('3.Weekly Hours &amp; Wage Activity'!O8 = "", "",MIN('3.Weekly Hours &amp; Wage Activity'!O8/40,1)),IF('3.Weekly Hours &amp; Wage Activity'!O8="", "",'3.Weekly Hours &amp; Wage Activity'!O8/40 ))),0)</f>
        <v>0</v>
      </c>
      <c r="AG8" s="86">
        <f>IFERROR(IF('3.Weekly Hours &amp; Wage Activity'!P8 = "FT", 1,MIN(1,IF('3.Weekly Hours &amp; Wage Activity'!P8 = "", "",MIN('3.Weekly Hours &amp; Wage Activity'!P8/40,1)),IF('3.Weekly Hours &amp; Wage Activity'!P8="", "",'3.Weekly Hours &amp; Wage Activity'!P8/40 ))),0)</f>
        <v>0</v>
      </c>
      <c r="AH8" s="86">
        <f>IFERROR(IF('3.Weekly Hours &amp; Wage Activity'!Q8 = "FT", 1,MIN(1,IF('3.Weekly Hours &amp; Wage Activity'!Q8 = "", "",MIN('3.Weekly Hours &amp; Wage Activity'!Q8/40,1)),IF('3.Weekly Hours &amp; Wage Activity'!Q8="", "",'3.Weekly Hours &amp; Wage Activity'!Q8/40 ))),0)</f>
        <v>0</v>
      </c>
      <c r="AI8" s="86">
        <f>IFERROR(IF('3.Weekly Hours &amp; Wage Activity'!R8 = "FT", 1,MIN(1,IF('3.Weekly Hours &amp; Wage Activity'!R8 = "", "",MIN('3.Weekly Hours &amp; Wage Activity'!R8/40,1)),IF('3.Weekly Hours &amp; Wage Activity'!R8="", "",'3.Weekly Hours &amp; Wage Activity'!R8/40 ))),0)</f>
        <v>0</v>
      </c>
      <c r="AJ8" s="86">
        <f>IFERROR(IF('3.Weekly Hours &amp; Wage Activity'!S8 = "FT", 1,MIN(1,IF('3.Weekly Hours &amp; Wage Activity'!S8 = "", "",MIN('3.Weekly Hours &amp; Wage Activity'!S8/40,1)),IF('3.Weekly Hours &amp; Wage Activity'!S8="", "",'3.Weekly Hours &amp; Wage Activity'!S8/40 ))),0)</f>
        <v>0</v>
      </c>
      <c r="AK8" s="86">
        <f>IFERROR(IF('3.Weekly Hours &amp; Wage Activity'!T8 = "FT", 1,MIN(1,IF('3.Weekly Hours &amp; Wage Activity'!T8 = "", "",MIN('3.Weekly Hours &amp; Wage Activity'!T8/40,1)),IF('3.Weekly Hours &amp; Wage Activity'!T8="", "",'3.Weekly Hours &amp; Wage Activity'!T8/40 ))),0)</f>
        <v>0</v>
      </c>
      <c r="AL8" s="86">
        <f>IFERROR(IF('3.Weekly Hours &amp; Wage Activity'!U8 = "FT", 1,MIN(1,IF('3.Weekly Hours &amp; Wage Activity'!U8 = "", "",MIN('3.Weekly Hours &amp; Wage Activity'!U8/40,1)),IF('3.Weekly Hours &amp; Wage Activity'!U8="", "",'3.Weekly Hours &amp; Wage Activity'!U8/40 ))),0)</f>
        <v>0</v>
      </c>
      <c r="AM8" s="86">
        <f>IFERROR(IF('3.Weekly Hours &amp; Wage Activity'!V8 = "FT", 1,MIN(1,IF('3.Weekly Hours &amp; Wage Activity'!V8 = "", "",MIN('3.Weekly Hours &amp; Wage Activity'!V8/40,1)),IF('3.Weekly Hours &amp; Wage Activity'!V8="", "",'3.Weekly Hours &amp; Wage Activity'!V8/40 ))),0)</f>
        <v>0</v>
      </c>
      <c r="AN8" s="86">
        <f>IFERROR(IF('3.Weekly Hours &amp; Wage Activity'!W8 = "FT", 1,MIN(1,IF('3.Weekly Hours &amp; Wage Activity'!W8 = "", "",MIN('3.Weekly Hours &amp; Wage Activity'!W8/40,1)),IF('3.Weekly Hours &amp; Wage Activity'!W8="", "",'3.Weekly Hours &amp; Wage Activity'!W8/40 ))),0)</f>
        <v>0</v>
      </c>
      <c r="AO8" s="86">
        <f>IFERROR(IF('3.Weekly Hours &amp; Wage Activity'!X8 = "FT", 1,MIN(1,IF('3.Weekly Hours &amp; Wage Activity'!X8 = "", "",MIN('3.Weekly Hours &amp; Wage Activity'!X8/40,1)),IF('3.Weekly Hours &amp; Wage Activity'!X8="", "",'3.Weekly Hours &amp; Wage Activity'!X8/40 ))),0)</f>
        <v>0</v>
      </c>
      <c r="AP8" s="86">
        <f>IFERROR(IF('3.Weekly Hours &amp; Wage Activity'!Y8 = "FT", 1,MIN(1,IF('3.Weekly Hours &amp; Wage Activity'!Y8 = "", "",MIN('3.Weekly Hours &amp; Wage Activity'!Y8/40,1)),IF('3.Weekly Hours &amp; Wage Activity'!Y8="", "",'3.Weekly Hours &amp; Wage Activity'!Y8/40 ))),0)</f>
        <v>0</v>
      </c>
      <c r="AQ8" s="86">
        <f>IFERROR(IF('3.Weekly Hours &amp; Wage Activity'!Z8 = "FT", 1,MIN(1,IF('3.Weekly Hours &amp; Wage Activity'!Z8 = "", "",MIN('3.Weekly Hours &amp; Wage Activity'!Z8/40,1)),IF('3.Weekly Hours &amp; Wage Activity'!Z8="", "",'3.Weekly Hours &amp; Wage Activity'!Z8/40 ))),0)</f>
        <v>0</v>
      </c>
      <c r="AR8" s="86">
        <f>IFERROR(IF('3.Weekly Hours &amp; Wage Activity'!AA8 = "FT", 1,MIN(1,IF('3.Weekly Hours &amp; Wage Activity'!AA8 = "", "",MIN('3.Weekly Hours &amp; Wage Activity'!AA8/40,1)),IF('3.Weekly Hours &amp; Wage Activity'!AA8="", "",'3.Weekly Hours &amp; Wage Activity'!AA8/40 ))),0)</f>
        <v>0</v>
      </c>
      <c r="AS8" s="86">
        <f>IFERROR(IF('3.Weekly Hours &amp; Wage Activity'!AB8 = "FT", 1,MIN(1,IF('3.Weekly Hours &amp; Wage Activity'!AB8 = "", "",MIN('3.Weekly Hours &amp; Wage Activity'!AB8/40,1)),IF('3.Weekly Hours &amp; Wage Activity'!AB8="", "",'3.Weekly Hours &amp; Wage Activity'!AB8/40 ))),0)</f>
        <v>0</v>
      </c>
      <c r="AT8" s="86">
        <f>IFERROR(IF('3.Weekly Hours &amp; Wage Activity'!AC8 = "FT", 1,MIN(1,IF('3.Weekly Hours &amp; Wage Activity'!AC8 = "", "",MIN('3.Weekly Hours &amp; Wage Activity'!AC8/40,1)),IF('3.Weekly Hours &amp; Wage Activity'!AC8="", "",'3.Weekly Hours &amp; Wage Activity'!AC8/40 ))),0)</f>
        <v>0</v>
      </c>
      <c r="AU8" s="86">
        <f>IFERROR(IF('3.Weekly Hours &amp; Wage Activity'!AD8 = "FT", 1,MIN(1,IF('3.Weekly Hours &amp; Wage Activity'!AD8 = "", "",MIN('3.Weekly Hours &amp; Wage Activity'!AD8/40,1)),IF('3.Weekly Hours &amp; Wage Activity'!AD8="", "",'3.Weekly Hours &amp; Wage Activity'!AD8/40 ))),0)</f>
        <v>0</v>
      </c>
      <c r="AV8" s="86">
        <f>IFERROR(IF('3.Weekly Hours &amp; Wage Activity'!AE8 = "FT", 1,MIN(1,IF('3.Weekly Hours &amp; Wage Activity'!AE8 = "", "",MIN('3.Weekly Hours &amp; Wage Activity'!AE8/40,1)),IF('3.Weekly Hours &amp; Wage Activity'!AE8="", "",'3.Weekly Hours &amp; Wage Activity'!AE8/40 ))),0)</f>
        <v>0</v>
      </c>
      <c r="AW8" s="86">
        <f>IFERROR(IF('3.Weekly Hours &amp; Wage Activity'!AF8 = "FT", 1,MIN(1,IF('3.Weekly Hours &amp; Wage Activity'!AF8 = "", "",MIN('3.Weekly Hours &amp; Wage Activity'!AF8/40,1)),IF('3.Weekly Hours &amp; Wage Activity'!AF8="", "",'3.Weekly Hours &amp; Wage Activity'!AF8/40 ))),0)</f>
        <v>0</v>
      </c>
      <c r="AX8" s="86">
        <f>IFERROR(IF('3.Weekly Hours &amp; Wage Activity'!AG8 = "FT", 1,MIN(1,IF('3.Weekly Hours &amp; Wage Activity'!AG8 = "", "",MIN('3.Weekly Hours &amp; Wage Activity'!AG8/40,1)),IF('3.Weekly Hours &amp; Wage Activity'!AG8="", "",'3.Weekly Hours &amp; Wage Activity'!AG8/40 ))),0)</f>
        <v>0</v>
      </c>
      <c r="AY8" s="523">
        <f>SUM( IF(COUNTIF('3.Weekly Hours &amp; Wage Activity'!J8:Q8, "&lt;&gt;FT") = 0, COLUMNS('3.Weekly Hours &amp; Wage Activity'!J8:AG8) * 40, '3.Weekly Hours &amp; Wage Activity'!J8:AG8))</f>
        <v>0</v>
      </c>
      <c r="AZ8" s="86">
        <f t="shared" si="5"/>
        <v>0</v>
      </c>
      <c r="BA8" s="87">
        <f t="shared" si="6"/>
        <v>0</v>
      </c>
      <c r="BB8" s="74" t="str">
        <f>IF('2.Census &amp; Reference Benchmarks'!K8 = "", "", '2.Census &amp; Reference Benchmarks'!K8)</f>
        <v/>
      </c>
      <c r="BC8" s="185">
        <f>IF('2.Census &amp; Reference Benchmarks'!L8="N/A",IF(OR(AND(G8="",I8=""),AND(G8&lt;DATEVALUE("1/1/2020"),OR(I8="",I8&gt;DATEVALUE("3/31/2020")))),177.14,IF(OR(I8 = "", I8 &gt; DATEVALUE("1/31/2020")), ROUND(177.14*((DATEVALUE("2/1/2020") -G8)/31),1))),IF('2.Census &amp; Reference Benchmarks'!L8="",0,'2.Census &amp; Reference Benchmarks'!L8))</f>
        <v>0</v>
      </c>
      <c r="BD8" s="74" t="str">
        <f>IF('2.Census &amp; Reference Benchmarks'!N8 = "", "", '2.Census &amp; Reference Benchmarks'!N8)</f>
        <v/>
      </c>
      <c r="BE8" s="185">
        <f>IF('2.Census &amp; Reference Benchmarks'!O8="N/A",IF(OR(AND(G8="",I8=""),AND(G8&lt;=DATEVALUE("2/1/2020"),OR(I8="",I8&gt;=DATEVALUE("2/29/2020")))),165.71,IF(AND(G8&gt;DATEVALUE("2/1/2020"),OR(I8="",I8&lt;=DATEVALUE("2/29/2020"))),((DATEVALUE("3/1/2020")-G8)/29)*165.71,"")),IF('2.Census &amp; Reference Benchmarks'!O8="",0,'2.Census &amp; Reference Benchmarks'!O8))</f>
        <v>0</v>
      </c>
    </row>
    <row r="9" spans="1:57" ht="13.5" customHeight="1" x14ac:dyDescent="0.25">
      <c r="A9" s="3"/>
      <c r="B9" s="56">
        <f>IF('2.Census &amp; Reference Benchmarks'!B9 &lt;&gt;"",'2.Census &amp; Reference Benchmarks'!B9,"")</f>
        <v>0</v>
      </c>
      <c r="C9" s="56">
        <f>IF('2.Census &amp; Reference Benchmarks'!C9 &lt;&gt;"",'2.Census &amp; Reference Benchmarks'!C9,"")</f>
        <v>0</v>
      </c>
      <c r="D9" s="57" t="str">
        <f>IF('2.Census &amp; Reference Benchmarks'!D9 &lt;&gt;"",'2.Census &amp; Reference Benchmarks'!D9,"")</f>
        <v/>
      </c>
      <c r="E9" s="56" t="str">
        <f>IF('2.Census &amp; Reference Benchmarks'!E9 &lt;&gt;"",'2.Census &amp; Reference Benchmarks'!E9,"")</f>
        <v/>
      </c>
      <c r="F9" s="56" t="str">
        <f>IF('2.Census &amp; Reference Benchmarks'!F9 &lt;&gt;"",'2.Census &amp; Reference Benchmarks'!F9,"")</f>
        <v/>
      </c>
      <c r="G9" s="58" t="str">
        <f>IF('2.Census &amp; Reference Benchmarks'!G9 &lt;&gt;"",'2.Census &amp; Reference Benchmarks'!G9,"")</f>
        <v/>
      </c>
      <c r="H9" s="58" t="str">
        <f>IF('2.Census &amp; Reference Benchmarks'!H9 &lt;&gt;"",'2.Census &amp; Reference Benchmarks'!H9,"")</f>
        <v/>
      </c>
      <c r="I9" s="58" t="str">
        <f>IF('2.Census &amp; Reference Benchmarks'!I9 &lt;&gt;"",'2.Census &amp; Reference Benchmarks'!I9,"")</f>
        <v/>
      </c>
      <c r="J9" s="69" t="str">
        <f>IF('2.Census &amp; Reference Benchmarks'!J9 &lt;&gt;"",'2.Census &amp; Reference Benchmarks'!J9,"")</f>
        <v/>
      </c>
      <c r="K9" s="58" t="str">
        <f>IF('7.Safe Harbor Input Data &amp; Calc'!Q11 &lt;&gt; "", '7.Safe Harbor Input Data &amp; Calc'!Q11, "")</f>
        <v>No</v>
      </c>
      <c r="L9" s="59" t="str">
        <f>IF('2.Census &amp; Reference Benchmarks'!T9&lt;&gt; "",'2.Census &amp; Reference Benchmarks'!T9,"")</f>
        <v/>
      </c>
      <c r="M9" s="60">
        <f>'2.Census &amp; Reference Benchmarks'!M9</f>
        <v>0</v>
      </c>
      <c r="N9" s="60">
        <f>'2.Census &amp; Reference Benchmarks'!P9</f>
        <v>0</v>
      </c>
      <c r="O9" s="60">
        <f>'2.Census &amp; Reference Benchmarks'!S9</f>
        <v>0</v>
      </c>
      <c r="P9" s="52">
        <f>IF( AND(I9 &lt; '1. Summary for SBA'!$J$7, I9 &lt;&gt;""), 0, IF(AND(G9="",I9=""),SUM(M9:O9)*4,IF(I9&lt;'1. Summary for SBA'!$J$7,0,IF(K9="Yes",0,IF(H9="Salary",IF(AND(SUM(M9:O9)*4&lt;100000,L9=""),(SUM(M9:O9)/(IF(OR(I9=0,I9&gt;=DATEVALUE("3/31/2020")),DATEVALUE("3/31/2020"),I9)-IF(OR(G9&lt;=DATEVALUE("1/1/2020"), G9 = ""),DATEVALUE("1/1/2020"),IF(OR(MONTH(G9)=1),G9+1,IF(MONTH(G9)=3,G9,G9-1)))))*360,0),0)))))</f>
        <v>0</v>
      </c>
      <c r="Q9" s="52">
        <f t="shared" si="0"/>
        <v>0</v>
      </c>
      <c r="R9" s="67">
        <f t="shared" si="1"/>
        <v>0</v>
      </c>
      <c r="S9" s="53">
        <f>SUM('3.Weekly Hours &amp; Wage Activity'!AI9:BF9)</f>
        <v>0</v>
      </c>
      <c r="T9" s="53">
        <f>IF(AND(I9&lt;&gt; "",  I9 &lt; '1. Summary for SBA'!$J$11 +168, I9 &gt; '1. Summary for SBA'!$J$11),S9+(((168-(I9-'1. Summary for SBA'!$J$11+1))*S9)/((I9-'1. Summary for SBA'!$J$11+1))),0)</f>
        <v>0</v>
      </c>
      <c r="U9" s="369">
        <f>IF(K9= "Yes",0,IF( H9 = "salary",IF(T9 = 0,MAX(0,$R9-$S9), R9-T9),IF( H9 = "Hourly",'6. Hourly EE Wage Reduction'!AA9, 0)))</f>
        <v>0</v>
      </c>
      <c r="V9" s="67">
        <f t="shared" si="2"/>
        <v>0</v>
      </c>
      <c r="W9" s="405" t="str">
        <f>IF(U9 = 0, "No",IF('6. Hourly EE Wage Reduction'!T9 &gt;'6. Hourly EE Wage Reduction'!W9, "Yes", "No"))</f>
        <v>No</v>
      </c>
      <c r="X9" s="67">
        <f t="shared" si="3"/>
        <v>0</v>
      </c>
      <c r="Y9" s="67">
        <f t="shared" si="4"/>
        <v>0</v>
      </c>
      <c r="AA9" s="86">
        <f>IFERROR(IF('3.Weekly Hours &amp; Wage Activity'!J9 = "FT", 1,MIN(1,IF('3.Weekly Hours &amp; Wage Activity'!J9 = "", "",MIN('3.Weekly Hours &amp; Wage Activity'!J9/40,1)),IF('3.Weekly Hours &amp; Wage Activity'!J9="", "",'3.Weekly Hours &amp; Wage Activity'!J9/40 ))),0)</f>
        <v>0</v>
      </c>
      <c r="AB9" s="86">
        <f>IFERROR(IF('3.Weekly Hours &amp; Wage Activity'!K9 = "FT", 1,MIN(1,IF('3.Weekly Hours &amp; Wage Activity'!K9 = "", "",MIN('3.Weekly Hours &amp; Wage Activity'!K9/40,1)),IF('3.Weekly Hours &amp; Wage Activity'!K9="", "",'3.Weekly Hours &amp; Wage Activity'!K9/40 ))),0)</f>
        <v>0</v>
      </c>
      <c r="AC9" s="86">
        <f>IFERROR(IF('3.Weekly Hours &amp; Wage Activity'!L9 = "FT", 1,MIN(1,IF('3.Weekly Hours &amp; Wage Activity'!L9 = "", "",MIN('3.Weekly Hours &amp; Wage Activity'!L9/40,1)),IF('3.Weekly Hours &amp; Wage Activity'!L9="", "",'3.Weekly Hours &amp; Wage Activity'!L9/40 ))),0)</f>
        <v>0</v>
      </c>
      <c r="AD9" s="86">
        <f>IFERROR(IF('3.Weekly Hours &amp; Wage Activity'!M9 = "FT", 1,MIN(1,IF('3.Weekly Hours &amp; Wage Activity'!M9 = "", "",MIN('3.Weekly Hours &amp; Wage Activity'!M9/40,1)),IF('3.Weekly Hours &amp; Wage Activity'!M9="", "",'3.Weekly Hours &amp; Wage Activity'!M9/40 ))),0)</f>
        <v>0</v>
      </c>
      <c r="AE9" s="86">
        <f>IFERROR(IF('3.Weekly Hours &amp; Wage Activity'!N9 = "FT", 1,MIN(1,IF('3.Weekly Hours &amp; Wage Activity'!N9 = "", "",MIN('3.Weekly Hours &amp; Wage Activity'!N9/40,1)),IF('3.Weekly Hours &amp; Wage Activity'!N9="", "",'3.Weekly Hours &amp; Wage Activity'!N9/40 ))),0)</f>
        <v>0</v>
      </c>
      <c r="AF9" s="86">
        <f>IFERROR(IF('3.Weekly Hours &amp; Wage Activity'!O9 = "FT", 1,MIN(1,IF('3.Weekly Hours &amp; Wage Activity'!O9 = "", "",MIN('3.Weekly Hours &amp; Wage Activity'!O9/40,1)),IF('3.Weekly Hours &amp; Wage Activity'!O9="", "",'3.Weekly Hours &amp; Wage Activity'!O9/40 ))),0)</f>
        <v>0</v>
      </c>
      <c r="AG9" s="86">
        <f>IFERROR(IF('3.Weekly Hours &amp; Wage Activity'!P9 = "FT", 1,MIN(1,IF('3.Weekly Hours &amp; Wage Activity'!P9 = "", "",MIN('3.Weekly Hours &amp; Wage Activity'!P9/40,1)),IF('3.Weekly Hours &amp; Wage Activity'!P9="", "",'3.Weekly Hours &amp; Wage Activity'!P9/40 ))),0)</f>
        <v>0</v>
      </c>
      <c r="AH9" s="86">
        <f>IFERROR(IF('3.Weekly Hours &amp; Wage Activity'!Q9 = "FT", 1,MIN(1,IF('3.Weekly Hours &amp; Wage Activity'!Q9 = "", "",MIN('3.Weekly Hours &amp; Wage Activity'!Q9/40,1)),IF('3.Weekly Hours &amp; Wage Activity'!Q9="", "",'3.Weekly Hours &amp; Wage Activity'!Q9/40 ))),0)</f>
        <v>0</v>
      </c>
      <c r="AI9" s="86">
        <f>IFERROR(IF('3.Weekly Hours &amp; Wage Activity'!R9 = "FT", 1,MIN(1,IF('3.Weekly Hours &amp; Wage Activity'!R9 = "", "",MIN('3.Weekly Hours &amp; Wage Activity'!R9/40,1)),IF('3.Weekly Hours &amp; Wage Activity'!R9="", "",'3.Weekly Hours &amp; Wage Activity'!R9/40 ))),0)</f>
        <v>0</v>
      </c>
      <c r="AJ9" s="86">
        <f>IFERROR(IF('3.Weekly Hours &amp; Wage Activity'!S9 = "FT", 1,MIN(1,IF('3.Weekly Hours &amp; Wage Activity'!S9 = "", "",MIN('3.Weekly Hours &amp; Wage Activity'!S9/40,1)),IF('3.Weekly Hours &amp; Wage Activity'!S9="", "",'3.Weekly Hours &amp; Wage Activity'!S9/40 ))),0)</f>
        <v>0</v>
      </c>
      <c r="AK9" s="86">
        <f>IFERROR(IF('3.Weekly Hours &amp; Wage Activity'!T9 = "FT", 1,MIN(1,IF('3.Weekly Hours &amp; Wage Activity'!T9 = "", "",MIN('3.Weekly Hours &amp; Wage Activity'!T9/40,1)),IF('3.Weekly Hours &amp; Wage Activity'!T9="", "",'3.Weekly Hours &amp; Wage Activity'!T9/40 ))),0)</f>
        <v>0</v>
      </c>
      <c r="AL9" s="86">
        <f>IFERROR(IF('3.Weekly Hours &amp; Wage Activity'!U9 = "FT", 1,MIN(1,IF('3.Weekly Hours &amp; Wage Activity'!U9 = "", "",MIN('3.Weekly Hours &amp; Wage Activity'!U9/40,1)),IF('3.Weekly Hours &amp; Wage Activity'!U9="", "",'3.Weekly Hours &amp; Wage Activity'!U9/40 ))),0)</f>
        <v>0</v>
      </c>
      <c r="AM9" s="86">
        <f>IFERROR(IF('3.Weekly Hours &amp; Wage Activity'!V9 = "FT", 1,MIN(1,IF('3.Weekly Hours &amp; Wage Activity'!V9 = "", "",MIN('3.Weekly Hours &amp; Wage Activity'!V9/40,1)),IF('3.Weekly Hours &amp; Wage Activity'!V9="", "",'3.Weekly Hours &amp; Wage Activity'!V9/40 ))),0)</f>
        <v>0</v>
      </c>
      <c r="AN9" s="86">
        <f>IFERROR(IF('3.Weekly Hours &amp; Wage Activity'!W9 = "FT", 1,MIN(1,IF('3.Weekly Hours &amp; Wage Activity'!W9 = "", "",MIN('3.Weekly Hours &amp; Wage Activity'!W9/40,1)),IF('3.Weekly Hours &amp; Wage Activity'!W9="", "",'3.Weekly Hours &amp; Wage Activity'!W9/40 ))),0)</f>
        <v>0</v>
      </c>
      <c r="AO9" s="86">
        <f>IFERROR(IF('3.Weekly Hours &amp; Wage Activity'!X9 = "FT", 1,MIN(1,IF('3.Weekly Hours &amp; Wage Activity'!X9 = "", "",MIN('3.Weekly Hours &amp; Wage Activity'!X9/40,1)),IF('3.Weekly Hours &amp; Wage Activity'!X9="", "",'3.Weekly Hours &amp; Wage Activity'!X9/40 ))),0)</f>
        <v>0</v>
      </c>
      <c r="AP9" s="86">
        <f>IFERROR(IF('3.Weekly Hours &amp; Wage Activity'!Y9 = "FT", 1,MIN(1,IF('3.Weekly Hours &amp; Wage Activity'!Y9 = "", "",MIN('3.Weekly Hours &amp; Wage Activity'!Y9/40,1)),IF('3.Weekly Hours &amp; Wage Activity'!Y9="", "",'3.Weekly Hours &amp; Wage Activity'!Y9/40 ))),0)</f>
        <v>0</v>
      </c>
      <c r="AQ9" s="86">
        <f>IFERROR(IF('3.Weekly Hours &amp; Wage Activity'!Z9 = "FT", 1,MIN(1,IF('3.Weekly Hours &amp; Wage Activity'!Z9 = "", "",MIN('3.Weekly Hours &amp; Wage Activity'!Z9/40,1)),IF('3.Weekly Hours &amp; Wage Activity'!Z9="", "",'3.Weekly Hours &amp; Wage Activity'!Z9/40 ))),0)</f>
        <v>0</v>
      </c>
      <c r="AR9" s="86">
        <f>IFERROR(IF('3.Weekly Hours &amp; Wage Activity'!AA9 = "FT", 1,MIN(1,IF('3.Weekly Hours &amp; Wage Activity'!AA9 = "", "",MIN('3.Weekly Hours &amp; Wage Activity'!AA9/40,1)),IF('3.Weekly Hours &amp; Wage Activity'!AA9="", "",'3.Weekly Hours &amp; Wage Activity'!AA9/40 ))),0)</f>
        <v>0</v>
      </c>
      <c r="AS9" s="86">
        <f>IFERROR(IF('3.Weekly Hours &amp; Wage Activity'!AB9 = "FT", 1,MIN(1,IF('3.Weekly Hours &amp; Wage Activity'!AB9 = "", "",MIN('3.Weekly Hours &amp; Wage Activity'!AB9/40,1)),IF('3.Weekly Hours &amp; Wage Activity'!AB9="", "",'3.Weekly Hours &amp; Wage Activity'!AB9/40 ))),0)</f>
        <v>0</v>
      </c>
      <c r="AT9" s="86">
        <f>IFERROR(IF('3.Weekly Hours &amp; Wage Activity'!AC9 = "FT", 1,MIN(1,IF('3.Weekly Hours &amp; Wage Activity'!AC9 = "", "",MIN('3.Weekly Hours &amp; Wage Activity'!AC9/40,1)),IF('3.Weekly Hours &amp; Wage Activity'!AC9="", "",'3.Weekly Hours &amp; Wage Activity'!AC9/40 ))),0)</f>
        <v>0</v>
      </c>
      <c r="AU9" s="86">
        <f>IFERROR(IF('3.Weekly Hours &amp; Wage Activity'!AD9 = "FT", 1,MIN(1,IF('3.Weekly Hours &amp; Wage Activity'!AD9 = "", "",MIN('3.Weekly Hours &amp; Wage Activity'!AD9/40,1)),IF('3.Weekly Hours &amp; Wage Activity'!AD9="", "",'3.Weekly Hours &amp; Wage Activity'!AD9/40 ))),0)</f>
        <v>0</v>
      </c>
      <c r="AV9" s="86">
        <f>IFERROR(IF('3.Weekly Hours &amp; Wage Activity'!AE9 = "FT", 1,MIN(1,IF('3.Weekly Hours &amp; Wage Activity'!AE9 = "", "",MIN('3.Weekly Hours &amp; Wage Activity'!AE9/40,1)),IF('3.Weekly Hours &amp; Wage Activity'!AE9="", "",'3.Weekly Hours &amp; Wage Activity'!AE9/40 ))),0)</f>
        <v>0</v>
      </c>
      <c r="AW9" s="86">
        <f>IFERROR(IF('3.Weekly Hours &amp; Wage Activity'!AF9 = "FT", 1,MIN(1,IF('3.Weekly Hours &amp; Wage Activity'!AF9 = "", "",MIN('3.Weekly Hours &amp; Wage Activity'!AF9/40,1)),IF('3.Weekly Hours &amp; Wage Activity'!AF9="", "",'3.Weekly Hours &amp; Wage Activity'!AF9/40 ))),0)</f>
        <v>0</v>
      </c>
      <c r="AX9" s="86">
        <f>IFERROR(IF('3.Weekly Hours &amp; Wage Activity'!AG9 = "FT", 1,MIN(1,IF('3.Weekly Hours &amp; Wage Activity'!AG9 = "", "",MIN('3.Weekly Hours &amp; Wage Activity'!AG9/40,1)),IF('3.Weekly Hours &amp; Wage Activity'!AG9="", "",'3.Weekly Hours &amp; Wage Activity'!AG9/40 ))),0)</f>
        <v>0</v>
      </c>
      <c r="AY9" s="523">
        <f>SUM( IF(COUNTIF('3.Weekly Hours &amp; Wage Activity'!J9:Q9, "&lt;&gt;FT") = 0, COLUMNS('3.Weekly Hours &amp; Wage Activity'!J9:AG9) * 40, '3.Weekly Hours &amp; Wage Activity'!J9:AG9))</f>
        <v>0</v>
      </c>
      <c r="AZ9" s="86">
        <f t="shared" si="5"/>
        <v>0</v>
      </c>
      <c r="BA9" s="87">
        <f t="shared" si="6"/>
        <v>0</v>
      </c>
      <c r="BB9" s="74" t="str">
        <f>IF('2.Census &amp; Reference Benchmarks'!K9 = "", "", '2.Census &amp; Reference Benchmarks'!K9)</f>
        <v/>
      </c>
      <c r="BC9" s="185">
        <f>IF('2.Census &amp; Reference Benchmarks'!L9="N/A",IF(OR(AND(G9="",I9=""),AND(G9&lt;DATEVALUE("1/1/2020"),OR(I9="",I9&gt;DATEVALUE("3/31/2020")))),177.14,IF(OR(I9 = "", I9 &gt; DATEVALUE("1/31/2020")), ROUND(177.14*((DATEVALUE("2/1/2020") -G9)/31),1))),IF('2.Census &amp; Reference Benchmarks'!L9="",0,'2.Census &amp; Reference Benchmarks'!L9))</f>
        <v>0</v>
      </c>
      <c r="BD9" s="74" t="str">
        <f>IF('2.Census &amp; Reference Benchmarks'!N9 = "", "", '2.Census &amp; Reference Benchmarks'!N9)</f>
        <v/>
      </c>
      <c r="BE9" s="185">
        <f>IF('2.Census &amp; Reference Benchmarks'!O9="N/A",IF(OR(AND(G9="",I9=""),AND(G9&lt;=DATEVALUE("2/1/2020"),OR(I9="",I9&gt;=DATEVALUE("2/29/2020")))),165.71,IF(AND(G9&gt;DATEVALUE("2/1/2020"),OR(I9="",I9&lt;=DATEVALUE("2/29/2020"))),((DATEVALUE("3/1/2020")-G9)/29)*165.71,"")),IF('2.Census &amp; Reference Benchmarks'!O9="",0,'2.Census &amp; Reference Benchmarks'!O9))</f>
        <v>0</v>
      </c>
    </row>
    <row r="10" spans="1:57" ht="13.5" customHeight="1" x14ac:dyDescent="0.25">
      <c r="A10" s="3"/>
      <c r="B10" s="56">
        <f>IF('2.Census &amp; Reference Benchmarks'!B10 &lt;&gt;"",'2.Census &amp; Reference Benchmarks'!B10,"")</f>
        <v>0</v>
      </c>
      <c r="C10" s="56">
        <f>IF('2.Census &amp; Reference Benchmarks'!C10 &lt;&gt;"",'2.Census &amp; Reference Benchmarks'!C10,"")</f>
        <v>0</v>
      </c>
      <c r="D10" s="57" t="str">
        <f>IF('2.Census &amp; Reference Benchmarks'!D10 &lt;&gt;"",'2.Census &amp; Reference Benchmarks'!D10,"")</f>
        <v/>
      </c>
      <c r="E10" s="56" t="str">
        <f>IF('2.Census &amp; Reference Benchmarks'!E10 &lt;&gt;"",'2.Census &amp; Reference Benchmarks'!E10,"")</f>
        <v/>
      </c>
      <c r="F10" s="56" t="str">
        <f>IF('2.Census &amp; Reference Benchmarks'!F10 &lt;&gt;"",'2.Census &amp; Reference Benchmarks'!F10,"")</f>
        <v/>
      </c>
      <c r="G10" s="58" t="str">
        <f>IF('2.Census &amp; Reference Benchmarks'!G10 &lt;&gt;"",'2.Census &amp; Reference Benchmarks'!G10,"")</f>
        <v/>
      </c>
      <c r="H10" s="58" t="str">
        <f>IF('2.Census &amp; Reference Benchmarks'!H10 &lt;&gt;"",'2.Census &amp; Reference Benchmarks'!H10,"")</f>
        <v/>
      </c>
      <c r="I10" s="58" t="str">
        <f>IF('2.Census &amp; Reference Benchmarks'!I10 &lt;&gt;"",'2.Census &amp; Reference Benchmarks'!I10,"")</f>
        <v/>
      </c>
      <c r="J10" s="69" t="str">
        <f>IF('2.Census &amp; Reference Benchmarks'!J10 &lt;&gt;"",'2.Census &amp; Reference Benchmarks'!J10,"")</f>
        <v/>
      </c>
      <c r="K10" s="58" t="str">
        <f>IF('7.Safe Harbor Input Data &amp; Calc'!Q12 &lt;&gt; "", '7.Safe Harbor Input Data &amp; Calc'!Q12, "")</f>
        <v>No</v>
      </c>
      <c r="L10" s="59" t="str">
        <f>IF('2.Census &amp; Reference Benchmarks'!T10&lt;&gt; "",'2.Census &amp; Reference Benchmarks'!T10,"")</f>
        <v/>
      </c>
      <c r="M10" s="60">
        <f>'2.Census &amp; Reference Benchmarks'!M10</f>
        <v>0</v>
      </c>
      <c r="N10" s="60">
        <f>'2.Census &amp; Reference Benchmarks'!P10</f>
        <v>0</v>
      </c>
      <c r="O10" s="60">
        <f>'2.Census &amp; Reference Benchmarks'!S10</f>
        <v>0</v>
      </c>
      <c r="P10" s="52">
        <f>IF( AND(I10 &lt; '1. Summary for SBA'!$J$7, I10 &lt;&gt;""), 0, IF(AND(G10="",I10=""),SUM(M10:O10)*4,IF(I10&lt;'1. Summary for SBA'!$J$7,0,IF(K10="Yes",0,IF(H10="Salary",IF(AND(SUM(M10:O10)*4&lt;100000,L10=""),(SUM(M10:O10)/(IF(OR(I10=0,I10&gt;=DATEVALUE("3/31/2020")),DATEVALUE("3/31/2020"),I10)-IF(OR(G10&lt;=DATEVALUE("1/1/2020"), G10 = ""),DATEVALUE("1/1/2020"),IF(OR(MONTH(G10)=1),G10+1,IF(MONTH(G10)=3,G10,G10-1)))))*360,0),0)))))</f>
        <v>0</v>
      </c>
      <c r="Q10" s="52">
        <f t="shared" si="0"/>
        <v>0</v>
      </c>
      <c r="R10" s="67">
        <f t="shared" si="1"/>
        <v>0</v>
      </c>
      <c r="S10" s="53">
        <f>SUM('3.Weekly Hours &amp; Wage Activity'!AI10:BF10)</f>
        <v>0</v>
      </c>
      <c r="T10" s="53">
        <f>IF(AND(I10&lt;&gt; "",  I10 &lt; '1. Summary for SBA'!$J$11 +168, I10 &gt; '1. Summary for SBA'!$J$11),S10+(((168-(I10-'1. Summary for SBA'!$J$11+1))*S10)/((I10-'1. Summary for SBA'!$J$11+1))),0)</f>
        <v>0</v>
      </c>
      <c r="U10" s="369">
        <f>IF(K10= "Yes",0,IF( H10 = "salary",IF(T10 = 0,MAX(0,$R10-$S10), R10-T10),IF( H10 = "Hourly",'6. Hourly EE Wage Reduction'!AA10, 0)))</f>
        <v>0</v>
      </c>
      <c r="V10" s="67">
        <f t="shared" si="2"/>
        <v>0</v>
      </c>
      <c r="W10" s="405" t="str">
        <f>IF(U10 = 0, "No",IF('6. Hourly EE Wage Reduction'!T10 &gt;'6. Hourly EE Wage Reduction'!W10, "Yes", "No"))</f>
        <v>No</v>
      </c>
      <c r="X10" s="67">
        <f t="shared" si="3"/>
        <v>0</v>
      </c>
      <c r="Y10" s="67">
        <f t="shared" si="4"/>
        <v>0</v>
      </c>
      <c r="AA10" s="86">
        <f>IFERROR(IF('3.Weekly Hours &amp; Wage Activity'!J10 = "FT", 1,MIN(1,IF('3.Weekly Hours &amp; Wage Activity'!J10 = "", "",MIN('3.Weekly Hours &amp; Wage Activity'!J10/40,1)),IF('3.Weekly Hours &amp; Wage Activity'!J10="", "",'3.Weekly Hours &amp; Wage Activity'!J10/40 ))),0)</f>
        <v>0</v>
      </c>
      <c r="AB10" s="86">
        <f>IFERROR(IF('3.Weekly Hours &amp; Wage Activity'!K10 = "FT", 1,MIN(1,IF('3.Weekly Hours &amp; Wage Activity'!K10 = "", "",MIN('3.Weekly Hours &amp; Wage Activity'!K10/40,1)),IF('3.Weekly Hours &amp; Wage Activity'!K10="", "",'3.Weekly Hours &amp; Wage Activity'!K10/40 ))),0)</f>
        <v>0</v>
      </c>
      <c r="AC10" s="86">
        <f>IFERROR(IF('3.Weekly Hours &amp; Wage Activity'!L10 = "FT", 1,MIN(1,IF('3.Weekly Hours &amp; Wage Activity'!L10 = "", "",MIN('3.Weekly Hours &amp; Wage Activity'!L10/40,1)),IF('3.Weekly Hours &amp; Wage Activity'!L10="", "",'3.Weekly Hours &amp; Wage Activity'!L10/40 ))),0)</f>
        <v>0</v>
      </c>
      <c r="AD10" s="86">
        <f>IFERROR(IF('3.Weekly Hours &amp; Wage Activity'!M10 = "FT", 1,MIN(1,IF('3.Weekly Hours &amp; Wage Activity'!M10 = "", "",MIN('3.Weekly Hours &amp; Wage Activity'!M10/40,1)),IF('3.Weekly Hours &amp; Wage Activity'!M10="", "",'3.Weekly Hours &amp; Wage Activity'!M10/40 ))),0)</f>
        <v>0</v>
      </c>
      <c r="AE10" s="86">
        <f>IFERROR(IF('3.Weekly Hours &amp; Wage Activity'!N10 = "FT", 1,MIN(1,IF('3.Weekly Hours &amp; Wage Activity'!N10 = "", "",MIN('3.Weekly Hours &amp; Wage Activity'!N10/40,1)),IF('3.Weekly Hours &amp; Wage Activity'!N10="", "",'3.Weekly Hours &amp; Wage Activity'!N10/40 ))),0)</f>
        <v>0</v>
      </c>
      <c r="AF10" s="86">
        <f>IFERROR(IF('3.Weekly Hours &amp; Wage Activity'!O10 = "FT", 1,MIN(1,IF('3.Weekly Hours &amp; Wage Activity'!O10 = "", "",MIN('3.Weekly Hours &amp; Wage Activity'!O10/40,1)),IF('3.Weekly Hours &amp; Wage Activity'!O10="", "",'3.Weekly Hours &amp; Wage Activity'!O10/40 ))),0)</f>
        <v>0</v>
      </c>
      <c r="AG10" s="86">
        <f>IFERROR(IF('3.Weekly Hours &amp; Wage Activity'!P10 = "FT", 1,MIN(1,IF('3.Weekly Hours &amp; Wage Activity'!P10 = "", "",MIN('3.Weekly Hours &amp; Wage Activity'!P10/40,1)),IF('3.Weekly Hours &amp; Wage Activity'!P10="", "",'3.Weekly Hours &amp; Wage Activity'!P10/40 ))),0)</f>
        <v>0</v>
      </c>
      <c r="AH10" s="86">
        <f>IFERROR(IF('3.Weekly Hours &amp; Wage Activity'!Q10 = "FT", 1,MIN(1,IF('3.Weekly Hours &amp; Wage Activity'!Q10 = "", "",MIN('3.Weekly Hours &amp; Wage Activity'!Q10/40,1)),IF('3.Weekly Hours &amp; Wage Activity'!Q10="", "",'3.Weekly Hours &amp; Wage Activity'!Q10/40 ))),0)</f>
        <v>0</v>
      </c>
      <c r="AI10" s="86">
        <f>IFERROR(IF('3.Weekly Hours &amp; Wage Activity'!R10 = "FT", 1,MIN(1,IF('3.Weekly Hours &amp; Wage Activity'!R10 = "", "",MIN('3.Weekly Hours &amp; Wage Activity'!R10/40,1)),IF('3.Weekly Hours &amp; Wage Activity'!R10="", "",'3.Weekly Hours &amp; Wage Activity'!R10/40 ))),0)</f>
        <v>0</v>
      </c>
      <c r="AJ10" s="86">
        <f>IFERROR(IF('3.Weekly Hours &amp; Wage Activity'!S10 = "FT", 1,MIN(1,IF('3.Weekly Hours &amp; Wage Activity'!S10 = "", "",MIN('3.Weekly Hours &amp; Wage Activity'!S10/40,1)),IF('3.Weekly Hours &amp; Wage Activity'!S10="", "",'3.Weekly Hours &amp; Wage Activity'!S10/40 ))),0)</f>
        <v>0</v>
      </c>
      <c r="AK10" s="86">
        <f>IFERROR(IF('3.Weekly Hours &amp; Wage Activity'!T10 = "FT", 1,MIN(1,IF('3.Weekly Hours &amp; Wage Activity'!T10 = "", "",MIN('3.Weekly Hours &amp; Wage Activity'!T10/40,1)),IF('3.Weekly Hours &amp; Wage Activity'!T10="", "",'3.Weekly Hours &amp; Wage Activity'!T10/40 ))),0)</f>
        <v>0</v>
      </c>
      <c r="AL10" s="86">
        <f>IFERROR(IF('3.Weekly Hours &amp; Wage Activity'!U10 = "FT", 1,MIN(1,IF('3.Weekly Hours &amp; Wage Activity'!U10 = "", "",MIN('3.Weekly Hours &amp; Wage Activity'!U10/40,1)),IF('3.Weekly Hours &amp; Wage Activity'!U10="", "",'3.Weekly Hours &amp; Wage Activity'!U10/40 ))),0)</f>
        <v>0</v>
      </c>
      <c r="AM10" s="86">
        <f>IFERROR(IF('3.Weekly Hours &amp; Wage Activity'!V10 = "FT", 1,MIN(1,IF('3.Weekly Hours &amp; Wage Activity'!V10 = "", "",MIN('3.Weekly Hours &amp; Wage Activity'!V10/40,1)),IF('3.Weekly Hours &amp; Wage Activity'!V10="", "",'3.Weekly Hours &amp; Wage Activity'!V10/40 ))),0)</f>
        <v>0</v>
      </c>
      <c r="AN10" s="86">
        <f>IFERROR(IF('3.Weekly Hours &amp; Wage Activity'!W10 = "FT", 1,MIN(1,IF('3.Weekly Hours &amp; Wage Activity'!W10 = "", "",MIN('3.Weekly Hours &amp; Wage Activity'!W10/40,1)),IF('3.Weekly Hours &amp; Wage Activity'!W10="", "",'3.Weekly Hours &amp; Wage Activity'!W10/40 ))),0)</f>
        <v>0</v>
      </c>
      <c r="AO10" s="86">
        <f>IFERROR(IF('3.Weekly Hours &amp; Wage Activity'!X10 = "FT", 1,MIN(1,IF('3.Weekly Hours &amp; Wage Activity'!X10 = "", "",MIN('3.Weekly Hours &amp; Wage Activity'!X10/40,1)),IF('3.Weekly Hours &amp; Wage Activity'!X10="", "",'3.Weekly Hours &amp; Wage Activity'!X10/40 ))),0)</f>
        <v>0</v>
      </c>
      <c r="AP10" s="86">
        <f>IFERROR(IF('3.Weekly Hours &amp; Wage Activity'!Y10 = "FT", 1,MIN(1,IF('3.Weekly Hours &amp; Wage Activity'!Y10 = "", "",MIN('3.Weekly Hours &amp; Wage Activity'!Y10/40,1)),IF('3.Weekly Hours &amp; Wage Activity'!Y10="", "",'3.Weekly Hours &amp; Wage Activity'!Y10/40 ))),0)</f>
        <v>0</v>
      </c>
      <c r="AQ10" s="86">
        <f>IFERROR(IF('3.Weekly Hours &amp; Wage Activity'!Z10 = "FT", 1,MIN(1,IF('3.Weekly Hours &amp; Wage Activity'!Z10 = "", "",MIN('3.Weekly Hours &amp; Wage Activity'!Z10/40,1)),IF('3.Weekly Hours &amp; Wage Activity'!Z10="", "",'3.Weekly Hours &amp; Wage Activity'!Z10/40 ))),0)</f>
        <v>0</v>
      </c>
      <c r="AR10" s="86">
        <f>IFERROR(IF('3.Weekly Hours &amp; Wage Activity'!AA10 = "FT", 1,MIN(1,IF('3.Weekly Hours &amp; Wage Activity'!AA10 = "", "",MIN('3.Weekly Hours &amp; Wage Activity'!AA10/40,1)),IF('3.Weekly Hours &amp; Wage Activity'!AA10="", "",'3.Weekly Hours &amp; Wage Activity'!AA10/40 ))),0)</f>
        <v>0</v>
      </c>
      <c r="AS10" s="86">
        <f>IFERROR(IF('3.Weekly Hours &amp; Wage Activity'!AB10 = "FT", 1,MIN(1,IF('3.Weekly Hours &amp; Wage Activity'!AB10 = "", "",MIN('3.Weekly Hours &amp; Wage Activity'!AB10/40,1)),IF('3.Weekly Hours &amp; Wage Activity'!AB10="", "",'3.Weekly Hours &amp; Wage Activity'!AB10/40 ))),0)</f>
        <v>0</v>
      </c>
      <c r="AT10" s="86">
        <f>IFERROR(IF('3.Weekly Hours &amp; Wage Activity'!AC10 = "FT", 1,MIN(1,IF('3.Weekly Hours &amp; Wage Activity'!AC10 = "", "",MIN('3.Weekly Hours &amp; Wage Activity'!AC10/40,1)),IF('3.Weekly Hours &amp; Wage Activity'!AC10="", "",'3.Weekly Hours &amp; Wage Activity'!AC10/40 ))),0)</f>
        <v>0</v>
      </c>
      <c r="AU10" s="86">
        <f>IFERROR(IF('3.Weekly Hours &amp; Wage Activity'!AD10 = "FT", 1,MIN(1,IF('3.Weekly Hours &amp; Wage Activity'!AD10 = "", "",MIN('3.Weekly Hours &amp; Wage Activity'!AD10/40,1)),IF('3.Weekly Hours &amp; Wage Activity'!AD10="", "",'3.Weekly Hours &amp; Wage Activity'!AD10/40 ))),0)</f>
        <v>0</v>
      </c>
      <c r="AV10" s="86">
        <f>IFERROR(IF('3.Weekly Hours &amp; Wage Activity'!AE10 = "FT", 1,MIN(1,IF('3.Weekly Hours &amp; Wage Activity'!AE10 = "", "",MIN('3.Weekly Hours &amp; Wage Activity'!AE10/40,1)),IF('3.Weekly Hours &amp; Wage Activity'!AE10="", "",'3.Weekly Hours &amp; Wage Activity'!AE10/40 ))),0)</f>
        <v>0</v>
      </c>
      <c r="AW10" s="86">
        <f>IFERROR(IF('3.Weekly Hours &amp; Wage Activity'!AF10 = "FT", 1,MIN(1,IF('3.Weekly Hours &amp; Wage Activity'!AF10 = "", "",MIN('3.Weekly Hours &amp; Wage Activity'!AF10/40,1)),IF('3.Weekly Hours &amp; Wage Activity'!AF10="", "",'3.Weekly Hours &amp; Wage Activity'!AF10/40 ))),0)</f>
        <v>0</v>
      </c>
      <c r="AX10" s="86">
        <f>IFERROR(IF('3.Weekly Hours &amp; Wage Activity'!AG10 = "FT", 1,MIN(1,IF('3.Weekly Hours &amp; Wage Activity'!AG10 = "", "",MIN('3.Weekly Hours &amp; Wage Activity'!AG10/40,1)),IF('3.Weekly Hours &amp; Wage Activity'!AG10="", "",'3.Weekly Hours &amp; Wage Activity'!AG10/40 ))),0)</f>
        <v>0</v>
      </c>
      <c r="AY10" s="523">
        <f>SUM( IF(COUNTIF('3.Weekly Hours &amp; Wage Activity'!J10:Q10, "&lt;&gt;FT") = 0, COLUMNS('3.Weekly Hours &amp; Wage Activity'!J10:AG10) * 40, '3.Weekly Hours &amp; Wage Activity'!J10:AG10))</f>
        <v>0</v>
      </c>
      <c r="AZ10" s="86">
        <f t="shared" si="5"/>
        <v>0</v>
      </c>
      <c r="BA10" s="87">
        <f t="shared" si="6"/>
        <v>0</v>
      </c>
      <c r="BB10" s="74" t="str">
        <f>IF('2.Census &amp; Reference Benchmarks'!K10 = "", "", '2.Census &amp; Reference Benchmarks'!K10)</f>
        <v/>
      </c>
      <c r="BC10" s="185">
        <f>IF('2.Census &amp; Reference Benchmarks'!L10="N/A",IF(OR(AND(G10="",I10=""),AND(G10&lt;DATEVALUE("1/1/2020"),OR(I10="",I10&gt;DATEVALUE("3/31/2020")))),177.14,IF(OR(I10 = "", I10 &gt; DATEVALUE("1/31/2020")), ROUND(177.14*((DATEVALUE("2/1/2020") -G10)/31),1))),IF('2.Census &amp; Reference Benchmarks'!L10="",0,'2.Census &amp; Reference Benchmarks'!L10))</f>
        <v>0</v>
      </c>
      <c r="BD10" s="74" t="str">
        <f>IF('2.Census &amp; Reference Benchmarks'!N10 = "", "", '2.Census &amp; Reference Benchmarks'!N10)</f>
        <v/>
      </c>
      <c r="BE10" s="185">
        <f>IF('2.Census &amp; Reference Benchmarks'!O10="N/A",IF(OR(AND(G10="",I10=""),AND(G10&lt;=DATEVALUE("2/1/2020"),OR(I10="",I10&gt;=DATEVALUE("2/29/2020")))),165.71,IF(AND(G10&gt;DATEVALUE("2/1/2020"),OR(I10="",I10&lt;=DATEVALUE("2/29/2020"))),((DATEVALUE("3/1/2020")-G10)/29)*165.71,"")),IF('2.Census &amp; Reference Benchmarks'!O10="",0,'2.Census &amp; Reference Benchmarks'!O10))</f>
        <v>0</v>
      </c>
    </row>
    <row r="11" spans="1:57" ht="13.5" customHeight="1" x14ac:dyDescent="0.25">
      <c r="A11" s="3"/>
      <c r="B11" s="56">
        <f>IF('2.Census &amp; Reference Benchmarks'!B11 &lt;&gt;"",'2.Census &amp; Reference Benchmarks'!B11,"")</f>
        <v>0</v>
      </c>
      <c r="C11" s="56">
        <f>IF('2.Census &amp; Reference Benchmarks'!C11 &lt;&gt;"",'2.Census &amp; Reference Benchmarks'!C11,"")</f>
        <v>0</v>
      </c>
      <c r="D11" s="57" t="str">
        <f>IF('2.Census &amp; Reference Benchmarks'!D11 &lt;&gt;"",'2.Census &amp; Reference Benchmarks'!D11,"")</f>
        <v/>
      </c>
      <c r="E11" s="56" t="str">
        <f>IF('2.Census &amp; Reference Benchmarks'!E11 &lt;&gt;"",'2.Census &amp; Reference Benchmarks'!E11,"")</f>
        <v/>
      </c>
      <c r="F11" s="56" t="str">
        <f>IF('2.Census &amp; Reference Benchmarks'!F11 &lt;&gt;"",'2.Census &amp; Reference Benchmarks'!F11,"")</f>
        <v/>
      </c>
      <c r="G11" s="58" t="str">
        <f>IF('2.Census &amp; Reference Benchmarks'!G11 &lt;&gt;"",'2.Census &amp; Reference Benchmarks'!G11,"")</f>
        <v/>
      </c>
      <c r="H11" s="58" t="str">
        <f>IF('2.Census &amp; Reference Benchmarks'!H11 &lt;&gt;"",'2.Census &amp; Reference Benchmarks'!H11,"")</f>
        <v/>
      </c>
      <c r="I11" s="58" t="str">
        <f>IF('2.Census &amp; Reference Benchmarks'!I11 &lt;&gt;"",'2.Census &amp; Reference Benchmarks'!I11,"")</f>
        <v/>
      </c>
      <c r="J11" s="69" t="str">
        <f>IF('2.Census &amp; Reference Benchmarks'!J11 &lt;&gt;"",'2.Census &amp; Reference Benchmarks'!J11,"")</f>
        <v/>
      </c>
      <c r="K11" s="58" t="str">
        <f>IF('7.Safe Harbor Input Data &amp; Calc'!Q13 &lt;&gt; "", '7.Safe Harbor Input Data &amp; Calc'!Q13, "")</f>
        <v>No</v>
      </c>
      <c r="L11" s="59" t="str">
        <f>IF('2.Census &amp; Reference Benchmarks'!T11&lt;&gt; "",'2.Census &amp; Reference Benchmarks'!T11,"")</f>
        <v/>
      </c>
      <c r="M11" s="60">
        <f>'2.Census &amp; Reference Benchmarks'!M11</f>
        <v>0</v>
      </c>
      <c r="N11" s="60">
        <f>'2.Census &amp; Reference Benchmarks'!P11</f>
        <v>0</v>
      </c>
      <c r="O11" s="60">
        <f>'2.Census &amp; Reference Benchmarks'!S11</f>
        <v>0</v>
      </c>
      <c r="P11" s="52">
        <f>IF( AND(I11 &lt; '1. Summary for SBA'!$J$7, I11 &lt;&gt;""), 0, IF(AND(G11="",I11=""),SUM(M11:O11)*4,IF(I11&lt;'1. Summary for SBA'!$J$7,0,IF(K11="Yes",0,IF(H11="Salary",IF(AND(SUM(M11:O11)*4&lt;100000,L11=""),(SUM(M11:O11)/(IF(OR(I11=0,I11&gt;=DATEVALUE("3/31/2020")),DATEVALUE("3/31/2020"),I11)-IF(OR(G11&lt;=DATEVALUE("1/1/2020"), G11 = ""),DATEVALUE("1/1/2020"),IF(OR(MONTH(G11)=1),G11+1,IF(MONTH(G11)=3,G11,G11-1)))))*360,0),0)))))</f>
        <v>0</v>
      </c>
      <c r="Q11" s="52">
        <f t="shared" si="0"/>
        <v>0</v>
      </c>
      <c r="R11" s="67">
        <f>(Q11/52)*24</f>
        <v>0</v>
      </c>
      <c r="S11" s="53">
        <f>SUM('3.Weekly Hours &amp; Wage Activity'!AI11:BF11)</f>
        <v>0</v>
      </c>
      <c r="T11" s="53">
        <f>IF(AND(I11&lt;&gt; "",  I11 &lt; '1. Summary for SBA'!$J$11 +168, I11 &gt; '1. Summary for SBA'!$J$11),S11+(((168-(I11-'1. Summary for SBA'!$J$11+1))*S11)/((I11-'1. Summary for SBA'!$J$11+1))),0)</f>
        <v>0</v>
      </c>
      <c r="U11" s="369">
        <f>IF(K11= "Yes",0,IF( H11 = "salary",IF(T11 = 0,MAX(0,$R11-$S11), R11-T11),IF( H11 = "Hourly",'6. Hourly EE Wage Reduction'!AA11, 0)))</f>
        <v>0</v>
      </c>
      <c r="V11" s="67">
        <f t="shared" si="2"/>
        <v>0</v>
      </c>
      <c r="W11" s="405" t="str">
        <f>IF(U11 = 0, "No",IF('6. Hourly EE Wage Reduction'!T11 &gt;'6. Hourly EE Wage Reduction'!W11, "Yes", "No"))</f>
        <v>No</v>
      </c>
      <c r="X11" s="67">
        <f t="shared" si="3"/>
        <v>0</v>
      </c>
      <c r="Y11" s="67">
        <f t="shared" si="4"/>
        <v>0</v>
      </c>
      <c r="AA11" s="86">
        <f>IFERROR(IF('3.Weekly Hours &amp; Wage Activity'!J11 = "FT", 1,MIN(1,IF('3.Weekly Hours &amp; Wage Activity'!J11 = "", "",MIN('3.Weekly Hours &amp; Wage Activity'!J11/40,1)),IF('3.Weekly Hours &amp; Wage Activity'!J11="", "",'3.Weekly Hours &amp; Wage Activity'!J11/40 ))),0)</f>
        <v>0</v>
      </c>
      <c r="AB11" s="86">
        <f>IFERROR(IF('3.Weekly Hours &amp; Wage Activity'!K11 = "FT", 1,MIN(1,IF('3.Weekly Hours &amp; Wage Activity'!K11 = "", "",MIN('3.Weekly Hours &amp; Wage Activity'!K11/40,1)),IF('3.Weekly Hours &amp; Wage Activity'!K11="", "",'3.Weekly Hours &amp; Wage Activity'!K11/40 ))),0)</f>
        <v>0</v>
      </c>
      <c r="AC11" s="86">
        <f>IFERROR(IF('3.Weekly Hours &amp; Wage Activity'!L11 = "FT", 1,MIN(1,IF('3.Weekly Hours &amp; Wage Activity'!L11 = "", "",MIN('3.Weekly Hours &amp; Wage Activity'!L11/40,1)),IF('3.Weekly Hours &amp; Wage Activity'!L11="", "",'3.Weekly Hours &amp; Wage Activity'!L11/40 ))),0)</f>
        <v>0</v>
      </c>
      <c r="AD11" s="86">
        <f>IFERROR(IF('3.Weekly Hours &amp; Wage Activity'!M11 = "FT", 1,MIN(1,IF('3.Weekly Hours &amp; Wage Activity'!M11 = "", "",MIN('3.Weekly Hours &amp; Wage Activity'!M11/40,1)),IF('3.Weekly Hours &amp; Wage Activity'!M11="", "",'3.Weekly Hours &amp; Wage Activity'!M11/40 ))),0)</f>
        <v>0</v>
      </c>
      <c r="AE11" s="86">
        <f>IFERROR(IF('3.Weekly Hours &amp; Wage Activity'!N11 = "FT", 1,MIN(1,IF('3.Weekly Hours &amp; Wage Activity'!N11 = "", "",MIN('3.Weekly Hours &amp; Wage Activity'!N11/40,1)),IF('3.Weekly Hours &amp; Wage Activity'!N11="", "",'3.Weekly Hours &amp; Wage Activity'!N11/40 ))),0)</f>
        <v>0</v>
      </c>
      <c r="AF11" s="86">
        <f>IFERROR(IF('3.Weekly Hours &amp; Wage Activity'!O11 = "FT", 1,MIN(1,IF('3.Weekly Hours &amp; Wage Activity'!O11 = "", "",MIN('3.Weekly Hours &amp; Wage Activity'!O11/40,1)),IF('3.Weekly Hours &amp; Wage Activity'!O11="", "",'3.Weekly Hours &amp; Wage Activity'!O11/40 ))),0)</f>
        <v>0</v>
      </c>
      <c r="AG11" s="86">
        <f>IFERROR(IF('3.Weekly Hours &amp; Wage Activity'!P11 = "FT", 1,MIN(1,IF('3.Weekly Hours &amp; Wage Activity'!P11 = "", "",MIN('3.Weekly Hours &amp; Wage Activity'!P11/40,1)),IF('3.Weekly Hours &amp; Wage Activity'!P11="", "",'3.Weekly Hours &amp; Wage Activity'!P11/40 ))),0)</f>
        <v>0</v>
      </c>
      <c r="AH11" s="86">
        <f>IFERROR(IF('3.Weekly Hours &amp; Wage Activity'!Q11 = "FT", 1,MIN(1,IF('3.Weekly Hours &amp; Wage Activity'!Q11 = "", "",MIN('3.Weekly Hours &amp; Wage Activity'!Q11/40,1)),IF('3.Weekly Hours &amp; Wage Activity'!Q11="", "",'3.Weekly Hours &amp; Wage Activity'!Q11/40 ))),0)</f>
        <v>0</v>
      </c>
      <c r="AI11" s="86">
        <f>IFERROR(IF('3.Weekly Hours &amp; Wage Activity'!R11 = "FT", 1,MIN(1,IF('3.Weekly Hours &amp; Wage Activity'!R11 = "", "",MIN('3.Weekly Hours &amp; Wage Activity'!R11/40,1)),IF('3.Weekly Hours &amp; Wage Activity'!R11="", "",'3.Weekly Hours &amp; Wage Activity'!R11/40 ))),0)</f>
        <v>0</v>
      </c>
      <c r="AJ11" s="86">
        <f>IFERROR(IF('3.Weekly Hours &amp; Wage Activity'!S11 = "FT", 1,MIN(1,IF('3.Weekly Hours &amp; Wage Activity'!S11 = "", "",MIN('3.Weekly Hours &amp; Wage Activity'!S11/40,1)),IF('3.Weekly Hours &amp; Wage Activity'!S11="", "",'3.Weekly Hours &amp; Wage Activity'!S11/40 ))),0)</f>
        <v>0</v>
      </c>
      <c r="AK11" s="86">
        <f>IFERROR(IF('3.Weekly Hours &amp; Wage Activity'!T11 = "FT", 1,MIN(1,IF('3.Weekly Hours &amp; Wage Activity'!T11 = "", "",MIN('3.Weekly Hours &amp; Wage Activity'!T11/40,1)),IF('3.Weekly Hours &amp; Wage Activity'!T11="", "",'3.Weekly Hours &amp; Wage Activity'!T11/40 ))),0)</f>
        <v>0</v>
      </c>
      <c r="AL11" s="86">
        <f>IFERROR(IF('3.Weekly Hours &amp; Wage Activity'!U11 = "FT", 1,MIN(1,IF('3.Weekly Hours &amp; Wage Activity'!U11 = "", "",MIN('3.Weekly Hours &amp; Wage Activity'!U11/40,1)),IF('3.Weekly Hours &amp; Wage Activity'!U11="", "",'3.Weekly Hours &amp; Wage Activity'!U11/40 ))),0)</f>
        <v>0</v>
      </c>
      <c r="AM11" s="86">
        <f>IFERROR(IF('3.Weekly Hours &amp; Wage Activity'!V11 = "FT", 1,MIN(1,IF('3.Weekly Hours &amp; Wage Activity'!V11 = "", "",MIN('3.Weekly Hours &amp; Wage Activity'!V11/40,1)),IF('3.Weekly Hours &amp; Wage Activity'!V11="", "",'3.Weekly Hours &amp; Wage Activity'!V11/40 ))),0)</f>
        <v>0</v>
      </c>
      <c r="AN11" s="86">
        <f>IFERROR(IF('3.Weekly Hours &amp; Wage Activity'!W11 = "FT", 1,MIN(1,IF('3.Weekly Hours &amp; Wage Activity'!W11 = "", "",MIN('3.Weekly Hours &amp; Wage Activity'!W11/40,1)),IF('3.Weekly Hours &amp; Wage Activity'!W11="", "",'3.Weekly Hours &amp; Wage Activity'!W11/40 ))),0)</f>
        <v>0</v>
      </c>
      <c r="AO11" s="86">
        <f>IFERROR(IF('3.Weekly Hours &amp; Wage Activity'!X11 = "FT", 1,MIN(1,IF('3.Weekly Hours &amp; Wage Activity'!X11 = "", "",MIN('3.Weekly Hours &amp; Wage Activity'!X11/40,1)),IF('3.Weekly Hours &amp; Wage Activity'!X11="", "",'3.Weekly Hours &amp; Wage Activity'!X11/40 ))),0)</f>
        <v>0</v>
      </c>
      <c r="AP11" s="86">
        <f>IFERROR(IF('3.Weekly Hours &amp; Wage Activity'!Y11 = "FT", 1,MIN(1,IF('3.Weekly Hours &amp; Wage Activity'!Y11 = "", "",MIN('3.Weekly Hours &amp; Wage Activity'!Y11/40,1)),IF('3.Weekly Hours &amp; Wage Activity'!Y11="", "",'3.Weekly Hours &amp; Wage Activity'!Y11/40 ))),0)</f>
        <v>0</v>
      </c>
      <c r="AQ11" s="86">
        <f>IFERROR(IF('3.Weekly Hours &amp; Wage Activity'!Z11 = "FT", 1,MIN(1,IF('3.Weekly Hours &amp; Wage Activity'!Z11 = "", "",MIN('3.Weekly Hours &amp; Wage Activity'!Z11/40,1)),IF('3.Weekly Hours &amp; Wage Activity'!Z11="", "",'3.Weekly Hours &amp; Wage Activity'!Z11/40 ))),0)</f>
        <v>0</v>
      </c>
      <c r="AR11" s="86">
        <f>IFERROR(IF('3.Weekly Hours &amp; Wage Activity'!AA11 = "FT", 1,MIN(1,IF('3.Weekly Hours &amp; Wage Activity'!AA11 = "", "",MIN('3.Weekly Hours &amp; Wage Activity'!AA11/40,1)),IF('3.Weekly Hours &amp; Wage Activity'!AA11="", "",'3.Weekly Hours &amp; Wage Activity'!AA11/40 ))),0)</f>
        <v>0</v>
      </c>
      <c r="AS11" s="86">
        <f>IFERROR(IF('3.Weekly Hours &amp; Wage Activity'!AB11 = "FT", 1,MIN(1,IF('3.Weekly Hours &amp; Wage Activity'!AB11 = "", "",MIN('3.Weekly Hours &amp; Wage Activity'!AB11/40,1)),IF('3.Weekly Hours &amp; Wage Activity'!AB11="", "",'3.Weekly Hours &amp; Wage Activity'!AB11/40 ))),0)</f>
        <v>0</v>
      </c>
      <c r="AT11" s="86">
        <f>IFERROR(IF('3.Weekly Hours &amp; Wage Activity'!AC11 = "FT", 1,MIN(1,IF('3.Weekly Hours &amp; Wage Activity'!AC11 = "", "",MIN('3.Weekly Hours &amp; Wage Activity'!AC11/40,1)),IF('3.Weekly Hours &amp; Wage Activity'!AC11="", "",'3.Weekly Hours &amp; Wage Activity'!AC11/40 ))),0)</f>
        <v>0</v>
      </c>
      <c r="AU11" s="86">
        <f>IFERROR(IF('3.Weekly Hours &amp; Wage Activity'!AD11 = "FT", 1,MIN(1,IF('3.Weekly Hours &amp; Wage Activity'!AD11 = "", "",MIN('3.Weekly Hours &amp; Wage Activity'!AD11/40,1)),IF('3.Weekly Hours &amp; Wage Activity'!AD11="", "",'3.Weekly Hours &amp; Wage Activity'!AD11/40 ))),0)</f>
        <v>0</v>
      </c>
      <c r="AV11" s="86">
        <f>IFERROR(IF('3.Weekly Hours &amp; Wage Activity'!AE11 = "FT", 1,MIN(1,IF('3.Weekly Hours &amp; Wage Activity'!AE11 = "", "",MIN('3.Weekly Hours &amp; Wage Activity'!AE11/40,1)),IF('3.Weekly Hours &amp; Wage Activity'!AE11="", "",'3.Weekly Hours &amp; Wage Activity'!AE11/40 ))),0)</f>
        <v>0</v>
      </c>
      <c r="AW11" s="86">
        <f>IFERROR(IF('3.Weekly Hours &amp; Wage Activity'!AF11 = "FT", 1,MIN(1,IF('3.Weekly Hours &amp; Wage Activity'!AF11 = "", "",MIN('3.Weekly Hours &amp; Wage Activity'!AF11/40,1)),IF('3.Weekly Hours &amp; Wage Activity'!AF11="", "",'3.Weekly Hours &amp; Wage Activity'!AF11/40 ))),0)</f>
        <v>0</v>
      </c>
      <c r="AX11" s="86">
        <f>IFERROR(IF('3.Weekly Hours &amp; Wage Activity'!AG11 = "FT", 1,MIN(1,IF('3.Weekly Hours &amp; Wage Activity'!AG11 = "", "",MIN('3.Weekly Hours &amp; Wage Activity'!AG11/40,1)),IF('3.Weekly Hours &amp; Wage Activity'!AG11="", "",'3.Weekly Hours &amp; Wage Activity'!AG11/40 ))),0)</f>
        <v>0</v>
      </c>
      <c r="AY11" s="523">
        <f>SUM( IF(COUNTIF('3.Weekly Hours &amp; Wage Activity'!J11:Q11, "&lt;&gt;FT") = 0, COLUMNS('3.Weekly Hours &amp; Wage Activity'!J11:AG11) * 40, '3.Weekly Hours &amp; Wage Activity'!J11:AG11))</f>
        <v>0</v>
      </c>
      <c r="AZ11" s="86">
        <f>MIN( IF(AY11 = 0,0,(AVERAGE(AA11:AX11))),1)</f>
        <v>0</v>
      </c>
      <c r="BA11" s="87">
        <f t="shared" si="6"/>
        <v>0</v>
      </c>
      <c r="BB11" s="74" t="str">
        <f>IF('2.Census &amp; Reference Benchmarks'!K11 = "", "", '2.Census &amp; Reference Benchmarks'!K11)</f>
        <v/>
      </c>
      <c r="BC11" s="185">
        <f>IF('2.Census &amp; Reference Benchmarks'!L11="N/A",IF(OR(AND(G11="",I11=""),AND(G11&lt;DATEVALUE("1/1/2020"),OR(I11="",I11&gt;DATEVALUE("3/31/2020")))),177.14,IF(OR(I11 = "", I11 &gt; DATEVALUE("1/31/2020")), ROUND(177.14*((DATEVALUE("2/1/2020") -G11)/31),1))),IF('2.Census &amp; Reference Benchmarks'!L11="",0,'2.Census &amp; Reference Benchmarks'!L11))</f>
        <v>0</v>
      </c>
      <c r="BD11" s="74" t="str">
        <f>IF('2.Census &amp; Reference Benchmarks'!N11 = "", "", '2.Census &amp; Reference Benchmarks'!N11)</f>
        <v/>
      </c>
      <c r="BE11" s="185">
        <f>IF('2.Census &amp; Reference Benchmarks'!O11="N/A",IF(OR(AND(G11="",I11=""),AND(G11&lt;=DATEVALUE("2/1/2020"),OR(I11="",I11&gt;=DATEVALUE("2/29/2020")))),165.71,IF(AND(G11&gt;DATEVALUE("2/1/2020"),OR(I11="",I11&lt;=DATEVALUE("2/29/2020"))),((DATEVALUE("3/1/2020")-G11)/29)*165.71,"")),IF('2.Census &amp; Reference Benchmarks'!O11="",0,'2.Census &amp; Reference Benchmarks'!O11))</f>
        <v>0</v>
      </c>
    </row>
    <row r="12" spans="1:57" ht="13.5" customHeight="1" x14ac:dyDescent="0.25">
      <c r="A12" s="3"/>
      <c r="B12" s="56">
        <f>IF('2.Census &amp; Reference Benchmarks'!B12 &lt;&gt;"",'2.Census &amp; Reference Benchmarks'!B12,"")</f>
        <v>0</v>
      </c>
      <c r="C12" s="56">
        <f>IF('2.Census &amp; Reference Benchmarks'!C12 &lt;&gt;"",'2.Census &amp; Reference Benchmarks'!C12,"")</f>
        <v>0</v>
      </c>
      <c r="D12" s="57" t="str">
        <f>IF('2.Census &amp; Reference Benchmarks'!D12 &lt;&gt;"",'2.Census &amp; Reference Benchmarks'!D12,"")</f>
        <v/>
      </c>
      <c r="E12" s="56" t="str">
        <f>IF('2.Census &amp; Reference Benchmarks'!E12 &lt;&gt;"",'2.Census &amp; Reference Benchmarks'!E12,"")</f>
        <v/>
      </c>
      <c r="F12" s="56" t="str">
        <f>IF('2.Census &amp; Reference Benchmarks'!F12 &lt;&gt;"",'2.Census &amp; Reference Benchmarks'!F12,"")</f>
        <v/>
      </c>
      <c r="G12" s="58" t="str">
        <f>IF('2.Census &amp; Reference Benchmarks'!G12 &lt;&gt;"",'2.Census &amp; Reference Benchmarks'!G12,"")</f>
        <v/>
      </c>
      <c r="H12" s="58" t="str">
        <f>IF('2.Census &amp; Reference Benchmarks'!H12 &lt;&gt;"",'2.Census &amp; Reference Benchmarks'!H12,"")</f>
        <v/>
      </c>
      <c r="I12" s="58" t="str">
        <f>IF('2.Census &amp; Reference Benchmarks'!I12 &lt;&gt;"",'2.Census &amp; Reference Benchmarks'!I12,"")</f>
        <v/>
      </c>
      <c r="J12" s="69" t="str">
        <f>IF('2.Census &amp; Reference Benchmarks'!J12 &lt;&gt;"",'2.Census &amp; Reference Benchmarks'!J12,"")</f>
        <v/>
      </c>
      <c r="K12" s="58" t="str">
        <f>IF('7.Safe Harbor Input Data &amp; Calc'!Q14 &lt;&gt; "", '7.Safe Harbor Input Data &amp; Calc'!Q14, "")</f>
        <v>No</v>
      </c>
      <c r="L12" s="59" t="str">
        <f>IF('2.Census &amp; Reference Benchmarks'!T12&lt;&gt; "",'2.Census &amp; Reference Benchmarks'!T12,"")</f>
        <v/>
      </c>
      <c r="M12" s="60">
        <f>'2.Census &amp; Reference Benchmarks'!M12</f>
        <v>0</v>
      </c>
      <c r="N12" s="60">
        <f>'2.Census &amp; Reference Benchmarks'!P12</f>
        <v>0</v>
      </c>
      <c r="O12" s="60">
        <f>'2.Census &amp; Reference Benchmarks'!S12</f>
        <v>0</v>
      </c>
      <c r="P12" s="52">
        <f>IF( AND(I12 &lt; '1. Summary for SBA'!$J$7, I12 &lt;&gt;""), 0, IF(AND(G12="",I12=""),SUM(M12:O12)*4,IF(I12&lt;'1. Summary for SBA'!$J$7,0,IF(K12="Yes",0,IF(H12="Salary",IF(AND(SUM(M12:O12)*4&lt;100000,L12=""),(SUM(M12:O12)/(IF(OR(I12=0,I12&gt;=DATEVALUE("3/31/2020")),DATEVALUE("3/31/2020"),I12)-IF(OR(G12&lt;=DATEVALUE("1/1/2020"), G12 = ""),DATEVALUE("1/1/2020"),IF(OR(MONTH(G12)=1),G12+1,IF(MONTH(G12)=3,G12,G12-1)))))*360,0),0)))))</f>
        <v>0</v>
      </c>
      <c r="Q12" s="52">
        <f t="shared" si="0"/>
        <v>0</v>
      </c>
      <c r="R12" s="67">
        <f t="shared" si="1"/>
        <v>0</v>
      </c>
      <c r="S12" s="53">
        <f>SUM('3.Weekly Hours &amp; Wage Activity'!AI12:BF12)</f>
        <v>0</v>
      </c>
      <c r="T12" s="53">
        <f>IF(AND(I12&lt;&gt; "",  I12 &lt; '1. Summary for SBA'!$J$11 +168, I12 &gt; '1. Summary for SBA'!$J$11),S12+(((168-(I12-'1. Summary for SBA'!$J$11+1))*S12)/((I12-'1. Summary for SBA'!$J$11+1))),0)</f>
        <v>0</v>
      </c>
      <c r="U12" s="369">
        <f>IF(K12= "Yes",0,IF( H12 = "salary",IF(T12 = 0,MAX(0,$R12-$S12), R12-T12),IF( H12 = "Hourly",'6. Hourly EE Wage Reduction'!AA12, 0)))</f>
        <v>0</v>
      </c>
      <c r="V12" s="67">
        <f t="shared" si="2"/>
        <v>0</v>
      </c>
      <c r="W12" s="405" t="str">
        <f>IF(U12 = 0, "No",IF('6. Hourly EE Wage Reduction'!T12 &gt;'6. Hourly EE Wage Reduction'!W12, "Yes", "No"))</f>
        <v>No</v>
      </c>
      <c r="X12" s="67">
        <f t="shared" si="3"/>
        <v>0</v>
      </c>
      <c r="Y12" s="67">
        <f t="shared" si="4"/>
        <v>0</v>
      </c>
      <c r="AA12" s="86">
        <f>IFERROR(IF('3.Weekly Hours &amp; Wage Activity'!J12 = "FT", 1,MIN(1,IF('3.Weekly Hours &amp; Wage Activity'!J12 = "", "",MIN('3.Weekly Hours &amp; Wage Activity'!J12/40,1)),IF('3.Weekly Hours &amp; Wage Activity'!J12="", "",'3.Weekly Hours &amp; Wage Activity'!J12/40 ))),0)</f>
        <v>0</v>
      </c>
      <c r="AB12" s="86">
        <f>IFERROR(IF('3.Weekly Hours &amp; Wage Activity'!K12 = "FT", 1,MIN(1,IF('3.Weekly Hours &amp; Wage Activity'!K12 = "", "",MIN('3.Weekly Hours &amp; Wage Activity'!K12/40,1)),IF('3.Weekly Hours &amp; Wage Activity'!K12="", "",'3.Weekly Hours &amp; Wage Activity'!K12/40 ))),0)</f>
        <v>0</v>
      </c>
      <c r="AC12" s="86">
        <f>IFERROR(IF('3.Weekly Hours &amp; Wage Activity'!L12 = "FT", 1,MIN(1,IF('3.Weekly Hours &amp; Wage Activity'!L12 = "", "",MIN('3.Weekly Hours &amp; Wage Activity'!L12/40,1)),IF('3.Weekly Hours &amp; Wage Activity'!L12="", "",'3.Weekly Hours &amp; Wage Activity'!L12/40 ))),0)</f>
        <v>0</v>
      </c>
      <c r="AD12" s="86">
        <f>IFERROR(IF('3.Weekly Hours &amp; Wage Activity'!M12 = "FT", 1,MIN(1,IF('3.Weekly Hours &amp; Wage Activity'!M12 = "", "",MIN('3.Weekly Hours &amp; Wage Activity'!M12/40,1)),IF('3.Weekly Hours &amp; Wage Activity'!M12="", "",'3.Weekly Hours &amp; Wage Activity'!M12/40 ))),0)</f>
        <v>0</v>
      </c>
      <c r="AE12" s="86">
        <f>IFERROR(IF('3.Weekly Hours &amp; Wage Activity'!N12 = "FT", 1,MIN(1,IF('3.Weekly Hours &amp; Wage Activity'!N12 = "", "",MIN('3.Weekly Hours &amp; Wage Activity'!N12/40,1)),IF('3.Weekly Hours &amp; Wage Activity'!N12="", "",'3.Weekly Hours &amp; Wage Activity'!N12/40 ))),0)</f>
        <v>0</v>
      </c>
      <c r="AF12" s="86">
        <f>IFERROR(IF('3.Weekly Hours &amp; Wage Activity'!O12 = "FT", 1,MIN(1,IF('3.Weekly Hours &amp; Wage Activity'!O12 = "", "",MIN('3.Weekly Hours &amp; Wage Activity'!O12/40,1)),IF('3.Weekly Hours &amp; Wage Activity'!O12="", "",'3.Weekly Hours &amp; Wage Activity'!O12/40 ))),0)</f>
        <v>0</v>
      </c>
      <c r="AG12" s="86">
        <f>IFERROR(IF('3.Weekly Hours &amp; Wage Activity'!P12 = "FT", 1,MIN(1,IF('3.Weekly Hours &amp; Wage Activity'!P12 = "", "",MIN('3.Weekly Hours &amp; Wage Activity'!P12/40,1)),IF('3.Weekly Hours &amp; Wage Activity'!P12="", "",'3.Weekly Hours &amp; Wage Activity'!P12/40 ))),0)</f>
        <v>0</v>
      </c>
      <c r="AH12" s="86">
        <f>IFERROR(IF('3.Weekly Hours &amp; Wage Activity'!Q12 = "FT", 1,MIN(1,IF('3.Weekly Hours &amp; Wage Activity'!Q12 = "", "",MIN('3.Weekly Hours &amp; Wage Activity'!Q12/40,1)),IF('3.Weekly Hours &amp; Wage Activity'!Q12="", "",'3.Weekly Hours &amp; Wage Activity'!Q12/40 ))),0)</f>
        <v>0</v>
      </c>
      <c r="AI12" s="86">
        <f>IFERROR(IF('3.Weekly Hours &amp; Wage Activity'!R12 = "FT", 1,MIN(1,IF('3.Weekly Hours &amp; Wage Activity'!R12 = "", "",MIN('3.Weekly Hours &amp; Wage Activity'!R12/40,1)),IF('3.Weekly Hours &amp; Wage Activity'!R12="", "",'3.Weekly Hours &amp; Wage Activity'!R12/40 ))),0)</f>
        <v>0</v>
      </c>
      <c r="AJ12" s="86">
        <f>IFERROR(IF('3.Weekly Hours &amp; Wage Activity'!S12 = "FT", 1,MIN(1,IF('3.Weekly Hours &amp; Wage Activity'!S12 = "", "",MIN('3.Weekly Hours &amp; Wage Activity'!S12/40,1)),IF('3.Weekly Hours &amp; Wage Activity'!S12="", "",'3.Weekly Hours &amp; Wage Activity'!S12/40 ))),0)</f>
        <v>0</v>
      </c>
      <c r="AK12" s="86">
        <f>IFERROR(IF('3.Weekly Hours &amp; Wage Activity'!T12 = "FT", 1,MIN(1,IF('3.Weekly Hours &amp; Wage Activity'!T12 = "", "",MIN('3.Weekly Hours &amp; Wage Activity'!T12/40,1)),IF('3.Weekly Hours &amp; Wage Activity'!T12="", "",'3.Weekly Hours &amp; Wage Activity'!T12/40 ))),0)</f>
        <v>0</v>
      </c>
      <c r="AL12" s="86">
        <f>IFERROR(IF('3.Weekly Hours &amp; Wage Activity'!U12 = "FT", 1,MIN(1,IF('3.Weekly Hours &amp; Wage Activity'!U12 = "", "",MIN('3.Weekly Hours &amp; Wage Activity'!U12/40,1)),IF('3.Weekly Hours &amp; Wage Activity'!U12="", "",'3.Weekly Hours &amp; Wage Activity'!U12/40 ))),0)</f>
        <v>0</v>
      </c>
      <c r="AM12" s="86">
        <f>IFERROR(IF('3.Weekly Hours &amp; Wage Activity'!V12 = "FT", 1,MIN(1,IF('3.Weekly Hours &amp; Wage Activity'!V12 = "", "",MIN('3.Weekly Hours &amp; Wage Activity'!V12/40,1)),IF('3.Weekly Hours &amp; Wage Activity'!V12="", "",'3.Weekly Hours &amp; Wage Activity'!V12/40 ))),0)</f>
        <v>0</v>
      </c>
      <c r="AN12" s="86">
        <f>IFERROR(IF('3.Weekly Hours &amp; Wage Activity'!W12 = "FT", 1,MIN(1,IF('3.Weekly Hours &amp; Wage Activity'!W12 = "", "",MIN('3.Weekly Hours &amp; Wage Activity'!W12/40,1)),IF('3.Weekly Hours &amp; Wage Activity'!W12="", "",'3.Weekly Hours &amp; Wage Activity'!W12/40 ))),0)</f>
        <v>0</v>
      </c>
      <c r="AO12" s="86">
        <f>IFERROR(IF('3.Weekly Hours &amp; Wage Activity'!X12 = "FT", 1,MIN(1,IF('3.Weekly Hours &amp; Wage Activity'!X12 = "", "",MIN('3.Weekly Hours &amp; Wage Activity'!X12/40,1)),IF('3.Weekly Hours &amp; Wage Activity'!X12="", "",'3.Weekly Hours &amp; Wage Activity'!X12/40 ))),0)</f>
        <v>0</v>
      </c>
      <c r="AP12" s="86">
        <f>IFERROR(IF('3.Weekly Hours &amp; Wage Activity'!Y12 = "FT", 1,MIN(1,IF('3.Weekly Hours &amp; Wage Activity'!Y12 = "", "",MIN('3.Weekly Hours &amp; Wage Activity'!Y12/40,1)),IF('3.Weekly Hours &amp; Wage Activity'!Y12="", "",'3.Weekly Hours &amp; Wage Activity'!Y12/40 ))),0)</f>
        <v>0</v>
      </c>
      <c r="AQ12" s="86">
        <f>IFERROR(IF('3.Weekly Hours &amp; Wage Activity'!Z12 = "FT", 1,MIN(1,IF('3.Weekly Hours &amp; Wage Activity'!Z12 = "", "",MIN('3.Weekly Hours &amp; Wage Activity'!Z12/40,1)),IF('3.Weekly Hours &amp; Wage Activity'!Z12="", "",'3.Weekly Hours &amp; Wage Activity'!Z12/40 ))),0)</f>
        <v>0</v>
      </c>
      <c r="AR12" s="86">
        <f>IFERROR(IF('3.Weekly Hours &amp; Wage Activity'!AA12 = "FT", 1,MIN(1,IF('3.Weekly Hours &amp; Wage Activity'!AA12 = "", "",MIN('3.Weekly Hours &amp; Wage Activity'!AA12/40,1)),IF('3.Weekly Hours &amp; Wage Activity'!AA12="", "",'3.Weekly Hours &amp; Wage Activity'!AA12/40 ))),0)</f>
        <v>0</v>
      </c>
      <c r="AS12" s="86">
        <f>IFERROR(IF('3.Weekly Hours &amp; Wage Activity'!AB12 = "FT", 1,MIN(1,IF('3.Weekly Hours &amp; Wage Activity'!AB12 = "", "",MIN('3.Weekly Hours &amp; Wage Activity'!AB12/40,1)),IF('3.Weekly Hours &amp; Wage Activity'!AB12="", "",'3.Weekly Hours &amp; Wage Activity'!AB12/40 ))),0)</f>
        <v>0</v>
      </c>
      <c r="AT12" s="86">
        <f>IFERROR(IF('3.Weekly Hours &amp; Wage Activity'!AC12 = "FT", 1,MIN(1,IF('3.Weekly Hours &amp; Wage Activity'!AC12 = "", "",MIN('3.Weekly Hours &amp; Wage Activity'!AC12/40,1)),IF('3.Weekly Hours &amp; Wage Activity'!AC12="", "",'3.Weekly Hours &amp; Wage Activity'!AC12/40 ))),0)</f>
        <v>0</v>
      </c>
      <c r="AU12" s="86">
        <f>IFERROR(IF('3.Weekly Hours &amp; Wage Activity'!AD12 = "FT", 1,MIN(1,IF('3.Weekly Hours &amp; Wage Activity'!AD12 = "", "",MIN('3.Weekly Hours &amp; Wage Activity'!AD12/40,1)),IF('3.Weekly Hours &amp; Wage Activity'!AD12="", "",'3.Weekly Hours &amp; Wage Activity'!AD12/40 ))),0)</f>
        <v>0</v>
      </c>
      <c r="AV12" s="86">
        <f>IFERROR(IF('3.Weekly Hours &amp; Wage Activity'!AE12 = "FT", 1,MIN(1,IF('3.Weekly Hours &amp; Wage Activity'!AE12 = "", "",MIN('3.Weekly Hours &amp; Wage Activity'!AE12/40,1)),IF('3.Weekly Hours &amp; Wage Activity'!AE12="", "",'3.Weekly Hours &amp; Wage Activity'!AE12/40 ))),0)</f>
        <v>0</v>
      </c>
      <c r="AW12" s="86">
        <f>IFERROR(IF('3.Weekly Hours &amp; Wage Activity'!AF12 = "FT", 1,MIN(1,IF('3.Weekly Hours &amp; Wage Activity'!AF12 = "", "",MIN('3.Weekly Hours &amp; Wage Activity'!AF12/40,1)),IF('3.Weekly Hours &amp; Wage Activity'!AF12="", "",'3.Weekly Hours &amp; Wage Activity'!AF12/40 ))),0)</f>
        <v>0</v>
      </c>
      <c r="AX12" s="86">
        <f>IFERROR(IF('3.Weekly Hours &amp; Wage Activity'!AG12 = "FT", 1,MIN(1,IF('3.Weekly Hours &amp; Wage Activity'!AG12 = "", "",MIN('3.Weekly Hours &amp; Wage Activity'!AG12/40,1)),IF('3.Weekly Hours &amp; Wage Activity'!AG12="", "",'3.Weekly Hours &amp; Wage Activity'!AG12/40 ))),0)</f>
        <v>0</v>
      </c>
      <c r="AY12" s="523">
        <f>SUM( IF(COUNTIF('3.Weekly Hours &amp; Wage Activity'!J12:Q12, "&lt;&gt;FT") = 0, COLUMNS('3.Weekly Hours &amp; Wage Activity'!J12:AG12) * 40, '3.Weekly Hours &amp; Wage Activity'!J12:AG12))</f>
        <v>0</v>
      </c>
      <c r="AZ12" s="86">
        <f t="shared" si="5"/>
        <v>0</v>
      </c>
      <c r="BA12" s="87">
        <f t="shared" si="6"/>
        <v>0</v>
      </c>
      <c r="BB12" s="74" t="str">
        <f>IF('2.Census &amp; Reference Benchmarks'!K12 = "", "", '2.Census &amp; Reference Benchmarks'!K12)</f>
        <v/>
      </c>
      <c r="BC12" s="185">
        <f>IF('2.Census &amp; Reference Benchmarks'!L12="N/A",IF(OR(AND(G12="",I12=""),AND(G12&lt;DATEVALUE("1/1/2020"),OR(I12="",I12&gt;DATEVALUE("3/31/2020")))),177.14,IF(OR(I12 = "", I12 &gt; DATEVALUE("1/31/2020")), ROUND(177.14*((DATEVALUE("2/1/2020") -G12)/31),1))),IF('2.Census &amp; Reference Benchmarks'!L12="",0,'2.Census &amp; Reference Benchmarks'!L12))</f>
        <v>0</v>
      </c>
      <c r="BD12" s="74" t="str">
        <f>IF('2.Census &amp; Reference Benchmarks'!N12 = "", "", '2.Census &amp; Reference Benchmarks'!N12)</f>
        <v/>
      </c>
      <c r="BE12" s="185">
        <f>IF('2.Census &amp; Reference Benchmarks'!O12="N/A",IF(OR(AND(G12="",I12=""),AND(G12&lt;=DATEVALUE("2/1/2020"),OR(I12="",I12&gt;=DATEVALUE("2/29/2020")))),165.71,IF(AND(G12&gt;DATEVALUE("2/1/2020"),OR(I12="",I12&lt;=DATEVALUE("2/29/2020"))),((DATEVALUE("3/1/2020")-G12)/29)*165.71,"")),IF('2.Census &amp; Reference Benchmarks'!O12="",0,'2.Census &amp; Reference Benchmarks'!O12))</f>
        <v>0</v>
      </c>
    </row>
    <row r="13" spans="1:57" ht="13.5" customHeight="1" x14ac:dyDescent="0.25">
      <c r="A13" s="3"/>
      <c r="B13" s="56">
        <f>IF('2.Census &amp; Reference Benchmarks'!B13 &lt;&gt;"",'2.Census &amp; Reference Benchmarks'!B13,"")</f>
        <v>0</v>
      </c>
      <c r="C13" s="56">
        <f>IF('2.Census &amp; Reference Benchmarks'!C13 &lt;&gt;"",'2.Census &amp; Reference Benchmarks'!C13,"")</f>
        <v>0</v>
      </c>
      <c r="D13" s="57" t="str">
        <f>IF('2.Census &amp; Reference Benchmarks'!D13 &lt;&gt;"",'2.Census &amp; Reference Benchmarks'!D13,"")</f>
        <v/>
      </c>
      <c r="E13" s="56" t="str">
        <f>IF('2.Census &amp; Reference Benchmarks'!E13 &lt;&gt;"",'2.Census &amp; Reference Benchmarks'!E13,"")</f>
        <v/>
      </c>
      <c r="F13" s="56" t="str">
        <f>IF('2.Census &amp; Reference Benchmarks'!F13 &lt;&gt;"",'2.Census &amp; Reference Benchmarks'!F13,"")</f>
        <v/>
      </c>
      <c r="G13" s="58" t="str">
        <f>IF('2.Census &amp; Reference Benchmarks'!G13 &lt;&gt;"",'2.Census &amp; Reference Benchmarks'!G13,"")</f>
        <v/>
      </c>
      <c r="H13" s="58" t="str">
        <f>IF('2.Census &amp; Reference Benchmarks'!H13 &lt;&gt;"",'2.Census &amp; Reference Benchmarks'!H13,"")</f>
        <v/>
      </c>
      <c r="I13" s="58" t="str">
        <f>IF('2.Census &amp; Reference Benchmarks'!I13 &lt;&gt;"",'2.Census &amp; Reference Benchmarks'!I13,"")</f>
        <v/>
      </c>
      <c r="J13" s="69" t="str">
        <f>IF('2.Census &amp; Reference Benchmarks'!J13 &lt;&gt;"",'2.Census &amp; Reference Benchmarks'!J13,"")</f>
        <v/>
      </c>
      <c r="K13" s="58" t="str">
        <f>IF('7.Safe Harbor Input Data &amp; Calc'!Q15 &lt;&gt; "", '7.Safe Harbor Input Data &amp; Calc'!Q15, "")</f>
        <v>No</v>
      </c>
      <c r="L13" s="59" t="str">
        <f>IF('2.Census &amp; Reference Benchmarks'!T13&lt;&gt; "",'2.Census &amp; Reference Benchmarks'!T13,"")</f>
        <v/>
      </c>
      <c r="M13" s="60">
        <f>'2.Census &amp; Reference Benchmarks'!M13</f>
        <v>0</v>
      </c>
      <c r="N13" s="60">
        <f>'2.Census &amp; Reference Benchmarks'!P13</f>
        <v>0</v>
      </c>
      <c r="O13" s="60">
        <f>'2.Census &amp; Reference Benchmarks'!S13</f>
        <v>0</v>
      </c>
      <c r="P13" s="52">
        <f>IF( AND(I13 &lt; '1. Summary for SBA'!$J$7, I13 &lt;&gt;""), 0, IF(AND(G13="",I13=""),SUM(M13:O13)*4,IF(I13&lt;'1. Summary for SBA'!$J$7,0,IF(K13="Yes",0,IF(H13="Salary",IF(AND(SUM(M13:O13)*4&lt;100000,L13=""),(SUM(M13:O13)/(IF(OR(I13=0,I13&gt;=DATEVALUE("3/31/2020")),DATEVALUE("3/31/2020"),I13)-IF(OR(G13&lt;=DATEVALUE("1/1/2020"), G13 = ""),DATEVALUE("1/1/2020"),IF(OR(MONTH(G13)=1),G13+1,IF(MONTH(G13)=3,G13,G13-1)))))*360,0),0)))))</f>
        <v>0</v>
      </c>
      <c r="Q13" s="52">
        <f t="shared" si="0"/>
        <v>0</v>
      </c>
      <c r="R13" s="67">
        <f t="shared" si="1"/>
        <v>0</v>
      </c>
      <c r="S13" s="53">
        <f>SUM('3.Weekly Hours &amp; Wage Activity'!AI13:BF13)</f>
        <v>0</v>
      </c>
      <c r="T13" s="53">
        <f>IF(AND(I13&lt;&gt; "",  I13 &lt; '1. Summary for SBA'!$J$11 +168, I13 &gt; '1. Summary for SBA'!$J$11),S13+(((168-(I13-'1. Summary for SBA'!$J$11+1))*S13)/((I13-'1. Summary for SBA'!$J$11+1))),0)</f>
        <v>0</v>
      </c>
      <c r="U13" s="369">
        <f>IF(K13= "Yes",0,IF( H13 = "salary",IF(T13 = 0,MAX(0,$R13-$S13), R13-T13),IF( H13 = "Hourly",'6. Hourly EE Wage Reduction'!AA13, 0)))</f>
        <v>0</v>
      </c>
      <c r="V13" s="67">
        <f t="shared" si="2"/>
        <v>0</v>
      </c>
      <c r="W13" s="405" t="str">
        <f>IF(U13 = 0, "No",IF('6. Hourly EE Wage Reduction'!T13 &gt;'6. Hourly EE Wage Reduction'!W13, "Yes", "No"))</f>
        <v>No</v>
      </c>
      <c r="X13" s="67">
        <f t="shared" si="3"/>
        <v>0</v>
      </c>
      <c r="Y13" s="67">
        <f t="shared" si="4"/>
        <v>0</v>
      </c>
      <c r="AA13" s="86">
        <f>IFERROR(IF('3.Weekly Hours &amp; Wage Activity'!J13 = "FT", 1,MIN(1,IF('3.Weekly Hours &amp; Wage Activity'!J13 = "", "",MIN('3.Weekly Hours &amp; Wage Activity'!J13/40,1)),IF('3.Weekly Hours &amp; Wage Activity'!J13="", "",'3.Weekly Hours &amp; Wage Activity'!J13/40 ))),0)</f>
        <v>0</v>
      </c>
      <c r="AB13" s="86">
        <f>IFERROR(IF('3.Weekly Hours &amp; Wage Activity'!K13 = "FT", 1,MIN(1,IF('3.Weekly Hours &amp; Wage Activity'!K13 = "", "",MIN('3.Weekly Hours &amp; Wage Activity'!K13/40,1)),IF('3.Weekly Hours &amp; Wage Activity'!K13="", "",'3.Weekly Hours &amp; Wage Activity'!K13/40 ))),0)</f>
        <v>0</v>
      </c>
      <c r="AC13" s="86">
        <f>IFERROR(IF('3.Weekly Hours &amp; Wage Activity'!L13 = "FT", 1,MIN(1,IF('3.Weekly Hours &amp; Wage Activity'!L13 = "", "",MIN('3.Weekly Hours &amp; Wage Activity'!L13/40,1)),IF('3.Weekly Hours &amp; Wage Activity'!L13="", "",'3.Weekly Hours &amp; Wage Activity'!L13/40 ))),0)</f>
        <v>0</v>
      </c>
      <c r="AD13" s="86">
        <f>IFERROR(IF('3.Weekly Hours &amp; Wage Activity'!M13 = "FT", 1,MIN(1,IF('3.Weekly Hours &amp; Wage Activity'!M13 = "", "",MIN('3.Weekly Hours &amp; Wage Activity'!M13/40,1)),IF('3.Weekly Hours &amp; Wage Activity'!M13="", "",'3.Weekly Hours &amp; Wage Activity'!M13/40 ))),0)</f>
        <v>0</v>
      </c>
      <c r="AE13" s="86">
        <f>IFERROR(IF('3.Weekly Hours &amp; Wage Activity'!N13 = "FT", 1,MIN(1,IF('3.Weekly Hours &amp; Wage Activity'!N13 = "", "",MIN('3.Weekly Hours &amp; Wage Activity'!N13/40,1)),IF('3.Weekly Hours &amp; Wage Activity'!N13="", "",'3.Weekly Hours &amp; Wage Activity'!N13/40 ))),0)</f>
        <v>0</v>
      </c>
      <c r="AF13" s="86">
        <f>IFERROR(IF('3.Weekly Hours &amp; Wage Activity'!O13 = "FT", 1,MIN(1,IF('3.Weekly Hours &amp; Wage Activity'!O13 = "", "",MIN('3.Weekly Hours &amp; Wage Activity'!O13/40,1)),IF('3.Weekly Hours &amp; Wage Activity'!O13="", "",'3.Weekly Hours &amp; Wage Activity'!O13/40 ))),0)</f>
        <v>0</v>
      </c>
      <c r="AG13" s="86">
        <f>IFERROR(IF('3.Weekly Hours &amp; Wage Activity'!P13 = "FT", 1,MIN(1,IF('3.Weekly Hours &amp; Wage Activity'!P13 = "", "",MIN('3.Weekly Hours &amp; Wage Activity'!P13/40,1)),IF('3.Weekly Hours &amp; Wage Activity'!P13="", "",'3.Weekly Hours &amp; Wage Activity'!P13/40 ))),0)</f>
        <v>0</v>
      </c>
      <c r="AH13" s="86">
        <f>IFERROR(IF('3.Weekly Hours &amp; Wage Activity'!Q13 = "FT", 1,MIN(1,IF('3.Weekly Hours &amp; Wage Activity'!Q13 = "", "",MIN('3.Weekly Hours &amp; Wage Activity'!Q13/40,1)),IF('3.Weekly Hours &amp; Wage Activity'!Q13="", "",'3.Weekly Hours &amp; Wage Activity'!Q13/40 ))),0)</f>
        <v>0</v>
      </c>
      <c r="AI13" s="86">
        <f>IFERROR(IF('3.Weekly Hours &amp; Wage Activity'!R13 = "FT", 1,MIN(1,IF('3.Weekly Hours &amp; Wage Activity'!R13 = "", "",MIN('3.Weekly Hours &amp; Wage Activity'!R13/40,1)),IF('3.Weekly Hours &amp; Wage Activity'!R13="", "",'3.Weekly Hours &amp; Wage Activity'!R13/40 ))),0)</f>
        <v>0</v>
      </c>
      <c r="AJ13" s="86">
        <f>IFERROR(IF('3.Weekly Hours &amp; Wage Activity'!S13 = "FT", 1,MIN(1,IF('3.Weekly Hours &amp; Wage Activity'!S13 = "", "",MIN('3.Weekly Hours &amp; Wage Activity'!S13/40,1)),IF('3.Weekly Hours &amp; Wage Activity'!S13="", "",'3.Weekly Hours &amp; Wage Activity'!S13/40 ))),0)</f>
        <v>0</v>
      </c>
      <c r="AK13" s="86">
        <f>IFERROR(IF('3.Weekly Hours &amp; Wage Activity'!T13 = "FT", 1,MIN(1,IF('3.Weekly Hours &amp; Wage Activity'!T13 = "", "",MIN('3.Weekly Hours &amp; Wage Activity'!T13/40,1)),IF('3.Weekly Hours &amp; Wage Activity'!T13="", "",'3.Weekly Hours &amp; Wage Activity'!T13/40 ))),0)</f>
        <v>0</v>
      </c>
      <c r="AL13" s="86">
        <f>IFERROR(IF('3.Weekly Hours &amp; Wage Activity'!U13 = "FT", 1,MIN(1,IF('3.Weekly Hours &amp; Wage Activity'!U13 = "", "",MIN('3.Weekly Hours &amp; Wage Activity'!U13/40,1)),IF('3.Weekly Hours &amp; Wage Activity'!U13="", "",'3.Weekly Hours &amp; Wage Activity'!U13/40 ))),0)</f>
        <v>0</v>
      </c>
      <c r="AM13" s="86">
        <f>IFERROR(IF('3.Weekly Hours &amp; Wage Activity'!V13 = "FT", 1,MIN(1,IF('3.Weekly Hours &amp; Wage Activity'!V13 = "", "",MIN('3.Weekly Hours &amp; Wage Activity'!V13/40,1)),IF('3.Weekly Hours &amp; Wage Activity'!V13="", "",'3.Weekly Hours &amp; Wage Activity'!V13/40 ))),0)</f>
        <v>0</v>
      </c>
      <c r="AN13" s="86">
        <f>IFERROR(IF('3.Weekly Hours &amp; Wage Activity'!W13 = "FT", 1,MIN(1,IF('3.Weekly Hours &amp; Wage Activity'!W13 = "", "",MIN('3.Weekly Hours &amp; Wage Activity'!W13/40,1)),IF('3.Weekly Hours &amp; Wage Activity'!W13="", "",'3.Weekly Hours &amp; Wage Activity'!W13/40 ))),0)</f>
        <v>0</v>
      </c>
      <c r="AO13" s="86">
        <f>IFERROR(IF('3.Weekly Hours &amp; Wage Activity'!X13 = "FT", 1,MIN(1,IF('3.Weekly Hours &amp; Wage Activity'!X13 = "", "",MIN('3.Weekly Hours &amp; Wage Activity'!X13/40,1)),IF('3.Weekly Hours &amp; Wage Activity'!X13="", "",'3.Weekly Hours &amp; Wage Activity'!X13/40 ))),0)</f>
        <v>0</v>
      </c>
      <c r="AP13" s="86">
        <f>IFERROR(IF('3.Weekly Hours &amp; Wage Activity'!Y13 = "FT", 1,MIN(1,IF('3.Weekly Hours &amp; Wage Activity'!Y13 = "", "",MIN('3.Weekly Hours &amp; Wage Activity'!Y13/40,1)),IF('3.Weekly Hours &amp; Wage Activity'!Y13="", "",'3.Weekly Hours &amp; Wage Activity'!Y13/40 ))),0)</f>
        <v>0</v>
      </c>
      <c r="AQ13" s="86">
        <f>IFERROR(IF('3.Weekly Hours &amp; Wage Activity'!Z13 = "FT", 1,MIN(1,IF('3.Weekly Hours &amp; Wage Activity'!Z13 = "", "",MIN('3.Weekly Hours &amp; Wage Activity'!Z13/40,1)),IF('3.Weekly Hours &amp; Wage Activity'!Z13="", "",'3.Weekly Hours &amp; Wage Activity'!Z13/40 ))),0)</f>
        <v>0</v>
      </c>
      <c r="AR13" s="86">
        <f>IFERROR(IF('3.Weekly Hours &amp; Wage Activity'!AA13 = "FT", 1,MIN(1,IF('3.Weekly Hours &amp; Wage Activity'!AA13 = "", "",MIN('3.Weekly Hours &amp; Wage Activity'!AA13/40,1)),IF('3.Weekly Hours &amp; Wage Activity'!AA13="", "",'3.Weekly Hours &amp; Wage Activity'!AA13/40 ))),0)</f>
        <v>0</v>
      </c>
      <c r="AS13" s="86">
        <f>IFERROR(IF('3.Weekly Hours &amp; Wage Activity'!AB13 = "FT", 1,MIN(1,IF('3.Weekly Hours &amp; Wage Activity'!AB13 = "", "",MIN('3.Weekly Hours &amp; Wage Activity'!AB13/40,1)),IF('3.Weekly Hours &amp; Wage Activity'!AB13="", "",'3.Weekly Hours &amp; Wage Activity'!AB13/40 ))),0)</f>
        <v>0</v>
      </c>
      <c r="AT13" s="86">
        <f>IFERROR(IF('3.Weekly Hours &amp; Wage Activity'!AC13 = "FT", 1,MIN(1,IF('3.Weekly Hours &amp; Wage Activity'!AC13 = "", "",MIN('3.Weekly Hours &amp; Wage Activity'!AC13/40,1)),IF('3.Weekly Hours &amp; Wage Activity'!AC13="", "",'3.Weekly Hours &amp; Wage Activity'!AC13/40 ))),0)</f>
        <v>0</v>
      </c>
      <c r="AU13" s="86">
        <f>IFERROR(IF('3.Weekly Hours &amp; Wage Activity'!AD13 = "FT", 1,MIN(1,IF('3.Weekly Hours &amp; Wage Activity'!AD13 = "", "",MIN('3.Weekly Hours &amp; Wage Activity'!AD13/40,1)),IF('3.Weekly Hours &amp; Wage Activity'!AD13="", "",'3.Weekly Hours &amp; Wage Activity'!AD13/40 ))),0)</f>
        <v>0</v>
      </c>
      <c r="AV13" s="86">
        <f>IFERROR(IF('3.Weekly Hours &amp; Wage Activity'!AE13 = "FT", 1,MIN(1,IF('3.Weekly Hours &amp; Wage Activity'!AE13 = "", "",MIN('3.Weekly Hours &amp; Wage Activity'!AE13/40,1)),IF('3.Weekly Hours &amp; Wage Activity'!AE13="", "",'3.Weekly Hours &amp; Wage Activity'!AE13/40 ))),0)</f>
        <v>0</v>
      </c>
      <c r="AW13" s="86">
        <f>IFERROR(IF('3.Weekly Hours &amp; Wage Activity'!AF13 = "FT", 1,MIN(1,IF('3.Weekly Hours &amp; Wage Activity'!AF13 = "", "",MIN('3.Weekly Hours &amp; Wage Activity'!AF13/40,1)),IF('3.Weekly Hours &amp; Wage Activity'!AF13="", "",'3.Weekly Hours &amp; Wage Activity'!AF13/40 ))),0)</f>
        <v>0</v>
      </c>
      <c r="AX13" s="86">
        <f>IFERROR(IF('3.Weekly Hours &amp; Wage Activity'!AG13 = "FT", 1,MIN(1,IF('3.Weekly Hours &amp; Wage Activity'!AG13 = "", "",MIN('3.Weekly Hours &amp; Wage Activity'!AG13/40,1)),IF('3.Weekly Hours &amp; Wage Activity'!AG13="", "",'3.Weekly Hours &amp; Wage Activity'!AG13/40 ))),0)</f>
        <v>0</v>
      </c>
      <c r="AY13" s="523">
        <f>SUM( IF(COUNTIF('3.Weekly Hours &amp; Wage Activity'!J13:Q13, "&lt;&gt;FT") = 0, COLUMNS('3.Weekly Hours &amp; Wage Activity'!J13:AG13) * 40, '3.Weekly Hours &amp; Wage Activity'!J13:AG13))</f>
        <v>0</v>
      </c>
      <c r="AZ13" s="86">
        <f t="shared" si="5"/>
        <v>0</v>
      </c>
      <c r="BA13" s="87">
        <f t="shared" si="6"/>
        <v>0</v>
      </c>
      <c r="BB13" s="74" t="str">
        <f>IF('2.Census &amp; Reference Benchmarks'!K13 = "", "", '2.Census &amp; Reference Benchmarks'!K13)</f>
        <v/>
      </c>
      <c r="BC13" s="185">
        <f>IF('2.Census &amp; Reference Benchmarks'!L13="N/A",IF(OR(AND(G13="",I13=""),AND(G13&lt;DATEVALUE("1/1/2020"),OR(I13="",I13&gt;DATEVALUE("3/31/2020")))),177.14,IF(OR(I13 = "", I13 &gt; DATEVALUE("1/31/2020")), ROUND(177.14*((DATEVALUE("2/1/2020") -G13)/31),1))),IF('2.Census &amp; Reference Benchmarks'!L13="",0,'2.Census &amp; Reference Benchmarks'!L13))</f>
        <v>0</v>
      </c>
      <c r="BD13" s="74" t="str">
        <f>IF('2.Census &amp; Reference Benchmarks'!N13 = "", "", '2.Census &amp; Reference Benchmarks'!N13)</f>
        <v/>
      </c>
      <c r="BE13" s="185">
        <f>IF('2.Census &amp; Reference Benchmarks'!O13="N/A",IF(OR(AND(G13="",I13=""),AND(G13&lt;=DATEVALUE("2/1/2020"),OR(I13="",I13&gt;=DATEVALUE("2/29/2020")))),165.71,IF(AND(G13&gt;DATEVALUE("2/1/2020"),OR(I13="",I13&lt;=DATEVALUE("2/29/2020"))),((DATEVALUE("3/1/2020")-G13)/29)*165.71,"")),IF('2.Census &amp; Reference Benchmarks'!O13="",0,'2.Census &amp; Reference Benchmarks'!O13))</f>
        <v>0</v>
      </c>
    </row>
    <row r="14" spans="1:57" ht="13.5" customHeight="1" x14ac:dyDescent="0.25">
      <c r="A14" s="3"/>
      <c r="B14" s="56">
        <f>IF('2.Census &amp; Reference Benchmarks'!B14 &lt;&gt;"",'2.Census &amp; Reference Benchmarks'!B14,"")</f>
        <v>0</v>
      </c>
      <c r="C14" s="56">
        <f>IF('2.Census &amp; Reference Benchmarks'!C14 &lt;&gt;"",'2.Census &amp; Reference Benchmarks'!C14,"")</f>
        <v>0</v>
      </c>
      <c r="D14" s="57" t="str">
        <f>IF('2.Census &amp; Reference Benchmarks'!D14 &lt;&gt;"",'2.Census &amp; Reference Benchmarks'!D14,"")</f>
        <v/>
      </c>
      <c r="E14" s="56" t="str">
        <f>IF('2.Census &amp; Reference Benchmarks'!E14 &lt;&gt;"",'2.Census &amp; Reference Benchmarks'!E14,"")</f>
        <v/>
      </c>
      <c r="F14" s="56" t="str">
        <f>IF('2.Census &amp; Reference Benchmarks'!F14 &lt;&gt;"",'2.Census &amp; Reference Benchmarks'!F14,"")</f>
        <v/>
      </c>
      <c r="G14" s="58" t="str">
        <f>IF('2.Census &amp; Reference Benchmarks'!G14 &lt;&gt;"",'2.Census &amp; Reference Benchmarks'!G14,"")</f>
        <v/>
      </c>
      <c r="H14" s="58" t="str">
        <f>IF('2.Census &amp; Reference Benchmarks'!H14 &lt;&gt;"",'2.Census &amp; Reference Benchmarks'!H14,"")</f>
        <v/>
      </c>
      <c r="I14" s="58" t="str">
        <f>IF('2.Census &amp; Reference Benchmarks'!I14 &lt;&gt;"",'2.Census &amp; Reference Benchmarks'!I14,"")</f>
        <v/>
      </c>
      <c r="J14" s="69" t="str">
        <f>IF('2.Census &amp; Reference Benchmarks'!J14 &lt;&gt;"",'2.Census &amp; Reference Benchmarks'!J14,"")</f>
        <v/>
      </c>
      <c r="K14" s="58" t="str">
        <f>IF('7.Safe Harbor Input Data &amp; Calc'!Q16 &lt;&gt; "", '7.Safe Harbor Input Data &amp; Calc'!Q16, "")</f>
        <v>No</v>
      </c>
      <c r="L14" s="59" t="str">
        <f>IF('2.Census &amp; Reference Benchmarks'!T14&lt;&gt; "",'2.Census &amp; Reference Benchmarks'!T14,"")</f>
        <v/>
      </c>
      <c r="M14" s="60">
        <f>'2.Census &amp; Reference Benchmarks'!M14</f>
        <v>0</v>
      </c>
      <c r="N14" s="60">
        <f>'2.Census &amp; Reference Benchmarks'!P14</f>
        <v>0</v>
      </c>
      <c r="O14" s="60">
        <f>'2.Census &amp; Reference Benchmarks'!S14</f>
        <v>0</v>
      </c>
      <c r="P14" s="52">
        <f>IF( AND(I14 &lt; '1. Summary for SBA'!$J$7, I14 &lt;&gt;""), 0, IF(AND(G14="",I14=""),SUM(M14:O14)*4,IF(I14&lt;'1. Summary for SBA'!$J$7,0,IF(K14="Yes",0,IF(H14="Salary",IF(AND(SUM(M14:O14)*4&lt;100000,L14=""),(SUM(M14:O14)/(IF(OR(I14=0,I14&gt;=DATEVALUE("3/31/2020")),DATEVALUE("3/31/2020"),I14)-IF(OR(G14&lt;=DATEVALUE("1/1/2020"), G14 = ""),DATEVALUE("1/1/2020"),IF(OR(MONTH(G14)=1),G14+1,IF(MONTH(G14)=3,G14,G14-1)))))*360,0),0)))))</f>
        <v>0</v>
      </c>
      <c r="Q14" s="52">
        <f t="shared" si="0"/>
        <v>0</v>
      </c>
      <c r="R14" s="67">
        <f t="shared" si="1"/>
        <v>0</v>
      </c>
      <c r="S14" s="53">
        <f>SUM('3.Weekly Hours &amp; Wage Activity'!AI14:BF14)</f>
        <v>0</v>
      </c>
      <c r="T14" s="53">
        <f>IF(AND(I14&lt;&gt; "",  I14 &lt; '1. Summary for SBA'!$J$11 +168, I14 &gt; '1. Summary for SBA'!$J$11),S14+(((168-(I14-'1. Summary for SBA'!$J$11+1))*S14)/((I14-'1. Summary for SBA'!$J$11+1))),0)</f>
        <v>0</v>
      </c>
      <c r="U14" s="369">
        <f>IF(K14= "Yes",0,IF( H14 = "salary",IF(T14 = 0,MAX(0,$R14-$S14), R14-T14),IF( H14 = "Hourly",'6. Hourly EE Wage Reduction'!AA14, 0)))</f>
        <v>0</v>
      </c>
      <c r="V14" s="67">
        <f t="shared" si="2"/>
        <v>0</v>
      </c>
      <c r="W14" s="405" t="str">
        <f>IF(U14 = 0, "No",IF('6. Hourly EE Wage Reduction'!T14 &gt;'6. Hourly EE Wage Reduction'!W14, "Yes", "No"))</f>
        <v>No</v>
      </c>
      <c r="X14" s="67">
        <f t="shared" si="3"/>
        <v>0</v>
      </c>
      <c r="Y14" s="67">
        <f t="shared" si="4"/>
        <v>0</v>
      </c>
      <c r="AA14" s="86">
        <f>IFERROR(IF('3.Weekly Hours &amp; Wage Activity'!J14 = "FT", 1,MIN(1,IF('3.Weekly Hours &amp; Wage Activity'!J14 = "", "",MIN('3.Weekly Hours &amp; Wage Activity'!J14/40,1)),IF('3.Weekly Hours &amp; Wage Activity'!J14="", "",'3.Weekly Hours &amp; Wage Activity'!J14/40 ))),0)</f>
        <v>0</v>
      </c>
      <c r="AB14" s="86">
        <f>IFERROR(IF('3.Weekly Hours &amp; Wage Activity'!K14 = "FT", 1,MIN(1,IF('3.Weekly Hours &amp; Wage Activity'!K14 = "", "",MIN('3.Weekly Hours &amp; Wage Activity'!K14/40,1)),IF('3.Weekly Hours &amp; Wage Activity'!K14="", "",'3.Weekly Hours &amp; Wage Activity'!K14/40 ))),0)</f>
        <v>0</v>
      </c>
      <c r="AC14" s="86">
        <f>IFERROR(IF('3.Weekly Hours &amp; Wage Activity'!L14 = "FT", 1,MIN(1,IF('3.Weekly Hours &amp; Wage Activity'!L14 = "", "",MIN('3.Weekly Hours &amp; Wage Activity'!L14/40,1)),IF('3.Weekly Hours &amp; Wage Activity'!L14="", "",'3.Weekly Hours &amp; Wage Activity'!L14/40 ))),0)</f>
        <v>0</v>
      </c>
      <c r="AD14" s="86">
        <f>IFERROR(IF('3.Weekly Hours &amp; Wage Activity'!M14 = "FT", 1,MIN(1,IF('3.Weekly Hours &amp; Wage Activity'!M14 = "", "",MIN('3.Weekly Hours &amp; Wage Activity'!M14/40,1)),IF('3.Weekly Hours &amp; Wage Activity'!M14="", "",'3.Weekly Hours &amp; Wage Activity'!M14/40 ))),0)</f>
        <v>0</v>
      </c>
      <c r="AE14" s="86">
        <f>IFERROR(IF('3.Weekly Hours &amp; Wage Activity'!N14 = "FT", 1,MIN(1,IF('3.Weekly Hours &amp; Wage Activity'!N14 = "", "",MIN('3.Weekly Hours &amp; Wage Activity'!N14/40,1)),IF('3.Weekly Hours &amp; Wage Activity'!N14="", "",'3.Weekly Hours &amp; Wage Activity'!N14/40 ))),0)</f>
        <v>0</v>
      </c>
      <c r="AF14" s="86">
        <f>IFERROR(IF('3.Weekly Hours &amp; Wage Activity'!O14 = "FT", 1,MIN(1,IF('3.Weekly Hours &amp; Wage Activity'!O14 = "", "",MIN('3.Weekly Hours &amp; Wage Activity'!O14/40,1)),IF('3.Weekly Hours &amp; Wage Activity'!O14="", "",'3.Weekly Hours &amp; Wage Activity'!O14/40 ))),0)</f>
        <v>0</v>
      </c>
      <c r="AG14" s="86">
        <f>IFERROR(IF('3.Weekly Hours &amp; Wage Activity'!P14 = "FT", 1,MIN(1,IF('3.Weekly Hours &amp; Wage Activity'!P14 = "", "",MIN('3.Weekly Hours &amp; Wage Activity'!P14/40,1)),IF('3.Weekly Hours &amp; Wage Activity'!P14="", "",'3.Weekly Hours &amp; Wage Activity'!P14/40 ))),0)</f>
        <v>0</v>
      </c>
      <c r="AH14" s="86">
        <f>IFERROR(IF('3.Weekly Hours &amp; Wage Activity'!Q14 = "FT", 1,MIN(1,IF('3.Weekly Hours &amp; Wage Activity'!Q14 = "", "",MIN('3.Weekly Hours &amp; Wage Activity'!Q14/40,1)),IF('3.Weekly Hours &amp; Wage Activity'!Q14="", "",'3.Weekly Hours &amp; Wage Activity'!Q14/40 ))),0)</f>
        <v>0</v>
      </c>
      <c r="AI14" s="86">
        <f>IFERROR(IF('3.Weekly Hours &amp; Wage Activity'!R14 = "FT", 1,MIN(1,IF('3.Weekly Hours &amp; Wage Activity'!R14 = "", "",MIN('3.Weekly Hours &amp; Wage Activity'!R14/40,1)),IF('3.Weekly Hours &amp; Wage Activity'!R14="", "",'3.Weekly Hours &amp; Wage Activity'!R14/40 ))),0)</f>
        <v>0</v>
      </c>
      <c r="AJ14" s="86">
        <f>IFERROR(IF('3.Weekly Hours &amp; Wage Activity'!S14 = "FT", 1,MIN(1,IF('3.Weekly Hours &amp; Wage Activity'!S14 = "", "",MIN('3.Weekly Hours &amp; Wage Activity'!S14/40,1)),IF('3.Weekly Hours &amp; Wage Activity'!S14="", "",'3.Weekly Hours &amp; Wage Activity'!S14/40 ))),0)</f>
        <v>0</v>
      </c>
      <c r="AK14" s="86">
        <f>IFERROR(IF('3.Weekly Hours &amp; Wage Activity'!T14 = "FT", 1,MIN(1,IF('3.Weekly Hours &amp; Wage Activity'!T14 = "", "",MIN('3.Weekly Hours &amp; Wage Activity'!T14/40,1)),IF('3.Weekly Hours &amp; Wage Activity'!T14="", "",'3.Weekly Hours &amp; Wage Activity'!T14/40 ))),0)</f>
        <v>0</v>
      </c>
      <c r="AL14" s="86">
        <f>IFERROR(IF('3.Weekly Hours &amp; Wage Activity'!U14 = "FT", 1,MIN(1,IF('3.Weekly Hours &amp; Wage Activity'!U14 = "", "",MIN('3.Weekly Hours &amp; Wage Activity'!U14/40,1)),IF('3.Weekly Hours &amp; Wage Activity'!U14="", "",'3.Weekly Hours &amp; Wage Activity'!U14/40 ))),0)</f>
        <v>0</v>
      </c>
      <c r="AM14" s="86">
        <f>IFERROR(IF('3.Weekly Hours &amp; Wage Activity'!V14 = "FT", 1,MIN(1,IF('3.Weekly Hours &amp; Wage Activity'!V14 = "", "",MIN('3.Weekly Hours &amp; Wage Activity'!V14/40,1)),IF('3.Weekly Hours &amp; Wage Activity'!V14="", "",'3.Weekly Hours &amp; Wage Activity'!V14/40 ))),0)</f>
        <v>0</v>
      </c>
      <c r="AN14" s="86">
        <f>IFERROR(IF('3.Weekly Hours &amp; Wage Activity'!W14 = "FT", 1,MIN(1,IF('3.Weekly Hours &amp; Wage Activity'!W14 = "", "",MIN('3.Weekly Hours &amp; Wage Activity'!W14/40,1)),IF('3.Weekly Hours &amp; Wage Activity'!W14="", "",'3.Weekly Hours &amp; Wage Activity'!W14/40 ))),0)</f>
        <v>0</v>
      </c>
      <c r="AO14" s="86">
        <f>IFERROR(IF('3.Weekly Hours &amp; Wage Activity'!X14 = "FT", 1,MIN(1,IF('3.Weekly Hours &amp; Wage Activity'!X14 = "", "",MIN('3.Weekly Hours &amp; Wage Activity'!X14/40,1)),IF('3.Weekly Hours &amp; Wage Activity'!X14="", "",'3.Weekly Hours &amp; Wage Activity'!X14/40 ))),0)</f>
        <v>0</v>
      </c>
      <c r="AP14" s="86">
        <f>IFERROR(IF('3.Weekly Hours &amp; Wage Activity'!Y14 = "FT", 1,MIN(1,IF('3.Weekly Hours &amp; Wage Activity'!Y14 = "", "",MIN('3.Weekly Hours &amp; Wage Activity'!Y14/40,1)),IF('3.Weekly Hours &amp; Wage Activity'!Y14="", "",'3.Weekly Hours &amp; Wage Activity'!Y14/40 ))),0)</f>
        <v>0</v>
      </c>
      <c r="AQ14" s="86">
        <f>IFERROR(IF('3.Weekly Hours &amp; Wage Activity'!Z14 = "FT", 1,MIN(1,IF('3.Weekly Hours &amp; Wage Activity'!Z14 = "", "",MIN('3.Weekly Hours &amp; Wage Activity'!Z14/40,1)),IF('3.Weekly Hours &amp; Wage Activity'!Z14="", "",'3.Weekly Hours &amp; Wage Activity'!Z14/40 ))),0)</f>
        <v>0</v>
      </c>
      <c r="AR14" s="86">
        <f>IFERROR(IF('3.Weekly Hours &amp; Wage Activity'!AA14 = "FT", 1,MIN(1,IF('3.Weekly Hours &amp; Wage Activity'!AA14 = "", "",MIN('3.Weekly Hours &amp; Wage Activity'!AA14/40,1)),IF('3.Weekly Hours &amp; Wage Activity'!AA14="", "",'3.Weekly Hours &amp; Wage Activity'!AA14/40 ))),0)</f>
        <v>0</v>
      </c>
      <c r="AS14" s="86">
        <f>IFERROR(IF('3.Weekly Hours &amp; Wage Activity'!AB14 = "FT", 1,MIN(1,IF('3.Weekly Hours &amp; Wage Activity'!AB14 = "", "",MIN('3.Weekly Hours &amp; Wage Activity'!AB14/40,1)),IF('3.Weekly Hours &amp; Wage Activity'!AB14="", "",'3.Weekly Hours &amp; Wage Activity'!AB14/40 ))),0)</f>
        <v>0</v>
      </c>
      <c r="AT14" s="86">
        <f>IFERROR(IF('3.Weekly Hours &amp; Wage Activity'!AC14 = "FT", 1,MIN(1,IF('3.Weekly Hours &amp; Wage Activity'!AC14 = "", "",MIN('3.Weekly Hours &amp; Wage Activity'!AC14/40,1)),IF('3.Weekly Hours &amp; Wage Activity'!AC14="", "",'3.Weekly Hours &amp; Wage Activity'!AC14/40 ))),0)</f>
        <v>0</v>
      </c>
      <c r="AU14" s="86">
        <f>IFERROR(IF('3.Weekly Hours &amp; Wage Activity'!AD14 = "FT", 1,MIN(1,IF('3.Weekly Hours &amp; Wage Activity'!AD14 = "", "",MIN('3.Weekly Hours &amp; Wage Activity'!AD14/40,1)),IF('3.Weekly Hours &amp; Wage Activity'!AD14="", "",'3.Weekly Hours &amp; Wage Activity'!AD14/40 ))),0)</f>
        <v>0</v>
      </c>
      <c r="AV14" s="86">
        <f>IFERROR(IF('3.Weekly Hours &amp; Wage Activity'!AE14 = "FT", 1,MIN(1,IF('3.Weekly Hours &amp; Wage Activity'!AE14 = "", "",MIN('3.Weekly Hours &amp; Wage Activity'!AE14/40,1)),IF('3.Weekly Hours &amp; Wage Activity'!AE14="", "",'3.Weekly Hours &amp; Wage Activity'!AE14/40 ))),0)</f>
        <v>0</v>
      </c>
      <c r="AW14" s="86">
        <f>IFERROR(IF('3.Weekly Hours &amp; Wage Activity'!AF14 = "FT", 1,MIN(1,IF('3.Weekly Hours &amp; Wage Activity'!AF14 = "", "",MIN('3.Weekly Hours &amp; Wage Activity'!AF14/40,1)),IF('3.Weekly Hours &amp; Wage Activity'!AF14="", "",'3.Weekly Hours &amp; Wage Activity'!AF14/40 ))),0)</f>
        <v>0</v>
      </c>
      <c r="AX14" s="86">
        <f>IFERROR(IF('3.Weekly Hours &amp; Wage Activity'!AG14 = "FT", 1,MIN(1,IF('3.Weekly Hours &amp; Wage Activity'!AG14 = "", "",MIN('3.Weekly Hours &amp; Wage Activity'!AG14/40,1)),IF('3.Weekly Hours &amp; Wage Activity'!AG14="", "",'3.Weekly Hours &amp; Wage Activity'!AG14/40 ))),0)</f>
        <v>0</v>
      </c>
      <c r="AY14" s="523">
        <f>SUM( IF(COUNTIF('3.Weekly Hours &amp; Wage Activity'!J14:Q14, "&lt;&gt;FT") = 0, COLUMNS('3.Weekly Hours &amp; Wage Activity'!J14:AG14) * 40, '3.Weekly Hours &amp; Wage Activity'!J14:AG14))</f>
        <v>0</v>
      </c>
      <c r="AZ14" s="86">
        <f t="shared" si="5"/>
        <v>0</v>
      </c>
      <c r="BA14" s="87">
        <f t="shared" si="6"/>
        <v>0</v>
      </c>
      <c r="BB14" s="74" t="str">
        <f>IF('2.Census &amp; Reference Benchmarks'!K14 = "", "", '2.Census &amp; Reference Benchmarks'!K14)</f>
        <v/>
      </c>
      <c r="BC14" s="185">
        <f>IF('2.Census &amp; Reference Benchmarks'!L14="N/A",IF(OR(AND(G14="",I14=""),AND(G14&lt;DATEVALUE("1/1/2020"),OR(I14="",I14&gt;DATEVALUE("3/31/2020")))),177.14,IF(OR(I14 = "", I14 &gt; DATEVALUE("1/31/2020")), ROUND(177.14*((DATEVALUE("2/1/2020") -G14)/31),1))),IF('2.Census &amp; Reference Benchmarks'!L14="",0,'2.Census &amp; Reference Benchmarks'!L14))</f>
        <v>0</v>
      </c>
      <c r="BD14" s="74" t="str">
        <f>IF('2.Census &amp; Reference Benchmarks'!N14 = "", "", '2.Census &amp; Reference Benchmarks'!N14)</f>
        <v/>
      </c>
      <c r="BE14" s="185">
        <f>IF('2.Census &amp; Reference Benchmarks'!O14="N/A",IF(OR(AND(G14="",I14=""),AND(G14&lt;=DATEVALUE("2/1/2020"),OR(I14="",I14&gt;=DATEVALUE("2/29/2020")))),165.71,IF(AND(G14&gt;DATEVALUE("2/1/2020"),OR(I14="",I14&lt;=DATEVALUE("2/29/2020"))),((DATEVALUE("3/1/2020")-G14)/29)*165.71,"")),IF('2.Census &amp; Reference Benchmarks'!O14="",0,'2.Census &amp; Reference Benchmarks'!O14))</f>
        <v>0</v>
      </c>
    </row>
    <row r="15" spans="1:57" ht="13.5" customHeight="1" x14ac:dyDescent="0.25">
      <c r="A15" s="3"/>
      <c r="B15" s="56">
        <f>IF('2.Census &amp; Reference Benchmarks'!B15 &lt;&gt;"",'2.Census &amp; Reference Benchmarks'!B15,"")</f>
        <v>0</v>
      </c>
      <c r="C15" s="56">
        <f>IF('2.Census &amp; Reference Benchmarks'!C15 &lt;&gt;"",'2.Census &amp; Reference Benchmarks'!C15,"")</f>
        <v>0</v>
      </c>
      <c r="D15" s="57" t="str">
        <f>IF('2.Census &amp; Reference Benchmarks'!D15 &lt;&gt;"",'2.Census &amp; Reference Benchmarks'!D15,"")</f>
        <v/>
      </c>
      <c r="E15" s="56" t="str">
        <f>IF('2.Census &amp; Reference Benchmarks'!E15 &lt;&gt;"",'2.Census &amp; Reference Benchmarks'!E15,"")</f>
        <v/>
      </c>
      <c r="F15" s="56" t="str">
        <f>IF('2.Census &amp; Reference Benchmarks'!F15 &lt;&gt;"",'2.Census &amp; Reference Benchmarks'!F15,"")</f>
        <v/>
      </c>
      <c r="G15" s="58" t="str">
        <f>IF('2.Census &amp; Reference Benchmarks'!G15 &lt;&gt;"",'2.Census &amp; Reference Benchmarks'!G15,"")</f>
        <v/>
      </c>
      <c r="H15" s="58" t="str">
        <f>IF('2.Census &amp; Reference Benchmarks'!H15 &lt;&gt;"",'2.Census &amp; Reference Benchmarks'!H15,"")</f>
        <v/>
      </c>
      <c r="I15" s="58" t="str">
        <f>IF('2.Census &amp; Reference Benchmarks'!I15 &lt;&gt;"",'2.Census &amp; Reference Benchmarks'!I15,"")</f>
        <v/>
      </c>
      <c r="J15" s="69" t="str">
        <f>IF('2.Census &amp; Reference Benchmarks'!J15 &lt;&gt;"",'2.Census &amp; Reference Benchmarks'!J15,"")</f>
        <v/>
      </c>
      <c r="K15" s="58" t="str">
        <f>IF('7.Safe Harbor Input Data &amp; Calc'!Q17 &lt;&gt; "", '7.Safe Harbor Input Data &amp; Calc'!Q17, "")</f>
        <v>No</v>
      </c>
      <c r="L15" s="59" t="str">
        <f>IF('2.Census &amp; Reference Benchmarks'!T15&lt;&gt; "",'2.Census &amp; Reference Benchmarks'!T15,"")</f>
        <v/>
      </c>
      <c r="M15" s="60">
        <f>'2.Census &amp; Reference Benchmarks'!M15</f>
        <v>0</v>
      </c>
      <c r="N15" s="60">
        <f>'2.Census &amp; Reference Benchmarks'!P15</f>
        <v>0</v>
      </c>
      <c r="O15" s="60">
        <f>'2.Census &amp; Reference Benchmarks'!S15</f>
        <v>0</v>
      </c>
      <c r="P15" s="52">
        <f>IF( AND(I15 &lt; '1. Summary for SBA'!$J$7, I15 &lt;&gt;""), 0, IF(AND(G15="",I15=""),SUM(M15:O15)*4,IF(I15&lt;'1. Summary for SBA'!$J$7,0,IF(K15="Yes",0,IF(H15="Salary",IF(AND(SUM(M15:O15)*4&lt;100000,L15=""),(SUM(M15:O15)/(IF(OR(I15=0,I15&gt;=DATEVALUE("3/31/2020")),DATEVALUE("3/31/2020"),I15)-IF(OR(G15&lt;=DATEVALUE("1/1/2020"), G15 = ""),DATEVALUE("1/1/2020"),IF(OR(MONTH(G15)=1),G15+1,IF(MONTH(G15)=3,G15,G15-1)))))*360,0),0)))))</f>
        <v>0</v>
      </c>
      <c r="Q15" s="52">
        <f t="shared" si="0"/>
        <v>0</v>
      </c>
      <c r="R15" s="67">
        <f t="shared" si="1"/>
        <v>0</v>
      </c>
      <c r="S15" s="53">
        <f>SUM('3.Weekly Hours &amp; Wage Activity'!AI15:BF15)</f>
        <v>0</v>
      </c>
      <c r="T15" s="53">
        <f>IF(AND(I15&lt;&gt; "",  I15 &lt; '1. Summary for SBA'!$J$11 +168, I15 &gt; '1. Summary for SBA'!$J$11),S15+(((168-(I15-'1. Summary for SBA'!$J$11+1))*S15)/((I15-'1. Summary for SBA'!$J$11+1))),0)</f>
        <v>0</v>
      </c>
      <c r="U15" s="369">
        <f>IF(K15= "Yes",0,IF( H15 = "salary",IF(T15 = 0,MAX(0,$R15-$S15), R15-T15),IF( H15 = "Hourly",'6. Hourly EE Wage Reduction'!AA15, 0)))</f>
        <v>0</v>
      </c>
      <c r="V15" s="67">
        <f t="shared" si="2"/>
        <v>0</v>
      </c>
      <c r="W15" s="405" t="str">
        <f>IF(U15 = 0, "No",IF('6. Hourly EE Wage Reduction'!T15 &gt;'6. Hourly EE Wage Reduction'!W15, "Yes", "No"))</f>
        <v>No</v>
      </c>
      <c r="X15" s="67">
        <f t="shared" si="3"/>
        <v>0</v>
      </c>
      <c r="Y15" s="67">
        <f t="shared" si="4"/>
        <v>0</v>
      </c>
      <c r="AA15" s="86">
        <f>IFERROR(IF('3.Weekly Hours &amp; Wage Activity'!J15 = "FT", 1,MIN(1,IF('3.Weekly Hours &amp; Wage Activity'!J15 = "", "",MIN('3.Weekly Hours &amp; Wage Activity'!J15/40,1)),IF('3.Weekly Hours &amp; Wage Activity'!J15="", "",'3.Weekly Hours &amp; Wage Activity'!J15/40 ))),0)</f>
        <v>0</v>
      </c>
      <c r="AB15" s="86">
        <f>IFERROR(IF('3.Weekly Hours &amp; Wage Activity'!K15 = "FT", 1,MIN(1,IF('3.Weekly Hours &amp; Wage Activity'!K15 = "", "",MIN('3.Weekly Hours &amp; Wage Activity'!K15/40,1)),IF('3.Weekly Hours &amp; Wage Activity'!K15="", "",'3.Weekly Hours &amp; Wage Activity'!K15/40 ))),0)</f>
        <v>0</v>
      </c>
      <c r="AC15" s="86">
        <f>IFERROR(IF('3.Weekly Hours &amp; Wage Activity'!L15 = "FT", 1,MIN(1,IF('3.Weekly Hours &amp; Wage Activity'!L15 = "", "",MIN('3.Weekly Hours &amp; Wage Activity'!L15/40,1)),IF('3.Weekly Hours &amp; Wage Activity'!L15="", "",'3.Weekly Hours &amp; Wage Activity'!L15/40 ))),0)</f>
        <v>0</v>
      </c>
      <c r="AD15" s="86">
        <f>IFERROR(IF('3.Weekly Hours &amp; Wage Activity'!M15 = "FT", 1,MIN(1,IF('3.Weekly Hours &amp; Wage Activity'!M15 = "", "",MIN('3.Weekly Hours &amp; Wage Activity'!M15/40,1)),IF('3.Weekly Hours &amp; Wage Activity'!M15="", "",'3.Weekly Hours &amp; Wage Activity'!M15/40 ))),0)</f>
        <v>0</v>
      </c>
      <c r="AE15" s="86">
        <f>IFERROR(IF('3.Weekly Hours &amp; Wage Activity'!N15 = "FT", 1,MIN(1,IF('3.Weekly Hours &amp; Wage Activity'!N15 = "", "",MIN('3.Weekly Hours &amp; Wage Activity'!N15/40,1)),IF('3.Weekly Hours &amp; Wage Activity'!N15="", "",'3.Weekly Hours &amp; Wage Activity'!N15/40 ))),0)</f>
        <v>0</v>
      </c>
      <c r="AF15" s="86">
        <f>IFERROR(IF('3.Weekly Hours &amp; Wage Activity'!O15 = "FT", 1,MIN(1,IF('3.Weekly Hours &amp; Wage Activity'!O15 = "", "",MIN('3.Weekly Hours &amp; Wage Activity'!O15/40,1)),IF('3.Weekly Hours &amp; Wage Activity'!O15="", "",'3.Weekly Hours &amp; Wage Activity'!O15/40 ))),0)</f>
        <v>0</v>
      </c>
      <c r="AG15" s="86">
        <f>IFERROR(IF('3.Weekly Hours &amp; Wage Activity'!P15 = "FT", 1,MIN(1,IF('3.Weekly Hours &amp; Wage Activity'!P15 = "", "",MIN('3.Weekly Hours &amp; Wage Activity'!P15/40,1)),IF('3.Weekly Hours &amp; Wage Activity'!P15="", "",'3.Weekly Hours &amp; Wage Activity'!P15/40 ))),0)</f>
        <v>0</v>
      </c>
      <c r="AH15" s="86">
        <f>IFERROR(IF('3.Weekly Hours &amp; Wage Activity'!Q15 = "FT", 1,MIN(1,IF('3.Weekly Hours &amp; Wage Activity'!Q15 = "", "",MIN('3.Weekly Hours &amp; Wage Activity'!Q15/40,1)),IF('3.Weekly Hours &amp; Wage Activity'!Q15="", "",'3.Weekly Hours &amp; Wage Activity'!Q15/40 ))),0)</f>
        <v>0</v>
      </c>
      <c r="AI15" s="86">
        <f>IFERROR(IF('3.Weekly Hours &amp; Wage Activity'!R15 = "FT", 1,MIN(1,IF('3.Weekly Hours &amp; Wage Activity'!R15 = "", "",MIN('3.Weekly Hours &amp; Wage Activity'!R15/40,1)),IF('3.Weekly Hours &amp; Wage Activity'!R15="", "",'3.Weekly Hours &amp; Wage Activity'!R15/40 ))),0)</f>
        <v>0</v>
      </c>
      <c r="AJ15" s="86">
        <f>IFERROR(IF('3.Weekly Hours &amp; Wage Activity'!S15 = "FT", 1,MIN(1,IF('3.Weekly Hours &amp; Wage Activity'!S15 = "", "",MIN('3.Weekly Hours &amp; Wage Activity'!S15/40,1)),IF('3.Weekly Hours &amp; Wage Activity'!S15="", "",'3.Weekly Hours &amp; Wage Activity'!S15/40 ))),0)</f>
        <v>0</v>
      </c>
      <c r="AK15" s="86">
        <f>IFERROR(IF('3.Weekly Hours &amp; Wage Activity'!T15 = "FT", 1,MIN(1,IF('3.Weekly Hours &amp; Wage Activity'!T15 = "", "",MIN('3.Weekly Hours &amp; Wage Activity'!T15/40,1)),IF('3.Weekly Hours &amp; Wage Activity'!T15="", "",'3.Weekly Hours &amp; Wage Activity'!T15/40 ))),0)</f>
        <v>0</v>
      </c>
      <c r="AL15" s="86">
        <f>IFERROR(IF('3.Weekly Hours &amp; Wage Activity'!U15 = "FT", 1,MIN(1,IF('3.Weekly Hours &amp; Wage Activity'!U15 = "", "",MIN('3.Weekly Hours &amp; Wage Activity'!U15/40,1)),IF('3.Weekly Hours &amp; Wage Activity'!U15="", "",'3.Weekly Hours &amp; Wage Activity'!U15/40 ))),0)</f>
        <v>0</v>
      </c>
      <c r="AM15" s="86">
        <f>IFERROR(IF('3.Weekly Hours &amp; Wage Activity'!V15 = "FT", 1,MIN(1,IF('3.Weekly Hours &amp; Wage Activity'!V15 = "", "",MIN('3.Weekly Hours &amp; Wage Activity'!V15/40,1)),IF('3.Weekly Hours &amp; Wage Activity'!V15="", "",'3.Weekly Hours &amp; Wage Activity'!V15/40 ))),0)</f>
        <v>0</v>
      </c>
      <c r="AN15" s="86">
        <f>IFERROR(IF('3.Weekly Hours &amp; Wage Activity'!W15 = "FT", 1,MIN(1,IF('3.Weekly Hours &amp; Wage Activity'!W15 = "", "",MIN('3.Weekly Hours &amp; Wage Activity'!W15/40,1)),IF('3.Weekly Hours &amp; Wage Activity'!W15="", "",'3.Weekly Hours &amp; Wage Activity'!W15/40 ))),0)</f>
        <v>0</v>
      </c>
      <c r="AO15" s="86">
        <f>IFERROR(IF('3.Weekly Hours &amp; Wage Activity'!X15 = "FT", 1,MIN(1,IF('3.Weekly Hours &amp; Wage Activity'!X15 = "", "",MIN('3.Weekly Hours &amp; Wage Activity'!X15/40,1)),IF('3.Weekly Hours &amp; Wage Activity'!X15="", "",'3.Weekly Hours &amp; Wage Activity'!X15/40 ))),0)</f>
        <v>0</v>
      </c>
      <c r="AP15" s="86">
        <f>IFERROR(IF('3.Weekly Hours &amp; Wage Activity'!Y15 = "FT", 1,MIN(1,IF('3.Weekly Hours &amp; Wage Activity'!Y15 = "", "",MIN('3.Weekly Hours &amp; Wage Activity'!Y15/40,1)),IF('3.Weekly Hours &amp; Wage Activity'!Y15="", "",'3.Weekly Hours &amp; Wage Activity'!Y15/40 ))),0)</f>
        <v>0</v>
      </c>
      <c r="AQ15" s="86">
        <f>IFERROR(IF('3.Weekly Hours &amp; Wage Activity'!Z15 = "FT", 1,MIN(1,IF('3.Weekly Hours &amp; Wage Activity'!Z15 = "", "",MIN('3.Weekly Hours &amp; Wage Activity'!Z15/40,1)),IF('3.Weekly Hours &amp; Wage Activity'!Z15="", "",'3.Weekly Hours &amp; Wage Activity'!Z15/40 ))),0)</f>
        <v>0</v>
      </c>
      <c r="AR15" s="86">
        <f>IFERROR(IF('3.Weekly Hours &amp; Wage Activity'!AA15 = "FT", 1,MIN(1,IF('3.Weekly Hours &amp; Wage Activity'!AA15 = "", "",MIN('3.Weekly Hours &amp; Wage Activity'!AA15/40,1)),IF('3.Weekly Hours &amp; Wage Activity'!AA15="", "",'3.Weekly Hours &amp; Wage Activity'!AA15/40 ))),0)</f>
        <v>0</v>
      </c>
      <c r="AS15" s="86">
        <f>IFERROR(IF('3.Weekly Hours &amp; Wage Activity'!AB15 = "FT", 1,MIN(1,IF('3.Weekly Hours &amp; Wage Activity'!AB15 = "", "",MIN('3.Weekly Hours &amp; Wage Activity'!AB15/40,1)),IF('3.Weekly Hours &amp; Wage Activity'!AB15="", "",'3.Weekly Hours &amp; Wage Activity'!AB15/40 ))),0)</f>
        <v>0</v>
      </c>
      <c r="AT15" s="86">
        <f>IFERROR(IF('3.Weekly Hours &amp; Wage Activity'!AC15 = "FT", 1,MIN(1,IF('3.Weekly Hours &amp; Wage Activity'!AC15 = "", "",MIN('3.Weekly Hours &amp; Wage Activity'!AC15/40,1)),IF('3.Weekly Hours &amp; Wage Activity'!AC15="", "",'3.Weekly Hours &amp; Wage Activity'!AC15/40 ))),0)</f>
        <v>0</v>
      </c>
      <c r="AU15" s="86">
        <f>IFERROR(IF('3.Weekly Hours &amp; Wage Activity'!AD15 = "FT", 1,MIN(1,IF('3.Weekly Hours &amp; Wage Activity'!AD15 = "", "",MIN('3.Weekly Hours &amp; Wage Activity'!AD15/40,1)),IF('3.Weekly Hours &amp; Wage Activity'!AD15="", "",'3.Weekly Hours &amp; Wage Activity'!AD15/40 ))),0)</f>
        <v>0</v>
      </c>
      <c r="AV15" s="86">
        <f>IFERROR(IF('3.Weekly Hours &amp; Wage Activity'!AE15 = "FT", 1,MIN(1,IF('3.Weekly Hours &amp; Wage Activity'!AE15 = "", "",MIN('3.Weekly Hours &amp; Wage Activity'!AE15/40,1)),IF('3.Weekly Hours &amp; Wage Activity'!AE15="", "",'3.Weekly Hours &amp; Wage Activity'!AE15/40 ))),0)</f>
        <v>0</v>
      </c>
      <c r="AW15" s="86">
        <f>IFERROR(IF('3.Weekly Hours &amp; Wage Activity'!AF15 = "FT", 1,MIN(1,IF('3.Weekly Hours &amp; Wage Activity'!AF15 = "", "",MIN('3.Weekly Hours &amp; Wage Activity'!AF15/40,1)),IF('3.Weekly Hours &amp; Wage Activity'!AF15="", "",'3.Weekly Hours &amp; Wage Activity'!AF15/40 ))),0)</f>
        <v>0</v>
      </c>
      <c r="AX15" s="86">
        <f>IFERROR(IF('3.Weekly Hours &amp; Wage Activity'!AG15 = "FT", 1,MIN(1,IF('3.Weekly Hours &amp; Wage Activity'!AG15 = "", "",MIN('3.Weekly Hours &amp; Wage Activity'!AG15/40,1)),IF('3.Weekly Hours &amp; Wage Activity'!AG15="", "",'3.Weekly Hours &amp; Wage Activity'!AG15/40 ))),0)</f>
        <v>0</v>
      </c>
      <c r="AY15" s="523">
        <f>SUM( IF(COUNTIF('3.Weekly Hours &amp; Wage Activity'!J15:Q15, "&lt;&gt;FT") = 0, COLUMNS('3.Weekly Hours &amp; Wage Activity'!J15:AG15) * 40, '3.Weekly Hours &amp; Wage Activity'!J15:AG15))</f>
        <v>0</v>
      </c>
      <c r="AZ15" s="86">
        <f t="shared" si="5"/>
        <v>0</v>
      </c>
      <c r="BA15" s="87">
        <f t="shared" si="6"/>
        <v>0</v>
      </c>
      <c r="BB15" s="74" t="str">
        <f>IF('2.Census &amp; Reference Benchmarks'!K15 = "", "", '2.Census &amp; Reference Benchmarks'!K15)</f>
        <v/>
      </c>
      <c r="BC15" s="185">
        <f>IF('2.Census &amp; Reference Benchmarks'!L15="N/A",IF(OR(AND(G15="",I15=""),AND(G15&lt;DATEVALUE("1/1/2020"),OR(I15="",I15&gt;DATEVALUE("3/31/2020")))),177.14,IF(OR(I15 = "", I15 &gt; DATEVALUE("1/31/2020")), ROUND(177.14*((DATEVALUE("2/1/2020") -G15)/31),1))),IF('2.Census &amp; Reference Benchmarks'!L15="",0,'2.Census &amp; Reference Benchmarks'!L15))</f>
        <v>0</v>
      </c>
      <c r="BD15" s="74" t="str">
        <f>IF('2.Census &amp; Reference Benchmarks'!N15 = "", "", '2.Census &amp; Reference Benchmarks'!N15)</f>
        <v/>
      </c>
      <c r="BE15" s="185">
        <f>IF('2.Census &amp; Reference Benchmarks'!O15="N/A",IF(OR(AND(G15="",I15=""),AND(G15&lt;=DATEVALUE("2/1/2020"),OR(I15="",I15&gt;=DATEVALUE("2/29/2020")))),165.71,IF(AND(G15&gt;DATEVALUE("2/1/2020"),OR(I15="",I15&lt;=DATEVALUE("2/29/2020"))),((DATEVALUE("3/1/2020")-G15)/29)*165.71,"")),IF('2.Census &amp; Reference Benchmarks'!O15="",0,'2.Census &amp; Reference Benchmarks'!O15))</f>
        <v>0</v>
      </c>
    </row>
    <row r="16" spans="1:57" ht="13.5" customHeight="1" x14ac:dyDescent="0.25">
      <c r="A16" s="3"/>
      <c r="B16" s="56">
        <f>IF('2.Census &amp; Reference Benchmarks'!B16 &lt;&gt;"",'2.Census &amp; Reference Benchmarks'!B16,"")</f>
        <v>0</v>
      </c>
      <c r="C16" s="56">
        <f>IF('2.Census &amp; Reference Benchmarks'!C16 &lt;&gt;"",'2.Census &amp; Reference Benchmarks'!C16,"")</f>
        <v>0</v>
      </c>
      <c r="D16" s="57" t="str">
        <f>IF('2.Census &amp; Reference Benchmarks'!D16 &lt;&gt;"",'2.Census &amp; Reference Benchmarks'!D16,"")</f>
        <v/>
      </c>
      <c r="E16" s="56" t="str">
        <f>IF('2.Census &amp; Reference Benchmarks'!E16 &lt;&gt;"",'2.Census &amp; Reference Benchmarks'!E16,"")</f>
        <v/>
      </c>
      <c r="F16" s="56" t="str">
        <f>IF('2.Census &amp; Reference Benchmarks'!F16 &lt;&gt;"",'2.Census &amp; Reference Benchmarks'!F16,"")</f>
        <v/>
      </c>
      <c r="G16" s="58" t="str">
        <f>IF('2.Census &amp; Reference Benchmarks'!G16 &lt;&gt;"",'2.Census &amp; Reference Benchmarks'!G16,"")</f>
        <v/>
      </c>
      <c r="H16" s="58" t="str">
        <f>IF('2.Census &amp; Reference Benchmarks'!H16 &lt;&gt;"",'2.Census &amp; Reference Benchmarks'!H16,"")</f>
        <v/>
      </c>
      <c r="I16" s="58" t="str">
        <f>IF('2.Census &amp; Reference Benchmarks'!I16 &lt;&gt;"",'2.Census &amp; Reference Benchmarks'!I16,"")</f>
        <v/>
      </c>
      <c r="J16" s="69" t="str">
        <f>IF('2.Census &amp; Reference Benchmarks'!J16 &lt;&gt;"",'2.Census &amp; Reference Benchmarks'!J16,"")</f>
        <v/>
      </c>
      <c r="K16" s="58" t="str">
        <f>IF('7.Safe Harbor Input Data &amp; Calc'!Q18 &lt;&gt; "", '7.Safe Harbor Input Data &amp; Calc'!Q18, "")</f>
        <v>No</v>
      </c>
      <c r="L16" s="59" t="str">
        <f>IF('2.Census &amp; Reference Benchmarks'!T16&lt;&gt; "",'2.Census &amp; Reference Benchmarks'!T16,"")</f>
        <v/>
      </c>
      <c r="M16" s="60">
        <f>'2.Census &amp; Reference Benchmarks'!M16</f>
        <v>0</v>
      </c>
      <c r="N16" s="60">
        <f>'2.Census &amp; Reference Benchmarks'!P16</f>
        <v>0</v>
      </c>
      <c r="O16" s="60">
        <f>'2.Census &amp; Reference Benchmarks'!S16</f>
        <v>0</v>
      </c>
      <c r="P16" s="52">
        <f>IF( AND(I16 &lt; '1. Summary for SBA'!$J$7, I16 &lt;&gt;""), 0, IF(AND(G16="",I16=""),SUM(M16:O16)*4,IF(I16&lt;'1. Summary for SBA'!$J$7,0,IF(K16="Yes",0,IF(H16="Salary",IF(AND(SUM(M16:O16)*4&lt;100000,L16=""),(SUM(M16:O16)/(IF(OR(I16=0,I16&gt;=DATEVALUE("3/31/2020")),DATEVALUE("3/31/2020"),I16)-IF(OR(G16&lt;=DATEVALUE("1/1/2020"), G16 = ""),DATEVALUE("1/1/2020"),IF(OR(MONTH(G16)=1),G16+1,IF(MONTH(G16)=3,G16,G16-1)))))*360,0),0)))))</f>
        <v>0</v>
      </c>
      <c r="Q16" s="52">
        <f t="shared" si="0"/>
        <v>0</v>
      </c>
      <c r="R16" s="67">
        <f t="shared" si="1"/>
        <v>0</v>
      </c>
      <c r="S16" s="53">
        <f>SUM('3.Weekly Hours &amp; Wage Activity'!AI16:BF16)</f>
        <v>0</v>
      </c>
      <c r="T16" s="53">
        <f>IF(AND(I16&lt;&gt; "",  I16 &lt; '1. Summary for SBA'!$J$11 +168, I16 &gt; '1. Summary for SBA'!$J$11),S16+(((168-(I16-'1. Summary for SBA'!$J$11+1))*S16)/((I16-'1. Summary for SBA'!$J$11+1))),0)</f>
        <v>0</v>
      </c>
      <c r="U16" s="369">
        <f>IF(K16= "Yes",0,IF( H16 = "salary",IF(T16 = 0,MAX(0,$R16-$S16), R16-T16),IF( H16 = "Hourly",'6. Hourly EE Wage Reduction'!AA16, 0)))</f>
        <v>0</v>
      </c>
      <c r="V16" s="67">
        <f t="shared" si="2"/>
        <v>0</v>
      </c>
      <c r="W16" s="405" t="str">
        <f>IF(U16 = 0, "No",IF('6. Hourly EE Wage Reduction'!T16 &gt;'6. Hourly EE Wage Reduction'!W16, "Yes", "No"))</f>
        <v>No</v>
      </c>
      <c r="X16" s="67">
        <f t="shared" si="3"/>
        <v>0</v>
      </c>
      <c r="Y16" s="67">
        <f t="shared" si="4"/>
        <v>0</v>
      </c>
      <c r="AA16" s="86">
        <f>IFERROR(IF('3.Weekly Hours &amp; Wage Activity'!J16 = "FT", 1,MIN(1,IF('3.Weekly Hours &amp; Wage Activity'!J16 = "", "",MIN('3.Weekly Hours &amp; Wage Activity'!J16/40,1)),IF('3.Weekly Hours &amp; Wage Activity'!J16="", "",'3.Weekly Hours &amp; Wage Activity'!J16/40 ))),0)</f>
        <v>0</v>
      </c>
      <c r="AB16" s="86">
        <f>IFERROR(IF('3.Weekly Hours &amp; Wage Activity'!K16 = "FT", 1,MIN(1,IF('3.Weekly Hours &amp; Wage Activity'!K16 = "", "",MIN('3.Weekly Hours &amp; Wage Activity'!K16/40,1)),IF('3.Weekly Hours &amp; Wage Activity'!K16="", "",'3.Weekly Hours &amp; Wage Activity'!K16/40 ))),0)</f>
        <v>0</v>
      </c>
      <c r="AC16" s="86">
        <f>IFERROR(IF('3.Weekly Hours &amp; Wage Activity'!L16 = "FT", 1,MIN(1,IF('3.Weekly Hours &amp; Wage Activity'!L16 = "", "",MIN('3.Weekly Hours &amp; Wage Activity'!L16/40,1)),IF('3.Weekly Hours &amp; Wage Activity'!L16="", "",'3.Weekly Hours &amp; Wage Activity'!L16/40 ))),0)</f>
        <v>0</v>
      </c>
      <c r="AD16" s="86">
        <f>IFERROR(IF('3.Weekly Hours &amp; Wage Activity'!M16 = "FT", 1,MIN(1,IF('3.Weekly Hours &amp; Wage Activity'!M16 = "", "",MIN('3.Weekly Hours &amp; Wage Activity'!M16/40,1)),IF('3.Weekly Hours &amp; Wage Activity'!M16="", "",'3.Weekly Hours &amp; Wage Activity'!M16/40 ))),0)</f>
        <v>0</v>
      </c>
      <c r="AE16" s="86">
        <f>IFERROR(IF('3.Weekly Hours &amp; Wage Activity'!N16 = "FT", 1,MIN(1,IF('3.Weekly Hours &amp; Wage Activity'!N16 = "", "",MIN('3.Weekly Hours &amp; Wage Activity'!N16/40,1)),IF('3.Weekly Hours &amp; Wage Activity'!N16="", "",'3.Weekly Hours &amp; Wage Activity'!N16/40 ))),0)</f>
        <v>0</v>
      </c>
      <c r="AF16" s="86">
        <f>IFERROR(IF('3.Weekly Hours &amp; Wage Activity'!O16 = "FT", 1,MIN(1,IF('3.Weekly Hours &amp; Wage Activity'!O16 = "", "",MIN('3.Weekly Hours &amp; Wage Activity'!O16/40,1)),IF('3.Weekly Hours &amp; Wage Activity'!O16="", "",'3.Weekly Hours &amp; Wage Activity'!O16/40 ))),0)</f>
        <v>0</v>
      </c>
      <c r="AG16" s="86">
        <f>IFERROR(IF('3.Weekly Hours &amp; Wage Activity'!P16 = "FT", 1,MIN(1,IF('3.Weekly Hours &amp; Wage Activity'!P16 = "", "",MIN('3.Weekly Hours &amp; Wage Activity'!P16/40,1)),IF('3.Weekly Hours &amp; Wage Activity'!P16="", "",'3.Weekly Hours &amp; Wage Activity'!P16/40 ))),0)</f>
        <v>0</v>
      </c>
      <c r="AH16" s="86">
        <f>IFERROR(IF('3.Weekly Hours &amp; Wage Activity'!Q16 = "FT", 1,MIN(1,IF('3.Weekly Hours &amp; Wage Activity'!Q16 = "", "",MIN('3.Weekly Hours &amp; Wage Activity'!Q16/40,1)),IF('3.Weekly Hours &amp; Wage Activity'!Q16="", "",'3.Weekly Hours &amp; Wage Activity'!Q16/40 ))),0)</f>
        <v>0</v>
      </c>
      <c r="AI16" s="86">
        <f>IFERROR(IF('3.Weekly Hours &amp; Wage Activity'!R16 = "FT", 1,MIN(1,IF('3.Weekly Hours &amp; Wage Activity'!R16 = "", "",MIN('3.Weekly Hours &amp; Wage Activity'!R16/40,1)),IF('3.Weekly Hours &amp; Wage Activity'!R16="", "",'3.Weekly Hours &amp; Wage Activity'!R16/40 ))),0)</f>
        <v>0</v>
      </c>
      <c r="AJ16" s="86">
        <f>IFERROR(IF('3.Weekly Hours &amp; Wage Activity'!S16 = "FT", 1,MIN(1,IF('3.Weekly Hours &amp; Wage Activity'!S16 = "", "",MIN('3.Weekly Hours &amp; Wage Activity'!S16/40,1)),IF('3.Weekly Hours &amp; Wage Activity'!S16="", "",'3.Weekly Hours &amp; Wage Activity'!S16/40 ))),0)</f>
        <v>0</v>
      </c>
      <c r="AK16" s="86">
        <f>IFERROR(IF('3.Weekly Hours &amp; Wage Activity'!T16 = "FT", 1,MIN(1,IF('3.Weekly Hours &amp; Wage Activity'!T16 = "", "",MIN('3.Weekly Hours &amp; Wage Activity'!T16/40,1)),IF('3.Weekly Hours &amp; Wage Activity'!T16="", "",'3.Weekly Hours &amp; Wage Activity'!T16/40 ))),0)</f>
        <v>0</v>
      </c>
      <c r="AL16" s="86">
        <f>IFERROR(IF('3.Weekly Hours &amp; Wage Activity'!U16 = "FT", 1,MIN(1,IF('3.Weekly Hours &amp; Wage Activity'!U16 = "", "",MIN('3.Weekly Hours &amp; Wage Activity'!U16/40,1)),IF('3.Weekly Hours &amp; Wage Activity'!U16="", "",'3.Weekly Hours &amp; Wage Activity'!U16/40 ))),0)</f>
        <v>0</v>
      </c>
      <c r="AM16" s="86">
        <f>IFERROR(IF('3.Weekly Hours &amp; Wage Activity'!V16 = "FT", 1,MIN(1,IF('3.Weekly Hours &amp; Wage Activity'!V16 = "", "",MIN('3.Weekly Hours &amp; Wage Activity'!V16/40,1)),IF('3.Weekly Hours &amp; Wage Activity'!V16="", "",'3.Weekly Hours &amp; Wage Activity'!V16/40 ))),0)</f>
        <v>0</v>
      </c>
      <c r="AN16" s="86">
        <f>IFERROR(IF('3.Weekly Hours &amp; Wage Activity'!W16 = "FT", 1,MIN(1,IF('3.Weekly Hours &amp; Wage Activity'!W16 = "", "",MIN('3.Weekly Hours &amp; Wage Activity'!W16/40,1)),IF('3.Weekly Hours &amp; Wage Activity'!W16="", "",'3.Weekly Hours &amp; Wage Activity'!W16/40 ))),0)</f>
        <v>0</v>
      </c>
      <c r="AO16" s="86">
        <f>IFERROR(IF('3.Weekly Hours &amp; Wage Activity'!X16 = "FT", 1,MIN(1,IF('3.Weekly Hours &amp; Wage Activity'!X16 = "", "",MIN('3.Weekly Hours &amp; Wage Activity'!X16/40,1)),IF('3.Weekly Hours &amp; Wage Activity'!X16="", "",'3.Weekly Hours &amp; Wage Activity'!X16/40 ))),0)</f>
        <v>0</v>
      </c>
      <c r="AP16" s="86">
        <f>IFERROR(IF('3.Weekly Hours &amp; Wage Activity'!Y16 = "FT", 1,MIN(1,IF('3.Weekly Hours &amp; Wage Activity'!Y16 = "", "",MIN('3.Weekly Hours &amp; Wage Activity'!Y16/40,1)),IF('3.Weekly Hours &amp; Wage Activity'!Y16="", "",'3.Weekly Hours &amp; Wage Activity'!Y16/40 ))),0)</f>
        <v>0</v>
      </c>
      <c r="AQ16" s="86">
        <f>IFERROR(IF('3.Weekly Hours &amp; Wage Activity'!Z16 = "FT", 1,MIN(1,IF('3.Weekly Hours &amp; Wage Activity'!Z16 = "", "",MIN('3.Weekly Hours &amp; Wage Activity'!Z16/40,1)),IF('3.Weekly Hours &amp; Wage Activity'!Z16="", "",'3.Weekly Hours &amp; Wage Activity'!Z16/40 ))),0)</f>
        <v>0</v>
      </c>
      <c r="AR16" s="86">
        <f>IFERROR(IF('3.Weekly Hours &amp; Wage Activity'!AA16 = "FT", 1,MIN(1,IF('3.Weekly Hours &amp; Wage Activity'!AA16 = "", "",MIN('3.Weekly Hours &amp; Wage Activity'!AA16/40,1)),IF('3.Weekly Hours &amp; Wage Activity'!AA16="", "",'3.Weekly Hours &amp; Wage Activity'!AA16/40 ))),0)</f>
        <v>0</v>
      </c>
      <c r="AS16" s="86">
        <f>IFERROR(IF('3.Weekly Hours &amp; Wage Activity'!AB16 = "FT", 1,MIN(1,IF('3.Weekly Hours &amp; Wage Activity'!AB16 = "", "",MIN('3.Weekly Hours &amp; Wage Activity'!AB16/40,1)),IF('3.Weekly Hours &amp; Wage Activity'!AB16="", "",'3.Weekly Hours &amp; Wage Activity'!AB16/40 ))),0)</f>
        <v>0</v>
      </c>
      <c r="AT16" s="86">
        <f>IFERROR(IF('3.Weekly Hours &amp; Wage Activity'!AC16 = "FT", 1,MIN(1,IF('3.Weekly Hours &amp; Wage Activity'!AC16 = "", "",MIN('3.Weekly Hours &amp; Wage Activity'!AC16/40,1)),IF('3.Weekly Hours &amp; Wage Activity'!AC16="", "",'3.Weekly Hours &amp; Wage Activity'!AC16/40 ))),0)</f>
        <v>0</v>
      </c>
      <c r="AU16" s="86">
        <f>IFERROR(IF('3.Weekly Hours &amp; Wage Activity'!AD16 = "FT", 1,MIN(1,IF('3.Weekly Hours &amp; Wage Activity'!AD16 = "", "",MIN('3.Weekly Hours &amp; Wage Activity'!AD16/40,1)),IF('3.Weekly Hours &amp; Wage Activity'!AD16="", "",'3.Weekly Hours &amp; Wage Activity'!AD16/40 ))),0)</f>
        <v>0</v>
      </c>
      <c r="AV16" s="86">
        <f>IFERROR(IF('3.Weekly Hours &amp; Wage Activity'!AE16 = "FT", 1,MIN(1,IF('3.Weekly Hours &amp; Wage Activity'!AE16 = "", "",MIN('3.Weekly Hours &amp; Wage Activity'!AE16/40,1)),IF('3.Weekly Hours &amp; Wage Activity'!AE16="", "",'3.Weekly Hours &amp; Wage Activity'!AE16/40 ))),0)</f>
        <v>0</v>
      </c>
      <c r="AW16" s="86">
        <f>IFERROR(IF('3.Weekly Hours &amp; Wage Activity'!AF16 = "FT", 1,MIN(1,IF('3.Weekly Hours &amp; Wage Activity'!AF16 = "", "",MIN('3.Weekly Hours &amp; Wage Activity'!AF16/40,1)),IF('3.Weekly Hours &amp; Wage Activity'!AF16="", "",'3.Weekly Hours &amp; Wage Activity'!AF16/40 ))),0)</f>
        <v>0</v>
      </c>
      <c r="AX16" s="86">
        <f>IFERROR(IF('3.Weekly Hours &amp; Wage Activity'!AG16 = "FT", 1,MIN(1,IF('3.Weekly Hours &amp; Wage Activity'!AG16 = "", "",MIN('3.Weekly Hours &amp; Wage Activity'!AG16/40,1)),IF('3.Weekly Hours &amp; Wage Activity'!AG16="", "",'3.Weekly Hours &amp; Wage Activity'!AG16/40 ))),0)</f>
        <v>0</v>
      </c>
      <c r="AY16" s="523">
        <f>SUM( IF(COUNTIF('3.Weekly Hours &amp; Wage Activity'!J16:Q16, "&lt;&gt;FT") = 0, COLUMNS('3.Weekly Hours &amp; Wage Activity'!J16:AG16) * 40, '3.Weekly Hours &amp; Wage Activity'!J16:AG16))</f>
        <v>0</v>
      </c>
      <c r="AZ16" s="86">
        <f t="shared" si="5"/>
        <v>0</v>
      </c>
      <c r="BA16" s="87">
        <f t="shared" si="6"/>
        <v>0</v>
      </c>
      <c r="BB16" s="74" t="str">
        <f>IF('2.Census &amp; Reference Benchmarks'!K16 = "", "", '2.Census &amp; Reference Benchmarks'!K16)</f>
        <v/>
      </c>
      <c r="BC16" s="185">
        <f>IF('2.Census &amp; Reference Benchmarks'!L16="N/A",IF(OR(AND(G16="",I16=""),AND(G16&lt;DATEVALUE("1/1/2020"),OR(I16="",I16&gt;DATEVALUE("3/31/2020")))),177.14,IF(OR(I16 = "", I16 &gt; DATEVALUE("1/31/2020")), ROUND(177.14*((DATEVALUE("2/1/2020") -G16)/31),1))),IF('2.Census &amp; Reference Benchmarks'!L16="",0,'2.Census &amp; Reference Benchmarks'!L16))</f>
        <v>0</v>
      </c>
      <c r="BD16" s="74" t="str">
        <f>IF('2.Census &amp; Reference Benchmarks'!N16 = "", "", '2.Census &amp; Reference Benchmarks'!N16)</f>
        <v/>
      </c>
      <c r="BE16" s="185">
        <f>IF('2.Census &amp; Reference Benchmarks'!O16="N/A",IF(OR(AND(G16="",I16=""),AND(G16&lt;=DATEVALUE("2/1/2020"),OR(I16="",I16&gt;=DATEVALUE("2/29/2020")))),165.71,IF(AND(G16&gt;DATEVALUE("2/1/2020"),OR(I16="",I16&lt;=DATEVALUE("2/29/2020"))),((DATEVALUE("3/1/2020")-G16)/29)*165.71,"")),IF('2.Census &amp; Reference Benchmarks'!O16="",0,'2.Census &amp; Reference Benchmarks'!O16))</f>
        <v>0</v>
      </c>
    </row>
    <row r="17" spans="1:57" ht="13.5" customHeight="1" x14ac:dyDescent="0.25">
      <c r="A17" s="3"/>
      <c r="B17" s="56">
        <f>IF('2.Census &amp; Reference Benchmarks'!B17 &lt;&gt;"",'2.Census &amp; Reference Benchmarks'!B17,"")</f>
        <v>0</v>
      </c>
      <c r="C17" s="56">
        <f>IF('2.Census &amp; Reference Benchmarks'!C17 &lt;&gt;"",'2.Census &amp; Reference Benchmarks'!C17,"")</f>
        <v>0</v>
      </c>
      <c r="D17" s="57" t="str">
        <f>IF('2.Census &amp; Reference Benchmarks'!D17 &lt;&gt;"",'2.Census &amp; Reference Benchmarks'!D17,"")</f>
        <v/>
      </c>
      <c r="E17" s="56" t="str">
        <f>IF('2.Census &amp; Reference Benchmarks'!E17 &lt;&gt;"",'2.Census &amp; Reference Benchmarks'!E17,"")</f>
        <v/>
      </c>
      <c r="F17" s="56" t="str">
        <f>IF('2.Census &amp; Reference Benchmarks'!F17 &lt;&gt;"",'2.Census &amp; Reference Benchmarks'!F17,"")</f>
        <v/>
      </c>
      <c r="G17" s="58" t="str">
        <f>IF('2.Census &amp; Reference Benchmarks'!G17 &lt;&gt;"",'2.Census &amp; Reference Benchmarks'!G17,"")</f>
        <v/>
      </c>
      <c r="H17" s="58" t="str">
        <f>IF('2.Census &amp; Reference Benchmarks'!H17 &lt;&gt;"",'2.Census &amp; Reference Benchmarks'!H17,"")</f>
        <v/>
      </c>
      <c r="I17" s="58" t="str">
        <f>IF('2.Census &amp; Reference Benchmarks'!I17 &lt;&gt;"",'2.Census &amp; Reference Benchmarks'!I17,"")</f>
        <v/>
      </c>
      <c r="J17" s="69" t="str">
        <f>IF('2.Census &amp; Reference Benchmarks'!J17 &lt;&gt;"",'2.Census &amp; Reference Benchmarks'!J17,"")</f>
        <v/>
      </c>
      <c r="K17" s="58" t="str">
        <f>IF('7.Safe Harbor Input Data &amp; Calc'!Q19 &lt;&gt; "", '7.Safe Harbor Input Data &amp; Calc'!Q19, "")</f>
        <v>No</v>
      </c>
      <c r="L17" s="59" t="str">
        <f>IF('2.Census &amp; Reference Benchmarks'!T17&lt;&gt; "",'2.Census &amp; Reference Benchmarks'!T17,"")</f>
        <v/>
      </c>
      <c r="M17" s="60">
        <f>'2.Census &amp; Reference Benchmarks'!M17</f>
        <v>0</v>
      </c>
      <c r="N17" s="60">
        <f>'2.Census &amp; Reference Benchmarks'!P17</f>
        <v>0</v>
      </c>
      <c r="O17" s="60">
        <f>'2.Census &amp; Reference Benchmarks'!S17</f>
        <v>0</v>
      </c>
      <c r="P17" s="52">
        <f>IF( AND(I17 &lt; '1. Summary for SBA'!$J$7, I17 &lt;&gt;""), 0, IF(AND(G17="",I17=""),SUM(M17:O17)*4,IF(I17&lt;'1. Summary for SBA'!$J$7,0,IF(K17="Yes",0,IF(H17="Salary",IF(AND(SUM(M17:O17)*4&lt;100000,L17=""),(SUM(M17:O17)/(IF(OR(I17=0,I17&gt;=DATEVALUE("3/31/2020")),DATEVALUE("3/31/2020"),I17)-IF(OR(G17&lt;=DATEVALUE("1/1/2020"), G17 = ""),DATEVALUE("1/1/2020"),IF(OR(MONTH(G17)=1),G17+1,IF(MONTH(G17)=3,G17,G17-1)))))*360,0),0)))))</f>
        <v>0</v>
      </c>
      <c r="Q17" s="52">
        <f t="shared" si="0"/>
        <v>0</v>
      </c>
      <c r="R17" s="67">
        <f t="shared" si="1"/>
        <v>0</v>
      </c>
      <c r="S17" s="53">
        <f>SUM('3.Weekly Hours &amp; Wage Activity'!AI17:BF17)</f>
        <v>0</v>
      </c>
      <c r="T17" s="53">
        <f>IF(AND(I17&lt;&gt; "",  I17 &lt; '1. Summary for SBA'!$J$11 +168, I17 &gt; '1. Summary for SBA'!$J$11),S17+(((168-(I17-'1. Summary for SBA'!$J$11+1))*S17)/((I17-'1. Summary for SBA'!$J$11+1))),0)</f>
        <v>0</v>
      </c>
      <c r="U17" s="369">
        <f>IF(K17= "Yes",0,IF( H17 = "salary",IF(T17 = 0,MAX(0,$R17-$S17), R17-T17),IF( H17 = "Hourly",'6. Hourly EE Wage Reduction'!AA17, 0)))</f>
        <v>0</v>
      </c>
      <c r="V17" s="67">
        <f t="shared" si="2"/>
        <v>0</v>
      </c>
      <c r="W17" s="405" t="str">
        <f>IF(U17 = 0, "No",IF('6. Hourly EE Wage Reduction'!T17 &gt;'6. Hourly EE Wage Reduction'!W17, "Yes", "No"))</f>
        <v>No</v>
      </c>
      <c r="X17" s="67">
        <f t="shared" si="3"/>
        <v>0</v>
      </c>
      <c r="Y17" s="67">
        <f t="shared" si="4"/>
        <v>0</v>
      </c>
      <c r="AA17" s="86">
        <f>IFERROR(IF('3.Weekly Hours &amp; Wage Activity'!J17 = "FT", 1,MIN(1,IF('3.Weekly Hours &amp; Wage Activity'!J17 = "", "",MIN('3.Weekly Hours &amp; Wage Activity'!J17/40,1)),IF('3.Weekly Hours &amp; Wage Activity'!J17="", "",'3.Weekly Hours &amp; Wage Activity'!J17/40 ))),0)</f>
        <v>0</v>
      </c>
      <c r="AB17" s="86">
        <f>IFERROR(IF('3.Weekly Hours &amp; Wage Activity'!K17 = "FT", 1,MIN(1,IF('3.Weekly Hours &amp; Wage Activity'!K17 = "", "",MIN('3.Weekly Hours &amp; Wage Activity'!K17/40,1)),IF('3.Weekly Hours &amp; Wage Activity'!K17="", "",'3.Weekly Hours &amp; Wage Activity'!K17/40 ))),0)</f>
        <v>0</v>
      </c>
      <c r="AC17" s="86">
        <f>IFERROR(IF('3.Weekly Hours &amp; Wage Activity'!L17 = "FT", 1,MIN(1,IF('3.Weekly Hours &amp; Wage Activity'!L17 = "", "",MIN('3.Weekly Hours &amp; Wage Activity'!L17/40,1)),IF('3.Weekly Hours &amp; Wage Activity'!L17="", "",'3.Weekly Hours &amp; Wage Activity'!L17/40 ))),0)</f>
        <v>0</v>
      </c>
      <c r="AD17" s="86">
        <f>IFERROR(IF('3.Weekly Hours &amp; Wage Activity'!M17 = "FT", 1,MIN(1,IF('3.Weekly Hours &amp; Wage Activity'!M17 = "", "",MIN('3.Weekly Hours &amp; Wage Activity'!M17/40,1)),IF('3.Weekly Hours &amp; Wage Activity'!M17="", "",'3.Weekly Hours &amp; Wage Activity'!M17/40 ))),0)</f>
        <v>0</v>
      </c>
      <c r="AE17" s="86">
        <f>IFERROR(IF('3.Weekly Hours &amp; Wage Activity'!N17 = "FT", 1,MIN(1,IF('3.Weekly Hours &amp; Wage Activity'!N17 = "", "",MIN('3.Weekly Hours &amp; Wage Activity'!N17/40,1)),IF('3.Weekly Hours &amp; Wage Activity'!N17="", "",'3.Weekly Hours &amp; Wage Activity'!N17/40 ))),0)</f>
        <v>0</v>
      </c>
      <c r="AF17" s="86">
        <f>IFERROR(IF('3.Weekly Hours &amp; Wage Activity'!O17 = "FT", 1,MIN(1,IF('3.Weekly Hours &amp; Wage Activity'!O17 = "", "",MIN('3.Weekly Hours &amp; Wage Activity'!O17/40,1)),IF('3.Weekly Hours &amp; Wage Activity'!O17="", "",'3.Weekly Hours &amp; Wage Activity'!O17/40 ))),0)</f>
        <v>0</v>
      </c>
      <c r="AG17" s="86">
        <f>IFERROR(IF('3.Weekly Hours &amp; Wage Activity'!P17 = "FT", 1,MIN(1,IF('3.Weekly Hours &amp; Wage Activity'!P17 = "", "",MIN('3.Weekly Hours &amp; Wage Activity'!P17/40,1)),IF('3.Weekly Hours &amp; Wage Activity'!P17="", "",'3.Weekly Hours &amp; Wage Activity'!P17/40 ))),0)</f>
        <v>0</v>
      </c>
      <c r="AH17" s="86">
        <f>IFERROR(IF('3.Weekly Hours &amp; Wage Activity'!Q17 = "FT", 1,MIN(1,IF('3.Weekly Hours &amp; Wage Activity'!Q17 = "", "",MIN('3.Weekly Hours &amp; Wage Activity'!Q17/40,1)),IF('3.Weekly Hours &amp; Wage Activity'!Q17="", "",'3.Weekly Hours &amp; Wage Activity'!Q17/40 ))),0)</f>
        <v>0</v>
      </c>
      <c r="AI17" s="86">
        <f>IFERROR(IF('3.Weekly Hours &amp; Wage Activity'!R17 = "FT", 1,MIN(1,IF('3.Weekly Hours &amp; Wage Activity'!R17 = "", "",MIN('3.Weekly Hours &amp; Wage Activity'!R17/40,1)),IF('3.Weekly Hours &amp; Wage Activity'!R17="", "",'3.Weekly Hours &amp; Wage Activity'!R17/40 ))),0)</f>
        <v>0</v>
      </c>
      <c r="AJ17" s="86">
        <f>IFERROR(IF('3.Weekly Hours &amp; Wage Activity'!S17 = "FT", 1,MIN(1,IF('3.Weekly Hours &amp; Wage Activity'!S17 = "", "",MIN('3.Weekly Hours &amp; Wage Activity'!S17/40,1)),IF('3.Weekly Hours &amp; Wage Activity'!S17="", "",'3.Weekly Hours &amp; Wage Activity'!S17/40 ))),0)</f>
        <v>0</v>
      </c>
      <c r="AK17" s="86">
        <f>IFERROR(IF('3.Weekly Hours &amp; Wage Activity'!T17 = "FT", 1,MIN(1,IF('3.Weekly Hours &amp; Wage Activity'!T17 = "", "",MIN('3.Weekly Hours &amp; Wage Activity'!T17/40,1)),IF('3.Weekly Hours &amp; Wage Activity'!T17="", "",'3.Weekly Hours &amp; Wage Activity'!T17/40 ))),0)</f>
        <v>0</v>
      </c>
      <c r="AL17" s="86">
        <f>IFERROR(IF('3.Weekly Hours &amp; Wage Activity'!U17 = "FT", 1,MIN(1,IF('3.Weekly Hours &amp; Wage Activity'!U17 = "", "",MIN('3.Weekly Hours &amp; Wage Activity'!U17/40,1)),IF('3.Weekly Hours &amp; Wage Activity'!U17="", "",'3.Weekly Hours &amp; Wage Activity'!U17/40 ))),0)</f>
        <v>0</v>
      </c>
      <c r="AM17" s="86">
        <f>IFERROR(IF('3.Weekly Hours &amp; Wage Activity'!V17 = "FT", 1,MIN(1,IF('3.Weekly Hours &amp; Wage Activity'!V17 = "", "",MIN('3.Weekly Hours &amp; Wage Activity'!V17/40,1)),IF('3.Weekly Hours &amp; Wage Activity'!V17="", "",'3.Weekly Hours &amp; Wage Activity'!V17/40 ))),0)</f>
        <v>0</v>
      </c>
      <c r="AN17" s="86">
        <f>IFERROR(IF('3.Weekly Hours &amp; Wage Activity'!W17 = "FT", 1,MIN(1,IF('3.Weekly Hours &amp; Wage Activity'!W17 = "", "",MIN('3.Weekly Hours &amp; Wage Activity'!W17/40,1)),IF('3.Weekly Hours &amp; Wage Activity'!W17="", "",'3.Weekly Hours &amp; Wage Activity'!W17/40 ))),0)</f>
        <v>0</v>
      </c>
      <c r="AO17" s="86">
        <f>IFERROR(IF('3.Weekly Hours &amp; Wage Activity'!X17 = "FT", 1,MIN(1,IF('3.Weekly Hours &amp; Wage Activity'!X17 = "", "",MIN('3.Weekly Hours &amp; Wage Activity'!X17/40,1)),IF('3.Weekly Hours &amp; Wage Activity'!X17="", "",'3.Weekly Hours &amp; Wage Activity'!X17/40 ))),0)</f>
        <v>0</v>
      </c>
      <c r="AP17" s="86">
        <f>IFERROR(IF('3.Weekly Hours &amp; Wage Activity'!Y17 = "FT", 1,MIN(1,IF('3.Weekly Hours &amp; Wage Activity'!Y17 = "", "",MIN('3.Weekly Hours &amp; Wage Activity'!Y17/40,1)),IF('3.Weekly Hours &amp; Wage Activity'!Y17="", "",'3.Weekly Hours &amp; Wage Activity'!Y17/40 ))),0)</f>
        <v>0</v>
      </c>
      <c r="AQ17" s="86">
        <f>IFERROR(IF('3.Weekly Hours &amp; Wage Activity'!Z17 = "FT", 1,MIN(1,IF('3.Weekly Hours &amp; Wage Activity'!Z17 = "", "",MIN('3.Weekly Hours &amp; Wage Activity'!Z17/40,1)),IF('3.Weekly Hours &amp; Wage Activity'!Z17="", "",'3.Weekly Hours &amp; Wage Activity'!Z17/40 ))),0)</f>
        <v>0</v>
      </c>
      <c r="AR17" s="86">
        <f>IFERROR(IF('3.Weekly Hours &amp; Wage Activity'!AA17 = "FT", 1,MIN(1,IF('3.Weekly Hours &amp; Wage Activity'!AA17 = "", "",MIN('3.Weekly Hours &amp; Wage Activity'!AA17/40,1)),IF('3.Weekly Hours &amp; Wage Activity'!AA17="", "",'3.Weekly Hours &amp; Wage Activity'!AA17/40 ))),0)</f>
        <v>0</v>
      </c>
      <c r="AS17" s="86">
        <f>IFERROR(IF('3.Weekly Hours &amp; Wage Activity'!AB17 = "FT", 1,MIN(1,IF('3.Weekly Hours &amp; Wage Activity'!AB17 = "", "",MIN('3.Weekly Hours &amp; Wage Activity'!AB17/40,1)),IF('3.Weekly Hours &amp; Wage Activity'!AB17="", "",'3.Weekly Hours &amp; Wage Activity'!AB17/40 ))),0)</f>
        <v>0</v>
      </c>
      <c r="AT17" s="86">
        <f>IFERROR(IF('3.Weekly Hours &amp; Wage Activity'!AC17 = "FT", 1,MIN(1,IF('3.Weekly Hours &amp; Wage Activity'!AC17 = "", "",MIN('3.Weekly Hours &amp; Wage Activity'!AC17/40,1)),IF('3.Weekly Hours &amp; Wage Activity'!AC17="", "",'3.Weekly Hours &amp; Wage Activity'!AC17/40 ))),0)</f>
        <v>0</v>
      </c>
      <c r="AU17" s="86">
        <f>IFERROR(IF('3.Weekly Hours &amp; Wage Activity'!AD17 = "FT", 1,MIN(1,IF('3.Weekly Hours &amp; Wage Activity'!AD17 = "", "",MIN('3.Weekly Hours &amp; Wage Activity'!AD17/40,1)),IF('3.Weekly Hours &amp; Wage Activity'!AD17="", "",'3.Weekly Hours &amp; Wage Activity'!AD17/40 ))),0)</f>
        <v>0</v>
      </c>
      <c r="AV17" s="86">
        <f>IFERROR(IF('3.Weekly Hours &amp; Wage Activity'!AE17 = "FT", 1,MIN(1,IF('3.Weekly Hours &amp; Wage Activity'!AE17 = "", "",MIN('3.Weekly Hours &amp; Wage Activity'!AE17/40,1)),IF('3.Weekly Hours &amp; Wage Activity'!AE17="", "",'3.Weekly Hours &amp; Wage Activity'!AE17/40 ))),0)</f>
        <v>0</v>
      </c>
      <c r="AW17" s="86">
        <f>IFERROR(IF('3.Weekly Hours &amp; Wage Activity'!AF17 = "FT", 1,MIN(1,IF('3.Weekly Hours &amp; Wage Activity'!AF17 = "", "",MIN('3.Weekly Hours &amp; Wage Activity'!AF17/40,1)),IF('3.Weekly Hours &amp; Wage Activity'!AF17="", "",'3.Weekly Hours &amp; Wage Activity'!AF17/40 ))),0)</f>
        <v>0</v>
      </c>
      <c r="AX17" s="86">
        <f>IFERROR(IF('3.Weekly Hours &amp; Wage Activity'!AG17 = "FT", 1,MIN(1,IF('3.Weekly Hours &amp; Wage Activity'!AG17 = "", "",MIN('3.Weekly Hours &amp; Wage Activity'!AG17/40,1)),IF('3.Weekly Hours &amp; Wage Activity'!AG17="", "",'3.Weekly Hours &amp; Wage Activity'!AG17/40 ))),0)</f>
        <v>0</v>
      </c>
      <c r="AY17" s="523">
        <f>SUM( IF(COUNTIF('3.Weekly Hours &amp; Wage Activity'!J17:Q17, "&lt;&gt;FT") = 0, COLUMNS('3.Weekly Hours &amp; Wage Activity'!J17:AG17) * 40, '3.Weekly Hours &amp; Wage Activity'!J17:AG17))</f>
        <v>0</v>
      </c>
      <c r="AZ17" s="86">
        <f t="shared" si="5"/>
        <v>0</v>
      </c>
      <c r="BA17" s="87">
        <f t="shared" si="6"/>
        <v>0</v>
      </c>
      <c r="BB17" s="74" t="str">
        <f>IF('2.Census &amp; Reference Benchmarks'!K17 = "", "", '2.Census &amp; Reference Benchmarks'!K17)</f>
        <v/>
      </c>
      <c r="BC17" s="185">
        <f>IF('2.Census &amp; Reference Benchmarks'!L17="N/A",IF(OR(AND(G17="",I17=""),AND(G17&lt;DATEVALUE("1/1/2020"),OR(I17="",I17&gt;DATEVALUE("3/31/2020")))),177.14,IF(OR(I17 = "", I17 &gt; DATEVALUE("1/31/2020")), ROUND(177.14*((DATEVALUE("2/1/2020") -G17)/31),1))),IF('2.Census &amp; Reference Benchmarks'!L17="",0,'2.Census &amp; Reference Benchmarks'!L17))</f>
        <v>0</v>
      </c>
      <c r="BD17" s="74" t="str">
        <f>IF('2.Census &amp; Reference Benchmarks'!N17 = "", "", '2.Census &amp; Reference Benchmarks'!N17)</f>
        <v/>
      </c>
      <c r="BE17" s="185">
        <f>IF('2.Census &amp; Reference Benchmarks'!O17="N/A",IF(OR(AND(G17="",I17=""),AND(G17&lt;=DATEVALUE("2/1/2020"),OR(I17="",I17&gt;=DATEVALUE("2/29/2020")))),165.71,IF(AND(G17&gt;DATEVALUE("2/1/2020"),OR(I17="",I17&lt;=DATEVALUE("2/29/2020"))),((DATEVALUE("3/1/2020")-G17)/29)*165.71,"")),IF('2.Census &amp; Reference Benchmarks'!O17="",0,'2.Census &amp; Reference Benchmarks'!O17))</f>
        <v>0</v>
      </c>
    </row>
    <row r="18" spans="1:57" ht="13.5" customHeight="1" x14ac:dyDescent="0.25">
      <c r="A18" s="3"/>
      <c r="B18" s="56">
        <f>IF('2.Census &amp; Reference Benchmarks'!B18 &lt;&gt;"",'2.Census &amp; Reference Benchmarks'!B18,"")</f>
        <v>0</v>
      </c>
      <c r="C18" s="56">
        <f>IF('2.Census &amp; Reference Benchmarks'!C18 &lt;&gt;"",'2.Census &amp; Reference Benchmarks'!C18,"")</f>
        <v>0</v>
      </c>
      <c r="D18" s="57" t="str">
        <f>IF('2.Census &amp; Reference Benchmarks'!D18 &lt;&gt;"",'2.Census &amp; Reference Benchmarks'!D18,"")</f>
        <v/>
      </c>
      <c r="E18" s="56" t="str">
        <f>IF('2.Census &amp; Reference Benchmarks'!E18 &lt;&gt;"",'2.Census &amp; Reference Benchmarks'!E18,"")</f>
        <v/>
      </c>
      <c r="F18" s="56" t="str">
        <f>IF('2.Census &amp; Reference Benchmarks'!F18 &lt;&gt;"",'2.Census &amp; Reference Benchmarks'!F18,"")</f>
        <v/>
      </c>
      <c r="G18" s="58" t="str">
        <f>IF('2.Census &amp; Reference Benchmarks'!G18 &lt;&gt;"",'2.Census &amp; Reference Benchmarks'!G18,"")</f>
        <v/>
      </c>
      <c r="H18" s="58" t="str">
        <f>IF('2.Census &amp; Reference Benchmarks'!H18 &lt;&gt;"",'2.Census &amp; Reference Benchmarks'!H18,"")</f>
        <v/>
      </c>
      <c r="I18" s="58" t="str">
        <f>IF('2.Census &amp; Reference Benchmarks'!I18 &lt;&gt;"",'2.Census &amp; Reference Benchmarks'!I18,"")</f>
        <v/>
      </c>
      <c r="J18" s="69" t="str">
        <f>IF('2.Census &amp; Reference Benchmarks'!J18 &lt;&gt;"",'2.Census &amp; Reference Benchmarks'!J18,"")</f>
        <v/>
      </c>
      <c r="K18" s="58" t="str">
        <f>IF('7.Safe Harbor Input Data &amp; Calc'!Q20 &lt;&gt; "", '7.Safe Harbor Input Data &amp; Calc'!Q20, "")</f>
        <v>No</v>
      </c>
      <c r="L18" s="59" t="str">
        <f>IF('2.Census &amp; Reference Benchmarks'!T18&lt;&gt; "",'2.Census &amp; Reference Benchmarks'!T18,"")</f>
        <v/>
      </c>
      <c r="M18" s="60">
        <f>'2.Census &amp; Reference Benchmarks'!M18</f>
        <v>0</v>
      </c>
      <c r="N18" s="60">
        <f>'2.Census &amp; Reference Benchmarks'!P18</f>
        <v>0</v>
      </c>
      <c r="O18" s="60">
        <f>'2.Census &amp; Reference Benchmarks'!S18</f>
        <v>0</v>
      </c>
      <c r="P18" s="52">
        <f>IF( AND(I18 &lt; '1. Summary for SBA'!$J$7, I18 &lt;&gt;""), 0, IF(AND(G18="",I18=""),SUM(M18:O18)*4,IF(I18&lt;'1. Summary for SBA'!$J$7,0,IF(K18="Yes",0,IF(H18="Salary",IF(AND(SUM(M18:O18)*4&lt;100000,L18=""),(SUM(M18:O18)/(IF(OR(I18=0,I18&gt;=DATEVALUE("3/31/2020")),DATEVALUE("3/31/2020"),I18)-IF(OR(G18&lt;=DATEVALUE("1/1/2020"), G18 = ""),DATEVALUE("1/1/2020"),IF(OR(MONTH(G18)=1),G18+1,IF(MONTH(G18)=3,G18,G18-1)))))*360,0),0)))))</f>
        <v>0</v>
      </c>
      <c r="Q18" s="52">
        <f t="shared" si="0"/>
        <v>0</v>
      </c>
      <c r="R18" s="67">
        <f t="shared" si="1"/>
        <v>0</v>
      </c>
      <c r="S18" s="53">
        <f>SUM('3.Weekly Hours &amp; Wage Activity'!AI18:BF18)</f>
        <v>0</v>
      </c>
      <c r="T18" s="53">
        <f>IF(AND(I18&lt;&gt; "",  I18 &lt; '1. Summary for SBA'!$J$11 +168, I18 &gt; '1. Summary for SBA'!$J$11),S18+(((168-(I18-'1. Summary for SBA'!$J$11+1))*S18)/((I18-'1. Summary for SBA'!$J$11+1))),0)</f>
        <v>0</v>
      </c>
      <c r="U18" s="369">
        <f>IF(K18= "Yes",0,IF( H18 = "salary",IF(T18 = 0,MAX(0,$R18-$S18), R18-T18),IF( H18 = "Hourly",'6. Hourly EE Wage Reduction'!AA18, 0)))</f>
        <v>0</v>
      </c>
      <c r="V18" s="67">
        <f t="shared" si="2"/>
        <v>0</v>
      </c>
      <c r="W18" s="405" t="str">
        <f>IF(U18 = 0, "No",IF('6. Hourly EE Wage Reduction'!T18 &gt;'6. Hourly EE Wage Reduction'!W18, "Yes", "No"))</f>
        <v>No</v>
      </c>
      <c r="X18" s="67">
        <f t="shared" si="3"/>
        <v>0</v>
      </c>
      <c r="Y18" s="67">
        <f t="shared" si="4"/>
        <v>0</v>
      </c>
      <c r="AA18" s="86">
        <f>IFERROR(IF('3.Weekly Hours &amp; Wage Activity'!J18 = "FT", 1,MIN(1,IF('3.Weekly Hours &amp; Wage Activity'!J18 = "", "",MIN('3.Weekly Hours &amp; Wage Activity'!J18/40,1)),IF('3.Weekly Hours &amp; Wage Activity'!J18="", "",'3.Weekly Hours &amp; Wage Activity'!J18/40 ))),0)</f>
        <v>0</v>
      </c>
      <c r="AB18" s="86">
        <f>IFERROR(IF('3.Weekly Hours &amp; Wage Activity'!K18 = "FT", 1,MIN(1,IF('3.Weekly Hours &amp; Wage Activity'!K18 = "", "",MIN('3.Weekly Hours &amp; Wage Activity'!K18/40,1)),IF('3.Weekly Hours &amp; Wage Activity'!K18="", "",'3.Weekly Hours &amp; Wage Activity'!K18/40 ))),0)</f>
        <v>0</v>
      </c>
      <c r="AC18" s="86">
        <f>IFERROR(IF('3.Weekly Hours &amp; Wage Activity'!L18 = "FT", 1,MIN(1,IF('3.Weekly Hours &amp; Wage Activity'!L18 = "", "",MIN('3.Weekly Hours &amp; Wage Activity'!L18/40,1)),IF('3.Weekly Hours &amp; Wage Activity'!L18="", "",'3.Weekly Hours &amp; Wage Activity'!L18/40 ))),0)</f>
        <v>0</v>
      </c>
      <c r="AD18" s="86">
        <f>IFERROR(IF('3.Weekly Hours &amp; Wage Activity'!M18 = "FT", 1,MIN(1,IF('3.Weekly Hours &amp; Wage Activity'!M18 = "", "",MIN('3.Weekly Hours &amp; Wage Activity'!M18/40,1)),IF('3.Weekly Hours &amp; Wage Activity'!M18="", "",'3.Weekly Hours &amp; Wage Activity'!M18/40 ))),0)</f>
        <v>0</v>
      </c>
      <c r="AE18" s="86">
        <f>IFERROR(IF('3.Weekly Hours &amp; Wage Activity'!N18 = "FT", 1,MIN(1,IF('3.Weekly Hours &amp; Wage Activity'!N18 = "", "",MIN('3.Weekly Hours &amp; Wage Activity'!N18/40,1)),IF('3.Weekly Hours &amp; Wage Activity'!N18="", "",'3.Weekly Hours &amp; Wage Activity'!N18/40 ))),0)</f>
        <v>0</v>
      </c>
      <c r="AF18" s="86">
        <f>IFERROR(IF('3.Weekly Hours &amp; Wage Activity'!O18 = "FT", 1,MIN(1,IF('3.Weekly Hours &amp; Wage Activity'!O18 = "", "",MIN('3.Weekly Hours &amp; Wage Activity'!O18/40,1)),IF('3.Weekly Hours &amp; Wage Activity'!O18="", "",'3.Weekly Hours &amp; Wage Activity'!O18/40 ))),0)</f>
        <v>0</v>
      </c>
      <c r="AG18" s="86">
        <f>IFERROR(IF('3.Weekly Hours &amp; Wage Activity'!P18 = "FT", 1,MIN(1,IF('3.Weekly Hours &amp; Wage Activity'!P18 = "", "",MIN('3.Weekly Hours &amp; Wage Activity'!P18/40,1)),IF('3.Weekly Hours &amp; Wage Activity'!P18="", "",'3.Weekly Hours &amp; Wage Activity'!P18/40 ))),0)</f>
        <v>0</v>
      </c>
      <c r="AH18" s="86">
        <f>IFERROR(IF('3.Weekly Hours &amp; Wage Activity'!Q18 = "FT", 1,MIN(1,IF('3.Weekly Hours &amp; Wage Activity'!Q18 = "", "",MIN('3.Weekly Hours &amp; Wage Activity'!Q18/40,1)),IF('3.Weekly Hours &amp; Wage Activity'!Q18="", "",'3.Weekly Hours &amp; Wage Activity'!Q18/40 ))),0)</f>
        <v>0</v>
      </c>
      <c r="AI18" s="86">
        <f>IFERROR(IF('3.Weekly Hours &amp; Wage Activity'!R18 = "FT", 1,MIN(1,IF('3.Weekly Hours &amp; Wage Activity'!R18 = "", "",MIN('3.Weekly Hours &amp; Wage Activity'!R18/40,1)),IF('3.Weekly Hours &amp; Wage Activity'!R18="", "",'3.Weekly Hours &amp; Wage Activity'!R18/40 ))),0)</f>
        <v>0</v>
      </c>
      <c r="AJ18" s="86">
        <f>IFERROR(IF('3.Weekly Hours &amp; Wage Activity'!S18 = "FT", 1,MIN(1,IF('3.Weekly Hours &amp; Wage Activity'!S18 = "", "",MIN('3.Weekly Hours &amp; Wage Activity'!S18/40,1)),IF('3.Weekly Hours &amp; Wage Activity'!S18="", "",'3.Weekly Hours &amp; Wage Activity'!S18/40 ))),0)</f>
        <v>0</v>
      </c>
      <c r="AK18" s="86">
        <f>IFERROR(IF('3.Weekly Hours &amp; Wage Activity'!T18 = "FT", 1,MIN(1,IF('3.Weekly Hours &amp; Wage Activity'!T18 = "", "",MIN('3.Weekly Hours &amp; Wage Activity'!T18/40,1)),IF('3.Weekly Hours &amp; Wage Activity'!T18="", "",'3.Weekly Hours &amp; Wage Activity'!T18/40 ))),0)</f>
        <v>0</v>
      </c>
      <c r="AL18" s="86">
        <f>IFERROR(IF('3.Weekly Hours &amp; Wage Activity'!U18 = "FT", 1,MIN(1,IF('3.Weekly Hours &amp; Wage Activity'!U18 = "", "",MIN('3.Weekly Hours &amp; Wage Activity'!U18/40,1)),IF('3.Weekly Hours &amp; Wage Activity'!U18="", "",'3.Weekly Hours &amp; Wage Activity'!U18/40 ))),0)</f>
        <v>0</v>
      </c>
      <c r="AM18" s="86">
        <f>IFERROR(IF('3.Weekly Hours &amp; Wage Activity'!V18 = "FT", 1,MIN(1,IF('3.Weekly Hours &amp; Wage Activity'!V18 = "", "",MIN('3.Weekly Hours &amp; Wage Activity'!V18/40,1)),IF('3.Weekly Hours &amp; Wage Activity'!V18="", "",'3.Weekly Hours &amp; Wage Activity'!V18/40 ))),0)</f>
        <v>0</v>
      </c>
      <c r="AN18" s="86">
        <f>IFERROR(IF('3.Weekly Hours &amp; Wage Activity'!W18 = "FT", 1,MIN(1,IF('3.Weekly Hours &amp; Wage Activity'!W18 = "", "",MIN('3.Weekly Hours &amp; Wage Activity'!W18/40,1)),IF('3.Weekly Hours &amp; Wage Activity'!W18="", "",'3.Weekly Hours &amp; Wage Activity'!W18/40 ))),0)</f>
        <v>0</v>
      </c>
      <c r="AO18" s="86">
        <f>IFERROR(IF('3.Weekly Hours &amp; Wage Activity'!X18 = "FT", 1,MIN(1,IF('3.Weekly Hours &amp; Wage Activity'!X18 = "", "",MIN('3.Weekly Hours &amp; Wage Activity'!X18/40,1)),IF('3.Weekly Hours &amp; Wage Activity'!X18="", "",'3.Weekly Hours &amp; Wage Activity'!X18/40 ))),0)</f>
        <v>0</v>
      </c>
      <c r="AP18" s="86">
        <f>IFERROR(IF('3.Weekly Hours &amp; Wage Activity'!Y18 = "FT", 1,MIN(1,IF('3.Weekly Hours &amp; Wage Activity'!Y18 = "", "",MIN('3.Weekly Hours &amp; Wage Activity'!Y18/40,1)),IF('3.Weekly Hours &amp; Wage Activity'!Y18="", "",'3.Weekly Hours &amp; Wage Activity'!Y18/40 ))),0)</f>
        <v>0</v>
      </c>
      <c r="AQ18" s="86">
        <f>IFERROR(IF('3.Weekly Hours &amp; Wage Activity'!Z18 = "FT", 1,MIN(1,IF('3.Weekly Hours &amp; Wage Activity'!Z18 = "", "",MIN('3.Weekly Hours &amp; Wage Activity'!Z18/40,1)),IF('3.Weekly Hours &amp; Wage Activity'!Z18="", "",'3.Weekly Hours &amp; Wage Activity'!Z18/40 ))),0)</f>
        <v>0</v>
      </c>
      <c r="AR18" s="86">
        <f>IFERROR(IF('3.Weekly Hours &amp; Wage Activity'!AA18 = "FT", 1,MIN(1,IF('3.Weekly Hours &amp; Wage Activity'!AA18 = "", "",MIN('3.Weekly Hours &amp; Wage Activity'!AA18/40,1)),IF('3.Weekly Hours &amp; Wage Activity'!AA18="", "",'3.Weekly Hours &amp; Wage Activity'!AA18/40 ))),0)</f>
        <v>0</v>
      </c>
      <c r="AS18" s="86">
        <f>IFERROR(IF('3.Weekly Hours &amp; Wage Activity'!AB18 = "FT", 1,MIN(1,IF('3.Weekly Hours &amp; Wage Activity'!AB18 = "", "",MIN('3.Weekly Hours &amp; Wage Activity'!AB18/40,1)),IF('3.Weekly Hours &amp; Wage Activity'!AB18="", "",'3.Weekly Hours &amp; Wage Activity'!AB18/40 ))),0)</f>
        <v>0</v>
      </c>
      <c r="AT18" s="86">
        <f>IFERROR(IF('3.Weekly Hours &amp; Wage Activity'!AC18 = "FT", 1,MIN(1,IF('3.Weekly Hours &amp; Wage Activity'!AC18 = "", "",MIN('3.Weekly Hours &amp; Wage Activity'!AC18/40,1)),IF('3.Weekly Hours &amp; Wage Activity'!AC18="", "",'3.Weekly Hours &amp; Wage Activity'!AC18/40 ))),0)</f>
        <v>0</v>
      </c>
      <c r="AU18" s="86">
        <f>IFERROR(IF('3.Weekly Hours &amp; Wage Activity'!AD18 = "FT", 1,MIN(1,IF('3.Weekly Hours &amp; Wage Activity'!AD18 = "", "",MIN('3.Weekly Hours &amp; Wage Activity'!AD18/40,1)),IF('3.Weekly Hours &amp; Wage Activity'!AD18="", "",'3.Weekly Hours &amp; Wage Activity'!AD18/40 ))),0)</f>
        <v>0</v>
      </c>
      <c r="AV18" s="86">
        <f>IFERROR(IF('3.Weekly Hours &amp; Wage Activity'!AE18 = "FT", 1,MIN(1,IF('3.Weekly Hours &amp; Wage Activity'!AE18 = "", "",MIN('3.Weekly Hours &amp; Wage Activity'!AE18/40,1)),IF('3.Weekly Hours &amp; Wage Activity'!AE18="", "",'3.Weekly Hours &amp; Wage Activity'!AE18/40 ))),0)</f>
        <v>0</v>
      </c>
      <c r="AW18" s="86">
        <f>IFERROR(IF('3.Weekly Hours &amp; Wage Activity'!AF18 = "FT", 1,MIN(1,IF('3.Weekly Hours &amp; Wage Activity'!AF18 = "", "",MIN('3.Weekly Hours &amp; Wage Activity'!AF18/40,1)),IF('3.Weekly Hours &amp; Wage Activity'!AF18="", "",'3.Weekly Hours &amp; Wage Activity'!AF18/40 ))),0)</f>
        <v>0</v>
      </c>
      <c r="AX18" s="86">
        <f>IFERROR(IF('3.Weekly Hours &amp; Wage Activity'!AG18 = "FT", 1,MIN(1,IF('3.Weekly Hours &amp; Wage Activity'!AG18 = "", "",MIN('3.Weekly Hours &amp; Wage Activity'!AG18/40,1)),IF('3.Weekly Hours &amp; Wage Activity'!AG18="", "",'3.Weekly Hours &amp; Wage Activity'!AG18/40 ))),0)</f>
        <v>0</v>
      </c>
      <c r="AY18" s="523">
        <f>SUM( IF(COUNTIF('3.Weekly Hours &amp; Wage Activity'!J18:Q18, "&lt;&gt;FT") = 0, COLUMNS('3.Weekly Hours &amp; Wage Activity'!J18:AG18) * 40, '3.Weekly Hours &amp; Wage Activity'!J18:AG18))</f>
        <v>0</v>
      </c>
      <c r="AZ18" s="86">
        <f t="shared" si="5"/>
        <v>0</v>
      </c>
      <c r="BA18" s="87">
        <f t="shared" si="6"/>
        <v>0</v>
      </c>
      <c r="BB18" s="74" t="str">
        <f>IF('2.Census &amp; Reference Benchmarks'!K18 = "", "", '2.Census &amp; Reference Benchmarks'!K18)</f>
        <v/>
      </c>
      <c r="BC18" s="185">
        <f>IF('2.Census &amp; Reference Benchmarks'!L18="N/A",IF(OR(AND(G18="",I18=""),AND(G18&lt;DATEVALUE("1/1/2020"),OR(I18="",I18&gt;DATEVALUE("3/31/2020")))),177.14,IF(OR(I18 = "", I18 &gt; DATEVALUE("1/31/2020")), ROUND(177.14*((DATEVALUE("2/1/2020") -G18)/31),1))),IF('2.Census &amp; Reference Benchmarks'!L18="",0,'2.Census &amp; Reference Benchmarks'!L18))</f>
        <v>0</v>
      </c>
      <c r="BD18" s="74" t="str">
        <f>IF('2.Census &amp; Reference Benchmarks'!N18 = "", "", '2.Census &amp; Reference Benchmarks'!N18)</f>
        <v/>
      </c>
      <c r="BE18" s="185">
        <f>IF('2.Census &amp; Reference Benchmarks'!O18="N/A",IF(OR(AND(G18="",I18=""),AND(G18&lt;=DATEVALUE("2/1/2020"),OR(I18="",I18&gt;=DATEVALUE("2/29/2020")))),165.71,IF(AND(G18&gt;DATEVALUE("2/1/2020"),OR(I18="",I18&lt;=DATEVALUE("2/29/2020"))),((DATEVALUE("3/1/2020")-G18)/29)*165.71,"")),IF('2.Census &amp; Reference Benchmarks'!O18="",0,'2.Census &amp; Reference Benchmarks'!O18))</f>
        <v>0</v>
      </c>
    </row>
    <row r="19" spans="1:57" ht="13.5" customHeight="1" x14ac:dyDescent="0.25">
      <c r="A19" s="3"/>
      <c r="B19" s="56">
        <f>IF('2.Census &amp; Reference Benchmarks'!B19 &lt;&gt;"",'2.Census &amp; Reference Benchmarks'!B19,"")</f>
        <v>0</v>
      </c>
      <c r="C19" s="56">
        <f>IF('2.Census &amp; Reference Benchmarks'!C19 &lt;&gt;"",'2.Census &amp; Reference Benchmarks'!C19,"")</f>
        <v>0</v>
      </c>
      <c r="D19" s="57" t="str">
        <f>IF('2.Census &amp; Reference Benchmarks'!D19 &lt;&gt;"",'2.Census &amp; Reference Benchmarks'!D19,"")</f>
        <v/>
      </c>
      <c r="E19" s="56" t="str">
        <f>IF('2.Census &amp; Reference Benchmarks'!E19 &lt;&gt;"",'2.Census &amp; Reference Benchmarks'!E19,"")</f>
        <v/>
      </c>
      <c r="F19" s="56" t="str">
        <f>IF('2.Census &amp; Reference Benchmarks'!F19 &lt;&gt;"",'2.Census &amp; Reference Benchmarks'!F19,"")</f>
        <v/>
      </c>
      <c r="G19" s="58" t="str">
        <f>IF('2.Census &amp; Reference Benchmarks'!G19 &lt;&gt;"",'2.Census &amp; Reference Benchmarks'!G19,"")</f>
        <v/>
      </c>
      <c r="H19" s="58" t="str">
        <f>IF('2.Census &amp; Reference Benchmarks'!H19 &lt;&gt;"",'2.Census &amp; Reference Benchmarks'!H19,"")</f>
        <v/>
      </c>
      <c r="I19" s="58" t="str">
        <f>IF('2.Census &amp; Reference Benchmarks'!I19 &lt;&gt;"",'2.Census &amp; Reference Benchmarks'!I19,"")</f>
        <v/>
      </c>
      <c r="J19" s="69" t="str">
        <f>IF('2.Census &amp; Reference Benchmarks'!J19 &lt;&gt;"",'2.Census &amp; Reference Benchmarks'!J19,"")</f>
        <v/>
      </c>
      <c r="K19" s="58" t="str">
        <f>IF('7.Safe Harbor Input Data &amp; Calc'!Q21 &lt;&gt; "", '7.Safe Harbor Input Data &amp; Calc'!Q21, "")</f>
        <v>No</v>
      </c>
      <c r="L19" s="59" t="str">
        <f>IF('2.Census &amp; Reference Benchmarks'!T19&lt;&gt; "",'2.Census &amp; Reference Benchmarks'!T19,"")</f>
        <v/>
      </c>
      <c r="M19" s="60">
        <f>'2.Census &amp; Reference Benchmarks'!M19</f>
        <v>0</v>
      </c>
      <c r="N19" s="60">
        <f>'2.Census &amp; Reference Benchmarks'!P19</f>
        <v>0</v>
      </c>
      <c r="O19" s="60">
        <f>'2.Census &amp; Reference Benchmarks'!S19</f>
        <v>0</v>
      </c>
      <c r="P19" s="52">
        <f>IF( AND(I19 &lt; '1. Summary for SBA'!$J$7, I19 &lt;&gt;""), 0, IF(AND(G19="",I19=""),SUM(M19:O19)*4,IF(I19&lt;'1. Summary for SBA'!$J$7,0,IF(K19="Yes",0,IF(H19="Salary",IF(AND(SUM(M19:O19)*4&lt;100000,L19=""),(SUM(M19:O19)/(IF(OR(I19=0,I19&gt;=DATEVALUE("3/31/2020")),DATEVALUE("3/31/2020"),I19)-IF(OR(G19&lt;=DATEVALUE("1/1/2020"), G19 = ""),DATEVALUE("1/1/2020"),IF(OR(MONTH(G19)=1),G19+1,IF(MONTH(G19)=3,G19,G19-1)))))*360,0),0)))))</f>
        <v>0</v>
      </c>
      <c r="Q19" s="52">
        <f t="shared" si="0"/>
        <v>0</v>
      </c>
      <c r="R19" s="67">
        <f t="shared" si="1"/>
        <v>0</v>
      </c>
      <c r="S19" s="53">
        <f>SUM('3.Weekly Hours &amp; Wage Activity'!AI19:BF19)</f>
        <v>0</v>
      </c>
      <c r="T19" s="53">
        <f>IF(AND(I19&lt;&gt; "",  I19 &lt; '1. Summary for SBA'!$J$11 +168, I19 &gt; '1. Summary for SBA'!$J$11),S19+(((168-(I19-'1. Summary for SBA'!$J$11+1))*S19)/((I19-'1. Summary for SBA'!$J$11+1))),0)</f>
        <v>0</v>
      </c>
      <c r="U19" s="369">
        <f>IF(K19= "Yes",0,IF( H19 = "salary",IF(T19 = 0,MAX(0,$R19-$S19), R19-T19),IF( H19 = "Hourly",'6. Hourly EE Wage Reduction'!AA19, 0)))</f>
        <v>0</v>
      </c>
      <c r="V19" s="67">
        <f t="shared" si="2"/>
        <v>0</v>
      </c>
      <c r="W19" s="405" t="str">
        <f>IF(U19 = 0, "No",IF('6. Hourly EE Wage Reduction'!T19 &gt;'6. Hourly EE Wage Reduction'!W19, "Yes", "No"))</f>
        <v>No</v>
      </c>
      <c r="X19" s="67">
        <f t="shared" si="3"/>
        <v>0</v>
      </c>
      <c r="Y19" s="67">
        <f t="shared" si="4"/>
        <v>0</v>
      </c>
      <c r="AA19" s="86">
        <f>IFERROR(IF('3.Weekly Hours &amp; Wage Activity'!J19 = "FT", 1,MIN(1,IF('3.Weekly Hours &amp; Wage Activity'!J19 = "", "",MIN('3.Weekly Hours &amp; Wage Activity'!J19/40,1)),IF('3.Weekly Hours &amp; Wage Activity'!J19="", "",'3.Weekly Hours &amp; Wage Activity'!J19/40 ))),0)</f>
        <v>0</v>
      </c>
      <c r="AB19" s="86">
        <f>IFERROR(IF('3.Weekly Hours &amp; Wage Activity'!K19 = "FT", 1,MIN(1,IF('3.Weekly Hours &amp; Wage Activity'!K19 = "", "",MIN('3.Weekly Hours &amp; Wage Activity'!K19/40,1)),IF('3.Weekly Hours &amp; Wage Activity'!K19="", "",'3.Weekly Hours &amp; Wage Activity'!K19/40 ))),0)</f>
        <v>0</v>
      </c>
      <c r="AC19" s="86">
        <f>IFERROR(IF('3.Weekly Hours &amp; Wage Activity'!L19 = "FT", 1,MIN(1,IF('3.Weekly Hours &amp; Wage Activity'!L19 = "", "",MIN('3.Weekly Hours &amp; Wage Activity'!L19/40,1)),IF('3.Weekly Hours &amp; Wage Activity'!L19="", "",'3.Weekly Hours &amp; Wage Activity'!L19/40 ))),0)</f>
        <v>0</v>
      </c>
      <c r="AD19" s="86">
        <f>IFERROR(IF('3.Weekly Hours &amp; Wage Activity'!M19 = "FT", 1,MIN(1,IF('3.Weekly Hours &amp; Wage Activity'!M19 = "", "",MIN('3.Weekly Hours &amp; Wage Activity'!M19/40,1)),IF('3.Weekly Hours &amp; Wage Activity'!M19="", "",'3.Weekly Hours &amp; Wage Activity'!M19/40 ))),0)</f>
        <v>0</v>
      </c>
      <c r="AE19" s="86">
        <f>IFERROR(IF('3.Weekly Hours &amp; Wage Activity'!N19 = "FT", 1,MIN(1,IF('3.Weekly Hours &amp; Wage Activity'!N19 = "", "",MIN('3.Weekly Hours &amp; Wage Activity'!N19/40,1)),IF('3.Weekly Hours &amp; Wage Activity'!N19="", "",'3.Weekly Hours &amp; Wage Activity'!N19/40 ))),0)</f>
        <v>0</v>
      </c>
      <c r="AF19" s="86">
        <f>IFERROR(IF('3.Weekly Hours &amp; Wage Activity'!O19 = "FT", 1,MIN(1,IF('3.Weekly Hours &amp; Wage Activity'!O19 = "", "",MIN('3.Weekly Hours &amp; Wage Activity'!O19/40,1)),IF('3.Weekly Hours &amp; Wage Activity'!O19="", "",'3.Weekly Hours &amp; Wage Activity'!O19/40 ))),0)</f>
        <v>0</v>
      </c>
      <c r="AG19" s="86">
        <f>IFERROR(IF('3.Weekly Hours &amp; Wage Activity'!P19 = "FT", 1,MIN(1,IF('3.Weekly Hours &amp; Wage Activity'!P19 = "", "",MIN('3.Weekly Hours &amp; Wage Activity'!P19/40,1)),IF('3.Weekly Hours &amp; Wage Activity'!P19="", "",'3.Weekly Hours &amp; Wage Activity'!P19/40 ))),0)</f>
        <v>0</v>
      </c>
      <c r="AH19" s="86">
        <f>IFERROR(IF('3.Weekly Hours &amp; Wage Activity'!Q19 = "FT", 1,MIN(1,IF('3.Weekly Hours &amp; Wage Activity'!Q19 = "", "",MIN('3.Weekly Hours &amp; Wage Activity'!Q19/40,1)),IF('3.Weekly Hours &amp; Wage Activity'!Q19="", "",'3.Weekly Hours &amp; Wage Activity'!Q19/40 ))),0)</f>
        <v>0</v>
      </c>
      <c r="AI19" s="86">
        <f>IFERROR(IF('3.Weekly Hours &amp; Wage Activity'!R19 = "FT", 1,MIN(1,IF('3.Weekly Hours &amp; Wage Activity'!R19 = "", "",MIN('3.Weekly Hours &amp; Wage Activity'!R19/40,1)),IF('3.Weekly Hours &amp; Wage Activity'!R19="", "",'3.Weekly Hours &amp; Wage Activity'!R19/40 ))),0)</f>
        <v>0</v>
      </c>
      <c r="AJ19" s="86">
        <f>IFERROR(IF('3.Weekly Hours &amp; Wage Activity'!S19 = "FT", 1,MIN(1,IF('3.Weekly Hours &amp; Wage Activity'!S19 = "", "",MIN('3.Weekly Hours &amp; Wage Activity'!S19/40,1)),IF('3.Weekly Hours &amp; Wage Activity'!S19="", "",'3.Weekly Hours &amp; Wage Activity'!S19/40 ))),0)</f>
        <v>0</v>
      </c>
      <c r="AK19" s="86">
        <f>IFERROR(IF('3.Weekly Hours &amp; Wage Activity'!T19 = "FT", 1,MIN(1,IF('3.Weekly Hours &amp; Wage Activity'!T19 = "", "",MIN('3.Weekly Hours &amp; Wage Activity'!T19/40,1)),IF('3.Weekly Hours &amp; Wage Activity'!T19="", "",'3.Weekly Hours &amp; Wage Activity'!T19/40 ))),0)</f>
        <v>0</v>
      </c>
      <c r="AL19" s="86">
        <f>IFERROR(IF('3.Weekly Hours &amp; Wage Activity'!U19 = "FT", 1,MIN(1,IF('3.Weekly Hours &amp; Wage Activity'!U19 = "", "",MIN('3.Weekly Hours &amp; Wage Activity'!U19/40,1)),IF('3.Weekly Hours &amp; Wage Activity'!U19="", "",'3.Weekly Hours &amp; Wage Activity'!U19/40 ))),0)</f>
        <v>0</v>
      </c>
      <c r="AM19" s="86">
        <f>IFERROR(IF('3.Weekly Hours &amp; Wage Activity'!V19 = "FT", 1,MIN(1,IF('3.Weekly Hours &amp; Wage Activity'!V19 = "", "",MIN('3.Weekly Hours &amp; Wage Activity'!V19/40,1)),IF('3.Weekly Hours &amp; Wage Activity'!V19="", "",'3.Weekly Hours &amp; Wage Activity'!V19/40 ))),0)</f>
        <v>0</v>
      </c>
      <c r="AN19" s="86">
        <f>IFERROR(IF('3.Weekly Hours &amp; Wage Activity'!W19 = "FT", 1,MIN(1,IF('3.Weekly Hours &amp; Wage Activity'!W19 = "", "",MIN('3.Weekly Hours &amp; Wage Activity'!W19/40,1)),IF('3.Weekly Hours &amp; Wage Activity'!W19="", "",'3.Weekly Hours &amp; Wage Activity'!W19/40 ))),0)</f>
        <v>0</v>
      </c>
      <c r="AO19" s="86">
        <f>IFERROR(IF('3.Weekly Hours &amp; Wage Activity'!X19 = "FT", 1,MIN(1,IF('3.Weekly Hours &amp; Wage Activity'!X19 = "", "",MIN('3.Weekly Hours &amp; Wage Activity'!X19/40,1)),IF('3.Weekly Hours &amp; Wage Activity'!X19="", "",'3.Weekly Hours &amp; Wage Activity'!X19/40 ))),0)</f>
        <v>0</v>
      </c>
      <c r="AP19" s="86">
        <f>IFERROR(IF('3.Weekly Hours &amp; Wage Activity'!Y19 = "FT", 1,MIN(1,IF('3.Weekly Hours &amp; Wage Activity'!Y19 = "", "",MIN('3.Weekly Hours &amp; Wage Activity'!Y19/40,1)),IF('3.Weekly Hours &amp; Wage Activity'!Y19="", "",'3.Weekly Hours &amp; Wage Activity'!Y19/40 ))),0)</f>
        <v>0</v>
      </c>
      <c r="AQ19" s="86">
        <f>IFERROR(IF('3.Weekly Hours &amp; Wage Activity'!Z19 = "FT", 1,MIN(1,IF('3.Weekly Hours &amp; Wage Activity'!Z19 = "", "",MIN('3.Weekly Hours &amp; Wage Activity'!Z19/40,1)),IF('3.Weekly Hours &amp; Wage Activity'!Z19="", "",'3.Weekly Hours &amp; Wage Activity'!Z19/40 ))),0)</f>
        <v>0</v>
      </c>
      <c r="AR19" s="86">
        <f>IFERROR(IF('3.Weekly Hours &amp; Wage Activity'!AA19 = "FT", 1,MIN(1,IF('3.Weekly Hours &amp; Wage Activity'!AA19 = "", "",MIN('3.Weekly Hours &amp; Wage Activity'!AA19/40,1)),IF('3.Weekly Hours &amp; Wage Activity'!AA19="", "",'3.Weekly Hours &amp; Wage Activity'!AA19/40 ))),0)</f>
        <v>0</v>
      </c>
      <c r="AS19" s="86">
        <f>IFERROR(IF('3.Weekly Hours &amp; Wage Activity'!AB19 = "FT", 1,MIN(1,IF('3.Weekly Hours &amp; Wage Activity'!AB19 = "", "",MIN('3.Weekly Hours &amp; Wage Activity'!AB19/40,1)),IF('3.Weekly Hours &amp; Wage Activity'!AB19="", "",'3.Weekly Hours &amp; Wage Activity'!AB19/40 ))),0)</f>
        <v>0</v>
      </c>
      <c r="AT19" s="86">
        <f>IFERROR(IF('3.Weekly Hours &amp; Wage Activity'!AC19 = "FT", 1,MIN(1,IF('3.Weekly Hours &amp; Wage Activity'!AC19 = "", "",MIN('3.Weekly Hours &amp; Wage Activity'!AC19/40,1)),IF('3.Weekly Hours &amp; Wage Activity'!AC19="", "",'3.Weekly Hours &amp; Wage Activity'!AC19/40 ))),0)</f>
        <v>0</v>
      </c>
      <c r="AU19" s="86">
        <f>IFERROR(IF('3.Weekly Hours &amp; Wage Activity'!AD19 = "FT", 1,MIN(1,IF('3.Weekly Hours &amp; Wage Activity'!AD19 = "", "",MIN('3.Weekly Hours &amp; Wage Activity'!AD19/40,1)),IF('3.Weekly Hours &amp; Wage Activity'!AD19="", "",'3.Weekly Hours &amp; Wage Activity'!AD19/40 ))),0)</f>
        <v>0</v>
      </c>
      <c r="AV19" s="86">
        <f>IFERROR(IF('3.Weekly Hours &amp; Wage Activity'!AE19 = "FT", 1,MIN(1,IF('3.Weekly Hours &amp; Wage Activity'!AE19 = "", "",MIN('3.Weekly Hours &amp; Wage Activity'!AE19/40,1)),IF('3.Weekly Hours &amp; Wage Activity'!AE19="", "",'3.Weekly Hours &amp; Wage Activity'!AE19/40 ))),0)</f>
        <v>0</v>
      </c>
      <c r="AW19" s="86">
        <f>IFERROR(IF('3.Weekly Hours &amp; Wage Activity'!AF19 = "FT", 1,MIN(1,IF('3.Weekly Hours &amp; Wage Activity'!AF19 = "", "",MIN('3.Weekly Hours &amp; Wage Activity'!AF19/40,1)),IF('3.Weekly Hours &amp; Wage Activity'!AF19="", "",'3.Weekly Hours &amp; Wage Activity'!AF19/40 ))),0)</f>
        <v>0</v>
      </c>
      <c r="AX19" s="86">
        <f>IFERROR(IF('3.Weekly Hours &amp; Wage Activity'!AG19 = "FT", 1,MIN(1,IF('3.Weekly Hours &amp; Wage Activity'!AG19 = "", "",MIN('3.Weekly Hours &amp; Wage Activity'!AG19/40,1)),IF('3.Weekly Hours &amp; Wage Activity'!AG19="", "",'3.Weekly Hours &amp; Wage Activity'!AG19/40 ))),0)</f>
        <v>0</v>
      </c>
      <c r="AY19" s="523">
        <f>SUM( IF(COUNTIF('3.Weekly Hours &amp; Wage Activity'!J19:Q19, "&lt;&gt;FT") = 0, COLUMNS('3.Weekly Hours &amp; Wage Activity'!J19:AG19) * 40, '3.Weekly Hours &amp; Wage Activity'!J19:AG19))</f>
        <v>0</v>
      </c>
      <c r="AZ19" s="86">
        <f t="shared" si="5"/>
        <v>0</v>
      </c>
      <c r="BA19" s="87">
        <f t="shared" si="6"/>
        <v>0</v>
      </c>
      <c r="BB19" s="74" t="str">
        <f>IF('2.Census &amp; Reference Benchmarks'!K19 = "", "", '2.Census &amp; Reference Benchmarks'!K19)</f>
        <v/>
      </c>
      <c r="BC19" s="185">
        <f>IF('2.Census &amp; Reference Benchmarks'!L19="N/A",IF(OR(AND(G19="",I19=""),AND(G19&lt;DATEVALUE("1/1/2020"),OR(I19="",I19&gt;DATEVALUE("3/31/2020")))),177.14,IF(OR(I19 = "", I19 &gt; DATEVALUE("1/31/2020")), ROUND(177.14*((DATEVALUE("2/1/2020") -G19)/31),1))),IF('2.Census &amp; Reference Benchmarks'!L19="",0,'2.Census &amp; Reference Benchmarks'!L19))</f>
        <v>0</v>
      </c>
      <c r="BD19" s="74" t="str">
        <f>IF('2.Census &amp; Reference Benchmarks'!N19 = "", "", '2.Census &amp; Reference Benchmarks'!N19)</f>
        <v/>
      </c>
      <c r="BE19" s="185">
        <f>IF('2.Census &amp; Reference Benchmarks'!O19="N/A",IF(OR(AND(G19="",I19=""),AND(G19&lt;=DATEVALUE("2/1/2020"),OR(I19="",I19&gt;=DATEVALUE("2/29/2020")))),165.71,IF(AND(G19&gt;DATEVALUE("2/1/2020"),OR(I19="",I19&lt;=DATEVALUE("2/29/2020"))),((DATEVALUE("3/1/2020")-G19)/29)*165.71,"")),IF('2.Census &amp; Reference Benchmarks'!O19="",0,'2.Census &amp; Reference Benchmarks'!O19))</f>
        <v>0</v>
      </c>
    </row>
    <row r="20" spans="1:57" ht="13.5" customHeight="1" x14ac:dyDescent="0.25">
      <c r="A20" s="3"/>
      <c r="B20" s="56">
        <f>IF('2.Census &amp; Reference Benchmarks'!B20 &lt;&gt;"",'2.Census &amp; Reference Benchmarks'!B20,"")</f>
        <v>0</v>
      </c>
      <c r="C20" s="56">
        <f>IF('2.Census &amp; Reference Benchmarks'!C20 &lt;&gt;"",'2.Census &amp; Reference Benchmarks'!C20,"")</f>
        <v>0</v>
      </c>
      <c r="D20" s="57" t="str">
        <f>IF('2.Census &amp; Reference Benchmarks'!D20 &lt;&gt;"",'2.Census &amp; Reference Benchmarks'!D20,"")</f>
        <v/>
      </c>
      <c r="E20" s="56" t="str">
        <f>IF('2.Census &amp; Reference Benchmarks'!E20 &lt;&gt;"",'2.Census &amp; Reference Benchmarks'!E20,"")</f>
        <v/>
      </c>
      <c r="F20" s="56" t="str">
        <f>IF('2.Census &amp; Reference Benchmarks'!F20 &lt;&gt;"",'2.Census &amp; Reference Benchmarks'!F20,"")</f>
        <v/>
      </c>
      <c r="G20" s="58" t="str">
        <f>IF('2.Census &amp; Reference Benchmarks'!G20 &lt;&gt;"",'2.Census &amp; Reference Benchmarks'!G20,"")</f>
        <v/>
      </c>
      <c r="H20" s="58" t="str">
        <f>IF('2.Census &amp; Reference Benchmarks'!H20 &lt;&gt;"",'2.Census &amp; Reference Benchmarks'!H20,"")</f>
        <v/>
      </c>
      <c r="I20" s="58" t="str">
        <f>IF('2.Census &amp; Reference Benchmarks'!I20 &lt;&gt;"",'2.Census &amp; Reference Benchmarks'!I20,"")</f>
        <v/>
      </c>
      <c r="J20" s="69" t="str">
        <f>IF('2.Census &amp; Reference Benchmarks'!J20 &lt;&gt;"",'2.Census &amp; Reference Benchmarks'!J20,"")</f>
        <v/>
      </c>
      <c r="K20" s="58" t="str">
        <f>IF('7.Safe Harbor Input Data &amp; Calc'!Q22 &lt;&gt; "", '7.Safe Harbor Input Data &amp; Calc'!Q22, "")</f>
        <v>No</v>
      </c>
      <c r="L20" s="59" t="str">
        <f>IF('2.Census &amp; Reference Benchmarks'!T20&lt;&gt; "",'2.Census &amp; Reference Benchmarks'!T20,"")</f>
        <v/>
      </c>
      <c r="M20" s="60">
        <f>'2.Census &amp; Reference Benchmarks'!M20</f>
        <v>0</v>
      </c>
      <c r="N20" s="60">
        <f>'2.Census &amp; Reference Benchmarks'!P20</f>
        <v>0</v>
      </c>
      <c r="O20" s="60">
        <f>'2.Census &amp; Reference Benchmarks'!S20</f>
        <v>0</v>
      </c>
      <c r="P20" s="52">
        <f>IF( AND(I20 &lt; '1. Summary for SBA'!$J$7, I20 &lt;&gt;""), 0, IF(AND(G20="",I20=""),SUM(M20:O20)*4,IF(I20&lt;'1. Summary for SBA'!$J$7,0,IF(K20="Yes",0,IF(H20="Salary",IF(AND(SUM(M20:O20)*4&lt;100000,L20=""),(SUM(M20:O20)/(IF(OR(I20=0,I20&gt;=DATEVALUE("3/31/2020")),DATEVALUE("3/31/2020"),I20)-IF(OR(G20&lt;=DATEVALUE("1/1/2020"), G20 = ""),DATEVALUE("1/1/2020"),IF(OR(MONTH(G20)=1),G20+1,IF(MONTH(G20)=3,G20,G20-1)))))*360,0),0)))))</f>
        <v>0</v>
      </c>
      <c r="Q20" s="52">
        <f t="shared" si="0"/>
        <v>0</v>
      </c>
      <c r="R20" s="67">
        <f t="shared" si="1"/>
        <v>0</v>
      </c>
      <c r="S20" s="53">
        <f>SUM('3.Weekly Hours &amp; Wage Activity'!AI20:BF20)</f>
        <v>0</v>
      </c>
      <c r="T20" s="53">
        <f>IF(AND(I20&lt;&gt; "",  I20 &lt; '1. Summary for SBA'!$J$11 +168, I20 &gt; '1. Summary for SBA'!$J$11),S20+(((168-(I20-'1. Summary for SBA'!$J$11+1))*S20)/((I20-'1. Summary for SBA'!$J$11+1))),0)</f>
        <v>0</v>
      </c>
      <c r="U20" s="369">
        <f>IF(K20= "Yes",0,IF( H20 = "salary",IF(T20 = 0,MAX(0,$R20-$S20), R20-T20),IF( H20 = "Hourly",'6. Hourly EE Wage Reduction'!AA20, 0)))</f>
        <v>0</v>
      </c>
      <c r="V20" s="67">
        <f t="shared" si="2"/>
        <v>0</v>
      </c>
      <c r="W20" s="405" t="str">
        <f>IF(U20 = 0, "No",IF('6. Hourly EE Wage Reduction'!T20 &gt;'6. Hourly EE Wage Reduction'!W20, "Yes", "No"))</f>
        <v>No</v>
      </c>
      <c r="X20" s="67">
        <f t="shared" si="3"/>
        <v>0</v>
      </c>
      <c r="Y20" s="67">
        <f t="shared" si="4"/>
        <v>0</v>
      </c>
      <c r="AA20" s="86">
        <f>IFERROR(IF('3.Weekly Hours &amp; Wage Activity'!J20 = "FT", 1,MIN(1,IF('3.Weekly Hours &amp; Wage Activity'!J20 = "", "",MIN('3.Weekly Hours &amp; Wage Activity'!J20/40,1)),IF('3.Weekly Hours &amp; Wage Activity'!J20="", "",'3.Weekly Hours &amp; Wage Activity'!J20/40 ))),0)</f>
        <v>0</v>
      </c>
      <c r="AB20" s="86">
        <f>IFERROR(IF('3.Weekly Hours &amp; Wage Activity'!K20 = "FT", 1,MIN(1,IF('3.Weekly Hours &amp; Wage Activity'!K20 = "", "",MIN('3.Weekly Hours &amp; Wage Activity'!K20/40,1)),IF('3.Weekly Hours &amp; Wage Activity'!K20="", "",'3.Weekly Hours &amp; Wage Activity'!K20/40 ))),0)</f>
        <v>0</v>
      </c>
      <c r="AC20" s="86">
        <f>IFERROR(IF('3.Weekly Hours &amp; Wage Activity'!L20 = "FT", 1,MIN(1,IF('3.Weekly Hours &amp; Wage Activity'!L20 = "", "",MIN('3.Weekly Hours &amp; Wage Activity'!L20/40,1)),IF('3.Weekly Hours &amp; Wage Activity'!L20="", "",'3.Weekly Hours &amp; Wage Activity'!L20/40 ))),0)</f>
        <v>0</v>
      </c>
      <c r="AD20" s="86">
        <f>IFERROR(IF('3.Weekly Hours &amp; Wage Activity'!M20 = "FT", 1,MIN(1,IF('3.Weekly Hours &amp; Wage Activity'!M20 = "", "",MIN('3.Weekly Hours &amp; Wage Activity'!M20/40,1)),IF('3.Weekly Hours &amp; Wage Activity'!M20="", "",'3.Weekly Hours &amp; Wage Activity'!M20/40 ))),0)</f>
        <v>0</v>
      </c>
      <c r="AE20" s="86">
        <f>IFERROR(IF('3.Weekly Hours &amp; Wage Activity'!N20 = "FT", 1,MIN(1,IF('3.Weekly Hours &amp; Wage Activity'!N20 = "", "",MIN('3.Weekly Hours &amp; Wage Activity'!N20/40,1)),IF('3.Weekly Hours &amp; Wage Activity'!N20="", "",'3.Weekly Hours &amp; Wage Activity'!N20/40 ))),0)</f>
        <v>0</v>
      </c>
      <c r="AF20" s="86">
        <f>IFERROR(IF('3.Weekly Hours &amp; Wage Activity'!O20 = "FT", 1,MIN(1,IF('3.Weekly Hours &amp; Wage Activity'!O20 = "", "",MIN('3.Weekly Hours &amp; Wage Activity'!O20/40,1)),IF('3.Weekly Hours &amp; Wage Activity'!O20="", "",'3.Weekly Hours &amp; Wage Activity'!O20/40 ))),0)</f>
        <v>0</v>
      </c>
      <c r="AG20" s="86">
        <f>IFERROR(IF('3.Weekly Hours &amp; Wage Activity'!P20 = "FT", 1,MIN(1,IF('3.Weekly Hours &amp; Wage Activity'!P20 = "", "",MIN('3.Weekly Hours &amp; Wage Activity'!P20/40,1)),IF('3.Weekly Hours &amp; Wage Activity'!P20="", "",'3.Weekly Hours &amp; Wage Activity'!P20/40 ))),0)</f>
        <v>0</v>
      </c>
      <c r="AH20" s="86">
        <f>IFERROR(IF('3.Weekly Hours &amp; Wage Activity'!Q20 = "FT", 1,MIN(1,IF('3.Weekly Hours &amp; Wage Activity'!Q20 = "", "",MIN('3.Weekly Hours &amp; Wage Activity'!Q20/40,1)),IF('3.Weekly Hours &amp; Wage Activity'!Q20="", "",'3.Weekly Hours &amp; Wage Activity'!Q20/40 ))),0)</f>
        <v>0</v>
      </c>
      <c r="AI20" s="86">
        <f>IFERROR(IF('3.Weekly Hours &amp; Wage Activity'!R20 = "FT", 1,MIN(1,IF('3.Weekly Hours &amp; Wage Activity'!R20 = "", "",MIN('3.Weekly Hours &amp; Wage Activity'!R20/40,1)),IF('3.Weekly Hours &amp; Wage Activity'!R20="", "",'3.Weekly Hours &amp; Wage Activity'!R20/40 ))),0)</f>
        <v>0</v>
      </c>
      <c r="AJ20" s="86">
        <f>IFERROR(IF('3.Weekly Hours &amp; Wage Activity'!S20 = "FT", 1,MIN(1,IF('3.Weekly Hours &amp; Wage Activity'!S20 = "", "",MIN('3.Weekly Hours &amp; Wage Activity'!S20/40,1)),IF('3.Weekly Hours &amp; Wage Activity'!S20="", "",'3.Weekly Hours &amp; Wage Activity'!S20/40 ))),0)</f>
        <v>0</v>
      </c>
      <c r="AK20" s="86">
        <f>IFERROR(IF('3.Weekly Hours &amp; Wage Activity'!T20 = "FT", 1,MIN(1,IF('3.Weekly Hours &amp; Wage Activity'!T20 = "", "",MIN('3.Weekly Hours &amp; Wage Activity'!T20/40,1)),IF('3.Weekly Hours &amp; Wage Activity'!T20="", "",'3.Weekly Hours &amp; Wage Activity'!T20/40 ))),0)</f>
        <v>0</v>
      </c>
      <c r="AL20" s="86">
        <f>IFERROR(IF('3.Weekly Hours &amp; Wage Activity'!U20 = "FT", 1,MIN(1,IF('3.Weekly Hours &amp; Wage Activity'!U20 = "", "",MIN('3.Weekly Hours &amp; Wage Activity'!U20/40,1)),IF('3.Weekly Hours &amp; Wage Activity'!U20="", "",'3.Weekly Hours &amp; Wage Activity'!U20/40 ))),0)</f>
        <v>0</v>
      </c>
      <c r="AM20" s="86">
        <f>IFERROR(IF('3.Weekly Hours &amp; Wage Activity'!V20 = "FT", 1,MIN(1,IF('3.Weekly Hours &amp; Wage Activity'!V20 = "", "",MIN('3.Weekly Hours &amp; Wage Activity'!V20/40,1)),IF('3.Weekly Hours &amp; Wage Activity'!V20="", "",'3.Weekly Hours &amp; Wage Activity'!V20/40 ))),0)</f>
        <v>0</v>
      </c>
      <c r="AN20" s="86">
        <f>IFERROR(IF('3.Weekly Hours &amp; Wage Activity'!W20 = "FT", 1,MIN(1,IF('3.Weekly Hours &amp; Wage Activity'!W20 = "", "",MIN('3.Weekly Hours &amp; Wage Activity'!W20/40,1)),IF('3.Weekly Hours &amp; Wage Activity'!W20="", "",'3.Weekly Hours &amp; Wage Activity'!W20/40 ))),0)</f>
        <v>0</v>
      </c>
      <c r="AO20" s="86">
        <f>IFERROR(IF('3.Weekly Hours &amp; Wage Activity'!X20 = "FT", 1,MIN(1,IF('3.Weekly Hours &amp; Wage Activity'!X20 = "", "",MIN('3.Weekly Hours &amp; Wage Activity'!X20/40,1)),IF('3.Weekly Hours &amp; Wage Activity'!X20="", "",'3.Weekly Hours &amp; Wage Activity'!X20/40 ))),0)</f>
        <v>0</v>
      </c>
      <c r="AP20" s="86">
        <f>IFERROR(IF('3.Weekly Hours &amp; Wage Activity'!Y20 = "FT", 1,MIN(1,IF('3.Weekly Hours &amp; Wage Activity'!Y20 = "", "",MIN('3.Weekly Hours &amp; Wage Activity'!Y20/40,1)),IF('3.Weekly Hours &amp; Wage Activity'!Y20="", "",'3.Weekly Hours &amp; Wage Activity'!Y20/40 ))),0)</f>
        <v>0</v>
      </c>
      <c r="AQ20" s="86">
        <f>IFERROR(IF('3.Weekly Hours &amp; Wage Activity'!Z20 = "FT", 1,MIN(1,IF('3.Weekly Hours &amp; Wage Activity'!Z20 = "", "",MIN('3.Weekly Hours &amp; Wage Activity'!Z20/40,1)),IF('3.Weekly Hours &amp; Wage Activity'!Z20="", "",'3.Weekly Hours &amp; Wage Activity'!Z20/40 ))),0)</f>
        <v>0</v>
      </c>
      <c r="AR20" s="86">
        <f>IFERROR(IF('3.Weekly Hours &amp; Wage Activity'!AA20 = "FT", 1,MIN(1,IF('3.Weekly Hours &amp; Wage Activity'!AA20 = "", "",MIN('3.Weekly Hours &amp; Wage Activity'!AA20/40,1)),IF('3.Weekly Hours &amp; Wage Activity'!AA20="", "",'3.Weekly Hours &amp; Wage Activity'!AA20/40 ))),0)</f>
        <v>0</v>
      </c>
      <c r="AS20" s="86">
        <f>IFERROR(IF('3.Weekly Hours &amp; Wage Activity'!AB20 = "FT", 1,MIN(1,IF('3.Weekly Hours &amp; Wage Activity'!AB20 = "", "",MIN('3.Weekly Hours &amp; Wage Activity'!AB20/40,1)),IF('3.Weekly Hours &amp; Wage Activity'!AB20="", "",'3.Weekly Hours &amp; Wage Activity'!AB20/40 ))),0)</f>
        <v>0</v>
      </c>
      <c r="AT20" s="86">
        <f>IFERROR(IF('3.Weekly Hours &amp; Wage Activity'!AC20 = "FT", 1,MIN(1,IF('3.Weekly Hours &amp; Wage Activity'!AC20 = "", "",MIN('3.Weekly Hours &amp; Wage Activity'!AC20/40,1)),IF('3.Weekly Hours &amp; Wage Activity'!AC20="", "",'3.Weekly Hours &amp; Wage Activity'!AC20/40 ))),0)</f>
        <v>0</v>
      </c>
      <c r="AU20" s="86">
        <f>IFERROR(IF('3.Weekly Hours &amp; Wage Activity'!AD20 = "FT", 1,MIN(1,IF('3.Weekly Hours &amp; Wage Activity'!AD20 = "", "",MIN('3.Weekly Hours &amp; Wage Activity'!AD20/40,1)),IF('3.Weekly Hours &amp; Wage Activity'!AD20="", "",'3.Weekly Hours &amp; Wage Activity'!AD20/40 ))),0)</f>
        <v>0</v>
      </c>
      <c r="AV20" s="86">
        <f>IFERROR(IF('3.Weekly Hours &amp; Wage Activity'!AE20 = "FT", 1,MIN(1,IF('3.Weekly Hours &amp; Wage Activity'!AE20 = "", "",MIN('3.Weekly Hours &amp; Wage Activity'!AE20/40,1)),IF('3.Weekly Hours &amp; Wage Activity'!AE20="", "",'3.Weekly Hours &amp; Wage Activity'!AE20/40 ))),0)</f>
        <v>0</v>
      </c>
      <c r="AW20" s="86">
        <f>IFERROR(IF('3.Weekly Hours &amp; Wage Activity'!AF20 = "FT", 1,MIN(1,IF('3.Weekly Hours &amp; Wage Activity'!AF20 = "", "",MIN('3.Weekly Hours &amp; Wage Activity'!AF20/40,1)),IF('3.Weekly Hours &amp; Wage Activity'!AF20="", "",'3.Weekly Hours &amp; Wage Activity'!AF20/40 ))),0)</f>
        <v>0</v>
      </c>
      <c r="AX20" s="86">
        <f>IFERROR(IF('3.Weekly Hours &amp; Wage Activity'!AG20 = "FT", 1,MIN(1,IF('3.Weekly Hours &amp; Wage Activity'!AG20 = "", "",MIN('3.Weekly Hours &amp; Wage Activity'!AG20/40,1)),IF('3.Weekly Hours &amp; Wage Activity'!AG20="", "",'3.Weekly Hours &amp; Wage Activity'!AG20/40 ))),0)</f>
        <v>0</v>
      </c>
      <c r="AY20" s="523">
        <f>SUM( IF(COUNTIF('3.Weekly Hours &amp; Wage Activity'!J20:Q20, "&lt;&gt;FT") = 0, COLUMNS('3.Weekly Hours &amp; Wage Activity'!J20:AG20) * 40, '3.Weekly Hours &amp; Wage Activity'!J20:AG20))</f>
        <v>0</v>
      </c>
      <c r="AZ20" s="86">
        <f t="shared" si="5"/>
        <v>0</v>
      </c>
      <c r="BA20" s="87">
        <f t="shared" ref="BA20:BA69" si="7">IFERROR(ROUND(MIN(AVERAGE(BC20/177.14,BE20/165.71),1),1),0)</f>
        <v>0</v>
      </c>
      <c r="BB20" s="74" t="str">
        <f>IF('2.Census &amp; Reference Benchmarks'!K20 = "", "", '2.Census &amp; Reference Benchmarks'!K20)</f>
        <v/>
      </c>
      <c r="BC20" s="185">
        <f>IF('2.Census &amp; Reference Benchmarks'!L20="N/A",IF(OR(AND(G20="",I20=""),AND(G20&lt;DATEVALUE("1/1/2020"),OR(I20="",I20&gt;DATEVALUE("3/31/2020")))),177.14,IF(OR(I20 = "", I20 &gt; DATEVALUE("1/31/2020")), ROUND(177.14*((DATEVALUE("2/1/2020") -G20)/31),1))),IF('2.Census &amp; Reference Benchmarks'!L20="",0,'2.Census &amp; Reference Benchmarks'!L20))</f>
        <v>0</v>
      </c>
      <c r="BD20" s="74" t="str">
        <f>IF('2.Census &amp; Reference Benchmarks'!N20 = "", "", '2.Census &amp; Reference Benchmarks'!N20)</f>
        <v/>
      </c>
      <c r="BE20" s="185">
        <f>IF('2.Census &amp; Reference Benchmarks'!O20="N/A",IF(OR(AND(G20="",I20=""),AND(G20&lt;=DATEVALUE("2/1/2020"),OR(I20="",I20&gt;=DATEVALUE("2/29/2020")))),165.71,IF(AND(G20&gt;DATEVALUE("2/1/2020"),OR(I20="",I20&lt;=DATEVALUE("2/29/2020"))),((DATEVALUE("3/1/2020")-G20)/29)*165.71,"")),IF('2.Census &amp; Reference Benchmarks'!O20="",0,'2.Census &amp; Reference Benchmarks'!O20))</f>
        <v>0</v>
      </c>
    </row>
    <row r="21" spans="1:57" ht="13.5" customHeight="1" x14ac:dyDescent="0.25">
      <c r="A21" s="3"/>
      <c r="B21" s="56">
        <f>IF('2.Census &amp; Reference Benchmarks'!B21 &lt;&gt;"",'2.Census &amp; Reference Benchmarks'!B21,"")</f>
        <v>0</v>
      </c>
      <c r="C21" s="56">
        <f>IF('2.Census &amp; Reference Benchmarks'!C21 &lt;&gt;"",'2.Census &amp; Reference Benchmarks'!C21,"")</f>
        <v>0</v>
      </c>
      <c r="D21" s="57" t="str">
        <f>IF('2.Census &amp; Reference Benchmarks'!D21 &lt;&gt;"",'2.Census &amp; Reference Benchmarks'!D21,"")</f>
        <v/>
      </c>
      <c r="E21" s="56" t="str">
        <f>IF('2.Census &amp; Reference Benchmarks'!E21 &lt;&gt;"",'2.Census &amp; Reference Benchmarks'!E21,"")</f>
        <v/>
      </c>
      <c r="F21" s="56" t="str">
        <f>IF('2.Census &amp; Reference Benchmarks'!F21 &lt;&gt;"",'2.Census &amp; Reference Benchmarks'!F21,"")</f>
        <v/>
      </c>
      <c r="G21" s="58" t="str">
        <f>IF('2.Census &amp; Reference Benchmarks'!G21 &lt;&gt;"",'2.Census &amp; Reference Benchmarks'!G21,"")</f>
        <v/>
      </c>
      <c r="H21" s="58" t="str">
        <f>IF('2.Census &amp; Reference Benchmarks'!H21 &lt;&gt;"",'2.Census &amp; Reference Benchmarks'!H21,"")</f>
        <v/>
      </c>
      <c r="I21" s="58" t="str">
        <f>IF('2.Census &amp; Reference Benchmarks'!I21 &lt;&gt;"",'2.Census &amp; Reference Benchmarks'!I21,"")</f>
        <v/>
      </c>
      <c r="J21" s="69" t="str">
        <f>IF('2.Census &amp; Reference Benchmarks'!J21 &lt;&gt;"",'2.Census &amp; Reference Benchmarks'!J21,"")</f>
        <v/>
      </c>
      <c r="K21" s="58" t="str">
        <f>IF('7.Safe Harbor Input Data &amp; Calc'!Q23 &lt;&gt; "", '7.Safe Harbor Input Data &amp; Calc'!Q23, "")</f>
        <v>No</v>
      </c>
      <c r="L21" s="59" t="str">
        <f>IF('2.Census &amp; Reference Benchmarks'!T21&lt;&gt; "",'2.Census &amp; Reference Benchmarks'!T21,"")</f>
        <v/>
      </c>
      <c r="M21" s="60">
        <f>'2.Census &amp; Reference Benchmarks'!M21</f>
        <v>0</v>
      </c>
      <c r="N21" s="60">
        <f>'2.Census &amp; Reference Benchmarks'!P21</f>
        <v>0</v>
      </c>
      <c r="O21" s="60">
        <f>'2.Census &amp; Reference Benchmarks'!S21</f>
        <v>0</v>
      </c>
      <c r="P21" s="52">
        <f>IF( AND(I21 &lt; '1. Summary for SBA'!$J$7, I21 &lt;&gt;""), 0, IF(AND(G21="",I21=""),SUM(M21:O21)*4,IF(I21&lt;'1. Summary for SBA'!$J$7,0,IF(K21="Yes",0,IF(H21="Salary",IF(AND(SUM(M21:O21)*4&lt;100000,L21=""),(SUM(M21:O21)/(IF(OR(I21=0,I21&gt;=DATEVALUE("3/31/2020")),DATEVALUE("3/31/2020"),I21)-IF(OR(G21&lt;=DATEVALUE("1/1/2020"), G21 = ""),DATEVALUE("1/1/2020"),IF(OR(MONTH(G21)=1),G21+1,IF(MONTH(G21)=3,G21,G21-1)))))*360,0),0)))))</f>
        <v>0</v>
      </c>
      <c r="Q21" s="52">
        <f t="shared" si="0"/>
        <v>0</v>
      </c>
      <c r="R21" s="67">
        <f t="shared" si="1"/>
        <v>0</v>
      </c>
      <c r="S21" s="53">
        <f>SUM('3.Weekly Hours &amp; Wage Activity'!AI21:BF21)</f>
        <v>0</v>
      </c>
      <c r="T21" s="53">
        <f>IF(AND(I21&lt;&gt; "",  I21 &lt; '1. Summary for SBA'!$J$11 +168, I21 &gt; '1. Summary for SBA'!$J$11),S21+(((168-(I21-'1. Summary for SBA'!$J$11+1))*S21)/((I21-'1. Summary for SBA'!$J$11+1))),0)</f>
        <v>0</v>
      </c>
      <c r="U21" s="369">
        <f>IF(K21= "Yes",0,IF( H21 = "salary",IF(T21 = 0,MAX(0,$R21-$S21), R21-T21),IF( H21 = "Hourly",'6. Hourly EE Wage Reduction'!AA21, 0)))</f>
        <v>0</v>
      </c>
      <c r="V21" s="67">
        <f t="shared" si="2"/>
        <v>0</v>
      </c>
      <c r="W21" s="405" t="str">
        <f>IF(U21 = 0, "No",IF('6. Hourly EE Wage Reduction'!T21 &gt;'6. Hourly EE Wage Reduction'!W21, "Yes", "No"))</f>
        <v>No</v>
      </c>
      <c r="X21" s="67">
        <f t="shared" si="3"/>
        <v>0</v>
      </c>
      <c r="Y21" s="67">
        <f t="shared" si="4"/>
        <v>0</v>
      </c>
      <c r="AA21" s="86">
        <f>IFERROR(IF('3.Weekly Hours &amp; Wage Activity'!J21 = "FT", 1,MIN(1,IF('3.Weekly Hours &amp; Wage Activity'!J21 = "", "",MIN('3.Weekly Hours &amp; Wage Activity'!J21/40,1)),IF('3.Weekly Hours &amp; Wage Activity'!J21="", "",'3.Weekly Hours &amp; Wage Activity'!J21/40 ))),0)</f>
        <v>0</v>
      </c>
      <c r="AB21" s="86">
        <f>IFERROR(IF('3.Weekly Hours &amp; Wage Activity'!K21 = "FT", 1,MIN(1,IF('3.Weekly Hours &amp; Wage Activity'!K21 = "", "",MIN('3.Weekly Hours &amp; Wage Activity'!K21/40,1)),IF('3.Weekly Hours &amp; Wage Activity'!K21="", "",'3.Weekly Hours &amp; Wage Activity'!K21/40 ))),0)</f>
        <v>0</v>
      </c>
      <c r="AC21" s="86">
        <f>IFERROR(IF('3.Weekly Hours &amp; Wage Activity'!L21 = "FT", 1,MIN(1,IF('3.Weekly Hours &amp; Wage Activity'!L21 = "", "",MIN('3.Weekly Hours &amp; Wage Activity'!L21/40,1)),IF('3.Weekly Hours &amp; Wage Activity'!L21="", "",'3.Weekly Hours &amp; Wage Activity'!L21/40 ))),0)</f>
        <v>0</v>
      </c>
      <c r="AD21" s="86">
        <f>IFERROR(IF('3.Weekly Hours &amp; Wage Activity'!M21 = "FT", 1,MIN(1,IF('3.Weekly Hours &amp; Wage Activity'!M21 = "", "",MIN('3.Weekly Hours &amp; Wage Activity'!M21/40,1)),IF('3.Weekly Hours &amp; Wage Activity'!M21="", "",'3.Weekly Hours &amp; Wage Activity'!M21/40 ))),0)</f>
        <v>0</v>
      </c>
      <c r="AE21" s="86">
        <f>IFERROR(IF('3.Weekly Hours &amp; Wage Activity'!N21 = "FT", 1,MIN(1,IF('3.Weekly Hours &amp; Wage Activity'!N21 = "", "",MIN('3.Weekly Hours &amp; Wage Activity'!N21/40,1)),IF('3.Weekly Hours &amp; Wage Activity'!N21="", "",'3.Weekly Hours &amp; Wage Activity'!N21/40 ))),0)</f>
        <v>0</v>
      </c>
      <c r="AF21" s="86">
        <f>IFERROR(IF('3.Weekly Hours &amp; Wage Activity'!O21 = "FT", 1,MIN(1,IF('3.Weekly Hours &amp; Wage Activity'!O21 = "", "",MIN('3.Weekly Hours &amp; Wage Activity'!O21/40,1)),IF('3.Weekly Hours &amp; Wage Activity'!O21="", "",'3.Weekly Hours &amp; Wage Activity'!O21/40 ))),0)</f>
        <v>0</v>
      </c>
      <c r="AG21" s="86">
        <f>IFERROR(IF('3.Weekly Hours &amp; Wage Activity'!P21 = "FT", 1,MIN(1,IF('3.Weekly Hours &amp; Wage Activity'!P21 = "", "",MIN('3.Weekly Hours &amp; Wage Activity'!P21/40,1)),IF('3.Weekly Hours &amp; Wage Activity'!P21="", "",'3.Weekly Hours &amp; Wage Activity'!P21/40 ))),0)</f>
        <v>0</v>
      </c>
      <c r="AH21" s="86">
        <f>IFERROR(IF('3.Weekly Hours &amp; Wage Activity'!Q21 = "FT", 1,MIN(1,IF('3.Weekly Hours &amp; Wage Activity'!Q21 = "", "",MIN('3.Weekly Hours &amp; Wage Activity'!Q21/40,1)),IF('3.Weekly Hours &amp; Wage Activity'!Q21="", "",'3.Weekly Hours &amp; Wage Activity'!Q21/40 ))),0)</f>
        <v>0</v>
      </c>
      <c r="AI21" s="86">
        <f>IFERROR(IF('3.Weekly Hours &amp; Wage Activity'!R21 = "FT", 1,MIN(1,IF('3.Weekly Hours &amp; Wage Activity'!R21 = "", "",MIN('3.Weekly Hours &amp; Wage Activity'!R21/40,1)),IF('3.Weekly Hours &amp; Wage Activity'!R21="", "",'3.Weekly Hours &amp; Wage Activity'!R21/40 ))),0)</f>
        <v>0</v>
      </c>
      <c r="AJ21" s="86">
        <f>IFERROR(IF('3.Weekly Hours &amp; Wage Activity'!S21 = "FT", 1,MIN(1,IF('3.Weekly Hours &amp; Wage Activity'!S21 = "", "",MIN('3.Weekly Hours &amp; Wage Activity'!S21/40,1)),IF('3.Weekly Hours &amp; Wage Activity'!S21="", "",'3.Weekly Hours &amp; Wage Activity'!S21/40 ))),0)</f>
        <v>0</v>
      </c>
      <c r="AK21" s="86">
        <f>IFERROR(IF('3.Weekly Hours &amp; Wage Activity'!T21 = "FT", 1,MIN(1,IF('3.Weekly Hours &amp; Wage Activity'!T21 = "", "",MIN('3.Weekly Hours &amp; Wage Activity'!T21/40,1)),IF('3.Weekly Hours &amp; Wage Activity'!T21="", "",'3.Weekly Hours &amp; Wage Activity'!T21/40 ))),0)</f>
        <v>0</v>
      </c>
      <c r="AL21" s="86">
        <f>IFERROR(IF('3.Weekly Hours &amp; Wage Activity'!U21 = "FT", 1,MIN(1,IF('3.Weekly Hours &amp; Wage Activity'!U21 = "", "",MIN('3.Weekly Hours &amp; Wage Activity'!U21/40,1)),IF('3.Weekly Hours &amp; Wage Activity'!U21="", "",'3.Weekly Hours &amp; Wage Activity'!U21/40 ))),0)</f>
        <v>0</v>
      </c>
      <c r="AM21" s="86">
        <f>IFERROR(IF('3.Weekly Hours &amp; Wage Activity'!V21 = "FT", 1,MIN(1,IF('3.Weekly Hours &amp; Wage Activity'!V21 = "", "",MIN('3.Weekly Hours &amp; Wage Activity'!V21/40,1)),IF('3.Weekly Hours &amp; Wage Activity'!V21="", "",'3.Weekly Hours &amp; Wage Activity'!V21/40 ))),0)</f>
        <v>0</v>
      </c>
      <c r="AN21" s="86">
        <f>IFERROR(IF('3.Weekly Hours &amp; Wage Activity'!W21 = "FT", 1,MIN(1,IF('3.Weekly Hours &amp; Wage Activity'!W21 = "", "",MIN('3.Weekly Hours &amp; Wage Activity'!W21/40,1)),IF('3.Weekly Hours &amp; Wage Activity'!W21="", "",'3.Weekly Hours &amp; Wage Activity'!W21/40 ))),0)</f>
        <v>0</v>
      </c>
      <c r="AO21" s="86">
        <f>IFERROR(IF('3.Weekly Hours &amp; Wage Activity'!X21 = "FT", 1,MIN(1,IF('3.Weekly Hours &amp; Wage Activity'!X21 = "", "",MIN('3.Weekly Hours &amp; Wage Activity'!X21/40,1)),IF('3.Weekly Hours &amp; Wage Activity'!X21="", "",'3.Weekly Hours &amp; Wage Activity'!X21/40 ))),0)</f>
        <v>0</v>
      </c>
      <c r="AP21" s="86">
        <f>IFERROR(IF('3.Weekly Hours &amp; Wage Activity'!Y21 = "FT", 1,MIN(1,IF('3.Weekly Hours &amp; Wage Activity'!Y21 = "", "",MIN('3.Weekly Hours &amp; Wage Activity'!Y21/40,1)),IF('3.Weekly Hours &amp; Wage Activity'!Y21="", "",'3.Weekly Hours &amp; Wage Activity'!Y21/40 ))),0)</f>
        <v>0</v>
      </c>
      <c r="AQ21" s="86">
        <f>IFERROR(IF('3.Weekly Hours &amp; Wage Activity'!Z21 = "FT", 1,MIN(1,IF('3.Weekly Hours &amp; Wage Activity'!Z21 = "", "",MIN('3.Weekly Hours &amp; Wage Activity'!Z21/40,1)),IF('3.Weekly Hours &amp; Wage Activity'!Z21="", "",'3.Weekly Hours &amp; Wage Activity'!Z21/40 ))),0)</f>
        <v>0</v>
      </c>
      <c r="AR21" s="86">
        <f>IFERROR(IF('3.Weekly Hours &amp; Wage Activity'!AA21 = "FT", 1,MIN(1,IF('3.Weekly Hours &amp; Wage Activity'!AA21 = "", "",MIN('3.Weekly Hours &amp; Wage Activity'!AA21/40,1)),IF('3.Weekly Hours &amp; Wage Activity'!AA21="", "",'3.Weekly Hours &amp; Wage Activity'!AA21/40 ))),0)</f>
        <v>0</v>
      </c>
      <c r="AS21" s="86">
        <f>IFERROR(IF('3.Weekly Hours &amp; Wage Activity'!AB21 = "FT", 1,MIN(1,IF('3.Weekly Hours &amp; Wage Activity'!AB21 = "", "",MIN('3.Weekly Hours &amp; Wage Activity'!AB21/40,1)),IF('3.Weekly Hours &amp; Wage Activity'!AB21="", "",'3.Weekly Hours &amp; Wage Activity'!AB21/40 ))),0)</f>
        <v>0</v>
      </c>
      <c r="AT21" s="86">
        <f>IFERROR(IF('3.Weekly Hours &amp; Wage Activity'!AC21 = "FT", 1,MIN(1,IF('3.Weekly Hours &amp; Wage Activity'!AC21 = "", "",MIN('3.Weekly Hours &amp; Wage Activity'!AC21/40,1)),IF('3.Weekly Hours &amp; Wage Activity'!AC21="", "",'3.Weekly Hours &amp; Wage Activity'!AC21/40 ))),0)</f>
        <v>0</v>
      </c>
      <c r="AU21" s="86">
        <f>IFERROR(IF('3.Weekly Hours &amp; Wage Activity'!AD21 = "FT", 1,MIN(1,IF('3.Weekly Hours &amp; Wage Activity'!AD21 = "", "",MIN('3.Weekly Hours &amp; Wage Activity'!AD21/40,1)),IF('3.Weekly Hours &amp; Wage Activity'!AD21="", "",'3.Weekly Hours &amp; Wage Activity'!AD21/40 ))),0)</f>
        <v>0</v>
      </c>
      <c r="AV21" s="86">
        <f>IFERROR(IF('3.Weekly Hours &amp; Wage Activity'!AE21 = "FT", 1,MIN(1,IF('3.Weekly Hours &amp; Wage Activity'!AE21 = "", "",MIN('3.Weekly Hours &amp; Wage Activity'!AE21/40,1)),IF('3.Weekly Hours &amp; Wage Activity'!AE21="", "",'3.Weekly Hours &amp; Wage Activity'!AE21/40 ))),0)</f>
        <v>0</v>
      </c>
      <c r="AW21" s="86">
        <f>IFERROR(IF('3.Weekly Hours &amp; Wage Activity'!AF21 = "FT", 1,MIN(1,IF('3.Weekly Hours &amp; Wage Activity'!AF21 = "", "",MIN('3.Weekly Hours &amp; Wage Activity'!AF21/40,1)),IF('3.Weekly Hours &amp; Wage Activity'!AF21="", "",'3.Weekly Hours &amp; Wage Activity'!AF21/40 ))),0)</f>
        <v>0</v>
      </c>
      <c r="AX21" s="86">
        <f>IFERROR(IF('3.Weekly Hours &amp; Wage Activity'!AG21 = "FT", 1,MIN(1,IF('3.Weekly Hours &amp; Wage Activity'!AG21 = "", "",MIN('3.Weekly Hours &amp; Wage Activity'!AG21/40,1)),IF('3.Weekly Hours &amp; Wage Activity'!AG21="", "",'3.Weekly Hours &amp; Wage Activity'!AG21/40 ))),0)</f>
        <v>0</v>
      </c>
      <c r="AY21" s="523">
        <f>SUM( IF(COUNTIF('3.Weekly Hours &amp; Wage Activity'!J21:Q21, "&lt;&gt;FT") = 0, COLUMNS('3.Weekly Hours &amp; Wage Activity'!J21:AG21) * 40, '3.Weekly Hours &amp; Wage Activity'!J21:AG21))</f>
        <v>0</v>
      </c>
      <c r="AZ21" s="86">
        <f t="shared" si="5"/>
        <v>0</v>
      </c>
      <c r="BA21" s="87">
        <f t="shared" si="7"/>
        <v>0</v>
      </c>
      <c r="BB21" s="74" t="str">
        <f>IF('2.Census &amp; Reference Benchmarks'!K21 = "", "", '2.Census &amp; Reference Benchmarks'!K21)</f>
        <v/>
      </c>
      <c r="BC21" s="185">
        <f>IF('2.Census &amp; Reference Benchmarks'!L21="N/A",IF(OR(AND(G21="",I21=""),AND(G21&lt;DATEVALUE("1/1/2020"),OR(I21="",I21&gt;DATEVALUE("3/31/2020")))),177.14,IF(OR(I21 = "", I21 &gt; DATEVALUE("1/31/2020")), ROUND(177.14*((DATEVALUE("2/1/2020") -G21)/31),1))),IF('2.Census &amp; Reference Benchmarks'!L21="",0,'2.Census &amp; Reference Benchmarks'!L21))</f>
        <v>0</v>
      </c>
      <c r="BD21" s="74" t="str">
        <f>IF('2.Census &amp; Reference Benchmarks'!N21 = "", "", '2.Census &amp; Reference Benchmarks'!N21)</f>
        <v/>
      </c>
      <c r="BE21" s="185">
        <f>IF('2.Census &amp; Reference Benchmarks'!O21="N/A",IF(OR(AND(G21="",I21=""),AND(G21&lt;=DATEVALUE("2/1/2020"),OR(I21="",I21&gt;=DATEVALUE("2/29/2020")))),165.71,IF(AND(G21&gt;DATEVALUE("2/1/2020"),OR(I21="",I21&lt;=DATEVALUE("2/29/2020"))),((DATEVALUE("3/1/2020")-G21)/29)*165.71,"")),IF('2.Census &amp; Reference Benchmarks'!O21="",0,'2.Census &amp; Reference Benchmarks'!O21))</f>
        <v>0</v>
      </c>
    </row>
    <row r="22" spans="1:57" ht="13.5" customHeight="1" x14ac:dyDescent="0.25">
      <c r="A22" s="3"/>
      <c r="B22" s="56">
        <f>IF('2.Census &amp; Reference Benchmarks'!B22 &lt;&gt;"",'2.Census &amp; Reference Benchmarks'!B22,"")</f>
        <v>0</v>
      </c>
      <c r="C22" s="56">
        <f>IF('2.Census &amp; Reference Benchmarks'!C22 &lt;&gt;"",'2.Census &amp; Reference Benchmarks'!C22,"")</f>
        <v>0</v>
      </c>
      <c r="D22" s="57" t="str">
        <f>IF('2.Census &amp; Reference Benchmarks'!D22 &lt;&gt;"",'2.Census &amp; Reference Benchmarks'!D22,"")</f>
        <v/>
      </c>
      <c r="E22" s="56" t="str">
        <f>IF('2.Census &amp; Reference Benchmarks'!E22 &lt;&gt;"",'2.Census &amp; Reference Benchmarks'!E22,"")</f>
        <v/>
      </c>
      <c r="F22" s="56" t="str">
        <f>IF('2.Census &amp; Reference Benchmarks'!F22 &lt;&gt;"",'2.Census &amp; Reference Benchmarks'!F22,"")</f>
        <v/>
      </c>
      <c r="G22" s="58" t="str">
        <f>IF('2.Census &amp; Reference Benchmarks'!G22 &lt;&gt;"",'2.Census &amp; Reference Benchmarks'!G22,"")</f>
        <v/>
      </c>
      <c r="H22" s="58" t="str">
        <f>IF('2.Census &amp; Reference Benchmarks'!H22 &lt;&gt;"",'2.Census &amp; Reference Benchmarks'!H22,"")</f>
        <v/>
      </c>
      <c r="I22" s="58" t="str">
        <f>IF('2.Census &amp; Reference Benchmarks'!I22 &lt;&gt;"",'2.Census &amp; Reference Benchmarks'!I22,"")</f>
        <v/>
      </c>
      <c r="J22" s="69" t="str">
        <f>IF('2.Census &amp; Reference Benchmarks'!J22 &lt;&gt;"",'2.Census &amp; Reference Benchmarks'!J22,"")</f>
        <v/>
      </c>
      <c r="K22" s="58" t="str">
        <f>IF('7.Safe Harbor Input Data &amp; Calc'!Q24 &lt;&gt; "", '7.Safe Harbor Input Data &amp; Calc'!Q24, "")</f>
        <v>No</v>
      </c>
      <c r="L22" s="59" t="str">
        <f>IF('2.Census &amp; Reference Benchmarks'!T22&lt;&gt; "",'2.Census &amp; Reference Benchmarks'!T22,"")</f>
        <v/>
      </c>
      <c r="M22" s="60">
        <f>'2.Census &amp; Reference Benchmarks'!M22</f>
        <v>0</v>
      </c>
      <c r="N22" s="60">
        <f>'2.Census &amp; Reference Benchmarks'!P22</f>
        <v>0</v>
      </c>
      <c r="O22" s="60">
        <f>'2.Census &amp; Reference Benchmarks'!S22</f>
        <v>0</v>
      </c>
      <c r="P22" s="52">
        <f>IF( AND(I22 &lt; '1. Summary for SBA'!$J$7, I22 &lt;&gt;""), 0, IF(AND(G22="",I22=""),SUM(M22:O22)*4,IF(I22&lt;'1. Summary for SBA'!$J$7,0,IF(K22="Yes",0,IF(H22="Salary",IF(AND(SUM(M22:O22)*4&lt;100000,L22=""),(SUM(M22:O22)/(IF(OR(I22=0,I22&gt;=DATEVALUE("3/31/2020")),DATEVALUE("3/31/2020"),I22)-IF(OR(G22&lt;=DATEVALUE("1/1/2020"), G22 = ""),DATEVALUE("1/1/2020"),IF(OR(MONTH(G22)=1),G22+1,IF(MONTH(G22)=3,G22,G22-1)))))*360,0),0)))))</f>
        <v>0</v>
      </c>
      <c r="Q22" s="52">
        <f t="shared" si="0"/>
        <v>0</v>
      </c>
      <c r="R22" s="67">
        <f t="shared" si="1"/>
        <v>0</v>
      </c>
      <c r="S22" s="53">
        <f>SUM('3.Weekly Hours &amp; Wage Activity'!AI22:BF22)</f>
        <v>0</v>
      </c>
      <c r="T22" s="53">
        <f>IF(AND(I22&lt;&gt; "",  I22 &lt; '1. Summary for SBA'!$J$11 +168, I22 &gt; '1. Summary for SBA'!$J$11),S22+(((168-(I22-'1. Summary for SBA'!$J$11+1))*S22)/((I22-'1. Summary for SBA'!$J$11+1))),0)</f>
        <v>0</v>
      </c>
      <c r="U22" s="369">
        <f>IF(K22= "Yes",0,IF( H22 = "salary",IF(T22 = 0,MAX(0,$R22-$S22), R22-T22),IF( H22 = "Hourly",'6. Hourly EE Wage Reduction'!AA22, 0)))</f>
        <v>0</v>
      </c>
      <c r="V22" s="67">
        <f t="shared" si="2"/>
        <v>0</v>
      </c>
      <c r="W22" s="405" t="str">
        <f>IF(U22 = 0, "No",IF('6. Hourly EE Wage Reduction'!T22 &gt;'6. Hourly EE Wage Reduction'!W22, "Yes", "No"))</f>
        <v>No</v>
      </c>
      <c r="X22" s="67">
        <f t="shared" si="3"/>
        <v>0</v>
      </c>
      <c r="Y22" s="67">
        <f t="shared" si="4"/>
        <v>0</v>
      </c>
      <c r="AA22" s="86">
        <f>IFERROR(IF('3.Weekly Hours &amp; Wage Activity'!J22 = "FT", 1,MIN(1,IF('3.Weekly Hours &amp; Wage Activity'!J22 = "", "",MIN('3.Weekly Hours &amp; Wage Activity'!J22/40,1)),IF('3.Weekly Hours &amp; Wage Activity'!J22="", "",'3.Weekly Hours &amp; Wage Activity'!J22/40 ))),0)</f>
        <v>0</v>
      </c>
      <c r="AB22" s="86">
        <f>IFERROR(IF('3.Weekly Hours &amp; Wage Activity'!K22 = "FT", 1,MIN(1,IF('3.Weekly Hours &amp; Wage Activity'!K22 = "", "",MIN('3.Weekly Hours &amp; Wage Activity'!K22/40,1)),IF('3.Weekly Hours &amp; Wage Activity'!K22="", "",'3.Weekly Hours &amp; Wage Activity'!K22/40 ))),0)</f>
        <v>0</v>
      </c>
      <c r="AC22" s="86">
        <f>IFERROR(IF('3.Weekly Hours &amp; Wage Activity'!L22 = "FT", 1,MIN(1,IF('3.Weekly Hours &amp; Wage Activity'!L22 = "", "",MIN('3.Weekly Hours &amp; Wage Activity'!L22/40,1)),IF('3.Weekly Hours &amp; Wage Activity'!L22="", "",'3.Weekly Hours &amp; Wage Activity'!L22/40 ))),0)</f>
        <v>0</v>
      </c>
      <c r="AD22" s="86">
        <f>IFERROR(IF('3.Weekly Hours &amp; Wage Activity'!M22 = "FT", 1,MIN(1,IF('3.Weekly Hours &amp; Wage Activity'!M22 = "", "",MIN('3.Weekly Hours &amp; Wage Activity'!M22/40,1)),IF('3.Weekly Hours &amp; Wage Activity'!M22="", "",'3.Weekly Hours &amp; Wage Activity'!M22/40 ))),0)</f>
        <v>0</v>
      </c>
      <c r="AE22" s="86">
        <f>IFERROR(IF('3.Weekly Hours &amp; Wage Activity'!N22 = "FT", 1,MIN(1,IF('3.Weekly Hours &amp; Wage Activity'!N22 = "", "",MIN('3.Weekly Hours &amp; Wage Activity'!N22/40,1)),IF('3.Weekly Hours &amp; Wage Activity'!N22="", "",'3.Weekly Hours &amp; Wage Activity'!N22/40 ))),0)</f>
        <v>0</v>
      </c>
      <c r="AF22" s="86">
        <f>IFERROR(IF('3.Weekly Hours &amp; Wage Activity'!O22 = "FT", 1,MIN(1,IF('3.Weekly Hours &amp; Wage Activity'!O22 = "", "",MIN('3.Weekly Hours &amp; Wage Activity'!O22/40,1)),IF('3.Weekly Hours &amp; Wage Activity'!O22="", "",'3.Weekly Hours &amp; Wage Activity'!O22/40 ))),0)</f>
        <v>0</v>
      </c>
      <c r="AG22" s="86">
        <f>IFERROR(IF('3.Weekly Hours &amp; Wage Activity'!P22 = "FT", 1,MIN(1,IF('3.Weekly Hours &amp; Wage Activity'!P22 = "", "",MIN('3.Weekly Hours &amp; Wage Activity'!P22/40,1)),IF('3.Weekly Hours &amp; Wage Activity'!P22="", "",'3.Weekly Hours &amp; Wage Activity'!P22/40 ))),0)</f>
        <v>0</v>
      </c>
      <c r="AH22" s="86">
        <f>IFERROR(IF('3.Weekly Hours &amp; Wage Activity'!Q22 = "FT", 1,MIN(1,IF('3.Weekly Hours &amp; Wage Activity'!Q22 = "", "",MIN('3.Weekly Hours &amp; Wage Activity'!Q22/40,1)),IF('3.Weekly Hours &amp; Wage Activity'!Q22="", "",'3.Weekly Hours &amp; Wage Activity'!Q22/40 ))),0)</f>
        <v>0</v>
      </c>
      <c r="AI22" s="86">
        <f>IFERROR(IF('3.Weekly Hours &amp; Wage Activity'!R22 = "FT", 1,MIN(1,IF('3.Weekly Hours &amp; Wage Activity'!R22 = "", "",MIN('3.Weekly Hours &amp; Wage Activity'!R22/40,1)),IF('3.Weekly Hours &amp; Wage Activity'!R22="", "",'3.Weekly Hours &amp; Wage Activity'!R22/40 ))),0)</f>
        <v>0</v>
      </c>
      <c r="AJ22" s="86">
        <f>IFERROR(IF('3.Weekly Hours &amp; Wage Activity'!S22 = "FT", 1,MIN(1,IF('3.Weekly Hours &amp; Wage Activity'!S22 = "", "",MIN('3.Weekly Hours &amp; Wage Activity'!S22/40,1)),IF('3.Weekly Hours &amp; Wage Activity'!S22="", "",'3.Weekly Hours &amp; Wage Activity'!S22/40 ))),0)</f>
        <v>0</v>
      </c>
      <c r="AK22" s="86">
        <f>IFERROR(IF('3.Weekly Hours &amp; Wage Activity'!T22 = "FT", 1,MIN(1,IF('3.Weekly Hours &amp; Wage Activity'!T22 = "", "",MIN('3.Weekly Hours &amp; Wage Activity'!T22/40,1)),IF('3.Weekly Hours &amp; Wage Activity'!T22="", "",'3.Weekly Hours &amp; Wage Activity'!T22/40 ))),0)</f>
        <v>0</v>
      </c>
      <c r="AL22" s="86">
        <f>IFERROR(IF('3.Weekly Hours &amp; Wage Activity'!U22 = "FT", 1,MIN(1,IF('3.Weekly Hours &amp; Wage Activity'!U22 = "", "",MIN('3.Weekly Hours &amp; Wage Activity'!U22/40,1)),IF('3.Weekly Hours &amp; Wage Activity'!U22="", "",'3.Weekly Hours &amp; Wage Activity'!U22/40 ))),0)</f>
        <v>0</v>
      </c>
      <c r="AM22" s="86">
        <f>IFERROR(IF('3.Weekly Hours &amp; Wage Activity'!V22 = "FT", 1,MIN(1,IF('3.Weekly Hours &amp; Wage Activity'!V22 = "", "",MIN('3.Weekly Hours &amp; Wage Activity'!V22/40,1)),IF('3.Weekly Hours &amp; Wage Activity'!V22="", "",'3.Weekly Hours &amp; Wage Activity'!V22/40 ))),0)</f>
        <v>0</v>
      </c>
      <c r="AN22" s="86">
        <f>IFERROR(IF('3.Weekly Hours &amp; Wage Activity'!W22 = "FT", 1,MIN(1,IF('3.Weekly Hours &amp; Wage Activity'!W22 = "", "",MIN('3.Weekly Hours &amp; Wage Activity'!W22/40,1)),IF('3.Weekly Hours &amp; Wage Activity'!W22="", "",'3.Weekly Hours &amp; Wage Activity'!W22/40 ))),0)</f>
        <v>0</v>
      </c>
      <c r="AO22" s="86">
        <f>IFERROR(IF('3.Weekly Hours &amp; Wage Activity'!X22 = "FT", 1,MIN(1,IF('3.Weekly Hours &amp; Wage Activity'!X22 = "", "",MIN('3.Weekly Hours &amp; Wage Activity'!X22/40,1)),IF('3.Weekly Hours &amp; Wage Activity'!X22="", "",'3.Weekly Hours &amp; Wage Activity'!X22/40 ))),0)</f>
        <v>0</v>
      </c>
      <c r="AP22" s="86">
        <f>IFERROR(IF('3.Weekly Hours &amp; Wage Activity'!Y22 = "FT", 1,MIN(1,IF('3.Weekly Hours &amp; Wage Activity'!Y22 = "", "",MIN('3.Weekly Hours &amp; Wage Activity'!Y22/40,1)),IF('3.Weekly Hours &amp; Wage Activity'!Y22="", "",'3.Weekly Hours &amp; Wage Activity'!Y22/40 ))),0)</f>
        <v>0</v>
      </c>
      <c r="AQ22" s="86">
        <f>IFERROR(IF('3.Weekly Hours &amp; Wage Activity'!Z22 = "FT", 1,MIN(1,IF('3.Weekly Hours &amp; Wage Activity'!Z22 = "", "",MIN('3.Weekly Hours &amp; Wage Activity'!Z22/40,1)),IF('3.Weekly Hours &amp; Wage Activity'!Z22="", "",'3.Weekly Hours &amp; Wage Activity'!Z22/40 ))),0)</f>
        <v>0</v>
      </c>
      <c r="AR22" s="86">
        <f>IFERROR(IF('3.Weekly Hours &amp; Wage Activity'!AA22 = "FT", 1,MIN(1,IF('3.Weekly Hours &amp; Wage Activity'!AA22 = "", "",MIN('3.Weekly Hours &amp; Wage Activity'!AA22/40,1)),IF('3.Weekly Hours &amp; Wage Activity'!AA22="", "",'3.Weekly Hours &amp; Wage Activity'!AA22/40 ))),0)</f>
        <v>0</v>
      </c>
      <c r="AS22" s="86">
        <f>IFERROR(IF('3.Weekly Hours &amp; Wage Activity'!AB22 = "FT", 1,MIN(1,IF('3.Weekly Hours &amp; Wage Activity'!AB22 = "", "",MIN('3.Weekly Hours &amp; Wage Activity'!AB22/40,1)),IF('3.Weekly Hours &amp; Wage Activity'!AB22="", "",'3.Weekly Hours &amp; Wage Activity'!AB22/40 ))),0)</f>
        <v>0</v>
      </c>
      <c r="AT22" s="86">
        <f>IFERROR(IF('3.Weekly Hours &amp; Wage Activity'!AC22 = "FT", 1,MIN(1,IF('3.Weekly Hours &amp; Wage Activity'!AC22 = "", "",MIN('3.Weekly Hours &amp; Wage Activity'!AC22/40,1)),IF('3.Weekly Hours &amp; Wage Activity'!AC22="", "",'3.Weekly Hours &amp; Wage Activity'!AC22/40 ))),0)</f>
        <v>0</v>
      </c>
      <c r="AU22" s="86">
        <f>IFERROR(IF('3.Weekly Hours &amp; Wage Activity'!AD22 = "FT", 1,MIN(1,IF('3.Weekly Hours &amp; Wage Activity'!AD22 = "", "",MIN('3.Weekly Hours &amp; Wage Activity'!AD22/40,1)),IF('3.Weekly Hours &amp; Wage Activity'!AD22="", "",'3.Weekly Hours &amp; Wage Activity'!AD22/40 ))),0)</f>
        <v>0</v>
      </c>
      <c r="AV22" s="86">
        <f>IFERROR(IF('3.Weekly Hours &amp; Wage Activity'!AE22 = "FT", 1,MIN(1,IF('3.Weekly Hours &amp; Wage Activity'!AE22 = "", "",MIN('3.Weekly Hours &amp; Wage Activity'!AE22/40,1)),IF('3.Weekly Hours &amp; Wage Activity'!AE22="", "",'3.Weekly Hours &amp; Wage Activity'!AE22/40 ))),0)</f>
        <v>0</v>
      </c>
      <c r="AW22" s="86">
        <f>IFERROR(IF('3.Weekly Hours &amp; Wage Activity'!AF22 = "FT", 1,MIN(1,IF('3.Weekly Hours &amp; Wage Activity'!AF22 = "", "",MIN('3.Weekly Hours &amp; Wage Activity'!AF22/40,1)),IF('3.Weekly Hours &amp; Wage Activity'!AF22="", "",'3.Weekly Hours &amp; Wage Activity'!AF22/40 ))),0)</f>
        <v>0</v>
      </c>
      <c r="AX22" s="86">
        <f>IFERROR(IF('3.Weekly Hours &amp; Wage Activity'!AG22 = "FT", 1,MIN(1,IF('3.Weekly Hours &amp; Wage Activity'!AG22 = "", "",MIN('3.Weekly Hours &amp; Wage Activity'!AG22/40,1)),IF('3.Weekly Hours &amp; Wage Activity'!AG22="", "",'3.Weekly Hours &amp; Wage Activity'!AG22/40 ))),0)</f>
        <v>0</v>
      </c>
      <c r="AY22" s="523">
        <f>SUM( IF(COUNTIF('3.Weekly Hours &amp; Wage Activity'!J22:Q22, "&lt;&gt;FT") = 0, COLUMNS('3.Weekly Hours &amp; Wage Activity'!J22:AG22) * 40, '3.Weekly Hours &amp; Wage Activity'!J22:AG22))</f>
        <v>0</v>
      </c>
      <c r="AZ22" s="86">
        <f t="shared" si="5"/>
        <v>0</v>
      </c>
      <c r="BA22" s="87">
        <f t="shared" si="7"/>
        <v>0</v>
      </c>
      <c r="BB22" s="74" t="str">
        <f>IF('2.Census &amp; Reference Benchmarks'!K22 = "", "", '2.Census &amp; Reference Benchmarks'!K22)</f>
        <v/>
      </c>
      <c r="BC22" s="185">
        <f>IF('2.Census &amp; Reference Benchmarks'!L22="N/A",IF(OR(AND(G22="",I22=""),AND(G22&lt;DATEVALUE("1/1/2020"),OR(I22="",I22&gt;DATEVALUE("3/31/2020")))),177.14,IF(OR(I22 = "", I22 &gt; DATEVALUE("1/31/2020")), ROUND(177.14*((DATEVALUE("2/1/2020") -G22)/31),1))),IF('2.Census &amp; Reference Benchmarks'!L22="",0,'2.Census &amp; Reference Benchmarks'!L22))</f>
        <v>0</v>
      </c>
      <c r="BD22" s="74" t="str">
        <f>IF('2.Census &amp; Reference Benchmarks'!N22 = "", "", '2.Census &amp; Reference Benchmarks'!N22)</f>
        <v/>
      </c>
      <c r="BE22" s="185">
        <f>IF('2.Census &amp; Reference Benchmarks'!O22="N/A",IF(OR(AND(G22="",I22=""),AND(G22&lt;=DATEVALUE("2/1/2020"),OR(I22="",I22&gt;=DATEVALUE("2/29/2020")))),165.71,IF(AND(G22&gt;DATEVALUE("2/1/2020"),OR(I22="",I22&lt;=DATEVALUE("2/29/2020"))),((DATEVALUE("3/1/2020")-G22)/29)*165.71,"")),IF('2.Census &amp; Reference Benchmarks'!O22="",0,'2.Census &amp; Reference Benchmarks'!O22))</f>
        <v>0</v>
      </c>
    </row>
    <row r="23" spans="1:57" ht="13.5" customHeight="1" x14ac:dyDescent="0.25">
      <c r="A23" s="3"/>
      <c r="B23" s="56">
        <f>IF('2.Census &amp; Reference Benchmarks'!B23 &lt;&gt;"",'2.Census &amp; Reference Benchmarks'!B23,"")</f>
        <v>0</v>
      </c>
      <c r="C23" s="56">
        <f>IF('2.Census &amp; Reference Benchmarks'!C23 &lt;&gt;"",'2.Census &amp; Reference Benchmarks'!C23,"")</f>
        <v>0</v>
      </c>
      <c r="D23" s="57" t="str">
        <f>IF('2.Census &amp; Reference Benchmarks'!D23 &lt;&gt;"",'2.Census &amp; Reference Benchmarks'!D23,"")</f>
        <v/>
      </c>
      <c r="E23" s="56" t="str">
        <f>IF('2.Census &amp; Reference Benchmarks'!E23 &lt;&gt;"",'2.Census &amp; Reference Benchmarks'!E23,"")</f>
        <v/>
      </c>
      <c r="F23" s="56" t="str">
        <f>IF('2.Census &amp; Reference Benchmarks'!F23 &lt;&gt;"",'2.Census &amp; Reference Benchmarks'!F23,"")</f>
        <v/>
      </c>
      <c r="G23" s="58" t="str">
        <f>IF('2.Census &amp; Reference Benchmarks'!G23 &lt;&gt;"",'2.Census &amp; Reference Benchmarks'!G23,"")</f>
        <v/>
      </c>
      <c r="H23" s="58" t="str">
        <f>IF('2.Census &amp; Reference Benchmarks'!H23 &lt;&gt;"",'2.Census &amp; Reference Benchmarks'!H23,"")</f>
        <v/>
      </c>
      <c r="I23" s="58" t="str">
        <f>IF('2.Census &amp; Reference Benchmarks'!I23 &lt;&gt;"",'2.Census &amp; Reference Benchmarks'!I23,"")</f>
        <v/>
      </c>
      <c r="J23" s="69" t="str">
        <f>IF('2.Census &amp; Reference Benchmarks'!J23 &lt;&gt;"",'2.Census &amp; Reference Benchmarks'!J23,"")</f>
        <v/>
      </c>
      <c r="K23" s="58" t="str">
        <f>IF('7.Safe Harbor Input Data &amp; Calc'!Q25 &lt;&gt; "", '7.Safe Harbor Input Data &amp; Calc'!Q25, "")</f>
        <v>No</v>
      </c>
      <c r="L23" s="59" t="str">
        <f>IF('2.Census &amp; Reference Benchmarks'!T23&lt;&gt; "",'2.Census &amp; Reference Benchmarks'!T23,"")</f>
        <v/>
      </c>
      <c r="M23" s="60">
        <f>'2.Census &amp; Reference Benchmarks'!M23</f>
        <v>0</v>
      </c>
      <c r="N23" s="60">
        <f>'2.Census &amp; Reference Benchmarks'!P23</f>
        <v>0</v>
      </c>
      <c r="O23" s="60">
        <f>'2.Census &amp; Reference Benchmarks'!S23</f>
        <v>0</v>
      </c>
      <c r="P23" s="52">
        <f>IF( AND(I23 &lt; '1. Summary for SBA'!$J$7, I23 &lt;&gt;""), 0, IF(AND(G23="",I23=""),SUM(M23:O23)*4,IF(I23&lt;'1. Summary for SBA'!$J$7,0,IF(K23="Yes",0,IF(H23="Salary",IF(AND(SUM(M23:O23)*4&lt;100000,L23=""),(SUM(M23:O23)/(IF(OR(I23=0,I23&gt;=DATEVALUE("3/31/2020")),DATEVALUE("3/31/2020"),I23)-IF(OR(G23&lt;=DATEVALUE("1/1/2020"), G23 = ""),DATEVALUE("1/1/2020"),IF(OR(MONTH(G23)=1),G23+1,IF(MONTH(G23)=3,G23,G23-1)))))*360,0),0)))))</f>
        <v>0</v>
      </c>
      <c r="Q23" s="52">
        <f t="shared" si="0"/>
        <v>0</v>
      </c>
      <c r="R23" s="67">
        <f t="shared" si="1"/>
        <v>0</v>
      </c>
      <c r="S23" s="53">
        <f>SUM('3.Weekly Hours &amp; Wage Activity'!AI23:BF23)</f>
        <v>0</v>
      </c>
      <c r="T23" s="53">
        <f>IF(AND(I23&lt;&gt; "",  I23 &lt; '1. Summary for SBA'!$J$11 +168, I23 &gt; '1. Summary for SBA'!$J$11),S23+(((168-(I23-'1. Summary for SBA'!$J$11+1))*S23)/((I23-'1. Summary for SBA'!$J$11+1))),0)</f>
        <v>0</v>
      </c>
      <c r="U23" s="369">
        <f>IF(K23= "Yes",0,IF( H23 = "salary",IF(T23 = 0,MAX(0,$R23-$S23), R23-T23),IF( H23 = "Hourly",'6. Hourly EE Wage Reduction'!AA23, 0)))</f>
        <v>0</v>
      </c>
      <c r="V23" s="67">
        <f t="shared" si="2"/>
        <v>0</v>
      </c>
      <c r="W23" s="405" t="str">
        <f>IF(U23 = 0, "No",IF('6. Hourly EE Wage Reduction'!T23 &gt;'6. Hourly EE Wage Reduction'!W23, "Yes", "No"))</f>
        <v>No</v>
      </c>
      <c r="X23" s="67">
        <f t="shared" si="3"/>
        <v>0</v>
      </c>
      <c r="Y23" s="67">
        <f t="shared" si="4"/>
        <v>0</v>
      </c>
      <c r="AA23" s="86">
        <f>IFERROR(IF('3.Weekly Hours &amp; Wage Activity'!J23 = "FT", 1,MIN(1,IF('3.Weekly Hours &amp; Wage Activity'!J23 = "", "",MIN('3.Weekly Hours &amp; Wage Activity'!J23/40,1)),IF('3.Weekly Hours &amp; Wage Activity'!J23="", "",'3.Weekly Hours &amp; Wage Activity'!J23/40 ))),0)</f>
        <v>0</v>
      </c>
      <c r="AB23" s="86">
        <f>IFERROR(IF('3.Weekly Hours &amp; Wage Activity'!K23 = "FT", 1,MIN(1,IF('3.Weekly Hours &amp; Wage Activity'!K23 = "", "",MIN('3.Weekly Hours &amp; Wage Activity'!K23/40,1)),IF('3.Weekly Hours &amp; Wage Activity'!K23="", "",'3.Weekly Hours &amp; Wage Activity'!K23/40 ))),0)</f>
        <v>0</v>
      </c>
      <c r="AC23" s="86">
        <f>IFERROR(IF('3.Weekly Hours &amp; Wage Activity'!L23 = "FT", 1,MIN(1,IF('3.Weekly Hours &amp; Wage Activity'!L23 = "", "",MIN('3.Weekly Hours &amp; Wage Activity'!L23/40,1)),IF('3.Weekly Hours &amp; Wage Activity'!L23="", "",'3.Weekly Hours &amp; Wage Activity'!L23/40 ))),0)</f>
        <v>0</v>
      </c>
      <c r="AD23" s="86">
        <f>IFERROR(IF('3.Weekly Hours &amp; Wage Activity'!M23 = "FT", 1,MIN(1,IF('3.Weekly Hours &amp; Wage Activity'!M23 = "", "",MIN('3.Weekly Hours &amp; Wage Activity'!M23/40,1)),IF('3.Weekly Hours &amp; Wage Activity'!M23="", "",'3.Weekly Hours &amp; Wage Activity'!M23/40 ))),0)</f>
        <v>0</v>
      </c>
      <c r="AE23" s="86">
        <f>IFERROR(IF('3.Weekly Hours &amp; Wage Activity'!N23 = "FT", 1,MIN(1,IF('3.Weekly Hours &amp; Wage Activity'!N23 = "", "",MIN('3.Weekly Hours &amp; Wage Activity'!N23/40,1)),IF('3.Weekly Hours &amp; Wage Activity'!N23="", "",'3.Weekly Hours &amp; Wage Activity'!N23/40 ))),0)</f>
        <v>0</v>
      </c>
      <c r="AF23" s="86">
        <f>IFERROR(IF('3.Weekly Hours &amp; Wage Activity'!O23 = "FT", 1,MIN(1,IF('3.Weekly Hours &amp; Wage Activity'!O23 = "", "",MIN('3.Weekly Hours &amp; Wage Activity'!O23/40,1)),IF('3.Weekly Hours &amp; Wage Activity'!O23="", "",'3.Weekly Hours &amp; Wage Activity'!O23/40 ))),0)</f>
        <v>0</v>
      </c>
      <c r="AG23" s="86">
        <f>IFERROR(IF('3.Weekly Hours &amp; Wage Activity'!P23 = "FT", 1,MIN(1,IF('3.Weekly Hours &amp; Wage Activity'!P23 = "", "",MIN('3.Weekly Hours &amp; Wage Activity'!P23/40,1)),IF('3.Weekly Hours &amp; Wage Activity'!P23="", "",'3.Weekly Hours &amp; Wage Activity'!P23/40 ))),0)</f>
        <v>0</v>
      </c>
      <c r="AH23" s="86">
        <f>IFERROR(IF('3.Weekly Hours &amp; Wage Activity'!Q23 = "FT", 1,MIN(1,IF('3.Weekly Hours &amp; Wage Activity'!Q23 = "", "",MIN('3.Weekly Hours &amp; Wage Activity'!Q23/40,1)),IF('3.Weekly Hours &amp; Wage Activity'!Q23="", "",'3.Weekly Hours &amp; Wage Activity'!Q23/40 ))),0)</f>
        <v>0</v>
      </c>
      <c r="AI23" s="86">
        <f>IFERROR(IF('3.Weekly Hours &amp; Wage Activity'!R23 = "FT", 1,MIN(1,IF('3.Weekly Hours &amp; Wage Activity'!R23 = "", "",MIN('3.Weekly Hours &amp; Wage Activity'!R23/40,1)),IF('3.Weekly Hours &amp; Wage Activity'!R23="", "",'3.Weekly Hours &amp; Wage Activity'!R23/40 ))),0)</f>
        <v>0</v>
      </c>
      <c r="AJ23" s="86">
        <f>IFERROR(IF('3.Weekly Hours &amp; Wage Activity'!S23 = "FT", 1,MIN(1,IF('3.Weekly Hours &amp; Wage Activity'!S23 = "", "",MIN('3.Weekly Hours &amp; Wage Activity'!S23/40,1)),IF('3.Weekly Hours &amp; Wage Activity'!S23="", "",'3.Weekly Hours &amp; Wage Activity'!S23/40 ))),0)</f>
        <v>0</v>
      </c>
      <c r="AK23" s="86">
        <f>IFERROR(IF('3.Weekly Hours &amp; Wage Activity'!T23 = "FT", 1,MIN(1,IF('3.Weekly Hours &amp; Wage Activity'!T23 = "", "",MIN('3.Weekly Hours &amp; Wage Activity'!T23/40,1)),IF('3.Weekly Hours &amp; Wage Activity'!T23="", "",'3.Weekly Hours &amp; Wage Activity'!T23/40 ))),0)</f>
        <v>0</v>
      </c>
      <c r="AL23" s="86">
        <f>IFERROR(IF('3.Weekly Hours &amp; Wage Activity'!U23 = "FT", 1,MIN(1,IF('3.Weekly Hours &amp; Wage Activity'!U23 = "", "",MIN('3.Weekly Hours &amp; Wage Activity'!U23/40,1)),IF('3.Weekly Hours &amp; Wage Activity'!U23="", "",'3.Weekly Hours &amp; Wage Activity'!U23/40 ))),0)</f>
        <v>0</v>
      </c>
      <c r="AM23" s="86">
        <f>IFERROR(IF('3.Weekly Hours &amp; Wage Activity'!V23 = "FT", 1,MIN(1,IF('3.Weekly Hours &amp; Wage Activity'!V23 = "", "",MIN('3.Weekly Hours &amp; Wage Activity'!V23/40,1)),IF('3.Weekly Hours &amp; Wage Activity'!V23="", "",'3.Weekly Hours &amp; Wage Activity'!V23/40 ))),0)</f>
        <v>0</v>
      </c>
      <c r="AN23" s="86">
        <f>IFERROR(IF('3.Weekly Hours &amp; Wage Activity'!W23 = "FT", 1,MIN(1,IF('3.Weekly Hours &amp; Wage Activity'!W23 = "", "",MIN('3.Weekly Hours &amp; Wage Activity'!W23/40,1)),IF('3.Weekly Hours &amp; Wage Activity'!W23="", "",'3.Weekly Hours &amp; Wage Activity'!W23/40 ))),0)</f>
        <v>0</v>
      </c>
      <c r="AO23" s="86">
        <f>IFERROR(IF('3.Weekly Hours &amp; Wage Activity'!X23 = "FT", 1,MIN(1,IF('3.Weekly Hours &amp; Wage Activity'!X23 = "", "",MIN('3.Weekly Hours &amp; Wage Activity'!X23/40,1)),IF('3.Weekly Hours &amp; Wage Activity'!X23="", "",'3.Weekly Hours &amp; Wage Activity'!X23/40 ))),0)</f>
        <v>0</v>
      </c>
      <c r="AP23" s="86">
        <f>IFERROR(IF('3.Weekly Hours &amp; Wage Activity'!Y23 = "FT", 1,MIN(1,IF('3.Weekly Hours &amp; Wage Activity'!Y23 = "", "",MIN('3.Weekly Hours &amp; Wage Activity'!Y23/40,1)),IF('3.Weekly Hours &amp; Wage Activity'!Y23="", "",'3.Weekly Hours &amp; Wage Activity'!Y23/40 ))),0)</f>
        <v>0</v>
      </c>
      <c r="AQ23" s="86">
        <f>IFERROR(IF('3.Weekly Hours &amp; Wage Activity'!Z23 = "FT", 1,MIN(1,IF('3.Weekly Hours &amp; Wage Activity'!Z23 = "", "",MIN('3.Weekly Hours &amp; Wage Activity'!Z23/40,1)),IF('3.Weekly Hours &amp; Wage Activity'!Z23="", "",'3.Weekly Hours &amp; Wage Activity'!Z23/40 ))),0)</f>
        <v>0</v>
      </c>
      <c r="AR23" s="86">
        <f>IFERROR(IF('3.Weekly Hours &amp; Wage Activity'!AA23 = "FT", 1,MIN(1,IF('3.Weekly Hours &amp; Wage Activity'!AA23 = "", "",MIN('3.Weekly Hours &amp; Wage Activity'!AA23/40,1)),IF('3.Weekly Hours &amp; Wage Activity'!AA23="", "",'3.Weekly Hours &amp; Wage Activity'!AA23/40 ))),0)</f>
        <v>0</v>
      </c>
      <c r="AS23" s="86">
        <f>IFERROR(IF('3.Weekly Hours &amp; Wage Activity'!AB23 = "FT", 1,MIN(1,IF('3.Weekly Hours &amp; Wage Activity'!AB23 = "", "",MIN('3.Weekly Hours &amp; Wage Activity'!AB23/40,1)),IF('3.Weekly Hours &amp; Wage Activity'!AB23="", "",'3.Weekly Hours &amp; Wage Activity'!AB23/40 ))),0)</f>
        <v>0</v>
      </c>
      <c r="AT23" s="86">
        <f>IFERROR(IF('3.Weekly Hours &amp; Wage Activity'!AC23 = "FT", 1,MIN(1,IF('3.Weekly Hours &amp; Wage Activity'!AC23 = "", "",MIN('3.Weekly Hours &amp; Wage Activity'!AC23/40,1)),IF('3.Weekly Hours &amp; Wage Activity'!AC23="", "",'3.Weekly Hours &amp; Wage Activity'!AC23/40 ))),0)</f>
        <v>0</v>
      </c>
      <c r="AU23" s="86">
        <f>IFERROR(IF('3.Weekly Hours &amp; Wage Activity'!AD23 = "FT", 1,MIN(1,IF('3.Weekly Hours &amp; Wage Activity'!AD23 = "", "",MIN('3.Weekly Hours &amp; Wage Activity'!AD23/40,1)),IF('3.Weekly Hours &amp; Wage Activity'!AD23="", "",'3.Weekly Hours &amp; Wage Activity'!AD23/40 ))),0)</f>
        <v>0</v>
      </c>
      <c r="AV23" s="86">
        <f>IFERROR(IF('3.Weekly Hours &amp; Wage Activity'!AE23 = "FT", 1,MIN(1,IF('3.Weekly Hours &amp; Wage Activity'!AE23 = "", "",MIN('3.Weekly Hours &amp; Wage Activity'!AE23/40,1)),IF('3.Weekly Hours &amp; Wage Activity'!AE23="", "",'3.Weekly Hours &amp; Wage Activity'!AE23/40 ))),0)</f>
        <v>0</v>
      </c>
      <c r="AW23" s="86">
        <f>IFERROR(IF('3.Weekly Hours &amp; Wage Activity'!AF23 = "FT", 1,MIN(1,IF('3.Weekly Hours &amp; Wage Activity'!AF23 = "", "",MIN('3.Weekly Hours &amp; Wage Activity'!AF23/40,1)),IF('3.Weekly Hours &amp; Wage Activity'!AF23="", "",'3.Weekly Hours &amp; Wage Activity'!AF23/40 ))),0)</f>
        <v>0</v>
      </c>
      <c r="AX23" s="86">
        <f>IFERROR(IF('3.Weekly Hours &amp; Wage Activity'!AG23 = "FT", 1,MIN(1,IF('3.Weekly Hours &amp; Wage Activity'!AG23 = "", "",MIN('3.Weekly Hours &amp; Wage Activity'!AG23/40,1)),IF('3.Weekly Hours &amp; Wage Activity'!AG23="", "",'3.Weekly Hours &amp; Wage Activity'!AG23/40 ))),0)</f>
        <v>0</v>
      </c>
      <c r="AY23" s="523">
        <f>SUM( IF(COUNTIF('3.Weekly Hours &amp; Wage Activity'!J23:Q23, "&lt;&gt;FT") = 0, COLUMNS('3.Weekly Hours &amp; Wage Activity'!J23:AG23) * 40, '3.Weekly Hours &amp; Wage Activity'!J23:AG23))</f>
        <v>0</v>
      </c>
      <c r="AZ23" s="86">
        <f t="shared" si="5"/>
        <v>0</v>
      </c>
      <c r="BA23" s="87">
        <f t="shared" si="7"/>
        <v>0</v>
      </c>
      <c r="BB23" s="74" t="str">
        <f>IF('2.Census &amp; Reference Benchmarks'!K23 = "", "", '2.Census &amp; Reference Benchmarks'!K23)</f>
        <v/>
      </c>
      <c r="BC23" s="185">
        <f>IF('2.Census &amp; Reference Benchmarks'!L23="N/A",IF(OR(AND(G23="",I23=""),AND(G23&lt;DATEVALUE("1/1/2020"),OR(I23="",I23&gt;DATEVALUE("3/31/2020")))),177.14,IF(OR(I23 = "", I23 &gt; DATEVALUE("1/31/2020")), ROUND(177.14*((DATEVALUE("2/1/2020") -G23)/31),1))),IF('2.Census &amp; Reference Benchmarks'!L23="",0,'2.Census &amp; Reference Benchmarks'!L23))</f>
        <v>0</v>
      </c>
      <c r="BD23" s="74" t="str">
        <f>IF('2.Census &amp; Reference Benchmarks'!N23 = "", "", '2.Census &amp; Reference Benchmarks'!N23)</f>
        <v/>
      </c>
      <c r="BE23" s="185">
        <f>IF('2.Census &amp; Reference Benchmarks'!O23="N/A",IF(OR(AND(G23="",I23=""),AND(G23&lt;=DATEVALUE("2/1/2020"),OR(I23="",I23&gt;=DATEVALUE("2/29/2020")))),165.71,IF(AND(G23&gt;DATEVALUE("2/1/2020"),OR(I23="",I23&lt;=DATEVALUE("2/29/2020"))),((DATEVALUE("3/1/2020")-G23)/29)*165.71,"")),IF('2.Census &amp; Reference Benchmarks'!O23="",0,'2.Census &amp; Reference Benchmarks'!O23))</f>
        <v>0</v>
      </c>
    </row>
    <row r="24" spans="1:57" ht="13.5" customHeight="1" x14ac:dyDescent="0.25">
      <c r="A24" s="3"/>
      <c r="B24" s="56">
        <f>IF('2.Census &amp; Reference Benchmarks'!B24 &lt;&gt;"",'2.Census &amp; Reference Benchmarks'!B24,"")</f>
        <v>0</v>
      </c>
      <c r="C24" s="56">
        <f>IF('2.Census &amp; Reference Benchmarks'!C24 &lt;&gt;"",'2.Census &amp; Reference Benchmarks'!C24,"")</f>
        <v>0</v>
      </c>
      <c r="D24" s="57" t="str">
        <f>IF('2.Census &amp; Reference Benchmarks'!D24 &lt;&gt;"",'2.Census &amp; Reference Benchmarks'!D24,"")</f>
        <v/>
      </c>
      <c r="E24" s="56" t="str">
        <f>IF('2.Census &amp; Reference Benchmarks'!E24 &lt;&gt;"",'2.Census &amp; Reference Benchmarks'!E24,"")</f>
        <v/>
      </c>
      <c r="F24" s="56" t="str">
        <f>IF('2.Census &amp; Reference Benchmarks'!F24 &lt;&gt;"",'2.Census &amp; Reference Benchmarks'!F24,"")</f>
        <v/>
      </c>
      <c r="G24" s="58" t="str">
        <f>IF('2.Census &amp; Reference Benchmarks'!G24 &lt;&gt;"",'2.Census &amp; Reference Benchmarks'!G24,"")</f>
        <v/>
      </c>
      <c r="H24" s="58" t="str">
        <f>IF('2.Census &amp; Reference Benchmarks'!H24 &lt;&gt;"",'2.Census &amp; Reference Benchmarks'!H24,"")</f>
        <v/>
      </c>
      <c r="I24" s="58" t="str">
        <f>IF('2.Census &amp; Reference Benchmarks'!I24 &lt;&gt;"",'2.Census &amp; Reference Benchmarks'!I24,"")</f>
        <v/>
      </c>
      <c r="J24" s="69" t="str">
        <f>IF('2.Census &amp; Reference Benchmarks'!J24 &lt;&gt;"",'2.Census &amp; Reference Benchmarks'!J24,"")</f>
        <v/>
      </c>
      <c r="K24" s="58" t="str">
        <f>IF('7.Safe Harbor Input Data &amp; Calc'!Q26 &lt;&gt; "", '7.Safe Harbor Input Data &amp; Calc'!Q26, "")</f>
        <v>No</v>
      </c>
      <c r="L24" s="59" t="str">
        <f>IF('2.Census &amp; Reference Benchmarks'!T24&lt;&gt; "",'2.Census &amp; Reference Benchmarks'!T24,"")</f>
        <v/>
      </c>
      <c r="M24" s="60">
        <f>'2.Census &amp; Reference Benchmarks'!M24</f>
        <v>0</v>
      </c>
      <c r="N24" s="60">
        <f>'2.Census &amp; Reference Benchmarks'!P24</f>
        <v>0</v>
      </c>
      <c r="O24" s="60">
        <f>'2.Census &amp; Reference Benchmarks'!S24</f>
        <v>0</v>
      </c>
      <c r="P24" s="52">
        <f>IF( AND(I24 &lt; '1. Summary for SBA'!$J$7, I24 &lt;&gt;""), 0, IF(AND(G24="",I24=""),SUM(M24:O24)*4,IF(I24&lt;'1. Summary for SBA'!$J$7,0,IF(K24="Yes",0,IF(H24="Salary",IF(AND(SUM(M24:O24)*4&lt;100000,L24=""),(SUM(M24:O24)/(IF(OR(I24=0,I24&gt;=DATEVALUE("3/31/2020")),DATEVALUE("3/31/2020"),I24)-IF(OR(G24&lt;=DATEVALUE("1/1/2020"), G24 = ""),DATEVALUE("1/1/2020"),IF(OR(MONTH(G24)=1),G24+1,IF(MONTH(G24)=3,G24,G24-1)))))*360,0),0)))))</f>
        <v>0</v>
      </c>
      <c r="Q24" s="52">
        <f t="shared" si="0"/>
        <v>0</v>
      </c>
      <c r="R24" s="67">
        <f t="shared" si="1"/>
        <v>0</v>
      </c>
      <c r="S24" s="53">
        <f>SUM('3.Weekly Hours &amp; Wage Activity'!AI24:BF24)</f>
        <v>0</v>
      </c>
      <c r="T24" s="53">
        <f>IF(AND(I24&lt;&gt; "",  I24 &lt; '1. Summary for SBA'!$J$11 +168, I24 &gt; '1. Summary for SBA'!$J$11),S24+(((168-(I24-'1. Summary for SBA'!$J$11+1))*S24)/((I24-'1. Summary for SBA'!$J$11+1))),0)</f>
        <v>0</v>
      </c>
      <c r="U24" s="369">
        <f>IF(K24= "Yes",0,IF( H24 = "salary",IF(T24 = 0,MAX(0,$R24-$S24), R24-T24),IF( H24 = "Hourly",'6. Hourly EE Wage Reduction'!AA24, 0)))</f>
        <v>0</v>
      </c>
      <c r="V24" s="67">
        <f t="shared" si="2"/>
        <v>0</v>
      </c>
      <c r="W24" s="405" t="str">
        <f>IF(U24 = 0, "No",IF('6. Hourly EE Wage Reduction'!T24 &gt;'6. Hourly EE Wage Reduction'!W24, "Yes", "No"))</f>
        <v>No</v>
      </c>
      <c r="X24" s="67">
        <f t="shared" si="3"/>
        <v>0</v>
      </c>
      <c r="Y24" s="67">
        <f t="shared" si="4"/>
        <v>0</v>
      </c>
      <c r="AA24" s="86">
        <f>IFERROR(IF('3.Weekly Hours &amp; Wage Activity'!J24 = "FT", 1,MIN(1,IF('3.Weekly Hours &amp; Wage Activity'!J24 = "", "",MIN('3.Weekly Hours &amp; Wage Activity'!J24/40,1)),IF('3.Weekly Hours &amp; Wage Activity'!J24="", "",'3.Weekly Hours &amp; Wage Activity'!J24/40 ))),0)</f>
        <v>0</v>
      </c>
      <c r="AB24" s="86">
        <f>IFERROR(IF('3.Weekly Hours &amp; Wage Activity'!K24 = "FT", 1,MIN(1,IF('3.Weekly Hours &amp; Wage Activity'!K24 = "", "",MIN('3.Weekly Hours &amp; Wage Activity'!K24/40,1)),IF('3.Weekly Hours &amp; Wage Activity'!K24="", "",'3.Weekly Hours &amp; Wage Activity'!K24/40 ))),0)</f>
        <v>0</v>
      </c>
      <c r="AC24" s="86">
        <f>IFERROR(IF('3.Weekly Hours &amp; Wage Activity'!L24 = "FT", 1,MIN(1,IF('3.Weekly Hours &amp; Wage Activity'!L24 = "", "",MIN('3.Weekly Hours &amp; Wage Activity'!L24/40,1)),IF('3.Weekly Hours &amp; Wage Activity'!L24="", "",'3.Weekly Hours &amp; Wage Activity'!L24/40 ))),0)</f>
        <v>0</v>
      </c>
      <c r="AD24" s="86">
        <f>IFERROR(IF('3.Weekly Hours &amp; Wage Activity'!M24 = "FT", 1,MIN(1,IF('3.Weekly Hours &amp; Wage Activity'!M24 = "", "",MIN('3.Weekly Hours &amp; Wage Activity'!M24/40,1)),IF('3.Weekly Hours &amp; Wage Activity'!M24="", "",'3.Weekly Hours &amp; Wage Activity'!M24/40 ))),0)</f>
        <v>0</v>
      </c>
      <c r="AE24" s="86">
        <f>IFERROR(IF('3.Weekly Hours &amp; Wage Activity'!N24 = "FT", 1,MIN(1,IF('3.Weekly Hours &amp; Wage Activity'!N24 = "", "",MIN('3.Weekly Hours &amp; Wage Activity'!N24/40,1)),IF('3.Weekly Hours &amp; Wage Activity'!N24="", "",'3.Weekly Hours &amp; Wage Activity'!N24/40 ))),0)</f>
        <v>0</v>
      </c>
      <c r="AF24" s="86">
        <f>IFERROR(IF('3.Weekly Hours &amp; Wage Activity'!O24 = "FT", 1,MIN(1,IF('3.Weekly Hours &amp; Wage Activity'!O24 = "", "",MIN('3.Weekly Hours &amp; Wage Activity'!O24/40,1)),IF('3.Weekly Hours &amp; Wage Activity'!O24="", "",'3.Weekly Hours &amp; Wage Activity'!O24/40 ))),0)</f>
        <v>0</v>
      </c>
      <c r="AG24" s="86">
        <f>IFERROR(IF('3.Weekly Hours &amp; Wage Activity'!P24 = "FT", 1,MIN(1,IF('3.Weekly Hours &amp; Wage Activity'!P24 = "", "",MIN('3.Weekly Hours &amp; Wage Activity'!P24/40,1)),IF('3.Weekly Hours &amp; Wage Activity'!P24="", "",'3.Weekly Hours &amp; Wage Activity'!P24/40 ))),0)</f>
        <v>0</v>
      </c>
      <c r="AH24" s="86">
        <f>IFERROR(IF('3.Weekly Hours &amp; Wage Activity'!Q24 = "FT", 1,MIN(1,IF('3.Weekly Hours &amp; Wage Activity'!Q24 = "", "",MIN('3.Weekly Hours &amp; Wage Activity'!Q24/40,1)),IF('3.Weekly Hours &amp; Wage Activity'!Q24="", "",'3.Weekly Hours &amp; Wage Activity'!Q24/40 ))),0)</f>
        <v>0</v>
      </c>
      <c r="AI24" s="86">
        <f>IFERROR(IF('3.Weekly Hours &amp; Wage Activity'!R24 = "FT", 1,MIN(1,IF('3.Weekly Hours &amp; Wage Activity'!R24 = "", "",MIN('3.Weekly Hours &amp; Wage Activity'!R24/40,1)),IF('3.Weekly Hours &amp; Wage Activity'!R24="", "",'3.Weekly Hours &amp; Wage Activity'!R24/40 ))),0)</f>
        <v>0</v>
      </c>
      <c r="AJ24" s="86">
        <f>IFERROR(IF('3.Weekly Hours &amp; Wage Activity'!S24 = "FT", 1,MIN(1,IF('3.Weekly Hours &amp; Wage Activity'!S24 = "", "",MIN('3.Weekly Hours &amp; Wage Activity'!S24/40,1)),IF('3.Weekly Hours &amp; Wage Activity'!S24="", "",'3.Weekly Hours &amp; Wage Activity'!S24/40 ))),0)</f>
        <v>0</v>
      </c>
      <c r="AK24" s="86">
        <f>IFERROR(IF('3.Weekly Hours &amp; Wage Activity'!T24 = "FT", 1,MIN(1,IF('3.Weekly Hours &amp; Wage Activity'!T24 = "", "",MIN('3.Weekly Hours &amp; Wage Activity'!T24/40,1)),IF('3.Weekly Hours &amp; Wage Activity'!T24="", "",'3.Weekly Hours &amp; Wage Activity'!T24/40 ))),0)</f>
        <v>0</v>
      </c>
      <c r="AL24" s="86">
        <f>IFERROR(IF('3.Weekly Hours &amp; Wage Activity'!U24 = "FT", 1,MIN(1,IF('3.Weekly Hours &amp; Wage Activity'!U24 = "", "",MIN('3.Weekly Hours &amp; Wage Activity'!U24/40,1)),IF('3.Weekly Hours &amp; Wage Activity'!U24="", "",'3.Weekly Hours &amp; Wage Activity'!U24/40 ))),0)</f>
        <v>0</v>
      </c>
      <c r="AM24" s="86">
        <f>IFERROR(IF('3.Weekly Hours &amp; Wage Activity'!V24 = "FT", 1,MIN(1,IF('3.Weekly Hours &amp; Wage Activity'!V24 = "", "",MIN('3.Weekly Hours &amp; Wage Activity'!V24/40,1)),IF('3.Weekly Hours &amp; Wage Activity'!V24="", "",'3.Weekly Hours &amp; Wage Activity'!V24/40 ))),0)</f>
        <v>0</v>
      </c>
      <c r="AN24" s="86">
        <f>IFERROR(IF('3.Weekly Hours &amp; Wage Activity'!W24 = "FT", 1,MIN(1,IF('3.Weekly Hours &amp; Wage Activity'!W24 = "", "",MIN('3.Weekly Hours &amp; Wage Activity'!W24/40,1)),IF('3.Weekly Hours &amp; Wage Activity'!W24="", "",'3.Weekly Hours &amp; Wage Activity'!W24/40 ))),0)</f>
        <v>0</v>
      </c>
      <c r="AO24" s="86">
        <f>IFERROR(IF('3.Weekly Hours &amp; Wage Activity'!X24 = "FT", 1,MIN(1,IF('3.Weekly Hours &amp; Wage Activity'!X24 = "", "",MIN('3.Weekly Hours &amp; Wage Activity'!X24/40,1)),IF('3.Weekly Hours &amp; Wage Activity'!X24="", "",'3.Weekly Hours &amp; Wage Activity'!X24/40 ))),0)</f>
        <v>0</v>
      </c>
      <c r="AP24" s="86">
        <f>IFERROR(IF('3.Weekly Hours &amp; Wage Activity'!Y24 = "FT", 1,MIN(1,IF('3.Weekly Hours &amp; Wage Activity'!Y24 = "", "",MIN('3.Weekly Hours &amp; Wage Activity'!Y24/40,1)),IF('3.Weekly Hours &amp; Wage Activity'!Y24="", "",'3.Weekly Hours &amp; Wage Activity'!Y24/40 ))),0)</f>
        <v>0</v>
      </c>
      <c r="AQ24" s="86">
        <f>IFERROR(IF('3.Weekly Hours &amp; Wage Activity'!Z24 = "FT", 1,MIN(1,IF('3.Weekly Hours &amp; Wage Activity'!Z24 = "", "",MIN('3.Weekly Hours &amp; Wage Activity'!Z24/40,1)),IF('3.Weekly Hours &amp; Wage Activity'!Z24="", "",'3.Weekly Hours &amp; Wage Activity'!Z24/40 ))),0)</f>
        <v>0</v>
      </c>
      <c r="AR24" s="86">
        <f>IFERROR(IF('3.Weekly Hours &amp; Wage Activity'!AA24 = "FT", 1,MIN(1,IF('3.Weekly Hours &amp; Wage Activity'!AA24 = "", "",MIN('3.Weekly Hours &amp; Wage Activity'!AA24/40,1)),IF('3.Weekly Hours &amp; Wage Activity'!AA24="", "",'3.Weekly Hours &amp; Wage Activity'!AA24/40 ))),0)</f>
        <v>0</v>
      </c>
      <c r="AS24" s="86">
        <f>IFERROR(IF('3.Weekly Hours &amp; Wage Activity'!AB24 = "FT", 1,MIN(1,IF('3.Weekly Hours &amp; Wage Activity'!AB24 = "", "",MIN('3.Weekly Hours &amp; Wage Activity'!AB24/40,1)),IF('3.Weekly Hours &amp; Wage Activity'!AB24="", "",'3.Weekly Hours &amp; Wage Activity'!AB24/40 ))),0)</f>
        <v>0</v>
      </c>
      <c r="AT24" s="86">
        <f>IFERROR(IF('3.Weekly Hours &amp; Wage Activity'!AC24 = "FT", 1,MIN(1,IF('3.Weekly Hours &amp; Wage Activity'!AC24 = "", "",MIN('3.Weekly Hours &amp; Wage Activity'!AC24/40,1)),IF('3.Weekly Hours &amp; Wage Activity'!AC24="", "",'3.Weekly Hours &amp; Wage Activity'!AC24/40 ))),0)</f>
        <v>0</v>
      </c>
      <c r="AU24" s="86">
        <f>IFERROR(IF('3.Weekly Hours &amp; Wage Activity'!AD24 = "FT", 1,MIN(1,IF('3.Weekly Hours &amp; Wage Activity'!AD24 = "", "",MIN('3.Weekly Hours &amp; Wage Activity'!AD24/40,1)),IF('3.Weekly Hours &amp; Wage Activity'!AD24="", "",'3.Weekly Hours &amp; Wage Activity'!AD24/40 ))),0)</f>
        <v>0</v>
      </c>
      <c r="AV24" s="86">
        <f>IFERROR(IF('3.Weekly Hours &amp; Wage Activity'!AE24 = "FT", 1,MIN(1,IF('3.Weekly Hours &amp; Wage Activity'!AE24 = "", "",MIN('3.Weekly Hours &amp; Wage Activity'!AE24/40,1)),IF('3.Weekly Hours &amp; Wage Activity'!AE24="", "",'3.Weekly Hours &amp; Wage Activity'!AE24/40 ))),0)</f>
        <v>0</v>
      </c>
      <c r="AW24" s="86">
        <f>IFERROR(IF('3.Weekly Hours &amp; Wage Activity'!AF24 = "FT", 1,MIN(1,IF('3.Weekly Hours &amp; Wage Activity'!AF24 = "", "",MIN('3.Weekly Hours &amp; Wage Activity'!AF24/40,1)),IF('3.Weekly Hours &amp; Wage Activity'!AF24="", "",'3.Weekly Hours &amp; Wage Activity'!AF24/40 ))),0)</f>
        <v>0</v>
      </c>
      <c r="AX24" s="86">
        <f>IFERROR(IF('3.Weekly Hours &amp; Wage Activity'!AG24 = "FT", 1,MIN(1,IF('3.Weekly Hours &amp; Wage Activity'!AG24 = "", "",MIN('3.Weekly Hours &amp; Wage Activity'!AG24/40,1)),IF('3.Weekly Hours &amp; Wage Activity'!AG24="", "",'3.Weekly Hours &amp; Wage Activity'!AG24/40 ))),0)</f>
        <v>0</v>
      </c>
      <c r="AY24" s="523">
        <f>SUM( IF(COUNTIF('3.Weekly Hours &amp; Wage Activity'!J24:Q24, "&lt;&gt;FT") = 0, COLUMNS('3.Weekly Hours &amp; Wage Activity'!J24:AG24) * 40, '3.Weekly Hours &amp; Wage Activity'!J24:AG24))</f>
        <v>0</v>
      </c>
      <c r="AZ24" s="86">
        <f t="shared" si="5"/>
        <v>0</v>
      </c>
      <c r="BA24" s="87">
        <f t="shared" si="7"/>
        <v>0</v>
      </c>
      <c r="BB24" s="74" t="str">
        <f>IF('2.Census &amp; Reference Benchmarks'!K24 = "", "", '2.Census &amp; Reference Benchmarks'!K24)</f>
        <v/>
      </c>
      <c r="BC24" s="185">
        <f>IF('2.Census &amp; Reference Benchmarks'!L24="N/A",IF(OR(AND(G24="",I24=""),AND(G24&lt;DATEVALUE("1/1/2020"),OR(I24="",I24&gt;DATEVALUE("3/31/2020")))),177.14,IF(OR(I24 = "", I24 &gt; DATEVALUE("1/31/2020")), ROUND(177.14*((DATEVALUE("2/1/2020") -G24)/31),1))),IF('2.Census &amp; Reference Benchmarks'!L24="",0,'2.Census &amp; Reference Benchmarks'!L24))</f>
        <v>0</v>
      </c>
      <c r="BD24" s="74" t="str">
        <f>IF('2.Census &amp; Reference Benchmarks'!N24 = "", "", '2.Census &amp; Reference Benchmarks'!N24)</f>
        <v/>
      </c>
      <c r="BE24" s="185">
        <f>IF('2.Census &amp; Reference Benchmarks'!O24="N/A",IF(OR(AND(G24="",I24=""),AND(G24&lt;=DATEVALUE("2/1/2020"),OR(I24="",I24&gt;=DATEVALUE("2/29/2020")))),165.71,IF(AND(G24&gt;DATEVALUE("2/1/2020"),OR(I24="",I24&lt;=DATEVALUE("2/29/2020"))),((DATEVALUE("3/1/2020")-G24)/29)*165.71,"")),IF('2.Census &amp; Reference Benchmarks'!O24="",0,'2.Census &amp; Reference Benchmarks'!O24))</f>
        <v>0</v>
      </c>
    </row>
    <row r="25" spans="1:57" ht="13.5" customHeight="1" x14ac:dyDescent="0.25">
      <c r="A25" s="3"/>
      <c r="B25" s="56">
        <f>IF('2.Census &amp; Reference Benchmarks'!B25 &lt;&gt;"",'2.Census &amp; Reference Benchmarks'!B25,"")</f>
        <v>0</v>
      </c>
      <c r="C25" s="56">
        <f>IF('2.Census &amp; Reference Benchmarks'!C25 &lt;&gt;"",'2.Census &amp; Reference Benchmarks'!C25,"")</f>
        <v>0</v>
      </c>
      <c r="D25" s="57" t="str">
        <f>IF('2.Census &amp; Reference Benchmarks'!D25 &lt;&gt;"",'2.Census &amp; Reference Benchmarks'!D25,"")</f>
        <v/>
      </c>
      <c r="E25" s="56" t="str">
        <f>IF('2.Census &amp; Reference Benchmarks'!E25 &lt;&gt;"",'2.Census &amp; Reference Benchmarks'!E25,"")</f>
        <v/>
      </c>
      <c r="F25" s="56" t="str">
        <f>IF('2.Census &amp; Reference Benchmarks'!F25 &lt;&gt;"",'2.Census &amp; Reference Benchmarks'!F25,"")</f>
        <v/>
      </c>
      <c r="G25" s="58" t="str">
        <f>IF('2.Census &amp; Reference Benchmarks'!G25 &lt;&gt;"",'2.Census &amp; Reference Benchmarks'!G25,"")</f>
        <v/>
      </c>
      <c r="H25" s="58" t="str">
        <f>IF('2.Census &amp; Reference Benchmarks'!H25 &lt;&gt;"",'2.Census &amp; Reference Benchmarks'!H25,"")</f>
        <v/>
      </c>
      <c r="I25" s="58" t="str">
        <f>IF('2.Census &amp; Reference Benchmarks'!I25 &lt;&gt;"",'2.Census &amp; Reference Benchmarks'!I25,"")</f>
        <v/>
      </c>
      <c r="J25" s="69" t="str">
        <f>IF('2.Census &amp; Reference Benchmarks'!J25 &lt;&gt;"",'2.Census &amp; Reference Benchmarks'!J25,"")</f>
        <v/>
      </c>
      <c r="K25" s="58" t="str">
        <f>IF('7.Safe Harbor Input Data &amp; Calc'!Q27 &lt;&gt; "", '7.Safe Harbor Input Data &amp; Calc'!Q27, "")</f>
        <v>No</v>
      </c>
      <c r="L25" s="59" t="str">
        <f>IF('2.Census &amp; Reference Benchmarks'!T25&lt;&gt; "",'2.Census &amp; Reference Benchmarks'!T25,"")</f>
        <v/>
      </c>
      <c r="M25" s="60">
        <f>'2.Census &amp; Reference Benchmarks'!M25</f>
        <v>0</v>
      </c>
      <c r="N25" s="60">
        <f>'2.Census &amp; Reference Benchmarks'!P25</f>
        <v>0</v>
      </c>
      <c r="O25" s="60">
        <f>'2.Census &amp; Reference Benchmarks'!S25</f>
        <v>0</v>
      </c>
      <c r="P25" s="52">
        <f>IF( AND(I25 &lt; '1. Summary for SBA'!$J$7, I25 &lt;&gt;""), 0, IF(AND(G25="",I25=""),SUM(M25:O25)*4,IF(I25&lt;'1. Summary for SBA'!$J$7,0,IF(K25="Yes",0,IF(H25="Salary",IF(AND(SUM(M25:O25)*4&lt;100000,L25=""),(SUM(M25:O25)/(IF(OR(I25=0,I25&gt;=DATEVALUE("3/31/2020")),DATEVALUE("3/31/2020"),I25)-IF(OR(G25&lt;=DATEVALUE("1/1/2020"), G25 = ""),DATEVALUE("1/1/2020"),IF(OR(MONTH(G25)=1),G25+1,IF(MONTH(G25)=3,G25,G25-1)))))*360,0),0)))))</f>
        <v>0</v>
      </c>
      <c r="Q25" s="52">
        <f t="shared" si="0"/>
        <v>0</v>
      </c>
      <c r="R25" s="67">
        <f t="shared" si="1"/>
        <v>0</v>
      </c>
      <c r="S25" s="53">
        <f>SUM('3.Weekly Hours &amp; Wage Activity'!AI25:BF25)</f>
        <v>0</v>
      </c>
      <c r="T25" s="53">
        <f>IF(AND(I25&lt;&gt; "",  I25 &lt; '1. Summary for SBA'!$J$11 +168, I25 &gt; '1. Summary for SBA'!$J$11),S25+(((168-(I25-'1. Summary for SBA'!$J$11+1))*S25)/((I25-'1. Summary for SBA'!$J$11+1))),0)</f>
        <v>0</v>
      </c>
      <c r="U25" s="369">
        <f>IF(K25= "Yes",0,IF( H25 = "salary",IF(T25 = 0,MAX(0,$R25-$S25), R25-T25),IF( H25 = "Hourly",'6. Hourly EE Wage Reduction'!AA25, 0)))</f>
        <v>0</v>
      </c>
      <c r="V25" s="67">
        <f t="shared" si="2"/>
        <v>0</v>
      </c>
      <c r="W25" s="405" t="str">
        <f>IF(U25 = 0, "No",IF('6. Hourly EE Wage Reduction'!T25 &gt;'6. Hourly EE Wage Reduction'!W25, "Yes", "No"))</f>
        <v>No</v>
      </c>
      <c r="X25" s="67">
        <f t="shared" si="3"/>
        <v>0</v>
      </c>
      <c r="Y25" s="67">
        <f t="shared" si="4"/>
        <v>0</v>
      </c>
      <c r="AA25" s="86">
        <f>IFERROR(IF('3.Weekly Hours &amp; Wage Activity'!J25 = "FT", 1,MIN(1,IF('3.Weekly Hours &amp; Wage Activity'!J25 = "", "",MIN('3.Weekly Hours &amp; Wage Activity'!J25/40,1)),IF('3.Weekly Hours &amp; Wage Activity'!J25="", "",'3.Weekly Hours &amp; Wage Activity'!J25/40 ))),0)</f>
        <v>0</v>
      </c>
      <c r="AB25" s="86">
        <f>IFERROR(IF('3.Weekly Hours &amp; Wage Activity'!K25 = "FT", 1,MIN(1,IF('3.Weekly Hours &amp; Wage Activity'!K25 = "", "",MIN('3.Weekly Hours &amp; Wage Activity'!K25/40,1)),IF('3.Weekly Hours &amp; Wage Activity'!K25="", "",'3.Weekly Hours &amp; Wage Activity'!K25/40 ))),0)</f>
        <v>0</v>
      </c>
      <c r="AC25" s="86">
        <f>IFERROR(IF('3.Weekly Hours &amp; Wage Activity'!L25 = "FT", 1,MIN(1,IF('3.Weekly Hours &amp; Wage Activity'!L25 = "", "",MIN('3.Weekly Hours &amp; Wage Activity'!L25/40,1)),IF('3.Weekly Hours &amp; Wage Activity'!L25="", "",'3.Weekly Hours &amp; Wage Activity'!L25/40 ))),0)</f>
        <v>0</v>
      </c>
      <c r="AD25" s="86">
        <f>IFERROR(IF('3.Weekly Hours &amp; Wage Activity'!M25 = "FT", 1,MIN(1,IF('3.Weekly Hours &amp; Wage Activity'!M25 = "", "",MIN('3.Weekly Hours &amp; Wage Activity'!M25/40,1)),IF('3.Weekly Hours &amp; Wage Activity'!M25="", "",'3.Weekly Hours &amp; Wage Activity'!M25/40 ))),0)</f>
        <v>0</v>
      </c>
      <c r="AE25" s="86">
        <f>IFERROR(IF('3.Weekly Hours &amp; Wage Activity'!N25 = "FT", 1,MIN(1,IF('3.Weekly Hours &amp; Wage Activity'!N25 = "", "",MIN('3.Weekly Hours &amp; Wage Activity'!N25/40,1)),IF('3.Weekly Hours &amp; Wage Activity'!N25="", "",'3.Weekly Hours &amp; Wage Activity'!N25/40 ))),0)</f>
        <v>0</v>
      </c>
      <c r="AF25" s="86">
        <f>IFERROR(IF('3.Weekly Hours &amp; Wage Activity'!O25 = "FT", 1,MIN(1,IF('3.Weekly Hours &amp; Wage Activity'!O25 = "", "",MIN('3.Weekly Hours &amp; Wage Activity'!O25/40,1)),IF('3.Weekly Hours &amp; Wage Activity'!O25="", "",'3.Weekly Hours &amp; Wage Activity'!O25/40 ))),0)</f>
        <v>0</v>
      </c>
      <c r="AG25" s="86">
        <f>IFERROR(IF('3.Weekly Hours &amp; Wage Activity'!P25 = "FT", 1,MIN(1,IF('3.Weekly Hours &amp; Wage Activity'!P25 = "", "",MIN('3.Weekly Hours &amp; Wage Activity'!P25/40,1)),IF('3.Weekly Hours &amp; Wage Activity'!P25="", "",'3.Weekly Hours &amp; Wage Activity'!P25/40 ))),0)</f>
        <v>0</v>
      </c>
      <c r="AH25" s="86">
        <f>IFERROR(IF('3.Weekly Hours &amp; Wage Activity'!Q25 = "FT", 1,MIN(1,IF('3.Weekly Hours &amp; Wage Activity'!Q25 = "", "",MIN('3.Weekly Hours &amp; Wage Activity'!Q25/40,1)),IF('3.Weekly Hours &amp; Wage Activity'!Q25="", "",'3.Weekly Hours &amp; Wage Activity'!Q25/40 ))),0)</f>
        <v>0</v>
      </c>
      <c r="AI25" s="86">
        <f>IFERROR(IF('3.Weekly Hours &amp; Wage Activity'!R25 = "FT", 1,MIN(1,IF('3.Weekly Hours &amp; Wage Activity'!R25 = "", "",MIN('3.Weekly Hours &amp; Wage Activity'!R25/40,1)),IF('3.Weekly Hours &amp; Wage Activity'!R25="", "",'3.Weekly Hours &amp; Wage Activity'!R25/40 ))),0)</f>
        <v>0</v>
      </c>
      <c r="AJ25" s="86">
        <f>IFERROR(IF('3.Weekly Hours &amp; Wage Activity'!S25 = "FT", 1,MIN(1,IF('3.Weekly Hours &amp; Wage Activity'!S25 = "", "",MIN('3.Weekly Hours &amp; Wage Activity'!S25/40,1)),IF('3.Weekly Hours &amp; Wage Activity'!S25="", "",'3.Weekly Hours &amp; Wage Activity'!S25/40 ))),0)</f>
        <v>0</v>
      </c>
      <c r="AK25" s="86">
        <f>IFERROR(IF('3.Weekly Hours &amp; Wage Activity'!T25 = "FT", 1,MIN(1,IF('3.Weekly Hours &amp; Wage Activity'!T25 = "", "",MIN('3.Weekly Hours &amp; Wage Activity'!T25/40,1)),IF('3.Weekly Hours &amp; Wage Activity'!T25="", "",'3.Weekly Hours &amp; Wage Activity'!T25/40 ))),0)</f>
        <v>0</v>
      </c>
      <c r="AL25" s="86">
        <f>IFERROR(IF('3.Weekly Hours &amp; Wage Activity'!U25 = "FT", 1,MIN(1,IF('3.Weekly Hours &amp; Wage Activity'!U25 = "", "",MIN('3.Weekly Hours &amp; Wage Activity'!U25/40,1)),IF('3.Weekly Hours &amp; Wage Activity'!U25="", "",'3.Weekly Hours &amp; Wage Activity'!U25/40 ))),0)</f>
        <v>0</v>
      </c>
      <c r="AM25" s="86">
        <f>IFERROR(IF('3.Weekly Hours &amp; Wage Activity'!V25 = "FT", 1,MIN(1,IF('3.Weekly Hours &amp; Wage Activity'!V25 = "", "",MIN('3.Weekly Hours &amp; Wage Activity'!V25/40,1)),IF('3.Weekly Hours &amp; Wage Activity'!V25="", "",'3.Weekly Hours &amp; Wage Activity'!V25/40 ))),0)</f>
        <v>0</v>
      </c>
      <c r="AN25" s="86">
        <f>IFERROR(IF('3.Weekly Hours &amp; Wage Activity'!W25 = "FT", 1,MIN(1,IF('3.Weekly Hours &amp; Wage Activity'!W25 = "", "",MIN('3.Weekly Hours &amp; Wage Activity'!W25/40,1)),IF('3.Weekly Hours &amp; Wage Activity'!W25="", "",'3.Weekly Hours &amp; Wage Activity'!W25/40 ))),0)</f>
        <v>0</v>
      </c>
      <c r="AO25" s="86">
        <f>IFERROR(IF('3.Weekly Hours &amp; Wage Activity'!X25 = "FT", 1,MIN(1,IF('3.Weekly Hours &amp; Wage Activity'!X25 = "", "",MIN('3.Weekly Hours &amp; Wage Activity'!X25/40,1)),IF('3.Weekly Hours &amp; Wage Activity'!X25="", "",'3.Weekly Hours &amp; Wage Activity'!X25/40 ))),0)</f>
        <v>0</v>
      </c>
      <c r="AP25" s="86">
        <f>IFERROR(IF('3.Weekly Hours &amp; Wage Activity'!Y25 = "FT", 1,MIN(1,IF('3.Weekly Hours &amp; Wage Activity'!Y25 = "", "",MIN('3.Weekly Hours &amp; Wage Activity'!Y25/40,1)),IF('3.Weekly Hours &amp; Wage Activity'!Y25="", "",'3.Weekly Hours &amp; Wage Activity'!Y25/40 ))),0)</f>
        <v>0</v>
      </c>
      <c r="AQ25" s="86">
        <f>IFERROR(IF('3.Weekly Hours &amp; Wage Activity'!Z25 = "FT", 1,MIN(1,IF('3.Weekly Hours &amp; Wage Activity'!Z25 = "", "",MIN('3.Weekly Hours &amp; Wage Activity'!Z25/40,1)),IF('3.Weekly Hours &amp; Wage Activity'!Z25="", "",'3.Weekly Hours &amp; Wage Activity'!Z25/40 ))),0)</f>
        <v>0</v>
      </c>
      <c r="AR25" s="86">
        <f>IFERROR(IF('3.Weekly Hours &amp; Wage Activity'!AA25 = "FT", 1,MIN(1,IF('3.Weekly Hours &amp; Wage Activity'!AA25 = "", "",MIN('3.Weekly Hours &amp; Wage Activity'!AA25/40,1)),IF('3.Weekly Hours &amp; Wage Activity'!AA25="", "",'3.Weekly Hours &amp; Wage Activity'!AA25/40 ))),0)</f>
        <v>0</v>
      </c>
      <c r="AS25" s="86">
        <f>IFERROR(IF('3.Weekly Hours &amp; Wage Activity'!AB25 = "FT", 1,MIN(1,IF('3.Weekly Hours &amp; Wage Activity'!AB25 = "", "",MIN('3.Weekly Hours &amp; Wage Activity'!AB25/40,1)),IF('3.Weekly Hours &amp; Wage Activity'!AB25="", "",'3.Weekly Hours &amp; Wage Activity'!AB25/40 ))),0)</f>
        <v>0</v>
      </c>
      <c r="AT25" s="86">
        <f>IFERROR(IF('3.Weekly Hours &amp; Wage Activity'!AC25 = "FT", 1,MIN(1,IF('3.Weekly Hours &amp; Wage Activity'!AC25 = "", "",MIN('3.Weekly Hours &amp; Wage Activity'!AC25/40,1)),IF('3.Weekly Hours &amp; Wage Activity'!AC25="", "",'3.Weekly Hours &amp; Wage Activity'!AC25/40 ))),0)</f>
        <v>0</v>
      </c>
      <c r="AU25" s="86">
        <f>IFERROR(IF('3.Weekly Hours &amp; Wage Activity'!AD25 = "FT", 1,MIN(1,IF('3.Weekly Hours &amp; Wage Activity'!AD25 = "", "",MIN('3.Weekly Hours &amp; Wage Activity'!AD25/40,1)),IF('3.Weekly Hours &amp; Wage Activity'!AD25="", "",'3.Weekly Hours &amp; Wage Activity'!AD25/40 ))),0)</f>
        <v>0</v>
      </c>
      <c r="AV25" s="86">
        <f>IFERROR(IF('3.Weekly Hours &amp; Wage Activity'!AE25 = "FT", 1,MIN(1,IF('3.Weekly Hours &amp; Wage Activity'!AE25 = "", "",MIN('3.Weekly Hours &amp; Wage Activity'!AE25/40,1)),IF('3.Weekly Hours &amp; Wage Activity'!AE25="", "",'3.Weekly Hours &amp; Wage Activity'!AE25/40 ))),0)</f>
        <v>0</v>
      </c>
      <c r="AW25" s="86">
        <f>IFERROR(IF('3.Weekly Hours &amp; Wage Activity'!AF25 = "FT", 1,MIN(1,IF('3.Weekly Hours &amp; Wage Activity'!AF25 = "", "",MIN('3.Weekly Hours &amp; Wage Activity'!AF25/40,1)),IF('3.Weekly Hours &amp; Wage Activity'!AF25="", "",'3.Weekly Hours &amp; Wage Activity'!AF25/40 ))),0)</f>
        <v>0</v>
      </c>
      <c r="AX25" s="86">
        <f>IFERROR(IF('3.Weekly Hours &amp; Wage Activity'!AG25 = "FT", 1,MIN(1,IF('3.Weekly Hours &amp; Wage Activity'!AG25 = "", "",MIN('3.Weekly Hours &amp; Wage Activity'!AG25/40,1)),IF('3.Weekly Hours &amp; Wage Activity'!AG25="", "",'3.Weekly Hours &amp; Wage Activity'!AG25/40 ))),0)</f>
        <v>0</v>
      </c>
      <c r="AY25" s="523">
        <f>SUM( IF(COUNTIF('3.Weekly Hours &amp; Wage Activity'!J25:Q25, "&lt;&gt;FT") = 0, COLUMNS('3.Weekly Hours &amp; Wage Activity'!J25:AG25) * 40, '3.Weekly Hours &amp; Wage Activity'!J25:AG25))</f>
        <v>0</v>
      </c>
      <c r="AZ25" s="86">
        <f t="shared" si="5"/>
        <v>0</v>
      </c>
      <c r="BA25" s="87">
        <f t="shared" si="7"/>
        <v>0</v>
      </c>
      <c r="BB25" s="74" t="str">
        <f>IF('2.Census &amp; Reference Benchmarks'!K25 = "", "", '2.Census &amp; Reference Benchmarks'!K25)</f>
        <v/>
      </c>
      <c r="BC25" s="185">
        <f>IF('2.Census &amp; Reference Benchmarks'!L25="N/A",IF(OR(AND(G25="",I25=""),AND(G25&lt;DATEVALUE("1/1/2020"),OR(I25="",I25&gt;DATEVALUE("3/31/2020")))),177.14,IF(OR(I25 = "", I25 &gt; DATEVALUE("1/31/2020")), ROUND(177.14*((DATEVALUE("2/1/2020") -G25)/31),1))),IF('2.Census &amp; Reference Benchmarks'!L25="",0,'2.Census &amp; Reference Benchmarks'!L25))</f>
        <v>0</v>
      </c>
      <c r="BD25" s="74" t="str">
        <f>IF('2.Census &amp; Reference Benchmarks'!N25 = "", "", '2.Census &amp; Reference Benchmarks'!N25)</f>
        <v/>
      </c>
      <c r="BE25" s="185">
        <f>IF('2.Census &amp; Reference Benchmarks'!O25="N/A",IF(OR(AND(G25="",I25=""),AND(G25&lt;=DATEVALUE("2/1/2020"),OR(I25="",I25&gt;=DATEVALUE("2/29/2020")))),165.71,IF(AND(G25&gt;DATEVALUE("2/1/2020"),OR(I25="",I25&lt;=DATEVALUE("2/29/2020"))),((DATEVALUE("3/1/2020")-G25)/29)*165.71,"")),IF('2.Census &amp; Reference Benchmarks'!O25="",0,'2.Census &amp; Reference Benchmarks'!O25))</f>
        <v>0</v>
      </c>
    </row>
    <row r="26" spans="1:57" ht="13.5" customHeight="1" x14ac:dyDescent="0.25">
      <c r="A26" s="3"/>
      <c r="B26" s="56">
        <f>IF('2.Census &amp; Reference Benchmarks'!B26 &lt;&gt;"",'2.Census &amp; Reference Benchmarks'!B26,"")</f>
        <v>0</v>
      </c>
      <c r="C26" s="56">
        <f>IF('2.Census &amp; Reference Benchmarks'!C26 &lt;&gt;"",'2.Census &amp; Reference Benchmarks'!C26,"")</f>
        <v>0</v>
      </c>
      <c r="D26" s="57" t="str">
        <f>IF('2.Census &amp; Reference Benchmarks'!D26 &lt;&gt;"",'2.Census &amp; Reference Benchmarks'!D26,"")</f>
        <v/>
      </c>
      <c r="E26" s="56" t="str">
        <f>IF('2.Census &amp; Reference Benchmarks'!E26 &lt;&gt;"",'2.Census &amp; Reference Benchmarks'!E26,"")</f>
        <v/>
      </c>
      <c r="F26" s="56" t="str">
        <f>IF('2.Census &amp; Reference Benchmarks'!F26 &lt;&gt;"",'2.Census &amp; Reference Benchmarks'!F26,"")</f>
        <v/>
      </c>
      <c r="G26" s="58" t="str">
        <f>IF('2.Census &amp; Reference Benchmarks'!G26 &lt;&gt;"",'2.Census &amp; Reference Benchmarks'!G26,"")</f>
        <v/>
      </c>
      <c r="H26" s="58" t="str">
        <f>IF('2.Census &amp; Reference Benchmarks'!H26 &lt;&gt;"",'2.Census &amp; Reference Benchmarks'!H26,"")</f>
        <v/>
      </c>
      <c r="I26" s="58" t="str">
        <f>IF('2.Census &amp; Reference Benchmarks'!I26 &lt;&gt;"",'2.Census &amp; Reference Benchmarks'!I26,"")</f>
        <v/>
      </c>
      <c r="J26" s="69" t="str">
        <f>IF('2.Census &amp; Reference Benchmarks'!J26 &lt;&gt;"",'2.Census &amp; Reference Benchmarks'!J26,"")</f>
        <v/>
      </c>
      <c r="K26" s="58" t="str">
        <f>IF('7.Safe Harbor Input Data &amp; Calc'!Q28 &lt;&gt; "", '7.Safe Harbor Input Data &amp; Calc'!Q28, "")</f>
        <v>No</v>
      </c>
      <c r="L26" s="59" t="str">
        <f>IF('2.Census &amp; Reference Benchmarks'!T26&lt;&gt; "",'2.Census &amp; Reference Benchmarks'!T26,"")</f>
        <v/>
      </c>
      <c r="M26" s="60">
        <f>'2.Census &amp; Reference Benchmarks'!M26</f>
        <v>0</v>
      </c>
      <c r="N26" s="60">
        <f>'2.Census &amp; Reference Benchmarks'!P26</f>
        <v>0</v>
      </c>
      <c r="O26" s="60">
        <f>'2.Census &amp; Reference Benchmarks'!S26</f>
        <v>0</v>
      </c>
      <c r="P26" s="52">
        <f>IF( AND(I26 &lt; '1. Summary for SBA'!$J$7, I26 &lt;&gt;""), 0, IF(AND(G26="",I26=""),SUM(M26:O26)*4,IF(I26&lt;'1. Summary for SBA'!$J$7,0,IF(K26="Yes",0,IF(H26="Salary",IF(AND(SUM(M26:O26)*4&lt;100000,L26=""),(SUM(M26:O26)/(IF(OR(I26=0,I26&gt;=DATEVALUE("3/31/2020")),DATEVALUE("3/31/2020"),I26)-IF(OR(G26&lt;=DATEVALUE("1/1/2020"), G26 = ""),DATEVALUE("1/1/2020"),IF(OR(MONTH(G26)=1),G26+1,IF(MONTH(G26)=3,G26,G26-1)))))*360,0),0)))))</f>
        <v>0</v>
      </c>
      <c r="Q26" s="52">
        <f t="shared" si="0"/>
        <v>0</v>
      </c>
      <c r="R26" s="67">
        <f t="shared" si="1"/>
        <v>0</v>
      </c>
      <c r="S26" s="53">
        <f>SUM('3.Weekly Hours &amp; Wage Activity'!AI26:BF26)</f>
        <v>0</v>
      </c>
      <c r="T26" s="53">
        <f>IF(AND(I26&lt;&gt; "",  I26 &lt; '1. Summary for SBA'!$J$11 +168, I26 &gt; '1. Summary for SBA'!$J$11),S26+(((168-(I26-'1. Summary for SBA'!$J$11+1))*S26)/((I26-'1. Summary for SBA'!$J$11+1))),0)</f>
        <v>0</v>
      </c>
      <c r="U26" s="369">
        <f>IF(K26= "Yes",0,IF( H26 = "salary",IF(T26 = 0,MAX(0,$R26-$S26), R26-T26),IF( H26 = "Hourly",'6. Hourly EE Wage Reduction'!AA26, 0)))</f>
        <v>0</v>
      </c>
      <c r="V26" s="67">
        <f t="shared" si="2"/>
        <v>0</v>
      </c>
      <c r="W26" s="405" t="str">
        <f>IF(U26 = 0, "No",IF('6. Hourly EE Wage Reduction'!T26 &gt;'6. Hourly EE Wage Reduction'!W26, "Yes", "No"))</f>
        <v>No</v>
      </c>
      <c r="X26" s="67">
        <f t="shared" si="3"/>
        <v>0</v>
      </c>
      <c r="Y26" s="67">
        <f t="shared" si="4"/>
        <v>0</v>
      </c>
      <c r="AA26" s="86">
        <f>IFERROR(IF('3.Weekly Hours &amp; Wage Activity'!J26 = "FT", 1,MIN(1,IF('3.Weekly Hours &amp; Wage Activity'!J26 = "", "",MIN('3.Weekly Hours &amp; Wage Activity'!J26/40,1)),IF('3.Weekly Hours &amp; Wage Activity'!J26="", "",'3.Weekly Hours &amp; Wage Activity'!J26/40 ))),0)</f>
        <v>0</v>
      </c>
      <c r="AB26" s="86">
        <f>IFERROR(IF('3.Weekly Hours &amp; Wage Activity'!K26 = "FT", 1,MIN(1,IF('3.Weekly Hours &amp; Wage Activity'!K26 = "", "",MIN('3.Weekly Hours &amp; Wage Activity'!K26/40,1)),IF('3.Weekly Hours &amp; Wage Activity'!K26="", "",'3.Weekly Hours &amp; Wage Activity'!K26/40 ))),0)</f>
        <v>0</v>
      </c>
      <c r="AC26" s="86">
        <f>IFERROR(IF('3.Weekly Hours &amp; Wage Activity'!L26 = "FT", 1,MIN(1,IF('3.Weekly Hours &amp; Wage Activity'!L26 = "", "",MIN('3.Weekly Hours &amp; Wage Activity'!L26/40,1)),IF('3.Weekly Hours &amp; Wage Activity'!L26="", "",'3.Weekly Hours &amp; Wage Activity'!L26/40 ))),0)</f>
        <v>0</v>
      </c>
      <c r="AD26" s="86">
        <f>IFERROR(IF('3.Weekly Hours &amp; Wage Activity'!M26 = "FT", 1,MIN(1,IF('3.Weekly Hours &amp; Wage Activity'!M26 = "", "",MIN('3.Weekly Hours &amp; Wage Activity'!M26/40,1)),IF('3.Weekly Hours &amp; Wage Activity'!M26="", "",'3.Weekly Hours &amp; Wage Activity'!M26/40 ))),0)</f>
        <v>0</v>
      </c>
      <c r="AE26" s="86">
        <f>IFERROR(IF('3.Weekly Hours &amp; Wage Activity'!N26 = "FT", 1,MIN(1,IF('3.Weekly Hours &amp; Wage Activity'!N26 = "", "",MIN('3.Weekly Hours &amp; Wage Activity'!N26/40,1)),IF('3.Weekly Hours &amp; Wage Activity'!N26="", "",'3.Weekly Hours &amp; Wage Activity'!N26/40 ))),0)</f>
        <v>0</v>
      </c>
      <c r="AF26" s="86">
        <f>IFERROR(IF('3.Weekly Hours &amp; Wage Activity'!O26 = "FT", 1,MIN(1,IF('3.Weekly Hours &amp; Wage Activity'!O26 = "", "",MIN('3.Weekly Hours &amp; Wage Activity'!O26/40,1)),IF('3.Weekly Hours &amp; Wage Activity'!O26="", "",'3.Weekly Hours &amp; Wage Activity'!O26/40 ))),0)</f>
        <v>0</v>
      </c>
      <c r="AG26" s="86">
        <f>IFERROR(IF('3.Weekly Hours &amp; Wage Activity'!P26 = "FT", 1,MIN(1,IF('3.Weekly Hours &amp; Wage Activity'!P26 = "", "",MIN('3.Weekly Hours &amp; Wage Activity'!P26/40,1)),IF('3.Weekly Hours &amp; Wage Activity'!P26="", "",'3.Weekly Hours &amp; Wage Activity'!P26/40 ))),0)</f>
        <v>0</v>
      </c>
      <c r="AH26" s="86">
        <f>IFERROR(IF('3.Weekly Hours &amp; Wage Activity'!Q26 = "FT", 1,MIN(1,IF('3.Weekly Hours &amp; Wage Activity'!Q26 = "", "",MIN('3.Weekly Hours &amp; Wage Activity'!Q26/40,1)),IF('3.Weekly Hours &amp; Wage Activity'!Q26="", "",'3.Weekly Hours &amp; Wage Activity'!Q26/40 ))),0)</f>
        <v>0</v>
      </c>
      <c r="AI26" s="86">
        <f>IFERROR(IF('3.Weekly Hours &amp; Wage Activity'!R26 = "FT", 1,MIN(1,IF('3.Weekly Hours &amp; Wage Activity'!R26 = "", "",MIN('3.Weekly Hours &amp; Wage Activity'!R26/40,1)),IF('3.Weekly Hours &amp; Wage Activity'!R26="", "",'3.Weekly Hours &amp; Wage Activity'!R26/40 ))),0)</f>
        <v>0</v>
      </c>
      <c r="AJ26" s="86">
        <f>IFERROR(IF('3.Weekly Hours &amp; Wage Activity'!S26 = "FT", 1,MIN(1,IF('3.Weekly Hours &amp; Wage Activity'!S26 = "", "",MIN('3.Weekly Hours &amp; Wage Activity'!S26/40,1)),IF('3.Weekly Hours &amp; Wage Activity'!S26="", "",'3.Weekly Hours &amp; Wage Activity'!S26/40 ))),0)</f>
        <v>0</v>
      </c>
      <c r="AK26" s="86">
        <f>IFERROR(IF('3.Weekly Hours &amp; Wage Activity'!T26 = "FT", 1,MIN(1,IF('3.Weekly Hours &amp; Wage Activity'!T26 = "", "",MIN('3.Weekly Hours &amp; Wage Activity'!T26/40,1)),IF('3.Weekly Hours &amp; Wage Activity'!T26="", "",'3.Weekly Hours &amp; Wage Activity'!T26/40 ))),0)</f>
        <v>0</v>
      </c>
      <c r="AL26" s="86">
        <f>IFERROR(IF('3.Weekly Hours &amp; Wage Activity'!U26 = "FT", 1,MIN(1,IF('3.Weekly Hours &amp; Wage Activity'!U26 = "", "",MIN('3.Weekly Hours &amp; Wage Activity'!U26/40,1)),IF('3.Weekly Hours &amp; Wage Activity'!U26="", "",'3.Weekly Hours &amp; Wage Activity'!U26/40 ))),0)</f>
        <v>0</v>
      </c>
      <c r="AM26" s="86">
        <f>IFERROR(IF('3.Weekly Hours &amp; Wage Activity'!V26 = "FT", 1,MIN(1,IF('3.Weekly Hours &amp; Wage Activity'!V26 = "", "",MIN('3.Weekly Hours &amp; Wage Activity'!V26/40,1)),IF('3.Weekly Hours &amp; Wage Activity'!V26="", "",'3.Weekly Hours &amp; Wage Activity'!V26/40 ))),0)</f>
        <v>0</v>
      </c>
      <c r="AN26" s="86">
        <f>IFERROR(IF('3.Weekly Hours &amp; Wage Activity'!W26 = "FT", 1,MIN(1,IF('3.Weekly Hours &amp; Wage Activity'!W26 = "", "",MIN('3.Weekly Hours &amp; Wage Activity'!W26/40,1)),IF('3.Weekly Hours &amp; Wage Activity'!W26="", "",'3.Weekly Hours &amp; Wage Activity'!W26/40 ))),0)</f>
        <v>0</v>
      </c>
      <c r="AO26" s="86">
        <f>IFERROR(IF('3.Weekly Hours &amp; Wage Activity'!X26 = "FT", 1,MIN(1,IF('3.Weekly Hours &amp; Wage Activity'!X26 = "", "",MIN('3.Weekly Hours &amp; Wage Activity'!X26/40,1)),IF('3.Weekly Hours &amp; Wage Activity'!X26="", "",'3.Weekly Hours &amp; Wage Activity'!X26/40 ))),0)</f>
        <v>0</v>
      </c>
      <c r="AP26" s="86">
        <f>IFERROR(IF('3.Weekly Hours &amp; Wage Activity'!Y26 = "FT", 1,MIN(1,IF('3.Weekly Hours &amp; Wage Activity'!Y26 = "", "",MIN('3.Weekly Hours &amp; Wage Activity'!Y26/40,1)),IF('3.Weekly Hours &amp; Wage Activity'!Y26="", "",'3.Weekly Hours &amp; Wage Activity'!Y26/40 ))),0)</f>
        <v>0</v>
      </c>
      <c r="AQ26" s="86">
        <f>IFERROR(IF('3.Weekly Hours &amp; Wage Activity'!Z26 = "FT", 1,MIN(1,IF('3.Weekly Hours &amp; Wage Activity'!Z26 = "", "",MIN('3.Weekly Hours &amp; Wage Activity'!Z26/40,1)),IF('3.Weekly Hours &amp; Wage Activity'!Z26="", "",'3.Weekly Hours &amp; Wage Activity'!Z26/40 ))),0)</f>
        <v>0</v>
      </c>
      <c r="AR26" s="86">
        <f>IFERROR(IF('3.Weekly Hours &amp; Wage Activity'!AA26 = "FT", 1,MIN(1,IF('3.Weekly Hours &amp; Wage Activity'!AA26 = "", "",MIN('3.Weekly Hours &amp; Wage Activity'!AA26/40,1)),IF('3.Weekly Hours &amp; Wage Activity'!AA26="", "",'3.Weekly Hours &amp; Wage Activity'!AA26/40 ))),0)</f>
        <v>0</v>
      </c>
      <c r="AS26" s="86">
        <f>IFERROR(IF('3.Weekly Hours &amp; Wage Activity'!AB26 = "FT", 1,MIN(1,IF('3.Weekly Hours &amp; Wage Activity'!AB26 = "", "",MIN('3.Weekly Hours &amp; Wage Activity'!AB26/40,1)),IF('3.Weekly Hours &amp; Wage Activity'!AB26="", "",'3.Weekly Hours &amp; Wage Activity'!AB26/40 ))),0)</f>
        <v>0</v>
      </c>
      <c r="AT26" s="86">
        <f>IFERROR(IF('3.Weekly Hours &amp; Wage Activity'!AC26 = "FT", 1,MIN(1,IF('3.Weekly Hours &amp; Wage Activity'!AC26 = "", "",MIN('3.Weekly Hours &amp; Wage Activity'!AC26/40,1)),IF('3.Weekly Hours &amp; Wage Activity'!AC26="", "",'3.Weekly Hours &amp; Wage Activity'!AC26/40 ))),0)</f>
        <v>0</v>
      </c>
      <c r="AU26" s="86">
        <f>IFERROR(IF('3.Weekly Hours &amp; Wage Activity'!AD26 = "FT", 1,MIN(1,IF('3.Weekly Hours &amp; Wage Activity'!AD26 = "", "",MIN('3.Weekly Hours &amp; Wage Activity'!AD26/40,1)),IF('3.Weekly Hours &amp; Wage Activity'!AD26="", "",'3.Weekly Hours &amp; Wage Activity'!AD26/40 ))),0)</f>
        <v>0</v>
      </c>
      <c r="AV26" s="86">
        <f>IFERROR(IF('3.Weekly Hours &amp; Wage Activity'!AE26 = "FT", 1,MIN(1,IF('3.Weekly Hours &amp; Wage Activity'!AE26 = "", "",MIN('3.Weekly Hours &amp; Wage Activity'!AE26/40,1)),IF('3.Weekly Hours &amp; Wage Activity'!AE26="", "",'3.Weekly Hours &amp; Wage Activity'!AE26/40 ))),0)</f>
        <v>0</v>
      </c>
      <c r="AW26" s="86">
        <f>IFERROR(IF('3.Weekly Hours &amp; Wage Activity'!AF26 = "FT", 1,MIN(1,IF('3.Weekly Hours &amp; Wage Activity'!AF26 = "", "",MIN('3.Weekly Hours &amp; Wage Activity'!AF26/40,1)),IF('3.Weekly Hours &amp; Wage Activity'!AF26="", "",'3.Weekly Hours &amp; Wage Activity'!AF26/40 ))),0)</f>
        <v>0</v>
      </c>
      <c r="AX26" s="86">
        <f>IFERROR(IF('3.Weekly Hours &amp; Wage Activity'!AG26 = "FT", 1,MIN(1,IF('3.Weekly Hours &amp; Wage Activity'!AG26 = "", "",MIN('3.Weekly Hours &amp; Wage Activity'!AG26/40,1)),IF('3.Weekly Hours &amp; Wage Activity'!AG26="", "",'3.Weekly Hours &amp; Wage Activity'!AG26/40 ))),0)</f>
        <v>0</v>
      </c>
      <c r="AY26" s="523">
        <f>SUM( IF(COUNTIF('3.Weekly Hours &amp; Wage Activity'!J26:Q26, "&lt;&gt;FT") = 0, COLUMNS('3.Weekly Hours &amp; Wage Activity'!J26:AG26) * 40, '3.Weekly Hours &amp; Wage Activity'!J26:AG26))</f>
        <v>0</v>
      </c>
      <c r="AZ26" s="86">
        <f t="shared" si="5"/>
        <v>0</v>
      </c>
      <c r="BA26" s="87">
        <f t="shared" si="7"/>
        <v>0</v>
      </c>
      <c r="BB26" s="74" t="str">
        <f>IF('2.Census &amp; Reference Benchmarks'!K26 = "", "", '2.Census &amp; Reference Benchmarks'!K26)</f>
        <v/>
      </c>
      <c r="BC26" s="185">
        <f>IF('2.Census &amp; Reference Benchmarks'!L26="N/A",IF(OR(AND(G26="",I26=""),AND(G26&lt;DATEVALUE("1/1/2020"),OR(I26="",I26&gt;DATEVALUE("3/31/2020")))),177.14,IF(OR(I26 = "", I26 &gt; DATEVALUE("1/31/2020")), ROUND(177.14*((DATEVALUE("2/1/2020") -G26)/31),1))),IF('2.Census &amp; Reference Benchmarks'!L26="",0,'2.Census &amp; Reference Benchmarks'!L26))</f>
        <v>0</v>
      </c>
      <c r="BD26" s="74" t="str">
        <f>IF('2.Census &amp; Reference Benchmarks'!N26 = "", "", '2.Census &amp; Reference Benchmarks'!N26)</f>
        <v/>
      </c>
      <c r="BE26" s="185">
        <f>IF('2.Census &amp; Reference Benchmarks'!O26="N/A",IF(OR(AND(G26="",I26=""),AND(G26&lt;=DATEVALUE("2/1/2020"),OR(I26="",I26&gt;=DATEVALUE("2/29/2020")))),165.71,IF(AND(G26&gt;DATEVALUE("2/1/2020"),OR(I26="",I26&lt;=DATEVALUE("2/29/2020"))),((DATEVALUE("3/1/2020")-G26)/29)*165.71,"")),IF('2.Census &amp; Reference Benchmarks'!O26="",0,'2.Census &amp; Reference Benchmarks'!O26))</f>
        <v>0</v>
      </c>
    </row>
    <row r="27" spans="1:57" ht="13.5" customHeight="1" x14ac:dyDescent="0.25">
      <c r="A27" s="3"/>
      <c r="B27" s="56">
        <f>IF('2.Census &amp; Reference Benchmarks'!B27 &lt;&gt;"",'2.Census &amp; Reference Benchmarks'!B27,"")</f>
        <v>0</v>
      </c>
      <c r="C27" s="56">
        <f>IF('2.Census &amp; Reference Benchmarks'!C27 &lt;&gt;"",'2.Census &amp; Reference Benchmarks'!C27,"")</f>
        <v>0</v>
      </c>
      <c r="D27" s="57" t="str">
        <f>IF('2.Census &amp; Reference Benchmarks'!D27 &lt;&gt;"",'2.Census &amp; Reference Benchmarks'!D27,"")</f>
        <v/>
      </c>
      <c r="E27" s="56" t="str">
        <f>IF('2.Census &amp; Reference Benchmarks'!E27 &lt;&gt;"",'2.Census &amp; Reference Benchmarks'!E27,"")</f>
        <v/>
      </c>
      <c r="F27" s="56" t="str">
        <f>IF('2.Census &amp; Reference Benchmarks'!F27 &lt;&gt;"",'2.Census &amp; Reference Benchmarks'!F27,"")</f>
        <v/>
      </c>
      <c r="G27" s="58" t="str">
        <f>IF('2.Census &amp; Reference Benchmarks'!G27 &lt;&gt;"",'2.Census &amp; Reference Benchmarks'!G27,"")</f>
        <v/>
      </c>
      <c r="H27" s="58" t="str">
        <f>IF('2.Census &amp; Reference Benchmarks'!H27 &lt;&gt;"",'2.Census &amp; Reference Benchmarks'!H27,"")</f>
        <v/>
      </c>
      <c r="I27" s="58" t="str">
        <f>IF('2.Census &amp; Reference Benchmarks'!I27 &lt;&gt;"",'2.Census &amp; Reference Benchmarks'!I27,"")</f>
        <v/>
      </c>
      <c r="J27" s="69" t="str">
        <f>IF('2.Census &amp; Reference Benchmarks'!J27 &lt;&gt;"",'2.Census &amp; Reference Benchmarks'!J27,"")</f>
        <v/>
      </c>
      <c r="K27" s="58" t="str">
        <f>IF('7.Safe Harbor Input Data &amp; Calc'!Q29 &lt;&gt; "", '7.Safe Harbor Input Data &amp; Calc'!Q29, "")</f>
        <v>No</v>
      </c>
      <c r="L27" s="59" t="str">
        <f>IF('2.Census &amp; Reference Benchmarks'!T27&lt;&gt; "",'2.Census &amp; Reference Benchmarks'!T27,"")</f>
        <v/>
      </c>
      <c r="M27" s="60">
        <f>'2.Census &amp; Reference Benchmarks'!M27</f>
        <v>0</v>
      </c>
      <c r="N27" s="60">
        <f>'2.Census &amp; Reference Benchmarks'!P27</f>
        <v>0</v>
      </c>
      <c r="O27" s="60">
        <f>'2.Census &amp; Reference Benchmarks'!S27</f>
        <v>0</v>
      </c>
      <c r="P27" s="52">
        <f>IF( AND(I27 &lt; '1. Summary for SBA'!$J$7, I27 &lt;&gt;""), 0, IF(AND(G27="",I27=""),SUM(M27:O27)*4,IF(I27&lt;'1. Summary for SBA'!$J$7,0,IF(K27="Yes",0,IF(H27="Salary",IF(AND(SUM(M27:O27)*4&lt;100000,L27=""),(SUM(M27:O27)/(IF(OR(I27=0,I27&gt;=DATEVALUE("3/31/2020")),DATEVALUE("3/31/2020"),I27)-IF(OR(G27&lt;=DATEVALUE("1/1/2020"), G27 = ""),DATEVALUE("1/1/2020"),IF(OR(MONTH(G27)=1),G27+1,IF(MONTH(G27)=3,G27,G27-1)))))*360,0),0)))))</f>
        <v>0</v>
      </c>
      <c r="Q27" s="52">
        <f t="shared" si="0"/>
        <v>0</v>
      </c>
      <c r="R27" s="67">
        <f t="shared" si="1"/>
        <v>0</v>
      </c>
      <c r="S27" s="53">
        <f>SUM('3.Weekly Hours &amp; Wage Activity'!AI27:BF27)</f>
        <v>0</v>
      </c>
      <c r="T27" s="53">
        <f>IF(AND(I27&lt;&gt; "",  I27 &lt; '1. Summary for SBA'!$J$11 +168, I27 &gt; '1. Summary for SBA'!$J$11),S27+(((168-(I27-'1. Summary for SBA'!$J$11+1))*S27)/((I27-'1. Summary for SBA'!$J$11+1))),0)</f>
        <v>0</v>
      </c>
      <c r="U27" s="369">
        <f>IF(K27= "Yes",0,IF( H27 = "salary",IF(T27 = 0,MAX(0,$R27-$S27), R27-T27),IF( H27 = "Hourly",'6. Hourly EE Wage Reduction'!AA27, 0)))</f>
        <v>0</v>
      </c>
      <c r="V27" s="67">
        <f t="shared" si="2"/>
        <v>0</v>
      </c>
      <c r="W27" s="405" t="str">
        <f>IF(U27 = 0, "No",IF('6. Hourly EE Wage Reduction'!T27 &gt;'6. Hourly EE Wage Reduction'!W27, "Yes", "No"))</f>
        <v>No</v>
      </c>
      <c r="X27" s="67">
        <f t="shared" si="3"/>
        <v>0</v>
      </c>
      <c r="Y27" s="67">
        <f t="shared" si="4"/>
        <v>0</v>
      </c>
      <c r="AA27" s="86">
        <f>IFERROR(IF('3.Weekly Hours &amp; Wage Activity'!J27 = "FT", 1,MIN(1,IF('3.Weekly Hours &amp; Wage Activity'!J27 = "", "",MIN('3.Weekly Hours &amp; Wage Activity'!J27/40,1)),IF('3.Weekly Hours &amp; Wage Activity'!J27="", "",'3.Weekly Hours &amp; Wage Activity'!J27/40 ))),0)</f>
        <v>0</v>
      </c>
      <c r="AB27" s="86">
        <f>IFERROR(IF('3.Weekly Hours &amp; Wage Activity'!K27 = "FT", 1,MIN(1,IF('3.Weekly Hours &amp; Wage Activity'!K27 = "", "",MIN('3.Weekly Hours &amp; Wage Activity'!K27/40,1)),IF('3.Weekly Hours &amp; Wage Activity'!K27="", "",'3.Weekly Hours &amp; Wage Activity'!K27/40 ))),0)</f>
        <v>0</v>
      </c>
      <c r="AC27" s="86">
        <f>IFERROR(IF('3.Weekly Hours &amp; Wage Activity'!L27 = "FT", 1,MIN(1,IF('3.Weekly Hours &amp; Wage Activity'!L27 = "", "",MIN('3.Weekly Hours &amp; Wage Activity'!L27/40,1)),IF('3.Weekly Hours &amp; Wage Activity'!L27="", "",'3.Weekly Hours &amp; Wage Activity'!L27/40 ))),0)</f>
        <v>0</v>
      </c>
      <c r="AD27" s="86">
        <f>IFERROR(IF('3.Weekly Hours &amp; Wage Activity'!M27 = "FT", 1,MIN(1,IF('3.Weekly Hours &amp; Wage Activity'!M27 = "", "",MIN('3.Weekly Hours &amp; Wage Activity'!M27/40,1)),IF('3.Weekly Hours &amp; Wage Activity'!M27="", "",'3.Weekly Hours &amp; Wage Activity'!M27/40 ))),0)</f>
        <v>0</v>
      </c>
      <c r="AE27" s="86">
        <f>IFERROR(IF('3.Weekly Hours &amp; Wage Activity'!N27 = "FT", 1,MIN(1,IF('3.Weekly Hours &amp; Wage Activity'!N27 = "", "",MIN('3.Weekly Hours &amp; Wage Activity'!N27/40,1)),IF('3.Weekly Hours &amp; Wage Activity'!N27="", "",'3.Weekly Hours &amp; Wage Activity'!N27/40 ))),0)</f>
        <v>0</v>
      </c>
      <c r="AF27" s="86">
        <f>IFERROR(IF('3.Weekly Hours &amp; Wage Activity'!O27 = "FT", 1,MIN(1,IF('3.Weekly Hours &amp; Wage Activity'!O27 = "", "",MIN('3.Weekly Hours &amp; Wage Activity'!O27/40,1)),IF('3.Weekly Hours &amp; Wage Activity'!O27="", "",'3.Weekly Hours &amp; Wage Activity'!O27/40 ))),0)</f>
        <v>0</v>
      </c>
      <c r="AG27" s="86">
        <f>IFERROR(IF('3.Weekly Hours &amp; Wage Activity'!P27 = "FT", 1,MIN(1,IF('3.Weekly Hours &amp; Wage Activity'!P27 = "", "",MIN('3.Weekly Hours &amp; Wage Activity'!P27/40,1)),IF('3.Weekly Hours &amp; Wage Activity'!P27="", "",'3.Weekly Hours &amp; Wage Activity'!P27/40 ))),0)</f>
        <v>0</v>
      </c>
      <c r="AH27" s="86">
        <f>IFERROR(IF('3.Weekly Hours &amp; Wage Activity'!Q27 = "FT", 1,MIN(1,IF('3.Weekly Hours &amp; Wage Activity'!Q27 = "", "",MIN('3.Weekly Hours &amp; Wage Activity'!Q27/40,1)),IF('3.Weekly Hours &amp; Wage Activity'!Q27="", "",'3.Weekly Hours &amp; Wage Activity'!Q27/40 ))),0)</f>
        <v>0</v>
      </c>
      <c r="AI27" s="86">
        <f>IFERROR(IF('3.Weekly Hours &amp; Wage Activity'!R27 = "FT", 1,MIN(1,IF('3.Weekly Hours &amp; Wage Activity'!R27 = "", "",MIN('3.Weekly Hours &amp; Wage Activity'!R27/40,1)),IF('3.Weekly Hours &amp; Wage Activity'!R27="", "",'3.Weekly Hours &amp; Wage Activity'!R27/40 ))),0)</f>
        <v>0</v>
      </c>
      <c r="AJ27" s="86">
        <f>IFERROR(IF('3.Weekly Hours &amp; Wage Activity'!S27 = "FT", 1,MIN(1,IF('3.Weekly Hours &amp; Wage Activity'!S27 = "", "",MIN('3.Weekly Hours &amp; Wage Activity'!S27/40,1)),IF('3.Weekly Hours &amp; Wage Activity'!S27="", "",'3.Weekly Hours &amp; Wage Activity'!S27/40 ))),0)</f>
        <v>0</v>
      </c>
      <c r="AK27" s="86">
        <f>IFERROR(IF('3.Weekly Hours &amp; Wage Activity'!T27 = "FT", 1,MIN(1,IF('3.Weekly Hours &amp; Wage Activity'!T27 = "", "",MIN('3.Weekly Hours &amp; Wage Activity'!T27/40,1)),IF('3.Weekly Hours &amp; Wage Activity'!T27="", "",'3.Weekly Hours &amp; Wage Activity'!T27/40 ))),0)</f>
        <v>0</v>
      </c>
      <c r="AL27" s="86">
        <f>IFERROR(IF('3.Weekly Hours &amp; Wage Activity'!U27 = "FT", 1,MIN(1,IF('3.Weekly Hours &amp; Wage Activity'!U27 = "", "",MIN('3.Weekly Hours &amp; Wage Activity'!U27/40,1)),IF('3.Weekly Hours &amp; Wage Activity'!U27="", "",'3.Weekly Hours &amp; Wage Activity'!U27/40 ))),0)</f>
        <v>0</v>
      </c>
      <c r="AM27" s="86">
        <f>IFERROR(IF('3.Weekly Hours &amp; Wage Activity'!V27 = "FT", 1,MIN(1,IF('3.Weekly Hours &amp; Wage Activity'!V27 = "", "",MIN('3.Weekly Hours &amp; Wage Activity'!V27/40,1)),IF('3.Weekly Hours &amp; Wage Activity'!V27="", "",'3.Weekly Hours &amp; Wage Activity'!V27/40 ))),0)</f>
        <v>0</v>
      </c>
      <c r="AN27" s="86">
        <f>IFERROR(IF('3.Weekly Hours &amp; Wage Activity'!W27 = "FT", 1,MIN(1,IF('3.Weekly Hours &amp; Wage Activity'!W27 = "", "",MIN('3.Weekly Hours &amp; Wage Activity'!W27/40,1)),IF('3.Weekly Hours &amp; Wage Activity'!W27="", "",'3.Weekly Hours &amp; Wage Activity'!W27/40 ))),0)</f>
        <v>0</v>
      </c>
      <c r="AO27" s="86">
        <f>IFERROR(IF('3.Weekly Hours &amp; Wage Activity'!X27 = "FT", 1,MIN(1,IF('3.Weekly Hours &amp; Wage Activity'!X27 = "", "",MIN('3.Weekly Hours &amp; Wage Activity'!X27/40,1)),IF('3.Weekly Hours &amp; Wage Activity'!X27="", "",'3.Weekly Hours &amp; Wage Activity'!X27/40 ))),0)</f>
        <v>0</v>
      </c>
      <c r="AP27" s="86">
        <f>IFERROR(IF('3.Weekly Hours &amp; Wage Activity'!Y27 = "FT", 1,MIN(1,IF('3.Weekly Hours &amp; Wage Activity'!Y27 = "", "",MIN('3.Weekly Hours &amp; Wage Activity'!Y27/40,1)),IF('3.Weekly Hours &amp; Wage Activity'!Y27="", "",'3.Weekly Hours &amp; Wage Activity'!Y27/40 ))),0)</f>
        <v>0</v>
      </c>
      <c r="AQ27" s="86">
        <f>IFERROR(IF('3.Weekly Hours &amp; Wage Activity'!Z27 = "FT", 1,MIN(1,IF('3.Weekly Hours &amp; Wage Activity'!Z27 = "", "",MIN('3.Weekly Hours &amp; Wage Activity'!Z27/40,1)),IF('3.Weekly Hours &amp; Wage Activity'!Z27="", "",'3.Weekly Hours &amp; Wage Activity'!Z27/40 ))),0)</f>
        <v>0</v>
      </c>
      <c r="AR27" s="86">
        <f>IFERROR(IF('3.Weekly Hours &amp; Wage Activity'!AA27 = "FT", 1,MIN(1,IF('3.Weekly Hours &amp; Wage Activity'!AA27 = "", "",MIN('3.Weekly Hours &amp; Wage Activity'!AA27/40,1)),IF('3.Weekly Hours &amp; Wage Activity'!AA27="", "",'3.Weekly Hours &amp; Wage Activity'!AA27/40 ))),0)</f>
        <v>0</v>
      </c>
      <c r="AS27" s="86">
        <f>IFERROR(IF('3.Weekly Hours &amp; Wage Activity'!AB27 = "FT", 1,MIN(1,IF('3.Weekly Hours &amp; Wage Activity'!AB27 = "", "",MIN('3.Weekly Hours &amp; Wage Activity'!AB27/40,1)),IF('3.Weekly Hours &amp; Wage Activity'!AB27="", "",'3.Weekly Hours &amp; Wage Activity'!AB27/40 ))),0)</f>
        <v>0</v>
      </c>
      <c r="AT27" s="86">
        <f>IFERROR(IF('3.Weekly Hours &amp; Wage Activity'!AC27 = "FT", 1,MIN(1,IF('3.Weekly Hours &amp; Wage Activity'!AC27 = "", "",MIN('3.Weekly Hours &amp; Wage Activity'!AC27/40,1)),IF('3.Weekly Hours &amp; Wage Activity'!AC27="", "",'3.Weekly Hours &amp; Wage Activity'!AC27/40 ))),0)</f>
        <v>0</v>
      </c>
      <c r="AU27" s="86">
        <f>IFERROR(IF('3.Weekly Hours &amp; Wage Activity'!AD27 = "FT", 1,MIN(1,IF('3.Weekly Hours &amp; Wage Activity'!AD27 = "", "",MIN('3.Weekly Hours &amp; Wage Activity'!AD27/40,1)),IF('3.Weekly Hours &amp; Wage Activity'!AD27="", "",'3.Weekly Hours &amp; Wage Activity'!AD27/40 ))),0)</f>
        <v>0</v>
      </c>
      <c r="AV27" s="86">
        <f>IFERROR(IF('3.Weekly Hours &amp; Wage Activity'!AE27 = "FT", 1,MIN(1,IF('3.Weekly Hours &amp; Wage Activity'!AE27 = "", "",MIN('3.Weekly Hours &amp; Wage Activity'!AE27/40,1)),IF('3.Weekly Hours &amp; Wage Activity'!AE27="", "",'3.Weekly Hours &amp; Wage Activity'!AE27/40 ))),0)</f>
        <v>0</v>
      </c>
      <c r="AW27" s="86">
        <f>IFERROR(IF('3.Weekly Hours &amp; Wage Activity'!AF27 = "FT", 1,MIN(1,IF('3.Weekly Hours &amp; Wage Activity'!AF27 = "", "",MIN('3.Weekly Hours &amp; Wage Activity'!AF27/40,1)),IF('3.Weekly Hours &amp; Wage Activity'!AF27="", "",'3.Weekly Hours &amp; Wage Activity'!AF27/40 ))),0)</f>
        <v>0</v>
      </c>
      <c r="AX27" s="86">
        <f>IFERROR(IF('3.Weekly Hours &amp; Wage Activity'!AG27 = "FT", 1,MIN(1,IF('3.Weekly Hours &amp; Wage Activity'!AG27 = "", "",MIN('3.Weekly Hours &amp; Wage Activity'!AG27/40,1)),IF('3.Weekly Hours &amp; Wage Activity'!AG27="", "",'3.Weekly Hours &amp; Wage Activity'!AG27/40 ))),0)</f>
        <v>0</v>
      </c>
      <c r="AY27" s="523">
        <f>SUM( IF(COUNTIF('3.Weekly Hours &amp; Wage Activity'!J27:Q27, "&lt;&gt;FT") = 0, COLUMNS('3.Weekly Hours &amp; Wage Activity'!J27:AG27) * 40, '3.Weekly Hours &amp; Wage Activity'!J27:AG27))</f>
        <v>0</v>
      </c>
      <c r="AZ27" s="86">
        <f t="shared" si="5"/>
        <v>0</v>
      </c>
      <c r="BA27" s="87">
        <f t="shared" si="7"/>
        <v>0</v>
      </c>
      <c r="BB27" s="74" t="str">
        <f>IF('2.Census &amp; Reference Benchmarks'!K27 = "", "", '2.Census &amp; Reference Benchmarks'!K27)</f>
        <v/>
      </c>
      <c r="BC27" s="185">
        <f>IF('2.Census &amp; Reference Benchmarks'!L27="N/A",IF(OR(AND(G27="",I27=""),AND(G27&lt;DATEVALUE("1/1/2020"),OR(I27="",I27&gt;DATEVALUE("3/31/2020")))),177.14,IF(OR(I27 = "", I27 &gt; DATEVALUE("1/31/2020")), ROUND(177.14*((DATEVALUE("2/1/2020") -G27)/31),1))),IF('2.Census &amp; Reference Benchmarks'!L27="",0,'2.Census &amp; Reference Benchmarks'!L27))</f>
        <v>0</v>
      </c>
      <c r="BD27" s="74" t="str">
        <f>IF('2.Census &amp; Reference Benchmarks'!N27 = "", "", '2.Census &amp; Reference Benchmarks'!N27)</f>
        <v/>
      </c>
      <c r="BE27" s="185">
        <f>IF('2.Census &amp; Reference Benchmarks'!O27="N/A",IF(OR(AND(G27="",I27=""),AND(G27&lt;=DATEVALUE("2/1/2020"),OR(I27="",I27&gt;=DATEVALUE("2/29/2020")))),165.71,IF(AND(G27&gt;DATEVALUE("2/1/2020"),OR(I27="",I27&lt;=DATEVALUE("2/29/2020"))),((DATEVALUE("3/1/2020")-G27)/29)*165.71,"")),IF('2.Census &amp; Reference Benchmarks'!O27="",0,'2.Census &amp; Reference Benchmarks'!O27))</f>
        <v>0</v>
      </c>
    </row>
    <row r="28" spans="1:57" ht="13.5" customHeight="1" x14ac:dyDescent="0.25">
      <c r="A28" s="3"/>
      <c r="B28" s="56">
        <f>IF('2.Census &amp; Reference Benchmarks'!B28 &lt;&gt;"",'2.Census &amp; Reference Benchmarks'!B28,"")</f>
        <v>0</v>
      </c>
      <c r="C28" s="56">
        <f>IF('2.Census &amp; Reference Benchmarks'!C28 &lt;&gt;"",'2.Census &amp; Reference Benchmarks'!C28,"")</f>
        <v>0</v>
      </c>
      <c r="D28" s="57" t="str">
        <f>IF('2.Census &amp; Reference Benchmarks'!D28 &lt;&gt;"",'2.Census &amp; Reference Benchmarks'!D28,"")</f>
        <v/>
      </c>
      <c r="E28" s="56" t="str">
        <f>IF('2.Census &amp; Reference Benchmarks'!E28 &lt;&gt;"",'2.Census &amp; Reference Benchmarks'!E28,"")</f>
        <v/>
      </c>
      <c r="F28" s="56" t="str">
        <f>IF('2.Census &amp; Reference Benchmarks'!F28 &lt;&gt;"",'2.Census &amp; Reference Benchmarks'!F28,"")</f>
        <v/>
      </c>
      <c r="G28" s="58" t="str">
        <f>IF('2.Census &amp; Reference Benchmarks'!G28 &lt;&gt;"",'2.Census &amp; Reference Benchmarks'!G28,"")</f>
        <v/>
      </c>
      <c r="H28" s="58" t="str">
        <f>IF('2.Census &amp; Reference Benchmarks'!H28 &lt;&gt;"",'2.Census &amp; Reference Benchmarks'!H28,"")</f>
        <v/>
      </c>
      <c r="I28" s="58" t="str">
        <f>IF('2.Census &amp; Reference Benchmarks'!I28 &lt;&gt;"",'2.Census &amp; Reference Benchmarks'!I28,"")</f>
        <v/>
      </c>
      <c r="J28" s="69" t="str">
        <f>IF('2.Census &amp; Reference Benchmarks'!J28 &lt;&gt;"",'2.Census &amp; Reference Benchmarks'!J28,"")</f>
        <v/>
      </c>
      <c r="K28" s="58" t="str">
        <f>IF('7.Safe Harbor Input Data &amp; Calc'!Q30 &lt;&gt; "", '7.Safe Harbor Input Data &amp; Calc'!Q30, "")</f>
        <v>No</v>
      </c>
      <c r="L28" s="59" t="str">
        <f>IF('2.Census &amp; Reference Benchmarks'!T28&lt;&gt; "",'2.Census &amp; Reference Benchmarks'!T28,"")</f>
        <v/>
      </c>
      <c r="M28" s="60">
        <f>'2.Census &amp; Reference Benchmarks'!M28</f>
        <v>0</v>
      </c>
      <c r="N28" s="60">
        <f>'2.Census &amp; Reference Benchmarks'!P28</f>
        <v>0</v>
      </c>
      <c r="O28" s="60">
        <f>'2.Census &amp; Reference Benchmarks'!S28</f>
        <v>0</v>
      </c>
      <c r="P28" s="52">
        <f>IF( AND(I28 &lt; '1. Summary for SBA'!$J$7, I28 &lt;&gt;""), 0, IF(AND(G28="",I28=""),SUM(M28:O28)*4,IF(I28&lt;'1. Summary for SBA'!$J$7,0,IF(K28="Yes",0,IF(H28="Salary",IF(AND(SUM(M28:O28)*4&lt;100000,L28=""),(SUM(M28:O28)/(IF(OR(I28=0,I28&gt;=DATEVALUE("3/31/2020")),DATEVALUE("3/31/2020"),I28)-IF(OR(G28&lt;=DATEVALUE("1/1/2020"), G28 = ""),DATEVALUE("1/1/2020"),IF(OR(MONTH(G28)=1),G28+1,IF(MONTH(G28)=3,G28,G28-1)))))*360,0),0)))))</f>
        <v>0</v>
      </c>
      <c r="Q28" s="52">
        <f t="shared" si="0"/>
        <v>0</v>
      </c>
      <c r="R28" s="67">
        <f t="shared" si="1"/>
        <v>0</v>
      </c>
      <c r="S28" s="53">
        <f>SUM('3.Weekly Hours &amp; Wage Activity'!AI28:BF28)</f>
        <v>0</v>
      </c>
      <c r="T28" s="53">
        <f>IF(AND(I28&lt;&gt; "",  I28 &lt; '1. Summary for SBA'!$J$11 +168, I28 &gt; '1. Summary for SBA'!$J$11),S28+(((168-(I28-'1. Summary for SBA'!$J$11+1))*S28)/((I28-'1. Summary for SBA'!$J$11+1))),0)</f>
        <v>0</v>
      </c>
      <c r="U28" s="369">
        <f>IF(K28= "Yes",0,IF( H28 = "salary",IF(T28 = 0,MAX(0,$R28-$S28), R28-T28),IF( H28 = "Hourly",'6. Hourly EE Wage Reduction'!AA28, 0)))</f>
        <v>0</v>
      </c>
      <c r="V28" s="67">
        <f t="shared" si="2"/>
        <v>0</v>
      </c>
      <c r="W28" s="405" t="str">
        <f>IF(U28 = 0, "No",IF('6. Hourly EE Wage Reduction'!T28 &gt;'6. Hourly EE Wage Reduction'!W28, "Yes", "No"))</f>
        <v>No</v>
      </c>
      <c r="X28" s="67">
        <f t="shared" si="3"/>
        <v>0</v>
      </c>
      <c r="Y28" s="67">
        <f t="shared" si="4"/>
        <v>0</v>
      </c>
      <c r="AA28" s="86">
        <f>IFERROR(IF('3.Weekly Hours &amp; Wage Activity'!J28 = "FT", 1,MIN(1,IF('3.Weekly Hours &amp; Wage Activity'!J28 = "", "",MIN('3.Weekly Hours &amp; Wage Activity'!J28/40,1)),IF('3.Weekly Hours &amp; Wage Activity'!J28="", "",'3.Weekly Hours &amp; Wage Activity'!J28/40 ))),0)</f>
        <v>0</v>
      </c>
      <c r="AB28" s="86">
        <f>IFERROR(IF('3.Weekly Hours &amp; Wage Activity'!K28 = "FT", 1,MIN(1,IF('3.Weekly Hours &amp; Wage Activity'!K28 = "", "",MIN('3.Weekly Hours &amp; Wage Activity'!K28/40,1)),IF('3.Weekly Hours &amp; Wage Activity'!K28="", "",'3.Weekly Hours &amp; Wage Activity'!K28/40 ))),0)</f>
        <v>0</v>
      </c>
      <c r="AC28" s="86">
        <f>IFERROR(IF('3.Weekly Hours &amp; Wage Activity'!L28 = "FT", 1,MIN(1,IF('3.Weekly Hours &amp; Wage Activity'!L28 = "", "",MIN('3.Weekly Hours &amp; Wage Activity'!L28/40,1)),IF('3.Weekly Hours &amp; Wage Activity'!L28="", "",'3.Weekly Hours &amp; Wage Activity'!L28/40 ))),0)</f>
        <v>0</v>
      </c>
      <c r="AD28" s="86">
        <f>IFERROR(IF('3.Weekly Hours &amp; Wage Activity'!M28 = "FT", 1,MIN(1,IF('3.Weekly Hours &amp; Wage Activity'!M28 = "", "",MIN('3.Weekly Hours &amp; Wage Activity'!M28/40,1)),IF('3.Weekly Hours &amp; Wage Activity'!M28="", "",'3.Weekly Hours &amp; Wage Activity'!M28/40 ))),0)</f>
        <v>0</v>
      </c>
      <c r="AE28" s="86">
        <f>IFERROR(IF('3.Weekly Hours &amp; Wage Activity'!N28 = "FT", 1,MIN(1,IF('3.Weekly Hours &amp; Wage Activity'!N28 = "", "",MIN('3.Weekly Hours &amp; Wage Activity'!N28/40,1)),IF('3.Weekly Hours &amp; Wage Activity'!N28="", "",'3.Weekly Hours &amp; Wage Activity'!N28/40 ))),0)</f>
        <v>0</v>
      </c>
      <c r="AF28" s="86">
        <f>IFERROR(IF('3.Weekly Hours &amp; Wage Activity'!O28 = "FT", 1,MIN(1,IF('3.Weekly Hours &amp; Wage Activity'!O28 = "", "",MIN('3.Weekly Hours &amp; Wage Activity'!O28/40,1)),IF('3.Weekly Hours &amp; Wage Activity'!O28="", "",'3.Weekly Hours &amp; Wage Activity'!O28/40 ))),0)</f>
        <v>0</v>
      </c>
      <c r="AG28" s="86">
        <f>IFERROR(IF('3.Weekly Hours &amp; Wage Activity'!P28 = "FT", 1,MIN(1,IF('3.Weekly Hours &amp; Wage Activity'!P28 = "", "",MIN('3.Weekly Hours &amp; Wage Activity'!P28/40,1)),IF('3.Weekly Hours &amp; Wage Activity'!P28="", "",'3.Weekly Hours &amp; Wage Activity'!P28/40 ))),0)</f>
        <v>0</v>
      </c>
      <c r="AH28" s="86">
        <f>IFERROR(IF('3.Weekly Hours &amp; Wage Activity'!Q28 = "FT", 1,MIN(1,IF('3.Weekly Hours &amp; Wage Activity'!Q28 = "", "",MIN('3.Weekly Hours &amp; Wage Activity'!Q28/40,1)),IF('3.Weekly Hours &amp; Wage Activity'!Q28="", "",'3.Weekly Hours &amp; Wage Activity'!Q28/40 ))),0)</f>
        <v>0</v>
      </c>
      <c r="AI28" s="86">
        <f>IFERROR(IF('3.Weekly Hours &amp; Wage Activity'!R28 = "FT", 1,MIN(1,IF('3.Weekly Hours &amp; Wage Activity'!R28 = "", "",MIN('3.Weekly Hours &amp; Wage Activity'!R28/40,1)),IF('3.Weekly Hours &amp; Wage Activity'!R28="", "",'3.Weekly Hours &amp; Wage Activity'!R28/40 ))),0)</f>
        <v>0</v>
      </c>
      <c r="AJ28" s="86">
        <f>IFERROR(IF('3.Weekly Hours &amp; Wage Activity'!S28 = "FT", 1,MIN(1,IF('3.Weekly Hours &amp; Wage Activity'!S28 = "", "",MIN('3.Weekly Hours &amp; Wage Activity'!S28/40,1)),IF('3.Weekly Hours &amp; Wage Activity'!S28="", "",'3.Weekly Hours &amp; Wage Activity'!S28/40 ))),0)</f>
        <v>0</v>
      </c>
      <c r="AK28" s="86">
        <f>IFERROR(IF('3.Weekly Hours &amp; Wage Activity'!T28 = "FT", 1,MIN(1,IF('3.Weekly Hours &amp; Wage Activity'!T28 = "", "",MIN('3.Weekly Hours &amp; Wage Activity'!T28/40,1)),IF('3.Weekly Hours &amp; Wage Activity'!T28="", "",'3.Weekly Hours &amp; Wage Activity'!T28/40 ))),0)</f>
        <v>0</v>
      </c>
      <c r="AL28" s="86">
        <f>IFERROR(IF('3.Weekly Hours &amp; Wage Activity'!U28 = "FT", 1,MIN(1,IF('3.Weekly Hours &amp; Wage Activity'!U28 = "", "",MIN('3.Weekly Hours &amp; Wage Activity'!U28/40,1)),IF('3.Weekly Hours &amp; Wage Activity'!U28="", "",'3.Weekly Hours &amp; Wage Activity'!U28/40 ))),0)</f>
        <v>0</v>
      </c>
      <c r="AM28" s="86">
        <f>IFERROR(IF('3.Weekly Hours &amp; Wage Activity'!V28 = "FT", 1,MIN(1,IF('3.Weekly Hours &amp; Wage Activity'!V28 = "", "",MIN('3.Weekly Hours &amp; Wage Activity'!V28/40,1)),IF('3.Weekly Hours &amp; Wage Activity'!V28="", "",'3.Weekly Hours &amp; Wage Activity'!V28/40 ))),0)</f>
        <v>0</v>
      </c>
      <c r="AN28" s="86">
        <f>IFERROR(IF('3.Weekly Hours &amp; Wage Activity'!W28 = "FT", 1,MIN(1,IF('3.Weekly Hours &amp; Wage Activity'!W28 = "", "",MIN('3.Weekly Hours &amp; Wage Activity'!W28/40,1)),IF('3.Weekly Hours &amp; Wage Activity'!W28="", "",'3.Weekly Hours &amp; Wage Activity'!W28/40 ))),0)</f>
        <v>0</v>
      </c>
      <c r="AO28" s="86">
        <f>IFERROR(IF('3.Weekly Hours &amp; Wage Activity'!X28 = "FT", 1,MIN(1,IF('3.Weekly Hours &amp; Wage Activity'!X28 = "", "",MIN('3.Weekly Hours &amp; Wage Activity'!X28/40,1)),IF('3.Weekly Hours &amp; Wage Activity'!X28="", "",'3.Weekly Hours &amp; Wage Activity'!X28/40 ))),0)</f>
        <v>0</v>
      </c>
      <c r="AP28" s="86">
        <f>IFERROR(IF('3.Weekly Hours &amp; Wage Activity'!Y28 = "FT", 1,MIN(1,IF('3.Weekly Hours &amp; Wage Activity'!Y28 = "", "",MIN('3.Weekly Hours &amp; Wage Activity'!Y28/40,1)),IF('3.Weekly Hours &amp; Wage Activity'!Y28="", "",'3.Weekly Hours &amp; Wage Activity'!Y28/40 ))),0)</f>
        <v>0</v>
      </c>
      <c r="AQ28" s="86">
        <f>IFERROR(IF('3.Weekly Hours &amp; Wage Activity'!Z28 = "FT", 1,MIN(1,IF('3.Weekly Hours &amp; Wage Activity'!Z28 = "", "",MIN('3.Weekly Hours &amp; Wage Activity'!Z28/40,1)),IF('3.Weekly Hours &amp; Wage Activity'!Z28="", "",'3.Weekly Hours &amp; Wage Activity'!Z28/40 ))),0)</f>
        <v>0</v>
      </c>
      <c r="AR28" s="86">
        <f>IFERROR(IF('3.Weekly Hours &amp; Wage Activity'!AA28 = "FT", 1,MIN(1,IF('3.Weekly Hours &amp; Wage Activity'!AA28 = "", "",MIN('3.Weekly Hours &amp; Wage Activity'!AA28/40,1)),IF('3.Weekly Hours &amp; Wage Activity'!AA28="", "",'3.Weekly Hours &amp; Wage Activity'!AA28/40 ))),0)</f>
        <v>0</v>
      </c>
      <c r="AS28" s="86">
        <f>IFERROR(IF('3.Weekly Hours &amp; Wage Activity'!AB28 = "FT", 1,MIN(1,IF('3.Weekly Hours &amp; Wage Activity'!AB28 = "", "",MIN('3.Weekly Hours &amp; Wage Activity'!AB28/40,1)),IF('3.Weekly Hours &amp; Wage Activity'!AB28="", "",'3.Weekly Hours &amp; Wage Activity'!AB28/40 ))),0)</f>
        <v>0</v>
      </c>
      <c r="AT28" s="86">
        <f>IFERROR(IF('3.Weekly Hours &amp; Wage Activity'!AC28 = "FT", 1,MIN(1,IF('3.Weekly Hours &amp; Wage Activity'!AC28 = "", "",MIN('3.Weekly Hours &amp; Wage Activity'!AC28/40,1)),IF('3.Weekly Hours &amp; Wage Activity'!AC28="", "",'3.Weekly Hours &amp; Wage Activity'!AC28/40 ))),0)</f>
        <v>0</v>
      </c>
      <c r="AU28" s="86">
        <f>IFERROR(IF('3.Weekly Hours &amp; Wage Activity'!AD28 = "FT", 1,MIN(1,IF('3.Weekly Hours &amp; Wage Activity'!AD28 = "", "",MIN('3.Weekly Hours &amp; Wage Activity'!AD28/40,1)),IF('3.Weekly Hours &amp; Wage Activity'!AD28="", "",'3.Weekly Hours &amp; Wage Activity'!AD28/40 ))),0)</f>
        <v>0</v>
      </c>
      <c r="AV28" s="86">
        <f>IFERROR(IF('3.Weekly Hours &amp; Wage Activity'!AE28 = "FT", 1,MIN(1,IF('3.Weekly Hours &amp; Wage Activity'!AE28 = "", "",MIN('3.Weekly Hours &amp; Wage Activity'!AE28/40,1)),IF('3.Weekly Hours &amp; Wage Activity'!AE28="", "",'3.Weekly Hours &amp; Wage Activity'!AE28/40 ))),0)</f>
        <v>0</v>
      </c>
      <c r="AW28" s="86">
        <f>IFERROR(IF('3.Weekly Hours &amp; Wage Activity'!AF28 = "FT", 1,MIN(1,IF('3.Weekly Hours &amp; Wage Activity'!AF28 = "", "",MIN('3.Weekly Hours &amp; Wage Activity'!AF28/40,1)),IF('3.Weekly Hours &amp; Wage Activity'!AF28="", "",'3.Weekly Hours &amp; Wage Activity'!AF28/40 ))),0)</f>
        <v>0</v>
      </c>
      <c r="AX28" s="86">
        <f>IFERROR(IF('3.Weekly Hours &amp; Wage Activity'!AG28 = "FT", 1,MIN(1,IF('3.Weekly Hours &amp; Wage Activity'!AG28 = "", "",MIN('3.Weekly Hours &amp; Wage Activity'!AG28/40,1)),IF('3.Weekly Hours &amp; Wage Activity'!AG28="", "",'3.Weekly Hours &amp; Wage Activity'!AG28/40 ))),0)</f>
        <v>0</v>
      </c>
      <c r="AY28" s="523">
        <f>SUM( IF(COUNTIF('3.Weekly Hours &amp; Wage Activity'!J28:Q28, "&lt;&gt;FT") = 0, COLUMNS('3.Weekly Hours &amp; Wage Activity'!J28:AG28) * 40, '3.Weekly Hours &amp; Wage Activity'!J28:AG28))</f>
        <v>0</v>
      </c>
      <c r="AZ28" s="86">
        <f t="shared" si="5"/>
        <v>0</v>
      </c>
      <c r="BA28" s="87">
        <f t="shared" si="7"/>
        <v>0</v>
      </c>
      <c r="BB28" s="74" t="str">
        <f>IF('2.Census &amp; Reference Benchmarks'!K28 = "", "", '2.Census &amp; Reference Benchmarks'!K28)</f>
        <v/>
      </c>
      <c r="BC28" s="185">
        <f>IF('2.Census &amp; Reference Benchmarks'!L28="N/A",IF(OR(AND(G28="",I28=""),AND(G28&lt;DATEVALUE("1/1/2020"),OR(I28="",I28&gt;DATEVALUE("3/31/2020")))),177.14,IF(OR(I28 = "", I28 &gt; DATEVALUE("1/31/2020")), ROUND(177.14*((DATEVALUE("2/1/2020") -G28)/31),1))),IF('2.Census &amp; Reference Benchmarks'!L28="",0,'2.Census &amp; Reference Benchmarks'!L28))</f>
        <v>0</v>
      </c>
      <c r="BD28" s="74" t="str">
        <f>IF('2.Census &amp; Reference Benchmarks'!N28 = "", "", '2.Census &amp; Reference Benchmarks'!N28)</f>
        <v/>
      </c>
      <c r="BE28" s="185">
        <f>IF('2.Census &amp; Reference Benchmarks'!O28="N/A",IF(OR(AND(G28="",I28=""),AND(G28&lt;=DATEVALUE("2/1/2020"),OR(I28="",I28&gt;=DATEVALUE("2/29/2020")))),165.71,IF(AND(G28&gt;DATEVALUE("2/1/2020"),OR(I28="",I28&lt;=DATEVALUE("2/29/2020"))),((DATEVALUE("3/1/2020")-G28)/29)*165.71,"")),IF('2.Census &amp; Reference Benchmarks'!O28="",0,'2.Census &amp; Reference Benchmarks'!O28))</f>
        <v>0</v>
      </c>
    </row>
    <row r="29" spans="1:57" ht="13.5" customHeight="1" x14ac:dyDescent="0.25">
      <c r="A29" s="3"/>
      <c r="B29" s="56">
        <f>IF('2.Census &amp; Reference Benchmarks'!B29 &lt;&gt;"",'2.Census &amp; Reference Benchmarks'!B29,"")</f>
        <v>0</v>
      </c>
      <c r="C29" s="56">
        <f>IF('2.Census &amp; Reference Benchmarks'!C29 &lt;&gt;"",'2.Census &amp; Reference Benchmarks'!C29,"")</f>
        <v>0</v>
      </c>
      <c r="D29" s="57" t="str">
        <f>IF('2.Census &amp; Reference Benchmarks'!D29 &lt;&gt;"",'2.Census &amp; Reference Benchmarks'!D29,"")</f>
        <v/>
      </c>
      <c r="E29" s="56" t="str">
        <f>IF('2.Census &amp; Reference Benchmarks'!E29 &lt;&gt;"",'2.Census &amp; Reference Benchmarks'!E29,"")</f>
        <v/>
      </c>
      <c r="F29" s="56" t="str">
        <f>IF('2.Census &amp; Reference Benchmarks'!F29 &lt;&gt;"",'2.Census &amp; Reference Benchmarks'!F29,"")</f>
        <v/>
      </c>
      <c r="G29" s="58" t="str">
        <f>IF('2.Census &amp; Reference Benchmarks'!G29 &lt;&gt;"",'2.Census &amp; Reference Benchmarks'!G29,"")</f>
        <v/>
      </c>
      <c r="H29" s="58" t="str">
        <f>IF('2.Census &amp; Reference Benchmarks'!H29 &lt;&gt;"",'2.Census &amp; Reference Benchmarks'!H29,"")</f>
        <v/>
      </c>
      <c r="I29" s="58" t="str">
        <f>IF('2.Census &amp; Reference Benchmarks'!I29 &lt;&gt;"",'2.Census &amp; Reference Benchmarks'!I29,"")</f>
        <v/>
      </c>
      <c r="J29" s="69" t="str">
        <f>IF('2.Census &amp; Reference Benchmarks'!J29 &lt;&gt;"",'2.Census &amp; Reference Benchmarks'!J29,"")</f>
        <v/>
      </c>
      <c r="K29" s="58" t="str">
        <f>IF('7.Safe Harbor Input Data &amp; Calc'!Q31 &lt;&gt; "", '7.Safe Harbor Input Data &amp; Calc'!Q31, "")</f>
        <v>No</v>
      </c>
      <c r="L29" s="59" t="str">
        <f>IF('2.Census &amp; Reference Benchmarks'!T29&lt;&gt; "",'2.Census &amp; Reference Benchmarks'!T29,"")</f>
        <v/>
      </c>
      <c r="M29" s="60">
        <f>'2.Census &amp; Reference Benchmarks'!M29</f>
        <v>0</v>
      </c>
      <c r="N29" s="60">
        <f>'2.Census &amp; Reference Benchmarks'!P29</f>
        <v>0</v>
      </c>
      <c r="O29" s="60">
        <f>'2.Census &amp; Reference Benchmarks'!S29</f>
        <v>0</v>
      </c>
      <c r="P29" s="52">
        <f>IF( AND(I29 &lt; '1. Summary for SBA'!$J$7, I29 &lt;&gt;""), 0, IF(AND(G29="",I29=""),SUM(M29:O29)*4,IF(I29&lt;'1. Summary for SBA'!$J$7,0,IF(K29="Yes",0,IF(H29="Salary",IF(AND(SUM(M29:O29)*4&lt;100000,L29=""),(SUM(M29:O29)/(IF(OR(I29=0,I29&gt;=DATEVALUE("3/31/2020")),DATEVALUE("3/31/2020"),I29)-IF(OR(G29&lt;=DATEVALUE("1/1/2020"), G29 = ""),DATEVALUE("1/1/2020"),IF(OR(MONTH(G29)=1),G29+1,IF(MONTH(G29)=3,G29,G29-1)))))*360,0),0)))))</f>
        <v>0</v>
      </c>
      <c r="Q29" s="52">
        <f t="shared" si="0"/>
        <v>0</v>
      </c>
      <c r="R29" s="67">
        <f t="shared" si="1"/>
        <v>0</v>
      </c>
      <c r="S29" s="53">
        <f>SUM('3.Weekly Hours &amp; Wage Activity'!AI29:BF29)</f>
        <v>0</v>
      </c>
      <c r="T29" s="53">
        <f>IF(AND(I29&lt;&gt; "",  I29 &lt; '1. Summary for SBA'!$J$11 +168, I29 &gt; '1. Summary for SBA'!$J$11),S29+(((168-(I29-'1. Summary for SBA'!$J$11+1))*S29)/((I29-'1. Summary for SBA'!$J$11+1))),0)</f>
        <v>0</v>
      </c>
      <c r="U29" s="369">
        <f>IF(K29= "Yes",0,IF( H29 = "salary",IF(T29 = 0,MAX(0,$R29-$S29), R29-T29),IF( H29 = "Hourly",'6. Hourly EE Wage Reduction'!AA29, 0)))</f>
        <v>0</v>
      </c>
      <c r="V29" s="67">
        <f t="shared" si="2"/>
        <v>0</v>
      </c>
      <c r="W29" s="405" t="str">
        <f>IF(U29 = 0, "No",IF('6. Hourly EE Wage Reduction'!T29 &gt;'6. Hourly EE Wage Reduction'!W29, "Yes", "No"))</f>
        <v>No</v>
      </c>
      <c r="X29" s="67">
        <f t="shared" si="3"/>
        <v>0</v>
      </c>
      <c r="Y29" s="67">
        <f t="shared" si="4"/>
        <v>0</v>
      </c>
      <c r="AA29" s="86">
        <f>IFERROR(IF('3.Weekly Hours &amp; Wage Activity'!J29 = "FT", 1,MIN(1,IF('3.Weekly Hours &amp; Wage Activity'!J29 = "", "",MIN('3.Weekly Hours &amp; Wage Activity'!J29/40,1)),IF('3.Weekly Hours &amp; Wage Activity'!J29="", "",'3.Weekly Hours &amp; Wage Activity'!J29/40 ))),0)</f>
        <v>0</v>
      </c>
      <c r="AB29" s="86">
        <f>IFERROR(IF('3.Weekly Hours &amp; Wage Activity'!K29 = "FT", 1,MIN(1,IF('3.Weekly Hours &amp; Wage Activity'!K29 = "", "",MIN('3.Weekly Hours &amp; Wage Activity'!K29/40,1)),IF('3.Weekly Hours &amp; Wage Activity'!K29="", "",'3.Weekly Hours &amp; Wage Activity'!K29/40 ))),0)</f>
        <v>0</v>
      </c>
      <c r="AC29" s="86">
        <f>IFERROR(IF('3.Weekly Hours &amp; Wage Activity'!L29 = "FT", 1,MIN(1,IF('3.Weekly Hours &amp; Wage Activity'!L29 = "", "",MIN('3.Weekly Hours &amp; Wage Activity'!L29/40,1)),IF('3.Weekly Hours &amp; Wage Activity'!L29="", "",'3.Weekly Hours &amp; Wage Activity'!L29/40 ))),0)</f>
        <v>0</v>
      </c>
      <c r="AD29" s="86">
        <f>IFERROR(IF('3.Weekly Hours &amp; Wage Activity'!M29 = "FT", 1,MIN(1,IF('3.Weekly Hours &amp; Wage Activity'!M29 = "", "",MIN('3.Weekly Hours &amp; Wage Activity'!M29/40,1)),IF('3.Weekly Hours &amp; Wage Activity'!M29="", "",'3.Weekly Hours &amp; Wage Activity'!M29/40 ))),0)</f>
        <v>0</v>
      </c>
      <c r="AE29" s="86">
        <f>IFERROR(IF('3.Weekly Hours &amp; Wage Activity'!N29 = "FT", 1,MIN(1,IF('3.Weekly Hours &amp; Wage Activity'!N29 = "", "",MIN('3.Weekly Hours &amp; Wage Activity'!N29/40,1)),IF('3.Weekly Hours &amp; Wage Activity'!N29="", "",'3.Weekly Hours &amp; Wage Activity'!N29/40 ))),0)</f>
        <v>0</v>
      </c>
      <c r="AF29" s="86">
        <f>IFERROR(IF('3.Weekly Hours &amp; Wage Activity'!O29 = "FT", 1,MIN(1,IF('3.Weekly Hours &amp; Wage Activity'!O29 = "", "",MIN('3.Weekly Hours &amp; Wage Activity'!O29/40,1)),IF('3.Weekly Hours &amp; Wage Activity'!O29="", "",'3.Weekly Hours &amp; Wage Activity'!O29/40 ))),0)</f>
        <v>0</v>
      </c>
      <c r="AG29" s="86">
        <f>IFERROR(IF('3.Weekly Hours &amp; Wage Activity'!P29 = "FT", 1,MIN(1,IF('3.Weekly Hours &amp; Wage Activity'!P29 = "", "",MIN('3.Weekly Hours &amp; Wage Activity'!P29/40,1)),IF('3.Weekly Hours &amp; Wage Activity'!P29="", "",'3.Weekly Hours &amp; Wage Activity'!P29/40 ))),0)</f>
        <v>0</v>
      </c>
      <c r="AH29" s="86">
        <f>IFERROR(IF('3.Weekly Hours &amp; Wage Activity'!Q29 = "FT", 1,MIN(1,IF('3.Weekly Hours &amp; Wage Activity'!Q29 = "", "",MIN('3.Weekly Hours &amp; Wage Activity'!Q29/40,1)),IF('3.Weekly Hours &amp; Wage Activity'!Q29="", "",'3.Weekly Hours &amp; Wage Activity'!Q29/40 ))),0)</f>
        <v>0</v>
      </c>
      <c r="AI29" s="86">
        <f>IFERROR(IF('3.Weekly Hours &amp; Wage Activity'!R29 = "FT", 1,MIN(1,IF('3.Weekly Hours &amp; Wage Activity'!R29 = "", "",MIN('3.Weekly Hours &amp; Wage Activity'!R29/40,1)),IF('3.Weekly Hours &amp; Wage Activity'!R29="", "",'3.Weekly Hours &amp; Wage Activity'!R29/40 ))),0)</f>
        <v>0</v>
      </c>
      <c r="AJ29" s="86">
        <f>IFERROR(IF('3.Weekly Hours &amp; Wage Activity'!S29 = "FT", 1,MIN(1,IF('3.Weekly Hours &amp; Wage Activity'!S29 = "", "",MIN('3.Weekly Hours &amp; Wage Activity'!S29/40,1)),IF('3.Weekly Hours &amp; Wage Activity'!S29="", "",'3.Weekly Hours &amp; Wage Activity'!S29/40 ))),0)</f>
        <v>0</v>
      </c>
      <c r="AK29" s="86">
        <f>IFERROR(IF('3.Weekly Hours &amp; Wage Activity'!T29 = "FT", 1,MIN(1,IF('3.Weekly Hours &amp; Wage Activity'!T29 = "", "",MIN('3.Weekly Hours &amp; Wage Activity'!T29/40,1)),IF('3.Weekly Hours &amp; Wage Activity'!T29="", "",'3.Weekly Hours &amp; Wage Activity'!T29/40 ))),0)</f>
        <v>0</v>
      </c>
      <c r="AL29" s="86">
        <f>IFERROR(IF('3.Weekly Hours &amp; Wage Activity'!U29 = "FT", 1,MIN(1,IF('3.Weekly Hours &amp; Wage Activity'!U29 = "", "",MIN('3.Weekly Hours &amp; Wage Activity'!U29/40,1)),IF('3.Weekly Hours &amp; Wage Activity'!U29="", "",'3.Weekly Hours &amp; Wage Activity'!U29/40 ))),0)</f>
        <v>0</v>
      </c>
      <c r="AM29" s="86">
        <f>IFERROR(IF('3.Weekly Hours &amp; Wage Activity'!V29 = "FT", 1,MIN(1,IF('3.Weekly Hours &amp; Wage Activity'!V29 = "", "",MIN('3.Weekly Hours &amp; Wage Activity'!V29/40,1)),IF('3.Weekly Hours &amp; Wage Activity'!V29="", "",'3.Weekly Hours &amp; Wage Activity'!V29/40 ))),0)</f>
        <v>0</v>
      </c>
      <c r="AN29" s="86">
        <f>IFERROR(IF('3.Weekly Hours &amp; Wage Activity'!W29 = "FT", 1,MIN(1,IF('3.Weekly Hours &amp; Wage Activity'!W29 = "", "",MIN('3.Weekly Hours &amp; Wage Activity'!W29/40,1)),IF('3.Weekly Hours &amp; Wage Activity'!W29="", "",'3.Weekly Hours &amp; Wage Activity'!W29/40 ))),0)</f>
        <v>0</v>
      </c>
      <c r="AO29" s="86">
        <f>IFERROR(IF('3.Weekly Hours &amp; Wage Activity'!X29 = "FT", 1,MIN(1,IF('3.Weekly Hours &amp; Wage Activity'!X29 = "", "",MIN('3.Weekly Hours &amp; Wage Activity'!X29/40,1)),IF('3.Weekly Hours &amp; Wage Activity'!X29="", "",'3.Weekly Hours &amp; Wage Activity'!X29/40 ))),0)</f>
        <v>0</v>
      </c>
      <c r="AP29" s="86">
        <f>IFERROR(IF('3.Weekly Hours &amp; Wage Activity'!Y29 = "FT", 1,MIN(1,IF('3.Weekly Hours &amp; Wage Activity'!Y29 = "", "",MIN('3.Weekly Hours &amp; Wage Activity'!Y29/40,1)),IF('3.Weekly Hours &amp; Wage Activity'!Y29="", "",'3.Weekly Hours &amp; Wage Activity'!Y29/40 ))),0)</f>
        <v>0</v>
      </c>
      <c r="AQ29" s="86">
        <f>IFERROR(IF('3.Weekly Hours &amp; Wage Activity'!Z29 = "FT", 1,MIN(1,IF('3.Weekly Hours &amp; Wage Activity'!Z29 = "", "",MIN('3.Weekly Hours &amp; Wage Activity'!Z29/40,1)),IF('3.Weekly Hours &amp; Wage Activity'!Z29="", "",'3.Weekly Hours &amp; Wage Activity'!Z29/40 ))),0)</f>
        <v>0</v>
      </c>
      <c r="AR29" s="86">
        <f>IFERROR(IF('3.Weekly Hours &amp; Wage Activity'!AA29 = "FT", 1,MIN(1,IF('3.Weekly Hours &amp; Wage Activity'!AA29 = "", "",MIN('3.Weekly Hours &amp; Wage Activity'!AA29/40,1)),IF('3.Weekly Hours &amp; Wage Activity'!AA29="", "",'3.Weekly Hours &amp; Wage Activity'!AA29/40 ))),0)</f>
        <v>0</v>
      </c>
      <c r="AS29" s="86">
        <f>IFERROR(IF('3.Weekly Hours &amp; Wage Activity'!AB29 = "FT", 1,MIN(1,IF('3.Weekly Hours &amp; Wage Activity'!AB29 = "", "",MIN('3.Weekly Hours &amp; Wage Activity'!AB29/40,1)),IF('3.Weekly Hours &amp; Wage Activity'!AB29="", "",'3.Weekly Hours &amp; Wage Activity'!AB29/40 ))),0)</f>
        <v>0</v>
      </c>
      <c r="AT29" s="86">
        <f>IFERROR(IF('3.Weekly Hours &amp; Wage Activity'!AC29 = "FT", 1,MIN(1,IF('3.Weekly Hours &amp; Wage Activity'!AC29 = "", "",MIN('3.Weekly Hours &amp; Wage Activity'!AC29/40,1)),IF('3.Weekly Hours &amp; Wage Activity'!AC29="", "",'3.Weekly Hours &amp; Wage Activity'!AC29/40 ))),0)</f>
        <v>0</v>
      </c>
      <c r="AU29" s="86">
        <f>IFERROR(IF('3.Weekly Hours &amp; Wage Activity'!AD29 = "FT", 1,MIN(1,IF('3.Weekly Hours &amp; Wage Activity'!AD29 = "", "",MIN('3.Weekly Hours &amp; Wage Activity'!AD29/40,1)),IF('3.Weekly Hours &amp; Wage Activity'!AD29="", "",'3.Weekly Hours &amp; Wage Activity'!AD29/40 ))),0)</f>
        <v>0</v>
      </c>
      <c r="AV29" s="86">
        <f>IFERROR(IF('3.Weekly Hours &amp; Wage Activity'!AE29 = "FT", 1,MIN(1,IF('3.Weekly Hours &amp; Wage Activity'!AE29 = "", "",MIN('3.Weekly Hours &amp; Wage Activity'!AE29/40,1)),IF('3.Weekly Hours &amp; Wage Activity'!AE29="", "",'3.Weekly Hours &amp; Wage Activity'!AE29/40 ))),0)</f>
        <v>0</v>
      </c>
      <c r="AW29" s="86">
        <f>IFERROR(IF('3.Weekly Hours &amp; Wage Activity'!AF29 = "FT", 1,MIN(1,IF('3.Weekly Hours &amp; Wage Activity'!AF29 = "", "",MIN('3.Weekly Hours &amp; Wage Activity'!AF29/40,1)),IF('3.Weekly Hours &amp; Wage Activity'!AF29="", "",'3.Weekly Hours &amp; Wage Activity'!AF29/40 ))),0)</f>
        <v>0</v>
      </c>
      <c r="AX29" s="86">
        <f>IFERROR(IF('3.Weekly Hours &amp; Wage Activity'!AG29 = "FT", 1,MIN(1,IF('3.Weekly Hours &amp; Wage Activity'!AG29 = "", "",MIN('3.Weekly Hours &amp; Wage Activity'!AG29/40,1)),IF('3.Weekly Hours &amp; Wage Activity'!AG29="", "",'3.Weekly Hours &amp; Wage Activity'!AG29/40 ))),0)</f>
        <v>0</v>
      </c>
      <c r="AY29" s="523">
        <f>SUM( IF(COUNTIF('3.Weekly Hours &amp; Wage Activity'!J29:Q29, "&lt;&gt;FT") = 0, COLUMNS('3.Weekly Hours &amp; Wage Activity'!J29:AG29) * 40, '3.Weekly Hours &amp; Wage Activity'!J29:AG29))</f>
        <v>0</v>
      </c>
      <c r="AZ29" s="86">
        <f t="shared" si="5"/>
        <v>0</v>
      </c>
      <c r="BA29" s="87">
        <f t="shared" si="7"/>
        <v>0</v>
      </c>
      <c r="BB29" s="74" t="str">
        <f>IF('2.Census &amp; Reference Benchmarks'!K29 = "", "", '2.Census &amp; Reference Benchmarks'!K29)</f>
        <v/>
      </c>
      <c r="BC29" s="185">
        <f>IF('2.Census &amp; Reference Benchmarks'!L29="N/A",IF(OR(AND(G29="",I29=""),AND(G29&lt;DATEVALUE("1/1/2020"),OR(I29="",I29&gt;DATEVALUE("3/31/2020")))),177.14,IF(OR(I29 = "", I29 &gt; DATEVALUE("1/31/2020")), ROUND(177.14*((DATEVALUE("2/1/2020") -G29)/31),1))),IF('2.Census &amp; Reference Benchmarks'!L29="",0,'2.Census &amp; Reference Benchmarks'!L29))</f>
        <v>0</v>
      </c>
      <c r="BD29" s="74" t="str">
        <f>IF('2.Census &amp; Reference Benchmarks'!N29 = "", "", '2.Census &amp; Reference Benchmarks'!N29)</f>
        <v/>
      </c>
      <c r="BE29" s="185">
        <f>IF('2.Census &amp; Reference Benchmarks'!O29="N/A",IF(OR(AND(G29="",I29=""),AND(G29&lt;=DATEVALUE("2/1/2020"),OR(I29="",I29&gt;=DATEVALUE("2/29/2020")))),165.71,IF(AND(G29&gt;DATEVALUE("2/1/2020"),OR(I29="",I29&lt;=DATEVALUE("2/29/2020"))),((DATEVALUE("3/1/2020")-G29)/29)*165.71,"")),IF('2.Census &amp; Reference Benchmarks'!O29="",0,'2.Census &amp; Reference Benchmarks'!O29))</f>
        <v>0</v>
      </c>
    </row>
    <row r="30" spans="1:57" ht="13.5" customHeight="1" x14ac:dyDescent="0.25">
      <c r="A30" s="3"/>
      <c r="B30" s="56">
        <f>IF('2.Census &amp; Reference Benchmarks'!B30 &lt;&gt;"",'2.Census &amp; Reference Benchmarks'!B30,"")</f>
        <v>0</v>
      </c>
      <c r="C30" s="56">
        <f>IF('2.Census &amp; Reference Benchmarks'!C30 &lt;&gt;"",'2.Census &amp; Reference Benchmarks'!C30,"")</f>
        <v>0</v>
      </c>
      <c r="D30" s="57" t="str">
        <f>IF('2.Census &amp; Reference Benchmarks'!D30 &lt;&gt;"",'2.Census &amp; Reference Benchmarks'!D30,"")</f>
        <v/>
      </c>
      <c r="E30" s="56" t="str">
        <f>IF('2.Census &amp; Reference Benchmarks'!E30 &lt;&gt;"",'2.Census &amp; Reference Benchmarks'!E30,"")</f>
        <v/>
      </c>
      <c r="F30" s="56" t="str">
        <f>IF('2.Census &amp; Reference Benchmarks'!F30 &lt;&gt;"",'2.Census &amp; Reference Benchmarks'!F30,"")</f>
        <v/>
      </c>
      <c r="G30" s="58" t="str">
        <f>IF('2.Census &amp; Reference Benchmarks'!G30 &lt;&gt;"",'2.Census &amp; Reference Benchmarks'!G30,"")</f>
        <v/>
      </c>
      <c r="H30" s="58" t="str">
        <f>IF('2.Census &amp; Reference Benchmarks'!H30 &lt;&gt;"",'2.Census &amp; Reference Benchmarks'!H30,"")</f>
        <v/>
      </c>
      <c r="I30" s="58" t="str">
        <f>IF('2.Census &amp; Reference Benchmarks'!I30 &lt;&gt;"",'2.Census &amp; Reference Benchmarks'!I30,"")</f>
        <v/>
      </c>
      <c r="J30" s="69" t="str">
        <f>IF('2.Census &amp; Reference Benchmarks'!J30 &lt;&gt;"",'2.Census &amp; Reference Benchmarks'!J30,"")</f>
        <v/>
      </c>
      <c r="K30" s="58" t="str">
        <f>IF('7.Safe Harbor Input Data &amp; Calc'!Q32 &lt;&gt; "", '7.Safe Harbor Input Data &amp; Calc'!Q32, "")</f>
        <v>No</v>
      </c>
      <c r="L30" s="59" t="str">
        <f>IF('2.Census &amp; Reference Benchmarks'!T30&lt;&gt; "",'2.Census &amp; Reference Benchmarks'!T30,"")</f>
        <v/>
      </c>
      <c r="M30" s="60">
        <f>'2.Census &amp; Reference Benchmarks'!M30</f>
        <v>0</v>
      </c>
      <c r="N30" s="60">
        <f>'2.Census &amp; Reference Benchmarks'!P30</f>
        <v>0</v>
      </c>
      <c r="O30" s="60">
        <f>'2.Census &amp; Reference Benchmarks'!S30</f>
        <v>0</v>
      </c>
      <c r="P30" s="52">
        <f>IF( AND(I30 &lt; '1. Summary for SBA'!$J$7, I30 &lt;&gt;""), 0, IF(AND(G30="",I30=""),SUM(M30:O30)*4,IF(I30&lt;'1. Summary for SBA'!$J$7,0,IF(K30="Yes",0,IF(H30="Salary",IF(AND(SUM(M30:O30)*4&lt;100000,L30=""),(SUM(M30:O30)/(IF(OR(I30=0,I30&gt;=DATEVALUE("3/31/2020")),DATEVALUE("3/31/2020"),I30)-IF(OR(G30&lt;=DATEVALUE("1/1/2020"), G30 = ""),DATEVALUE("1/1/2020"),IF(OR(MONTH(G30)=1),G30+1,IF(MONTH(G30)=3,G30,G30-1)))))*360,0),0)))))</f>
        <v>0</v>
      </c>
      <c r="Q30" s="52">
        <f t="shared" si="0"/>
        <v>0</v>
      </c>
      <c r="R30" s="67">
        <f t="shared" si="1"/>
        <v>0</v>
      </c>
      <c r="S30" s="53">
        <f>SUM('3.Weekly Hours &amp; Wage Activity'!AI30:BF30)</f>
        <v>0</v>
      </c>
      <c r="T30" s="53">
        <f>IF(AND(I30&lt;&gt; "",  I30 &lt; '1. Summary for SBA'!$J$11 +168, I30 &gt; '1. Summary for SBA'!$J$11),S30+(((168-(I30-'1. Summary for SBA'!$J$11+1))*S30)/((I30-'1. Summary for SBA'!$J$11+1))),0)</f>
        <v>0</v>
      </c>
      <c r="U30" s="369">
        <f>IF(K30= "Yes",0,IF( H30 = "salary",IF(T30 = 0,MAX(0,$R30-$S30), R30-T30),IF( H30 = "Hourly",'6. Hourly EE Wage Reduction'!AA30, 0)))</f>
        <v>0</v>
      </c>
      <c r="V30" s="67">
        <f t="shared" si="2"/>
        <v>0</v>
      </c>
      <c r="W30" s="405" t="str">
        <f>IF(U30 = 0, "No",IF('6. Hourly EE Wage Reduction'!T30 &gt;'6. Hourly EE Wage Reduction'!W30, "Yes", "No"))</f>
        <v>No</v>
      </c>
      <c r="X30" s="67">
        <f t="shared" si="3"/>
        <v>0</v>
      </c>
      <c r="Y30" s="67">
        <f t="shared" si="4"/>
        <v>0</v>
      </c>
      <c r="AA30" s="86">
        <f>IFERROR(IF('3.Weekly Hours &amp; Wage Activity'!J30 = "FT", 1,MIN(1,IF('3.Weekly Hours &amp; Wage Activity'!J30 = "", "",MIN('3.Weekly Hours &amp; Wage Activity'!J30/40,1)),IF('3.Weekly Hours &amp; Wage Activity'!J30="", "",'3.Weekly Hours &amp; Wage Activity'!J30/40 ))),0)</f>
        <v>0</v>
      </c>
      <c r="AB30" s="86">
        <f>IFERROR(IF('3.Weekly Hours &amp; Wage Activity'!K30 = "FT", 1,MIN(1,IF('3.Weekly Hours &amp; Wage Activity'!K30 = "", "",MIN('3.Weekly Hours &amp; Wage Activity'!K30/40,1)),IF('3.Weekly Hours &amp; Wage Activity'!K30="", "",'3.Weekly Hours &amp; Wage Activity'!K30/40 ))),0)</f>
        <v>0</v>
      </c>
      <c r="AC30" s="86">
        <f>IFERROR(IF('3.Weekly Hours &amp; Wage Activity'!L30 = "FT", 1,MIN(1,IF('3.Weekly Hours &amp; Wage Activity'!L30 = "", "",MIN('3.Weekly Hours &amp; Wage Activity'!L30/40,1)),IF('3.Weekly Hours &amp; Wage Activity'!L30="", "",'3.Weekly Hours &amp; Wage Activity'!L30/40 ))),0)</f>
        <v>0</v>
      </c>
      <c r="AD30" s="86">
        <f>IFERROR(IF('3.Weekly Hours &amp; Wage Activity'!M30 = "FT", 1,MIN(1,IF('3.Weekly Hours &amp; Wage Activity'!M30 = "", "",MIN('3.Weekly Hours &amp; Wage Activity'!M30/40,1)),IF('3.Weekly Hours &amp; Wage Activity'!M30="", "",'3.Weekly Hours &amp; Wage Activity'!M30/40 ))),0)</f>
        <v>0</v>
      </c>
      <c r="AE30" s="86">
        <f>IFERROR(IF('3.Weekly Hours &amp; Wage Activity'!N30 = "FT", 1,MIN(1,IF('3.Weekly Hours &amp; Wage Activity'!N30 = "", "",MIN('3.Weekly Hours &amp; Wage Activity'!N30/40,1)),IF('3.Weekly Hours &amp; Wage Activity'!N30="", "",'3.Weekly Hours &amp; Wage Activity'!N30/40 ))),0)</f>
        <v>0</v>
      </c>
      <c r="AF30" s="86">
        <f>IFERROR(IF('3.Weekly Hours &amp; Wage Activity'!O30 = "FT", 1,MIN(1,IF('3.Weekly Hours &amp; Wage Activity'!O30 = "", "",MIN('3.Weekly Hours &amp; Wage Activity'!O30/40,1)),IF('3.Weekly Hours &amp; Wage Activity'!O30="", "",'3.Weekly Hours &amp; Wage Activity'!O30/40 ))),0)</f>
        <v>0</v>
      </c>
      <c r="AG30" s="86">
        <f>IFERROR(IF('3.Weekly Hours &amp; Wage Activity'!P30 = "FT", 1,MIN(1,IF('3.Weekly Hours &amp; Wage Activity'!P30 = "", "",MIN('3.Weekly Hours &amp; Wage Activity'!P30/40,1)),IF('3.Weekly Hours &amp; Wage Activity'!P30="", "",'3.Weekly Hours &amp; Wage Activity'!P30/40 ))),0)</f>
        <v>0</v>
      </c>
      <c r="AH30" s="86">
        <f>IFERROR(IF('3.Weekly Hours &amp; Wage Activity'!Q30 = "FT", 1,MIN(1,IF('3.Weekly Hours &amp; Wage Activity'!Q30 = "", "",MIN('3.Weekly Hours &amp; Wage Activity'!Q30/40,1)),IF('3.Weekly Hours &amp; Wage Activity'!Q30="", "",'3.Weekly Hours &amp; Wage Activity'!Q30/40 ))),0)</f>
        <v>0</v>
      </c>
      <c r="AI30" s="86">
        <f>IFERROR(IF('3.Weekly Hours &amp; Wage Activity'!R30 = "FT", 1,MIN(1,IF('3.Weekly Hours &amp; Wage Activity'!R30 = "", "",MIN('3.Weekly Hours &amp; Wage Activity'!R30/40,1)),IF('3.Weekly Hours &amp; Wage Activity'!R30="", "",'3.Weekly Hours &amp; Wage Activity'!R30/40 ))),0)</f>
        <v>0</v>
      </c>
      <c r="AJ30" s="86">
        <f>IFERROR(IF('3.Weekly Hours &amp; Wage Activity'!S30 = "FT", 1,MIN(1,IF('3.Weekly Hours &amp; Wage Activity'!S30 = "", "",MIN('3.Weekly Hours &amp; Wage Activity'!S30/40,1)),IF('3.Weekly Hours &amp; Wage Activity'!S30="", "",'3.Weekly Hours &amp; Wage Activity'!S30/40 ))),0)</f>
        <v>0</v>
      </c>
      <c r="AK30" s="86">
        <f>IFERROR(IF('3.Weekly Hours &amp; Wage Activity'!T30 = "FT", 1,MIN(1,IF('3.Weekly Hours &amp; Wage Activity'!T30 = "", "",MIN('3.Weekly Hours &amp; Wage Activity'!T30/40,1)),IF('3.Weekly Hours &amp; Wage Activity'!T30="", "",'3.Weekly Hours &amp; Wage Activity'!T30/40 ))),0)</f>
        <v>0</v>
      </c>
      <c r="AL30" s="86">
        <f>IFERROR(IF('3.Weekly Hours &amp; Wage Activity'!U30 = "FT", 1,MIN(1,IF('3.Weekly Hours &amp; Wage Activity'!U30 = "", "",MIN('3.Weekly Hours &amp; Wage Activity'!U30/40,1)),IF('3.Weekly Hours &amp; Wage Activity'!U30="", "",'3.Weekly Hours &amp; Wage Activity'!U30/40 ))),0)</f>
        <v>0</v>
      </c>
      <c r="AM30" s="86">
        <f>IFERROR(IF('3.Weekly Hours &amp; Wage Activity'!V30 = "FT", 1,MIN(1,IF('3.Weekly Hours &amp; Wage Activity'!V30 = "", "",MIN('3.Weekly Hours &amp; Wage Activity'!V30/40,1)),IF('3.Weekly Hours &amp; Wage Activity'!V30="", "",'3.Weekly Hours &amp; Wage Activity'!V30/40 ))),0)</f>
        <v>0</v>
      </c>
      <c r="AN30" s="86">
        <f>IFERROR(IF('3.Weekly Hours &amp; Wage Activity'!W30 = "FT", 1,MIN(1,IF('3.Weekly Hours &amp; Wage Activity'!W30 = "", "",MIN('3.Weekly Hours &amp; Wage Activity'!W30/40,1)),IF('3.Weekly Hours &amp; Wage Activity'!W30="", "",'3.Weekly Hours &amp; Wage Activity'!W30/40 ))),0)</f>
        <v>0</v>
      </c>
      <c r="AO30" s="86">
        <f>IFERROR(IF('3.Weekly Hours &amp; Wage Activity'!X30 = "FT", 1,MIN(1,IF('3.Weekly Hours &amp; Wage Activity'!X30 = "", "",MIN('3.Weekly Hours &amp; Wage Activity'!X30/40,1)),IF('3.Weekly Hours &amp; Wage Activity'!X30="", "",'3.Weekly Hours &amp; Wage Activity'!X30/40 ))),0)</f>
        <v>0</v>
      </c>
      <c r="AP30" s="86">
        <f>IFERROR(IF('3.Weekly Hours &amp; Wage Activity'!Y30 = "FT", 1,MIN(1,IF('3.Weekly Hours &amp; Wage Activity'!Y30 = "", "",MIN('3.Weekly Hours &amp; Wage Activity'!Y30/40,1)),IF('3.Weekly Hours &amp; Wage Activity'!Y30="", "",'3.Weekly Hours &amp; Wage Activity'!Y30/40 ))),0)</f>
        <v>0</v>
      </c>
      <c r="AQ30" s="86">
        <f>IFERROR(IF('3.Weekly Hours &amp; Wage Activity'!Z30 = "FT", 1,MIN(1,IF('3.Weekly Hours &amp; Wage Activity'!Z30 = "", "",MIN('3.Weekly Hours &amp; Wage Activity'!Z30/40,1)),IF('3.Weekly Hours &amp; Wage Activity'!Z30="", "",'3.Weekly Hours &amp; Wage Activity'!Z30/40 ))),0)</f>
        <v>0</v>
      </c>
      <c r="AR30" s="86">
        <f>IFERROR(IF('3.Weekly Hours &amp; Wage Activity'!AA30 = "FT", 1,MIN(1,IF('3.Weekly Hours &amp; Wage Activity'!AA30 = "", "",MIN('3.Weekly Hours &amp; Wage Activity'!AA30/40,1)),IF('3.Weekly Hours &amp; Wage Activity'!AA30="", "",'3.Weekly Hours &amp; Wage Activity'!AA30/40 ))),0)</f>
        <v>0</v>
      </c>
      <c r="AS30" s="86">
        <f>IFERROR(IF('3.Weekly Hours &amp; Wage Activity'!AB30 = "FT", 1,MIN(1,IF('3.Weekly Hours &amp; Wage Activity'!AB30 = "", "",MIN('3.Weekly Hours &amp; Wage Activity'!AB30/40,1)),IF('3.Weekly Hours &amp; Wage Activity'!AB30="", "",'3.Weekly Hours &amp; Wage Activity'!AB30/40 ))),0)</f>
        <v>0</v>
      </c>
      <c r="AT30" s="86">
        <f>IFERROR(IF('3.Weekly Hours &amp; Wage Activity'!AC30 = "FT", 1,MIN(1,IF('3.Weekly Hours &amp; Wage Activity'!AC30 = "", "",MIN('3.Weekly Hours &amp; Wage Activity'!AC30/40,1)),IF('3.Weekly Hours &amp; Wage Activity'!AC30="", "",'3.Weekly Hours &amp; Wage Activity'!AC30/40 ))),0)</f>
        <v>0</v>
      </c>
      <c r="AU30" s="86">
        <f>IFERROR(IF('3.Weekly Hours &amp; Wage Activity'!AD30 = "FT", 1,MIN(1,IF('3.Weekly Hours &amp; Wage Activity'!AD30 = "", "",MIN('3.Weekly Hours &amp; Wage Activity'!AD30/40,1)),IF('3.Weekly Hours &amp; Wage Activity'!AD30="", "",'3.Weekly Hours &amp; Wage Activity'!AD30/40 ))),0)</f>
        <v>0</v>
      </c>
      <c r="AV30" s="86">
        <f>IFERROR(IF('3.Weekly Hours &amp; Wage Activity'!AE30 = "FT", 1,MIN(1,IF('3.Weekly Hours &amp; Wage Activity'!AE30 = "", "",MIN('3.Weekly Hours &amp; Wage Activity'!AE30/40,1)),IF('3.Weekly Hours &amp; Wage Activity'!AE30="", "",'3.Weekly Hours &amp; Wage Activity'!AE30/40 ))),0)</f>
        <v>0</v>
      </c>
      <c r="AW30" s="86">
        <f>IFERROR(IF('3.Weekly Hours &amp; Wage Activity'!AF30 = "FT", 1,MIN(1,IF('3.Weekly Hours &amp; Wage Activity'!AF30 = "", "",MIN('3.Weekly Hours &amp; Wage Activity'!AF30/40,1)),IF('3.Weekly Hours &amp; Wage Activity'!AF30="", "",'3.Weekly Hours &amp; Wage Activity'!AF30/40 ))),0)</f>
        <v>0</v>
      </c>
      <c r="AX30" s="86">
        <f>IFERROR(IF('3.Weekly Hours &amp; Wage Activity'!AG30 = "FT", 1,MIN(1,IF('3.Weekly Hours &amp; Wage Activity'!AG30 = "", "",MIN('3.Weekly Hours &amp; Wage Activity'!AG30/40,1)),IF('3.Weekly Hours &amp; Wage Activity'!AG30="", "",'3.Weekly Hours &amp; Wage Activity'!AG30/40 ))),0)</f>
        <v>0</v>
      </c>
      <c r="AY30" s="523">
        <f>SUM( IF(COUNTIF('3.Weekly Hours &amp; Wage Activity'!J30:Q30, "&lt;&gt;FT") = 0, COLUMNS('3.Weekly Hours &amp; Wage Activity'!J30:AG30) * 40, '3.Weekly Hours &amp; Wage Activity'!J30:AG30))</f>
        <v>0</v>
      </c>
      <c r="AZ30" s="86">
        <f t="shared" si="5"/>
        <v>0</v>
      </c>
      <c r="BA30" s="87">
        <f t="shared" si="7"/>
        <v>0</v>
      </c>
      <c r="BB30" s="74" t="str">
        <f>IF('2.Census &amp; Reference Benchmarks'!K30 = "", "", '2.Census &amp; Reference Benchmarks'!K30)</f>
        <v/>
      </c>
      <c r="BC30" s="185">
        <f>IF('2.Census &amp; Reference Benchmarks'!L30="N/A",IF(OR(AND(G30="",I30=""),AND(G30&lt;DATEVALUE("1/1/2020"),OR(I30="",I30&gt;DATEVALUE("3/31/2020")))),177.14,IF(OR(I30 = "", I30 &gt; DATEVALUE("1/31/2020")), ROUND(177.14*((DATEVALUE("2/1/2020") -G30)/31),1))),IF('2.Census &amp; Reference Benchmarks'!L30="",0,'2.Census &amp; Reference Benchmarks'!L30))</f>
        <v>0</v>
      </c>
      <c r="BD30" s="74" t="str">
        <f>IF('2.Census &amp; Reference Benchmarks'!N30 = "", "", '2.Census &amp; Reference Benchmarks'!N30)</f>
        <v/>
      </c>
      <c r="BE30" s="185">
        <f>IF('2.Census &amp; Reference Benchmarks'!O30="N/A",IF(OR(AND(G30="",I30=""),AND(G30&lt;=DATEVALUE("2/1/2020"),OR(I30="",I30&gt;=DATEVALUE("2/29/2020")))),165.71,IF(AND(G30&gt;DATEVALUE("2/1/2020"),OR(I30="",I30&lt;=DATEVALUE("2/29/2020"))),((DATEVALUE("3/1/2020")-G30)/29)*165.71,"")),IF('2.Census &amp; Reference Benchmarks'!O30="",0,'2.Census &amp; Reference Benchmarks'!O30))</f>
        <v>0</v>
      </c>
    </row>
    <row r="31" spans="1:57" ht="13.5" customHeight="1" x14ac:dyDescent="0.25">
      <c r="A31" s="3"/>
      <c r="B31" s="56">
        <f>IF('2.Census &amp; Reference Benchmarks'!B31 &lt;&gt;"",'2.Census &amp; Reference Benchmarks'!B31,"")</f>
        <v>0</v>
      </c>
      <c r="C31" s="56">
        <f>IF('2.Census &amp; Reference Benchmarks'!C31 &lt;&gt;"",'2.Census &amp; Reference Benchmarks'!C31,"")</f>
        <v>0</v>
      </c>
      <c r="D31" s="57" t="str">
        <f>IF('2.Census &amp; Reference Benchmarks'!D31 &lt;&gt;"",'2.Census &amp; Reference Benchmarks'!D31,"")</f>
        <v/>
      </c>
      <c r="E31" s="56" t="str">
        <f>IF('2.Census &amp; Reference Benchmarks'!E31 &lt;&gt;"",'2.Census &amp; Reference Benchmarks'!E31,"")</f>
        <v/>
      </c>
      <c r="F31" s="56" t="str">
        <f>IF('2.Census &amp; Reference Benchmarks'!F31 &lt;&gt;"",'2.Census &amp; Reference Benchmarks'!F31,"")</f>
        <v/>
      </c>
      <c r="G31" s="58" t="str">
        <f>IF('2.Census &amp; Reference Benchmarks'!G31 &lt;&gt;"",'2.Census &amp; Reference Benchmarks'!G31,"")</f>
        <v/>
      </c>
      <c r="H31" s="58" t="str">
        <f>IF('2.Census &amp; Reference Benchmarks'!H31 &lt;&gt;"",'2.Census &amp; Reference Benchmarks'!H31,"")</f>
        <v/>
      </c>
      <c r="I31" s="58" t="str">
        <f>IF('2.Census &amp; Reference Benchmarks'!I31 &lt;&gt;"",'2.Census &amp; Reference Benchmarks'!I31,"")</f>
        <v/>
      </c>
      <c r="J31" s="69" t="str">
        <f>IF('2.Census &amp; Reference Benchmarks'!J31 &lt;&gt;"",'2.Census &amp; Reference Benchmarks'!J31,"")</f>
        <v/>
      </c>
      <c r="K31" s="58" t="str">
        <f>IF('7.Safe Harbor Input Data &amp; Calc'!Q33 &lt;&gt; "", '7.Safe Harbor Input Data &amp; Calc'!Q33, "")</f>
        <v>No</v>
      </c>
      <c r="L31" s="59" t="str">
        <f>IF('2.Census &amp; Reference Benchmarks'!T31&lt;&gt; "",'2.Census &amp; Reference Benchmarks'!T31,"")</f>
        <v/>
      </c>
      <c r="M31" s="60">
        <f>'2.Census &amp; Reference Benchmarks'!M31</f>
        <v>0</v>
      </c>
      <c r="N31" s="60">
        <f>'2.Census &amp; Reference Benchmarks'!P31</f>
        <v>0</v>
      </c>
      <c r="O31" s="60">
        <f>'2.Census &amp; Reference Benchmarks'!S31</f>
        <v>0</v>
      </c>
      <c r="P31" s="52">
        <f>IF( AND(I31 &lt; '1. Summary for SBA'!$J$7, I31 &lt;&gt;""), 0, IF(AND(G31="",I31=""),SUM(M31:O31)*4,IF(I31&lt;'1. Summary for SBA'!$J$7,0,IF(K31="Yes",0,IF(H31="Salary",IF(AND(SUM(M31:O31)*4&lt;100000,L31=""),(SUM(M31:O31)/(IF(OR(I31=0,I31&gt;=DATEVALUE("3/31/2020")),DATEVALUE("3/31/2020"),I31)-IF(OR(G31&lt;=DATEVALUE("1/1/2020"), G31 = ""),DATEVALUE("1/1/2020"),IF(OR(MONTH(G31)=1),G31+1,IF(MONTH(G31)=3,G31,G31-1)))))*360,0),0)))))</f>
        <v>0</v>
      </c>
      <c r="Q31" s="52">
        <f t="shared" si="0"/>
        <v>0</v>
      </c>
      <c r="R31" s="67">
        <f t="shared" si="1"/>
        <v>0</v>
      </c>
      <c r="S31" s="53">
        <f>SUM('3.Weekly Hours &amp; Wage Activity'!AI31:BF31)</f>
        <v>0</v>
      </c>
      <c r="T31" s="53">
        <f>IF(AND(I31&lt;&gt; "",  I31 &lt; '1. Summary for SBA'!$J$11 +168, I31 &gt; '1. Summary for SBA'!$J$11),S31+(((168-(I31-'1. Summary for SBA'!$J$11+1))*S31)/((I31-'1. Summary for SBA'!$J$11+1))),0)</f>
        <v>0</v>
      </c>
      <c r="U31" s="369">
        <f>IF(K31= "Yes",0,IF( H31 = "salary",IF(T31 = 0,MAX(0,$R31-$S31), R31-T31),IF( H31 = "Hourly",'6. Hourly EE Wage Reduction'!AA31, 0)))</f>
        <v>0</v>
      </c>
      <c r="V31" s="67">
        <f t="shared" si="2"/>
        <v>0</v>
      </c>
      <c r="W31" s="405" t="str">
        <f>IF(U31 = 0, "No",IF('6. Hourly EE Wage Reduction'!T31 &gt;'6. Hourly EE Wage Reduction'!W31, "Yes", "No"))</f>
        <v>No</v>
      </c>
      <c r="X31" s="67">
        <f t="shared" si="3"/>
        <v>0</v>
      </c>
      <c r="Y31" s="67">
        <f t="shared" si="4"/>
        <v>0</v>
      </c>
      <c r="AA31" s="86">
        <f>IFERROR(IF('3.Weekly Hours &amp; Wage Activity'!J31 = "FT", 1,MIN(1,IF('3.Weekly Hours &amp; Wage Activity'!J31 = "", "",MIN('3.Weekly Hours &amp; Wage Activity'!J31/40,1)),IF('3.Weekly Hours &amp; Wage Activity'!J31="", "",'3.Weekly Hours &amp; Wage Activity'!J31/40 ))),0)</f>
        <v>0</v>
      </c>
      <c r="AB31" s="86">
        <f>IFERROR(IF('3.Weekly Hours &amp; Wage Activity'!K31 = "FT", 1,MIN(1,IF('3.Weekly Hours &amp; Wage Activity'!K31 = "", "",MIN('3.Weekly Hours &amp; Wage Activity'!K31/40,1)),IF('3.Weekly Hours &amp; Wage Activity'!K31="", "",'3.Weekly Hours &amp; Wage Activity'!K31/40 ))),0)</f>
        <v>0</v>
      </c>
      <c r="AC31" s="86">
        <f>IFERROR(IF('3.Weekly Hours &amp; Wage Activity'!L31 = "FT", 1,MIN(1,IF('3.Weekly Hours &amp; Wage Activity'!L31 = "", "",MIN('3.Weekly Hours &amp; Wage Activity'!L31/40,1)),IF('3.Weekly Hours &amp; Wage Activity'!L31="", "",'3.Weekly Hours &amp; Wage Activity'!L31/40 ))),0)</f>
        <v>0</v>
      </c>
      <c r="AD31" s="86">
        <f>IFERROR(IF('3.Weekly Hours &amp; Wage Activity'!M31 = "FT", 1,MIN(1,IF('3.Weekly Hours &amp; Wage Activity'!M31 = "", "",MIN('3.Weekly Hours &amp; Wage Activity'!M31/40,1)),IF('3.Weekly Hours &amp; Wage Activity'!M31="", "",'3.Weekly Hours &amp; Wage Activity'!M31/40 ))),0)</f>
        <v>0</v>
      </c>
      <c r="AE31" s="86">
        <f>IFERROR(IF('3.Weekly Hours &amp; Wage Activity'!N31 = "FT", 1,MIN(1,IF('3.Weekly Hours &amp; Wage Activity'!N31 = "", "",MIN('3.Weekly Hours &amp; Wage Activity'!N31/40,1)),IF('3.Weekly Hours &amp; Wage Activity'!N31="", "",'3.Weekly Hours &amp; Wage Activity'!N31/40 ))),0)</f>
        <v>0</v>
      </c>
      <c r="AF31" s="86">
        <f>IFERROR(IF('3.Weekly Hours &amp; Wage Activity'!O31 = "FT", 1,MIN(1,IF('3.Weekly Hours &amp; Wage Activity'!O31 = "", "",MIN('3.Weekly Hours &amp; Wage Activity'!O31/40,1)),IF('3.Weekly Hours &amp; Wage Activity'!O31="", "",'3.Weekly Hours &amp; Wage Activity'!O31/40 ))),0)</f>
        <v>0</v>
      </c>
      <c r="AG31" s="86">
        <f>IFERROR(IF('3.Weekly Hours &amp; Wage Activity'!P31 = "FT", 1,MIN(1,IF('3.Weekly Hours &amp; Wage Activity'!P31 = "", "",MIN('3.Weekly Hours &amp; Wage Activity'!P31/40,1)),IF('3.Weekly Hours &amp; Wage Activity'!P31="", "",'3.Weekly Hours &amp; Wage Activity'!P31/40 ))),0)</f>
        <v>0</v>
      </c>
      <c r="AH31" s="86">
        <f>IFERROR(IF('3.Weekly Hours &amp; Wage Activity'!Q31 = "FT", 1,MIN(1,IF('3.Weekly Hours &amp; Wage Activity'!Q31 = "", "",MIN('3.Weekly Hours &amp; Wage Activity'!Q31/40,1)),IF('3.Weekly Hours &amp; Wage Activity'!Q31="", "",'3.Weekly Hours &amp; Wage Activity'!Q31/40 ))),0)</f>
        <v>0</v>
      </c>
      <c r="AI31" s="86">
        <f>IFERROR(IF('3.Weekly Hours &amp; Wage Activity'!R31 = "FT", 1,MIN(1,IF('3.Weekly Hours &amp; Wage Activity'!R31 = "", "",MIN('3.Weekly Hours &amp; Wage Activity'!R31/40,1)),IF('3.Weekly Hours &amp; Wage Activity'!R31="", "",'3.Weekly Hours &amp; Wage Activity'!R31/40 ))),0)</f>
        <v>0</v>
      </c>
      <c r="AJ31" s="86">
        <f>IFERROR(IF('3.Weekly Hours &amp; Wage Activity'!S31 = "FT", 1,MIN(1,IF('3.Weekly Hours &amp; Wage Activity'!S31 = "", "",MIN('3.Weekly Hours &amp; Wage Activity'!S31/40,1)),IF('3.Weekly Hours &amp; Wage Activity'!S31="", "",'3.Weekly Hours &amp; Wage Activity'!S31/40 ))),0)</f>
        <v>0</v>
      </c>
      <c r="AK31" s="86">
        <f>IFERROR(IF('3.Weekly Hours &amp; Wage Activity'!T31 = "FT", 1,MIN(1,IF('3.Weekly Hours &amp; Wage Activity'!T31 = "", "",MIN('3.Weekly Hours &amp; Wage Activity'!T31/40,1)),IF('3.Weekly Hours &amp; Wage Activity'!T31="", "",'3.Weekly Hours &amp; Wage Activity'!T31/40 ))),0)</f>
        <v>0</v>
      </c>
      <c r="AL31" s="86">
        <f>IFERROR(IF('3.Weekly Hours &amp; Wage Activity'!U31 = "FT", 1,MIN(1,IF('3.Weekly Hours &amp; Wage Activity'!U31 = "", "",MIN('3.Weekly Hours &amp; Wage Activity'!U31/40,1)),IF('3.Weekly Hours &amp; Wage Activity'!U31="", "",'3.Weekly Hours &amp; Wage Activity'!U31/40 ))),0)</f>
        <v>0</v>
      </c>
      <c r="AM31" s="86">
        <f>IFERROR(IF('3.Weekly Hours &amp; Wage Activity'!V31 = "FT", 1,MIN(1,IF('3.Weekly Hours &amp; Wage Activity'!V31 = "", "",MIN('3.Weekly Hours &amp; Wage Activity'!V31/40,1)),IF('3.Weekly Hours &amp; Wage Activity'!V31="", "",'3.Weekly Hours &amp; Wage Activity'!V31/40 ))),0)</f>
        <v>0</v>
      </c>
      <c r="AN31" s="86">
        <f>IFERROR(IF('3.Weekly Hours &amp; Wage Activity'!W31 = "FT", 1,MIN(1,IF('3.Weekly Hours &amp; Wage Activity'!W31 = "", "",MIN('3.Weekly Hours &amp; Wage Activity'!W31/40,1)),IF('3.Weekly Hours &amp; Wage Activity'!W31="", "",'3.Weekly Hours &amp; Wage Activity'!W31/40 ))),0)</f>
        <v>0</v>
      </c>
      <c r="AO31" s="86">
        <f>IFERROR(IF('3.Weekly Hours &amp; Wage Activity'!X31 = "FT", 1,MIN(1,IF('3.Weekly Hours &amp; Wage Activity'!X31 = "", "",MIN('3.Weekly Hours &amp; Wage Activity'!X31/40,1)),IF('3.Weekly Hours &amp; Wage Activity'!X31="", "",'3.Weekly Hours &amp; Wage Activity'!X31/40 ))),0)</f>
        <v>0</v>
      </c>
      <c r="AP31" s="86">
        <f>IFERROR(IF('3.Weekly Hours &amp; Wage Activity'!Y31 = "FT", 1,MIN(1,IF('3.Weekly Hours &amp; Wage Activity'!Y31 = "", "",MIN('3.Weekly Hours &amp; Wage Activity'!Y31/40,1)),IF('3.Weekly Hours &amp; Wage Activity'!Y31="", "",'3.Weekly Hours &amp; Wage Activity'!Y31/40 ))),0)</f>
        <v>0</v>
      </c>
      <c r="AQ31" s="86">
        <f>IFERROR(IF('3.Weekly Hours &amp; Wage Activity'!Z31 = "FT", 1,MIN(1,IF('3.Weekly Hours &amp; Wage Activity'!Z31 = "", "",MIN('3.Weekly Hours &amp; Wage Activity'!Z31/40,1)),IF('3.Weekly Hours &amp; Wage Activity'!Z31="", "",'3.Weekly Hours &amp; Wage Activity'!Z31/40 ))),0)</f>
        <v>0</v>
      </c>
      <c r="AR31" s="86">
        <f>IFERROR(IF('3.Weekly Hours &amp; Wage Activity'!AA31 = "FT", 1,MIN(1,IF('3.Weekly Hours &amp; Wage Activity'!AA31 = "", "",MIN('3.Weekly Hours &amp; Wage Activity'!AA31/40,1)),IF('3.Weekly Hours &amp; Wage Activity'!AA31="", "",'3.Weekly Hours &amp; Wage Activity'!AA31/40 ))),0)</f>
        <v>0</v>
      </c>
      <c r="AS31" s="86">
        <f>IFERROR(IF('3.Weekly Hours &amp; Wage Activity'!AB31 = "FT", 1,MIN(1,IF('3.Weekly Hours &amp; Wage Activity'!AB31 = "", "",MIN('3.Weekly Hours &amp; Wage Activity'!AB31/40,1)),IF('3.Weekly Hours &amp; Wage Activity'!AB31="", "",'3.Weekly Hours &amp; Wage Activity'!AB31/40 ))),0)</f>
        <v>0</v>
      </c>
      <c r="AT31" s="86">
        <f>IFERROR(IF('3.Weekly Hours &amp; Wage Activity'!AC31 = "FT", 1,MIN(1,IF('3.Weekly Hours &amp; Wage Activity'!AC31 = "", "",MIN('3.Weekly Hours &amp; Wage Activity'!AC31/40,1)),IF('3.Weekly Hours &amp; Wage Activity'!AC31="", "",'3.Weekly Hours &amp; Wage Activity'!AC31/40 ))),0)</f>
        <v>0</v>
      </c>
      <c r="AU31" s="86">
        <f>IFERROR(IF('3.Weekly Hours &amp; Wage Activity'!AD31 = "FT", 1,MIN(1,IF('3.Weekly Hours &amp; Wage Activity'!AD31 = "", "",MIN('3.Weekly Hours &amp; Wage Activity'!AD31/40,1)),IF('3.Weekly Hours &amp; Wage Activity'!AD31="", "",'3.Weekly Hours &amp; Wage Activity'!AD31/40 ))),0)</f>
        <v>0</v>
      </c>
      <c r="AV31" s="86">
        <f>IFERROR(IF('3.Weekly Hours &amp; Wage Activity'!AE31 = "FT", 1,MIN(1,IF('3.Weekly Hours &amp; Wage Activity'!AE31 = "", "",MIN('3.Weekly Hours &amp; Wage Activity'!AE31/40,1)),IF('3.Weekly Hours &amp; Wage Activity'!AE31="", "",'3.Weekly Hours &amp; Wage Activity'!AE31/40 ))),0)</f>
        <v>0</v>
      </c>
      <c r="AW31" s="86">
        <f>IFERROR(IF('3.Weekly Hours &amp; Wage Activity'!AF31 = "FT", 1,MIN(1,IF('3.Weekly Hours &amp; Wage Activity'!AF31 = "", "",MIN('3.Weekly Hours &amp; Wage Activity'!AF31/40,1)),IF('3.Weekly Hours &amp; Wage Activity'!AF31="", "",'3.Weekly Hours &amp; Wage Activity'!AF31/40 ))),0)</f>
        <v>0</v>
      </c>
      <c r="AX31" s="86">
        <f>IFERROR(IF('3.Weekly Hours &amp; Wage Activity'!AG31 = "FT", 1,MIN(1,IF('3.Weekly Hours &amp; Wage Activity'!AG31 = "", "",MIN('3.Weekly Hours &amp; Wage Activity'!AG31/40,1)),IF('3.Weekly Hours &amp; Wage Activity'!AG31="", "",'3.Weekly Hours &amp; Wage Activity'!AG31/40 ))),0)</f>
        <v>0</v>
      </c>
      <c r="AY31" s="523">
        <f>SUM( IF(COUNTIF('3.Weekly Hours &amp; Wage Activity'!J31:Q31, "&lt;&gt;FT") = 0, COLUMNS('3.Weekly Hours &amp; Wage Activity'!J31:AG31) * 40, '3.Weekly Hours &amp; Wage Activity'!J31:AG31))</f>
        <v>0</v>
      </c>
      <c r="AZ31" s="86">
        <f t="shared" si="5"/>
        <v>0</v>
      </c>
      <c r="BA31" s="87">
        <f t="shared" si="7"/>
        <v>0</v>
      </c>
      <c r="BB31" s="74" t="str">
        <f>IF('2.Census &amp; Reference Benchmarks'!K31 = "", "", '2.Census &amp; Reference Benchmarks'!K31)</f>
        <v/>
      </c>
      <c r="BC31" s="185">
        <f>IF('2.Census &amp; Reference Benchmarks'!L31="N/A",IF(OR(AND(G31="",I31=""),AND(G31&lt;DATEVALUE("1/1/2020"),OR(I31="",I31&gt;DATEVALUE("3/31/2020")))),177.14,IF(OR(I31 = "", I31 &gt; DATEVALUE("1/31/2020")), ROUND(177.14*((DATEVALUE("2/1/2020") -G31)/31),1))),IF('2.Census &amp; Reference Benchmarks'!L31="",0,'2.Census &amp; Reference Benchmarks'!L31))</f>
        <v>0</v>
      </c>
      <c r="BD31" s="74" t="str">
        <f>IF('2.Census &amp; Reference Benchmarks'!N31 = "", "", '2.Census &amp; Reference Benchmarks'!N31)</f>
        <v/>
      </c>
      <c r="BE31" s="185">
        <f>IF('2.Census &amp; Reference Benchmarks'!O31="N/A",IF(OR(AND(G31="",I31=""),AND(G31&lt;=DATEVALUE("2/1/2020"),OR(I31="",I31&gt;=DATEVALUE("2/29/2020")))),165.71,IF(AND(G31&gt;DATEVALUE("2/1/2020"),OR(I31="",I31&lt;=DATEVALUE("2/29/2020"))),((DATEVALUE("3/1/2020")-G31)/29)*165.71,"")),IF('2.Census &amp; Reference Benchmarks'!O31="",0,'2.Census &amp; Reference Benchmarks'!O31))</f>
        <v>0</v>
      </c>
    </row>
    <row r="32" spans="1:57" ht="13.5" customHeight="1" x14ac:dyDescent="0.25">
      <c r="A32" s="3"/>
      <c r="B32" s="56">
        <f>IF('2.Census &amp; Reference Benchmarks'!B32 &lt;&gt;"",'2.Census &amp; Reference Benchmarks'!B32,"")</f>
        <v>0</v>
      </c>
      <c r="C32" s="56">
        <f>IF('2.Census &amp; Reference Benchmarks'!C32 &lt;&gt;"",'2.Census &amp; Reference Benchmarks'!C32,"")</f>
        <v>0</v>
      </c>
      <c r="D32" s="57" t="str">
        <f>IF('2.Census &amp; Reference Benchmarks'!D32 &lt;&gt;"",'2.Census &amp; Reference Benchmarks'!D32,"")</f>
        <v/>
      </c>
      <c r="E32" s="56" t="str">
        <f>IF('2.Census &amp; Reference Benchmarks'!E32 &lt;&gt;"",'2.Census &amp; Reference Benchmarks'!E32,"")</f>
        <v/>
      </c>
      <c r="F32" s="56" t="str">
        <f>IF('2.Census &amp; Reference Benchmarks'!F32 &lt;&gt;"",'2.Census &amp; Reference Benchmarks'!F32,"")</f>
        <v/>
      </c>
      <c r="G32" s="58" t="str">
        <f>IF('2.Census &amp; Reference Benchmarks'!G32 &lt;&gt;"",'2.Census &amp; Reference Benchmarks'!G32,"")</f>
        <v/>
      </c>
      <c r="H32" s="58" t="str">
        <f>IF('2.Census &amp; Reference Benchmarks'!H32 &lt;&gt;"",'2.Census &amp; Reference Benchmarks'!H32,"")</f>
        <v/>
      </c>
      <c r="I32" s="58" t="str">
        <f>IF('2.Census &amp; Reference Benchmarks'!I32 &lt;&gt;"",'2.Census &amp; Reference Benchmarks'!I32,"")</f>
        <v/>
      </c>
      <c r="J32" s="69" t="str">
        <f>IF('2.Census &amp; Reference Benchmarks'!J32 &lt;&gt;"",'2.Census &amp; Reference Benchmarks'!J32,"")</f>
        <v/>
      </c>
      <c r="K32" s="58" t="str">
        <f>IF('7.Safe Harbor Input Data &amp; Calc'!Q34 &lt;&gt; "", '7.Safe Harbor Input Data &amp; Calc'!Q34, "")</f>
        <v>No</v>
      </c>
      <c r="L32" s="59" t="str">
        <f>IF('2.Census &amp; Reference Benchmarks'!T32&lt;&gt; "",'2.Census &amp; Reference Benchmarks'!T32,"")</f>
        <v/>
      </c>
      <c r="M32" s="60">
        <f>'2.Census &amp; Reference Benchmarks'!M32</f>
        <v>0</v>
      </c>
      <c r="N32" s="60">
        <f>'2.Census &amp; Reference Benchmarks'!P32</f>
        <v>0</v>
      </c>
      <c r="O32" s="60">
        <f>'2.Census &amp; Reference Benchmarks'!S32</f>
        <v>0</v>
      </c>
      <c r="P32" s="52">
        <f>IF( AND(I32 &lt; '1. Summary for SBA'!$J$7, I32 &lt;&gt;""), 0, IF(AND(G32="",I32=""),SUM(M32:O32)*4,IF(I32&lt;'1. Summary for SBA'!$J$7,0,IF(K32="Yes",0,IF(H32="Salary",IF(AND(SUM(M32:O32)*4&lt;100000,L32=""),(SUM(M32:O32)/(IF(OR(I32=0,I32&gt;=DATEVALUE("3/31/2020")),DATEVALUE("3/31/2020"),I32)-IF(OR(G32&lt;=DATEVALUE("1/1/2020"), G32 = ""),DATEVALUE("1/1/2020"),IF(OR(MONTH(G32)=1),G32+1,IF(MONTH(G32)=3,G32,G32-1)))))*360,0),0)))))</f>
        <v>0</v>
      </c>
      <c r="Q32" s="52">
        <f t="shared" si="0"/>
        <v>0</v>
      </c>
      <c r="R32" s="67">
        <f t="shared" si="1"/>
        <v>0</v>
      </c>
      <c r="S32" s="53">
        <f>SUM('3.Weekly Hours &amp; Wage Activity'!AI32:BF32)</f>
        <v>0</v>
      </c>
      <c r="T32" s="53">
        <f>IF(AND(I32&lt;&gt; "",  I32 &lt; '1. Summary for SBA'!$J$11 +168, I32 &gt; '1. Summary for SBA'!$J$11),S32+(((168-(I32-'1. Summary for SBA'!$J$11+1))*S32)/((I32-'1. Summary for SBA'!$J$11+1))),0)</f>
        <v>0</v>
      </c>
      <c r="U32" s="369">
        <f>IF(K32= "Yes",0,IF( H32 = "salary",IF(T32 = 0,MAX(0,$R32-$S32), R32-T32),IF( H32 = "Hourly",'6. Hourly EE Wage Reduction'!AA32, 0)))</f>
        <v>0</v>
      </c>
      <c r="V32" s="67">
        <f t="shared" si="2"/>
        <v>0</v>
      </c>
      <c r="W32" s="405" t="str">
        <f>IF(U32 = 0, "No",IF('6. Hourly EE Wage Reduction'!T32 &gt;'6. Hourly EE Wage Reduction'!W32, "Yes", "No"))</f>
        <v>No</v>
      </c>
      <c r="X32" s="67">
        <f t="shared" si="3"/>
        <v>0</v>
      </c>
      <c r="Y32" s="67">
        <f t="shared" si="4"/>
        <v>0</v>
      </c>
      <c r="AA32" s="86">
        <f>IFERROR(IF('3.Weekly Hours &amp; Wage Activity'!J32 = "FT", 1,MIN(1,IF('3.Weekly Hours &amp; Wage Activity'!J32 = "", "",MIN('3.Weekly Hours &amp; Wage Activity'!J32/40,1)),IF('3.Weekly Hours &amp; Wage Activity'!J32="", "",'3.Weekly Hours &amp; Wage Activity'!J32/40 ))),0)</f>
        <v>0</v>
      </c>
      <c r="AB32" s="86">
        <f>IFERROR(IF('3.Weekly Hours &amp; Wage Activity'!K32 = "FT", 1,MIN(1,IF('3.Weekly Hours &amp; Wage Activity'!K32 = "", "",MIN('3.Weekly Hours &amp; Wage Activity'!K32/40,1)),IF('3.Weekly Hours &amp; Wage Activity'!K32="", "",'3.Weekly Hours &amp; Wage Activity'!K32/40 ))),0)</f>
        <v>0</v>
      </c>
      <c r="AC32" s="86">
        <f>IFERROR(IF('3.Weekly Hours &amp; Wage Activity'!L32 = "FT", 1,MIN(1,IF('3.Weekly Hours &amp; Wage Activity'!L32 = "", "",MIN('3.Weekly Hours &amp; Wage Activity'!L32/40,1)),IF('3.Weekly Hours &amp; Wage Activity'!L32="", "",'3.Weekly Hours &amp; Wage Activity'!L32/40 ))),0)</f>
        <v>0</v>
      </c>
      <c r="AD32" s="86">
        <f>IFERROR(IF('3.Weekly Hours &amp; Wage Activity'!M32 = "FT", 1,MIN(1,IF('3.Weekly Hours &amp; Wage Activity'!M32 = "", "",MIN('3.Weekly Hours &amp; Wage Activity'!M32/40,1)),IF('3.Weekly Hours &amp; Wage Activity'!M32="", "",'3.Weekly Hours &amp; Wage Activity'!M32/40 ))),0)</f>
        <v>0</v>
      </c>
      <c r="AE32" s="86">
        <f>IFERROR(IF('3.Weekly Hours &amp; Wage Activity'!N32 = "FT", 1,MIN(1,IF('3.Weekly Hours &amp; Wage Activity'!N32 = "", "",MIN('3.Weekly Hours &amp; Wage Activity'!N32/40,1)),IF('3.Weekly Hours &amp; Wage Activity'!N32="", "",'3.Weekly Hours &amp; Wage Activity'!N32/40 ))),0)</f>
        <v>0</v>
      </c>
      <c r="AF32" s="86">
        <f>IFERROR(IF('3.Weekly Hours &amp; Wage Activity'!O32 = "FT", 1,MIN(1,IF('3.Weekly Hours &amp; Wage Activity'!O32 = "", "",MIN('3.Weekly Hours &amp; Wage Activity'!O32/40,1)),IF('3.Weekly Hours &amp; Wage Activity'!O32="", "",'3.Weekly Hours &amp; Wage Activity'!O32/40 ))),0)</f>
        <v>0</v>
      </c>
      <c r="AG32" s="86">
        <f>IFERROR(IF('3.Weekly Hours &amp; Wage Activity'!P32 = "FT", 1,MIN(1,IF('3.Weekly Hours &amp; Wage Activity'!P32 = "", "",MIN('3.Weekly Hours &amp; Wage Activity'!P32/40,1)),IF('3.Weekly Hours &amp; Wage Activity'!P32="", "",'3.Weekly Hours &amp; Wage Activity'!P32/40 ))),0)</f>
        <v>0</v>
      </c>
      <c r="AH32" s="86">
        <f>IFERROR(IF('3.Weekly Hours &amp; Wage Activity'!Q32 = "FT", 1,MIN(1,IF('3.Weekly Hours &amp; Wage Activity'!Q32 = "", "",MIN('3.Weekly Hours &amp; Wage Activity'!Q32/40,1)),IF('3.Weekly Hours &amp; Wage Activity'!Q32="", "",'3.Weekly Hours &amp; Wage Activity'!Q32/40 ))),0)</f>
        <v>0</v>
      </c>
      <c r="AI32" s="86">
        <f>IFERROR(IF('3.Weekly Hours &amp; Wage Activity'!R32 = "FT", 1,MIN(1,IF('3.Weekly Hours &amp; Wage Activity'!R32 = "", "",MIN('3.Weekly Hours &amp; Wage Activity'!R32/40,1)),IF('3.Weekly Hours &amp; Wage Activity'!R32="", "",'3.Weekly Hours &amp; Wage Activity'!R32/40 ))),0)</f>
        <v>0</v>
      </c>
      <c r="AJ32" s="86">
        <f>IFERROR(IF('3.Weekly Hours &amp; Wage Activity'!S32 = "FT", 1,MIN(1,IF('3.Weekly Hours &amp; Wage Activity'!S32 = "", "",MIN('3.Weekly Hours &amp; Wage Activity'!S32/40,1)),IF('3.Weekly Hours &amp; Wage Activity'!S32="", "",'3.Weekly Hours &amp; Wage Activity'!S32/40 ))),0)</f>
        <v>0</v>
      </c>
      <c r="AK32" s="86">
        <f>IFERROR(IF('3.Weekly Hours &amp; Wage Activity'!T32 = "FT", 1,MIN(1,IF('3.Weekly Hours &amp; Wage Activity'!T32 = "", "",MIN('3.Weekly Hours &amp; Wage Activity'!T32/40,1)),IF('3.Weekly Hours &amp; Wage Activity'!T32="", "",'3.Weekly Hours &amp; Wage Activity'!T32/40 ))),0)</f>
        <v>0</v>
      </c>
      <c r="AL32" s="86">
        <f>IFERROR(IF('3.Weekly Hours &amp; Wage Activity'!U32 = "FT", 1,MIN(1,IF('3.Weekly Hours &amp; Wage Activity'!U32 = "", "",MIN('3.Weekly Hours &amp; Wage Activity'!U32/40,1)),IF('3.Weekly Hours &amp; Wage Activity'!U32="", "",'3.Weekly Hours &amp; Wage Activity'!U32/40 ))),0)</f>
        <v>0</v>
      </c>
      <c r="AM32" s="86">
        <f>IFERROR(IF('3.Weekly Hours &amp; Wage Activity'!V32 = "FT", 1,MIN(1,IF('3.Weekly Hours &amp; Wage Activity'!V32 = "", "",MIN('3.Weekly Hours &amp; Wage Activity'!V32/40,1)),IF('3.Weekly Hours &amp; Wage Activity'!V32="", "",'3.Weekly Hours &amp; Wage Activity'!V32/40 ))),0)</f>
        <v>0</v>
      </c>
      <c r="AN32" s="86">
        <f>IFERROR(IF('3.Weekly Hours &amp; Wage Activity'!W32 = "FT", 1,MIN(1,IF('3.Weekly Hours &amp; Wage Activity'!W32 = "", "",MIN('3.Weekly Hours &amp; Wage Activity'!W32/40,1)),IF('3.Weekly Hours &amp; Wage Activity'!W32="", "",'3.Weekly Hours &amp; Wage Activity'!W32/40 ))),0)</f>
        <v>0</v>
      </c>
      <c r="AO32" s="86">
        <f>IFERROR(IF('3.Weekly Hours &amp; Wage Activity'!X32 = "FT", 1,MIN(1,IF('3.Weekly Hours &amp; Wage Activity'!X32 = "", "",MIN('3.Weekly Hours &amp; Wage Activity'!X32/40,1)),IF('3.Weekly Hours &amp; Wage Activity'!X32="", "",'3.Weekly Hours &amp; Wage Activity'!X32/40 ))),0)</f>
        <v>0</v>
      </c>
      <c r="AP32" s="86">
        <f>IFERROR(IF('3.Weekly Hours &amp; Wage Activity'!Y32 = "FT", 1,MIN(1,IF('3.Weekly Hours &amp; Wage Activity'!Y32 = "", "",MIN('3.Weekly Hours &amp; Wage Activity'!Y32/40,1)),IF('3.Weekly Hours &amp; Wage Activity'!Y32="", "",'3.Weekly Hours &amp; Wage Activity'!Y32/40 ))),0)</f>
        <v>0</v>
      </c>
      <c r="AQ32" s="86">
        <f>IFERROR(IF('3.Weekly Hours &amp; Wage Activity'!Z32 = "FT", 1,MIN(1,IF('3.Weekly Hours &amp; Wage Activity'!Z32 = "", "",MIN('3.Weekly Hours &amp; Wage Activity'!Z32/40,1)),IF('3.Weekly Hours &amp; Wage Activity'!Z32="", "",'3.Weekly Hours &amp; Wage Activity'!Z32/40 ))),0)</f>
        <v>0</v>
      </c>
      <c r="AR32" s="86">
        <f>IFERROR(IF('3.Weekly Hours &amp; Wage Activity'!AA32 = "FT", 1,MIN(1,IF('3.Weekly Hours &amp; Wage Activity'!AA32 = "", "",MIN('3.Weekly Hours &amp; Wage Activity'!AA32/40,1)),IF('3.Weekly Hours &amp; Wage Activity'!AA32="", "",'3.Weekly Hours &amp; Wage Activity'!AA32/40 ))),0)</f>
        <v>0</v>
      </c>
      <c r="AS32" s="86">
        <f>IFERROR(IF('3.Weekly Hours &amp; Wage Activity'!AB32 = "FT", 1,MIN(1,IF('3.Weekly Hours &amp; Wage Activity'!AB32 = "", "",MIN('3.Weekly Hours &amp; Wage Activity'!AB32/40,1)),IF('3.Weekly Hours &amp; Wage Activity'!AB32="", "",'3.Weekly Hours &amp; Wage Activity'!AB32/40 ))),0)</f>
        <v>0</v>
      </c>
      <c r="AT32" s="86">
        <f>IFERROR(IF('3.Weekly Hours &amp; Wage Activity'!AC32 = "FT", 1,MIN(1,IF('3.Weekly Hours &amp; Wage Activity'!AC32 = "", "",MIN('3.Weekly Hours &amp; Wage Activity'!AC32/40,1)),IF('3.Weekly Hours &amp; Wage Activity'!AC32="", "",'3.Weekly Hours &amp; Wage Activity'!AC32/40 ))),0)</f>
        <v>0</v>
      </c>
      <c r="AU32" s="86">
        <f>IFERROR(IF('3.Weekly Hours &amp; Wage Activity'!AD32 = "FT", 1,MIN(1,IF('3.Weekly Hours &amp; Wage Activity'!AD32 = "", "",MIN('3.Weekly Hours &amp; Wage Activity'!AD32/40,1)),IF('3.Weekly Hours &amp; Wage Activity'!AD32="", "",'3.Weekly Hours &amp; Wage Activity'!AD32/40 ))),0)</f>
        <v>0</v>
      </c>
      <c r="AV32" s="86">
        <f>IFERROR(IF('3.Weekly Hours &amp; Wage Activity'!AE32 = "FT", 1,MIN(1,IF('3.Weekly Hours &amp; Wage Activity'!AE32 = "", "",MIN('3.Weekly Hours &amp; Wage Activity'!AE32/40,1)),IF('3.Weekly Hours &amp; Wage Activity'!AE32="", "",'3.Weekly Hours &amp; Wage Activity'!AE32/40 ))),0)</f>
        <v>0</v>
      </c>
      <c r="AW32" s="86">
        <f>IFERROR(IF('3.Weekly Hours &amp; Wage Activity'!AF32 = "FT", 1,MIN(1,IF('3.Weekly Hours &amp; Wage Activity'!AF32 = "", "",MIN('3.Weekly Hours &amp; Wage Activity'!AF32/40,1)),IF('3.Weekly Hours &amp; Wage Activity'!AF32="", "",'3.Weekly Hours &amp; Wage Activity'!AF32/40 ))),0)</f>
        <v>0</v>
      </c>
      <c r="AX32" s="86">
        <f>IFERROR(IF('3.Weekly Hours &amp; Wage Activity'!AG32 = "FT", 1,MIN(1,IF('3.Weekly Hours &amp; Wage Activity'!AG32 = "", "",MIN('3.Weekly Hours &amp; Wage Activity'!AG32/40,1)),IF('3.Weekly Hours &amp; Wage Activity'!AG32="", "",'3.Weekly Hours &amp; Wage Activity'!AG32/40 ))),0)</f>
        <v>0</v>
      </c>
      <c r="AY32" s="523">
        <f>SUM( IF(COUNTIF('3.Weekly Hours &amp; Wage Activity'!J32:Q32, "&lt;&gt;FT") = 0, COLUMNS('3.Weekly Hours &amp; Wage Activity'!J32:AG32) * 40, '3.Weekly Hours &amp; Wage Activity'!J32:AG32))</f>
        <v>0</v>
      </c>
      <c r="AZ32" s="86">
        <f t="shared" si="5"/>
        <v>0</v>
      </c>
      <c r="BA32" s="87">
        <f t="shared" si="7"/>
        <v>0</v>
      </c>
      <c r="BB32" s="74" t="str">
        <f>IF('2.Census &amp; Reference Benchmarks'!K32 = "", "", '2.Census &amp; Reference Benchmarks'!K32)</f>
        <v/>
      </c>
      <c r="BC32" s="185">
        <f>IF('2.Census &amp; Reference Benchmarks'!L32="N/A",IF(OR(AND(G32="",I32=""),AND(G32&lt;DATEVALUE("1/1/2020"),OR(I32="",I32&gt;DATEVALUE("3/31/2020")))),177.14,IF(OR(I32 = "", I32 &gt; DATEVALUE("1/31/2020")), ROUND(177.14*((DATEVALUE("2/1/2020") -G32)/31),1))),IF('2.Census &amp; Reference Benchmarks'!L32="",0,'2.Census &amp; Reference Benchmarks'!L32))</f>
        <v>0</v>
      </c>
      <c r="BD32" s="74" t="str">
        <f>IF('2.Census &amp; Reference Benchmarks'!N32 = "", "", '2.Census &amp; Reference Benchmarks'!N32)</f>
        <v/>
      </c>
      <c r="BE32" s="185">
        <f>IF('2.Census &amp; Reference Benchmarks'!O32="N/A",IF(OR(AND(G32="",I32=""),AND(G32&lt;=DATEVALUE("2/1/2020"),OR(I32="",I32&gt;=DATEVALUE("2/29/2020")))),165.71,IF(AND(G32&gt;DATEVALUE("2/1/2020"),OR(I32="",I32&lt;=DATEVALUE("2/29/2020"))),((DATEVALUE("3/1/2020")-G32)/29)*165.71,"")),IF('2.Census &amp; Reference Benchmarks'!O32="",0,'2.Census &amp; Reference Benchmarks'!O32))</f>
        <v>0</v>
      </c>
    </row>
    <row r="33" spans="1:57" ht="13.5" customHeight="1" x14ac:dyDescent="0.25">
      <c r="A33" s="3"/>
      <c r="B33" s="56">
        <f>IF('2.Census &amp; Reference Benchmarks'!B33 &lt;&gt;"",'2.Census &amp; Reference Benchmarks'!B33,"")</f>
        <v>0</v>
      </c>
      <c r="C33" s="56">
        <f>IF('2.Census &amp; Reference Benchmarks'!C33 &lt;&gt;"",'2.Census &amp; Reference Benchmarks'!C33,"")</f>
        <v>0</v>
      </c>
      <c r="D33" s="57" t="str">
        <f>IF('2.Census &amp; Reference Benchmarks'!D33 &lt;&gt;"",'2.Census &amp; Reference Benchmarks'!D33,"")</f>
        <v/>
      </c>
      <c r="E33" s="56" t="str">
        <f>IF('2.Census &amp; Reference Benchmarks'!E33 &lt;&gt;"",'2.Census &amp; Reference Benchmarks'!E33,"")</f>
        <v/>
      </c>
      <c r="F33" s="56" t="str">
        <f>IF('2.Census &amp; Reference Benchmarks'!F33 &lt;&gt;"",'2.Census &amp; Reference Benchmarks'!F33,"")</f>
        <v/>
      </c>
      <c r="G33" s="58" t="str">
        <f>IF('2.Census &amp; Reference Benchmarks'!G33 &lt;&gt;"",'2.Census &amp; Reference Benchmarks'!G33,"")</f>
        <v/>
      </c>
      <c r="H33" s="58" t="str">
        <f>IF('2.Census &amp; Reference Benchmarks'!H33 &lt;&gt;"",'2.Census &amp; Reference Benchmarks'!H33,"")</f>
        <v/>
      </c>
      <c r="I33" s="58" t="str">
        <f>IF('2.Census &amp; Reference Benchmarks'!I33 &lt;&gt;"",'2.Census &amp; Reference Benchmarks'!I33,"")</f>
        <v/>
      </c>
      <c r="J33" s="69" t="str">
        <f>IF('2.Census &amp; Reference Benchmarks'!J33 &lt;&gt;"",'2.Census &amp; Reference Benchmarks'!J33,"")</f>
        <v/>
      </c>
      <c r="K33" s="58" t="str">
        <f>IF('7.Safe Harbor Input Data &amp; Calc'!Q35 &lt;&gt; "", '7.Safe Harbor Input Data &amp; Calc'!Q35, "")</f>
        <v>No</v>
      </c>
      <c r="L33" s="59" t="str">
        <f>IF('2.Census &amp; Reference Benchmarks'!T33&lt;&gt; "",'2.Census &amp; Reference Benchmarks'!T33,"")</f>
        <v/>
      </c>
      <c r="M33" s="60">
        <f>'2.Census &amp; Reference Benchmarks'!M33</f>
        <v>0</v>
      </c>
      <c r="N33" s="60">
        <f>'2.Census &amp; Reference Benchmarks'!P33</f>
        <v>0</v>
      </c>
      <c r="O33" s="60">
        <f>'2.Census &amp; Reference Benchmarks'!S33</f>
        <v>0</v>
      </c>
      <c r="P33" s="52">
        <f>IF( AND(I33 &lt; '1. Summary for SBA'!$J$7, I33 &lt;&gt;""), 0, IF(AND(G33="",I33=""),SUM(M33:O33)*4,IF(I33&lt;'1. Summary for SBA'!$J$7,0,IF(K33="Yes",0,IF(H33="Salary",IF(AND(SUM(M33:O33)*4&lt;100000,L33=""),(SUM(M33:O33)/(IF(OR(I33=0,I33&gt;=DATEVALUE("3/31/2020")),DATEVALUE("3/31/2020"),I33)-IF(OR(G33&lt;=DATEVALUE("1/1/2020"), G33 = ""),DATEVALUE("1/1/2020"),IF(OR(MONTH(G33)=1),G33+1,IF(MONTH(G33)=3,G33,G33-1)))))*360,0),0)))))</f>
        <v>0</v>
      </c>
      <c r="Q33" s="52">
        <f t="shared" si="0"/>
        <v>0</v>
      </c>
      <c r="R33" s="67">
        <f t="shared" si="1"/>
        <v>0</v>
      </c>
      <c r="S33" s="53">
        <f>SUM('3.Weekly Hours &amp; Wage Activity'!AI33:BF33)</f>
        <v>0</v>
      </c>
      <c r="T33" s="53">
        <f>IF(AND(I33&lt;&gt; "",  I33 &lt; '1. Summary for SBA'!$J$11 +168, I33 &gt; '1. Summary for SBA'!$J$11),S33+(((168-(I33-'1. Summary for SBA'!$J$11+1))*S33)/((I33-'1. Summary for SBA'!$J$11+1))),0)</f>
        <v>0</v>
      </c>
      <c r="U33" s="369">
        <f>IF(K33= "Yes",0,IF( H33 = "salary",IF(T33 = 0,MAX(0,$R33-$S33), R33-T33),IF( H33 = "Hourly",'6. Hourly EE Wage Reduction'!AA33, 0)))</f>
        <v>0</v>
      </c>
      <c r="V33" s="67">
        <f t="shared" si="2"/>
        <v>0</v>
      </c>
      <c r="W33" s="405" t="str">
        <f>IF(U33 = 0, "No",IF('6. Hourly EE Wage Reduction'!T33 &gt;'6. Hourly EE Wage Reduction'!W33, "Yes", "No"))</f>
        <v>No</v>
      </c>
      <c r="X33" s="67">
        <f t="shared" si="3"/>
        <v>0</v>
      </c>
      <c r="Y33" s="67">
        <f t="shared" si="4"/>
        <v>0</v>
      </c>
      <c r="AA33" s="86">
        <f>IFERROR(IF('3.Weekly Hours &amp; Wage Activity'!J33 = "FT", 1,MIN(1,IF('3.Weekly Hours &amp; Wage Activity'!J33 = "", "",MIN('3.Weekly Hours &amp; Wage Activity'!J33/40,1)),IF('3.Weekly Hours &amp; Wage Activity'!J33="", "",'3.Weekly Hours &amp; Wage Activity'!J33/40 ))),0)</f>
        <v>0</v>
      </c>
      <c r="AB33" s="86">
        <f>IFERROR(IF('3.Weekly Hours &amp; Wage Activity'!K33 = "FT", 1,MIN(1,IF('3.Weekly Hours &amp; Wage Activity'!K33 = "", "",MIN('3.Weekly Hours &amp; Wage Activity'!K33/40,1)),IF('3.Weekly Hours &amp; Wage Activity'!K33="", "",'3.Weekly Hours &amp; Wage Activity'!K33/40 ))),0)</f>
        <v>0</v>
      </c>
      <c r="AC33" s="86">
        <f>IFERROR(IF('3.Weekly Hours &amp; Wage Activity'!L33 = "FT", 1,MIN(1,IF('3.Weekly Hours &amp; Wage Activity'!L33 = "", "",MIN('3.Weekly Hours &amp; Wage Activity'!L33/40,1)),IF('3.Weekly Hours &amp; Wage Activity'!L33="", "",'3.Weekly Hours &amp; Wage Activity'!L33/40 ))),0)</f>
        <v>0</v>
      </c>
      <c r="AD33" s="86">
        <f>IFERROR(IF('3.Weekly Hours &amp; Wage Activity'!M33 = "FT", 1,MIN(1,IF('3.Weekly Hours &amp; Wage Activity'!M33 = "", "",MIN('3.Weekly Hours &amp; Wage Activity'!M33/40,1)),IF('3.Weekly Hours &amp; Wage Activity'!M33="", "",'3.Weekly Hours &amp; Wage Activity'!M33/40 ))),0)</f>
        <v>0</v>
      </c>
      <c r="AE33" s="86">
        <f>IFERROR(IF('3.Weekly Hours &amp; Wage Activity'!N33 = "FT", 1,MIN(1,IF('3.Weekly Hours &amp; Wage Activity'!N33 = "", "",MIN('3.Weekly Hours &amp; Wage Activity'!N33/40,1)),IF('3.Weekly Hours &amp; Wage Activity'!N33="", "",'3.Weekly Hours &amp; Wage Activity'!N33/40 ))),0)</f>
        <v>0</v>
      </c>
      <c r="AF33" s="86">
        <f>IFERROR(IF('3.Weekly Hours &amp; Wage Activity'!O33 = "FT", 1,MIN(1,IF('3.Weekly Hours &amp; Wage Activity'!O33 = "", "",MIN('3.Weekly Hours &amp; Wage Activity'!O33/40,1)),IF('3.Weekly Hours &amp; Wage Activity'!O33="", "",'3.Weekly Hours &amp; Wage Activity'!O33/40 ))),0)</f>
        <v>0</v>
      </c>
      <c r="AG33" s="86">
        <f>IFERROR(IF('3.Weekly Hours &amp; Wage Activity'!P33 = "FT", 1,MIN(1,IF('3.Weekly Hours &amp; Wage Activity'!P33 = "", "",MIN('3.Weekly Hours &amp; Wage Activity'!P33/40,1)),IF('3.Weekly Hours &amp; Wage Activity'!P33="", "",'3.Weekly Hours &amp; Wage Activity'!P33/40 ))),0)</f>
        <v>0</v>
      </c>
      <c r="AH33" s="86">
        <f>IFERROR(IF('3.Weekly Hours &amp; Wage Activity'!Q33 = "FT", 1,MIN(1,IF('3.Weekly Hours &amp; Wage Activity'!Q33 = "", "",MIN('3.Weekly Hours &amp; Wage Activity'!Q33/40,1)),IF('3.Weekly Hours &amp; Wage Activity'!Q33="", "",'3.Weekly Hours &amp; Wage Activity'!Q33/40 ))),0)</f>
        <v>0</v>
      </c>
      <c r="AI33" s="86">
        <f>IFERROR(IF('3.Weekly Hours &amp; Wage Activity'!R33 = "FT", 1,MIN(1,IF('3.Weekly Hours &amp; Wage Activity'!R33 = "", "",MIN('3.Weekly Hours &amp; Wage Activity'!R33/40,1)),IF('3.Weekly Hours &amp; Wage Activity'!R33="", "",'3.Weekly Hours &amp; Wage Activity'!R33/40 ))),0)</f>
        <v>0</v>
      </c>
      <c r="AJ33" s="86">
        <f>IFERROR(IF('3.Weekly Hours &amp; Wage Activity'!S33 = "FT", 1,MIN(1,IF('3.Weekly Hours &amp; Wage Activity'!S33 = "", "",MIN('3.Weekly Hours &amp; Wage Activity'!S33/40,1)),IF('3.Weekly Hours &amp; Wage Activity'!S33="", "",'3.Weekly Hours &amp; Wage Activity'!S33/40 ))),0)</f>
        <v>0</v>
      </c>
      <c r="AK33" s="86">
        <f>IFERROR(IF('3.Weekly Hours &amp; Wage Activity'!T33 = "FT", 1,MIN(1,IF('3.Weekly Hours &amp; Wage Activity'!T33 = "", "",MIN('3.Weekly Hours &amp; Wage Activity'!T33/40,1)),IF('3.Weekly Hours &amp; Wage Activity'!T33="", "",'3.Weekly Hours &amp; Wage Activity'!T33/40 ))),0)</f>
        <v>0</v>
      </c>
      <c r="AL33" s="86">
        <f>IFERROR(IF('3.Weekly Hours &amp; Wage Activity'!U33 = "FT", 1,MIN(1,IF('3.Weekly Hours &amp; Wage Activity'!U33 = "", "",MIN('3.Weekly Hours &amp; Wage Activity'!U33/40,1)),IF('3.Weekly Hours &amp; Wage Activity'!U33="", "",'3.Weekly Hours &amp; Wage Activity'!U33/40 ))),0)</f>
        <v>0</v>
      </c>
      <c r="AM33" s="86">
        <f>IFERROR(IF('3.Weekly Hours &amp; Wage Activity'!V33 = "FT", 1,MIN(1,IF('3.Weekly Hours &amp; Wage Activity'!V33 = "", "",MIN('3.Weekly Hours &amp; Wage Activity'!V33/40,1)),IF('3.Weekly Hours &amp; Wage Activity'!V33="", "",'3.Weekly Hours &amp; Wage Activity'!V33/40 ))),0)</f>
        <v>0</v>
      </c>
      <c r="AN33" s="86">
        <f>IFERROR(IF('3.Weekly Hours &amp; Wage Activity'!W33 = "FT", 1,MIN(1,IF('3.Weekly Hours &amp; Wage Activity'!W33 = "", "",MIN('3.Weekly Hours &amp; Wage Activity'!W33/40,1)),IF('3.Weekly Hours &amp; Wage Activity'!W33="", "",'3.Weekly Hours &amp; Wage Activity'!W33/40 ))),0)</f>
        <v>0</v>
      </c>
      <c r="AO33" s="86">
        <f>IFERROR(IF('3.Weekly Hours &amp; Wage Activity'!X33 = "FT", 1,MIN(1,IF('3.Weekly Hours &amp; Wage Activity'!X33 = "", "",MIN('3.Weekly Hours &amp; Wage Activity'!X33/40,1)),IF('3.Weekly Hours &amp; Wage Activity'!X33="", "",'3.Weekly Hours &amp; Wage Activity'!X33/40 ))),0)</f>
        <v>0</v>
      </c>
      <c r="AP33" s="86">
        <f>IFERROR(IF('3.Weekly Hours &amp; Wage Activity'!Y33 = "FT", 1,MIN(1,IF('3.Weekly Hours &amp; Wage Activity'!Y33 = "", "",MIN('3.Weekly Hours &amp; Wage Activity'!Y33/40,1)),IF('3.Weekly Hours &amp; Wage Activity'!Y33="", "",'3.Weekly Hours &amp; Wage Activity'!Y33/40 ))),0)</f>
        <v>0</v>
      </c>
      <c r="AQ33" s="86">
        <f>IFERROR(IF('3.Weekly Hours &amp; Wage Activity'!Z33 = "FT", 1,MIN(1,IF('3.Weekly Hours &amp; Wage Activity'!Z33 = "", "",MIN('3.Weekly Hours &amp; Wage Activity'!Z33/40,1)),IF('3.Weekly Hours &amp; Wage Activity'!Z33="", "",'3.Weekly Hours &amp; Wage Activity'!Z33/40 ))),0)</f>
        <v>0</v>
      </c>
      <c r="AR33" s="86">
        <f>IFERROR(IF('3.Weekly Hours &amp; Wage Activity'!AA33 = "FT", 1,MIN(1,IF('3.Weekly Hours &amp; Wage Activity'!AA33 = "", "",MIN('3.Weekly Hours &amp; Wage Activity'!AA33/40,1)),IF('3.Weekly Hours &amp; Wage Activity'!AA33="", "",'3.Weekly Hours &amp; Wage Activity'!AA33/40 ))),0)</f>
        <v>0</v>
      </c>
      <c r="AS33" s="86">
        <f>IFERROR(IF('3.Weekly Hours &amp; Wage Activity'!AB33 = "FT", 1,MIN(1,IF('3.Weekly Hours &amp; Wage Activity'!AB33 = "", "",MIN('3.Weekly Hours &amp; Wage Activity'!AB33/40,1)),IF('3.Weekly Hours &amp; Wage Activity'!AB33="", "",'3.Weekly Hours &amp; Wage Activity'!AB33/40 ))),0)</f>
        <v>0</v>
      </c>
      <c r="AT33" s="86">
        <f>IFERROR(IF('3.Weekly Hours &amp; Wage Activity'!AC33 = "FT", 1,MIN(1,IF('3.Weekly Hours &amp; Wage Activity'!AC33 = "", "",MIN('3.Weekly Hours &amp; Wage Activity'!AC33/40,1)),IF('3.Weekly Hours &amp; Wage Activity'!AC33="", "",'3.Weekly Hours &amp; Wage Activity'!AC33/40 ))),0)</f>
        <v>0</v>
      </c>
      <c r="AU33" s="86">
        <f>IFERROR(IF('3.Weekly Hours &amp; Wage Activity'!AD33 = "FT", 1,MIN(1,IF('3.Weekly Hours &amp; Wage Activity'!AD33 = "", "",MIN('3.Weekly Hours &amp; Wage Activity'!AD33/40,1)),IF('3.Weekly Hours &amp; Wage Activity'!AD33="", "",'3.Weekly Hours &amp; Wage Activity'!AD33/40 ))),0)</f>
        <v>0</v>
      </c>
      <c r="AV33" s="86">
        <f>IFERROR(IF('3.Weekly Hours &amp; Wage Activity'!AE33 = "FT", 1,MIN(1,IF('3.Weekly Hours &amp; Wage Activity'!AE33 = "", "",MIN('3.Weekly Hours &amp; Wage Activity'!AE33/40,1)),IF('3.Weekly Hours &amp; Wage Activity'!AE33="", "",'3.Weekly Hours &amp; Wage Activity'!AE33/40 ))),0)</f>
        <v>0</v>
      </c>
      <c r="AW33" s="86">
        <f>IFERROR(IF('3.Weekly Hours &amp; Wage Activity'!AF33 = "FT", 1,MIN(1,IF('3.Weekly Hours &amp; Wage Activity'!AF33 = "", "",MIN('3.Weekly Hours &amp; Wage Activity'!AF33/40,1)),IF('3.Weekly Hours &amp; Wage Activity'!AF33="", "",'3.Weekly Hours &amp; Wage Activity'!AF33/40 ))),0)</f>
        <v>0</v>
      </c>
      <c r="AX33" s="86">
        <f>IFERROR(IF('3.Weekly Hours &amp; Wage Activity'!AG33 = "FT", 1,MIN(1,IF('3.Weekly Hours &amp; Wage Activity'!AG33 = "", "",MIN('3.Weekly Hours &amp; Wage Activity'!AG33/40,1)),IF('3.Weekly Hours &amp; Wage Activity'!AG33="", "",'3.Weekly Hours &amp; Wage Activity'!AG33/40 ))),0)</f>
        <v>0</v>
      </c>
      <c r="AY33" s="523">
        <f>SUM( IF(COUNTIF('3.Weekly Hours &amp; Wage Activity'!J33:Q33, "&lt;&gt;FT") = 0, COLUMNS('3.Weekly Hours &amp; Wage Activity'!J33:AG33) * 40, '3.Weekly Hours &amp; Wage Activity'!J33:AG33))</f>
        <v>0</v>
      </c>
      <c r="AZ33" s="86">
        <f t="shared" si="5"/>
        <v>0</v>
      </c>
      <c r="BA33" s="87">
        <f t="shared" si="7"/>
        <v>0</v>
      </c>
      <c r="BB33" s="74" t="str">
        <f>IF('2.Census &amp; Reference Benchmarks'!K33 = "", "", '2.Census &amp; Reference Benchmarks'!K33)</f>
        <v/>
      </c>
      <c r="BC33" s="185">
        <f>IF('2.Census &amp; Reference Benchmarks'!L33="N/A",IF(OR(AND(G33="",I33=""),AND(G33&lt;DATEVALUE("1/1/2020"),OR(I33="",I33&gt;DATEVALUE("3/31/2020")))),177.14,IF(OR(I33 = "", I33 &gt; DATEVALUE("1/31/2020")), ROUND(177.14*((DATEVALUE("2/1/2020") -G33)/31),1))),IF('2.Census &amp; Reference Benchmarks'!L33="",0,'2.Census &amp; Reference Benchmarks'!L33))</f>
        <v>0</v>
      </c>
      <c r="BD33" s="74" t="str">
        <f>IF('2.Census &amp; Reference Benchmarks'!N33 = "", "", '2.Census &amp; Reference Benchmarks'!N33)</f>
        <v/>
      </c>
      <c r="BE33" s="185">
        <f>IF('2.Census &amp; Reference Benchmarks'!O33="N/A",IF(OR(AND(G33="",I33=""),AND(G33&lt;=DATEVALUE("2/1/2020"),OR(I33="",I33&gt;=DATEVALUE("2/29/2020")))),165.71,IF(AND(G33&gt;DATEVALUE("2/1/2020"),OR(I33="",I33&lt;=DATEVALUE("2/29/2020"))),((DATEVALUE("3/1/2020")-G33)/29)*165.71,"")),IF('2.Census &amp; Reference Benchmarks'!O33="",0,'2.Census &amp; Reference Benchmarks'!O33))</f>
        <v>0</v>
      </c>
    </row>
    <row r="34" spans="1:57" ht="15" customHeight="1" x14ac:dyDescent="0.25">
      <c r="A34" s="3"/>
      <c r="B34" s="56">
        <f>IF('2.Census &amp; Reference Benchmarks'!B34 &lt;&gt;"",'2.Census &amp; Reference Benchmarks'!B34,"")</f>
        <v>0</v>
      </c>
      <c r="C34" s="56">
        <f>IF('2.Census &amp; Reference Benchmarks'!C34 &lt;&gt;"",'2.Census &amp; Reference Benchmarks'!C34,"")</f>
        <v>0</v>
      </c>
      <c r="D34" s="57" t="str">
        <f>IF('2.Census &amp; Reference Benchmarks'!D34 &lt;&gt;"",'2.Census &amp; Reference Benchmarks'!D34,"")</f>
        <v/>
      </c>
      <c r="E34" s="56" t="str">
        <f>IF('2.Census &amp; Reference Benchmarks'!E34 &lt;&gt;"",'2.Census &amp; Reference Benchmarks'!E34,"")</f>
        <v/>
      </c>
      <c r="F34" s="56" t="str">
        <f>IF('2.Census &amp; Reference Benchmarks'!F34 &lt;&gt;"",'2.Census &amp; Reference Benchmarks'!F34,"")</f>
        <v/>
      </c>
      <c r="G34" s="58" t="str">
        <f>IF('2.Census &amp; Reference Benchmarks'!G34 &lt;&gt;"",'2.Census &amp; Reference Benchmarks'!G34,"")</f>
        <v/>
      </c>
      <c r="H34" s="58" t="str">
        <f>IF('2.Census &amp; Reference Benchmarks'!H34 &lt;&gt;"",'2.Census &amp; Reference Benchmarks'!H34,"")</f>
        <v/>
      </c>
      <c r="I34" s="58" t="str">
        <f>IF('2.Census &amp; Reference Benchmarks'!I34 &lt;&gt;"",'2.Census &amp; Reference Benchmarks'!I34,"")</f>
        <v/>
      </c>
      <c r="J34" s="69" t="str">
        <f>IF('2.Census &amp; Reference Benchmarks'!J34 &lt;&gt;"",'2.Census &amp; Reference Benchmarks'!J34,"")</f>
        <v/>
      </c>
      <c r="K34" s="58" t="str">
        <f>IF('7.Safe Harbor Input Data &amp; Calc'!Q36 &lt;&gt; "", '7.Safe Harbor Input Data &amp; Calc'!Q36, "")</f>
        <v>No</v>
      </c>
      <c r="L34" s="59" t="str">
        <f>IF('2.Census &amp; Reference Benchmarks'!T34&lt;&gt; "",'2.Census &amp; Reference Benchmarks'!T34,"")</f>
        <v/>
      </c>
      <c r="M34" s="60">
        <f>'2.Census &amp; Reference Benchmarks'!M34</f>
        <v>0</v>
      </c>
      <c r="N34" s="60">
        <f>'2.Census &amp; Reference Benchmarks'!P34</f>
        <v>0</v>
      </c>
      <c r="O34" s="60">
        <f>'2.Census &amp; Reference Benchmarks'!S34</f>
        <v>0</v>
      </c>
      <c r="P34" s="52">
        <f>IF( AND(I34 &lt; '1. Summary for SBA'!$J$7, I34 &lt;&gt;""), 0, IF(AND(G34="",I34=""),SUM(M34:O34)*4,IF(I34&lt;'1. Summary for SBA'!$J$7,0,IF(K34="Yes",0,IF(H34="Salary",IF(AND(SUM(M34:O34)*4&lt;100000,L34=""),(SUM(M34:O34)/(IF(OR(I34=0,I34&gt;=DATEVALUE("3/31/2020")),DATEVALUE("3/31/2020"),I34)-IF(OR(G34&lt;=DATEVALUE("1/1/2020"), G34 = ""),DATEVALUE("1/1/2020"),IF(OR(MONTH(G34)=1),G34+1,IF(MONTH(G34)=3,G34,G34-1)))))*360,0),0)))))</f>
        <v>0</v>
      </c>
      <c r="Q34" s="52">
        <f t="shared" si="0"/>
        <v>0</v>
      </c>
      <c r="R34" s="67">
        <f t="shared" si="1"/>
        <v>0</v>
      </c>
      <c r="S34" s="53">
        <f>SUM('3.Weekly Hours &amp; Wage Activity'!AI34:BF34)</f>
        <v>0</v>
      </c>
      <c r="T34" s="53">
        <f>IF(AND(I34&lt;&gt; "",  I34 &lt; '1. Summary for SBA'!$J$11 +168, I34 &gt; '1. Summary for SBA'!$J$11),S34+(((168-(I34-'1. Summary for SBA'!$J$11+1))*S34)/((I34-'1. Summary for SBA'!$J$11+1))),0)</f>
        <v>0</v>
      </c>
      <c r="U34" s="369">
        <f>IF(K34= "Yes",0,IF( H34 = "salary",IF(T34 = 0,MAX(0,$R34-$S34), R34-T34),IF( H34 = "Hourly",'6. Hourly EE Wage Reduction'!AA34, 0)))</f>
        <v>0</v>
      </c>
      <c r="V34" s="67">
        <f t="shared" si="2"/>
        <v>0</v>
      </c>
      <c r="W34" s="405" t="str">
        <f>IF(U34 = 0, "No",IF('6. Hourly EE Wage Reduction'!T34 &gt;'6. Hourly EE Wage Reduction'!W34, "Yes", "No"))</f>
        <v>No</v>
      </c>
      <c r="X34" s="67">
        <f t="shared" si="3"/>
        <v>0</v>
      </c>
      <c r="Y34" s="67">
        <f t="shared" si="4"/>
        <v>0</v>
      </c>
      <c r="AA34" s="86">
        <f>IFERROR(IF('3.Weekly Hours &amp; Wage Activity'!J34 = "FT", 1,MIN(1,IF('3.Weekly Hours &amp; Wage Activity'!J34 = "", "",MIN('3.Weekly Hours &amp; Wage Activity'!J34/40,1)),IF('3.Weekly Hours &amp; Wage Activity'!J34="", "",'3.Weekly Hours &amp; Wage Activity'!J34/40 ))),0)</f>
        <v>0</v>
      </c>
      <c r="AB34" s="86">
        <f>IFERROR(IF('3.Weekly Hours &amp; Wage Activity'!K34 = "FT", 1,MIN(1,IF('3.Weekly Hours &amp; Wage Activity'!K34 = "", "",MIN('3.Weekly Hours &amp; Wage Activity'!K34/40,1)),IF('3.Weekly Hours &amp; Wage Activity'!K34="", "",'3.Weekly Hours &amp; Wage Activity'!K34/40 ))),0)</f>
        <v>0</v>
      </c>
      <c r="AC34" s="86">
        <f>IFERROR(IF('3.Weekly Hours &amp; Wage Activity'!L34 = "FT", 1,MIN(1,IF('3.Weekly Hours &amp; Wage Activity'!L34 = "", "",MIN('3.Weekly Hours &amp; Wage Activity'!L34/40,1)),IF('3.Weekly Hours &amp; Wage Activity'!L34="", "",'3.Weekly Hours &amp; Wage Activity'!L34/40 ))),0)</f>
        <v>0</v>
      </c>
      <c r="AD34" s="86">
        <f>IFERROR(IF('3.Weekly Hours &amp; Wage Activity'!M34 = "FT", 1,MIN(1,IF('3.Weekly Hours &amp; Wage Activity'!M34 = "", "",MIN('3.Weekly Hours &amp; Wage Activity'!M34/40,1)),IF('3.Weekly Hours &amp; Wage Activity'!M34="", "",'3.Weekly Hours &amp; Wage Activity'!M34/40 ))),0)</f>
        <v>0</v>
      </c>
      <c r="AE34" s="86">
        <f>IFERROR(IF('3.Weekly Hours &amp; Wage Activity'!N34 = "FT", 1,MIN(1,IF('3.Weekly Hours &amp; Wage Activity'!N34 = "", "",MIN('3.Weekly Hours &amp; Wage Activity'!N34/40,1)),IF('3.Weekly Hours &amp; Wage Activity'!N34="", "",'3.Weekly Hours &amp; Wage Activity'!N34/40 ))),0)</f>
        <v>0</v>
      </c>
      <c r="AF34" s="86">
        <f>IFERROR(IF('3.Weekly Hours &amp; Wage Activity'!O34 = "FT", 1,MIN(1,IF('3.Weekly Hours &amp; Wage Activity'!O34 = "", "",MIN('3.Weekly Hours &amp; Wage Activity'!O34/40,1)),IF('3.Weekly Hours &amp; Wage Activity'!O34="", "",'3.Weekly Hours &amp; Wage Activity'!O34/40 ))),0)</f>
        <v>0</v>
      </c>
      <c r="AG34" s="86">
        <f>IFERROR(IF('3.Weekly Hours &amp; Wage Activity'!P34 = "FT", 1,MIN(1,IF('3.Weekly Hours &amp; Wage Activity'!P34 = "", "",MIN('3.Weekly Hours &amp; Wage Activity'!P34/40,1)),IF('3.Weekly Hours &amp; Wage Activity'!P34="", "",'3.Weekly Hours &amp; Wage Activity'!P34/40 ))),0)</f>
        <v>0</v>
      </c>
      <c r="AH34" s="86">
        <f>IFERROR(IF('3.Weekly Hours &amp; Wage Activity'!Q34 = "FT", 1,MIN(1,IF('3.Weekly Hours &amp; Wage Activity'!Q34 = "", "",MIN('3.Weekly Hours &amp; Wage Activity'!Q34/40,1)),IF('3.Weekly Hours &amp; Wage Activity'!Q34="", "",'3.Weekly Hours &amp; Wage Activity'!Q34/40 ))),0)</f>
        <v>0</v>
      </c>
      <c r="AI34" s="86">
        <f>IFERROR(IF('3.Weekly Hours &amp; Wage Activity'!R34 = "FT", 1,MIN(1,IF('3.Weekly Hours &amp; Wage Activity'!R34 = "", "",MIN('3.Weekly Hours &amp; Wage Activity'!R34/40,1)),IF('3.Weekly Hours &amp; Wage Activity'!R34="", "",'3.Weekly Hours &amp; Wage Activity'!R34/40 ))),0)</f>
        <v>0</v>
      </c>
      <c r="AJ34" s="86">
        <f>IFERROR(IF('3.Weekly Hours &amp; Wage Activity'!S34 = "FT", 1,MIN(1,IF('3.Weekly Hours &amp; Wage Activity'!S34 = "", "",MIN('3.Weekly Hours &amp; Wage Activity'!S34/40,1)),IF('3.Weekly Hours &amp; Wage Activity'!S34="", "",'3.Weekly Hours &amp; Wage Activity'!S34/40 ))),0)</f>
        <v>0</v>
      </c>
      <c r="AK34" s="86">
        <f>IFERROR(IF('3.Weekly Hours &amp; Wage Activity'!T34 = "FT", 1,MIN(1,IF('3.Weekly Hours &amp; Wage Activity'!T34 = "", "",MIN('3.Weekly Hours &amp; Wage Activity'!T34/40,1)),IF('3.Weekly Hours &amp; Wage Activity'!T34="", "",'3.Weekly Hours &amp; Wage Activity'!T34/40 ))),0)</f>
        <v>0</v>
      </c>
      <c r="AL34" s="86">
        <f>IFERROR(IF('3.Weekly Hours &amp; Wage Activity'!U34 = "FT", 1,MIN(1,IF('3.Weekly Hours &amp; Wage Activity'!U34 = "", "",MIN('3.Weekly Hours &amp; Wage Activity'!U34/40,1)),IF('3.Weekly Hours &amp; Wage Activity'!U34="", "",'3.Weekly Hours &amp; Wage Activity'!U34/40 ))),0)</f>
        <v>0</v>
      </c>
      <c r="AM34" s="86">
        <f>IFERROR(IF('3.Weekly Hours &amp; Wage Activity'!V34 = "FT", 1,MIN(1,IF('3.Weekly Hours &amp; Wage Activity'!V34 = "", "",MIN('3.Weekly Hours &amp; Wage Activity'!V34/40,1)),IF('3.Weekly Hours &amp; Wage Activity'!V34="", "",'3.Weekly Hours &amp; Wage Activity'!V34/40 ))),0)</f>
        <v>0</v>
      </c>
      <c r="AN34" s="86">
        <f>IFERROR(IF('3.Weekly Hours &amp; Wage Activity'!W34 = "FT", 1,MIN(1,IF('3.Weekly Hours &amp; Wage Activity'!W34 = "", "",MIN('3.Weekly Hours &amp; Wage Activity'!W34/40,1)),IF('3.Weekly Hours &amp; Wage Activity'!W34="", "",'3.Weekly Hours &amp; Wage Activity'!W34/40 ))),0)</f>
        <v>0</v>
      </c>
      <c r="AO34" s="86">
        <f>IFERROR(IF('3.Weekly Hours &amp; Wage Activity'!X34 = "FT", 1,MIN(1,IF('3.Weekly Hours &amp; Wage Activity'!X34 = "", "",MIN('3.Weekly Hours &amp; Wage Activity'!X34/40,1)),IF('3.Weekly Hours &amp; Wage Activity'!X34="", "",'3.Weekly Hours &amp; Wage Activity'!X34/40 ))),0)</f>
        <v>0</v>
      </c>
      <c r="AP34" s="86">
        <f>IFERROR(IF('3.Weekly Hours &amp; Wage Activity'!Y34 = "FT", 1,MIN(1,IF('3.Weekly Hours &amp; Wage Activity'!Y34 = "", "",MIN('3.Weekly Hours &amp; Wage Activity'!Y34/40,1)),IF('3.Weekly Hours &amp; Wage Activity'!Y34="", "",'3.Weekly Hours &amp; Wage Activity'!Y34/40 ))),0)</f>
        <v>0</v>
      </c>
      <c r="AQ34" s="86">
        <f>IFERROR(IF('3.Weekly Hours &amp; Wage Activity'!Z34 = "FT", 1,MIN(1,IF('3.Weekly Hours &amp; Wage Activity'!Z34 = "", "",MIN('3.Weekly Hours &amp; Wage Activity'!Z34/40,1)),IF('3.Weekly Hours &amp; Wage Activity'!Z34="", "",'3.Weekly Hours &amp; Wage Activity'!Z34/40 ))),0)</f>
        <v>0</v>
      </c>
      <c r="AR34" s="86">
        <f>IFERROR(IF('3.Weekly Hours &amp; Wage Activity'!AA34 = "FT", 1,MIN(1,IF('3.Weekly Hours &amp; Wage Activity'!AA34 = "", "",MIN('3.Weekly Hours &amp; Wage Activity'!AA34/40,1)),IF('3.Weekly Hours &amp; Wage Activity'!AA34="", "",'3.Weekly Hours &amp; Wage Activity'!AA34/40 ))),0)</f>
        <v>0</v>
      </c>
      <c r="AS34" s="86">
        <f>IFERROR(IF('3.Weekly Hours &amp; Wage Activity'!AB34 = "FT", 1,MIN(1,IF('3.Weekly Hours &amp; Wage Activity'!AB34 = "", "",MIN('3.Weekly Hours &amp; Wage Activity'!AB34/40,1)),IF('3.Weekly Hours &amp; Wage Activity'!AB34="", "",'3.Weekly Hours &amp; Wage Activity'!AB34/40 ))),0)</f>
        <v>0</v>
      </c>
      <c r="AT34" s="86">
        <f>IFERROR(IF('3.Weekly Hours &amp; Wage Activity'!AC34 = "FT", 1,MIN(1,IF('3.Weekly Hours &amp; Wage Activity'!AC34 = "", "",MIN('3.Weekly Hours &amp; Wage Activity'!AC34/40,1)),IF('3.Weekly Hours &amp; Wage Activity'!AC34="", "",'3.Weekly Hours &amp; Wage Activity'!AC34/40 ))),0)</f>
        <v>0</v>
      </c>
      <c r="AU34" s="86">
        <f>IFERROR(IF('3.Weekly Hours &amp; Wage Activity'!AD34 = "FT", 1,MIN(1,IF('3.Weekly Hours &amp; Wage Activity'!AD34 = "", "",MIN('3.Weekly Hours &amp; Wage Activity'!AD34/40,1)),IF('3.Weekly Hours &amp; Wage Activity'!AD34="", "",'3.Weekly Hours &amp; Wage Activity'!AD34/40 ))),0)</f>
        <v>0</v>
      </c>
      <c r="AV34" s="86">
        <f>IFERROR(IF('3.Weekly Hours &amp; Wage Activity'!AE34 = "FT", 1,MIN(1,IF('3.Weekly Hours &amp; Wage Activity'!AE34 = "", "",MIN('3.Weekly Hours &amp; Wage Activity'!AE34/40,1)),IF('3.Weekly Hours &amp; Wage Activity'!AE34="", "",'3.Weekly Hours &amp; Wage Activity'!AE34/40 ))),0)</f>
        <v>0</v>
      </c>
      <c r="AW34" s="86">
        <f>IFERROR(IF('3.Weekly Hours &amp; Wage Activity'!AF34 = "FT", 1,MIN(1,IF('3.Weekly Hours &amp; Wage Activity'!AF34 = "", "",MIN('3.Weekly Hours &amp; Wage Activity'!AF34/40,1)),IF('3.Weekly Hours &amp; Wage Activity'!AF34="", "",'3.Weekly Hours &amp; Wage Activity'!AF34/40 ))),0)</f>
        <v>0</v>
      </c>
      <c r="AX34" s="86">
        <f>IFERROR(IF('3.Weekly Hours &amp; Wage Activity'!AG34 = "FT", 1,MIN(1,IF('3.Weekly Hours &amp; Wage Activity'!AG34 = "", "",MIN('3.Weekly Hours &amp; Wage Activity'!AG34/40,1)),IF('3.Weekly Hours &amp; Wage Activity'!AG34="", "",'3.Weekly Hours &amp; Wage Activity'!AG34/40 ))),0)</f>
        <v>0</v>
      </c>
      <c r="AY34" s="523">
        <f>SUM( IF(COUNTIF('3.Weekly Hours &amp; Wage Activity'!J34:Q34, "&lt;&gt;FT") = 0, COLUMNS('3.Weekly Hours &amp; Wage Activity'!J34:AG34) * 40, '3.Weekly Hours &amp; Wage Activity'!J34:AG34))</f>
        <v>0</v>
      </c>
      <c r="AZ34" s="86">
        <f t="shared" si="5"/>
        <v>0</v>
      </c>
      <c r="BA34" s="87">
        <f t="shared" si="7"/>
        <v>0</v>
      </c>
      <c r="BB34" s="74" t="str">
        <f>IF('2.Census &amp; Reference Benchmarks'!K34 = "", "", '2.Census &amp; Reference Benchmarks'!K34)</f>
        <v/>
      </c>
      <c r="BC34" s="185">
        <f>IF('2.Census &amp; Reference Benchmarks'!L34="N/A",IF(OR(AND(G34="",I34=""),AND(G34&lt;DATEVALUE("1/1/2020"),OR(I34="",I34&gt;DATEVALUE("3/31/2020")))),177.14,IF(OR(I34 = "", I34 &gt; DATEVALUE("1/31/2020")), ROUND(177.14*((DATEVALUE("2/1/2020") -G34)/31),1))),IF('2.Census &amp; Reference Benchmarks'!L34="",0,'2.Census &amp; Reference Benchmarks'!L34))</f>
        <v>0</v>
      </c>
      <c r="BD34" s="74" t="str">
        <f>IF('2.Census &amp; Reference Benchmarks'!N34 = "", "", '2.Census &amp; Reference Benchmarks'!N34)</f>
        <v/>
      </c>
      <c r="BE34" s="185">
        <f>IF('2.Census &amp; Reference Benchmarks'!O34="N/A",IF(OR(AND(G34="",I34=""),AND(G34&lt;=DATEVALUE("2/1/2020"),OR(I34="",I34&gt;=DATEVALUE("2/29/2020")))),165.71,IF(AND(G34&gt;DATEVALUE("2/1/2020"),OR(I34="",I34&lt;=DATEVALUE("2/29/2020"))),((DATEVALUE("3/1/2020")-G34)/29)*165.71,"")),IF('2.Census &amp; Reference Benchmarks'!O34="",0,'2.Census &amp; Reference Benchmarks'!O34))</f>
        <v>0</v>
      </c>
    </row>
    <row r="35" spans="1:57" ht="13.5" customHeight="1" x14ac:dyDescent="0.25">
      <c r="A35" s="41"/>
      <c r="B35" s="56">
        <f>IF('2.Census &amp; Reference Benchmarks'!B35 &lt;&gt;"",'2.Census &amp; Reference Benchmarks'!B35,"")</f>
        <v>0</v>
      </c>
      <c r="C35" s="56">
        <f>IF('2.Census &amp; Reference Benchmarks'!C35 &lt;&gt;"",'2.Census &amp; Reference Benchmarks'!C35,"")</f>
        <v>0</v>
      </c>
      <c r="D35" s="57" t="str">
        <f>IF('2.Census &amp; Reference Benchmarks'!D35 &lt;&gt;"",'2.Census &amp; Reference Benchmarks'!D35,"")</f>
        <v/>
      </c>
      <c r="E35" s="56" t="str">
        <f>IF('2.Census &amp; Reference Benchmarks'!E35 &lt;&gt;"",'2.Census &amp; Reference Benchmarks'!E35,"")</f>
        <v/>
      </c>
      <c r="F35" s="56" t="str">
        <f>IF('2.Census &amp; Reference Benchmarks'!F35 &lt;&gt;"",'2.Census &amp; Reference Benchmarks'!F35,"")</f>
        <v/>
      </c>
      <c r="G35" s="58" t="str">
        <f>IF('2.Census &amp; Reference Benchmarks'!G35 &lt;&gt;"",'2.Census &amp; Reference Benchmarks'!G35,"")</f>
        <v/>
      </c>
      <c r="H35" s="58" t="str">
        <f>IF('2.Census &amp; Reference Benchmarks'!H35 &lt;&gt;"",'2.Census &amp; Reference Benchmarks'!H35,"")</f>
        <v/>
      </c>
      <c r="I35" s="58" t="str">
        <f>IF('2.Census &amp; Reference Benchmarks'!I35 &lt;&gt;"",'2.Census &amp; Reference Benchmarks'!I35,"")</f>
        <v/>
      </c>
      <c r="J35" s="69" t="str">
        <f>IF('2.Census &amp; Reference Benchmarks'!J35 &lt;&gt;"",'2.Census &amp; Reference Benchmarks'!J35,"")</f>
        <v/>
      </c>
      <c r="K35" s="58" t="str">
        <f>IF('7.Safe Harbor Input Data &amp; Calc'!Q37 &lt;&gt; "", '7.Safe Harbor Input Data &amp; Calc'!Q37, "")</f>
        <v>No</v>
      </c>
      <c r="L35" s="59" t="str">
        <f>IF('2.Census &amp; Reference Benchmarks'!T35&lt;&gt; "",'2.Census &amp; Reference Benchmarks'!T35,"")</f>
        <v/>
      </c>
      <c r="M35" s="60">
        <f>'2.Census &amp; Reference Benchmarks'!M35</f>
        <v>0</v>
      </c>
      <c r="N35" s="60">
        <f>'2.Census &amp; Reference Benchmarks'!P35</f>
        <v>0</v>
      </c>
      <c r="O35" s="60">
        <f>'2.Census &amp; Reference Benchmarks'!S35</f>
        <v>0</v>
      </c>
      <c r="P35" s="52">
        <f>IF( AND(I35 &lt; '1. Summary for SBA'!$J$7, I35 &lt;&gt;""), 0, IF(AND(G35="",I35=""),SUM(M35:O35)*4,IF(I35&lt;'1. Summary for SBA'!$J$7,0,IF(K35="Yes",0,IF(H35="Salary",IF(AND(SUM(M35:O35)*4&lt;100000,L35=""),(SUM(M35:O35)/(IF(OR(I35=0,I35&gt;=DATEVALUE("3/31/2020")),DATEVALUE("3/31/2020"),I35)-IF(OR(G35&lt;=DATEVALUE("1/1/2020"), G35 = ""),DATEVALUE("1/1/2020"),IF(OR(MONTH(G35)=1),G35+1,IF(MONTH(G35)=3,G35,G35-1)))))*360,0),0)))))</f>
        <v>0</v>
      </c>
      <c r="Q35" s="52">
        <f t="shared" ref="Q35:Q98" si="8">0.75*P35</f>
        <v>0</v>
      </c>
      <c r="R35" s="67">
        <f t="shared" si="1"/>
        <v>0</v>
      </c>
      <c r="S35" s="53">
        <f>SUM('3.Weekly Hours &amp; Wage Activity'!AI35:BF35)</f>
        <v>0</v>
      </c>
      <c r="T35" s="53">
        <f>IF(AND(I35&lt;&gt; "",  I35 &lt; '1. Summary for SBA'!$J$11 +168, I35 &gt; '1. Summary for SBA'!$J$11),S35+(((168-(I35-'1. Summary for SBA'!$J$11+1))*S35)/((I35-'1. Summary for SBA'!$J$11+1))),0)</f>
        <v>0</v>
      </c>
      <c r="U35" s="369">
        <f>IF(K35= "Yes",0,IF( H35 = "salary",IF(T35 = 0,MAX(0,$R35-$S35), R35-T35),IF( H35 = "Hourly",'6. Hourly EE Wage Reduction'!AA35, 0)))</f>
        <v>0</v>
      </c>
      <c r="V35" s="67">
        <f t="shared" si="2"/>
        <v>0</v>
      </c>
      <c r="W35" s="405" t="str">
        <f>IF(U35 = 0, "No",IF('6. Hourly EE Wage Reduction'!T35 &gt;'6. Hourly EE Wage Reduction'!W35, "Yes", "No"))</f>
        <v>No</v>
      </c>
      <c r="X35" s="67">
        <f t="shared" si="3"/>
        <v>0</v>
      </c>
      <c r="Y35" s="67">
        <f t="shared" si="4"/>
        <v>0</v>
      </c>
      <c r="AA35" s="86">
        <f>IFERROR(IF('3.Weekly Hours &amp; Wage Activity'!J35 = "FT", 1,MIN(1,IF('3.Weekly Hours &amp; Wage Activity'!J35 = "", "",MIN('3.Weekly Hours &amp; Wage Activity'!J35/40,1)),IF('3.Weekly Hours &amp; Wage Activity'!J35="", "",'3.Weekly Hours &amp; Wage Activity'!J35/40 ))),0)</f>
        <v>0</v>
      </c>
      <c r="AB35" s="86">
        <f>IFERROR(IF('3.Weekly Hours &amp; Wage Activity'!K35 = "FT", 1,MIN(1,IF('3.Weekly Hours &amp; Wage Activity'!K35 = "", "",MIN('3.Weekly Hours &amp; Wage Activity'!K35/40,1)),IF('3.Weekly Hours &amp; Wage Activity'!K35="", "",'3.Weekly Hours &amp; Wage Activity'!K35/40 ))),0)</f>
        <v>0</v>
      </c>
      <c r="AC35" s="86">
        <f>IFERROR(IF('3.Weekly Hours &amp; Wage Activity'!L35 = "FT", 1,MIN(1,IF('3.Weekly Hours &amp; Wage Activity'!L35 = "", "",MIN('3.Weekly Hours &amp; Wage Activity'!L35/40,1)),IF('3.Weekly Hours &amp; Wage Activity'!L35="", "",'3.Weekly Hours &amp; Wage Activity'!L35/40 ))),0)</f>
        <v>0</v>
      </c>
      <c r="AD35" s="86">
        <f>IFERROR(IF('3.Weekly Hours &amp; Wage Activity'!M35 = "FT", 1,MIN(1,IF('3.Weekly Hours &amp; Wage Activity'!M35 = "", "",MIN('3.Weekly Hours &amp; Wage Activity'!M35/40,1)),IF('3.Weekly Hours &amp; Wage Activity'!M35="", "",'3.Weekly Hours &amp; Wage Activity'!M35/40 ))),0)</f>
        <v>0</v>
      </c>
      <c r="AE35" s="86">
        <f>IFERROR(IF('3.Weekly Hours &amp; Wage Activity'!N35 = "FT", 1,MIN(1,IF('3.Weekly Hours &amp; Wage Activity'!N35 = "", "",MIN('3.Weekly Hours &amp; Wage Activity'!N35/40,1)),IF('3.Weekly Hours &amp; Wage Activity'!N35="", "",'3.Weekly Hours &amp; Wage Activity'!N35/40 ))),0)</f>
        <v>0</v>
      </c>
      <c r="AF35" s="86">
        <f>IFERROR(IF('3.Weekly Hours &amp; Wage Activity'!O35 = "FT", 1,MIN(1,IF('3.Weekly Hours &amp; Wage Activity'!O35 = "", "",MIN('3.Weekly Hours &amp; Wage Activity'!O35/40,1)),IF('3.Weekly Hours &amp; Wage Activity'!O35="", "",'3.Weekly Hours &amp; Wage Activity'!O35/40 ))),0)</f>
        <v>0</v>
      </c>
      <c r="AG35" s="86">
        <f>IFERROR(IF('3.Weekly Hours &amp; Wage Activity'!P35 = "FT", 1,MIN(1,IF('3.Weekly Hours &amp; Wage Activity'!P35 = "", "",MIN('3.Weekly Hours &amp; Wage Activity'!P35/40,1)),IF('3.Weekly Hours &amp; Wage Activity'!P35="", "",'3.Weekly Hours &amp; Wage Activity'!P35/40 ))),0)</f>
        <v>0</v>
      </c>
      <c r="AH35" s="86">
        <f>IFERROR(IF('3.Weekly Hours &amp; Wage Activity'!Q35 = "FT", 1,MIN(1,IF('3.Weekly Hours &amp; Wage Activity'!Q35 = "", "",MIN('3.Weekly Hours &amp; Wage Activity'!Q35/40,1)),IF('3.Weekly Hours &amp; Wage Activity'!Q35="", "",'3.Weekly Hours &amp; Wage Activity'!Q35/40 ))),0)</f>
        <v>0</v>
      </c>
      <c r="AI35" s="86">
        <f>IFERROR(IF('3.Weekly Hours &amp; Wage Activity'!R35 = "FT", 1,MIN(1,IF('3.Weekly Hours &amp; Wage Activity'!R35 = "", "",MIN('3.Weekly Hours &amp; Wage Activity'!R35/40,1)),IF('3.Weekly Hours &amp; Wage Activity'!R35="", "",'3.Weekly Hours &amp; Wage Activity'!R35/40 ))),0)</f>
        <v>0</v>
      </c>
      <c r="AJ35" s="86">
        <f>IFERROR(IF('3.Weekly Hours &amp; Wage Activity'!S35 = "FT", 1,MIN(1,IF('3.Weekly Hours &amp; Wage Activity'!S35 = "", "",MIN('3.Weekly Hours &amp; Wage Activity'!S35/40,1)),IF('3.Weekly Hours &amp; Wage Activity'!S35="", "",'3.Weekly Hours &amp; Wage Activity'!S35/40 ))),0)</f>
        <v>0</v>
      </c>
      <c r="AK35" s="86">
        <f>IFERROR(IF('3.Weekly Hours &amp; Wage Activity'!T35 = "FT", 1,MIN(1,IF('3.Weekly Hours &amp; Wage Activity'!T35 = "", "",MIN('3.Weekly Hours &amp; Wage Activity'!T35/40,1)),IF('3.Weekly Hours &amp; Wage Activity'!T35="", "",'3.Weekly Hours &amp; Wage Activity'!T35/40 ))),0)</f>
        <v>0</v>
      </c>
      <c r="AL35" s="86">
        <f>IFERROR(IF('3.Weekly Hours &amp; Wage Activity'!U35 = "FT", 1,MIN(1,IF('3.Weekly Hours &amp; Wage Activity'!U35 = "", "",MIN('3.Weekly Hours &amp; Wage Activity'!U35/40,1)),IF('3.Weekly Hours &amp; Wage Activity'!U35="", "",'3.Weekly Hours &amp; Wage Activity'!U35/40 ))),0)</f>
        <v>0</v>
      </c>
      <c r="AM35" s="86">
        <f>IFERROR(IF('3.Weekly Hours &amp; Wage Activity'!V35 = "FT", 1,MIN(1,IF('3.Weekly Hours &amp; Wage Activity'!V35 = "", "",MIN('3.Weekly Hours &amp; Wage Activity'!V35/40,1)),IF('3.Weekly Hours &amp; Wage Activity'!V35="", "",'3.Weekly Hours &amp; Wage Activity'!V35/40 ))),0)</f>
        <v>0</v>
      </c>
      <c r="AN35" s="86">
        <f>IFERROR(IF('3.Weekly Hours &amp; Wage Activity'!W35 = "FT", 1,MIN(1,IF('3.Weekly Hours &amp; Wage Activity'!W35 = "", "",MIN('3.Weekly Hours &amp; Wage Activity'!W35/40,1)),IF('3.Weekly Hours &amp; Wage Activity'!W35="", "",'3.Weekly Hours &amp; Wage Activity'!W35/40 ))),0)</f>
        <v>0</v>
      </c>
      <c r="AO35" s="86">
        <f>IFERROR(IF('3.Weekly Hours &amp; Wage Activity'!X35 = "FT", 1,MIN(1,IF('3.Weekly Hours &amp; Wage Activity'!X35 = "", "",MIN('3.Weekly Hours &amp; Wage Activity'!X35/40,1)),IF('3.Weekly Hours &amp; Wage Activity'!X35="", "",'3.Weekly Hours &amp; Wage Activity'!X35/40 ))),0)</f>
        <v>0</v>
      </c>
      <c r="AP35" s="86">
        <f>IFERROR(IF('3.Weekly Hours &amp; Wage Activity'!Y35 = "FT", 1,MIN(1,IF('3.Weekly Hours &amp; Wage Activity'!Y35 = "", "",MIN('3.Weekly Hours &amp; Wage Activity'!Y35/40,1)),IF('3.Weekly Hours &amp; Wage Activity'!Y35="", "",'3.Weekly Hours &amp; Wage Activity'!Y35/40 ))),0)</f>
        <v>0</v>
      </c>
      <c r="AQ35" s="86">
        <f>IFERROR(IF('3.Weekly Hours &amp; Wage Activity'!Z35 = "FT", 1,MIN(1,IF('3.Weekly Hours &amp; Wage Activity'!Z35 = "", "",MIN('3.Weekly Hours &amp; Wage Activity'!Z35/40,1)),IF('3.Weekly Hours &amp; Wage Activity'!Z35="", "",'3.Weekly Hours &amp; Wage Activity'!Z35/40 ))),0)</f>
        <v>0</v>
      </c>
      <c r="AR35" s="86">
        <f>IFERROR(IF('3.Weekly Hours &amp; Wage Activity'!AA35 = "FT", 1,MIN(1,IF('3.Weekly Hours &amp; Wage Activity'!AA35 = "", "",MIN('3.Weekly Hours &amp; Wage Activity'!AA35/40,1)),IF('3.Weekly Hours &amp; Wage Activity'!AA35="", "",'3.Weekly Hours &amp; Wage Activity'!AA35/40 ))),0)</f>
        <v>0</v>
      </c>
      <c r="AS35" s="86">
        <f>IFERROR(IF('3.Weekly Hours &amp; Wage Activity'!AB35 = "FT", 1,MIN(1,IF('3.Weekly Hours &amp; Wage Activity'!AB35 = "", "",MIN('3.Weekly Hours &amp; Wage Activity'!AB35/40,1)),IF('3.Weekly Hours &amp; Wage Activity'!AB35="", "",'3.Weekly Hours &amp; Wage Activity'!AB35/40 ))),0)</f>
        <v>0</v>
      </c>
      <c r="AT35" s="86">
        <f>IFERROR(IF('3.Weekly Hours &amp; Wage Activity'!AC35 = "FT", 1,MIN(1,IF('3.Weekly Hours &amp; Wage Activity'!AC35 = "", "",MIN('3.Weekly Hours &amp; Wage Activity'!AC35/40,1)),IF('3.Weekly Hours &amp; Wage Activity'!AC35="", "",'3.Weekly Hours &amp; Wage Activity'!AC35/40 ))),0)</f>
        <v>0</v>
      </c>
      <c r="AU35" s="86">
        <f>IFERROR(IF('3.Weekly Hours &amp; Wage Activity'!AD35 = "FT", 1,MIN(1,IF('3.Weekly Hours &amp; Wage Activity'!AD35 = "", "",MIN('3.Weekly Hours &amp; Wage Activity'!AD35/40,1)),IF('3.Weekly Hours &amp; Wage Activity'!AD35="", "",'3.Weekly Hours &amp; Wage Activity'!AD35/40 ))),0)</f>
        <v>0</v>
      </c>
      <c r="AV35" s="86">
        <f>IFERROR(IF('3.Weekly Hours &amp; Wage Activity'!AE35 = "FT", 1,MIN(1,IF('3.Weekly Hours &amp; Wage Activity'!AE35 = "", "",MIN('3.Weekly Hours &amp; Wage Activity'!AE35/40,1)),IF('3.Weekly Hours &amp; Wage Activity'!AE35="", "",'3.Weekly Hours &amp; Wage Activity'!AE35/40 ))),0)</f>
        <v>0</v>
      </c>
      <c r="AW35" s="86">
        <f>IFERROR(IF('3.Weekly Hours &amp; Wage Activity'!AF35 = "FT", 1,MIN(1,IF('3.Weekly Hours &amp; Wage Activity'!AF35 = "", "",MIN('3.Weekly Hours &amp; Wage Activity'!AF35/40,1)),IF('3.Weekly Hours &amp; Wage Activity'!AF35="", "",'3.Weekly Hours &amp; Wage Activity'!AF35/40 ))),0)</f>
        <v>0</v>
      </c>
      <c r="AX35" s="86">
        <f>IFERROR(IF('3.Weekly Hours &amp; Wage Activity'!AG35 = "FT", 1,MIN(1,IF('3.Weekly Hours &amp; Wage Activity'!AG35 = "", "",MIN('3.Weekly Hours &amp; Wage Activity'!AG35/40,1)),IF('3.Weekly Hours &amp; Wage Activity'!AG35="", "",'3.Weekly Hours &amp; Wage Activity'!AG35/40 ))),0)</f>
        <v>0</v>
      </c>
      <c r="AY35" s="523">
        <f>SUM( IF(COUNTIF('3.Weekly Hours &amp; Wage Activity'!J35:Q35, "&lt;&gt;FT") = 0, COLUMNS('3.Weekly Hours &amp; Wage Activity'!J35:AG35) * 40, '3.Weekly Hours &amp; Wage Activity'!J35:AG35))</f>
        <v>0</v>
      </c>
      <c r="AZ35" s="86">
        <f t="shared" si="5"/>
        <v>0</v>
      </c>
      <c r="BA35" s="87">
        <f t="shared" si="7"/>
        <v>0</v>
      </c>
      <c r="BB35" s="74" t="str">
        <f>IF('2.Census &amp; Reference Benchmarks'!K35 = "", "", '2.Census &amp; Reference Benchmarks'!K35)</f>
        <v/>
      </c>
      <c r="BC35" s="185">
        <f>IF('2.Census &amp; Reference Benchmarks'!L35="N/A",IF(OR(AND(G35="",I35=""),AND(G35&lt;DATEVALUE("1/1/2020"),OR(I35="",I35&gt;DATEVALUE("3/31/2020")))),177.14,IF(OR(I35 = "", I35 &gt; DATEVALUE("1/31/2020")), ROUND(177.14*((DATEVALUE("2/1/2020") -G35)/31),1))),IF('2.Census &amp; Reference Benchmarks'!L35="",0,'2.Census &amp; Reference Benchmarks'!L35))</f>
        <v>0</v>
      </c>
      <c r="BD35" s="74" t="str">
        <f>IF('2.Census &amp; Reference Benchmarks'!N35 = "", "", '2.Census &amp; Reference Benchmarks'!N35)</f>
        <v/>
      </c>
      <c r="BE35" s="185">
        <f>IF('2.Census &amp; Reference Benchmarks'!O35="N/A",IF(OR(AND(G35="",I35=""),AND(G35&lt;=DATEVALUE("2/1/2020"),OR(I35="",I35&gt;=DATEVALUE("2/29/2020")))),165.71,IF(AND(G35&gt;DATEVALUE("2/1/2020"),OR(I35="",I35&lt;=DATEVALUE("2/29/2020"))),((DATEVALUE("3/1/2020")-G35)/29)*165.71,"")),IF('2.Census &amp; Reference Benchmarks'!O35="",0,'2.Census &amp; Reference Benchmarks'!O35))</f>
        <v>0</v>
      </c>
    </row>
    <row r="36" spans="1:57" x14ac:dyDescent="0.25">
      <c r="A36" s="41"/>
      <c r="B36" s="56">
        <f>IF('2.Census &amp; Reference Benchmarks'!B36 &lt;&gt;"",'2.Census &amp; Reference Benchmarks'!B36,"")</f>
        <v>0</v>
      </c>
      <c r="C36" s="56">
        <f>IF('2.Census &amp; Reference Benchmarks'!C36 &lt;&gt;"",'2.Census &amp; Reference Benchmarks'!C36,"")</f>
        <v>0</v>
      </c>
      <c r="D36" s="57" t="str">
        <f>IF('2.Census &amp; Reference Benchmarks'!D36 &lt;&gt;"",'2.Census &amp; Reference Benchmarks'!D36,"")</f>
        <v/>
      </c>
      <c r="E36" s="56" t="str">
        <f>IF('2.Census &amp; Reference Benchmarks'!E36 &lt;&gt;"",'2.Census &amp; Reference Benchmarks'!E36,"")</f>
        <v/>
      </c>
      <c r="F36" s="56" t="str">
        <f>IF('2.Census &amp; Reference Benchmarks'!F36 &lt;&gt;"",'2.Census &amp; Reference Benchmarks'!F36,"")</f>
        <v/>
      </c>
      <c r="G36" s="58" t="str">
        <f>IF('2.Census &amp; Reference Benchmarks'!G36 &lt;&gt;"",'2.Census &amp; Reference Benchmarks'!G36,"")</f>
        <v/>
      </c>
      <c r="H36" s="58" t="str">
        <f>IF('2.Census &amp; Reference Benchmarks'!H36 &lt;&gt;"",'2.Census &amp; Reference Benchmarks'!H36,"")</f>
        <v/>
      </c>
      <c r="I36" s="58" t="str">
        <f>IF('2.Census &amp; Reference Benchmarks'!I36 &lt;&gt;"",'2.Census &amp; Reference Benchmarks'!I36,"")</f>
        <v/>
      </c>
      <c r="J36" s="69" t="str">
        <f>IF('2.Census &amp; Reference Benchmarks'!J36 &lt;&gt;"",'2.Census &amp; Reference Benchmarks'!J36,"")</f>
        <v/>
      </c>
      <c r="K36" s="58" t="str">
        <f>IF('7.Safe Harbor Input Data &amp; Calc'!Q38 &lt;&gt; "", '7.Safe Harbor Input Data &amp; Calc'!Q38, "")</f>
        <v>No</v>
      </c>
      <c r="L36" s="59" t="str">
        <f>IF('2.Census &amp; Reference Benchmarks'!T36&lt;&gt; "",'2.Census &amp; Reference Benchmarks'!T36,"")</f>
        <v/>
      </c>
      <c r="M36" s="60">
        <f>'2.Census &amp; Reference Benchmarks'!M36</f>
        <v>0</v>
      </c>
      <c r="N36" s="60">
        <f>'2.Census &amp; Reference Benchmarks'!P36</f>
        <v>0</v>
      </c>
      <c r="O36" s="60">
        <f>'2.Census &amp; Reference Benchmarks'!S36</f>
        <v>0</v>
      </c>
      <c r="P36" s="52">
        <f>IF( AND(I36 &lt; '1. Summary for SBA'!$J$7, I36 &lt;&gt;""), 0, IF(AND(G36="",I36=""),SUM(M36:O36)*4,IF(I36&lt;'1. Summary for SBA'!$J$7,0,IF(K36="Yes",0,IF(H36="Salary",IF(AND(SUM(M36:O36)*4&lt;100000,L36=""),(SUM(M36:O36)/(IF(OR(I36=0,I36&gt;=DATEVALUE("3/31/2020")),DATEVALUE("3/31/2020"),I36)-IF(OR(G36&lt;=DATEVALUE("1/1/2020"), G36 = ""),DATEVALUE("1/1/2020"),IF(OR(MONTH(G36)=1),G36+1,IF(MONTH(G36)=3,G36,G36-1)))))*360,0),0)))))</f>
        <v>0</v>
      </c>
      <c r="Q36" s="52">
        <f t="shared" si="8"/>
        <v>0</v>
      </c>
      <c r="R36" s="67">
        <f t="shared" si="1"/>
        <v>0</v>
      </c>
      <c r="S36" s="53">
        <f>SUM('3.Weekly Hours &amp; Wage Activity'!AI36:BF36)</f>
        <v>0</v>
      </c>
      <c r="T36" s="53">
        <f>IF(AND(I36&lt;&gt; "",  I36 &lt; '1. Summary for SBA'!$J$11 +168, I36 &gt; '1. Summary for SBA'!$J$11),S36+(((168-(I36-'1. Summary for SBA'!$J$11+1))*S36)/((I36-'1. Summary for SBA'!$J$11+1))),0)</f>
        <v>0</v>
      </c>
      <c r="U36" s="369">
        <f>IF(K36= "Yes",0,IF( H36 = "salary",IF(T36 = 0,MAX(0,$R36-$S36), R36-T36),IF( H36 = "Hourly",'6. Hourly EE Wage Reduction'!AA36, 0)))</f>
        <v>0</v>
      </c>
      <c r="V36" s="67">
        <f t="shared" si="2"/>
        <v>0</v>
      </c>
      <c r="W36" s="405" t="str">
        <f>IF(U36 = 0, "No",IF('6. Hourly EE Wage Reduction'!T36 &gt;'6. Hourly EE Wage Reduction'!W36, "Yes", "No"))</f>
        <v>No</v>
      </c>
      <c r="X36" s="67">
        <f t="shared" si="3"/>
        <v>0</v>
      </c>
      <c r="Y36" s="67">
        <f t="shared" si="4"/>
        <v>0</v>
      </c>
      <c r="AA36" s="86">
        <f>IFERROR(IF('3.Weekly Hours &amp; Wage Activity'!J36 = "FT", 1,MIN(1,IF('3.Weekly Hours &amp; Wage Activity'!J36 = "", "",MIN('3.Weekly Hours &amp; Wage Activity'!J36/40,1)),IF('3.Weekly Hours &amp; Wage Activity'!J36="", "",'3.Weekly Hours &amp; Wage Activity'!J36/40 ))),0)</f>
        <v>0</v>
      </c>
      <c r="AB36" s="86">
        <f>IFERROR(IF('3.Weekly Hours &amp; Wage Activity'!K36 = "FT", 1,MIN(1,IF('3.Weekly Hours &amp; Wage Activity'!K36 = "", "",MIN('3.Weekly Hours &amp; Wage Activity'!K36/40,1)),IF('3.Weekly Hours &amp; Wage Activity'!K36="", "",'3.Weekly Hours &amp; Wage Activity'!K36/40 ))),0)</f>
        <v>0</v>
      </c>
      <c r="AC36" s="86">
        <f>IFERROR(IF('3.Weekly Hours &amp; Wage Activity'!L36 = "FT", 1,MIN(1,IF('3.Weekly Hours &amp; Wage Activity'!L36 = "", "",MIN('3.Weekly Hours &amp; Wage Activity'!L36/40,1)),IF('3.Weekly Hours &amp; Wage Activity'!L36="", "",'3.Weekly Hours &amp; Wage Activity'!L36/40 ))),0)</f>
        <v>0</v>
      </c>
      <c r="AD36" s="86">
        <f>IFERROR(IF('3.Weekly Hours &amp; Wage Activity'!M36 = "FT", 1,MIN(1,IF('3.Weekly Hours &amp; Wage Activity'!M36 = "", "",MIN('3.Weekly Hours &amp; Wage Activity'!M36/40,1)),IF('3.Weekly Hours &amp; Wage Activity'!M36="", "",'3.Weekly Hours &amp; Wage Activity'!M36/40 ))),0)</f>
        <v>0</v>
      </c>
      <c r="AE36" s="86">
        <f>IFERROR(IF('3.Weekly Hours &amp; Wage Activity'!N36 = "FT", 1,MIN(1,IF('3.Weekly Hours &amp; Wage Activity'!N36 = "", "",MIN('3.Weekly Hours &amp; Wage Activity'!N36/40,1)),IF('3.Weekly Hours &amp; Wage Activity'!N36="", "",'3.Weekly Hours &amp; Wage Activity'!N36/40 ))),0)</f>
        <v>0</v>
      </c>
      <c r="AF36" s="86">
        <f>IFERROR(IF('3.Weekly Hours &amp; Wage Activity'!O36 = "FT", 1,MIN(1,IF('3.Weekly Hours &amp; Wage Activity'!O36 = "", "",MIN('3.Weekly Hours &amp; Wage Activity'!O36/40,1)),IF('3.Weekly Hours &amp; Wage Activity'!O36="", "",'3.Weekly Hours &amp; Wage Activity'!O36/40 ))),0)</f>
        <v>0</v>
      </c>
      <c r="AG36" s="86">
        <f>IFERROR(IF('3.Weekly Hours &amp; Wage Activity'!P36 = "FT", 1,MIN(1,IF('3.Weekly Hours &amp; Wage Activity'!P36 = "", "",MIN('3.Weekly Hours &amp; Wage Activity'!P36/40,1)),IF('3.Weekly Hours &amp; Wage Activity'!P36="", "",'3.Weekly Hours &amp; Wage Activity'!P36/40 ))),0)</f>
        <v>0</v>
      </c>
      <c r="AH36" s="86">
        <f>IFERROR(IF('3.Weekly Hours &amp; Wage Activity'!Q36 = "FT", 1,MIN(1,IF('3.Weekly Hours &amp; Wage Activity'!Q36 = "", "",MIN('3.Weekly Hours &amp; Wage Activity'!Q36/40,1)),IF('3.Weekly Hours &amp; Wage Activity'!Q36="", "",'3.Weekly Hours &amp; Wage Activity'!Q36/40 ))),0)</f>
        <v>0</v>
      </c>
      <c r="AI36" s="86">
        <f>IFERROR(IF('3.Weekly Hours &amp; Wage Activity'!R36 = "FT", 1,MIN(1,IF('3.Weekly Hours &amp; Wage Activity'!R36 = "", "",MIN('3.Weekly Hours &amp; Wage Activity'!R36/40,1)),IF('3.Weekly Hours &amp; Wage Activity'!R36="", "",'3.Weekly Hours &amp; Wage Activity'!R36/40 ))),0)</f>
        <v>0</v>
      </c>
      <c r="AJ36" s="86">
        <f>IFERROR(IF('3.Weekly Hours &amp; Wage Activity'!S36 = "FT", 1,MIN(1,IF('3.Weekly Hours &amp; Wage Activity'!S36 = "", "",MIN('3.Weekly Hours &amp; Wage Activity'!S36/40,1)),IF('3.Weekly Hours &amp; Wage Activity'!S36="", "",'3.Weekly Hours &amp; Wage Activity'!S36/40 ))),0)</f>
        <v>0</v>
      </c>
      <c r="AK36" s="86">
        <f>IFERROR(IF('3.Weekly Hours &amp; Wage Activity'!T36 = "FT", 1,MIN(1,IF('3.Weekly Hours &amp; Wage Activity'!T36 = "", "",MIN('3.Weekly Hours &amp; Wage Activity'!T36/40,1)),IF('3.Weekly Hours &amp; Wage Activity'!T36="", "",'3.Weekly Hours &amp; Wage Activity'!T36/40 ))),0)</f>
        <v>0</v>
      </c>
      <c r="AL36" s="86">
        <f>IFERROR(IF('3.Weekly Hours &amp; Wage Activity'!U36 = "FT", 1,MIN(1,IF('3.Weekly Hours &amp; Wage Activity'!U36 = "", "",MIN('3.Weekly Hours &amp; Wage Activity'!U36/40,1)),IF('3.Weekly Hours &amp; Wage Activity'!U36="", "",'3.Weekly Hours &amp; Wage Activity'!U36/40 ))),0)</f>
        <v>0</v>
      </c>
      <c r="AM36" s="86">
        <f>IFERROR(IF('3.Weekly Hours &amp; Wage Activity'!V36 = "FT", 1,MIN(1,IF('3.Weekly Hours &amp; Wage Activity'!V36 = "", "",MIN('3.Weekly Hours &amp; Wage Activity'!V36/40,1)),IF('3.Weekly Hours &amp; Wage Activity'!V36="", "",'3.Weekly Hours &amp; Wage Activity'!V36/40 ))),0)</f>
        <v>0</v>
      </c>
      <c r="AN36" s="86">
        <f>IFERROR(IF('3.Weekly Hours &amp; Wage Activity'!W36 = "FT", 1,MIN(1,IF('3.Weekly Hours &amp; Wage Activity'!W36 = "", "",MIN('3.Weekly Hours &amp; Wage Activity'!W36/40,1)),IF('3.Weekly Hours &amp; Wage Activity'!W36="", "",'3.Weekly Hours &amp; Wage Activity'!W36/40 ))),0)</f>
        <v>0</v>
      </c>
      <c r="AO36" s="86">
        <f>IFERROR(IF('3.Weekly Hours &amp; Wage Activity'!X36 = "FT", 1,MIN(1,IF('3.Weekly Hours &amp; Wage Activity'!X36 = "", "",MIN('3.Weekly Hours &amp; Wage Activity'!X36/40,1)),IF('3.Weekly Hours &amp; Wage Activity'!X36="", "",'3.Weekly Hours &amp; Wage Activity'!X36/40 ))),0)</f>
        <v>0</v>
      </c>
      <c r="AP36" s="86">
        <f>IFERROR(IF('3.Weekly Hours &amp; Wage Activity'!Y36 = "FT", 1,MIN(1,IF('3.Weekly Hours &amp; Wage Activity'!Y36 = "", "",MIN('3.Weekly Hours &amp; Wage Activity'!Y36/40,1)),IF('3.Weekly Hours &amp; Wage Activity'!Y36="", "",'3.Weekly Hours &amp; Wage Activity'!Y36/40 ))),0)</f>
        <v>0</v>
      </c>
      <c r="AQ36" s="86">
        <f>IFERROR(IF('3.Weekly Hours &amp; Wage Activity'!Z36 = "FT", 1,MIN(1,IF('3.Weekly Hours &amp; Wage Activity'!Z36 = "", "",MIN('3.Weekly Hours &amp; Wage Activity'!Z36/40,1)),IF('3.Weekly Hours &amp; Wage Activity'!Z36="", "",'3.Weekly Hours &amp; Wage Activity'!Z36/40 ))),0)</f>
        <v>0</v>
      </c>
      <c r="AR36" s="86">
        <f>IFERROR(IF('3.Weekly Hours &amp; Wage Activity'!AA36 = "FT", 1,MIN(1,IF('3.Weekly Hours &amp; Wage Activity'!AA36 = "", "",MIN('3.Weekly Hours &amp; Wage Activity'!AA36/40,1)),IF('3.Weekly Hours &amp; Wage Activity'!AA36="", "",'3.Weekly Hours &amp; Wage Activity'!AA36/40 ))),0)</f>
        <v>0</v>
      </c>
      <c r="AS36" s="86">
        <f>IFERROR(IF('3.Weekly Hours &amp; Wage Activity'!AB36 = "FT", 1,MIN(1,IF('3.Weekly Hours &amp; Wage Activity'!AB36 = "", "",MIN('3.Weekly Hours &amp; Wage Activity'!AB36/40,1)),IF('3.Weekly Hours &amp; Wage Activity'!AB36="", "",'3.Weekly Hours &amp; Wage Activity'!AB36/40 ))),0)</f>
        <v>0</v>
      </c>
      <c r="AT36" s="86">
        <f>IFERROR(IF('3.Weekly Hours &amp; Wage Activity'!AC36 = "FT", 1,MIN(1,IF('3.Weekly Hours &amp; Wage Activity'!AC36 = "", "",MIN('3.Weekly Hours &amp; Wage Activity'!AC36/40,1)),IF('3.Weekly Hours &amp; Wage Activity'!AC36="", "",'3.Weekly Hours &amp; Wage Activity'!AC36/40 ))),0)</f>
        <v>0</v>
      </c>
      <c r="AU36" s="86">
        <f>IFERROR(IF('3.Weekly Hours &amp; Wage Activity'!AD36 = "FT", 1,MIN(1,IF('3.Weekly Hours &amp; Wage Activity'!AD36 = "", "",MIN('3.Weekly Hours &amp; Wage Activity'!AD36/40,1)),IF('3.Weekly Hours &amp; Wage Activity'!AD36="", "",'3.Weekly Hours &amp; Wage Activity'!AD36/40 ))),0)</f>
        <v>0</v>
      </c>
      <c r="AV36" s="86">
        <f>IFERROR(IF('3.Weekly Hours &amp; Wage Activity'!AE36 = "FT", 1,MIN(1,IF('3.Weekly Hours &amp; Wage Activity'!AE36 = "", "",MIN('3.Weekly Hours &amp; Wage Activity'!AE36/40,1)),IF('3.Weekly Hours &amp; Wage Activity'!AE36="", "",'3.Weekly Hours &amp; Wage Activity'!AE36/40 ))),0)</f>
        <v>0</v>
      </c>
      <c r="AW36" s="86">
        <f>IFERROR(IF('3.Weekly Hours &amp; Wage Activity'!AF36 = "FT", 1,MIN(1,IF('3.Weekly Hours &amp; Wage Activity'!AF36 = "", "",MIN('3.Weekly Hours &amp; Wage Activity'!AF36/40,1)),IF('3.Weekly Hours &amp; Wage Activity'!AF36="", "",'3.Weekly Hours &amp; Wage Activity'!AF36/40 ))),0)</f>
        <v>0</v>
      </c>
      <c r="AX36" s="86">
        <f>IFERROR(IF('3.Weekly Hours &amp; Wage Activity'!AG36 = "FT", 1,MIN(1,IF('3.Weekly Hours &amp; Wage Activity'!AG36 = "", "",MIN('3.Weekly Hours &amp; Wage Activity'!AG36/40,1)),IF('3.Weekly Hours &amp; Wage Activity'!AG36="", "",'3.Weekly Hours &amp; Wage Activity'!AG36/40 ))),0)</f>
        <v>0</v>
      </c>
      <c r="AY36" s="523">
        <f>SUM( IF(COUNTIF('3.Weekly Hours &amp; Wage Activity'!J36:Q36, "&lt;&gt;FT") = 0, COLUMNS('3.Weekly Hours &amp; Wage Activity'!J36:AG36) * 40, '3.Weekly Hours &amp; Wage Activity'!J36:AG36))</f>
        <v>0</v>
      </c>
      <c r="AZ36" s="86">
        <f t="shared" si="5"/>
        <v>0</v>
      </c>
      <c r="BA36" s="87">
        <f t="shared" si="7"/>
        <v>0</v>
      </c>
      <c r="BB36" s="74" t="str">
        <f>IF('2.Census &amp; Reference Benchmarks'!K36 = "", "", '2.Census &amp; Reference Benchmarks'!K36)</f>
        <v/>
      </c>
      <c r="BC36" s="185">
        <f>IF('2.Census &amp; Reference Benchmarks'!L36="N/A",IF(OR(AND(G36="",I36=""),AND(G36&lt;DATEVALUE("1/1/2020"),OR(I36="",I36&gt;DATEVALUE("3/31/2020")))),177.14,IF(OR(I36 = "", I36 &gt; DATEVALUE("1/31/2020")), ROUND(177.14*((DATEVALUE("2/1/2020") -G36)/31),1))),IF('2.Census &amp; Reference Benchmarks'!L36="",0,'2.Census &amp; Reference Benchmarks'!L36))</f>
        <v>0</v>
      </c>
      <c r="BD36" s="74" t="str">
        <f>IF('2.Census &amp; Reference Benchmarks'!N36 = "", "", '2.Census &amp; Reference Benchmarks'!N36)</f>
        <v/>
      </c>
      <c r="BE36" s="185">
        <f>IF('2.Census &amp; Reference Benchmarks'!O36="N/A",IF(OR(AND(G36="",I36=""),AND(G36&lt;=DATEVALUE("2/1/2020"),OR(I36="",I36&gt;=DATEVALUE("2/29/2020")))),165.71,IF(AND(G36&gt;DATEVALUE("2/1/2020"),OR(I36="",I36&lt;=DATEVALUE("2/29/2020"))),((DATEVALUE("3/1/2020")-G36)/29)*165.71,"")),IF('2.Census &amp; Reference Benchmarks'!O36="",0,'2.Census &amp; Reference Benchmarks'!O36))</f>
        <v>0</v>
      </c>
    </row>
    <row r="37" spans="1:57" x14ac:dyDescent="0.25">
      <c r="A37" s="3"/>
      <c r="B37" s="56">
        <f>IF('2.Census &amp; Reference Benchmarks'!B37 &lt;&gt;"",'2.Census &amp; Reference Benchmarks'!B37,"")</f>
        <v>0</v>
      </c>
      <c r="C37" s="56">
        <f>IF('2.Census &amp; Reference Benchmarks'!C37 &lt;&gt;"",'2.Census &amp; Reference Benchmarks'!C37,"")</f>
        <v>0</v>
      </c>
      <c r="D37" s="57" t="str">
        <f>IF('2.Census &amp; Reference Benchmarks'!D37 &lt;&gt;"",'2.Census &amp; Reference Benchmarks'!D37,"")</f>
        <v/>
      </c>
      <c r="E37" s="56" t="str">
        <f>IF('2.Census &amp; Reference Benchmarks'!E37 &lt;&gt;"",'2.Census &amp; Reference Benchmarks'!E37,"")</f>
        <v/>
      </c>
      <c r="F37" s="56" t="str">
        <f>IF('2.Census &amp; Reference Benchmarks'!F37 &lt;&gt;"",'2.Census &amp; Reference Benchmarks'!F37,"")</f>
        <v/>
      </c>
      <c r="G37" s="58" t="str">
        <f>IF('2.Census &amp; Reference Benchmarks'!G37 &lt;&gt;"",'2.Census &amp; Reference Benchmarks'!G37,"")</f>
        <v/>
      </c>
      <c r="H37" s="58" t="str">
        <f>IF('2.Census &amp; Reference Benchmarks'!H37 &lt;&gt;"",'2.Census &amp; Reference Benchmarks'!H37,"")</f>
        <v/>
      </c>
      <c r="I37" s="58" t="str">
        <f>IF('2.Census &amp; Reference Benchmarks'!I37 &lt;&gt;"",'2.Census &amp; Reference Benchmarks'!I37,"")</f>
        <v/>
      </c>
      <c r="J37" s="69" t="str">
        <f>IF('2.Census &amp; Reference Benchmarks'!J37 &lt;&gt;"",'2.Census &amp; Reference Benchmarks'!J37,"")</f>
        <v/>
      </c>
      <c r="K37" s="58" t="str">
        <f>IF('7.Safe Harbor Input Data &amp; Calc'!Q39 &lt;&gt; "", '7.Safe Harbor Input Data &amp; Calc'!Q39, "")</f>
        <v>No</v>
      </c>
      <c r="L37" s="59" t="str">
        <f>IF('2.Census &amp; Reference Benchmarks'!T37&lt;&gt; "",'2.Census &amp; Reference Benchmarks'!T37,"")</f>
        <v/>
      </c>
      <c r="M37" s="60">
        <f>'2.Census &amp; Reference Benchmarks'!M37</f>
        <v>0</v>
      </c>
      <c r="N37" s="60">
        <f>'2.Census &amp; Reference Benchmarks'!P37</f>
        <v>0</v>
      </c>
      <c r="O37" s="60">
        <f>'2.Census &amp; Reference Benchmarks'!S37</f>
        <v>0</v>
      </c>
      <c r="P37" s="52">
        <f>IF( AND(I37 &lt; '1. Summary for SBA'!$J$7, I37 &lt;&gt;""), 0, IF(AND(G37="",I37=""),SUM(M37:O37)*4,IF(I37&lt;'1. Summary for SBA'!$J$7,0,IF(K37="Yes",0,IF(H37="Salary",IF(AND(SUM(M37:O37)*4&lt;100000,L37=""),(SUM(M37:O37)/(IF(OR(I37=0,I37&gt;=DATEVALUE("3/31/2020")),DATEVALUE("3/31/2020"),I37)-IF(OR(G37&lt;=DATEVALUE("1/1/2020"), G37 = ""),DATEVALUE("1/1/2020"),IF(OR(MONTH(G37)=1),G37+1,IF(MONTH(G37)=3,G37,G37-1)))))*360,0),0)))))</f>
        <v>0</v>
      </c>
      <c r="Q37" s="52">
        <f t="shared" si="8"/>
        <v>0</v>
      </c>
      <c r="R37" s="67">
        <f t="shared" si="1"/>
        <v>0</v>
      </c>
      <c r="S37" s="53">
        <f>SUM('3.Weekly Hours &amp; Wage Activity'!AI37:BF37)</f>
        <v>0</v>
      </c>
      <c r="T37" s="53">
        <f>IF(AND(I37&lt;&gt; "",  I37 &lt; '1. Summary for SBA'!$J$11 +168, I37 &gt; '1. Summary for SBA'!$J$11),S37+(((168-(I37-'1. Summary for SBA'!$J$11+1))*S37)/((I37-'1. Summary for SBA'!$J$11+1))),0)</f>
        <v>0</v>
      </c>
      <c r="U37" s="369">
        <f>IF(K37= "Yes",0,IF( H37 = "salary",IF(T37 = 0,MAX(0,$R37-$S37), R37-T37),IF( H37 = "Hourly",'6. Hourly EE Wage Reduction'!AA37, 0)))</f>
        <v>0</v>
      </c>
      <c r="V37" s="67">
        <f t="shared" si="2"/>
        <v>0</v>
      </c>
      <c r="W37" s="405" t="str">
        <f>IF(U37 = 0, "No",IF('6. Hourly EE Wage Reduction'!T37 &gt;'6. Hourly EE Wage Reduction'!W37, "Yes", "No"))</f>
        <v>No</v>
      </c>
      <c r="X37" s="67">
        <f t="shared" si="3"/>
        <v>0</v>
      </c>
      <c r="Y37" s="67">
        <f t="shared" si="4"/>
        <v>0</v>
      </c>
      <c r="AA37" s="86">
        <f>IFERROR(IF('3.Weekly Hours &amp; Wage Activity'!J37 = "FT", 1,MIN(1,IF('3.Weekly Hours &amp; Wage Activity'!J37 = "", "",MIN('3.Weekly Hours &amp; Wage Activity'!J37/40,1)),IF('3.Weekly Hours &amp; Wage Activity'!J37="", "",'3.Weekly Hours &amp; Wage Activity'!J37/40 ))),0)</f>
        <v>0</v>
      </c>
      <c r="AB37" s="86">
        <f>IFERROR(IF('3.Weekly Hours &amp; Wage Activity'!K37 = "FT", 1,MIN(1,IF('3.Weekly Hours &amp; Wage Activity'!K37 = "", "",MIN('3.Weekly Hours &amp; Wage Activity'!K37/40,1)),IF('3.Weekly Hours &amp; Wage Activity'!K37="", "",'3.Weekly Hours &amp; Wage Activity'!K37/40 ))),0)</f>
        <v>0</v>
      </c>
      <c r="AC37" s="86">
        <f>IFERROR(IF('3.Weekly Hours &amp; Wage Activity'!L37 = "FT", 1,MIN(1,IF('3.Weekly Hours &amp; Wage Activity'!L37 = "", "",MIN('3.Weekly Hours &amp; Wage Activity'!L37/40,1)),IF('3.Weekly Hours &amp; Wage Activity'!L37="", "",'3.Weekly Hours &amp; Wage Activity'!L37/40 ))),0)</f>
        <v>0</v>
      </c>
      <c r="AD37" s="86">
        <f>IFERROR(IF('3.Weekly Hours &amp; Wage Activity'!M37 = "FT", 1,MIN(1,IF('3.Weekly Hours &amp; Wage Activity'!M37 = "", "",MIN('3.Weekly Hours &amp; Wage Activity'!M37/40,1)),IF('3.Weekly Hours &amp; Wage Activity'!M37="", "",'3.Weekly Hours &amp; Wage Activity'!M37/40 ))),0)</f>
        <v>0</v>
      </c>
      <c r="AE37" s="86">
        <f>IFERROR(IF('3.Weekly Hours &amp; Wage Activity'!N37 = "FT", 1,MIN(1,IF('3.Weekly Hours &amp; Wage Activity'!N37 = "", "",MIN('3.Weekly Hours &amp; Wage Activity'!N37/40,1)),IF('3.Weekly Hours &amp; Wage Activity'!N37="", "",'3.Weekly Hours &amp; Wage Activity'!N37/40 ))),0)</f>
        <v>0</v>
      </c>
      <c r="AF37" s="86">
        <f>IFERROR(IF('3.Weekly Hours &amp; Wage Activity'!O37 = "FT", 1,MIN(1,IF('3.Weekly Hours &amp; Wage Activity'!O37 = "", "",MIN('3.Weekly Hours &amp; Wage Activity'!O37/40,1)),IF('3.Weekly Hours &amp; Wage Activity'!O37="", "",'3.Weekly Hours &amp; Wage Activity'!O37/40 ))),0)</f>
        <v>0</v>
      </c>
      <c r="AG37" s="86">
        <f>IFERROR(IF('3.Weekly Hours &amp; Wage Activity'!P37 = "FT", 1,MIN(1,IF('3.Weekly Hours &amp; Wage Activity'!P37 = "", "",MIN('3.Weekly Hours &amp; Wage Activity'!P37/40,1)),IF('3.Weekly Hours &amp; Wage Activity'!P37="", "",'3.Weekly Hours &amp; Wage Activity'!P37/40 ))),0)</f>
        <v>0</v>
      </c>
      <c r="AH37" s="86">
        <f>IFERROR(IF('3.Weekly Hours &amp; Wage Activity'!Q37 = "FT", 1,MIN(1,IF('3.Weekly Hours &amp; Wage Activity'!Q37 = "", "",MIN('3.Weekly Hours &amp; Wage Activity'!Q37/40,1)),IF('3.Weekly Hours &amp; Wage Activity'!Q37="", "",'3.Weekly Hours &amp; Wage Activity'!Q37/40 ))),0)</f>
        <v>0</v>
      </c>
      <c r="AI37" s="86">
        <f>IFERROR(IF('3.Weekly Hours &amp; Wage Activity'!R37 = "FT", 1,MIN(1,IF('3.Weekly Hours &amp; Wage Activity'!R37 = "", "",MIN('3.Weekly Hours &amp; Wage Activity'!R37/40,1)),IF('3.Weekly Hours &amp; Wage Activity'!R37="", "",'3.Weekly Hours &amp; Wage Activity'!R37/40 ))),0)</f>
        <v>0</v>
      </c>
      <c r="AJ37" s="86">
        <f>IFERROR(IF('3.Weekly Hours &amp; Wage Activity'!S37 = "FT", 1,MIN(1,IF('3.Weekly Hours &amp; Wage Activity'!S37 = "", "",MIN('3.Weekly Hours &amp; Wage Activity'!S37/40,1)),IF('3.Weekly Hours &amp; Wage Activity'!S37="", "",'3.Weekly Hours &amp; Wage Activity'!S37/40 ))),0)</f>
        <v>0</v>
      </c>
      <c r="AK37" s="86">
        <f>IFERROR(IF('3.Weekly Hours &amp; Wage Activity'!T37 = "FT", 1,MIN(1,IF('3.Weekly Hours &amp; Wage Activity'!T37 = "", "",MIN('3.Weekly Hours &amp; Wage Activity'!T37/40,1)),IF('3.Weekly Hours &amp; Wage Activity'!T37="", "",'3.Weekly Hours &amp; Wage Activity'!T37/40 ))),0)</f>
        <v>0</v>
      </c>
      <c r="AL37" s="86">
        <f>IFERROR(IF('3.Weekly Hours &amp; Wage Activity'!U37 = "FT", 1,MIN(1,IF('3.Weekly Hours &amp; Wage Activity'!U37 = "", "",MIN('3.Weekly Hours &amp; Wage Activity'!U37/40,1)),IF('3.Weekly Hours &amp; Wage Activity'!U37="", "",'3.Weekly Hours &amp; Wage Activity'!U37/40 ))),0)</f>
        <v>0</v>
      </c>
      <c r="AM37" s="86">
        <f>IFERROR(IF('3.Weekly Hours &amp; Wage Activity'!V37 = "FT", 1,MIN(1,IF('3.Weekly Hours &amp; Wage Activity'!V37 = "", "",MIN('3.Weekly Hours &amp; Wage Activity'!V37/40,1)),IF('3.Weekly Hours &amp; Wage Activity'!V37="", "",'3.Weekly Hours &amp; Wage Activity'!V37/40 ))),0)</f>
        <v>0</v>
      </c>
      <c r="AN37" s="86">
        <f>IFERROR(IF('3.Weekly Hours &amp; Wage Activity'!W37 = "FT", 1,MIN(1,IF('3.Weekly Hours &amp; Wage Activity'!W37 = "", "",MIN('3.Weekly Hours &amp; Wage Activity'!W37/40,1)),IF('3.Weekly Hours &amp; Wage Activity'!W37="", "",'3.Weekly Hours &amp; Wage Activity'!W37/40 ))),0)</f>
        <v>0</v>
      </c>
      <c r="AO37" s="86">
        <f>IFERROR(IF('3.Weekly Hours &amp; Wage Activity'!X37 = "FT", 1,MIN(1,IF('3.Weekly Hours &amp; Wage Activity'!X37 = "", "",MIN('3.Weekly Hours &amp; Wage Activity'!X37/40,1)),IF('3.Weekly Hours &amp; Wage Activity'!X37="", "",'3.Weekly Hours &amp; Wage Activity'!X37/40 ))),0)</f>
        <v>0</v>
      </c>
      <c r="AP37" s="86">
        <f>IFERROR(IF('3.Weekly Hours &amp; Wage Activity'!Y37 = "FT", 1,MIN(1,IF('3.Weekly Hours &amp; Wage Activity'!Y37 = "", "",MIN('3.Weekly Hours &amp; Wage Activity'!Y37/40,1)),IF('3.Weekly Hours &amp; Wage Activity'!Y37="", "",'3.Weekly Hours &amp; Wage Activity'!Y37/40 ))),0)</f>
        <v>0</v>
      </c>
      <c r="AQ37" s="86">
        <f>IFERROR(IF('3.Weekly Hours &amp; Wage Activity'!Z37 = "FT", 1,MIN(1,IF('3.Weekly Hours &amp; Wage Activity'!Z37 = "", "",MIN('3.Weekly Hours &amp; Wage Activity'!Z37/40,1)),IF('3.Weekly Hours &amp; Wage Activity'!Z37="", "",'3.Weekly Hours &amp; Wage Activity'!Z37/40 ))),0)</f>
        <v>0</v>
      </c>
      <c r="AR37" s="86">
        <f>IFERROR(IF('3.Weekly Hours &amp; Wage Activity'!AA37 = "FT", 1,MIN(1,IF('3.Weekly Hours &amp; Wage Activity'!AA37 = "", "",MIN('3.Weekly Hours &amp; Wage Activity'!AA37/40,1)),IF('3.Weekly Hours &amp; Wage Activity'!AA37="", "",'3.Weekly Hours &amp; Wage Activity'!AA37/40 ))),0)</f>
        <v>0</v>
      </c>
      <c r="AS37" s="86">
        <f>IFERROR(IF('3.Weekly Hours &amp; Wage Activity'!AB37 = "FT", 1,MIN(1,IF('3.Weekly Hours &amp; Wage Activity'!AB37 = "", "",MIN('3.Weekly Hours &amp; Wage Activity'!AB37/40,1)),IF('3.Weekly Hours &amp; Wage Activity'!AB37="", "",'3.Weekly Hours &amp; Wage Activity'!AB37/40 ))),0)</f>
        <v>0</v>
      </c>
      <c r="AT37" s="86">
        <f>IFERROR(IF('3.Weekly Hours &amp; Wage Activity'!AC37 = "FT", 1,MIN(1,IF('3.Weekly Hours &amp; Wage Activity'!AC37 = "", "",MIN('3.Weekly Hours &amp; Wage Activity'!AC37/40,1)),IF('3.Weekly Hours &amp; Wage Activity'!AC37="", "",'3.Weekly Hours &amp; Wage Activity'!AC37/40 ))),0)</f>
        <v>0</v>
      </c>
      <c r="AU37" s="86">
        <f>IFERROR(IF('3.Weekly Hours &amp; Wage Activity'!AD37 = "FT", 1,MIN(1,IF('3.Weekly Hours &amp; Wage Activity'!AD37 = "", "",MIN('3.Weekly Hours &amp; Wage Activity'!AD37/40,1)),IF('3.Weekly Hours &amp; Wage Activity'!AD37="", "",'3.Weekly Hours &amp; Wage Activity'!AD37/40 ))),0)</f>
        <v>0</v>
      </c>
      <c r="AV37" s="86">
        <f>IFERROR(IF('3.Weekly Hours &amp; Wage Activity'!AE37 = "FT", 1,MIN(1,IF('3.Weekly Hours &amp; Wage Activity'!AE37 = "", "",MIN('3.Weekly Hours &amp; Wage Activity'!AE37/40,1)),IF('3.Weekly Hours &amp; Wage Activity'!AE37="", "",'3.Weekly Hours &amp; Wage Activity'!AE37/40 ))),0)</f>
        <v>0</v>
      </c>
      <c r="AW37" s="86">
        <f>IFERROR(IF('3.Weekly Hours &amp; Wage Activity'!AF37 = "FT", 1,MIN(1,IF('3.Weekly Hours &amp; Wage Activity'!AF37 = "", "",MIN('3.Weekly Hours &amp; Wage Activity'!AF37/40,1)),IF('3.Weekly Hours &amp; Wage Activity'!AF37="", "",'3.Weekly Hours &amp; Wage Activity'!AF37/40 ))),0)</f>
        <v>0</v>
      </c>
      <c r="AX37" s="86">
        <f>IFERROR(IF('3.Weekly Hours &amp; Wage Activity'!AG37 = "FT", 1,MIN(1,IF('3.Weekly Hours &amp; Wage Activity'!AG37 = "", "",MIN('3.Weekly Hours &amp; Wage Activity'!AG37/40,1)),IF('3.Weekly Hours &amp; Wage Activity'!AG37="", "",'3.Weekly Hours &amp; Wage Activity'!AG37/40 ))),0)</f>
        <v>0</v>
      </c>
      <c r="AY37" s="523">
        <f>SUM( IF(COUNTIF('3.Weekly Hours &amp; Wage Activity'!J37:Q37, "&lt;&gt;FT") = 0, COLUMNS('3.Weekly Hours &amp; Wage Activity'!J37:AG37) * 40, '3.Weekly Hours &amp; Wage Activity'!J37:AG37))</f>
        <v>0</v>
      </c>
      <c r="AZ37" s="86">
        <f t="shared" si="5"/>
        <v>0</v>
      </c>
      <c r="BA37" s="87">
        <f t="shared" si="7"/>
        <v>0</v>
      </c>
      <c r="BB37" s="74" t="str">
        <f>IF('2.Census &amp; Reference Benchmarks'!K37 = "", "", '2.Census &amp; Reference Benchmarks'!K37)</f>
        <v/>
      </c>
      <c r="BC37" s="185">
        <f>IF('2.Census &amp; Reference Benchmarks'!L37="N/A",IF(OR(AND(G37="",I37=""),AND(G37&lt;DATEVALUE("1/1/2020"),OR(I37="",I37&gt;DATEVALUE("3/31/2020")))),177.14,IF(OR(I37 = "", I37 &gt; DATEVALUE("1/31/2020")), ROUND(177.14*((DATEVALUE("2/1/2020") -G37)/31),1))),IF('2.Census &amp; Reference Benchmarks'!L37="",0,'2.Census &amp; Reference Benchmarks'!L37))</f>
        <v>0</v>
      </c>
      <c r="BD37" s="74" t="str">
        <f>IF('2.Census &amp; Reference Benchmarks'!N37 = "", "", '2.Census &amp; Reference Benchmarks'!N37)</f>
        <v/>
      </c>
      <c r="BE37" s="185">
        <f>IF('2.Census &amp; Reference Benchmarks'!O37="N/A",IF(OR(AND(G37="",I37=""),AND(G37&lt;=DATEVALUE("2/1/2020"),OR(I37="",I37&gt;=DATEVALUE("2/29/2020")))),165.71,IF(AND(G37&gt;DATEVALUE("2/1/2020"),OR(I37="",I37&lt;=DATEVALUE("2/29/2020"))),((DATEVALUE("3/1/2020")-G37)/29)*165.71,"")),IF('2.Census &amp; Reference Benchmarks'!O37="",0,'2.Census &amp; Reference Benchmarks'!O37))</f>
        <v>0</v>
      </c>
    </row>
    <row r="38" spans="1:57" x14ac:dyDescent="0.25">
      <c r="A38" s="3"/>
      <c r="B38" s="56">
        <f>IF('2.Census &amp; Reference Benchmarks'!B38 &lt;&gt;"",'2.Census &amp; Reference Benchmarks'!B38,"")</f>
        <v>0</v>
      </c>
      <c r="C38" s="56">
        <f>IF('2.Census &amp; Reference Benchmarks'!C38 &lt;&gt;"",'2.Census &amp; Reference Benchmarks'!C38,"")</f>
        <v>0</v>
      </c>
      <c r="D38" s="57" t="str">
        <f>IF('2.Census &amp; Reference Benchmarks'!D38 &lt;&gt;"",'2.Census &amp; Reference Benchmarks'!D38,"")</f>
        <v/>
      </c>
      <c r="E38" s="56" t="str">
        <f>IF('2.Census &amp; Reference Benchmarks'!E38 &lt;&gt;"",'2.Census &amp; Reference Benchmarks'!E38,"")</f>
        <v/>
      </c>
      <c r="F38" s="56" t="str">
        <f>IF('2.Census &amp; Reference Benchmarks'!F38 &lt;&gt;"",'2.Census &amp; Reference Benchmarks'!F38,"")</f>
        <v/>
      </c>
      <c r="G38" s="58" t="str">
        <f>IF('2.Census &amp; Reference Benchmarks'!G38 &lt;&gt;"",'2.Census &amp; Reference Benchmarks'!G38,"")</f>
        <v/>
      </c>
      <c r="H38" s="58" t="str">
        <f>IF('2.Census &amp; Reference Benchmarks'!H38 &lt;&gt;"",'2.Census &amp; Reference Benchmarks'!H38,"")</f>
        <v/>
      </c>
      <c r="I38" s="58" t="str">
        <f>IF('2.Census &amp; Reference Benchmarks'!I38 &lt;&gt;"",'2.Census &amp; Reference Benchmarks'!I38,"")</f>
        <v/>
      </c>
      <c r="J38" s="69" t="str">
        <f>IF('2.Census &amp; Reference Benchmarks'!J38 &lt;&gt;"",'2.Census &amp; Reference Benchmarks'!J38,"")</f>
        <v/>
      </c>
      <c r="K38" s="58" t="str">
        <f>IF('7.Safe Harbor Input Data &amp; Calc'!Q40 &lt;&gt; "", '7.Safe Harbor Input Data &amp; Calc'!Q40, "")</f>
        <v>No</v>
      </c>
      <c r="L38" s="59" t="str">
        <f>IF('2.Census &amp; Reference Benchmarks'!T38&lt;&gt; "",'2.Census &amp; Reference Benchmarks'!T38,"")</f>
        <v/>
      </c>
      <c r="M38" s="60">
        <f>'2.Census &amp; Reference Benchmarks'!M38</f>
        <v>0</v>
      </c>
      <c r="N38" s="60">
        <f>'2.Census &amp; Reference Benchmarks'!P38</f>
        <v>0</v>
      </c>
      <c r="O38" s="60">
        <f>'2.Census &amp; Reference Benchmarks'!S38</f>
        <v>0</v>
      </c>
      <c r="P38" s="52">
        <f>IF( AND(I38 &lt; '1. Summary for SBA'!$J$7, I38 &lt;&gt;""), 0, IF(AND(G38="",I38=""),SUM(M38:O38)*4,IF(I38&lt;'1. Summary for SBA'!$J$7,0,IF(K38="Yes",0,IF(H38="Salary",IF(AND(SUM(M38:O38)*4&lt;100000,L38=""),(SUM(M38:O38)/(IF(OR(I38=0,I38&gt;=DATEVALUE("3/31/2020")),DATEVALUE("3/31/2020"),I38)-IF(OR(G38&lt;=DATEVALUE("1/1/2020"), G38 = ""),DATEVALUE("1/1/2020"),IF(OR(MONTH(G38)=1),G38+1,IF(MONTH(G38)=3,G38,G38-1)))))*360,0),0)))))</f>
        <v>0</v>
      </c>
      <c r="Q38" s="52">
        <f t="shared" si="8"/>
        <v>0</v>
      </c>
      <c r="R38" s="67">
        <f t="shared" si="1"/>
        <v>0</v>
      </c>
      <c r="S38" s="53">
        <f>SUM('3.Weekly Hours &amp; Wage Activity'!AI38:BF38)</f>
        <v>0</v>
      </c>
      <c r="T38" s="53">
        <f>IF(AND(I38&lt;&gt; "",  I38 &lt; '1. Summary for SBA'!$J$11 +168, I38 &gt; '1. Summary for SBA'!$J$11),S38+(((168-(I38-'1. Summary for SBA'!$J$11+1))*S38)/((I38-'1. Summary for SBA'!$J$11+1))),0)</f>
        <v>0</v>
      </c>
      <c r="U38" s="369">
        <f>IF(K38= "Yes",0,IF( H38 = "salary",IF(T38 = 0,MAX(0,$R38-$S38), R38-T38),IF( H38 = "Hourly",'6. Hourly EE Wage Reduction'!AA38, 0)))</f>
        <v>0</v>
      </c>
      <c r="V38" s="67">
        <f t="shared" si="2"/>
        <v>0</v>
      </c>
      <c r="W38" s="405" t="str">
        <f>IF(U38 = 0, "No",IF('6. Hourly EE Wage Reduction'!T38 &gt;'6. Hourly EE Wage Reduction'!W38, "Yes", "No"))</f>
        <v>No</v>
      </c>
      <c r="X38" s="67">
        <f t="shared" si="3"/>
        <v>0</v>
      </c>
      <c r="Y38" s="67">
        <f t="shared" si="4"/>
        <v>0</v>
      </c>
      <c r="AA38" s="86">
        <f>IFERROR(IF('3.Weekly Hours &amp; Wage Activity'!J38 = "FT", 1,MIN(1,IF('3.Weekly Hours &amp; Wage Activity'!J38 = "", "",MIN('3.Weekly Hours &amp; Wage Activity'!J38/40,1)),IF('3.Weekly Hours &amp; Wage Activity'!J38="", "",'3.Weekly Hours &amp; Wage Activity'!J38/40 ))),0)</f>
        <v>0</v>
      </c>
      <c r="AB38" s="86">
        <f>IFERROR(IF('3.Weekly Hours &amp; Wage Activity'!K38 = "FT", 1,MIN(1,IF('3.Weekly Hours &amp; Wage Activity'!K38 = "", "",MIN('3.Weekly Hours &amp; Wage Activity'!K38/40,1)),IF('3.Weekly Hours &amp; Wage Activity'!K38="", "",'3.Weekly Hours &amp; Wage Activity'!K38/40 ))),0)</f>
        <v>0</v>
      </c>
      <c r="AC38" s="86">
        <f>IFERROR(IF('3.Weekly Hours &amp; Wage Activity'!L38 = "FT", 1,MIN(1,IF('3.Weekly Hours &amp; Wage Activity'!L38 = "", "",MIN('3.Weekly Hours &amp; Wage Activity'!L38/40,1)),IF('3.Weekly Hours &amp; Wage Activity'!L38="", "",'3.Weekly Hours &amp; Wage Activity'!L38/40 ))),0)</f>
        <v>0</v>
      </c>
      <c r="AD38" s="86">
        <f>IFERROR(IF('3.Weekly Hours &amp; Wage Activity'!M38 = "FT", 1,MIN(1,IF('3.Weekly Hours &amp; Wage Activity'!M38 = "", "",MIN('3.Weekly Hours &amp; Wage Activity'!M38/40,1)),IF('3.Weekly Hours &amp; Wage Activity'!M38="", "",'3.Weekly Hours &amp; Wage Activity'!M38/40 ))),0)</f>
        <v>0</v>
      </c>
      <c r="AE38" s="86">
        <f>IFERROR(IF('3.Weekly Hours &amp; Wage Activity'!N38 = "FT", 1,MIN(1,IF('3.Weekly Hours &amp; Wage Activity'!N38 = "", "",MIN('3.Weekly Hours &amp; Wage Activity'!N38/40,1)),IF('3.Weekly Hours &amp; Wage Activity'!N38="", "",'3.Weekly Hours &amp; Wage Activity'!N38/40 ))),0)</f>
        <v>0</v>
      </c>
      <c r="AF38" s="86">
        <f>IFERROR(IF('3.Weekly Hours &amp; Wage Activity'!O38 = "FT", 1,MIN(1,IF('3.Weekly Hours &amp; Wage Activity'!O38 = "", "",MIN('3.Weekly Hours &amp; Wage Activity'!O38/40,1)),IF('3.Weekly Hours &amp; Wage Activity'!O38="", "",'3.Weekly Hours &amp; Wage Activity'!O38/40 ))),0)</f>
        <v>0</v>
      </c>
      <c r="AG38" s="86">
        <f>IFERROR(IF('3.Weekly Hours &amp; Wage Activity'!P38 = "FT", 1,MIN(1,IF('3.Weekly Hours &amp; Wage Activity'!P38 = "", "",MIN('3.Weekly Hours &amp; Wage Activity'!P38/40,1)),IF('3.Weekly Hours &amp; Wage Activity'!P38="", "",'3.Weekly Hours &amp; Wage Activity'!P38/40 ))),0)</f>
        <v>0</v>
      </c>
      <c r="AH38" s="86">
        <f>IFERROR(IF('3.Weekly Hours &amp; Wage Activity'!Q38 = "FT", 1,MIN(1,IF('3.Weekly Hours &amp; Wage Activity'!Q38 = "", "",MIN('3.Weekly Hours &amp; Wage Activity'!Q38/40,1)),IF('3.Weekly Hours &amp; Wage Activity'!Q38="", "",'3.Weekly Hours &amp; Wage Activity'!Q38/40 ))),0)</f>
        <v>0</v>
      </c>
      <c r="AI38" s="86">
        <f>IFERROR(IF('3.Weekly Hours &amp; Wage Activity'!R38 = "FT", 1,MIN(1,IF('3.Weekly Hours &amp; Wage Activity'!R38 = "", "",MIN('3.Weekly Hours &amp; Wage Activity'!R38/40,1)),IF('3.Weekly Hours &amp; Wage Activity'!R38="", "",'3.Weekly Hours &amp; Wage Activity'!R38/40 ))),0)</f>
        <v>0</v>
      </c>
      <c r="AJ38" s="86">
        <f>IFERROR(IF('3.Weekly Hours &amp; Wage Activity'!S38 = "FT", 1,MIN(1,IF('3.Weekly Hours &amp; Wage Activity'!S38 = "", "",MIN('3.Weekly Hours &amp; Wage Activity'!S38/40,1)),IF('3.Weekly Hours &amp; Wage Activity'!S38="", "",'3.Weekly Hours &amp; Wage Activity'!S38/40 ))),0)</f>
        <v>0</v>
      </c>
      <c r="AK38" s="86">
        <f>IFERROR(IF('3.Weekly Hours &amp; Wage Activity'!T38 = "FT", 1,MIN(1,IF('3.Weekly Hours &amp; Wage Activity'!T38 = "", "",MIN('3.Weekly Hours &amp; Wage Activity'!T38/40,1)),IF('3.Weekly Hours &amp; Wage Activity'!T38="", "",'3.Weekly Hours &amp; Wage Activity'!T38/40 ))),0)</f>
        <v>0</v>
      </c>
      <c r="AL38" s="86">
        <f>IFERROR(IF('3.Weekly Hours &amp; Wage Activity'!U38 = "FT", 1,MIN(1,IF('3.Weekly Hours &amp; Wage Activity'!U38 = "", "",MIN('3.Weekly Hours &amp; Wage Activity'!U38/40,1)),IF('3.Weekly Hours &amp; Wage Activity'!U38="", "",'3.Weekly Hours &amp; Wage Activity'!U38/40 ))),0)</f>
        <v>0</v>
      </c>
      <c r="AM38" s="86">
        <f>IFERROR(IF('3.Weekly Hours &amp; Wage Activity'!V38 = "FT", 1,MIN(1,IF('3.Weekly Hours &amp; Wage Activity'!V38 = "", "",MIN('3.Weekly Hours &amp; Wage Activity'!V38/40,1)),IF('3.Weekly Hours &amp; Wage Activity'!V38="", "",'3.Weekly Hours &amp; Wage Activity'!V38/40 ))),0)</f>
        <v>0</v>
      </c>
      <c r="AN38" s="86">
        <f>IFERROR(IF('3.Weekly Hours &amp; Wage Activity'!W38 = "FT", 1,MIN(1,IF('3.Weekly Hours &amp; Wage Activity'!W38 = "", "",MIN('3.Weekly Hours &amp; Wage Activity'!W38/40,1)),IF('3.Weekly Hours &amp; Wage Activity'!W38="", "",'3.Weekly Hours &amp; Wage Activity'!W38/40 ))),0)</f>
        <v>0</v>
      </c>
      <c r="AO38" s="86">
        <f>IFERROR(IF('3.Weekly Hours &amp; Wage Activity'!X38 = "FT", 1,MIN(1,IF('3.Weekly Hours &amp; Wage Activity'!X38 = "", "",MIN('3.Weekly Hours &amp; Wage Activity'!X38/40,1)),IF('3.Weekly Hours &amp; Wage Activity'!X38="", "",'3.Weekly Hours &amp; Wage Activity'!X38/40 ))),0)</f>
        <v>0</v>
      </c>
      <c r="AP38" s="86">
        <f>IFERROR(IF('3.Weekly Hours &amp; Wage Activity'!Y38 = "FT", 1,MIN(1,IF('3.Weekly Hours &amp; Wage Activity'!Y38 = "", "",MIN('3.Weekly Hours &amp; Wage Activity'!Y38/40,1)),IF('3.Weekly Hours &amp; Wage Activity'!Y38="", "",'3.Weekly Hours &amp; Wage Activity'!Y38/40 ))),0)</f>
        <v>0</v>
      </c>
      <c r="AQ38" s="86">
        <f>IFERROR(IF('3.Weekly Hours &amp; Wage Activity'!Z38 = "FT", 1,MIN(1,IF('3.Weekly Hours &amp; Wage Activity'!Z38 = "", "",MIN('3.Weekly Hours &amp; Wage Activity'!Z38/40,1)),IF('3.Weekly Hours &amp; Wage Activity'!Z38="", "",'3.Weekly Hours &amp; Wage Activity'!Z38/40 ))),0)</f>
        <v>0</v>
      </c>
      <c r="AR38" s="86">
        <f>IFERROR(IF('3.Weekly Hours &amp; Wage Activity'!AA38 = "FT", 1,MIN(1,IF('3.Weekly Hours &amp; Wage Activity'!AA38 = "", "",MIN('3.Weekly Hours &amp; Wage Activity'!AA38/40,1)),IF('3.Weekly Hours &amp; Wage Activity'!AA38="", "",'3.Weekly Hours &amp; Wage Activity'!AA38/40 ))),0)</f>
        <v>0</v>
      </c>
      <c r="AS38" s="86">
        <f>IFERROR(IF('3.Weekly Hours &amp; Wage Activity'!AB38 = "FT", 1,MIN(1,IF('3.Weekly Hours &amp; Wage Activity'!AB38 = "", "",MIN('3.Weekly Hours &amp; Wage Activity'!AB38/40,1)),IF('3.Weekly Hours &amp; Wage Activity'!AB38="", "",'3.Weekly Hours &amp; Wage Activity'!AB38/40 ))),0)</f>
        <v>0</v>
      </c>
      <c r="AT38" s="86">
        <f>IFERROR(IF('3.Weekly Hours &amp; Wage Activity'!AC38 = "FT", 1,MIN(1,IF('3.Weekly Hours &amp; Wage Activity'!AC38 = "", "",MIN('3.Weekly Hours &amp; Wage Activity'!AC38/40,1)),IF('3.Weekly Hours &amp; Wage Activity'!AC38="", "",'3.Weekly Hours &amp; Wage Activity'!AC38/40 ))),0)</f>
        <v>0</v>
      </c>
      <c r="AU38" s="86">
        <f>IFERROR(IF('3.Weekly Hours &amp; Wage Activity'!AD38 = "FT", 1,MIN(1,IF('3.Weekly Hours &amp; Wage Activity'!AD38 = "", "",MIN('3.Weekly Hours &amp; Wage Activity'!AD38/40,1)),IF('3.Weekly Hours &amp; Wage Activity'!AD38="", "",'3.Weekly Hours &amp; Wage Activity'!AD38/40 ))),0)</f>
        <v>0</v>
      </c>
      <c r="AV38" s="86">
        <f>IFERROR(IF('3.Weekly Hours &amp; Wage Activity'!AE38 = "FT", 1,MIN(1,IF('3.Weekly Hours &amp; Wage Activity'!AE38 = "", "",MIN('3.Weekly Hours &amp; Wage Activity'!AE38/40,1)),IF('3.Weekly Hours &amp; Wage Activity'!AE38="", "",'3.Weekly Hours &amp; Wage Activity'!AE38/40 ))),0)</f>
        <v>0</v>
      </c>
      <c r="AW38" s="86">
        <f>IFERROR(IF('3.Weekly Hours &amp; Wage Activity'!AF38 = "FT", 1,MIN(1,IF('3.Weekly Hours &amp; Wage Activity'!AF38 = "", "",MIN('3.Weekly Hours &amp; Wage Activity'!AF38/40,1)),IF('3.Weekly Hours &amp; Wage Activity'!AF38="", "",'3.Weekly Hours &amp; Wage Activity'!AF38/40 ))),0)</f>
        <v>0</v>
      </c>
      <c r="AX38" s="86">
        <f>IFERROR(IF('3.Weekly Hours &amp; Wage Activity'!AG38 = "FT", 1,MIN(1,IF('3.Weekly Hours &amp; Wage Activity'!AG38 = "", "",MIN('3.Weekly Hours &amp; Wage Activity'!AG38/40,1)),IF('3.Weekly Hours &amp; Wage Activity'!AG38="", "",'3.Weekly Hours &amp; Wage Activity'!AG38/40 ))),0)</f>
        <v>0</v>
      </c>
      <c r="AY38" s="523">
        <f>SUM( IF(COUNTIF('3.Weekly Hours &amp; Wage Activity'!J38:Q38, "&lt;&gt;FT") = 0, COLUMNS('3.Weekly Hours &amp; Wage Activity'!J38:AG38) * 40, '3.Weekly Hours &amp; Wage Activity'!J38:AG38))</f>
        <v>0</v>
      </c>
      <c r="AZ38" s="86">
        <f t="shared" si="5"/>
        <v>0</v>
      </c>
      <c r="BA38" s="87">
        <f t="shared" si="7"/>
        <v>0</v>
      </c>
      <c r="BB38" s="74" t="str">
        <f>IF('2.Census &amp; Reference Benchmarks'!K38 = "", "", '2.Census &amp; Reference Benchmarks'!K38)</f>
        <v/>
      </c>
      <c r="BC38" s="185">
        <f>IF('2.Census &amp; Reference Benchmarks'!L38="N/A",IF(OR(AND(G38="",I38=""),AND(G38&lt;DATEVALUE("1/1/2020"),OR(I38="",I38&gt;DATEVALUE("3/31/2020")))),177.14,IF(OR(I38 = "", I38 &gt; DATEVALUE("1/31/2020")), ROUND(177.14*((DATEVALUE("2/1/2020") -G38)/31),1))),IF('2.Census &amp; Reference Benchmarks'!L38="",0,'2.Census &amp; Reference Benchmarks'!L38))</f>
        <v>0</v>
      </c>
      <c r="BD38" s="74" t="str">
        <f>IF('2.Census &amp; Reference Benchmarks'!N38 = "", "", '2.Census &amp; Reference Benchmarks'!N38)</f>
        <v/>
      </c>
      <c r="BE38" s="185">
        <f>IF('2.Census &amp; Reference Benchmarks'!O38="N/A",IF(OR(AND(G38="",I38=""),AND(G38&lt;=DATEVALUE("2/1/2020"),OR(I38="",I38&gt;=DATEVALUE("2/29/2020")))),165.71,IF(AND(G38&gt;DATEVALUE("2/1/2020"),OR(I38="",I38&lt;=DATEVALUE("2/29/2020"))),((DATEVALUE("3/1/2020")-G38)/29)*165.71,"")),IF('2.Census &amp; Reference Benchmarks'!O38="",0,'2.Census &amp; Reference Benchmarks'!O38))</f>
        <v>0</v>
      </c>
    </row>
    <row r="39" spans="1:57" x14ac:dyDescent="0.25">
      <c r="A39" s="3"/>
      <c r="B39" s="56">
        <f>IF('2.Census &amp; Reference Benchmarks'!B39 &lt;&gt;"",'2.Census &amp; Reference Benchmarks'!B39,"")</f>
        <v>0</v>
      </c>
      <c r="C39" s="56">
        <f>IF('2.Census &amp; Reference Benchmarks'!C39 &lt;&gt;"",'2.Census &amp; Reference Benchmarks'!C39,"")</f>
        <v>0</v>
      </c>
      <c r="D39" s="57" t="str">
        <f>IF('2.Census &amp; Reference Benchmarks'!D39 &lt;&gt;"",'2.Census &amp; Reference Benchmarks'!D39,"")</f>
        <v/>
      </c>
      <c r="E39" s="56" t="str">
        <f>IF('2.Census &amp; Reference Benchmarks'!E39 &lt;&gt;"",'2.Census &amp; Reference Benchmarks'!E39,"")</f>
        <v/>
      </c>
      <c r="F39" s="56" t="str">
        <f>IF('2.Census &amp; Reference Benchmarks'!F39 &lt;&gt;"",'2.Census &amp; Reference Benchmarks'!F39,"")</f>
        <v/>
      </c>
      <c r="G39" s="58" t="str">
        <f>IF('2.Census &amp; Reference Benchmarks'!G39 &lt;&gt;"",'2.Census &amp; Reference Benchmarks'!G39,"")</f>
        <v/>
      </c>
      <c r="H39" s="58" t="str">
        <f>IF('2.Census &amp; Reference Benchmarks'!H39 &lt;&gt;"",'2.Census &amp; Reference Benchmarks'!H39,"")</f>
        <v/>
      </c>
      <c r="I39" s="58" t="str">
        <f>IF('2.Census &amp; Reference Benchmarks'!I39 &lt;&gt;"",'2.Census &amp; Reference Benchmarks'!I39,"")</f>
        <v/>
      </c>
      <c r="J39" s="69" t="str">
        <f>IF('2.Census &amp; Reference Benchmarks'!J39 &lt;&gt;"",'2.Census &amp; Reference Benchmarks'!J39,"")</f>
        <v/>
      </c>
      <c r="K39" s="58" t="str">
        <f>IF('7.Safe Harbor Input Data &amp; Calc'!Q41 &lt;&gt; "", '7.Safe Harbor Input Data &amp; Calc'!Q41, "")</f>
        <v>No</v>
      </c>
      <c r="L39" s="59" t="str">
        <f>IF('2.Census &amp; Reference Benchmarks'!T39&lt;&gt; "",'2.Census &amp; Reference Benchmarks'!T39,"")</f>
        <v/>
      </c>
      <c r="M39" s="60">
        <f>'2.Census &amp; Reference Benchmarks'!M39</f>
        <v>0</v>
      </c>
      <c r="N39" s="60">
        <f>'2.Census &amp; Reference Benchmarks'!P39</f>
        <v>0</v>
      </c>
      <c r="O39" s="60">
        <f>'2.Census &amp; Reference Benchmarks'!S39</f>
        <v>0</v>
      </c>
      <c r="P39" s="52">
        <f>IF( AND(I39 &lt; '1. Summary for SBA'!$J$7, I39 &lt;&gt;""), 0, IF(AND(G39="",I39=""),SUM(M39:O39)*4,IF(I39&lt;'1. Summary for SBA'!$J$7,0,IF(K39="Yes",0,IF(H39="Salary",IF(AND(SUM(M39:O39)*4&lt;100000,L39=""),(SUM(M39:O39)/(IF(OR(I39=0,I39&gt;=DATEVALUE("3/31/2020")),DATEVALUE("3/31/2020"),I39)-IF(OR(G39&lt;=DATEVALUE("1/1/2020"), G39 = ""),DATEVALUE("1/1/2020"),IF(OR(MONTH(G39)=1),G39+1,IF(MONTH(G39)=3,G39,G39-1)))))*360,0),0)))))</f>
        <v>0</v>
      </c>
      <c r="Q39" s="52">
        <f t="shared" si="8"/>
        <v>0</v>
      </c>
      <c r="R39" s="67">
        <f t="shared" si="1"/>
        <v>0</v>
      </c>
      <c r="S39" s="53">
        <f>SUM('3.Weekly Hours &amp; Wage Activity'!AI39:BF39)</f>
        <v>0</v>
      </c>
      <c r="T39" s="53">
        <f>IF(AND(I39&lt;&gt; "",  I39 &lt; '1. Summary for SBA'!$J$11 +168, I39 &gt; '1. Summary for SBA'!$J$11),S39+(((168-(I39-'1. Summary for SBA'!$J$11+1))*S39)/((I39-'1. Summary for SBA'!$J$11+1))),0)</f>
        <v>0</v>
      </c>
      <c r="U39" s="369">
        <f>IF(K39= "Yes",0,IF( H39 = "salary",IF(T39 = 0,MAX(0,$R39-$S39), R39-T39),IF( H39 = "Hourly",'6. Hourly EE Wage Reduction'!AA39, 0)))</f>
        <v>0</v>
      </c>
      <c r="V39" s="67">
        <f t="shared" si="2"/>
        <v>0</v>
      </c>
      <c r="W39" s="405" t="str">
        <f>IF(U39 = 0, "No",IF('6. Hourly EE Wage Reduction'!T39 &gt;'6. Hourly EE Wage Reduction'!W39, "Yes", "No"))</f>
        <v>No</v>
      </c>
      <c r="X39" s="67">
        <f t="shared" si="3"/>
        <v>0</v>
      </c>
      <c r="Y39" s="67">
        <f t="shared" si="4"/>
        <v>0</v>
      </c>
      <c r="AA39" s="86">
        <f>IFERROR(IF('3.Weekly Hours &amp; Wage Activity'!J39 = "FT", 1,MIN(1,IF('3.Weekly Hours &amp; Wage Activity'!J39 = "", "",MIN('3.Weekly Hours &amp; Wage Activity'!J39/40,1)),IF('3.Weekly Hours &amp; Wage Activity'!J39="", "",'3.Weekly Hours &amp; Wage Activity'!J39/40 ))),0)</f>
        <v>0</v>
      </c>
      <c r="AB39" s="86">
        <f>IFERROR(IF('3.Weekly Hours &amp; Wage Activity'!K39 = "FT", 1,MIN(1,IF('3.Weekly Hours &amp; Wage Activity'!K39 = "", "",MIN('3.Weekly Hours &amp; Wage Activity'!K39/40,1)),IF('3.Weekly Hours &amp; Wage Activity'!K39="", "",'3.Weekly Hours &amp; Wage Activity'!K39/40 ))),0)</f>
        <v>0</v>
      </c>
      <c r="AC39" s="86">
        <f>IFERROR(IF('3.Weekly Hours &amp; Wage Activity'!L39 = "FT", 1,MIN(1,IF('3.Weekly Hours &amp; Wage Activity'!L39 = "", "",MIN('3.Weekly Hours &amp; Wage Activity'!L39/40,1)),IF('3.Weekly Hours &amp; Wage Activity'!L39="", "",'3.Weekly Hours &amp; Wage Activity'!L39/40 ))),0)</f>
        <v>0</v>
      </c>
      <c r="AD39" s="86">
        <f>IFERROR(IF('3.Weekly Hours &amp; Wage Activity'!M39 = "FT", 1,MIN(1,IF('3.Weekly Hours &amp; Wage Activity'!M39 = "", "",MIN('3.Weekly Hours &amp; Wage Activity'!M39/40,1)),IF('3.Weekly Hours &amp; Wage Activity'!M39="", "",'3.Weekly Hours &amp; Wage Activity'!M39/40 ))),0)</f>
        <v>0</v>
      </c>
      <c r="AE39" s="86">
        <f>IFERROR(IF('3.Weekly Hours &amp; Wage Activity'!N39 = "FT", 1,MIN(1,IF('3.Weekly Hours &amp; Wage Activity'!N39 = "", "",MIN('3.Weekly Hours &amp; Wage Activity'!N39/40,1)),IF('3.Weekly Hours &amp; Wage Activity'!N39="", "",'3.Weekly Hours &amp; Wage Activity'!N39/40 ))),0)</f>
        <v>0</v>
      </c>
      <c r="AF39" s="86">
        <f>IFERROR(IF('3.Weekly Hours &amp; Wage Activity'!O39 = "FT", 1,MIN(1,IF('3.Weekly Hours &amp; Wage Activity'!O39 = "", "",MIN('3.Weekly Hours &amp; Wage Activity'!O39/40,1)),IF('3.Weekly Hours &amp; Wage Activity'!O39="", "",'3.Weekly Hours &amp; Wage Activity'!O39/40 ))),0)</f>
        <v>0</v>
      </c>
      <c r="AG39" s="86">
        <f>IFERROR(IF('3.Weekly Hours &amp; Wage Activity'!P39 = "FT", 1,MIN(1,IF('3.Weekly Hours &amp; Wage Activity'!P39 = "", "",MIN('3.Weekly Hours &amp; Wage Activity'!P39/40,1)),IF('3.Weekly Hours &amp; Wage Activity'!P39="", "",'3.Weekly Hours &amp; Wage Activity'!P39/40 ))),0)</f>
        <v>0</v>
      </c>
      <c r="AH39" s="86">
        <f>IFERROR(IF('3.Weekly Hours &amp; Wage Activity'!Q39 = "FT", 1,MIN(1,IF('3.Weekly Hours &amp; Wage Activity'!Q39 = "", "",MIN('3.Weekly Hours &amp; Wage Activity'!Q39/40,1)),IF('3.Weekly Hours &amp; Wage Activity'!Q39="", "",'3.Weekly Hours &amp; Wage Activity'!Q39/40 ))),0)</f>
        <v>0</v>
      </c>
      <c r="AI39" s="86">
        <f>IFERROR(IF('3.Weekly Hours &amp; Wage Activity'!R39 = "FT", 1,MIN(1,IF('3.Weekly Hours &amp; Wage Activity'!R39 = "", "",MIN('3.Weekly Hours &amp; Wage Activity'!R39/40,1)),IF('3.Weekly Hours &amp; Wage Activity'!R39="", "",'3.Weekly Hours &amp; Wage Activity'!R39/40 ))),0)</f>
        <v>0</v>
      </c>
      <c r="AJ39" s="86">
        <f>IFERROR(IF('3.Weekly Hours &amp; Wage Activity'!S39 = "FT", 1,MIN(1,IF('3.Weekly Hours &amp; Wage Activity'!S39 = "", "",MIN('3.Weekly Hours &amp; Wage Activity'!S39/40,1)),IF('3.Weekly Hours &amp; Wage Activity'!S39="", "",'3.Weekly Hours &amp; Wage Activity'!S39/40 ))),0)</f>
        <v>0</v>
      </c>
      <c r="AK39" s="86">
        <f>IFERROR(IF('3.Weekly Hours &amp; Wage Activity'!T39 = "FT", 1,MIN(1,IF('3.Weekly Hours &amp; Wage Activity'!T39 = "", "",MIN('3.Weekly Hours &amp; Wage Activity'!T39/40,1)),IF('3.Weekly Hours &amp; Wage Activity'!T39="", "",'3.Weekly Hours &amp; Wage Activity'!T39/40 ))),0)</f>
        <v>0</v>
      </c>
      <c r="AL39" s="86">
        <f>IFERROR(IF('3.Weekly Hours &amp; Wage Activity'!U39 = "FT", 1,MIN(1,IF('3.Weekly Hours &amp; Wage Activity'!U39 = "", "",MIN('3.Weekly Hours &amp; Wage Activity'!U39/40,1)),IF('3.Weekly Hours &amp; Wage Activity'!U39="", "",'3.Weekly Hours &amp; Wage Activity'!U39/40 ))),0)</f>
        <v>0</v>
      </c>
      <c r="AM39" s="86">
        <f>IFERROR(IF('3.Weekly Hours &amp; Wage Activity'!V39 = "FT", 1,MIN(1,IF('3.Weekly Hours &amp; Wage Activity'!V39 = "", "",MIN('3.Weekly Hours &amp; Wage Activity'!V39/40,1)),IF('3.Weekly Hours &amp; Wage Activity'!V39="", "",'3.Weekly Hours &amp; Wage Activity'!V39/40 ))),0)</f>
        <v>0</v>
      </c>
      <c r="AN39" s="86">
        <f>IFERROR(IF('3.Weekly Hours &amp; Wage Activity'!W39 = "FT", 1,MIN(1,IF('3.Weekly Hours &amp; Wage Activity'!W39 = "", "",MIN('3.Weekly Hours &amp; Wage Activity'!W39/40,1)),IF('3.Weekly Hours &amp; Wage Activity'!W39="", "",'3.Weekly Hours &amp; Wage Activity'!W39/40 ))),0)</f>
        <v>0</v>
      </c>
      <c r="AO39" s="86">
        <f>IFERROR(IF('3.Weekly Hours &amp; Wage Activity'!X39 = "FT", 1,MIN(1,IF('3.Weekly Hours &amp; Wage Activity'!X39 = "", "",MIN('3.Weekly Hours &amp; Wage Activity'!X39/40,1)),IF('3.Weekly Hours &amp; Wage Activity'!X39="", "",'3.Weekly Hours &amp; Wage Activity'!X39/40 ))),0)</f>
        <v>0</v>
      </c>
      <c r="AP39" s="86">
        <f>IFERROR(IF('3.Weekly Hours &amp; Wage Activity'!Y39 = "FT", 1,MIN(1,IF('3.Weekly Hours &amp; Wage Activity'!Y39 = "", "",MIN('3.Weekly Hours &amp; Wage Activity'!Y39/40,1)),IF('3.Weekly Hours &amp; Wage Activity'!Y39="", "",'3.Weekly Hours &amp; Wage Activity'!Y39/40 ))),0)</f>
        <v>0</v>
      </c>
      <c r="AQ39" s="86">
        <f>IFERROR(IF('3.Weekly Hours &amp; Wage Activity'!Z39 = "FT", 1,MIN(1,IF('3.Weekly Hours &amp; Wage Activity'!Z39 = "", "",MIN('3.Weekly Hours &amp; Wage Activity'!Z39/40,1)),IF('3.Weekly Hours &amp; Wage Activity'!Z39="", "",'3.Weekly Hours &amp; Wage Activity'!Z39/40 ))),0)</f>
        <v>0</v>
      </c>
      <c r="AR39" s="86">
        <f>IFERROR(IF('3.Weekly Hours &amp; Wage Activity'!AA39 = "FT", 1,MIN(1,IF('3.Weekly Hours &amp; Wage Activity'!AA39 = "", "",MIN('3.Weekly Hours &amp; Wage Activity'!AA39/40,1)),IF('3.Weekly Hours &amp; Wage Activity'!AA39="", "",'3.Weekly Hours &amp; Wage Activity'!AA39/40 ))),0)</f>
        <v>0</v>
      </c>
      <c r="AS39" s="86">
        <f>IFERROR(IF('3.Weekly Hours &amp; Wage Activity'!AB39 = "FT", 1,MIN(1,IF('3.Weekly Hours &amp; Wage Activity'!AB39 = "", "",MIN('3.Weekly Hours &amp; Wage Activity'!AB39/40,1)),IF('3.Weekly Hours &amp; Wage Activity'!AB39="", "",'3.Weekly Hours &amp; Wage Activity'!AB39/40 ))),0)</f>
        <v>0</v>
      </c>
      <c r="AT39" s="86">
        <f>IFERROR(IF('3.Weekly Hours &amp; Wage Activity'!AC39 = "FT", 1,MIN(1,IF('3.Weekly Hours &amp; Wage Activity'!AC39 = "", "",MIN('3.Weekly Hours &amp; Wage Activity'!AC39/40,1)),IF('3.Weekly Hours &amp; Wage Activity'!AC39="", "",'3.Weekly Hours &amp; Wage Activity'!AC39/40 ))),0)</f>
        <v>0</v>
      </c>
      <c r="AU39" s="86">
        <f>IFERROR(IF('3.Weekly Hours &amp; Wage Activity'!AD39 = "FT", 1,MIN(1,IF('3.Weekly Hours &amp; Wage Activity'!AD39 = "", "",MIN('3.Weekly Hours &amp; Wage Activity'!AD39/40,1)),IF('3.Weekly Hours &amp; Wage Activity'!AD39="", "",'3.Weekly Hours &amp; Wage Activity'!AD39/40 ))),0)</f>
        <v>0</v>
      </c>
      <c r="AV39" s="86">
        <f>IFERROR(IF('3.Weekly Hours &amp; Wage Activity'!AE39 = "FT", 1,MIN(1,IF('3.Weekly Hours &amp; Wage Activity'!AE39 = "", "",MIN('3.Weekly Hours &amp; Wage Activity'!AE39/40,1)),IF('3.Weekly Hours &amp; Wage Activity'!AE39="", "",'3.Weekly Hours &amp; Wage Activity'!AE39/40 ))),0)</f>
        <v>0</v>
      </c>
      <c r="AW39" s="86">
        <f>IFERROR(IF('3.Weekly Hours &amp; Wage Activity'!AF39 = "FT", 1,MIN(1,IF('3.Weekly Hours &amp; Wage Activity'!AF39 = "", "",MIN('3.Weekly Hours &amp; Wage Activity'!AF39/40,1)),IF('3.Weekly Hours &amp; Wage Activity'!AF39="", "",'3.Weekly Hours &amp; Wage Activity'!AF39/40 ))),0)</f>
        <v>0</v>
      </c>
      <c r="AX39" s="86">
        <f>IFERROR(IF('3.Weekly Hours &amp; Wage Activity'!AG39 = "FT", 1,MIN(1,IF('3.Weekly Hours &amp; Wage Activity'!AG39 = "", "",MIN('3.Weekly Hours &amp; Wage Activity'!AG39/40,1)),IF('3.Weekly Hours &amp; Wage Activity'!AG39="", "",'3.Weekly Hours &amp; Wage Activity'!AG39/40 ))),0)</f>
        <v>0</v>
      </c>
      <c r="AY39" s="523">
        <f>SUM( IF(COUNTIF('3.Weekly Hours &amp; Wage Activity'!J39:Q39, "&lt;&gt;FT") = 0, COLUMNS('3.Weekly Hours &amp; Wage Activity'!J39:AG39) * 40, '3.Weekly Hours &amp; Wage Activity'!J39:AG39))</f>
        <v>0</v>
      </c>
      <c r="AZ39" s="86">
        <f t="shared" si="5"/>
        <v>0</v>
      </c>
      <c r="BA39" s="87">
        <f t="shared" si="7"/>
        <v>0</v>
      </c>
      <c r="BB39" s="74" t="str">
        <f>IF('2.Census &amp; Reference Benchmarks'!K39 = "", "", '2.Census &amp; Reference Benchmarks'!K39)</f>
        <v/>
      </c>
      <c r="BC39" s="185">
        <f>IF('2.Census &amp; Reference Benchmarks'!L39="N/A",IF(OR(AND(G39="",I39=""),AND(G39&lt;DATEVALUE("1/1/2020"),OR(I39="",I39&gt;DATEVALUE("3/31/2020")))),177.14,IF(OR(I39 = "", I39 &gt; DATEVALUE("1/31/2020")), ROUND(177.14*((DATEVALUE("2/1/2020") -G39)/31),1))),IF('2.Census &amp; Reference Benchmarks'!L39="",0,'2.Census &amp; Reference Benchmarks'!L39))</f>
        <v>0</v>
      </c>
      <c r="BD39" s="74" t="str">
        <f>IF('2.Census &amp; Reference Benchmarks'!N39 = "", "", '2.Census &amp; Reference Benchmarks'!N39)</f>
        <v/>
      </c>
      <c r="BE39" s="185">
        <f>IF('2.Census &amp; Reference Benchmarks'!O39="N/A",IF(OR(AND(G39="",I39=""),AND(G39&lt;=DATEVALUE("2/1/2020"),OR(I39="",I39&gt;=DATEVALUE("2/29/2020")))),165.71,IF(AND(G39&gt;DATEVALUE("2/1/2020"),OR(I39="",I39&lt;=DATEVALUE("2/29/2020"))),((DATEVALUE("3/1/2020")-G39)/29)*165.71,"")),IF('2.Census &amp; Reference Benchmarks'!O39="",0,'2.Census &amp; Reference Benchmarks'!O39))</f>
        <v>0</v>
      </c>
    </row>
    <row r="40" spans="1:57" x14ac:dyDescent="0.25">
      <c r="A40" s="3"/>
      <c r="B40" s="56">
        <f>IF('2.Census &amp; Reference Benchmarks'!B40 &lt;&gt;"",'2.Census &amp; Reference Benchmarks'!B40,"")</f>
        <v>0</v>
      </c>
      <c r="C40" s="56">
        <f>IF('2.Census &amp; Reference Benchmarks'!C40 &lt;&gt;"",'2.Census &amp; Reference Benchmarks'!C40,"")</f>
        <v>0</v>
      </c>
      <c r="D40" s="57" t="str">
        <f>IF('2.Census &amp; Reference Benchmarks'!D40 &lt;&gt;"",'2.Census &amp; Reference Benchmarks'!D40,"")</f>
        <v/>
      </c>
      <c r="E40" s="56" t="str">
        <f>IF('2.Census &amp; Reference Benchmarks'!E40 &lt;&gt;"",'2.Census &amp; Reference Benchmarks'!E40,"")</f>
        <v/>
      </c>
      <c r="F40" s="56" t="str">
        <f>IF('2.Census &amp; Reference Benchmarks'!F40 &lt;&gt;"",'2.Census &amp; Reference Benchmarks'!F40,"")</f>
        <v/>
      </c>
      <c r="G40" s="58" t="str">
        <f>IF('2.Census &amp; Reference Benchmarks'!G40 &lt;&gt;"",'2.Census &amp; Reference Benchmarks'!G40,"")</f>
        <v/>
      </c>
      <c r="H40" s="58" t="str">
        <f>IF('2.Census &amp; Reference Benchmarks'!H40 &lt;&gt;"",'2.Census &amp; Reference Benchmarks'!H40,"")</f>
        <v/>
      </c>
      <c r="I40" s="58" t="str">
        <f>IF('2.Census &amp; Reference Benchmarks'!I40 &lt;&gt;"",'2.Census &amp; Reference Benchmarks'!I40,"")</f>
        <v/>
      </c>
      <c r="J40" s="69" t="str">
        <f>IF('2.Census &amp; Reference Benchmarks'!J40 &lt;&gt;"",'2.Census &amp; Reference Benchmarks'!J40,"")</f>
        <v/>
      </c>
      <c r="K40" s="58" t="str">
        <f>IF('7.Safe Harbor Input Data &amp; Calc'!Q42 &lt;&gt; "", '7.Safe Harbor Input Data &amp; Calc'!Q42, "")</f>
        <v>No</v>
      </c>
      <c r="L40" s="59" t="str">
        <f>IF('2.Census &amp; Reference Benchmarks'!T40&lt;&gt; "",'2.Census &amp; Reference Benchmarks'!T40,"")</f>
        <v/>
      </c>
      <c r="M40" s="60">
        <f>'2.Census &amp; Reference Benchmarks'!M40</f>
        <v>0</v>
      </c>
      <c r="N40" s="60">
        <f>'2.Census &amp; Reference Benchmarks'!P40</f>
        <v>0</v>
      </c>
      <c r="O40" s="60">
        <f>'2.Census &amp; Reference Benchmarks'!S40</f>
        <v>0</v>
      </c>
      <c r="P40" s="52">
        <f>IF( AND(I40 &lt; '1. Summary for SBA'!$J$7, I40 &lt;&gt;""), 0, IF(AND(G40="",I40=""),SUM(M40:O40)*4,IF(I40&lt;'1. Summary for SBA'!$J$7,0,IF(K40="Yes",0,IF(H40="Salary",IF(AND(SUM(M40:O40)*4&lt;100000,L40=""),(SUM(M40:O40)/(IF(OR(I40=0,I40&gt;=DATEVALUE("3/31/2020")),DATEVALUE("3/31/2020"),I40)-IF(OR(G40&lt;=DATEVALUE("1/1/2020"), G40 = ""),DATEVALUE("1/1/2020"),IF(OR(MONTH(G40)=1),G40+1,IF(MONTH(G40)=3,G40,G40-1)))))*360,0),0)))))</f>
        <v>0</v>
      </c>
      <c r="Q40" s="52">
        <f t="shared" si="8"/>
        <v>0</v>
      </c>
      <c r="R40" s="67">
        <f t="shared" si="1"/>
        <v>0</v>
      </c>
      <c r="S40" s="53">
        <f>SUM('3.Weekly Hours &amp; Wage Activity'!AI40:BF40)</f>
        <v>0</v>
      </c>
      <c r="T40" s="53">
        <f>IF(AND(I40&lt;&gt; "",  I40 &lt; '1. Summary for SBA'!$J$11 +168, I40 &gt; '1. Summary for SBA'!$J$11),S40+(((168-(I40-'1. Summary for SBA'!$J$11+1))*S40)/((I40-'1. Summary for SBA'!$J$11+1))),0)</f>
        <v>0</v>
      </c>
      <c r="U40" s="369">
        <f>IF(K40= "Yes",0,IF( H40 = "salary",IF(T40 = 0,MAX(0,$R40-$S40), R40-T40),IF( H40 = "Hourly",'6. Hourly EE Wage Reduction'!AA40, 0)))</f>
        <v>0</v>
      </c>
      <c r="V40" s="67">
        <f t="shared" si="2"/>
        <v>0</v>
      </c>
      <c r="W40" s="405" t="str">
        <f>IF(U40 = 0, "No",IF('6. Hourly EE Wage Reduction'!T40 &gt;'6. Hourly EE Wage Reduction'!W40, "Yes", "No"))</f>
        <v>No</v>
      </c>
      <c r="X40" s="67">
        <f t="shared" si="3"/>
        <v>0</v>
      </c>
      <c r="Y40" s="67">
        <f t="shared" si="4"/>
        <v>0</v>
      </c>
      <c r="AA40" s="86">
        <f>IFERROR(IF('3.Weekly Hours &amp; Wage Activity'!J40 = "FT", 1,MIN(1,IF('3.Weekly Hours &amp; Wage Activity'!J40 = "", "",MIN('3.Weekly Hours &amp; Wage Activity'!J40/40,1)),IF('3.Weekly Hours &amp; Wage Activity'!J40="", "",'3.Weekly Hours &amp; Wage Activity'!J40/40 ))),0)</f>
        <v>0</v>
      </c>
      <c r="AB40" s="86">
        <f>IFERROR(IF('3.Weekly Hours &amp; Wage Activity'!K40 = "FT", 1,MIN(1,IF('3.Weekly Hours &amp; Wage Activity'!K40 = "", "",MIN('3.Weekly Hours &amp; Wage Activity'!K40/40,1)),IF('3.Weekly Hours &amp; Wage Activity'!K40="", "",'3.Weekly Hours &amp; Wage Activity'!K40/40 ))),0)</f>
        <v>0</v>
      </c>
      <c r="AC40" s="86">
        <f>IFERROR(IF('3.Weekly Hours &amp; Wage Activity'!L40 = "FT", 1,MIN(1,IF('3.Weekly Hours &amp; Wage Activity'!L40 = "", "",MIN('3.Weekly Hours &amp; Wage Activity'!L40/40,1)),IF('3.Weekly Hours &amp; Wage Activity'!L40="", "",'3.Weekly Hours &amp; Wage Activity'!L40/40 ))),0)</f>
        <v>0</v>
      </c>
      <c r="AD40" s="86">
        <f>IFERROR(IF('3.Weekly Hours &amp; Wage Activity'!M40 = "FT", 1,MIN(1,IF('3.Weekly Hours &amp; Wage Activity'!M40 = "", "",MIN('3.Weekly Hours &amp; Wage Activity'!M40/40,1)),IF('3.Weekly Hours &amp; Wage Activity'!M40="", "",'3.Weekly Hours &amp; Wage Activity'!M40/40 ))),0)</f>
        <v>0</v>
      </c>
      <c r="AE40" s="86">
        <f>IFERROR(IF('3.Weekly Hours &amp; Wage Activity'!N40 = "FT", 1,MIN(1,IF('3.Weekly Hours &amp; Wage Activity'!N40 = "", "",MIN('3.Weekly Hours &amp; Wage Activity'!N40/40,1)),IF('3.Weekly Hours &amp; Wage Activity'!N40="", "",'3.Weekly Hours &amp; Wage Activity'!N40/40 ))),0)</f>
        <v>0</v>
      </c>
      <c r="AF40" s="86">
        <f>IFERROR(IF('3.Weekly Hours &amp; Wage Activity'!O40 = "FT", 1,MIN(1,IF('3.Weekly Hours &amp; Wage Activity'!O40 = "", "",MIN('3.Weekly Hours &amp; Wage Activity'!O40/40,1)),IF('3.Weekly Hours &amp; Wage Activity'!O40="", "",'3.Weekly Hours &amp; Wage Activity'!O40/40 ))),0)</f>
        <v>0</v>
      </c>
      <c r="AG40" s="86">
        <f>IFERROR(IF('3.Weekly Hours &amp; Wage Activity'!P40 = "FT", 1,MIN(1,IF('3.Weekly Hours &amp; Wage Activity'!P40 = "", "",MIN('3.Weekly Hours &amp; Wage Activity'!P40/40,1)),IF('3.Weekly Hours &amp; Wage Activity'!P40="", "",'3.Weekly Hours &amp; Wage Activity'!P40/40 ))),0)</f>
        <v>0</v>
      </c>
      <c r="AH40" s="86">
        <f>IFERROR(IF('3.Weekly Hours &amp; Wage Activity'!Q40 = "FT", 1,MIN(1,IF('3.Weekly Hours &amp; Wage Activity'!Q40 = "", "",MIN('3.Weekly Hours &amp; Wage Activity'!Q40/40,1)),IF('3.Weekly Hours &amp; Wage Activity'!Q40="", "",'3.Weekly Hours &amp; Wage Activity'!Q40/40 ))),0)</f>
        <v>0</v>
      </c>
      <c r="AI40" s="86">
        <f>IFERROR(IF('3.Weekly Hours &amp; Wage Activity'!R40 = "FT", 1,MIN(1,IF('3.Weekly Hours &amp; Wage Activity'!R40 = "", "",MIN('3.Weekly Hours &amp; Wage Activity'!R40/40,1)),IF('3.Weekly Hours &amp; Wage Activity'!R40="", "",'3.Weekly Hours &amp; Wage Activity'!R40/40 ))),0)</f>
        <v>0</v>
      </c>
      <c r="AJ40" s="86">
        <f>IFERROR(IF('3.Weekly Hours &amp; Wage Activity'!S40 = "FT", 1,MIN(1,IF('3.Weekly Hours &amp; Wage Activity'!S40 = "", "",MIN('3.Weekly Hours &amp; Wage Activity'!S40/40,1)),IF('3.Weekly Hours &amp; Wage Activity'!S40="", "",'3.Weekly Hours &amp; Wage Activity'!S40/40 ))),0)</f>
        <v>0</v>
      </c>
      <c r="AK40" s="86">
        <f>IFERROR(IF('3.Weekly Hours &amp; Wage Activity'!T40 = "FT", 1,MIN(1,IF('3.Weekly Hours &amp; Wage Activity'!T40 = "", "",MIN('3.Weekly Hours &amp; Wage Activity'!T40/40,1)),IF('3.Weekly Hours &amp; Wage Activity'!T40="", "",'3.Weekly Hours &amp; Wage Activity'!T40/40 ))),0)</f>
        <v>0</v>
      </c>
      <c r="AL40" s="86">
        <f>IFERROR(IF('3.Weekly Hours &amp; Wage Activity'!U40 = "FT", 1,MIN(1,IF('3.Weekly Hours &amp; Wage Activity'!U40 = "", "",MIN('3.Weekly Hours &amp; Wage Activity'!U40/40,1)),IF('3.Weekly Hours &amp; Wage Activity'!U40="", "",'3.Weekly Hours &amp; Wage Activity'!U40/40 ))),0)</f>
        <v>0</v>
      </c>
      <c r="AM40" s="86">
        <f>IFERROR(IF('3.Weekly Hours &amp; Wage Activity'!V40 = "FT", 1,MIN(1,IF('3.Weekly Hours &amp; Wage Activity'!V40 = "", "",MIN('3.Weekly Hours &amp; Wage Activity'!V40/40,1)),IF('3.Weekly Hours &amp; Wage Activity'!V40="", "",'3.Weekly Hours &amp; Wage Activity'!V40/40 ))),0)</f>
        <v>0</v>
      </c>
      <c r="AN40" s="86">
        <f>IFERROR(IF('3.Weekly Hours &amp; Wage Activity'!W40 = "FT", 1,MIN(1,IF('3.Weekly Hours &amp; Wage Activity'!W40 = "", "",MIN('3.Weekly Hours &amp; Wage Activity'!W40/40,1)),IF('3.Weekly Hours &amp; Wage Activity'!W40="", "",'3.Weekly Hours &amp; Wage Activity'!W40/40 ))),0)</f>
        <v>0</v>
      </c>
      <c r="AO40" s="86">
        <f>IFERROR(IF('3.Weekly Hours &amp; Wage Activity'!X40 = "FT", 1,MIN(1,IF('3.Weekly Hours &amp; Wage Activity'!X40 = "", "",MIN('3.Weekly Hours &amp; Wage Activity'!X40/40,1)),IF('3.Weekly Hours &amp; Wage Activity'!X40="", "",'3.Weekly Hours &amp; Wage Activity'!X40/40 ))),0)</f>
        <v>0</v>
      </c>
      <c r="AP40" s="86">
        <f>IFERROR(IF('3.Weekly Hours &amp; Wage Activity'!Y40 = "FT", 1,MIN(1,IF('3.Weekly Hours &amp; Wage Activity'!Y40 = "", "",MIN('3.Weekly Hours &amp; Wage Activity'!Y40/40,1)),IF('3.Weekly Hours &amp; Wage Activity'!Y40="", "",'3.Weekly Hours &amp; Wage Activity'!Y40/40 ))),0)</f>
        <v>0</v>
      </c>
      <c r="AQ40" s="86">
        <f>IFERROR(IF('3.Weekly Hours &amp; Wage Activity'!Z40 = "FT", 1,MIN(1,IF('3.Weekly Hours &amp; Wage Activity'!Z40 = "", "",MIN('3.Weekly Hours &amp; Wage Activity'!Z40/40,1)),IF('3.Weekly Hours &amp; Wage Activity'!Z40="", "",'3.Weekly Hours &amp; Wage Activity'!Z40/40 ))),0)</f>
        <v>0</v>
      </c>
      <c r="AR40" s="86">
        <f>IFERROR(IF('3.Weekly Hours &amp; Wage Activity'!AA40 = "FT", 1,MIN(1,IF('3.Weekly Hours &amp; Wage Activity'!AA40 = "", "",MIN('3.Weekly Hours &amp; Wage Activity'!AA40/40,1)),IF('3.Weekly Hours &amp; Wage Activity'!AA40="", "",'3.Weekly Hours &amp; Wage Activity'!AA40/40 ))),0)</f>
        <v>0</v>
      </c>
      <c r="AS40" s="86">
        <f>IFERROR(IF('3.Weekly Hours &amp; Wage Activity'!AB40 = "FT", 1,MIN(1,IF('3.Weekly Hours &amp; Wage Activity'!AB40 = "", "",MIN('3.Weekly Hours &amp; Wage Activity'!AB40/40,1)),IF('3.Weekly Hours &amp; Wage Activity'!AB40="", "",'3.Weekly Hours &amp; Wage Activity'!AB40/40 ))),0)</f>
        <v>0</v>
      </c>
      <c r="AT40" s="86">
        <f>IFERROR(IF('3.Weekly Hours &amp; Wage Activity'!AC40 = "FT", 1,MIN(1,IF('3.Weekly Hours &amp; Wage Activity'!AC40 = "", "",MIN('3.Weekly Hours &amp; Wage Activity'!AC40/40,1)),IF('3.Weekly Hours &amp; Wage Activity'!AC40="", "",'3.Weekly Hours &amp; Wage Activity'!AC40/40 ))),0)</f>
        <v>0</v>
      </c>
      <c r="AU40" s="86">
        <f>IFERROR(IF('3.Weekly Hours &amp; Wage Activity'!AD40 = "FT", 1,MIN(1,IF('3.Weekly Hours &amp; Wage Activity'!AD40 = "", "",MIN('3.Weekly Hours &amp; Wage Activity'!AD40/40,1)),IF('3.Weekly Hours &amp; Wage Activity'!AD40="", "",'3.Weekly Hours &amp; Wage Activity'!AD40/40 ))),0)</f>
        <v>0</v>
      </c>
      <c r="AV40" s="86">
        <f>IFERROR(IF('3.Weekly Hours &amp; Wage Activity'!AE40 = "FT", 1,MIN(1,IF('3.Weekly Hours &amp; Wage Activity'!AE40 = "", "",MIN('3.Weekly Hours &amp; Wage Activity'!AE40/40,1)),IF('3.Weekly Hours &amp; Wage Activity'!AE40="", "",'3.Weekly Hours &amp; Wage Activity'!AE40/40 ))),0)</f>
        <v>0</v>
      </c>
      <c r="AW40" s="86">
        <f>IFERROR(IF('3.Weekly Hours &amp; Wage Activity'!AF40 = "FT", 1,MIN(1,IF('3.Weekly Hours &amp; Wage Activity'!AF40 = "", "",MIN('3.Weekly Hours &amp; Wage Activity'!AF40/40,1)),IF('3.Weekly Hours &amp; Wage Activity'!AF40="", "",'3.Weekly Hours &amp; Wage Activity'!AF40/40 ))),0)</f>
        <v>0</v>
      </c>
      <c r="AX40" s="86">
        <f>IFERROR(IF('3.Weekly Hours &amp; Wage Activity'!AG40 = "FT", 1,MIN(1,IF('3.Weekly Hours &amp; Wage Activity'!AG40 = "", "",MIN('3.Weekly Hours &amp; Wage Activity'!AG40/40,1)),IF('3.Weekly Hours &amp; Wage Activity'!AG40="", "",'3.Weekly Hours &amp; Wage Activity'!AG40/40 ))),0)</f>
        <v>0</v>
      </c>
      <c r="AY40" s="523">
        <f>SUM( IF(COUNTIF('3.Weekly Hours &amp; Wage Activity'!J40:Q40, "&lt;&gt;FT") = 0, COLUMNS('3.Weekly Hours &amp; Wage Activity'!J40:AG40) * 40, '3.Weekly Hours &amp; Wage Activity'!J40:AG40))</f>
        <v>0</v>
      </c>
      <c r="AZ40" s="86">
        <f t="shared" si="5"/>
        <v>0</v>
      </c>
      <c r="BA40" s="87">
        <f t="shared" si="7"/>
        <v>0</v>
      </c>
      <c r="BB40" s="74" t="str">
        <f>IF('2.Census &amp; Reference Benchmarks'!K40 = "", "", '2.Census &amp; Reference Benchmarks'!K40)</f>
        <v/>
      </c>
      <c r="BC40" s="185">
        <f>IF('2.Census &amp; Reference Benchmarks'!L40="N/A",IF(OR(AND(G40="",I40=""),AND(G40&lt;DATEVALUE("1/1/2020"),OR(I40="",I40&gt;DATEVALUE("3/31/2020")))),177.14,IF(OR(I40 = "", I40 &gt; DATEVALUE("1/31/2020")), ROUND(177.14*((DATEVALUE("2/1/2020") -G40)/31),1))),IF('2.Census &amp; Reference Benchmarks'!L40="",0,'2.Census &amp; Reference Benchmarks'!L40))</f>
        <v>0</v>
      </c>
      <c r="BD40" s="74" t="str">
        <f>IF('2.Census &amp; Reference Benchmarks'!N40 = "", "", '2.Census &amp; Reference Benchmarks'!N40)</f>
        <v/>
      </c>
      <c r="BE40" s="185">
        <f>IF('2.Census &amp; Reference Benchmarks'!O40="N/A",IF(OR(AND(G40="",I40=""),AND(G40&lt;=DATEVALUE("2/1/2020"),OR(I40="",I40&gt;=DATEVALUE("2/29/2020")))),165.71,IF(AND(G40&gt;DATEVALUE("2/1/2020"),OR(I40="",I40&lt;=DATEVALUE("2/29/2020"))),((DATEVALUE("3/1/2020")-G40)/29)*165.71,"")),IF('2.Census &amp; Reference Benchmarks'!O40="",0,'2.Census &amp; Reference Benchmarks'!O40))</f>
        <v>0</v>
      </c>
    </row>
    <row r="41" spans="1:57" x14ac:dyDescent="0.25">
      <c r="A41" s="3"/>
      <c r="B41" s="56">
        <f>IF('2.Census &amp; Reference Benchmarks'!B41 &lt;&gt;"",'2.Census &amp; Reference Benchmarks'!B41,"")</f>
        <v>0</v>
      </c>
      <c r="C41" s="56">
        <f>IF('2.Census &amp; Reference Benchmarks'!C41 &lt;&gt;"",'2.Census &amp; Reference Benchmarks'!C41,"")</f>
        <v>0</v>
      </c>
      <c r="D41" s="57" t="str">
        <f>IF('2.Census &amp; Reference Benchmarks'!D41 &lt;&gt;"",'2.Census &amp; Reference Benchmarks'!D41,"")</f>
        <v/>
      </c>
      <c r="E41" s="56" t="str">
        <f>IF('2.Census &amp; Reference Benchmarks'!E41 &lt;&gt;"",'2.Census &amp; Reference Benchmarks'!E41,"")</f>
        <v/>
      </c>
      <c r="F41" s="56" t="str">
        <f>IF('2.Census &amp; Reference Benchmarks'!F41 &lt;&gt;"",'2.Census &amp; Reference Benchmarks'!F41,"")</f>
        <v/>
      </c>
      <c r="G41" s="58" t="str">
        <f>IF('2.Census &amp; Reference Benchmarks'!G41 &lt;&gt;"",'2.Census &amp; Reference Benchmarks'!G41,"")</f>
        <v/>
      </c>
      <c r="H41" s="58" t="str">
        <f>IF('2.Census &amp; Reference Benchmarks'!H41 &lt;&gt;"",'2.Census &amp; Reference Benchmarks'!H41,"")</f>
        <v/>
      </c>
      <c r="I41" s="58" t="str">
        <f>IF('2.Census &amp; Reference Benchmarks'!I41 &lt;&gt;"",'2.Census &amp; Reference Benchmarks'!I41,"")</f>
        <v/>
      </c>
      <c r="J41" s="69" t="str">
        <f>IF('2.Census &amp; Reference Benchmarks'!J41 &lt;&gt;"",'2.Census &amp; Reference Benchmarks'!J41,"")</f>
        <v/>
      </c>
      <c r="K41" s="58" t="str">
        <f>IF('7.Safe Harbor Input Data &amp; Calc'!Q43 &lt;&gt; "", '7.Safe Harbor Input Data &amp; Calc'!Q43, "")</f>
        <v>No</v>
      </c>
      <c r="L41" s="59" t="str">
        <f>IF('2.Census &amp; Reference Benchmarks'!T41&lt;&gt; "",'2.Census &amp; Reference Benchmarks'!T41,"")</f>
        <v/>
      </c>
      <c r="M41" s="60">
        <f>'2.Census &amp; Reference Benchmarks'!M41</f>
        <v>0</v>
      </c>
      <c r="N41" s="60">
        <f>'2.Census &amp; Reference Benchmarks'!P41</f>
        <v>0</v>
      </c>
      <c r="O41" s="60">
        <f>'2.Census &amp; Reference Benchmarks'!S41</f>
        <v>0</v>
      </c>
      <c r="P41" s="52">
        <f>IF( AND(I41 &lt; '1. Summary for SBA'!$J$7, I41 &lt;&gt;""), 0, IF(AND(G41="",I41=""),SUM(M41:O41)*4,IF(I41&lt;'1. Summary for SBA'!$J$7,0,IF(K41="Yes",0,IF(H41="Salary",IF(AND(SUM(M41:O41)*4&lt;100000,L41=""),(SUM(M41:O41)/(IF(OR(I41=0,I41&gt;=DATEVALUE("3/31/2020")),DATEVALUE("3/31/2020"),I41)-IF(OR(G41&lt;=DATEVALUE("1/1/2020"), G41 = ""),DATEVALUE("1/1/2020"),IF(OR(MONTH(G41)=1),G41+1,IF(MONTH(G41)=3,G41,G41-1)))))*360,0),0)))))</f>
        <v>0</v>
      </c>
      <c r="Q41" s="52">
        <f t="shared" si="8"/>
        <v>0</v>
      </c>
      <c r="R41" s="67">
        <f t="shared" si="1"/>
        <v>0</v>
      </c>
      <c r="S41" s="53">
        <f>SUM('3.Weekly Hours &amp; Wage Activity'!AI41:BF41)</f>
        <v>0</v>
      </c>
      <c r="T41" s="53">
        <f>IF(AND(I41&lt;&gt; "",  I41 &lt; '1. Summary for SBA'!$J$11 +168, I41 &gt; '1. Summary for SBA'!$J$11),S41+(((168-(I41-'1. Summary for SBA'!$J$11+1))*S41)/((I41-'1. Summary for SBA'!$J$11+1))),0)</f>
        <v>0</v>
      </c>
      <c r="U41" s="369">
        <f>IF(K41= "Yes",0,IF( H41 = "salary",IF(T41 = 0,MAX(0,$R41-$S41), R41-T41),IF( H41 = "Hourly",'6. Hourly EE Wage Reduction'!AA41, 0)))</f>
        <v>0</v>
      </c>
      <c r="V41" s="67">
        <f t="shared" si="2"/>
        <v>0</v>
      </c>
      <c r="W41" s="405" t="str">
        <f>IF(U41 = 0, "No",IF('6. Hourly EE Wage Reduction'!T41 &gt;'6. Hourly EE Wage Reduction'!W41, "Yes", "No"))</f>
        <v>No</v>
      </c>
      <c r="X41" s="67">
        <f t="shared" si="3"/>
        <v>0</v>
      </c>
      <c r="Y41" s="67">
        <f t="shared" si="4"/>
        <v>0</v>
      </c>
      <c r="AA41" s="86">
        <f>IFERROR(IF('3.Weekly Hours &amp; Wage Activity'!J41 = "FT", 1,MIN(1,IF('3.Weekly Hours &amp; Wage Activity'!J41 = "", "",MIN('3.Weekly Hours &amp; Wage Activity'!J41/40,1)),IF('3.Weekly Hours &amp; Wage Activity'!J41="", "",'3.Weekly Hours &amp; Wage Activity'!J41/40 ))),0)</f>
        <v>0</v>
      </c>
      <c r="AB41" s="86">
        <f>IFERROR(IF('3.Weekly Hours &amp; Wage Activity'!K41 = "FT", 1,MIN(1,IF('3.Weekly Hours &amp; Wage Activity'!K41 = "", "",MIN('3.Weekly Hours &amp; Wage Activity'!K41/40,1)),IF('3.Weekly Hours &amp; Wage Activity'!K41="", "",'3.Weekly Hours &amp; Wage Activity'!K41/40 ))),0)</f>
        <v>0</v>
      </c>
      <c r="AC41" s="86">
        <f>IFERROR(IF('3.Weekly Hours &amp; Wage Activity'!L41 = "FT", 1,MIN(1,IF('3.Weekly Hours &amp; Wage Activity'!L41 = "", "",MIN('3.Weekly Hours &amp; Wage Activity'!L41/40,1)),IF('3.Weekly Hours &amp; Wage Activity'!L41="", "",'3.Weekly Hours &amp; Wage Activity'!L41/40 ))),0)</f>
        <v>0</v>
      </c>
      <c r="AD41" s="86">
        <f>IFERROR(IF('3.Weekly Hours &amp; Wage Activity'!M41 = "FT", 1,MIN(1,IF('3.Weekly Hours &amp; Wage Activity'!M41 = "", "",MIN('3.Weekly Hours &amp; Wage Activity'!M41/40,1)),IF('3.Weekly Hours &amp; Wage Activity'!M41="", "",'3.Weekly Hours &amp; Wage Activity'!M41/40 ))),0)</f>
        <v>0</v>
      </c>
      <c r="AE41" s="86">
        <f>IFERROR(IF('3.Weekly Hours &amp; Wage Activity'!N41 = "FT", 1,MIN(1,IF('3.Weekly Hours &amp; Wage Activity'!N41 = "", "",MIN('3.Weekly Hours &amp; Wage Activity'!N41/40,1)),IF('3.Weekly Hours &amp; Wage Activity'!N41="", "",'3.Weekly Hours &amp; Wage Activity'!N41/40 ))),0)</f>
        <v>0</v>
      </c>
      <c r="AF41" s="86">
        <f>IFERROR(IF('3.Weekly Hours &amp; Wage Activity'!O41 = "FT", 1,MIN(1,IF('3.Weekly Hours &amp; Wage Activity'!O41 = "", "",MIN('3.Weekly Hours &amp; Wage Activity'!O41/40,1)),IF('3.Weekly Hours &amp; Wage Activity'!O41="", "",'3.Weekly Hours &amp; Wage Activity'!O41/40 ))),0)</f>
        <v>0</v>
      </c>
      <c r="AG41" s="86">
        <f>IFERROR(IF('3.Weekly Hours &amp; Wage Activity'!P41 = "FT", 1,MIN(1,IF('3.Weekly Hours &amp; Wage Activity'!P41 = "", "",MIN('3.Weekly Hours &amp; Wage Activity'!P41/40,1)),IF('3.Weekly Hours &amp; Wage Activity'!P41="", "",'3.Weekly Hours &amp; Wage Activity'!P41/40 ))),0)</f>
        <v>0</v>
      </c>
      <c r="AH41" s="86">
        <f>IFERROR(IF('3.Weekly Hours &amp; Wage Activity'!Q41 = "FT", 1,MIN(1,IF('3.Weekly Hours &amp; Wage Activity'!Q41 = "", "",MIN('3.Weekly Hours &amp; Wage Activity'!Q41/40,1)),IF('3.Weekly Hours &amp; Wage Activity'!Q41="", "",'3.Weekly Hours &amp; Wage Activity'!Q41/40 ))),0)</f>
        <v>0</v>
      </c>
      <c r="AI41" s="86">
        <f>IFERROR(IF('3.Weekly Hours &amp; Wage Activity'!R41 = "FT", 1,MIN(1,IF('3.Weekly Hours &amp; Wage Activity'!R41 = "", "",MIN('3.Weekly Hours &amp; Wage Activity'!R41/40,1)),IF('3.Weekly Hours &amp; Wage Activity'!R41="", "",'3.Weekly Hours &amp; Wage Activity'!R41/40 ))),0)</f>
        <v>0</v>
      </c>
      <c r="AJ41" s="86">
        <f>IFERROR(IF('3.Weekly Hours &amp; Wage Activity'!S41 = "FT", 1,MIN(1,IF('3.Weekly Hours &amp; Wage Activity'!S41 = "", "",MIN('3.Weekly Hours &amp; Wage Activity'!S41/40,1)),IF('3.Weekly Hours &amp; Wage Activity'!S41="", "",'3.Weekly Hours &amp; Wage Activity'!S41/40 ))),0)</f>
        <v>0</v>
      </c>
      <c r="AK41" s="86">
        <f>IFERROR(IF('3.Weekly Hours &amp; Wage Activity'!T41 = "FT", 1,MIN(1,IF('3.Weekly Hours &amp; Wage Activity'!T41 = "", "",MIN('3.Weekly Hours &amp; Wage Activity'!T41/40,1)),IF('3.Weekly Hours &amp; Wage Activity'!T41="", "",'3.Weekly Hours &amp; Wage Activity'!T41/40 ))),0)</f>
        <v>0</v>
      </c>
      <c r="AL41" s="86">
        <f>IFERROR(IF('3.Weekly Hours &amp; Wage Activity'!U41 = "FT", 1,MIN(1,IF('3.Weekly Hours &amp; Wage Activity'!U41 = "", "",MIN('3.Weekly Hours &amp; Wage Activity'!U41/40,1)),IF('3.Weekly Hours &amp; Wage Activity'!U41="", "",'3.Weekly Hours &amp; Wage Activity'!U41/40 ))),0)</f>
        <v>0</v>
      </c>
      <c r="AM41" s="86">
        <f>IFERROR(IF('3.Weekly Hours &amp; Wage Activity'!V41 = "FT", 1,MIN(1,IF('3.Weekly Hours &amp; Wage Activity'!V41 = "", "",MIN('3.Weekly Hours &amp; Wage Activity'!V41/40,1)),IF('3.Weekly Hours &amp; Wage Activity'!V41="", "",'3.Weekly Hours &amp; Wage Activity'!V41/40 ))),0)</f>
        <v>0</v>
      </c>
      <c r="AN41" s="86">
        <f>IFERROR(IF('3.Weekly Hours &amp; Wage Activity'!W41 = "FT", 1,MIN(1,IF('3.Weekly Hours &amp; Wage Activity'!W41 = "", "",MIN('3.Weekly Hours &amp; Wage Activity'!W41/40,1)),IF('3.Weekly Hours &amp; Wage Activity'!W41="", "",'3.Weekly Hours &amp; Wage Activity'!W41/40 ))),0)</f>
        <v>0</v>
      </c>
      <c r="AO41" s="86">
        <f>IFERROR(IF('3.Weekly Hours &amp; Wage Activity'!X41 = "FT", 1,MIN(1,IF('3.Weekly Hours &amp; Wage Activity'!X41 = "", "",MIN('3.Weekly Hours &amp; Wage Activity'!X41/40,1)),IF('3.Weekly Hours &amp; Wage Activity'!X41="", "",'3.Weekly Hours &amp; Wage Activity'!X41/40 ))),0)</f>
        <v>0</v>
      </c>
      <c r="AP41" s="86">
        <f>IFERROR(IF('3.Weekly Hours &amp; Wage Activity'!Y41 = "FT", 1,MIN(1,IF('3.Weekly Hours &amp; Wage Activity'!Y41 = "", "",MIN('3.Weekly Hours &amp; Wage Activity'!Y41/40,1)),IF('3.Weekly Hours &amp; Wage Activity'!Y41="", "",'3.Weekly Hours &amp; Wage Activity'!Y41/40 ))),0)</f>
        <v>0</v>
      </c>
      <c r="AQ41" s="86">
        <f>IFERROR(IF('3.Weekly Hours &amp; Wage Activity'!Z41 = "FT", 1,MIN(1,IF('3.Weekly Hours &amp; Wage Activity'!Z41 = "", "",MIN('3.Weekly Hours &amp; Wage Activity'!Z41/40,1)),IF('3.Weekly Hours &amp; Wage Activity'!Z41="", "",'3.Weekly Hours &amp; Wage Activity'!Z41/40 ))),0)</f>
        <v>0</v>
      </c>
      <c r="AR41" s="86">
        <f>IFERROR(IF('3.Weekly Hours &amp; Wage Activity'!AA41 = "FT", 1,MIN(1,IF('3.Weekly Hours &amp; Wage Activity'!AA41 = "", "",MIN('3.Weekly Hours &amp; Wage Activity'!AA41/40,1)),IF('3.Weekly Hours &amp; Wage Activity'!AA41="", "",'3.Weekly Hours &amp; Wage Activity'!AA41/40 ))),0)</f>
        <v>0</v>
      </c>
      <c r="AS41" s="86">
        <f>IFERROR(IF('3.Weekly Hours &amp; Wage Activity'!AB41 = "FT", 1,MIN(1,IF('3.Weekly Hours &amp; Wage Activity'!AB41 = "", "",MIN('3.Weekly Hours &amp; Wage Activity'!AB41/40,1)),IF('3.Weekly Hours &amp; Wage Activity'!AB41="", "",'3.Weekly Hours &amp; Wage Activity'!AB41/40 ))),0)</f>
        <v>0</v>
      </c>
      <c r="AT41" s="86">
        <f>IFERROR(IF('3.Weekly Hours &amp; Wage Activity'!AC41 = "FT", 1,MIN(1,IF('3.Weekly Hours &amp; Wage Activity'!AC41 = "", "",MIN('3.Weekly Hours &amp; Wage Activity'!AC41/40,1)),IF('3.Weekly Hours &amp; Wage Activity'!AC41="", "",'3.Weekly Hours &amp; Wage Activity'!AC41/40 ))),0)</f>
        <v>0</v>
      </c>
      <c r="AU41" s="86">
        <f>IFERROR(IF('3.Weekly Hours &amp; Wage Activity'!AD41 = "FT", 1,MIN(1,IF('3.Weekly Hours &amp; Wage Activity'!AD41 = "", "",MIN('3.Weekly Hours &amp; Wage Activity'!AD41/40,1)),IF('3.Weekly Hours &amp; Wage Activity'!AD41="", "",'3.Weekly Hours &amp; Wage Activity'!AD41/40 ))),0)</f>
        <v>0</v>
      </c>
      <c r="AV41" s="86">
        <f>IFERROR(IF('3.Weekly Hours &amp; Wage Activity'!AE41 = "FT", 1,MIN(1,IF('3.Weekly Hours &amp; Wage Activity'!AE41 = "", "",MIN('3.Weekly Hours &amp; Wage Activity'!AE41/40,1)),IF('3.Weekly Hours &amp; Wage Activity'!AE41="", "",'3.Weekly Hours &amp; Wage Activity'!AE41/40 ))),0)</f>
        <v>0</v>
      </c>
      <c r="AW41" s="86">
        <f>IFERROR(IF('3.Weekly Hours &amp; Wage Activity'!AF41 = "FT", 1,MIN(1,IF('3.Weekly Hours &amp; Wage Activity'!AF41 = "", "",MIN('3.Weekly Hours &amp; Wage Activity'!AF41/40,1)),IF('3.Weekly Hours &amp; Wage Activity'!AF41="", "",'3.Weekly Hours &amp; Wage Activity'!AF41/40 ))),0)</f>
        <v>0</v>
      </c>
      <c r="AX41" s="86">
        <f>IFERROR(IF('3.Weekly Hours &amp; Wage Activity'!AG41 = "FT", 1,MIN(1,IF('3.Weekly Hours &amp; Wage Activity'!AG41 = "", "",MIN('3.Weekly Hours &amp; Wage Activity'!AG41/40,1)),IF('3.Weekly Hours &amp; Wage Activity'!AG41="", "",'3.Weekly Hours &amp; Wage Activity'!AG41/40 ))),0)</f>
        <v>0</v>
      </c>
      <c r="AY41" s="523">
        <f>SUM( IF(COUNTIF('3.Weekly Hours &amp; Wage Activity'!J41:Q41, "&lt;&gt;FT") = 0, COLUMNS('3.Weekly Hours &amp; Wage Activity'!J41:AG41) * 40, '3.Weekly Hours &amp; Wage Activity'!J41:AG41))</f>
        <v>0</v>
      </c>
      <c r="AZ41" s="86">
        <f t="shared" si="5"/>
        <v>0</v>
      </c>
      <c r="BA41" s="87">
        <f t="shared" si="7"/>
        <v>0</v>
      </c>
      <c r="BB41" s="74" t="str">
        <f>IF('2.Census &amp; Reference Benchmarks'!K41 = "", "", '2.Census &amp; Reference Benchmarks'!K41)</f>
        <v/>
      </c>
      <c r="BC41" s="185">
        <f>IF('2.Census &amp; Reference Benchmarks'!L41="N/A",IF(OR(AND(G41="",I41=""),AND(G41&lt;DATEVALUE("1/1/2020"),OR(I41="",I41&gt;DATEVALUE("3/31/2020")))),177.14,IF(OR(I41 = "", I41 &gt; DATEVALUE("1/31/2020")), ROUND(177.14*((DATEVALUE("2/1/2020") -G41)/31),1))),IF('2.Census &amp; Reference Benchmarks'!L41="",0,'2.Census &amp; Reference Benchmarks'!L41))</f>
        <v>0</v>
      </c>
      <c r="BD41" s="74" t="str">
        <f>IF('2.Census &amp; Reference Benchmarks'!N41 = "", "", '2.Census &amp; Reference Benchmarks'!N41)</f>
        <v/>
      </c>
      <c r="BE41" s="185">
        <f>IF('2.Census &amp; Reference Benchmarks'!O41="N/A",IF(OR(AND(G41="",I41=""),AND(G41&lt;=DATEVALUE("2/1/2020"),OR(I41="",I41&gt;=DATEVALUE("2/29/2020")))),165.71,IF(AND(G41&gt;DATEVALUE("2/1/2020"),OR(I41="",I41&lt;=DATEVALUE("2/29/2020"))),((DATEVALUE("3/1/2020")-G41)/29)*165.71,"")),IF('2.Census &amp; Reference Benchmarks'!O41="",0,'2.Census &amp; Reference Benchmarks'!O41))</f>
        <v>0</v>
      </c>
    </row>
    <row r="42" spans="1:57" x14ac:dyDescent="0.25">
      <c r="A42" s="3"/>
      <c r="B42" s="56">
        <f>IF('2.Census &amp; Reference Benchmarks'!B42 &lt;&gt;"",'2.Census &amp; Reference Benchmarks'!B42,"")</f>
        <v>0</v>
      </c>
      <c r="C42" s="56">
        <f>IF('2.Census &amp; Reference Benchmarks'!C42 &lt;&gt;"",'2.Census &amp; Reference Benchmarks'!C42,"")</f>
        <v>0</v>
      </c>
      <c r="D42" s="57" t="str">
        <f>IF('2.Census &amp; Reference Benchmarks'!D42 &lt;&gt;"",'2.Census &amp; Reference Benchmarks'!D42,"")</f>
        <v/>
      </c>
      <c r="E42" s="56" t="str">
        <f>IF('2.Census &amp; Reference Benchmarks'!E42 &lt;&gt;"",'2.Census &amp; Reference Benchmarks'!E42,"")</f>
        <v/>
      </c>
      <c r="F42" s="56" t="str">
        <f>IF('2.Census &amp; Reference Benchmarks'!F42 &lt;&gt;"",'2.Census &amp; Reference Benchmarks'!F42,"")</f>
        <v/>
      </c>
      <c r="G42" s="58" t="str">
        <f>IF('2.Census &amp; Reference Benchmarks'!G42 &lt;&gt;"",'2.Census &amp; Reference Benchmarks'!G42,"")</f>
        <v/>
      </c>
      <c r="H42" s="58" t="str">
        <f>IF('2.Census &amp; Reference Benchmarks'!H42 &lt;&gt;"",'2.Census &amp; Reference Benchmarks'!H42,"")</f>
        <v/>
      </c>
      <c r="I42" s="58" t="str">
        <f>IF('2.Census &amp; Reference Benchmarks'!I42 &lt;&gt;"",'2.Census &amp; Reference Benchmarks'!I42,"")</f>
        <v/>
      </c>
      <c r="J42" s="69" t="str">
        <f>IF('2.Census &amp; Reference Benchmarks'!J42 &lt;&gt;"",'2.Census &amp; Reference Benchmarks'!J42,"")</f>
        <v/>
      </c>
      <c r="K42" s="58" t="str">
        <f>IF('7.Safe Harbor Input Data &amp; Calc'!Q44 &lt;&gt; "", '7.Safe Harbor Input Data &amp; Calc'!Q44, "")</f>
        <v>No</v>
      </c>
      <c r="L42" s="59" t="str">
        <f>IF('2.Census &amp; Reference Benchmarks'!T42&lt;&gt; "",'2.Census &amp; Reference Benchmarks'!T42,"")</f>
        <v/>
      </c>
      <c r="M42" s="60">
        <f>'2.Census &amp; Reference Benchmarks'!M42</f>
        <v>0</v>
      </c>
      <c r="N42" s="60">
        <f>'2.Census &amp; Reference Benchmarks'!P42</f>
        <v>0</v>
      </c>
      <c r="O42" s="60">
        <f>'2.Census &amp; Reference Benchmarks'!S42</f>
        <v>0</v>
      </c>
      <c r="P42" s="52">
        <f>IF( AND(I42 &lt; '1. Summary for SBA'!$J$7, I42 &lt;&gt;""), 0, IF(AND(G42="",I42=""),SUM(M42:O42)*4,IF(I42&lt;'1. Summary for SBA'!$J$7,0,IF(K42="Yes",0,IF(H42="Salary",IF(AND(SUM(M42:O42)*4&lt;100000,L42=""),(SUM(M42:O42)/(IF(OR(I42=0,I42&gt;=DATEVALUE("3/31/2020")),DATEVALUE("3/31/2020"),I42)-IF(OR(G42&lt;=DATEVALUE("1/1/2020"), G42 = ""),DATEVALUE("1/1/2020"),IF(OR(MONTH(G42)=1),G42+1,IF(MONTH(G42)=3,G42,G42-1)))))*360,0),0)))))</f>
        <v>0</v>
      </c>
      <c r="Q42" s="52">
        <f t="shared" si="8"/>
        <v>0</v>
      </c>
      <c r="R42" s="67">
        <f t="shared" si="1"/>
        <v>0</v>
      </c>
      <c r="S42" s="53">
        <f>SUM('3.Weekly Hours &amp; Wage Activity'!AI42:BF42)</f>
        <v>0</v>
      </c>
      <c r="T42" s="53">
        <f>IF(AND(I42&lt;&gt; "",  I42 &lt; '1. Summary for SBA'!$J$11 +168, I42 &gt; '1. Summary for SBA'!$J$11),S42+(((168-(I42-'1. Summary for SBA'!$J$11+1))*S42)/((I42-'1. Summary for SBA'!$J$11+1))),0)</f>
        <v>0</v>
      </c>
      <c r="U42" s="369">
        <f>IF(K42= "Yes",0,IF( H42 = "salary",IF(T42 = 0,MAX(0,$R42-$S42), R42-T42),IF( H42 = "Hourly",'6. Hourly EE Wage Reduction'!AA42, 0)))</f>
        <v>0</v>
      </c>
      <c r="V42" s="67">
        <f t="shared" si="2"/>
        <v>0</v>
      </c>
      <c r="W42" s="405" t="str">
        <f>IF(U42 = 0, "No",IF('6. Hourly EE Wage Reduction'!T42 &gt;'6. Hourly EE Wage Reduction'!W42, "Yes", "No"))</f>
        <v>No</v>
      </c>
      <c r="X42" s="67">
        <f t="shared" si="3"/>
        <v>0</v>
      </c>
      <c r="Y42" s="67">
        <f t="shared" si="4"/>
        <v>0</v>
      </c>
      <c r="AA42" s="86">
        <f>IFERROR(IF('3.Weekly Hours &amp; Wage Activity'!J42 = "FT", 1,MIN(1,IF('3.Weekly Hours &amp; Wage Activity'!J42 = "", "",MIN('3.Weekly Hours &amp; Wage Activity'!J42/40,1)),IF('3.Weekly Hours &amp; Wage Activity'!J42="", "",'3.Weekly Hours &amp; Wage Activity'!J42/40 ))),0)</f>
        <v>0</v>
      </c>
      <c r="AB42" s="86">
        <f>IFERROR(IF('3.Weekly Hours &amp; Wage Activity'!K42 = "FT", 1,MIN(1,IF('3.Weekly Hours &amp; Wage Activity'!K42 = "", "",MIN('3.Weekly Hours &amp; Wage Activity'!K42/40,1)),IF('3.Weekly Hours &amp; Wage Activity'!K42="", "",'3.Weekly Hours &amp; Wage Activity'!K42/40 ))),0)</f>
        <v>0</v>
      </c>
      <c r="AC42" s="86">
        <f>IFERROR(IF('3.Weekly Hours &amp; Wage Activity'!L42 = "FT", 1,MIN(1,IF('3.Weekly Hours &amp; Wage Activity'!L42 = "", "",MIN('3.Weekly Hours &amp; Wage Activity'!L42/40,1)),IF('3.Weekly Hours &amp; Wage Activity'!L42="", "",'3.Weekly Hours &amp; Wage Activity'!L42/40 ))),0)</f>
        <v>0</v>
      </c>
      <c r="AD42" s="86">
        <f>IFERROR(IF('3.Weekly Hours &amp; Wage Activity'!M42 = "FT", 1,MIN(1,IF('3.Weekly Hours &amp; Wage Activity'!M42 = "", "",MIN('3.Weekly Hours &amp; Wage Activity'!M42/40,1)),IF('3.Weekly Hours &amp; Wage Activity'!M42="", "",'3.Weekly Hours &amp; Wage Activity'!M42/40 ))),0)</f>
        <v>0</v>
      </c>
      <c r="AE42" s="86">
        <f>IFERROR(IF('3.Weekly Hours &amp; Wage Activity'!N42 = "FT", 1,MIN(1,IF('3.Weekly Hours &amp; Wage Activity'!N42 = "", "",MIN('3.Weekly Hours &amp; Wage Activity'!N42/40,1)),IF('3.Weekly Hours &amp; Wage Activity'!N42="", "",'3.Weekly Hours &amp; Wage Activity'!N42/40 ))),0)</f>
        <v>0</v>
      </c>
      <c r="AF42" s="86">
        <f>IFERROR(IF('3.Weekly Hours &amp; Wage Activity'!O42 = "FT", 1,MIN(1,IF('3.Weekly Hours &amp; Wage Activity'!O42 = "", "",MIN('3.Weekly Hours &amp; Wage Activity'!O42/40,1)),IF('3.Weekly Hours &amp; Wage Activity'!O42="", "",'3.Weekly Hours &amp; Wage Activity'!O42/40 ))),0)</f>
        <v>0</v>
      </c>
      <c r="AG42" s="86">
        <f>IFERROR(IF('3.Weekly Hours &amp; Wage Activity'!P42 = "FT", 1,MIN(1,IF('3.Weekly Hours &amp; Wage Activity'!P42 = "", "",MIN('3.Weekly Hours &amp; Wage Activity'!P42/40,1)),IF('3.Weekly Hours &amp; Wage Activity'!P42="", "",'3.Weekly Hours &amp; Wage Activity'!P42/40 ))),0)</f>
        <v>0</v>
      </c>
      <c r="AH42" s="86">
        <f>IFERROR(IF('3.Weekly Hours &amp; Wage Activity'!Q42 = "FT", 1,MIN(1,IF('3.Weekly Hours &amp; Wage Activity'!Q42 = "", "",MIN('3.Weekly Hours &amp; Wage Activity'!Q42/40,1)),IF('3.Weekly Hours &amp; Wage Activity'!Q42="", "",'3.Weekly Hours &amp; Wage Activity'!Q42/40 ))),0)</f>
        <v>0</v>
      </c>
      <c r="AI42" s="86">
        <f>IFERROR(IF('3.Weekly Hours &amp; Wage Activity'!R42 = "FT", 1,MIN(1,IF('3.Weekly Hours &amp; Wage Activity'!R42 = "", "",MIN('3.Weekly Hours &amp; Wage Activity'!R42/40,1)),IF('3.Weekly Hours &amp; Wage Activity'!R42="", "",'3.Weekly Hours &amp; Wage Activity'!R42/40 ))),0)</f>
        <v>0</v>
      </c>
      <c r="AJ42" s="86">
        <f>IFERROR(IF('3.Weekly Hours &amp; Wage Activity'!S42 = "FT", 1,MIN(1,IF('3.Weekly Hours &amp; Wage Activity'!S42 = "", "",MIN('3.Weekly Hours &amp; Wage Activity'!S42/40,1)),IF('3.Weekly Hours &amp; Wage Activity'!S42="", "",'3.Weekly Hours &amp; Wage Activity'!S42/40 ))),0)</f>
        <v>0</v>
      </c>
      <c r="AK42" s="86">
        <f>IFERROR(IF('3.Weekly Hours &amp; Wage Activity'!T42 = "FT", 1,MIN(1,IF('3.Weekly Hours &amp; Wage Activity'!T42 = "", "",MIN('3.Weekly Hours &amp; Wage Activity'!T42/40,1)),IF('3.Weekly Hours &amp; Wage Activity'!T42="", "",'3.Weekly Hours &amp; Wage Activity'!T42/40 ))),0)</f>
        <v>0</v>
      </c>
      <c r="AL42" s="86">
        <f>IFERROR(IF('3.Weekly Hours &amp; Wage Activity'!U42 = "FT", 1,MIN(1,IF('3.Weekly Hours &amp; Wage Activity'!U42 = "", "",MIN('3.Weekly Hours &amp; Wage Activity'!U42/40,1)),IF('3.Weekly Hours &amp; Wage Activity'!U42="", "",'3.Weekly Hours &amp; Wage Activity'!U42/40 ))),0)</f>
        <v>0</v>
      </c>
      <c r="AM42" s="86">
        <f>IFERROR(IF('3.Weekly Hours &amp; Wage Activity'!V42 = "FT", 1,MIN(1,IF('3.Weekly Hours &amp; Wage Activity'!V42 = "", "",MIN('3.Weekly Hours &amp; Wage Activity'!V42/40,1)),IF('3.Weekly Hours &amp; Wage Activity'!V42="", "",'3.Weekly Hours &amp; Wage Activity'!V42/40 ))),0)</f>
        <v>0</v>
      </c>
      <c r="AN42" s="86">
        <f>IFERROR(IF('3.Weekly Hours &amp; Wage Activity'!W42 = "FT", 1,MIN(1,IF('3.Weekly Hours &amp; Wage Activity'!W42 = "", "",MIN('3.Weekly Hours &amp; Wage Activity'!W42/40,1)),IF('3.Weekly Hours &amp; Wage Activity'!W42="", "",'3.Weekly Hours &amp; Wage Activity'!W42/40 ))),0)</f>
        <v>0</v>
      </c>
      <c r="AO42" s="86">
        <f>IFERROR(IF('3.Weekly Hours &amp; Wage Activity'!X42 = "FT", 1,MIN(1,IF('3.Weekly Hours &amp; Wage Activity'!X42 = "", "",MIN('3.Weekly Hours &amp; Wage Activity'!X42/40,1)),IF('3.Weekly Hours &amp; Wage Activity'!X42="", "",'3.Weekly Hours &amp; Wage Activity'!X42/40 ))),0)</f>
        <v>0</v>
      </c>
      <c r="AP42" s="86">
        <f>IFERROR(IF('3.Weekly Hours &amp; Wage Activity'!Y42 = "FT", 1,MIN(1,IF('3.Weekly Hours &amp; Wage Activity'!Y42 = "", "",MIN('3.Weekly Hours &amp; Wage Activity'!Y42/40,1)),IF('3.Weekly Hours &amp; Wage Activity'!Y42="", "",'3.Weekly Hours &amp; Wage Activity'!Y42/40 ))),0)</f>
        <v>0</v>
      </c>
      <c r="AQ42" s="86">
        <f>IFERROR(IF('3.Weekly Hours &amp; Wage Activity'!Z42 = "FT", 1,MIN(1,IF('3.Weekly Hours &amp; Wage Activity'!Z42 = "", "",MIN('3.Weekly Hours &amp; Wage Activity'!Z42/40,1)),IF('3.Weekly Hours &amp; Wage Activity'!Z42="", "",'3.Weekly Hours &amp; Wage Activity'!Z42/40 ))),0)</f>
        <v>0</v>
      </c>
      <c r="AR42" s="86">
        <f>IFERROR(IF('3.Weekly Hours &amp; Wage Activity'!AA42 = "FT", 1,MIN(1,IF('3.Weekly Hours &amp; Wage Activity'!AA42 = "", "",MIN('3.Weekly Hours &amp; Wage Activity'!AA42/40,1)),IF('3.Weekly Hours &amp; Wage Activity'!AA42="", "",'3.Weekly Hours &amp; Wage Activity'!AA42/40 ))),0)</f>
        <v>0</v>
      </c>
      <c r="AS42" s="86">
        <f>IFERROR(IF('3.Weekly Hours &amp; Wage Activity'!AB42 = "FT", 1,MIN(1,IF('3.Weekly Hours &amp; Wage Activity'!AB42 = "", "",MIN('3.Weekly Hours &amp; Wage Activity'!AB42/40,1)),IF('3.Weekly Hours &amp; Wage Activity'!AB42="", "",'3.Weekly Hours &amp; Wage Activity'!AB42/40 ))),0)</f>
        <v>0</v>
      </c>
      <c r="AT42" s="86">
        <f>IFERROR(IF('3.Weekly Hours &amp; Wage Activity'!AC42 = "FT", 1,MIN(1,IF('3.Weekly Hours &amp; Wage Activity'!AC42 = "", "",MIN('3.Weekly Hours &amp; Wage Activity'!AC42/40,1)),IF('3.Weekly Hours &amp; Wage Activity'!AC42="", "",'3.Weekly Hours &amp; Wage Activity'!AC42/40 ))),0)</f>
        <v>0</v>
      </c>
      <c r="AU42" s="86">
        <f>IFERROR(IF('3.Weekly Hours &amp; Wage Activity'!AD42 = "FT", 1,MIN(1,IF('3.Weekly Hours &amp; Wage Activity'!AD42 = "", "",MIN('3.Weekly Hours &amp; Wage Activity'!AD42/40,1)),IF('3.Weekly Hours &amp; Wage Activity'!AD42="", "",'3.Weekly Hours &amp; Wage Activity'!AD42/40 ))),0)</f>
        <v>0</v>
      </c>
      <c r="AV42" s="86">
        <f>IFERROR(IF('3.Weekly Hours &amp; Wage Activity'!AE42 = "FT", 1,MIN(1,IF('3.Weekly Hours &amp; Wage Activity'!AE42 = "", "",MIN('3.Weekly Hours &amp; Wage Activity'!AE42/40,1)),IF('3.Weekly Hours &amp; Wage Activity'!AE42="", "",'3.Weekly Hours &amp; Wage Activity'!AE42/40 ))),0)</f>
        <v>0</v>
      </c>
      <c r="AW42" s="86">
        <f>IFERROR(IF('3.Weekly Hours &amp; Wage Activity'!AF42 = "FT", 1,MIN(1,IF('3.Weekly Hours &amp; Wage Activity'!AF42 = "", "",MIN('3.Weekly Hours &amp; Wage Activity'!AF42/40,1)),IF('3.Weekly Hours &amp; Wage Activity'!AF42="", "",'3.Weekly Hours &amp; Wage Activity'!AF42/40 ))),0)</f>
        <v>0</v>
      </c>
      <c r="AX42" s="86">
        <f>IFERROR(IF('3.Weekly Hours &amp; Wage Activity'!AG42 = "FT", 1,MIN(1,IF('3.Weekly Hours &amp; Wage Activity'!AG42 = "", "",MIN('3.Weekly Hours &amp; Wage Activity'!AG42/40,1)),IF('3.Weekly Hours &amp; Wage Activity'!AG42="", "",'3.Weekly Hours &amp; Wage Activity'!AG42/40 ))),0)</f>
        <v>0</v>
      </c>
      <c r="AY42" s="523">
        <f>SUM( IF(COUNTIF('3.Weekly Hours &amp; Wage Activity'!J42:Q42, "&lt;&gt;FT") = 0, COLUMNS('3.Weekly Hours &amp; Wage Activity'!J42:AG42) * 40, '3.Weekly Hours &amp; Wage Activity'!J42:AG42))</f>
        <v>0</v>
      </c>
      <c r="AZ42" s="86">
        <f t="shared" si="5"/>
        <v>0</v>
      </c>
      <c r="BA42" s="87">
        <f t="shared" si="7"/>
        <v>0</v>
      </c>
      <c r="BB42" s="74" t="str">
        <f>IF('2.Census &amp; Reference Benchmarks'!K42 = "", "", '2.Census &amp; Reference Benchmarks'!K42)</f>
        <v/>
      </c>
      <c r="BC42" s="185">
        <f>IF('2.Census &amp; Reference Benchmarks'!L42="N/A",IF(OR(AND(G42="",I42=""),AND(G42&lt;DATEVALUE("1/1/2020"),OR(I42="",I42&gt;DATEVALUE("3/31/2020")))),177.14,IF(OR(I42 = "", I42 &gt; DATEVALUE("1/31/2020")), ROUND(177.14*((DATEVALUE("2/1/2020") -G42)/31),1))),IF('2.Census &amp; Reference Benchmarks'!L42="",0,'2.Census &amp; Reference Benchmarks'!L42))</f>
        <v>0</v>
      </c>
      <c r="BD42" s="74" t="str">
        <f>IF('2.Census &amp; Reference Benchmarks'!N42 = "", "", '2.Census &amp; Reference Benchmarks'!N42)</f>
        <v/>
      </c>
      <c r="BE42" s="185">
        <f>IF('2.Census &amp; Reference Benchmarks'!O42="N/A",IF(OR(AND(G42="",I42=""),AND(G42&lt;=DATEVALUE("2/1/2020"),OR(I42="",I42&gt;=DATEVALUE("2/29/2020")))),165.71,IF(AND(G42&gt;DATEVALUE("2/1/2020"),OR(I42="",I42&lt;=DATEVALUE("2/29/2020"))),((DATEVALUE("3/1/2020")-G42)/29)*165.71,"")),IF('2.Census &amp; Reference Benchmarks'!O42="",0,'2.Census &amp; Reference Benchmarks'!O42))</f>
        <v>0</v>
      </c>
    </row>
    <row r="43" spans="1:57" x14ac:dyDescent="0.25">
      <c r="A43" s="3"/>
      <c r="B43" s="56">
        <f>IF('2.Census &amp; Reference Benchmarks'!B43 &lt;&gt;"",'2.Census &amp; Reference Benchmarks'!B43,"")</f>
        <v>0</v>
      </c>
      <c r="C43" s="56">
        <f>IF('2.Census &amp; Reference Benchmarks'!C43 &lt;&gt;"",'2.Census &amp; Reference Benchmarks'!C43,"")</f>
        <v>0</v>
      </c>
      <c r="D43" s="57" t="str">
        <f>IF('2.Census &amp; Reference Benchmarks'!D43 &lt;&gt;"",'2.Census &amp; Reference Benchmarks'!D43,"")</f>
        <v/>
      </c>
      <c r="E43" s="56" t="str">
        <f>IF('2.Census &amp; Reference Benchmarks'!E43 &lt;&gt;"",'2.Census &amp; Reference Benchmarks'!E43,"")</f>
        <v/>
      </c>
      <c r="F43" s="56" t="str">
        <f>IF('2.Census &amp; Reference Benchmarks'!F43 &lt;&gt;"",'2.Census &amp; Reference Benchmarks'!F43,"")</f>
        <v/>
      </c>
      <c r="G43" s="58" t="str">
        <f>IF('2.Census &amp; Reference Benchmarks'!G43 &lt;&gt;"",'2.Census &amp; Reference Benchmarks'!G43,"")</f>
        <v/>
      </c>
      <c r="H43" s="58" t="str">
        <f>IF('2.Census &amp; Reference Benchmarks'!H43 &lt;&gt;"",'2.Census &amp; Reference Benchmarks'!H43,"")</f>
        <v/>
      </c>
      <c r="I43" s="58" t="str">
        <f>IF('2.Census &amp; Reference Benchmarks'!I43 &lt;&gt;"",'2.Census &amp; Reference Benchmarks'!I43,"")</f>
        <v/>
      </c>
      <c r="J43" s="69" t="str">
        <f>IF('2.Census &amp; Reference Benchmarks'!J43 &lt;&gt;"",'2.Census &amp; Reference Benchmarks'!J43,"")</f>
        <v/>
      </c>
      <c r="K43" s="58" t="str">
        <f>IF('7.Safe Harbor Input Data &amp; Calc'!Q45 &lt;&gt; "", '7.Safe Harbor Input Data &amp; Calc'!Q45, "")</f>
        <v>No</v>
      </c>
      <c r="L43" s="59" t="str">
        <f>IF('2.Census &amp; Reference Benchmarks'!T43&lt;&gt; "",'2.Census &amp; Reference Benchmarks'!T43,"")</f>
        <v/>
      </c>
      <c r="M43" s="60">
        <f>'2.Census &amp; Reference Benchmarks'!M43</f>
        <v>0</v>
      </c>
      <c r="N43" s="60">
        <f>'2.Census &amp; Reference Benchmarks'!P43</f>
        <v>0</v>
      </c>
      <c r="O43" s="60">
        <f>'2.Census &amp; Reference Benchmarks'!S43</f>
        <v>0</v>
      </c>
      <c r="P43" s="52">
        <f>IF( AND(I43 &lt; '1. Summary for SBA'!$J$7, I43 &lt;&gt;""), 0, IF(AND(G43="",I43=""),SUM(M43:O43)*4,IF(I43&lt;'1. Summary for SBA'!$J$7,0,IF(K43="Yes",0,IF(H43="Salary",IF(AND(SUM(M43:O43)*4&lt;100000,L43=""),(SUM(M43:O43)/(IF(OR(I43=0,I43&gt;=DATEVALUE("3/31/2020")),DATEVALUE("3/31/2020"),I43)-IF(OR(G43&lt;=DATEVALUE("1/1/2020"), G43 = ""),DATEVALUE("1/1/2020"),IF(OR(MONTH(G43)=1),G43+1,IF(MONTH(G43)=3,G43,G43-1)))))*360,0),0)))))</f>
        <v>0</v>
      </c>
      <c r="Q43" s="52">
        <f t="shared" si="8"/>
        <v>0</v>
      </c>
      <c r="R43" s="67">
        <f t="shared" si="1"/>
        <v>0</v>
      </c>
      <c r="S43" s="53">
        <f>SUM('3.Weekly Hours &amp; Wage Activity'!AI43:BF43)</f>
        <v>0</v>
      </c>
      <c r="T43" s="53">
        <f>IF(AND(I43&lt;&gt; "",  I43 &lt; '1. Summary for SBA'!$J$11 +168, I43 &gt; '1. Summary for SBA'!$J$11),S43+(((168-(I43-'1. Summary for SBA'!$J$11+1))*S43)/((I43-'1. Summary for SBA'!$J$11+1))),0)</f>
        <v>0</v>
      </c>
      <c r="U43" s="369">
        <f>IF(K43= "Yes",0,IF( H43 = "salary",IF(T43 = 0,MAX(0,$R43-$S43), R43-T43),IF( H43 = "Hourly",'6. Hourly EE Wage Reduction'!AA43, 0)))</f>
        <v>0</v>
      </c>
      <c r="V43" s="67">
        <f t="shared" si="2"/>
        <v>0</v>
      </c>
      <c r="W43" s="405" t="str">
        <f>IF(U43 = 0, "No",IF('6. Hourly EE Wage Reduction'!T43 &gt;'6. Hourly EE Wage Reduction'!W43, "Yes", "No"))</f>
        <v>No</v>
      </c>
      <c r="X43" s="67">
        <f t="shared" si="3"/>
        <v>0</v>
      </c>
      <c r="Y43" s="67">
        <f t="shared" si="4"/>
        <v>0</v>
      </c>
      <c r="AA43" s="86">
        <f>IFERROR(IF('3.Weekly Hours &amp; Wage Activity'!J43 = "FT", 1,MIN(1,IF('3.Weekly Hours &amp; Wage Activity'!J43 = "", "",MIN('3.Weekly Hours &amp; Wage Activity'!J43/40,1)),IF('3.Weekly Hours &amp; Wage Activity'!J43="", "",'3.Weekly Hours &amp; Wage Activity'!J43/40 ))),0)</f>
        <v>0</v>
      </c>
      <c r="AB43" s="86">
        <f>IFERROR(IF('3.Weekly Hours &amp; Wage Activity'!K43 = "FT", 1,MIN(1,IF('3.Weekly Hours &amp; Wage Activity'!K43 = "", "",MIN('3.Weekly Hours &amp; Wage Activity'!K43/40,1)),IF('3.Weekly Hours &amp; Wage Activity'!K43="", "",'3.Weekly Hours &amp; Wage Activity'!K43/40 ))),0)</f>
        <v>0</v>
      </c>
      <c r="AC43" s="86">
        <f>IFERROR(IF('3.Weekly Hours &amp; Wage Activity'!L43 = "FT", 1,MIN(1,IF('3.Weekly Hours &amp; Wage Activity'!L43 = "", "",MIN('3.Weekly Hours &amp; Wage Activity'!L43/40,1)),IF('3.Weekly Hours &amp; Wage Activity'!L43="", "",'3.Weekly Hours &amp; Wage Activity'!L43/40 ))),0)</f>
        <v>0</v>
      </c>
      <c r="AD43" s="86">
        <f>IFERROR(IF('3.Weekly Hours &amp; Wage Activity'!M43 = "FT", 1,MIN(1,IF('3.Weekly Hours &amp; Wage Activity'!M43 = "", "",MIN('3.Weekly Hours &amp; Wage Activity'!M43/40,1)),IF('3.Weekly Hours &amp; Wage Activity'!M43="", "",'3.Weekly Hours &amp; Wage Activity'!M43/40 ))),0)</f>
        <v>0</v>
      </c>
      <c r="AE43" s="86">
        <f>IFERROR(IF('3.Weekly Hours &amp; Wage Activity'!N43 = "FT", 1,MIN(1,IF('3.Weekly Hours &amp; Wage Activity'!N43 = "", "",MIN('3.Weekly Hours &amp; Wage Activity'!N43/40,1)),IF('3.Weekly Hours &amp; Wage Activity'!N43="", "",'3.Weekly Hours &amp; Wage Activity'!N43/40 ))),0)</f>
        <v>0</v>
      </c>
      <c r="AF43" s="86">
        <f>IFERROR(IF('3.Weekly Hours &amp; Wage Activity'!O43 = "FT", 1,MIN(1,IF('3.Weekly Hours &amp; Wage Activity'!O43 = "", "",MIN('3.Weekly Hours &amp; Wage Activity'!O43/40,1)),IF('3.Weekly Hours &amp; Wage Activity'!O43="", "",'3.Weekly Hours &amp; Wage Activity'!O43/40 ))),0)</f>
        <v>0</v>
      </c>
      <c r="AG43" s="86">
        <f>IFERROR(IF('3.Weekly Hours &amp; Wage Activity'!P43 = "FT", 1,MIN(1,IF('3.Weekly Hours &amp; Wage Activity'!P43 = "", "",MIN('3.Weekly Hours &amp; Wage Activity'!P43/40,1)),IF('3.Weekly Hours &amp; Wage Activity'!P43="", "",'3.Weekly Hours &amp; Wage Activity'!P43/40 ))),0)</f>
        <v>0</v>
      </c>
      <c r="AH43" s="86">
        <f>IFERROR(IF('3.Weekly Hours &amp; Wage Activity'!Q43 = "FT", 1,MIN(1,IF('3.Weekly Hours &amp; Wage Activity'!Q43 = "", "",MIN('3.Weekly Hours &amp; Wage Activity'!Q43/40,1)),IF('3.Weekly Hours &amp; Wage Activity'!Q43="", "",'3.Weekly Hours &amp; Wage Activity'!Q43/40 ))),0)</f>
        <v>0</v>
      </c>
      <c r="AI43" s="86">
        <f>IFERROR(IF('3.Weekly Hours &amp; Wage Activity'!R43 = "FT", 1,MIN(1,IF('3.Weekly Hours &amp; Wage Activity'!R43 = "", "",MIN('3.Weekly Hours &amp; Wage Activity'!R43/40,1)),IF('3.Weekly Hours &amp; Wage Activity'!R43="", "",'3.Weekly Hours &amp; Wage Activity'!R43/40 ))),0)</f>
        <v>0</v>
      </c>
      <c r="AJ43" s="86">
        <f>IFERROR(IF('3.Weekly Hours &amp; Wage Activity'!S43 = "FT", 1,MIN(1,IF('3.Weekly Hours &amp; Wage Activity'!S43 = "", "",MIN('3.Weekly Hours &amp; Wage Activity'!S43/40,1)),IF('3.Weekly Hours &amp; Wage Activity'!S43="", "",'3.Weekly Hours &amp; Wage Activity'!S43/40 ))),0)</f>
        <v>0</v>
      </c>
      <c r="AK43" s="86">
        <f>IFERROR(IF('3.Weekly Hours &amp; Wage Activity'!T43 = "FT", 1,MIN(1,IF('3.Weekly Hours &amp; Wage Activity'!T43 = "", "",MIN('3.Weekly Hours &amp; Wage Activity'!T43/40,1)),IF('3.Weekly Hours &amp; Wage Activity'!T43="", "",'3.Weekly Hours &amp; Wage Activity'!T43/40 ))),0)</f>
        <v>0</v>
      </c>
      <c r="AL43" s="86">
        <f>IFERROR(IF('3.Weekly Hours &amp; Wage Activity'!U43 = "FT", 1,MIN(1,IF('3.Weekly Hours &amp; Wage Activity'!U43 = "", "",MIN('3.Weekly Hours &amp; Wage Activity'!U43/40,1)),IF('3.Weekly Hours &amp; Wage Activity'!U43="", "",'3.Weekly Hours &amp; Wage Activity'!U43/40 ))),0)</f>
        <v>0</v>
      </c>
      <c r="AM43" s="86">
        <f>IFERROR(IF('3.Weekly Hours &amp; Wage Activity'!V43 = "FT", 1,MIN(1,IF('3.Weekly Hours &amp; Wage Activity'!V43 = "", "",MIN('3.Weekly Hours &amp; Wage Activity'!V43/40,1)),IF('3.Weekly Hours &amp; Wage Activity'!V43="", "",'3.Weekly Hours &amp; Wage Activity'!V43/40 ))),0)</f>
        <v>0</v>
      </c>
      <c r="AN43" s="86">
        <f>IFERROR(IF('3.Weekly Hours &amp; Wage Activity'!W43 = "FT", 1,MIN(1,IF('3.Weekly Hours &amp; Wage Activity'!W43 = "", "",MIN('3.Weekly Hours &amp; Wage Activity'!W43/40,1)),IF('3.Weekly Hours &amp; Wage Activity'!W43="", "",'3.Weekly Hours &amp; Wage Activity'!W43/40 ))),0)</f>
        <v>0</v>
      </c>
      <c r="AO43" s="86">
        <f>IFERROR(IF('3.Weekly Hours &amp; Wage Activity'!X43 = "FT", 1,MIN(1,IF('3.Weekly Hours &amp; Wage Activity'!X43 = "", "",MIN('3.Weekly Hours &amp; Wage Activity'!X43/40,1)),IF('3.Weekly Hours &amp; Wage Activity'!X43="", "",'3.Weekly Hours &amp; Wage Activity'!X43/40 ))),0)</f>
        <v>0</v>
      </c>
      <c r="AP43" s="86">
        <f>IFERROR(IF('3.Weekly Hours &amp; Wage Activity'!Y43 = "FT", 1,MIN(1,IF('3.Weekly Hours &amp; Wage Activity'!Y43 = "", "",MIN('3.Weekly Hours &amp; Wage Activity'!Y43/40,1)),IF('3.Weekly Hours &amp; Wage Activity'!Y43="", "",'3.Weekly Hours &amp; Wage Activity'!Y43/40 ))),0)</f>
        <v>0</v>
      </c>
      <c r="AQ43" s="86">
        <f>IFERROR(IF('3.Weekly Hours &amp; Wage Activity'!Z43 = "FT", 1,MIN(1,IF('3.Weekly Hours &amp; Wage Activity'!Z43 = "", "",MIN('3.Weekly Hours &amp; Wage Activity'!Z43/40,1)),IF('3.Weekly Hours &amp; Wage Activity'!Z43="", "",'3.Weekly Hours &amp; Wage Activity'!Z43/40 ))),0)</f>
        <v>0</v>
      </c>
      <c r="AR43" s="86">
        <f>IFERROR(IF('3.Weekly Hours &amp; Wage Activity'!AA43 = "FT", 1,MIN(1,IF('3.Weekly Hours &amp; Wage Activity'!AA43 = "", "",MIN('3.Weekly Hours &amp; Wage Activity'!AA43/40,1)),IF('3.Weekly Hours &amp; Wage Activity'!AA43="", "",'3.Weekly Hours &amp; Wage Activity'!AA43/40 ))),0)</f>
        <v>0</v>
      </c>
      <c r="AS43" s="86">
        <f>IFERROR(IF('3.Weekly Hours &amp; Wage Activity'!AB43 = "FT", 1,MIN(1,IF('3.Weekly Hours &amp; Wage Activity'!AB43 = "", "",MIN('3.Weekly Hours &amp; Wage Activity'!AB43/40,1)),IF('3.Weekly Hours &amp; Wage Activity'!AB43="", "",'3.Weekly Hours &amp; Wage Activity'!AB43/40 ))),0)</f>
        <v>0</v>
      </c>
      <c r="AT43" s="86">
        <f>IFERROR(IF('3.Weekly Hours &amp; Wage Activity'!AC43 = "FT", 1,MIN(1,IF('3.Weekly Hours &amp; Wage Activity'!AC43 = "", "",MIN('3.Weekly Hours &amp; Wage Activity'!AC43/40,1)),IF('3.Weekly Hours &amp; Wage Activity'!AC43="", "",'3.Weekly Hours &amp; Wage Activity'!AC43/40 ))),0)</f>
        <v>0</v>
      </c>
      <c r="AU43" s="86">
        <f>IFERROR(IF('3.Weekly Hours &amp; Wage Activity'!AD43 = "FT", 1,MIN(1,IF('3.Weekly Hours &amp; Wage Activity'!AD43 = "", "",MIN('3.Weekly Hours &amp; Wage Activity'!AD43/40,1)),IF('3.Weekly Hours &amp; Wage Activity'!AD43="", "",'3.Weekly Hours &amp; Wage Activity'!AD43/40 ))),0)</f>
        <v>0</v>
      </c>
      <c r="AV43" s="86">
        <f>IFERROR(IF('3.Weekly Hours &amp; Wage Activity'!AE43 = "FT", 1,MIN(1,IF('3.Weekly Hours &amp; Wage Activity'!AE43 = "", "",MIN('3.Weekly Hours &amp; Wage Activity'!AE43/40,1)),IF('3.Weekly Hours &amp; Wage Activity'!AE43="", "",'3.Weekly Hours &amp; Wage Activity'!AE43/40 ))),0)</f>
        <v>0</v>
      </c>
      <c r="AW43" s="86">
        <f>IFERROR(IF('3.Weekly Hours &amp; Wage Activity'!AF43 = "FT", 1,MIN(1,IF('3.Weekly Hours &amp; Wage Activity'!AF43 = "", "",MIN('3.Weekly Hours &amp; Wage Activity'!AF43/40,1)),IF('3.Weekly Hours &amp; Wage Activity'!AF43="", "",'3.Weekly Hours &amp; Wage Activity'!AF43/40 ))),0)</f>
        <v>0</v>
      </c>
      <c r="AX43" s="86">
        <f>IFERROR(IF('3.Weekly Hours &amp; Wage Activity'!AG43 = "FT", 1,MIN(1,IF('3.Weekly Hours &amp; Wage Activity'!AG43 = "", "",MIN('3.Weekly Hours &amp; Wage Activity'!AG43/40,1)),IF('3.Weekly Hours &amp; Wage Activity'!AG43="", "",'3.Weekly Hours &amp; Wage Activity'!AG43/40 ))),0)</f>
        <v>0</v>
      </c>
      <c r="AY43" s="523">
        <f>SUM( IF(COUNTIF('3.Weekly Hours &amp; Wage Activity'!J43:Q43, "&lt;&gt;FT") = 0, COLUMNS('3.Weekly Hours &amp; Wage Activity'!J43:AG43) * 40, '3.Weekly Hours &amp; Wage Activity'!J43:AG43))</f>
        <v>0</v>
      </c>
      <c r="AZ43" s="86">
        <f t="shared" si="5"/>
        <v>0</v>
      </c>
      <c r="BA43" s="87">
        <f t="shared" si="7"/>
        <v>0</v>
      </c>
      <c r="BB43" s="74" t="str">
        <f>IF('2.Census &amp; Reference Benchmarks'!K43 = "", "", '2.Census &amp; Reference Benchmarks'!K43)</f>
        <v/>
      </c>
      <c r="BC43" s="185">
        <f>IF('2.Census &amp; Reference Benchmarks'!L43="N/A",IF(OR(AND(G43="",I43=""),AND(G43&lt;DATEVALUE("1/1/2020"),OR(I43="",I43&gt;DATEVALUE("3/31/2020")))),177.14,IF(OR(I43 = "", I43 &gt; DATEVALUE("1/31/2020")), ROUND(177.14*((DATEVALUE("2/1/2020") -G43)/31),1))),IF('2.Census &amp; Reference Benchmarks'!L43="",0,'2.Census &amp; Reference Benchmarks'!L43))</f>
        <v>0</v>
      </c>
      <c r="BD43" s="74" t="str">
        <f>IF('2.Census &amp; Reference Benchmarks'!N43 = "", "", '2.Census &amp; Reference Benchmarks'!N43)</f>
        <v/>
      </c>
      <c r="BE43" s="185">
        <f>IF('2.Census &amp; Reference Benchmarks'!O43="N/A",IF(OR(AND(G43="",I43=""),AND(G43&lt;=DATEVALUE("2/1/2020"),OR(I43="",I43&gt;=DATEVALUE("2/29/2020")))),165.71,IF(AND(G43&gt;DATEVALUE("2/1/2020"),OR(I43="",I43&lt;=DATEVALUE("2/29/2020"))),((DATEVALUE("3/1/2020")-G43)/29)*165.71,"")),IF('2.Census &amp; Reference Benchmarks'!O43="",0,'2.Census &amp; Reference Benchmarks'!O43))</f>
        <v>0</v>
      </c>
    </row>
    <row r="44" spans="1:57" x14ac:dyDescent="0.25">
      <c r="A44" s="3"/>
      <c r="B44" s="56">
        <f>IF('2.Census &amp; Reference Benchmarks'!B44 &lt;&gt;"",'2.Census &amp; Reference Benchmarks'!B44,"")</f>
        <v>0</v>
      </c>
      <c r="C44" s="56">
        <f>IF('2.Census &amp; Reference Benchmarks'!C44 &lt;&gt;"",'2.Census &amp; Reference Benchmarks'!C44,"")</f>
        <v>0</v>
      </c>
      <c r="D44" s="57" t="str">
        <f>IF('2.Census &amp; Reference Benchmarks'!D44 &lt;&gt;"",'2.Census &amp; Reference Benchmarks'!D44,"")</f>
        <v/>
      </c>
      <c r="E44" s="56" t="str">
        <f>IF('2.Census &amp; Reference Benchmarks'!E44 &lt;&gt;"",'2.Census &amp; Reference Benchmarks'!E44,"")</f>
        <v/>
      </c>
      <c r="F44" s="56" t="str">
        <f>IF('2.Census &amp; Reference Benchmarks'!F44 &lt;&gt;"",'2.Census &amp; Reference Benchmarks'!F44,"")</f>
        <v/>
      </c>
      <c r="G44" s="58" t="str">
        <f>IF('2.Census &amp; Reference Benchmarks'!G44 &lt;&gt;"",'2.Census &amp; Reference Benchmarks'!G44,"")</f>
        <v/>
      </c>
      <c r="H44" s="58" t="str">
        <f>IF('2.Census &amp; Reference Benchmarks'!H44 &lt;&gt;"",'2.Census &amp; Reference Benchmarks'!H44,"")</f>
        <v/>
      </c>
      <c r="I44" s="58" t="str">
        <f>IF('2.Census &amp; Reference Benchmarks'!I44 &lt;&gt;"",'2.Census &amp; Reference Benchmarks'!I44,"")</f>
        <v/>
      </c>
      <c r="J44" s="69" t="str">
        <f>IF('2.Census &amp; Reference Benchmarks'!J44 &lt;&gt;"",'2.Census &amp; Reference Benchmarks'!J44,"")</f>
        <v/>
      </c>
      <c r="K44" s="58" t="str">
        <f>IF('7.Safe Harbor Input Data &amp; Calc'!Q46 &lt;&gt; "", '7.Safe Harbor Input Data &amp; Calc'!Q46, "")</f>
        <v>No</v>
      </c>
      <c r="L44" s="59" t="str">
        <f>IF('2.Census &amp; Reference Benchmarks'!T44&lt;&gt; "",'2.Census &amp; Reference Benchmarks'!T44,"")</f>
        <v/>
      </c>
      <c r="M44" s="60">
        <f>'2.Census &amp; Reference Benchmarks'!M44</f>
        <v>0</v>
      </c>
      <c r="N44" s="60">
        <f>'2.Census &amp; Reference Benchmarks'!P44</f>
        <v>0</v>
      </c>
      <c r="O44" s="60">
        <f>'2.Census &amp; Reference Benchmarks'!S44</f>
        <v>0</v>
      </c>
      <c r="P44" s="52">
        <f>IF( AND(I44 &lt; '1. Summary for SBA'!$J$7, I44 &lt;&gt;""), 0, IF(AND(G44="",I44=""),SUM(M44:O44)*4,IF(I44&lt;'1. Summary for SBA'!$J$7,0,IF(K44="Yes",0,IF(H44="Salary",IF(AND(SUM(M44:O44)*4&lt;100000,L44=""),(SUM(M44:O44)/(IF(OR(I44=0,I44&gt;=DATEVALUE("3/31/2020")),DATEVALUE("3/31/2020"),I44)-IF(OR(G44&lt;=DATEVALUE("1/1/2020"), G44 = ""),DATEVALUE("1/1/2020"),IF(OR(MONTH(G44)=1),G44+1,IF(MONTH(G44)=3,G44,G44-1)))))*360,0),0)))))</f>
        <v>0</v>
      </c>
      <c r="Q44" s="52">
        <f t="shared" si="8"/>
        <v>0</v>
      </c>
      <c r="R44" s="67">
        <f t="shared" si="1"/>
        <v>0</v>
      </c>
      <c r="S44" s="53">
        <f>SUM('3.Weekly Hours &amp; Wage Activity'!AI44:BF44)</f>
        <v>0</v>
      </c>
      <c r="T44" s="53">
        <f>IF(AND(I44&lt;&gt; "",  I44 &lt; '1. Summary for SBA'!$J$11 +168, I44 &gt; '1. Summary for SBA'!$J$11),S44+(((168-(I44-'1. Summary for SBA'!$J$11+1))*S44)/((I44-'1. Summary for SBA'!$J$11+1))),0)</f>
        <v>0</v>
      </c>
      <c r="U44" s="369">
        <f>IF(K44= "Yes",0,IF( H44 = "salary",IF(T44 = 0,MAX(0,$R44-$S44), R44-T44),IF( H44 = "Hourly",'6. Hourly EE Wage Reduction'!AA44, 0)))</f>
        <v>0</v>
      </c>
      <c r="V44" s="67">
        <f t="shared" si="2"/>
        <v>0</v>
      </c>
      <c r="W44" s="405" t="str">
        <f>IF(U44 = 0, "No",IF('6. Hourly EE Wage Reduction'!T44 &gt;'6. Hourly EE Wage Reduction'!W44, "Yes", "No"))</f>
        <v>No</v>
      </c>
      <c r="X44" s="67">
        <f t="shared" si="3"/>
        <v>0</v>
      </c>
      <c r="Y44" s="67">
        <f t="shared" si="4"/>
        <v>0</v>
      </c>
      <c r="AA44" s="86">
        <f>IFERROR(IF('3.Weekly Hours &amp; Wage Activity'!J44 = "FT", 1,MIN(1,IF('3.Weekly Hours &amp; Wage Activity'!J44 = "", "",MIN('3.Weekly Hours &amp; Wage Activity'!J44/40,1)),IF('3.Weekly Hours &amp; Wage Activity'!J44="", "",'3.Weekly Hours &amp; Wage Activity'!J44/40 ))),0)</f>
        <v>0</v>
      </c>
      <c r="AB44" s="86">
        <f>IFERROR(IF('3.Weekly Hours &amp; Wage Activity'!K44 = "FT", 1,MIN(1,IF('3.Weekly Hours &amp; Wage Activity'!K44 = "", "",MIN('3.Weekly Hours &amp; Wage Activity'!K44/40,1)),IF('3.Weekly Hours &amp; Wage Activity'!K44="", "",'3.Weekly Hours &amp; Wage Activity'!K44/40 ))),0)</f>
        <v>0</v>
      </c>
      <c r="AC44" s="86">
        <f>IFERROR(IF('3.Weekly Hours &amp; Wage Activity'!L44 = "FT", 1,MIN(1,IF('3.Weekly Hours &amp; Wage Activity'!L44 = "", "",MIN('3.Weekly Hours &amp; Wage Activity'!L44/40,1)),IF('3.Weekly Hours &amp; Wage Activity'!L44="", "",'3.Weekly Hours &amp; Wage Activity'!L44/40 ))),0)</f>
        <v>0</v>
      </c>
      <c r="AD44" s="86">
        <f>IFERROR(IF('3.Weekly Hours &amp; Wage Activity'!M44 = "FT", 1,MIN(1,IF('3.Weekly Hours &amp; Wage Activity'!M44 = "", "",MIN('3.Weekly Hours &amp; Wage Activity'!M44/40,1)),IF('3.Weekly Hours &amp; Wage Activity'!M44="", "",'3.Weekly Hours &amp; Wage Activity'!M44/40 ))),0)</f>
        <v>0</v>
      </c>
      <c r="AE44" s="86">
        <f>IFERROR(IF('3.Weekly Hours &amp; Wage Activity'!N44 = "FT", 1,MIN(1,IF('3.Weekly Hours &amp; Wage Activity'!N44 = "", "",MIN('3.Weekly Hours &amp; Wage Activity'!N44/40,1)),IF('3.Weekly Hours &amp; Wage Activity'!N44="", "",'3.Weekly Hours &amp; Wage Activity'!N44/40 ))),0)</f>
        <v>0</v>
      </c>
      <c r="AF44" s="86">
        <f>IFERROR(IF('3.Weekly Hours &amp; Wage Activity'!O44 = "FT", 1,MIN(1,IF('3.Weekly Hours &amp; Wage Activity'!O44 = "", "",MIN('3.Weekly Hours &amp; Wage Activity'!O44/40,1)),IF('3.Weekly Hours &amp; Wage Activity'!O44="", "",'3.Weekly Hours &amp; Wage Activity'!O44/40 ))),0)</f>
        <v>0</v>
      </c>
      <c r="AG44" s="86">
        <f>IFERROR(IF('3.Weekly Hours &amp; Wage Activity'!P44 = "FT", 1,MIN(1,IF('3.Weekly Hours &amp; Wage Activity'!P44 = "", "",MIN('3.Weekly Hours &amp; Wage Activity'!P44/40,1)),IF('3.Weekly Hours &amp; Wage Activity'!P44="", "",'3.Weekly Hours &amp; Wage Activity'!P44/40 ))),0)</f>
        <v>0</v>
      </c>
      <c r="AH44" s="86">
        <f>IFERROR(IF('3.Weekly Hours &amp; Wage Activity'!Q44 = "FT", 1,MIN(1,IF('3.Weekly Hours &amp; Wage Activity'!Q44 = "", "",MIN('3.Weekly Hours &amp; Wage Activity'!Q44/40,1)),IF('3.Weekly Hours &amp; Wage Activity'!Q44="", "",'3.Weekly Hours &amp; Wage Activity'!Q44/40 ))),0)</f>
        <v>0</v>
      </c>
      <c r="AI44" s="86">
        <f>IFERROR(IF('3.Weekly Hours &amp; Wage Activity'!R44 = "FT", 1,MIN(1,IF('3.Weekly Hours &amp; Wage Activity'!R44 = "", "",MIN('3.Weekly Hours &amp; Wage Activity'!R44/40,1)),IF('3.Weekly Hours &amp; Wage Activity'!R44="", "",'3.Weekly Hours &amp; Wage Activity'!R44/40 ))),0)</f>
        <v>0</v>
      </c>
      <c r="AJ44" s="86">
        <f>IFERROR(IF('3.Weekly Hours &amp; Wage Activity'!S44 = "FT", 1,MIN(1,IF('3.Weekly Hours &amp; Wage Activity'!S44 = "", "",MIN('3.Weekly Hours &amp; Wage Activity'!S44/40,1)),IF('3.Weekly Hours &amp; Wage Activity'!S44="", "",'3.Weekly Hours &amp; Wage Activity'!S44/40 ))),0)</f>
        <v>0</v>
      </c>
      <c r="AK44" s="86">
        <f>IFERROR(IF('3.Weekly Hours &amp; Wage Activity'!T44 = "FT", 1,MIN(1,IF('3.Weekly Hours &amp; Wage Activity'!T44 = "", "",MIN('3.Weekly Hours &amp; Wage Activity'!T44/40,1)),IF('3.Weekly Hours &amp; Wage Activity'!T44="", "",'3.Weekly Hours &amp; Wage Activity'!T44/40 ))),0)</f>
        <v>0</v>
      </c>
      <c r="AL44" s="86">
        <f>IFERROR(IF('3.Weekly Hours &amp; Wage Activity'!U44 = "FT", 1,MIN(1,IF('3.Weekly Hours &amp; Wage Activity'!U44 = "", "",MIN('3.Weekly Hours &amp; Wage Activity'!U44/40,1)),IF('3.Weekly Hours &amp; Wage Activity'!U44="", "",'3.Weekly Hours &amp; Wage Activity'!U44/40 ))),0)</f>
        <v>0</v>
      </c>
      <c r="AM44" s="86">
        <f>IFERROR(IF('3.Weekly Hours &amp; Wage Activity'!V44 = "FT", 1,MIN(1,IF('3.Weekly Hours &amp; Wage Activity'!V44 = "", "",MIN('3.Weekly Hours &amp; Wage Activity'!V44/40,1)),IF('3.Weekly Hours &amp; Wage Activity'!V44="", "",'3.Weekly Hours &amp; Wage Activity'!V44/40 ))),0)</f>
        <v>0</v>
      </c>
      <c r="AN44" s="86">
        <f>IFERROR(IF('3.Weekly Hours &amp; Wage Activity'!W44 = "FT", 1,MIN(1,IF('3.Weekly Hours &amp; Wage Activity'!W44 = "", "",MIN('3.Weekly Hours &amp; Wage Activity'!W44/40,1)),IF('3.Weekly Hours &amp; Wage Activity'!W44="", "",'3.Weekly Hours &amp; Wage Activity'!W44/40 ))),0)</f>
        <v>0</v>
      </c>
      <c r="AO44" s="86">
        <f>IFERROR(IF('3.Weekly Hours &amp; Wage Activity'!X44 = "FT", 1,MIN(1,IF('3.Weekly Hours &amp; Wage Activity'!X44 = "", "",MIN('3.Weekly Hours &amp; Wage Activity'!X44/40,1)),IF('3.Weekly Hours &amp; Wage Activity'!X44="", "",'3.Weekly Hours &amp; Wage Activity'!X44/40 ))),0)</f>
        <v>0</v>
      </c>
      <c r="AP44" s="86">
        <f>IFERROR(IF('3.Weekly Hours &amp; Wage Activity'!Y44 = "FT", 1,MIN(1,IF('3.Weekly Hours &amp; Wage Activity'!Y44 = "", "",MIN('3.Weekly Hours &amp; Wage Activity'!Y44/40,1)),IF('3.Weekly Hours &amp; Wage Activity'!Y44="", "",'3.Weekly Hours &amp; Wage Activity'!Y44/40 ))),0)</f>
        <v>0</v>
      </c>
      <c r="AQ44" s="86">
        <f>IFERROR(IF('3.Weekly Hours &amp; Wage Activity'!Z44 = "FT", 1,MIN(1,IF('3.Weekly Hours &amp; Wage Activity'!Z44 = "", "",MIN('3.Weekly Hours &amp; Wage Activity'!Z44/40,1)),IF('3.Weekly Hours &amp; Wage Activity'!Z44="", "",'3.Weekly Hours &amp; Wage Activity'!Z44/40 ))),0)</f>
        <v>0</v>
      </c>
      <c r="AR44" s="86">
        <f>IFERROR(IF('3.Weekly Hours &amp; Wage Activity'!AA44 = "FT", 1,MIN(1,IF('3.Weekly Hours &amp; Wage Activity'!AA44 = "", "",MIN('3.Weekly Hours &amp; Wage Activity'!AA44/40,1)),IF('3.Weekly Hours &amp; Wage Activity'!AA44="", "",'3.Weekly Hours &amp; Wage Activity'!AA44/40 ))),0)</f>
        <v>0</v>
      </c>
      <c r="AS44" s="86">
        <f>IFERROR(IF('3.Weekly Hours &amp; Wage Activity'!AB44 = "FT", 1,MIN(1,IF('3.Weekly Hours &amp; Wage Activity'!AB44 = "", "",MIN('3.Weekly Hours &amp; Wage Activity'!AB44/40,1)),IF('3.Weekly Hours &amp; Wage Activity'!AB44="", "",'3.Weekly Hours &amp; Wage Activity'!AB44/40 ))),0)</f>
        <v>0</v>
      </c>
      <c r="AT44" s="86">
        <f>IFERROR(IF('3.Weekly Hours &amp; Wage Activity'!AC44 = "FT", 1,MIN(1,IF('3.Weekly Hours &amp; Wage Activity'!AC44 = "", "",MIN('3.Weekly Hours &amp; Wage Activity'!AC44/40,1)),IF('3.Weekly Hours &amp; Wage Activity'!AC44="", "",'3.Weekly Hours &amp; Wage Activity'!AC44/40 ))),0)</f>
        <v>0</v>
      </c>
      <c r="AU44" s="86">
        <f>IFERROR(IF('3.Weekly Hours &amp; Wage Activity'!AD44 = "FT", 1,MIN(1,IF('3.Weekly Hours &amp; Wage Activity'!AD44 = "", "",MIN('3.Weekly Hours &amp; Wage Activity'!AD44/40,1)),IF('3.Weekly Hours &amp; Wage Activity'!AD44="", "",'3.Weekly Hours &amp; Wage Activity'!AD44/40 ))),0)</f>
        <v>0</v>
      </c>
      <c r="AV44" s="86">
        <f>IFERROR(IF('3.Weekly Hours &amp; Wage Activity'!AE44 = "FT", 1,MIN(1,IF('3.Weekly Hours &amp; Wage Activity'!AE44 = "", "",MIN('3.Weekly Hours &amp; Wage Activity'!AE44/40,1)),IF('3.Weekly Hours &amp; Wage Activity'!AE44="", "",'3.Weekly Hours &amp; Wage Activity'!AE44/40 ))),0)</f>
        <v>0</v>
      </c>
      <c r="AW44" s="86">
        <f>IFERROR(IF('3.Weekly Hours &amp; Wage Activity'!AF44 = "FT", 1,MIN(1,IF('3.Weekly Hours &amp; Wage Activity'!AF44 = "", "",MIN('3.Weekly Hours &amp; Wage Activity'!AF44/40,1)),IF('3.Weekly Hours &amp; Wage Activity'!AF44="", "",'3.Weekly Hours &amp; Wage Activity'!AF44/40 ))),0)</f>
        <v>0</v>
      </c>
      <c r="AX44" s="86">
        <f>IFERROR(IF('3.Weekly Hours &amp; Wage Activity'!AG44 = "FT", 1,MIN(1,IF('3.Weekly Hours &amp; Wage Activity'!AG44 = "", "",MIN('3.Weekly Hours &amp; Wage Activity'!AG44/40,1)),IF('3.Weekly Hours &amp; Wage Activity'!AG44="", "",'3.Weekly Hours &amp; Wage Activity'!AG44/40 ))),0)</f>
        <v>0</v>
      </c>
      <c r="AY44" s="523">
        <f>SUM( IF(COUNTIF('3.Weekly Hours &amp; Wage Activity'!J44:Q44, "&lt;&gt;FT") = 0, COLUMNS('3.Weekly Hours &amp; Wage Activity'!J44:AG44) * 40, '3.Weekly Hours &amp; Wage Activity'!J44:AG44))</f>
        <v>0</v>
      </c>
      <c r="AZ44" s="86">
        <f t="shared" si="5"/>
        <v>0</v>
      </c>
      <c r="BA44" s="87">
        <f t="shared" si="7"/>
        <v>0</v>
      </c>
      <c r="BB44" s="74" t="str">
        <f>IF('2.Census &amp; Reference Benchmarks'!K44 = "", "", '2.Census &amp; Reference Benchmarks'!K44)</f>
        <v/>
      </c>
      <c r="BC44" s="185">
        <f>IF('2.Census &amp; Reference Benchmarks'!L44="N/A",IF(OR(AND(G44="",I44=""),AND(G44&lt;DATEVALUE("1/1/2020"),OR(I44="",I44&gt;DATEVALUE("3/31/2020")))),177.14,IF(OR(I44 = "", I44 &gt; DATEVALUE("1/31/2020")), ROUND(177.14*((DATEVALUE("2/1/2020") -G44)/31),1))),IF('2.Census &amp; Reference Benchmarks'!L44="",0,'2.Census &amp; Reference Benchmarks'!L44))</f>
        <v>0</v>
      </c>
      <c r="BD44" s="74" t="str">
        <f>IF('2.Census &amp; Reference Benchmarks'!N44 = "", "", '2.Census &amp; Reference Benchmarks'!N44)</f>
        <v/>
      </c>
      <c r="BE44" s="185">
        <f>IF('2.Census &amp; Reference Benchmarks'!O44="N/A",IF(OR(AND(G44="",I44=""),AND(G44&lt;=DATEVALUE("2/1/2020"),OR(I44="",I44&gt;=DATEVALUE("2/29/2020")))),165.71,IF(AND(G44&gt;DATEVALUE("2/1/2020"),OR(I44="",I44&lt;=DATEVALUE("2/29/2020"))),((DATEVALUE("3/1/2020")-G44)/29)*165.71,"")),IF('2.Census &amp; Reference Benchmarks'!O44="",0,'2.Census &amp; Reference Benchmarks'!O44))</f>
        <v>0</v>
      </c>
    </row>
    <row r="45" spans="1:57" x14ac:dyDescent="0.25">
      <c r="A45" s="3"/>
      <c r="B45" s="56">
        <f>IF('2.Census &amp; Reference Benchmarks'!B45 &lt;&gt;"",'2.Census &amp; Reference Benchmarks'!B45,"")</f>
        <v>0</v>
      </c>
      <c r="C45" s="56">
        <f>IF('2.Census &amp; Reference Benchmarks'!C45 &lt;&gt;"",'2.Census &amp; Reference Benchmarks'!C45,"")</f>
        <v>0</v>
      </c>
      <c r="D45" s="57" t="str">
        <f>IF('2.Census &amp; Reference Benchmarks'!D45 &lt;&gt;"",'2.Census &amp; Reference Benchmarks'!D45,"")</f>
        <v/>
      </c>
      <c r="E45" s="56" t="str">
        <f>IF('2.Census &amp; Reference Benchmarks'!E45 &lt;&gt;"",'2.Census &amp; Reference Benchmarks'!E45,"")</f>
        <v/>
      </c>
      <c r="F45" s="56" t="str">
        <f>IF('2.Census &amp; Reference Benchmarks'!F45 &lt;&gt;"",'2.Census &amp; Reference Benchmarks'!F45,"")</f>
        <v/>
      </c>
      <c r="G45" s="58" t="str">
        <f>IF('2.Census &amp; Reference Benchmarks'!G45 &lt;&gt;"",'2.Census &amp; Reference Benchmarks'!G45,"")</f>
        <v/>
      </c>
      <c r="H45" s="58" t="str">
        <f>IF('2.Census &amp; Reference Benchmarks'!H45 &lt;&gt;"",'2.Census &amp; Reference Benchmarks'!H45,"")</f>
        <v/>
      </c>
      <c r="I45" s="58" t="str">
        <f>IF('2.Census &amp; Reference Benchmarks'!I45 &lt;&gt;"",'2.Census &amp; Reference Benchmarks'!I45,"")</f>
        <v/>
      </c>
      <c r="J45" s="69" t="str">
        <f>IF('2.Census &amp; Reference Benchmarks'!J45 &lt;&gt;"",'2.Census &amp; Reference Benchmarks'!J45,"")</f>
        <v/>
      </c>
      <c r="K45" s="58" t="str">
        <f>IF('7.Safe Harbor Input Data &amp; Calc'!Q47 &lt;&gt; "", '7.Safe Harbor Input Data &amp; Calc'!Q47, "")</f>
        <v>No</v>
      </c>
      <c r="L45" s="59" t="str">
        <f>IF('2.Census &amp; Reference Benchmarks'!T45&lt;&gt; "",'2.Census &amp; Reference Benchmarks'!T45,"")</f>
        <v/>
      </c>
      <c r="M45" s="60">
        <f>'2.Census &amp; Reference Benchmarks'!M45</f>
        <v>0</v>
      </c>
      <c r="N45" s="60">
        <f>'2.Census &amp; Reference Benchmarks'!P45</f>
        <v>0</v>
      </c>
      <c r="O45" s="60">
        <f>'2.Census &amp; Reference Benchmarks'!S45</f>
        <v>0</v>
      </c>
      <c r="P45" s="52">
        <f>IF( AND(I45 &lt; '1. Summary for SBA'!$J$7, I45 &lt;&gt;""), 0, IF(AND(G45="",I45=""),SUM(M45:O45)*4,IF(I45&lt;'1. Summary for SBA'!$J$7,0,IF(K45="Yes",0,IF(H45="Salary",IF(AND(SUM(M45:O45)*4&lt;100000,L45=""),(SUM(M45:O45)/(IF(OR(I45=0,I45&gt;=DATEVALUE("3/31/2020")),DATEVALUE("3/31/2020"),I45)-IF(OR(G45&lt;=DATEVALUE("1/1/2020"), G45 = ""),DATEVALUE("1/1/2020"),IF(OR(MONTH(G45)=1),G45+1,IF(MONTH(G45)=3,G45,G45-1)))))*360,0),0)))))</f>
        <v>0</v>
      </c>
      <c r="Q45" s="52">
        <f t="shared" si="8"/>
        <v>0</v>
      </c>
      <c r="R45" s="67">
        <f t="shared" si="1"/>
        <v>0</v>
      </c>
      <c r="S45" s="53">
        <f>SUM('3.Weekly Hours &amp; Wage Activity'!AI45:BF45)</f>
        <v>0</v>
      </c>
      <c r="T45" s="53">
        <f>IF(AND(I45&lt;&gt; "",  I45 &lt; '1. Summary for SBA'!$J$11 +168, I45 &gt; '1. Summary for SBA'!$J$11),S45+(((168-(I45-'1. Summary for SBA'!$J$11+1))*S45)/((I45-'1. Summary for SBA'!$J$11+1))),0)</f>
        <v>0</v>
      </c>
      <c r="U45" s="369">
        <f>IF(K45= "Yes",0,IF( H45 = "salary",IF(T45 = 0,MAX(0,$R45-$S45), R45-T45),IF( H45 = "Hourly",'6. Hourly EE Wage Reduction'!AA45, 0)))</f>
        <v>0</v>
      </c>
      <c r="V45" s="67">
        <f t="shared" si="2"/>
        <v>0</v>
      </c>
      <c r="W45" s="405" t="str">
        <f>IF(U45 = 0, "No",IF('6. Hourly EE Wage Reduction'!T45 &gt;'6. Hourly EE Wage Reduction'!W45, "Yes", "No"))</f>
        <v>No</v>
      </c>
      <c r="X45" s="67">
        <f t="shared" si="3"/>
        <v>0</v>
      </c>
      <c r="Y45" s="67">
        <f t="shared" si="4"/>
        <v>0</v>
      </c>
      <c r="AA45" s="86">
        <f>IFERROR(IF('3.Weekly Hours &amp; Wage Activity'!J45 = "FT", 1,MIN(1,IF('3.Weekly Hours &amp; Wage Activity'!J45 = "", "",MIN('3.Weekly Hours &amp; Wage Activity'!J45/40,1)),IF('3.Weekly Hours &amp; Wage Activity'!J45="", "",'3.Weekly Hours &amp; Wage Activity'!J45/40 ))),0)</f>
        <v>0</v>
      </c>
      <c r="AB45" s="86">
        <f>IFERROR(IF('3.Weekly Hours &amp; Wage Activity'!K45 = "FT", 1,MIN(1,IF('3.Weekly Hours &amp; Wage Activity'!K45 = "", "",MIN('3.Weekly Hours &amp; Wage Activity'!K45/40,1)),IF('3.Weekly Hours &amp; Wage Activity'!K45="", "",'3.Weekly Hours &amp; Wage Activity'!K45/40 ))),0)</f>
        <v>0</v>
      </c>
      <c r="AC45" s="86">
        <f>IFERROR(IF('3.Weekly Hours &amp; Wage Activity'!L45 = "FT", 1,MIN(1,IF('3.Weekly Hours &amp; Wage Activity'!L45 = "", "",MIN('3.Weekly Hours &amp; Wage Activity'!L45/40,1)),IF('3.Weekly Hours &amp; Wage Activity'!L45="", "",'3.Weekly Hours &amp; Wage Activity'!L45/40 ))),0)</f>
        <v>0</v>
      </c>
      <c r="AD45" s="86">
        <f>IFERROR(IF('3.Weekly Hours &amp; Wage Activity'!M45 = "FT", 1,MIN(1,IF('3.Weekly Hours &amp; Wage Activity'!M45 = "", "",MIN('3.Weekly Hours &amp; Wage Activity'!M45/40,1)),IF('3.Weekly Hours &amp; Wage Activity'!M45="", "",'3.Weekly Hours &amp; Wage Activity'!M45/40 ))),0)</f>
        <v>0</v>
      </c>
      <c r="AE45" s="86">
        <f>IFERROR(IF('3.Weekly Hours &amp; Wage Activity'!N45 = "FT", 1,MIN(1,IF('3.Weekly Hours &amp; Wage Activity'!N45 = "", "",MIN('3.Weekly Hours &amp; Wage Activity'!N45/40,1)),IF('3.Weekly Hours &amp; Wage Activity'!N45="", "",'3.Weekly Hours &amp; Wage Activity'!N45/40 ))),0)</f>
        <v>0</v>
      </c>
      <c r="AF45" s="86">
        <f>IFERROR(IF('3.Weekly Hours &amp; Wage Activity'!O45 = "FT", 1,MIN(1,IF('3.Weekly Hours &amp; Wage Activity'!O45 = "", "",MIN('3.Weekly Hours &amp; Wage Activity'!O45/40,1)),IF('3.Weekly Hours &amp; Wage Activity'!O45="", "",'3.Weekly Hours &amp; Wage Activity'!O45/40 ))),0)</f>
        <v>0</v>
      </c>
      <c r="AG45" s="86">
        <f>IFERROR(IF('3.Weekly Hours &amp; Wage Activity'!P45 = "FT", 1,MIN(1,IF('3.Weekly Hours &amp; Wage Activity'!P45 = "", "",MIN('3.Weekly Hours &amp; Wage Activity'!P45/40,1)),IF('3.Weekly Hours &amp; Wage Activity'!P45="", "",'3.Weekly Hours &amp; Wage Activity'!P45/40 ))),0)</f>
        <v>0</v>
      </c>
      <c r="AH45" s="86">
        <f>IFERROR(IF('3.Weekly Hours &amp; Wage Activity'!Q45 = "FT", 1,MIN(1,IF('3.Weekly Hours &amp; Wage Activity'!Q45 = "", "",MIN('3.Weekly Hours &amp; Wage Activity'!Q45/40,1)),IF('3.Weekly Hours &amp; Wage Activity'!Q45="", "",'3.Weekly Hours &amp; Wage Activity'!Q45/40 ))),0)</f>
        <v>0</v>
      </c>
      <c r="AI45" s="86">
        <f>IFERROR(IF('3.Weekly Hours &amp; Wage Activity'!R45 = "FT", 1,MIN(1,IF('3.Weekly Hours &amp; Wage Activity'!R45 = "", "",MIN('3.Weekly Hours &amp; Wage Activity'!R45/40,1)),IF('3.Weekly Hours &amp; Wage Activity'!R45="", "",'3.Weekly Hours &amp; Wage Activity'!R45/40 ))),0)</f>
        <v>0</v>
      </c>
      <c r="AJ45" s="86">
        <f>IFERROR(IF('3.Weekly Hours &amp; Wage Activity'!S45 = "FT", 1,MIN(1,IF('3.Weekly Hours &amp; Wage Activity'!S45 = "", "",MIN('3.Weekly Hours &amp; Wage Activity'!S45/40,1)),IF('3.Weekly Hours &amp; Wage Activity'!S45="", "",'3.Weekly Hours &amp; Wage Activity'!S45/40 ))),0)</f>
        <v>0</v>
      </c>
      <c r="AK45" s="86">
        <f>IFERROR(IF('3.Weekly Hours &amp; Wage Activity'!T45 = "FT", 1,MIN(1,IF('3.Weekly Hours &amp; Wage Activity'!T45 = "", "",MIN('3.Weekly Hours &amp; Wage Activity'!T45/40,1)),IF('3.Weekly Hours &amp; Wage Activity'!T45="", "",'3.Weekly Hours &amp; Wage Activity'!T45/40 ))),0)</f>
        <v>0</v>
      </c>
      <c r="AL45" s="86">
        <f>IFERROR(IF('3.Weekly Hours &amp; Wage Activity'!U45 = "FT", 1,MIN(1,IF('3.Weekly Hours &amp; Wage Activity'!U45 = "", "",MIN('3.Weekly Hours &amp; Wage Activity'!U45/40,1)),IF('3.Weekly Hours &amp; Wage Activity'!U45="", "",'3.Weekly Hours &amp; Wage Activity'!U45/40 ))),0)</f>
        <v>0</v>
      </c>
      <c r="AM45" s="86">
        <f>IFERROR(IF('3.Weekly Hours &amp; Wage Activity'!V45 = "FT", 1,MIN(1,IF('3.Weekly Hours &amp; Wage Activity'!V45 = "", "",MIN('3.Weekly Hours &amp; Wage Activity'!V45/40,1)),IF('3.Weekly Hours &amp; Wage Activity'!V45="", "",'3.Weekly Hours &amp; Wage Activity'!V45/40 ))),0)</f>
        <v>0</v>
      </c>
      <c r="AN45" s="86">
        <f>IFERROR(IF('3.Weekly Hours &amp; Wage Activity'!W45 = "FT", 1,MIN(1,IF('3.Weekly Hours &amp; Wage Activity'!W45 = "", "",MIN('3.Weekly Hours &amp; Wage Activity'!W45/40,1)),IF('3.Weekly Hours &amp; Wage Activity'!W45="", "",'3.Weekly Hours &amp; Wage Activity'!W45/40 ))),0)</f>
        <v>0</v>
      </c>
      <c r="AO45" s="86">
        <f>IFERROR(IF('3.Weekly Hours &amp; Wage Activity'!X45 = "FT", 1,MIN(1,IF('3.Weekly Hours &amp; Wage Activity'!X45 = "", "",MIN('3.Weekly Hours &amp; Wage Activity'!X45/40,1)),IF('3.Weekly Hours &amp; Wage Activity'!X45="", "",'3.Weekly Hours &amp; Wage Activity'!X45/40 ))),0)</f>
        <v>0</v>
      </c>
      <c r="AP45" s="86">
        <f>IFERROR(IF('3.Weekly Hours &amp; Wage Activity'!Y45 = "FT", 1,MIN(1,IF('3.Weekly Hours &amp; Wage Activity'!Y45 = "", "",MIN('3.Weekly Hours &amp; Wage Activity'!Y45/40,1)),IF('3.Weekly Hours &amp; Wage Activity'!Y45="", "",'3.Weekly Hours &amp; Wage Activity'!Y45/40 ))),0)</f>
        <v>0</v>
      </c>
      <c r="AQ45" s="86">
        <f>IFERROR(IF('3.Weekly Hours &amp; Wage Activity'!Z45 = "FT", 1,MIN(1,IF('3.Weekly Hours &amp; Wage Activity'!Z45 = "", "",MIN('3.Weekly Hours &amp; Wage Activity'!Z45/40,1)),IF('3.Weekly Hours &amp; Wage Activity'!Z45="", "",'3.Weekly Hours &amp; Wage Activity'!Z45/40 ))),0)</f>
        <v>0</v>
      </c>
      <c r="AR45" s="86">
        <f>IFERROR(IF('3.Weekly Hours &amp; Wage Activity'!AA45 = "FT", 1,MIN(1,IF('3.Weekly Hours &amp; Wage Activity'!AA45 = "", "",MIN('3.Weekly Hours &amp; Wage Activity'!AA45/40,1)),IF('3.Weekly Hours &amp; Wage Activity'!AA45="", "",'3.Weekly Hours &amp; Wage Activity'!AA45/40 ))),0)</f>
        <v>0</v>
      </c>
      <c r="AS45" s="86">
        <f>IFERROR(IF('3.Weekly Hours &amp; Wage Activity'!AB45 = "FT", 1,MIN(1,IF('3.Weekly Hours &amp; Wage Activity'!AB45 = "", "",MIN('3.Weekly Hours &amp; Wage Activity'!AB45/40,1)),IF('3.Weekly Hours &amp; Wage Activity'!AB45="", "",'3.Weekly Hours &amp; Wage Activity'!AB45/40 ))),0)</f>
        <v>0</v>
      </c>
      <c r="AT45" s="86">
        <f>IFERROR(IF('3.Weekly Hours &amp; Wage Activity'!AC45 = "FT", 1,MIN(1,IF('3.Weekly Hours &amp; Wage Activity'!AC45 = "", "",MIN('3.Weekly Hours &amp; Wage Activity'!AC45/40,1)),IF('3.Weekly Hours &amp; Wage Activity'!AC45="", "",'3.Weekly Hours &amp; Wage Activity'!AC45/40 ))),0)</f>
        <v>0</v>
      </c>
      <c r="AU45" s="86">
        <f>IFERROR(IF('3.Weekly Hours &amp; Wage Activity'!AD45 = "FT", 1,MIN(1,IF('3.Weekly Hours &amp; Wage Activity'!AD45 = "", "",MIN('3.Weekly Hours &amp; Wage Activity'!AD45/40,1)),IF('3.Weekly Hours &amp; Wage Activity'!AD45="", "",'3.Weekly Hours &amp; Wage Activity'!AD45/40 ))),0)</f>
        <v>0</v>
      </c>
      <c r="AV45" s="86">
        <f>IFERROR(IF('3.Weekly Hours &amp; Wage Activity'!AE45 = "FT", 1,MIN(1,IF('3.Weekly Hours &amp; Wage Activity'!AE45 = "", "",MIN('3.Weekly Hours &amp; Wage Activity'!AE45/40,1)),IF('3.Weekly Hours &amp; Wage Activity'!AE45="", "",'3.Weekly Hours &amp; Wage Activity'!AE45/40 ))),0)</f>
        <v>0</v>
      </c>
      <c r="AW45" s="86">
        <f>IFERROR(IF('3.Weekly Hours &amp; Wage Activity'!AF45 = "FT", 1,MIN(1,IF('3.Weekly Hours &amp; Wage Activity'!AF45 = "", "",MIN('3.Weekly Hours &amp; Wage Activity'!AF45/40,1)),IF('3.Weekly Hours &amp; Wage Activity'!AF45="", "",'3.Weekly Hours &amp; Wage Activity'!AF45/40 ))),0)</f>
        <v>0</v>
      </c>
      <c r="AX45" s="86">
        <f>IFERROR(IF('3.Weekly Hours &amp; Wage Activity'!AG45 = "FT", 1,MIN(1,IF('3.Weekly Hours &amp; Wage Activity'!AG45 = "", "",MIN('3.Weekly Hours &amp; Wage Activity'!AG45/40,1)),IF('3.Weekly Hours &amp; Wage Activity'!AG45="", "",'3.Weekly Hours &amp; Wage Activity'!AG45/40 ))),0)</f>
        <v>0</v>
      </c>
      <c r="AY45" s="523">
        <f>SUM( IF(COUNTIF('3.Weekly Hours &amp; Wage Activity'!J45:Q45, "&lt;&gt;FT") = 0, COLUMNS('3.Weekly Hours &amp; Wage Activity'!J45:AG45) * 40, '3.Weekly Hours &amp; Wage Activity'!J45:AG45))</f>
        <v>0</v>
      </c>
      <c r="AZ45" s="86">
        <f t="shared" si="5"/>
        <v>0</v>
      </c>
      <c r="BA45" s="87">
        <f t="shared" si="7"/>
        <v>0</v>
      </c>
      <c r="BB45" s="74" t="str">
        <f>IF('2.Census &amp; Reference Benchmarks'!K45 = "", "", '2.Census &amp; Reference Benchmarks'!K45)</f>
        <v/>
      </c>
      <c r="BC45" s="185">
        <f>IF('2.Census &amp; Reference Benchmarks'!L45="N/A",IF(OR(AND(G45="",I45=""),AND(G45&lt;DATEVALUE("1/1/2020"),OR(I45="",I45&gt;DATEVALUE("3/31/2020")))),177.14,IF(OR(I45 = "", I45 &gt; DATEVALUE("1/31/2020")), ROUND(177.14*((DATEVALUE("2/1/2020") -G45)/31),1))),IF('2.Census &amp; Reference Benchmarks'!L45="",0,'2.Census &amp; Reference Benchmarks'!L45))</f>
        <v>0</v>
      </c>
      <c r="BD45" s="74" t="str">
        <f>IF('2.Census &amp; Reference Benchmarks'!N45 = "", "", '2.Census &amp; Reference Benchmarks'!N45)</f>
        <v/>
      </c>
      <c r="BE45" s="185">
        <f>IF('2.Census &amp; Reference Benchmarks'!O45="N/A",IF(OR(AND(G45="",I45=""),AND(G45&lt;=DATEVALUE("2/1/2020"),OR(I45="",I45&gt;=DATEVALUE("2/29/2020")))),165.71,IF(AND(G45&gt;DATEVALUE("2/1/2020"),OR(I45="",I45&lt;=DATEVALUE("2/29/2020"))),((DATEVALUE("3/1/2020")-G45)/29)*165.71,"")),IF('2.Census &amp; Reference Benchmarks'!O45="",0,'2.Census &amp; Reference Benchmarks'!O45))</f>
        <v>0</v>
      </c>
    </row>
    <row r="46" spans="1:57" x14ac:dyDescent="0.25">
      <c r="A46" s="3"/>
      <c r="B46" s="56">
        <f>IF('2.Census &amp; Reference Benchmarks'!B46 &lt;&gt;"",'2.Census &amp; Reference Benchmarks'!B46,"")</f>
        <v>0</v>
      </c>
      <c r="C46" s="56">
        <f>IF('2.Census &amp; Reference Benchmarks'!C46 &lt;&gt;"",'2.Census &amp; Reference Benchmarks'!C46,"")</f>
        <v>0</v>
      </c>
      <c r="D46" s="57" t="str">
        <f>IF('2.Census &amp; Reference Benchmarks'!D46 &lt;&gt;"",'2.Census &amp; Reference Benchmarks'!D46,"")</f>
        <v/>
      </c>
      <c r="E46" s="56" t="str">
        <f>IF('2.Census &amp; Reference Benchmarks'!E46 &lt;&gt;"",'2.Census &amp; Reference Benchmarks'!E46,"")</f>
        <v/>
      </c>
      <c r="F46" s="56" t="str">
        <f>IF('2.Census &amp; Reference Benchmarks'!F46 &lt;&gt;"",'2.Census &amp; Reference Benchmarks'!F46,"")</f>
        <v/>
      </c>
      <c r="G46" s="58" t="str">
        <f>IF('2.Census &amp; Reference Benchmarks'!G46 &lt;&gt;"",'2.Census &amp; Reference Benchmarks'!G46,"")</f>
        <v/>
      </c>
      <c r="H46" s="58" t="str">
        <f>IF('2.Census &amp; Reference Benchmarks'!H46 &lt;&gt;"",'2.Census &amp; Reference Benchmarks'!H46,"")</f>
        <v/>
      </c>
      <c r="I46" s="58" t="str">
        <f>IF('2.Census &amp; Reference Benchmarks'!I46 &lt;&gt;"",'2.Census &amp; Reference Benchmarks'!I46,"")</f>
        <v/>
      </c>
      <c r="J46" s="69" t="str">
        <f>IF('2.Census &amp; Reference Benchmarks'!J46 &lt;&gt;"",'2.Census &amp; Reference Benchmarks'!J46,"")</f>
        <v/>
      </c>
      <c r="K46" s="58" t="str">
        <f>IF('7.Safe Harbor Input Data &amp; Calc'!Q48 &lt;&gt; "", '7.Safe Harbor Input Data &amp; Calc'!Q48, "")</f>
        <v>No</v>
      </c>
      <c r="L46" s="59" t="str">
        <f>IF('2.Census &amp; Reference Benchmarks'!T46&lt;&gt; "",'2.Census &amp; Reference Benchmarks'!T46,"")</f>
        <v/>
      </c>
      <c r="M46" s="60">
        <f>'2.Census &amp; Reference Benchmarks'!M46</f>
        <v>0</v>
      </c>
      <c r="N46" s="60">
        <f>'2.Census &amp; Reference Benchmarks'!P46</f>
        <v>0</v>
      </c>
      <c r="O46" s="60">
        <f>'2.Census &amp; Reference Benchmarks'!S46</f>
        <v>0</v>
      </c>
      <c r="P46" s="52">
        <f>IF( AND(I46 &lt; '1. Summary for SBA'!$J$7, I46 &lt;&gt;""), 0, IF(AND(G46="",I46=""),SUM(M46:O46)*4,IF(I46&lt;'1. Summary for SBA'!$J$7,0,IF(K46="Yes",0,IF(H46="Salary",IF(AND(SUM(M46:O46)*4&lt;100000,L46=""),(SUM(M46:O46)/(IF(OR(I46=0,I46&gt;=DATEVALUE("3/31/2020")),DATEVALUE("3/31/2020"),I46)-IF(OR(G46&lt;=DATEVALUE("1/1/2020"), G46 = ""),DATEVALUE("1/1/2020"),IF(OR(MONTH(G46)=1),G46+1,IF(MONTH(G46)=3,G46,G46-1)))))*360,0),0)))))</f>
        <v>0</v>
      </c>
      <c r="Q46" s="52">
        <f t="shared" si="8"/>
        <v>0</v>
      </c>
      <c r="R46" s="67">
        <f t="shared" si="1"/>
        <v>0</v>
      </c>
      <c r="S46" s="53">
        <f>SUM('3.Weekly Hours &amp; Wage Activity'!AI46:BF46)</f>
        <v>0</v>
      </c>
      <c r="T46" s="53">
        <f>IF(AND(I46&lt;&gt; "",  I46 &lt; '1. Summary for SBA'!$J$11 +168, I46 &gt; '1. Summary for SBA'!$J$11),S46+(((168-(I46-'1. Summary for SBA'!$J$11+1))*S46)/((I46-'1. Summary for SBA'!$J$11+1))),0)</f>
        <v>0</v>
      </c>
      <c r="U46" s="369">
        <f>IF(K46= "Yes",0,IF( H46 = "salary",IF(T46 = 0,MAX(0,$R46-$S46), R46-T46),IF( H46 = "Hourly",'6. Hourly EE Wage Reduction'!AA46, 0)))</f>
        <v>0</v>
      </c>
      <c r="V46" s="67">
        <f t="shared" si="2"/>
        <v>0</v>
      </c>
      <c r="W46" s="405" t="str">
        <f>IF(U46 = 0, "No",IF('6. Hourly EE Wage Reduction'!T46 &gt;'6. Hourly EE Wage Reduction'!W46, "Yes", "No"))</f>
        <v>No</v>
      </c>
      <c r="X46" s="67">
        <f t="shared" si="3"/>
        <v>0</v>
      </c>
      <c r="Y46" s="67">
        <f t="shared" si="4"/>
        <v>0</v>
      </c>
      <c r="AA46" s="86">
        <f>IFERROR(IF('3.Weekly Hours &amp; Wage Activity'!J46 = "FT", 1,MIN(1,IF('3.Weekly Hours &amp; Wage Activity'!J46 = "", "",MIN('3.Weekly Hours &amp; Wage Activity'!J46/40,1)),IF('3.Weekly Hours &amp; Wage Activity'!J46="", "",'3.Weekly Hours &amp; Wage Activity'!J46/40 ))),0)</f>
        <v>0</v>
      </c>
      <c r="AB46" s="86">
        <f>IFERROR(IF('3.Weekly Hours &amp; Wage Activity'!K46 = "FT", 1,MIN(1,IF('3.Weekly Hours &amp; Wage Activity'!K46 = "", "",MIN('3.Weekly Hours &amp; Wage Activity'!K46/40,1)),IF('3.Weekly Hours &amp; Wage Activity'!K46="", "",'3.Weekly Hours &amp; Wage Activity'!K46/40 ))),0)</f>
        <v>0</v>
      </c>
      <c r="AC46" s="86">
        <f>IFERROR(IF('3.Weekly Hours &amp; Wage Activity'!L46 = "FT", 1,MIN(1,IF('3.Weekly Hours &amp; Wage Activity'!L46 = "", "",MIN('3.Weekly Hours &amp; Wage Activity'!L46/40,1)),IF('3.Weekly Hours &amp; Wage Activity'!L46="", "",'3.Weekly Hours &amp; Wage Activity'!L46/40 ))),0)</f>
        <v>0</v>
      </c>
      <c r="AD46" s="86">
        <f>IFERROR(IF('3.Weekly Hours &amp; Wage Activity'!M46 = "FT", 1,MIN(1,IF('3.Weekly Hours &amp; Wage Activity'!M46 = "", "",MIN('3.Weekly Hours &amp; Wage Activity'!M46/40,1)),IF('3.Weekly Hours &amp; Wage Activity'!M46="", "",'3.Weekly Hours &amp; Wage Activity'!M46/40 ))),0)</f>
        <v>0</v>
      </c>
      <c r="AE46" s="86">
        <f>IFERROR(IF('3.Weekly Hours &amp; Wage Activity'!N46 = "FT", 1,MIN(1,IF('3.Weekly Hours &amp; Wage Activity'!N46 = "", "",MIN('3.Weekly Hours &amp; Wage Activity'!N46/40,1)),IF('3.Weekly Hours &amp; Wage Activity'!N46="", "",'3.Weekly Hours &amp; Wage Activity'!N46/40 ))),0)</f>
        <v>0</v>
      </c>
      <c r="AF46" s="86">
        <f>IFERROR(IF('3.Weekly Hours &amp; Wage Activity'!O46 = "FT", 1,MIN(1,IF('3.Weekly Hours &amp; Wage Activity'!O46 = "", "",MIN('3.Weekly Hours &amp; Wage Activity'!O46/40,1)),IF('3.Weekly Hours &amp; Wage Activity'!O46="", "",'3.Weekly Hours &amp; Wage Activity'!O46/40 ))),0)</f>
        <v>0</v>
      </c>
      <c r="AG46" s="86">
        <f>IFERROR(IF('3.Weekly Hours &amp; Wage Activity'!P46 = "FT", 1,MIN(1,IF('3.Weekly Hours &amp; Wage Activity'!P46 = "", "",MIN('3.Weekly Hours &amp; Wage Activity'!P46/40,1)),IF('3.Weekly Hours &amp; Wage Activity'!P46="", "",'3.Weekly Hours &amp; Wage Activity'!P46/40 ))),0)</f>
        <v>0</v>
      </c>
      <c r="AH46" s="86">
        <f>IFERROR(IF('3.Weekly Hours &amp; Wage Activity'!Q46 = "FT", 1,MIN(1,IF('3.Weekly Hours &amp; Wage Activity'!Q46 = "", "",MIN('3.Weekly Hours &amp; Wage Activity'!Q46/40,1)),IF('3.Weekly Hours &amp; Wage Activity'!Q46="", "",'3.Weekly Hours &amp; Wage Activity'!Q46/40 ))),0)</f>
        <v>0</v>
      </c>
      <c r="AI46" s="86">
        <f>IFERROR(IF('3.Weekly Hours &amp; Wage Activity'!R46 = "FT", 1,MIN(1,IF('3.Weekly Hours &amp; Wage Activity'!R46 = "", "",MIN('3.Weekly Hours &amp; Wage Activity'!R46/40,1)),IF('3.Weekly Hours &amp; Wage Activity'!R46="", "",'3.Weekly Hours &amp; Wage Activity'!R46/40 ))),0)</f>
        <v>0</v>
      </c>
      <c r="AJ46" s="86">
        <f>IFERROR(IF('3.Weekly Hours &amp; Wage Activity'!S46 = "FT", 1,MIN(1,IF('3.Weekly Hours &amp; Wage Activity'!S46 = "", "",MIN('3.Weekly Hours &amp; Wage Activity'!S46/40,1)),IF('3.Weekly Hours &amp; Wage Activity'!S46="", "",'3.Weekly Hours &amp; Wage Activity'!S46/40 ))),0)</f>
        <v>0</v>
      </c>
      <c r="AK46" s="86">
        <f>IFERROR(IF('3.Weekly Hours &amp; Wage Activity'!T46 = "FT", 1,MIN(1,IF('3.Weekly Hours &amp; Wage Activity'!T46 = "", "",MIN('3.Weekly Hours &amp; Wage Activity'!T46/40,1)),IF('3.Weekly Hours &amp; Wage Activity'!T46="", "",'3.Weekly Hours &amp; Wage Activity'!T46/40 ))),0)</f>
        <v>0</v>
      </c>
      <c r="AL46" s="86">
        <f>IFERROR(IF('3.Weekly Hours &amp; Wage Activity'!U46 = "FT", 1,MIN(1,IF('3.Weekly Hours &amp; Wage Activity'!U46 = "", "",MIN('3.Weekly Hours &amp; Wage Activity'!U46/40,1)),IF('3.Weekly Hours &amp; Wage Activity'!U46="", "",'3.Weekly Hours &amp; Wage Activity'!U46/40 ))),0)</f>
        <v>0</v>
      </c>
      <c r="AM46" s="86">
        <f>IFERROR(IF('3.Weekly Hours &amp; Wage Activity'!V46 = "FT", 1,MIN(1,IF('3.Weekly Hours &amp; Wage Activity'!V46 = "", "",MIN('3.Weekly Hours &amp; Wage Activity'!V46/40,1)),IF('3.Weekly Hours &amp; Wage Activity'!V46="", "",'3.Weekly Hours &amp; Wage Activity'!V46/40 ))),0)</f>
        <v>0</v>
      </c>
      <c r="AN46" s="86">
        <f>IFERROR(IF('3.Weekly Hours &amp; Wage Activity'!W46 = "FT", 1,MIN(1,IF('3.Weekly Hours &amp; Wage Activity'!W46 = "", "",MIN('3.Weekly Hours &amp; Wage Activity'!W46/40,1)),IF('3.Weekly Hours &amp; Wage Activity'!W46="", "",'3.Weekly Hours &amp; Wage Activity'!W46/40 ))),0)</f>
        <v>0</v>
      </c>
      <c r="AO46" s="86">
        <f>IFERROR(IF('3.Weekly Hours &amp; Wage Activity'!X46 = "FT", 1,MIN(1,IF('3.Weekly Hours &amp; Wage Activity'!X46 = "", "",MIN('3.Weekly Hours &amp; Wage Activity'!X46/40,1)),IF('3.Weekly Hours &amp; Wage Activity'!X46="", "",'3.Weekly Hours &amp; Wage Activity'!X46/40 ))),0)</f>
        <v>0</v>
      </c>
      <c r="AP46" s="86">
        <f>IFERROR(IF('3.Weekly Hours &amp; Wage Activity'!Y46 = "FT", 1,MIN(1,IF('3.Weekly Hours &amp; Wage Activity'!Y46 = "", "",MIN('3.Weekly Hours &amp; Wage Activity'!Y46/40,1)),IF('3.Weekly Hours &amp; Wage Activity'!Y46="", "",'3.Weekly Hours &amp; Wage Activity'!Y46/40 ))),0)</f>
        <v>0</v>
      </c>
      <c r="AQ46" s="86">
        <f>IFERROR(IF('3.Weekly Hours &amp; Wage Activity'!Z46 = "FT", 1,MIN(1,IF('3.Weekly Hours &amp; Wage Activity'!Z46 = "", "",MIN('3.Weekly Hours &amp; Wage Activity'!Z46/40,1)),IF('3.Weekly Hours &amp; Wage Activity'!Z46="", "",'3.Weekly Hours &amp; Wage Activity'!Z46/40 ))),0)</f>
        <v>0</v>
      </c>
      <c r="AR46" s="86">
        <f>IFERROR(IF('3.Weekly Hours &amp; Wage Activity'!AA46 = "FT", 1,MIN(1,IF('3.Weekly Hours &amp; Wage Activity'!AA46 = "", "",MIN('3.Weekly Hours &amp; Wage Activity'!AA46/40,1)),IF('3.Weekly Hours &amp; Wage Activity'!AA46="", "",'3.Weekly Hours &amp; Wage Activity'!AA46/40 ))),0)</f>
        <v>0</v>
      </c>
      <c r="AS46" s="86">
        <f>IFERROR(IF('3.Weekly Hours &amp; Wage Activity'!AB46 = "FT", 1,MIN(1,IF('3.Weekly Hours &amp; Wage Activity'!AB46 = "", "",MIN('3.Weekly Hours &amp; Wage Activity'!AB46/40,1)),IF('3.Weekly Hours &amp; Wage Activity'!AB46="", "",'3.Weekly Hours &amp; Wage Activity'!AB46/40 ))),0)</f>
        <v>0</v>
      </c>
      <c r="AT46" s="86">
        <f>IFERROR(IF('3.Weekly Hours &amp; Wage Activity'!AC46 = "FT", 1,MIN(1,IF('3.Weekly Hours &amp; Wage Activity'!AC46 = "", "",MIN('3.Weekly Hours &amp; Wage Activity'!AC46/40,1)),IF('3.Weekly Hours &amp; Wage Activity'!AC46="", "",'3.Weekly Hours &amp; Wage Activity'!AC46/40 ))),0)</f>
        <v>0</v>
      </c>
      <c r="AU46" s="86">
        <f>IFERROR(IF('3.Weekly Hours &amp; Wage Activity'!AD46 = "FT", 1,MIN(1,IF('3.Weekly Hours &amp; Wage Activity'!AD46 = "", "",MIN('3.Weekly Hours &amp; Wage Activity'!AD46/40,1)),IF('3.Weekly Hours &amp; Wage Activity'!AD46="", "",'3.Weekly Hours &amp; Wage Activity'!AD46/40 ))),0)</f>
        <v>0</v>
      </c>
      <c r="AV46" s="86">
        <f>IFERROR(IF('3.Weekly Hours &amp; Wage Activity'!AE46 = "FT", 1,MIN(1,IF('3.Weekly Hours &amp; Wage Activity'!AE46 = "", "",MIN('3.Weekly Hours &amp; Wage Activity'!AE46/40,1)),IF('3.Weekly Hours &amp; Wage Activity'!AE46="", "",'3.Weekly Hours &amp; Wage Activity'!AE46/40 ))),0)</f>
        <v>0</v>
      </c>
      <c r="AW46" s="86">
        <f>IFERROR(IF('3.Weekly Hours &amp; Wage Activity'!AF46 = "FT", 1,MIN(1,IF('3.Weekly Hours &amp; Wage Activity'!AF46 = "", "",MIN('3.Weekly Hours &amp; Wage Activity'!AF46/40,1)),IF('3.Weekly Hours &amp; Wage Activity'!AF46="", "",'3.Weekly Hours &amp; Wage Activity'!AF46/40 ))),0)</f>
        <v>0</v>
      </c>
      <c r="AX46" s="86">
        <f>IFERROR(IF('3.Weekly Hours &amp; Wage Activity'!AG46 = "FT", 1,MIN(1,IF('3.Weekly Hours &amp; Wage Activity'!AG46 = "", "",MIN('3.Weekly Hours &amp; Wage Activity'!AG46/40,1)),IF('3.Weekly Hours &amp; Wage Activity'!AG46="", "",'3.Weekly Hours &amp; Wage Activity'!AG46/40 ))),0)</f>
        <v>0</v>
      </c>
      <c r="AY46" s="523">
        <f>SUM( IF(COUNTIF('3.Weekly Hours &amp; Wage Activity'!J46:Q46, "&lt;&gt;FT") = 0, COLUMNS('3.Weekly Hours &amp; Wage Activity'!J46:AG46) * 40, '3.Weekly Hours &amp; Wage Activity'!J46:AG46))</f>
        <v>0</v>
      </c>
      <c r="AZ46" s="86">
        <f t="shared" si="5"/>
        <v>0</v>
      </c>
      <c r="BA46" s="87">
        <f t="shared" si="7"/>
        <v>0</v>
      </c>
      <c r="BB46" s="74" t="str">
        <f>IF('2.Census &amp; Reference Benchmarks'!K46 = "", "", '2.Census &amp; Reference Benchmarks'!K46)</f>
        <v/>
      </c>
      <c r="BC46" s="185">
        <f>IF('2.Census &amp; Reference Benchmarks'!L46="N/A",IF(OR(AND(G46="",I46=""),AND(G46&lt;DATEVALUE("1/1/2020"),OR(I46="",I46&gt;DATEVALUE("3/31/2020")))),177.14,IF(OR(I46 = "", I46 &gt; DATEVALUE("1/31/2020")), ROUND(177.14*((DATEVALUE("2/1/2020") -G46)/31),1))),IF('2.Census &amp; Reference Benchmarks'!L46="",0,'2.Census &amp; Reference Benchmarks'!L46))</f>
        <v>0</v>
      </c>
      <c r="BD46" s="74" t="str">
        <f>IF('2.Census &amp; Reference Benchmarks'!N46 = "", "", '2.Census &amp; Reference Benchmarks'!N46)</f>
        <v/>
      </c>
      <c r="BE46" s="185">
        <f>IF('2.Census &amp; Reference Benchmarks'!O46="N/A",IF(OR(AND(G46="",I46=""),AND(G46&lt;=DATEVALUE("2/1/2020"),OR(I46="",I46&gt;=DATEVALUE("2/29/2020")))),165.71,IF(AND(G46&gt;DATEVALUE("2/1/2020"),OR(I46="",I46&lt;=DATEVALUE("2/29/2020"))),((DATEVALUE("3/1/2020")-G46)/29)*165.71,"")),IF('2.Census &amp; Reference Benchmarks'!O46="",0,'2.Census &amp; Reference Benchmarks'!O46))</f>
        <v>0</v>
      </c>
    </row>
    <row r="47" spans="1:57" x14ac:dyDescent="0.25">
      <c r="A47" s="3"/>
      <c r="B47" s="56">
        <f>IF('2.Census &amp; Reference Benchmarks'!B47 &lt;&gt;"",'2.Census &amp; Reference Benchmarks'!B47,"")</f>
        <v>0</v>
      </c>
      <c r="C47" s="56">
        <f>IF('2.Census &amp; Reference Benchmarks'!C47 &lt;&gt;"",'2.Census &amp; Reference Benchmarks'!C47,"")</f>
        <v>0</v>
      </c>
      <c r="D47" s="57" t="str">
        <f>IF('2.Census &amp; Reference Benchmarks'!D47 &lt;&gt;"",'2.Census &amp; Reference Benchmarks'!D47,"")</f>
        <v/>
      </c>
      <c r="E47" s="56" t="str">
        <f>IF('2.Census &amp; Reference Benchmarks'!E47 &lt;&gt;"",'2.Census &amp; Reference Benchmarks'!E47,"")</f>
        <v/>
      </c>
      <c r="F47" s="56" t="str">
        <f>IF('2.Census &amp; Reference Benchmarks'!F47 &lt;&gt;"",'2.Census &amp; Reference Benchmarks'!F47,"")</f>
        <v/>
      </c>
      <c r="G47" s="58" t="str">
        <f>IF('2.Census &amp; Reference Benchmarks'!G47 &lt;&gt;"",'2.Census &amp; Reference Benchmarks'!G47,"")</f>
        <v/>
      </c>
      <c r="H47" s="58" t="str">
        <f>IF('2.Census &amp; Reference Benchmarks'!H47 &lt;&gt;"",'2.Census &amp; Reference Benchmarks'!H47,"")</f>
        <v/>
      </c>
      <c r="I47" s="58" t="str">
        <f>IF('2.Census &amp; Reference Benchmarks'!I47 &lt;&gt;"",'2.Census &amp; Reference Benchmarks'!I47,"")</f>
        <v/>
      </c>
      <c r="J47" s="69" t="str">
        <f>IF('2.Census &amp; Reference Benchmarks'!J47 &lt;&gt;"",'2.Census &amp; Reference Benchmarks'!J47,"")</f>
        <v/>
      </c>
      <c r="K47" s="58" t="str">
        <f>IF('7.Safe Harbor Input Data &amp; Calc'!Q49 &lt;&gt; "", '7.Safe Harbor Input Data &amp; Calc'!Q49, "")</f>
        <v>No</v>
      </c>
      <c r="L47" s="59" t="str">
        <f>IF('2.Census &amp; Reference Benchmarks'!T47&lt;&gt; "",'2.Census &amp; Reference Benchmarks'!T47,"")</f>
        <v/>
      </c>
      <c r="M47" s="60">
        <f>'2.Census &amp; Reference Benchmarks'!M47</f>
        <v>0</v>
      </c>
      <c r="N47" s="60">
        <f>'2.Census &amp; Reference Benchmarks'!P47</f>
        <v>0</v>
      </c>
      <c r="O47" s="60">
        <f>'2.Census &amp; Reference Benchmarks'!S47</f>
        <v>0</v>
      </c>
      <c r="P47" s="52">
        <f>IF( AND(I47 &lt; '1. Summary for SBA'!$J$7, I47 &lt;&gt;""), 0, IF(AND(G47="",I47=""),SUM(M47:O47)*4,IF(I47&lt;'1. Summary for SBA'!$J$7,0,IF(K47="Yes",0,IF(H47="Salary",IF(AND(SUM(M47:O47)*4&lt;100000,L47=""),(SUM(M47:O47)/(IF(OR(I47=0,I47&gt;=DATEVALUE("3/31/2020")),DATEVALUE("3/31/2020"),I47)-IF(OR(G47&lt;=DATEVALUE("1/1/2020"), G47 = ""),DATEVALUE("1/1/2020"),IF(OR(MONTH(G47)=1),G47+1,IF(MONTH(G47)=3,G47,G47-1)))))*360,0),0)))))</f>
        <v>0</v>
      </c>
      <c r="Q47" s="52">
        <f t="shared" si="8"/>
        <v>0</v>
      </c>
      <c r="R47" s="67">
        <f t="shared" si="1"/>
        <v>0</v>
      </c>
      <c r="S47" s="53">
        <f>SUM('3.Weekly Hours &amp; Wage Activity'!AI47:BF47)</f>
        <v>0</v>
      </c>
      <c r="T47" s="53">
        <f>IF(AND(I47&lt;&gt; "",  I47 &lt; '1. Summary for SBA'!$J$11 +168, I47 &gt; '1. Summary for SBA'!$J$11),S47+(((168-(I47-'1. Summary for SBA'!$J$11+1))*S47)/((I47-'1. Summary for SBA'!$J$11+1))),0)</f>
        <v>0</v>
      </c>
      <c r="U47" s="369">
        <f>IF(K47= "Yes",0,IF( H47 = "salary",IF(T47 = 0,MAX(0,$R47-$S47), R47-T47),IF( H47 = "Hourly",'6. Hourly EE Wage Reduction'!AA47, 0)))</f>
        <v>0</v>
      </c>
      <c r="V47" s="67">
        <f t="shared" si="2"/>
        <v>0</v>
      </c>
      <c r="W47" s="405" t="str">
        <f>IF(U47 = 0, "No",IF('6. Hourly EE Wage Reduction'!T47 &gt;'6. Hourly EE Wage Reduction'!W47, "Yes", "No"))</f>
        <v>No</v>
      </c>
      <c r="X47" s="67">
        <f t="shared" si="3"/>
        <v>0</v>
      </c>
      <c r="Y47" s="67">
        <f t="shared" si="4"/>
        <v>0</v>
      </c>
      <c r="AA47" s="86">
        <f>IFERROR(IF('3.Weekly Hours &amp; Wage Activity'!J47 = "FT", 1,MIN(1,IF('3.Weekly Hours &amp; Wage Activity'!J47 = "", "",MIN('3.Weekly Hours &amp; Wage Activity'!J47/40,1)),IF('3.Weekly Hours &amp; Wage Activity'!J47="", "",'3.Weekly Hours &amp; Wage Activity'!J47/40 ))),0)</f>
        <v>0</v>
      </c>
      <c r="AB47" s="86">
        <f>IFERROR(IF('3.Weekly Hours &amp; Wage Activity'!K47 = "FT", 1,MIN(1,IF('3.Weekly Hours &amp; Wage Activity'!K47 = "", "",MIN('3.Weekly Hours &amp; Wage Activity'!K47/40,1)),IF('3.Weekly Hours &amp; Wage Activity'!K47="", "",'3.Weekly Hours &amp; Wage Activity'!K47/40 ))),0)</f>
        <v>0</v>
      </c>
      <c r="AC47" s="86">
        <f>IFERROR(IF('3.Weekly Hours &amp; Wage Activity'!L47 = "FT", 1,MIN(1,IF('3.Weekly Hours &amp; Wage Activity'!L47 = "", "",MIN('3.Weekly Hours &amp; Wage Activity'!L47/40,1)),IF('3.Weekly Hours &amp; Wage Activity'!L47="", "",'3.Weekly Hours &amp; Wage Activity'!L47/40 ))),0)</f>
        <v>0</v>
      </c>
      <c r="AD47" s="86">
        <f>IFERROR(IF('3.Weekly Hours &amp; Wage Activity'!M47 = "FT", 1,MIN(1,IF('3.Weekly Hours &amp; Wage Activity'!M47 = "", "",MIN('3.Weekly Hours &amp; Wage Activity'!M47/40,1)),IF('3.Weekly Hours &amp; Wage Activity'!M47="", "",'3.Weekly Hours &amp; Wage Activity'!M47/40 ))),0)</f>
        <v>0</v>
      </c>
      <c r="AE47" s="86">
        <f>IFERROR(IF('3.Weekly Hours &amp; Wage Activity'!N47 = "FT", 1,MIN(1,IF('3.Weekly Hours &amp; Wage Activity'!N47 = "", "",MIN('3.Weekly Hours &amp; Wage Activity'!N47/40,1)),IF('3.Weekly Hours &amp; Wage Activity'!N47="", "",'3.Weekly Hours &amp; Wage Activity'!N47/40 ))),0)</f>
        <v>0</v>
      </c>
      <c r="AF47" s="86">
        <f>IFERROR(IF('3.Weekly Hours &amp; Wage Activity'!O47 = "FT", 1,MIN(1,IF('3.Weekly Hours &amp; Wage Activity'!O47 = "", "",MIN('3.Weekly Hours &amp; Wage Activity'!O47/40,1)),IF('3.Weekly Hours &amp; Wage Activity'!O47="", "",'3.Weekly Hours &amp; Wage Activity'!O47/40 ))),0)</f>
        <v>0</v>
      </c>
      <c r="AG47" s="86">
        <f>IFERROR(IF('3.Weekly Hours &amp; Wage Activity'!P47 = "FT", 1,MIN(1,IF('3.Weekly Hours &amp; Wage Activity'!P47 = "", "",MIN('3.Weekly Hours &amp; Wage Activity'!P47/40,1)),IF('3.Weekly Hours &amp; Wage Activity'!P47="", "",'3.Weekly Hours &amp; Wage Activity'!P47/40 ))),0)</f>
        <v>0</v>
      </c>
      <c r="AH47" s="86">
        <f>IFERROR(IF('3.Weekly Hours &amp; Wage Activity'!Q47 = "FT", 1,MIN(1,IF('3.Weekly Hours &amp; Wage Activity'!Q47 = "", "",MIN('3.Weekly Hours &amp; Wage Activity'!Q47/40,1)),IF('3.Weekly Hours &amp; Wage Activity'!Q47="", "",'3.Weekly Hours &amp; Wage Activity'!Q47/40 ))),0)</f>
        <v>0</v>
      </c>
      <c r="AI47" s="86">
        <f>IFERROR(IF('3.Weekly Hours &amp; Wage Activity'!R47 = "FT", 1,MIN(1,IF('3.Weekly Hours &amp; Wage Activity'!R47 = "", "",MIN('3.Weekly Hours &amp; Wage Activity'!R47/40,1)),IF('3.Weekly Hours &amp; Wage Activity'!R47="", "",'3.Weekly Hours &amp; Wage Activity'!R47/40 ))),0)</f>
        <v>0</v>
      </c>
      <c r="AJ47" s="86">
        <f>IFERROR(IF('3.Weekly Hours &amp; Wage Activity'!S47 = "FT", 1,MIN(1,IF('3.Weekly Hours &amp; Wage Activity'!S47 = "", "",MIN('3.Weekly Hours &amp; Wage Activity'!S47/40,1)),IF('3.Weekly Hours &amp; Wage Activity'!S47="", "",'3.Weekly Hours &amp; Wage Activity'!S47/40 ))),0)</f>
        <v>0</v>
      </c>
      <c r="AK47" s="86">
        <f>IFERROR(IF('3.Weekly Hours &amp; Wage Activity'!T47 = "FT", 1,MIN(1,IF('3.Weekly Hours &amp; Wage Activity'!T47 = "", "",MIN('3.Weekly Hours &amp; Wage Activity'!T47/40,1)),IF('3.Weekly Hours &amp; Wage Activity'!T47="", "",'3.Weekly Hours &amp; Wage Activity'!T47/40 ))),0)</f>
        <v>0</v>
      </c>
      <c r="AL47" s="86">
        <f>IFERROR(IF('3.Weekly Hours &amp; Wage Activity'!U47 = "FT", 1,MIN(1,IF('3.Weekly Hours &amp; Wage Activity'!U47 = "", "",MIN('3.Weekly Hours &amp; Wage Activity'!U47/40,1)),IF('3.Weekly Hours &amp; Wage Activity'!U47="", "",'3.Weekly Hours &amp; Wage Activity'!U47/40 ))),0)</f>
        <v>0</v>
      </c>
      <c r="AM47" s="86">
        <f>IFERROR(IF('3.Weekly Hours &amp; Wage Activity'!V47 = "FT", 1,MIN(1,IF('3.Weekly Hours &amp; Wage Activity'!V47 = "", "",MIN('3.Weekly Hours &amp; Wage Activity'!V47/40,1)),IF('3.Weekly Hours &amp; Wage Activity'!V47="", "",'3.Weekly Hours &amp; Wage Activity'!V47/40 ))),0)</f>
        <v>0</v>
      </c>
      <c r="AN47" s="86">
        <f>IFERROR(IF('3.Weekly Hours &amp; Wage Activity'!W47 = "FT", 1,MIN(1,IF('3.Weekly Hours &amp; Wage Activity'!W47 = "", "",MIN('3.Weekly Hours &amp; Wage Activity'!W47/40,1)),IF('3.Weekly Hours &amp; Wage Activity'!W47="", "",'3.Weekly Hours &amp; Wage Activity'!W47/40 ))),0)</f>
        <v>0</v>
      </c>
      <c r="AO47" s="86">
        <f>IFERROR(IF('3.Weekly Hours &amp; Wage Activity'!X47 = "FT", 1,MIN(1,IF('3.Weekly Hours &amp; Wage Activity'!X47 = "", "",MIN('3.Weekly Hours &amp; Wage Activity'!X47/40,1)),IF('3.Weekly Hours &amp; Wage Activity'!X47="", "",'3.Weekly Hours &amp; Wage Activity'!X47/40 ))),0)</f>
        <v>0</v>
      </c>
      <c r="AP47" s="86">
        <f>IFERROR(IF('3.Weekly Hours &amp; Wage Activity'!Y47 = "FT", 1,MIN(1,IF('3.Weekly Hours &amp; Wage Activity'!Y47 = "", "",MIN('3.Weekly Hours &amp; Wage Activity'!Y47/40,1)),IF('3.Weekly Hours &amp; Wage Activity'!Y47="", "",'3.Weekly Hours &amp; Wage Activity'!Y47/40 ))),0)</f>
        <v>0</v>
      </c>
      <c r="AQ47" s="86">
        <f>IFERROR(IF('3.Weekly Hours &amp; Wage Activity'!Z47 = "FT", 1,MIN(1,IF('3.Weekly Hours &amp; Wage Activity'!Z47 = "", "",MIN('3.Weekly Hours &amp; Wage Activity'!Z47/40,1)),IF('3.Weekly Hours &amp; Wage Activity'!Z47="", "",'3.Weekly Hours &amp; Wage Activity'!Z47/40 ))),0)</f>
        <v>0</v>
      </c>
      <c r="AR47" s="86">
        <f>IFERROR(IF('3.Weekly Hours &amp; Wage Activity'!AA47 = "FT", 1,MIN(1,IF('3.Weekly Hours &amp; Wage Activity'!AA47 = "", "",MIN('3.Weekly Hours &amp; Wage Activity'!AA47/40,1)),IF('3.Weekly Hours &amp; Wage Activity'!AA47="", "",'3.Weekly Hours &amp; Wage Activity'!AA47/40 ))),0)</f>
        <v>0</v>
      </c>
      <c r="AS47" s="86">
        <f>IFERROR(IF('3.Weekly Hours &amp; Wage Activity'!AB47 = "FT", 1,MIN(1,IF('3.Weekly Hours &amp; Wage Activity'!AB47 = "", "",MIN('3.Weekly Hours &amp; Wage Activity'!AB47/40,1)),IF('3.Weekly Hours &amp; Wage Activity'!AB47="", "",'3.Weekly Hours &amp; Wage Activity'!AB47/40 ))),0)</f>
        <v>0</v>
      </c>
      <c r="AT47" s="86">
        <f>IFERROR(IF('3.Weekly Hours &amp; Wage Activity'!AC47 = "FT", 1,MIN(1,IF('3.Weekly Hours &amp; Wage Activity'!AC47 = "", "",MIN('3.Weekly Hours &amp; Wage Activity'!AC47/40,1)),IF('3.Weekly Hours &amp; Wage Activity'!AC47="", "",'3.Weekly Hours &amp; Wage Activity'!AC47/40 ))),0)</f>
        <v>0</v>
      </c>
      <c r="AU47" s="86">
        <f>IFERROR(IF('3.Weekly Hours &amp; Wage Activity'!AD47 = "FT", 1,MIN(1,IF('3.Weekly Hours &amp; Wage Activity'!AD47 = "", "",MIN('3.Weekly Hours &amp; Wage Activity'!AD47/40,1)),IF('3.Weekly Hours &amp; Wage Activity'!AD47="", "",'3.Weekly Hours &amp; Wage Activity'!AD47/40 ))),0)</f>
        <v>0</v>
      </c>
      <c r="AV47" s="86">
        <f>IFERROR(IF('3.Weekly Hours &amp; Wage Activity'!AE47 = "FT", 1,MIN(1,IF('3.Weekly Hours &amp; Wage Activity'!AE47 = "", "",MIN('3.Weekly Hours &amp; Wage Activity'!AE47/40,1)),IF('3.Weekly Hours &amp; Wage Activity'!AE47="", "",'3.Weekly Hours &amp; Wage Activity'!AE47/40 ))),0)</f>
        <v>0</v>
      </c>
      <c r="AW47" s="86">
        <f>IFERROR(IF('3.Weekly Hours &amp; Wage Activity'!AF47 = "FT", 1,MIN(1,IF('3.Weekly Hours &amp; Wage Activity'!AF47 = "", "",MIN('3.Weekly Hours &amp; Wage Activity'!AF47/40,1)),IF('3.Weekly Hours &amp; Wage Activity'!AF47="", "",'3.Weekly Hours &amp; Wage Activity'!AF47/40 ))),0)</f>
        <v>0</v>
      </c>
      <c r="AX47" s="86">
        <f>IFERROR(IF('3.Weekly Hours &amp; Wage Activity'!AG47 = "FT", 1,MIN(1,IF('3.Weekly Hours &amp; Wage Activity'!AG47 = "", "",MIN('3.Weekly Hours &amp; Wage Activity'!AG47/40,1)),IF('3.Weekly Hours &amp; Wage Activity'!AG47="", "",'3.Weekly Hours &amp; Wage Activity'!AG47/40 ))),0)</f>
        <v>0</v>
      </c>
      <c r="AY47" s="523">
        <f>SUM( IF(COUNTIF('3.Weekly Hours &amp; Wage Activity'!J47:Q47, "&lt;&gt;FT") = 0, COLUMNS('3.Weekly Hours &amp; Wage Activity'!J47:AG47) * 40, '3.Weekly Hours &amp; Wage Activity'!J47:AG47))</f>
        <v>0</v>
      </c>
      <c r="AZ47" s="86">
        <f t="shared" si="5"/>
        <v>0</v>
      </c>
      <c r="BA47" s="87">
        <f t="shared" si="7"/>
        <v>0</v>
      </c>
      <c r="BB47" s="74" t="str">
        <f>IF('2.Census &amp; Reference Benchmarks'!K47 = "", "", '2.Census &amp; Reference Benchmarks'!K47)</f>
        <v/>
      </c>
      <c r="BC47" s="185">
        <f>IF('2.Census &amp; Reference Benchmarks'!L47="N/A",IF(OR(AND(G47="",I47=""),AND(G47&lt;DATEVALUE("1/1/2020"),OR(I47="",I47&gt;DATEVALUE("3/31/2020")))),177.14,IF(OR(I47 = "", I47 &gt; DATEVALUE("1/31/2020")), ROUND(177.14*((DATEVALUE("2/1/2020") -G47)/31),1))),IF('2.Census &amp; Reference Benchmarks'!L47="",0,'2.Census &amp; Reference Benchmarks'!L47))</f>
        <v>0</v>
      </c>
      <c r="BD47" s="74" t="str">
        <f>IF('2.Census &amp; Reference Benchmarks'!N47 = "", "", '2.Census &amp; Reference Benchmarks'!N47)</f>
        <v/>
      </c>
      <c r="BE47" s="185">
        <f>IF('2.Census &amp; Reference Benchmarks'!O47="N/A",IF(OR(AND(G47="",I47=""),AND(G47&lt;=DATEVALUE("2/1/2020"),OR(I47="",I47&gt;=DATEVALUE("2/29/2020")))),165.71,IF(AND(G47&gt;DATEVALUE("2/1/2020"),OR(I47="",I47&lt;=DATEVALUE("2/29/2020"))),((DATEVALUE("3/1/2020")-G47)/29)*165.71,"")),IF('2.Census &amp; Reference Benchmarks'!O47="",0,'2.Census &amp; Reference Benchmarks'!O47))</f>
        <v>0</v>
      </c>
    </row>
    <row r="48" spans="1:57" x14ac:dyDescent="0.25">
      <c r="A48" s="3"/>
      <c r="B48" s="56">
        <f>IF('2.Census &amp; Reference Benchmarks'!B48 &lt;&gt;"",'2.Census &amp; Reference Benchmarks'!B48,"")</f>
        <v>0</v>
      </c>
      <c r="C48" s="56">
        <f>IF('2.Census &amp; Reference Benchmarks'!C48 &lt;&gt;"",'2.Census &amp; Reference Benchmarks'!C48,"")</f>
        <v>0</v>
      </c>
      <c r="D48" s="57" t="str">
        <f>IF('2.Census &amp; Reference Benchmarks'!D48 &lt;&gt;"",'2.Census &amp; Reference Benchmarks'!D48,"")</f>
        <v/>
      </c>
      <c r="E48" s="56" t="str">
        <f>IF('2.Census &amp; Reference Benchmarks'!E48 &lt;&gt;"",'2.Census &amp; Reference Benchmarks'!E48,"")</f>
        <v/>
      </c>
      <c r="F48" s="56" t="str">
        <f>IF('2.Census &amp; Reference Benchmarks'!F48 &lt;&gt;"",'2.Census &amp; Reference Benchmarks'!F48,"")</f>
        <v/>
      </c>
      <c r="G48" s="58" t="str">
        <f>IF('2.Census &amp; Reference Benchmarks'!G48 &lt;&gt;"",'2.Census &amp; Reference Benchmarks'!G48,"")</f>
        <v/>
      </c>
      <c r="H48" s="58" t="str">
        <f>IF('2.Census &amp; Reference Benchmarks'!H48 &lt;&gt;"",'2.Census &amp; Reference Benchmarks'!H48,"")</f>
        <v/>
      </c>
      <c r="I48" s="58" t="str">
        <f>IF('2.Census &amp; Reference Benchmarks'!I48 &lt;&gt;"",'2.Census &amp; Reference Benchmarks'!I48,"")</f>
        <v/>
      </c>
      <c r="J48" s="69" t="str">
        <f>IF('2.Census &amp; Reference Benchmarks'!J48 &lt;&gt;"",'2.Census &amp; Reference Benchmarks'!J48,"")</f>
        <v/>
      </c>
      <c r="K48" s="58" t="str">
        <f>IF('7.Safe Harbor Input Data &amp; Calc'!Q50 &lt;&gt; "", '7.Safe Harbor Input Data &amp; Calc'!Q50, "")</f>
        <v>No</v>
      </c>
      <c r="L48" s="59" t="str">
        <f>IF('2.Census &amp; Reference Benchmarks'!T48&lt;&gt; "",'2.Census &amp; Reference Benchmarks'!T48,"")</f>
        <v/>
      </c>
      <c r="M48" s="60">
        <f>'2.Census &amp; Reference Benchmarks'!M48</f>
        <v>0</v>
      </c>
      <c r="N48" s="60">
        <f>'2.Census &amp; Reference Benchmarks'!P48</f>
        <v>0</v>
      </c>
      <c r="O48" s="60">
        <f>'2.Census &amp; Reference Benchmarks'!S48</f>
        <v>0</v>
      </c>
      <c r="P48" s="52">
        <f>IF( AND(I48 &lt; '1. Summary for SBA'!$J$7, I48 &lt;&gt;""), 0, IF(AND(G48="",I48=""),SUM(M48:O48)*4,IF(I48&lt;'1. Summary for SBA'!$J$7,0,IF(K48="Yes",0,IF(H48="Salary",IF(AND(SUM(M48:O48)*4&lt;100000,L48=""),(SUM(M48:O48)/(IF(OR(I48=0,I48&gt;=DATEVALUE("3/31/2020")),DATEVALUE("3/31/2020"),I48)-IF(OR(G48&lt;=DATEVALUE("1/1/2020"), G48 = ""),DATEVALUE("1/1/2020"),IF(OR(MONTH(G48)=1),G48+1,IF(MONTH(G48)=3,G48,G48-1)))))*360,0),0)))))</f>
        <v>0</v>
      </c>
      <c r="Q48" s="52">
        <f t="shared" si="8"/>
        <v>0</v>
      </c>
      <c r="R48" s="67">
        <f t="shared" si="1"/>
        <v>0</v>
      </c>
      <c r="S48" s="53">
        <f>SUM('3.Weekly Hours &amp; Wage Activity'!AI48:BF48)</f>
        <v>0</v>
      </c>
      <c r="T48" s="53">
        <f>IF(AND(I48&lt;&gt; "",  I48 &lt; '1. Summary for SBA'!$J$11 +168, I48 &gt; '1. Summary for SBA'!$J$11),S48+(((168-(I48-'1. Summary for SBA'!$J$11+1))*S48)/((I48-'1. Summary for SBA'!$J$11+1))),0)</f>
        <v>0</v>
      </c>
      <c r="U48" s="369">
        <f>IF(K48= "Yes",0,IF( H48 = "salary",IF(T48 = 0,MAX(0,$R48-$S48), R48-T48),IF( H48 = "Hourly",'6. Hourly EE Wage Reduction'!AA48, 0)))</f>
        <v>0</v>
      </c>
      <c r="V48" s="67">
        <f t="shared" si="2"/>
        <v>0</v>
      </c>
      <c r="W48" s="405" t="str">
        <f>IF(U48 = 0, "No",IF('6. Hourly EE Wage Reduction'!T48 &gt;'6. Hourly EE Wage Reduction'!W48, "Yes", "No"))</f>
        <v>No</v>
      </c>
      <c r="X48" s="67">
        <f t="shared" si="3"/>
        <v>0</v>
      </c>
      <c r="Y48" s="67">
        <f t="shared" si="4"/>
        <v>0</v>
      </c>
      <c r="AA48" s="86">
        <f>IFERROR(IF('3.Weekly Hours &amp; Wage Activity'!J48 = "FT", 1,MIN(1,IF('3.Weekly Hours &amp; Wage Activity'!J48 = "", "",MIN('3.Weekly Hours &amp; Wage Activity'!J48/40,1)),IF('3.Weekly Hours &amp; Wage Activity'!J48="", "",'3.Weekly Hours &amp; Wage Activity'!J48/40 ))),0)</f>
        <v>0</v>
      </c>
      <c r="AB48" s="86">
        <f>IFERROR(IF('3.Weekly Hours &amp; Wage Activity'!K48 = "FT", 1,MIN(1,IF('3.Weekly Hours &amp; Wage Activity'!K48 = "", "",MIN('3.Weekly Hours &amp; Wage Activity'!K48/40,1)),IF('3.Weekly Hours &amp; Wage Activity'!K48="", "",'3.Weekly Hours &amp; Wage Activity'!K48/40 ))),0)</f>
        <v>0</v>
      </c>
      <c r="AC48" s="86">
        <f>IFERROR(IF('3.Weekly Hours &amp; Wage Activity'!L48 = "FT", 1,MIN(1,IF('3.Weekly Hours &amp; Wage Activity'!L48 = "", "",MIN('3.Weekly Hours &amp; Wage Activity'!L48/40,1)),IF('3.Weekly Hours &amp; Wage Activity'!L48="", "",'3.Weekly Hours &amp; Wage Activity'!L48/40 ))),0)</f>
        <v>0</v>
      </c>
      <c r="AD48" s="86">
        <f>IFERROR(IF('3.Weekly Hours &amp; Wage Activity'!M48 = "FT", 1,MIN(1,IF('3.Weekly Hours &amp; Wage Activity'!M48 = "", "",MIN('3.Weekly Hours &amp; Wage Activity'!M48/40,1)),IF('3.Weekly Hours &amp; Wage Activity'!M48="", "",'3.Weekly Hours &amp; Wage Activity'!M48/40 ))),0)</f>
        <v>0</v>
      </c>
      <c r="AE48" s="86">
        <f>IFERROR(IF('3.Weekly Hours &amp; Wage Activity'!N48 = "FT", 1,MIN(1,IF('3.Weekly Hours &amp; Wage Activity'!N48 = "", "",MIN('3.Weekly Hours &amp; Wage Activity'!N48/40,1)),IF('3.Weekly Hours &amp; Wage Activity'!N48="", "",'3.Weekly Hours &amp; Wage Activity'!N48/40 ))),0)</f>
        <v>0</v>
      </c>
      <c r="AF48" s="86">
        <f>IFERROR(IF('3.Weekly Hours &amp; Wage Activity'!O48 = "FT", 1,MIN(1,IF('3.Weekly Hours &amp; Wage Activity'!O48 = "", "",MIN('3.Weekly Hours &amp; Wage Activity'!O48/40,1)),IF('3.Weekly Hours &amp; Wage Activity'!O48="", "",'3.Weekly Hours &amp; Wage Activity'!O48/40 ))),0)</f>
        <v>0</v>
      </c>
      <c r="AG48" s="86">
        <f>IFERROR(IF('3.Weekly Hours &amp; Wage Activity'!P48 = "FT", 1,MIN(1,IF('3.Weekly Hours &amp; Wage Activity'!P48 = "", "",MIN('3.Weekly Hours &amp; Wage Activity'!P48/40,1)),IF('3.Weekly Hours &amp; Wage Activity'!P48="", "",'3.Weekly Hours &amp; Wage Activity'!P48/40 ))),0)</f>
        <v>0</v>
      </c>
      <c r="AH48" s="86">
        <f>IFERROR(IF('3.Weekly Hours &amp; Wage Activity'!Q48 = "FT", 1,MIN(1,IF('3.Weekly Hours &amp; Wage Activity'!Q48 = "", "",MIN('3.Weekly Hours &amp; Wage Activity'!Q48/40,1)),IF('3.Weekly Hours &amp; Wage Activity'!Q48="", "",'3.Weekly Hours &amp; Wage Activity'!Q48/40 ))),0)</f>
        <v>0</v>
      </c>
      <c r="AI48" s="86">
        <f>IFERROR(IF('3.Weekly Hours &amp; Wage Activity'!R48 = "FT", 1,MIN(1,IF('3.Weekly Hours &amp; Wage Activity'!R48 = "", "",MIN('3.Weekly Hours &amp; Wage Activity'!R48/40,1)),IF('3.Weekly Hours &amp; Wage Activity'!R48="", "",'3.Weekly Hours &amp; Wage Activity'!R48/40 ))),0)</f>
        <v>0</v>
      </c>
      <c r="AJ48" s="86">
        <f>IFERROR(IF('3.Weekly Hours &amp; Wage Activity'!S48 = "FT", 1,MIN(1,IF('3.Weekly Hours &amp; Wage Activity'!S48 = "", "",MIN('3.Weekly Hours &amp; Wage Activity'!S48/40,1)),IF('3.Weekly Hours &amp; Wage Activity'!S48="", "",'3.Weekly Hours &amp; Wage Activity'!S48/40 ))),0)</f>
        <v>0</v>
      </c>
      <c r="AK48" s="86">
        <f>IFERROR(IF('3.Weekly Hours &amp; Wage Activity'!T48 = "FT", 1,MIN(1,IF('3.Weekly Hours &amp; Wage Activity'!T48 = "", "",MIN('3.Weekly Hours &amp; Wage Activity'!T48/40,1)),IF('3.Weekly Hours &amp; Wage Activity'!T48="", "",'3.Weekly Hours &amp; Wage Activity'!T48/40 ))),0)</f>
        <v>0</v>
      </c>
      <c r="AL48" s="86">
        <f>IFERROR(IF('3.Weekly Hours &amp; Wage Activity'!U48 = "FT", 1,MIN(1,IF('3.Weekly Hours &amp; Wage Activity'!U48 = "", "",MIN('3.Weekly Hours &amp; Wage Activity'!U48/40,1)),IF('3.Weekly Hours &amp; Wage Activity'!U48="", "",'3.Weekly Hours &amp; Wage Activity'!U48/40 ))),0)</f>
        <v>0</v>
      </c>
      <c r="AM48" s="86">
        <f>IFERROR(IF('3.Weekly Hours &amp; Wage Activity'!V48 = "FT", 1,MIN(1,IF('3.Weekly Hours &amp; Wage Activity'!V48 = "", "",MIN('3.Weekly Hours &amp; Wage Activity'!V48/40,1)),IF('3.Weekly Hours &amp; Wage Activity'!V48="", "",'3.Weekly Hours &amp; Wage Activity'!V48/40 ))),0)</f>
        <v>0</v>
      </c>
      <c r="AN48" s="86">
        <f>IFERROR(IF('3.Weekly Hours &amp; Wage Activity'!W48 = "FT", 1,MIN(1,IF('3.Weekly Hours &amp; Wage Activity'!W48 = "", "",MIN('3.Weekly Hours &amp; Wage Activity'!W48/40,1)),IF('3.Weekly Hours &amp; Wage Activity'!W48="", "",'3.Weekly Hours &amp; Wage Activity'!W48/40 ))),0)</f>
        <v>0</v>
      </c>
      <c r="AO48" s="86">
        <f>IFERROR(IF('3.Weekly Hours &amp; Wage Activity'!X48 = "FT", 1,MIN(1,IF('3.Weekly Hours &amp; Wage Activity'!X48 = "", "",MIN('3.Weekly Hours &amp; Wage Activity'!X48/40,1)),IF('3.Weekly Hours &amp; Wage Activity'!X48="", "",'3.Weekly Hours &amp; Wage Activity'!X48/40 ))),0)</f>
        <v>0</v>
      </c>
      <c r="AP48" s="86">
        <f>IFERROR(IF('3.Weekly Hours &amp; Wage Activity'!Y48 = "FT", 1,MIN(1,IF('3.Weekly Hours &amp; Wage Activity'!Y48 = "", "",MIN('3.Weekly Hours &amp; Wage Activity'!Y48/40,1)),IF('3.Weekly Hours &amp; Wage Activity'!Y48="", "",'3.Weekly Hours &amp; Wage Activity'!Y48/40 ))),0)</f>
        <v>0</v>
      </c>
      <c r="AQ48" s="86">
        <f>IFERROR(IF('3.Weekly Hours &amp; Wage Activity'!Z48 = "FT", 1,MIN(1,IF('3.Weekly Hours &amp; Wage Activity'!Z48 = "", "",MIN('3.Weekly Hours &amp; Wage Activity'!Z48/40,1)),IF('3.Weekly Hours &amp; Wage Activity'!Z48="", "",'3.Weekly Hours &amp; Wage Activity'!Z48/40 ))),0)</f>
        <v>0</v>
      </c>
      <c r="AR48" s="86">
        <f>IFERROR(IF('3.Weekly Hours &amp; Wage Activity'!AA48 = "FT", 1,MIN(1,IF('3.Weekly Hours &amp; Wage Activity'!AA48 = "", "",MIN('3.Weekly Hours &amp; Wage Activity'!AA48/40,1)),IF('3.Weekly Hours &amp; Wage Activity'!AA48="", "",'3.Weekly Hours &amp; Wage Activity'!AA48/40 ))),0)</f>
        <v>0</v>
      </c>
      <c r="AS48" s="86">
        <f>IFERROR(IF('3.Weekly Hours &amp; Wage Activity'!AB48 = "FT", 1,MIN(1,IF('3.Weekly Hours &amp; Wage Activity'!AB48 = "", "",MIN('3.Weekly Hours &amp; Wage Activity'!AB48/40,1)),IF('3.Weekly Hours &amp; Wage Activity'!AB48="", "",'3.Weekly Hours &amp; Wage Activity'!AB48/40 ))),0)</f>
        <v>0</v>
      </c>
      <c r="AT48" s="86">
        <f>IFERROR(IF('3.Weekly Hours &amp; Wage Activity'!AC48 = "FT", 1,MIN(1,IF('3.Weekly Hours &amp; Wage Activity'!AC48 = "", "",MIN('3.Weekly Hours &amp; Wage Activity'!AC48/40,1)),IF('3.Weekly Hours &amp; Wage Activity'!AC48="", "",'3.Weekly Hours &amp; Wage Activity'!AC48/40 ))),0)</f>
        <v>0</v>
      </c>
      <c r="AU48" s="86">
        <f>IFERROR(IF('3.Weekly Hours &amp; Wage Activity'!AD48 = "FT", 1,MIN(1,IF('3.Weekly Hours &amp; Wage Activity'!AD48 = "", "",MIN('3.Weekly Hours &amp; Wage Activity'!AD48/40,1)),IF('3.Weekly Hours &amp; Wage Activity'!AD48="", "",'3.Weekly Hours &amp; Wage Activity'!AD48/40 ))),0)</f>
        <v>0</v>
      </c>
      <c r="AV48" s="86">
        <f>IFERROR(IF('3.Weekly Hours &amp; Wage Activity'!AE48 = "FT", 1,MIN(1,IF('3.Weekly Hours &amp; Wage Activity'!AE48 = "", "",MIN('3.Weekly Hours &amp; Wage Activity'!AE48/40,1)),IF('3.Weekly Hours &amp; Wage Activity'!AE48="", "",'3.Weekly Hours &amp; Wage Activity'!AE48/40 ))),0)</f>
        <v>0</v>
      </c>
      <c r="AW48" s="86">
        <f>IFERROR(IF('3.Weekly Hours &amp; Wage Activity'!AF48 = "FT", 1,MIN(1,IF('3.Weekly Hours &amp; Wage Activity'!AF48 = "", "",MIN('3.Weekly Hours &amp; Wage Activity'!AF48/40,1)),IF('3.Weekly Hours &amp; Wage Activity'!AF48="", "",'3.Weekly Hours &amp; Wage Activity'!AF48/40 ))),0)</f>
        <v>0</v>
      </c>
      <c r="AX48" s="86">
        <f>IFERROR(IF('3.Weekly Hours &amp; Wage Activity'!AG48 = "FT", 1,MIN(1,IF('3.Weekly Hours &amp; Wage Activity'!AG48 = "", "",MIN('3.Weekly Hours &amp; Wage Activity'!AG48/40,1)),IF('3.Weekly Hours &amp; Wage Activity'!AG48="", "",'3.Weekly Hours &amp; Wage Activity'!AG48/40 ))),0)</f>
        <v>0</v>
      </c>
      <c r="AY48" s="523">
        <f>SUM( IF(COUNTIF('3.Weekly Hours &amp; Wage Activity'!J48:Q48, "&lt;&gt;FT") = 0, COLUMNS('3.Weekly Hours &amp; Wage Activity'!J48:AG48) * 40, '3.Weekly Hours &amp; Wage Activity'!J48:AG48))</f>
        <v>0</v>
      </c>
      <c r="AZ48" s="86">
        <f t="shared" si="5"/>
        <v>0</v>
      </c>
      <c r="BA48" s="87">
        <f t="shared" si="7"/>
        <v>0</v>
      </c>
      <c r="BB48" s="74" t="str">
        <f>IF('2.Census &amp; Reference Benchmarks'!K48 = "", "", '2.Census &amp; Reference Benchmarks'!K48)</f>
        <v/>
      </c>
      <c r="BC48" s="185">
        <f>IF('2.Census &amp; Reference Benchmarks'!L48="N/A",IF(OR(AND(G48="",I48=""),AND(G48&lt;DATEVALUE("1/1/2020"),OR(I48="",I48&gt;DATEVALUE("3/31/2020")))),177.14,IF(OR(I48 = "", I48 &gt; DATEVALUE("1/31/2020")), ROUND(177.14*((DATEVALUE("2/1/2020") -G48)/31),1))),IF('2.Census &amp; Reference Benchmarks'!L48="",0,'2.Census &amp; Reference Benchmarks'!L48))</f>
        <v>0</v>
      </c>
      <c r="BD48" s="74" t="str">
        <f>IF('2.Census &amp; Reference Benchmarks'!N48 = "", "", '2.Census &amp; Reference Benchmarks'!N48)</f>
        <v/>
      </c>
      <c r="BE48" s="185">
        <f>IF('2.Census &amp; Reference Benchmarks'!O48="N/A",IF(OR(AND(G48="",I48=""),AND(G48&lt;=DATEVALUE("2/1/2020"),OR(I48="",I48&gt;=DATEVALUE("2/29/2020")))),165.71,IF(AND(G48&gt;DATEVALUE("2/1/2020"),OR(I48="",I48&lt;=DATEVALUE("2/29/2020"))),((DATEVALUE("3/1/2020")-G48)/29)*165.71,"")),IF('2.Census &amp; Reference Benchmarks'!O48="",0,'2.Census &amp; Reference Benchmarks'!O48))</f>
        <v>0</v>
      </c>
    </row>
    <row r="49" spans="1:57" x14ac:dyDescent="0.25">
      <c r="A49" s="3"/>
      <c r="B49" s="56">
        <f>IF('2.Census &amp; Reference Benchmarks'!B49 &lt;&gt;"",'2.Census &amp; Reference Benchmarks'!B49,"")</f>
        <v>0</v>
      </c>
      <c r="C49" s="56">
        <f>IF('2.Census &amp; Reference Benchmarks'!C49 &lt;&gt;"",'2.Census &amp; Reference Benchmarks'!C49,"")</f>
        <v>0</v>
      </c>
      <c r="D49" s="57" t="str">
        <f>IF('2.Census &amp; Reference Benchmarks'!D49 &lt;&gt;"",'2.Census &amp; Reference Benchmarks'!D49,"")</f>
        <v/>
      </c>
      <c r="E49" s="56" t="str">
        <f>IF('2.Census &amp; Reference Benchmarks'!E49 &lt;&gt;"",'2.Census &amp; Reference Benchmarks'!E49,"")</f>
        <v/>
      </c>
      <c r="F49" s="56" t="str">
        <f>IF('2.Census &amp; Reference Benchmarks'!F49 &lt;&gt;"",'2.Census &amp; Reference Benchmarks'!F49,"")</f>
        <v/>
      </c>
      <c r="G49" s="58" t="str">
        <f>IF('2.Census &amp; Reference Benchmarks'!G49 &lt;&gt;"",'2.Census &amp; Reference Benchmarks'!G49,"")</f>
        <v/>
      </c>
      <c r="H49" s="58" t="str">
        <f>IF('2.Census &amp; Reference Benchmarks'!H49 &lt;&gt;"",'2.Census &amp; Reference Benchmarks'!H49,"")</f>
        <v/>
      </c>
      <c r="I49" s="58" t="str">
        <f>IF('2.Census &amp; Reference Benchmarks'!I49 &lt;&gt;"",'2.Census &amp; Reference Benchmarks'!I49,"")</f>
        <v/>
      </c>
      <c r="J49" s="69" t="str">
        <f>IF('2.Census &amp; Reference Benchmarks'!J49 &lt;&gt;"",'2.Census &amp; Reference Benchmarks'!J49,"")</f>
        <v/>
      </c>
      <c r="K49" s="58" t="str">
        <f>IF('7.Safe Harbor Input Data &amp; Calc'!Q51 &lt;&gt; "", '7.Safe Harbor Input Data &amp; Calc'!Q51, "")</f>
        <v>No</v>
      </c>
      <c r="L49" s="59" t="str">
        <f>IF('2.Census &amp; Reference Benchmarks'!T49&lt;&gt; "",'2.Census &amp; Reference Benchmarks'!T49,"")</f>
        <v/>
      </c>
      <c r="M49" s="60">
        <f>'2.Census &amp; Reference Benchmarks'!M49</f>
        <v>0</v>
      </c>
      <c r="N49" s="60">
        <f>'2.Census &amp; Reference Benchmarks'!P49</f>
        <v>0</v>
      </c>
      <c r="O49" s="60">
        <f>'2.Census &amp; Reference Benchmarks'!S49</f>
        <v>0</v>
      </c>
      <c r="P49" s="52">
        <f>IF( AND(I49 &lt; '1. Summary for SBA'!$J$7, I49 &lt;&gt;""), 0, IF(AND(G49="",I49=""),SUM(M49:O49)*4,IF(I49&lt;'1. Summary for SBA'!$J$7,0,IF(K49="Yes",0,IF(H49="Salary",IF(AND(SUM(M49:O49)*4&lt;100000,L49=""),(SUM(M49:O49)/(IF(OR(I49=0,I49&gt;=DATEVALUE("3/31/2020")),DATEVALUE("3/31/2020"),I49)-IF(OR(G49&lt;=DATEVALUE("1/1/2020"), G49 = ""),DATEVALUE("1/1/2020"),IF(OR(MONTH(G49)=1),G49+1,IF(MONTH(G49)=3,G49,G49-1)))))*360,0),0)))))</f>
        <v>0</v>
      </c>
      <c r="Q49" s="52">
        <f t="shared" si="8"/>
        <v>0</v>
      </c>
      <c r="R49" s="67">
        <f t="shared" si="1"/>
        <v>0</v>
      </c>
      <c r="S49" s="53">
        <f>SUM('3.Weekly Hours &amp; Wage Activity'!AI49:BF49)</f>
        <v>0</v>
      </c>
      <c r="T49" s="53">
        <f>IF(AND(I49&lt;&gt; "",  I49 &lt; '1. Summary for SBA'!$J$11 +168, I49 &gt; '1. Summary for SBA'!$J$11),S49+(((168-(I49-'1. Summary for SBA'!$J$11+1))*S49)/((I49-'1. Summary for SBA'!$J$11+1))),0)</f>
        <v>0</v>
      </c>
      <c r="U49" s="369">
        <f>IF(K49= "Yes",0,IF( H49 = "salary",IF(T49 = 0,MAX(0,$R49-$S49), R49-T49),IF( H49 = "Hourly",'6. Hourly EE Wage Reduction'!AA49, 0)))</f>
        <v>0</v>
      </c>
      <c r="V49" s="67">
        <f t="shared" si="2"/>
        <v>0</v>
      </c>
      <c r="W49" s="405" t="str">
        <f>IF(U49 = 0, "No",IF('6. Hourly EE Wage Reduction'!T49 &gt;'6. Hourly EE Wage Reduction'!W49, "Yes", "No"))</f>
        <v>No</v>
      </c>
      <c r="X49" s="67">
        <f t="shared" si="3"/>
        <v>0</v>
      </c>
      <c r="Y49" s="67">
        <f t="shared" si="4"/>
        <v>0</v>
      </c>
      <c r="AA49" s="86">
        <f>IFERROR(IF('3.Weekly Hours &amp; Wage Activity'!J49 = "FT", 1,MIN(1,IF('3.Weekly Hours &amp; Wage Activity'!J49 = "", "",MIN('3.Weekly Hours &amp; Wage Activity'!J49/40,1)),IF('3.Weekly Hours &amp; Wage Activity'!J49="", "",'3.Weekly Hours &amp; Wage Activity'!J49/40 ))),0)</f>
        <v>0</v>
      </c>
      <c r="AB49" s="86">
        <f>IFERROR(IF('3.Weekly Hours &amp; Wage Activity'!K49 = "FT", 1,MIN(1,IF('3.Weekly Hours &amp; Wage Activity'!K49 = "", "",MIN('3.Weekly Hours &amp; Wage Activity'!K49/40,1)),IF('3.Weekly Hours &amp; Wage Activity'!K49="", "",'3.Weekly Hours &amp; Wage Activity'!K49/40 ))),0)</f>
        <v>0</v>
      </c>
      <c r="AC49" s="86">
        <f>IFERROR(IF('3.Weekly Hours &amp; Wage Activity'!L49 = "FT", 1,MIN(1,IF('3.Weekly Hours &amp; Wage Activity'!L49 = "", "",MIN('3.Weekly Hours &amp; Wage Activity'!L49/40,1)),IF('3.Weekly Hours &amp; Wage Activity'!L49="", "",'3.Weekly Hours &amp; Wage Activity'!L49/40 ))),0)</f>
        <v>0</v>
      </c>
      <c r="AD49" s="86">
        <f>IFERROR(IF('3.Weekly Hours &amp; Wage Activity'!M49 = "FT", 1,MIN(1,IF('3.Weekly Hours &amp; Wage Activity'!M49 = "", "",MIN('3.Weekly Hours &amp; Wage Activity'!M49/40,1)),IF('3.Weekly Hours &amp; Wage Activity'!M49="", "",'3.Weekly Hours &amp; Wage Activity'!M49/40 ))),0)</f>
        <v>0</v>
      </c>
      <c r="AE49" s="86">
        <f>IFERROR(IF('3.Weekly Hours &amp; Wage Activity'!N49 = "FT", 1,MIN(1,IF('3.Weekly Hours &amp; Wage Activity'!N49 = "", "",MIN('3.Weekly Hours &amp; Wage Activity'!N49/40,1)),IF('3.Weekly Hours &amp; Wage Activity'!N49="", "",'3.Weekly Hours &amp; Wage Activity'!N49/40 ))),0)</f>
        <v>0</v>
      </c>
      <c r="AF49" s="86">
        <f>IFERROR(IF('3.Weekly Hours &amp; Wage Activity'!O49 = "FT", 1,MIN(1,IF('3.Weekly Hours &amp; Wage Activity'!O49 = "", "",MIN('3.Weekly Hours &amp; Wage Activity'!O49/40,1)),IF('3.Weekly Hours &amp; Wage Activity'!O49="", "",'3.Weekly Hours &amp; Wage Activity'!O49/40 ))),0)</f>
        <v>0</v>
      </c>
      <c r="AG49" s="86">
        <f>IFERROR(IF('3.Weekly Hours &amp; Wage Activity'!P49 = "FT", 1,MIN(1,IF('3.Weekly Hours &amp; Wage Activity'!P49 = "", "",MIN('3.Weekly Hours &amp; Wage Activity'!P49/40,1)),IF('3.Weekly Hours &amp; Wage Activity'!P49="", "",'3.Weekly Hours &amp; Wage Activity'!P49/40 ))),0)</f>
        <v>0</v>
      </c>
      <c r="AH49" s="86">
        <f>IFERROR(IF('3.Weekly Hours &amp; Wage Activity'!Q49 = "FT", 1,MIN(1,IF('3.Weekly Hours &amp; Wage Activity'!Q49 = "", "",MIN('3.Weekly Hours &amp; Wage Activity'!Q49/40,1)),IF('3.Weekly Hours &amp; Wage Activity'!Q49="", "",'3.Weekly Hours &amp; Wage Activity'!Q49/40 ))),0)</f>
        <v>0</v>
      </c>
      <c r="AI49" s="86">
        <f>IFERROR(IF('3.Weekly Hours &amp; Wage Activity'!R49 = "FT", 1,MIN(1,IF('3.Weekly Hours &amp; Wage Activity'!R49 = "", "",MIN('3.Weekly Hours &amp; Wage Activity'!R49/40,1)),IF('3.Weekly Hours &amp; Wage Activity'!R49="", "",'3.Weekly Hours &amp; Wage Activity'!R49/40 ))),0)</f>
        <v>0</v>
      </c>
      <c r="AJ49" s="86">
        <f>IFERROR(IF('3.Weekly Hours &amp; Wage Activity'!S49 = "FT", 1,MIN(1,IF('3.Weekly Hours &amp; Wage Activity'!S49 = "", "",MIN('3.Weekly Hours &amp; Wage Activity'!S49/40,1)),IF('3.Weekly Hours &amp; Wage Activity'!S49="", "",'3.Weekly Hours &amp; Wage Activity'!S49/40 ))),0)</f>
        <v>0</v>
      </c>
      <c r="AK49" s="86">
        <f>IFERROR(IF('3.Weekly Hours &amp; Wage Activity'!T49 = "FT", 1,MIN(1,IF('3.Weekly Hours &amp; Wage Activity'!T49 = "", "",MIN('3.Weekly Hours &amp; Wage Activity'!T49/40,1)),IF('3.Weekly Hours &amp; Wage Activity'!T49="", "",'3.Weekly Hours &amp; Wage Activity'!T49/40 ))),0)</f>
        <v>0</v>
      </c>
      <c r="AL49" s="86">
        <f>IFERROR(IF('3.Weekly Hours &amp; Wage Activity'!U49 = "FT", 1,MIN(1,IF('3.Weekly Hours &amp; Wage Activity'!U49 = "", "",MIN('3.Weekly Hours &amp; Wage Activity'!U49/40,1)),IF('3.Weekly Hours &amp; Wage Activity'!U49="", "",'3.Weekly Hours &amp; Wage Activity'!U49/40 ))),0)</f>
        <v>0</v>
      </c>
      <c r="AM49" s="86">
        <f>IFERROR(IF('3.Weekly Hours &amp; Wage Activity'!V49 = "FT", 1,MIN(1,IF('3.Weekly Hours &amp; Wage Activity'!V49 = "", "",MIN('3.Weekly Hours &amp; Wage Activity'!V49/40,1)),IF('3.Weekly Hours &amp; Wage Activity'!V49="", "",'3.Weekly Hours &amp; Wage Activity'!V49/40 ))),0)</f>
        <v>0</v>
      </c>
      <c r="AN49" s="86">
        <f>IFERROR(IF('3.Weekly Hours &amp; Wage Activity'!W49 = "FT", 1,MIN(1,IF('3.Weekly Hours &amp; Wage Activity'!W49 = "", "",MIN('3.Weekly Hours &amp; Wage Activity'!W49/40,1)),IF('3.Weekly Hours &amp; Wage Activity'!W49="", "",'3.Weekly Hours &amp; Wage Activity'!W49/40 ))),0)</f>
        <v>0</v>
      </c>
      <c r="AO49" s="86">
        <f>IFERROR(IF('3.Weekly Hours &amp; Wage Activity'!X49 = "FT", 1,MIN(1,IF('3.Weekly Hours &amp; Wage Activity'!X49 = "", "",MIN('3.Weekly Hours &amp; Wage Activity'!X49/40,1)),IF('3.Weekly Hours &amp; Wage Activity'!X49="", "",'3.Weekly Hours &amp; Wage Activity'!X49/40 ))),0)</f>
        <v>0</v>
      </c>
      <c r="AP49" s="86">
        <f>IFERROR(IF('3.Weekly Hours &amp; Wage Activity'!Y49 = "FT", 1,MIN(1,IF('3.Weekly Hours &amp; Wage Activity'!Y49 = "", "",MIN('3.Weekly Hours &amp; Wage Activity'!Y49/40,1)),IF('3.Weekly Hours &amp; Wage Activity'!Y49="", "",'3.Weekly Hours &amp; Wage Activity'!Y49/40 ))),0)</f>
        <v>0</v>
      </c>
      <c r="AQ49" s="86">
        <f>IFERROR(IF('3.Weekly Hours &amp; Wage Activity'!Z49 = "FT", 1,MIN(1,IF('3.Weekly Hours &amp; Wage Activity'!Z49 = "", "",MIN('3.Weekly Hours &amp; Wage Activity'!Z49/40,1)),IF('3.Weekly Hours &amp; Wage Activity'!Z49="", "",'3.Weekly Hours &amp; Wage Activity'!Z49/40 ))),0)</f>
        <v>0</v>
      </c>
      <c r="AR49" s="86">
        <f>IFERROR(IF('3.Weekly Hours &amp; Wage Activity'!AA49 = "FT", 1,MIN(1,IF('3.Weekly Hours &amp; Wage Activity'!AA49 = "", "",MIN('3.Weekly Hours &amp; Wage Activity'!AA49/40,1)),IF('3.Weekly Hours &amp; Wage Activity'!AA49="", "",'3.Weekly Hours &amp; Wage Activity'!AA49/40 ))),0)</f>
        <v>0</v>
      </c>
      <c r="AS49" s="86">
        <f>IFERROR(IF('3.Weekly Hours &amp; Wage Activity'!AB49 = "FT", 1,MIN(1,IF('3.Weekly Hours &amp; Wage Activity'!AB49 = "", "",MIN('3.Weekly Hours &amp; Wage Activity'!AB49/40,1)),IF('3.Weekly Hours &amp; Wage Activity'!AB49="", "",'3.Weekly Hours &amp; Wage Activity'!AB49/40 ))),0)</f>
        <v>0</v>
      </c>
      <c r="AT49" s="86">
        <f>IFERROR(IF('3.Weekly Hours &amp; Wage Activity'!AC49 = "FT", 1,MIN(1,IF('3.Weekly Hours &amp; Wage Activity'!AC49 = "", "",MIN('3.Weekly Hours &amp; Wage Activity'!AC49/40,1)),IF('3.Weekly Hours &amp; Wage Activity'!AC49="", "",'3.Weekly Hours &amp; Wage Activity'!AC49/40 ))),0)</f>
        <v>0</v>
      </c>
      <c r="AU49" s="86">
        <f>IFERROR(IF('3.Weekly Hours &amp; Wage Activity'!AD49 = "FT", 1,MIN(1,IF('3.Weekly Hours &amp; Wage Activity'!AD49 = "", "",MIN('3.Weekly Hours &amp; Wage Activity'!AD49/40,1)),IF('3.Weekly Hours &amp; Wage Activity'!AD49="", "",'3.Weekly Hours &amp; Wage Activity'!AD49/40 ))),0)</f>
        <v>0</v>
      </c>
      <c r="AV49" s="86">
        <f>IFERROR(IF('3.Weekly Hours &amp; Wage Activity'!AE49 = "FT", 1,MIN(1,IF('3.Weekly Hours &amp; Wage Activity'!AE49 = "", "",MIN('3.Weekly Hours &amp; Wage Activity'!AE49/40,1)),IF('3.Weekly Hours &amp; Wage Activity'!AE49="", "",'3.Weekly Hours &amp; Wage Activity'!AE49/40 ))),0)</f>
        <v>0</v>
      </c>
      <c r="AW49" s="86">
        <f>IFERROR(IF('3.Weekly Hours &amp; Wage Activity'!AF49 = "FT", 1,MIN(1,IF('3.Weekly Hours &amp; Wage Activity'!AF49 = "", "",MIN('3.Weekly Hours &amp; Wage Activity'!AF49/40,1)),IF('3.Weekly Hours &amp; Wage Activity'!AF49="", "",'3.Weekly Hours &amp; Wage Activity'!AF49/40 ))),0)</f>
        <v>0</v>
      </c>
      <c r="AX49" s="86">
        <f>IFERROR(IF('3.Weekly Hours &amp; Wage Activity'!AG49 = "FT", 1,MIN(1,IF('3.Weekly Hours &amp; Wage Activity'!AG49 = "", "",MIN('3.Weekly Hours &amp; Wage Activity'!AG49/40,1)),IF('3.Weekly Hours &amp; Wage Activity'!AG49="", "",'3.Weekly Hours &amp; Wage Activity'!AG49/40 ))),0)</f>
        <v>0</v>
      </c>
      <c r="AY49" s="523">
        <f>SUM( IF(COUNTIF('3.Weekly Hours &amp; Wage Activity'!J49:Q49, "&lt;&gt;FT") = 0, COLUMNS('3.Weekly Hours &amp; Wage Activity'!J49:AG49) * 40, '3.Weekly Hours &amp; Wage Activity'!J49:AG49))</f>
        <v>0</v>
      </c>
      <c r="AZ49" s="86">
        <f t="shared" si="5"/>
        <v>0</v>
      </c>
      <c r="BA49" s="87">
        <f t="shared" si="7"/>
        <v>0</v>
      </c>
      <c r="BB49" s="74" t="str">
        <f>IF('2.Census &amp; Reference Benchmarks'!K49 = "", "", '2.Census &amp; Reference Benchmarks'!K49)</f>
        <v/>
      </c>
      <c r="BC49" s="185">
        <f>IF('2.Census &amp; Reference Benchmarks'!L49="N/A",IF(OR(AND(G49="",I49=""),AND(G49&lt;DATEVALUE("1/1/2020"),OR(I49="",I49&gt;DATEVALUE("3/31/2020")))),177.14,IF(OR(I49 = "", I49 &gt; DATEVALUE("1/31/2020")), ROUND(177.14*((DATEVALUE("2/1/2020") -G49)/31),1))),IF('2.Census &amp; Reference Benchmarks'!L49="",0,'2.Census &amp; Reference Benchmarks'!L49))</f>
        <v>0</v>
      </c>
      <c r="BD49" s="74" t="str">
        <f>IF('2.Census &amp; Reference Benchmarks'!N49 = "", "", '2.Census &amp; Reference Benchmarks'!N49)</f>
        <v/>
      </c>
      <c r="BE49" s="185">
        <f>IF('2.Census &amp; Reference Benchmarks'!O49="N/A",IF(OR(AND(G49="",I49=""),AND(G49&lt;=DATEVALUE("2/1/2020"),OR(I49="",I49&gt;=DATEVALUE("2/29/2020")))),165.71,IF(AND(G49&gt;DATEVALUE("2/1/2020"),OR(I49="",I49&lt;=DATEVALUE("2/29/2020"))),((DATEVALUE("3/1/2020")-G49)/29)*165.71,"")),IF('2.Census &amp; Reference Benchmarks'!O49="",0,'2.Census &amp; Reference Benchmarks'!O49))</f>
        <v>0</v>
      </c>
    </row>
    <row r="50" spans="1:57" x14ac:dyDescent="0.25">
      <c r="A50" s="3"/>
      <c r="B50" s="56">
        <f>IF('2.Census &amp; Reference Benchmarks'!B50 &lt;&gt;"",'2.Census &amp; Reference Benchmarks'!B50,"")</f>
        <v>0</v>
      </c>
      <c r="C50" s="56">
        <f>IF('2.Census &amp; Reference Benchmarks'!C50 &lt;&gt;"",'2.Census &amp; Reference Benchmarks'!C50,"")</f>
        <v>0</v>
      </c>
      <c r="D50" s="57" t="str">
        <f>IF('2.Census &amp; Reference Benchmarks'!D50 &lt;&gt;"",'2.Census &amp; Reference Benchmarks'!D50,"")</f>
        <v/>
      </c>
      <c r="E50" s="56" t="str">
        <f>IF('2.Census &amp; Reference Benchmarks'!E50 &lt;&gt;"",'2.Census &amp; Reference Benchmarks'!E50,"")</f>
        <v/>
      </c>
      <c r="F50" s="56" t="str">
        <f>IF('2.Census &amp; Reference Benchmarks'!F50 &lt;&gt;"",'2.Census &amp; Reference Benchmarks'!F50,"")</f>
        <v/>
      </c>
      <c r="G50" s="58" t="str">
        <f>IF('2.Census &amp; Reference Benchmarks'!G50 &lt;&gt;"",'2.Census &amp; Reference Benchmarks'!G50,"")</f>
        <v/>
      </c>
      <c r="H50" s="58" t="str">
        <f>IF('2.Census &amp; Reference Benchmarks'!H50 &lt;&gt;"",'2.Census &amp; Reference Benchmarks'!H50,"")</f>
        <v/>
      </c>
      <c r="I50" s="58" t="str">
        <f>IF('2.Census &amp; Reference Benchmarks'!I50 &lt;&gt;"",'2.Census &amp; Reference Benchmarks'!I50,"")</f>
        <v/>
      </c>
      <c r="J50" s="69" t="str">
        <f>IF('2.Census &amp; Reference Benchmarks'!J50 &lt;&gt;"",'2.Census &amp; Reference Benchmarks'!J50,"")</f>
        <v/>
      </c>
      <c r="K50" s="58" t="str">
        <f>IF('7.Safe Harbor Input Data &amp; Calc'!Q52 &lt;&gt; "", '7.Safe Harbor Input Data &amp; Calc'!Q52, "")</f>
        <v>No</v>
      </c>
      <c r="L50" s="59" t="str">
        <f>IF('2.Census &amp; Reference Benchmarks'!T50&lt;&gt; "",'2.Census &amp; Reference Benchmarks'!T50,"")</f>
        <v/>
      </c>
      <c r="M50" s="60">
        <f>'2.Census &amp; Reference Benchmarks'!M50</f>
        <v>0</v>
      </c>
      <c r="N50" s="60">
        <f>'2.Census &amp; Reference Benchmarks'!P50</f>
        <v>0</v>
      </c>
      <c r="O50" s="60">
        <f>'2.Census &amp; Reference Benchmarks'!S50</f>
        <v>0</v>
      </c>
      <c r="P50" s="52">
        <f>IF( AND(I50 &lt; '1. Summary for SBA'!$J$7, I50 &lt;&gt;""), 0, IF(AND(G50="",I50=""),SUM(M50:O50)*4,IF(I50&lt;'1. Summary for SBA'!$J$7,0,IF(K50="Yes",0,IF(H50="Salary",IF(AND(SUM(M50:O50)*4&lt;100000,L50=""),(SUM(M50:O50)/(IF(OR(I50=0,I50&gt;=DATEVALUE("3/31/2020")),DATEVALUE("3/31/2020"),I50)-IF(OR(G50&lt;=DATEVALUE("1/1/2020"), G50 = ""),DATEVALUE("1/1/2020"),IF(OR(MONTH(G50)=1),G50+1,IF(MONTH(G50)=3,G50,G50-1)))))*360,0),0)))))</f>
        <v>0</v>
      </c>
      <c r="Q50" s="52">
        <f t="shared" si="8"/>
        <v>0</v>
      </c>
      <c r="R50" s="67">
        <f t="shared" si="1"/>
        <v>0</v>
      </c>
      <c r="S50" s="53">
        <f>SUM('3.Weekly Hours &amp; Wage Activity'!AI50:BF50)</f>
        <v>0</v>
      </c>
      <c r="T50" s="53">
        <f>IF(AND(I50&lt;&gt; "",  I50 &lt; '1. Summary for SBA'!$J$11 +168, I50 &gt; '1. Summary for SBA'!$J$11),S50+(((168-(I50-'1. Summary for SBA'!$J$11+1))*S50)/((I50-'1. Summary for SBA'!$J$11+1))),0)</f>
        <v>0</v>
      </c>
      <c r="U50" s="369">
        <f>IF(K50= "Yes",0,IF( H50 = "salary",IF(T50 = 0,MAX(0,$R50-$S50), R50-T50),IF( H50 = "Hourly",'6. Hourly EE Wage Reduction'!AA50, 0)))</f>
        <v>0</v>
      </c>
      <c r="V50" s="67">
        <f t="shared" si="2"/>
        <v>0</v>
      </c>
      <c r="W50" s="405" t="str">
        <f>IF(U50 = 0, "No",IF('6. Hourly EE Wage Reduction'!T50 &gt;'6. Hourly EE Wage Reduction'!W50, "Yes", "No"))</f>
        <v>No</v>
      </c>
      <c r="X50" s="67">
        <f t="shared" si="3"/>
        <v>0</v>
      </c>
      <c r="Y50" s="67">
        <f t="shared" si="4"/>
        <v>0</v>
      </c>
      <c r="AA50" s="86">
        <f>IFERROR(IF('3.Weekly Hours &amp; Wage Activity'!J50 = "FT", 1,MIN(1,IF('3.Weekly Hours &amp; Wage Activity'!J50 = "", "",MIN('3.Weekly Hours &amp; Wage Activity'!J50/40,1)),IF('3.Weekly Hours &amp; Wage Activity'!J50="", "",'3.Weekly Hours &amp; Wage Activity'!J50/40 ))),0)</f>
        <v>0</v>
      </c>
      <c r="AB50" s="86">
        <f>IFERROR(IF('3.Weekly Hours &amp; Wage Activity'!K50 = "FT", 1,MIN(1,IF('3.Weekly Hours &amp; Wage Activity'!K50 = "", "",MIN('3.Weekly Hours &amp; Wage Activity'!K50/40,1)),IF('3.Weekly Hours &amp; Wage Activity'!K50="", "",'3.Weekly Hours &amp; Wage Activity'!K50/40 ))),0)</f>
        <v>0</v>
      </c>
      <c r="AC50" s="86">
        <f>IFERROR(IF('3.Weekly Hours &amp; Wage Activity'!L50 = "FT", 1,MIN(1,IF('3.Weekly Hours &amp; Wage Activity'!L50 = "", "",MIN('3.Weekly Hours &amp; Wage Activity'!L50/40,1)),IF('3.Weekly Hours &amp; Wage Activity'!L50="", "",'3.Weekly Hours &amp; Wage Activity'!L50/40 ))),0)</f>
        <v>0</v>
      </c>
      <c r="AD50" s="86">
        <f>IFERROR(IF('3.Weekly Hours &amp; Wage Activity'!M50 = "FT", 1,MIN(1,IF('3.Weekly Hours &amp; Wage Activity'!M50 = "", "",MIN('3.Weekly Hours &amp; Wage Activity'!M50/40,1)),IF('3.Weekly Hours &amp; Wage Activity'!M50="", "",'3.Weekly Hours &amp; Wage Activity'!M50/40 ))),0)</f>
        <v>0</v>
      </c>
      <c r="AE50" s="86">
        <f>IFERROR(IF('3.Weekly Hours &amp; Wage Activity'!N50 = "FT", 1,MIN(1,IF('3.Weekly Hours &amp; Wage Activity'!N50 = "", "",MIN('3.Weekly Hours &amp; Wage Activity'!N50/40,1)),IF('3.Weekly Hours &amp; Wage Activity'!N50="", "",'3.Weekly Hours &amp; Wage Activity'!N50/40 ))),0)</f>
        <v>0</v>
      </c>
      <c r="AF50" s="86">
        <f>IFERROR(IF('3.Weekly Hours &amp; Wage Activity'!O50 = "FT", 1,MIN(1,IF('3.Weekly Hours &amp; Wage Activity'!O50 = "", "",MIN('3.Weekly Hours &amp; Wage Activity'!O50/40,1)),IF('3.Weekly Hours &amp; Wage Activity'!O50="", "",'3.Weekly Hours &amp; Wage Activity'!O50/40 ))),0)</f>
        <v>0</v>
      </c>
      <c r="AG50" s="86">
        <f>IFERROR(IF('3.Weekly Hours &amp; Wage Activity'!P50 = "FT", 1,MIN(1,IF('3.Weekly Hours &amp; Wage Activity'!P50 = "", "",MIN('3.Weekly Hours &amp; Wage Activity'!P50/40,1)),IF('3.Weekly Hours &amp; Wage Activity'!P50="", "",'3.Weekly Hours &amp; Wage Activity'!P50/40 ))),0)</f>
        <v>0</v>
      </c>
      <c r="AH50" s="86">
        <f>IFERROR(IF('3.Weekly Hours &amp; Wage Activity'!Q50 = "FT", 1,MIN(1,IF('3.Weekly Hours &amp; Wage Activity'!Q50 = "", "",MIN('3.Weekly Hours &amp; Wage Activity'!Q50/40,1)),IF('3.Weekly Hours &amp; Wage Activity'!Q50="", "",'3.Weekly Hours &amp; Wage Activity'!Q50/40 ))),0)</f>
        <v>0</v>
      </c>
      <c r="AI50" s="86">
        <f>IFERROR(IF('3.Weekly Hours &amp; Wage Activity'!R50 = "FT", 1,MIN(1,IF('3.Weekly Hours &amp; Wage Activity'!R50 = "", "",MIN('3.Weekly Hours &amp; Wage Activity'!R50/40,1)),IF('3.Weekly Hours &amp; Wage Activity'!R50="", "",'3.Weekly Hours &amp; Wage Activity'!R50/40 ))),0)</f>
        <v>0</v>
      </c>
      <c r="AJ50" s="86">
        <f>IFERROR(IF('3.Weekly Hours &amp; Wage Activity'!S50 = "FT", 1,MIN(1,IF('3.Weekly Hours &amp; Wage Activity'!S50 = "", "",MIN('3.Weekly Hours &amp; Wage Activity'!S50/40,1)),IF('3.Weekly Hours &amp; Wage Activity'!S50="", "",'3.Weekly Hours &amp; Wage Activity'!S50/40 ))),0)</f>
        <v>0</v>
      </c>
      <c r="AK50" s="86">
        <f>IFERROR(IF('3.Weekly Hours &amp; Wage Activity'!T50 = "FT", 1,MIN(1,IF('3.Weekly Hours &amp; Wage Activity'!T50 = "", "",MIN('3.Weekly Hours &amp; Wage Activity'!T50/40,1)),IF('3.Weekly Hours &amp; Wage Activity'!T50="", "",'3.Weekly Hours &amp; Wage Activity'!T50/40 ))),0)</f>
        <v>0</v>
      </c>
      <c r="AL50" s="86">
        <f>IFERROR(IF('3.Weekly Hours &amp; Wage Activity'!U50 = "FT", 1,MIN(1,IF('3.Weekly Hours &amp; Wage Activity'!U50 = "", "",MIN('3.Weekly Hours &amp; Wage Activity'!U50/40,1)),IF('3.Weekly Hours &amp; Wage Activity'!U50="", "",'3.Weekly Hours &amp; Wage Activity'!U50/40 ))),0)</f>
        <v>0</v>
      </c>
      <c r="AM50" s="86">
        <f>IFERROR(IF('3.Weekly Hours &amp; Wage Activity'!V50 = "FT", 1,MIN(1,IF('3.Weekly Hours &amp; Wage Activity'!V50 = "", "",MIN('3.Weekly Hours &amp; Wage Activity'!V50/40,1)),IF('3.Weekly Hours &amp; Wage Activity'!V50="", "",'3.Weekly Hours &amp; Wage Activity'!V50/40 ))),0)</f>
        <v>0</v>
      </c>
      <c r="AN50" s="86">
        <f>IFERROR(IF('3.Weekly Hours &amp; Wage Activity'!W50 = "FT", 1,MIN(1,IF('3.Weekly Hours &amp; Wage Activity'!W50 = "", "",MIN('3.Weekly Hours &amp; Wage Activity'!W50/40,1)),IF('3.Weekly Hours &amp; Wage Activity'!W50="", "",'3.Weekly Hours &amp; Wage Activity'!W50/40 ))),0)</f>
        <v>0</v>
      </c>
      <c r="AO50" s="86">
        <f>IFERROR(IF('3.Weekly Hours &amp; Wage Activity'!X50 = "FT", 1,MIN(1,IF('3.Weekly Hours &amp; Wage Activity'!X50 = "", "",MIN('3.Weekly Hours &amp; Wage Activity'!X50/40,1)),IF('3.Weekly Hours &amp; Wage Activity'!X50="", "",'3.Weekly Hours &amp; Wage Activity'!X50/40 ))),0)</f>
        <v>0</v>
      </c>
      <c r="AP50" s="86">
        <f>IFERROR(IF('3.Weekly Hours &amp; Wage Activity'!Y50 = "FT", 1,MIN(1,IF('3.Weekly Hours &amp; Wage Activity'!Y50 = "", "",MIN('3.Weekly Hours &amp; Wage Activity'!Y50/40,1)),IF('3.Weekly Hours &amp; Wage Activity'!Y50="", "",'3.Weekly Hours &amp; Wage Activity'!Y50/40 ))),0)</f>
        <v>0</v>
      </c>
      <c r="AQ50" s="86">
        <f>IFERROR(IF('3.Weekly Hours &amp; Wage Activity'!Z50 = "FT", 1,MIN(1,IF('3.Weekly Hours &amp; Wage Activity'!Z50 = "", "",MIN('3.Weekly Hours &amp; Wage Activity'!Z50/40,1)),IF('3.Weekly Hours &amp; Wage Activity'!Z50="", "",'3.Weekly Hours &amp; Wage Activity'!Z50/40 ))),0)</f>
        <v>0</v>
      </c>
      <c r="AR50" s="86">
        <f>IFERROR(IF('3.Weekly Hours &amp; Wage Activity'!AA50 = "FT", 1,MIN(1,IF('3.Weekly Hours &amp; Wage Activity'!AA50 = "", "",MIN('3.Weekly Hours &amp; Wage Activity'!AA50/40,1)),IF('3.Weekly Hours &amp; Wage Activity'!AA50="", "",'3.Weekly Hours &amp; Wage Activity'!AA50/40 ))),0)</f>
        <v>0</v>
      </c>
      <c r="AS50" s="86">
        <f>IFERROR(IF('3.Weekly Hours &amp; Wage Activity'!AB50 = "FT", 1,MIN(1,IF('3.Weekly Hours &amp; Wage Activity'!AB50 = "", "",MIN('3.Weekly Hours &amp; Wage Activity'!AB50/40,1)),IF('3.Weekly Hours &amp; Wage Activity'!AB50="", "",'3.Weekly Hours &amp; Wage Activity'!AB50/40 ))),0)</f>
        <v>0</v>
      </c>
      <c r="AT50" s="86">
        <f>IFERROR(IF('3.Weekly Hours &amp; Wage Activity'!AC50 = "FT", 1,MIN(1,IF('3.Weekly Hours &amp; Wage Activity'!AC50 = "", "",MIN('3.Weekly Hours &amp; Wage Activity'!AC50/40,1)),IF('3.Weekly Hours &amp; Wage Activity'!AC50="", "",'3.Weekly Hours &amp; Wage Activity'!AC50/40 ))),0)</f>
        <v>0</v>
      </c>
      <c r="AU50" s="86">
        <f>IFERROR(IF('3.Weekly Hours &amp; Wage Activity'!AD50 = "FT", 1,MIN(1,IF('3.Weekly Hours &amp; Wage Activity'!AD50 = "", "",MIN('3.Weekly Hours &amp; Wage Activity'!AD50/40,1)),IF('3.Weekly Hours &amp; Wage Activity'!AD50="", "",'3.Weekly Hours &amp; Wage Activity'!AD50/40 ))),0)</f>
        <v>0</v>
      </c>
      <c r="AV50" s="86">
        <f>IFERROR(IF('3.Weekly Hours &amp; Wage Activity'!AE50 = "FT", 1,MIN(1,IF('3.Weekly Hours &amp; Wage Activity'!AE50 = "", "",MIN('3.Weekly Hours &amp; Wage Activity'!AE50/40,1)),IF('3.Weekly Hours &amp; Wage Activity'!AE50="", "",'3.Weekly Hours &amp; Wage Activity'!AE50/40 ))),0)</f>
        <v>0</v>
      </c>
      <c r="AW50" s="86">
        <f>IFERROR(IF('3.Weekly Hours &amp; Wage Activity'!AF50 = "FT", 1,MIN(1,IF('3.Weekly Hours &amp; Wage Activity'!AF50 = "", "",MIN('3.Weekly Hours &amp; Wage Activity'!AF50/40,1)),IF('3.Weekly Hours &amp; Wage Activity'!AF50="", "",'3.Weekly Hours &amp; Wage Activity'!AF50/40 ))),0)</f>
        <v>0</v>
      </c>
      <c r="AX50" s="86">
        <f>IFERROR(IF('3.Weekly Hours &amp; Wage Activity'!AG50 = "FT", 1,MIN(1,IF('3.Weekly Hours &amp; Wage Activity'!AG50 = "", "",MIN('3.Weekly Hours &amp; Wage Activity'!AG50/40,1)),IF('3.Weekly Hours &amp; Wage Activity'!AG50="", "",'3.Weekly Hours &amp; Wage Activity'!AG50/40 ))),0)</f>
        <v>0</v>
      </c>
      <c r="AY50" s="523">
        <f>SUM( IF(COUNTIF('3.Weekly Hours &amp; Wage Activity'!J50:Q50, "&lt;&gt;FT") = 0, COLUMNS('3.Weekly Hours &amp; Wage Activity'!J50:AG50) * 40, '3.Weekly Hours &amp; Wage Activity'!J50:AG50))</f>
        <v>0</v>
      </c>
      <c r="AZ50" s="86">
        <f t="shared" si="5"/>
        <v>0</v>
      </c>
      <c r="BA50" s="87">
        <f t="shared" si="7"/>
        <v>0</v>
      </c>
      <c r="BB50" s="74" t="str">
        <f>IF('2.Census &amp; Reference Benchmarks'!K50 = "", "", '2.Census &amp; Reference Benchmarks'!K50)</f>
        <v/>
      </c>
      <c r="BC50" s="185">
        <f>IF('2.Census &amp; Reference Benchmarks'!L50="N/A",IF(OR(AND(G50="",I50=""),AND(G50&lt;DATEVALUE("1/1/2020"),OR(I50="",I50&gt;DATEVALUE("3/31/2020")))),177.14,IF(OR(I50 = "", I50 &gt; DATEVALUE("1/31/2020")), ROUND(177.14*((DATEVALUE("2/1/2020") -G50)/31),1))),IF('2.Census &amp; Reference Benchmarks'!L50="",0,'2.Census &amp; Reference Benchmarks'!L50))</f>
        <v>0</v>
      </c>
      <c r="BD50" s="74" t="str">
        <f>IF('2.Census &amp; Reference Benchmarks'!N50 = "", "", '2.Census &amp; Reference Benchmarks'!N50)</f>
        <v/>
      </c>
      <c r="BE50" s="185">
        <f>IF('2.Census &amp; Reference Benchmarks'!O50="N/A",IF(OR(AND(G50="",I50=""),AND(G50&lt;=DATEVALUE("2/1/2020"),OR(I50="",I50&gt;=DATEVALUE("2/29/2020")))),165.71,IF(AND(G50&gt;DATEVALUE("2/1/2020"),OR(I50="",I50&lt;=DATEVALUE("2/29/2020"))),((DATEVALUE("3/1/2020")-G50)/29)*165.71,"")),IF('2.Census &amp; Reference Benchmarks'!O50="",0,'2.Census &amp; Reference Benchmarks'!O50))</f>
        <v>0</v>
      </c>
    </row>
    <row r="51" spans="1:57" x14ac:dyDescent="0.25">
      <c r="A51" s="3"/>
      <c r="B51" s="56">
        <f>IF('2.Census &amp; Reference Benchmarks'!B51 &lt;&gt;"",'2.Census &amp; Reference Benchmarks'!B51,"")</f>
        <v>0</v>
      </c>
      <c r="C51" s="56">
        <f>IF('2.Census &amp; Reference Benchmarks'!C51 &lt;&gt;"",'2.Census &amp; Reference Benchmarks'!C51,"")</f>
        <v>0</v>
      </c>
      <c r="D51" s="57" t="str">
        <f>IF('2.Census &amp; Reference Benchmarks'!D51 &lt;&gt;"",'2.Census &amp; Reference Benchmarks'!D51,"")</f>
        <v/>
      </c>
      <c r="E51" s="56" t="str">
        <f>IF('2.Census &amp; Reference Benchmarks'!E51 &lt;&gt;"",'2.Census &amp; Reference Benchmarks'!E51,"")</f>
        <v/>
      </c>
      <c r="F51" s="56" t="str">
        <f>IF('2.Census &amp; Reference Benchmarks'!F51 &lt;&gt;"",'2.Census &amp; Reference Benchmarks'!F51,"")</f>
        <v/>
      </c>
      <c r="G51" s="58" t="str">
        <f>IF('2.Census &amp; Reference Benchmarks'!G51 &lt;&gt;"",'2.Census &amp; Reference Benchmarks'!G51,"")</f>
        <v/>
      </c>
      <c r="H51" s="58" t="str">
        <f>IF('2.Census &amp; Reference Benchmarks'!H51 &lt;&gt;"",'2.Census &amp; Reference Benchmarks'!H51,"")</f>
        <v/>
      </c>
      <c r="I51" s="58" t="str">
        <f>IF('2.Census &amp; Reference Benchmarks'!I51 &lt;&gt;"",'2.Census &amp; Reference Benchmarks'!I51,"")</f>
        <v/>
      </c>
      <c r="J51" s="69" t="str">
        <f>IF('2.Census &amp; Reference Benchmarks'!J51 &lt;&gt;"",'2.Census &amp; Reference Benchmarks'!J51,"")</f>
        <v/>
      </c>
      <c r="K51" s="58" t="str">
        <f>IF('7.Safe Harbor Input Data &amp; Calc'!Q53 &lt;&gt; "", '7.Safe Harbor Input Data &amp; Calc'!Q53, "")</f>
        <v>No</v>
      </c>
      <c r="L51" s="59" t="str">
        <f>IF('2.Census &amp; Reference Benchmarks'!T51&lt;&gt; "",'2.Census &amp; Reference Benchmarks'!T51,"")</f>
        <v/>
      </c>
      <c r="M51" s="60">
        <f>'2.Census &amp; Reference Benchmarks'!M51</f>
        <v>0</v>
      </c>
      <c r="N51" s="60">
        <f>'2.Census &amp; Reference Benchmarks'!P51</f>
        <v>0</v>
      </c>
      <c r="O51" s="60">
        <f>'2.Census &amp; Reference Benchmarks'!S51</f>
        <v>0</v>
      </c>
      <c r="P51" s="52">
        <f>IF( AND(I51 &lt; '1. Summary for SBA'!$J$7, I51 &lt;&gt;""), 0, IF(AND(G51="",I51=""),SUM(M51:O51)*4,IF(I51&lt;'1. Summary for SBA'!$J$7,0,IF(K51="Yes",0,IF(H51="Salary",IF(AND(SUM(M51:O51)*4&lt;100000,L51=""),(SUM(M51:O51)/(IF(OR(I51=0,I51&gt;=DATEVALUE("3/31/2020")),DATEVALUE("3/31/2020"),I51)-IF(OR(G51&lt;=DATEVALUE("1/1/2020"), G51 = ""),DATEVALUE("1/1/2020"),IF(OR(MONTH(G51)=1),G51+1,IF(MONTH(G51)=3,G51,G51-1)))))*360,0),0)))))</f>
        <v>0</v>
      </c>
      <c r="Q51" s="52">
        <f t="shared" si="8"/>
        <v>0</v>
      </c>
      <c r="R51" s="67">
        <f t="shared" si="1"/>
        <v>0</v>
      </c>
      <c r="S51" s="53">
        <f>SUM('3.Weekly Hours &amp; Wage Activity'!AI51:BF51)</f>
        <v>0</v>
      </c>
      <c r="T51" s="53">
        <f>IF(AND(I51&lt;&gt; "",  I51 &lt; '1. Summary for SBA'!$J$11 +168, I51 &gt; '1. Summary for SBA'!$J$11),S51+(((168-(I51-'1. Summary for SBA'!$J$11+1))*S51)/((I51-'1. Summary for SBA'!$J$11+1))),0)</f>
        <v>0</v>
      </c>
      <c r="U51" s="369">
        <f>IF(K51= "Yes",0,IF( H51 = "salary",IF(T51 = 0,MAX(0,$R51-$S51), R51-T51),IF( H51 = "Hourly",'6. Hourly EE Wage Reduction'!AA51, 0)))</f>
        <v>0</v>
      </c>
      <c r="V51" s="67">
        <f t="shared" si="2"/>
        <v>0</v>
      </c>
      <c r="W51" s="405" t="str">
        <f>IF(U51 = 0, "No",IF('6. Hourly EE Wage Reduction'!T51 &gt;'6. Hourly EE Wage Reduction'!W51, "Yes", "No"))</f>
        <v>No</v>
      </c>
      <c r="X51" s="67">
        <f t="shared" si="3"/>
        <v>0</v>
      </c>
      <c r="Y51" s="67">
        <f t="shared" si="4"/>
        <v>0</v>
      </c>
      <c r="AA51" s="86">
        <f>IFERROR(IF('3.Weekly Hours &amp; Wage Activity'!J51 = "FT", 1,MIN(1,IF('3.Weekly Hours &amp; Wage Activity'!J51 = "", "",MIN('3.Weekly Hours &amp; Wage Activity'!J51/40,1)),IF('3.Weekly Hours &amp; Wage Activity'!J51="", "",'3.Weekly Hours &amp; Wage Activity'!J51/40 ))),0)</f>
        <v>0</v>
      </c>
      <c r="AB51" s="86">
        <f>IFERROR(IF('3.Weekly Hours &amp; Wage Activity'!K51 = "FT", 1,MIN(1,IF('3.Weekly Hours &amp; Wage Activity'!K51 = "", "",MIN('3.Weekly Hours &amp; Wage Activity'!K51/40,1)),IF('3.Weekly Hours &amp; Wage Activity'!K51="", "",'3.Weekly Hours &amp; Wage Activity'!K51/40 ))),0)</f>
        <v>0</v>
      </c>
      <c r="AC51" s="86">
        <f>IFERROR(IF('3.Weekly Hours &amp; Wage Activity'!L51 = "FT", 1,MIN(1,IF('3.Weekly Hours &amp; Wage Activity'!L51 = "", "",MIN('3.Weekly Hours &amp; Wage Activity'!L51/40,1)),IF('3.Weekly Hours &amp; Wage Activity'!L51="", "",'3.Weekly Hours &amp; Wage Activity'!L51/40 ))),0)</f>
        <v>0</v>
      </c>
      <c r="AD51" s="86">
        <f>IFERROR(IF('3.Weekly Hours &amp; Wage Activity'!M51 = "FT", 1,MIN(1,IF('3.Weekly Hours &amp; Wage Activity'!M51 = "", "",MIN('3.Weekly Hours &amp; Wage Activity'!M51/40,1)),IF('3.Weekly Hours &amp; Wage Activity'!M51="", "",'3.Weekly Hours &amp; Wage Activity'!M51/40 ))),0)</f>
        <v>0</v>
      </c>
      <c r="AE51" s="86">
        <f>IFERROR(IF('3.Weekly Hours &amp; Wage Activity'!N51 = "FT", 1,MIN(1,IF('3.Weekly Hours &amp; Wage Activity'!N51 = "", "",MIN('3.Weekly Hours &amp; Wage Activity'!N51/40,1)),IF('3.Weekly Hours &amp; Wage Activity'!N51="", "",'3.Weekly Hours &amp; Wage Activity'!N51/40 ))),0)</f>
        <v>0</v>
      </c>
      <c r="AF51" s="86">
        <f>IFERROR(IF('3.Weekly Hours &amp; Wage Activity'!O51 = "FT", 1,MIN(1,IF('3.Weekly Hours &amp; Wage Activity'!O51 = "", "",MIN('3.Weekly Hours &amp; Wage Activity'!O51/40,1)),IF('3.Weekly Hours &amp; Wage Activity'!O51="", "",'3.Weekly Hours &amp; Wage Activity'!O51/40 ))),0)</f>
        <v>0</v>
      </c>
      <c r="AG51" s="86">
        <f>IFERROR(IF('3.Weekly Hours &amp; Wage Activity'!P51 = "FT", 1,MIN(1,IF('3.Weekly Hours &amp; Wage Activity'!P51 = "", "",MIN('3.Weekly Hours &amp; Wage Activity'!P51/40,1)),IF('3.Weekly Hours &amp; Wage Activity'!P51="", "",'3.Weekly Hours &amp; Wage Activity'!P51/40 ))),0)</f>
        <v>0</v>
      </c>
      <c r="AH51" s="86">
        <f>IFERROR(IF('3.Weekly Hours &amp; Wage Activity'!Q51 = "FT", 1,MIN(1,IF('3.Weekly Hours &amp; Wage Activity'!Q51 = "", "",MIN('3.Weekly Hours &amp; Wage Activity'!Q51/40,1)),IF('3.Weekly Hours &amp; Wage Activity'!Q51="", "",'3.Weekly Hours &amp; Wage Activity'!Q51/40 ))),0)</f>
        <v>0</v>
      </c>
      <c r="AI51" s="86">
        <f>IFERROR(IF('3.Weekly Hours &amp; Wage Activity'!R51 = "FT", 1,MIN(1,IF('3.Weekly Hours &amp; Wage Activity'!R51 = "", "",MIN('3.Weekly Hours &amp; Wage Activity'!R51/40,1)),IF('3.Weekly Hours &amp; Wage Activity'!R51="", "",'3.Weekly Hours &amp; Wage Activity'!R51/40 ))),0)</f>
        <v>0</v>
      </c>
      <c r="AJ51" s="86">
        <f>IFERROR(IF('3.Weekly Hours &amp; Wage Activity'!S51 = "FT", 1,MIN(1,IF('3.Weekly Hours &amp; Wage Activity'!S51 = "", "",MIN('3.Weekly Hours &amp; Wage Activity'!S51/40,1)),IF('3.Weekly Hours &amp; Wage Activity'!S51="", "",'3.Weekly Hours &amp; Wage Activity'!S51/40 ))),0)</f>
        <v>0</v>
      </c>
      <c r="AK51" s="86">
        <f>IFERROR(IF('3.Weekly Hours &amp; Wage Activity'!T51 = "FT", 1,MIN(1,IF('3.Weekly Hours &amp; Wage Activity'!T51 = "", "",MIN('3.Weekly Hours &amp; Wage Activity'!T51/40,1)),IF('3.Weekly Hours &amp; Wage Activity'!T51="", "",'3.Weekly Hours &amp; Wage Activity'!T51/40 ))),0)</f>
        <v>0</v>
      </c>
      <c r="AL51" s="86">
        <f>IFERROR(IF('3.Weekly Hours &amp; Wage Activity'!U51 = "FT", 1,MIN(1,IF('3.Weekly Hours &amp; Wage Activity'!U51 = "", "",MIN('3.Weekly Hours &amp; Wage Activity'!U51/40,1)),IF('3.Weekly Hours &amp; Wage Activity'!U51="", "",'3.Weekly Hours &amp; Wage Activity'!U51/40 ))),0)</f>
        <v>0</v>
      </c>
      <c r="AM51" s="86">
        <f>IFERROR(IF('3.Weekly Hours &amp; Wage Activity'!V51 = "FT", 1,MIN(1,IF('3.Weekly Hours &amp; Wage Activity'!V51 = "", "",MIN('3.Weekly Hours &amp; Wage Activity'!V51/40,1)),IF('3.Weekly Hours &amp; Wage Activity'!V51="", "",'3.Weekly Hours &amp; Wage Activity'!V51/40 ))),0)</f>
        <v>0</v>
      </c>
      <c r="AN51" s="86">
        <f>IFERROR(IF('3.Weekly Hours &amp; Wage Activity'!W51 = "FT", 1,MIN(1,IF('3.Weekly Hours &amp; Wage Activity'!W51 = "", "",MIN('3.Weekly Hours &amp; Wage Activity'!W51/40,1)),IF('3.Weekly Hours &amp; Wage Activity'!W51="", "",'3.Weekly Hours &amp; Wage Activity'!W51/40 ))),0)</f>
        <v>0</v>
      </c>
      <c r="AO51" s="86">
        <f>IFERROR(IF('3.Weekly Hours &amp; Wage Activity'!X51 = "FT", 1,MIN(1,IF('3.Weekly Hours &amp; Wage Activity'!X51 = "", "",MIN('3.Weekly Hours &amp; Wage Activity'!X51/40,1)),IF('3.Weekly Hours &amp; Wage Activity'!X51="", "",'3.Weekly Hours &amp; Wage Activity'!X51/40 ))),0)</f>
        <v>0</v>
      </c>
      <c r="AP51" s="86">
        <f>IFERROR(IF('3.Weekly Hours &amp; Wage Activity'!Y51 = "FT", 1,MIN(1,IF('3.Weekly Hours &amp; Wage Activity'!Y51 = "", "",MIN('3.Weekly Hours &amp; Wage Activity'!Y51/40,1)),IF('3.Weekly Hours &amp; Wage Activity'!Y51="", "",'3.Weekly Hours &amp; Wage Activity'!Y51/40 ))),0)</f>
        <v>0</v>
      </c>
      <c r="AQ51" s="86">
        <f>IFERROR(IF('3.Weekly Hours &amp; Wage Activity'!Z51 = "FT", 1,MIN(1,IF('3.Weekly Hours &amp; Wage Activity'!Z51 = "", "",MIN('3.Weekly Hours &amp; Wage Activity'!Z51/40,1)),IF('3.Weekly Hours &amp; Wage Activity'!Z51="", "",'3.Weekly Hours &amp; Wage Activity'!Z51/40 ))),0)</f>
        <v>0</v>
      </c>
      <c r="AR51" s="86">
        <f>IFERROR(IF('3.Weekly Hours &amp; Wage Activity'!AA51 = "FT", 1,MIN(1,IF('3.Weekly Hours &amp; Wage Activity'!AA51 = "", "",MIN('3.Weekly Hours &amp; Wage Activity'!AA51/40,1)),IF('3.Weekly Hours &amp; Wage Activity'!AA51="", "",'3.Weekly Hours &amp; Wage Activity'!AA51/40 ))),0)</f>
        <v>0</v>
      </c>
      <c r="AS51" s="86">
        <f>IFERROR(IF('3.Weekly Hours &amp; Wage Activity'!AB51 = "FT", 1,MIN(1,IF('3.Weekly Hours &amp; Wage Activity'!AB51 = "", "",MIN('3.Weekly Hours &amp; Wage Activity'!AB51/40,1)),IF('3.Weekly Hours &amp; Wage Activity'!AB51="", "",'3.Weekly Hours &amp; Wage Activity'!AB51/40 ))),0)</f>
        <v>0</v>
      </c>
      <c r="AT51" s="86">
        <f>IFERROR(IF('3.Weekly Hours &amp; Wage Activity'!AC51 = "FT", 1,MIN(1,IF('3.Weekly Hours &amp; Wage Activity'!AC51 = "", "",MIN('3.Weekly Hours &amp; Wage Activity'!AC51/40,1)),IF('3.Weekly Hours &amp; Wage Activity'!AC51="", "",'3.Weekly Hours &amp; Wage Activity'!AC51/40 ))),0)</f>
        <v>0</v>
      </c>
      <c r="AU51" s="86">
        <f>IFERROR(IF('3.Weekly Hours &amp; Wage Activity'!AD51 = "FT", 1,MIN(1,IF('3.Weekly Hours &amp; Wage Activity'!AD51 = "", "",MIN('3.Weekly Hours &amp; Wage Activity'!AD51/40,1)),IF('3.Weekly Hours &amp; Wage Activity'!AD51="", "",'3.Weekly Hours &amp; Wage Activity'!AD51/40 ))),0)</f>
        <v>0</v>
      </c>
      <c r="AV51" s="86">
        <f>IFERROR(IF('3.Weekly Hours &amp; Wage Activity'!AE51 = "FT", 1,MIN(1,IF('3.Weekly Hours &amp; Wage Activity'!AE51 = "", "",MIN('3.Weekly Hours &amp; Wage Activity'!AE51/40,1)),IF('3.Weekly Hours &amp; Wage Activity'!AE51="", "",'3.Weekly Hours &amp; Wage Activity'!AE51/40 ))),0)</f>
        <v>0</v>
      </c>
      <c r="AW51" s="86">
        <f>IFERROR(IF('3.Weekly Hours &amp; Wage Activity'!AF51 = "FT", 1,MIN(1,IF('3.Weekly Hours &amp; Wage Activity'!AF51 = "", "",MIN('3.Weekly Hours &amp; Wage Activity'!AF51/40,1)),IF('3.Weekly Hours &amp; Wage Activity'!AF51="", "",'3.Weekly Hours &amp; Wage Activity'!AF51/40 ))),0)</f>
        <v>0</v>
      </c>
      <c r="AX51" s="86">
        <f>IFERROR(IF('3.Weekly Hours &amp; Wage Activity'!AG51 = "FT", 1,MIN(1,IF('3.Weekly Hours &amp; Wage Activity'!AG51 = "", "",MIN('3.Weekly Hours &amp; Wage Activity'!AG51/40,1)),IF('3.Weekly Hours &amp; Wage Activity'!AG51="", "",'3.Weekly Hours &amp; Wage Activity'!AG51/40 ))),0)</f>
        <v>0</v>
      </c>
      <c r="AY51" s="523">
        <f>SUM( IF(COUNTIF('3.Weekly Hours &amp; Wage Activity'!J51:Q51, "&lt;&gt;FT") = 0, COLUMNS('3.Weekly Hours &amp; Wage Activity'!J51:AG51) * 40, '3.Weekly Hours &amp; Wage Activity'!J51:AG51))</f>
        <v>0</v>
      </c>
      <c r="AZ51" s="86">
        <f t="shared" si="5"/>
        <v>0</v>
      </c>
      <c r="BA51" s="87">
        <f t="shared" si="7"/>
        <v>0</v>
      </c>
      <c r="BB51" s="74" t="str">
        <f>IF('2.Census &amp; Reference Benchmarks'!K51 = "", "", '2.Census &amp; Reference Benchmarks'!K51)</f>
        <v/>
      </c>
      <c r="BC51" s="185">
        <f>IF('2.Census &amp; Reference Benchmarks'!L51="N/A",IF(OR(AND(G51="",I51=""),AND(G51&lt;DATEVALUE("1/1/2020"),OR(I51="",I51&gt;DATEVALUE("3/31/2020")))),177.14,IF(OR(I51 = "", I51 &gt; DATEVALUE("1/31/2020")), ROUND(177.14*((DATEVALUE("2/1/2020") -G51)/31),1))),IF('2.Census &amp; Reference Benchmarks'!L51="",0,'2.Census &amp; Reference Benchmarks'!L51))</f>
        <v>0</v>
      </c>
      <c r="BD51" s="74" t="str">
        <f>IF('2.Census &amp; Reference Benchmarks'!N51 = "", "", '2.Census &amp; Reference Benchmarks'!N51)</f>
        <v/>
      </c>
      <c r="BE51" s="185">
        <f>IF('2.Census &amp; Reference Benchmarks'!O51="N/A",IF(OR(AND(G51="",I51=""),AND(G51&lt;=DATEVALUE("2/1/2020"),OR(I51="",I51&gt;=DATEVALUE("2/29/2020")))),165.71,IF(AND(G51&gt;DATEVALUE("2/1/2020"),OR(I51="",I51&lt;=DATEVALUE("2/29/2020"))),((DATEVALUE("3/1/2020")-G51)/29)*165.71,"")),IF('2.Census &amp; Reference Benchmarks'!O51="",0,'2.Census &amp; Reference Benchmarks'!O51))</f>
        <v>0</v>
      </c>
    </row>
    <row r="52" spans="1:57" x14ac:dyDescent="0.25">
      <c r="A52" s="3"/>
      <c r="B52" s="56">
        <f>IF('2.Census &amp; Reference Benchmarks'!B52 &lt;&gt;"",'2.Census &amp; Reference Benchmarks'!B52,"")</f>
        <v>0</v>
      </c>
      <c r="C52" s="56">
        <f>IF('2.Census &amp; Reference Benchmarks'!C52 &lt;&gt;"",'2.Census &amp; Reference Benchmarks'!C52,"")</f>
        <v>0</v>
      </c>
      <c r="D52" s="57" t="str">
        <f>IF('2.Census &amp; Reference Benchmarks'!D52 &lt;&gt;"",'2.Census &amp; Reference Benchmarks'!D52,"")</f>
        <v/>
      </c>
      <c r="E52" s="56" t="str">
        <f>IF('2.Census &amp; Reference Benchmarks'!E52 &lt;&gt;"",'2.Census &amp; Reference Benchmarks'!E52,"")</f>
        <v/>
      </c>
      <c r="F52" s="56" t="str">
        <f>IF('2.Census &amp; Reference Benchmarks'!F52 &lt;&gt;"",'2.Census &amp; Reference Benchmarks'!F52,"")</f>
        <v/>
      </c>
      <c r="G52" s="58" t="str">
        <f>IF('2.Census &amp; Reference Benchmarks'!G52 &lt;&gt;"",'2.Census &amp; Reference Benchmarks'!G52,"")</f>
        <v/>
      </c>
      <c r="H52" s="58" t="str">
        <f>IF('2.Census &amp; Reference Benchmarks'!H52 &lt;&gt;"",'2.Census &amp; Reference Benchmarks'!H52,"")</f>
        <v/>
      </c>
      <c r="I52" s="58" t="str">
        <f>IF('2.Census &amp; Reference Benchmarks'!I52 &lt;&gt;"",'2.Census &amp; Reference Benchmarks'!I52,"")</f>
        <v/>
      </c>
      <c r="J52" s="69" t="str">
        <f>IF('2.Census &amp; Reference Benchmarks'!J52 &lt;&gt;"",'2.Census &amp; Reference Benchmarks'!J52,"")</f>
        <v/>
      </c>
      <c r="K52" s="58" t="str">
        <f>IF('7.Safe Harbor Input Data &amp; Calc'!Q54 &lt;&gt; "", '7.Safe Harbor Input Data &amp; Calc'!Q54, "")</f>
        <v>No</v>
      </c>
      <c r="L52" s="59" t="str">
        <f>IF('2.Census &amp; Reference Benchmarks'!T52&lt;&gt; "",'2.Census &amp; Reference Benchmarks'!T52,"")</f>
        <v/>
      </c>
      <c r="M52" s="60">
        <f>'2.Census &amp; Reference Benchmarks'!M52</f>
        <v>0</v>
      </c>
      <c r="N52" s="60">
        <f>'2.Census &amp; Reference Benchmarks'!P52</f>
        <v>0</v>
      </c>
      <c r="O52" s="60">
        <f>'2.Census &amp; Reference Benchmarks'!S52</f>
        <v>0</v>
      </c>
      <c r="P52" s="52">
        <f>IF( AND(I52 &lt; '1. Summary for SBA'!$J$7, I52 &lt;&gt;""), 0, IF(AND(G52="",I52=""),SUM(M52:O52)*4,IF(I52&lt;'1. Summary for SBA'!$J$7,0,IF(K52="Yes",0,IF(H52="Salary",IF(AND(SUM(M52:O52)*4&lt;100000,L52=""),(SUM(M52:O52)/(IF(OR(I52=0,I52&gt;=DATEVALUE("3/31/2020")),DATEVALUE("3/31/2020"),I52)-IF(OR(G52&lt;=DATEVALUE("1/1/2020"), G52 = ""),DATEVALUE("1/1/2020"),IF(OR(MONTH(G52)=1),G52+1,IF(MONTH(G52)=3,G52,G52-1)))))*360,0),0)))))</f>
        <v>0</v>
      </c>
      <c r="Q52" s="52">
        <f t="shared" si="8"/>
        <v>0</v>
      </c>
      <c r="R52" s="67">
        <f t="shared" si="1"/>
        <v>0</v>
      </c>
      <c r="S52" s="53">
        <f>SUM('3.Weekly Hours &amp; Wage Activity'!AI52:BF52)</f>
        <v>0</v>
      </c>
      <c r="T52" s="53">
        <f>IF(AND(I52&lt;&gt; "",  I52 &lt; '1. Summary for SBA'!$J$11 +168, I52 &gt; '1. Summary for SBA'!$J$11),S52+(((168-(I52-'1. Summary for SBA'!$J$11+1))*S52)/((I52-'1. Summary for SBA'!$J$11+1))),0)</f>
        <v>0</v>
      </c>
      <c r="U52" s="369">
        <f>IF(K52= "Yes",0,IF( H52 = "salary",IF(T52 = 0,MAX(0,$R52-$S52), R52-T52),IF( H52 = "Hourly",'6. Hourly EE Wage Reduction'!AA52, 0)))</f>
        <v>0</v>
      </c>
      <c r="V52" s="67">
        <f t="shared" si="2"/>
        <v>0</v>
      </c>
      <c r="W52" s="405" t="str">
        <f>IF(U52 = 0, "No",IF('6. Hourly EE Wage Reduction'!T52 &gt;'6. Hourly EE Wage Reduction'!W52, "Yes", "No"))</f>
        <v>No</v>
      </c>
      <c r="X52" s="67">
        <f t="shared" si="3"/>
        <v>0</v>
      </c>
      <c r="Y52" s="67">
        <f t="shared" si="4"/>
        <v>0</v>
      </c>
      <c r="AA52" s="86">
        <f>IFERROR(IF('3.Weekly Hours &amp; Wage Activity'!J52 = "FT", 1,MIN(1,IF('3.Weekly Hours &amp; Wage Activity'!J52 = "", "",MIN('3.Weekly Hours &amp; Wage Activity'!J52/40,1)),IF('3.Weekly Hours &amp; Wage Activity'!J52="", "",'3.Weekly Hours &amp; Wage Activity'!J52/40 ))),0)</f>
        <v>0</v>
      </c>
      <c r="AB52" s="86">
        <f>IFERROR(IF('3.Weekly Hours &amp; Wage Activity'!K52 = "FT", 1,MIN(1,IF('3.Weekly Hours &amp; Wage Activity'!K52 = "", "",MIN('3.Weekly Hours &amp; Wage Activity'!K52/40,1)),IF('3.Weekly Hours &amp; Wage Activity'!K52="", "",'3.Weekly Hours &amp; Wage Activity'!K52/40 ))),0)</f>
        <v>0</v>
      </c>
      <c r="AC52" s="86">
        <f>IFERROR(IF('3.Weekly Hours &amp; Wage Activity'!L52 = "FT", 1,MIN(1,IF('3.Weekly Hours &amp; Wage Activity'!L52 = "", "",MIN('3.Weekly Hours &amp; Wage Activity'!L52/40,1)),IF('3.Weekly Hours &amp; Wage Activity'!L52="", "",'3.Weekly Hours &amp; Wage Activity'!L52/40 ))),0)</f>
        <v>0</v>
      </c>
      <c r="AD52" s="86">
        <f>IFERROR(IF('3.Weekly Hours &amp; Wage Activity'!M52 = "FT", 1,MIN(1,IF('3.Weekly Hours &amp; Wage Activity'!M52 = "", "",MIN('3.Weekly Hours &amp; Wage Activity'!M52/40,1)),IF('3.Weekly Hours &amp; Wage Activity'!M52="", "",'3.Weekly Hours &amp; Wage Activity'!M52/40 ))),0)</f>
        <v>0</v>
      </c>
      <c r="AE52" s="86">
        <f>IFERROR(IF('3.Weekly Hours &amp; Wage Activity'!N52 = "FT", 1,MIN(1,IF('3.Weekly Hours &amp; Wage Activity'!N52 = "", "",MIN('3.Weekly Hours &amp; Wage Activity'!N52/40,1)),IF('3.Weekly Hours &amp; Wage Activity'!N52="", "",'3.Weekly Hours &amp; Wage Activity'!N52/40 ))),0)</f>
        <v>0</v>
      </c>
      <c r="AF52" s="86">
        <f>IFERROR(IF('3.Weekly Hours &amp; Wage Activity'!O52 = "FT", 1,MIN(1,IF('3.Weekly Hours &amp; Wage Activity'!O52 = "", "",MIN('3.Weekly Hours &amp; Wage Activity'!O52/40,1)),IF('3.Weekly Hours &amp; Wage Activity'!O52="", "",'3.Weekly Hours &amp; Wage Activity'!O52/40 ))),0)</f>
        <v>0</v>
      </c>
      <c r="AG52" s="86">
        <f>IFERROR(IF('3.Weekly Hours &amp; Wage Activity'!P52 = "FT", 1,MIN(1,IF('3.Weekly Hours &amp; Wage Activity'!P52 = "", "",MIN('3.Weekly Hours &amp; Wage Activity'!P52/40,1)),IF('3.Weekly Hours &amp; Wage Activity'!P52="", "",'3.Weekly Hours &amp; Wage Activity'!P52/40 ))),0)</f>
        <v>0</v>
      </c>
      <c r="AH52" s="86">
        <f>IFERROR(IF('3.Weekly Hours &amp; Wage Activity'!Q52 = "FT", 1,MIN(1,IF('3.Weekly Hours &amp; Wage Activity'!Q52 = "", "",MIN('3.Weekly Hours &amp; Wage Activity'!Q52/40,1)),IF('3.Weekly Hours &amp; Wage Activity'!Q52="", "",'3.Weekly Hours &amp; Wage Activity'!Q52/40 ))),0)</f>
        <v>0</v>
      </c>
      <c r="AI52" s="86">
        <f>IFERROR(IF('3.Weekly Hours &amp; Wage Activity'!R52 = "FT", 1,MIN(1,IF('3.Weekly Hours &amp; Wage Activity'!R52 = "", "",MIN('3.Weekly Hours &amp; Wage Activity'!R52/40,1)),IF('3.Weekly Hours &amp; Wage Activity'!R52="", "",'3.Weekly Hours &amp; Wage Activity'!R52/40 ))),0)</f>
        <v>0</v>
      </c>
      <c r="AJ52" s="86">
        <f>IFERROR(IF('3.Weekly Hours &amp; Wage Activity'!S52 = "FT", 1,MIN(1,IF('3.Weekly Hours &amp; Wage Activity'!S52 = "", "",MIN('3.Weekly Hours &amp; Wage Activity'!S52/40,1)),IF('3.Weekly Hours &amp; Wage Activity'!S52="", "",'3.Weekly Hours &amp; Wage Activity'!S52/40 ))),0)</f>
        <v>0</v>
      </c>
      <c r="AK52" s="86">
        <f>IFERROR(IF('3.Weekly Hours &amp; Wage Activity'!T52 = "FT", 1,MIN(1,IF('3.Weekly Hours &amp; Wage Activity'!T52 = "", "",MIN('3.Weekly Hours &amp; Wage Activity'!T52/40,1)),IF('3.Weekly Hours &amp; Wage Activity'!T52="", "",'3.Weekly Hours &amp; Wage Activity'!T52/40 ))),0)</f>
        <v>0</v>
      </c>
      <c r="AL52" s="86">
        <f>IFERROR(IF('3.Weekly Hours &amp; Wage Activity'!U52 = "FT", 1,MIN(1,IF('3.Weekly Hours &amp; Wage Activity'!U52 = "", "",MIN('3.Weekly Hours &amp; Wage Activity'!U52/40,1)),IF('3.Weekly Hours &amp; Wage Activity'!U52="", "",'3.Weekly Hours &amp; Wage Activity'!U52/40 ))),0)</f>
        <v>0</v>
      </c>
      <c r="AM52" s="86">
        <f>IFERROR(IF('3.Weekly Hours &amp; Wage Activity'!V52 = "FT", 1,MIN(1,IF('3.Weekly Hours &amp; Wage Activity'!V52 = "", "",MIN('3.Weekly Hours &amp; Wage Activity'!V52/40,1)),IF('3.Weekly Hours &amp; Wage Activity'!V52="", "",'3.Weekly Hours &amp; Wage Activity'!V52/40 ))),0)</f>
        <v>0</v>
      </c>
      <c r="AN52" s="86">
        <f>IFERROR(IF('3.Weekly Hours &amp; Wage Activity'!W52 = "FT", 1,MIN(1,IF('3.Weekly Hours &amp; Wage Activity'!W52 = "", "",MIN('3.Weekly Hours &amp; Wage Activity'!W52/40,1)),IF('3.Weekly Hours &amp; Wage Activity'!W52="", "",'3.Weekly Hours &amp; Wage Activity'!W52/40 ))),0)</f>
        <v>0</v>
      </c>
      <c r="AO52" s="86">
        <f>IFERROR(IF('3.Weekly Hours &amp; Wage Activity'!X52 = "FT", 1,MIN(1,IF('3.Weekly Hours &amp; Wage Activity'!X52 = "", "",MIN('3.Weekly Hours &amp; Wage Activity'!X52/40,1)),IF('3.Weekly Hours &amp; Wage Activity'!X52="", "",'3.Weekly Hours &amp; Wage Activity'!X52/40 ))),0)</f>
        <v>0</v>
      </c>
      <c r="AP52" s="86">
        <f>IFERROR(IF('3.Weekly Hours &amp; Wage Activity'!Y52 = "FT", 1,MIN(1,IF('3.Weekly Hours &amp; Wage Activity'!Y52 = "", "",MIN('3.Weekly Hours &amp; Wage Activity'!Y52/40,1)),IF('3.Weekly Hours &amp; Wage Activity'!Y52="", "",'3.Weekly Hours &amp; Wage Activity'!Y52/40 ))),0)</f>
        <v>0</v>
      </c>
      <c r="AQ52" s="86">
        <f>IFERROR(IF('3.Weekly Hours &amp; Wage Activity'!Z52 = "FT", 1,MIN(1,IF('3.Weekly Hours &amp; Wage Activity'!Z52 = "", "",MIN('3.Weekly Hours &amp; Wage Activity'!Z52/40,1)),IF('3.Weekly Hours &amp; Wage Activity'!Z52="", "",'3.Weekly Hours &amp; Wage Activity'!Z52/40 ))),0)</f>
        <v>0</v>
      </c>
      <c r="AR52" s="86">
        <f>IFERROR(IF('3.Weekly Hours &amp; Wage Activity'!AA52 = "FT", 1,MIN(1,IF('3.Weekly Hours &amp; Wage Activity'!AA52 = "", "",MIN('3.Weekly Hours &amp; Wage Activity'!AA52/40,1)),IF('3.Weekly Hours &amp; Wage Activity'!AA52="", "",'3.Weekly Hours &amp; Wage Activity'!AA52/40 ))),0)</f>
        <v>0</v>
      </c>
      <c r="AS52" s="86">
        <f>IFERROR(IF('3.Weekly Hours &amp; Wage Activity'!AB52 = "FT", 1,MIN(1,IF('3.Weekly Hours &amp; Wage Activity'!AB52 = "", "",MIN('3.Weekly Hours &amp; Wage Activity'!AB52/40,1)),IF('3.Weekly Hours &amp; Wage Activity'!AB52="", "",'3.Weekly Hours &amp; Wage Activity'!AB52/40 ))),0)</f>
        <v>0</v>
      </c>
      <c r="AT52" s="86">
        <f>IFERROR(IF('3.Weekly Hours &amp; Wage Activity'!AC52 = "FT", 1,MIN(1,IF('3.Weekly Hours &amp; Wage Activity'!AC52 = "", "",MIN('3.Weekly Hours &amp; Wage Activity'!AC52/40,1)),IF('3.Weekly Hours &amp; Wage Activity'!AC52="", "",'3.Weekly Hours &amp; Wage Activity'!AC52/40 ))),0)</f>
        <v>0</v>
      </c>
      <c r="AU52" s="86">
        <f>IFERROR(IF('3.Weekly Hours &amp; Wage Activity'!AD52 = "FT", 1,MIN(1,IF('3.Weekly Hours &amp; Wage Activity'!AD52 = "", "",MIN('3.Weekly Hours &amp; Wage Activity'!AD52/40,1)),IF('3.Weekly Hours &amp; Wage Activity'!AD52="", "",'3.Weekly Hours &amp; Wage Activity'!AD52/40 ))),0)</f>
        <v>0</v>
      </c>
      <c r="AV52" s="86">
        <f>IFERROR(IF('3.Weekly Hours &amp; Wage Activity'!AE52 = "FT", 1,MIN(1,IF('3.Weekly Hours &amp; Wage Activity'!AE52 = "", "",MIN('3.Weekly Hours &amp; Wage Activity'!AE52/40,1)),IF('3.Weekly Hours &amp; Wage Activity'!AE52="", "",'3.Weekly Hours &amp; Wage Activity'!AE52/40 ))),0)</f>
        <v>0</v>
      </c>
      <c r="AW52" s="86">
        <f>IFERROR(IF('3.Weekly Hours &amp; Wage Activity'!AF52 = "FT", 1,MIN(1,IF('3.Weekly Hours &amp; Wage Activity'!AF52 = "", "",MIN('3.Weekly Hours &amp; Wage Activity'!AF52/40,1)),IF('3.Weekly Hours &amp; Wage Activity'!AF52="", "",'3.Weekly Hours &amp; Wage Activity'!AF52/40 ))),0)</f>
        <v>0</v>
      </c>
      <c r="AX52" s="86">
        <f>IFERROR(IF('3.Weekly Hours &amp; Wage Activity'!AG52 = "FT", 1,MIN(1,IF('3.Weekly Hours &amp; Wage Activity'!AG52 = "", "",MIN('3.Weekly Hours &amp; Wage Activity'!AG52/40,1)),IF('3.Weekly Hours &amp; Wage Activity'!AG52="", "",'3.Weekly Hours &amp; Wage Activity'!AG52/40 ))),0)</f>
        <v>0</v>
      </c>
      <c r="AY52" s="523">
        <f>SUM( IF(COUNTIF('3.Weekly Hours &amp; Wage Activity'!J52:Q52, "&lt;&gt;FT") = 0, COLUMNS('3.Weekly Hours &amp; Wage Activity'!J52:AG52) * 40, '3.Weekly Hours &amp; Wage Activity'!J52:AG52))</f>
        <v>0</v>
      </c>
      <c r="AZ52" s="86">
        <f t="shared" si="5"/>
        <v>0</v>
      </c>
      <c r="BA52" s="87">
        <f t="shared" si="7"/>
        <v>0</v>
      </c>
      <c r="BB52" s="74" t="str">
        <f>IF('2.Census &amp; Reference Benchmarks'!K52 = "", "", '2.Census &amp; Reference Benchmarks'!K52)</f>
        <v/>
      </c>
      <c r="BC52" s="185">
        <f>IF('2.Census &amp; Reference Benchmarks'!L52="N/A",IF(OR(AND(G52="",I52=""),AND(G52&lt;DATEVALUE("1/1/2020"),OR(I52="",I52&gt;DATEVALUE("3/31/2020")))),177.14,IF(OR(I52 = "", I52 &gt; DATEVALUE("1/31/2020")), ROUND(177.14*((DATEVALUE("2/1/2020") -G52)/31),1))),IF('2.Census &amp; Reference Benchmarks'!L52="",0,'2.Census &amp; Reference Benchmarks'!L52))</f>
        <v>0</v>
      </c>
      <c r="BD52" s="74" t="str">
        <f>IF('2.Census &amp; Reference Benchmarks'!N52 = "", "", '2.Census &amp; Reference Benchmarks'!N52)</f>
        <v/>
      </c>
      <c r="BE52" s="185">
        <f>IF('2.Census &amp; Reference Benchmarks'!O52="N/A",IF(OR(AND(G52="",I52=""),AND(G52&lt;=DATEVALUE("2/1/2020"),OR(I52="",I52&gt;=DATEVALUE("2/29/2020")))),165.71,IF(AND(G52&gt;DATEVALUE("2/1/2020"),OR(I52="",I52&lt;=DATEVALUE("2/29/2020"))),((DATEVALUE("3/1/2020")-G52)/29)*165.71,"")),IF('2.Census &amp; Reference Benchmarks'!O52="",0,'2.Census &amp; Reference Benchmarks'!O52))</f>
        <v>0</v>
      </c>
    </row>
    <row r="53" spans="1:57" x14ac:dyDescent="0.25">
      <c r="A53" s="3"/>
      <c r="B53" s="56">
        <f>IF('2.Census &amp; Reference Benchmarks'!B53 &lt;&gt;"",'2.Census &amp; Reference Benchmarks'!B53,"")</f>
        <v>0</v>
      </c>
      <c r="C53" s="56">
        <f>IF('2.Census &amp; Reference Benchmarks'!C53 &lt;&gt;"",'2.Census &amp; Reference Benchmarks'!C53,"")</f>
        <v>0</v>
      </c>
      <c r="D53" s="57" t="str">
        <f>IF('2.Census &amp; Reference Benchmarks'!D53 &lt;&gt;"",'2.Census &amp; Reference Benchmarks'!D53,"")</f>
        <v/>
      </c>
      <c r="E53" s="56" t="str">
        <f>IF('2.Census &amp; Reference Benchmarks'!E53 &lt;&gt;"",'2.Census &amp; Reference Benchmarks'!E53,"")</f>
        <v/>
      </c>
      <c r="F53" s="56" t="str">
        <f>IF('2.Census &amp; Reference Benchmarks'!F53 &lt;&gt;"",'2.Census &amp; Reference Benchmarks'!F53,"")</f>
        <v/>
      </c>
      <c r="G53" s="58" t="str">
        <f>IF('2.Census &amp; Reference Benchmarks'!G53 &lt;&gt;"",'2.Census &amp; Reference Benchmarks'!G53,"")</f>
        <v/>
      </c>
      <c r="H53" s="58" t="str">
        <f>IF('2.Census &amp; Reference Benchmarks'!H53 &lt;&gt;"",'2.Census &amp; Reference Benchmarks'!H53,"")</f>
        <v/>
      </c>
      <c r="I53" s="58" t="str">
        <f>IF('2.Census &amp; Reference Benchmarks'!I53 &lt;&gt;"",'2.Census &amp; Reference Benchmarks'!I53,"")</f>
        <v/>
      </c>
      <c r="J53" s="69" t="str">
        <f>IF('2.Census &amp; Reference Benchmarks'!J53 &lt;&gt;"",'2.Census &amp; Reference Benchmarks'!J53,"")</f>
        <v/>
      </c>
      <c r="K53" s="58" t="str">
        <f>IF('7.Safe Harbor Input Data &amp; Calc'!Q55 &lt;&gt; "", '7.Safe Harbor Input Data &amp; Calc'!Q55, "")</f>
        <v>No</v>
      </c>
      <c r="L53" s="59" t="str">
        <f>IF('2.Census &amp; Reference Benchmarks'!T53&lt;&gt; "",'2.Census &amp; Reference Benchmarks'!T53,"")</f>
        <v/>
      </c>
      <c r="M53" s="60">
        <f>'2.Census &amp; Reference Benchmarks'!M53</f>
        <v>0</v>
      </c>
      <c r="N53" s="60">
        <f>'2.Census &amp; Reference Benchmarks'!P53</f>
        <v>0</v>
      </c>
      <c r="O53" s="60">
        <f>'2.Census &amp; Reference Benchmarks'!S53</f>
        <v>0</v>
      </c>
      <c r="P53" s="52">
        <f>IF( AND(I53 &lt; '1. Summary for SBA'!$J$7, I53 &lt;&gt;""), 0, IF(AND(G53="",I53=""),SUM(M53:O53)*4,IF(I53&lt;'1. Summary for SBA'!$J$7,0,IF(K53="Yes",0,IF(H53="Salary",IF(AND(SUM(M53:O53)*4&lt;100000,L53=""),(SUM(M53:O53)/(IF(OR(I53=0,I53&gt;=DATEVALUE("3/31/2020")),DATEVALUE("3/31/2020"),I53)-IF(OR(G53&lt;=DATEVALUE("1/1/2020"), G53 = ""),DATEVALUE("1/1/2020"),IF(OR(MONTH(G53)=1),G53+1,IF(MONTH(G53)=3,G53,G53-1)))))*360,0),0)))))</f>
        <v>0</v>
      </c>
      <c r="Q53" s="52">
        <f t="shared" si="8"/>
        <v>0</v>
      </c>
      <c r="R53" s="67">
        <f t="shared" si="1"/>
        <v>0</v>
      </c>
      <c r="S53" s="53">
        <f>SUM('3.Weekly Hours &amp; Wage Activity'!AI53:BF53)</f>
        <v>0</v>
      </c>
      <c r="T53" s="53">
        <f>IF(AND(I53&lt;&gt; "",  I53 &lt; '1. Summary for SBA'!$J$11 +168, I53 &gt; '1. Summary for SBA'!$J$11),S53+(((168-(I53-'1. Summary for SBA'!$J$11+1))*S53)/((I53-'1. Summary for SBA'!$J$11+1))),0)</f>
        <v>0</v>
      </c>
      <c r="U53" s="369">
        <f>IF(K53= "Yes",0,IF( H53 = "salary",IF(T53 = 0,MAX(0,$R53-$S53), R53-T53),IF( H53 = "Hourly",'6. Hourly EE Wage Reduction'!AA53, 0)))</f>
        <v>0</v>
      </c>
      <c r="V53" s="67">
        <f t="shared" si="2"/>
        <v>0</v>
      </c>
      <c r="W53" s="405" t="str">
        <f>IF(U53 = 0, "No",IF('6. Hourly EE Wage Reduction'!T53 &gt;'6. Hourly EE Wage Reduction'!W53, "Yes", "No"))</f>
        <v>No</v>
      </c>
      <c r="X53" s="67">
        <f t="shared" si="3"/>
        <v>0</v>
      </c>
      <c r="Y53" s="67">
        <f t="shared" si="4"/>
        <v>0</v>
      </c>
      <c r="AA53" s="86">
        <f>IFERROR(IF('3.Weekly Hours &amp; Wage Activity'!J53 = "FT", 1,MIN(1,IF('3.Weekly Hours &amp; Wage Activity'!J53 = "", "",MIN('3.Weekly Hours &amp; Wage Activity'!J53/40,1)),IF('3.Weekly Hours &amp; Wage Activity'!J53="", "",'3.Weekly Hours &amp; Wage Activity'!J53/40 ))),0)</f>
        <v>0</v>
      </c>
      <c r="AB53" s="86">
        <f>IFERROR(IF('3.Weekly Hours &amp; Wage Activity'!K53 = "FT", 1,MIN(1,IF('3.Weekly Hours &amp; Wage Activity'!K53 = "", "",MIN('3.Weekly Hours &amp; Wage Activity'!K53/40,1)),IF('3.Weekly Hours &amp; Wage Activity'!K53="", "",'3.Weekly Hours &amp; Wage Activity'!K53/40 ))),0)</f>
        <v>0</v>
      </c>
      <c r="AC53" s="86">
        <f>IFERROR(IF('3.Weekly Hours &amp; Wage Activity'!L53 = "FT", 1,MIN(1,IF('3.Weekly Hours &amp; Wage Activity'!L53 = "", "",MIN('3.Weekly Hours &amp; Wage Activity'!L53/40,1)),IF('3.Weekly Hours &amp; Wage Activity'!L53="", "",'3.Weekly Hours &amp; Wage Activity'!L53/40 ))),0)</f>
        <v>0</v>
      </c>
      <c r="AD53" s="86">
        <f>IFERROR(IF('3.Weekly Hours &amp; Wage Activity'!M53 = "FT", 1,MIN(1,IF('3.Weekly Hours &amp; Wage Activity'!M53 = "", "",MIN('3.Weekly Hours &amp; Wage Activity'!M53/40,1)),IF('3.Weekly Hours &amp; Wage Activity'!M53="", "",'3.Weekly Hours &amp; Wage Activity'!M53/40 ))),0)</f>
        <v>0</v>
      </c>
      <c r="AE53" s="86">
        <f>IFERROR(IF('3.Weekly Hours &amp; Wage Activity'!N53 = "FT", 1,MIN(1,IF('3.Weekly Hours &amp; Wage Activity'!N53 = "", "",MIN('3.Weekly Hours &amp; Wage Activity'!N53/40,1)),IF('3.Weekly Hours &amp; Wage Activity'!N53="", "",'3.Weekly Hours &amp; Wage Activity'!N53/40 ))),0)</f>
        <v>0</v>
      </c>
      <c r="AF53" s="86">
        <f>IFERROR(IF('3.Weekly Hours &amp; Wage Activity'!O53 = "FT", 1,MIN(1,IF('3.Weekly Hours &amp; Wage Activity'!O53 = "", "",MIN('3.Weekly Hours &amp; Wage Activity'!O53/40,1)),IF('3.Weekly Hours &amp; Wage Activity'!O53="", "",'3.Weekly Hours &amp; Wage Activity'!O53/40 ))),0)</f>
        <v>0</v>
      </c>
      <c r="AG53" s="86">
        <f>IFERROR(IF('3.Weekly Hours &amp; Wage Activity'!P53 = "FT", 1,MIN(1,IF('3.Weekly Hours &amp; Wage Activity'!P53 = "", "",MIN('3.Weekly Hours &amp; Wage Activity'!P53/40,1)),IF('3.Weekly Hours &amp; Wage Activity'!P53="", "",'3.Weekly Hours &amp; Wage Activity'!P53/40 ))),0)</f>
        <v>0</v>
      </c>
      <c r="AH53" s="86">
        <f>IFERROR(IF('3.Weekly Hours &amp; Wage Activity'!Q53 = "FT", 1,MIN(1,IF('3.Weekly Hours &amp; Wage Activity'!Q53 = "", "",MIN('3.Weekly Hours &amp; Wage Activity'!Q53/40,1)),IF('3.Weekly Hours &amp; Wage Activity'!Q53="", "",'3.Weekly Hours &amp; Wage Activity'!Q53/40 ))),0)</f>
        <v>0</v>
      </c>
      <c r="AI53" s="86">
        <f>IFERROR(IF('3.Weekly Hours &amp; Wage Activity'!R53 = "FT", 1,MIN(1,IF('3.Weekly Hours &amp; Wage Activity'!R53 = "", "",MIN('3.Weekly Hours &amp; Wage Activity'!R53/40,1)),IF('3.Weekly Hours &amp; Wage Activity'!R53="", "",'3.Weekly Hours &amp; Wage Activity'!R53/40 ))),0)</f>
        <v>0</v>
      </c>
      <c r="AJ53" s="86">
        <f>IFERROR(IF('3.Weekly Hours &amp; Wage Activity'!S53 = "FT", 1,MIN(1,IF('3.Weekly Hours &amp; Wage Activity'!S53 = "", "",MIN('3.Weekly Hours &amp; Wage Activity'!S53/40,1)),IF('3.Weekly Hours &amp; Wage Activity'!S53="", "",'3.Weekly Hours &amp; Wage Activity'!S53/40 ))),0)</f>
        <v>0</v>
      </c>
      <c r="AK53" s="86">
        <f>IFERROR(IF('3.Weekly Hours &amp; Wage Activity'!T53 = "FT", 1,MIN(1,IF('3.Weekly Hours &amp; Wage Activity'!T53 = "", "",MIN('3.Weekly Hours &amp; Wage Activity'!T53/40,1)),IF('3.Weekly Hours &amp; Wage Activity'!T53="", "",'3.Weekly Hours &amp; Wage Activity'!T53/40 ))),0)</f>
        <v>0</v>
      </c>
      <c r="AL53" s="86">
        <f>IFERROR(IF('3.Weekly Hours &amp; Wage Activity'!U53 = "FT", 1,MIN(1,IF('3.Weekly Hours &amp; Wage Activity'!U53 = "", "",MIN('3.Weekly Hours &amp; Wage Activity'!U53/40,1)),IF('3.Weekly Hours &amp; Wage Activity'!U53="", "",'3.Weekly Hours &amp; Wage Activity'!U53/40 ))),0)</f>
        <v>0</v>
      </c>
      <c r="AM53" s="86">
        <f>IFERROR(IF('3.Weekly Hours &amp; Wage Activity'!V53 = "FT", 1,MIN(1,IF('3.Weekly Hours &amp; Wage Activity'!V53 = "", "",MIN('3.Weekly Hours &amp; Wage Activity'!V53/40,1)),IF('3.Weekly Hours &amp; Wage Activity'!V53="", "",'3.Weekly Hours &amp; Wage Activity'!V53/40 ))),0)</f>
        <v>0</v>
      </c>
      <c r="AN53" s="86">
        <f>IFERROR(IF('3.Weekly Hours &amp; Wage Activity'!W53 = "FT", 1,MIN(1,IF('3.Weekly Hours &amp; Wage Activity'!W53 = "", "",MIN('3.Weekly Hours &amp; Wage Activity'!W53/40,1)),IF('3.Weekly Hours &amp; Wage Activity'!W53="", "",'3.Weekly Hours &amp; Wage Activity'!W53/40 ))),0)</f>
        <v>0</v>
      </c>
      <c r="AO53" s="86">
        <f>IFERROR(IF('3.Weekly Hours &amp; Wage Activity'!X53 = "FT", 1,MIN(1,IF('3.Weekly Hours &amp; Wage Activity'!X53 = "", "",MIN('3.Weekly Hours &amp; Wage Activity'!X53/40,1)),IF('3.Weekly Hours &amp; Wage Activity'!X53="", "",'3.Weekly Hours &amp; Wage Activity'!X53/40 ))),0)</f>
        <v>0</v>
      </c>
      <c r="AP53" s="86">
        <f>IFERROR(IF('3.Weekly Hours &amp; Wage Activity'!Y53 = "FT", 1,MIN(1,IF('3.Weekly Hours &amp; Wage Activity'!Y53 = "", "",MIN('3.Weekly Hours &amp; Wage Activity'!Y53/40,1)),IF('3.Weekly Hours &amp; Wage Activity'!Y53="", "",'3.Weekly Hours &amp; Wage Activity'!Y53/40 ))),0)</f>
        <v>0</v>
      </c>
      <c r="AQ53" s="86">
        <f>IFERROR(IF('3.Weekly Hours &amp; Wage Activity'!Z53 = "FT", 1,MIN(1,IF('3.Weekly Hours &amp; Wage Activity'!Z53 = "", "",MIN('3.Weekly Hours &amp; Wage Activity'!Z53/40,1)),IF('3.Weekly Hours &amp; Wage Activity'!Z53="", "",'3.Weekly Hours &amp; Wage Activity'!Z53/40 ))),0)</f>
        <v>0</v>
      </c>
      <c r="AR53" s="86">
        <f>IFERROR(IF('3.Weekly Hours &amp; Wage Activity'!AA53 = "FT", 1,MIN(1,IF('3.Weekly Hours &amp; Wage Activity'!AA53 = "", "",MIN('3.Weekly Hours &amp; Wage Activity'!AA53/40,1)),IF('3.Weekly Hours &amp; Wage Activity'!AA53="", "",'3.Weekly Hours &amp; Wage Activity'!AA53/40 ))),0)</f>
        <v>0</v>
      </c>
      <c r="AS53" s="86">
        <f>IFERROR(IF('3.Weekly Hours &amp; Wage Activity'!AB53 = "FT", 1,MIN(1,IF('3.Weekly Hours &amp; Wage Activity'!AB53 = "", "",MIN('3.Weekly Hours &amp; Wage Activity'!AB53/40,1)),IF('3.Weekly Hours &amp; Wage Activity'!AB53="", "",'3.Weekly Hours &amp; Wage Activity'!AB53/40 ))),0)</f>
        <v>0</v>
      </c>
      <c r="AT53" s="86">
        <f>IFERROR(IF('3.Weekly Hours &amp; Wage Activity'!AC53 = "FT", 1,MIN(1,IF('3.Weekly Hours &amp; Wage Activity'!AC53 = "", "",MIN('3.Weekly Hours &amp; Wage Activity'!AC53/40,1)),IF('3.Weekly Hours &amp; Wage Activity'!AC53="", "",'3.Weekly Hours &amp; Wage Activity'!AC53/40 ))),0)</f>
        <v>0</v>
      </c>
      <c r="AU53" s="86">
        <f>IFERROR(IF('3.Weekly Hours &amp; Wage Activity'!AD53 = "FT", 1,MIN(1,IF('3.Weekly Hours &amp; Wage Activity'!AD53 = "", "",MIN('3.Weekly Hours &amp; Wage Activity'!AD53/40,1)),IF('3.Weekly Hours &amp; Wage Activity'!AD53="", "",'3.Weekly Hours &amp; Wage Activity'!AD53/40 ))),0)</f>
        <v>0</v>
      </c>
      <c r="AV53" s="86">
        <f>IFERROR(IF('3.Weekly Hours &amp; Wage Activity'!AE53 = "FT", 1,MIN(1,IF('3.Weekly Hours &amp; Wage Activity'!AE53 = "", "",MIN('3.Weekly Hours &amp; Wage Activity'!AE53/40,1)),IF('3.Weekly Hours &amp; Wage Activity'!AE53="", "",'3.Weekly Hours &amp; Wage Activity'!AE53/40 ))),0)</f>
        <v>0</v>
      </c>
      <c r="AW53" s="86">
        <f>IFERROR(IF('3.Weekly Hours &amp; Wage Activity'!AF53 = "FT", 1,MIN(1,IF('3.Weekly Hours &amp; Wage Activity'!AF53 = "", "",MIN('3.Weekly Hours &amp; Wage Activity'!AF53/40,1)),IF('3.Weekly Hours &amp; Wage Activity'!AF53="", "",'3.Weekly Hours &amp; Wage Activity'!AF53/40 ))),0)</f>
        <v>0</v>
      </c>
      <c r="AX53" s="86">
        <f>IFERROR(IF('3.Weekly Hours &amp; Wage Activity'!AG53 = "FT", 1,MIN(1,IF('3.Weekly Hours &amp; Wage Activity'!AG53 = "", "",MIN('3.Weekly Hours &amp; Wage Activity'!AG53/40,1)),IF('3.Weekly Hours &amp; Wage Activity'!AG53="", "",'3.Weekly Hours &amp; Wage Activity'!AG53/40 ))),0)</f>
        <v>0</v>
      </c>
      <c r="AY53" s="523">
        <f>SUM( IF(COUNTIF('3.Weekly Hours &amp; Wage Activity'!J53:Q53, "&lt;&gt;FT") = 0, COLUMNS('3.Weekly Hours &amp; Wage Activity'!J53:AG53) * 40, '3.Weekly Hours &amp; Wage Activity'!J53:AG53))</f>
        <v>0</v>
      </c>
      <c r="AZ53" s="86">
        <f t="shared" si="5"/>
        <v>0</v>
      </c>
      <c r="BA53" s="87">
        <f t="shared" si="7"/>
        <v>0</v>
      </c>
      <c r="BB53" s="74" t="str">
        <f>IF('2.Census &amp; Reference Benchmarks'!K53 = "", "", '2.Census &amp; Reference Benchmarks'!K53)</f>
        <v/>
      </c>
      <c r="BC53" s="185">
        <f>IF('2.Census &amp; Reference Benchmarks'!L53="N/A",IF(OR(AND(G53="",I53=""),AND(G53&lt;DATEVALUE("1/1/2020"),OR(I53="",I53&gt;DATEVALUE("3/31/2020")))),177.14,IF(OR(I53 = "", I53 &gt; DATEVALUE("1/31/2020")), ROUND(177.14*((DATEVALUE("2/1/2020") -G53)/31),1))),IF('2.Census &amp; Reference Benchmarks'!L53="",0,'2.Census &amp; Reference Benchmarks'!L53))</f>
        <v>0</v>
      </c>
      <c r="BD53" s="74" t="str">
        <f>IF('2.Census &amp; Reference Benchmarks'!N53 = "", "", '2.Census &amp; Reference Benchmarks'!N53)</f>
        <v/>
      </c>
      <c r="BE53" s="185">
        <f>IF('2.Census &amp; Reference Benchmarks'!O53="N/A",IF(OR(AND(G53="",I53=""),AND(G53&lt;=DATEVALUE("2/1/2020"),OR(I53="",I53&gt;=DATEVALUE("2/29/2020")))),165.71,IF(AND(G53&gt;DATEVALUE("2/1/2020"),OR(I53="",I53&lt;=DATEVALUE("2/29/2020"))),((DATEVALUE("3/1/2020")-G53)/29)*165.71,"")),IF('2.Census &amp; Reference Benchmarks'!O53="",0,'2.Census &amp; Reference Benchmarks'!O53))</f>
        <v>0</v>
      </c>
    </row>
    <row r="54" spans="1:57" x14ac:dyDescent="0.25">
      <c r="A54" s="3"/>
      <c r="B54" s="56">
        <f>IF('2.Census &amp; Reference Benchmarks'!B54 &lt;&gt;"",'2.Census &amp; Reference Benchmarks'!B54,"")</f>
        <v>0</v>
      </c>
      <c r="C54" s="56">
        <f>IF('2.Census &amp; Reference Benchmarks'!C54 &lt;&gt;"",'2.Census &amp; Reference Benchmarks'!C54,"")</f>
        <v>0</v>
      </c>
      <c r="D54" s="57" t="str">
        <f>IF('2.Census &amp; Reference Benchmarks'!D54 &lt;&gt;"",'2.Census &amp; Reference Benchmarks'!D54,"")</f>
        <v/>
      </c>
      <c r="E54" s="56" t="str">
        <f>IF('2.Census &amp; Reference Benchmarks'!E54 &lt;&gt;"",'2.Census &amp; Reference Benchmarks'!E54,"")</f>
        <v/>
      </c>
      <c r="F54" s="56" t="str">
        <f>IF('2.Census &amp; Reference Benchmarks'!F54 &lt;&gt;"",'2.Census &amp; Reference Benchmarks'!F54,"")</f>
        <v/>
      </c>
      <c r="G54" s="58" t="str">
        <f>IF('2.Census &amp; Reference Benchmarks'!G54 &lt;&gt;"",'2.Census &amp; Reference Benchmarks'!G54,"")</f>
        <v/>
      </c>
      <c r="H54" s="58" t="str">
        <f>IF('2.Census &amp; Reference Benchmarks'!H54 &lt;&gt;"",'2.Census &amp; Reference Benchmarks'!H54,"")</f>
        <v/>
      </c>
      <c r="I54" s="58" t="str">
        <f>IF('2.Census &amp; Reference Benchmarks'!I54 &lt;&gt;"",'2.Census &amp; Reference Benchmarks'!I54,"")</f>
        <v/>
      </c>
      <c r="J54" s="69" t="str">
        <f>IF('2.Census &amp; Reference Benchmarks'!J54 &lt;&gt;"",'2.Census &amp; Reference Benchmarks'!J54,"")</f>
        <v/>
      </c>
      <c r="K54" s="58" t="str">
        <f>IF('7.Safe Harbor Input Data &amp; Calc'!Q56 &lt;&gt; "", '7.Safe Harbor Input Data &amp; Calc'!Q56, "")</f>
        <v>No</v>
      </c>
      <c r="L54" s="59" t="str">
        <f>IF('2.Census &amp; Reference Benchmarks'!T54&lt;&gt; "",'2.Census &amp; Reference Benchmarks'!T54,"")</f>
        <v/>
      </c>
      <c r="M54" s="60">
        <f>'2.Census &amp; Reference Benchmarks'!M54</f>
        <v>0</v>
      </c>
      <c r="N54" s="60">
        <f>'2.Census &amp; Reference Benchmarks'!P54</f>
        <v>0</v>
      </c>
      <c r="O54" s="60">
        <f>'2.Census &amp; Reference Benchmarks'!S54</f>
        <v>0</v>
      </c>
      <c r="P54" s="52">
        <f>IF( AND(I54 &lt; '1. Summary for SBA'!$J$7, I54 &lt;&gt;""), 0, IF(AND(G54="",I54=""),SUM(M54:O54)*4,IF(I54&lt;'1. Summary for SBA'!$J$7,0,IF(K54="Yes",0,IF(H54="Salary",IF(AND(SUM(M54:O54)*4&lt;100000,L54=""),(SUM(M54:O54)/(IF(OR(I54=0,I54&gt;=DATEVALUE("3/31/2020")),DATEVALUE("3/31/2020"),I54)-IF(OR(G54&lt;=DATEVALUE("1/1/2020"), G54 = ""),DATEVALUE("1/1/2020"),IF(OR(MONTH(G54)=1),G54+1,IF(MONTH(G54)=3,G54,G54-1)))))*360,0),0)))))</f>
        <v>0</v>
      </c>
      <c r="Q54" s="52">
        <f t="shared" si="8"/>
        <v>0</v>
      </c>
      <c r="R54" s="67">
        <f t="shared" si="1"/>
        <v>0</v>
      </c>
      <c r="S54" s="53">
        <f>SUM('3.Weekly Hours &amp; Wage Activity'!AI54:BF54)</f>
        <v>0</v>
      </c>
      <c r="T54" s="53">
        <f>IF(AND(I54&lt;&gt; "",  I54 &lt; '1. Summary for SBA'!$J$11 +168, I54 &gt; '1. Summary for SBA'!$J$11),S54+(((168-(I54-'1. Summary for SBA'!$J$11+1))*S54)/((I54-'1. Summary for SBA'!$J$11+1))),0)</f>
        <v>0</v>
      </c>
      <c r="U54" s="369">
        <f>IF(K54= "Yes",0,IF( H54 = "salary",IF(T54 = 0,MAX(0,$R54-$S54), R54-T54),IF( H54 = "Hourly",'6. Hourly EE Wage Reduction'!AA54, 0)))</f>
        <v>0</v>
      </c>
      <c r="V54" s="67">
        <f t="shared" si="2"/>
        <v>0</v>
      </c>
      <c r="W54" s="405" t="str">
        <f>IF(U54 = 0, "No",IF('6. Hourly EE Wage Reduction'!T54 &gt;'6. Hourly EE Wage Reduction'!W54, "Yes", "No"))</f>
        <v>No</v>
      </c>
      <c r="X54" s="67">
        <f t="shared" si="3"/>
        <v>0</v>
      </c>
      <c r="Y54" s="67">
        <f t="shared" si="4"/>
        <v>0</v>
      </c>
      <c r="AA54" s="86">
        <f>IFERROR(IF('3.Weekly Hours &amp; Wage Activity'!J54 = "FT", 1,MIN(1,IF('3.Weekly Hours &amp; Wage Activity'!J54 = "", "",MIN('3.Weekly Hours &amp; Wage Activity'!J54/40,1)),IF('3.Weekly Hours &amp; Wage Activity'!J54="", "",'3.Weekly Hours &amp; Wage Activity'!J54/40 ))),0)</f>
        <v>0</v>
      </c>
      <c r="AB54" s="86">
        <f>IFERROR(IF('3.Weekly Hours &amp; Wage Activity'!K54 = "FT", 1,MIN(1,IF('3.Weekly Hours &amp; Wage Activity'!K54 = "", "",MIN('3.Weekly Hours &amp; Wage Activity'!K54/40,1)),IF('3.Weekly Hours &amp; Wage Activity'!K54="", "",'3.Weekly Hours &amp; Wage Activity'!K54/40 ))),0)</f>
        <v>0</v>
      </c>
      <c r="AC54" s="86">
        <f>IFERROR(IF('3.Weekly Hours &amp; Wage Activity'!L54 = "FT", 1,MIN(1,IF('3.Weekly Hours &amp; Wage Activity'!L54 = "", "",MIN('3.Weekly Hours &amp; Wage Activity'!L54/40,1)),IF('3.Weekly Hours &amp; Wage Activity'!L54="", "",'3.Weekly Hours &amp; Wage Activity'!L54/40 ))),0)</f>
        <v>0</v>
      </c>
      <c r="AD54" s="86">
        <f>IFERROR(IF('3.Weekly Hours &amp; Wage Activity'!M54 = "FT", 1,MIN(1,IF('3.Weekly Hours &amp; Wage Activity'!M54 = "", "",MIN('3.Weekly Hours &amp; Wage Activity'!M54/40,1)),IF('3.Weekly Hours &amp; Wage Activity'!M54="", "",'3.Weekly Hours &amp; Wage Activity'!M54/40 ))),0)</f>
        <v>0</v>
      </c>
      <c r="AE54" s="86">
        <f>IFERROR(IF('3.Weekly Hours &amp; Wage Activity'!N54 = "FT", 1,MIN(1,IF('3.Weekly Hours &amp; Wage Activity'!N54 = "", "",MIN('3.Weekly Hours &amp; Wage Activity'!N54/40,1)),IF('3.Weekly Hours &amp; Wage Activity'!N54="", "",'3.Weekly Hours &amp; Wage Activity'!N54/40 ))),0)</f>
        <v>0</v>
      </c>
      <c r="AF54" s="86">
        <f>IFERROR(IF('3.Weekly Hours &amp; Wage Activity'!O54 = "FT", 1,MIN(1,IF('3.Weekly Hours &amp; Wage Activity'!O54 = "", "",MIN('3.Weekly Hours &amp; Wage Activity'!O54/40,1)),IF('3.Weekly Hours &amp; Wage Activity'!O54="", "",'3.Weekly Hours &amp; Wage Activity'!O54/40 ))),0)</f>
        <v>0</v>
      </c>
      <c r="AG54" s="86">
        <f>IFERROR(IF('3.Weekly Hours &amp; Wage Activity'!P54 = "FT", 1,MIN(1,IF('3.Weekly Hours &amp; Wage Activity'!P54 = "", "",MIN('3.Weekly Hours &amp; Wage Activity'!P54/40,1)),IF('3.Weekly Hours &amp; Wage Activity'!P54="", "",'3.Weekly Hours &amp; Wage Activity'!P54/40 ))),0)</f>
        <v>0</v>
      </c>
      <c r="AH54" s="86">
        <f>IFERROR(IF('3.Weekly Hours &amp; Wage Activity'!Q54 = "FT", 1,MIN(1,IF('3.Weekly Hours &amp; Wage Activity'!Q54 = "", "",MIN('3.Weekly Hours &amp; Wage Activity'!Q54/40,1)),IF('3.Weekly Hours &amp; Wage Activity'!Q54="", "",'3.Weekly Hours &amp; Wage Activity'!Q54/40 ))),0)</f>
        <v>0</v>
      </c>
      <c r="AI54" s="86">
        <f>IFERROR(IF('3.Weekly Hours &amp; Wage Activity'!R54 = "FT", 1,MIN(1,IF('3.Weekly Hours &amp; Wage Activity'!R54 = "", "",MIN('3.Weekly Hours &amp; Wage Activity'!R54/40,1)),IF('3.Weekly Hours &amp; Wage Activity'!R54="", "",'3.Weekly Hours &amp; Wage Activity'!R54/40 ))),0)</f>
        <v>0</v>
      </c>
      <c r="AJ54" s="86">
        <f>IFERROR(IF('3.Weekly Hours &amp; Wage Activity'!S54 = "FT", 1,MIN(1,IF('3.Weekly Hours &amp; Wage Activity'!S54 = "", "",MIN('3.Weekly Hours &amp; Wage Activity'!S54/40,1)),IF('3.Weekly Hours &amp; Wage Activity'!S54="", "",'3.Weekly Hours &amp; Wage Activity'!S54/40 ))),0)</f>
        <v>0</v>
      </c>
      <c r="AK54" s="86">
        <f>IFERROR(IF('3.Weekly Hours &amp; Wage Activity'!T54 = "FT", 1,MIN(1,IF('3.Weekly Hours &amp; Wage Activity'!T54 = "", "",MIN('3.Weekly Hours &amp; Wage Activity'!T54/40,1)),IF('3.Weekly Hours &amp; Wage Activity'!T54="", "",'3.Weekly Hours &amp; Wage Activity'!T54/40 ))),0)</f>
        <v>0</v>
      </c>
      <c r="AL54" s="86">
        <f>IFERROR(IF('3.Weekly Hours &amp; Wage Activity'!U54 = "FT", 1,MIN(1,IF('3.Weekly Hours &amp; Wage Activity'!U54 = "", "",MIN('3.Weekly Hours &amp; Wage Activity'!U54/40,1)),IF('3.Weekly Hours &amp; Wage Activity'!U54="", "",'3.Weekly Hours &amp; Wage Activity'!U54/40 ))),0)</f>
        <v>0</v>
      </c>
      <c r="AM54" s="86">
        <f>IFERROR(IF('3.Weekly Hours &amp; Wage Activity'!V54 = "FT", 1,MIN(1,IF('3.Weekly Hours &amp; Wage Activity'!V54 = "", "",MIN('3.Weekly Hours &amp; Wage Activity'!V54/40,1)),IF('3.Weekly Hours &amp; Wage Activity'!V54="", "",'3.Weekly Hours &amp; Wage Activity'!V54/40 ))),0)</f>
        <v>0</v>
      </c>
      <c r="AN54" s="86">
        <f>IFERROR(IF('3.Weekly Hours &amp; Wage Activity'!W54 = "FT", 1,MIN(1,IF('3.Weekly Hours &amp; Wage Activity'!W54 = "", "",MIN('3.Weekly Hours &amp; Wage Activity'!W54/40,1)),IF('3.Weekly Hours &amp; Wage Activity'!W54="", "",'3.Weekly Hours &amp; Wage Activity'!W54/40 ))),0)</f>
        <v>0</v>
      </c>
      <c r="AO54" s="86">
        <f>IFERROR(IF('3.Weekly Hours &amp; Wage Activity'!X54 = "FT", 1,MIN(1,IF('3.Weekly Hours &amp; Wage Activity'!X54 = "", "",MIN('3.Weekly Hours &amp; Wage Activity'!X54/40,1)),IF('3.Weekly Hours &amp; Wage Activity'!X54="", "",'3.Weekly Hours &amp; Wage Activity'!X54/40 ))),0)</f>
        <v>0</v>
      </c>
      <c r="AP54" s="86">
        <f>IFERROR(IF('3.Weekly Hours &amp; Wage Activity'!Y54 = "FT", 1,MIN(1,IF('3.Weekly Hours &amp; Wage Activity'!Y54 = "", "",MIN('3.Weekly Hours &amp; Wage Activity'!Y54/40,1)),IF('3.Weekly Hours &amp; Wage Activity'!Y54="", "",'3.Weekly Hours &amp; Wage Activity'!Y54/40 ))),0)</f>
        <v>0</v>
      </c>
      <c r="AQ54" s="86">
        <f>IFERROR(IF('3.Weekly Hours &amp; Wage Activity'!Z54 = "FT", 1,MIN(1,IF('3.Weekly Hours &amp; Wage Activity'!Z54 = "", "",MIN('3.Weekly Hours &amp; Wage Activity'!Z54/40,1)),IF('3.Weekly Hours &amp; Wage Activity'!Z54="", "",'3.Weekly Hours &amp; Wage Activity'!Z54/40 ))),0)</f>
        <v>0</v>
      </c>
      <c r="AR54" s="86">
        <f>IFERROR(IF('3.Weekly Hours &amp; Wage Activity'!AA54 = "FT", 1,MIN(1,IF('3.Weekly Hours &amp; Wage Activity'!AA54 = "", "",MIN('3.Weekly Hours &amp; Wage Activity'!AA54/40,1)),IF('3.Weekly Hours &amp; Wage Activity'!AA54="", "",'3.Weekly Hours &amp; Wage Activity'!AA54/40 ))),0)</f>
        <v>0</v>
      </c>
      <c r="AS54" s="86">
        <f>IFERROR(IF('3.Weekly Hours &amp; Wage Activity'!AB54 = "FT", 1,MIN(1,IF('3.Weekly Hours &amp; Wage Activity'!AB54 = "", "",MIN('3.Weekly Hours &amp; Wage Activity'!AB54/40,1)),IF('3.Weekly Hours &amp; Wage Activity'!AB54="", "",'3.Weekly Hours &amp; Wage Activity'!AB54/40 ))),0)</f>
        <v>0</v>
      </c>
      <c r="AT54" s="86">
        <f>IFERROR(IF('3.Weekly Hours &amp; Wage Activity'!AC54 = "FT", 1,MIN(1,IF('3.Weekly Hours &amp; Wage Activity'!AC54 = "", "",MIN('3.Weekly Hours &amp; Wage Activity'!AC54/40,1)),IF('3.Weekly Hours &amp; Wage Activity'!AC54="", "",'3.Weekly Hours &amp; Wage Activity'!AC54/40 ))),0)</f>
        <v>0</v>
      </c>
      <c r="AU54" s="86">
        <f>IFERROR(IF('3.Weekly Hours &amp; Wage Activity'!AD54 = "FT", 1,MIN(1,IF('3.Weekly Hours &amp; Wage Activity'!AD54 = "", "",MIN('3.Weekly Hours &amp; Wage Activity'!AD54/40,1)),IF('3.Weekly Hours &amp; Wage Activity'!AD54="", "",'3.Weekly Hours &amp; Wage Activity'!AD54/40 ))),0)</f>
        <v>0</v>
      </c>
      <c r="AV54" s="86">
        <f>IFERROR(IF('3.Weekly Hours &amp; Wage Activity'!AE54 = "FT", 1,MIN(1,IF('3.Weekly Hours &amp; Wage Activity'!AE54 = "", "",MIN('3.Weekly Hours &amp; Wage Activity'!AE54/40,1)),IF('3.Weekly Hours &amp; Wage Activity'!AE54="", "",'3.Weekly Hours &amp; Wage Activity'!AE54/40 ))),0)</f>
        <v>0</v>
      </c>
      <c r="AW54" s="86">
        <f>IFERROR(IF('3.Weekly Hours &amp; Wage Activity'!AF54 = "FT", 1,MIN(1,IF('3.Weekly Hours &amp; Wage Activity'!AF54 = "", "",MIN('3.Weekly Hours &amp; Wage Activity'!AF54/40,1)),IF('3.Weekly Hours &amp; Wage Activity'!AF54="", "",'3.Weekly Hours &amp; Wage Activity'!AF54/40 ))),0)</f>
        <v>0</v>
      </c>
      <c r="AX54" s="86">
        <f>IFERROR(IF('3.Weekly Hours &amp; Wage Activity'!AG54 = "FT", 1,MIN(1,IF('3.Weekly Hours &amp; Wage Activity'!AG54 = "", "",MIN('3.Weekly Hours &amp; Wage Activity'!AG54/40,1)),IF('3.Weekly Hours &amp; Wage Activity'!AG54="", "",'3.Weekly Hours &amp; Wage Activity'!AG54/40 ))),0)</f>
        <v>0</v>
      </c>
      <c r="AY54" s="523">
        <f>SUM( IF(COUNTIF('3.Weekly Hours &amp; Wage Activity'!J54:Q54, "&lt;&gt;FT") = 0, COLUMNS('3.Weekly Hours &amp; Wage Activity'!J54:AG54) * 40, '3.Weekly Hours &amp; Wage Activity'!J54:AG54))</f>
        <v>0</v>
      </c>
      <c r="AZ54" s="86">
        <f t="shared" si="5"/>
        <v>0</v>
      </c>
      <c r="BA54" s="87">
        <f t="shared" si="7"/>
        <v>0</v>
      </c>
      <c r="BB54" s="74" t="str">
        <f>IF('2.Census &amp; Reference Benchmarks'!K54 = "", "", '2.Census &amp; Reference Benchmarks'!K54)</f>
        <v/>
      </c>
      <c r="BC54" s="185">
        <f>IF('2.Census &amp; Reference Benchmarks'!L54="N/A",IF(OR(AND(G54="",I54=""),AND(G54&lt;DATEVALUE("1/1/2020"),OR(I54="",I54&gt;DATEVALUE("3/31/2020")))),177.14,IF(OR(I54 = "", I54 &gt; DATEVALUE("1/31/2020")), ROUND(177.14*((DATEVALUE("2/1/2020") -G54)/31),1))),IF('2.Census &amp; Reference Benchmarks'!L54="",0,'2.Census &amp; Reference Benchmarks'!L54))</f>
        <v>0</v>
      </c>
      <c r="BD54" s="74" t="str">
        <f>IF('2.Census &amp; Reference Benchmarks'!N54 = "", "", '2.Census &amp; Reference Benchmarks'!N54)</f>
        <v/>
      </c>
      <c r="BE54" s="185">
        <f>IF('2.Census &amp; Reference Benchmarks'!O54="N/A",IF(OR(AND(G54="",I54=""),AND(G54&lt;=DATEVALUE("2/1/2020"),OR(I54="",I54&gt;=DATEVALUE("2/29/2020")))),165.71,IF(AND(G54&gt;DATEVALUE("2/1/2020"),OR(I54="",I54&lt;=DATEVALUE("2/29/2020"))),((DATEVALUE("3/1/2020")-G54)/29)*165.71,"")),IF('2.Census &amp; Reference Benchmarks'!O54="",0,'2.Census &amp; Reference Benchmarks'!O54))</f>
        <v>0</v>
      </c>
    </row>
    <row r="55" spans="1:57" x14ac:dyDescent="0.25">
      <c r="A55" s="3"/>
      <c r="B55" s="56">
        <f>IF('2.Census &amp; Reference Benchmarks'!B55 &lt;&gt;"",'2.Census &amp; Reference Benchmarks'!B55,"")</f>
        <v>0</v>
      </c>
      <c r="C55" s="56">
        <f>IF('2.Census &amp; Reference Benchmarks'!C55 &lt;&gt;"",'2.Census &amp; Reference Benchmarks'!C55,"")</f>
        <v>0</v>
      </c>
      <c r="D55" s="57" t="str">
        <f>IF('2.Census &amp; Reference Benchmarks'!D55 &lt;&gt;"",'2.Census &amp; Reference Benchmarks'!D55,"")</f>
        <v/>
      </c>
      <c r="E55" s="56" t="str">
        <f>IF('2.Census &amp; Reference Benchmarks'!E55 &lt;&gt;"",'2.Census &amp; Reference Benchmarks'!E55,"")</f>
        <v/>
      </c>
      <c r="F55" s="56" t="str">
        <f>IF('2.Census &amp; Reference Benchmarks'!F55 &lt;&gt;"",'2.Census &amp; Reference Benchmarks'!F55,"")</f>
        <v/>
      </c>
      <c r="G55" s="58" t="str">
        <f>IF('2.Census &amp; Reference Benchmarks'!G55 &lt;&gt;"",'2.Census &amp; Reference Benchmarks'!G55,"")</f>
        <v/>
      </c>
      <c r="H55" s="58" t="str">
        <f>IF('2.Census &amp; Reference Benchmarks'!H55 &lt;&gt;"",'2.Census &amp; Reference Benchmarks'!H55,"")</f>
        <v/>
      </c>
      <c r="I55" s="58" t="str">
        <f>IF('2.Census &amp; Reference Benchmarks'!I55 &lt;&gt;"",'2.Census &amp; Reference Benchmarks'!I55,"")</f>
        <v/>
      </c>
      <c r="J55" s="69" t="str">
        <f>IF('2.Census &amp; Reference Benchmarks'!J55 &lt;&gt;"",'2.Census &amp; Reference Benchmarks'!J55,"")</f>
        <v/>
      </c>
      <c r="K55" s="58" t="str">
        <f>IF('7.Safe Harbor Input Data &amp; Calc'!Q57 &lt;&gt; "", '7.Safe Harbor Input Data &amp; Calc'!Q57, "")</f>
        <v>No</v>
      </c>
      <c r="L55" s="59" t="str">
        <f>IF('2.Census &amp; Reference Benchmarks'!T55&lt;&gt; "",'2.Census &amp; Reference Benchmarks'!T55,"")</f>
        <v/>
      </c>
      <c r="M55" s="60">
        <f>'2.Census &amp; Reference Benchmarks'!M55</f>
        <v>0</v>
      </c>
      <c r="N55" s="60">
        <f>'2.Census &amp; Reference Benchmarks'!P55</f>
        <v>0</v>
      </c>
      <c r="O55" s="60">
        <f>'2.Census &amp; Reference Benchmarks'!S55</f>
        <v>0</v>
      </c>
      <c r="P55" s="52">
        <f>IF( AND(I55 &lt; '1. Summary for SBA'!$J$7, I55 &lt;&gt;""), 0, IF(AND(G55="",I55=""),SUM(M55:O55)*4,IF(I55&lt;'1. Summary for SBA'!$J$7,0,IF(K55="Yes",0,IF(H55="Salary",IF(AND(SUM(M55:O55)*4&lt;100000,L55=""),(SUM(M55:O55)/(IF(OR(I55=0,I55&gt;=DATEVALUE("3/31/2020")),DATEVALUE("3/31/2020"),I55)-IF(OR(G55&lt;=DATEVALUE("1/1/2020"), G55 = ""),DATEVALUE("1/1/2020"),IF(OR(MONTH(G55)=1),G55+1,IF(MONTH(G55)=3,G55,G55-1)))))*360,0),0)))))</f>
        <v>0</v>
      </c>
      <c r="Q55" s="52">
        <f t="shared" si="8"/>
        <v>0</v>
      </c>
      <c r="R55" s="67">
        <f t="shared" si="1"/>
        <v>0</v>
      </c>
      <c r="S55" s="53">
        <f>SUM('3.Weekly Hours &amp; Wage Activity'!AI55:BF55)</f>
        <v>0</v>
      </c>
      <c r="T55" s="53">
        <f>IF(AND(I55&lt;&gt; "",  I55 &lt; '1. Summary for SBA'!$J$11 +168, I55 &gt; '1. Summary for SBA'!$J$11),S55+(((168-(I55-'1. Summary for SBA'!$J$11+1))*S55)/((I55-'1. Summary for SBA'!$J$11+1))),0)</f>
        <v>0</v>
      </c>
      <c r="U55" s="369">
        <f>IF(K55= "Yes",0,IF( H55 = "salary",IF(T55 = 0,MAX(0,$R55-$S55), R55-T55),IF( H55 = "Hourly",'6. Hourly EE Wage Reduction'!AA55, 0)))</f>
        <v>0</v>
      </c>
      <c r="V55" s="67">
        <f t="shared" si="2"/>
        <v>0</v>
      </c>
      <c r="W55" s="405" t="str">
        <f>IF(U55 = 0, "No",IF('6. Hourly EE Wage Reduction'!T55 &gt;'6. Hourly EE Wage Reduction'!W55, "Yes", "No"))</f>
        <v>No</v>
      </c>
      <c r="X55" s="67">
        <f t="shared" si="3"/>
        <v>0</v>
      </c>
      <c r="Y55" s="67">
        <f t="shared" si="4"/>
        <v>0</v>
      </c>
      <c r="AA55" s="86">
        <f>IFERROR(IF('3.Weekly Hours &amp; Wage Activity'!J55 = "FT", 1,MIN(1,IF('3.Weekly Hours &amp; Wage Activity'!J55 = "", "",MIN('3.Weekly Hours &amp; Wage Activity'!J55/40,1)),IF('3.Weekly Hours &amp; Wage Activity'!J55="", "",'3.Weekly Hours &amp; Wage Activity'!J55/40 ))),0)</f>
        <v>0</v>
      </c>
      <c r="AB55" s="86">
        <f>IFERROR(IF('3.Weekly Hours &amp; Wage Activity'!K55 = "FT", 1,MIN(1,IF('3.Weekly Hours &amp; Wage Activity'!K55 = "", "",MIN('3.Weekly Hours &amp; Wage Activity'!K55/40,1)),IF('3.Weekly Hours &amp; Wage Activity'!K55="", "",'3.Weekly Hours &amp; Wage Activity'!K55/40 ))),0)</f>
        <v>0</v>
      </c>
      <c r="AC55" s="86">
        <f>IFERROR(IF('3.Weekly Hours &amp; Wage Activity'!L55 = "FT", 1,MIN(1,IF('3.Weekly Hours &amp; Wage Activity'!L55 = "", "",MIN('3.Weekly Hours &amp; Wage Activity'!L55/40,1)),IF('3.Weekly Hours &amp; Wage Activity'!L55="", "",'3.Weekly Hours &amp; Wage Activity'!L55/40 ))),0)</f>
        <v>0</v>
      </c>
      <c r="AD55" s="86">
        <f>IFERROR(IF('3.Weekly Hours &amp; Wage Activity'!M55 = "FT", 1,MIN(1,IF('3.Weekly Hours &amp; Wage Activity'!M55 = "", "",MIN('3.Weekly Hours &amp; Wage Activity'!M55/40,1)),IF('3.Weekly Hours &amp; Wage Activity'!M55="", "",'3.Weekly Hours &amp; Wage Activity'!M55/40 ))),0)</f>
        <v>0</v>
      </c>
      <c r="AE55" s="86">
        <f>IFERROR(IF('3.Weekly Hours &amp; Wage Activity'!N55 = "FT", 1,MIN(1,IF('3.Weekly Hours &amp; Wage Activity'!N55 = "", "",MIN('3.Weekly Hours &amp; Wage Activity'!N55/40,1)),IF('3.Weekly Hours &amp; Wage Activity'!N55="", "",'3.Weekly Hours &amp; Wage Activity'!N55/40 ))),0)</f>
        <v>0</v>
      </c>
      <c r="AF55" s="86">
        <f>IFERROR(IF('3.Weekly Hours &amp; Wage Activity'!O55 = "FT", 1,MIN(1,IF('3.Weekly Hours &amp; Wage Activity'!O55 = "", "",MIN('3.Weekly Hours &amp; Wage Activity'!O55/40,1)),IF('3.Weekly Hours &amp; Wage Activity'!O55="", "",'3.Weekly Hours &amp; Wage Activity'!O55/40 ))),0)</f>
        <v>0</v>
      </c>
      <c r="AG55" s="86">
        <f>IFERROR(IF('3.Weekly Hours &amp; Wage Activity'!P55 = "FT", 1,MIN(1,IF('3.Weekly Hours &amp; Wage Activity'!P55 = "", "",MIN('3.Weekly Hours &amp; Wage Activity'!P55/40,1)),IF('3.Weekly Hours &amp; Wage Activity'!P55="", "",'3.Weekly Hours &amp; Wage Activity'!P55/40 ))),0)</f>
        <v>0</v>
      </c>
      <c r="AH55" s="86">
        <f>IFERROR(IF('3.Weekly Hours &amp; Wage Activity'!Q55 = "FT", 1,MIN(1,IF('3.Weekly Hours &amp; Wage Activity'!Q55 = "", "",MIN('3.Weekly Hours &amp; Wage Activity'!Q55/40,1)),IF('3.Weekly Hours &amp; Wage Activity'!Q55="", "",'3.Weekly Hours &amp; Wage Activity'!Q55/40 ))),0)</f>
        <v>0</v>
      </c>
      <c r="AI55" s="86">
        <f>IFERROR(IF('3.Weekly Hours &amp; Wage Activity'!R55 = "FT", 1,MIN(1,IF('3.Weekly Hours &amp; Wage Activity'!R55 = "", "",MIN('3.Weekly Hours &amp; Wage Activity'!R55/40,1)),IF('3.Weekly Hours &amp; Wage Activity'!R55="", "",'3.Weekly Hours &amp; Wage Activity'!R55/40 ))),0)</f>
        <v>0</v>
      </c>
      <c r="AJ55" s="86">
        <f>IFERROR(IF('3.Weekly Hours &amp; Wage Activity'!S55 = "FT", 1,MIN(1,IF('3.Weekly Hours &amp; Wage Activity'!S55 = "", "",MIN('3.Weekly Hours &amp; Wage Activity'!S55/40,1)),IF('3.Weekly Hours &amp; Wage Activity'!S55="", "",'3.Weekly Hours &amp; Wage Activity'!S55/40 ))),0)</f>
        <v>0</v>
      </c>
      <c r="AK55" s="86">
        <f>IFERROR(IF('3.Weekly Hours &amp; Wage Activity'!T55 = "FT", 1,MIN(1,IF('3.Weekly Hours &amp; Wage Activity'!T55 = "", "",MIN('3.Weekly Hours &amp; Wage Activity'!T55/40,1)),IF('3.Weekly Hours &amp; Wage Activity'!T55="", "",'3.Weekly Hours &amp; Wage Activity'!T55/40 ))),0)</f>
        <v>0</v>
      </c>
      <c r="AL55" s="86">
        <f>IFERROR(IF('3.Weekly Hours &amp; Wage Activity'!U55 = "FT", 1,MIN(1,IF('3.Weekly Hours &amp; Wage Activity'!U55 = "", "",MIN('3.Weekly Hours &amp; Wage Activity'!U55/40,1)),IF('3.Weekly Hours &amp; Wage Activity'!U55="", "",'3.Weekly Hours &amp; Wage Activity'!U55/40 ))),0)</f>
        <v>0</v>
      </c>
      <c r="AM55" s="86">
        <f>IFERROR(IF('3.Weekly Hours &amp; Wage Activity'!V55 = "FT", 1,MIN(1,IF('3.Weekly Hours &amp; Wage Activity'!V55 = "", "",MIN('3.Weekly Hours &amp; Wage Activity'!V55/40,1)),IF('3.Weekly Hours &amp; Wage Activity'!V55="", "",'3.Weekly Hours &amp; Wage Activity'!V55/40 ))),0)</f>
        <v>0</v>
      </c>
      <c r="AN55" s="86">
        <f>IFERROR(IF('3.Weekly Hours &amp; Wage Activity'!W55 = "FT", 1,MIN(1,IF('3.Weekly Hours &amp; Wage Activity'!W55 = "", "",MIN('3.Weekly Hours &amp; Wage Activity'!W55/40,1)),IF('3.Weekly Hours &amp; Wage Activity'!W55="", "",'3.Weekly Hours &amp; Wage Activity'!W55/40 ))),0)</f>
        <v>0</v>
      </c>
      <c r="AO55" s="86">
        <f>IFERROR(IF('3.Weekly Hours &amp; Wage Activity'!X55 = "FT", 1,MIN(1,IF('3.Weekly Hours &amp; Wage Activity'!X55 = "", "",MIN('3.Weekly Hours &amp; Wage Activity'!X55/40,1)),IF('3.Weekly Hours &amp; Wage Activity'!X55="", "",'3.Weekly Hours &amp; Wage Activity'!X55/40 ))),0)</f>
        <v>0</v>
      </c>
      <c r="AP55" s="86">
        <f>IFERROR(IF('3.Weekly Hours &amp; Wage Activity'!Y55 = "FT", 1,MIN(1,IF('3.Weekly Hours &amp; Wage Activity'!Y55 = "", "",MIN('3.Weekly Hours &amp; Wage Activity'!Y55/40,1)),IF('3.Weekly Hours &amp; Wage Activity'!Y55="", "",'3.Weekly Hours &amp; Wage Activity'!Y55/40 ))),0)</f>
        <v>0</v>
      </c>
      <c r="AQ55" s="86">
        <f>IFERROR(IF('3.Weekly Hours &amp; Wage Activity'!Z55 = "FT", 1,MIN(1,IF('3.Weekly Hours &amp; Wage Activity'!Z55 = "", "",MIN('3.Weekly Hours &amp; Wage Activity'!Z55/40,1)),IF('3.Weekly Hours &amp; Wage Activity'!Z55="", "",'3.Weekly Hours &amp; Wage Activity'!Z55/40 ))),0)</f>
        <v>0</v>
      </c>
      <c r="AR55" s="86">
        <f>IFERROR(IF('3.Weekly Hours &amp; Wage Activity'!AA55 = "FT", 1,MIN(1,IF('3.Weekly Hours &amp; Wage Activity'!AA55 = "", "",MIN('3.Weekly Hours &amp; Wage Activity'!AA55/40,1)),IF('3.Weekly Hours &amp; Wage Activity'!AA55="", "",'3.Weekly Hours &amp; Wage Activity'!AA55/40 ))),0)</f>
        <v>0</v>
      </c>
      <c r="AS55" s="86">
        <f>IFERROR(IF('3.Weekly Hours &amp; Wage Activity'!AB55 = "FT", 1,MIN(1,IF('3.Weekly Hours &amp; Wage Activity'!AB55 = "", "",MIN('3.Weekly Hours &amp; Wage Activity'!AB55/40,1)),IF('3.Weekly Hours &amp; Wage Activity'!AB55="", "",'3.Weekly Hours &amp; Wage Activity'!AB55/40 ))),0)</f>
        <v>0</v>
      </c>
      <c r="AT55" s="86">
        <f>IFERROR(IF('3.Weekly Hours &amp; Wage Activity'!AC55 = "FT", 1,MIN(1,IF('3.Weekly Hours &amp; Wage Activity'!AC55 = "", "",MIN('3.Weekly Hours &amp; Wage Activity'!AC55/40,1)),IF('3.Weekly Hours &amp; Wage Activity'!AC55="", "",'3.Weekly Hours &amp; Wage Activity'!AC55/40 ))),0)</f>
        <v>0</v>
      </c>
      <c r="AU55" s="86">
        <f>IFERROR(IF('3.Weekly Hours &amp; Wage Activity'!AD55 = "FT", 1,MIN(1,IF('3.Weekly Hours &amp; Wage Activity'!AD55 = "", "",MIN('3.Weekly Hours &amp; Wage Activity'!AD55/40,1)),IF('3.Weekly Hours &amp; Wage Activity'!AD55="", "",'3.Weekly Hours &amp; Wage Activity'!AD55/40 ))),0)</f>
        <v>0</v>
      </c>
      <c r="AV55" s="86">
        <f>IFERROR(IF('3.Weekly Hours &amp; Wage Activity'!AE55 = "FT", 1,MIN(1,IF('3.Weekly Hours &amp; Wage Activity'!AE55 = "", "",MIN('3.Weekly Hours &amp; Wage Activity'!AE55/40,1)),IF('3.Weekly Hours &amp; Wage Activity'!AE55="", "",'3.Weekly Hours &amp; Wage Activity'!AE55/40 ))),0)</f>
        <v>0</v>
      </c>
      <c r="AW55" s="86">
        <f>IFERROR(IF('3.Weekly Hours &amp; Wage Activity'!AF55 = "FT", 1,MIN(1,IF('3.Weekly Hours &amp; Wage Activity'!AF55 = "", "",MIN('3.Weekly Hours &amp; Wage Activity'!AF55/40,1)),IF('3.Weekly Hours &amp; Wage Activity'!AF55="", "",'3.Weekly Hours &amp; Wage Activity'!AF55/40 ))),0)</f>
        <v>0</v>
      </c>
      <c r="AX55" s="86">
        <f>IFERROR(IF('3.Weekly Hours &amp; Wage Activity'!AG55 = "FT", 1,MIN(1,IF('3.Weekly Hours &amp; Wage Activity'!AG55 = "", "",MIN('3.Weekly Hours &amp; Wage Activity'!AG55/40,1)),IF('3.Weekly Hours &amp; Wage Activity'!AG55="", "",'3.Weekly Hours &amp; Wage Activity'!AG55/40 ))),0)</f>
        <v>0</v>
      </c>
      <c r="AY55" s="523">
        <f>SUM( IF(COUNTIF('3.Weekly Hours &amp; Wage Activity'!J55:Q55, "&lt;&gt;FT") = 0, COLUMNS('3.Weekly Hours &amp; Wage Activity'!J55:AG55) * 40, '3.Weekly Hours &amp; Wage Activity'!J55:AG55))</f>
        <v>0</v>
      </c>
      <c r="AZ55" s="86">
        <f t="shared" si="5"/>
        <v>0</v>
      </c>
      <c r="BA55" s="87">
        <f t="shared" si="7"/>
        <v>0</v>
      </c>
      <c r="BB55" s="74" t="str">
        <f>IF('2.Census &amp; Reference Benchmarks'!K55 = "", "", '2.Census &amp; Reference Benchmarks'!K55)</f>
        <v/>
      </c>
      <c r="BC55" s="185">
        <f>IF('2.Census &amp; Reference Benchmarks'!L55="N/A",IF(OR(AND(G55="",I55=""),AND(G55&lt;DATEVALUE("1/1/2020"),OR(I55="",I55&gt;DATEVALUE("3/31/2020")))),177.14,IF(OR(I55 = "", I55 &gt; DATEVALUE("1/31/2020")), ROUND(177.14*((DATEVALUE("2/1/2020") -G55)/31),1))),IF('2.Census &amp; Reference Benchmarks'!L55="",0,'2.Census &amp; Reference Benchmarks'!L55))</f>
        <v>0</v>
      </c>
      <c r="BD55" s="74" t="str">
        <f>IF('2.Census &amp; Reference Benchmarks'!N55 = "", "", '2.Census &amp; Reference Benchmarks'!N55)</f>
        <v/>
      </c>
      <c r="BE55" s="185">
        <f>IF('2.Census &amp; Reference Benchmarks'!O55="N/A",IF(OR(AND(G55="",I55=""),AND(G55&lt;=DATEVALUE("2/1/2020"),OR(I55="",I55&gt;=DATEVALUE("2/29/2020")))),165.71,IF(AND(G55&gt;DATEVALUE("2/1/2020"),OR(I55="",I55&lt;=DATEVALUE("2/29/2020"))),((DATEVALUE("3/1/2020")-G55)/29)*165.71,"")),IF('2.Census &amp; Reference Benchmarks'!O55="",0,'2.Census &amp; Reference Benchmarks'!O55))</f>
        <v>0</v>
      </c>
    </row>
    <row r="56" spans="1:57" x14ac:dyDescent="0.25">
      <c r="A56" s="3"/>
      <c r="B56" s="56">
        <f>IF('2.Census &amp; Reference Benchmarks'!B56 &lt;&gt;"",'2.Census &amp; Reference Benchmarks'!B56,"")</f>
        <v>0</v>
      </c>
      <c r="C56" s="56">
        <f>IF('2.Census &amp; Reference Benchmarks'!C56 &lt;&gt;"",'2.Census &amp; Reference Benchmarks'!C56,"")</f>
        <v>0</v>
      </c>
      <c r="D56" s="57" t="str">
        <f>IF('2.Census &amp; Reference Benchmarks'!D56 &lt;&gt;"",'2.Census &amp; Reference Benchmarks'!D56,"")</f>
        <v/>
      </c>
      <c r="E56" s="56" t="str">
        <f>IF('2.Census &amp; Reference Benchmarks'!E56 &lt;&gt;"",'2.Census &amp; Reference Benchmarks'!E56,"")</f>
        <v/>
      </c>
      <c r="F56" s="56" t="str">
        <f>IF('2.Census &amp; Reference Benchmarks'!F56 &lt;&gt;"",'2.Census &amp; Reference Benchmarks'!F56,"")</f>
        <v/>
      </c>
      <c r="G56" s="58" t="str">
        <f>IF('2.Census &amp; Reference Benchmarks'!G56 &lt;&gt;"",'2.Census &amp; Reference Benchmarks'!G56,"")</f>
        <v/>
      </c>
      <c r="H56" s="58" t="str">
        <f>IF('2.Census &amp; Reference Benchmarks'!H56 &lt;&gt;"",'2.Census &amp; Reference Benchmarks'!H56,"")</f>
        <v/>
      </c>
      <c r="I56" s="58" t="str">
        <f>IF('2.Census &amp; Reference Benchmarks'!I56 &lt;&gt;"",'2.Census &amp; Reference Benchmarks'!I56,"")</f>
        <v/>
      </c>
      <c r="J56" s="69" t="str">
        <f>IF('2.Census &amp; Reference Benchmarks'!J56 &lt;&gt;"",'2.Census &amp; Reference Benchmarks'!J56,"")</f>
        <v/>
      </c>
      <c r="K56" s="58" t="str">
        <f>IF('7.Safe Harbor Input Data &amp; Calc'!Q58 &lt;&gt; "", '7.Safe Harbor Input Data &amp; Calc'!Q58, "")</f>
        <v>No</v>
      </c>
      <c r="L56" s="59" t="str">
        <f>IF('2.Census &amp; Reference Benchmarks'!T56&lt;&gt; "",'2.Census &amp; Reference Benchmarks'!T56,"")</f>
        <v/>
      </c>
      <c r="M56" s="60">
        <f>'2.Census &amp; Reference Benchmarks'!M56</f>
        <v>0</v>
      </c>
      <c r="N56" s="60">
        <f>'2.Census &amp; Reference Benchmarks'!P56</f>
        <v>0</v>
      </c>
      <c r="O56" s="60">
        <f>'2.Census &amp; Reference Benchmarks'!S56</f>
        <v>0</v>
      </c>
      <c r="P56" s="52">
        <f>IF( AND(I56 &lt; '1. Summary for SBA'!$J$7, I56 &lt;&gt;""), 0, IF(AND(G56="",I56=""),SUM(M56:O56)*4,IF(I56&lt;'1. Summary for SBA'!$J$7,0,IF(K56="Yes",0,IF(H56="Salary",IF(AND(SUM(M56:O56)*4&lt;100000,L56=""),(SUM(M56:O56)/(IF(OR(I56=0,I56&gt;=DATEVALUE("3/31/2020")),DATEVALUE("3/31/2020"),I56)-IF(OR(G56&lt;=DATEVALUE("1/1/2020"), G56 = ""),DATEVALUE("1/1/2020"),IF(OR(MONTH(G56)=1),G56+1,IF(MONTH(G56)=3,G56,G56-1)))))*360,0),0)))))</f>
        <v>0</v>
      </c>
      <c r="Q56" s="52">
        <f t="shared" si="8"/>
        <v>0</v>
      </c>
      <c r="R56" s="67">
        <f t="shared" si="1"/>
        <v>0</v>
      </c>
      <c r="S56" s="53">
        <f>SUM('3.Weekly Hours &amp; Wage Activity'!AI56:BF56)</f>
        <v>0</v>
      </c>
      <c r="T56" s="53">
        <f>IF(AND(I56&lt;&gt; "",  I56 &lt; '1. Summary for SBA'!$J$11 +168, I56 &gt; '1. Summary for SBA'!$J$11),S56+(((168-(I56-'1. Summary for SBA'!$J$11+1))*S56)/((I56-'1. Summary for SBA'!$J$11+1))),0)</f>
        <v>0</v>
      </c>
      <c r="U56" s="369">
        <f>IF(K56= "Yes",0,IF( H56 = "salary",IF(T56 = 0,MAX(0,$R56-$S56), R56-T56),IF( H56 = "Hourly",'6. Hourly EE Wage Reduction'!AA56, 0)))</f>
        <v>0</v>
      </c>
      <c r="V56" s="67">
        <f t="shared" si="2"/>
        <v>0</v>
      </c>
      <c r="W56" s="405" t="str">
        <f>IF(U56 = 0, "No",IF('6. Hourly EE Wage Reduction'!T56 &gt;'6. Hourly EE Wage Reduction'!W56, "Yes", "No"))</f>
        <v>No</v>
      </c>
      <c r="X56" s="67">
        <f t="shared" si="3"/>
        <v>0</v>
      </c>
      <c r="Y56" s="67">
        <f t="shared" si="4"/>
        <v>0</v>
      </c>
      <c r="AA56" s="86">
        <f>IFERROR(IF('3.Weekly Hours &amp; Wage Activity'!J56 = "FT", 1,MIN(1,IF('3.Weekly Hours &amp; Wage Activity'!J56 = "", "",MIN('3.Weekly Hours &amp; Wage Activity'!J56/40,1)),IF('3.Weekly Hours &amp; Wage Activity'!J56="", "",'3.Weekly Hours &amp; Wage Activity'!J56/40 ))),0)</f>
        <v>0</v>
      </c>
      <c r="AB56" s="86">
        <f>IFERROR(IF('3.Weekly Hours &amp; Wage Activity'!K56 = "FT", 1,MIN(1,IF('3.Weekly Hours &amp; Wage Activity'!K56 = "", "",MIN('3.Weekly Hours &amp; Wage Activity'!K56/40,1)),IF('3.Weekly Hours &amp; Wage Activity'!K56="", "",'3.Weekly Hours &amp; Wage Activity'!K56/40 ))),0)</f>
        <v>0</v>
      </c>
      <c r="AC56" s="86">
        <f>IFERROR(IF('3.Weekly Hours &amp; Wage Activity'!L56 = "FT", 1,MIN(1,IF('3.Weekly Hours &amp; Wage Activity'!L56 = "", "",MIN('3.Weekly Hours &amp; Wage Activity'!L56/40,1)),IF('3.Weekly Hours &amp; Wage Activity'!L56="", "",'3.Weekly Hours &amp; Wage Activity'!L56/40 ))),0)</f>
        <v>0</v>
      </c>
      <c r="AD56" s="86">
        <f>IFERROR(IF('3.Weekly Hours &amp; Wage Activity'!M56 = "FT", 1,MIN(1,IF('3.Weekly Hours &amp; Wage Activity'!M56 = "", "",MIN('3.Weekly Hours &amp; Wage Activity'!M56/40,1)),IF('3.Weekly Hours &amp; Wage Activity'!M56="", "",'3.Weekly Hours &amp; Wage Activity'!M56/40 ))),0)</f>
        <v>0</v>
      </c>
      <c r="AE56" s="86">
        <f>IFERROR(IF('3.Weekly Hours &amp; Wage Activity'!N56 = "FT", 1,MIN(1,IF('3.Weekly Hours &amp; Wage Activity'!N56 = "", "",MIN('3.Weekly Hours &amp; Wage Activity'!N56/40,1)),IF('3.Weekly Hours &amp; Wage Activity'!N56="", "",'3.Weekly Hours &amp; Wage Activity'!N56/40 ))),0)</f>
        <v>0</v>
      </c>
      <c r="AF56" s="86">
        <f>IFERROR(IF('3.Weekly Hours &amp; Wage Activity'!O56 = "FT", 1,MIN(1,IF('3.Weekly Hours &amp; Wage Activity'!O56 = "", "",MIN('3.Weekly Hours &amp; Wage Activity'!O56/40,1)),IF('3.Weekly Hours &amp; Wage Activity'!O56="", "",'3.Weekly Hours &amp; Wage Activity'!O56/40 ))),0)</f>
        <v>0</v>
      </c>
      <c r="AG56" s="86">
        <f>IFERROR(IF('3.Weekly Hours &amp; Wage Activity'!P56 = "FT", 1,MIN(1,IF('3.Weekly Hours &amp; Wage Activity'!P56 = "", "",MIN('3.Weekly Hours &amp; Wage Activity'!P56/40,1)),IF('3.Weekly Hours &amp; Wage Activity'!P56="", "",'3.Weekly Hours &amp; Wage Activity'!P56/40 ))),0)</f>
        <v>0</v>
      </c>
      <c r="AH56" s="86">
        <f>IFERROR(IF('3.Weekly Hours &amp; Wage Activity'!Q56 = "FT", 1,MIN(1,IF('3.Weekly Hours &amp; Wage Activity'!Q56 = "", "",MIN('3.Weekly Hours &amp; Wage Activity'!Q56/40,1)),IF('3.Weekly Hours &amp; Wage Activity'!Q56="", "",'3.Weekly Hours &amp; Wage Activity'!Q56/40 ))),0)</f>
        <v>0</v>
      </c>
      <c r="AI56" s="86">
        <f>IFERROR(IF('3.Weekly Hours &amp; Wage Activity'!R56 = "FT", 1,MIN(1,IF('3.Weekly Hours &amp; Wage Activity'!R56 = "", "",MIN('3.Weekly Hours &amp; Wage Activity'!R56/40,1)),IF('3.Weekly Hours &amp; Wage Activity'!R56="", "",'3.Weekly Hours &amp; Wage Activity'!R56/40 ))),0)</f>
        <v>0</v>
      </c>
      <c r="AJ56" s="86">
        <f>IFERROR(IF('3.Weekly Hours &amp; Wage Activity'!S56 = "FT", 1,MIN(1,IF('3.Weekly Hours &amp; Wage Activity'!S56 = "", "",MIN('3.Weekly Hours &amp; Wage Activity'!S56/40,1)),IF('3.Weekly Hours &amp; Wage Activity'!S56="", "",'3.Weekly Hours &amp; Wage Activity'!S56/40 ))),0)</f>
        <v>0</v>
      </c>
      <c r="AK56" s="86">
        <f>IFERROR(IF('3.Weekly Hours &amp; Wage Activity'!T56 = "FT", 1,MIN(1,IF('3.Weekly Hours &amp; Wage Activity'!T56 = "", "",MIN('3.Weekly Hours &amp; Wage Activity'!T56/40,1)),IF('3.Weekly Hours &amp; Wage Activity'!T56="", "",'3.Weekly Hours &amp; Wage Activity'!T56/40 ))),0)</f>
        <v>0</v>
      </c>
      <c r="AL56" s="86">
        <f>IFERROR(IF('3.Weekly Hours &amp; Wage Activity'!U56 = "FT", 1,MIN(1,IF('3.Weekly Hours &amp; Wage Activity'!U56 = "", "",MIN('3.Weekly Hours &amp; Wage Activity'!U56/40,1)),IF('3.Weekly Hours &amp; Wage Activity'!U56="", "",'3.Weekly Hours &amp; Wage Activity'!U56/40 ))),0)</f>
        <v>0</v>
      </c>
      <c r="AM56" s="86">
        <f>IFERROR(IF('3.Weekly Hours &amp; Wage Activity'!V56 = "FT", 1,MIN(1,IF('3.Weekly Hours &amp; Wage Activity'!V56 = "", "",MIN('3.Weekly Hours &amp; Wage Activity'!V56/40,1)),IF('3.Weekly Hours &amp; Wage Activity'!V56="", "",'3.Weekly Hours &amp; Wage Activity'!V56/40 ))),0)</f>
        <v>0</v>
      </c>
      <c r="AN56" s="86">
        <f>IFERROR(IF('3.Weekly Hours &amp; Wage Activity'!W56 = "FT", 1,MIN(1,IF('3.Weekly Hours &amp; Wage Activity'!W56 = "", "",MIN('3.Weekly Hours &amp; Wage Activity'!W56/40,1)),IF('3.Weekly Hours &amp; Wage Activity'!W56="", "",'3.Weekly Hours &amp; Wage Activity'!W56/40 ))),0)</f>
        <v>0</v>
      </c>
      <c r="AO56" s="86">
        <f>IFERROR(IF('3.Weekly Hours &amp; Wage Activity'!X56 = "FT", 1,MIN(1,IF('3.Weekly Hours &amp; Wage Activity'!X56 = "", "",MIN('3.Weekly Hours &amp; Wage Activity'!X56/40,1)),IF('3.Weekly Hours &amp; Wage Activity'!X56="", "",'3.Weekly Hours &amp; Wage Activity'!X56/40 ))),0)</f>
        <v>0</v>
      </c>
      <c r="AP56" s="86">
        <f>IFERROR(IF('3.Weekly Hours &amp; Wage Activity'!Y56 = "FT", 1,MIN(1,IF('3.Weekly Hours &amp; Wage Activity'!Y56 = "", "",MIN('3.Weekly Hours &amp; Wage Activity'!Y56/40,1)),IF('3.Weekly Hours &amp; Wage Activity'!Y56="", "",'3.Weekly Hours &amp; Wage Activity'!Y56/40 ))),0)</f>
        <v>0</v>
      </c>
      <c r="AQ56" s="86">
        <f>IFERROR(IF('3.Weekly Hours &amp; Wage Activity'!Z56 = "FT", 1,MIN(1,IF('3.Weekly Hours &amp; Wage Activity'!Z56 = "", "",MIN('3.Weekly Hours &amp; Wage Activity'!Z56/40,1)),IF('3.Weekly Hours &amp; Wage Activity'!Z56="", "",'3.Weekly Hours &amp; Wage Activity'!Z56/40 ))),0)</f>
        <v>0</v>
      </c>
      <c r="AR56" s="86">
        <f>IFERROR(IF('3.Weekly Hours &amp; Wage Activity'!AA56 = "FT", 1,MIN(1,IF('3.Weekly Hours &amp; Wage Activity'!AA56 = "", "",MIN('3.Weekly Hours &amp; Wage Activity'!AA56/40,1)),IF('3.Weekly Hours &amp; Wage Activity'!AA56="", "",'3.Weekly Hours &amp; Wage Activity'!AA56/40 ))),0)</f>
        <v>0</v>
      </c>
      <c r="AS56" s="86">
        <f>IFERROR(IF('3.Weekly Hours &amp; Wage Activity'!AB56 = "FT", 1,MIN(1,IF('3.Weekly Hours &amp; Wage Activity'!AB56 = "", "",MIN('3.Weekly Hours &amp; Wage Activity'!AB56/40,1)),IF('3.Weekly Hours &amp; Wage Activity'!AB56="", "",'3.Weekly Hours &amp; Wage Activity'!AB56/40 ))),0)</f>
        <v>0</v>
      </c>
      <c r="AT56" s="86">
        <f>IFERROR(IF('3.Weekly Hours &amp; Wage Activity'!AC56 = "FT", 1,MIN(1,IF('3.Weekly Hours &amp; Wage Activity'!AC56 = "", "",MIN('3.Weekly Hours &amp; Wage Activity'!AC56/40,1)),IF('3.Weekly Hours &amp; Wage Activity'!AC56="", "",'3.Weekly Hours &amp; Wage Activity'!AC56/40 ))),0)</f>
        <v>0</v>
      </c>
      <c r="AU56" s="86">
        <f>IFERROR(IF('3.Weekly Hours &amp; Wage Activity'!AD56 = "FT", 1,MIN(1,IF('3.Weekly Hours &amp; Wage Activity'!AD56 = "", "",MIN('3.Weekly Hours &amp; Wage Activity'!AD56/40,1)),IF('3.Weekly Hours &amp; Wage Activity'!AD56="", "",'3.Weekly Hours &amp; Wage Activity'!AD56/40 ))),0)</f>
        <v>0</v>
      </c>
      <c r="AV56" s="86">
        <f>IFERROR(IF('3.Weekly Hours &amp; Wage Activity'!AE56 = "FT", 1,MIN(1,IF('3.Weekly Hours &amp; Wage Activity'!AE56 = "", "",MIN('3.Weekly Hours &amp; Wage Activity'!AE56/40,1)),IF('3.Weekly Hours &amp; Wage Activity'!AE56="", "",'3.Weekly Hours &amp; Wage Activity'!AE56/40 ))),0)</f>
        <v>0</v>
      </c>
      <c r="AW56" s="86">
        <f>IFERROR(IF('3.Weekly Hours &amp; Wage Activity'!AF56 = "FT", 1,MIN(1,IF('3.Weekly Hours &amp; Wage Activity'!AF56 = "", "",MIN('3.Weekly Hours &amp; Wage Activity'!AF56/40,1)),IF('3.Weekly Hours &amp; Wage Activity'!AF56="", "",'3.Weekly Hours &amp; Wage Activity'!AF56/40 ))),0)</f>
        <v>0</v>
      </c>
      <c r="AX56" s="86">
        <f>IFERROR(IF('3.Weekly Hours &amp; Wage Activity'!AG56 = "FT", 1,MIN(1,IF('3.Weekly Hours &amp; Wage Activity'!AG56 = "", "",MIN('3.Weekly Hours &amp; Wage Activity'!AG56/40,1)),IF('3.Weekly Hours &amp; Wage Activity'!AG56="", "",'3.Weekly Hours &amp; Wage Activity'!AG56/40 ))),0)</f>
        <v>0</v>
      </c>
      <c r="AY56" s="523">
        <f>SUM( IF(COUNTIF('3.Weekly Hours &amp; Wage Activity'!J56:Q56, "&lt;&gt;FT") = 0, COLUMNS('3.Weekly Hours &amp; Wage Activity'!J56:AG56) * 40, '3.Weekly Hours &amp; Wage Activity'!J56:AG56))</f>
        <v>0</v>
      </c>
      <c r="AZ56" s="86">
        <f t="shared" si="5"/>
        <v>0</v>
      </c>
      <c r="BA56" s="87">
        <f t="shared" si="7"/>
        <v>0</v>
      </c>
      <c r="BB56" s="74" t="str">
        <f>IF('2.Census &amp; Reference Benchmarks'!K56 = "", "", '2.Census &amp; Reference Benchmarks'!K56)</f>
        <v/>
      </c>
      <c r="BC56" s="185">
        <f>IF('2.Census &amp; Reference Benchmarks'!L56="N/A",IF(OR(AND(G56="",I56=""),AND(G56&lt;DATEVALUE("1/1/2020"),OR(I56="",I56&gt;DATEVALUE("3/31/2020")))),177.14,IF(OR(I56 = "", I56 &gt; DATEVALUE("1/31/2020")), ROUND(177.14*((DATEVALUE("2/1/2020") -G56)/31),1))),IF('2.Census &amp; Reference Benchmarks'!L56="",0,'2.Census &amp; Reference Benchmarks'!L56))</f>
        <v>0</v>
      </c>
      <c r="BD56" s="74" t="str">
        <f>IF('2.Census &amp; Reference Benchmarks'!N56 = "", "", '2.Census &amp; Reference Benchmarks'!N56)</f>
        <v/>
      </c>
      <c r="BE56" s="185">
        <f>IF('2.Census &amp; Reference Benchmarks'!O56="N/A",IF(OR(AND(G56="",I56=""),AND(G56&lt;=DATEVALUE("2/1/2020"),OR(I56="",I56&gt;=DATEVALUE("2/29/2020")))),165.71,IF(AND(G56&gt;DATEVALUE("2/1/2020"),OR(I56="",I56&lt;=DATEVALUE("2/29/2020"))),((DATEVALUE("3/1/2020")-G56)/29)*165.71,"")),IF('2.Census &amp; Reference Benchmarks'!O56="",0,'2.Census &amp; Reference Benchmarks'!O56))</f>
        <v>0</v>
      </c>
    </row>
    <row r="57" spans="1:57" x14ac:dyDescent="0.25">
      <c r="A57" s="3"/>
      <c r="B57" s="56">
        <f>IF('2.Census &amp; Reference Benchmarks'!B57 &lt;&gt;"",'2.Census &amp; Reference Benchmarks'!B57,"")</f>
        <v>0</v>
      </c>
      <c r="C57" s="56">
        <f>IF('2.Census &amp; Reference Benchmarks'!C57 &lt;&gt;"",'2.Census &amp; Reference Benchmarks'!C57,"")</f>
        <v>0</v>
      </c>
      <c r="D57" s="57" t="str">
        <f>IF('2.Census &amp; Reference Benchmarks'!D57 &lt;&gt;"",'2.Census &amp; Reference Benchmarks'!D57,"")</f>
        <v/>
      </c>
      <c r="E57" s="56" t="str">
        <f>IF('2.Census &amp; Reference Benchmarks'!E57 &lt;&gt;"",'2.Census &amp; Reference Benchmarks'!E57,"")</f>
        <v/>
      </c>
      <c r="F57" s="56" t="str">
        <f>IF('2.Census &amp; Reference Benchmarks'!F57 &lt;&gt;"",'2.Census &amp; Reference Benchmarks'!F57,"")</f>
        <v/>
      </c>
      <c r="G57" s="58" t="str">
        <f>IF('2.Census &amp; Reference Benchmarks'!G57 &lt;&gt;"",'2.Census &amp; Reference Benchmarks'!G57,"")</f>
        <v/>
      </c>
      <c r="H57" s="58" t="str">
        <f>IF('2.Census &amp; Reference Benchmarks'!H57 &lt;&gt;"",'2.Census &amp; Reference Benchmarks'!H57,"")</f>
        <v/>
      </c>
      <c r="I57" s="58" t="str">
        <f>IF('2.Census &amp; Reference Benchmarks'!I57 &lt;&gt;"",'2.Census &amp; Reference Benchmarks'!I57,"")</f>
        <v/>
      </c>
      <c r="J57" s="69" t="str">
        <f>IF('2.Census &amp; Reference Benchmarks'!J57 &lt;&gt;"",'2.Census &amp; Reference Benchmarks'!J57,"")</f>
        <v/>
      </c>
      <c r="K57" s="58" t="str">
        <f>IF('7.Safe Harbor Input Data &amp; Calc'!Q59 &lt;&gt; "", '7.Safe Harbor Input Data &amp; Calc'!Q59, "")</f>
        <v>No</v>
      </c>
      <c r="L57" s="59" t="str">
        <f>IF('2.Census &amp; Reference Benchmarks'!T57&lt;&gt; "",'2.Census &amp; Reference Benchmarks'!T57,"")</f>
        <v/>
      </c>
      <c r="M57" s="60">
        <f>'2.Census &amp; Reference Benchmarks'!M57</f>
        <v>0</v>
      </c>
      <c r="N57" s="60">
        <f>'2.Census &amp; Reference Benchmarks'!P57</f>
        <v>0</v>
      </c>
      <c r="O57" s="60">
        <f>'2.Census &amp; Reference Benchmarks'!S57</f>
        <v>0</v>
      </c>
      <c r="P57" s="52">
        <f>IF( AND(I57 &lt; '1. Summary for SBA'!$J$7, I57 &lt;&gt;""), 0, IF(AND(G57="",I57=""),SUM(M57:O57)*4,IF(I57&lt;'1. Summary for SBA'!$J$7,0,IF(K57="Yes",0,IF(H57="Salary",IF(AND(SUM(M57:O57)*4&lt;100000,L57=""),(SUM(M57:O57)/(IF(OR(I57=0,I57&gt;=DATEVALUE("3/31/2020")),DATEVALUE("3/31/2020"),I57)-IF(OR(G57&lt;=DATEVALUE("1/1/2020"), G57 = ""),DATEVALUE("1/1/2020"),IF(OR(MONTH(G57)=1),G57+1,IF(MONTH(G57)=3,G57,G57-1)))))*360,0),0)))))</f>
        <v>0</v>
      </c>
      <c r="Q57" s="52">
        <f t="shared" si="8"/>
        <v>0</v>
      </c>
      <c r="R57" s="67">
        <f t="shared" si="1"/>
        <v>0</v>
      </c>
      <c r="S57" s="53">
        <f>SUM('3.Weekly Hours &amp; Wage Activity'!AI57:BF57)</f>
        <v>0</v>
      </c>
      <c r="T57" s="53">
        <f>IF(AND(I57&lt;&gt; "",  I57 &lt; '1. Summary for SBA'!$J$11 +168, I57 &gt; '1. Summary for SBA'!$J$11),S57+(((168-(I57-'1. Summary for SBA'!$J$11+1))*S57)/((I57-'1. Summary for SBA'!$J$11+1))),0)</f>
        <v>0</v>
      </c>
      <c r="U57" s="369">
        <f>IF(K57= "Yes",0,IF( H57 = "salary",IF(T57 = 0,MAX(0,$R57-$S57), R57-T57),IF( H57 = "Hourly",'6. Hourly EE Wage Reduction'!AA57, 0)))</f>
        <v>0</v>
      </c>
      <c r="V57" s="67">
        <f t="shared" si="2"/>
        <v>0</v>
      </c>
      <c r="W57" s="405" t="str">
        <f>IF(U57 = 0, "No",IF('6. Hourly EE Wage Reduction'!T57 &gt;'6. Hourly EE Wage Reduction'!W57, "Yes", "No"))</f>
        <v>No</v>
      </c>
      <c r="X57" s="67">
        <f t="shared" si="3"/>
        <v>0</v>
      </c>
      <c r="Y57" s="67">
        <f t="shared" si="4"/>
        <v>0</v>
      </c>
      <c r="AA57" s="86">
        <f>IFERROR(IF('3.Weekly Hours &amp; Wage Activity'!J57 = "FT", 1,MIN(1,IF('3.Weekly Hours &amp; Wage Activity'!J57 = "", "",MIN('3.Weekly Hours &amp; Wage Activity'!J57/40,1)),IF('3.Weekly Hours &amp; Wage Activity'!J57="", "",'3.Weekly Hours &amp; Wage Activity'!J57/40 ))),0)</f>
        <v>0</v>
      </c>
      <c r="AB57" s="86">
        <f>IFERROR(IF('3.Weekly Hours &amp; Wage Activity'!K57 = "FT", 1,MIN(1,IF('3.Weekly Hours &amp; Wage Activity'!K57 = "", "",MIN('3.Weekly Hours &amp; Wage Activity'!K57/40,1)),IF('3.Weekly Hours &amp; Wage Activity'!K57="", "",'3.Weekly Hours &amp; Wage Activity'!K57/40 ))),0)</f>
        <v>0</v>
      </c>
      <c r="AC57" s="86">
        <f>IFERROR(IF('3.Weekly Hours &amp; Wage Activity'!L57 = "FT", 1,MIN(1,IF('3.Weekly Hours &amp; Wage Activity'!L57 = "", "",MIN('3.Weekly Hours &amp; Wage Activity'!L57/40,1)),IF('3.Weekly Hours &amp; Wage Activity'!L57="", "",'3.Weekly Hours &amp; Wage Activity'!L57/40 ))),0)</f>
        <v>0</v>
      </c>
      <c r="AD57" s="86">
        <f>IFERROR(IF('3.Weekly Hours &amp; Wage Activity'!M57 = "FT", 1,MIN(1,IF('3.Weekly Hours &amp; Wage Activity'!M57 = "", "",MIN('3.Weekly Hours &amp; Wage Activity'!M57/40,1)),IF('3.Weekly Hours &amp; Wage Activity'!M57="", "",'3.Weekly Hours &amp; Wage Activity'!M57/40 ))),0)</f>
        <v>0</v>
      </c>
      <c r="AE57" s="86">
        <f>IFERROR(IF('3.Weekly Hours &amp; Wage Activity'!N57 = "FT", 1,MIN(1,IF('3.Weekly Hours &amp; Wage Activity'!N57 = "", "",MIN('3.Weekly Hours &amp; Wage Activity'!N57/40,1)),IF('3.Weekly Hours &amp; Wage Activity'!N57="", "",'3.Weekly Hours &amp; Wage Activity'!N57/40 ))),0)</f>
        <v>0</v>
      </c>
      <c r="AF57" s="86">
        <f>IFERROR(IF('3.Weekly Hours &amp; Wage Activity'!O57 = "FT", 1,MIN(1,IF('3.Weekly Hours &amp; Wage Activity'!O57 = "", "",MIN('3.Weekly Hours &amp; Wage Activity'!O57/40,1)),IF('3.Weekly Hours &amp; Wage Activity'!O57="", "",'3.Weekly Hours &amp; Wage Activity'!O57/40 ))),0)</f>
        <v>0</v>
      </c>
      <c r="AG57" s="86">
        <f>IFERROR(IF('3.Weekly Hours &amp; Wage Activity'!P57 = "FT", 1,MIN(1,IF('3.Weekly Hours &amp; Wage Activity'!P57 = "", "",MIN('3.Weekly Hours &amp; Wage Activity'!P57/40,1)),IF('3.Weekly Hours &amp; Wage Activity'!P57="", "",'3.Weekly Hours &amp; Wage Activity'!P57/40 ))),0)</f>
        <v>0</v>
      </c>
      <c r="AH57" s="86">
        <f>IFERROR(IF('3.Weekly Hours &amp; Wage Activity'!Q57 = "FT", 1,MIN(1,IF('3.Weekly Hours &amp; Wage Activity'!Q57 = "", "",MIN('3.Weekly Hours &amp; Wage Activity'!Q57/40,1)),IF('3.Weekly Hours &amp; Wage Activity'!Q57="", "",'3.Weekly Hours &amp; Wage Activity'!Q57/40 ))),0)</f>
        <v>0</v>
      </c>
      <c r="AI57" s="86">
        <f>IFERROR(IF('3.Weekly Hours &amp; Wage Activity'!R57 = "FT", 1,MIN(1,IF('3.Weekly Hours &amp; Wage Activity'!R57 = "", "",MIN('3.Weekly Hours &amp; Wage Activity'!R57/40,1)),IF('3.Weekly Hours &amp; Wage Activity'!R57="", "",'3.Weekly Hours &amp; Wage Activity'!R57/40 ))),0)</f>
        <v>0</v>
      </c>
      <c r="AJ57" s="86">
        <f>IFERROR(IF('3.Weekly Hours &amp; Wage Activity'!S57 = "FT", 1,MIN(1,IF('3.Weekly Hours &amp; Wage Activity'!S57 = "", "",MIN('3.Weekly Hours &amp; Wage Activity'!S57/40,1)),IF('3.Weekly Hours &amp; Wage Activity'!S57="", "",'3.Weekly Hours &amp; Wage Activity'!S57/40 ))),0)</f>
        <v>0</v>
      </c>
      <c r="AK57" s="86">
        <f>IFERROR(IF('3.Weekly Hours &amp; Wage Activity'!T57 = "FT", 1,MIN(1,IF('3.Weekly Hours &amp; Wage Activity'!T57 = "", "",MIN('3.Weekly Hours &amp; Wage Activity'!T57/40,1)),IF('3.Weekly Hours &amp; Wage Activity'!T57="", "",'3.Weekly Hours &amp; Wage Activity'!T57/40 ))),0)</f>
        <v>0</v>
      </c>
      <c r="AL57" s="86">
        <f>IFERROR(IF('3.Weekly Hours &amp; Wage Activity'!U57 = "FT", 1,MIN(1,IF('3.Weekly Hours &amp; Wage Activity'!U57 = "", "",MIN('3.Weekly Hours &amp; Wage Activity'!U57/40,1)),IF('3.Weekly Hours &amp; Wage Activity'!U57="", "",'3.Weekly Hours &amp; Wage Activity'!U57/40 ))),0)</f>
        <v>0</v>
      </c>
      <c r="AM57" s="86">
        <f>IFERROR(IF('3.Weekly Hours &amp; Wage Activity'!V57 = "FT", 1,MIN(1,IF('3.Weekly Hours &amp; Wage Activity'!V57 = "", "",MIN('3.Weekly Hours &amp; Wage Activity'!V57/40,1)),IF('3.Weekly Hours &amp; Wage Activity'!V57="", "",'3.Weekly Hours &amp; Wage Activity'!V57/40 ))),0)</f>
        <v>0</v>
      </c>
      <c r="AN57" s="86">
        <f>IFERROR(IF('3.Weekly Hours &amp; Wage Activity'!W57 = "FT", 1,MIN(1,IF('3.Weekly Hours &amp; Wage Activity'!W57 = "", "",MIN('3.Weekly Hours &amp; Wage Activity'!W57/40,1)),IF('3.Weekly Hours &amp; Wage Activity'!W57="", "",'3.Weekly Hours &amp; Wage Activity'!W57/40 ))),0)</f>
        <v>0</v>
      </c>
      <c r="AO57" s="86">
        <f>IFERROR(IF('3.Weekly Hours &amp; Wage Activity'!X57 = "FT", 1,MIN(1,IF('3.Weekly Hours &amp; Wage Activity'!X57 = "", "",MIN('3.Weekly Hours &amp; Wage Activity'!X57/40,1)),IF('3.Weekly Hours &amp; Wage Activity'!X57="", "",'3.Weekly Hours &amp; Wage Activity'!X57/40 ))),0)</f>
        <v>0</v>
      </c>
      <c r="AP57" s="86">
        <f>IFERROR(IF('3.Weekly Hours &amp; Wage Activity'!Y57 = "FT", 1,MIN(1,IF('3.Weekly Hours &amp; Wage Activity'!Y57 = "", "",MIN('3.Weekly Hours &amp; Wage Activity'!Y57/40,1)),IF('3.Weekly Hours &amp; Wage Activity'!Y57="", "",'3.Weekly Hours &amp; Wage Activity'!Y57/40 ))),0)</f>
        <v>0</v>
      </c>
      <c r="AQ57" s="86">
        <f>IFERROR(IF('3.Weekly Hours &amp; Wage Activity'!Z57 = "FT", 1,MIN(1,IF('3.Weekly Hours &amp; Wage Activity'!Z57 = "", "",MIN('3.Weekly Hours &amp; Wage Activity'!Z57/40,1)),IF('3.Weekly Hours &amp; Wage Activity'!Z57="", "",'3.Weekly Hours &amp; Wage Activity'!Z57/40 ))),0)</f>
        <v>0</v>
      </c>
      <c r="AR57" s="86">
        <f>IFERROR(IF('3.Weekly Hours &amp; Wage Activity'!AA57 = "FT", 1,MIN(1,IF('3.Weekly Hours &amp; Wage Activity'!AA57 = "", "",MIN('3.Weekly Hours &amp; Wage Activity'!AA57/40,1)),IF('3.Weekly Hours &amp; Wage Activity'!AA57="", "",'3.Weekly Hours &amp; Wage Activity'!AA57/40 ))),0)</f>
        <v>0</v>
      </c>
      <c r="AS57" s="86">
        <f>IFERROR(IF('3.Weekly Hours &amp; Wage Activity'!AB57 = "FT", 1,MIN(1,IF('3.Weekly Hours &amp; Wage Activity'!AB57 = "", "",MIN('3.Weekly Hours &amp; Wage Activity'!AB57/40,1)),IF('3.Weekly Hours &amp; Wage Activity'!AB57="", "",'3.Weekly Hours &amp; Wage Activity'!AB57/40 ))),0)</f>
        <v>0</v>
      </c>
      <c r="AT57" s="86">
        <f>IFERROR(IF('3.Weekly Hours &amp; Wage Activity'!AC57 = "FT", 1,MIN(1,IF('3.Weekly Hours &amp; Wage Activity'!AC57 = "", "",MIN('3.Weekly Hours &amp; Wage Activity'!AC57/40,1)),IF('3.Weekly Hours &amp; Wage Activity'!AC57="", "",'3.Weekly Hours &amp; Wage Activity'!AC57/40 ))),0)</f>
        <v>0</v>
      </c>
      <c r="AU57" s="86">
        <f>IFERROR(IF('3.Weekly Hours &amp; Wage Activity'!AD57 = "FT", 1,MIN(1,IF('3.Weekly Hours &amp; Wage Activity'!AD57 = "", "",MIN('3.Weekly Hours &amp; Wage Activity'!AD57/40,1)),IF('3.Weekly Hours &amp; Wage Activity'!AD57="", "",'3.Weekly Hours &amp; Wage Activity'!AD57/40 ))),0)</f>
        <v>0</v>
      </c>
      <c r="AV57" s="86">
        <f>IFERROR(IF('3.Weekly Hours &amp; Wage Activity'!AE57 = "FT", 1,MIN(1,IF('3.Weekly Hours &amp; Wage Activity'!AE57 = "", "",MIN('3.Weekly Hours &amp; Wage Activity'!AE57/40,1)),IF('3.Weekly Hours &amp; Wage Activity'!AE57="", "",'3.Weekly Hours &amp; Wage Activity'!AE57/40 ))),0)</f>
        <v>0</v>
      </c>
      <c r="AW57" s="86">
        <f>IFERROR(IF('3.Weekly Hours &amp; Wage Activity'!AF57 = "FT", 1,MIN(1,IF('3.Weekly Hours &amp; Wage Activity'!AF57 = "", "",MIN('3.Weekly Hours &amp; Wage Activity'!AF57/40,1)),IF('3.Weekly Hours &amp; Wage Activity'!AF57="", "",'3.Weekly Hours &amp; Wage Activity'!AF57/40 ))),0)</f>
        <v>0</v>
      </c>
      <c r="AX57" s="86">
        <f>IFERROR(IF('3.Weekly Hours &amp; Wage Activity'!AG57 = "FT", 1,MIN(1,IF('3.Weekly Hours &amp; Wage Activity'!AG57 = "", "",MIN('3.Weekly Hours &amp; Wage Activity'!AG57/40,1)),IF('3.Weekly Hours &amp; Wage Activity'!AG57="", "",'3.Weekly Hours &amp; Wage Activity'!AG57/40 ))),0)</f>
        <v>0</v>
      </c>
      <c r="AY57" s="523">
        <f>SUM( IF(COUNTIF('3.Weekly Hours &amp; Wage Activity'!J57:Q57, "&lt;&gt;FT") = 0, COLUMNS('3.Weekly Hours &amp; Wage Activity'!J57:AG57) * 40, '3.Weekly Hours &amp; Wage Activity'!J57:AG57))</f>
        <v>0</v>
      </c>
      <c r="AZ57" s="86">
        <f t="shared" si="5"/>
        <v>0</v>
      </c>
      <c r="BA57" s="87">
        <f t="shared" si="7"/>
        <v>0</v>
      </c>
      <c r="BB57" s="74" t="str">
        <f>IF('2.Census &amp; Reference Benchmarks'!K57 = "", "", '2.Census &amp; Reference Benchmarks'!K57)</f>
        <v/>
      </c>
      <c r="BC57" s="185">
        <f>IF('2.Census &amp; Reference Benchmarks'!L57="N/A",IF(OR(AND(G57="",I57=""),AND(G57&lt;DATEVALUE("1/1/2020"),OR(I57="",I57&gt;DATEVALUE("3/31/2020")))),177.14,IF(OR(I57 = "", I57 &gt; DATEVALUE("1/31/2020")), ROUND(177.14*((DATEVALUE("2/1/2020") -G57)/31),1))),IF('2.Census &amp; Reference Benchmarks'!L57="",0,'2.Census &amp; Reference Benchmarks'!L57))</f>
        <v>0</v>
      </c>
      <c r="BD57" s="74" t="str">
        <f>IF('2.Census &amp; Reference Benchmarks'!N57 = "", "", '2.Census &amp; Reference Benchmarks'!N57)</f>
        <v/>
      </c>
      <c r="BE57" s="185">
        <f>IF('2.Census &amp; Reference Benchmarks'!O57="N/A",IF(OR(AND(G57="",I57=""),AND(G57&lt;=DATEVALUE("2/1/2020"),OR(I57="",I57&gt;=DATEVALUE("2/29/2020")))),165.71,IF(AND(G57&gt;DATEVALUE("2/1/2020"),OR(I57="",I57&lt;=DATEVALUE("2/29/2020"))),((DATEVALUE("3/1/2020")-G57)/29)*165.71,"")),IF('2.Census &amp; Reference Benchmarks'!O57="",0,'2.Census &amp; Reference Benchmarks'!O57))</f>
        <v>0</v>
      </c>
    </row>
    <row r="58" spans="1:57" x14ac:dyDescent="0.25">
      <c r="A58" s="3"/>
      <c r="B58" s="56">
        <f>IF('2.Census &amp; Reference Benchmarks'!B58 &lt;&gt;"",'2.Census &amp; Reference Benchmarks'!B58,"")</f>
        <v>0</v>
      </c>
      <c r="C58" s="56">
        <f>IF('2.Census &amp; Reference Benchmarks'!C58 &lt;&gt;"",'2.Census &amp; Reference Benchmarks'!C58,"")</f>
        <v>0</v>
      </c>
      <c r="D58" s="57" t="str">
        <f>IF('2.Census &amp; Reference Benchmarks'!D58 &lt;&gt;"",'2.Census &amp; Reference Benchmarks'!D58,"")</f>
        <v/>
      </c>
      <c r="E58" s="56" t="str">
        <f>IF('2.Census &amp; Reference Benchmarks'!E58 &lt;&gt;"",'2.Census &amp; Reference Benchmarks'!E58,"")</f>
        <v/>
      </c>
      <c r="F58" s="56" t="str">
        <f>IF('2.Census &amp; Reference Benchmarks'!F58 &lt;&gt;"",'2.Census &amp; Reference Benchmarks'!F58,"")</f>
        <v/>
      </c>
      <c r="G58" s="58" t="str">
        <f>IF('2.Census &amp; Reference Benchmarks'!G58 &lt;&gt;"",'2.Census &amp; Reference Benchmarks'!G58,"")</f>
        <v/>
      </c>
      <c r="H58" s="58" t="str">
        <f>IF('2.Census &amp; Reference Benchmarks'!H58 &lt;&gt;"",'2.Census &amp; Reference Benchmarks'!H58,"")</f>
        <v/>
      </c>
      <c r="I58" s="58" t="str">
        <f>IF('2.Census &amp; Reference Benchmarks'!I58 &lt;&gt;"",'2.Census &amp; Reference Benchmarks'!I58,"")</f>
        <v/>
      </c>
      <c r="J58" s="69" t="str">
        <f>IF('2.Census &amp; Reference Benchmarks'!J58 &lt;&gt;"",'2.Census &amp; Reference Benchmarks'!J58,"")</f>
        <v/>
      </c>
      <c r="K58" s="58" t="str">
        <f>IF('7.Safe Harbor Input Data &amp; Calc'!Q60 &lt;&gt; "", '7.Safe Harbor Input Data &amp; Calc'!Q60, "")</f>
        <v>No</v>
      </c>
      <c r="L58" s="59" t="str">
        <f>IF('2.Census &amp; Reference Benchmarks'!T58&lt;&gt; "",'2.Census &amp; Reference Benchmarks'!T58,"")</f>
        <v/>
      </c>
      <c r="M58" s="60">
        <f>'2.Census &amp; Reference Benchmarks'!M58</f>
        <v>0</v>
      </c>
      <c r="N58" s="60">
        <f>'2.Census &amp; Reference Benchmarks'!P58</f>
        <v>0</v>
      </c>
      <c r="O58" s="60">
        <f>'2.Census &amp; Reference Benchmarks'!S58</f>
        <v>0</v>
      </c>
      <c r="P58" s="52">
        <f>IF( AND(I58 &lt; '1. Summary for SBA'!$J$7, I58 &lt;&gt;""), 0, IF(AND(G58="",I58=""),SUM(M58:O58)*4,IF(I58&lt;'1. Summary for SBA'!$J$7,0,IF(K58="Yes",0,IF(H58="Salary",IF(AND(SUM(M58:O58)*4&lt;100000,L58=""),(SUM(M58:O58)/(IF(OR(I58=0,I58&gt;=DATEVALUE("3/31/2020")),DATEVALUE("3/31/2020"),I58)-IF(OR(G58&lt;=DATEVALUE("1/1/2020"), G58 = ""),DATEVALUE("1/1/2020"),IF(OR(MONTH(G58)=1),G58+1,IF(MONTH(G58)=3,G58,G58-1)))))*360,0),0)))))</f>
        <v>0</v>
      </c>
      <c r="Q58" s="52">
        <f t="shared" si="8"/>
        <v>0</v>
      </c>
      <c r="R58" s="67">
        <f t="shared" si="1"/>
        <v>0</v>
      </c>
      <c r="S58" s="53">
        <f>SUM('3.Weekly Hours &amp; Wage Activity'!AI58:BF58)</f>
        <v>0</v>
      </c>
      <c r="T58" s="53">
        <f>IF(AND(I58&lt;&gt; "",  I58 &lt; '1. Summary for SBA'!$J$11 +168, I58 &gt; '1. Summary for SBA'!$J$11),S58+(((168-(I58-'1. Summary for SBA'!$J$11+1))*S58)/((I58-'1. Summary for SBA'!$J$11+1))),0)</f>
        <v>0</v>
      </c>
      <c r="U58" s="369">
        <f>IF(K58= "Yes",0,IF( H58 = "salary",IF(T58 = 0,MAX(0,$R58-$S58), R58-T58),IF( H58 = "Hourly",'6. Hourly EE Wage Reduction'!AA58, 0)))</f>
        <v>0</v>
      </c>
      <c r="V58" s="67">
        <f t="shared" si="2"/>
        <v>0</v>
      </c>
      <c r="W58" s="405" t="str">
        <f>IF(U58 = 0, "No",IF('6. Hourly EE Wage Reduction'!T58 &gt;'6. Hourly EE Wage Reduction'!W58, "Yes", "No"))</f>
        <v>No</v>
      </c>
      <c r="X58" s="67">
        <f t="shared" si="3"/>
        <v>0</v>
      </c>
      <c r="Y58" s="67">
        <f t="shared" si="4"/>
        <v>0</v>
      </c>
      <c r="AA58" s="86">
        <f>IFERROR(IF('3.Weekly Hours &amp; Wage Activity'!J58 = "FT", 1,MIN(1,IF('3.Weekly Hours &amp; Wage Activity'!J58 = "", "",MIN('3.Weekly Hours &amp; Wage Activity'!J58/40,1)),IF('3.Weekly Hours &amp; Wage Activity'!J58="", "",'3.Weekly Hours &amp; Wage Activity'!J58/40 ))),0)</f>
        <v>0</v>
      </c>
      <c r="AB58" s="86">
        <f>IFERROR(IF('3.Weekly Hours &amp; Wage Activity'!K58 = "FT", 1,MIN(1,IF('3.Weekly Hours &amp; Wage Activity'!K58 = "", "",MIN('3.Weekly Hours &amp; Wage Activity'!K58/40,1)),IF('3.Weekly Hours &amp; Wage Activity'!K58="", "",'3.Weekly Hours &amp; Wage Activity'!K58/40 ))),0)</f>
        <v>0</v>
      </c>
      <c r="AC58" s="86">
        <f>IFERROR(IF('3.Weekly Hours &amp; Wage Activity'!L58 = "FT", 1,MIN(1,IF('3.Weekly Hours &amp; Wage Activity'!L58 = "", "",MIN('3.Weekly Hours &amp; Wage Activity'!L58/40,1)),IF('3.Weekly Hours &amp; Wage Activity'!L58="", "",'3.Weekly Hours &amp; Wage Activity'!L58/40 ))),0)</f>
        <v>0</v>
      </c>
      <c r="AD58" s="86">
        <f>IFERROR(IF('3.Weekly Hours &amp; Wage Activity'!M58 = "FT", 1,MIN(1,IF('3.Weekly Hours &amp; Wage Activity'!M58 = "", "",MIN('3.Weekly Hours &amp; Wage Activity'!M58/40,1)),IF('3.Weekly Hours &amp; Wage Activity'!M58="", "",'3.Weekly Hours &amp; Wage Activity'!M58/40 ))),0)</f>
        <v>0</v>
      </c>
      <c r="AE58" s="86">
        <f>IFERROR(IF('3.Weekly Hours &amp; Wage Activity'!N58 = "FT", 1,MIN(1,IF('3.Weekly Hours &amp; Wage Activity'!N58 = "", "",MIN('3.Weekly Hours &amp; Wage Activity'!N58/40,1)),IF('3.Weekly Hours &amp; Wage Activity'!N58="", "",'3.Weekly Hours &amp; Wage Activity'!N58/40 ))),0)</f>
        <v>0</v>
      </c>
      <c r="AF58" s="86">
        <f>IFERROR(IF('3.Weekly Hours &amp; Wage Activity'!O58 = "FT", 1,MIN(1,IF('3.Weekly Hours &amp; Wage Activity'!O58 = "", "",MIN('3.Weekly Hours &amp; Wage Activity'!O58/40,1)),IF('3.Weekly Hours &amp; Wage Activity'!O58="", "",'3.Weekly Hours &amp; Wage Activity'!O58/40 ))),0)</f>
        <v>0</v>
      </c>
      <c r="AG58" s="86">
        <f>IFERROR(IF('3.Weekly Hours &amp; Wage Activity'!P58 = "FT", 1,MIN(1,IF('3.Weekly Hours &amp; Wage Activity'!P58 = "", "",MIN('3.Weekly Hours &amp; Wage Activity'!P58/40,1)),IF('3.Weekly Hours &amp; Wage Activity'!P58="", "",'3.Weekly Hours &amp; Wage Activity'!P58/40 ))),0)</f>
        <v>0</v>
      </c>
      <c r="AH58" s="86">
        <f>IFERROR(IF('3.Weekly Hours &amp; Wage Activity'!Q58 = "FT", 1,MIN(1,IF('3.Weekly Hours &amp; Wage Activity'!Q58 = "", "",MIN('3.Weekly Hours &amp; Wage Activity'!Q58/40,1)),IF('3.Weekly Hours &amp; Wage Activity'!Q58="", "",'3.Weekly Hours &amp; Wage Activity'!Q58/40 ))),0)</f>
        <v>0</v>
      </c>
      <c r="AI58" s="86">
        <f>IFERROR(IF('3.Weekly Hours &amp; Wage Activity'!R58 = "FT", 1,MIN(1,IF('3.Weekly Hours &amp; Wage Activity'!R58 = "", "",MIN('3.Weekly Hours &amp; Wage Activity'!R58/40,1)),IF('3.Weekly Hours &amp; Wage Activity'!R58="", "",'3.Weekly Hours &amp; Wage Activity'!R58/40 ))),0)</f>
        <v>0</v>
      </c>
      <c r="AJ58" s="86">
        <f>IFERROR(IF('3.Weekly Hours &amp; Wage Activity'!S58 = "FT", 1,MIN(1,IF('3.Weekly Hours &amp; Wage Activity'!S58 = "", "",MIN('3.Weekly Hours &amp; Wage Activity'!S58/40,1)),IF('3.Weekly Hours &amp; Wage Activity'!S58="", "",'3.Weekly Hours &amp; Wage Activity'!S58/40 ))),0)</f>
        <v>0</v>
      </c>
      <c r="AK58" s="86">
        <f>IFERROR(IF('3.Weekly Hours &amp; Wage Activity'!T58 = "FT", 1,MIN(1,IF('3.Weekly Hours &amp; Wage Activity'!T58 = "", "",MIN('3.Weekly Hours &amp; Wage Activity'!T58/40,1)),IF('3.Weekly Hours &amp; Wage Activity'!T58="", "",'3.Weekly Hours &amp; Wage Activity'!T58/40 ))),0)</f>
        <v>0</v>
      </c>
      <c r="AL58" s="86">
        <f>IFERROR(IF('3.Weekly Hours &amp; Wage Activity'!U58 = "FT", 1,MIN(1,IF('3.Weekly Hours &amp; Wage Activity'!U58 = "", "",MIN('3.Weekly Hours &amp; Wage Activity'!U58/40,1)),IF('3.Weekly Hours &amp; Wage Activity'!U58="", "",'3.Weekly Hours &amp; Wage Activity'!U58/40 ))),0)</f>
        <v>0</v>
      </c>
      <c r="AM58" s="86">
        <f>IFERROR(IF('3.Weekly Hours &amp; Wage Activity'!V58 = "FT", 1,MIN(1,IF('3.Weekly Hours &amp; Wage Activity'!V58 = "", "",MIN('3.Weekly Hours &amp; Wage Activity'!V58/40,1)),IF('3.Weekly Hours &amp; Wage Activity'!V58="", "",'3.Weekly Hours &amp; Wage Activity'!V58/40 ))),0)</f>
        <v>0</v>
      </c>
      <c r="AN58" s="86">
        <f>IFERROR(IF('3.Weekly Hours &amp; Wage Activity'!W58 = "FT", 1,MIN(1,IF('3.Weekly Hours &amp; Wage Activity'!W58 = "", "",MIN('3.Weekly Hours &amp; Wage Activity'!W58/40,1)),IF('3.Weekly Hours &amp; Wage Activity'!W58="", "",'3.Weekly Hours &amp; Wage Activity'!W58/40 ))),0)</f>
        <v>0</v>
      </c>
      <c r="AO58" s="86">
        <f>IFERROR(IF('3.Weekly Hours &amp; Wage Activity'!X58 = "FT", 1,MIN(1,IF('3.Weekly Hours &amp; Wage Activity'!X58 = "", "",MIN('3.Weekly Hours &amp; Wage Activity'!X58/40,1)),IF('3.Weekly Hours &amp; Wage Activity'!X58="", "",'3.Weekly Hours &amp; Wage Activity'!X58/40 ))),0)</f>
        <v>0</v>
      </c>
      <c r="AP58" s="86">
        <f>IFERROR(IF('3.Weekly Hours &amp; Wage Activity'!Y58 = "FT", 1,MIN(1,IF('3.Weekly Hours &amp; Wage Activity'!Y58 = "", "",MIN('3.Weekly Hours &amp; Wage Activity'!Y58/40,1)),IF('3.Weekly Hours &amp; Wage Activity'!Y58="", "",'3.Weekly Hours &amp; Wage Activity'!Y58/40 ))),0)</f>
        <v>0</v>
      </c>
      <c r="AQ58" s="86">
        <f>IFERROR(IF('3.Weekly Hours &amp; Wage Activity'!Z58 = "FT", 1,MIN(1,IF('3.Weekly Hours &amp; Wage Activity'!Z58 = "", "",MIN('3.Weekly Hours &amp; Wage Activity'!Z58/40,1)),IF('3.Weekly Hours &amp; Wage Activity'!Z58="", "",'3.Weekly Hours &amp; Wage Activity'!Z58/40 ))),0)</f>
        <v>0</v>
      </c>
      <c r="AR58" s="86">
        <f>IFERROR(IF('3.Weekly Hours &amp; Wage Activity'!AA58 = "FT", 1,MIN(1,IF('3.Weekly Hours &amp; Wage Activity'!AA58 = "", "",MIN('3.Weekly Hours &amp; Wage Activity'!AA58/40,1)),IF('3.Weekly Hours &amp; Wage Activity'!AA58="", "",'3.Weekly Hours &amp; Wage Activity'!AA58/40 ))),0)</f>
        <v>0</v>
      </c>
      <c r="AS58" s="86">
        <f>IFERROR(IF('3.Weekly Hours &amp; Wage Activity'!AB58 = "FT", 1,MIN(1,IF('3.Weekly Hours &amp; Wage Activity'!AB58 = "", "",MIN('3.Weekly Hours &amp; Wage Activity'!AB58/40,1)),IF('3.Weekly Hours &amp; Wage Activity'!AB58="", "",'3.Weekly Hours &amp; Wage Activity'!AB58/40 ))),0)</f>
        <v>0</v>
      </c>
      <c r="AT58" s="86">
        <f>IFERROR(IF('3.Weekly Hours &amp; Wage Activity'!AC58 = "FT", 1,MIN(1,IF('3.Weekly Hours &amp; Wage Activity'!AC58 = "", "",MIN('3.Weekly Hours &amp; Wage Activity'!AC58/40,1)),IF('3.Weekly Hours &amp; Wage Activity'!AC58="", "",'3.Weekly Hours &amp; Wage Activity'!AC58/40 ))),0)</f>
        <v>0</v>
      </c>
      <c r="AU58" s="86">
        <f>IFERROR(IF('3.Weekly Hours &amp; Wage Activity'!AD58 = "FT", 1,MIN(1,IF('3.Weekly Hours &amp; Wage Activity'!AD58 = "", "",MIN('3.Weekly Hours &amp; Wage Activity'!AD58/40,1)),IF('3.Weekly Hours &amp; Wage Activity'!AD58="", "",'3.Weekly Hours &amp; Wage Activity'!AD58/40 ))),0)</f>
        <v>0</v>
      </c>
      <c r="AV58" s="86">
        <f>IFERROR(IF('3.Weekly Hours &amp; Wage Activity'!AE58 = "FT", 1,MIN(1,IF('3.Weekly Hours &amp; Wage Activity'!AE58 = "", "",MIN('3.Weekly Hours &amp; Wage Activity'!AE58/40,1)),IF('3.Weekly Hours &amp; Wage Activity'!AE58="", "",'3.Weekly Hours &amp; Wage Activity'!AE58/40 ))),0)</f>
        <v>0</v>
      </c>
      <c r="AW58" s="86">
        <f>IFERROR(IF('3.Weekly Hours &amp; Wage Activity'!AF58 = "FT", 1,MIN(1,IF('3.Weekly Hours &amp; Wage Activity'!AF58 = "", "",MIN('3.Weekly Hours &amp; Wage Activity'!AF58/40,1)),IF('3.Weekly Hours &amp; Wage Activity'!AF58="", "",'3.Weekly Hours &amp; Wage Activity'!AF58/40 ))),0)</f>
        <v>0</v>
      </c>
      <c r="AX58" s="86">
        <f>IFERROR(IF('3.Weekly Hours &amp; Wage Activity'!AG58 = "FT", 1,MIN(1,IF('3.Weekly Hours &amp; Wage Activity'!AG58 = "", "",MIN('3.Weekly Hours &amp; Wage Activity'!AG58/40,1)),IF('3.Weekly Hours &amp; Wage Activity'!AG58="", "",'3.Weekly Hours &amp; Wage Activity'!AG58/40 ))),0)</f>
        <v>0</v>
      </c>
      <c r="AY58" s="523">
        <f>SUM( IF(COUNTIF('3.Weekly Hours &amp; Wage Activity'!J58:Q58, "&lt;&gt;FT") = 0, COLUMNS('3.Weekly Hours &amp; Wage Activity'!J58:AG58) * 40, '3.Weekly Hours &amp; Wage Activity'!J58:AG58))</f>
        <v>0</v>
      </c>
      <c r="AZ58" s="86">
        <f t="shared" si="5"/>
        <v>0</v>
      </c>
      <c r="BA58" s="87">
        <f t="shared" si="7"/>
        <v>0</v>
      </c>
      <c r="BB58" s="74" t="str">
        <f>IF('2.Census &amp; Reference Benchmarks'!K58 = "", "", '2.Census &amp; Reference Benchmarks'!K58)</f>
        <v/>
      </c>
      <c r="BC58" s="185">
        <f>IF('2.Census &amp; Reference Benchmarks'!L58="N/A",IF(OR(AND(G58="",I58=""),AND(G58&lt;DATEVALUE("1/1/2020"),OR(I58="",I58&gt;DATEVALUE("3/31/2020")))),177.14,IF(OR(I58 = "", I58 &gt; DATEVALUE("1/31/2020")), ROUND(177.14*((DATEVALUE("2/1/2020") -G58)/31),1))),IF('2.Census &amp; Reference Benchmarks'!L58="",0,'2.Census &amp; Reference Benchmarks'!L58))</f>
        <v>0</v>
      </c>
      <c r="BD58" s="74" t="str">
        <f>IF('2.Census &amp; Reference Benchmarks'!N58 = "", "", '2.Census &amp; Reference Benchmarks'!N58)</f>
        <v/>
      </c>
      <c r="BE58" s="185">
        <f>IF('2.Census &amp; Reference Benchmarks'!O58="N/A",IF(OR(AND(G58="",I58=""),AND(G58&lt;=DATEVALUE("2/1/2020"),OR(I58="",I58&gt;=DATEVALUE("2/29/2020")))),165.71,IF(AND(G58&gt;DATEVALUE("2/1/2020"),OR(I58="",I58&lt;=DATEVALUE("2/29/2020"))),((DATEVALUE("3/1/2020")-G58)/29)*165.71,"")),IF('2.Census &amp; Reference Benchmarks'!O58="",0,'2.Census &amp; Reference Benchmarks'!O58))</f>
        <v>0</v>
      </c>
    </row>
    <row r="59" spans="1:57" x14ac:dyDescent="0.25">
      <c r="A59" s="3"/>
      <c r="B59" s="56">
        <f>IF('2.Census &amp; Reference Benchmarks'!B59 &lt;&gt;"",'2.Census &amp; Reference Benchmarks'!B59,"")</f>
        <v>0</v>
      </c>
      <c r="C59" s="56">
        <f>IF('2.Census &amp; Reference Benchmarks'!C59 &lt;&gt;"",'2.Census &amp; Reference Benchmarks'!C59,"")</f>
        <v>0</v>
      </c>
      <c r="D59" s="57" t="str">
        <f>IF('2.Census &amp; Reference Benchmarks'!D59 &lt;&gt;"",'2.Census &amp; Reference Benchmarks'!D59,"")</f>
        <v/>
      </c>
      <c r="E59" s="56" t="str">
        <f>IF('2.Census &amp; Reference Benchmarks'!E59 &lt;&gt;"",'2.Census &amp; Reference Benchmarks'!E59,"")</f>
        <v/>
      </c>
      <c r="F59" s="56" t="str">
        <f>IF('2.Census &amp; Reference Benchmarks'!F59 &lt;&gt;"",'2.Census &amp; Reference Benchmarks'!F59,"")</f>
        <v/>
      </c>
      <c r="G59" s="58" t="str">
        <f>IF('2.Census &amp; Reference Benchmarks'!G59 &lt;&gt;"",'2.Census &amp; Reference Benchmarks'!G59,"")</f>
        <v/>
      </c>
      <c r="H59" s="58" t="str">
        <f>IF('2.Census &amp; Reference Benchmarks'!H59 &lt;&gt;"",'2.Census &amp; Reference Benchmarks'!H59,"")</f>
        <v/>
      </c>
      <c r="I59" s="58" t="str">
        <f>IF('2.Census &amp; Reference Benchmarks'!I59 &lt;&gt;"",'2.Census &amp; Reference Benchmarks'!I59,"")</f>
        <v/>
      </c>
      <c r="J59" s="69" t="str">
        <f>IF('2.Census &amp; Reference Benchmarks'!J59 &lt;&gt;"",'2.Census &amp; Reference Benchmarks'!J59,"")</f>
        <v/>
      </c>
      <c r="K59" s="58" t="str">
        <f>IF('7.Safe Harbor Input Data &amp; Calc'!Q61 &lt;&gt; "", '7.Safe Harbor Input Data &amp; Calc'!Q61, "")</f>
        <v>No</v>
      </c>
      <c r="L59" s="59" t="str">
        <f>IF('2.Census &amp; Reference Benchmarks'!T59&lt;&gt; "",'2.Census &amp; Reference Benchmarks'!T59,"")</f>
        <v/>
      </c>
      <c r="M59" s="60">
        <f>'2.Census &amp; Reference Benchmarks'!M59</f>
        <v>0</v>
      </c>
      <c r="N59" s="60">
        <f>'2.Census &amp; Reference Benchmarks'!P59</f>
        <v>0</v>
      </c>
      <c r="O59" s="60">
        <f>'2.Census &amp; Reference Benchmarks'!S59</f>
        <v>0</v>
      </c>
      <c r="P59" s="52">
        <f>IF( AND(I59 &lt; '1. Summary for SBA'!$J$7, I59 &lt;&gt;""), 0, IF(AND(G59="",I59=""),SUM(M59:O59)*4,IF(I59&lt;'1. Summary for SBA'!$J$7,0,IF(K59="Yes",0,IF(H59="Salary",IF(AND(SUM(M59:O59)*4&lt;100000,L59=""),(SUM(M59:O59)/(IF(OR(I59=0,I59&gt;=DATEVALUE("3/31/2020")),DATEVALUE("3/31/2020"),I59)-IF(OR(G59&lt;=DATEVALUE("1/1/2020"), G59 = ""),DATEVALUE("1/1/2020"),IF(OR(MONTH(G59)=1),G59+1,IF(MONTH(G59)=3,G59,G59-1)))))*360,0),0)))))</f>
        <v>0</v>
      </c>
      <c r="Q59" s="52">
        <f t="shared" si="8"/>
        <v>0</v>
      </c>
      <c r="R59" s="67">
        <f t="shared" si="1"/>
        <v>0</v>
      </c>
      <c r="S59" s="53">
        <f>SUM('3.Weekly Hours &amp; Wage Activity'!AI59:BF59)</f>
        <v>0</v>
      </c>
      <c r="T59" s="53">
        <f>IF(AND(I59&lt;&gt; "",  I59 &lt; '1. Summary for SBA'!$J$11 +168, I59 &gt; '1. Summary for SBA'!$J$11),S59+(((168-(I59-'1. Summary for SBA'!$J$11+1))*S59)/((I59-'1. Summary for SBA'!$J$11+1))),0)</f>
        <v>0</v>
      </c>
      <c r="U59" s="369">
        <f>IF(K59= "Yes",0,IF( H59 = "salary",IF(T59 = 0,MAX(0,$R59-$S59), R59-T59),IF( H59 = "Hourly",'6. Hourly EE Wage Reduction'!AA59, 0)))</f>
        <v>0</v>
      </c>
      <c r="V59" s="67">
        <f t="shared" si="2"/>
        <v>0</v>
      </c>
      <c r="W59" s="405" t="str">
        <f>IF(U59 = 0, "No",IF('6. Hourly EE Wage Reduction'!T59 &gt;'6. Hourly EE Wage Reduction'!W59, "Yes", "No"))</f>
        <v>No</v>
      </c>
      <c r="X59" s="67">
        <f t="shared" si="3"/>
        <v>0</v>
      </c>
      <c r="Y59" s="67">
        <f t="shared" si="4"/>
        <v>0</v>
      </c>
      <c r="AA59" s="86">
        <f>IFERROR(IF('3.Weekly Hours &amp; Wage Activity'!J59 = "FT", 1,MIN(1,IF('3.Weekly Hours &amp; Wage Activity'!J59 = "", "",MIN('3.Weekly Hours &amp; Wage Activity'!J59/40,1)),IF('3.Weekly Hours &amp; Wage Activity'!J59="", "",'3.Weekly Hours &amp; Wage Activity'!J59/40 ))),0)</f>
        <v>0</v>
      </c>
      <c r="AB59" s="86">
        <f>IFERROR(IF('3.Weekly Hours &amp; Wage Activity'!K59 = "FT", 1,MIN(1,IF('3.Weekly Hours &amp; Wage Activity'!K59 = "", "",MIN('3.Weekly Hours &amp; Wage Activity'!K59/40,1)),IF('3.Weekly Hours &amp; Wage Activity'!K59="", "",'3.Weekly Hours &amp; Wage Activity'!K59/40 ))),0)</f>
        <v>0</v>
      </c>
      <c r="AC59" s="86">
        <f>IFERROR(IF('3.Weekly Hours &amp; Wage Activity'!L59 = "FT", 1,MIN(1,IF('3.Weekly Hours &amp; Wage Activity'!L59 = "", "",MIN('3.Weekly Hours &amp; Wage Activity'!L59/40,1)),IF('3.Weekly Hours &amp; Wage Activity'!L59="", "",'3.Weekly Hours &amp; Wage Activity'!L59/40 ))),0)</f>
        <v>0</v>
      </c>
      <c r="AD59" s="86">
        <f>IFERROR(IF('3.Weekly Hours &amp; Wage Activity'!M59 = "FT", 1,MIN(1,IF('3.Weekly Hours &amp; Wage Activity'!M59 = "", "",MIN('3.Weekly Hours &amp; Wage Activity'!M59/40,1)),IF('3.Weekly Hours &amp; Wage Activity'!M59="", "",'3.Weekly Hours &amp; Wage Activity'!M59/40 ))),0)</f>
        <v>0</v>
      </c>
      <c r="AE59" s="86">
        <f>IFERROR(IF('3.Weekly Hours &amp; Wage Activity'!N59 = "FT", 1,MIN(1,IF('3.Weekly Hours &amp; Wage Activity'!N59 = "", "",MIN('3.Weekly Hours &amp; Wage Activity'!N59/40,1)),IF('3.Weekly Hours &amp; Wage Activity'!N59="", "",'3.Weekly Hours &amp; Wage Activity'!N59/40 ))),0)</f>
        <v>0</v>
      </c>
      <c r="AF59" s="86">
        <f>IFERROR(IF('3.Weekly Hours &amp; Wage Activity'!O59 = "FT", 1,MIN(1,IF('3.Weekly Hours &amp; Wage Activity'!O59 = "", "",MIN('3.Weekly Hours &amp; Wage Activity'!O59/40,1)),IF('3.Weekly Hours &amp; Wage Activity'!O59="", "",'3.Weekly Hours &amp; Wage Activity'!O59/40 ))),0)</f>
        <v>0</v>
      </c>
      <c r="AG59" s="86">
        <f>IFERROR(IF('3.Weekly Hours &amp; Wage Activity'!P59 = "FT", 1,MIN(1,IF('3.Weekly Hours &amp; Wage Activity'!P59 = "", "",MIN('3.Weekly Hours &amp; Wage Activity'!P59/40,1)),IF('3.Weekly Hours &amp; Wage Activity'!P59="", "",'3.Weekly Hours &amp; Wage Activity'!P59/40 ))),0)</f>
        <v>0</v>
      </c>
      <c r="AH59" s="86">
        <f>IFERROR(IF('3.Weekly Hours &amp; Wage Activity'!Q59 = "FT", 1,MIN(1,IF('3.Weekly Hours &amp; Wage Activity'!Q59 = "", "",MIN('3.Weekly Hours &amp; Wage Activity'!Q59/40,1)),IF('3.Weekly Hours &amp; Wage Activity'!Q59="", "",'3.Weekly Hours &amp; Wage Activity'!Q59/40 ))),0)</f>
        <v>0</v>
      </c>
      <c r="AI59" s="86">
        <f>IFERROR(IF('3.Weekly Hours &amp; Wage Activity'!R59 = "FT", 1,MIN(1,IF('3.Weekly Hours &amp; Wage Activity'!R59 = "", "",MIN('3.Weekly Hours &amp; Wage Activity'!R59/40,1)),IF('3.Weekly Hours &amp; Wage Activity'!R59="", "",'3.Weekly Hours &amp; Wage Activity'!R59/40 ))),0)</f>
        <v>0</v>
      </c>
      <c r="AJ59" s="86">
        <f>IFERROR(IF('3.Weekly Hours &amp; Wage Activity'!S59 = "FT", 1,MIN(1,IF('3.Weekly Hours &amp; Wage Activity'!S59 = "", "",MIN('3.Weekly Hours &amp; Wage Activity'!S59/40,1)),IF('3.Weekly Hours &amp; Wage Activity'!S59="", "",'3.Weekly Hours &amp; Wage Activity'!S59/40 ))),0)</f>
        <v>0</v>
      </c>
      <c r="AK59" s="86">
        <f>IFERROR(IF('3.Weekly Hours &amp; Wage Activity'!T59 = "FT", 1,MIN(1,IF('3.Weekly Hours &amp; Wage Activity'!T59 = "", "",MIN('3.Weekly Hours &amp; Wage Activity'!T59/40,1)),IF('3.Weekly Hours &amp; Wage Activity'!T59="", "",'3.Weekly Hours &amp; Wage Activity'!T59/40 ))),0)</f>
        <v>0</v>
      </c>
      <c r="AL59" s="86">
        <f>IFERROR(IF('3.Weekly Hours &amp; Wage Activity'!U59 = "FT", 1,MIN(1,IF('3.Weekly Hours &amp; Wage Activity'!U59 = "", "",MIN('3.Weekly Hours &amp; Wage Activity'!U59/40,1)),IF('3.Weekly Hours &amp; Wage Activity'!U59="", "",'3.Weekly Hours &amp; Wage Activity'!U59/40 ))),0)</f>
        <v>0</v>
      </c>
      <c r="AM59" s="86">
        <f>IFERROR(IF('3.Weekly Hours &amp; Wage Activity'!V59 = "FT", 1,MIN(1,IF('3.Weekly Hours &amp; Wage Activity'!V59 = "", "",MIN('3.Weekly Hours &amp; Wage Activity'!V59/40,1)),IF('3.Weekly Hours &amp; Wage Activity'!V59="", "",'3.Weekly Hours &amp; Wage Activity'!V59/40 ))),0)</f>
        <v>0</v>
      </c>
      <c r="AN59" s="86">
        <f>IFERROR(IF('3.Weekly Hours &amp; Wage Activity'!W59 = "FT", 1,MIN(1,IF('3.Weekly Hours &amp; Wage Activity'!W59 = "", "",MIN('3.Weekly Hours &amp; Wage Activity'!W59/40,1)),IF('3.Weekly Hours &amp; Wage Activity'!W59="", "",'3.Weekly Hours &amp; Wage Activity'!W59/40 ))),0)</f>
        <v>0</v>
      </c>
      <c r="AO59" s="86">
        <f>IFERROR(IF('3.Weekly Hours &amp; Wage Activity'!X59 = "FT", 1,MIN(1,IF('3.Weekly Hours &amp; Wage Activity'!X59 = "", "",MIN('3.Weekly Hours &amp; Wage Activity'!X59/40,1)),IF('3.Weekly Hours &amp; Wage Activity'!X59="", "",'3.Weekly Hours &amp; Wage Activity'!X59/40 ))),0)</f>
        <v>0</v>
      </c>
      <c r="AP59" s="86">
        <f>IFERROR(IF('3.Weekly Hours &amp; Wage Activity'!Y59 = "FT", 1,MIN(1,IF('3.Weekly Hours &amp; Wage Activity'!Y59 = "", "",MIN('3.Weekly Hours &amp; Wage Activity'!Y59/40,1)),IF('3.Weekly Hours &amp; Wage Activity'!Y59="", "",'3.Weekly Hours &amp; Wage Activity'!Y59/40 ))),0)</f>
        <v>0</v>
      </c>
      <c r="AQ59" s="86">
        <f>IFERROR(IF('3.Weekly Hours &amp; Wage Activity'!Z59 = "FT", 1,MIN(1,IF('3.Weekly Hours &amp; Wage Activity'!Z59 = "", "",MIN('3.Weekly Hours &amp; Wage Activity'!Z59/40,1)),IF('3.Weekly Hours &amp; Wage Activity'!Z59="", "",'3.Weekly Hours &amp; Wage Activity'!Z59/40 ))),0)</f>
        <v>0</v>
      </c>
      <c r="AR59" s="86">
        <f>IFERROR(IF('3.Weekly Hours &amp; Wage Activity'!AA59 = "FT", 1,MIN(1,IF('3.Weekly Hours &amp; Wage Activity'!AA59 = "", "",MIN('3.Weekly Hours &amp; Wage Activity'!AA59/40,1)),IF('3.Weekly Hours &amp; Wage Activity'!AA59="", "",'3.Weekly Hours &amp; Wage Activity'!AA59/40 ))),0)</f>
        <v>0</v>
      </c>
      <c r="AS59" s="86">
        <f>IFERROR(IF('3.Weekly Hours &amp; Wage Activity'!AB59 = "FT", 1,MIN(1,IF('3.Weekly Hours &amp; Wage Activity'!AB59 = "", "",MIN('3.Weekly Hours &amp; Wage Activity'!AB59/40,1)),IF('3.Weekly Hours &amp; Wage Activity'!AB59="", "",'3.Weekly Hours &amp; Wage Activity'!AB59/40 ))),0)</f>
        <v>0</v>
      </c>
      <c r="AT59" s="86">
        <f>IFERROR(IF('3.Weekly Hours &amp; Wage Activity'!AC59 = "FT", 1,MIN(1,IF('3.Weekly Hours &amp; Wage Activity'!AC59 = "", "",MIN('3.Weekly Hours &amp; Wage Activity'!AC59/40,1)),IF('3.Weekly Hours &amp; Wage Activity'!AC59="", "",'3.Weekly Hours &amp; Wage Activity'!AC59/40 ))),0)</f>
        <v>0</v>
      </c>
      <c r="AU59" s="86">
        <f>IFERROR(IF('3.Weekly Hours &amp; Wage Activity'!AD59 = "FT", 1,MIN(1,IF('3.Weekly Hours &amp; Wage Activity'!AD59 = "", "",MIN('3.Weekly Hours &amp; Wage Activity'!AD59/40,1)),IF('3.Weekly Hours &amp; Wage Activity'!AD59="", "",'3.Weekly Hours &amp; Wage Activity'!AD59/40 ))),0)</f>
        <v>0</v>
      </c>
      <c r="AV59" s="86">
        <f>IFERROR(IF('3.Weekly Hours &amp; Wage Activity'!AE59 = "FT", 1,MIN(1,IF('3.Weekly Hours &amp; Wage Activity'!AE59 = "", "",MIN('3.Weekly Hours &amp; Wage Activity'!AE59/40,1)),IF('3.Weekly Hours &amp; Wage Activity'!AE59="", "",'3.Weekly Hours &amp; Wage Activity'!AE59/40 ))),0)</f>
        <v>0</v>
      </c>
      <c r="AW59" s="86">
        <f>IFERROR(IF('3.Weekly Hours &amp; Wage Activity'!AF59 = "FT", 1,MIN(1,IF('3.Weekly Hours &amp; Wage Activity'!AF59 = "", "",MIN('3.Weekly Hours &amp; Wage Activity'!AF59/40,1)),IF('3.Weekly Hours &amp; Wage Activity'!AF59="", "",'3.Weekly Hours &amp; Wage Activity'!AF59/40 ))),0)</f>
        <v>0</v>
      </c>
      <c r="AX59" s="86">
        <f>IFERROR(IF('3.Weekly Hours &amp; Wage Activity'!AG59 = "FT", 1,MIN(1,IF('3.Weekly Hours &amp; Wage Activity'!AG59 = "", "",MIN('3.Weekly Hours &amp; Wage Activity'!AG59/40,1)),IF('3.Weekly Hours &amp; Wage Activity'!AG59="", "",'3.Weekly Hours &amp; Wage Activity'!AG59/40 ))),0)</f>
        <v>0</v>
      </c>
      <c r="AY59" s="523">
        <f>SUM( IF(COUNTIF('3.Weekly Hours &amp; Wage Activity'!J59:Q59, "&lt;&gt;FT") = 0, COLUMNS('3.Weekly Hours &amp; Wage Activity'!J59:AG59) * 40, '3.Weekly Hours &amp; Wage Activity'!J59:AG59))</f>
        <v>0</v>
      </c>
      <c r="AZ59" s="86">
        <f t="shared" si="5"/>
        <v>0</v>
      </c>
      <c r="BA59" s="87">
        <f t="shared" si="7"/>
        <v>0</v>
      </c>
      <c r="BB59" s="74" t="str">
        <f>IF('2.Census &amp; Reference Benchmarks'!K59 = "", "", '2.Census &amp; Reference Benchmarks'!K59)</f>
        <v/>
      </c>
      <c r="BC59" s="185">
        <f>IF('2.Census &amp; Reference Benchmarks'!L59="N/A",IF(OR(AND(G59="",I59=""),AND(G59&lt;DATEVALUE("1/1/2020"),OR(I59="",I59&gt;DATEVALUE("3/31/2020")))),177.14,IF(OR(I59 = "", I59 &gt; DATEVALUE("1/31/2020")), ROUND(177.14*((DATEVALUE("2/1/2020") -G59)/31),1))),IF('2.Census &amp; Reference Benchmarks'!L59="",0,'2.Census &amp; Reference Benchmarks'!L59))</f>
        <v>0</v>
      </c>
      <c r="BD59" s="74" t="str">
        <f>IF('2.Census &amp; Reference Benchmarks'!N59 = "", "", '2.Census &amp; Reference Benchmarks'!N59)</f>
        <v/>
      </c>
      <c r="BE59" s="185">
        <f>IF('2.Census &amp; Reference Benchmarks'!O59="N/A",IF(OR(AND(G59="",I59=""),AND(G59&lt;=DATEVALUE("2/1/2020"),OR(I59="",I59&gt;=DATEVALUE("2/29/2020")))),165.71,IF(AND(G59&gt;DATEVALUE("2/1/2020"),OR(I59="",I59&lt;=DATEVALUE("2/29/2020"))),((DATEVALUE("3/1/2020")-G59)/29)*165.71,"")),IF('2.Census &amp; Reference Benchmarks'!O59="",0,'2.Census &amp; Reference Benchmarks'!O59))</f>
        <v>0</v>
      </c>
    </row>
    <row r="60" spans="1:57" x14ac:dyDescent="0.25">
      <c r="A60" s="3"/>
      <c r="B60" s="56">
        <f>IF('2.Census &amp; Reference Benchmarks'!B60 &lt;&gt;"",'2.Census &amp; Reference Benchmarks'!B60,"")</f>
        <v>0</v>
      </c>
      <c r="C60" s="56">
        <f>IF('2.Census &amp; Reference Benchmarks'!C60 &lt;&gt;"",'2.Census &amp; Reference Benchmarks'!C60,"")</f>
        <v>0</v>
      </c>
      <c r="D60" s="57" t="str">
        <f>IF('2.Census &amp; Reference Benchmarks'!D60 &lt;&gt;"",'2.Census &amp; Reference Benchmarks'!D60,"")</f>
        <v/>
      </c>
      <c r="E60" s="56" t="str">
        <f>IF('2.Census &amp; Reference Benchmarks'!E60 &lt;&gt;"",'2.Census &amp; Reference Benchmarks'!E60,"")</f>
        <v/>
      </c>
      <c r="F60" s="56" t="str">
        <f>IF('2.Census &amp; Reference Benchmarks'!F60 &lt;&gt;"",'2.Census &amp; Reference Benchmarks'!F60,"")</f>
        <v/>
      </c>
      <c r="G60" s="58" t="str">
        <f>IF('2.Census &amp; Reference Benchmarks'!G60 &lt;&gt;"",'2.Census &amp; Reference Benchmarks'!G60,"")</f>
        <v/>
      </c>
      <c r="H60" s="58" t="str">
        <f>IF('2.Census &amp; Reference Benchmarks'!H60 &lt;&gt;"",'2.Census &amp; Reference Benchmarks'!H60,"")</f>
        <v/>
      </c>
      <c r="I60" s="58" t="str">
        <f>IF('2.Census &amp; Reference Benchmarks'!I60 &lt;&gt;"",'2.Census &amp; Reference Benchmarks'!I60,"")</f>
        <v/>
      </c>
      <c r="J60" s="69" t="str">
        <f>IF('2.Census &amp; Reference Benchmarks'!J60 &lt;&gt;"",'2.Census &amp; Reference Benchmarks'!J60,"")</f>
        <v/>
      </c>
      <c r="K60" s="58" t="str">
        <f>IF('7.Safe Harbor Input Data &amp; Calc'!Q62 &lt;&gt; "", '7.Safe Harbor Input Data &amp; Calc'!Q62, "")</f>
        <v>No</v>
      </c>
      <c r="L60" s="59" t="str">
        <f>IF('2.Census &amp; Reference Benchmarks'!T60&lt;&gt; "",'2.Census &amp; Reference Benchmarks'!T60,"")</f>
        <v/>
      </c>
      <c r="M60" s="60">
        <f>'2.Census &amp; Reference Benchmarks'!M60</f>
        <v>0</v>
      </c>
      <c r="N60" s="60">
        <f>'2.Census &amp; Reference Benchmarks'!P60</f>
        <v>0</v>
      </c>
      <c r="O60" s="60">
        <f>'2.Census &amp; Reference Benchmarks'!S60</f>
        <v>0</v>
      </c>
      <c r="P60" s="52">
        <f>IF( AND(I60 &lt; '1. Summary for SBA'!$J$7, I60 &lt;&gt;""), 0, IF(AND(G60="",I60=""),SUM(M60:O60)*4,IF(I60&lt;'1. Summary for SBA'!$J$7,0,IF(K60="Yes",0,IF(H60="Salary",IF(AND(SUM(M60:O60)*4&lt;100000,L60=""),(SUM(M60:O60)/(IF(OR(I60=0,I60&gt;=DATEVALUE("3/31/2020")),DATEVALUE("3/31/2020"),I60)-IF(OR(G60&lt;=DATEVALUE("1/1/2020"), G60 = ""),DATEVALUE("1/1/2020"),IF(OR(MONTH(G60)=1),G60+1,IF(MONTH(G60)=3,G60,G60-1)))))*360,0),0)))))</f>
        <v>0</v>
      </c>
      <c r="Q60" s="52">
        <f t="shared" si="8"/>
        <v>0</v>
      </c>
      <c r="R60" s="67">
        <f t="shared" si="1"/>
        <v>0</v>
      </c>
      <c r="S60" s="53">
        <f>SUM('3.Weekly Hours &amp; Wage Activity'!AI60:BF60)</f>
        <v>0</v>
      </c>
      <c r="T60" s="53">
        <f>IF(AND(I60&lt;&gt; "",  I60 &lt; '1. Summary for SBA'!$J$11 +168, I60 &gt; '1. Summary for SBA'!$J$11),S60+(((168-(I60-'1. Summary for SBA'!$J$11+1))*S60)/((I60-'1. Summary for SBA'!$J$11+1))),0)</f>
        <v>0</v>
      </c>
      <c r="U60" s="369">
        <f>IF(K60= "Yes",0,IF( H60 = "salary",IF(T60 = 0,MAX(0,$R60-$S60), R60-T60),IF( H60 = "Hourly",'6. Hourly EE Wage Reduction'!AA60, 0)))</f>
        <v>0</v>
      </c>
      <c r="V60" s="67">
        <f t="shared" si="2"/>
        <v>0</v>
      </c>
      <c r="W60" s="405" t="str">
        <f>IF(U60 = 0, "No",IF('6. Hourly EE Wage Reduction'!T60 &gt;'6. Hourly EE Wage Reduction'!W60, "Yes", "No"))</f>
        <v>No</v>
      </c>
      <c r="X60" s="67">
        <f t="shared" si="3"/>
        <v>0</v>
      </c>
      <c r="Y60" s="67">
        <f t="shared" si="4"/>
        <v>0</v>
      </c>
      <c r="AA60" s="86">
        <f>IFERROR(IF('3.Weekly Hours &amp; Wage Activity'!J60 = "FT", 1,MIN(1,IF('3.Weekly Hours &amp; Wage Activity'!J60 = "", "",MIN('3.Weekly Hours &amp; Wage Activity'!J60/40,1)),IF('3.Weekly Hours &amp; Wage Activity'!J60="", "",'3.Weekly Hours &amp; Wage Activity'!J60/40 ))),0)</f>
        <v>0</v>
      </c>
      <c r="AB60" s="86">
        <f>IFERROR(IF('3.Weekly Hours &amp; Wage Activity'!K60 = "FT", 1,MIN(1,IF('3.Weekly Hours &amp; Wage Activity'!K60 = "", "",MIN('3.Weekly Hours &amp; Wage Activity'!K60/40,1)),IF('3.Weekly Hours &amp; Wage Activity'!K60="", "",'3.Weekly Hours &amp; Wage Activity'!K60/40 ))),0)</f>
        <v>0</v>
      </c>
      <c r="AC60" s="86">
        <f>IFERROR(IF('3.Weekly Hours &amp; Wage Activity'!L60 = "FT", 1,MIN(1,IF('3.Weekly Hours &amp; Wage Activity'!L60 = "", "",MIN('3.Weekly Hours &amp; Wage Activity'!L60/40,1)),IF('3.Weekly Hours &amp; Wage Activity'!L60="", "",'3.Weekly Hours &amp; Wage Activity'!L60/40 ))),0)</f>
        <v>0</v>
      </c>
      <c r="AD60" s="86">
        <f>IFERROR(IF('3.Weekly Hours &amp; Wage Activity'!M60 = "FT", 1,MIN(1,IF('3.Weekly Hours &amp; Wage Activity'!M60 = "", "",MIN('3.Weekly Hours &amp; Wage Activity'!M60/40,1)),IF('3.Weekly Hours &amp; Wage Activity'!M60="", "",'3.Weekly Hours &amp; Wage Activity'!M60/40 ))),0)</f>
        <v>0</v>
      </c>
      <c r="AE60" s="86">
        <f>IFERROR(IF('3.Weekly Hours &amp; Wage Activity'!N60 = "FT", 1,MIN(1,IF('3.Weekly Hours &amp; Wage Activity'!N60 = "", "",MIN('3.Weekly Hours &amp; Wage Activity'!N60/40,1)),IF('3.Weekly Hours &amp; Wage Activity'!N60="", "",'3.Weekly Hours &amp; Wage Activity'!N60/40 ))),0)</f>
        <v>0</v>
      </c>
      <c r="AF60" s="86">
        <f>IFERROR(IF('3.Weekly Hours &amp; Wage Activity'!O60 = "FT", 1,MIN(1,IF('3.Weekly Hours &amp; Wage Activity'!O60 = "", "",MIN('3.Weekly Hours &amp; Wage Activity'!O60/40,1)),IF('3.Weekly Hours &amp; Wage Activity'!O60="", "",'3.Weekly Hours &amp; Wage Activity'!O60/40 ))),0)</f>
        <v>0</v>
      </c>
      <c r="AG60" s="86">
        <f>IFERROR(IF('3.Weekly Hours &amp; Wage Activity'!P60 = "FT", 1,MIN(1,IF('3.Weekly Hours &amp; Wage Activity'!P60 = "", "",MIN('3.Weekly Hours &amp; Wage Activity'!P60/40,1)),IF('3.Weekly Hours &amp; Wage Activity'!P60="", "",'3.Weekly Hours &amp; Wage Activity'!P60/40 ))),0)</f>
        <v>0</v>
      </c>
      <c r="AH60" s="86">
        <f>IFERROR(IF('3.Weekly Hours &amp; Wage Activity'!Q60 = "FT", 1,MIN(1,IF('3.Weekly Hours &amp; Wage Activity'!Q60 = "", "",MIN('3.Weekly Hours &amp; Wage Activity'!Q60/40,1)),IF('3.Weekly Hours &amp; Wage Activity'!Q60="", "",'3.Weekly Hours &amp; Wage Activity'!Q60/40 ))),0)</f>
        <v>0</v>
      </c>
      <c r="AI60" s="86">
        <f>IFERROR(IF('3.Weekly Hours &amp; Wage Activity'!R60 = "FT", 1,MIN(1,IF('3.Weekly Hours &amp; Wage Activity'!R60 = "", "",MIN('3.Weekly Hours &amp; Wage Activity'!R60/40,1)),IF('3.Weekly Hours &amp; Wage Activity'!R60="", "",'3.Weekly Hours &amp; Wage Activity'!R60/40 ))),0)</f>
        <v>0</v>
      </c>
      <c r="AJ60" s="86">
        <f>IFERROR(IF('3.Weekly Hours &amp; Wage Activity'!S60 = "FT", 1,MIN(1,IF('3.Weekly Hours &amp; Wage Activity'!S60 = "", "",MIN('3.Weekly Hours &amp; Wage Activity'!S60/40,1)),IF('3.Weekly Hours &amp; Wage Activity'!S60="", "",'3.Weekly Hours &amp; Wage Activity'!S60/40 ))),0)</f>
        <v>0</v>
      </c>
      <c r="AK60" s="86">
        <f>IFERROR(IF('3.Weekly Hours &amp; Wage Activity'!T60 = "FT", 1,MIN(1,IF('3.Weekly Hours &amp; Wage Activity'!T60 = "", "",MIN('3.Weekly Hours &amp; Wage Activity'!T60/40,1)),IF('3.Weekly Hours &amp; Wage Activity'!T60="", "",'3.Weekly Hours &amp; Wage Activity'!T60/40 ))),0)</f>
        <v>0</v>
      </c>
      <c r="AL60" s="86">
        <f>IFERROR(IF('3.Weekly Hours &amp; Wage Activity'!U60 = "FT", 1,MIN(1,IF('3.Weekly Hours &amp; Wage Activity'!U60 = "", "",MIN('3.Weekly Hours &amp; Wage Activity'!U60/40,1)),IF('3.Weekly Hours &amp; Wage Activity'!U60="", "",'3.Weekly Hours &amp; Wage Activity'!U60/40 ))),0)</f>
        <v>0</v>
      </c>
      <c r="AM60" s="86">
        <f>IFERROR(IF('3.Weekly Hours &amp; Wage Activity'!V60 = "FT", 1,MIN(1,IF('3.Weekly Hours &amp; Wage Activity'!V60 = "", "",MIN('3.Weekly Hours &amp; Wage Activity'!V60/40,1)),IF('3.Weekly Hours &amp; Wage Activity'!V60="", "",'3.Weekly Hours &amp; Wage Activity'!V60/40 ))),0)</f>
        <v>0</v>
      </c>
      <c r="AN60" s="86">
        <f>IFERROR(IF('3.Weekly Hours &amp; Wage Activity'!W60 = "FT", 1,MIN(1,IF('3.Weekly Hours &amp; Wage Activity'!W60 = "", "",MIN('3.Weekly Hours &amp; Wage Activity'!W60/40,1)),IF('3.Weekly Hours &amp; Wage Activity'!W60="", "",'3.Weekly Hours &amp; Wage Activity'!W60/40 ))),0)</f>
        <v>0</v>
      </c>
      <c r="AO60" s="86">
        <f>IFERROR(IF('3.Weekly Hours &amp; Wage Activity'!X60 = "FT", 1,MIN(1,IF('3.Weekly Hours &amp; Wage Activity'!X60 = "", "",MIN('3.Weekly Hours &amp; Wage Activity'!X60/40,1)),IF('3.Weekly Hours &amp; Wage Activity'!X60="", "",'3.Weekly Hours &amp; Wage Activity'!X60/40 ))),0)</f>
        <v>0</v>
      </c>
      <c r="AP60" s="86">
        <f>IFERROR(IF('3.Weekly Hours &amp; Wage Activity'!Y60 = "FT", 1,MIN(1,IF('3.Weekly Hours &amp; Wage Activity'!Y60 = "", "",MIN('3.Weekly Hours &amp; Wage Activity'!Y60/40,1)),IF('3.Weekly Hours &amp; Wage Activity'!Y60="", "",'3.Weekly Hours &amp; Wage Activity'!Y60/40 ))),0)</f>
        <v>0</v>
      </c>
      <c r="AQ60" s="86">
        <f>IFERROR(IF('3.Weekly Hours &amp; Wage Activity'!Z60 = "FT", 1,MIN(1,IF('3.Weekly Hours &amp; Wage Activity'!Z60 = "", "",MIN('3.Weekly Hours &amp; Wage Activity'!Z60/40,1)),IF('3.Weekly Hours &amp; Wage Activity'!Z60="", "",'3.Weekly Hours &amp; Wage Activity'!Z60/40 ))),0)</f>
        <v>0</v>
      </c>
      <c r="AR60" s="86">
        <f>IFERROR(IF('3.Weekly Hours &amp; Wage Activity'!AA60 = "FT", 1,MIN(1,IF('3.Weekly Hours &amp; Wage Activity'!AA60 = "", "",MIN('3.Weekly Hours &amp; Wage Activity'!AA60/40,1)),IF('3.Weekly Hours &amp; Wage Activity'!AA60="", "",'3.Weekly Hours &amp; Wage Activity'!AA60/40 ))),0)</f>
        <v>0</v>
      </c>
      <c r="AS60" s="86">
        <f>IFERROR(IF('3.Weekly Hours &amp; Wage Activity'!AB60 = "FT", 1,MIN(1,IF('3.Weekly Hours &amp; Wage Activity'!AB60 = "", "",MIN('3.Weekly Hours &amp; Wage Activity'!AB60/40,1)),IF('3.Weekly Hours &amp; Wage Activity'!AB60="", "",'3.Weekly Hours &amp; Wage Activity'!AB60/40 ))),0)</f>
        <v>0</v>
      </c>
      <c r="AT60" s="86">
        <f>IFERROR(IF('3.Weekly Hours &amp; Wage Activity'!AC60 = "FT", 1,MIN(1,IF('3.Weekly Hours &amp; Wage Activity'!AC60 = "", "",MIN('3.Weekly Hours &amp; Wage Activity'!AC60/40,1)),IF('3.Weekly Hours &amp; Wage Activity'!AC60="", "",'3.Weekly Hours &amp; Wage Activity'!AC60/40 ))),0)</f>
        <v>0</v>
      </c>
      <c r="AU60" s="86">
        <f>IFERROR(IF('3.Weekly Hours &amp; Wage Activity'!AD60 = "FT", 1,MIN(1,IF('3.Weekly Hours &amp; Wage Activity'!AD60 = "", "",MIN('3.Weekly Hours &amp; Wage Activity'!AD60/40,1)),IF('3.Weekly Hours &amp; Wage Activity'!AD60="", "",'3.Weekly Hours &amp; Wage Activity'!AD60/40 ))),0)</f>
        <v>0</v>
      </c>
      <c r="AV60" s="86">
        <f>IFERROR(IF('3.Weekly Hours &amp; Wage Activity'!AE60 = "FT", 1,MIN(1,IF('3.Weekly Hours &amp; Wage Activity'!AE60 = "", "",MIN('3.Weekly Hours &amp; Wage Activity'!AE60/40,1)),IF('3.Weekly Hours &amp; Wage Activity'!AE60="", "",'3.Weekly Hours &amp; Wage Activity'!AE60/40 ))),0)</f>
        <v>0</v>
      </c>
      <c r="AW60" s="86">
        <f>IFERROR(IF('3.Weekly Hours &amp; Wage Activity'!AF60 = "FT", 1,MIN(1,IF('3.Weekly Hours &amp; Wage Activity'!AF60 = "", "",MIN('3.Weekly Hours &amp; Wage Activity'!AF60/40,1)),IF('3.Weekly Hours &amp; Wage Activity'!AF60="", "",'3.Weekly Hours &amp; Wage Activity'!AF60/40 ))),0)</f>
        <v>0</v>
      </c>
      <c r="AX60" s="86">
        <f>IFERROR(IF('3.Weekly Hours &amp; Wage Activity'!AG60 = "FT", 1,MIN(1,IF('3.Weekly Hours &amp; Wage Activity'!AG60 = "", "",MIN('3.Weekly Hours &amp; Wage Activity'!AG60/40,1)),IF('3.Weekly Hours &amp; Wage Activity'!AG60="", "",'3.Weekly Hours &amp; Wage Activity'!AG60/40 ))),0)</f>
        <v>0</v>
      </c>
      <c r="AY60" s="523">
        <f>SUM( IF(COUNTIF('3.Weekly Hours &amp; Wage Activity'!J60:Q60, "&lt;&gt;FT") = 0, COLUMNS('3.Weekly Hours &amp; Wage Activity'!J60:AG60) * 40, '3.Weekly Hours &amp; Wage Activity'!J60:AG60))</f>
        <v>0</v>
      </c>
      <c r="AZ60" s="86">
        <f t="shared" si="5"/>
        <v>0</v>
      </c>
      <c r="BA60" s="87">
        <f t="shared" si="7"/>
        <v>0</v>
      </c>
      <c r="BB60" s="74" t="str">
        <f>IF('2.Census &amp; Reference Benchmarks'!K60 = "", "", '2.Census &amp; Reference Benchmarks'!K60)</f>
        <v/>
      </c>
      <c r="BC60" s="185">
        <f>IF('2.Census &amp; Reference Benchmarks'!L60="N/A",IF(OR(AND(G60="",I60=""),AND(G60&lt;DATEVALUE("1/1/2020"),OR(I60="",I60&gt;DATEVALUE("3/31/2020")))),177.14,IF(OR(I60 = "", I60 &gt; DATEVALUE("1/31/2020")), ROUND(177.14*((DATEVALUE("2/1/2020") -G60)/31),1))),IF('2.Census &amp; Reference Benchmarks'!L60="",0,'2.Census &amp; Reference Benchmarks'!L60))</f>
        <v>0</v>
      </c>
      <c r="BD60" s="74" t="str">
        <f>IF('2.Census &amp; Reference Benchmarks'!N60 = "", "", '2.Census &amp; Reference Benchmarks'!N60)</f>
        <v/>
      </c>
      <c r="BE60" s="185">
        <f>IF('2.Census &amp; Reference Benchmarks'!O60="N/A",IF(OR(AND(G60="",I60=""),AND(G60&lt;=DATEVALUE("2/1/2020"),OR(I60="",I60&gt;=DATEVALUE("2/29/2020")))),165.71,IF(AND(G60&gt;DATEVALUE("2/1/2020"),OR(I60="",I60&lt;=DATEVALUE("2/29/2020"))),((DATEVALUE("3/1/2020")-G60)/29)*165.71,"")),IF('2.Census &amp; Reference Benchmarks'!O60="",0,'2.Census &amp; Reference Benchmarks'!O60))</f>
        <v>0</v>
      </c>
    </row>
    <row r="61" spans="1:57" x14ac:dyDescent="0.25">
      <c r="A61" s="3"/>
      <c r="B61" s="56">
        <f>IF('2.Census &amp; Reference Benchmarks'!B61 &lt;&gt;"",'2.Census &amp; Reference Benchmarks'!B61,"")</f>
        <v>0</v>
      </c>
      <c r="C61" s="56">
        <f>IF('2.Census &amp; Reference Benchmarks'!C61 &lt;&gt;"",'2.Census &amp; Reference Benchmarks'!C61,"")</f>
        <v>0</v>
      </c>
      <c r="D61" s="57" t="str">
        <f>IF('2.Census &amp; Reference Benchmarks'!D61 &lt;&gt;"",'2.Census &amp; Reference Benchmarks'!D61,"")</f>
        <v/>
      </c>
      <c r="E61" s="56" t="str">
        <f>IF('2.Census &amp; Reference Benchmarks'!E61 &lt;&gt;"",'2.Census &amp; Reference Benchmarks'!E61,"")</f>
        <v/>
      </c>
      <c r="F61" s="56" t="str">
        <f>IF('2.Census &amp; Reference Benchmarks'!F61 &lt;&gt;"",'2.Census &amp; Reference Benchmarks'!F61,"")</f>
        <v/>
      </c>
      <c r="G61" s="58" t="str">
        <f>IF('2.Census &amp; Reference Benchmarks'!G61 &lt;&gt;"",'2.Census &amp; Reference Benchmarks'!G61,"")</f>
        <v/>
      </c>
      <c r="H61" s="58" t="str">
        <f>IF('2.Census &amp; Reference Benchmarks'!H61 &lt;&gt;"",'2.Census &amp; Reference Benchmarks'!H61,"")</f>
        <v/>
      </c>
      <c r="I61" s="58" t="str">
        <f>IF('2.Census &amp; Reference Benchmarks'!I61 &lt;&gt;"",'2.Census &amp; Reference Benchmarks'!I61,"")</f>
        <v/>
      </c>
      <c r="J61" s="69" t="str">
        <f>IF('2.Census &amp; Reference Benchmarks'!J61 &lt;&gt;"",'2.Census &amp; Reference Benchmarks'!J61,"")</f>
        <v/>
      </c>
      <c r="K61" s="58" t="str">
        <f>IF('7.Safe Harbor Input Data &amp; Calc'!Q63 &lt;&gt; "", '7.Safe Harbor Input Data &amp; Calc'!Q63, "")</f>
        <v>No</v>
      </c>
      <c r="L61" s="59" t="str">
        <f>IF('2.Census &amp; Reference Benchmarks'!T61&lt;&gt; "",'2.Census &amp; Reference Benchmarks'!T61,"")</f>
        <v/>
      </c>
      <c r="M61" s="60">
        <f>'2.Census &amp; Reference Benchmarks'!M61</f>
        <v>0</v>
      </c>
      <c r="N61" s="60">
        <f>'2.Census &amp; Reference Benchmarks'!P61</f>
        <v>0</v>
      </c>
      <c r="O61" s="60">
        <f>'2.Census &amp; Reference Benchmarks'!S61</f>
        <v>0</v>
      </c>
      <c r="P61" s="52">
        <f>IF( AND(I61 &lt; '1. Summary for SBA'!$J$7, I61 &lt;&gt;""), 0, IF(AND(G61="",I61=""),SUM(M61:O61)*4,IF(I61&lt;'1. Summary for SBA'!$J$7,0,IF(K61="Yes",0,IF(H61="Salary",IF(AND(SUM(M61:O61)*4&lt;100000,L61=""),(SUM(M61:O61)/(IF(OR(I61=0,I61&gt;=DATEVALUE("3/31/2020")),DATEVALUE("3/31/2020"),I61)-IF(OR(G61&lt;=DATEVALUE("1/1/2020"), G61 = ""),DATEVALUE("1/1/2020"),IF(OR(MONTH(G61)=1),G61+1,IF(MONTH(G61)=3,G61,G61-1)))))*360,0),0)))))</f>
        <v>0</v>
      </c>
      <c r="Q61" s="52">
        <f t="shared" si="8"/>
        <v>0</v>
      </c>
      <c r="R61" s="67">
        <f t="shared" si="1"/>
        <v>0</v>
      </c>
      <c r="S61" s="53">
        <f>SUM('3.Weekly Hours &amp; Wage Activity'!AI61:BF61)</f>
        <v>0</v>
      </c>
      <c r="T61" s="53">
        <f>IF(AND(I61&lt;&gt; "",  I61 &lt; '1. Summary for SBA'!$J$11 +168, I61 &gt; '1. Summary for SBA'!$J$11),S61+(((168-(I61-'1. Summary for SBA'!$J$11+1))*S61)/((I61-'1. Summary for SBA'!$J$11+1))),0)</f>
        <v>0</v>
      </c>
      <c r="U61" s="369">
        <f>IF(K61= "Yes",0,IF( H61 = "salary",IF(T61 = 0,MAX(0,$R61-$S61), R61-T61),IF( H61 = "Hourly",'6. Hourly EE Wage Reduction'!AA61, 0)))</f>
        <v>0</v>
      </c>
      <c r="V61" s="67">
        <f t="shared" si="2"/>
        <v>0</v>
      </c>
      <c r="W61" s="405" t="str">
        <f>IF(U61 = 0, "No",IF('6. Hourly EE Wage Reduction'!T61 &gt;'6. Hourly EE Wage Reduction'!W61, "Yes", "No"))</f>
        <v>No</v>
      </c>
      <c r="X61" s="67">
        <f t="shared" si="3"/>
        <v>0</v>
      </c>
      <c r="Y61" s="67">
        <f t="shared" si="4"/>
        <v>0</v>
      </c>
      <c r="AA61" s="86">
        <f>IFERROR(IF('3.Weekly Hours &amp; Wage Activity'!J61 = "FT", 1,MIN(1,IF('3.Weekly Hours &amp; Wage Activity'!J61 = "", "",MIN('3.Weekly Hours &amp; Wage Activity'!J61/40,1)),IF('3.Weekly Hours &amp; Wage Activity'!J61="", "",'3.Weekly Hours &amp; Wage Activity'!J61/40 ))),0)</f>
        <v>0</v>
      </c>
      <c r="AB61" s="86">
        <f>IFERROR(IF('3.Weekly Hours &amp; Wage Activity'!K61 = "FT", 1,MIN(1,IF('3.Weekly Hours &amp; Wage Activity'!K61 = "", "",MIN('3.Weekly Hours &amp; Wage Activity'!K61/40,1)),IF('3.Weekly Hours &amp; Wage Activity'!K61="", "",'3.Weekly Hours &amp; Wage Activity'!K61/40 ))),0)</f>
        <v>0</v>
      </c>
      <c r="AC61" s="86">
        <f>IFERROR(IF('3.Weekly Hours &amp; Wage Activity'!L61 = "FT", 1,MIN(1,IF('3.Weekly Hours &amp; Wage Activity'!L61 = "", "",MIN('3.Weekly Hours &amp; Wage Activity'!L61/40,1)),IF('3.Weekly Hours &amp; Wage Activity'!L61="", "",'3.Weekly Hours &amp; Wage Activity'!L61/40 ))),0)</f>
        <v>0</v>
      </c>
      <c r="AD61" s="86">
        <f>IFERROR(IF('3.Weekly Hours &amp; Wage Activity'!M61 = "FT", 1,MIN(1,IF('3.Weekly Hours &amp; Wage Activity'!M61 = "", "",MIN('3.Weekly Hours &amp; Wage Activity'!M61/40,1)),IF('3.Weekly Hours &amp; Wage Activity'!M61="", "",'3.Weekly Hours &amp; Wage Activity'!M61/40 ))),0)</f>
        <v>0</v>
      </c>
      <c r="AE61" s="86">
        <f>IFERROR(IF('3.Weekly Hours &amp; Wage Activity'!N61 = "FT", 1,MIN(1,IF('3.Weekly Hours &amp; Wage Activity'!N61 = "", "",MIN('3.Weekly Hours &amp; Wage Activity'!N61/40,1)),IF('3.Weekly Hours &amp; Wage Activity'!N61="", "",'3.Weekly Hours &amp; Wage Activity'!N61/40 ))),0)</f>
        <v>0</v>
      </c>
      <c r="AF61" s="86">
        <f>IFERROR(IF('3.Weekly Hours &amp; Wage Activity'!O61 = "FT", 1,MIN(1,IF('3.Weekly Hours &amp; Wage Activity'!O61 = "", "",MIN('3.Weekly Hours &amp; Wage Activity'!O61/40,1)),IF('3.Weekly Hours &amp; Wage Activity'!O61="", "",'3.Weekly Hours &amp; Wage Activity'!O61/40 ))),0)</f>
        <v>0</v>
      </c>
      <c r="AG61" s="86">
        <f>IFERROR(IF('3.Weekly Hours &amp; Wage Activity'!P61 = "FT", 1,MIN(1,IF('3.Weekly Hours &amp; Wage Activity'!P61 = "", "",MIN('3.Weekly Hours &amp; Wage Activity'!P61/40,1)),IF('3.Weekly Hours &amp; Wage Activity'!P61="", "",'3.Weekly Hours &amp; Wage Activity'!P61/40 ))),0)</f>
        <v>0</v>
      </c>
      <c r="AH61" s="86">
        <f>IFERROR(IF('3.Weekly Hours &amp; Wage Activity'!Q61 = "FT", 1,MIN(1,IF('3.Weekly Hours &amp; Wage Activity'!Q61 = "", "",MIN('3.Weekly Hours &amp; Wage Activity'!Q61/40,1)),IF('3.Weekly Hours &amp; Wage Activity'!Q61="", "",'3.Weekly Hours &amp; Wage Activity'!Q61/40 ))),0)</f>
        <v>0</v>
      </c>
      <c r="AI61" s="86">
        <f>IFERROR(IF('3.Weekly Hours &amp; Wage Activity'!R61 = "FT", 1,MIN(1,IF('3.Weekly Hours &amp; Wage Activity'!R61 = "", "",MIN('3.Weekly Hours &amp; Wage Activity'!R61/40,1)),IF('3.Weekly Hours &amp; Wage Activity'!R61="", "",'3.Weekly Hours &amp; Wage Activity'!R61/40 ))),0)</f>
        <v>0</v>
      </c>
      <c r="AJ61" s="86">
        <f>IFERROR(IF('3.Weekly Hours &amp; Wage Activity'!S61 = "FT", 1,MIN(1,IF('3.Weekly Hours &amp; Wage Activity'!S61 = "", "",MIN('3.Weekly Hours &amp; Wage Activity'!S61/40,1)),IF('3.Weekly Hours &amp; Wage Activity'!S61="", "",'3.Weekly Hours &amp; Wage Activity'!S61/40 ))),0)</f>
        <v>0</v>
      </c>
      <c r="AK61" s="86">
        <f>IFERROR(IF('3.Weekly Hours &amp; Wage Activity'!T61 = "FT", 1,MIN(1,IF('3.Weekly Hours &amp; Wage Activity'!T61 = "", "",MIN('3.Weekly Hours &amp; Wage Activity'!T61/40,1)),IF('3.Weekly Hours &amp; Wage Activity'!T61="", "",'3.Weekly Hours &amp; Wage Activity'!T61/40 ))),0)</f>
        <v>0</v>
      </c>
      <c r="AL61" s="86">
        <f>IFERROR(IF('3.Weekly Hours &amp; Wage Activity'!U61 = "FT", 1,MIN(1,IF('3.Weekly Hours &amp; Wage Activity'!U61 = "", "",MIN('3.Weekly Hours &amp; Wage Activity'!U61/40,1)),IF('3.Weekly Hours &amp; Wage Activity'!U61="", "",'3.Weekly Hours &amp; Wage Activity'!U61/40 ))),0)</f>
        <v>0</v>
      </c>
      <c r="AM61" s="86">
        <f>IFERROR(IF('3.Weekly Hours &amp; Wage Activity'!V61 = "FT", 1,MIN(1,IF('3.Weekly Hours &amp; Wage Activity'!V61 = "", "",MIN('3.Weekly Hours &amp; Wage Activity'!V61/40,1)),IF('3.Weekly Hours &amp; Wage Activity'!V61="", "",'3.Weekly Hours &amp; Wage Activity'!V61/40 ))),0)</f>
        <v>0</v>
      </c>
      <c r="AN61" s="86">
        <f>IFERROR(IF('3.Weekly Hours &amp; Wage Activity'!W61 = "FT", 1,MIN(1,IF('3.Weekly Hours &amp; Wage Activity'!W61 = "", "",MIN('3.Weekly Hours &amp; Wage Activity'!W61/40,1)),IF('3.Weekly Hours &amp; Wage Activity'!W61="", "",'3.Weekly Hours &amp; Wage Activity'!W61/40 ))),0)</f>
        <v>0</v>
      </c>
      <c r="AO61" s="86">
        <f>IFERROR(IF('3.Weekly Hours &amp; Wage Activity'!X61 = "FT", 1,MIN(1,IF('3.Weekly Hours &amp; Wage Activity'!X61 = "", "",MIN('3.Weekly Hours &amp; Wage Activity'!X61/40,1)),IF('3.Weekly Hours &amp; Wage Activity'!X61="", "",'3.Weekly Hours &amp; Wage Activity'!X61/40 ))),0)</f>
        <v>0</v>
      </c>
      <c r="AP61" s="86">
        <f>IFERROR(IF('3.Weekly Hours &amp; Wage Activity'!Y61 = "FT", 1,MIN(1,IF('3.Weekly Hours &amp; Wage Activity'!Y61 = "", "",MIN('3.Weekly Hours &amp; Wage Activity'!Y61/40,1)),IF('3.Weekly Hours &amp; Wage Activity'!Y61="", "",'3.Weekly Hours &amp; Wage Activity'!Y61/40 ))),0)</f>
        <v>0</v>
      </c>
      <c r="AQ61" s="86">
        <f>IFERROR(IF('3.Weekly Hours &amp; Wage Activity'!Z61 = "FT", 1,MIN(1,IF('3.Weekly Hours &amp; Wage Activity'!Z61 = "", "",MIN('3.Weekly Hours &amp; Wage Activity'!Z61/40,1)),IF('3.Weekly Hours &amp; Wage Activity'!Z61="", "",'3.Weekly Hours &amp; Wage Activity'!Z61/40 ))),0)</f>
        <v>0</v>
      </c>
      <c r="AR61" s="86">
        <f>IFERROR(IF('3.Weekly Hours &amp; Wage Activity'!AA61 = "FT", 1,MIN(1,IF('3.Weekly Hours &amp; Wage Activity'!AA61 = "", "",MIN('3.Weekly Hours &amp; Wage Activity'!AA61/40,1)),IF('3.Weekly Hours &amp; Wage Activity'!AA61="", "",'3.Weekly Hours &amp; Wage Activity'!AA61/40 ))),0)</f>
        <v>0</v>
      </c>
      <c r="AS61" s="86">
        <f>IFERROR(IF('3.Weekly Hours &amp; Wage Activity'!AB61 = "FT", 1,MIN(1,IF('3.Weekly Hours &amp; Wage Activity'!AB61 = "", "",MIN('3.Weekly Hours &amp; Wage Activity'!AB61/40,1)),IF('3.Weekly Hours &amp; Wage Activity'!AB61="", "",'3.Weekly Hours &amp; Wage Activity'!AB61/40 ))),0)</f>
        <v>0</v>
      </c>
      <c r="AT61" s="86">
        <f>IFERROR(IF('3.Weekly Hours &amp; Wage Activity'!AC61 = "FT", 1,MIN(1,IF('3.Weekly Hours &amp; Wage Activity'!AC61 = "", "",MIN('3.Weekly Hours &amp; Wage Activity'!AC61/40,1)),IF('3.Weekly Hours &amp; Wage Activity'!AC61="", "",'3.Weekly Hours &amp; Wage Activity'!AC61/40 ))),0)</f>
        <v>0</v>
      </c>
      <c r="AU61" s="86">
        <f>IFERROR(IF('3.Weekly Hours &amp; Wage Activity'!AD61 = "FT", 1,MIN(1,IF('3.Weekly Hours &amp; Wage Activity'!AD61 = "", "",MIN('3.Weekly Hours &amp; Wage Activity'!AD61/40,1)),IF('3.Weekly Hours &amp; Wage Activity'!AD61="", "",'3.Weekly Hours &amp; Wage Activity'!AD61/40 ))),0)</f>
        <v>0</v>
      </c>
      <c r="AV61" s="86">
        <f>IFERROR(IF('3.Weekly Hours &amp; Wage Activity'!AE61 = "FT", 1,MIN(1,IF('3.Weekly Hours &amp; Wage Activity'!AE61 = "", "",MIN('3.Weekly Hours &amp; Wage Activity'!AE61/40,1)),IF('3.Weekly Hours &amp; Wage Activity'!AE61="", "",'3.Weekly Hours &amp; Wage Activity'!AE61/40 ))),0)</f>
        <v>0</v>
      </c>
      <c r="AW61" s="86">
        <f>IFERROR(IF('3.Weekly Hours &amp; Wage Activity'!AF61 = "FT", 1,MIN(1,IF('3.Weekly Hours &amp; Wage Activity'!AF61 = "", "",MIN('3.Weekly Hours &amp; Wage Activity'!AF61/40,1)),IF('3.Weekly Hours &amp; Wage Activity'!AF61="", "",'3.Weekly Hours &amp; Wage Activity'!AF61/40 ))),0)</f>
        <v>0</v>
      </c>
      <c r="AX61" s="86">
        <f>IFERROR(IF('3.Weekly Hours &amp; Wage Activity'!AG61 = "FT", 1,MIN(1,IF('3.Weekly Hours &amp; Wage Activity'!AG61 = "", "",MIN('3.Weekly Hours &amp; Wage Activity'!AG61/40,1)),IF('3.Weekly Hours &amp; Wage Activity'!AG61="", "",'3.Weekly Hours &amp; Wage Activity'!AG61/40 ))),0)</f>
        <v>0</v>
      </c>
      <c r="AY61" s="523">
        <f>SUM( IF(COUNTIF('3.Weekly Hours &amp; Wage Activity'!J61:Q61, "&lt;&gt;FT") = 0, COLUMNS('3.Weekly Hours &amp; Wage Activity'!J61:AG61) * 40, '3.Weekly Hours &amp; Wage Activity'!J61:AG61))</f>
        <v>0</v>
      </c>
      <c r="AZ61" s="86">
        <f t="shared" si="5"/>
        <v>0</v>
      </c>
      <c r="BA61" s="87">
        <f t="shared" si="7"/>
        <v>0</v>
      </c>
      <c r="BB61" s="74" t="str">
        <f>IF('2.Census &amp; Reference Benchmarks'!K61 = "", "", '2.Census &amp; Reference Benchmarks'!K61)</f>
        <v/>
      </c>
      <c r="BC61" s="185">
        <f>IF('2.Census &amp; Reference Benchmarks'!L61="N/A",IF(OR(AND(G61="",I61=""),AND(G61&lt;DATEVALUE("1/1/2020"),OR(I61="",I61&gt;DATEVALUE("3/31/2020")))),177.14,IF(OR(I61 = "", I61 &gt; DATEVALUE("1/31/2020")), ROUND(177.14*((DATEVALUE("2/1/2020") -G61)/31),1))),IF('2.Census &amp; Reference Benchmarks'!L61="",0,'2.Census &amp; Reference Benchmarks'!L61))</f>
        <v>0</v>
      </c>
      <c r="BD61" s="74" t="str">
        <f>IF('2.Census &amp; Reference Benchmarks'!N61 = "", "", '2.Census &amp; Reference Benchmarks'!N61)</f>
        <v/>
      </c>
      <c r="BE61" s="185">
        <f>IF('2.Census &amp; Reference Benchmarks'!O61="N/A",IF(OR(AND(G61="",I61=""),AND(G61&lt;=DATEVALUE("2/1/2020"),OR(I61="",I61&gt;=DATEVALUE("2/29/2020")))),165.71,IF(AND(G61&gt;DATEVALUE("2/1/2020"),OR(I61="",I61&lt;=DATEVALUE("2/29/2020"))),((DATEVALUE("3/1/2020")-G61)/29)*165.71,"")),IF('2.Census &amp; Reference Benchmarks'!O61="",0,'2.Census &amp; Reference Benchmarks'!O61))</f>
        <v>0</v>
      </c>
    </row>
    <row r="62" spans="1:57" x14ac:dyDescent="0.25">
      <c r="A62" s="3"/>
      <c r="B62" s="56">
        <f>IF('2.Census &amp; Reference Benchmarks'!B62 &lt;&gt;"",'2.Census &amp; Reference Benchmarks'!B62,"")</f>
        <v>0</v>
      </c>
      <c r="C62" s="56">
        <f>IF('2.Census &amp; Reference Benchmarks'!C62 &lt;&gt;"",'2.Census &amp; Reference Benchmarks'!C62,"")</f>
        <v>0</v>
      </c>
      <c r="D62" s="57" t="str">
        <f>IF('2.Census &amp; Reference Benchmarks'!D62 &lt;&gt;"",'2.Census &amp; Reference Benchmarks'!D62,"")</f>
        <v/>
      </c>
      <c r="E62" s="56" t="str">
        <f>IF('2.Census &amp; Reference Benchmarks'!E62 &lt;&gt;"",'2.Census &amp; Reference Benchmarks'!E62,"")</f>
        <v/>
      </c>
      <c r="F62" s="56" t="str">
        <f>IF('2.Census &amp; Reference Benchmarks'!F62 &lt;&gt;"",'2.Census &amp; Reference Benchmarks'!F62,"")</f>
        <v/>
      </c>
      <c r="G62" s="58" t="str">
        <f>IF('2.Census &amp; Reference Benchmarks'!G62 &lt;&gt;"",'2.Census &amp; Reference Benchmarks'!G62,"")</f>
        <v/>
      </c>
      <c r="H62" s="58" t="str">
        <f>IF('2.Census &amp; Reference Benchmarks'!H62 &lt;&gt;"",'2.Census &amp; Reference Benchmarks'!H62,"")</f>
        <v/>
      </c>
      <c r="I62" s="58" t="str">
        <f>IF('2.Census &amp; Reference Benchmarks'!I62 &lt;&gt;"",'2.Census &amp; Reference Benchmarks'!I62,"")</f>
        <v/>
      </c>
      <c r="J62" s="69" t="str">
        <f>IF('2.Census &amp; Reference Benchmarks'!J62 &lt;&gt;"",'2.Census &amp; Reference Benchmarks'!J62,"")</f>
        <v/>
      </c>
      <c r="K62" s="58" t="str">
        <f>IF('7.Safe Harbor Input Data &amp; Calc'!Q64 &lt;&gt; "", '7.Safe Harbor Input Data &amp; Calc'!Q64, "")</f>
        <v>No</v>
      </c>
      <c r="L62" s="59" t="str">
        <f>IF('2.Census &amp; Reference Benchmarks'!T62&lt;&gt; "",'2.Census &amp; Reference Benchmarks'!T62,"")</f>
        <v/>
      </c>
      <c r="M62" s="60">
        <f>'2.Census &amp; Reference Benchmarks'!M62</f>
        <v>0</v>
      </c>
      <c r="N62" s="60">
        <f>'2.Census &amp; Reference Benchmarks'!P62</f>
        <v>0</v>
      </c>
      <c r="O62" s="60">
        <f>'2.Census &amp; Reference Benchmarks'!S62</f>
        <v>0</v>
      </c>
      <c r="P62" s="52">
        <f>IF( AND(I62 &lt; '1. Summary for SBA'!$J$7, I62 &lt;&gt;""), 0, IF(AND(G62="",I62=""),SUM(M62:O62)*4,IF(I62&lt;'1. Summary for SBA'!$J$7,0,IF(K62="Yes",0,IF(H62="Salary",IF(AND(SUM(M62:O62)*4&lt;100000,L62=""),(SUM(M62:O62)/(IF(OR(I62=0,I62&gt;=DATEVALUE("3/31/2020")),DATEVALUE("3/31/2020"),I62)-IF(OR(G62&lt;=DATEVALUE("1/1/2020"), G62 = ""),DATEVALUE("1/1/2020"),IF(OR(MONTH(G62)=1),G62+1,IF(MONTH(G62)=3,G62,G62-1)))))*360,0),0)))))</f>
        <v>0</v>
      </c>
      <c r="Q62" s="52">
        <f t="shared" si="8"/>
        <v>0</v>
      </c>
      <c r="R62" s="67">
        <f t="shared" si="1"/>
        <v>0</v>
      </c>
      <c r="S62" s="53">
        <f>SUM('3.Weekly Hours &amp; Wage Activity'!AI62:BF62)</f>
        <v>0</v>
      </c>
      <c r="T62" s="53">
        <f>IF(AND(I62&lt;&gt; "",  I62 &lt; '1. Summary for SBA'!$J$11 +168, I62 &gt; '1. Summary for SBA'!$J$11),S62+(((168-(I62-'1. Summary for SBA'!$J$11+1))*S62)/((I62-'1. Summary for SBA'!$J$11+1))),0)</f>
        <v>0</v>
      </c>
      <c r="U62" s="369">
        <f>IF(K62= "Yes",0,IF( H62 = "salary",IF(T62 = 0,MAX(0,$R62-$S62), R62-T62),IF( H62 = "Hourly",'6. Hourly EE Wage Reduction'!AA62, 0)))</f>
        <v>0</v>
      </c>
      <c r="V62" s="67">
        <f t="shared" si="2"/>
        <v>0</v>
      </c>
      <c r="W62" s="405" t="str">
        <f>IF(U62 = 0, "No",IF('6. Hourly EE Wage Reduction'!T62 &gt;'6. Hourly EE Wage Reduction'!W62, "Yes", "No"))</f>
        <v>No</v>
      </c>
      <c r="X62" s="67">
        <f t="shared" si="3"/>
        <v>0</v>
      </c>
      <c r="Y62" s="67">
        <f t="shared" si="4"/>
        <v>0</v>
      </c>
      <c r="AA62" s="86">
        <f>IFERROR(IF('3.Weekly Hours &amp; Wage Activity'!J62 = "FT", 1,MIN(1,IF('3.Weekly Hours &amp; Wage Activity'!J62 = "", "",MIN('3.Weekly Hours &amp; Wage Activity'!J62/40,1)),IF('3.Weekly Hours &amp; Wage Activity'!J62="", "",'3.Weekly Hours &amp; Wage Activity'!J62/40 ))),0)</f>
        <v>0</v>
      </c>
      <c r="AB62" s="86">
        <f>IFERROR(IF('3.Weekly Hours &amp; Wage Activity'!K62 = "FT", 1,MIN(1,IF('3.Weekly Hours &amp; Wage Activity'!K62 = "", "",MIN('3.Weekly Hours &amp; Wage Activity'!K62/40,1)),IF('3.Weekly Hours &amp; Wage Activity'!K62="", "",'3.Weekly Hours &amp; Wage Activity'!K62/40 ))),0)</f>
        <v>0</v>
      </c>
      <c r="AC62" s="86">
        <f>IFERROR(IF('3.Weekly Hours &amp; Wage Activity'!L62 = "FT", 1,MIN(1,IF('3.Weekly Hours &amp; Wage Activity'!L62 = "", "",MIN('3.Weekly Hours &amp; Wage Activity'!L62/40,1)),IF('3.Weekly Hours &amp; Wage Activity'!L62="", "",'3.Weekly Hours &amp; Wage Activity'!L62/40 ))),0)</f>
        <v>0</v>
      </c>
      <c r="AD62" s="86">
        <f>IFERROR(IF('3.Weekly Hours &amp; Wage Activity'!M62 = "FT", 1,MIN(1,IF('3.Weekly Hours &amp; Wage Activity'!M62 = "", "",MIN('3.Weekly Hours &amp; Wage Activity'!M62/40,1)),IF('3.Weekly Hours &amp; Wage Activity'!M62="", "",'3.Weekly Hours &amp; Wage Activity'!M62/40 ))),0)</f>
        <v>0</v>
      </c>
      <c r="AE62" s="86">
        <f>IFERROR(IF('3.Weekly Hours &amp; Wage Activity'!N62 = "FT", 1,MIN(1,IF('3.Weekly Hours &amp; Wage Activity'!N62 = "", "",MIN('3.Weekly Hours &amp; Wage Activity'!N62/40,1)),IF('3.Weekly Hours &amp; Wage Activity'!N62="", "",'3.Weekly Hours &amp; Wage Activity'!N62/40 ))),0)</f>
        <v>0</v>
      </c>
      <c r="AF62" s="86">
        <f>IFERROR(IF('3.Weekly Hours &amp; Wage Activity'!O62 = "FT", 1,MIN(1,IF('3.Weekly Hours &amp; Wage Activity'!O62 = "", "",MIN('3.Weekly Hours &amp; Wage Activity'!O62/40,1)),IF('3.Weekly Hours &amp; Wage Activity'!O62="", "",'3.Weekly Hours &amp; Wage Activity'!O62/40 ))),0)</f>
        <v>0</v>
      </c>
      <c r="AG62" s="86">
        <f>IFERROR(IF('3.Weekly Hours &amp; Wage Activity'!P62 = "FT", 1,MIN(1,IF('3.Weekly Hours &amp; Wage Activity'!P62 = "", "",MIN('3.Weekly Hours &amp; Wage Activity'!P62/40,1)),IF('3.Weekly Hours &amp; Wage Activity'!P62="", "",'3.Weekly Hours &amp; Wage Activity'!P62/40 ))),0)</f>
        <v>0</v>
      </c>
      <c r="AH62" s="86">
        <f>IFERROR(IF('3.Weekly Hours &amp; Wage Activity'!Q62 = "FT", 1,MIN(1,IF('3.Weekly Hours &amp; Wage Activity'!Q62 = "", "",MIN('3.Weekly Hours &amp; Wage Activity'!Q62/40,1)),IF('3.Weekly Hours &amp; Wage Activity'!Q62="", "",'3.Weekly Hours &amp; Wage Activity'!Q62/40 ))),0)</f>
        <v>0</v>
      </c>
      <c r="AI62" s="86">
        <f>IFERROR(IF('3.Weekly Hours &amp; Wage Activity'!R62 = "FT", 1,MIN(1,IF('3.Weekly Hours &amp; Wage Activity'!R62 = "", "",MIN('3.Weekly Hours &amp; Wage Activity'!R62/40,1)),IF('3.Weekly Hours &amp; Wage Activity'!R62="", "",'3.Weekly Hours &amp; Wage Activity'!R62/40 ))),0)</f>
        <v>0</v>
      </c>
      <c r="AJ62" s="86">
        <f>IFERROR(IF('3.Weekly Hours &amp; Wage Activity'!S62 = "FT", 1,MIN(1,IF('3.Weekly Hours &amp; Wage Activity'!S62 = "", "",MIN('3.Weekly Hours &amp; Wage Activity'!S62/40,1)),IF('3.Weekly Hours &amp; Wage Activity'!S62="", "",'3.Weekly Hours &amp; Wage Activity'!S62/40 ))),0)</f>
        <v>0</v>
      </c>
      <c r="AK62" s="86">
        <f>IFERROR(IF('3.Weekly Hours &amp; Wage Activity'!T62 = "FT", 1,MIN(1,IF('3.Weekly Hours &amp; Wage Activity'!T62 = "", "",MIN('3.Weekly Hours &amp; Wage Activity'!T62/40,1)),IF('3.Weekly Hours &amp; Wage Activity'!T62="", "",'3.Weekly Hours &amp; Wage Activity'!T62/40 ))),0)</f>
        <v>0</v>
      </c>
      <c r="AL62" s="86">
        <f>IFERROR(IF('3.Weekly Hours &amp; Wage Activity'!U62 = "FT", 1,MIN(1,IF('3.Weekly Hours &amp; Wage Activity'!U62 = "", "",MIN('3.Weekly Hours &amp; Wage Activity'!U62/40,1)),IF('3.Weekly Hours &amp; Wage Activity'!U62="", "",'3.Weekly Hours &amp; Wage Activity'!U62/40 ))),0)</f>
        <v>0</v>
      </c>
      <c r="AM62" s="86">
        <f>IFERROR(IF('3.Weekly Hours &amp; Wage Activity'!V62 = "FT", 1,MIN(1,IF('3.Weekly Hours &amp; Wage Activity'!V62 = "", "",MIN('3.Weekly Hours &amp; Wage Activity'!V62/40,1)),IF('3.Weekly Hours &amp; Wage Activity'!V62="", "",'3.Weekly Hours &amp; Wage Activity'!V62/40 ))),0)</f>
        <v>0</v>
      </c>
      <c r="AN62" s="86">
        <f>IFERROR(IF('3.Weekly Hours &amp; Wage Activity'!W62 = "FT", 1,MIN(1,IF('3.Weekly Hours &amp; Wage Activity'!W62 = "", "",MIN('3.Weekly Hours &amp; Wage Activity'!W62/40,1)),IF('3.Weekly Hours &amp; Wage Activity'!W62="", "",'3.Weekly Hours &amp; Wage Activity'!W62/40 ))),0)</f>
        <v>0</v>
      </c>
      <c r="AO62" s="86">
        <f>IFERROR(IF('3.Weekly Hours &amp; Wage Activity'!X62 = "FT", 1,MIN(1,IF('3.Weekly Hours &amp; Wage Activity'!X62 = "", "",MIN('3.Weekly Hours &amp; Wage Activity'!X62/40,1)),IF('3.Weekly Hours &amp; Wage Activity'!X62="", "",'3.Weekly Hours &amp; Wage Activity'!X62/40 ))),0)</f>
        <v>0</v>
      </c>
      <c r="AP62" s="86">
        <f>IFERROR(IF('3.Weekly Hours &amp; Wage Activity'!Y62 = "FT", 1,MIN(1,IF('3.Weekly Hours &amp; Wage Activity'!Y62 = "", "",MIN('3.Weekly Hours &amp; Wage Activity'!Y62/40,1)),IF('3.Weekly Hours &amp; Wage Activity'!Y62="", "",'3.Weekly Hours &amp; Wage Activity'!Y62/40 ))),0)</f>
        <v>0</v>
      </c>
      <c r="AQ62" s="86">
        <f>IFERROR(IF('3.Weekly Hours &amp; Wage Activity'!Z62 = "FT", 1,MIN(1,IF('3.Weekly Hours &amp; Wage Activity'!Z62 = "", "",MIN('3.Weekly Hours &amp; Wage Activity'!Z62/40,1)),IF('3.Weekly Hours &amp; Wage Activity'!Z62="", "",'3.Weekly Hours &amp; Wage Activity'!Z62/40 ))),0)</f>
        <v>0</v>
      </c>
      <c r="AR62" s="86">
        <f>IFERROR(IF('3.Weekly Hours &amp; Wage Activity'!AA62 = "FT", 1,MIN(1,IF('3.Weekly Hours &amp; Wage Activity'!AA62 = "", "",MIN('3.Weekly Hours &amp; Wage Activity'!AA62/40,1)),IF('3.Weekly Hours &amp; Wage Activity'!AA62="", "",'3.Weekly Hours &amp; Wage Activity'!AA62/40 ))),0)</f>
        <v>0</v>
      </c>
      <c r="AS62" s="86">
        <f>IFERROR(IF('3.Weekly Hours &amp; Wage Activity'!AB62 = "FT", 1,MIN(1,IF('3.Weekly Hours &amp; Wage Activity'!AB62 = "", "",MIN('3.Weekly Hours &amp; Wage Activity'!AB62/40,1)),IF('3.Weekly Hours &amp; Wage Activity'!AB62="", "",'3.Weekly Hours &amp; Wage Activity'!AB62/40 ))),0)</f>
        <v>0</v>
      </c>
      <c r="AT62" s="86">
        <f>IFERROR(IF('3.Weekly Hours &amp; Wage Activity'!AC62 = "FT", 1,MIN(1,IF('3.Weekly Hours &amp; Wage Activity'!AC62 = "", "",MIN('3.Weekly Hours &amp; Wage Activity'!AC62/40,1)),IF('3.Weekly Hours &amp; Wage Activity'!AC62="", "",'3.Weekly Hours &amp; Wage Activity'!AC62/40 ))),0)</f>
        <v>0</v>
      </c>
      <c r="AU62" s="86">
        <f>IFERROR(IF('3.Weekly Hours &amp; Wage Activity'!AD62 = "FT", 1,MIN(1,IF('3.Weekly Hours &amp; Wage Activity'!AD62 = "", "",MIN('3.Weekly Hours &amp; Wage Activity'!AD62/40,1)),IF('3.Weekly Hours &amp; Wage Activity'!AD62="", "",'3.Weekly Hours &amp; Wage Activity'!AD62/40 ))),0)</f>
        <v>0</v>
      </c>
      <c r="AV62" s="86">
        <f>IFERROR(IF('3.Weekly Hours &amp; Wage Activity'!AE62 = "FT", 1,MIN(1,IF('3.Weekly Hours &amp; Wage Activity'!AE62 = "", "",MIN('3.Weekly Hours &amp; Wage Activity'!AE62/40,1)),IF('3.Weekly Hours &amp; Wage Activity'!AE62="", "",'3.Weekly Hours &amp; Wage Activity'!AE62/40 ))),0)</f>
        <v>0</v>
      </c>
      <c r="AW62" s="86">
        <f>IFERROR(IF('3.Weekly Hours &amp; Wage Activity'!AF62 = "FT", 1,MIN(1,IF('3.Weekly Hours &amp; Wage Activity'!AF62 = "", "",MIN('3.Weekly Hours &amp; Wage Activity'!AF62/40,1)),IF('3.Weekly Hours &amp; Wage Activity'!AF62="", "",'3.Weekly Hours &amp; Wage Activity'!AF62/40 ))),0)</f>
        <v>0</v>
      </c>
      <c r="AX62" s="86">
        <f>IFERROR(IF('3.Weekly Hours &amp; Wage Activity'!AG62 = "FT", 1,MIN(1,IF('3.Weekly Hours &amp; Wage Activity'!AG62 = "", "",MIN('3.Weekly Hours &amp; Wage Activity'!AG62/40,1)),IF('3.Weekly Hours &amp; Wage Activity'!AG62="", "",'3.Weekly Hours &amp; Wage Activity'!AG62/40 ))),0)</f>
        <v>0</v>
      </c>
      <c r="AY62" s="523">
        <f>SUM( IF(COUNTIF('3.Weekly Hours &amp; Wage Activity'!J62:Q62, "&lt;&gt;FT") = 0, COLUMNS('3.Weekly Hours &amp; Wage Activity'!J62:AG62) * 40, '3.Weekly Hours &amp; Wage Activity'!J62:AG62))</f>
        <v>0</v>
      </c>
      <c r="AZ62" s="86">
        <f t="shared" si="5"/>
        <v>0</v>
      </c>
      <c r="BA62" s="87">
        <f t="shared" si="7"/>
        <v>0</v>
      </c>
      <c r="BB62" s="74" t="str">
        <f>IF('2.Census &amp; Reference Benchmarks'!K62 = "", "", '2.Census &amp; Reference Benchmarks'!K62)</f>
        <v/>
      </c>
      <c r="BC62" s="185">
        <f>IF('2.Census &amp; Reference Benchmarks'!L62="N/A",IF(OR(AND(G62="",I62=""),AND(G62&lt;DATEVALUE("1/1/2020"),OR(I62="",I62&gt;DATEVALUE("3/31/2020")))),177.14,IF(OR(I62 = "", I62 &gt; DATEVALUE("1/31/2020")), ROUND(177.14*((DATEVALUE("2/1/2020") -G62)/31),1))),IF('2.Census &amp; Reference Benchmarks'!L62="",0,'2.Census &amp; Reference Benchmarks'!L62))</f>
        <v>0</v>
      </c>
      <c r="BD62" s="74" t="str">
        <f>IF('2.Census &amp; Reference Benchmarks'!N62 = "", "", '2.Census &amp; Reference Benchmarks'!N62)</f>
        <v/>
      </c>
      <c r="BE62" s="185">
        <f>IF('2.Census &amp; Reference Benchmarks'!O62="N/A",IF(OR(AND(G62="",I62=""),AND(G62&lt;=DATEVALUE("2/1/2020"),OR(I62="",I62&gt;=DATEVALUE("2/29/2020")))),165.71,IF(AND(G62&gt;DATEVALUE("2/1/2020"),OR(I62="",I62&lt;=DATEVALUE("2/29/2020"))),((DATEVALUE("3/1/2020")-G62)/29)*165.71,"")),IF('2.Census &amp; Reference Benchmarks'!O62="",0,'2.Census &amp; Reference Benchmarks'!O62))</f>
        <v>0</v>
      </c>
    </row>
    <row r="63" spans="1:57" x14ac:dyDescent="0.25">
      <c r="A63" s="3"/>
      <c r="B63" s="56">
        <f>IF('2.Census &amp; Reference Benchmarks'!B63 &lt;&gt;"",'2.Census &amp; Reference Benchmarks'!B63,"")</f>
        <v>0</v>
      </c>
      <c r="C63" s="56">
        <f>IF('2.Census &amp; Reference Benchmarks'!C63 &lt;&gt;"",'2.Census &amp; Reference Benchmarks'!C63,"")</f>
        <v>0</v>
      </c>
      <c r="D63" s="57" t="str">
        <f>IF('2.Census &amp; Reference Benchmarks'!D63 &lt;&gt;"",'2.Census &amp; Reference Benchmarks'!D63,"")</f>
        <v/>
      </c>
      <c r="E63" s="56" t="str">
        <f>IF('2.Census &amp; Reference Benchmarks'!E63 &lt;&gt;"",'2.Census &amp; Reference Benchmarks'!E63,"")</f>
        <v/>
      </c>
      <c r="F63" s="56" t="str">
        <f>IF('2.Census &amp; Reference Benchmarks'!F63 &lt;&gt;"",'2.Census &amp; Reference Benchmarks'!F63,"")</f>
        <v/>
      </c>
      <c r="G63" s="58" t="str">
        <f>IF('2.Census &amp; Reference Benchmarks'!G63 &lt;&gt;"",'2.Census &amp; Reference Benchmarks'!G63,"")</f>
        <v/>
      </c>
      <c r="H63" s="58" t="str">
        <f>IF('2.Census &amp; Reference Benchmarks'!H63 &lt;&gt;"",'2.Census &amp; Reference Benchmarks'!H63,"")</f>
        <v/>
      </c>
      <c r="I63" s="58" t="str">
        <f>IF('2.Census &amp; Reference Benchmarks'!I63 &lt;&gt;"",'2.Census &amp; Reference Benchmarks'!I63,"")</f>
        <v/>
      </c>
      <c r="J63" s="69" t="str">
        <f>IF('2.Census &amp; Reference Benchmarks'!J63 &lt;&gt;"",'2.Census &amp; Reference Benchmarks'!J63,"")</f>
        <v/>
      </c>
      <c r="K63" s="58" t="str">
        <f>IF('7.Safe Harbor Input Data &amp; Calc'!Q65 &lt;&gt; "", '7.Safe Harbor Input Data &amp; Calc'!Q65, "")</f>
        <v>No</v>
      </c>
      <c r="L63" s="59" t="str">
        <f>IF('2.Census &amp; Reference Benchmarks'!T63&lt;&gt; "",'2.Census &amp; Reference Benchmarks'!T63,"")</f>
        <v/>
      </c>
      <c r="M63" s="60">
        <f>'2.Census &amp; Reference Benchmarks'!M63</f>
        <v>0</v>
      </c>
      <c r="N63" s="60">
        <f>'2.Census &amp; Reference Benchmarks'!P63</f>
        <v>0</v>
      </c>
      <c r="O63" s="60">
        <f>'2.Census &amp; Reference Benchmarks'!S63</f>
        <v>0</v>
      </c>
      <c r="P63" s="52">
        <f>IF( AND(I63 &lt; '1. Summary for SBA'!$J$7, I63 &lt;&gt;""), 0, IF(AND(G63="",I63=""),SUM(M63:O63)*4,IF(I63&lt;'1. Summary for SBA'!$J$7,0,IF(K63="Yes",0,IF(H63="Salary",IF(AND(SUM(M63:O63)*4&lt;100000,L63=""),(SUM(M63:O63)/(IF(OR(I63=0,I63&gt;=DATEVALUE("3/31/2020")),DATEVALUE("3/31/2020"),I63)-IF(OR(G63&lt;=DATEVALUE("1/1/2020"), G63 = ""),DATEVALUE("1/1/2020"),IF(OR(MONTH(G63)=1),G63+1,IF(MONTH(G63)=3,G63,G63-1)))))*360,0),0)))))</f>
        <v>0</v>
      </c>
      <c r="Q63" s="52">
        <f t="shared" si="8"/>
        <v>0</v>
      </c>
      <c r="R63" s="67">
        <f t="shared" si="1"/>
        <v>0</v>
      </c>
      <c r="S63" s="53">
        <f>SUM('3.Weekly Hours &amp; Wage Activity'!AI63:BF63)</f>
        <v>0</v>
      </c>
      <c r="T63" s="53">
        <f>IF(AND(I63&lt;&gt; "",  I63 &lt; '1. Summary for SBA'!$J$11 +168, I63 &gt; '1. Summary for SBA'!$J$11),S63+(((168-(I63-'1. Summary for SBA'!$J$11+1))*S63)/((I63-'1. Summary for SBA'!$J$11+1))),0)</f>
        <v>0</v>
      </c>
      <c r="U63" s="369">
        <f>IF(K63= "Yes",0,IF( H63 = "salary",IF(T63 = 0,MAX(0,$R63-$S63), R63-T63),IF( H63 = "Hourly",'6. Hourly EE Wage Reduction'!AA63, 0)))</f>
        <v>0</v>
      </c>
      <c r="V63" s="67">
        <f t="shared" si="2"/>
        <v>0</v>
      </c>
      <c r="W63" s="405" t="str">
        <f>IF(U63 = 0, "No",IF('6. Hourly EE Wage Reduction'!T63 &gt;'6. Hourly EE Wage Reduction'!W63, "Yes", "No"))</f>
        <v>No</v>
      </c>
      <c r="X63" s="67">
        <f t="shared" si="3"/>
        <v>0</v>
      </c>
      <c r="Y63" s="67">
        <f t="shared" si="4"/>
        <v>0</v>
      </c>
      <c r="AA63" s="86">
        <f>IFERROR(IF('3.Weekly Hours &amp; Wage Activity'!J63 = "FT", 1,MIN(1,IF('3.Weekly Hours &amp; Wage Activity'!J63 = "", "",MIN('3.Weekly Hours &amp; Wage Activity'!J63/40,1)),IF('3.Weekly Hours &amp; Wage Activity'!J63="", "",'3.Weekly Hours &amp; Wage Activity'!J63/40 ))),0)</f>
        <v>0</v>
      </c>
      <c r="AB63" s="86">
        <f>IFERROR(IF('3.Weekly Hours &amp; Wage Activity'!K63 = "FT", 1,MIN(1,IF('3.Weekly Hours &amp; Wage Activity'!K63 = "", "",MIN('3.Weekly Hours &amp; Wage Activity'!K63/40,1)),IF('3.Weekly Hours &amp; Wage Activity'!K63="", "",'3.Weekly Hours &amp; Wage Activity'!K63/40 ))),0)</f>
        <v>0</v>
      </c>
      <c r="AC63" s="86">
        <f>IFERROR(IF('3.Weekly Hours &amp; Wage Activity'!L63 = "FT", 1,MIN(1,IF('3.Weekly Hours &amp; Wage Activity'!L63 = "", "",MIN('3.Weekly Hours &amp; Wage Activity'!L63/40,1)),IF('3.Weekly Hours &amp; Wage Activity'!L63="", "",'3.Weekly Hours &amp; Wage Activity'!L63/40 ))),0)</f>
        <v>0</v>
      </c>
      <c r="AD63" s="86">
        <f>IFERROR(IF('3.Weekly Hours &amp; Wage Activity'!M63 = "FT", 1,MIN(1,IF('3.Weekly Hours &amp; Wage Activity'!M63 = "", "",MIN('3.Weekly Hours &amp; Wage Activity'!M63/40,1)),IF('3.Weekly Hours &amp; Wage Activity'!M63="", "",'3.Weekly Hours &amp; Wage Activity'!M63/40 ))),0)</f>
        <v>0</v>
      </c>
      <c r="AE63" s="86">
        <f>IFERROR(IF('3.Weekly Hours &amp; Wage Activity'!N63 = "FT", 1,MIN(1,IF('3.Weekly Hours &amp; Wage Activity'!N63 = "", "",MIN('3.Weekly Hours &amp; Wage Activity'!N63/40,1)),IF('3.Weekly Hours &amp; Wage Activity'!N63="", "",'3.Weekly Hours &amp; Wage Activity'!N63/40 ))),0)</f>
        <v>0</v>
      </c>
      <c r="AF63" s="86">
        <f>IFERROR(IF('3.Weekly Hours &amp; Wage Activity'!O63 = "FT", 1,MIN(1,IF('3.Weekly Hours &amp; Wage Activity'!O63 = "", "",MIN('3.Weekly Hours &amp; Wage Activity'!O63/40,1)),IF('3.Weekly Hours &amp; Wage Activity'!O63="", "",'3.Weekly Hours &amp; Wage Activity'!O63/40 ))),0)</f>
        <v>0</v>
      </c>
      <c r="AG63" s="86">
        <f>IFERROR(IF('3.Weekly Hours &amp; Wage Activity'!P63 = "FT", 1,MIN(1,IF('3.Weekly Hours &amp; Wage Activity'!P63 = "", "",MIN('3.Weekly Hours &amp; Wage Activity'!P63/40,1)),IF('3.Weekly Hours &amp; Wage Activity'!P63="", "",'3.Weekly Hours &amp; Wage Activity'!P63/40 ))),0)</f>
        <v>0</v>
      </c>
      <c r="AH63" s="86">
        <f>IFERROR(IF('3.Weekly Hours &amp; Wage Activity'!Q63 = "FT", 1,MIN(1,IF('3.Weekly Hours &amp; Wage Activity'!Q63 = "", "",MIN('3.Weekly Hours &amp; Wage Activity'!Q63/40,1)),IF('3.Weekly Hours &amp; Wage Activity'!Q63="", "",'3.Weekly Hours &amp; Wage Activity'!Q63/40 ))),0)</f>
        <v>0</v>
      </c>
      <c r="AI63" s="86">
        <f>IFERROR(IF('3.Weekly Hours &amp; Wage Activity'!R63 = "FT", 1,MIN(1,IF('3.Weekly Hours &amp; Wage Activity'!R63 = "", "",MIN('3.Weekly Hours &amp; Wage Activity'!R63/40,1)),IF('3.Weekly Hours &amp; Wage Activity'!R63="", "",'3.Weekly Hours &amp; Wage Activity'!R63/40 ))),0)</f>
        <v>0</v>
      </c>
      <c r="AJ63" s="86">
        <f>IFERROR(IF('3.Weekly Hours &amp; Wage Activity'!S63 = "FT", 1,MIN(1,IF('3.Weekly Hours &amp; Wage Activity'!S63 = "", "",MIN('3.Weekly Hours &amp; Wage Activity'!S63/40,1)),IF('3.Weekly Hours &amp; Wage Activity'!S63="", "",'3.Weekly Hours &amp; Wage Activity'!S63/40 ))),0)</f>
        <v>0</v>
      </c>
      <c r="AK63" s="86">
        <f>IFERROR(IF('3.Weekly Hours &amp; Wage Activity'!T63 = "FT", 1,MIN(1,IF('3.Weekly Hours &amp; Wage Activity'!T63 = "", "",MIN('3.Weekly Hours &amp; Wage Activity'!T63/40,1)),IF('3.Weekly Hours &amp; Wage Activity'!T63="", "",'3.Weekly Hours &amp; Wage Activity'!T63/40 ))),0)</f>
        <v>0</v>
      </c>
      <c r="AL63" s="86">
        <f>IFERROR(IF('3.Weekly Hours &amp; Wage Activity'!U63 = "FT", 1,MIN(1,IF('3.Weekly Hours &amp; Wage Activity'!U63 = "", "",MIN('3.Weekly Hours &amp; Wage Activity'!U63/40,1)),IF('3.Weekly Hours &amp; Wage Activity'!U63="", "",'3.Weekly Hours &amp; Wage Activity'!U63/40 ))),0)</f>
        <v>0</v>
      </c>
      <c r="AM63" s="86">
        <f>IFERROR(IF('3.Weekly Hours &amp; Wage Activity'!V63 = "FT", 1,MIN(1,IF('3.Weekly Hours &amp; Wage Activity'!V63 = "", "",MIN('3.Weekly Hours &amp; Wage Activity'!V63/40,1)),IF('3.Weekly Hours &amp; Wage Activity'!V63="", "",'3.Weekly Hours &amp; Wage Activity'!V63/40 ))),0)</f>
        <v>0</v>
      </c>
      <c r="AN63" s="86">
        <f>IFERROR(IF('3.Weekly Hours &amp; Wage Activity'!W63 = "FT", 1,MIN(1,IF('3.Weekly Hours &amp; Wage Activity'!W63 = "", "",MIN('3.Weekly Hours &amp; Wage Activity'!W63/40,1)),IF('3.Weekly Hours &amp; Wage Activity'!W63="", "",'3.Weekly Hours &amp; Wage Activity'!W63/40 ))),0)</f>
        <v>0</v>
      </c>
      <c r="AO63" s="86">
        <f>IFERROR(IF('3.Weekly Hours &amp; Wage Activity'!X63 = "FT", 1,MIN(1,IF('3.Weekly Hours &amp; Wage Activity'!X63 = "", "",MIN('3.Weekly Hours &amp; Wage Activity'!X63/40,1)),IF('3.Weekly Hours &amp; Wage Activity'!X63="", "",'3.Weekly Hours &amp; Wage Activity'!X63/40 ))),0)</f>
        <v>0</v>
      </c>
      <c r="AP63" s="86">
        <f>IFERROR(IF('3.Weekly Hours &amp; Wage Activity'!Y63 = "FT", 1,MIN(1,IF('3.Weekly Hours &amp; Wage Activity'!Y63 = "", "",MIN('3.Weekly Hours &amp; Wage Activity'!Y63/40,1)),IF('3.Weekly Hours &amp; Wage Activity'!Y63="", "",'3.Weekly Hours &amp; Wage Activity'!Y63/40 ))),0)</f>
        <v>0</v>
      </c>
      <c r="AQ63" s="86">
        <f>IFERROR(IF('3.Weekly Hours &amp; Wage Activity'!Z63 = "FT", 1,MIN(1,IF('3.Weekly Hours &amp; Wage Activity'!Z63 = "", "",MIN('3.Weekly Hours &amp; Wage Activity'!Z63/40,1)),IF('3.Weekly Hours &amp; Wage Activity'!Z63="", "",'3.Weekly Hours &amp; Wage Activity'!Z63/40 ))),0)</f>
        <v>0</v>
      </c>
      <c r="AR63" s="86">
        <f>IFERROR(IF('3.Weekly Hours &amp; Wage Activity'!AA63 = "FT", 1,MIN(1,IF('3.Weekly Hours &amp; Wage Activity'!AA63 = "", "",MIN('3.Weekly Hours &amp; Wage Activity'!AA63/40,1)),IF('3.Weekly Hours &amp; Wage Activity'!AA63="", "",'3.Weekly Hours &amp; Wage Activity'!AA63/40 ))),0)</f>
        <v>0</v>
      </c>
      <c r="AS63" s="86">
        <f>IFERROR(IF('3.Weekly Hours &amp; Wage Activity'!AB63 = "FT", 1,MIN(1,IF('3.Weekly Hours &amp; Wage Activity'!AB63 = "", "",MIN('3.Weekly Hours &amp; Wage Activity'!AB63/40,1)),IF('3.Weekly Hours &amp; Wage Activity'!AB63="", "",'3.Weekly Hours &amp; Wage Activity'!AB63/40 ))),0)</f>
        <v>0</v>
      </c>
      <c r="AT63" s="86">
        <f>IFERROR(IF('3.Weekly Hours &amp; Wage Activity'!AC63 = "FT", 1,MIN(1,IF('3.Weekly Hours &amp; Wage Activity'!AC63 = "", "",MIN('3.Weekly Hours &amp; Wage Activity'!AC63/40,1)),IF('3.Weekly Hours &amp; Wage Activity'!AC63="", "",'3.Weekly Hours &amp; Wage Activity'!AC63/40 ))),0)</f>
        <v>0</v>
      </c>
      <c r="AU63" s="86">
        <f>IFERROR(IF('3.Weekly Hours &amp; Wage Activity'!AD63 = "FT", 1,MIN(1,IF('3.Weekly Hours &amp; Wage Activity'!AD63 = "", "",MIN('3.Weekly Hours &amp; Wage Activity'!AD63/40,1)),IF('3.Weekly Hours &amp; Wage Activity'!AD63="", "",'3.Weekly Hours &amp; Wage Activity'!AD63/40 ))),0)</f>
        <v>0</v>
      </c>
      <c r="AV63" s="86">
        <f>IFERROR(IF('3.Weekly Hours &amp; Wage Activity'!AE63 = "FT", 1,MIN(1,IF('3.Weekly Hours &amp; Wage Activity'!AE63 = "", "",MIN('3.Weekly Hours &amp; Wage Activity'!AE63/40,1)),IF('3.Weekly Hours &amp; Wage Activity'!AE63="", "",'3.Weekly Hours &amp; Wage Activity'!AE63/40 ))),0)</f>
        <v>0</v>
      </c>
      <c r="AW63" s="86">
        <f>IFERROR(IF('3.Weekly Hours &amp; Wage Activity'!AF63 = "FT", 1,MIN(1,IF('3.Weekly Hours &amp; Wage Activity'!AF63 = "", "",MIN('3.Weekly Hours &amp; Wage Activity'!AF63/40,1)),IF('3.Weekly Hours &amp; Wage Activity'!AF63="", "",'3.Weekly Hours &amp; Wage Activity'!AF63/40 ))),0)</f>
        <v>0</v>
      </c>
      <c r="AX63" s="86">
        <f>IFERROR(IF('3.Weekly Hours &amp; Wage Activity'!AG63 = "FT", 1,MIN(1,IF('3.Weekly Hours &amp; Wage Activity'!AG63 = "", "",MIN('3.Weekly Hours &amp; Wage Activity'!AG63/40,1)),IF('3.Weekly Hours &amp; Wage Activity'!AG63="", "",'3.Weekly Hours &amp; Wage Activity'!AG63/40 ))),0)</f>
        <v>0</v>
      </c>
      <c r="AY63" s="523">
        <f>SUM( IF(COUNTIF('3.Weekly Hours &amp; Wage Activity'!J63:Q63, "&lt;&gt;FT") = 0, COLUMNS('3.Weekly Hours &amp; Wage Activity'!J63:AG63) * 40, '3.Weekly Hours &amp; Wage Activity'!J63:AG63))</f>
        <v>0</v>
      </c>
      <c r="AZ63" s="86">
        <f t="shared" si="5"/>
        <v>0</v>
      </c>
      <c r="BA63" s="87">
        <f t="shared" si="7"/>
        <v>0</v>
      </c>
      <c r="BB63" s="74" t="str">
        <f>IF('2.Census &amp; Reference Benchmarks'!K63 = "", "", '2.Census &amp; Reference Benchmarks'!K63)</f>
        <v/>
      </c>
      <c r="BC63" s="185">
        <f>IF('2.Census &amp; Reference Benchmarks'!L63="N/A",IF(OR(AND(G63="",I63=""),AND(G63&lt;DATEVALUE("1/1/2020"),OR(I63="",I63&gt;DATEVALUE("3/31/2020")))),177.14,IF(OR(I63 = "", I63 &gt; DATEVALUE("1/31/2020")), ROUND(177.14*((DATEVALUE("2/1/2020") -G63)/31),1))),IF('2.Census &amp; Reference Benchmarks'!L63="",0,'2.Census &amp; Reference Benchmarks'!L63))</f>
        <v>0</v>
      </c>
      <c r="BD63" s="74" t="str">
        <f>IF('2.Census &amp; Reference Benchmarks'!N63 = "", "", '2.Census &amp; Reference Benchmarks'!N63)</f>
        <v/>
      </c>
      <c r="BE63" s="185">
        <f>IF('2.Census &amp; Reference Benchmarks'!O63="N/A",IF(OR(AND(G63="",I63=""),AND(G63&lt;=DATEVALUE("2/1/2020"),OR(I63="",I63&gt;=DATEVALUE("2/29/2020")))),165.71,IF(AND(G63&gt;DATEVALUE("2/1/2020"),OR(I63="",I63&lt;=DATEVALUE("2/29/2020"))),((DATEVALUE("3/1/2020")-G63)/29)*165.71,"")),IF('2.Census &amp; Reference Benchmarks'!O63="",0,'2.Census &amp; Reference Benchmarks'!O63))</f>
        <v>0</v>
      </c>
    </row>
    <row r="64" spans="1:57" x14ac:dyDescent="0.25">
      <c r="A64" s="3"/>
      <c r="B64" s="56">
        <f>IF('2.Census &amp; Reference Benchmarks'!B64 &lt;&gt;"",'2.Census &amp; Reference Benchmarks'!B64,"")</f>
        <v>0</v>
      </c>
      <c r="C64" s="56">
        <f>IF('2.Census &amp; Reference Benchmarks'!C64 &lt;&gt;"",'2.Census &amp; Reference Benchmarks'!C64,"")</f>
        <v>0</v>
      </c>
      <c r="D64" s="57" t="str">
        <f>IF('2.Census &amp; Reference Benchmarks'!D64 &lt;&gt;"",'2.Census &amp; Reference Benchmarks'!D64,"")</f>
        <v/>
      </c>
      <c r="E64" s="56" t="str">
        <f>IF('2.Census &amp; Reference Benchmarks'!E64 &lt;&gt;"",'2.Census &amp; Reference Benchmarks'!E64,"")</f>
        <v/>
      </c>
      <c r="F64" s="56" t="str">
        <f>IF('2.Census &amp; Reference Benchmarks'!F64 &lt;&gt;"",'2.Census &amp; Reference Benchmarks'!F64,"")</f>
        <v/>
      </c>
      <c r="G64" s="58" t="str">
        <f>IF('2.Census &amp; Reference Benchmarks'!G64 &lt;&gt;"",'2.Census &amp; Reference Benchmarks'!G64,"")</f>
        <v/>
      </c>
      <c r="H64" s="58" t="str">
        <f>IF('2.Census &amp; Reference Benchmarks'!H64 &lt;&gt;"",'2.Census &amp; Reference Benchmarks'!H64,"")</f>
        <v/>
      </c>
      <c r="I64" s="58" t="str">
        <f>IF('2.Census &amp; Reference Benchmarks'!I64 &lt;&gt;"",'2.Census &amp; Reference Benchmarks'!I64,"")</f>
        <v/>
      </c>
      <c r="J64" s="69" t="str">
        <f>IF('2.Census &amp; Reference Benchmarks'!J64 &lt;&gt;"",'2.Census &amp; Reference Benchmarks'!J64,"")</f>
        <v/>
      </c>
      <c r="K64" s="58" t="str">
        <f>IF('7.Safe Harbor Input Data &amp; Calc'!Q66 &lt;&gt; "", '7.Safe Harbor Input Data &amp; Calc'!Q66, "")</f>
        <v>No</v>
      </c>
      <c r="L64" s="59" t="str">
        <f>IF('2.Census &amp; Reference Benchmarks'!T64&lt;&gt; "",'2.Census &amp; Reference Benchmarks'!T64,"")</f>
        <v/>
      </c>
      <c r="M64" s="60">
        <f>'2.Census &amp; Reference Benchmarks'!M64</f>
        <v>0</v>
      </c>
      <c r="N64" s="60">
        <f>'2.Census &amp; Reference Benchmarks'!P64</f>
        <v>0</v>
      </c>
      <c r="O64" s="60">
        <f>'2.Census &amp; Reference Benchmarks'!S64</f>
        <v>0</v>
      </c>
      <c r="P64" s="52">
        <f>IF( AND(I64 &lt; '1. Summary for SBA'!$J$7, I64 &lt;&gt;""), 0, IF(AND(G64="",I64=""),SUM(M64:O64)*4,IF(I64&lt;'1. Summary for SBA'!$J$7,0,IF(K64="Yes",0,IF(H64="Salary",IF(AND(SUM(M64:O64)*4&lt;100000,L64=""),(SUM(M64:O64)/(IF(OR(I64=0,I64&gt;=DATEVALUE("3/31/2020")),DATEVALUE("3/31/2020"),I64)-IF(OR(G64&lt;=DATEVALUE("1/1/2020"), G64 = ""),DATEVALUE("1/1/2020"),IF(OR(MONTH(G64)=1),G64+1,IF(MONTH(G64)=3,G64,G64-1)))))*360,0),0)))))</f>
        <v>0</v>
      </c>
      <c r="Q64" s="52">
        <f t="shared" si="8"/>
        <v>0</v>
      </c>
      <c r="R64" s="67">
        <f t="shared" si="1"/>
        <v>0</v>
      </c>
      <c r="S64" s="53">
        <f>SUM('3.Weekly Hours &amp; Wage Activity'!AI64:BF64)</f>
        <v>0</v>
      </c>
      <c r="T64" s="53">
        <f>IF(AND(I64&lt;&gt; "",  I64 &lt; '1. Summary for SBA'!$J$11 +168, I64 &gt; '1. Summary for SBA'!$J$11),S64+(((168-(I64-'1. Summary for SBA'!$J$11+1))*S64)/((I64-'1. Summary for SBA'!$J$11+1))),0)</f>
        <v>0</v>
      </c>
      <c r="U64" s="369">
        <f>IF(K64= "Yes",0,IF( H64 = "salary",IF(T64 = 0,MAX(0,$R64-$S64), R64-T64),IF( H64 = "Hourly",'6. Hourly EE Wage Reduction'!AA64, 0)))</f>
        <v>0</v>
      </c>
      <c r="V64" s="67">
        <f t="shared" si="2"/>
        <v>0</v>
      </c>
      <c r="W64" s="405" t="str">
        <f>IF(U64 = 0, "No",IF('6. Hourly EE Wage Reduction'!T64 &gt;'6. Hourly EE Wage Reduction'!W64, "Yes", "No"))</f>
        <v>No</v>
      </c>
      <c r="X64" s="67">
        <f t="shared" si="3"/>
        <v>0</v>
      </c>
      <c r="Y64" s="67">
        <f t="shared" si="4"/>
        <v>0</v>
      </c>
      <c r="AA64" s="86">
        <f>IFERROR(IF('3.Weekly Hours &amp; Wage Activity'!J64 = "FT", 1,MIN(1,IF('3.Weekly Hours &amp; Wage Activity'!J64 = "", "",MIN('3.Weekly Hours &amp; Wage Activity'!J64/40,1)),IF('3.Weekly Hours &amp; Wage Activity'!J64="", "",'3.Weekly Hours &amp; Wage Activity'!J64/40 ))),0)</f>
        <v>0</v>
      </c>
      <c r="AB64" s="86">
        <f>IFERROR(IF('3.Weekly Hours &amp; Wage Activity'!K64 = "FT", 1,MIN(1,IF('3.Weekly Hours &amp; Wage Activity'!K64 = "", "",MIN('3.Weekly Hours &amp; Wage Activity'!K64/40,1)),IF('3.Weekly Hours &amp; Wage Activity'!K64="", "",'3.Weekly Hours &amp; Wage Activity'!K64/40 ))),0)</f>
        <v>0</v>
      </c>
      <c r="AC64" s="86">
        <f>IFERROR(IF('3.Weekly Hours &amp; Wage Activity'!L64 = "FT", 1,MIN(1,IF('3.Weekly Hours &amp; Wage Activity'!L64 = "", "",MIN('3.Weekly Hours &amp; Wage Activity'!L64/40,1)),IF('3.Weekly Hours &amp; Wage Activity'!L64="", "",'3.Weekly Hours &amp; Wage Activity'!L64/40 ))),0)</f>
        <v>0</v>
      </c>
      <c r="AD64" s="86">
        <f>IFERROR(IF('3.Weekly Hours &amp; Wage Activity'!M64 = "FT", 1,MIN(1,IF('3.Weekly Hours &amp; Wage Activity'!M64 = "", "",MIN('3.Weekly Hours &amp; Wage Activity'!M64/40,1)),IF('3.Weekly Hours &amp; Wage Activity'!M64="", "",'3.Weekly Hours &amp; Wage Activity'!M64/40 ))),0)</f>
        <v>0</v>
      </c>
      <c r="AE64" s="86">
        <f>IFERROR(IF('3.Weekly Hours &amp; Wage Activity'!N64 = "FT", 1,MIN(1,IF('3.Weekly Hours &amp; Wage Activity'!N64 = "", "",MIN('3.Weekly Hours &amp; Wage Activity'!N64/40,1)),IF('3.Weekly Hours &amp; Wage Activity'!N64="", "",'3.Weekly Hours &amp; Wage Activity'!N64/40 ))),0)</f>
        <v>0</v>
      </c>
      <c r="AF64" s="86">
        <f>IFERROR(IF('3.Weekly Hours &amp; Wage Activity'!O64 = "FT", 1,MIN(1,IF('3.Weekly Hours &amp; Wage Activity'!O64 = "", "",MIN('3.Weekly Hours &amp; Wage Activity'!O64/40,1)),IF('3.Weekly Hours &amp; Wage Activity'!O64="", "",'3.Weekly Hours &amp; Wage Activity'!O64/40 ))),0)</f>
        <v>0</v>
      </c>
      <c r="AG64" s="86">
        <f>IFERROR(IF('3.Weekly Hours &amp; Wage Activity'!P64 = "FT", 1,MIN(1,IF('3.Weekly Hours &amp; Wage Activity'!P64 = "", "",MIN('3.Weekly Hours &amp; Wage Activity'!P64/40,1)),IF('3.Weekly Hours &amp; Wage Activity'!P64="", "",'3.Weekly Hours &amp; Wage Activity'!P64/40 ))),0)</f>
        <v>0</v>
      </c>
      <c r="AH64" s="86">
        <f>IFERROR(IF('3.Weekly Hours &amp; Wage Activity'!Q64 = "FT", 1,MIN(1,IF('3.Weekly Hours &amp; Wage Activity'!Q64 = "", "",MIN('3.Weekly Hours &amp; Wage Activity'!Q64/40,1)),IF('3.Weekly Hours &amp; Wage Activity'!Q64="", "",'3.Weekly Hours &amp; Wage Activity'!Q64/40 ))),0)</f>
        <v>0</v>
      </c>
      <c r="AI64" s="86">
        <f>IFERROR(IF('3.Weekly Hours &amp; Wage Activity'!R64 = "FT", 1,MIN(1,IF('3.Weekly Hours &amp; Wage Activity'!R64 = "", "",MIN('3.Weekly Hours &amp; Wage Activity'!R64/40,1)),IF('3.Weekly Hours &amp; Wage Activity'!R64="", "",'3.Weekly Hours &amp; Wage Activity'!R64/40 ))),0)</f>
        <v>0</v>
      </c>
      <c r="AJ64" s="86">
        <f>IFERROR(IF('3.Weekly Hours &amp; Wage Activity'!S64 = "FT", 1,MIN(1,IF('3.Weekly Hours &amp; Wage Activity'!S64 = "", "",MIN('3.Weekly Hours &amp; Wage Activity'!S64/40,1)),IF('3.Weekly Hours &amp; Wage Activity'!S64="", "",'3.Weekly Hours &amp; Wage Activity'!S64/40 ))),0)</f>
        <v>0</v>
      </c>
      <c r="AK64" s="86">
        <f>IFERROR(IF('3.Weekly Hours &amp; Wage Activity'!T64 = "FT", 1,MIN(1,IF('3.Weekly Hours &amp; Wage Activity'!T64 = "", "",MIN('3.Weekly Hours &amp; Wage Activity'!T64/40,1)),IF('3.Weekly Hours &amp; Wage Activity'!T64="", "",'3.Weekly Hours &amp; Wage Activity'!T64/40 ))),0)</f>
        <v>0</v>
      </c>
      <c r="AL64" s="86">
        <f>IFERROR(IF('3.Weekly Hours &amp; Wage Activity'!U64 = "FT", 1,MIN(1,IF('3.Weekly Hours &amp; Wage Activity'!U64 = "", "",MIN('3.Weekly Hours &amp; Wage Activity'!U64/40,1)),IF('3.Weekly Hours &amp; Wage Activity'!U64="", "",'3.Weekly Hours &amp; Wage Activity'!U64/40 ))),0)</f>
        <v>0</v>
      </c>
      <c r="AM64" s="86">
        <f>IFERROR(IF('3.Weekly Hours &amp; Wage Activity'!V64 = "FT", 1,MIN(1,IF('3.Weekly Hours &amp; Wage Activity'!V64 = "", "",MIN('3.Weekly Hours &amp; Wage Activity'!V64/40,1)),IF('3.Weekly Hours &amp; Wage Activity'!V64="", "",'3.Weekly Hours &amp; Wage Activity'!V64/40 ))),0)</f>
        <v>0</v>
      </c>
      <c r="AN64" s="86">
        <f>IFERROR(IF('3.Weekly Hours &amp; Wage Activity'!W64 = "FT", 1,MIN(1,IF('3.Weekly Hours &amp; Wage Activity'!W64 = "", "",MIN('3.Weekly Hours &amp; Wage Activity'!W64/40,1)),IF('3.Weekly Hours &amp; Wage Activity'!W64="", "",'3.Weekly Hours &amp; Wage Activity'!W64/40 ))),0)</f>
        <v>0</v>
      </c>
      <c r="AO64" s="86">
        <f>IFERROR(IF('3.Weekly Hours &amp; Wage Activity'!X64 = "FT", 1,MIN(1,IF('3.Weekly Hours &amp; Wage Activity'!X64 = "", "",MIN('3.Weekly Hours &amp; Wage Activity'!X64/40,1)),IF('3.Weekly Hours &amp; Wage Activity'!X64="", "",'3.Weekly Hours &amp; Wage Activity'!X64/40 ))),0)</f>
        <v>0</v>
      </c>
      <c r="AP64" s="86">
        <f>IFERROR(IF('3.Weekly Hours &amp; Wage Activity'!Y64 = "FT", 1,MIN(1,IF('3.Weekly Hours &amp; Wage Activity'!Y64 = "", "",MIN('3.Weekly Hours &amp; Wage Activity'!Y64/40,1)),IF('3.Weekly Hours &amp; Wage Activity'!Y64="", "",'3.Weekly Hours &amp; Wage Activity'!Y64/40 ))),0)</f>
        <v>0</v>
      </c>
      <c r="AQ64" s="86">
        <f>IFERROR(IF('3.Weekly Hours &amp; Wage Activity'!Z64 = "FT", 1,MIN(1,IF('3.Weekly Hours &amp; Wage Activity'!Z64 = "", "",MIN('3.Weekly Hours &amp; Wage Activity'!Z64/40,1)),IF('3.Weekly Hours &amp; Wage Activity'!Z64="", "",'3.Weekly Hours &amp; Wage Activity'!Z64/40 ))),0)</f>
        <v>0</v>
      </c>
      <c r="AR64" s="86">
        <f>IFERROR(IF('3.Weekly Hours &amp; Wage Activity'!AA64 = "FT", 1,MIN(1,IF('3.Weekly Hours &amp; Wage Activity'!AA64 = "", "",MIN('3.Weekly Hours &amp; Wage Activity'!AA64/40,1)),IF('3.Weekly Hours &amp; Wage Activity'!AA64="", "",'3.Weekly Hours &amp; Wage Activity'!AA64/40 ))),0)</f>
        <v>0</v>
      </c>
      <c r="AS64" s="86">
        <f>IFERROR(IF('3.Weekly Hours &amp; Wage Activity'!AB64 = "FT", 1,MIN(1,IF('3.Weekly Hours &amp; Wage Activity'!AB64 = "", "",MIN('3.Weekly Hours &amp; Wage Activity'!AB64/40,1)),IF('3.Weekly Hours &amp; Wage Activity'!AB64="", "",'3.Weekly Hours &amp; Wage Activity'!AB64/40 ))),0)</f>
        <v>0</v>
      </c>
      <c r="AT64" s="86">
        <f>IFERROR(IF('3.Weekly Hours &amp; Wage Activity'!AC64 = "FT", 1,MIN(1,IF('3.Weekly Hours &amp; Wage Activity'!AC64 = "", "",MIN('3.Weekly Hours &amp; Wage Activity'!AC64/40,1)),IF('3.Weekly Hours &amp; Wage Activity'!AC64="", "",'3.Weekly Hours &amp; Wage Activity'!AC64/40 ))),0)</f>
        <v>0</v>
      </c>
      <c r="AU64" s="86">
        <f>IFERROR(IF('3.Weekly Hours &amp; Wage Activity'!AD64 = "FT", 1,MIN(1,IF('3.Weekly Hours &amp; Wage Activity'!AD64 = "", "",MIN('3.Weekly Hours &amp; Wage Activity'!AD64/40,1)),IF('3.Weekly Hours &amp; Wage Activity'!AD64="", "",'3.Weekly Hours &amp; Wage Activity'!AD64/40 ))),0)</f>
        <v>0</v>
      </c>
      <c r="AV64" s="86">
        <f>IFERROR(IF('3.Weekly Hours &amp; Wage Activity'!AE64 = "FT", 1,MIN(1,IF('3.Weekly Hours &amp; Wage Activity'!AE64 = "", "",MIN('3.Weekly Hours &amp; Wage Activity'!AE64/40,1)),IF('3.Weekly Hours &amp; Wage Activity'!AE64="", "",'3.Weekly Hours &amp; Wage Activity'!AE64/40 ))),0)</f>
        <v>0</v>
      </c>
      <c r="AW64" s="86">
        <f>IFERROR(IF('3.Weekly Hours &amp; Wage Activity'!AF64 = "FT", 1,MIN(1,IF('3.Weekly Hours &amp; Wage Activity'!AF64 = "", "",MIN('3.Weekly Hours &amp; Wage Activity'!AF64/40,1)),IF('3.Weekly Hours &amp; Wage Activity'!AF64="", "",'3.Weekly Hours &amp; Wage Activity'!AF64/40 ))),0)</f>
        <v>0</v>
      </c>
      <c r="AX64" s="86">
        <f>IFERROR(IF('3.Weekly Hours &amp; Wage Activity'!AG64 = "FT", 1,MIN(1,IF('3.Weekly Hours &amp; Wage Activity'!AG64 = "", "",MIN('3.Weekly Hours &amp; Wage Activity'!AG64/40,1)),IF('3.Weekly Hours &amp; Wage Activity'!AG64="", "",'3.Weekly Hours &amp; Wage Activity'!AG64/40 ))),0)</f>
        <v>0</v>
      </c>
      <c r="AY64" s="523">
        <f>SUM( IF(COUNTIF('3.Weekly Hours &amp; Wage Activity'!J64:Q64, "&lt;&gt;FT") = 0, COLUMNS('3.Weekly Hours &amp; Wage Activity'!J64:AG64) * 40, '3.Weekly Hours &amp; Wage Activity'!J64:AG64))</f>
        <v>0</v>
      </c>
      <c r="AZ64" s="86">
        <f t="shared" si="5"/>
        <v>0</v>
      </c>
      <c r="BA64" s="87">
        <f t="shared" si="7"/>
        <v>0</v>
      </c>
      <c r="BB64" s="74" t="str">
        <f>IF('2.Census &amp; Reference Benchmarks'!K64 = "", "", '2.Census &amp; Reference Benchmarks'!K64)</f>
        <v/>
      </c>
      <c r="BC64" s="185">
        <f>IF('2.Census &amp; Reference Benchmarks'!L64="N/A",IF(OR(AND(G64="",I64=""),AND(G64&lt;DATEVALUE("1/1/2020"),OR(I64="",I64&gt;DATEVALUE("3/31/2020")))),177.14,IF(OR(I64 = "", I64 &gt; DATEVALUE("1/31/2020")), ROUND(177.14*((DATEVALUE("2/1/2020") -G64)/31),1))),IF('2.Census &amp; Reference Benchmarks'!L64="",0,'2.Census &amp; Reference Benchmarks'!L64))</f>
        <v>0</v>
      </c>
      <c r="BD64" s="74" t="str">
        <f>IF('2.Census &amp; Reference Benchmarks'!N64 = "", "", '2.Census &amp; Reference Benchmarks'!N64)</f>
        <v/>
      </c>
      <c r="BE64" s="185">
        <f>IF('2.Census &amp; Reference Benchmarks'!O64="N/A",IF(OR(AND(G64="",I64=""),AND(G64&lt;=DATEVALUE("2/1/2020"),OR(I64="",I64&gt;=DATEVALUE("2/29/2020")))),165.71,IF(AND(G64&gt;DATEVALUE("2/1/2020"),OR(I64="",I64&lt;=DATEVALUE("2/29/2020"))),((DATEVALUE("3/1/2020")-G64)/29)*165.71,"")),IF('2.Census &amp; Reference Benchmarks'!O64="",0,'2.Census &amp; Reference Benchmarks'!O64))</f>
        <v>0</v>
      </c>
    </row>
    <row r="65" spans="1:57" x14ac:dyDescent="0.25">
      <c r="A65" s="3"/>
      <c r="B65" s="56">
        <f>IF('2.Census &amp; Reference Benchmarks'!B65 &lt;&gt;"",'2.Census &amp; Reference Benchmarks'!B65,"")</f>
        <v>0</v>
      </c>
      <c r="C65" s="56">
        <f>IF('2.Census &amp; Reference Benchmarks'!C65 &lt;&gt;"",'2.Census &amp; Reference Benchmarks'!C65,"")</f>
        <v>0</v>
      </c>
      <c r="D65" s="57" t="str">
        <f>IF('2.Census &amp; Reference Benchmarks'!D65 &lt;&gt;"",'2.Census &amp; Reference Benchmarks'!D65,"")</f>
        <v/>
      </c>
      <c r="E65" s="56" t="str">
        <f>IF('2.Census &amp; Reference Benchmarks'!E65 &lt;&gt;"",'2.Census &amp; Reference Benchmarks'!E65,"")</f>
        <v/>
      </c>
      <c r="F65" s="56" t="str">
        <f>IF('2.Census &amp; Reference Benchmarks'!F65 &lt;&gt;"",'2.Census &amp; Reference Benchmarks'!F65,"")</f>
        <v/>
      </c>
      <c r="G65" s="58" t="str">
        <f>IF('2.Census &amp; Reference Benchmarks'!G65 &lt;&gt;"",'2.Census &amp; Reference Benchmarks'!G65,"")</f>
        <v/>
      </c>
      <c r="H65" s="58" t="str">
        <f>IF('2.Census &amp; Reference Benchmarks'!H65 &lt;&gt;"",'2.Census &amp; Reference Benchmarks'!H65,"")</f>
        <v/>
      </c>
      <c r="I65" s="58" t="str">
        <f>IF('2.Census &amp; Reference Benchmarks'!I65 &lt;&gt;"",'2.Census &amp; Reference Benchmarks'!I65,"")</f>
        <v/>
      </c>
      <c r="J65" s="69" t="str">
        <f>IF('2.Census &amp; Reference Benchmarks'!J65 &lt;&gt;"",'2.Census &amp; Reference Benchmarks'!J65,"")</f>
        <v/>
      </c>
      <c r="K65" s="58" t="str">
        <f>IF('7.Safe Harbor Input Data &amp; Calc'!Q67 &lt;&gt; "", '7.Safe Harbor Input Data &amp; Calc'!Q67, "")</f>
        <v>No</v>
      </c>
      <c r="L65" s="59" t="str">
        <f>IF('2.Census &amp; Reference Benchmarks'!T65&lt;&gt; "",'2.Census &amp; Reference Benchmarks'!T65,"")</f>
        <v/>
      </c>
      <c r="M65" s="60">
        <f>'2.Census &amp; Reference Benchmarks'!M65</f>
        <v>0</v>
      </c>
      <c r="N65" s="60">
        <f>'2.Census &amp; Reference Benchmarks'!P65</f>
        <v>0</v>
      </c>
      <c r="O65" s="60">
        <f>'2.Census &amp; Reference Benchmarks'!S65</f>
        <v>0</v>
      </c>
      <c r="P65" s="52">
        <f>IF( AND(I65 &lt; '1. Summary for SBA'!$J$7, I65 &lt;&gt;""), 0, IF(AND(G65="",I65=""),SUM(M65:O65)*4,IF(I65&lt;'1. Summary for SBA'!$J$7,0,IF(K65="Yes",0,IF(H65="Salary",IF(AND(SUM(M65:O65)*4&lt;100000,L65=""),(SUM(M65:O65)/(IF(OR(I65=0,I65&gt;=DATEVALUE("3/31/2020")),DATEVALUE("3/31/2020"),I65)-IF(OR(G65&lt;=DATEVALUE("1/1/2020"), G65 = ""),DATEVALUE("1/1/2020"),IF(OR(MONTH(G65)=1),G65+1,IF(MONTH(G65)=3,G65,G65-1)))))*360,0),0)))))</f>
        <v>0</v>
      </c>
      <c r="Q65" s="52">
        <f t="shared" si="8"/>
        <v>0</v>
      </c>
      <c r="R65" s="67">
        <f t="shared" si="1"/>
        <v>0</v>
      </c>
      <c r="S65" s="53">
        <f>SUM('3.Weekly Hours &amp; Wage Activity'!AI65:BF65)</f>
        <v>0</v>
      </c>
      <c r="T65" s="53">
        <f>IF(AND(I65&lt;&gt; "",  I65 &lt; '1. Summary for SBA'!$J$11 +168, I65 &gt; '1. Summary for SBA'!$J$11),S65+(((168-(I65-'1. Summary for SBA'!$J$11+1))*S65)/((I65-'1. Summary for SBA'!$J$11+1))),0)</f>
        <v>0</v>
      </c>
      <c r="U65" s="369">
        <f>IF(K65= "Yes",0,IF( H65 = "salary",IF(T65 = 0,MAX(0,$R65-$S65), R65-T65),IF( H65 = "Hourly",'6. Hourly EE Wage Reduction'!AA65, 0)))</f>
        <v>0</v>
      </c>
      <c r="V65" s="67">
        <f t="shared" si="2"/>
        <v>0</v>
      </c>
      <c r="W65" s="405" t="str">
        <f>IF(U65 = 0, "No",IF('6. Hourly EE Wage Reduction'!T65 &gt;'6. Hourly EE Wage Reduction'!W65, "Yes", "No"))</f>
        <v>No</v>
      </c>
      <c r="X65" s="67">
        <f t="shared" si="3"/>
        <v>0</v>
      </c>
      <c r="Y65" s="67">
        <f t="shared" si="4"/>
        <v>0</v>
      </c>
      <c r="AA65" s="86">
        <f>IFERROR(IF('3.Weekly Hours &amp; Wage Activity'!J65 = "FT", 1,MIN(1,IF('3.Weekly Hours &amp; Wage Activity'!J65 = "", "",MIN('3.Weekly Hours &amp; Wage Activity'!J65/40,1)),IF('3.Weekly Hours &amp; Wage Activity'!J65="", "",'3.Weekly Hours &amp; Wage Activity'!J65/40 ))),0)</f>
        <v>0</v>
      </c>
      <c r="AB65" s="86">
        <f>IFERROR(IF('3.Weekly Hours &amp; Wage Activity'!K65 = "FT", 1,MIN(1,IF('3.Weekly Hours &amp; Wage Activity'!K65 = "", "",MIN('3.Weekly Hours &amp; Wage Activity'!K65/40,1)),IF('3.Weekly Hours &amp; Wage Activity'!K65="", "",'3.Weekly Hours &amp; Wage Activity'!K65/40 ))),0)</f>
        <v>0</v>
      </c>
      <c r="AC65" s="86">
        <f>IFERROR(IF('3.Weekly Hours &amp; Wage Activity'!L65 = "FT", 1,MIN(1,IF('3.Weekly Hours &amp; Wage Activity'!L65 = "", "",MIN('3.Weekly Hours &amp; Wage Activity'!L65/40,1)),IF('3.Weekly Hours &amp; Wage Activity'!L65="", "",'3.Weekly Hours &amp; Wage Activity'!L65/40 ))),0)</f>
        <v>0</v>
      </c>
      <c r="AD65" s="86">
        <f>IFERROR(IF('3.Weekly Hours &amp; Wage Activity'!M65 = "FT", 1,MIN(1,IF('3.Weekly Hours &amp; Wage Activity'!M65 = "", "",MIN('3.Weekly Hours &amp; Wage Activity'!M65/40,1)),IF('3.Weekly Hours &amp; Wage Activity'!M65="", "",'3.Weekly Hours &amp; Wage Activity'!M65/40 ))),0)</f>
        <v>0</v>
      </c>
      <c r="AE65" s="86">
        <f>IFERROR(IF('3.Weekly Hours &amp; Wage Activity'!N65 = "FT", 1,MIN(1,IF('3.Weekly Hours &amp; Wage Activity'!N65 = "", "",MIN('3.Weekly Hours &amp; Wage Activity'!N65/40,1)),IF('3.Weekly Hours &amp; Wage Activity'!N65="", "",'3.Weekly Hours &amp; Wage Activity'!N65/40 ))),0)</f>
        <v>0</v>
      </c>
      <c r="AF65" s="86">
        <f>IFERROR(IF('3.Weekly Hours &amp; Wage Activity'!O65 = "FT", 1,MIN(1,IF('3.Weekly Hours &amp; Wage Activity'!O65 = "", "",MIN('3.Weekly Hours &amp; Wage Activity'!O65/40,1)),IF('3.Weekly Hours &amp; Wage Activity'!O65="", "",'3.Weekly Hours &amp; Wage Activity'!O65/40 ))),0)</f>
        <v>0</v>
      </c>
      <c r="AG65" s="86">
        <f>IFERROR(IF('3.Weekly Hours &amp; Wage Activity'!P65 = "FT", 1,MIN(1,IF('3.Weekly Hours &amp; Wage Activity'!P65 = "", "",MIN('3.Weekly Hours &amp; Wage Activity'!P65/40,1)),IF('3.Weekly Hours &amp; Wage Activity'!P65="", "",'3.Weekly Hours &amp; Wage Activity'!P65/40 ))),0)</f>
        <v>0</v>
      </c>
      <c r="AH65" s="86">
        <f>IFERROR(IF('3.Weekly Hours &amp; Wage Activity'!Q65 = "FT", 1,MIN(1,IF('3.Weekly Hours &amp; Wage Activity'!Q65 = "", "",MIN('3.Weekly Hours &amp; Wage Activity'!Q65/40,1)),IF('3.Weekly Hours &amp; Wage Activity'!Q65="", "",'3.Weekly Hours &amp; Wage Activity'!Q65/40 ))),0)</f>
        <v>0</v>
      </c>
      <c r="AI65" s="86">
        <f>IFERROR(IF('3.Weekly Hours &amp; Wage Activity'!R65 = "FT", 1,MIN(1,IF('3.Weekly Hours &amp; Wage Activity'!R65 = "", "",MIN('3.Weekly Hours &amp; Wage Activity'!R65/40,1)),IF('3.Weekly Hours &amp; Wage Activity'!R65="", "",'3.Weekly Hours &amp; Wage Activity'!R65/40 ))),0)</f>
        <v>0</v>
      </c>
      <c r="AJ65" s="86">
        <f>IFERROR(IF('3.Weekly Hours &amp; Wage Activity'!S65 = "FT", 1,MIN(1,IF('3.Weekly Hours &amp; Wage Activity'!S65 = "", "",MIN('3.Weekly Hours &amp; Wage Activity'!S65/40,1)),IF('3.Weekly Hours &amp; Wage Activity'!S65="", "",'3.Weekly Hours &amp; Wage Activity'!S65/40 ))),0)</f>
        <v>0</v>
      </c>
      <c r="AK65" s="86">
        <f>IFERROR(IF('3.Weekly Hours &amp; Wage Activity'!T65 = "FT", 1,MIN(1,IF('3.Weekly Hours &amp; Wage Activity'!T65 = "", "",MIN('3.Weekly Hours &amp; Wage Activity'!T65/40,1)),IF('3.Weekly Hours &amp; Wage Activity'!T65="", "",'3.Weekly Hours &amp; Wage Activity'!T65/40 ))),0)</f>
        <v>0</v>
      </c>
      <c r="AL65" s="86">
        <f>IFERROR(IF('3.Weekly Hours &amp; Wage Activity'!U65 = "FT", 1,MIN(1,IF('3.Weekly Hours &amp; Wage Activity'!U65 = "", "",MIN('3.Weekly Hours &amp; Wage Activity'!U65/40,1)),IF('3.Weekly Hours &amp; Wage Activity'!U65="", "",'3.Weekly Hours &amp; Wage Activity'!U65/40 ))),0)</f>
        <v>0</v>
      </c>
      <c r="AM65" s="86">
        <f>IFERROR(IF('3.Weekly Hours &amp; Wage Activity'!V65 = "FT", 1,MIN(1,IF('3.Weekly Hours &amp; Wage Activity'!V65 = "", "",MIN('3.Weekly Hours &amp; Wage Activity'!V65/40,1)),IF('3.Weekly Hours &amp; Wage Activity'!V65="", "",'3.Weekly Hours &amp; Wage Activity'!V65/40 ))),0)</f>
        <v>0</v>
      </c>
      <c r="AN65" s="86">
        <f>IFERROR(IF('3.Weekly Hours &amp; Wage Activity'!W65 = "FT", 1,MIN(1,IF('3.Weekly Hours &amp; Wage Activity'!W65 = "", "",MIN('3.Weekly Hours &amp; Wage Activity'!W65/40,1)),IF('3.Weekly Hours &amp; Wage Activity'!W65="", "",'3.Weekly Hours &amp; Wage Activity'!W65/40 ))),0)</f>
        <v>0</v>
      </c>
      <c r="AO65" s="86">
        <f>IFERROR(IF('3.Weekly Hours &amp; Wage Activity'!X65 = "FT", 1,MIN(1,IF('3.Weekly Hours &amp; Wage Activity'!X65 = "", "",MIN('3.Weekly Hours &amp; Wage Activity'!X65/40,1)),IF('3.Weekly Hours &amp; Wage Activity'!X65="", "",'3.Weekly Hours &amp; Wage Activity'!X65/40 ))),0)</f>
        <v>0</v>
      </c>
      <c r="AP65" s="86">
        <f>IFERROR(IF('3.Weekly Hours &amp; Wage Activity'!Y65 = "FT", 1,MIN(1,IF('3.Weekly Hours &amp; Wage Activity'!Y65 = "", "",MIN('3.Weekly Hours &amp; Wage Activity'!Y65/40,1)),IF('3.Weekly Hours &amp; Wage Activity'!Y65="", "",'3.Weekly Hours &amp; Wage Activity'!Y65/40 ))),0)</f>
        <v>0</v>
      </c>
      <c r="AQ65" s="86">
        <f>IFERROR(IF('3.Weekly Hours &amp; Wage Activity'!Z65 = "FT", 1,MIN(1,IF('3.Weekly Hours &amp; Wage Activity'!Z65 = "", "",MIN('3.Weekly Hours &amp; Wage Activity'!Z65/40,1)),IF('3.Weekly Hours &amp; Wage Activity'!Z65="", "",'3.Weekly Hours &amp; Wage Activity'!Z65/40 ))),0)</f>
        <v>0</v>
      </c>
      <c r="AR65" s="86">
        <f>IFERROR(IF('3.Weekly Hours &amp; Wage Activity'!AA65 = "FT", 1,MIN(1,IF('3.Weekly Hours &amp; Wage Activity'!AA65 = "", "",MIN('3.Weekly Hours &amp; Wage Activity'!AA65/40,1)),IF('3.Weekly Hours &amp; Wage Activity'!AA65="", "",'3.Weekly Hours &amp; Wage Activity'!AA65/40 ))),0)</f>
        <v>0</v>
      </c>
      <c r="AS65" s="86">
        <f>IFERROR(IF('3.Weekly Hours &amp; Wage Activity'!AB65 = "FT", 1,MIN(1,IF('3.Weekly Hours &amp; Wage Activity'!AB65 = "", "",MIN('3.Weekly Hours &amp; Wage Activity'!AB65/40,1)),IF('3.Weekly Hours &amp; Wage Activity'!AB65="", "",'3.Weekly Hours &amp; Wage Activity'!AB65/40 ))),0)</f>
        <v>0</v>
      </c>
      <c r="AT65" s="86">
        <f>IFERROR(IF('3.Weekly Hours &amp; Wage Activity'!AC65 = "FT", 1,MIN(1,IF('3.Weekly Hours &amp; Wage Activity'!AC65 = "", "",MIN('3.Weekly Hours &amp; Wage Activity'!AC65/40,1)),IF('3.Weekly Hours &amp; Wage Activity'!AC65="", "",'3.Weekly Hours &amp; Wage Activity'!AC65/40 ))),0)</f>
        <v>0</v>
      </c>
      <c r="AU65" s="86">
        <f>IFERROR(IF('3.Weekly Hours &amp; Wage Activity'!AD65 = "FT", 1,MIN(1,IF('3.Weekly Hours &amp; Wage Activity'!AD65 = "", "",MIN('3.Weekly Hours &amp; Wage Activity'!AD65/40,1)),IF('3.Weekly Hours &amp; Wage Activity'!AD65="", "",'3.Weekly Hours &amp; Wage Activity'!AD65/40 ))),0)</f>
        <v>0</v>
      </c>
      <c r="AV65" s="86">
        <f>IFERROR(IF('3.Weekly Hours &amp; Wage Activity'!AE65 = "FT", 1,MIN(1,IF('3.Weekly Hours &amp; Wage Activity'!AE65 = "", "",MIN('3.Weekly Hours &amp; Wage Activity'!AE65/40,1)),IF('3.Weekly Hours &amp; Wage Activity'!AE65="", "",'3.Weekly Hours &amp; Wage Activity'!AE65/40 ))),0)</f>
        <v>0</v>
      </c>
      <c r="AW65" s="86">
        <f>IFERROR(IF('3.Weekly Hours &amp; Wage Activity'!AF65 = "FT", 1,MIN(1,IF('3.Weekly Hours &amp; Wage Activity'!AF65 = "", "",MIN('3.Weekly Hours &amp; Wage Activity'!AF65/40,1)),IF('3.Weekly Hours &amp; Wage Activity'!AF65="", "",'3.Weekly Hours &amp; Wage Activity'!AF65/40 ))),0)</f>
        <v>0</v>
      </c>
      <c r="AX65" s="86">
        <f>IFERROR(IF('3.Weekly Hours &amp; Wage Activity'!AG65 = "FT", 1,MIN(1,IF('3.Weekly Hours &amp; Wage Activity'!AG65 = "", "",MIN('3.Weekly Hours &amp; Wage Activity'!AG65/40,1)),IF('3.Weekly Hours &amp; Wage Activity'!AG65="", "",'3.Weekly Hours &amp; Wage Activity'!AG65/40 ))),0)</f>
        <v>0</v>
      </c>
      <c r="AY65" s="523">
        <f>SUM( IF(COUNTIF('3.Weekly Hours &amp; Wage Activity'!J65:Q65, "&lt;&gt;FT") = 0, COLUMNS('3.Weekly Hours &amp; Wage Activity'!J65:AG65) * 40, '3.Weekly Hours &amp; Wage Activity'!J65:AG65))</f>
        <v>0</v>
      </c>
      <c r="AZ65" s="86">
        <f t="shared" si="5"/>
        <v>0</v>
      </c>
      <c r="BA65" s="87">
        <f t="shared" si="7"/>
        <v>0</v>
      </c>
      <c r="BB65" s="74" t="str">
        <f>IF('2.Census &amp; Reference Benchmarks'!K65 = "", "", '2.Census &amp; Reference Benchmarks'!K65)</f>
        <v/>
      </c>
      <c r="BC65" s="185">
        <f>IF('2.Census &amp; Reference Benchmarks'!L65="N/A",IF(OR(AND(G65="",I65=""),AND(G65&lt;DATEVALUE("1/1/2020"),OR(I65="",I65&gt;DATEVALUE("3/31/2020")))),177.14,IF(OR(I65 = "", I65 &gt; DATEVALUE("1/31/2020")), ROUND(177.14*((DATEVALUE("2/1/2020") -G65)/31),1))),IF('2.Census &amp; Reference Benchmarks'!L65="",0,'2.Census &amp; Reference Benchmarks'!L65))</f>
        <v>0</v>
      </c>
      <c r="BD65" s="74" t="str">
        <f>IF('2.Census &amp; Reference Benchmarks'!N65 = "", "", '2.Census &amp; Reference Benchmarks'!N65)</f>
        <v/>
      </c>
      <c r="BE65" s="185">
        <f>IF('2.Census &amp; Reference Benchmarks'!O65="N/A",IF(OR(AND(G65="",I65=""),AND(G65&lt;=DATEVALUE("2/1/2020"),OR(I65="",I65&gt;=DATEVALUE("2/29/2020")))),165.71,IF(AND(G65&gt;DATEVALUE("2/1/2020"),OR(I65="",I65&lt;=DATEVALUE("2/29/2020"))),((DATEVALUE("3/1/2020")-G65)/29)*165.71,"")),IF('2.Census &amp; Reference Benchmarks'!O65="",0,'2.Census &amp; Reference Benchmarks'!O65))</f>
        <v>0</v>
      </c>
    </row>
    <row r="66" spans="1:57" x14ac:dyDescent="0.25">
      <c r="A66" s="3"/>
      <c r="B66" s="56">
        <f>IF('2.Census &amp; Reference Benchmarks'!B66 &lt;&gt;"",'2.Census &amp; Reference Benchmarks'!B66,"")</f>
        <v>0</v>
      </c>
      <c r="C66" s="56">
        <f>IF('2.Census &amp; Reference Benchmarks'!C66 &lt;&gt;"",'2.Census &amp; Reference Benchmarks'!C66,"")</f>
        <v>0</v>
      </c>
      <c r="D66" s="57" t="str">
        <f>IF('2.Census &amp; Reference Benchmarks'!D66 &lt;&gt;"",'2.Census &amp; Reference Benchmarks'!D66,"")</f>
        <v/>
      </c>
      <c r="E66" s="56" t="str">
        <f>IF('2.Census &amp; Reference Benchmarks'!E66 &lt;&gt;"",'2.Census &amp; Reference Benchmarks'!E66,"")</f>
        <v/>
      </c>
      <c r="F66" s="56" t="str">
        <f>IF('2.Census &amp; Reference Benchmarks'!F66 &lt;&gt;"",'2.Census &amp; Reference Benchmarks'!F66,"")</f>
        <v/>
      </c>
      <c r="G66" s="58" t="str">
        <f>IF('2.Census &amp; Reference Benchmarks'!G66 &lt;&gt;"",'2.Census &amp; Reference Benchmarks'!G66,"")</f>
        <v/>
      </c>
      <c r="H66" s="58" t="str">
        <f>IF('2.Census &amp; Reference Benchmarks'!H66 &lt;&gt;"",'2.Census &amp; Reference Benchmarks'!H66,"")</f>
        <v/>
      </c>
      <c r="I66" s="58" t="str">
        <f>IF('2.Census &amp; Reference Benchmarks'!I66 &lt;&gt;"",'2.Census &amp; Reference Benchmarks'!I66,"")</f>
        <v/>
      </c>
      <c r="J66" s="69" t="str">
        <f>IF('2.Census &amp; Reference Benchmarks'!J66 &lt;&gt;"",'2.Census &amp; Reference Benchmarks'!J66,"")</f>
        <v/>
      </c>
      <c r="K66" s="58" t="str">
        <f>IF('7.Safe Harbor Input Data &amp; Calc'!Q68 &lt;&gt; "", '7.Safe Harbor Input Data &amp; Calc'!Q68, "")</f>
        <v>No</v>
      </c>
      <c r="L66" s="59" t="str">
        <f>IF('2.Census &amp; Reference Benchmarks'!T66&lt;&gt; "",'2.Census &amp; Reference Benchmarks'!T66,"")</f>
        <v/>
      </c>
      <c r="M66" s="60">
        <f>'2.Census &amp; Reference Benchmarks'!M66</f>
        <v>0</v>
      </c>
      <c r="N66" s="60">
        <f>'2.Census &amp; Reference Benchmarks'!P66</f>
        <v>0</v>
      </c>
      <c r="O66" s="60">
        <f>'2.Census &amp; Reference Benchmarks'!S66</f>
        <v>0</v>
      </c>
      <c r="P66" s="52">
        <f>IF( AND(I66 &lt; '1. Summary for SBA'!$J$7, I66 &lt;&gt;""), 0, IF(AND(G66="",I66=""),SUM(M66:O66)*4,IF(I66&lt;'1. Summary for SBA'!$J$7,0,IF(K66="Yes",0,IF(H66="Salary",IF(AND(SUM(M66:O66)*4&lt;100000,L66=""),(SUM(M66:O66)/(IF(OR(I66=0,I66&gt;=DATEVALUE("3/31/2020")),DATEVALUE("3/31/2020"),I66)-IF(OR(G66&lt;=DATEVALUE("1/1/2020"), G66 = ""),DATEVALUE("1/1/2020"),IF(OR(MONTH(G66)=1),G66+1,IF(MONTH(G66)=3,G66,G66-1)))))*360,0),0)))))</f>
        <v>0</v>
      </c>
      <c r="Q66" s="52">
        <f t="shared" si="8"/>
        <v>0</v>
      </c>
      <c r="R66" s="67">
        <f t="shared" si="1"/>
        <v>0</v>
      </c>
      <c r="S66" s="53">
        <f>SUM('3.Weekly Hours &amp; Wage Activity'!AI66:BF66)</f>
        <v>0</v>
      </c>
      <c r="T66" s="53">
        <f>IF(AND(I66&lt;&gt; "",  I66 &lt; '1. Summary for SBA'!$J$11 +168, I66 &gt; '1. Summary for SBA'!$J$11),S66+(((168-(I66-'1. Summary for SBA'!$J$11+1))*S66)/((I66-'1. Summary for SBA'!$J$11+1))),0)</f>
        <v>0</v>
      </c>
      <c r="U66" s="369">
        <f>IF(K66= "Yes",0,IF( H66 = "salary",IF(T66 = 0,MAX(0,$R66-$S66), R66-T66),IF( H66 = "Hourly",'6. Hourly EE Wage Reduction'!AA66, 0)))</f>
        <v>0</v>
      </c>
      <c r="V66" s="67">
        <f t="shared" si="2"/>
        <v>0</v>
      </c>
      <c r="W66" s="405" t="str">
        <f>IF(U66 = 0, "No",IF('6. Hourly EE Wage Reduction'!T66 &gt;'6. Hourly EE Wage Reduction'!W66, "Yes", "No"))</f>
        <v>No</v>
      </c>
      <c r="X66" s="67">
        <f t="shared" si="3"/>
        <v>0</v>
      </c>
      <c r="Y66" s="67">
        <f t="shared" si="4"/>
        <v>0</v>
      </c>
      <c r="AA66" s="86">
        <f>IFERROR(IF('3.Weekly Hours &amp; Wage Activity'!J66 = "FT", 1,MIN(1,IF('3.Weekly Hours &amp; Wage Activity'!J66 = "", "",MIN('3.Weekly Hours &amp; Wage Activity'!J66/40,1)),IF('3.Weekly Hours &amp; Wage Activity'!J66="", "",'3.Weekly Hours &amp; Wage Activity'!J66/40 ))),0)</f>
        <v>0</v>
      </c>
      <c r="AB66" s="86">
        <f>IFERROR(IF('3.Weekly Hours &amp; Wage Activity'!K66 = "FT", 1,MIN(1,IF('3.Weekly Hours &amp; Wage Activity'!K66 = "", "",MIN('3.Weekly Hours &amp; Wage Activity'!K66/40,1)),IF('3.Weekly Hours &amp; Wage Activity'!K66="", "",'3.Weekly Hours &amp; Wage Activity'!K66/40 ))),0)</f>
        <v>0</v>
      </c>
      <c r="AC66" s="86">
        <f>IFERROR(IF('3.Weekly Hours &amp; Wage Activity'!L66 = "FT", 1,MIN(1,IF('3.Weekly Hours &amp; Wage Activity'!L66 = "", "",MIN('3.Weekly Hours &amp; Wage Activity'!L66/40,1)),IF('3.Weekly Hours &amp; Wage Activity'!L66="", "",'3.Weekly Hours &amp; Wage Activity'!L66/40 ))),0)</f>
        <v>0</v>
      </c>
      <c r="AD66" s="86">
        <f>IFERROR(IF('3.Weekly Hours &amp; Wage Activity'!M66 = "FT", 1,MIN(1,IF('3.Weekly Hours &amp; Wage Activity'!M66 = "", "",MIN('3.Weekly Hours &amp; Wage Activity'!M66/40,1)),IF('3.Weekly Hours &amp; Wage Activity'!M66="", "",'3.Weekly Hours &amp; Wage Activity'!M66/40 ))),0)</f>
        <v>0</v>
      </c>
      <c r="AE66" s="86">
        <f>IFERROR(IF('3.Weekly Hours &amp; Wage Activity'!N66 = "FT", 1,MIN(1,IF('3.Weekly Hours &amp; Wage Activity'!N66 = "", "",MIN('3.Weekly Hours &amp; Wage Activity'!N66/40,1)),IF('3.Weekly Hours &amp; Wage Activity'!N66="", "",'3.Weekly Hours &amp; Wage Activity'!N66/40 ))),0)</f>
        <v>0</v>
      </c>
      <c r="AF66" s="86">
        <f>IFERROR(IF('3.Weekly Hours &amp; Wage Activity'!O66 = "FT", 1,MIN(1,IF('3.Weekly Hours &amp; Wage Activity'!O66 = "", "",MIN('3.Weekly Hours &amp; Wage Activity'!O66/40,1)),IF('3.Weekly Hours &amp; Wage Activity'!O66="", "",'3.Weekly Hours &amp; Wage Activity'!O66/40 ))),0)</f>
        <v>0</v>
      </c>
      <c r="AG66" s="86">
        <f>IFERROR(IF('3.Weekly Hours &amp; Wage Activity'!P66 = "FT", 1,MIN(1,IF('3.Weekly Hours &amp; Wage Activity'!P66 = "", "",MIN('3.Weekly Hours &amp; Wage Activity'!P66/40,1)),IF('3.Weekly Hours &amp; Wage Activity'!P66="", "",'3.Weekly Hours &amp; Wage Activity'!P66/40 ))),0)</f>
        <v>0</v>
      </c>
      <c r="AH66" s="86">
        <f>IFERROR(IF('3.Weekly Hours &amp; Wage Activity'!Q66 = "FT", 1,MIN(1,IF('3.Weekly Hours &amp; Wage Activity'!Q66 = "", "",MIN('3.Weekly Hours &amp; Wage Activity'!Q66/40,1)),IF('3.Weekly Hours &amp; Wage Activity'!Q66="", "",'3.Weekly Hours &amp; Wage Activity'!Q66/40 ))),0)</f>
        <v>0</v>
      </c>
      <c r="AI66" s="86">
        <f>IFERROR(IF('3.Weekly Hours &amp; Wage Activity'!R66 = "FT", 1,MIN(1,IF('3.Weekly Hours &amp; Wage Activity'!R66 = "", "",MIN('3.Weekly Hours &amp; Wage Activity'!R66/40,1)),IF('3.Weekly Hours &amp; Wage Activity'!R66="", "",'3.Weekly Hours &amp; Wage Activity'!R66/40 ))),0)</f>
        <v>0</v>
      </c>
      <c r="AJ66" s="86">
        <f>IFERROR(IF('3.Weekly Hours &amp; Wage Activity'!S66 = "FT", 1,MIN(1,IF('3.Weekly Hours &amp; Wage Activity'!S66 = "", "",MIN('3.Weekly Hours &amp; Wage Activity'!S66/40,1)),IF('3.Weekly Hours &amp; Wage Activity'!S66="", "",'3.Weekly Hours &amp; Wage Activity'!S66/40 ))),0)</f>
        <v>0</v>
      </c>
      <c r="AK66" s="86">
        <f>IFERROR(IF('3.Weekly Hours &amp; Wage Activity'!T66 = "FT", 1,MIN(1,IF('3.Weekly Hours &amp; Wage Activity'!T66 = "", "",MIN('3.Weekly Hours &amp; Wage Activity'!T66/40,1)),IF('3.Weekly Hours &amp; Wage Activity'!T66="", "",'3.Weekly Hours &amp; Wage Activity'!T66/40 ))),0)</f>
        <v>0</v>
      </c>
      <c r="AL66" s="86">
        <f>IFERROR(IF('3.Weekly Hours &amp; Wage Activity'!U66 = "FT", 1,MIN(1,IF('3.Weekly Hours &amp; Wage Activity'!U66 = "", "",MIN('3.Weekly Hours &amp; Wage Activity'!U66/40,1)),IF('3.Weekly Hours &amp; Wage Activity'!U66="", "",'3.Weekly Hours &amp; Wage Activity'!U66/40 ))),0)</f>
        <v>0</v>
      </c>
      <c r="AM66" s="86">
        <f>IFERROR(IF('3.Weekly Hours &amp; Wage Activity'!V66 = "FT", 1,MIN(1,IF('3.Weekly Hours &amp; Wage Activity'!V66 = "", "",MIN('3.Weekly Hours &amp; Wage Activity'!V66/40,1)),IF('3.Weekly Hours &amp; Wage Activity'!V66="", "",'3.Weekly Hours &amp; Wage Activity'!V66/40 ))),0)</f>
        <v>0</v>
      </c>
      <c r="AN66" s="86">
        <f>IFERROR(IF('3.Weekly Hours &amp; Wage Activity'!W66 = "FT", 1,MIN(1,IF('3.Weekly Hours &amp; Wage Activity'!W66 = "", "",MIN('3.Weekly Hours &amp; Wage Activity'!W66/40,1)),IF('3.Weekly Hours &amp; Wage Activity'!W66="", "",'3.Weekly Hours &amp; Wage Activity'!W66/40 ))),0)</f>
        <v>0</v>
      </c>
      <c r="AO66" s="86">
        <f>IFERROR(IF('3.Weekly Hours &amp; Wage Activity'!X66 = "FT", 1,MIN(1,IF('3.Weekly Hours &amp; Wage Activity'!X66 = "", "",MIN('3.Weekly Hours &amp; Wage Activity'!X66/40,1)),IF('3.Weekly Hours &amp; Wage Activity'!X66="", "",'3.Weekly Hours &amp; Wage Activity'!X66/40 ))),0)</f>
        <v>0</v>
      </c>
      <c r="AP66" s="86">
        <f>IFERROR(IF('3.Weekly Hours &amp; Wage Activity'!Y66 = "FT", 1,MIN(1,IF('3.Weekly Hours &amp; Wage Activity'!Y66 = "", "",MIN('3.Weekly Hours &amp; Wage Activity'!Y66/40,1)),IF('3.Weekly Hours &amp; Wage Activity'!Y66="", "",'3.Weekly Hours &amp; Wage Activity'!Y66/40 ))),0)</f>
        <v>0</v>
      </c>
      <c r="AQ66" s="86">
        <f>IFERROR(IF('3.Weekly Hours &amp; Wage Activity'!Z66 = "FT", 1,MIN(1,IF('3.Weekly Hours &amp; Wage Activity'!Z66 = "", "",MIN('3.Weekly Hours &amp; Wage Activity'!Z66/40,1)),IF('3.Weekly Hours &amp; Wage Activity'!Z66="", "",'3.Weekly Hours &amp; Wage Activity'!Z66/40 ))),0)</f>
        <v>0</v>
      </c>
      <c r="AR66" s="86">
        <f>IFERROR(IF('3.Weekly Hours &amp; Wage Activity'!AA66 = "FT", 1,MIN(1,IF('3.Weekly Hours &amp; Wage Activity'!AA66 = "", "",MIN('3.Weekly Hours &amp; Wage Activity'!AA66/40,1)),IF('3.Weekly Hours &amp; Wage Activity'!AA66="", "",'3.Weekly Hours &amp; Wage Activity'!AA66/40 ))),0)</f>
        <v>0</v>
      </c>
      <c r="AS66" s="86">
        <f>IFERROR(IF('3.Weekly Hours &amp; Wage Activity'!AB66 = "FT", 1,MIN(1,IF('3.Weekly Hours &amp; Wage Activity'!AB66 = "", "",MIN('3.Weekly Hours &amp; Wage Activity'!AB66/40,1)),IF('3.Weekly Hours &amp; Wage Activity'!AB66="", "",'3.Weekly Hours &amp; Wage Activity'!AB66/40 ))),0)</f>
        <v>0</v>
      </c>
      <c r="AT66" s="86">
        <f>IFERROR(IF('3.Weekly Hours &amp; Wage Activity'!AC66 = "FT", 1,MIN(1,IF('3.Weekly Hours &amp; Wage Activity'!AC66 = "", "",MIN('3.Weekly Hours &amp; Wage Activity'!AC66/40,1)),IF('3.Weekly Hours &amp; Wage Activity'!AC66="", "",'3.Weekly Hours &amp; Wage Activity'!AC66/40 ))),0)</f>
        <v>0</v>
      </c>
      <c r="AU66" s="86">
        <f>IFERROR(IF('3.Weekly Hours &amp; Wage Activity'!AD66 = "FT", 1,MIN(1,IF('3.Weekly Hours &amp; Wage Activity'!AD66 = "", "",MIN('3.Weekly Hours &amp; Wage Activity'!AD66/40,1)),IF('3.Weekly Hours &amp; Wage Activity'!AD66="", "",'3.Weekly Hours &amp; Wage Activity'!AD66/40 ))),0)</f>
        <v>0</v>
      </c>
      <c r="AV66" s="86">
        <f>IFERROR(IF('3.Weekly Hours &amp; Wage Activity'!AE66 = "FT", 1,MIN(1,IF('3.Weekly Hours &amp; Wage Activity'!AE66 = "", "",MIN('3.Weekly Hours &amp; Wage Activity'!AE66/40,1)),IF('3.Weekly Hours &amp; Wage Activity'!AE66="", "",'3.Weekly Hours &amp; Wage Activity'!AE66/40 ))),0)</f>
        <v>0</v>
      </c>
      <c r="AW66" s="86">
        <f>IFERROR(IF('3.Weekly Hours &amp; Wage Activity'!AF66 = "FT", 1,MIN(1,IF('3.Weekly Hours &amp; Wage Activity'!AF66 = "", "",MIN('3.Weekly Hours &amp; Wage Activity'!AF66/40,1)),IF('3.Weekly Hours &amp; Wage Activity'!AF66="", "",'3.Weekly Hours &amp; Wage Activity'!AF66/40 ))),0)</f>
        <v>0</v>
      </c>
      <c r="AX66" s="86">
        <f>IFERROR(IF('3.Weekly Hours &amp; Wage Activity'!AG66 = "FT", 1,MIN(1,IF('3.Weekly Hours &amp; Wage Activity'!AG66 = "", "",MIN('3.Weekly Hours &amp; Wage Activity'!AG66/40,1)),IF('3.Weekly Hours &amp; Wage Activity'!AG66="", "",'3.Weekly Hours &amp; Wage Activity'!AG66/40 ))),0)</f>
        <v>0</v>
      </c>
      <c r="AY66" s="523">
        <f>SUM( IF(COUNTIF('3.Weekly Hours &amp; Wage Activity'!J66:Q66, "&lt;&gt;FT") = 0, COLUMNS('3.Weekly Hours &amp; Wage Activity'!J66:AG66) * 40, '3.Weekly Hours &amp; Wage Activity'!J66:AG66))</f>
        <v>0</v>
      </c>
      <c r="AZ66" s="86">
        <f t="shared" si="5"/>
        <v>0</v>
      </c>
      <c r="BA66" s="87">
        <f t="shared" si="7"/>
        <v>0</v>
      </c>
      <c r="BB66" s="74" t="str">
        <f>IF('2.Census &amp; Reference Benchmarks'!K66 = "", "", '2.Census &amp; Reference Benchmarks'!K66)</f>
        <v/>
      </c>
      <c r="BC66" s="185">
        <f>IF('2.Census &amp; Reference Benchmarks'!L66="N/A",IF(OR(AND(G66="",I66=""),AND(G66&lt;DATEVALUE("1/1/2020"),OR(I66="",I66&gt;DATEVALUE("3/31/2020")))),177.14,IF(OR(I66 = "", I66 &gt; DATEVALUE("1/31/2020")), ROUND(177.14*((DATEVALUE("2/1/2020") -G66)/31),1))),IF('2.Census &amp; Reference Benchmarks'!L66="",0,'2.Census &amp; Reference Benchmarks'!L66))</f>
        <v>0</v>
      </c>
      <c r="BD66" s="74" t="str">
        <f>IF('2.Census &amp; Reference Benchmarks'!N66 = "", "", '2.Census &amp; Reference Benchmarks'!N66)</f>
        <v/>
      </c>
      <c r="BE66" s="185">
        <f>IF('2.Census &amp; Reference Benchmarks'!O66="N/A",IF(OR(AND(G66="",I66=""),AND(G66&lt;=DATEVALUE("2/1/2020"),OR(I66="",I66&gt;=DATEVALUE("2/29/2020")))),165.71,IF(AND(G66&gt;DATEVALUE("2/1/2020"),OR(I66="",I66&lt;=DATEVALUE("2/29/2020"))),((DATEVALUE("3/1/2020")-G66)/29)*165.71,"")),IF('2.Census &amp; Reference Benchmarks'!O66="",0,'2.Census &amp; Reference Benchmarks'!O66))</f>
        <v>0</v>
      </c>
    </row>
    <row r="67" spans="1:57" x14ac:dyDescent="0.25">
      <c r="A67" s="3"/>
      <c r="B67" s="56">
        <f>IF('2.Census &amp; Reference Benchmarks'!B67 &lt;&gt;"",'2.Census &amp; Reference Benchmarks'!B67,"")</f>
        <v>0</v>
      </c>
      <c r="C67" s="56">
        <f>IF('2.Census &amp; Reference Benchmarks'!C67 &lt;&gt;"",'2.Census &amp; Reference Benchmarks'!C67,"")</f>
        <v>0</v>
      </c>
      <c r="D67" s="57" t="str">
        <f>IF('2.Census &amp; Reference Benchmarks'!D67 &lt;&gt;"",'2.Census &amp; Reference Benchmarks'!D67,"")</f>
        <v/>
      </c>
      <c r="E67" s="56" t="str">
        <f>IF('2.Census &amp; Reference Benchmarks'!E67 &lt;&gt;"",'2.Census &amp; Reference Benchmarks'!E67,"")</f>
        <v/>
      </c>
      <c r="F67" s="56" t="str">
        <f>IF('2.Census &amp; Reference Benchmarks'!F67 &lt;&gt;"",'2.Census &amp; Reference Benchmarks'!F67,"")</f>
        <v/>
      </c>
      <c r="G67" s="58" t="str">
        <f>IF('2.Census &amp; Reference Benchmarks'!G67 &lt;&gt;"",'2.Census &amp; Reference Benchmarks'!G67,"")</f>
        <v/>
      </c>
      <c r="H67" s="58" t="str">
        <f>IF('2.Census &amp; Reference Benchmarks'!H67 &lt;&gt;"",'2.Census &amp; Reference Benchmarks'!H67,"")</f>
        <v/>
      </c>
      <c r="I67" s="58" t="str">
        <f>IF('2.Census &amp; Reference Benchmarks'!I67 &lt;&gt;"",'2.Census &amp; Reference Benchmarks'!I67,"")</f>
        <v/>
      </c>
      <c r="J67" s="69" t="str">
        <f>IF('2.Census &amp; Reference Benchmarks'!J67 &lt;&gt;"",'2.Census &amp; Reference Benchmarks'!J67,"")</f>
        <v/>
      </c>
      <c r="K67" s="58" t="str">
        <f>IF('7.Safe Harbor Input Data &amp; Calc'!Q69 &lt;&gt; "", '7.Safe Harbor Input Data &amp; Calc'!Q69, "")</f>
        <v>No</v>
      </c>
      <c r="L67" s="59" t="str">
        <f>IF('2.Census &amp; Reference Benchmarks'!T67&lt;&gt; "",'2.Census &amp; Reference Benchmarks'!T67,"")</f>
        <v/>
      </c>
      <c r="M67" s="60">
        <f>'2.Census &amp; Reference Benchmarks'!M67</f>
        <v>0</v>
      </c>
      <c r="N67" s="60">
        <f>'2.Census &amp; Reference Benchmarks'!P67</f>
        <v>0</v>
      </c>
      <c r="O67" s="60">
        <f>'2.Census &amp; Reference Benchmarks'!S67</f>
        <v>0</v>
      </c>
      <c r="P67" s="52">
        <f>IF( AND(I67 &lt; '1. Summary for SBA'!$J$7, I67 &lt;&gt;""), 0, IF(AND(G67="",I67=""),SUM(M67:O67)*4,IF(I67&lt;'1. Summary for SBA'!$J$7,0,IF(K67="Yes",0,IF(H67="Salary",IF(AND(SUM(M67:O67)*4&lt;100000,L67=""),(SUM(M67:O67)/(IF(OR(I67=0,I67&gt;=DATEVALUE("3/31/2020")),DATEVALUE("3/31/2020"),I67)-IF(OR(G67&lt;=DATEVALUE("1/1/2020"), G67 = ""),DATEVALUE("1/1/2020"),IF(OR(MONTH(G67)=1),G67+1,IF(MONTH(G67)=3,G67,G67-1)))))*360,0),0)))))</f>
        <v>0</v>
      </c>
      <c r="Q67" s="52">
        <f t="shared" si="8"/>
        <v>0</v>
      </c>
      <c r="R67" s="67">
        <f t="shared" si="1"/>
        <v>0</v>
      </c>
      <c r="S67" s="53">
        <f>SUM('3.Weekly Hours &amp; Wage Activity'!AI67:BF67)</f>
        <v>0</v>
      </c>
      <c r="T67" s="53">
        <f>IF(AND(I67&lt;&gt; "",  I67 &lt; '1. Summary for SBA'!$J$11 +168, I67 &gt; '1. Summary for SBA'!$J$11),S67+(((168-(I67-'1. Summary for SBA'!$J$11+1))*S67)/((I67-'1. Summary for SBA'!$J$11+1))),0)</f>
        <v>0</v>
      </c>
      <c r="U67" s="369">
        <f>IF(K67= "Yes",0,IF( H67 = "salary",IF(T67 = 0,MAX(0,$R67-$S67), R67-T67),IF( H67 = "Hourly",'6. Hourly EE Wage Reduction'!AA67, 0)))</f>
        <v>0</v>
      </c>
      <c r="V67" s="67">
        <f t="shared" si="2"/>
        <v>0</v>
      </c>
      <c r="W67" s="405" t="str">
        <f>IF(U67 = 0, "No",IF('6. Hourly EE Wage Reduction'!T67 &gt;'6. Hourly EE Wage Reduction'!W67, "Yes", "No"))</f>
        <v>No</v>
      </c>
      <c r="X67" s="67">
        <f t="shared" si="3"/>
        <v>0</v>
      </c>
      <c r="Y67" s="67">
        <f t="shared" si="4"/>
        <v>0</v>
      </c>
      <c r="AA67" s="86">
        <f>IFERROR(IF('3.Weekly Hours &amp; Wage Activity'!J67 = "FT", 1,MIN(1,IF('3.Weekly Hours &amp; Wage Activity'!J67 = "", "",MIN('3.Weekly Hours &amp; Wage Activity'!J67/40,1)),IF('3.Weekly Hours &amp; Wage Activity'!J67="", "",'3.Weekly Hours &amp; Wage Activity'!J67/40 ))),0)</f>
        <v>0</v>
      </c>
      <c r="AB67" s="86">
        <f>IFERROR(IF('3.Weekly Hours &amp; Wage Activity'!K67 = "FT", 1,MIN(1,IF('3.Weekly Hours &amp; Wage Activity'!K67 = "", "",MIN('3.Weekly Hours &amp; Wage Activity'!K67/40,1)),IF('3.Weekly Hours &amp; Wage Activity'!K67="", "",'3.Weekly Hours &amp; Wage Activity'!K67/40 ))),0)</f>
        <v>0</v>
      </c>
      <c r="AC67" s="86">
        <f>IFERROR(IF('3.Weekly Hours &amp; Wage Activity'!L67 = "FT", 1,MIN(1,IF('3.Weekly Hours &amp; Wage Activity'!L67 = "", "",MIN('3.Weekly Hours &amp; Wage Activity'!L67/40,1)),IF('3.Weekly Hours &amp; Wage Activity'!L67="", "",'3.Weekly Hours &amp; Wage Activity'!L67/40 ))),0)</f>
        <v>0</v>
      </c>
      <c r="AD67" s="86">
        <f>IFERROR(IF('3.Weekly Hours &amp; Wage Activity'!M67 = "FT", 1,MIN(1,IF('3.Weekly Hours &amp; Wage Activity'!M67 = "", "",MIN('3.Weekly Hours &amp; Wage Activity'!M67/40,1)),IF('3.Weekly Hours &amp; Wage Activity'!M67="", "",'3.Weekly Hours &amp; Wage Activity'!M67/40 ))),0)</f>
        <v>0</v>
      </c>
      <c r="AE67" s="86">
        <f>IFERROR(IF('3.Weekly Hours &amp; Wage Activity'!N67 = "FT", 1,MIN(1,IF('3.Weekly Hours &amp; Wage Activity'!N67 = "", "",MIN('3.Weekly Hours &amp; Wage Activity'!N67/40,1)),IF('3.Weekly Hours &amp; Wage Activity'!N67="", "",'3.Weekly Hours &amp; Wage Activity'!N67/40 ))),0)</f>
        <v>0</v>
      </c>
      <c r="AF67" s="86">
        <f>IFERROR(IF('3.Weekly Hours &amp; Wage Activity'!O67 = "FT", 1,MIN(1,IF('3.Weekly Hours &amp; Wage Activity'!O67 = "", "",MIN('3.Weekly Hours &amp; Wage Activity'!O67/40,1)),IF('3.Weekly Hours &amp; Wage Activity'!O67="", "",'3.Weekly Hours &amp; Wage Activity'!O67/40 ))),0)</f>
        <v>0</v>
      </c>
      <c r="AG67" s="86">
        <f>IFERROR(IF('3.Weekly Hours &amp; Wage Activity'!P67 = "FT", 1,MIN(1,IF('3.Weekly Hours &amp; Wage Activity'!P67 = "", "",MIN('3.Weekly Hours &amp; Wage Activity'!P67/40,1)),IF('3.Weekly Hours &amp; Wage Activity'!P67="", "",'3.Weekly Hours &amp; Wage Activity'!P67/40 ))),0)</f>
        <v>0</v>
      </c>
      <c r="AH67" s="86">
        <f>IFERROR(IF('3.Weekly Hours &amp; Wage Activity'!Q67 = "FT", 1,MIN(1,IF('3.Weekly Hours &amp; Wage Activity'!Q67 = "", "",MIN('3.Weekly Hours &amp; Wage Activity'!Q67/40,1)),IF('3.Weekly Hours &amp; Wage Activity'!Q67="", "",'3.Weekly Hours &amp; Wage Activity'!Q67/40 ))),0)</f>
        <v>0</v>
      </c>
      <c r="AI67" s="86">
        <f>IFERROR(IF('3.Weekly Hours &amp; Wage Activity'!R67 = "FT", 1,MIN(1,IF('3.Weekly Hours &amp; Wage Activity'!R67 = "", "",MIN('3.Weekly Hours &amp; Wage Activity'!R67/40,1)),IF('3.Weekly Hours &amp; Wage Activity'!R67="", "",'3.Weekly Hours &amp; Wage Activity'!R67/40 ))),0)</f>
        <v>0</v>
      </c>
      <c r="AJ67" s="86">
        <f>IFERROR(IF('3.Weekly Hours &amp; Wage Activity'!S67 = "FT", 1,MIN(1,IF('3.Weekly Hours &amp; Wage Activity'!S67 = "", "",MIN('3.Weekly Hours &amp; Wage Activity'!S67/40,1)),IF('3.Weekly Hours &amp; Wage Activity'!S67="", "",'3.Weekly Hours &amp; Wage Activity'!S67/40 ))),0)</f>
        <v>0</v>
      </c>
      <c r="AK67" s="86">
        <f>IFERROR(IF('3.Weekly Hours &amp; Wage Activity'!T67 = "FT", 1,MIN(1,IF('3.Weekly Hours &amp; Wage Activity'!T67 = "", "",MIN('3.Weekly Hours &amp; Wage Activity'!T67/40,1)),IF('3.Weekly Hours &amp; Wage Activity'!T67="", "",'3.Weekly Hours &amp; Wage Activity'!T67/40 ))),0)</f>
        <v>0</v>
      </c>
      <c r="AL67" s="86">
        <f>IFERROR(IF('3.Weekly Hours &amp; Wage Activity'!U67 = "FT", 1,MIN(1,IF('3.Weekly Hours &amp; Wage Activity'!U67 = "", "",MIN('3.Weekly Hours &amp; Wage Activity'!U67/40,1)),IF('3.Weekly Hours &amp; Wage Activity'!U67="", "",'3.Weekly Hours &amp; Wage Activity'!U67/40 ))),0)</f>
        <v>0</v>
      </c>
      <c r="AM67" s="86">
        <f>IFERROR(IF('3.Weekly Hours &amp; Wage Activity'!V67 = "FT", 1,MIN(1,IF('3.Weekly Hours &amp; Wage Activity'!V67 = "", "",MIN('3.Weekly Hours &amp; Wage Activity'!V67/40,1)),IF('3.Weekly Hours &amp; Wage Activity'!V67="", "",'3.Weekly Hours &amp; Wage Activity'!V67/40 ))),0)</f>
        <v>0</v>
      </c>
      <c r="AN67" s="86">
        <f>IFERROR(IF('3.Weekly Hours &amp; Wage Activity'!W67 = "FT", 1,MIN(1,IF('3.Weekly Hours &amp; Wage Activity'!W67 = "", "",MIN('3.Weekly Hours &amp; Wage Activity'!W67/40,1)),IF('3.Weekly Hours &amp; Wage Activity'!W67="", "",'3.Weekly Hours &amp; Wage Activity'!W67/40 ))),0)</f>
        <v>0</v>
      </c>
      <c r="AO67" s="86">
        <f>IFERROR(IF('3.Weekly Hours &amp; Wage Activity'!X67 = "FT", 1,MIN(1,IF('3.Weekly Hours &amp; Wage Activity'!X67 = "", "",MIN('3.Weekly Hours &amp; Wage Activity'!X67/40,1)),IF('3.Weekly Hours &amp; Wage Activity'!X67="", "",'3.Weekly Hours &amp; Wage Activity'!X67/40 ))),0)</f>
        <v>0</v>
      </c>
      <c r="AP67" s="86">
        <f>IFERROR(IF('3.Weekly Hours &amp; Wage Activity'!Y67 = "FT", 1,MIN(1,IF('3.Weekly Hours &amp; Wage Activity'!Y67 = "", "",MIN('3.Weekly Hours &amp; Wage Activity'!Y67/40,1)),IF('3.Weekly Hours &amp; Wage Activity'!Y67="", "",'3.Weekly Hours &amp; Wage Activity'!Y67/40 ))),0)</f>
        <v>0</v>
      </c>
      <c r="AQ67" s="86">
        <f>IFERROR(IF('3.Weekly Hours &amp; Wage Activity'!Z67 = "FT", 1,MIN(1,IF('3.Weekly Hours &amp; Wage Activity'!Z67 = "", "",MIN('3.Weekly Hours &amp; Wage Activity'!Z67/40,1)),IF('3.Weekly Hours &amp; Wage Activity'!Z67="", "",'3.Weekly Hours &amp; Wage Activity'!Z67/40 ))),0)</f>
        <v>0</v>
      </c>
      <c r="AR67" s="86">
        <f>IFERROR(IF('3.Weekly Hours &amp; Wage Activity'!AA67 = "FT", 1,MIN(1,IF('3.Weekly Hours &amp; Wage Activity'!AA67 = "", "",MIN('3.Weekly Hours &amp; Wage Activity'!AA67/40,1)),IF('3.Weekly Hours &amp; Wage Activity'!AA67="", "",'3.Weekly Hours &amp; Wage Activity'!AA67/40 ))),0)</f>
        <v>0</v>
      </c>
      <c r="AS67" s="86">
        <f>IFERROR(IF('3.Weekly Hours &amp; Wage Activity'!AB67 = "FT", 1,MIN(1,IF('3.Weekly Hours &amp; Wage Activity'!AB67 = "", "",MIN('3.Weekly Hours &amp; Wage Activity'!AB67/40,1)),IF('3.Weekly Hours &amp; Wage Activity'!AB67="", "",'3.Weekly Hours &amp; Wage Activity'!AB67/40 ))),0)</f>
        <v>0</v>
      </c>
      <c r="AT67" s="86">
        <f>IFERROR(IF('3.Weekly Hours &amp; Wage Activity'!AC67 = "FT", 1,MIN(1,IF('3.Weekly Hours &amp; Wage Activity'!AC67 = "", "",MIN('3.Weekly Hours &amp; Wage Activity'!AC67/40,1)),IF('3.Weekly Hours &amp; Wage Activity'!AC67="", "",'3.Weekly Hours &amp; Wage Activity'!AC67/40 ))),0)</f>
        <v>0</v>
      </c>
      <c r="AU67" s="86">
        <f>IFERROR(IF('3.Weekly Hours &amp; Wage Activity'!AD67 = "FT", 1,MIN(1,IF('3.Weekly Hours &amp; Wage Activity'!AD67 = "", "",MIN('3.Weekly Hours &amp; Wage Activity'!AD67/40,1)),IF('3.Weekly Hours &amp; Wage Activity'!AD67="", "",'3.Weekly Hours &amp; Wage Activity'!AD67/40 ))),0)</f>
        <v>0</v>
      </c>
      <c r="AV67" s="86">
        <f>IFERROR(IF('3.Weekly Hours &amp; Wage Activity'!AE67 = "FT", 1,MIN(1,IF('3.Weekly Hours &amp; Wage Activity'!AE67 = "", "",MIN('3.Weekly Hours &amp; Wage Activity'!AE67/40,1)),IF('3.Weekly Hours &amp; Wage Activity'!AE67="", "",'3.Weekly Hours &amp; Wage Activity'!AE67/40 ))),0)</f>
        <v>0</v>
      </c>
      <c r="AW67" s="86">
        <f>IFERROR(IF('3.Weekly Hours &amp; Wage Activity'!AF67 = "FT", 1,MIN(1,IF('3.Weekly Hours &amp; Wage Activity'!AF67 = "", "",MIN('3.Weekly Hours &amp; Wage Activity'!AF67/40,1)),IF('3.Weekly Hours &amp; Wage Activity'!AF67="", "",'3.Weekly Hours &amp; Wage Activity'!AF67/40 ))),0)</f>
        <v>0</v>
      </c>
      <c r="AX67" s="86">
        <f>IFERROR(IF('3.Weekly Hours &amp; Wage Activity'!AG67 = "FT", 1,MIN(1,IF('3.Weekly Hours &amp; Wage Activity'!AG67 = "", "",MIN('3.Weekly Hours &amp; Wage Activity'!AG67/40,1)),IF('3.Weekly Hours &amp; Wage Activity'!AG67="", "",'3.Weekly Hours &amp; Wage Activity'!AG67/40 ))),0)</f>
        <v>0</v>
      </c>
      <c r="AY67" s="523">
        <f>SUM( IF(COUNTIF('3.Weekly Hours &amp; Wage Activity'!J67:Q67, "&lt;&gt;FT") = 0, COLUMNS('3.Weekly Hours &amp; Wage Activity'!J67:AG67) * 40, '3.Weekly Hours &amp; Wage Activity'!J67:AG67))</f>
        <v>0</v>
      </c>
      <c r="AZ67" s="86">
        <f t="shared" si="5"/>
        <v>0</v>
      </c>
      <c r="BA67" s="87">
        <f t="shared" si="7"/>
        <v>0</v>
      </c>
      <c r="BB67" s="74" t="str">
        <f>IF('2.Census &amp; Reference Benchmarks'!K67 = "", "", '2.Census &amp; Reference Benchmarks'!K67)</f>
        <v/>
      </c>
      <c r="BC67" s="185">
        <f>IF('2.Census &amp; Reference Benchmarks'!L67="N/A",IF(OR(AND(G67="",I67=""),AND(G67&lt;DATEVALUE("1/1/2020"),OR(I67="",I67&gt;DATEVALUE("3/31/2020")))),177.14,IF(OR(I67 = "", I67 &gt; DATEVALUE("1/31/2020")), ROUND(177.14*((DATEVALUE("2/1/2020") -G67)/31),1))),IF('2.Census &amp; Reference Benchmarks'!L67="",0,'2.Census &amp; Reference Benchmarks'!L67))</f>
        <v>0</v>
      </c>
      <c r="BD67" s="74" t="str">
        <f>IF('2.Census &amp; Reference Benchmarks'!N67 = "", "", '2.Census &amp; Reference Benchmarks'!N67)</f>
        <v/>
      </c>
      <c r="BE67" s="185">
        <f>IF('2.Census &amp; Reference Benchmarks'!O67="N/A",IF(OR(AND(G67="",I67=""),AND(G67&lt;=DATEVALUE("2/1/2020"),OR(I67="",I67&gt;=DATEVALUE("2/29/2020")))),165.71,IF(AND(G67&gt;DATEVALUE("2/1/2020"),OR(I67="",I67&lt;=DATEVALUE("2/29/2020"))),((DATEVALUE("3/1/2020")-G67)/29)*165.71,"")),IF('2.Census &amp; Reference Benchmarks'!O67="",0,'2.Census &amp; Reference Benchmarks'!O67))</f>
        <v>0</v>
      </c>
    </row>
    <row r="68" spans="1:57" x14ac:dyDescent="0.25">
      <c r="A68" s="3"/>
      <c r="B68" s="56">
        <f>IF('2.Census &amp; Reference Benchmarks'!B68 &lt;&gt;"",'2.Census &amp; Reference Benchmarks'!B68,"")</f>
        <v>0</v>
      </c>
      <c r="C68" s="56">
        <f>IF('2.Census &amp; Reference Benchmarks'!C68 &lt;&gt;"",'2.Census &amp; Reference Benchmarks'!C68,"")</f>
        <v>0</v>
      </c>
      <c r="D68" s="57" t="str">
        <f>IF('2.Census &amp; Reference Benchmarks'!D68 &lt;&gt;"",'2.Census &amp; Reference Benchmarks'!D68,"")</f>
        <v/>
      </c>
      <c r="E68" s="56" t="str">
        <f>IF('2.Census &amp; Reference Benchmarks'!E68 &lt;&gt;"",'2.Census &amp; Reference Benchmarks'!E68,"")</f>
        <v/>
      </c>
      <c r="F68" s="56" t="str">
        <f>IF('2.Census &amp; Reference Benchmarks'!F68 &lt;&gt;"",'2.Census &amp; Reference Benchmarks'!F68,"")</f>
        <v/>
      </c>
      <c r="G68" s="58" t="str">
        <f>IF('2.Census &amp; Reference Benchmarks'!G68 &lt;&gt;"",'2.Census &amp; Reference Benchmarks'!G68,"")</f>
        <v/>
      </c>
      <c r="H68" s="58" t="str">
        <f>IF('2.Census &amp; Reference Benchmarks'!H68 &lt;&gt;"",'2.Census &amp; Reference Benchmarks'!H68,"")</f>
        <v/>
      </c>
      <c r="I68" s="58" t="str">
        <f>IF('2.Census &amp; Reference Benchmarks'!I68 &lt;&gt;"",'2.Census &amp; Reference Benchmarks'!I68,"")</f>
        <v/>
      </c>
      <c r="J68" s="69" t="str">
        <f>IF('2.Census &amp; Reference Benchmarks'!J68 &lt;&gt;"",'2.Census &amp; Reference Benchmarks'!J68,"")</f>
        <v/>
      </c>
      <c r="K68" s="58" t="str">
        <f>IF('7.Safe Harbor Input Data &amp; Calc'!Q70 &lt;&gt; "", '7.Safe Harbor Input Data &amp; Calc'!Q70, "")</f>
        <v>No</v>
      </c>
      <c r="L68" s="59" t="str">
        <f>IF('2.Census &amp; Reference Benchmarks'!T68&lt;&gt; "",'2.Census &amp; Reference Benchmarks'!T68,"")</f>
        <v/>
      </c>
      <c r="M68" s="60">
        <f>'2.Census &amp; Reference Benchmarks'!M68</f>
        <v>0</v>
      </c>
      <c r="N68" s="60">
        <f>'2.Census &amp; Reference Benchmarks'!P68</f>
        <v>0</v>
      </c>
      <c r="O68" s="60">
        <f>'2.Census &amp; Reference Benchmarks'!S68</f>
        <v>0</v>
      </c>
      <c r="P68" s="52">
        <f>IF( AND(I68 &lt; '1. Summary for SBA'!$J$7, I68 &lt;&gt;""), 0, IF(AND(G68="",I68=""),SUM(M68:O68)*4,IF(I68&lt;'1. Summary for SBA'!$J$7,0,IF(K68="Yes",0,IF(H68="Salary",IF(AND(SUM(M68:O68)*4&lt;100000,L68=""),(SUM(M68:O68)/(IF(OR(I68=0,I68&gt;=DATEVALUE("3/31/2020")),DATEVALUE("3/31/2020"),I68)-IF(OR(G68&lt;=DATEVALUE("1/1/2020"), G68 = ""),DATEVALUE("1/1/2020"),IF(OR(MONTH(G68)=1),G68+1,IF(MONTH(G68)=3,G68,G68-1)))))*360,0),0)))))</f>
        <v>0</v>
      </c>
      <c r="Q68" s="52">
        <f t="shared" si="8"/>
        <v>0</v>
      </c>
      <c r="R68" s="67">
        <f t="shared" si="1"/>
        <v>0</v>
      </c>
      <c r="S68" s="53">
        <f>SUM('3.Weekly Hours &amp; Wage Activity'!AI68:BF68)</f>
        <v>0</v>
      </c>
      <c r="T68" s="53">
        <f>IF(AND(I68&lt;&gt; "",  I68 &lt; '1. Summary for SBA'!$J$11 +168, I68 &gt; '1. Summary for SBA'!$J$11),S68+(((168-(I68-'1. Summary for SBA'!$J$11+1))*S68)/((I68-'1. Summary for SBA'!$J$11+1))),0)</f>
        <v>0</v>
      </c>
      <c r="U68" s="369">
        <f>IF(K68= "Yes",0,IF( H68 = "salary",IF(T68 = 0,MAX(0,$R68-$S68), R68-T68),IF( H68 = "Hourly",'6. Hourly EE Wage Reduction'!AA68, 0)))</f>
        <v>0</v>
      </c>
      <c r="V68" s="67">
        <f t="shared" si="2"/>
        <v>0</v>
      </c>
      <c r="W68" s="405" t="str">
        <f>IF(U68 = 0, "No",IF('6. Hourly EE Wage Reduction'!T68 &gt;'6. Hourly EE Wage Reduction'!W68, "Yes", "No"))</f>
        <v>No</v>
      </c>
      <c r="X68" s="67">
        <f t="shared" si="3"/>
        <v>0</v>
      </c>
      <c r="Y68" s="67">
        <f t="shared" si="4"/>
        <v>0</v>
      </c>
      <c r="AA68" s="86">
        <f>IFERROR(IF('3.Weekly Hours &amp; Wage Activity'!J68 = "FT", 1,MIN(1,IF('3.Weekly Hours &amp; Wage Activity'!J68 = "", "",MIN('3.Weekly Hours &amp; Wage Activity'!J68/40,1)),IF('3.Weekly Hours &amp; Wage Activity'!J68="", "",'3.Weekly Hours &amp; Wage Activity'!J68/40 ))),0)</f>
        <v>0</v>
      </c>
      <c r="AB68" s="86">
        <f>IFERROR(IF('3.Weekly Hours &amp; Wage Activity'!K68 = "FT", 1,MIN(1,IF('3.Weekly Hours &amp; Wage Activity'!K68 = "", "",MIN('3.Weekly Hours &amp; Wage Activity'!K68/40,1)),IF('3.Weekly Hours &amp; Wage Activity'!K68="", "",'3.Weekly Hours &amp; Wage Activity'!K68/40 ))),0)</f>
        <v>0</v>
      </c>
      <c r="AC68" s="86">
        <f>IFERROR(IF('3.Weekly Hours &amp; Wage Activity'!L68 = "FT", 1,MIN(1,IF('3.Weekly Hours &amp; Wage Activity'!L68 = "", "",MIN('3.Weekly Hours &amp; Wage Activity'!L68/40,1)),IF('3.Weekly Hours &amp; Wage Activity'!L68="", "",'3.Weekly Hours &amp; Wage Activity'!L68/40 ))),0)</f>
        <v>0</v>
      </c>
      <c r="AD68" s="86">
        <f>IFERROR(IF('3.Weekly Hours &amp; Wage Activity'!M68 = "FT", 1,MIN(1,IF('3.Weekly Hours &amp; Wage Activity'!M68 = "", "",MIN('3.Weekly Hours &amp; Wage Activity'!M68/40,1)),IF('3.Weekly Hours &amp; Wage Activity'!M68="", "",'3.Weekly Hours &amp; Wage Activity'!M68/40 ))),0)</f>
        <v>0</v>
      </c>
      <c r="AE68" s="86">
        <f>IFERROR(IF('3.Weekly Hours &amp; Wage Activity'!N68 = "FT", 1,MIN(1,IF('3.Weekly Hours &amp; Wage Activity'!N68 = "", "",MIN('3.Weekly Hours &amp; Wage Activity'!N68/40,1)),IF('3.Weekly Hours &amp; Wage Activity'!N68="", "",'3.Weekly Hours &amp; Wage Activity'!N68/40 ))),0)</f>
        <v>0</v>
      </c>
      <c r="AF68" s="86">
        <f>IFERROR(IF('3.Weekly Hours &amp; Wage Activity'!O68 = "FT", 1,MIN(1,IF('3.Weekly Hours &amp; Wage Activity'!O68 = "", "",MIN('3.Weekly Hours &amp; Wage Activity'!O68/40,1)),IF('3.Weekly Hours &amp; Wage Activity'!O68="", "",'3.Weekly Hours &amp; Wage Activity'!O68/40 ))),0)</f>
        <v>0</v>
      </c>
      <c r="AG68" s="86">
        <f>IFERROR(IF('3.Weekly Hours &amp; Wage Activity'!P68 = "FT", 1,MIN(1,IF('3.Weekly Hours &amp; Wage Activity'!P68 = "", "",MIN('3.Weekly Hours &amp; Wage Activity'!P68/40,1)),IF('3.Weekly Hours &amp; Wage Activity'!P68="", "",'3.Weekly Hours &amp; Wage Activity'!P68/40 ))),0)</f>
        <v>0</v>
      </c>
      <c r="AH68" s="86">
        <f>IFERROR(IF('3.Weekly Hours &amp; Wage Activity'!Q68 = "FT", 1,MIN(1,IF('3.Weekly Hours &amp; Wage Activity'!Q68 = "", "",MIN('3.Weekly Hours &amp; Wage Activity'!Q68/40,1)),IF('3.Weekly Hours &amp; Wage Activity'!Q68="", "",'3.Weekly Hours &amp; Wage Activity'!Q68/40 ))),0)</f>
        <v>0</v>
      </c>
      <c r="AI68" s="86">
        <f>IFERROR(IF('3.Weekly Hours &amp; Wage Activity'!R68 = "FT", 1,MIN(1,IF('3.Weekly Hours &amp; Wage Activity'!R68 = "", "",MIN('3.Weekly Hours &amp; Wage Activity'!R68/40,1)),IF('3.Weekly Hours &amp; Wage Activity'!R68="", "",'3.Weekly Hours &amp; Wage Activity'!R68/40 ))),0)</f>
        <v>0</v>
      </c>
      <c r="AJ68" s="86">
        <f>IFERROR(IF('3.Weekly Hours &amp; Wage Activity'!S68 = "FT", 1,MIN(1,IF('3.Weekly Hours &amp; Wage Activity'!S68 = "", "",MIN('3.Weekly Hours &amp; Wage Activity'!S68/40,1)),IF('3.Weekly Hours &amp; Wage Activity'!S68="", "",'3.Weekly Hours &amp; Wage Activity'!S68/40 ))),0)</f>
        <v>0</v>
      </c>
      <c r="AK68" s="86">
        <f>IFERROR(IF('3.Weekly Hours &amp; Wage Activity'!T68 = "FT", 1,MIN(1,IF('3.Weekly Hours &amp; Wage Activity'!T68 = "", "",MIN('3.Weekly Hours &amp; Wage Activity'!T68/40,1)),IF('3.Weekly Hours &amp; Wage Activity'!T68="", "",'3.Weekly Hours &amp; Wage Activity'!T68/40 ))),0)</f>
        <v>0</v>
      </c>
      <c r="AL68" s="86">
        <f>IFERROR(IF('3.Weekly Hours &amp; Wage Activity'!U68 = "FT", 1,MIN(1,IF('3.Weekly Hours &amp; Wage Activity'!U68 = "", "",MIN('3.Weekly Hours &amp; Wage Activity'!U68/40,1)),IF('3.Weekly Hours &amp; Wage Activity'!U68="", "",'3.Weekly Hours &amp; Wage Activity'!U68/40 ))),0)</f>
        <v>0</v>
      </c>
      <c r="AM68" s="86">
        <f>IFERROR(IF('3.Weekly Hours &amp; Wage Activity'!V68 = "FT", 1,MIN(1,IF('3.Weekly Hours &amp; Wage Activity'!V68 = "", "",MIN('3.Weekly Hours &amp; Wage Activity'!V68/40,1)),IF('3.Weekly Hours &amp; Wage Activity'!V68="", "",'3.Weekly Hours &amp; Wage Activity'!V68/40 ))),0)</f>
        <v>0</v>
      </c>
      <c r="AN68" s="86">
        <f>IFERROR(IF('3.Weekly Hours &amp; Wage Activity'!W68 = "FT", 1,MIN(1,IF('3.Weekly Hours &amp; Wage Activity'!W68 = "", "",MIN('3.Weekly Hours &amp; Wage Activity'!W68/40,1)),IF('3.Weekly Hours &amp; Wage Activity'!W68="", "",'3.Weekly Hours &amp; Wage Activity'!W68/40 ))),0)</f>
        <v>0</v>
      </c>
      <c r="AO68" s="86">
        <f>IFERROR(IF('3.Weekly Hours &amp; Wage Activity'!X68 = "FT", 1,MIN(1,IF('3.Weekly Hours &amp; Wage Activity'!X68 = "", "",MIN('3.Weekly Hours &amp; Wage Activity'!X68/40,1)),IF('3.Weekly Hours &amp; Wage Activity'!X68="", "",'3.Weekly Hours &amp; Wage Activity'!X68/40 ))),0)</f>
        <v>0</v>
      </c>
      <c r="AP68" s="86">
        <f>IFERROR(IF('3.Weekly Hours &amp; Wage Activity'!Y68 = "FT", 1,MIN(1,IF('3.Weekly Hours &amp; Wage Activity'!Y68 = "", "",MIN('3.Weekly Hours &amp; Wage Activity'!Y68/40,1)),IF('3.Weekly Hours &amp; Wage Activity'!Y68="", "",'3.Weekly Hours &amp; Wage Activity'!Y68/40 ))),0)</f>
        <v>0</v>
      </c>
      <c r="AQ68" s="86">
        <f>IFERROR(IF('3.Weekly Hours &amp; Wage Activity'!Z68 = "FT", 1,MIN(1,IF('3.Weekly Hours &amp; Wage Activity'!Z68 = "", "",MIN('3.Weekly Hours &amp; Wage Activity'!Z68/40,1)),IF('3.Weekly Hours &amp; Wage Activity'!Z68="", "",'3.Weekly Hours &amp; Wage Activity'!Z68/40 ))),0)</f>
        <v>0</v>
      </c>
      <c r="AR68" s="86">
        <f>IFERROR(IF('3.Weekly Hours &amp; Wage Activity'!AA68 = "FT", 1,MIN(1,IF('3.Weekly Hours &amp; Wage Activity'!AA68 = "", "",MIN('3.Weekly Hours &amp; Wage Activity'!AA68/40,1)),IF('3.Weekly Hours &amp; Wage Activity'!AA68="", "",'3.Weekly Hours &amp; Wage Activity'!AA68/40 ))),0)</f>
        <v>0</v>
      </c>
      <c r="AS68" s="86">
        <f>IFERROR(IF('3.Weekly Hours &amp; Wage Activity'!AB68 = "FT", 1,MIN(1,IF('3.Weekly Hours &amp; Wage Activity'!AB68 = "", "",MIN('3.Weekly Hours &amp; Wage Activity'!AB68/40,1)),IF('3.Weekly Hours &amp; Wage Activity'!AB68="", "",'3.Weekly Hours &amp; Wage Activity'!AB68/40 ))),0)</f>
        <v>0</v>
      </c>
      <c r="AT68" s="86">
        <f>IFERROR(IF('3.Weekly Hours &amp; Wage Activity'!AC68 = "FT", 1,MIN(1,IF('3.Weekly Hours &amp; Wage Activity'!AC68 = "", "",MIN('3.Weekly Hours &amp; Wage Activity'!AC68/40,1)),IF('3.Weekly Hours &amp; Wage Activity'!AC68="", "",'3.Weekly Hours &amp; Wage Activity'!AC68/40 ))),0)</f>
        <v>0</v>
      </c>
      <c r="AU68" s="86">
        <f>IFERROR(IF('3.Weekly Hours &amp; Wage Activity'!AD68 = "FT", 1,MIN(1,IF('3.Weekly Hours &amp; Wage Activity'!AD68 = "", "",MIN('3.Weekly Hours &amp; Wage Activity'!AD68/40,1)),IF('3.Weekly Hours &amp; Wage Activity'!AD68="", "",'3.Weekly Hours &amp; Wage Activity'!AD68/40 ))),0)</f>
        <v>0</v>
      </c>
      <c r="AV68" s="86">
        <f>IFERROR(IF('3.Weekly Hours &amp; Wage Activity'!AE68 = "FT", 1,MIN(1,IF('3.Weekly Hours &amp; Wage Activity'!AE68 = "", "",MIN('3.Weekly Hours &amp; Wage Activity'!AE68/40,1)),IF('3.Weekly Hours &amp; Wage Activity'!AE68="", "",'3.Weekly Hours &amp; Wage Activity'!AE68/40 ))),0)</f>
        <v>0</v>
      </c>
      <c r="AW68" s="86">
        <f>IFERROR(IF('3.Weekly Hours &amp; Wage Activity'!AF68 = "FT", 1,MIN(1,IF('3.Weekly Hours &amp; Wage Activity'!AF68 = "", "",MIN('3.Weekly Hours &amp; Wage Activity'!AF68/40,1)),IF('3.Weekly Hours &amp; Wage Activity'!AF68="", "",'3.Weekly Hours &amp; Wage Activity'!AF68/40 ))),0)</f>
        <v>0</v>
      </c>
      <c r="AX68" s="86">
        <f>IFERROR(IF('3.Weekly Hours &amp; Wage Activity'!AG68 = "FT", 1,MIN(1,IF('3.Weekly Hours &amp; Wage Activity'!AG68 = "", "",MIN('3.Weekly Hours &amp; Wage Activity'!AG68/40,1)),IF('3.Weekly Hours &amp; Wage Activity'!AG68="", "",'3.Weekly Hours &amp; Wage Activity'!AG68/40 ))),0)</f>
        <v>0</v>
      </c>
      <c r="AY68" s="523">
        <f>SUM( IF(COUNTIF('3.Weekly Hours &amp; Wage Activity'!J68:Q68, "&lt;&gt;FT") = 0, COLUMNS('3.Weekly Hours &amp; Wage Activity'!J68:AG68) * 40, '3.Weekly Hours &amp; Wage Activity'!J68:AG68))</f>
        <v>0</v>
      </c>
      <c r="AZ68" s="86">
        <f t="shared" si="5"/>
        <v>0</v>
      </c>
      <c r="BA68" s="87">
        <f t="shared" si="7"/>
        <v>0</v>
      </c>
      <c r="BB68" s="74" t="str">
        <f>IF('2.Census &amp; Reference Benchmarks'!K68 = "", "", '2.Census &amp; Reference Benchmarks'!K68)</f>
        <v/>
      </c>
      <c r="BC68" s="185">
        <f>IF('2.Census &amp; Reference Benchmarks'!L68="N/A",IF(OR(AND(G68="",I68=""),AND(G68&lt;DATEVALUE("1/1/2020"),OR(I68="",I68&gt;DATEVALUE("3/31/2020")))),177.14,IF(OR(I68 = "", I68 &gt; DATEVALUE("1/31/2020")), ROUND(177.14*((DATEVALUE("2/1/2020") -G68)/31),1))),IF('2.Census &amp; Reference Benchmarks'!L68="",0,'2.Census &amp; Reference Benchmarks'!L68))</f>
        <v>0</v>
      </c>
      <c r="BD68" s="74" t="str">
        <f>IF('2.Census &amp; Reference Benchmarks'!N68 = "", "", '2.Census &amp; Reference Benchmarks'!N68)</f>
        <v/>
      </c>
      <c r="BE68" s="185">
        <f>IF('2.Census &amp; Reference Benchmarks'!O68="N/A",IF(OR(AND(G68="",I68=""),AND(G68&lt;=DATEVALUE("2/1/2020"),OR(I68="",I68&gt;=DATEVALUE("2/29/2020")))),165.71,IF(AND(G68&gt;DATEVALUE("2/1/2020"),OR(I68="",I68&lt;=DATEVALUE("2/29/2020"))),((DATEVALUE("3/1/2020")-G68)/29)*165.71,"")),IF('2.Census &amp; Reference Benchmarks'!O68="",0,'2.Census &amp; Reference Benchmarks'!O68))</f>
        <v>0</v>
      </c>
    </row>
    <row r="69" spans="1:57" x14ac:dyDescent="0.25">
      <c r="A69" s="3"/>
      <c r="B69" s="56">
        <f>IF('2.Census &amp; Reference Benchmarks'!B69 &lt;&gt;"",'2.Census &amp; Reference Benchmarks'!B69,"")</f>
        <v>0</v>
      </c>
      <c r="C69" s="56">
        <f>IF('2.Census &amp; Reference Benchmarks'!C69 &lt;&gt;"",'2.Census &amp; Reference Benchmarks'!C69,"")</f>
        <v>0</v>
      </c>
      <c r="D69" s="57" t="str">
        <f>IF('2.Census &amp; Reference Benchmarks'!D69 &lt;&gt;"",'2.Census &amp; Reference Benchmarks'!D69,"")</f>
        <v/>
      </c>
      <c r="E69" s="56" t="str">
        <f>IF('2.Census &amp; Reference Benchmarks'!E69 &lt;&gt;"",'2.Census &amp; Reference Benchmarks'!E69,"")</f>
        <v/>
      </c>
      <c r="F69" s="56" t="str">
        <f>IF('2.Census &amp; Reference Benchmarks'!F69 &lt;&gt;"",'2.Census &amp; Reference Benchmarks'!F69,"")</f>
        <v/>
      </c>
      <c r="G69" s="58" t="str">
        <f>IF('2.Census &amp; Reference Benchmarks'!G69 &lt;&gt;"",'2.Census &amp; Reference Benchmarks'!G69,"")</f>
        <v/>
      </c>
      <c r="H69" s="58" t="str">
        <f>IF('2.Census &amp; Reference Benchmarks'!H69 &lt;&gt;"",'2.Census &amp; Reference Benchmarks'!H69,"")</f>
        <v/>
      </c>
      <c r="I69" s="58" t="str">
        <f>IF('2.Census &amp; Reference Benchmarks'!I69 &lt;&gt;"",'2.Census &amp; Reference Benchmarks'!I69,"")</f>
        <v/>
      </c>
      <c r="J69" s="69" t="str">
        <f>IF('2.Census &amp; Reference Benchmarks'!J69 &lt;&gt;"",'2.Census &amp; Reference Benchmarks'!J69,"")</f>
        <v/>
      </c>
      <c r="K69" s="58" t="str">
        <f>IF('7.Safe Harbor Input Data &amp; Calc'!Q71 &lt;&gt; "", '7.Safe Harbor Input Data &amp; Calc'!Q71, "")</f>
        <v>No</v>
      </c>
      <c r="L69" s="59" t="str">
        <f>IF('2.Census &amp; Reference Benchmarks'!T69&lt;&gt; "",'2.Census &amp; Reference Benchmarks'!T69,"")</f>
        <v/>
      </c>
      <c r="M69" s="60">
        <f>'2.Census &amp; Reference Benchmarks'!M69</f>
        <v>0</v>
      </c>
      <c r="N69" s="60">
        <f>'2.Census &amp; Reference Benchmarks'!P69</f>
        <v>0</v>
      </c>
      <c r="O69" s="60">
        <f>'2.Census &amp; Reference Benchmarks'!S69</f>
        <v>0</v>
      </c>
      <c r="P69" s="52">
        <f>IF( AND(I69 &lt; '1. Summary for SBA'!$J$7, I69 &lt;&gt;""), 0, IF(AND(G69="",I69=""),SUM(M69:O69)*4,IF(I69&lt;'1. Summary for SBA'!$J$7,0,IF(K69="Yes",0,IF(H69="Salary",IF(AND(SUM(M69:O69)*4&lt;100000,L69=""),(SUM(M69:O69)/(IF(OR(I69=0,I69&gt;=DATEVALUE("3/31/2020")),DATEVALUE("3/31/2020"),I69)-IF(OR(G69&lt;=DATEVALUE("1/1/2020"), G69 = ""),DATEVALUE("1/1/2020"),IF(OR(MONTH(G69)=1),G69+1,IF(MONTH(G69)=3,G69,G69-1)))))*360,0),0)))))</f>
        <v>0</v>
      </c>
      <c r="Q69" s="52">
        <f t="shared" si="8"/>
        <v>0</v>
      </c>
      <c r="R69" s="67">
        <f t="shared" si="1"/>
        <v>0</v>
      </c>
      <c r="S69" s="53">
        <f>SUM('3.Weekly Hours &amp; Wage Activity'!AI69:BF69)</f>
        <v>0</v>
      </c>
      <c r="T69" s="53">
        <f>IF(AND(I69&lt;&gt; "",  I69 &lt; '1. Summary for SBA'!$J$11 +168, I69 &gt; '1. Summary for SBA'!$J$11),S69+(((168-(I69-'1. Summary for SBA'!$J$11+1))*S69)/((I69-'1. Summary for SBA'!$J$11+1))),0)</f>
        <v>0</v>
      </c>
      <c r="U69" s="369">
        <f>IF(K69= "Yes",0,IF( H69 = "salary",IF(T69 = 0,MAX(0,$R69-$S69), R69-T69),IF( H69 = "Hourly",'6. Hourly EE Wage Reduction'!AA69, 0)))</f>
        <v>0</v>
      </c>
      <c r="V69" s="67">
        <f t="shared" si="2"/>
        <v>0</v>
      </c>
      <c r="W69" s="405" t="str">
        <f>IF(U69 = 0, "No",IF('6. Hourly EE Wage Reduction'!T69 &gt;'6. Hourly EE Wage Reduction'!W69, "Yes", "No"))</f>
        <v>No</v>
      </c>
      <c r="X69" s="67">
        <f t="shared" si="3"/>
        <v>0</v>
      </c>
      <c r="Y69" s="67">
        <f t="shared" si="4"/>
        <v>0</v>
      </c>
      <c r="AA69" s="86">
        <f>IFERROR(IF('3.Weekly Hours &amp; Wage Activity'!J69 = "FT", 1,MIN(1,IF('3.Weekly Hours &amp; Wage Activity'!J69 = "", "",MIN('3.Weekly Hours &amp; Wage Activity'!J69/40,1)),IF('3.Weekly Hours &amp; Wage Activity'!J69="", "",'3.Weekly Hours &amp; Wage Activity'!J69/40 ))),0)</f>
        <v>0</v>
      </c>
      <c r="AB69" s="86">
        <f>IFERROR(IF('3.Weekly Hours &amp; Wage Activity'!K69 = "FT", 1,MIN(1,IF('3.Weekly Hours &amp; Wage Activity'!K69 = "", "",MIN('3.Weekly Hours &amp; Wage Activity'!K69/40,1)),IF('3.Weekly Hours &amp; Wage Activity'!K69="", "",'3.Weekly Hours &amp; Wage Activity'!K69/40 ))),0)</f>
        <v>0</v>
      </c>
      <c r="AC69" s="86">
        <f>IFERROR(IF('3.Weekly Hours &amp; Wage Activity'!L69 = "FT", 1,MIN(1,IF('3.Weekly Hours &amp; Wage Activity'!L69 = "", "",MIN('3.Weekly Hours &amp; Wage Activity'!L69/40,1)),IF('3.Weekly Hours &amp; Wage Activity'!L69="", "",'3.Weekly Hours &amp; Wage Activity'!L69/40 ))),0)</f>
        <v>0</v>
      </c>
      <c r="AD69" s="86">
        <f>IFERROR(IF('3.Weekly Hours &amp; Wage Activity'!M69 = "FT", 1,MIN(1,IF('3.Weekly Hours &amp; Wage Activity'!M69 = "", "",MIN('3.Weekly Hours &amp; Wage Activity'!M69/40,1)),IF('3.Weekly Hours &amp; Wage Activity'!M69="", "",'3.Weekly Hours &amp; Wage Activity'!M69/40 ))),0)</f>
        <v>0</v>
      </c>
      <c r="AE69" s="86">
        <f>IFERROR(IF('3.Weekly Hours &amp; Wage Activity'!N69 = "FT", 1,MIN(1,IF('3.Weekly Hours &amp; Wage Activity'!N69 = "", "",MIN('3.Weekly Hours &amp; Wage Activity'!N69/40,1)),IF('3.Weekly Hours &amp; Wage Activity'!N69="", "",'3.Weekly Hours &amp; Wage Activity'!N69/40 ))),0)</f>
        <v>0</v>
      </c>
      <c r="AF69" s="86">
        <f>IFERROR(IF('3.Weekly Hours &amp; Wage Activity'!O69 = "FT", 1,MIN(1,IF('3.Weekly Hours &amp; Wage Activity'!O69 = "", "",MIN('3.Weekly Hours &amp; Wage Activity'!O69/40,1)),IF('3.Weekly Hours &amp; Wage Activity'!O69="", "",'3.Weekly Hours &amp; Wage Activity'!O69/40 ))),0)</f>
        <v>0</v>
      </c>
      <c r="AG69" s="86">
        <f>IFERROR(IF('3.Weekly Hours &amp; Wage Activity'!P69 = "FT", 1,MIN(1,IF('3.Weekly Hours &amp; Wage Activity'!P69 = "", "",MIN('3.Weekly Hours &amp; Wage Activity'!P69/40,1)),IF('3.Weekly Hours &amp; Wage Activity'!P69="", "",'3.Weekly Hours &amp; Wage Activity'!P69/40 ))),0)</f>
        <v>0</v>
      </c>
      <c r="AH69" s="86">
        <f>IFERROR(IF('3.Weekly Hours &amp; Wage Activity'!Q69 = "FT", 1,MIN(1,IF('3.Weekly Hours &amp; Wage Activity'!Q69 = "", "",MIN('3.Weekly Hours &amp; Wage Activity'!Q69/40,1)),IF('3.Weekly Hours &amp; Wage Activity'!Q69="", "",'3.Weekly Hours &amp; Wage Activity'!Q69/40 ))),0)</f>
        <v>0</v>
      </c>
      <c r="AI69" s="86">
        <f>IFERROR(IF('3.Weekly Hours &amp; Wage Activity'!R69 = "FT", 1,MIN(1,IF('3.Weekly Hours &amp; Wage Activity'!R69 = "", "",MIN('3.Weekly Hours &amp; Wage Activity'!R69/40,1)),IF('3.Weekly Hours &amp; Wage Activity'!R69="", "",'3.Weekly Hours &amp; Wage Activity'!R69/40 ))),0)</f>
        <v>0</v>
      </c>
      <c r="AJ69" s="86">
        <f>IFERROR(IF('3.Weekly Hours &amp; Wage Activity'!S69 = "FT", 1,MIN(1,IF('3.Weekly Hours &amp; Wage Activity'!S69 = "", "",MIN('3.Weekly Hours &amp; Wage Activity'!S69/40,1)),IF('3.Weekly Hours &amp; Wage Activity'!S69="", "",'3.Weekly Hours &amp; Wage Activity'!S69/40 ))),0)</f>
        <v>0</v>
      </c>
      <c r="AK69" s="86">
        <f>IFERROR(IF('3.Weekly Hours &amp; Wage Activity'!T69 = "FT", 1,MIN(1,IF('3.Weekly Hours &amp; Wage Activity'!T69 = "", "",MIN('3.Weekly Hours &amp; Wage Activity'!T69/40,1)),IF('3.Weekly Hours &amp; Wage Activity'!T69="", "",'3.Weekly Hours &amp; Wage Activity'!T69/40 ))),0)</f>
        <v>0</v>
      </c>
      <c r="AL69" s="86">
        <f>IFERROR(IF('3.Weekly Hours &amp; Wage Activity'!U69 = "FT", 1,MIN(1,IF('3.Weekly Hours &amp; Wage Activity'!U69 = "", "",MIN('3.Weekly Hours &amp; Wage Activity'!U69/40,1)),IF('3.Weekly Hours &amp; Wage Activity'!U69="", "",'3.Weekly Hours &amp; Wage Activity'!U69/40 ))),0)</f>
        <v>0</v>
      </c>
      <c r="AM69" s="86">
        <f>IFERROR(IF('3.Weekly Hours &amp; Wage Activity'!V69 = "FT", 1,MIN(1,IF('3.Weekly Hours &amp; Wage Activity'!V69 = "", "",MIN('3.Weekly Hours &amp; Wage Activity'!V69/40,1)),IF('3.Weekly Hours &amp; Wage Activity'!V69="", "",'3.Weekly Hours &amp; Wage Activity'!V69/40 ))),0)</f>
        <v>0</v>
      </c>
      <c r="AN69" s="86">
        <f>IFERROR(IF('3.Weekly Hours &amp; Wage Activity'!W69 = "FT", 1,MIN(1,IF('3.Weekly Hours &amp; Wage Activity'!W69 = "", "",MIN('3.Weekly Hours &amp; Wage Activity'!W69/40,1)),IF('3.Weekly Hours &amp; Wage Activity'!W69="", "",'3.Weekly Hours &amp; Wage Activity'!W69/40 ))),0)</f>
        <v>0</v>
      </c>
      <c r="AO69" s="86">
        <f>IFERROR(IF('3.Weekly Hours &amp; Wage Activity'!X69 = "FT", 1,MIN(1,IF('3.Weekly Hours &amp; Wage Activity'!X69 = "", "",MIN('3.Weekly Hours &amp; Wage Activity'!X69/40,1)),IF('3.Weekly Hours &amp; Wage Activity'!X69="", "",'3.Weekly Hours &amp; Wage Activity'!X69/40 ))),0)</f>
        <v>0</v>
      </c>
      <c r="AP69" s="86">
        <f>IFERROR(IF('3.Weekly Hours &amp; Wage Activity'!Y69 = "FT", 1,MIN(1,IF('3.Weekly Hours &amp; Wage Activity'!Y69 = "", "",MIN('3.Weekly Hours &amp; Wage Activity'!Y69/40,1)),IF('3.Weekly Hours &amp; Wage Activity'!Y69="", "",'3.Weekly Hours &amp; Wage Activity'!Y69/40 ))),0)</f>
        <v>0</v>
      </c>
      <c r="AQ69" s="86">
        <f>IFERROR(IF('3.Weekly Hours &amp; Wage Activity'!Z69 = "FT", 1,MIN(1,IF('3.Weekly Hours &amp; Wage Activity'!Z69 = "", "",MIN('3.Weekly Hours &amp; Wage Activity'!Z69/40,1)),IF('3.Weekly Hours &amp; Wage Activity'!Z69="", "",'3.Weekly Hours &amp; Wage Activity'!Z69/40 ))),0)</f>
        <v>0</v>
      </c>
      <c r="AR69" s="86">
        <f>IFERROR(IF('3.Weekly Hours &amp; Wage Activity'!AA69 = "FT", 1,MIN(1,IF('3.Weekly Hours &amp; Wage Activity'!AA69 = "", "",MIN('3.Weekly Hours &amp; Wage Activity'!AA69/40,1)),IF('3.Weekly Hours &amp; Wage Activity'!AA69="", "",'3.Weekly Hours &amp; Wage Activity'!AA69/40 ))),0)</f>
        <v>0</v>
      </c>
      <c r="AS69" s="86">
        <f>IFERROR(IF('3.Weekly Hours &amp; Wage Activity'!AB69 = "FT", 1,MIN(1,IF('3.Weekly Hours &amp; Wage Activity'!AB69 = "", "",MIN('3.Weekly Hours &amp; Wage Activity'!AB69/40,1)),IF('3.Weekly Hours &amp; Wage Activity'!AB69="", "",'3.Weekly Hours &amp; Wage Activity'!AB69/40 ))),0)</f>
        <v>0</v>
      </c>
      <c r="AT69" s="86">
        <f>IFERROR(IF('3.Weekly Hours &amp; Wage Activity'!AC69 = "FT", 1,MIN(1,IF('3.Weekly Hours &amp; Wage Activity'!AC69 = "", "",MIN('3.Weekly Hours &amp; Wage Activity'!AC69/40,1)),IF('3.Weekly Hours &amp; Wage Activity'!AC69="", "",'3.Weekly Hours &amp; Wage Activity'!AC69/40 ))),0)</f>
        <v>0</v>
      </c>
      <c r="AU69" s="86">
        <f>IFERROR(IF('3.Weekly Hours &amp; Wage Activity'!AD69 = "FT", 1,MIN(1,IF('3.Weekly Hours &amp; Wage Activity'!AD69 = "", "",MIN('3.Weekly Hours &amp; Wage Activity'!AD69/40,1)),IF('3.Weekly Hours &amp; Wage Activity'!AD69="", "",'3.Weekly Hours &amp; Wage Activity'!AD69/40 ))),0)</f>
        <v>0</v>
      </c>
      <c r="AV69" s="86">
        <f>IFERROR(IF('3.Weekly Hours &amp; Wage Activity'!AE69 = "FT", 1,MIN(1,IF('3.Weekly Hours &amp; Wage Activity'!AE69 = "", "",MIN('3.Weekly Hours &amp; Wage Activity'!AE69/40,1)),IF('3.Weekly Hours &amp; Wage Activity'!AE69="", "",'3.Weekly Hours &amp; Wage Activity'!AE69/40 ))),0)</f>
        <v>0</v>
      </c>
      <c r="AW69" s="86">
        <f>IFERROR(IF('3.Weekly Hours &amp; Wage Activity'!AF69 = "FT", 1,MIN(1,IF('3.Weekly Hours &amp; Wage Activity'!AF69 = "", "",MIN('3.Weekly Hours &amp; Wage Activity'!AF69/40,1)),IF('3.Weekly Hours &amp; Wage Activity'!AF69="", "",'3.Weekly Hours &amp; Wage Activity'!AF69/40 ))),0)</f>
        <v>0</v>
      </c>
      <c r="AX69" s="86">
        <f>IFERROR(IF('3.Weekly Hours &amp; Wage Activity'!AG69 = "FT", 1,MIN(1,IF('3.Weekly Hours &amp; Wage Activity'!AG69 = "", "",MIN('3.Weekly Hours &amp; Wage Activity'!AG69/40,1)),IF('3.Weekly Hours &amp; Wage Activity'!AG69="", "",'3.Weekly Hours &amp; Wage Activity'!AG69/40 ))),0)</f>
        <v>0</v>
      </c>
      <c r="AY69" s="523">
        <f>SUM( IF(COUNTIF('3.Weekly Hours &amp; Wage Activity'!J69:Q69, "&lt;&gt;FT") = 0, COLUMNS('3.Weekly Hours &amp; Wage Activity'!J69:AG69) * 40, '3.Weekly Hours &amp; Wage Activity'!J69:AG69))</f>
        <v>0</v>
      </c>
      <c r="AZ69" s="86">
        <f t="shared" si="5"/>
        <v>0</v>
      </c>
      <c r="BA69" s="87">
        <f t="shared" si="7"/>
        <v>0</v>
      </c>
      <c r="BB69" s="74" t="str">
        <f>IF('2.Census &amp; Reference Benchmarks'!K69 = "", "", '2.Census &amp; Reference Benchmarks'!K69)</f>
        <v/>
      </c>
      <c r="BC69" s="185">
        <f>IF('2.Census &amp; Reference Benchmarks'!L69="N/A",IF(OR(AND(G69="",I69=""),AND(G69&lt;DATEVALUE("1/1/2020"),OR(I69="",I69&gt;DATEVALUE("3/31/2020")))),177.14,IF(OR(I69 = "", I69 &gt; DATEVALUE("1/31/2020")), ROUND(177.14*((DATEVALUE("2/1/2020") -G69)/31),1))),IF('2.Census &amp; Reference Benchmarks'!L69="",0,'2.Census &amp; Reference Benchmarks'!L69))</f>
        <v>0</v>
      </c>
      <c r="BD69" s="74" t="str">
        <f>IF('2.Census &amp; Reference Benchmarks'!N69 = "", "", '2.Census &amp; Reference Benchmarks'!N69)</f>
        <v/>
      </c>
      <c r="BE69" s="185">
        <f>IF('2.Census &amp; Reference Benchmarks'!O69="N/A",IF(OR(AND(G69="",I69=""),AND(G69&lt;=DATEVALUE("2/1/2020"),OR(I69="",I69&gt;=DATEVALUE("2/29/2020")))),165.71,IF(AND(G69&gt;DATEVALUE("2/1/2020"),OR(I69="",I69&lt;=DATEVALUE("2/29/2020"))),((DATEVALUE("3/1/2020")-G69)/29)*165.71,"")),IF('2.Census &amp; Reference Benchmarks'!O69="",0,'2.Census &amp; Reference Benchmarks'!O69))</f>
        <v>0</v>
      </c>
    </row>
    <row r="70" spans="1:57" x14ac:dyDescent="0.25">
      <c r="A70" s="3"/>
      <c r="B70" s="56">
        <f>IF('2.Census &amp; Reference Benchmarks'!B70 &lt;&gt;"",'2.Census &amp; Reference Benchmarks'!B70,"")</f>
        <v>0</v>
      </c>
      <c r="C70" s="56">
        <f>IF('2.Census &amp; Reference Benchmarks'!C70 &lt;&gt;"",'2.Census &amp; Reference Benchmarks'!C70,"")</f>
        <v>0</v>
      </c>
      <c r="D70" s="57" t="str">
        <f>IF('2.Census &amp; Reference Benchmarks'!D70 &lt;&gt;"",'2.Census &amp; Reference Benchmarks'!D70,"")</f>
        <v/>
      </c>
      <c r="E70" s="56" t="str">
        <f>IF('2.Census &amp; Reference Benchmarks'!E70 &lt;&gt;"",'2.Census &amp; Reference Benchmarks'!E70,"")</f>
        <v/>
      </c>
      <c r="F70" s="56" t="str">
        <f>IF('2.Census &amp; Reference Benchmarks'!F70 &lt;&gt;"",'2.Census &amp; Reference Benchmarks'!F70,"")</f>
        <v/>
      </c>
      <c r="G70" s="58" t="str">
        <f>IF('2.Census &amp; Reference Benchmarks'!G70 &lt;&gt;"",'2.Census &amp; Reference Benchmarks'!G70,"")</f>
        <v/>
      </c>
      <c r="H70" s="58" t="str">
        <f>IF('2.Census &amp; Reference Benchmarks'!H70 &lt;&gt;"",'2.Census &amp; Reference Benchmarks'!H70,"")</f>
        <v/>
      </c>
      <c r="I70" s="58" t="str">
        <f>IF('2.Census &amp; Reference Benchmarks'!I70 &lt;&gt;"",'2.Census &amp; Reference Benchmarks'!I70,"")</f>
        <v/>
      </c>
      <c r="J70" s="69" t="str">
        <f>IF('2.Census &amp; Reference Benchmarks'!J70 &lt;&gt;"",'2.Census &amp; Reference Benchmarks'!J70,"")</f>
        <v/>
      </c>
      <c r="K70" s="58" t="str">
        <f>IF('7.Safe Harbor Input Data &amp; Calc'!Q72 &lt;&gt; "", '7.Safe Harbor Input Data &amp; Calc'!Q72, "")</f>
        <v>No</v>
      </c>
      <c r="L70" s="59" t="str">
        <f>IF('2.Census &amp; Reference Benchmarks'!T70&lt;&gt; "",'2.Census &amp; Reference Benchmarks'!T70,"")</f>
        <v/>
      </c>
      <c r="M70" s="60">
        <f>'2.Census &amp; Reference Benchmarks'!M70</f>
        <v>0</v>
      </c>
      <c r="N70" s="60">
        <f>'2.Census &amp; Reference Benchmarks'!P70</f>
        <v>0</v>
      </c>
      <c r="O70" s="60">
        <f>'2.Census &amp; Reference Benchmarks'!S70</f>
        <v>0</v>
      </c>
      <c r="P70" s="52">
        <f>IF( AND(I70 &lt; '1. Summary for SBA'!$J$7, I70 &lt;&gt;""), 0, IF(AND(G70="",I70=""),SUM(M70:O70)*4,IF(I70&lt;'1. Summary for SBA'!$J$7,0,IF(K70="Yes",0,IF(H70="Salary",IF(AND(SUM(M70:O70)*4&lt;100000,L70=""),(SUM(M70:O70)/(IF(OR(I70=0,I70&gt;=DATEVALUE("3/31/2020")),DATEVALUE("3/31/2020"),I70)-IF(OR(G70&lt;=DATEVALUE("1/1/2020"), G70 = ""),DATEVALUE("1/1/2020"),IF(OR(MONTH(G70)=1),G70+1,IF(MONTH(G70)=3,G70,G70-1)))))*360,0),0)))))</f>
        <v>0</v>
      </c>
      <c r="Q70" s="52">
        <f t="shared" si="8"/>
        <v>0</v>
      </c>
      <c r="R70" s="67">
        <f t="shared" ref="R70:R133" si="9">(Q70/52)*24</f>
        <v>0</v>
      </c>
      <c r="S70" s="53">
        <f>SUM('3.Weekly Hours &amp; Wage Activity'!AI70:BF70)</f>
        <v>0</v>
      </c>
      <c r="T70" s="53">
        <f>IF(AND(I70&lt;&gt; "",  I70 &lt; '1. Summary for SBA'!$J$11 +168, I70 &gt; '1. Summary for SBA'!$J$11),S70+(((168-(I70-'1. Summary for SBA'!$J$11+1))*S70)/((I70-'1. Summary for SBA'!$J$11+1))),0)</f>
        <v>0</v>
      </c>
      <c r="U70" s="369">
        <f>IF(K70= "Yes",0,IF( H70 = "salary",IF(T70 = 0,MAX(0,$R70-$S70), R70-T70),IF( H70 = "Hourly",'6. Hourly EE Wage Reduction'!AA70, 0)))</f>
        <v>0</v>
      </c>
      <c r="V70" s="67">
        <f t="shared" ref="V70:V133" si="10">IF(W70 &lt;&gt; "Yes", 0,IF(H70 = "salary",U70, 0))</f>
        <v>0</v>
      </c>
      <c r="W70" s="405" t="str">
        <f>IF(U70 = 0, "No",IF('6. Hourly EE Wage Reduction'!T70 &gt;'6. Hourly EE Wage Reduction'!W70, "Yes", "No"))</f>
        <v>No</v>
      </c>
      <c r="X70" s="67">
        <f t="shared" ref="X70:X133" si="11">IF(W70= "No", 0,U70)</f>
        <v>0</v>
      </c>
      <c r="Y70" s="67">
        <f t="shared" ref="Y70:Y133" si="12">IF(S70 &gt; 46154, S70 - 46154,0)</f>
        <v>0</v>
      </c>
      <c r="AA70" s="86">
        <f>IFERROR(IF('3.Weekly Hours &amp; Wage Activity'!J70 = "FT", 1,MIN(1,IF('3.Weekly Hours &amp; Wage Activity'!J70 = "", "",MIN('3.Weekly Hours &amp; Wage Activity'!J70/40,1)),IF('3.Weekly Hours &amp; Wage Activity'!J70="", "",'3.Weekly Hours &amp; Wage Activity'!J70/40 ))),0)</f>
        <v>0</v>
      </c>
      <c r="AB70" s="86">
        <f>IFERROR(IF('3.Weekly Hours &amp; Wage Activity'!K70 = "FT", 1,MIN(1,IF('3.Weekly Hours &amp; Wage Activity'!K70 = "", "",MIN('3.Weekly Hours &amp; Wage Activity'!K70/40,1)),IF('3.Weekly Hours &amp; Wage Activity'!K70="", "",'3.Weekly Hours &amp; Wage Activity'!K70/40 ))),0)</f>
        <v>0</v>
      </c>
      <c r="AC70" s="86">
        <f>IFERROR(IF('3.Weekly Hours &amp; Wage Activity'!L70 = "FT", 1,MIN(1,IF('3.Weekly Hours &amp; Wage Activity'!L70 = "", "",MIN('3.Weekly Hours &amp; Wage Activity'!L70/40,1)),IF('3.Weekly Hours &amp; Wage Activity'!L70="", "",'3.Weekly Hours &amp; Wage Activity'!L70/40 ))),0)</f>
        <v>0</v>
      </c>
      <c r="AD70" s="86">
        <f>IFERROR(IF('3.Weekly Hours &amp; Wage Activity'!M70 = "FT", 1,MIN(1,IF('3.Weekly Hours &amp; Wage Activity'!M70 = "", "",MIN('3.Weekly Hours &amp; Wage Activity'!M70/40,1)),IF('3.Weekly Hours &amp; Wage Activity'!M70="", "",'3.Weekly Hours &amp; Wage Activity'!M70/40 ))),0)</f>
        <v>0</v>
      </c>
      <c r="AE70" s="86">
        <f>IFERROR(IF('3.Weekly Hours &amp; Wage Activity'!N70 = "FT", 1,MIN(1,IF('3.Weekly Hours &amp; Wage Activity'!N70 = "", "",MIN('3.Weekly Hours &amp; Wage Activity'!N70/40,1)),IF('3.Weekly Hours &amp; Wage Activity'!N70="", "",'3.Weekly Hours &amp; Wage Activity'!N70/40 ))),0)</f>
        <v>0</v>
      </c>
      <c r="AF70" s="86">
        <f>IFERROR(IF('3.Weekly Hours &amp; Wage Activity'!O70 = "FT", 1,MIN(1,IF('3.Weekly Hours &amp; Wage Activity'!O70 = "", "",MIN('3.Weekly Hours &amp; Wage Activity'!O70/40,1)),IF('3.Weekly Hours &amp; Wage Activity'!O70="", "",'3.Weekly Hours &amp; Wage Activity'!O70/40 ))),0)</f>
        <v>0</v>
      </c>
      <c r="AG70" s="86">
        <f>IFERROR(IF('3.Weekly Hours &amp; Wage Activity'!P70 = "FT", 1,MIN(1,IF('3.Weekly Hours &amp; Wage Activity'!P70 = "", "",MIN('3.Weekly Hours &amp; Wage Activity'!P70/40,1)),IF('3.Weekly Hours &amp; Wage Activity'!P70="", "",'3.Weekly Hours &amp; Wage Activity'!P70/40 ))),0)</f>
        <v>0</v>
      </c>
      <c r="AH70" s="86">
        <f>IFERROR(IF('3.Weekly Hours &amp; Wage Activity'!Q70 = "FT", 1,MIN(1,IF('3.Weekly Hours &amp; Wage Activity'!Q70 = "", "",MIN('3.Weekly Hours &amp; Wage Activity'!Q70/40,1)),IF('3.Weekly Hours &amp; Wage Activity'!Q70="", "",'3.Weekly Hours &amp; Wage Activity'!Q70/40 ))),0)</f>
        <v>0</v>
      </c>
      <c r="AI70" s="86">
        <f>IFERROR(IF('3.Weekly Hours &amp; Wage Activity'!R70 = "FT", 1,MIN(1,IF('3.Weekly Hours &amp; Wage Activity'!R70 = "", "",MIN('3.Weekly Hours &amp; Wage Activity'!R70/40,1)),IF('3.Weekly Hours &amp; Wage Activity'!R70="", "",'3.Weekly Hours &amp; Wage Activity'!R70/40 ))),0)</f>
        <v>0</v>
      </c>
      <c r="AJ70" s="86">
        <f>IFERROR(IF('3.Weekly Hours &amp; Wage Activity'!S70 = "FT", 1,MIN(1,IF('3.Weekly Hours &amp; Wage Activity'!S70 = "", "",MIN('3.Weekly Hours &amp; Wage Activity'!S70/40,1)),IF('3.Weekly Hours &amp; Wage Activity'!S70="", "",'3.Weekly Hours &amp; Wage Activity'!S70/40 ))),0)</f>
        <v>0</v>
      </c>
      <c r="AK70" s="86">
        <f>IFERROR(IF('3.Weekly Hours &amp; Wage Activity'!T70 = "FT", 1,MIN(1,IF('3.Weekly Hours &amp; Wage Activity'!T70 = "", "",MIN('3.Weekly Hours &amp; Wage Activity'!T70/40,1)),IF('3.Weekly Hours &amp; Wage Activity'!T70="", "",'3.Weekly Hours &amp; Wage Activity'!T70/40 ))),0)</f>
        <v>0</v>
      </c>
      <c r="AL70" s="86">
        <f>IFERROR(IF('3.Weekly Hours &amp; Wage Activity'!U70 = "FT", 1,MIN(1,IF('3.Weekly Hours &amp; Wage Activity'!U70 = "", "",MIN('3.Weekly Hours &amp; Wage Activity'!U70/40,1)),IF('3.Weekly Hours &amp; Wage Activity'!U70="", "",'3.Weekly Hours &amp; Wage Activity'!U70/40 ))),0)</f>
        <v>0</v>
      </c>
      <c r="AM70" s="86">
        <f>IFERROR(IF('3.Weekly Hours &amp; Wage Activity'!V70 = "FT", 1,MIN(1,IF('3.Weekly Hours &amp; Wage Activity'!V70 = "", "",MIN('3.Weekly Hours &amp; Wage Activity'!V70/40,1)),IF('3.Weekly Hours &amp; Wage Activity'!V70="", "",'3.Weekly Hours &amp; Wage Activity'!V70/40 ))),0)</f>
        <v>0</v>
      </c>
      <c r="AN70" s="86">
        <f>IFERROR(IF('3.Weekly Hours &amp; Wage Activity'!W70 = "FT", 1,MIN(1,IF('3.Weekly Hours &amp; Wage Activity'!W70 = "", "",MIN('3.Weekly Hours &amp; Wage Activity'!W70/40,1)),IF('3.Weekly Hours &amp; Wage Activity'!W70="", "",'3.Weekly Hours &amp; Wage Activity'!W70/40 ))),0)</f>
        <v>0</v>
      </c>
      <c r="AO70" s="86">
        <f>IFERROR(IF('3.Weekly Hours &amp; Wage Activity'!X70 = "FT", 1,MIN(1,IF('3.Weekly Hours &amp; Wage Activity'!X70 = "", "",MIN('3.Weekly Hours &amp; Wage Activity'!X70/40,1)),IF('3.Weekly Hours &amp; Wage Activity'!X70="", "",'3.Weekly Hours &amp; Wage Activity'!X70/40 ))),0)</f>
        <v>0</v>
      </c>
      <c r="AP70" s="86">
        <f>IFERROR(IF('3.Weekly Hours &amp; Wage Activity'!Y70 = "FT", 1,MIN(1,IF('3.Weekly Hours &amp; Wage Activity'!Y70 = "", "",MIN('3.Weekly Hours &amp; Wage Activity'!Y70/40,1)),IF('3.Weekly Hours &amp; Wage Activity'!Y70="", "",'3.Weekly Hours &amp; Wage Activity'!Y70/40 ))),0)</f>
        <v>0</v>
      </c>
      <c r="AQ70" s="86">
        <f>IFERROR(IF('3.Weekly Hours &amp; Wage Activity'!Z70 = "FT", 1,MIN(1,IF('3.Weekly Hours &amp; Wage Activity'!Z70 = "", "",MIN('3.Weekly Hours &amp; Wage Activity'!Z70/40,1)),IF('3.Weekly Hours &amp; Wage Activity'!Z70="", "",'3.Weekly Hours &amp; Wage Activity'!Z70/40 ))),0)</f>
        <v>0</v>
      </c>
      <c r="AR70" s="86">
        <f>IFERROR(IF('3.Weekly Hours &amp; Wage Activity'!AA70 = "FT", 1,MIN(1,IF('3.Weekly Hours &amp; Wage Activity'!AA70 = "", "",MIN('3.Weekly Hours &amp; Wage Activity'!AA70/40,1)),IF('3.Weekly Hours &amp; Wage Activity'!AA70="", "",'3.Weekly Hours &amp; Wage Activity'!AA70/40 ))),0)</f>
        <v>0</v>
      </c>
      <c r="AS70" s="86">
        <f>IFERROR(IF('3.Weekly Hours &amp; Wage Activity'!AB70 = "FT", 1,MIN(1,IF('3.Weekly Hours &amp; Wage Activity'!AB70 = "", "",MIN('3.Weekly Hours &amp; Wage Activity'!AB70/40,1)),IF('3.Weekly Hours &amp; Wage Activity'!AB70="", "",'3.Weekly Hours &amp; Wage Activity'!AB70/40 ))),0)</f>
        <v>0</v>
      </c>
      <c r="AT70" s="86">
        <f>IFERROR(IF('3.Weekly Hours &amp; Wage Activity'!AC70 = "FT", 1,MIN(1,IF('3.Weekly Hours &amp; Wage Activity'!AC70 = "", "",MIN('3.Weekly Hours &amp; Wage Activity'!AC70/40,1)),IF('3.Weekly Hours &amp; Wage Activity'!AC70="", "",'3.Weekly Hours &amp; Wage Activity'!AC70/40 ))),0)</f>
        <v>0</v>
      </c>
      <c r="AU70" s="86">
        <f>IFERROR(IF('3.Weekly Hours &amp; Wage Activity'!AD70 = "FT", 1,MIN(1,IF('3.Weekly Hours &amp; Wage Activity'!AD70 = "", "",MIN('3.Weekly Hours &amp; Wage Activity'!AD70/40,1)),IF('3.Weekly Hours &amp; Wage Activity'!AD70="", "",'3.Weekly Hours &amp; Wage Activity'!AD70/40 ))),0)</f>
        <v>0</v>
      </c>
      <c r="AV70" s="86">
        <f>IFERROR(IF('3.Weekly Hours &amp; Wage Activity'!AE70 = "FT", 1,MIN(1,IF('3.Weekly Hours &amp; Wage Activity'!AE70 = "", "",MIN('3.Weekly Hours &amp; Wage Activity'!AE70/40,1)),IF('3.Weekly Hours &amp; Wage Activity'!AE70="", "",'3.Weekly Hours &amp; Wage Activity'!AE70/40 ))),0)</f>
        <v>0</v>
      </c>
      <c r="AW70" s="86">
        <f>IFERROR(IF('3.Weekly Hours &amp; Wage Activity'!AF70 = "FT", 1,MIN(1,IF('3.Weekly Hours &amp; Wage Activity'!AF70 = "", "",MIN('3.Weekly Hours &amp; Wage Activity'!AF70/40,1)),IF('3.Weekly Hours &amp; Wage Activity'!AF70="", "",'3.Weekly Hours &amp; Wage Activity'!AF70/40 ))),0)</f>
        <v>0</v>
      </c>
      <c r="AX70" s="86">
        <f>IFERROR(IF('3.Weekly Hours &amp; Wage Activity'!AG70 = "FT", 1,MIN(1,IF('3.Weekly Hours &amp; Wage Activity'!AG70 = "", "",MIN('3.Weekly Hours &amp; Wage Activity'!AG70/40,1)),IF('3.Weekly Hours &amp; Wage Activity'!AG70="", "",'3.Weekly Hours &amp; Wage Activity'!AG70/40 ))),0)</f>
        <v>0</v>
      </c>
      <c r="AY70" s="523">
        <f>SUM( IF(COUNTIF('3.Weekly Hours &amp; Wage Activity'!J70:Q70, "&lt;&gt;FT") = 0, COLUMNS('3.Weekly Hours &amp; Wage Activity'!J70:AG70) * 40, '3.Weekly Hours &amp; Wage Activity'!J70:AG70))</f>
        <v>0</v>
      </c>
      <c r="AZ70" s="86">
        <f t="shared" ref="AZ70:AZ133" si="13">MIN( IF(AY70 = 0,0,(AVERAGE(AA70:AX70))),1)</f>
        <v>0</v>
      </c>
      <c r="BA70" s="87">
        <f t="shared" ref="BA70:BA133" si="14">IFERROR(ROUND(MIN(AVERAGE(BC70/177.14,BE70/165.71),1),1),0)</f>
        <v>0</v>
      </c>
      <c r="BB70" s="74" t="str">
        <f>IF('2.Census &amp; Reference Benchmarks'!K70 = "", "", '2.Census &amp; Reference Benchmarks'!K70)</f>
        <v/>
      </c>
      <c r="BC70" s="185">
        <f>IF('2.Census &amp; Reference Benchmarks'!L70="N/A",IF(OR(AND(G70="",I70=""),AND(G70&lt;DATEVALUE("1/1/2020"),OR(I70="",I70&gt;DATEVALUE("3/31/2020")))),177.14,IF(OR(I70 = "", I70 &gt; DATEVALUE("1/31/2020")), ROUND(177.14*((DATEVALUE("2/1/2020") -G70)/31),1))),IF('2.Census &amp; Reference Benchmarks'!L70="",0,'2.Census &amp; Reference Benchmarks'!L70))</f>
        <v>0</v>
      </c>
      <c r="BD70" s="74" t="str">
        <f>IF('2.Census &amp; Reference Benchmarks'!N70 = "", "", '2.Census &amp; Reference Benchmarks'!N70)</f>
        <v/>
      </c>
      <c r="BE70" s="185">
        <f>IF('2.Census &amp; Reference Benchmarks'!O70="N/A",IF(OR(AND(G70="",I70=""),AND(G70&lt;=DATEVALUE("2/1/2020"),OR(I70="",I70&gt;=DATEVALUE("2/29/2020")))),165.71,IF(AND(G70&gt;DATEVALUE("2/1/2020"),OR(I70="",I70&lt;=DATEVALUE("2/29/2020"))),((DATEVALUE("3/1/2020")-G70)/29)*165.71,"")),IF('2.Census &amp; Reference Benchmarks'!O70="",0,'2.Census &amp; Reference Benchmarks'!O70))</f>
        <v>0</v>
      </c>
    </row>
    <row r="71" spans="1:57" x14ac:dyDescent="0.25">
      <c r="A71" s="3"/>
      <c r="B71" s="56">
        <f>IF('2.Census &amp; Reference Benchmarks'!B71 &lt;&gt;"",'2.Census &amp; Reference Benchmarks'!B71,"")</f>
        <v>0</v>
      </c>
      <c r="C71" s="56">
        <f>IF('2.Census &amp; Reference Benchmarks'!C71 &lt;&gt;"",'2.Census &amp; Reference Benchmarks'!C71,"")</f>
        <v>0</v>
      </c>
      <c r="D71" s="57" t="str">
        <f>IF('2.Census &amp; Reference Benchmarks'!D71 &lt;&gt;"",'2.Census &amp; Reference Benchmarks'!D71,"")</f>
        <v/>
      </c>
      <c r="E71" s="56" t="str">
        <f>IF('2.Census &amp; Reference Benchmarks'!E71 &lt;&gt;"",'2.Census &amp; Reference Benchmarks'!E71,"")</f>
        <v/>
      </c>
      <c r="F71" s="56" t="str">
        <f>IF('2.Census &amp; Reference Benchmarks'!F71 &lt;&gt;"",'2.Census &amp; Reference Benchmarks'!F71,"")</f>
        <v/>
      </c>
      <c r="G71" s="58" t="str">
        <f>IF('2.Census &amp; Reference Benchmarks'!G71 &lt;&gt;"",'2.Census &amp; Reference Benchmarks'!G71,"")</f>
        <v/>
      </c>
      <c r="H71" s="58" t="str">
        <f>IF('2.Census &amp; Reference Benchmarks'!H71 &lt;&gt;"",'2.Census &amp; Reference Benchmarks'!H71,"")</f>
        <v/>
      </c>
      <c r="I71" s="58" t="str">
        <f>IF('2.Census &amp; Reference Benchmarks'!I71 &lt;&gt;"",'2.Census &amp; Reference Benchmarks'!I71,"")</f>
        <v/>
      </c>
      <c r="J71" s="69" t="str">
        <f>IF('2.Census &amp; Reference Benchmarks'!J71 &lt;&gt;"",'2.Census &amp; Reference Benchmarks'!J71,"")</f>
        <v/>
      </c>
      <c r="K71" s="58" t="str">
        <f>IF('7.Safe Harbor Input Data &amp; Calc'!Q73 &lt;&gt; "", '7.Safe Harbor Input Data &amp; Calc'!Q73, "")</f>
        <v>No</v>
      </c>
      <c r="L71" s="59" t="str">
        <f>IF('2.Census &amp; Reference Benchmarks'!T71&lt;&gt; "",'2.Census &amp; Reference Benchmarks'!T71,"")</f>
        <v/>
      </c>
      <c r="M71" s="60">
        <f>'2.Census &amp; Reference Benchmarks'!M71</f>
        <v>0</v>
      </c>
      <c r="N71" s="60">
        <f>'2.Census &amp; Reference Benchmarks'!P71</f>
        <v>0</v>
      </c>
      <c r="O71" s="60">
        <f>'2.Census &amp; Reference Benchmarks'!S71</f>
        <v>0</v>
      </c>
      <c r="P71" s="52">
        <f>IF( AND(I71 &lt; '1. Summary for SBA'!$J$7, I71 &lt;&gt;""), 0, IF(AND(G71="",I71=""),SUM(M71:O71)*4,IF(I71&lt;'1. Summary for SBA'!$J$7,0,IF(K71="Yes",0,IF(H71="Salary",IF(AND(SUM(M71:O71)*4&lt;100000,L71=""),(SUM(M71:O71)/(IF(OR(I71=0,I71&gt;=DATEVALUE("3/31/2020")),DATEVALUE("3/31/2020"),I71)-IF(OR(G71&lt;=DATEVALUE("1/1/2020"), G71 = ""),DATEVALUE("1/1/2020"),IF(OR(MONTH(G71)=1),G71+1,IF(MONTH(G71)=3,G71,G71-1)))))*360,0),0)))))</f>
        <v>0</v>
      </c>
      <c r="Q71" s="52">
        <f t="shared" si="8"/>
        <v>0</v>
      </c>
      <c r="R71" s="67">
        <f t="shared" si="9"/>
        <v>0</v>
      </c>
      <c r="S71" s="53">
        <f>SUM('3.Weekly Hours &amp; Wage Activity'!AI71:BF71)</f>
        <v>0</v>
      </c>
      <c r="T71" s="53">
        <f>IF(AND(I71&lt;&gt; "",  I71 &lt; '1. Summary for SBA'!$J$11 +168, I71 &gt; '1. Summary for SBA'!$J$11),S71+(((168-(I71-'1. Summary for SBA'!$J$11+1))*S71)/((I71-'1. Summary for SBA'!$J$11+1))),0)</f>
        <v>0</v>
      </c>
      <c r="U71" s="369">
        <f>IF(K71= "Yes",0,IF( H71 = "salary",IF(T71 = 0,MAX(0,$R71-$S71), R71-T71),IF( H71 = "Hourly",'6. Hourly EE Wage Reduction'!AA71, 0)))</f>
        <v>0</v>
      </c>
      <c r="V71" s="67">
        <f t="shared" si="10"/>
        <v>0</v>
      </c>
      <c r="W71" s="405" t="str">
        <f>IF(U71 = 0, "No",IF('6. Hourly EE Wage Reduction'!T71 &gt;'6. Hourly EE Wage Reduction'!W71, "Yes", "No"))</f>
        <v>No</v>
      </c>
      <c r="X71" s="67">
        <f t="shared" si="11"/>
        <v>0</v>
      </c>
      <c r="Y71" s="67">
        <f t="shared" si="12"/>
        <v>0</v>
      </c>
      <c r="AA71" s="86">
        <f>IFERROR(IF('3.Weekly Hours &amp; Wage Activity'!J71 = "FT", 1,MIN(1,IF('3.Weekly Hours &amp; Wage Activity'!J71 = "", "",MIN('3.Weekly Hours &amp; Wage Activity'!J71/40,1)),IF('3.Weekly Hours &amp; Wage Activity'!J71="", "",'3.Weekly Hours &amp; Wage Activity'!J71/40 ))),0)</f>
        <v>0</v>
      </c>
      <c r="AB71" s="86">
        <f>IFERROR(IF('3.Weekly Hours &amp; Wage Activity'!K71 = "FT", 1,MIN(1,IF('3.Weekly Hours &amp; Wage Activity'!K71 = "", "",MIN('3.Weekly Hours &amp; Wage Activity'!K71/40,1)),IF('3.Weekly Hours &amp; Wage Activity'!K71="", "",'3.Weekly Hours &amp; Wage Activity'!K71/40 ))),0)</f>
        <v>0</v>
      </c>
      <c r="AC71" s="86">
        <f>IFERROR(IF('3.Weekly Hours &amp; Wage Activity'!L71 = "FT", 1,MIN(1,IF('3.Weekly Hours &amp; Wage Activity'!L71 = "", "",MIN('3.Weekly Hours &amp; Wage Activity'!L71/40,1)),IF('3.Weekly Hours &amp; Wage Activity'!L71="", "",'3.Weekly Hours &amp; Wage Activity'!L71/40 ))),0)</f>
        <v>0</v>
      </c>
      <c r="AD71" s="86">
        <f>IFERROR(IF('3.Weekly Hours &amp; Wage Activity'!M71 = "FT", 1,MIN(1,IF('3.Weekly Hours &amp; Wage Activity'!M71 = "", "",MIN('3.Weekly Hours &amp; Wage Activity'!M71/40,1)),IF('3.Weekly Hours &amp; Wage Activity'!M71="", "",'3.Weekly Hours &amp; Wage Activity'!M71/40 ))),0)</f>
        <v>0</v>
      </c>
      <c r="AE71" s="86">
        <f>IFERROR(IF('3.Weekly Hours &amp; Wage Activity'!N71 = "FT", 1,MIN(1,IF('3.Weekly Hours &amp; Wage Activity'!N71 = "", "",MIN('3.Weekly Hours &amp; Wage Activity'!N71/40,1)),IF('3.Weekly Hours &amp; Wage Activity'!N71="", "",'3.Weekly Hours &amp; Wage Activity'!N71/40 ))),0)</f>
        <v>0</v>
      </c>
      <c r="AF71" s="86">
        <f>IFERROR(IF('3.Weekly Hours &amp; Wage Activity'!O71 = "FT", 1,MIN(1,IF('3.Weekly Hours &amp; Wage Activity'!O71 = "", "",MIN('3.Weekly Hours &amp; Wage Activity'!O71/40,1)),IF('3.Weekly Hours &amp; Wage Activity'!O71="", "",'3.Weekly Hours &amp; Wage Activity'!O71/40 ))),0)</f>
        <v>0</v>
      </c>
      <c r="AG71" s="86">
        <f>IFERROR(IF('3.Weekly Hours &amp; Wage Activity'!P71 = "FT", 1,MIN(1,IF('3.Weekly Hours &amp; Wage Activity'!P71 = "", "",MIN('3.Weekly Hours &amp; Wage Activity'!P71/40,1)),IF('3.Weekly Hours &amp; Wage Activity'!P71="", "",'3.Weekly Hours &amp; Wage Activity'!P71/40 ))),0)</f>
        <v>0</v>
      </c>
      <c r="AH71" s="86">
        <f>IFERROR(IF('3.Weekly Hours &amp; Wage Activity'!Q71 = "FT", 1,MIN(1,IF('3.Weekly Hours &amp; Wage Activity'!Q71 = "", "",MIN('3.Weekly Hours &amp; Wage Activity'!Q71/40,1)),IF('3.Weekly Hours &amp; Wage Activity'!Q71="", "",'3.Weekly Hours &amp; Wage Activity'!Q71/40 ))),0)</f>
        <v>0</v>
      </c>
      <c r="AI71" s="86">
        <f>IFERROR(IF('3.Weekly Hours &amp; Wage Activity'!R71 = "FT", 1,MIN(1,IF('3.Weekly Hours &amp; Wage Activity'!R71 = "", "",MIN('3.Weekly Hours &amp; Wage Activity'!R71/40,1)),IF('3.Weekly Hours &amp; Wage Activity'!R71="", "",'3.Weekly Hours &amp; Wage Activity'!R71/40 ))),0)</f>
        <v>0</v>
      </c>
      <c r="AJ71" s="86">
        <f>IFERROR(IF('3.Weekly Hours &amp; Wage Activity'!S71 = "FT", 1,MIN(1,IF('3.Weekly Hours &amp; Wage Activity'!S71 = "", "",MIN('3.Weekly Hours &amp; Wage Activity'!S71/40,1)),IF('3.Weekly Hours &amp; Wage Activity'!S71="", "",'3.Weekly Hours &amp; Wage Activity'!S71/40 ))),0)</f>
        <v>0</v>
      </c>
      <c r="AK71" s="86">
        <f>IFERROR(IF('3.Weekly Hours &amp; Wage Activity'!T71 = "FT", 1,MIN(1,IF('3.Weekly Hours &amp; Wage Activity'!T71 = "", "",MIN('3.Weekly Hours &amp; Wage Activity'!T71/40,1)),IF('3.Weekly Hours &amp; Wage Activity'!T71="", "",'3.Weekly Hours &amp; Wage Activity'!T71/40 ))),0)</f>
        <v>0</v>
      </c>
      <c r="AL71" s="86">
        <f>IFERROR(IF('3.Weekly Hours &amp; Wage Activity'!U71 = "FT", 1,MIN(1,IF('3.Weekly Hours &amp; Wage Activity'!U71 = "", "",MIN('3.Weekly Hours &amp; Wage Activity'!U71/40,1)),IF('3.Weekly Hours &amp; Wage Activity'!U71="", "",'3.Weekly Hours &amp; Wage Activity'!U71/40 ))),0)</f>
        <v>0</v>
      </c>
      <c r="AM71" s="86">
        <f>IFERROR(IF('3.Weekly Hours &amp; Wage Activity'!V71 = "FT", 1,MIN(1,IF('3.Weekly Hours &amp; Wage Activity'!V71 = "", "",MIN('3.Weekly Hours &amp; Wage Activity'!V71/40,1)),IF('3.Weekly Hours &amp; Wage Activity'!V71="", "",'3.Weekly Hours &amp; Wage Activity'!V71/40 ))),0)</f>
        <v>0</v>
      </c>
      <c r="AN71" s="86">
        <f>IFERROR(IF('3.Weekly Hours &amp; Wage Activity'!W71 = "FT", 1,MIN(1,IF('3.Weekly Hours &amp; Wage Activity'!W71 = "", "",MIN('3.Weekly Hours &amp; Wage Activity'!W71/40,1)),IF('3.Weekly Hours &amp; Wage Activity'!W71="", "",'3.Weekly Hours &amp; Wage Activity'!W71/40 ))),0)</f>
        <v>0</v>
      </c>
      <c r="AO71" s="86">
        <f>IFERROR(IF('3.Weekly Hours &amp; Wage Activity'!X71 = "FT", 1,MIN(1,IF('3.Weekly Hours &amp; Wage Activity'!X71 = "", "",MIN('3.Weekly Hours &amp; Wage Activity'!X71/40,1)),IF('3.Weekly Hours &amp; Wage Activity'!X71="", "",'3.Weekly Hours &amp; Wage Activity'!X71/40 ))),0)</f>
        <v>0</v>
      </c>
      <c r="AP71" s="86">
        <f>IFERROR(IF('3.Weekly Hours &amp; Wage Activity'!Y71 = "FT", 1,MIN(1,IF('3.Weekly Hours &amp; Wage Activity'!Y71 = "", "",MIN('3.Weekly Hours &amp; Wage Activity'!Y71/40,1)),IF('3.Weekly Hours &amp; Wage Activity'!Y71="", "",'3.Weekly Hours &amp; Wage Activity'!Y71/40 ))),0)</f>
        <v>0</v>
      </c>
      <c r="AQ71" s="86">
        <f>IFERROR(IF('3.Weekly Hours &amp; Wage Activity'!Z71 = "FT", 1,MIN(1,IF('3.Weekly Hours &amp; Wage Activity'!Z71 = "", "",MIN('3.Weekly Hours &amp; Wage Activity'!Z71/40,1)),IF('3.Weekly Hours &amp; Wage Activity'!Z71="", "",'3.Weekly Hours &amp; Wage Activity'!Z71/40 ))),0)</f>
        <v>0</v>
      </c>
      <c r="AR71" s="86">
        <f>IFERROR(IF('3.Weekly Hours &amp; Wage Activity'!AA71 = "FT", 1,MIN(1,IF('3.Weekly Hours &amp; Wage Activity'!AA71 = "", "",MIN('3.Weekly Hours &amp; Wage Activity'!AA71/40,1)),IF('3.Weekly Hours &amp; Wage Activity'!AA71="", "",'3.Weekly Hours &amp; Wage Activity'!AA71/40 ))),0)</f>
        <v>0</v>
      </c>
      <c r="AS71" s="86">
        <f>IFERROR(IF('3.Weekly Hours &amp; Wage Activity'!AB71 = "FT", 1,MIN(1,IF('3.Weekly Hours &amp; Wage Activity'!AB71 = "", "",MIN('3.Weekly Hours &amp; Wage Activity'!AB71/40,1)),IF('3.Weekly Hours &amp; Wage Activity'!AB71="", "",'3.Weekly Hours &amp; Wage Activity'!AB71/40 ))),0)</f>
        <v>0</v>
      </c>
      <c r="AT71" s="86">
        <f>IFERROR(IF('3.Weekly Hours &amp; Wage Activity'!AC71 = "FT", 1,MIN(1,IF('3.Weekly Hours &amp; Wage Activity'!AC71 = "", "",MIN('3.Weekly Hours &amp; Wage Activity'!AC71/40,1)),IF('3.Weekly Hours &amp; Wage Activity'!AC71="", "",'3.Weekly Hours &amp; Wage Activity'!AC71/40 ))),0)</f>
        <v>0</v>
      </c>
      <c r="AU71" s="86">
        <f>IFERROR(IF('3.Weekly Hours &amp; Wage Activity'!AD71 = "FT", 1,MIN(1,IF('3.Weekly Hours &amp; Wage Activity'!AD71 = "", "",MIN('3.Weekly Hours &amp; Wage Activity'!AD71/40,1)),IF('3.Weekly Hours &amp; Wage Activity'!AD71="", "",'3.Weekly Hours &amp; Wage Activity'!AD71/40 ))),0)</f>
        <v>0</v>
      </c>
      <c r="AV71" s="86">
        <f>IFERROR(IF('3.Weekly Hours &amp; Wage Activity'!AE71 = "FT", 1,MIN(1,IF('3.Weekly Hours &amp; Wage Activity'!AE71 = "", "",MIN('3.Weekly Hours &amp; Wage Activity'!AE71/40,1)),IF('3.Weekly Hours &amp; Wage Activity'!AE71="", "",'3.Weekly Hours &amp; Wage Activity'!AE71/40 ))),0)</f>
        <v>0</v>
      </c>
      <c r="AW71" s="86">
        <f>IFERROR(IF('3.Weekly Hours &amp; Wage Activity'!AF71 = "FT", 1,MIN(1,IF('3.Weekly Hours &amp; Wage Activity'!AF71 = "", "",MIN('3.Weekly Hours &amp; Wage Activity'!AF71/40,1)),IF('3.Weekly Hours &amp; Wage Activity'!AF71="", "",'3.Weekly Hours &amp; Wage Activity'!AF71/40 ))),0)</f>
        <v>0</v>
      </c>
      <c r="AX71" s="86">
        <f>IFERROR(IF('3.Weekly Hours &amp; Wage Activity'!AG71 = "FT", 1,MIN(1,IF('3.Weekly Hours &amp; Wage Activity'!AG71 = "", "",MIN('3.Weekly Hours &amp; Wage Activity'!AG71/40,1)),IF('3.Weekly Hours &amp; Wage Activity'!AG71="", "",'3.Weekly Hours &amp; Wage Activity'!AG71/40 ))),0)</f>
        <v>0</v>
      </c>
      <c r="AY71" s="523">
        <f>SUM( IF(COUNTIF('3.Weekly Hours &amp; Wage Activity'!J71:Q71, "&lt;&gt;FT") = 0, COLUMNS('3.Weekly Hours &amp; Wage Activity'!J71:AG71) * 40, '3.Weekly Hours &amp; Wage Activity'!J71:AG71))</f>
        <v>0</v>
      </c>
      <c r="AZ71" s="86">
        <f t="shared" si="13"/>
        <v>0</v>
      </c>
      <c r="BA71" s="87">
        <f t="shared" si="14"/>
        <v>0</v>
      </c>
      <c r="BB71" s="74" t="str">
        <f>IF('2.Census &amp; Reference Benchmarks'!K71 = "", "", '2.Census &amp; Reference Benchmarks'!K71)</f>
        <v/>
      </c>
      <c r="BC71" s="185">
        <f>IF('2.Census &amp; Reference Benchmarks'!L71="N/A",IF(OR(AND(G71="",I71=""),AND(G71&lt;DATEVALUE("1/1/2020"),OR(I71="",I71&gt;DATEVALUE("3/31/2020")))),177.14,IF(OR(I71 = "", I71 &gt; DATEVALUE("1/31/2020")), ROUND(177.14*((DATEVALUE("2/1/2020") -G71)/31),1))),IF('2.Census &amp; Reference Benchmarks'!L71="",0,'2.Census &amp; Reference Benchmarks'!L71))</f>
        <v>0</v>
      </c>
      <c r="BD71" s="74" t="str">
        <f>IF('2.Census &amp; Reference Benchmarks'!N71 = "", "", '2.Census &amp; Reference Benchmarks'!N71)</f>
        <v/>
      </c>
      <c r="BE71" s="185">
        <f>IF('2.Census &amp; Reference Benchmarks'!O71="N/A",IF(OR(AND(G71="",I71=""),AND(G71&lt;=DATEVALUE("2/1/2020"),OR(I71="",I71&gt;=DATEVALUE("2/29/2020")))),165.71,IF(AND(G71&gt;DATEVALUE("2/1/2020"),OR(I71="",I71&lt;=DATEVALUE("2/29/2020"))),((DATEVALUE("3/1/2020")-G71)/29)*165.71,"")),IF('2.Census &amp; Reference Benchmarks'!O71="",0,'2.Census &amp; Reference Benchmarks'!O71))</f>
        <v>0</v>
      </c>
    </row>
    <row r="72" spans="1:57" x14ac:dyDescent="0.25">
      <c r="A72" s="3"/>
      <c r="B72" s="56">
        <f>IF('2.Census &amp; Reference Benchmarks'!B72 &lt;&gt;"",'2.Census &amp; Reference Benchmarks'!B72,"")</f>
        <v>0</v>
      </c>
      <c r="C72" s="56">
        <f>IF('2.Census &amp; Reference Benchmarks'!C72 &lt;&gt;"",'2.Census &amp; Reference Benchmarks'!C72,"")</f>
        <v>0</v>
      </c>
      <c r="D72" s="57" t="str">
        <f>IF('2.Census &amp; Reference Benchmarks'!D72 &lt;&gt;"",'2.Census &amp; Reference Benchmarks'!D72,"")</f>
        <v/>
      </c>
      <c r="E72" s="56" t="str">
        <f>IF('2.Census &amp; Reference Benchmarks'!E72 &lt;&gt;"",'2.Census &amp; Reference Benchmarks'!E72,"")</f>
        <v/>
      </c>
      <c r="F72" s="56" t="str">
        <f>IF('2.Census &amp; Reference Benchmarks'!F72 &lt;&gt;"",'2.Census &amp; Reference Benchmarks'!F72,"")</f>
        <v/>
      </c>
      <c r="G72" s="58" t="str">
        <f>IF('2.Census &amp; Reference Benchmarks'!G72 &lt;&gt;"",'2.Census &amp; Reference Benchmarks'!G72,"")</f>
        <v/>
      </c>
      <c r="H72" s="58" t="str">
        <f>IF('2.Census &amp; Reference Benchmarks'!H72 &lt;&gt;"",'2.Census &amp; Reference Benchmarks'!H72,"")</f>
        <v/>
      </c>
      <c r="I72" s="58" t="str">
        <f>IF('2.Census &amp; Reference Benchmarks'!I72 &lt;&gt;"",'2.Census &amp; Reference Benchmarks'!I72,"")</f>
        <v/>
      </c>
      <c r="J72" s="69" t="str">
        <f>IF('2.Census &amp; Reference Benchmarks'!J72 &lt;&gt;"",'2.Census &amp; Reference Benchmarks'!J72,"")</f>
        <v/>
      </c>
      <c r="K72" s="58" t="str">
        <f>IF('7.Safe Harbor Input Data &amp; Calc'!Q74 &lt;&gt; "", '7.Safe Harbor Input Data &amp; Calc'!Q74, "")</f>
        <v>No</v>
      </c>
      <c r="L72" s="59" t="str">
        <f>IF('2.Census &amp; Reference Benchmarks'!T72&lt;&gt; "",'2.Census &amp; Reference Benchmarks'!T72,"")</f>
        <v/>
      </c>
      <c r="M72" s="60">
        <f>'2.Census &amp; Reference Benchmarks'!M72</f>
        <v>0</v>
      </c>
      <c r="N72" s="60">
        <f>'2.Census &amp; Reference Benchmarks'!P72</f>
        <v>0</v>
      </c>
      <c r="O72" s="60">
        <f>'2.Census &amp; Reference Benchmarks'!S72</f>
        <v>0</v>
      </c>
      <c r="P72" s="52">
        <f>IF( AND(I72 &lt; '1. Summary for SBA'!$J$7, I72 &lt;&gt;""), 0, IF(AND(G72="",I72=""),SUM(M72:O72)*4,IF(I72&lt;'1. Summary for SBA'!$J$7,0,IF(K72="Yes",0,IF(H72="Salary",IF(AND(SUM(M72:O72)*4&lt;100000,L72=""),(SUM(M72:O72)/(IF(OR(I72=0,I72&gt;=DATEVALUE("3/31/2020")),DATEVALUE("3/31/2020"),I72)-IF(OR(G72&lt;=DATEVALUE("1/1/2020"), G72 = ""),DATEVALUE("1/1/2020"),IF(OR(MONTH(G72)=1),G72+1,IF(MONTH(G72)=3,G72,G72-1)))))*360,0),0)))))</f>
        <v>0</v>
      </c>
      <c r="Q72" s="52">
        <f t="shared" si="8"/>
        <v>0</v>
      </c>
      <c r="R72" s="67">
        <f t="shared" si="9"/>
        <v>0</v>
      </c>
      <c r="S72" s="53">
        <f>SUM('3.Weekly Hours &amp; Wage Activity'!AI72:BF72)</f>
        <v>0</v>
      </c>
      <c r="T72" s="53">
        <f>IF(AND(I72&lt;&gt; "",  I72 &lt; '1. Summary for SBA'!$J$11 +168, I72 &gt; '1. Summary for SBA'!$J$11),S72+(((168-(I72-'1. Summary for SBA'!$J$11+1))*S72)/((I72-'1. Summary for SBA'!$J$11+1))),0)</f>
        <v>0</v>
      </c>
      <c r="U72" s="369">
        <f>IF(K72= "Yes",0,IF( H72 = "salary",IF(T72 = 0,MAX(0,$R72-$S72), R72-T72),IF( H72 = "Hourly",'6. Hourly EE Wage Reduction'!AA72, 0)))</f>
        <v>0</v>
      </c>
      <c r="V72" s="67">
        <f t="shared" si="10"/>
        <v>0</v>
      </c>
      <c r="W72" s="405" t="str">
        <f>IF(U72 = 0, "No",IF('6. Hourly EE Wage Reduction'!T72 &gt;'6. Hourly EE Wage Reduction'!W72, "Yes", "No"))</f>
        <v>No</v>
      </c>
      <c r="X72" s="67">
        <f t="shared" si="11"/>
        <v>0</v>
      </c>
      <c r="Y72" s="67">
        <f t="shared" si="12"/>
        <v>0</v>
      </c>
      <c r="AA72" s="86">
        <f>IFERROR(IF('3.Weekly Hours &amp; Wage Activity'!J72 = "FT", 1,MIN(1,IF('3.Weekly Hours &amp; Wage Activity'!J72 = "", "",MIN('3.Weekly Hours &amp; Wage Activity'!J72/40,1)),IF('3.Weekly Hours &amp; Wage Activity'!J72="", "",'3.Weekly Hours &amp; Wage Activity'!J72/40 ))),0)</f>
        <v>0</v>
      </c>
      <c r="AB72" s="86">
        <f>IFERROR(IF('3.Weekly Hours &amp; Wage Activity'!K72 = "FT", 1,MIN(1,IF('3.Weekly Hours &amp; Wage Activity'!K72 = "", "",MIN('3.Weekly Hours &amp; Wage Activity'!K72/40,1)),IF('3.Weekly Hours &amp; Wage Activity'!K72="", "",'3.Weekly Hours &amp; Wage Activity'!K72/40 ))),0)</f>
        <v>0</v>
      </c>
      <c r="AC72" s="86">
        <f>IFERROR(IF('3.Weekly Hours &amp; Wage Activity'!L72 = "FT", 1,MIN(1,IF('3.Weekly Hours &amp; Wage Activity'!L72 = "", "",MIN('3.Weekly Hours &amp; Wage Activity'!L72/40,1)),IF('3.Weekly Hours &amp; Wage Activity'!L72="", "",'3.Weekly Hours &amp; Wage Activity'!L72/40 ))),0)</f>
        <v>0</v>
      </c>
      <c r="AD72" s="86">
        <f>IFERROR(IF('3.Weekly Hours &amp; Wage Activity'!M72 = "FT", 1,MIN(1,IF('3.Weekly Hours &amp; Wage Activity'!M72 = "", "",MIN('3.Weekly Hours &amp; Wage Activity'!M72/40,1)),IF('3.Weekly Hours &amp; Wage Activity'!M72="", "",'3.Weekly Hours &amp; Wage Activity'!M72/40 ))),0)</f>
        <v>0</v>
      </c>
      <c r="AE72" s="86">
        <f>IFERROR(IF('3.Weekly Hours &amp; Wage Activity'!N72 = "FT", 1,MIN(1,IF('3.Weekly Hours &amp; Wage Activity'!N72 = "", "",MIN('3.Weekly Hours &amp; Wage Activity'!N72/40,1)),IF('3.Weekly Hours &amp; Wage Activity'!N72="", "",'3.Weekly Hours &amp; Wage Activity'!N72/40 ))),0)</f>
        <v>0</v>
      </c>
      <c r="AF72" s="86">
        <f>IFERROR(IF('3.Weekly Hours &amp; Wage Activity'!O72 = "FT", 1,MIN(1,IF('3.Weekly Hours &amp; Wage Activity'!O72 = "", "",MIN('3.Weekly Hours &amp; Wage Activity'!O72/40,1)),IF('3.Weekly Hours &amp; Wage Activity'!O72="", "",'3.Weekly Hours &amp; Wage Activity'!O72/40 ))),0)</f>
        <v>0</v>
      </c>
      <c r="AG72" s="86">
        <f>IFERROR(IF('3.Weekly Hours &amp; Wage Activity'!P72 = "FT", 1,MIN(1,IF('3.Weekly Hours &amp; Wage Activity'!P72 = "", "",MIN('3.Weekly Hours &amp; Wage Activity'!P72/40,1)),IF('3.Weekly Hours &amp; Wage Activity'!P72="", "",'3.Weekly Hours &amp; Wage Activity'!P72/40 ))),0)</f>
        <v>0</v>
      </c>
      <c r="AH72" s="86">
        <f>IFERROR(IF('3.Weekly Hours &amp; Wage Activity'!Q72 = "FT", 1,MIN(1,IF('3.Weekly Hours &amp; Wage Activity'!Q72 = "", "",MIN('3.Weekly Hours &amp; Wage Activity'!Q72/40,1)),IF('3.Weekly Hours &amp; Wage Activity'!Q72="", "",'3.Weekly Hours &amp; Wage Activity'!Q72/40 ))),0)</f>
        <v>0</v>
      </c>
      <c r="AI72" s="86">
        <f>IFERROR(IF('3.Weekly Hours &amp; Wage Activity'!R72 = "FT", 1,MIN(1,IF('3.Weekly Hours &amp; Wage Activity'!R72 = "", "",MIN('3.Weekly Hours &amp; Wage Activity'!R72/40,1)),IF('3.Weekly Hours &amp; Wage Activity'!R72="", "",'3.Weekly Hours &amp; Wage Activity'!R72/40 ))),0)</f>
        <v>0</v>
      </c>
      <c r="AJ72" s="86">
        <f>IFERROR(IF('3.Weekly Hours &amp; Wage Activity'!S72 = "FT", 1,MIN(1,IF('3.Weekly Hours &amp; Wage Activity'!S72 = "", "",MIN('3.Weekly Hours &amp; Wage Activity'!S72/40,1)),IF('3.Weekly Hours &amp; Wage Activity'!S72="", "",'3.Weekly Hours &amp; Wage Activity'!S72/40 ))),0)</f>
        <v>0</v>
      </c>
      <c r="AK72" s="86">
        <f>IFERROR(IF('3.Weekly Hours &amp; Wage Activity'!T72 = "FT", 1,MIN(1,IF('3.Weekly Hours &amp; Wage Activity'!T72 = "", "",MIN('3.Weekly Hours &amp; Wage Activity'!T72/40,1)),IF('3.Weekly Hours &amp; Wage Activity'!T72="", "",'3.Weekly Hours &amp; Wage Activity'!T72/40 ))),0)</f>
        <v>0</v>
      </c>
      <c r="AL72" s="86">
        <f>IFERROR(IF('3.Weekly Hours &amp; Wage Activity'!U72 = "FT", 1,MIN(1,IF('3.Weekly Hours &amp; Wage Activity'!U72 = "", "",MIN('3.Weekly Hours &amp; Wage Activity'!U72/40,1)),IF('3.Weekly Hours &amp; Wage Activity'!U72="", "",'3.Weekly Hours &amp; Wage Activity'!U72/40 ))),0)</f>
        <v>0</v>
      </c>
      <c r="AM72" s="86">
        <f>IFERROR(IF('3.Weekly Hours &amp; Wage Activity'!V72 = "FT", 1,MIN(1,IF('3.Weekly Hours &amp; Wage Activity'!V72 = "", "",MIN('3.Weekly Hours &amp; Wage Activity'!V72/40,1)),IF('3.Weekly Hours &amp; Wage Activity'!V72="", "",'3.Weekly Hours &amp; Wage Activity'!V72/40 ))),0)</f>
        <v>0</v>
      </c>
      <c r="AN72" s="86">
        <f>IFERROR(IF('3.Weekly Hours &amp; Wage Activity'!W72 = "FT", 1,MIN(1,IF('3.Weekly Hours &amp; Wage Activity'!W72 = "", "",MIN('3.Weekly Hours &amp; Wage Activity'!W72/40,1)),IF('3.Weekly Hours &amp; Wage Activity'!W72="", "",'3.Weekly Hours &amp; Wage Activity'!W72/40 ))),0)</f>
        <v>0</v>
      </c>
      <c r="AO72" s="86">
        <f>IFERROR(IF('3.Weekly Hours &amp; Wage Activity'!X72 = "FT", 1,MIN(1,IF('3.Weekly Hours &amp; Wage Activity'!X72 = "", "",MIN('3.Weekly Hours &amp; Wage Activity'!X72/40,1)),IF('3.Weekly Hours &amp; Wage Activity'!X72="", "",'3.Weekly Hours &amp; Wage Activity'!X72/40 ))),0)</f>
        <v>0</v>
      </c>
      <c r="AP72" s="86">
        <f>IFERROR(IF('3.Weekly Hours &amp; Wage Activity'!Y72 = "FT", 1,MIN(1,IF('3.Weekly Hours &amp; Wage Activity'!Y72 = "", "",MIN('3.Weekly Hours &amp; Wage Activity'!Y72/40,1)),IF('3.Weekly Hours &amp; Wage Activity'!Y72="", "",'3.Weekly Hours &amp; Wage Activity'!Y72/40 ))),0)</f>
        <v>0</v>
      </c>
      <c r="AQ72" s="86">
        <f>IFERROR(IF('3.Weekly Hours &amp; Wage Activity'!Z72 = "FT", 1,MIN(1,IF('3.Weekly Hours &amp; Wage Activity'!Z72 = "", "",MIN('3.Weekly Hours &amp; Wage Activity'!Z72/40,1)),IF('3.Weekly Hours &amp; Wage Activity'!Z72="", "",'3.Weekly Hours &amp; Wage Activity'!Z72/40 ))),0)</f>
        <v>0</v>
      </c>
      <c r="AR72" s="86">
        <f>IFERROR(IF('3.Weekly Hours &amp; Wage Activity'!AA72 = "FT", 1,MIN(1,IF('3.Weekly Hours &amp; Wage Activity'!AA72 = "", "",MIN('3.Weekly Hours &amp; Wage Activity'!AA72/40,1)),IF('3.Weekly Hours &amp; Wage Activity'!AA72="", "",'3.Weekly Hours &amp; Wage Activity'!AA72/40 ))),0)</f>
        <v>0</v>
      </c>
      <c r="AS72" s="86">
        <f>IFERROR(IF('3.Weekly Hours &amp; Wage Activity'!AB72 = "FT", 1,MIN(1,IF('3.Weekly Hours &amp; Wage Activity'!AB72 = "", "",MIN('3.Weekly Hours &amp; Wage Activity'!AB72/40,1)),IF('3.Weekly Hours &amp; Wage Activity'!AB72="", "",'3.Weekly Hours &amp; Wage Activity'!AB72/40 ))),0)</f>
        <v>0</v>
      </c>
      <c r="AT72" s="86">
        <f>IFERROR(IF('3.Weekly Hours &amp; Wage Activity'!AC72 = "FT", 1,MIN(1,IF('3.Weekly Hours &amp; Wage Activity'!AC72 = "", "",MIN('3.Weekly Hours &amp; Wage Activity'!AC72/40,1)),IF('3.Weekly Hours &amp; Wage Activity'!AC72="", "",'3.Weekly Hours &amp; Wage Activity'!AC72/40 ))),0)</f>
        <v>0</v>
      </c>
      <c r="AU72" s="86">
        <f>IFERROR(IF('3.Weekly Hours &amp; Wage Activity'!AD72 = "FT", 1,MIN(1,IF('3.Weekly Hours &amp; Wage Activity'!AD72 = "", "",MIN('3.Weekly Hours &amp; Wage Activity'!AD72/40,1)),IF('3.Weekly Hours &amp; Wage Activity'!AD72="", "",'3.Weekly Hours &amp; Wage Activity'!AD72/40 ))),0)</f>
        <v>0</v>
      </c>
      <c r="AV72" s="86">
        <f>IFERROR(IF('3.Weekly Hours &amp; Wage Activity'!AE72 = "FT", 1,MIN(1,IF('3.Weekly Hours &amp; Wage Activity'!AE72 = "", "",MIN('3.Weekly Hours &amp; Wage Activity'!AE72/40,1)),IF('3.Weekly Hours &amp; Wage Activity'!AE72="", "",'3.Weekly Hours &amp; Wage Activity'!AE72/40 ))),0)</f>
        <v>0</v>
      </c>
      <c r="AW72" s="86">
        <f>IFERROR(IF('3.Weekly Hours &amp; Wage Activity'!AF72 = "FT", 1,MIN(1,IF('3.Weekly Hours &amp; Wage Activity'!AF72 = "", "",MIN('3.Weekly Hours &amp; Wage Activity'!AF72/40,1)),IF('3.Weekly Hours &amp; Wage Activity'!AF72="", "",'3.Weekly Hours &amp; Wage Activity'!AF72/40 ))),0)</f>
        <v>0</v>
      </c>
      <c r="AX72" s="86">
        <f>IFERROR(IF('3.Weekly Hours &amp; Wage Activity'!AG72 = "FT", 1,MIN(1,IF('3.Weekly Hours &amp; Wage Activity'!AG72 = "", "",MIN('3.Weekly Hours &amp; Wage Activity'!AG72/40,1)),IF('3.Weekly Hours &amp; Wage Activity'!AG72="", "",'3.Weekly Hours &amp; Wage Activity'!AG72/40 ))),0)</f>
        <v>0</v>
      </c>
      <c r="AY72" s="523">
        <f>SUM( IF(COUNTIF('3.Weekly Hours &amp; Wage Activity'!J72:Q72, "&lt;&gt;FT") = 0, COLUMNS('3.Weekly Hours &amp; Wage Activity'!J72:AG72) * 40, '3.Weekly Hours &amp; Wage Activity'!J72:AG72))</f>
        <v>0</v>
      </c>
      <c r="AZ72" s="86">
        <f t="shared" si="13"/>
        <v>0</v>
      </c>
      <c r="BA72" s="87">
        <f t="shared" si="14"/>
        <v>0</v>
      </c>
      <c r="BB72" s="74" t="str">
        <f>IF('2.Census &amp; Reference Benchmarks'!K72 = "", "", '2.Census &amp; Reference Benchmarks'!K72)</f>
        <v/>
      </c>
      <c r="BC72" s="185">
        <f>IF('2.Census &amp; Reference Benchmarks'!L72="N/A",IF(OR(AND(G72="",I72=""),AND(G72&lt;DATEVALUE("1/1/2020"),OR(I72="",I72&gt;DATEVALUE("3/31/2020")))),177.14,IF(OR(I72 = "", I72 &gt; DATEVALUE("1/31/2020")), ROUND(177.14*((DATEVALUE("2/1/2020") -G72)/31),1))),IF('2.Census &amp; Reference Benchmarks'!L72="",0,'2.Census &amp; Reference Benchmarks'!L72))</f>
        <v>0</v>
      </c>
      <c r="BD72" s="74" t="str">
        <f>IF('2.Census &amp; Reference Benchmarks'!N72 = "", "", '2.Census &amp; Reference Benchmarks'!N72)</f>
        <v/>
      </c>
      <c r="BE72" s="185">
        <f>IF('2.Census &amp; Reference Benchmarks'!O72="N/A",IF(OR(AND(G72="",I72=""),AND(G72&lt;=DATEVALUE("2/1/2020"),OR(I72="",I72&gt;=DATEVALUE("2/29/2020")))),165.71,IF(AND(G72&gt;DATEVALUE("2/1/2020"),OR(I72="",I72&lt;=DATEVALUE("2/29/2020"))),((DATEVALUE("3/1/2020")-G72)/29)*165.71,"")),IF('2.Census &amp; Reference Benchmarks'!O72="",0,'2.Census &amp; Reference Benchmarks'!O72))</f>
        <v>0</v>
      </c>
    </row>
    <row r="73" spans="1:57" x14ac:dyDescent="0.25">
      <c r="A73" s="3"/>
      <c r="B73" s="56">
        <f>IF('2.Census &amp; Reference Benchmarks'!B73 &lt;&gt;"",'2.Census &amp; Reference Benchmarks'!B73,"")</f>
        <v>0</v>
      </c>
      <c r="C73" s="56">
        <f>IF('2.Census &amp; Reference Benchmarks'!C73 &lt;&gt;"",'2.Census &amp; Reference Benchmarks'!C73,"")</f>
        <v>0</v>
      </c>
      <c r="D73" s="57" t="str">
        <f>IF('2.Census &amp; Reference Benchmarks'!D73 &lt;&gt;"",'2.Census &amp; Reference Benchmarks'!D73,"")</f>
        <v/>
      </c>
      <c r="E73" s="56" t="str">
        <f>IF('2.Census &amp; Reference Benchmarks'!E73 &lt;&gt;"",'2.Census &amp; Reference Benchmarks'!E73,"")</f>
        <v/>
      </c>
      <c r="F73" s="56" t="str">
        <f>IF('2.Census &amp; Reference Benchmarks'!F73 &lt;&gt;"",'2.Census &amp; Reference Benchmarks'!F73,"")</f>
        <v/>
      </c>
      <c r="G73" s="58" t="str">
        <f>IF('2.Census &amp; Reference Benchmarks'!G73 &lt;&gt;"",'2.Census &amp; Reference Benchmarks'!G73,"")</f>
        <v/>
      </c>
      <c r="H73" s="58" t="str">
        <f>IF('2.Census &amp; Reference Benchmarks'!H73 &lt;&gt;"",'2.Census &amp; Reference Benchmarks'!H73,"")</f>
        <v/>
      </c>
      <c r="I73" s="58" t="str">
        <f>IF('2.Census &amp; Reference Benchmarks'!I73 &lt;&gt;"",'2.Census &amp; Reference Benchmarks'!I73,"")</f>
        <v/>
      </c>
      <c r="J73" s="69" t="str">
        <f>IF('2.Census &amp; Reference Benchmarks'!J73 &lt;&gt;"",'2.Census &amp; Reference Benchmarks'!J73,"")</f>
        <v/>
      </c>
      <c r="K73" s="58" t="str">
        <f>IF('7.Safe Harbor Input Data &amp; Calc'!Q75 &lt;&gt; "", '7.Safe Harbor Input Data &amp; Calc'!Q75, "")</f>
        <v>No</v>
      </c>
      <c r="L73" s="59" t="str">
        <f>IF('2.Census &amp; Reference Benchmarks'!T73&lt;&gt; "",'2.Census &amp; Reference Benchmarks'!T73,"")</f>
        <v/>
      </c>
      <c r="M73" s="60">
        <f>'2.Census &amp; Reference Benchmarks'!M73</f>
        <v>0</v>
      </c>
      <c r="N73" s="60">
        <f>'2.Census &amp; Reference Benchmarks'!P73</f>
        <v>0</v>
      </c>
      <c r="O73" s="60">
        <f>'2.Census &amp; Reference Benchmarks'!S73</f>
        <v>0</v>
      </c>
      <c r="P73" s="52">
        <f>IF( AND(I73 &lt; '1. Summary for SBA'!$J$7, I73 &lt;&gt;""), 0, IF(AND(G73="",I73=""),SUM(M73:O73)*4,IF(I73&lt;'1. Summary for SBA'!$J$7,0,IF(K73="Yes",0,IF(H73="Salary",IF(AND(SUM(M73:O73)*4&lt;100000,L73=""),(SUM(M73:O73)/(IF(OR(I73=0,I73&gt;=DATEVALUE("3/31/2020")),DATEVALUE("3/31/2020"),I73)-IF(OR(G73&lt;=DATEVALUE("1/1/2020"), G73 = ""),DATEVALUE("1/1/2020"),IF(OR(MONTH(G73)=1),G73+1,IF(MONTH(G73)=3,G73,G73-1)))))*360,0),0)))))</f>
        <v>0</v>
      </c>
      <c r="Q73" s="52">
        <f t="shared" si="8"/>
        <v>0</v>
      </c>
      <c r="R73" s="67">
        <f t="shared" si="9"/>
        <v>0</v>
      </c>
      <c r="S73" s="53">
        <f>SUM('3.Weekly Hours &amp; Wage Activity'!AI73:BF73)</f>
        <v>0</v>
      </c>
      <c r="T73" s="53">
        <f>IF(AND(I73&lt;&gt; "",  I73 &lt; '1. Summary for SBA'!$J$11 +168, I73 &gt; '1. Summary for SBA'!$J$11),S73+(((168-(I73-'1. Summary for SBA'!$J$11+1))*S73)/((I73-'1. Summary for SBA'!$J$11+1))),0)</f>
        <v>0</v>
      </c>
      <c r="U73" s="369">
        <f>IF(K73= "Yes",0,IF( H73 = "salary",IF(T73 = 0,MAX(0,$R73-$S73), R73-T73),IF( H73 = "Hourly",'6. Hourly EE Wage Reduction'!AA73, 0)))</f>
        <v>0</v>
      </c>
      <c r="V73" s="67">
        <f t="shared" si="10"/>
        <v>0</v>
      </c>
      <c r="W73" s="405" t="str">
        <f>IF(U73 = 0, "No",IF('6. Hourly EE Wage Reduction'!T73 &gt;'6. Hourly EE Wage Reduction'!W73, "Yes", "No"))</f>
        <v>No</v>
      </c>
      <c r="X73" s="67">
        <f t="shared" si="11"/>
        <v>0</v>
      </c>
      <c r="Y73" s="67">
        <f t="shared" si="12"/>
        <v>0</v>
      </c>
      <c r="AA73" s="86">
        <f>IFERROR(IF('3.Weekly Hours &amp; Wage Activity'!J73 = "FT", 1,MIN(1,IF('3.Weekly Hours &amp; Wage Activity'!J73 = "", "",MIN('3.Weekly Hours &amp; Wage Activity'!J73/40,1)),IF('3.Weekly Hours &amp; Wage Activity'!J73="", "",'3.Weekly Hours &amp; Wage Activity'!J73/40 ))),0)</f>
        <v>0</v>
      </c>
      <c r="AB73" s="86">
        <f>IFERROR(IF('3.Weekly Hours &amp; Wage Activity'!K73 = "FT", 1,MIN(1,IF('3.Weekly Hours &amp; Wage Activity'!K73 = "", "",MIN('3.Weekly Hours &amp; Wage Activity'!K73/40,1)),IF('3.Weekly Hours &amp; Wage Activity'!K73="", "",'3.Weekly Hours &amp; Wage Activity'!K73/40 ))),0)</f>
        <v>0</v>
      </c>
      <c r="AC73" s="86">
        <f>IFERROR(IF('3.Weekly Hours &amp; Wage Activity'!L73 = "FT", 1,MIN(1,IF('3.Weekly Hours &amp; Wage Activity'!L73 = "", "",MIN('3.Weekly Hours &amp; Wage Activity'!L73/40,1)),IF('3.Weekly Hours &amp; Wage Activity'!L73="", "",'3.Weekly Hours &amp; Wage Activity'!L73/40 ))),0)</f>
        <v>0</v>
      </c>
      <c r="AD73" s="86">
        <f>IFERROR(IF('3.Weekly Hours &amp; Wage Activity'!M73 = "FT", 1,MIN(1,IF('3.Weekly Hours &amp; Wage Activity'!M73 = "", "",MIN('3.Weekly Hours &amp; Wage Activity'!M73/40,1)),IF('3.Weekly Hours &amp; Wage Activity'!M73="", "",'3.Weekly Hours &amp; Wage Activity'!M73/40 ))),0)</f>
        <v>0</v>
      </c>
      <c r="AE73" s="86">
        <f>IFERROR(IF('3.Weekly Hours &amp; Wage Activity'!N73 = "FT", 1,MIN(1,IF('3.Weekly Hours &amp; Wage Activity'!N73 = "", "",MIN('3.Weekly Hours &amp; Wage Activity'!N73/40,1)),IF('3.Weekly Hours &amp; Wage Activity'!N73="", "",'3.Weekly Hours &amp; Wage Activity'!N73/40 ))),0)</f>
        <v>0</v>
      </c>
      <c r="AF73" s="86">
        <f>IFERROR(IF('3.Weekly Hours &amp; Wage Activity'!O73 = "FT", 1,MIN(1,IF('3.Weekly Hours &amp; Wage Activity'!O73 = "", "",MIN('3.Weekly Hours &amp; Wage Activity'!O73/40,1)),IF('3.Weekly Hours &amp; Wage Activity'!O73="", "",'3.Weekly Hours &amp; Wage Activity'!O73/40 ))),0)</f>
        <v>0</v>
      </c>
      <c r="AG73" s="86">
        <f>IFERROR(IF('3.Weekly Hours &amp; Wage Activity'!P73 = "FT", 1,MIN(1,IF('3.Weekly Hours &amp; Wage Activity'!P73 = "", "",MIN('3.Weekly Hours &amp; Wage Activity'!P73/40,1)),IF('3.Weekly Hours &amp; Wage Activity'!P73="", "",'3.Weekly Hours &amp; Wage Activity'!P73/40 ))),0)</f>
        <v>0</v>
      </c>
      <c r="AH73" s="86">
        <f>IFERROR(IF('3.Weekly Hours &amp; Wage Activity'!Q73 = "FT", 1,MIN(1,IF('3.Weekly Hours &amp; Wage Activity'!Q73 = "", "",MIN('3.Weekly Hours &amp; Wage Activity'!Q73/40,1)),IF('3.Weekly Hours &amp; Wage Activity'!Q73="", "",'3.Weekly Hours &amp; Wage Activity'!Q73/40 ))),0)</f>
        <v>0</v>
      </c>
      <c r="AI73" s="86">
        <f>IFERROR(IF('3.Weekly Hours &amp; Wage Activity'!R73 = "FT", 1,MIN(1,IF('3.Weekly Hours &amp; Wage Activity'!R73 = "", "",MIN('3.Weekly Hours &amp; Wage Activity'!R73/40,1)),IF('3.Weekly Hours &amp; Wage Activity'!R73="", "",'3.Weekly Hours &amp; Wage Activity'!R73/40 ))),0)</f>
        <v>0</v>
      </c>
      <c r="AJ73" s="86">
        <f>IFERROR(IF('3.Weekly Hours &amp; Wage Activity'!S73 = "FT", 1,MIN(1,IF('3.Weekly Hours &amp; Wage Activity'!S73 = "", "",MIN('3.Weekly Hours &amp; Wage Activity'!S73/40,1)),IF('3.Weekly Hours &amp; Wage Activity'!S73="", "",'3.Weekly Hours &amp; Wage Activity'!S73/40 ))),0)</f>
        <v>0</v>
      </c>
      <c r="AK73" s="86">
        <f>IFERROR(IF('3.Weekly Hours &amp; Wage Activity'!T73 = "FT", 1,MIN(1,IF('3.Weekly Hours &amp; Wage Activity'!T73 = "", "",MIN('3.Weekly Hours &amp; Wage Activity'!T73/40,1)),IF('3.Weekly Hours &amp; Wage Activity'!T73="", "",'3.Weekly Hours &amp; Wage Activity'!T73/40 ))),0)</f>
        <v>0</v>
      </c>
      <c r="AL73" s="86">
        <f>IFERROR(IF('3.Weekly Hours &amp; Wage Activity'!U73 = "FT", 1,MIN(1,IF('3.Weekly Hours &amp; Wage Activity'!U73 = "", "",MIN('3.Weekly Hours &amp; Wage Activity'!U73/40,1)),IF('3.Weekly Hours &amp; Wage Activity'!U73="", "",'3.Weekly Hours &amp; Wage Activity'!U73/40 ))),0)</f>
        <v>0</v>
      </c>
      <c r="AM73" s="86">
        <f>IFERROR(IF('3.Weekly Hours &amp; Wage Activity'!V73 = "FT", 1,MIN(1,IF('3.Weekly Hours &amp; Wage Activity'!V73 = "", "",MIN('3.Weekly Hours &amp; Wage Activity'!V73/40,1)),IF('3.Weekly Hours &amp; Wage Activity'!V73="", "",'3.Weekly Hours &amp; Wage Activity'!V73/40 ))),0)</f>
        <v>0</v>
      </c>
      <c r="AN73" s="86">
        <f>IFERROR(IF('3.Weekly Hours &amp; Wage Activity'!W73 = "FT", 1,MIN(1,IF('3.Weekly Hours &amp; Wage Activity'!W73 = "", "",MIN('3.Weekly Hours &amp; Wage Activity'!W73/40,1)),IF('3.Weekly Hours &amp; Wage Activity'!W73="", "",'3.Weekly Hours &amp; Wage Activity'!W73/40 ))),0)</f>
        <v>0</v>
      </c>
      <c r="AO73" s="86">
        <f>IFERROR(IF('3.Weekly Hours &amp; Wage Activity'!X73 = "FT", 1,MIN(1,IF('3.Weekly Hours &amp; Wage Activity'!X73 = "", "",MIN('3.Weekly Hours &amp; Wage Activity'!X73/40,1)),IF('3.Weekly Hours &amp; Wage Activity'!X73="", "",'3.Weekly Hours &amp; Wage Activity'!X73/40 ))),0)</f>
        <v>0</v>
      </c>
      <c r="AP73" s="86">
        <f>IFERROR(IF('3.Weekly Hours &amp; Wage Activity'!Y73 = "FT", 1,MIN(1,IF('3.Weekly Hours &amp; Wage Activity'!Y73 = "", "",MIN('3.Weekly Hours &amp; Wage Activity'!Y73/40,1)),IF('3.Weekly Hours &amp; Wage Activity'!Y73="", "",'3.Weekly Hours &amp; Wage Activity'!Y73/40 ))),0)</f>
        <v>0</v>
      </c>
      <c r="AQ73" s="86">
        <f>IFERROR(IF('3.Weekly Hours &amp; Wage Activity'!Z73 = "FT", 1,MIN(1,IF('3.Weekly Hours &amp; Wage Activity'!Z73 = "", "",MIN('3.Weekly Hours &amp; Wage Activity'!Z73/40,1)),IF('3.Weekly Hours &amp; Wage Activity'!Z73="", "",'3.Weekly Hours &amp; Wage Activity'!Z73/40 ))),0)</f>
        <v>0</v>
      </c>
      <c r="AR73" s="86">
        <f>IFERROR(IF('3.Weekly Hours &amp; Wage Activity'!AA73 = "FT", 1,MIN(1,IF('3.Weekly Hours &amp; Wage Activity'!AA73 = "", "",MIN('3.Weekly Hours &amp; Wage Activity'!AA73/40,1)),IF('3.Weekly Hours &amp; Wage Activity'!AA73="", "",'3.Weekly Hours &amp; Wage Activity'!AA73/40 ))),0)</f>
        <v>0</v>
      </c>
      <c r="AS73" s="86">
        <f>IFERROR(IF('3.Weekly Hours &amp; Wage Activity'!AB73 = "FT", 1,MIN(1,IF('3.Weekly Hours &amp; Wage Activity'!AB73 = "", "",MIN('3.Weekly Hours &amp; Wage Activity'!AB73/40,1)),IF('3.Weekly Hours &amp; Wage Activity'!AB73="", "",'3.Weekly Hours &amp; Wage Activity'!AB73/40 ))),0)</f>
        <v>0</v>
      </c>
      <c r="AT73" s="86">
        <f>IFERROR(IF('3.Weekly Hours &amp; Wage Activity'!AC73 = "FT", 1,MIN(1,IF('3.Weekly Hours &amp; Wage Activity'!AC73 = "", "",MIN('3.Weekly Hours &amp; Wage Activity'!AC73/40,1)),IF('3.Weekly Hours &amp; Wage Activity'!AC73="", "",'3.Weekly Hours &amp; Wage Activity'!AC73/40 ))),0)</f>
        <v>0</v>
      </c>
      <c r="AU73" s="86">
        <f>IFERROR(IF('3.Weekly Hours &amp; Wage Activity'!AD73 = "FT", 1,MIN(1,IF('3.Weekly Hours &amp; Wage Activity'!AD73 = "", "",MIN('3.Weekly Hours &amp; Wage Activity'!AD73/40,1)),IF('3.Weekly Hours &amp; Wage Activity'!AD73="", "",'3.Weekly Hours &amp; Wage Activity'!AD73/40 ))),0)</f>
        <v>0</v>
      </c>
      <c r="AV73" s="86">
        <f>IFERROR(IF('3.Weekly Hours &amp; Wage Activity'!AE73 = "FT", 1,MIN(1,IF('3.Weekly Hours &amp; Wage Activity'!AE73 = "", "",MIN('3.Weekly Hours &amp; Wage Activity'!AE73/40,1)),IF('3.Weekly Hours &amp; Wage Activity'!AE73="", "",'3.Weekly Hours &amp; Wage Activity'!AE73/40 ))),0)</f>
        <v>0</v>
      </c>
      <c r="AW73" s="86">
        <f>IFERROR(IF('3.Weekly Hours &amp; Wage Activity'!AF73 = "FT", 1,MIN(1,IF('3.Weekly Hours &amp; Wage Activity'!AF73 = "", "",MIN('3.Weekly Hours &amp; Wage Activity'!AF73/40,1)),IF('3.Weekly Hours &amp; Wage Activity'!AF73="", "",'3.Weekly Hours &amp; Wage Activity'!AF73/40 ))),0)</f>
        <v>0</v>
      </c>
      <c r="AX73" s="86">
        <f>IFERROR(IF('3.Weekly Hours &amp; Wage Activity'!AG73 = "FT", 1,MIN(1,IF('3.Weekly Hours &amp; Wage Activity'!AG73 = "", "",MIN('3.Weekly Hours &amp; Wage Activity'!AG73/40,1)),IF('3.Weekly Hours &amp; Wage Activity'!AG73="", "",'3.Weekly Hours &amp; Wage Activity'!AG73/40 ))),0)</f>
        <v>0</v>
      </c>
      <c r="AY73" s="523">
        <f>SUM( IF(COUNTIF('3.Weekly Hours &amp; Wage Activity'!J73:Q73, "&lt;&gt;FT") = 0, COLUMNS('3.Weekly Hours &amp; Wage Activity'!J73:AG73) * 40, '3.Weekly Hours &amp; Wage Activity'!J73:AG73))</f>
        <v>0</v>
      </c>
      <c r="AZ73" s="86">
        <f t="shared" si="13"/>
        <v>0</v>
      </c>
      <c r="BA73" s="87">
        <f t="shared" si="14"/>
        <v>0</v>
      </c>
      <c r="BB73" s="74" t="str">
        <f>IF('2.Census &amp; Reference Benchmarks'!K73 = "", "", '2.Census &amp; Reference Benchmarks'!K73)</f>
        <v/>
      </c>
      <c r="BC73" s="185">
        <f>IF('2.Census &amp; Reference Benchmarks'!L73="N/A",IF(OR(AND(G73="",I73=""),AND(G73&lt;DATEVALUE("1/1/2020"),OR(I73="",I73&gt;DATEVALUE("3/31/2020")))),177.14,IF(OR(I73 = "", I73 &gt; DATEVALUE("1/31/2020")), ROUND(177.14*((DATEVALUE("2/1/2020") -G73)/31),1))),IF('2.Census &amp; Reference Benchmarks'!L73="",0,'2.Census &amp; Reference Benchmarks'!L73))</f>
        <v>0</v>
      </c>
      <c r="BD73" s="74" t="str">
        <f>IF('2.Census &amp; Reference Benchmarks'!N73 = "", "", '2.Census &amp; Reference Benchmarks'!N73)</f>
        <v/>
      </c>
      <c r="BE73" s="185">
        <f>IF('2.Census &amp; Reference Benchmarks'!O73="N/A",IF(OR(AND(G73="",I73=""),AND(G73&lt;=DATEVALUE("2/1/2020"),OR(I73="",I73&gt;=DATEVALUE("2/29/2020")))),165.71,IF(AND(G73&gt;DATEVALUE("2/1/2020"),OR(I73="",I73&lt;=DATEVALUE("2/29/2020"))),((DATEVALUE("3/1/2020")-G73)/29)*165.71,"")),IF('2.Census &amp; Reference Benchmarks'!O73="",0,'2.Census &amp; Reference Benchmarks'!O73))</f>
        <v>0</v>
      </c>
    </row>
    <row r="74" spans="1:57" x14ac:dyDescent="0.25">
      <c r="A74" s="3"/>
      <c r="B74" s="56">
        <f>IF('2.Census &amp; Reference Benchmarks'!B74 &lt;&gt;"",'2.Census &amp; Reference Benchmarks'!B74,"")</f>
        <v>0</v>
      </c>
      <c r="C74" s="56">
        <f>IF('2.Census &amp; Reference Benchmarks'!C74 &lt;&gt;"",'2.Census &amp; Reference Benchmarks'!C74,"")</f>
        <v>0</v>
      </c>
      <c r="D74" s="57" t="str">
        <f>IF('2.Census &amp; Reference Benchmarks'!D74 &lt;&gt;"",'2.Census &amp; Reference Benchmarks'!D74,"")</f>
        <v/>
      </c>
      <c r="E74" s="56" t="str">
        <f>IF('2.Census &amp; Reference Benchmarks'!E74 &lt;&gt;"",'2.Census &amp; Reference Benchmarks'!E74,"")</f>
        <v/>
      </c>
      <c r="F74" s="56" t="str">
        <f>IF('2.Census &amp; Reference Benchmarks'!F74 &lt;&gt;"",'2.Census &amp; Reference Benchmarks'!F74,"")</f>
        <v/>
      </c>
      <c r="G74" s="58" t="str">
        <f>IF('2.Census &amp; Reference Benchmarks'!G74 &lt;&gt;"",'2.Census &amp; Reference Benchmarks'!G74,"")</f>
        <v/>
      </c>
      <c r="H74" s="58" t="str">
        <f>IF('2.Census &amp; Reference Benchmarks'!H74 &lt;&gt;"",'2.Census &amp; Reference Benchmarks'!H74,"")</f>
        <v/>
      </c>
      <c r="I74" s="58" t="str">
        <f>IF('2.Census &amp; Reference Benchmarks'!I74 &lt;&gt;"",'2.Census &amp; Reference Benchmarks'!I74,"")</f>
        <v/>
      </c>
      <c r="J74" s="69" t="str">
        <f>IF('2.Census &amp; Reference Benchmarks'!J74 &lt;&gt;"",'2.Census &amp; Reference Benchmarks'!J74,"")</f>
        <v/>
      </c>
      <c r="K74" s="58" t="str">
        <f>IF('7.Safe Harbor Input Data &amp; Calc'!Q76 &lt;&gt; "", '7.Safe Harbor Input Data &amp; Calc'!Q76, "")</f>
        <v>No</v>
      </c>
      <c r="L74" s="59" t="str">
        <f>IF('2.Census &amp; Reference Benchmarks'!T74&lt;&gt; "",'2.Census &amp; Reference Benchmarks'!T74,"")</f>
        <v/>
      </c>
      <c r="M74" s="60">
        <f>'2.Census &amp; Reference Benchmarks'!M74</f>
        <v>0</v>
      </c>
      <c r="N74" s="60">
        <f>'2.Census &amp; Reference Benchmarks'!P74</f>
        <v>0</v>
      </c>
      <c r="O74" s="60">
        <f>'2.Census &amp; Reference Benchmarks'!S74</f>
        <v>0</v>
      </c>
      <c r="P74" s="52">
        <f>IF( AND(I74 &lt; '1. Summary for SBA'!$J$7, I74 &lt;&gt;""), 0, IF(AND(G74="",I74=""),SUM(M74:O74)*4,IF(I74&lt;'1. Summary for SBA'!$J$7,0,IF(K74="Yes",0,IF(H74="Salary",IF(AND(SUM(M74:O74)*4&lt;100000,L74=""),(SUM(M74:O74)/(IF(OR(I74=0,I74&gt;=DATEVALUE("3/31/2020")),DATEVALUE("3/31/2020"),I74)-IF(OR(G74&lt;=DATEVALUE("1/1/2020"), G74 = ""),DATEVALUE("1/1/2020"),IF(OR(MONTH(G74)=1),G74+1,IF(MONTH(G74)=3,G74,G74-1)))))*360,0),0)))))</f>
        <v>0</v>
      </c>
      <c r="Q74" s="52">
        <f t="shared" si="8"/>
        <v>0</v>
      </c>
      <c r="R74" s="67">
        <f t="shared" si="9"/>
        <v>0</v>
      </c>
      <c r="S74" s="53">
        <f>SUM('3.Weekly Hours &amp; Wage Activity'!AI74:BF74)</f>
        <v>0</v>
      </c>
      <c r="T74" s="53">
        <f>IF(AND(I74&lt;&gt; "",  I74 &lt; '1. Summary for SBA'!$J$11 +168, I74 &gt; '1. Summary for SBA'!$J$11),S74+(((168-(I74-'1. Summary for SBA'!$J$11+1))*S74)/((I74-'1. Summary for SBA'!$J$11+1))),0)</f>
        <v>0</v>
      </c>
      <c r="U74" s="369">
        <f>IF(K74= "Yes",0,IF( H74 = "salary",IF(T74 = 0,MAX(0,$R74-$S74), R74-T74),IF( H74 = "Hourly",'6. Hourly EE Wage Reduction'!AA74, 0)))</f>
        <v>0</v>
      </c>
      <c r="V74" s="67">
        <f t="shared" si="10"/>
        <v>0</v>
      </c>
      <c r="W74" s="405" t="str">
        <f>IF(U74 = 0, "No",IF('6. Hourly EE Wage Reduction'!T74 &gt;'6. Hourly EE Wage Reduction'!W74, "Yes", "No"))</f>
        <v>No</v>
      </c>
      <c r="X74" s="67">
        <f t="shared" si="11"/>
        <v>0</v>
      </c>
      <c r="Y74" s="67">
        <f t="shared" si="12"/>
        <v>0</v>
      </c>
      <c r="AA74" s="86">
        <f>IFERROR(IF('3.Weekly Hours &amp; Wage Activity'!J74 = "FT", 1,MIN(1,IF('3.Weekly Hours &amp; Wage Activity'!J74 = "", "",MIN('3.Weekly Hours &amp; Wage Activity'!J74/40,1)),IF('3.Weekly Hours &amp; Wage Activity'!J74="", "",'3.Weekly Hours &amp; Wage Activity'!J74/40 ))),0)</f>
        <v>0</v>
      </c>
      <c r="AB74" s="86">
        <f>IFERROR(IF('3.Weekly Hours &amp; Wage Activity'!K74 = "FT", 1,MIN(1,IF('3.Weekly Hours &amp; Wage Activity'!K74 = "", "",MIN('3.Weekly Hours &amp; Wage Activity'!K74/40,1)),IF('3.Weekly Hours &amp; Wage Activity'!K74="", "",'3.Weekly Hours &amp; Wage Activity'!K74/40 ))),0)</f>
        <v>0</v>
      </c>
      <c r="AC74" s="86">
        <f>IFERROR(IF('3.Weekly Hours &amp; Wage Activity'!L74 = "FT", 1,MIN(1,IF('3.Weekly Hours &amp; Wage Activity'!L74 = "", "",MIN('3.Weekly Hours &amp; Wage Activity'!L74/40,1)),IF('3.Weekly Hours &amp; Wage Activity'!L74="", "",'3.Weekly Hours &amp; Wage Activity'!L74/40 ))),0)</f>
        <v>0</v>
      </c>
      <c r="AD74" s="86">
        <f>IFERROR(IF('3.Weekly Hours &amp; Wage Activity'!M74 = "FT", 1,MIN(1,IF('3.Weekly Hours &amp; Wage Activity'!M74 = "", "",MIN('3.Weekly Hours &amp; Wage Activity'!M74/40,1)),IF('3.Weekly Hours &amp; Wage Activity'!M74="", "",'3.Weekly Hours &amp; Wage Activity'!M74/40 ))),0)</f>
        <v>0</v>
      </c>
      <c r="AE74" s="86">
        <f>IFERROR(IF('3.Weekly Hours &amp; Wage Activity'!N74 = "FT", 1,MIN(1,IF('3.Weekly Hours &amp; Wage Activity'!N74 = "", "",MIN('3.Weekly Hours &amp; Wage Activity'!N74/40,1)),IF('3.Weekly Hours &amp; Wage Activity'!N74="", "",'3.Weekly Hours &amp; Wage Activity'!N74/40 ))),0)</f>
        <v>0</v>
      </c>
      <c r="AF74" s="86">
        <f>IFERROR(IF('3.Weekly Hours &amp; Wage Activity'!O74 = "FT", 1,MIN(1,IF('3.Weekly Hours &amp; Wage Activity'!O74 = "", "",MIN('3.Weekly Hours &amp; Wage Activity'!O74/40,1)),IF('3.Weekly Hours &amp; Wage Activity'!O74="", "",'3.Weekly Hours &amp; Wage Activity'!O74/40 ))),0)</f>
        <v>0</v>
      </c>
      <c r="AG74" s="86">
        <f>IFERROR(IF('3.Weekly Hours &amp; Wage Activity'!P74 = "FT", 1,MIN(1,IF('3.Weekly Hours &amp; Wage Activity'!P74 = "", "",MIN('3.Weekly Hours &amp; Wage Activity'!P74/40,1)),IF('3.Weekly Hours &amp; Wage Activity'!P74="", "",'3.Weekly Hours &amp; Wage Activity'!P74/40 ))),0)</f>
        <v>0</v>
      </c>
      <c r="AH74" s="86">
        <f>IFERROR(IF('3.Weekly Hours &amp; Wage Activity'!Q74 = "FT", 1,MIN(1,IF('3.Weekly Hours &amp; Wage Activity'!Q74 = "", "",MIN('3.Weekly Hours &amp; Wage Activity'!Q74/40,1)),IF('3.Weekly Hours &amp; Wage Activity'!Q74="", "",'3.Weekly Hours &amp; Wage Activity'!Q74/40 ))),0)</f>
        <v>0</v>
      </c>
      <c r="AI74" s="86">
        <f>IFERROR(IF('3.Weekly Hours &amp; Wage Activity'!R74 = "FT", 1,MIN(1,IF('3.Weekly Hours &amp; Wage Activity'!R74 = "", "",MIN('3.Weekly Hours &amp; Wage Activity'!R74/40,1)),IF('3.Weekly Hours &amp; Wage Activity'!R74="", "",'3.Weekly Hours &amp; Wage Activity'!R74/40 ))),0)</f>
        <v>0</v>
      </c>
      <c r="AJ74" s="86">
        <f>IFERROR(IF('3.Weekly Hours &amp; Wage Activity'!S74 = "FT", 1,MIN(1,IF('3.Weekly Hours &amp; Wage Activity'!S74 = "", "",MIN('3.Weekly Hours &amp; Wage Activity'!S74/40,1)),IF('3.Weekly Hours &amp; Wage Activity'!S74="", "",'3.Weekly Hours &amp; Wage Activity'!S74/40 ))),0)</f>
        <v>0</v>
      </c>
      <c r="AK74" s="86">
        <f>IFERROR(IF('3.Weekly Hours &amp; Wage Activity'!T74 = "FT", 1,MIN(1,IF('3.Weekly Hours &amp; Wage Activity'!T74 = "", "",MIN('3.Weekly Hours &amp; Wage Activity'!T74/40,1)),IF('3.Weekly Hours &amp; Wage Activity'!T74="", "",'3.Weekly Hours &amp; Wage Activity'!T74/40 ))),0)</f>
        <v>0</v>
      </c>
      <c r="AL74" s="86">
        <f>IFERROR(IF('3.Weekly Hours &amp; Wage Activity'!U74 = "FT", 1,MIN(1,IF('3.Weekly Hours &amp; Wage Activity'!U74 = "", "",MIN('3.Weekly Hours &amp; Wage Activity'!U74/40,1)),IF('3.Weekly Hours &amp; Wage Activity'!U74="", "",'3.Weekly Hours &amp; Wage Activity'!U74/40 ))),0)</f>
        <v>0</v>
      </c>
      <c r="AM74" s="86">
        <f>IFERROR(IF('3.Weekly Hours &amp; Wage Activity'!V74 = "FT", 1,MIN(1,IF('3.Weekly Hours &amp; Wage Activity'!V74 = "", "",MIN('3.Weekly Hours &amp; Wage Activity'!V74/40,1)),IF('3.Weekly Hours &amp; Wage Activity'!V74="", "",'3.Weekly Hours &amp; Wage Activity'!V74/40 ))),0)</f>
        <v>0</v>
      </c>
      <c r="AN74" s="86">
        <f>IFERROR(IF('3.Weekly Hours &amp; Wage Activity'!W74 = "FT", 1,MIN(1,IF('3.Weekly Hours &amp; Wage Activity'!W74 = "", "",MIN('3.Weekly Hours &amp; Wage Activity'!W74/40,1)),IF('3.Weekly Hours &amp; Wage Activity'!W74="", "",'3.Weekly Hours &amp; Wage Activity'!W74/40 ))),0)</f>
        <v>0</v>
      </c>
      <c r="AO74" s="86">
        <f>IFERROR(IF('3.Weekly Hours &amp; Wage Activity'!X74 = "FT", 1,MIN(1,IF('3.Weekly Hours &amp; Wage Activity'!X74 = "", "",MIN('3.Weekly Hours &amp; Wage Activity'!X74/40,1)),IF('3.Weekly Hours &amp; Wage Activity'!X74="", "",'3.Weekly Hours &amp; Wage Activity'!X74/40 ))),0)</f>
        <v>0</v>
      </c>
      <c r="AP74" s="86">
        <f>IFERROR(IF('3.Weekly Hours &amp; Wage Activity'!Y74 = "FT", 1,MIN(1,IF('3.Weekly Hours &amp; Wage Activity'!Y74 = "", "",MIN('3.Weekly Hours &amp; Wage Activity'!Y74/40,1)),IF('3.Weekly Hours &amp; Wage Activity'!Y74="", "",'3.Weekly Hours &amp; Wage Activity'!Y74/40 ))),0)</f>
        <v>0</v>
      </c>
      <c r="AQ74" s="86">
        <f>IFERROR(IF('3.Weekly Hours &amp; Wage Activity'!Z74 = "FT", 1,MIN(1,IF('3.Weekly Hours &amp; Wage Activity'!Z74 = "", "",MIN('3.Weekly Hours &amp; Wage Activity'!Z74/40,1)),IF('3.Weekly Hours &amp; Wage Activity'!Z74="", "",'3.Weekly Hours &amp; Wage Activity'!Z74/40 ))),0)</f>
        <v>0</v>
      </c>
      <c r="AR74" s="86">
        <f>IFERROR(IF('3.Weekly Hours &amp; Wage Activity'!AA74 = "FT", 1,MIN(1,IF('3.Weekly Hours &amp; Wage Activity'!AA74 = "", "",MIN('3.Weekly Hours &amp; Wage Activity'!AA74/40,1)),IF('3.Weekly Hours &amp; Wage Activity'!AA74="", "",'3.Weekly Hours &amp; Wage Activity'!AA74/40 ))),0)</f>
        <v>0</v>
      </c>
      <c r="AS74" s="86">
        <f>IFERROR(IF('3.Weekly Hours &amp; Wage Activity'!AB74 = "FT", 1,MIN(1,IF('3.Weekly Hours &amp; Wage Activity'!AB74 = "", "",MIN('3.Weekly Hours &amp; Wage Activity'!AB74/40,1)),IF('3.Weekly Hours &amp; Wage Activity'!AB74="", "",'3.Weekly Hours &amp; Wage Activity'!AB74/40 ))),0)</f>
        <v>0</v>
      </c>
      <c r="AT74" s="86">
        <f>IFERROR(IF('3.Weekly Hours &amp; Wage Activity'!AC74 = "FT", 1,MIN(1,IF('3.Weekly Hours &amp; Wage Activity'!AC74 = "", "",MIN('3.Weekly Hours &amp; Wage Activity'!AC74/40,1)),IF('3.Weekly Hours &amp; Wage Activity'!AC74="", "",'3.Weekly Hours &amp; Wage Activity'!AC74/40 ))),0)</f>
        <v>0</v>
      </c>
      <c r="AU74" s="86">
        <f>IFERROR(IF('3.Weekly Hours &amp; Wage Activity'!AD74 = "FT", 1,MIN(1,IF('3.Weekly Hours &amp; Wage Activity'!AD74 = "", "",MIN('3.Weekly Hours &amp; Wage Activity'!AD74/40,1)),IF('3.Weekly Hours &amp; Wage Activity'!AD74="", "",'3.Weekly Hours &amp; Wage Activity'!AD74/40 ))),0)</f>
        <v>0</v>
      </c>
      <c r="AV74" s="86">
        <f>IFERROR(IF('3.Weekly Hours &amp; Wage Activity'!AE74 = "FT", 1,MIN(1,IF('3.Weekly Hours &amp; Wage Activity'!AE74 = "", "",MIN('3.Weekly Hours &amp; Wage Activity'!AE74/40,1)),IF('3.Weekly Hours &amp; Wage Activity'!AE74="", "",'3.Weekly Hours &amp; Wage Activity'!AE74/40 ))),0)</f>
        <v>0</v>
      </c>
      <c r="AW74" s="86">
        <f>IFERROR(IF('3.Weekly Hours &amp; Wage Activity'!AF74 = "FT", 1,MIN(1,IF('3.Weekly Hours &amp; Wage Activity'!AF74 = "", "",MIN('3.Weekly Hours &amp; Wage Activity'!AF74/40,1)),IF('3.Weekly Hours &amp; Wage Activity'!AF74="", "",'3.Weekly Hours &amp; Wage Activity'!AF74/40 ))),0)</f>
        <v>0</v>
      </c>
      <c r="AX74" s="86">
        <f>IFERROR(IF('3.Weekly Hours &amp; Wage Activity'!AG74 = "FT", 1,MIN(1,IF('3.Weekly Hours &amp; Wage Activity'!AG74 = "", "",MIN('3.Weekly Hours &amp; Wage Activity'!AG74/40,1)),IF('3.Weekly Hours &amp; Wage Activity'!AG74="", "",'3.Weekly Hours &amp; Wage Activity'!AG74/40 ))),0)</f>
        <v>0</v>
      </c>
      <c r="AY74" s="523">
        <f>SUM( IF(COUNTIF('3.Weekly Hours &amp; Wage Activity'!J74:Q74, "&lt;&gt;FT") = 0, COLUMNS('3.Weekly Hours &amp; Wage Activity'!J74:AG74) * 40, '3.Weekly Hours &amp; Wage Activity'!J74:AG74))</f>
        <v>0</v>
      </c>
      <c r="AZ74" s="86">
        <f t="shared" si="13"/>
        <v>0</v>
      </c>
      <c r="BA74" s="87">
        <f t="shared" si="14"/>
        <v>0</v>
      </c>
      <c r="BB74" s="74" t="str">
        <f>IF('2.Census &amp; Reference Benchmarks'!K74 = "", "", '2.Census &amp; Reference Benchmarks'!K74)</f>
        <v/>
      </c>
      <c r="BC74" s="185">
        <f>IF('2.Census &amp; Reference Benchmarks'!L74="N/A",IF(OR(AND(G74="",I74=""),AND(G74&lt;DATEVALUE("1/1/2020"),OR(I74="",I74&gt;DATEVALUE("3/31/2020")))),177.14,IF(OR(I74 = "", I74 &gt; DATEVALUE("1/31/2020")), ROUND(177.14*((DATEVALUE("2/1/2020") -G74)/31),1))),IF('2.Census &amp; Reference Benchmarks'!L74="",0,'2.Census &amp; Reference Benchmarks'!L74))</f>
        <v>0</v>
      </c>
      <c r="BD74" s="74" t="str">
        <f>IF('2.Census &amp; Reference Benchmarks'!N74 = "", "", '2.Census &amp; Reference Benchmarks'!N74)</f>
        <v/>
      </c>
      <c r="BE74" s="185">
        <f>IF('2.Census &amp; Reference Benchmarks'!O74="N/A",IF(OR(AND(G74="",I74=""),AND(G74&lt;=DATEVALUE("2/1/2020"),OR(I74="",I74&gt;=DATEVALUE("2/29/2020")))),165.71,IF(AND(G74&gt;DATEVALUE("2/1/2020"),OR(I74="",I74&lt;=DATEVALUE("2/29/2020"))),((DATEVALUE("3/1/2020")-G74)/29)*165.71,"")),IF('2.Census &amp; Reference Benchmarks'!O74="",0,'2.Census &amp; Reference Benchmarks'!O74))</f>
        <v>0</v>
      </c>
    </row>
    <row r="75" spans="1:57" x14ac:dyDescent="0.25">
      <c r="A75" s="3"/>
      <c r="B75" s="56">
        <f>IF('2.Census &amp; Reference Benchmarks'!B75 &lt;&gt;"",'2.Census &amp; Reference Benchmarks'!B75,"")</f>
        <v>0</v>
      </c>
      <c r="C75" s="56">
        <f>IF('2.Census &amp; Reference Benchmarks'!C75 &lt;&gt;"",'2.Census &amp; Reference Benchmarks'!C75,"")</f>
        <v>0</v>
      </c>
      <c r="D75" s="57" t="str">
        <f>IF('2.Census &amp; Reference Benchmarks'!D75 &lt;&gt;"",'2.Census &amp; Reference Benchmarks'!D75,"")</f>
        <v/>
      </c>
      <c r="E75" s="56" t="str">
        <f>IF('2.Census &amp; Reference Benchmarks'!E75 &lt;&gt;"",'2.Census &amp; Reference Benchmarks'!E75,"")</f>
        <v/>
      </c>
      <c r="F75" s="56" t="str">
        <f>IF('2.Census &amp; Reference Benchmarks'!F75 &lt;&gt;"",'2.Census &amp; Reference Benchmarks'!F75,"")</f>
        <v/>
      </c>
      <c r="G75" s="58" t="str">
        <f>IF('2.Census &amp; Reference Benchmarks'!G75 &lt;&gt;"",'2.Census &amp; Reference Benchmarks'!G75,"")</f>
        <v/>
      </c>
      <c r="H75" s="58" t="str">
        <f>IF('2.Census &amp; Reference Benchmarks'!H75 &lt;&gt;"",'2.Census &amp; Reference Benchmarks'!H75,"")</f>
        <v/>
      </c>
      <c r="I75" s="58" t="str">
        <f>IF('2.Census &amp; Reference Benchmarks'!I75 &lt;&gt;"",'2.Census &amp; Reference Benchmarks'!I75,"")</f>
        <v/>
      </c>
      <c r="J75" s="69" t="str">
        <f>IF('2.Census &amp; Reference Benchmarks'!J75 &lt;&gt;"",'2.Census &amp; Reference Benchmarks'!J75,"")</f>
        <v/>
      </c>
      <c r="K75" s="58" t="str">
        <f>IF('7.Safe Harbor Input Data &amp; Calc'!Q77 &lt;&gt; "", '7.Safe Harbor Input Data &amp; Calc'!Q77, "")</f>
        <v>No</v>
      </c>
      <c r="L75" s="59" t="str">
        <f>IF('2.Census &amp; Reference Benchmarks'!T75&lt;&gt; "",'2.Census &amp; Reference Benchmarks'!T75,"")</f>
        <v/>
      </c>
      <c r="M75" s="60">
        <f>'2.Census &amp; Reference Benchmarks'!M75</f>
        <v>0</v>
      </c>
      <c r="N75" s="60">
        <f>'2.Census &amp; Reference Benchmarks'!P75</f>
        <v>0</v>
      </c>
      <c r="O75" s="60">
        <f>'2.Census &amp; Reference Benchmarks'!S75</f>
        <v>0</v>
      </c>
      <c r="P75" s="52">
        <f>IF( AND(I75 &lt; '1. Summary for SBA'!$J$7, I75 &lt;&gt;""), 0, IF(AND(G75="",I75=""),SUM(M75:O75)*4,IF(I75&lt;'1. Summary for SBA'!$J$7,0,IF(K75="Yes",0,IF(H75="Salary",IF(AND(SUM(M75:O75)*4&lt;100000,L75=""),(SUM(M75:O75)/(IF(OR(I75=0,I75&gt;=DATEVALUE("3/31/2020")),DATEVALUE("3/31/2020"),I75)-IF(OR(G75&lt;=DATEVALUE("1/1/2020"), G75 = ""),DATEVALUE("1/1/2020"),IF(OR(MONTH(G75)=1),G75+1,IF(MONTH(G75)=3,G75,G75-1)))))*360,0),0)))))</f>
        <v>0</v>
      </c>
      <c r="Q75" s="52">
        <f t="shared" si="8"/>
        <v>0</v>
      </c>
      <c r="R75" s="67">
        <f t="shared" si="9"/>
        <v>0</v>
      </c>
      <c r="S75" s="53">
        <f>SUM('3.Weekly Hours &amp; Wage Activity'!AI75:BF75)</f>
        <v>0</v>
      </c>
      <c r="T75" s="53">
        <f>IF(AND(I75&lt;&gt; "",  I75 &lt; '1. Summary for SBA'!$J$11 +168, I75 &gt; '1. Summary for SBA'!$J$11),S75+(((168-(I75-'1. Summary for SBA'!$J$11+1))*S75)/((I75-'1. Summary for SBA'!$J$11+1))),0)</f>
        <v>0</v>
      </c>
      <c r="U75" s="369">
        <f>IF(K75= "Yes",0,IF( H75 = "salary",IF(T75 = 0,MAX(0,$R75-$S75), R75-T75),IF( H75 = "Hourly",'6. Hourly EE Wage Reduction'!AA75, 0)))</f>
        <v>0</v>
      </c>
      <c r="V75" s="67">
        <f t="shared" si="10"/>
        <v>0</v>
      </c>
      <c r="W75" s="405" t="str">
        <f>IF(U75 = 0, "No",IF('6. Hourly EE Wage Reduction'!T75 &gt;'6. Hourly EE Wage Reduction'!W75, "Yes", "No"))</f>
        <v>No</v>
      </c>
      <c r="X75" s="67">
        <f t="shared" si="11"/>
        <v>0</v>
      </c>
      <c r="Y75" s="67">
        <f t="shared" si="12"/>
        <v>0</v>
      </c>
      <c r="AA75" s="86">
        <f>IFERROR(IF('3.Weekly Hours &amp; Wage Activity'!J75 = "FT", 1,MIN(1,IF('3.Weekly Hours &amp; Wage Activity'!J75 = "", "",MIN('3.Weekly Hours &amp; Wage Activity'!J75/40,1)),IF('3.Weekly Hours &amp; Wage Activity'!J75="", "",'3.Weekly Hours &amp; Wage Activity'!J75/40 ))),0)</f>
        <v>0</v>
      </c>
      <c r="AB75" s="86">
        <f>IFERROR(IF('3.Weekly Hours &amp; Wage Activity'!K75 = "FT", 1,MIN(1,IF('3.Weekly Hours &amp; Wage Activity'!K75 = "", "",MIN('3.Weekly Hours &amp; Wage Activity'!K75/40,1)),IF('3.Weekly Hours &amp; Wage Activity'!K75="", "",'3.Weekly Hours &amp; Wage Activity'!K75/40 ))),0)</f>
        <v>0</v>
      </c>
      <c r="AC75" s="86">
        <f>IFERROR(IF('3.Weekly Hours &amp; Wage Activity'!L75 = "FT", 1,MIN(1,IF('3.Weekly Hours &amp; Wage Activity'!L75 = "", "",MIN('3.Weekly Hours &amp; Wage Activity'!L75/40,1)),IF('3.Weekly Hours &amp; Wage Activity'!L75="", "",'3.Weekly Hours &amp; Wage Activity'!L75/40 ))),0)</f>
        <v>0</v>
      </c>
      <c r="AD75" s="86">
        <f>IFERROR(IF('3.Weekly Hours &amp; Wage Activity'!M75 = "FT", 1,MIN(1,IF('3.Weekly Hours &amp; Wage Activity'!M75 = "", "",MIN('3.Weekly Hours &amp; Wage Activity'!M75/40,1)),IF('3.Weekly Hours &amp; Wage Activity'!M75="", "",'3.Weekly Hours &amp; Wage Activity'!M75/40 ))),0)</f>
        <v>0</v>
      </c>
      <c r="AE75" s="86">
        <f>IFERROR(IF('3.Weekly Hours &amp; Wage Activity'!N75 = "FT", 1,MIN(1,IF('3.Weekly Hours &amp; Wage Activity'!N75 = "", "",MIN('3.Weekly Hours &amp; Wage Activity'!N75/40,1)),IF('3.Weekly Hours &amp; Wage Activity'!N75="", "",'3.Weekly Hours &amp; Wage Activity'!N75/40 ))),0)</f>
        <v>0</v>
      </c>
      <c r="AF75" s="86">
        <f>IFERROR(IF('3.Weekly Hours &amp; Wage Activity'!O75 = "FT", 1,MIN(1,IF('3.Weekly Hours &amp; Wage Activity'!O75 = "", "",MIN('3.Weekly Hours &amp; Wage Activity'!O75/40,1)),IF('3.Weekly Hours &amp; Wage Activity'!O75="", "",'3.Weekly Hours &amp; Wage Activity'!O75/40 ))),0)</f>
        <v>0</v>
      </c>
      <c r="AG75" s="86">
        <f>IFERROR(IF('3.Weekly Hours &amp; Wage Activity'!P75 = "FT", 1,MIN(1,IF('3.Weekly Hours &amp; Wage Activity'!P75 = "", "",MIN('3.Weekly Hours &amp; Wage Activity'!P75/40,1)),IF('3.Weekly Hours &amp; Wage Activity'!P75="", "",'3.Weekly Hours &amp; Wage Activity'!P75/40 ))),0)</f>
        <v>0</v>
      </c>
      <c r="AH75" s="86">
        <f>IFERROR(IF('3.Weekly Hours &amp; Wage Activity'!Q75 = "FT", 1,MIN(1,IF('3.Weekly Hours &amp; Wage Activity'!Q75 = "", "",MIN('3.Weekly Hours &amp; Wage Activity'!Q75/40,1)),IF('3.Weekly Hours &amp; Wage Activity'!Q75="", "",'3.Weekly Hours &amp; Wage Activity'!Q75/40 ))),0)</f>
        <v>0</v>
      </c>
      <c r="AI75" s="86">
        <f>IFERROR(IF('3.Weekly Hours &amp; Wage Activity'!R75 = "FT", 1,MIN(1,IF('3.Weekly Hours &amp; Wage Activity'!R75 = "", "",MIN('3.Weekly Hours &amp; Wage Activity'!R75/40,1)),IF('3.Weekly Hours &amp; Wage Activity'!R75="", "",'3.Weekly Hours &amp; Wage Activity'!R75/40 ))),0)</f>
        <v>0</v>
      </c>
      <c r="AJ75" s="86">
        <f>IFERROR(IF('3.Weekly Hours &amp; Wage Activity'!S75 = "FT", 1,MIN(1,IF('3.Weekly Hours &amp; Wage Activity'!S75 = "", "",MIN('3.Weekly Hours &amp; Wage Activity'!S75/40,1)),IF('3.Weekly Hours &amp; Wage Activity'!S75="", "",'3.Weekly Hours &amp; Wage Activity'!S75/40 ))),0)</f>
        <v>0</v>
      </c>
      <c r="AK75" s="86">
        <f>IFERROR(IF('3.Weekly Hours &amp; Wage Activity'!T75 = "FT", 1,MIN(1,IF('3.Weekly Hours &amp; Wage Activity'!T75 = "", "",MIN('3.Weekly Hours &amp; Wage Activity'!T75/40,1)),IF('3.Weekly Hours &amp; Wage Activity'!T75="", "",'3.Weekly Hours &amp; Wage Activity'!T75/40 ))),0)</f>
        <v>0</v>
      </c>
      <c r="AL75" s="86">
        <f>IFERROR(IF('3.Weekly Hours &amp; Wage Activity'!U75 = "FT", 1,MIN(1,IF('3.Weekly Hours &amp; Wage Activity'!U75 = "", "",MIN('3.Weekly Hours &amp; Wage Activity'!U75/40,1)),IF('3.Weekly Hours &amp; Wage Activity'!U75="", "",'3.Weekly Hours &amp; Wage Activity'!U75/40 ))),0)</f>
        <v>0</v>
      </c>
      <c r="AM75" s="86">
        <f>IFERROR(IF('3.Weekly Hours &amp; Wage Activity'!V75 = "FT", 1,MIN(1,IF('3.Weekly Hours &amp; Wage Activity'!V75 = "", "",MIN('3.Weekly Hours &amp; Wage Activity'!V75/40,1)),IF('3.Weekly Hours &amp; Wage Activity'!V75="", "",'3.Weekly Hours &amp; Wage Activity'!V75/40 ))),0)</f>
        <v>0</v>
      </c>
      <c r="AN75" s="86">
        <f>IFERROR(IF('3.Weekly Hours &amp; Wage Activity'!W75 = "FT", 1,MIN(1,IF('3.Weekly Hours &amp; Wage Activity'!W75 = "", "",MIN('3.Weekly Hours &amp; Wage Activity'!W75/40,1)),IF('3.Weekly Hours &amp; Wage Activity'!W75="", "",'3.Weekly Hours &amp; Wage Activity'!W75/40 ))),0)</f>
        <v>0</v>
      </c>
      <c r="AO75" s="86">
        <f>IFERROR(IF('3.Weekly Hours &amp; Wage Activity'!X75 = "FT", 1,MIN(1,IF('3.Weekly Hours &amp; Wage Activity'!X75 = "", "",MIN('3.Weekly Hours &amp; Wage Activity'!X75/40,1)),IF('3.Weekly Hours &amp; Wage Activity'!X75="", "",'3.Weekly Hours &amp; Wage Activity'!X75/40 ))),0)</f>
        <v>0</v>
      </c>
      <c r="AP75" s="86">
        <f>IFERROR(IF('3.Weekly Hours &amp; Wage Activity'!Y75 = "FT", 1,MIN(1,IF('3.Weekly Hours &amp; Wage Activity'!Y75 = "", "",MIN('3.Weekly Hours &amp; Wage Activity'!Y75/40,1)),IF('3.Weekly Hours &amp; Wage Activity'!Y75="", "",'3.Weekly Hours &amp; Wage Activity'!Y75/40 ))),0)</f>
        <v>0</v>
      </c>
      <c r="AQ75" s="86">
        <f>IFERROR(IF('3.Weekly Hours &amp; Wage Activity'!Z75 = "FT", 1,MIN(1,IF('3.Weekly Hours &amp; Wage Activity'!Z75 = "", "",MIN('3.Weekly Hours &amp; Wage Activity'!Z75/40,1)),IF('3.Weekly Hours &amp; Wage Activity'!Z75="", "",'3.Weekly Hours &amp; Wage Activity'!Z75/40 ))),0)</f>
        <v>0</v>
      </c>
      <c r="AR75" s="86">
        <f>IFERROR(IF('3.Weekly Hours &amp; Wage Activity'!AA75 = "FT", 1,MIN(1,IF('3.Weekly Hours &amp; Wage Activity'!AA75 = "", "",MIN('3.Weekly Hours &amp; Wage Activity'!AA75/40,1)),IF('3.Weekly Hours &amp; Wage Activity'!AA75="", "",'3.Weekly Hours &amp; Wage Activity'!AA75/40 ))),0)</f>
        <v>0</v>
      </c>
      <c r="AS75" s="86">
        <f>IFERROR(IF('3.Weekly Hours &amp; Wage Activity'!AB75 = "FT", 1,MIN(1,IF('3.Weekly Hours &amp; Wage Activity'!AB75 = "", "",MIN('3.Weekly Hours &amp; Wage Activity'!AB75/40,1)),IF('3.Weekly Hours &amp; Wage Activity'!AB75="", "",'3.Weekly Hours &amp; Wage Activity'!AB75/40 ))),0)</f>
        <v>0</v>
      </c>
      <c r="AT75" s="86">
        <f>IFERROR(IF('3.Weekly Hours &amp; Wage Activity'!AC75 = "FT", 1,MIN(1,IF('3.Weekly Hours &amp; Wage Activity'!AC75 = "", "",MIN('3.Weekly Hours &amp; Wage Activity'!AC75/40,1)),IF('3.Weekly Hours &amp; Wage Activity'!AC75="", "",'3.Weekly Hours &amp; Wage Activity'!AC75/40 ))),0)</f>
        <v>0</v>
      </c>
      <c r="AU75" s="86">
        <f>IFERROR(IF('3.Weekly Hours &amp; Wage Activity'!AD75 = "FT", 1,MIN(1,IF('3.Weekly Hours &amp; Wage Activity'!AD75 = "", "",MIN('3.Weekly Hours &amp; Wage Activity'!AD75/40,1)),IF('3.Weekly Hours &amp; Wage Activity'!AD75="", "",'3.Weekly Hours &amp; Wage Activity'!AD75/40 ))),0)</f>
        <v>0</v>
      </c>
      <c r="AV75" s="86">
        <f>IFERROR(IF('3.Weekly Hours &amp; Wage Activity'!AE75 = "FT", 1,MIN(1,IF('3.Weekly Hours &amp; Wage Activity'!AE75 = "", "",MIN('3.Weekly Hours &amp; Wage Activity'!AE75/40,1)),IF('3.Weekly Hours &amp; Wage Activity'!AE75="", "",'3.Weekly Hours &amp; Wage Activity'!AE75/40 ))),0)</f>
        <v>0</v>
      </c>
      <c r="AW75" s="86">
        <f>IFERROR(IF('3.Weekly Hours &amp; Wage Activity'!AF75 = "FT", 1,MIN(1,IF('3.Weekly Hours &amp; Wage Activity'!AF75 = "", "",MIN('3.Weekly Hours &amp; Wage Activity'!AF75/40,1)),IF('3.Weekly Hours &amp; Wage Activity'!AF75="", "",'3.Weekly Hours &amp; Wage Activity'!AF75/40 ))),0)</f>
        <v>0</v>
      </c>
      <c r="AX75" s="86">
        <f>IFERROR(IF('3.Weekly Hours &amp; Wage Activity'!AG75 = "FT", 1,MIN(1,IF('3.Weekly Hours &amp; Wage Activity'!AG75 = "", "",MIN('3.Weekly Hours &amp; Wage Activity'!AG75/40,1)),IF('3.Weekly Hours &amp; Wage Activity'!AG75="", "",'3.Weekly Hours &amp; Wage Activity'!AG75/40 ))),0)</f>
        <v>0</v>
      </c>
      <c r="AY75" s="523">
        <f>SUM( IF(COUNTIF('3.Weekly Hours &amp; Wage Activity'!J75:Q75, "&lt;&gt;FT") = 0, COLUMNS('3.Weekly Hours &amp; Wage Activity'!J75:AG75) * 40, '3.Weekly Hours &amp; Wage Activity'!J75:AG75))</f>
        <v>0</v>
      </c>
      <c r="AZ75" s="86">
        <f t="shared" si="13"/>
        <v>0</v>
      </c>
      <c r="BA75" s="87">
        <f t="shared" si="14"/>
        <v>0</v>
      </c>
      <c r="BB75" s="74" t="str">
        <f>IF('2.Census &amp; Reference Benchmarks'!K75 = "", "", '2.Census &amp; Reference Benchmarks'!K75)</f>
        <v/>
      </c>
      <c r="BC75" s="185">
        <f>IF('2.Census &amp; Reference Benchmarks'!L75="N/A",IF(OR(AND(G75="",I75=""),AND(G75&lt;DATEVALUE("1/1/2020"),OR(I75="",I75&gt;DATEVALUE("3/31/2020")))),177.14,IF(OR(I75 = "", I75 &gt; DATEVALUE("1/31/2020")), ROUND(177.14*((DATEVALUE("2/1/2020") -G75)/31),1))),IF('2.Census &amp; Reference Benchmarks'!L75="",0,'2.Census &amp; Reference Benchmarks'!L75))</f>
        <v>0</v>
      </c>
      <c r="BD75" s="74" t="str">
        <f>IF('2.Census &amp; Reference Benchmarks'!N75 = "", "", '2.Census &amp; Reference Benchmarks'!N75)</f>
        <v/>
      </c>
      <c r="BE75" s="185">
        <f>IF('2.Census &amp; Reference Benchmarks'!O75="N/A",IF(OR(AND(G75="",I75=""),AND(G75&lt;=DATEVALUE("2/1/2020"),OR(I75="",I75&gt;=DATEVALUE("2/29/2020")))),165.71,IF(AND(G75&gt;DATEVALUE("2/1/2020"),OR(I75="",I75&lt;=DATEVALUE("2/29/2020"))),((DATEVALUE("3/1/2020")-G75)/29)*165.71,"")),IF('2.Census &amp; Reference Benchmarks'!O75="",0,'2.Census &amp; Reference Benchmarks'!O75))</f>
        <v>0</v>
      </c>
    </row>
    <row r="76" spans="1:57" x14ac:dyDescent="0.25">
      <c r="A76" s="3"/>
      <c r="B76" s="56">
        <f>IF('2.Census &amp; Reference Benchmarks'!B76 &lt;&gt;"",'2.Census &amp; Reference Benchmarks'!B76,"")</f>
        <v>0</v>
      </c>
      <c r="C76" s="56">
        <f>IF('2.Census &amp; Reference Benchmarks'!C76 &lt;&gt;"",'2.Census &amp; Reference Benchmarks'!C76,"")</f>
        <v>0</v>
      </c>
      <c r="D76" s="57" t="str">
        <f>IF('2.Census &amp; Reference Benchmarks'!D76 &lt;&gt;"",'2.Census &amp; Reference Benchmarks'!D76,"")</f>
        <v/>
      </c>
      <c r="E76" s="56" t="str">
        <f>IF('2.Census &amp; Reference Benchmarks'!E76 &lt;&gt;"",'2.Census &amp; Reference Benchmarks'!E76,"")</f>
        <v/>
      </c>
      <c r="F76" s="56" t="str">
        <f>IF('2.Census &amp; Reference Benchmarks'!F76 &lt;&gt;"",'2.Census &amp; Reference Benchmarks'!F76,"")</f>
        <v/>
      </c>
      <c r="G76" s="58" t="str">
        <f>IF('2.Census &amp; Reference Benchmarks'!G76 &lt;&gt;"",'2.Census &amp; Reference Benchmarks'!G76,"")</f>
        <v/>
      </c>
      <c r="H76" s="58" t="str">
        <f>IF('2.Census &amp; Reference Benchmarks'!H76 &lt;&gt;"",'2.Census &amp; Reference Benchmarks'!H76,"")</f>
        <v/>
      </c>
      <c r="I76" s="58" t="str">
        <f>IF('2.Census &amp; Reference Benchmarks'!I76 &lt;&gt;"",'2.Census &amp; Reference Benchmarks'!I76,"")</f>
        <v/>
      </c>
      <c r="J76" s="69" t="str">
        <f>IF('2.Census &amp; Reference Benchmarks'!J76 &lt;&gt;"",'2.Census &amp; Reference Benchmarks'!J76,"")</f>
        <v/>
      </c>
      <c r="K76" s="58" t="str">
        <f>IF('7.Safe Harbor Input Data &amp; Calc'!Q78 &lt;&gt; "", '7.Safe Harbor Input Data &amp; Calc'!Q78, "")</f>
        <v>No</v>
      </c>
      <c r="L76" s="59" t="str">
        <f>IF('2.Census &amp; Reference Benchmarks'!T76&lt;&gt; "",'2.Census &amp; Reference Benchmarks'!T76,"")</f>
        <v/>
      </c>
      <c r="M76" s="60">
        <f>'2.Census &amp; Reference Benchmarks'!M76</f>
        <v>0</v>
      </c>
      <c r="N76" s="60">
        <f>'2.Census &amp; Reference Benchmarks'!P76</f>
        <v>0</v>
      </c>
      <c r="O76" s="60">
        <f>'2.Census &amp; Reference Benchmarks'!S76</f>
        <v>0</v>
      </c>
      <c r="P76" s="52">
        <f>IF( AND(I76 &lt; '1. Summary for SBA'!$J$7, I76 &lt;&gt;""), 0, IF(AND(G76="",I76=""),SUM(M76:O76)*4,IF(I76&lt;'1. Summary for SBA'!$J$7,0,IF(K76="Yes",0,IF(H76="Salary",IF(AND(SUM(M76:O76)*4&lt;100000,L76=""),(SUM(M76:O76)/(IF(OR(I76=0,I76&gt;=DATEVALUE("3/31/2020")),DATEVALUE("3/31/2020"),I76)-IF(OR(G76&lt;=DATEVALUE("1/1/2020"), G76 = ""),DATEVALUE("1/1/2020"),IF(OR(MONTH(G76)=1),G76+1,IF(MONTH(G76)=3,G76,G76-1)))))*360,0),0)))))</f>
        <v>0</v>
      </c>
      <c r="Q76" s="52">
        <f t="shared" si="8"/>
        <v>0</v>
      </c>
      <c r="R76" s="67">
        <f t="shared" si="9"/>
        <v>0</v>
      </c>
      <c r="S76" s="53">
        <f>SUM('3.Weekly Hours &amp; Wage Activity'!AI76:BF76)</f>
        <v>0</v>
      </c>
      <c r="T76" s="53">
        <f>IF(AND(I76&lt;&gt; "",  I76 &lt; '1. Summary for SBA'!$J$11 +168, I76 &gt; '1. Summary for SBA'!$J$11),S76+(((168-(I76-'1. Summary for SBA'!$J$11+1))*S76)/((I76-'1. Summary for SBA'!$J$11+1))),0)</f>
        <v>0</v>
      </c>
      <c r="U76" s="369">
        <f>IF(K76= "Yes",0,IF( H76 = "salary",IF(T76 = 0,MAX(0,$R76-$S76), R76-T76),IF( H76 = "Hourly",'6. Hourly EE Wage Reduction'!AA76, 0)))</f>
        <v>0</v>
      </c>
      <c r="V76" s="67">
        <f t="shared" si="10"/>
        <v>0</v>
      </c>
      <c r="W76" s="405" t="str">
        <f>IF(U76 = 0, "No",IF('6. Hourly EE Wage Reduction'!T76 &gt;'6. Hourly EE Wage Reduction'!W76, "Yes", "No"))</f>
        <v>No</v>
      </c>
      <c r="X76" s="67">
        <f t="shared" si="11"/>
        <v>0</v>
      </c>
      <c r="Y76" s="67">
        <f t="shared" si="12"/>
        <v>0</v>
      </c>
      <c r="AA76" s="86">
        <f>IFERROR(IF('3.Weekly Hours &amp; Wage Activity'!J76 = "FT", 1,MIN(1,IF('3.Weekly Hours &amp; Wage Activity'!J76 = "", "",MIN('3.Weekly Hours &amp; Wage Activity'!J76/40,1)),IF('3.Weekly Hours &amp; Wage Activity'!J76="", "",'3.Weekly Hours &amp; Wage Activity'!J76/40 ))),0)</f>
        <v>0</v>
      </c>
      <c r="AB76" s="86">
        <f>IFERROR(IF('3.Weekly Hours &amp; Wage Activity'!K76 = "FT", 1,MIN(1,IF('3.Weekly Hours &amp; Wage Activity'!K76 = "", "",MIN('3.Weekly Hours &amp; Wage Activity'!K76/40,1)),IF('3.Weekly Hours &amp; Wage Activity'!K76="", "",'3.Weekly Hours &amp; Wage Activity'!K76/40 ))),0)</f>
        <v>0</v>
      </c>
      <c r="AC76" s="86">
        <f>IFERROR(IF('3.Weekly Hours &amp; Wage Activity'!L76 = "FT", 1,MIN(1,IF('3.Weekly Hours &amp; Wage Activity'!L76 = "", "",MIN('3.Weekly Hours &amp; Wage Activity'!L76/40,1)),IF('3.Weekly Hours &amp; Wage Activity'!L76="", "",'3.Weekly Hours &amp; Wage Activity'!L76/40 ))),0)</f>
        <v>0</v>
      </c>
      <c r="AD76" s="86">
        <f>IFERROR(IF('3.Weekly Hours &amp; Wage Activity'!M76 = "FT", 1,MIN(1,IF('3.Weekly Hours &amp; Wage Activity'!M76 = "", "",MIN('3.Weekly Hours &amp; Wage Activity'!M76/40,1)),IF('3.Weekly Hours &amp; Wage Activity'!M76="", "",'3.Weekly Hours &amp; Wage Activity'!M76/40 ))),0)</f>
        <v>0</v>
      </c>
      <c r="AE76" s="86">
        <f>IFERROR(IF('3.Weekly Hours &amp; Wage Activity'!N76 = "FT", 1,MIN(1,IF('3.Weekly Hours &amp; Wage Activity'!N76 = "", "",MIN('3.Weekly Hours &amp; Wage Activity'!N76/40,1)),IF('3.Weekly Hours &amp; Wage Activity'!N76="", "",'3.Weekly Hours &amp; Wage Activity'!N76/40 ))),0)</f>
        <v>0</v>
      </c>
      <c r="AF76" s="86">
        <f>IFERROR(IF('3.Weekly Hours &amp; Wage Activity'!O76 = "FT", 1,MIN(1,IF('3.Weekly Hours &amp; Wage Activity'!O76 = "", "",MIN('3.Weekly Hours &amp; Wage Activity'!O76/40,1)),IF('3.Weekly Hours &amp; Wage Activity'!O76="", "",'3.Weekly Hours &amp; Wage Activity'!O76/40 ))),0)</f>
        <v>0</v>
      </c>
      <c r="AG76" s="86">
        <f>IFERROR(IF('3.Weekly Hours &amp; Wage Activity'!P76 = "FT", 1,MIN(1,IF('3.Weekly Hours &amp; Wage Activity'!P76 = "", "",MIN('3.Weekly Hours &amp; Wage Activity'!P76/40,1)),IF('3.Weekly Hours &amp; Wage Activity'!P76="", "",'3.Weekly Hours &amp; Wage Activity'!P76/40 ))),0)</f>
        <v>0</v>
      </c>
      <c r="AH76" s="86">
        <f>IFERROR(IF('3.Weekly Hours &amp; Wage Activity'!Q76 = "FT", 1,MIN(1,IF('3.Weekly Hours &amp; Wage Activity'!Q76 = "", "",MIN('3.Weekly Hours &amp; Wage Activity'!Q76/40,1)),IF('3.Weekly Hours &amp; Wage Activity'!Q76="", "",'3.Weekly Hours &amp; Wage Activity'!Q76/40 ))),0)</f>
        <v>0</v>
      </c>
      <c r="AI76" s="86">
        <f>IFERROR(IF('3.Weekly Hours &amp; Wage Activity'!R76 = "FT", 1,MIN(1,IF('3.Weekly Hours &amp; Wage Activity'!R76 = "", "",MIN('3.Weekly Hours &amp; Wage Activity'!R76/40,1)),IF('3.Weekly Hours &amp; Wage Activity'!R76="", "",'3.Weekly Hours &amp; Wage Activity'!R76/40 ))),0)</f>
        <v>0</v>
      </c>
      <c r="AJ76" s="86">
        <f>IFERROR(IF('3.Weekly Hours &amp; Wage Activity'!S76 = "FT", 1,MIN(1,IF('3.Weekly Hours &amp; Wage Activity'!S76 = "", "",MIN('3.Weekly Hours &amp; Wage Activity'!S76/40,1)),IF('3.Weekly Hours &amp; Wage Activity'!S76="", "",'3.Weekly Hours &amp; Wage Activity'!S76/40 ))),0)</f>
        <v>0</v>
      </c>
      <c r="AK76" s="86">
        <f>IFERROR(IF('3.Weekly Hours &amp; Wage Activity'!T76 = "FT", 1,MIN(1,IF('3.Weekly Hours &amp; Wage Activity'!T76 = "", "",MIN('3.Weekly Hours &amp; Wage Activity'!T76/40,1)),IF('3.Weekly Hours &amp; Wage Activity'!T76="", "",'3.Weekly Hours &amp; Wage Activity'!T76/40 ))),0)</f>
        <v>0</v>
      </c>
      <c r="AL76" s="86">
        <f>IFERROR(IF('3.Weekly Hours &amp; Wage Activity'!U76 = "FT", 1,MIN(1,IF('3.Weekly Hours &amp; Wage Activity'!U76 = "", "",MIN('3.Weekly Hours &amp; Wage Activity'!U76/40,1)),IF('3.Weekly Hours &amp; Wage Activity'!U76="", "",'3.Weekly Hours &amp; Wage Activity'!U76/40 ))),0)</f>
        <v>0</v>
      </c>
      <c r="AM76" s="86">
        <f>IFERROR(IF('3.Weekly Hours &amp; Wage Activity'!V76 = "FT", 1,MIN(1,IF('3.Weekly Hours &amp; Wage Activity'!V76 = "", "",MIN('3.Weekly Hours &amp; Wage Activity'!V76/40,1)),IF('3.Weekly Hours &amp; Wage Activity'!V76="", "",'3.Weekly Hours &amp; Wage Activity'!V76/40 ))),0)</f>
        <v>0</v>
      </c>
      <c r="AN76" s="86">
        <f>IFERROR(IF('3.Weekly Hours &amp; Wage Activity'!W76 = "FT", 1,MIN(1,IF('3.Weekly Hours &amp; Wage Activity'!W76 = "", "",MIN('3.Weekly Hours &amp; Wage Activity'!W76/40,1)),IF('3.Weekly Hours &amp; Wage Activity'!W76="", "",'3.Weekly Hours &amp; Wage Activity'!W76/40 ))),0)</f>
        <v>0</v>
      </c>
      <c r="AO76" s="86">
        <f>IFERROR(IF('3.Weekly Hours &amp; Wage Activity'!X76 = "FT", 1,MIN(1,IF('3.Weekly Hours &amp; Wage Activity'!X76 = "", "",MIN('3.Weekly Hours &amp; Wage Activity'!X76/40,1)),IF('3.Weekly Hours &amp; Wage Activity'!X76="", "",'3.Weekly Hours &amp; Wage Activity'!X76/40 ))),0)</f>
        <v>0</v>
      </c>
      <c r="AP76" s="86">
        <f>IFERROR(IF('3.Weekly Hours &amp; Wage Activity'!Y76 = "FT", 1,MIN(1,IF('3.Weekly Hours &amp; Wage Activity'!Y76 = "", "",MIN('3.Weekly Hours &amp; Wage Activity'!Y76/40,1)),IF('3.Weekly Hours &amp; Wage Activity'!Y76="", "",'3.Weekly Hours &amp; Wage Activity'!Y76/40 ))),0)</f>
        <v>0</v>
      </c>
      <c r="AQ76" s="86">
        <f>IFERROR(IF('3.Weekly Hours &amp; Wage Activity'!Z76 = "FT", 1,MIN(1,IF('3.Weekly Hours &amp; Wage Activity'!Z76 = "", "",MIN('3.Weekly Hours &amp; Wage Activity'!Z76/40,1)),IF('3.Weekly Hours &amp; Wage Activity'!Z76="", "",'3.Weekly Hours &amp; Wage Activity'!Z76/40 ))),0)</f>
        <v>0</v>
      </c>
      <c r="AR76" s="86">
        <f>IFERROR(IF('3.Weekly Hours &amp; Wage Activity'!AA76 = "FT", 1,MIN(1,IF('3.Weekly Hours &amp; Wage Activity'!AA76 = "", "",MIN('3.Weekly Hours &amp; Wage Activity'!AA76/40,1)),IF('3.Weekly Hours &amp; Wage Activity'!AA76="", "",'3.Weekly Hours &amp; Wage Activity'!AA76/40 ))),0)</f>
        <v>0</v>
      </c>
      <c r="AS76" s="86">
        <f>IFERROR(IF('3.Weekly Hours &amp; Wage Activity'!AB76 = "FT", 1,MIN(1,IF('3.Weekly Hours &amp; Wage Activity'!AB76 = "", "",MIN('3.Weekly Hours &amp; Wage Activity'!AB76/40,1)),IF('3.Weekly Hours &amp; Wage Activity'!AB76="", "",'3.Weekly Hours &amp; Wage Activity'!AB76/40 ))),0)</f>
        <v>0</v>
      </c>
      <c r="AT76" s="86">
        <f>IFERROR(IF('3.Weekly Hours &amp; Wage Activity'!AC76 = "FT", 1,MIN(1,IF('3.Weekly Hours &amp; Wage Activity'!AC76 = "", "",MIN('3.Weekly Hours &amp; Wage Activity'!AC76/40,1)),IF('3.Weekly Hours &amp; Wage Activity'!AC76="", "",'3.Weekly Hours &amp; Wage Activity'!AC76/40 ))),0)</f>
        <v>0</v>
      </c>
      <c r="AU76" s="86">
        <f>IFERROR(IF('3.Weekly Hours &amp; Wage Activity'!AD76 = "FT", 1,MIN(1,IF('3.Weekly Hours &amp; Wage Activity'!AD76 = "", "",MIN('3.Weekly Hours &amp; Wage Activity'!AD76/40,1)),IF('3.Weekly Hours &amp; Wage Activity'!AD76="", "",'3.Weekly Hours &amp; Wage Activity'!AD76/40 ))),0)</f>
        <v>0</v>
      </c>
      <c r="AV76" s="86">
        <f>IFERROR(IF('3.Weekly Hours &amp; Wage Activity'!AE76 = "FT", 1,MIN(1,IF('3.Weekly Hours &amp; Wage Activity'!AE76 = "", "",MIN('3.Weekly Hours &amp; Wage Activity'!AE76/40,1)),IF('3.Weekly Hours &amp; Wage Activity'!AE76="", "",'3.Weekly Hours &amp; Wage Activity'!AE76/40 ))),0)</f>
        <v>0</v>
      </c>
      <c r="AW76" s="86">
        <f>IFERROR(IF('3.Weekly Hours &amp; Wage Activity'!AF76 = "FT", 1,MIN(1,IF('3.Weekly Hours &amp; Wage Activity'!AF76 = "", "",MIN('3.Weekly Hours &amp; Wage Activity'!AF76/40,1)),IF('3.Weekly Hours &amp; Wage Activity'!AF76="", "",'3.Weekly Hours &amp; Wage Activity'!AF76/40 ))),0)</f>
        <v>0</v>
      </c>
      <c r="AX76" s="86">
        <f>IFERROR(IF('3.Weekly Hours &amp; Wage Activity'!AG76 = "FT", 1,MIN(1,IF('3.Weekly Hours &amp; Wage Activity'!AG76 = "", "",MIN('3.Weekly Hours &amp; Wage Activity'!AG76/40,1)),IF('3.Weekly Hours &amp; Wage Activity'!AG76="", "",'3.Weekly Hours &amp; Wage Activity'!AG76/40 ))),0)</f>
        <v>0</v>
      </c>
      <c r="AY76" s="523">
        <f>SUM( IF(COUNTIF('3.Weekly Hours &amp; Wage Activity'!J76:Q76, "&lt;&gt;FT") = 0, COLUMNS('3.Weekly Hours &amp; Wage Activity'!J76:AG76) * 40, '3.Weekly Hours &amp; Wage Activity'!J76:AG76))</f>
        <v>0</v>
      </c>
      <c r="AZ76" s="86">
        <f t="shared" si="13"/>
        <v>0</v>
      </c>
      <c r="BA76" s="87">
        <f t="shared" si="14"/>
        <v>0</v>
      </c>
      <c r="BB76" s="74" t="str">
        <f>IF('2.Census &amp; Reference Benchmarks'!K76 = "", "", '2.Census &amp; Reference Benchmarks'!K76)</f>
        <v/>
      </c>
      <c r="BC76" s="185">
        <f>IF('2.Census &amp; Reference Benchmarks'!L76="N/A",IF(OR(AND(G76="",I76=""),AND(G76&lt;DATEVALUE("1/1/2020"),OR(I76="",I76&gt;DATEVALUE("3/31/2020")))),177.14,IF(OR(I76 = "", I76 &gt; DATEVALUE("1/31/2020")), ROUND(177.14*((DATEVALUE("2/1/2020") -G76)/31),1))),IF('2.Census &amp; Reference Benchmarks'!L76="",0,'2.Census &amp; Reference Benchmarks'!L76))</f>
        <v>0</v>
      </c>
      <c r="BD76" s="74" t="str">
        <f>IF('2.Census &amp; Reference Benchmarks'!N76 = "", "", '2.Census &amp; Reference Benchmarks'!N76)</f>
        <v/>
      </c>
      <c r="BE76" s="185">
        <f>IF('2.Census &amp; Reference Benchmarks'!O76="N/A",IF(OR(AND(G76="",I76=""),AND(G76&lt;=DATEVALUE("2/1/2020"),OR(I76="",I76&gt;=DATEVALUE("2/29/2020")))),165.71,IF(AND(G76&gt;DATEVALUE("2/1/2020"),OR(I76="",I76&lt;=DATEVALUE("2/29/2020"))),((DATEVALUE("3/1/2020")-G76)/29)*165.71,"")),IF('2.Census &amp; Reference Benchmarks'!O76="",0,'2.Census &amp; Reference Benchmarks'!O76))</f>
        <v>0</v>
      </c>
    </row>
    <row r="77" spans="1:57" x14ac:dyDescent="0.25">
      <c r="A77" s="3"/>
      <c r="B77" s="56">
        <f>IF('2.Census &amp; Reference Benchmarks'!B77 &lt;&gt;"",'2.Census &amp; Reference Benchmarks'!B77,"")</f>
        <v>0</v>
      </c>
      <c r="C77" s="56">
        <f>IF('2.Census &amp; Reference Benchmarks'!C77 &lt;&gt;"",'2.Census &amp; Reference Benchmarks'!C77,"")</f>
        <v>0</v>
      </c>
      <c r="D77" s="57" t="str">
        <f>IF('2.Census &amp; Reference Benchmarks'!D77 &lt;&gt;"",'2.Census &amp; Reference Benchmarks'!D77,"")</f>
        <v/>
      </c>
      <c r="E77" s="56" t="str">
        <f>IF('2.Census &amp; Reference Benchmarks'!E77 &lt;&gt;"",'2.Census &amp; Reference Benchmarks'!E77,"")</f>
        <v/>
      </c>
      <c r="F77" s="56" t="str">
        <f>IF('2.Census &amp; Reference Benchmarks'!F77 &lt;&gt;"",'2.Census &amp; Reference Benchmarks'!F77,"")</f>
        <v/>
      </c>
      <c r="G77" s="58" t="str">
        <f>IF('2.Census &amp; Reference Benchmarks'!G77 &lt;&gt;"",'2.Census &amp; Reference Benchmarks'!G77,"")</f>
        <v/>
      </c>
      <c r="H77" s="58" t="str">
        <f>IF('2.Census &amp; Reference Benchmarks'!H77 &lt;&gt;"",'2.Census &amp; Reference Benchmarks'!H77,"")</f>
        <v/>
      </c>
      <c r="I77" s="58" t="str">
        <f>IF('2.Census &amp; Reference Benchmarks'!I77 &lt;&gt;"",'2.Census &amp; Reference Benchmarks'!I77,"")</f>
        <v/>
      </c>
      <c r="J77" s="69" t="str">
        <f>IF('2.Census &amp; Reference Benchmarks'!J77 &lt;&gt;"",'2.Census &amp; Reference Benchmarks'!J77,"")</f>
        <v/>
      </c>
      <c r="K77" s="58" t="str">
        <f>IF('7.Safe Harbor Input Data &amp; Calc'!Q79 &lt;&gt; "", '7.Safe Harbor Input Data &amp; Calc'!Q79, "")</f>
        <v>No</v>
      </c>
      <c r="L77" s="59" t="str">
        <f>IF('2.Census &amp; Reference Benchmarks'!T77&lt;&gt; "",'2.Census &amp; Reference Benchmarks'!T77,"")</f>
        <v/>
      </c>
      <c r="M77" s="60">
        <f>'2.Census &amp; Reference Benchmarks'!M77</f>
        <v>0</v>
      </c>
      <c r="N77" s="60">
        <f>'2.Census &amp; Reference Benchmarks'!P77</f>
        <v>0</v>
      </c>
      <c r="O77" s="60">
        <f>'2.Census &amp; Reference Benchmarks'!S77</f>
        <v>0</v>
      </c>
      <c r="P77" s="52">
        <f>IF( AND(I77 &lt; '1. Summary for SBA'!$J$7, I77 &lt;&gt;""), 0, IF(AND(G77="",I77=""),SUM(M77:O77)*4,IF(I77&lt;'1. Summary for SBA'!$J$7,0,IF(K77="Yes",0,IF(H77="Salary",IF(AND(SUM(M77:O77)*4&lt;100000,L77=""),(SUM(M77:O77)/(IF(OR(I77=0,I77&gt;=DATEVALUE("3/31/2020")),DATEVALUE("3/31/2020"),I77)-IF(OR(G77&lt;=DATEVALUE("1/1/2020"), G77 = ""),DATEVALUE("1/1/2020"),IF(OR(MONTH(G77)=1),G77+1,IF(MONTH(G77)=3,G77,G77-1)))))*360,0),0)))))</f>
        <v>0</v>
      </c>
      <c r="Q77" s="52">
        <f t="shared" si="8"/>
        <v>0</v>
      </c>
      <c r="R77" s="67">
        <f t="shared" si="9"/>
        <v>0</v>
      </c>
      <c r="S77" s="53">
        <f>SUM('3.Weekly Hours &amp; Wage Activity'!AI77:BF77)</f>
        <v>0</v>
      </c>
      <c r="T77" s="53">
        <f>IF(AND(I77&lt;&gt; "",  I77 &lt; '1. Summary for SBA'!$J$11 +168, I77 &gt; '1. Summary for SBA'!$J$11),S77+(((168-(I77-'1. Summary for SBA'!$J$11+1))*S77)/((I77-'1. Summary for SBA'!$J$11+1))),0)</f>
        <v>0</v>
      </c>
      <c r="U77" s="369">
        <f>IF(K77= "Yes",0,IF( H77 = "salary",IF(T77 = 0,MAX(0,$R77-$S77), R77-T77),IF( H77 = "Hourly",'6. Hourly EE Wage Reduction'!AA77, 0)))</f>
        <v>0</v>
      </c>
      <c r="V77" s="67">
        <f t="shared" si="10"/>
        <v>0</v>
      </c>
      <c r="W77" s="405" t="str">
        <f>IF(U77 = 0, "No",IF('6. Hourly EE Wage Reduction'!T77 &gt;'6. Hourly EE Wage Reduction'!W77, "Yes", "No"))</f>
        <v>No</v>
      </c>
      <c r="X77" s="67">
        <f t="shared" si="11"/>
        <v>0</v>
      </c>
      <c r="Y77" s="67">
        <f t="shared" si="12"/>
        <v>0</v>
      </c>
      <c r="AA77" s="86">
        <f>IFERROR(IF('3.Weekly Hours &amp; Wage Activity'!J77 = "FT", 1,MIN(1,IF('3.Weekly Hours &amp; Wage Activity'!J77 = "", "",MIN('3.Weekly Hours &amp; Wage Activity'!J77/40,1)),IF('3.Weekly Hours &amp; Wage Activity'!J77="", "",'3.Weekly Hours &amp; Wage Activity'!J77/40 ))),0)</f>
        <v>0</v>
      </c>
      <c r="AB77" s="86">
        <f>IFERROR(IF('3.Weekly Hours &amp; Wage Activity'!K77 = "FT", 1,MIN(1,IF('3.Weekly Hours &amp; Wage Activity'!K77 = "", "",MIN('3.Weekly Hours &amp; Wage Activity'!K77/40,1)),IF('3.Weekly Hours &amp; Wage Activity'!K77="", "",'3.Weekly Hours &amp; Wage Activity'!K77/40 ))),0)</f>
        <v>0</v>
      </c>
      <c r="AC77" s="86">
        <f>IFERROR(IF('3.Weekly Hours &amp; Wage Activity'!L77 = "FT", 1,MIN(1,IF('3.Weekly Hours &amp; Wage Activity'!L77 = "", "",MIN('3.Weekly Hours &amp; Wage Activity'!L77/40,1)),IF('3.Weekly Hours &amp; Wage Activity'!L77="", "",'3.Weekly Hours &amp; Wage Activity'!L77/40 ))),0)</f>
        <v>0</v>
      </c>
      <c r="AD77" s="86">
        <f>IFERROR(IF('3.Weekly Hours &amp; Wage Activity'!M77 = "FT", 1,MIN(1,IF('3.Weekly Hours &amp; Wage Activity'!M77 = "", "",MIN('3.Weekly Hours &amp; Wage Activity'!M77/40,1)),IF('3.Weekly Hours &amp; Wage Activity'!M77="", "",'3.Weekly Hours &amp; Wage Activity'!M77/40 ))),0)</f>
        <v>0</v>
      </c>
      <c r="AE77" s="86">
        <f>IFERROR(IF('3.Weekly Hours &amp; Wage Activity'!N77 = "FT", 1,MIN(1,IF('3.Weekly Hours &amp; Wage Activity'!N77 = "", "",MIN('3.Weekly Hours &amp; Wage Activity'!N77/40,1)),IF('3.Weekly Hours &amp; Wage Activity'!N77="", "",'3.Weekly Hours &amp; Wage Activity'!N77/40 ))),0)</f>
        <v>0</v>
      </c>
      <c r="AF77" s="86">
        <f>IFERROR(IF('3.Weekly Hours &amp; Wage Activity'!O77 = "FT", 1,MIN(1,IF('3.Weekly Hours &amp; Wage Activity'!O77 = "", "",MIN('3.Weekly Hours &amp; Wage Activity'!O77/40,1)),IF('3.Weekly Hours &amp; Wage Activity'!O77="", "",'3.Weekly Hours &amp; Wage Activity'!O77/40 ))),0)</f>
        <v>0</v>
      </c>
      <c r="AG77" s="86">
        <f>IFERROR(IF('3.Weekly Hours &amp; Wage Activity'!P77 = "FT", 1,MIN(1,IF('3.Weekly Hours &amp; Wage Activity'!P77 = "", "",MIN('3.Weekly Hours &amp; Wage Activity'!P77/40,1)),IF('3.Weekly Hours &amp; Wage Activity'!P77="", "",'3.Weekly Hours &amp; Wage Activity'!P77/40 ))),0)</f>
        <v>0</v>
      </c>
      <c r="AH77" s="86">
        <f>IFERROR(IF('3.Weekly Hours &amp; Wage Activity'!Q77 = "FT", 1,MIN(1,IF('3.Weekly Hours &amp; Wage Activity'!Q77 = "", "",MIN('3.Weekly Hours &amp; Wage Activity'!Q77/40,1)),IF('3.Weekly Hours &amp; Wage Activity'!Q77="", "",'3.Weekly Hours &amp; Wage Activity'!Q77/40 ))),0)</f>
        <v>0</v>
      </c>
      <c r="AI77" s="86">
        <f>IFERROR(IF('3.Weekly Hours &amp; Wage Activity'!R77 = "FT", 1,MIN(1,IF('3.Weekly Hours &amp; Wage Activity'!R77 = "", "",MIN('3.Weekly Hours &amp; Wage Activity'!R77/40,1)),IF('3.Weekly Hours &amp; Wage Activity'!R77="", "",'3.Weekly Hours &amp; Wage Activity'!R77/40 ))),0)</f>
        <v>0</v>
      </c>
      <c r="AJ77" s="86">
        <f>IFERROR(IF('3.Weekly Hours &amp; Wage Activity'!S77 = "FT", 1,MIN(1,IF('3.Weekly Hours &amp; Wage Activity'!S77 = "", "",MIN('3.Weekly Hours &amp; Wage Activity'!S77/40,1)),IF('3.Weekly Hours &amp; Wage Activity'!S77="", "",'3.Weekly Hours &amp; Wage Activity'!S77/40 ))),0)</f>
        <v>0</v>
      </c>
      <c r="AK77" s="86">
        <f>IFERROR(IF('3.Weekly Hours &amp; Wage Activity'!T77 = "FT", 1,MIN(1,IF('3.Weekly Hours &amp; Wage Activity'!T77 = "", "",MIN('3.Weekly Hours &amp; Wage Activity'!T77/40,1)),IF('3.Weekly Hours &amp; Wage Activity'!T77="", "",'3.Weekly Hours &amp; Wage Activity'!T77/40 ))),0)</f>
        <v>0</v>
      </c>
      <c r="AL77" s="86">
        <f>IFERROR(IF('3.Weekly Hours &amp; Wage Activity'!U77 = "FT", 1,MIN(1,IF('3.Weekly Hours &amp; Wage Activity'!U77 = "", "",MIN('3.Weekly Hours &amp; Wage Activity'!U77/40,1)),IF('3.Weekly Hours &amp; Wage Activity'!U77="", "",'3.Weekly Hours &amp; Wage Activity'!U77/40 ))),0)</f>
        <v>0</v>
      </c>
      <c r="AM77" s="86">
        <f>IFERROR(IF('3.Weekly Hours &amp; Wage Activity'!V77 = "FT", 1,MIN(1,IF('3.Weekly Hours &amp; Wage Activity'!V77 = "", "",MIN('3.Weekly Hours &amp; Wage Activity'!V77/40,1)),IF('3.Weekly Hours &amp; Wage Activity'!V77="", "",'3.Weekly Hours &amp; Wage Activity'!V77/40 ))),0)</f>
        <v>0</v>
      </c>
      <c r="AN77" s="86">
        <f>IFERROR(IF('3.Weekly Hours &amp; Wage Activity'!W77 = "FT", 1,MIN(1,IF('3.Weekly Hours &amp; Wage Activity'!W77 = "", "",MIN('3.Weekly Hours &amp; Wage Activity'!W77/40,1)),IF('3.Weekly Hours &amp; Wage Activity'!W77="", "",'3.Weekly Hours &amp; Wage Activity'!W77/40 ))),0)</f>
        <v>0</v>
      </c>
      <c r="AO77" s="86">
        <f>IFERROR(IF('3.Weekly Hours &amp; Wage Activity'!X77 = "FT", 1,MIN(1,IF('3.Weekly Hours &amp; Wage Activity'!X77 = "", "",MIN('3.Weekly Hours &amp; Wage Activity'!X77/40,1)),IF('3.Weekly Hours &amp; Wage Activity'!X77="", "",'3.Weekly Hours &amp; Wage Activity'!X77/40 ))),0)</f>
        <v>0</v>
      </c>
      <c r="AP77" s="86">
        <f>IFERROR(IF('3.Weekly Hours &amp; Wage Activity'!Y77 = "FT", 1,MIN(1,IF('3.Weekly Hours &amp; Wage Activity'!Y77 = "", "",MIN('3.Weekly Hours &amp; Wage Activity'!Y77/40,1)),IF('3.Weekly Hours &amp; Wage Activity'!Y77="", "",'3.Weekly Hours &amp; Wage Activity'!Y77/40 ))),0)</f>
        <v>0</v>
      </c>
      <c r="AQ77" s="86">
        <f>IFERROR(IF('3.Weekly Hours &amp; Wage Activity'!Z77 = "FT", 1,MIN(1,IF('3.Weekly Hours &amp; Wage Activity'!Z77 = "", "",MIN('3.Weekly Hours &amp; Wage Activity'!Z77/40,1)),IF('3.Weekly Hours &amp; Wage Activity'!Z77="", "",'3.Weekly Hours &amp; Wage Activity'!Z77/40 ))),0)</f>
        <v>0</v>
      </c>
      <c r="AR77" s="86">
        <f>IFERROR(IF('3.Weekly Hours &amp; Wage Activity'!AA77 = "FT", 1,MIN(1,IF('3.Weekly Hours &amp; Wage Activity'!AA77 = "", "",MIN('3.Weekly Hours &amp; Wage Activity'!AA77/40,1)),IF('3.Weekly Hours &amp; Wage Activity'!AA77="", "",'3.Weekly Hours &amp; Wage Activity'!AA77/40 ))),0)</f>
        <v>0</v>
      </c>
      <c r="AS77" s="86">
        <f>IFERROR(IF('3.Weekly Hours &amp; Wage Activity'!AB77 = "FT", 1,MIN(1,IF('3.Weekly Hours &amp; Wage Activity'!AB77 = "", "",MIN('3.Weekly Hours &amp; Wage Activity'!AB77/40,1)),IF('3.Weekly Hours &amp; Wage Activity'!AB77="", "",'3.Weekly Hours &amp; Wage Activity'!AB77/40 ))),0)</f>
        <v>0</v>
      </c>
      <c r="AT77" s="86">
        <f>IFERROR(IF('3.Weekly Hours &amp; Wage Activity'!AC77 = "FT", 1,MIN(1,IF('3.Weekly Hours &amp; Wage Activity'!AC77 = "", "",MIN('3.Weekly Hours &amp; Wage Activity'!AC77/40,1)),IF('3.Weekly Hours &amp; Wage Activity'!AC77="", "",'3.Weekly Hours &amp; Wage Activity'!AC77/40 ))),0)</f>
        <v>0</v>
      </c>
      <c r="AU77" s="86">
        <f>IFERROR(IF('3.Weekly Hours &amp; Wage Activity'!AD77 = "FT", 1,MIN(1,IF('3.Weekly Hours &amp; Wage Activity'!AD77 = "", "",MIN('3.Weekly Hours &amp; Wage Activity'!AD77/40,1)),IF('3.Weekly Hours &amp; Wage Activity'!AD77="", "",'3.Weekly Hours &amp; Wage Activity'!AD77/40 ))),0)</f>
        <v>0</v>
      </c>
      <c r="AV77" s="86">
        <f>IFERROR(IF('3.Weekly Hours &amp; Wage Activity'!AE77 = "FT", 1,MIN(1,IF('3.Weekly Hours &amp; Wage Activity'!AE77 = "", "",MIN('3.Weekly Hours &amp; Wage Activity'!AE77/40,1)),IF('3.Weekly Hours &amp; Wage Activity'!AE77="", "",'3.Weekly Hours &amp; Wage Activity'!AE77/40 ))),0)</f>
        <v>0</v>
      </c>
      <c r="AW77" s="86">
        <f>IFERROR(IF('3.Weekly Hours &amp; Wage Activity'!AF77 = "FT", 1,MIN(1,IF('3.Weekly Hours &amp; Wage Activity'!AF77 = "", "",MIN('3.Weekly Hours &amp; Wage Activity'!AF77/40,1)),IF('3.Weekly Hours &amp; Wage Activity'!AF77="", "",'3.Weekly Hours &amp; Wage Activity'!AF77/40 ))),0)</f>
        <v>0</v>
      </c>
      <c r="AX77" s="86">
        <f>IFERROR(IF('3.Weekly Hours &amp; Wage Activity'!AG77 = "FT", 1,MIN(1,IF('3.Weekly Hours &amp; Wage Activity'!AG77 = "", "",MIN('3.Weekly Hours &amp; Wage Activity'!AG77/40,1)),IF('3.Weekly Hours &amp; Wage Activity'!AG77="", "",'3.Weekly Hours &amp; Wage Activity'!AG77/40 ))),0)</f>
        <v>0</v>
      </c>
      <c r="AY77" s="523">
        <f>SUM( IF(COUNTIF('3.Weekly Hours &amp; Wage Activity'!J77:Q77, "&lt;&gt;FT") = 0, COLUMNS('3.Weekly Hours &amp; Wage Activity'!J77:AG77) * 40, '3.Weekly Hours &amp; Wage Activity'!J77:AG77))</f>
        <v>0</v>
      </c>
      <c r="AZ77" s="86">
        <f t="shared" si="13"/>
        <v>0</v>
      </c>
      <c r="BA77" s="87">
        <f t="shared" si="14"/>
        <v>0</v>
      </c>
      <c r="BB77" s="74" t="str">
        <f>IF('2.Census &amp; Reference Benchmarks'!K77 = "", "", '2.Census &amp; Reference Benchmarks'!K77)</f>
        <v/>
      </c>
      <c r="BC77" s="185">
        <f>IF('2.Census &amp; Reference Benchmarks'!L77="N/A",IF(OR(AND(G77="",I77=""),AND(G77&lt;DATEVALUE("1/1/2020"),OR(I77="",I77&gt;DATEVALUE("3/31/2020")))),177.14,IF(OR(I77 = "", I77 &gt; DATEVALUE("1/31/2020")), ROUND(177.14*((DATEVALUE("2/1/2020") -G77)/31),1))),IF('2.Census &amp; Reference Benchmarks'!L77="",0,'2.Census &amp; Reference Benchmarks'!L77))</f>
        <v>0</v>
      </c>
      <c r="BD77" s="74" t="str">
        <f>IF('2.Census &amp; Reference Benchmarks'!N77 = "", "", '2.Census &amp; Reference Benchmarks'!N77)</f>
        <v/>
      </c>
      <c r="BE77" s="185">
        <f>IF('2.Census &amp; Reference Benchmarks'!O77="N/A",IF(OR(AND(G77="",I77=""),AND(G77&lt;=DATEVALUE("2/1/2020"),OR(I77="",I77&gt;=DATEVALUE("2/29/2020")))),165.71,IF(AND(G77&gt;DATEVALUE("2/1/2020"),OR(I77="",I77&lt;=DATEVALUE("2/29/2020"))),((DATEVALUE("3/1/2020")-G77)/29)*165.71,"")),IF('2.Census &amp; Reference Benchmarks'!O77="",0,'2.Census &amp; Reference Benchmarks'!O77))</f>
        <v>0</v>
      </c>
    </row>
    <row r="78" spans="1:57" x14ac:dyDescent="0.25">
      <c r="A78" s="3"/>
      <c r="B78" s="56">
        <f>IF('2.Census &amp; Reference Benchmarks'!B78 &lt;&gt;"",'2.Census &amp; Reference Benchmarks'!B78,"")</f>
        <v>0</v>
      </c>
      <c r="C78" s="56">
        <f>IF('2.Census &amp; Reference Benchmarks'!C78 &lt;&gt;"",'2.Census &amp; Reference Benchmarks'!C78,"")</f>
        <v>0</v>
      </c>
      <c r="D78" s="57" t="str">
        <f>IF('2.Census &amp; Reference Benchmarks'!D78 &lt;&gt;"",'2.Census &amp; Reference Benchmarks'!D78,"")</f>
        <v/>
      </c>
      <c r="E78" s="56" t="str">
        <f>IF('2.Census &amp; Reference Benchmarks'!E78 &lt;&gt;"",'2.Census &amp; Reference Benchmarks'!E78,"")</f>
        <v/>
      </c>
      <c r="F78" s="56" t="str">
        <f>IF('2.Census &amp; Reference Benchmarks'!F78 &lt;&gt;"",'2.Census &amp; Reference Benchmarks'!F78,"")</f>
        <v/>
      </c>
      <c r="G78" s="58" t="str">
        <f>IF('2.Census &amp; Reference Benchmarks'!G78 &lt;&gt;"",'2.Census &amp; Reference Benchmarks'!G78,"")</f>
        <v/>
      </c>
      <c r="H78" s="58" t="str">
        <f>IF('2.Census &amp; Reference Benchmarks'!H78 &lt;&gt;"",'2.Census &amp; Reference Benchmarks'!H78,"")</f>
        <v/>
      </c>
      <c r="I78" s="58" t="str">
        <f>IF('2.Census &amp; Reference Benchmarks'!I78 &lt;&gt;"",'2.Census &amp; Reference Benchmarks'!I78,"")</f>
        <v/>
      </c>
      <c r="J78" s="69" t="str">
        <f>IF('2.Census &amp; Reference Benchmarks'!J78 &lt;&gt;"",'2.Census &amp; Reference Benchmarks'!J78,"")</f>
        <v/>
      </c>
      <c r="K78" s="58" t="str">
        <f>IF('7.Safe Harbor Input Data &amp; Calc'!Q80 &lt;&gt; "", '7.Safe Harbor Input Data &amp; Calc'!Q80, "")</f>
        <v>No</v>
      </c>
      <c r="L78" s="59" t="str">
        <f>IF('2.Census &amp; Reference Benchmarks'!T78&lt;&gt; "",'2.Census &amp; Reference Benchmarks'!T78,"")</f>
        <v/>
      </c>
      <c r="M78" s="60">
        <f>'2.Census &amp; Reference Benchmarks'!M78</f>
        <v>0</v>
      </c>
      <c r="N78" s="60">
        <f>'2.Census &amp; Reference Benchmarks'!P78</f>
        <v>0</v>
      </c>
      <c r="O78" s="60">
        <f>'2.Census &amp; Reference Benchmarks'!S78</f>
        <v>0</v>
      </c>
      <c r="P78" s="52">
        <f>IF( AND(I78 &lt; '1. Summary for SBA'!$J$7, I78 &lt;&gt;""), 0, IF(AND(G78="",I78=""),SUM(M78:O78)*4,IF(I78&lt;'1. Summary for SBA'!$J$7,0,IF(K78="Yes",0,IF(H78="Salary",IF(AND(SUM(M78:O78)*4&lt;100000,L78=""),(SUM(M78:O78)/(IF(OR(I78=0,I78&gt;=DATEVALUE("3/31/2020")),DATEVALUE("3/31/2020"),I78)-IF(OR(G78&lt;=DATEVALUE("1/1/2020"), G78 = ""),DATEVALUE("1/1/2020"),IF(OR(MONTH(G78)=1),G78+1,IF(MONTH(G78)=3,G78,G78-1)))))*360,0),0)))))</f>
        <v>0</v>
      </c>
      <c r="Q78" s="52">
        <f t="shared" si="8"/>
        <v>0</v>
      </c>
      <c r="R78" s="67">
        <f t="shared" si="9"/>
        <v>0</v>
      </c>
      <c r="S78" s="53">
        <f>SUM('3.Weekly Hours &amp; Wage Activity'!AI78:BF78)</f>
        <v>0</v>
      </c>
      <c r="T78" s="53">
        <f>IF(AND(I78&lt;&gt; "",  I78 &lt; '1. Summary for SBA'!$J$11 +168, I78 &gt; '1. Summary for SBA'!$J$11),S78+(((168-(I78-'1. Summary for SBA'!$J$11+1))*S78)/((I78-'1. Summary for SBA'!$J$11+1))),0)</f>
        <v>0</v>
      </c>
      <c r="U78" s="369">
        <f>IF(K78= "Yes",0,IF( H78 = "salary",IF(T78 = 0,MAX(0,$R78-$S78), R78-T78),IF( H78 = "Hourly",'6. Hourly EE Wage Reduction'!AA78, 0)))</f>
        <v>0</v>
      </c>
      <c r="V78" s="67">
        <f t="shared" si="10"/>
        <v>0</v>
      </c>
      <c r="W78" s="405" t="str">
        <f>IF(U78 = 0, "No",IF('6. Hourly EE Wage Reduction'!T78 &gt;'6. Hourly EE Wage Reduction'!W78, "Yes", "No"))</f>
        <v>No</v>
      </c>
      <c r="X78" s="67">
        <f t="shared" si="11"/>
        <v>0</v>
      </c>
      <c r="Y78" s="67">
        <f t="shared" si="12"/>
        <v>0</v>
      </c>
      <c r="AA78" s="86">
        <f>IFERROR(IF('3.Weekly Hours &amp; Wage Activity'!J78 = "FT", 1,MIN(1,IF('3.Weekly Hours &amp; Wage Activity'!J78 = "", "",MIN('3.Weekly Hours &amp; Wage Activity'!J78/40,1)),IF('3.Weekly Hours &amp; Wage Activity'!J78="", "",'3.Weekly Hours &amp; Wage Activity'!J78/40 ))),0)</f>
        <v>0</v>
      </c>
      <c r="AB78" s="86">
        <f>IFERROR(IF('3.Weekly Hours &amp; Wage Activity'!K78 = "FT", 1,MIN(1,IF('3.Weekly Hours &amp; Wage Activity'!K78 = "", "",MIN('3.Weekly Hours &amp; Wage Activity'!K78/40,1)),IF('3.Weekly Hours &amp; Wage Activity'!K78="", "",'3.Weekly Hours &amp; Wage Activity'!K78/40 ))),0)</f>
        <v>0</v>
      </c>
      <c r="AC78" s="86">
        <f>IFERROR(IF('3.Weekly Hours &amp; Wage Activity'!L78 = "FT", 1,MIN(1,IF('3.Weekly Hours &amp; Wage Activity'!L78 = "", "",MIN('3.Weekly Hours &amp; Wage Activity'!L78/40,1)),IF('3.Weekly Hours &amp; Wage Activity'!L78="", "",'3.Weekly Hours &amp; Wage Activity'!L78/40 ))),0)</f>
        <v>0</v>
      </c>
      <c r="AD78" s="86">
        <f>IFERROR(IF('3.Weekly Hours &amp; Wage Activity'!M78 = "FT", 1,MIN(1,IF('3.Weekly Hours &amp; Wage Activity'!M78 = "", "",MIN('3.Weekly Hours &amp; Wage Activity'!M78/40,1)),IF('3.Weekly Hours &amp; Wage Activity'!M78="", "",'3.Weekly Hours &amp; Wage Activity'!M78/40 ))),0)</f>
        <v>0</v>
      </c>
      <c r="AE78" s="86">
        <f>IFERROR(IF('3.Weekly Hours &amp; Wage Activity'!N78 = "FT", 1,MIN(1,IF('3.Weekly Hours &amp; Wage Activity'!N78 = "", "",MIN('3.Weekly Hours &amp; Wage Activity'!N78/40,1)),IF('3.Weekly Hours &amp; Wage Activity'!N78="", "",'3.Weekly Hours &amp; Wage Activity'!N78/40 ))),0)</f>
        <v>0</v>
      </c>
      <c r="AF78" s="86">
        <f>IFERROR(IF('3.Weekly Hours &amp; Wage Activity'!O78 = "FT", 1,MIN(1,IF('3.Weekly Hours &amp; Wage Activity'!O78 = "", "",MIN('3.Weekly Hours &amp; Wage Activity'!O78/40,1)),IF('3.Weekly Hours &amp; Wage Activity'!O78="", "",'3.Weekly Hours &amp; Wage Activity'!O78/40 ))),0)</f>
        <v>0</v>
      </c>
      <c r="AG78" s="86">
        <f>IFERROR(IF('3.Weekly Hours &amp; Wage Activity'!P78 = "FT", 1,MIN(1,IF('3.Weekly Hours &amp; Wage Activity'!P78 = "", "",MIN('3.Weekly Hours &amp; Wage Activity'!P78/40,1)),IF('3.Weekly Hours &amp; Wage Activity'!P78="", "",'3.Weekly Hours &amp; Wage Activity'!P78/40 ))),0)</f>
        <v>0</v>
      </c>
      <c r="AH78" s="86">
        <f>IFERROR(IF('3.Weekly Hours &amp; Wage Activity'!Q78 = "FT", 1,MIN(1,IF('3.Weekly Hours &amp; Wage Activity'!Q78 = "", "",MIN('3.Weekly Hours &amp; Wage Activity'!Q78/40,1)),IF('3.Weekly Hours &amp; Wage Activity'!Q78="", "",'3.Weekly Hours &amp; Wage Activity'!Q78/40 ))),0)</f>
        <v>0</v>
      </c>
      <c r="AI78" s="86">
        <f>IFERROR(IF('3.Weekly Hours &amp; Wage Activity'!R78 = "FT", 1,MIN(1,IF('3.Weekly Hours &amp; Wage Activity'!R78 = "", "",MIN('3.Weekly Hours &amp; Wage Activity'!R78/40,1)),IF('3.Weekly Hours &amp; Wage Activity'!R78="", "",'3.Weekly Hours &amp; Wage Activity'!R78/40 ))),0)</f>
        <v>0</v>
      </c>
      <c r="AJ78" s="86">
        <f>IFERROR(IF('3.Weekly Hours &amp; Wage Activity'!S78 = "FT", 1,MIN(1,IF('3.Weekly Hours &amp; Wage Activity'!S78 = "", "",MIN('3.Weekly Hours &amp; Wage Activity'!S78/40,1)),IF('3.Weekly Hours &amp; Wage Activity'!S78="", "",'3.Weekly Hours &amp; Wage Activity'!S78/40 ))),0)</f>
        <v>0</v>
      </c>
      <c r="AK78" s="86">
        <f>IFERROR(IF('3.Weekly Hours &amp; Wage Activity'!T78 = "FT", 1,MIN(1,IF('3.Weekly Hours &amp; Wage Activity'!T78 = "", "",MIN('3.Weekly Hours &amp; Wage Activity'!T78/40,1)),IF('3.Weekly Hours &amp; Wage Activity'!T78="", "",'3.Weekly Hours &amp; Wage Activity'!T78/40 ))),0)</f>
        <v>0</v>
      </c>
      <c r="AL78" s="86">
        <f>IFERROR(IF('3.Weekly Hours &amp; Wage Activity'!U78 = "FT", 1,MIN(1,IF('3.Weekly Hours &amp; Wage Activity'!U78 = "", "",MIN('3.Weekly Hours &amp; Wage Activity'!U78/40,1)),IF('3.Weekly Hours &amp; Wage Activity'!U78="", "",'3.Weekly Hours &amp; Wage Activity'!U78/40 ))),0)</f>
        <v>0</v>
      </c>
      <c r="AM78" s="86">
        <f>IFERROR(IF('3.Weekly Hours &amp; Wage Activity'!V78 = "FT", 1,MIN(1,IF('3.Weekly Hours &amp; Wage Activity'!V78 = "", "",MIN('3.Weekly Hours &amp; Wage Activity'!V78/40,1)),IF('3.Weekly Hours &amp; Wage Activity'!V78="", "",'3.Weekly Hours &amp; Wage Activity'!V78/40 ))),0)</f>
        <v>0</v>
      </c>
      <c r="AN78" s="86">
        <f>IFERROR(IF('3.Weekly Hours &amp; Wage Activity'!W78 = "FT", 1,MIN(1,IF('3.Weekly Hours &amp; Wage Activity'!W78 = "", "",MIN('3.Weekly Hours &amp; Wage Activity'!W78/40,1)),IF('3.Weekly Hours &amp; Wage Activity'!W78="", "",'3.Weekly Hours &amp; Wage Activity'!W78/40 ))),0)</f>
        <v>0</v>
      </c>
      <c r="AO78" s="86">
        <f>IFERROR(IF('3.Weekly Hours &amp; Wage Activity'!X78 = "FT", 1,MIN(1,IF('3.Weekly Hours &amp; Wage Activity'!X78 = "", "",MIN('3.Weekly Hours &amp; Wage Activity'!X78/40,1)),IF('3.Weekly Hours &amp; Wage Activity'!X78="", "",'3.Weekly Hours &amp; Wage Activity'!X78/40 ))),0)</f>
        <v>0</v>
      </c>
      <c r="AP78" s="86">
        <f>IFERROR(IF('3.Weekly Hours &amp; Wage Activity'!Y78 = "FT", 1,MIN(1,IF('3.Weekly Hours &amp; Wage Activity'!Y78 = "", "",MIN('3.Weekly Hours &amp; Wage Activity'!Y78/40,1)),IF('3.Weekly Hours &amp; Wage Activity'!Y78="", "",'3.Weekly Hours &amp; Wage Activity'!Y78/40 ))),0)</f>
        <v>0</v>
      </c>
      <c r="AQ78" s="86">
        <f>IFERROR(IF('3.Weekly Hours &amp; Wage Activity'!Z78 = "FT", 1,MIN(1,IF('3.Weekly Hours &amp; Wage Activity'!Z78 = "", "",MIN('3.Weekly Hours &amp; Wage Activity'!Z78/40,1)),IF('3.Weekly Hours &amp; Wage Activity'!Z78="", "",'3.Weekly Hours &amp; Wage Activity'!Z78/40 ))),0)</f>
        <v>0</v>
      </c>
      <c r="AR78" s="86">
        <f>IFERROR(IF('3.Weekly Hours &amp; Wage Activity'!AA78 = "FT", 1,MIN(1,IF('3.Weekly Hours &amp; Wage Activity'!AA78 = "", "",MIN('3.Weekly Hours &amp; Wage Activity'!AA78/40,1)),IF('3.Weekly Hours &amp; Wage Activity'!AA78="", "",'3.Weekly Hours &amp; Wage Activity'!AA78/40 ))),0)</f>
        <v>0</v>
      </c>
      <c r="AS78" s="86">
        <f>IFERROR(IF('3.Weekly Hours &amp; Wage Activity'!AB78 = "FT", 1,MIN(1,IF('3.Weekly Hours &amp; Wage Activity'!AB78 = "", "",MIN('3.Weekly Hours &amp; Wage Activity'!AB78/40,1)),IF('3.Weekly Hours &amp; Wage Activity'!AB78="", "",'3.Weekly Hours &amp; Wage Activity'!AB78/40 ))),0)</f>
        <v>0</v>
      </c>
      <c r="AT78" s="86">
        <f>IFERROR(IF('3.Weekly Hours &amp; Wage Activity'!AC78 = "FT", 1,MIN(1,IF('3.Weekly Hours &amp; Wage Activity'!AC78 = "", "",MIN('3.Weekly Hours &amp; Wage Activity'!AC78/40,1)),IF('3.Weekly Hours &amp; Wage Activity'!AC78="", "",'3.Weekly Hours &amp; Wage Activity'!AC78/40 ))),0)</f>
        <v>0</v>
      </c>
      <c r="AU78" s="86">
        <f>IFERROR(IF('3.Weekly Hours &amp; Wage Activity'!AD78 = "FT", 1,MIN(1,IF('3.Weekly Hours &amp; Wage Activity'!AD78 = "", "",MIN('3.Weekly Hours &amp; Wage Activity'!AD78/40,1)),IF('3.Weekly Hours &amp; Wage Activity'!AD78="", "",'3.Weekly Hours &amp; Wage Activity'!AD78/40 ))),0)</f>
        <v>0</v>
      </c>
      <c r="AV78" s="86">
        <f>IFERROR(IF('3.Weekly Hours &amp; Wage Activity'!AE78 = "FT", 1,MIN(1,IF('3.Weekly Hours &amp; Wage Activity'!AE78 = "", "",MIN('3.Weekly Hours &amp; Wage Activity'!AE78/40,1)),IF('3.Weekly Hours &amp; Wage Activity'!AE78="", "",'3.Weekly Hours &amp; Wage Activity'!AE78/40 ))),0)</f>
        <v>0</v>
      </c>
      <c r="AW78" s="86">
        <f>IFERROR(IF('3.Weekly Hours &amp; Wage Activity'!AF78 = "FT", 1,MIN(1,IF('3.Weekly Hours &amp; Wage Activity'!AF78 = "", "",MIN('3.Weekly Hours &amp; Wage Activity'!AF78/40,1)),IF('3.Weekly Hours &amp; Wage Activity'!AF78="", "",'3.Weekly Hours &amp; Wage Activity'!AF78/40 ))),0)</f>
        <v>0</v>
      </c>
      <c r="AX78" s="86">
        <f>IFERROR(IF('3.Weekly Hours &amp; Wage Activity'!AG78 = "FT", 1,MIN(1,IF('3.Weekly Hours &amp; Wage Activity'!AG78 = "", "",MIN('3.Weekly Hours &amp; Wage Activity'!AG78/40,1)),IF('3.Weekly Hours &amp; Wage Activity'!AG78="", "",'3.Weekly Hours &amp; Wage Activity'!AG78/40 ))),0)</f>
        <v>0</v>
      </c>
      <c r="AY78" s="523">
        <f>SUM( IF(COUNTIF('3.Weekly Hours &amp; Wage Activity'!J78:Q78, "&lt;&gt;FT") = 0, COLUMNS('3.Weekly Hours &amp; Wage Activity'!J78:AG78) * 40, '3.Weekly Hours &amp; Wage Activity'!J78:AG78))</f>
        <v>0</v>
      </c>
      <c r="AZ78" s="86">
        <f t="shared" si="13"/>
        <v>0</v>
      </c>
      <c r="BA78" s="87">
        <f t="shared" si="14"/>
        <v>0</v>
      </c>
      <c r="BB78" s="74" t="str">
        <f>IF('2.Census &amp; Reference Benchmarks'!K78 = "", "", '2.Census &amp; Reference Benchmarks'!K78)</f>
        <v/>
      </c>
      <c r="BC78" s="185">
        <f>IF('2.Census &amp; Reference Benchmarks'!L78="N/A",IF(OR(AND(G78="",I78=""),AND(G78&lt;DATEVALUE("1/1/2020"),OR(I78="",I78&gt;DATEVALUE("3/31/2020")))),177.14,IF(OR(I78 = "", I78 &gt; DATEVALUE("1/31/2020")), ROUND(177.14*((DATEVALUE("2/1/2020") -G78)/31),1))),IF('2.Census &amp; Reference Benchmarks'!L78="",0,'2.Census &amp; Reference Benchmarks'!L78))</f>
        <v>0</v>
      </c>
      <c r="BD78" s="74" t="str">
        <f>IF('2.Census &amp; Reference Benchmarks'!N78 = "", "", '2.Census &amp; Reference Benchmarks'!N78)</f>
        <v/>
      </c>
      <c r="BE78" s="185">
        <f>IF('2.Census &amp; Reference Benchmarks'!O78="N/A",IF(OR(AND(G78="",I78=""),AND(G78&lt;=DATEVALUE("2/1/2020"),OR(I78="",I78&gt;=DATEVALUE("2/29/2020")))),165.71,IF(AND(G78&gt;DATEVALUE("2/1/2020"),OR(I78="",I78&lt;=DATEVALUE("2/29/2020"))),((DATEVALUE("3/1/2020")-G78)/29)*165.71,"")),IF('2.Census &amp; Reference Benchmarks'!O78="",0,'2.Census &amp; Reference Benchmarks'!O78))</f>
        <v>0</v>
      </c>
    </row>
    <row r="79" spans="1:57" x14ac:dyDescent="0.25">
      <c r="A79" s="3"/>
      <c r="B79" s="56">
        <f>IF('2.Census &amp; Reference Benchmarks'!B79 &lt;&gt;"",'2.Census &amp; Reference Benchmarks'!B79,"")</f>
        <v>0</v>
      </c>
      <c r="C79" s="56">
        <f>IF('2.Census &amp; Reference Benchmarks'!C79 &lt;&gt;"",'2.Census &amp; Reference Benchmarks'!C79,"")</f>
        <v>0</v>
      </c>
      <c r="D79" s="57" t="str">
        <f>IF('2.Census &amp; Reference Benchmarks'!D79 &lt;&gt;"",'2.Census &amp; Reference Benchmarks'!D79,"")</f>
        <v/>
      </c>
      <c r="E79" s="56" t="str">
        <f>IF('2.Census &amp; Reference Benchmarks'!E79 &lt;&gt;"",'2.Census &amp; Reference Benchmarks'!E79,"")</f>
        <v/>
      </c>
      <c r="F79" s="56" t="str">
        <f>IF('2.Census &amp; Reference Benchmarks'!F79 &lt;&gt;"",'2.Census &amp; Reference Benchmarks'!F79,"")</f>
        <v/>
      </c>
      <c r="G79" s="58" t="str">
        <f>IF('2.Census &amp; Reference Benchmarks'!G79 &lt;&gt;"",'2.Census &amp; Reference Benchmarks'!G79,"")</f>
        <v/>
      </c>
      <c r="H79" s="58" t="str">
        <f>IF('2.Census &amp; Reference Benchmarks'!H79 &lt;&gt;"",'2.Census &amp; Reference Benchmarks'!H79,"")</f>
        <v/>
      </c>
      <c r="I79" s="58" t="str">
        <f>IF('2.Census &amp; Reference Benchmarks'!I79 &lt;&gt;"",'2.Census &amp; Reference Benchmarks'!I79,"")</f>
        <v/>
      </c>
      <c r="J79" s="69" t="str">
        <f>IF('2.Census &amp; Reference Benchmarks'!J79 &lt;&gt;"",'2.Census &amp; Reference Benchmarks'!J79,"")</f>
        <v/>
      </c>
      <c r="K79" s="58" t="str">
        <f>IF('7.Safe Harbor Input Data &amp; Calc'!Q81 &lt;&gt; "", '7.Safe Harbor Input Data &amp; Calc'!Q81, "")</f>
        <v>No</v>
      </c>
      <c r="L79" s="59" t="str">
        <f>IF('2.Census &amp; Reference Benchmarks'!T79&lt;&gt; "",'2.Census &amp; Reference Benchmarks'!T79,"")</f>
        <v/>
      </c>
      <c r="M79" s="60">
        <f>'2.Census &amp; Reference Benchmarks'!M79</f>
        <v>0</v>
      </c>
      <c r="N79" s="60">
        <f>'2.Census &amp; Reference Benchmarks'!P79</f>
        <v>0</v>
      </c>
      <c r="O79" s="60">
        <f>'2.Census &amp; Reference Benchmarks'!S79</f>
        <v>0</v>
      </c>
      <c r="P79" s="52">
        <f>IF( AND(I79 &lt; '1. Summary for SBA'!$J$7, I79 &lt;&gt;""), 0, IF(AND(G79="",I79=""),SUM(M79:O79)*4,IF(I79&lt;'1. Summary for SBA'!$J$7,0,IF(K79="Yes",0,IF(H79="Salary",IF(AND(SUM(M79:O79)*4&lt;100000,L79=""),(SUM(M79:O79)/(IF(OR(I79=0,I79&gt;=DATEVALUE("3/31/2020")),DATEVALUE("3/31/2020"),I79)-IF(OR(G79&lt;=DATEVALUE("1/1/2020"), G79 = ""),DATEVALUE("1/1/2020"),IF(OR(MONTH(G79)=1),G79+1,IF(MONTH(G79)=3,G79,G79-1)))))*360,0),0)))))</f>
        <v>0</v>
      </c>
      <c r="Q79" s="52">
        <f t="shared" si="8"/>
        <v>0</v>
      </c>
      <c r="R79" s="67">
        <f t="shared" si="9"/>
        <v>0</v>
      </c>
      <c r="S79" s="53">
        <f>SUM('3.Weekly Hours &amp; Wage Activity'!AI79:BF79)</f>
        <v>0</v>
      </c>
      <c r="T79" s="53">
        <f>IF(AND(I79&lt;&gt; "",  I79 &lt; '1. Summary for SBA'!$J$11 +168, I79 &gt; '1. Summary for SBA'!$J$11),S79+(((168-(I79-'1. Summary for SBA'!$J$11+1))*S79)/((I79-'1. Summary for SBA'!$J$11+1))),0)</f>
        <v>0</v>
      </c>
      <c r="U79" s="369">
        <f>IF(K79= "Yes",0,IF( H79 = "salary",IF(T79 = 0,MAX(0,$R79-$S79), R79-T79),IF( H79 = "Hourly",'6. Hourly EE Wage Reduction'!AA79, 0)))</f>
        <v>0</v>
      </c>
      <c r="V79" s="67">
        <f t="shared" si="10"/>
        <v>0</v>
      </c>
      <c r="W79" s="405" t="str">
        <f>IF(U79 = 0, "No",IF('6. Hourly EE Wage Reduction'!T79 &gt;'6. Hourly EE Wage Reduction'!W79, "Yes", "No"))</f>
        <v>No</v>
      </c>
      <c r="X79" s="67">
        <f t="shared" si="11"/>
        <v>0</v>
      </c>
      <c r="Y79" s="67">
        <f t="shared" si="12"/>
        <v>0</v>
      </c>
      <c r="AA79" s="86">
        <f>IFERROR(IF('3.Weekly Hours &amp; Wage Activity'!J79 = "FT", 1,MIN(1,IF('3.Weekly Hours &amp; Wage Activity'!J79 = "", "",MIN('3.Weekly Hours &amp; Wage Activity'!J79/40,1)),IF('3.Weekly Hours &amp; Wage Activity'!J79="", "",'3.Weekly Hours &amp; Wage Activity'!J79/40 ))),0)</f>
        <v>0</v>
      </c>
      <c r="AB79" s="86">
        <f>IFERROR(IF('3.Weekly Hours &amp; Wage Activity'!K79 = "FT", 1,MIN(1,IF('3.Weekly Hours &amp; Wage Activity'!K79 = "", "",MIN('3.Weekly Hours &amp; Wage Activity'!K79/40,1)),IF('3.Weekly Hours &amp; Wage Activity'!K79="", "",'3.Weekly Hours &amp; Wage Activity'!K79/40 ))),0)</f>
        <v>0</v>
      </c>
      <c r="AC79" s="86">
        <f>IFERROR(IF('3.Weekly Hours &amp; Wage Activity'!L79 = "FT", 1,MIN(1,IF('3.Weekly Hours &amp; Wage Activity'!L79 = "", "",MIN('3.Weekly Hours &amp; Wage Activity'!L79/40,1)),IF('3.Weekly Hours &amp; Wage Activity'!L79="", "",'3.Weekly Hours &amp; Wage Activity'!L79/40 ))),0)</f>
        <v>0</v>
      </c>
      <c r="AD79" s="86">
        <f>IFERROR(IF('3.Weekly Hours &amp; Wage Activity'!M79 = "FT", 1,MIN(1,IF('3.Weekly Hours &amp; Wage Activity'!M79 = "", "",MIN('3.Weekly Hours &amp; Wage Activity'!M79/40,1)),IF('3.Weekly Hours &amp; Wage Activity'!M79="", "",'3.Weekly Hours &amp; Wage Activity'!M79/40 ))),0)</f>
        <v>0</v>
      </c>
      <c r="AE79" s="86">
        <f>IFERROR(IF('3.Weekly Hours &amp; Wage Activity'!N79 = "FT", 1,MIN(1,IF('3.Weekly Hours &amp; Wage Activity'!N79 = "", "",MIN('3.Weekly Hours &amp; Wage Activity'!N79/40,1)),IF('3.Weekly Hours &amp; Wage Activity'!N79="", "",'3.Weekly Hours &amp; Wage Activity'!N79/40 ))),0)</f>
        <v>0</v>
      </c>
      <c r="AF79" s="86">
        <f>IFERROR(IF('3.Weekly Hours &amp; Wage Activity'!O79 = "FT", 1,MIN(1,IF('3.Weekly Hours &amp; Wage Activity'!O79 = "", "",MIN('3.Weekly Hours &amp; Wage Activity'!O79/40,1)),IF('3.Weekly Hours &amp; Wage Activity'!O79="", "",'3.Weekly Hours &amp; Wage Activity'!O79/40 ))),0)</f>
        <v>0</v>
      </c>
      <c r="AG79" s="86">
        <f>IFERROR(IF('3.Weekly Hours &amp; Wage Activity'!P79 = "FT", 1,MIN(1,IF('3.Weekly Hours &amp; Wage Activity'!P79 = "", "",MIN('3.Weekly Hours &amp; Wage Activity'!P79/40,1)),IF('3.Weekly Hours &amp; Wage Activity'!P79="", "",'3.Weekly Hours &amp; Wage Activity'!P79/40 ))),0)</f>
        <v>0</v>
      </c>
      <c r="AH79" s="86">
        <f>IFERROR(IF('3.Weekly Hours &amp; Wage Activity'!Q79 = "FT", 1,MIN(1,IF('3.Weekly Hours &amp; Wage Activity'!Q79 = "", "",MIN('3.Weekly Hours &amp; Wage Activity'!Q79/40,1)),IF('3.Weekly Hours &amp; Wage Activity'!Q79="", "",'3.Weekly Hours &amp; Wage Activity'!Q79/40 ))),0)</f>
        <v>0</v>
      </c>
      <c r="AI79" s="86">
        <f>IFERROR(IF('3.Weekly Hours &amp; Wage Activity'!R79 = "FT", 1,MIN(1,IF('3.Weekly Hours &amp; Wage Activity'!R79 = "", "",MIN('3.Weekly Hours &amp; Wage Activity'!R79/40,1)),IF('3.Weekly Hours &amp; Wage Activity'!R79="", "",'3.Weekly Hours &amp; Wage Activity'!R79/40 ))),0)</f>
        <v>0</v>
      </c>
      <c r="AJ79" s="86">
        <f>IFERROR(IF('3.Weekly Hours &amp; Wage Activity'!S79 = "FT", 1,MIN(1,IF('3.Weekly Hours &amp; Wage Activity'!S79 = "", "",MIN('3.Weekly Hours &amp; Wage Activity'!S79/40,1)),IF('3.Weekly Hours &amp; Wage Activity'!S79="", "",'3.Weekly Hours &amp; Wage Activity'!S79/40 ))),0)</f>
        <v>0</v>
      </c>
      <c r="AK79" s="86">
        <f>IFERROR(IF('3.Weekly Hours &amp; Wage Activity'!T79 = "FT", 1,MIN(1,IF('3.Weekly Hours &amp; Wage Activity'!T79 = "", "",MIN('3.Weekly Hours &amp; Wage Activity'!T79/40,1)),IF('3.Weekly Hours &amp; Wage Activity'!T79="", "",'3.Weekly Hours &amp; Wage Activity'!T79/40 ))),0)</f>
        <v>0</v>
      </c>
      <c r="AL79" s="86">
        <f>IFERROR(IF('3.Weekly Hours &amp; Wage Activity'!U79 = "FT", 1,MIN(1,IF('3.Weekly Hours &amp; Wage Activity'!U79 = "", "",MIN('3.Weekly Hours &amp; Wage Activity'!U79/40,1)),IF('3.Weekly Hours &amp; Wage Activity'!U79="", "",'3.Weekly Hours &amp; Wage Activity'!U79/40 ))),0)</f>
        <v>0</v>
      </c>
      <c r="AM79" s="86">
        <f>IFERROR(IF('3.Weekly Hours &amp; Wage Activity'!V79 = "FT", 1,MIN(1,IF('3.Weekly Hours &amp; Wage Activity'!V79 = "", "",MIN('3.Weekly Hours &amp; Wage Activity'!V79/40,1)),IF('3.Weekly Hours &amp; Wage Activity'!V79="", "",'3.Weekly Hours &amp; Wage Activity'!V79/40 ))),0)</f>
        <v>0</v>
      </c>
      <c r="AN79" s="86">
        <f>IFERROR(IF('3.Weekly Hours &amp; Wage Activity'!W79 = "FT", 1,MIN(1,IF('3.Weekly Hours &amp; Wage Activity'!W79 = "", "",MIN('3.Weekly Hours &amp; Wage Activity'!W79/40,1)),IF('3.Weekly Hours &amp; Wage Activity'!W79="", "",'3.Weekly Hours &amp; Wage Activity'!W79/40 ))),0)</f>
        <v>0</v>
      </c>
      <c r="AO79" s="86">
        <f>IFERROR(IF('3.Weekly Hours &amp; Wage Activity'!X79 = "FT", 1,MIN(1,IF('3.Weekly Hours &amp; Wage Activity'!X79 = "", "",MIN('3.Weekly Hours &amp; Wage Activity'!X79/40,1)),IF('3.Weekly Hours &amp; Wage Activity'!X79="", "",'3.Weekly Hours &amp; Wage Activity'!X79/40 ))),0)</f>
        <v>0</v>
      </c>
      <c r="AP79" s="86">
        <f>IFERROR(IF('3.Weekly Hours &amp; Wage Activity'!Y79 = "FT", 1,MIN(1,IF('3.Weekly Hours &amp; Wage Activity'!Y79 = "", "",MIN('3.Weekly Hours &amp; Wage Activity'!Y79/40,1)),IF('3.Weekly Hours &amp; Wage Activity'!Y79="", "",'3.Weekly Hours &amp; Wage Activity'!Y79/40 ))),0)</f>
        <v>0</v>
      </c>
      <c r="AQ79" s="86">
        <f>IFERROR(IF('3.Weekly Hours &amp; Wage Activity'!Z79 = "FT", 1,MIN(1,IF('3.Weekly Hours &amp; Wage Activity'!Z79 = "", "",MIN('3.Weekly Hours &amp; Wage Activity'!Z79/40,1)),IF('3.Weekly Hours &amp; Wage Activity'!Z79="", "",'3.Weekly Hours &amp; Wage Activity'!Z79/40 ))),0)</f>
        <v>0</v>
      </c>
      <c r="AR79" s="86">
        <f>IFERROR(IF('3.Weekly Hours &amp; Wage Activity'!AA79 = "FT", 1,MIN(1,IF('3.Weekly Hours &amp; Wage Activity'!AA79 = "", "",MIN('3.Weekly Hours &amp; Wage Activity'!AA79/40,1)),IF('3.Weekly Hours &amp; Wage Activity'!AA79="", "",'3.Weekly Hours &amp; Wage Activity'!AA79/40 ))),0)</f>
        <v>0</v>
      </c>
      <c r="AS79" s="86">
        <f>IFERROR(IF('3.Weekly Hours &amp; Wage Activity'!AB79 = "FT", 1,MIN(1,IF('3.Weekly Hours &amp; Wage Activity'!AB79 = "", "",MIN('3.Weekly Hours &amp; Wage Activity'!AB79/40,1)),IF('3.Weekly Hours &amp; Wage Activity'!AB79="", "",'3.Weekly Hours &amp; Wage Activity'!AB79/40 ))),0)</f>
        <v>0</v>
      </c>
      <c r="AT79" s="86">
        <f>IFERROR(IF('3.Weekly Hours &amp; Wage Activity'!AC79 = "FT", 1,MIN(1,IF('3.Weekly Hours &amp; Wage Activity'!AC79 = "", "",MIN('3.Weekly Hours &amp; Wage Activity'!AC79/40,1)),IF('3.Weekly Hours &amp; Wage Activity'!AC79="", "",'3.Weekly Hours &amp; Wage Activity'!AC79/40 ))),0)</f>
        <v>0</v>
      </c>
      <c r="AU79" s="86">
        <f>IFERROR(IF('3.Weekly Hours &amp; Wage Activity'!AD79 = "FT", 1,MIN(1,IF('3.Weekly Hours &amp; Wage Activity'!AD79 = "", "",MIN('3.Weekly Hours &amp; Wage Activity'!AD79/40,1)),IF('3.Weekly Hours &amp; Wage Activity'!AD79="", "",'3.Weekly Hours &amp; Wage Activity'!AD79/40 ))),0)</f>
        <v>0</v>
      </c>
      <c r="AV79" s="86">
        <f>IFERROR(IF('3.Weekly Hours &amp; Wage Activity'!AE79 = "FT", 1,MIN(1,IF('3.Weekly Hours &amp; Wage Activity'!AE79 = "", "",MIN('3.Weekly Hours &amp; Wage Activity'!AE79/40,1)),IF('3.Weekly Hours &amp; Wage Activity'!AE79="", "",'3.Weekly Hours &amp; Wage Activity'!AE79/40 ))),0)</f>
        <v>0</v>
      </c>
      <c r="AW79" s="86">
        <f>IFERROR(IF('3.Weekly Hours &amp; Wage Activity'!AF79 = "FT", 1,MIN(1,IF('3.Weekly Hours &amp; Wage Activity'!AF79 = "", "",MIN('3.Weekly Hours &amp; Wage Activity'!AF79/40,1)),IF('3.Weekly Hours &amp; Wage Activity'!AF79="", "",'3.Weekly Hours &amp; Wage Activity'!AF79/40 ))),0)</f>
        <v>0</v>
      </c>
      <c r="AX79" s="86">
        <f>IFERROR(IF('3.Weekly Hours &amp; Wage Activity'!AG79 = "FT", 1,MIN(1,IF('3.Weekly Hours &amp; Wage Activity'!AG79 = "", "",MIN('3.Weekly Hours &amp; Wage Activity'!AG79/40,1)),IF('3.Weekly Hours &amp; Wage Activity'!AG79="", "",'3.Weekly Hours &amp; Wage Activity'!AG79/40 ))),0)</f>
        <v>0</v>
      </c>
      <c r="AY79" s="523">
        <f>SUM( IF(COUNTIF('3.Weekly Hours &amp; Wage Activity'!J79:Q79, "&lt;&gt;FT") = 0, COLUMNS('3.Weekly Hours &amp; Wage Activity'!J79:AG79) * 40, '3.Weekly Hours &amp; Wage Activity'!J79:AG79))</f>
        <v>0</v>
      </c>
      <c r="AZ79" s="86">
        <f t="shared" si="13"/>
        <v>0</v>
      </c>
      <c r="BA79" s="87">
        <f t="shared" si="14"/>
        <v>0</v>
      </c>
      <c r="BB79" s="74" t="str">
        <f>IF('2.Census &amp; Reference Benchmarks'!K79 = "", "", '2.Census &amp; Reference Benchmarks'!K79)</f>
        <v/>
      </c>
      <c r="BC79" s="185">
        <f>IF('2.Census &amp; Reference Benchmarks'!L79="N/A",IF(OR(AND(G79="",I79=""),AND(G79&lt;DATEVALUE("1/1/2020"),OR(I79="",I79&gt;DATEVALUE("3/31/2020")))),177.14,IF(OR(I79 = "", I79 &gt; DATEVALUE("1/31/2020")), ROUND(177.14*((DATEVALUE("2/1/2020") -G79)/31),1))),IF('2.Census &amp; Reference Benchmarks'!L79="",0,'2.Census &amp; Reference Benchmarks'!L79))</f>
        <v>0</v>
      </c>
      <c r="BD79" s="74" t="str">
        <f>IF('2.Census &amp; Reference Benchmarks'!N79 = "", "", '2.Census &amp; Reference Benchmarks'!N79)</f>
        <v/>
      </c>
      <c r="BE79" s="185">
        <f>IF('2.Census &amp; Reference Benchmarks'!O79="N/A",IF(OR(AND(G79="",I79=""),AND(G79&lt;=DATEVALUE("2/1/2020"),OR(I79="",I79&gt;=DATEVALUE("2/29/2020")))),165.71,IF(AND(G79&gt;DATEVALUE("2/1/2020"),OR(I79="",I79&lt;=DATEVALUE("2/29/2020"))),((DATEVALUE("3/1/2020")-G79)/29)*165.71,"")),IF('2.Census &amp; Reference Benchmarks'!O79="",0,'2.Census &amp; Reference Benchmarks'!O79))</f>
        <v>0</v>
      </c>
    </row>
    <row r="80" spans="1:57" x14ac:dyDescent="0.25">
      <c r="A80" s="3"/>
      <c r="B80" s="56">
        <f>IF('2.Census &amp; Reference Benchmarks'!B80 &lt;&gt;"",'2.Census &amp; Reference Benchmarks'!B80,"")</f>
        <v>0</v>
      </c>
      <c r="C80" s="56">
        <f>IF('2.Census &amp; Reference Benchmarks'!C80 &lt;&gt;"",'2.Census &amp; Reference Benchmarks'!C80,"")</f>
        <v>0</v>
      </c>
      <c r="D80" s="57" t="str">
        <f>IF('2.Census &amp; Reference Benchmarks'!D80 &lt;&gt;"",'2.Census &amp; Reference Benchmarks'!D80,"")</f>
        <v/>
      </c>
      <c r="E80" s="56" t="str">
        <f>IF('2.Census &amp; Reference Benchmarks'!E80 &lt;&gt;"",'2.Census &amp; Reference Benchmarks'!E80,"")</f>
        <v/>
      </c>
      <c r="F80" s="56" t="str">
        <f>IF('2.Census &amp; Reference Benchmarks'!F80 &lt;&gt;"",'2.Census &amp; Reference Benchmarks'!F80,"")</f>
        <v/>
      </c>
      <c r="G80" s="58" t="str">
        <f>IF('2.Census &amp; Reference Benchmarks'!G80 &lt;&gt;"",'2.Census &amp; Reference Benchmarks'!G80,"")</f>
        <v/>
      </c>
      <c r="H80" s="58" t="str">
        <f>IF('2.Census &amp; Reference Benchmarks'!H80 &lt;&gt;"",'2.Census &amp; Reference Benchmarks'!H80,"")</f>
        <v/>
      </c>
      <c r="I80" s="58" t="str">
        <f>IF('2.Census &amp; Reference Benchmarks'!I80 &lt;&gt;"",'2.Census &amp; Reference Benchmarks'!I80,"")</f>
        <v/>
      </c>
      <c r="J80" s="69" t="str">
        <f>IF('2.Census &amp; Reference Benchmarks'!J80 &lt;&gt;"",'2.Census &amp; Reference Benchmarks'!J80,"")</f>
        <v/>
      </c>
      <c r="K80" s="58" t="str">
        <f>IF('7.Safe Harbor Input Data &amp; Calc'!Q82 &lt;&gt; "", '7.Safe Harbor Input Data &amp; Calc'!Q82, "")</f>
        <v>No</v>
      </c>
      <c r="L80" s="59" t="str">
        <f>IF('2.Census &amp; Reference Benchmarks'!T80&lt;&gt; "",'2.Census &amp; Reference Benchmarks'!T80,"")</f>
        <v/>
      </c>
      <c r="M80" s="60">
        <f>'2.Census &amp; Reference Benchmarks'!M80</f>
        <v>0</v>
      </c>
      <c r="N80" s="60">
        <f>'2.Census &amp; Reference Benchmarks'!P80</f>
        <v>0</v>
      </c>
      <c r="O80" s="60">
        <f>'2.Census &amp; Reference Benchmarks'!S80</f>
        <v>0</v>
      </c>
      <c r="P80" s="52">
        <f>IF( AND(I80 &lt; '1. Summary for SBA'!$J$7, I80 &lt;&gt;""), 0, IF(AND(G80="",I80=""),SUM(M80:O80)*4,IF(I80&lt;'1. Summary for SBA'!$J$7,0,IF(K80="Yes",0,IF(H80="Salary",IF(AND(SUM(M80:O80)*4&lt;100000,L80=""),(SUM(M80:O80)/(IF(OR(I80=0,I80&gt;=DATEVALUE("3/31/2020")),DATEVALUE("3/31/2020"),I80)-IF(OR(G80&lt;=DATEVALUE("1/1/2020"), G80 = ""),DATEVALUE("1/1/2020"),IF(OR(MONTH(G80)=1),G80+1,IF(MONTH(G80)=3,G80,G80-1)))))*360,0),0)))))</f>
        <v>0</v>
      </c>
      <c r="Q80" s="52">
        <f t="shared" si="8"/>
        <v>0</v>
      </c>
      <c r="R80" s="67">
        <f t="shared" si="9"/>
        <v>0</v>
      </c>
      <c r="S80" s="53">
        <f>SUM('3.Weekly Hours &amp; Wage Activity'!AI80:BF80)</f>
        <v>0</v>
      </c>
      <c r="T80" s="53">
        <f>IF(AND(I80&lt;&gt; "",  I80 &lt; '1. Summary for SBA'!$J$11 +168, I80 &gt; '1. Summary for SBA'!$J$11),S80+(((168-(I80-'1. Summary for SBA'!$J$11+1))*S80)/((I80-'1. Summary for SBA'!$J$11+1))),0)</f>
        <v>0</v>
      </c>
      <c r="U80" s="369">
        <f>IF(K80= "Yes",0,IF( H80 = "salary",IF(T80 = 0,MAX(0,$R80-$S80), R80-T80),IF( H80 = "Hourly",'6. Hourly EE Wage Reduction'!AA80, 0)))</f>
        <v>0</v>
      </c>
      <c r="V80" s="67">
        <f t="shared" si="10"/>
        <v>0</v>
      </c>
      <c r="W80" s="405" t="str">
        <f>IF(U80 = 0, "No",IF('6. Hourly EE Wage Reduction'!T80 &gt;'6. Hourly EE Wage Reduction'!W80, "Yes", "No"))</f>
        <v>No</v>
      </c>
      <c r="X80" s="67">
        <f t="shared" si="11"/>
        <v>0</v>
      </c>
      <c r="Y80" s="67">
        <f t="shared" si="12"/>
        <v>0</v>
      </c>
      <c r="AA80" s="86">
        <f>IFERROR(IF('3.Weekly Hours &amp; Wage Activity'!J80 = "FT", 1,MIN(1,IF('3.Weekly Hours &amp; Wage Activity'!J80 = "", "",MIN('3.Weekly Hours &amp; Wage Activity'!J80/40,1)),IF('3.Weekly Hours &amp; Wage Activity'!J80="", "",'3.Weekly Hours &amp; Wage Activity'!J80/40 ))),0)</f>
        <v>0</v>
      </c>
      <c r="AB80" s="86">
        <f>IFERROR(IF('3.Weekly Hours &amp; Wage Activity'!K80 = "FT", 1,MIN(1,IF('3.Weekly Hours &amp; Wage Activity'!K80 = "", "",MIN('3.Weekly Hours &amp; Wage Activity'!K80/40,1)),IF('3.Weekly Hours &amp; Wage Activity'!K80="", "",'3.Weekly Hours &amp; Wage Activity'!K80/40 ))),0)</f>
        <v>0</v>
      </c>
      <c r="AC80" s="86">
        <f>IFERROR(IF('3.Weekly Hours &amp; Wage Activity'!L80 = "FT", 1,MIN(1,IF('3.Weekly Hours &amp; Wage Activity'!L80 = "", "",MIN('3.Weekly Hours &amp; Wage Activity'!L80/40,1)),IF('3.Weekly Hours &amp; Wage Activity'!L80="", "",'3.Weekly Hours &amp; Wage Activity'!L80/40 ))),0)</f>
        <v>0</v>
      </c>
      <c r="AD80" s="86">
        <f>IFERROR(IF('3.Weekly Hours &amp; Wage Activity'!M80 = "FT", 1,MIN(1,IF('3.Weekly Hours &amp; Wage Activity'!M80 = "", "",MIN('3.Weekly Hours &amp; Wage Activity'!M80/40,1)),IF('3.Weekly Hours &amp; Wage Activity'!M80="", "",'3.Weekly Hours &amp; Wage Activity'!M80/40 ))),0)</f>
        <v>0</v>
      </c>
      <c r="AE80" s="86">
        <f>IFERROR(IF('3.Weekly Hours &amp; Wage Activity'!N80 = "FT", 1,MIN(1,IF('3.Weekly Hours &amp; Wage Activity'!N80 = "", "",MIN('3.Weekly Hours &amp; Wage Activity'!N80/40,1)),IF('3.Weekly Hours &amp; Wage Activity'!N80="", "",'3.Weekly Hours &amp; Wage Activity'!N80/40 ))),0)</f>
        <v>0</v>
      </c>
      <c r="AF80" s="86">
        <f>IFERROR(IF('3.Weekly Hours &amp; Wage Activity'!O80 = "FT", 1,MIN(1,IF('3.Weekly Hours &amp; Wage Activity'!O80 = "", "",MIN('3.Weekly Hours &amp; Wage Activity'!O80/40,1)),IF('3.Weekly Hours &amp; Wage Activity'!O80="", "",'3.Weekly Hours &amp; Wage Activity'!O80/40 ))),0)</f>
        <v>0</v>
      </c>
      <c r="AG80" s="86">
        <f>IFERROR(IF('3.Weekly Hours &amp; Wage Activity'!P80 = "FT", 1,MIN(1,IF('3.Weekly Hours &amp; Wage Activity'!P80 = "", "",MIN('3.Weekly Hours &amp; Wage Activity'!P80/40,1)),IF('3.Weekly Hours &amp; Wage Activity'!P80="", "",'3.Weekly Hours &amp; Wage Activity'!P80/40 ))),0)</f>
        <v>0</v>
      </c>
      <c r="AH80" s="86">
        <f>IFERROR(IF('3.Weekly Hours &amp; Wage Activity'!Q80 = "FT", 1,MIN(1,IF('3.Weekly Hours &amp; Wage Activity'!Q80 = "", "",MIN('3.Weekly Hours &amp; Wage Activity'!Q80/40,1)),IF('3.Weekly Hours &amp; Wage Activity'!Q80="", "",'3.Weekly Hours &amp; Wage Activity'!Q80/40 ))),0)</f>
        <v>0</v>
      </c>
      <c r="AI80" s="86">
        <f>IFERROR(IF('3.Weekly Hours &amp; Wage Activity'!R80 = "FT", 1,MIN(1,IF('3.Weekly Hours &amp; Wage Activity'!R80 = "", "",MIN('3.Weekly Hours &amp; Wage Activity'!R80/40,1)),IF('3.Weekly Hours &amp; Wage Activity'!R80="", "",'3.Weekly Hours &amp; Wage Activity'!R80/40 ))),0)</f>
        <v>0</v>
      </c>
      <c r="AJ80" s="86">
        <f>IFERROR(IF('3.Weekly Hours &amp; Wage Activity'!S80 = "FT", 1,MIN(1,IF('3.Weekly Hours &amp; Wage Activity'!S80 = "", "",MIN('3.Weekly Hours &amp; Wage Activity'!S80/40,1)),IF('3.Weekly Hours &amp; Wage Activity'!S80="", "",'3.Weekly Hours &amp; Wage Activity'!S80/40 ))),0)</f>
        <v>0</v>
      </c>
      <c r="AK80" s="86">
        <f>IFERROR(IF('3.Weekly Hours &amp; Wage Activity'!T80 = "FT", 1,MIN(1,IF('3.Weekly Hours &amp; Wage Activity'!T80 = "", "",MIN('3.Weekly Hours &amp; Wage Activity'!T80/40,1)),IF('3.Weekly Hours &amp; Wage Activity'!T80="", "",'3.Weekly Hours &amp; Wage Activity'!T80/40 ))),0)</f>
        <v>0</v>
      </c>
      <c r="AL80" s="86">
        <f>IFERROR(IF('3.Weekly Hours &amp; Wage Activity'!U80 = "FT", 1,MIN(1,IF('3.Weekly Hours &amp; Wage Activity'!U80 = "", "",MIN('3.Weekly Hours &amp; Wage Activity'!U80/40,1)),IF('3.Weekly Hours &amp; Wage Activity'!U80="", "",'3.Weekly Hours &amp; Wage Activity'!U80/40 ))),0)</f>
        <v>0</v>
      </c>
      <c r="AM80" s="86">
        <f>IFERROR(IF('3.Weekly Hours &amp; Wage Activity'!V80 = "FT", 1,MIN(1,IF('3.Weekly Hours &amp; Wage Activity'!V80 = "", "",MIN('3.Weekly Hours &amp; Wage Activity'!V80/40,1)),IF('3.Weekly Hours &amp; Wage Activity'!V80="", "",'3.Weekly Hours &amp; Wage Activity'!V80/40 ))),0)</f>
        <v>0</v>
      </c>
      <c r="AN80" s="86">
        <f>IFERROR(IF('3.Weekly Hours &amp; Wage Activity'!W80 = "FT", 1,MIN(1,IF('3.Weekly Hours &amp; Wage Activity'!W80 = "", "",MIN('3.Weekly Hours &amp; Wage Activity'!W80/40,1)),IF('3.Weekly Hours &amp; Wage Activity'!W80="", "",'3.Weekly Hours &amp; Wage Activity'!W80/40 ))),0)</f>
        <v>0</v>
      </c>
      <c r="AO80" s="86">
        <f>IFERROR(IF('3.Weekly Hours &amp; Wage Activity'!X80 = "FT", 1,MIN(1,IF('3.Weekly Hours &amp; Wage Activity'!X80 = "", "",MIN('3.Weekly Hours &amp; Wage Activity'!X80/40,1)),IF('3.Weekly Hours &amp; Wage Activity'!X80="", "",'3.Weekly Hours &amp; Wage Activity'!X80/40 ))),0)</f>
        <v>0</v>
      </c>
      <c r="AP80" s="86">
        <f>IFERROR(IF('3.Weekly Hours &amp; Wage Activity'!Y80 = "FT", 1,MIN(1,IF('3.Weekly Hours &amp; Wage Activity'!Y80 = "", "",MIN('3.Weekly Hours &amp; Wage Activity'!Y80/40,1)),IF('3.Weekly Hours &amp; Wage Activity'!Y80="", "",'3.Weekly Hours &amp; Wage Activity'!Y80/40 ))),0)</f>
        <v>0</v>
      </c>
      <c r="AQ80" s="86">
        <f>IFERROR(IF('3.Weekly Hours &amp; Wage Activity'!Z80 = "FT", 1,MIN(1,IF('3.Weekly Hours &amp; Wage Activity'!Z80 = "", "",MIN('3.Weekly Hours &amp; Wage Activity'!Z80/40,1)),IF('3.Weekly Hours &amp; Wage Activity'!Z80="", "",'3.Weekly Hours &amp; Wage Activity'!Z80/40 ))),0)</f>
        <v>0</v>
      </c>
      <c r="AR80" s="86">
        <f>IFERROR(IF('3.Weekly Hours &amp; Wage Activity'!AA80 = "FT", 1,MIN(1,IF('3.Weekly Hours &amp; Wage Activity'!AA80 = "", "",MIN('3.Weekly Hours &amp; Wage Activity'!AA80/40,1)),IF('3.Weekly Hours &amp; Wage Activity'!AA80="", "",'3.Weekly Hours &amp; Wage Activity'!AA80/40 ))),0)</f>
        <v>0</v>
      </c>
      <c r="AS80" s="86">
        <f>IFERROR(IF('3.Weekly Hours &amp; Wage Activity'!AB80 = "FT", 1,MIN(1,IF('3.Weekly Hours &amp; Wage Activity'!AB80 = "", "",MIN('3.Weekly Hours &amp; Wage Activity'!AB80/40,1)),IF('3.Weekly Hours &amp; Wage Activity'!AB80="", "",'3.Weekly Hours &amp; Wage Activity'!AB80/40 ))),0)</f>
        <v>0</v>
      </c>
      <c r="AT80" s="86">
        <f>IFERROR(IF('3.Weekly Hours &amp; Wage Activity'!AC80 = "FT", 1,MIN(1,IF('3.Weekly Hours &amp; Wage Activity'!AC80 = "", "",MIN('3.Weekly Hours &amp; Wage Activity'!AC80/40,1)),IF('3.Weekly Hours &amp; Wage Activity'!AC80="", "",'3.Weekly Hours &amp; Wage Activity'!AC80/40 ))),0)</f>
        <v>0</v>
      </c>
      <c r="AU80" s="86">
        <f>IFERROR(IF('3.Weekly Hours &amp; Wage Activity'!AD80 = "FT", 1,MIN(1,IF('3.Weekly Hours &amp; Wage Activity'!AD80 = "", "",MIN('3.Weekly Hours &amp; Wage Activity'!AD80/40,1)),IF('3.Weekly Hours &amp; Wage Activity'!AD80="", "",'3.Weekly Hours &amp; Wage Activity'!AD80/40 ))),0)</f>
        <v>0</v>
      </c>
      <c r="AV80" s="86">
        <f>IFERROR(IF('3.Weekly Hours &amp; Wage Activity'!AE80 = "FT", 1,MIN(1,IF('3.Weekly Hours &amp; Wage Activity'!AE80 = "", "",MIN('3.Weekly Hours &amp; Wage Activity'!AE80/40,1)),IF('3.Weekly Hours &amp; Wage Activity'!AE80="", "",'3.Weekly Hours &amp; Wage Activity'!AE80/40 ))),0)</f>
        <v>0</v>
      </c>
      <c r="AW80" s="86">
        <f>IFERROR(IF('3.Weekly Hours &amp; Wage Activity'!AF80 = "FT", 1,MIN(1,IF('3.Weekly Hours &amp; Wage Activity'!AF80 = "", "",MIN('3.Weekly Hours &amp; Wage Activity'!AF80/40,1)),IF('3.Weekly Hours &amp; Wage Activity'!AF80="", "",'3.Weekly Hours &amp; Wage Activity'!AF80/40 ))),0)</f>
        <v>0</v>
      </c>
      <c r="AX80" s="86">
        <f>IFERROR(IF('3.Weekly Hours &amp; Wage Activity'!AG80 = "FT", 1,MIN(1,IF('3.Weekly Hours &amp; Wage Activity'!AG80 = "", "",MIN('3.Weekly Hours &amp; Wage Activity'!AG80/40,1)),IF('3.Weekly Hours &amp; Wage Activity'!AG80="", "",'3.Weekly Hours &amp; Wage Activity'!AG80/40 ))),0)</f>
        <v>0</v>
      </c>
      <c r="AY80" s="523">
        <f>SUM( IF(COUNTIF('3.Weekly Hours &amp; Wage Activity'!J80:Q80, "&lt;&gt;FT") = 0, COLUMNS('3.Weekly Hours &amp; Wage Activity'!J80:AG80) * 40, '3.Weekly Hours &amp; Wage Activity'!J80:AG80))</f>
        <v>0</v>
      </c>
      <c r="AZ80" s="86">
        <f t="shared" si="13"/>
        <v>0</v>
      </c>
      <c r="BA80" s="87">
        <f t="shared" si="14"/>
        <v>0</v>
      </c>
      <c r="BB80" s="74" t="str">
        <f>IF('2.Census &amp; Reference Benchmarks'!K80 = "", "", '2.Census &amp; Reference Benchmarks'!K80)</f>
        <v/>
      </c>
      <c r="BC80" s="185">
        <f>IF('2.Census &amp; Reference Benchmarks'!L80="N/A",IF(OR(AND(G80="",I80=""),AND(G80&lt;DATEVALUE("1/1/2020"),OR(I80="",I80&gt;DATEVALUE("3/31/2020")))),177.14,IF(OR(I80 = "", I80 &gt; DATEVALUE("1/31/2020")), ROUND(177.14*((DATEVALUE("2/1/2020") -G80)/31),1))),IF('2.Census &amp; Reference Benchmarks'!L80="",0,'2.Census &amp; Reference Benchmarks'!L80))</f>
        <v>0</v>
      </c>
      <c r="BD80" s="74" t="str">
        <f>IF('2.Census &amp; Reference Benchmarks'!N80 = "", "", '2.Census &amp; Reference Benchmarks'!N80)</f>
        <v/>
      </c>
      <c r="BE80" s="185">
        <f>IF('2.Census &amp; Reference Benchmarks'!O80="N/A",IF(OR(AND(G80="",I80=""),AND(G80&lt;=DATEVALUE("2/1/2020"),OR(I80="",I80&gt;=DATEVALUE("2/29/2020")))),165.71,IF(AND(G80&gt;DATEVALUE("2/1/2020"),OR(I80="",I80&lt;=DATEVALUE("2/29/2020"))),((DATEVALUE("3/1/2020")-G80)/29)*165.71,"")),IF('2.Census &amp; Reference Benchmarks'!O80="",0,'2.Census &amp; Reference Benchmarks'!O80))</f>
        <v>0</v>
      </c>
    </row>
    <row r="81" spans="1:57" x14ac:dyDescent="0.25">
      <c r="A81" s="3"/>
      <c r="B81" s="56">
        <f>IF('2.Census &amp; Reference Benchmarks'!B81 &lt;&gt;"",'2.Census &amp; Reference Benchmarks'!B81,"")</f>
        <v>0</v>
      </c>
      <c r="C81" s="56">
        <f>IF('2.Census &amp; Reference Benchmarks'!C81 &lt;&gt;"",'2.Census &amp; Reference Benchmarks'!C81,"")</f>
        <v>0</v>
      </c>
      <c r="D81" s="57" t="str">
        <f>IF('2.Census &amp; Reference Benchmarks'!D81 &lt;&gt;"",'2.Census &amp; Reference Benchmarks'!D81,"")</f>
        <v/>
      </c>
      <c r="E81" s="56" t="str">
        <f>IF('2.Census &amp; Reference Benchmarks'!E81 &lt;&gt;"",'2.Census &amp; Reference Benchmarks'!E81,"")</f>
        <v/>
      </c>
      <c r="F81" s="56" t="str">
        <f>IF('2.Census &amp; Reference Benchmarks'!F81 &lt;&gt;"",'2.Census &amp; Reference Benchmarks'!F81,"")</f>
        <v/>
      </c>
      <c r="G81" s="58" t="str">
        <f>IF('2.Census &amp; Reference Benchmarks'!G81 &lt;&gt;"",'2.Census &amp; Reference Benchmarks'!G81,"")</f>
        <v/>
      </c>
      <c r="H81" s="58" t="str">
        <f>IF('2.Census &amp; Reference Benchmarks'!H81 &lt;&gt;"",'2.Census &amp; Reference Benchmarks'!H81,"")</f>
        <v/>
      </c>
      <c r="I81" s="58" t="str">
        <f>IF('2.Census &amp; Reference Benchmarks'!I81 &lt;&gt;"",'2.Census &amp; Reference Benchmarks'!I81,"")</f>
        <v/>
      </c>
      <c r="J81" s="69" t="str">
        <f>IF('2.Census &amp; Reference Benchmarks'!J81 &lt;&gt;"",'2.Census &amp; Reference Benchmarks'!J81,"")</f>
        <v/>
      </c>
      <c r="K81" s="58" t="str">
        <f>IF('7.Safe Harbor Input Data &amp; Calc'!Q83 &lt;&gt; "", '7.Safe Harbor Input Data &amp; Calc'!Q83, "")</f>
        <v>No</v>
      </c>
      <c r="L81" s="59" t="str">
        <f>IF('2.Census &amp; Reference Benchmarks'!T81&lt;&gt; "",'2.Census &amp; Reference Benchmarks'!T81,"")</f>
        <v/>
      </c>
      <c r="M81" s="60">
        <f>'2.Census &amp; Reference Benchmarks'!M81</f>
        <v>0</v>
      </c>
      <c r="N81" s="60">
        <f>'2.Census &amp; Reference Benchmarks'!P81</f>
        <v>0</v>
      </c>
      <c r="O81" s="60">
        <f>'2.Census &amp; Reference Benchmarks'!S81</f>
        <v>0</v>
      </c>
      <c r="P81" s="52">
        <f>IF( AND(I81 &lt; '1. Summary for SBA'!$J$7, I81 &lt;&gt;""), 0, IF(AND(G81="",I81=""),SUM(M81:O81)*4,IF(I81&lt;'1. Summary for SBA'!$J$7,0,IF(K81="Yes",0,IF(H81="Salary",IF(AND(SUM(M81:O81)*4&lt;100000,L81=""),(SUM(M81:O81)/(IF(OR(I81=0,I81&gt;=DATEVALUE("3/31/2020")),DATEVALUE("3/31/2020"),I81)-IF(OR(G81&lt;=DATEVALUE("1/1/2020"), G81 = ""),DATEVALUE("1/1/2020"),IF(OR(MONTH(G81)=1),G81+1,IF(MONTH(G81)=3,G81,G81-1)))))*360,0),0)))))</f>
        <v>0</v>
      </c>
      <c r="Q81" s="52">
        <f t="shared" si="8"/>
        <v>0</v>
      </c>
      <c r="R81" s="67">
        <f t="shared" si="9"/>
        <v>0</v>
      </c>
      <c r="S81" s="53">
        <f>SUM('3.Weekly Hours &amp; Wage Activity'!AI81:BF81)</f>
        <v>0</v>
      </c>
      <c r="T81" s="53">
        <f>IF(AND(I81&lt;&gt; "",  I81 &lt; '1. Summary for SBA'!$J$11 +168, I81 &gt; '1. Summary for SBA'!$J$11),S81+(((168-(I81-'1. Summary for SBA'!$J$11+1))*S81)/((I81-'1. Summary for SBA'!$J$11+1))),0)</f>
        <v>0</v>
      </c>
      <c r="U81" s="369">
        <f>IF(K81= "Yes",0,IF( H81 = "salary",IF(T81 = 0,MAX(0,$R81-$S81), R81-T81),IF( H81 = "Hourly",'6. Hourly EE Wage Reduction'!AA81, 0)))</f>
        <v>0</v>
      </c>
      <c r="V81" s="67">
        <f t="shared" si="10"/>
        <v>0</v>
      </c>
      <c r="W81" s="405" t="str">
        <f>IF(U81 = 0, "No",IF('6. Hourly EE Wage Reduction'!T81 &gt;'6. Hourly EE Wage Reduction'!W81, "Yes", "No"))</f>
        <v>No</v>
      </c>
      <c r="X81" s="67">
        <f t="shared" si="11"/>
        <v>0</v>
      </c>
      <c r="Y81" s="67">
        <f t="shared" si="12"/>
        <v>0</v>
      </c>
      <c r="AA81" s="86">
        <f>IFERROR(IF('3.Weekly Hours &amp; Wage Activity'!J81 = "FT", 1,MIN(1,IF('3.Weekly Hours &amp; Wage Activity'!J81 = "", "",MIN('3.Weekly Hours &amp; Wage Activity'!J81/40,1)),IF('3.Weekly Hours &amp; Wage Activity'!J81="", "",'3.Weekly Hours &amp; Wage Activity'!J81/40 ))),0)</f>
        <v>0</v>
      </c>
      <c r="AB81" s="86">
        <f>IFERROR(IF('3.Weekly Hours &amp; Wage Activity'!K81 = "FT", 1,MIN(1,IF('3.Weekly Hours &amp; Wage Activity'!K81 = "", "",MIN('3.Weekly Hours &amp; Wage Activity'!K81/40,1)),IF('3.Weekly Hours &amp; Wage Activity'!K81="", "",'3.Weekly Hours &amp; Wage Activity'!K81/40 ))),0)</f>
        <v>0</v>
      </c>
      <c r="AC81" s="86">
        <f>IFERROR(IF('3.Weekly Hours &amp; Wage Activity'!L81 = "FT", 1,MIN(1,IF('3.Weekly Hours &amp; Wage Activity'!L81 = "", "",MIN('3.Weekly Hours &amp; Wage Activity'!L81/40,1)),IF('3.Weekly Hours &amp; Wage Activity'!L81="", "",'3.Weekly Hours &amp; Wage Activity'!L81/40 ))),0)</f>
        <v>0</v>
      </c>
      <c r="AD81" s="86">
        <f>IFERROR(IF('3.Weekly Hours &amp; Wage Activity'!M81 = "FT", 1,MIN(1,IF('3.Weekly Hours &amp; Wage Activity'!M81 = "", "",MIN('3.Weekly Hours &amp; Wage Activity'!M81/40,1)),IF('3.Weekly Hours &amp; Wage Activity'!M81="", "",'3.Weekly Hours &amp; Wage Activity'!M81/40 ))),0)</f>
        <v>0</v>
      </c>
      <c r="AE81" s="86">
        <f>IFERROR(IF('3.Weekly Hours &amp; Wage Activity'!N81 = "FT", 1,MIN(1,IF('3.Weekly Hours &amp; Wage Activity'!N81 = "", "",MIN('3.Weekly Hours &amp; Wage Activity'!N81/40,1)),IF('3.Weekly Hours &amp; Wage Activity'!N81="", "",'3.Weekly Hours &amp; Wage Activity'!N81/40 ))),0)</f>
        <v>0</v>
      </c>
      <c r="AF81" s="86">
        <f>IFERROR(IF('3.Weekly Hours &amp; Wage Activity'!O81 = "FT", 1,MIN(1,IF('3.Weekly Hours &amp; Wage Activity'!O81 = "", "",MIN('3.Weekly Hours &amp; Wage Activity'!O81/40,1)),IF('3.Weekly Hours &amp; Wage Activity'!O81="", "",'3.Weekly Hours &amp; Wage Activity'!O81/40 ))),0)</f>
        <v>0</v>
      </c>
      <c r="AG81" s="86">
        <f>IFERROR(IF('3.Weekly Hours &amp; Wage Activity'!P81 = "FT", 1,MIN(1,IF('3.Weekly Hours &amp; Wage Activity'!P81 = "", "",MIN('3.Weekly Hours &amp; Wage Activity'!P81/40,1)),IF('3.Weekly Hours &amp; Wage Activity'!P81="", "",'3.Weekly Hours &amp; Wage Activity'!P81/40 ))),0)</f>
        <v>0</v>
      </c>
      <c r="AH81" s="86">
        <f>IFERROR(IF('3.Weekly Hours &amp; Wage Activity'!Q81 = "FT", 1,MIN(1,IF('3.Weekly Hours &amp; Wage Activity'!Q81 = "", "",MIN('3.Weekly Hours &amp; Wage Activity'!Q81/40,1)),IF('3.Weekly Hours &amp; Wage Activity'!Q81="", "",'3.Weekly Hours &amp; Wage Activity'!Q81/40 ))),0)</f>
        <v>0</v>
      </c>
      <c r="AI81" s="86">
        <f>IFERROR(IF('3.Weekly Hours &amp; Wage Activity'!R81 = "FT", 1,MIN(1,IF('3.Weekly Hours &amp; Wage Activity'!R81 = "", "",MIN('3.Weekly Hours &amp; Wage Activity'!R81/40,1)),IF('3.Weekly Hours &amp; Wage Activity'!R81="", "",'3.Weekly Hours &amp; Wage Activity'!R81/40 ))),0)</f>
        <v>0</v>
      </c>
      <c r="AJ81" s="86">
        <f>IFERROR(IF('3.Weekly Hours &amp; Wage Activity'!S81 = "FT", 1,MIN(1,IF('3.Weekly Hours &amp; Wage Activity'!S81 = "", "",MIN('3.Weekly Hours &amp; Wage Activity'!S81/40,1)),IF('3.Weekly Hours &amp; Wage Activity'!S81="", "",'3.Weekly Hours &amp; Wage Activity'!S81/40 ))),0)</f>
        <v>0</v>
      </c>
      <c r="AK81" s="86">
        <f>IFERROR(IF('3.Weekly Hours &amp; Wage Activity'!T81 = "FT", 1,MIN(1,IF('3.Weekly Hours &amp; Wage Activity'!T81 = "", "",MIN('3.Weekly Hours &amp; Wage Activity'!T81/40,1)),IF('3.Weekly Hours &amp; Wage Activity'!T81="", "",'3.Weekly Hours &amp; Wage Activity'!T81/40 ))),0)</f>
        <v>0</v>
      </c>
      <c r="AL81" s="86">
        <f>IFERROR(IF('3.Weekly Hours &amp; Wage Activity'!U81 = "FT", 1,MIN(1,IF('3.Weekly Hours &amp; Wage Activity'!U81 = "", "",MIN('3.Weekly Hours &amp; Wage Activity'!U81/40,1)),IF('3.Weekly Hours &amp; Wage Activity'!U81="", "",'3.Weekly Hours &amp; Wage Activity'!U81/40 ))),0)</f>
        <v>0</v>
      </c>
      <c r="AM81" s="86">
        <f>IFERROR(IF('3.Weekly Hours &amp; Wage Activity'!V81 = "FT", 1,MIN(1,IF('3.Weekly Hours &amp; Wage Activity'!V81 = "", "",MIN('3.Weekly Hours &amp; Wage Activity'!V81/40,1)),IF('3.Weekly Hours &amp; Wage Activity'!V81="", "",'3.Weekly Hours &amp; Wage Activity'!V81/40 ))),0)</f>
        <v>0</v>
      </c>
      <c r="AN81" s="86">
        <f>IFERROR(IF('3.Weekly Hours &amp; Wage Activity'!W81 = "FT", 1,MIN(1,IF('3.Weekly Hours &amp; Wage Activity'!W81 = "", "",MIN('3.Weekly Hours &amp; Wage Activity'!W81/40,1)),IF('3.Weekly Hours &amp; Wage Activity'!W81="", "",'3.Weekly Hours &amp; Wage Activity'!W81/40 ))),0)</f>
        <v>0</v>
      </c>
      <c r="AO81" s="86">
        <f>IFERROR(IF('3.Weekly Hours &amp; Wage Activity'!X81 = "FT", 1,MIN(1,IF('3.Weekly Hours &amp; Wage Activity'!X81 = "", "",MIN('3.Weekly Hours &amp; Wage Activity'!X81/40,1)),IF('3.Weekly Hours &amp; Wage Activity'!X81="", "",'3.Weekly Hours &amp; Wage Activity'!X81/40 ))),0)</f>
        <v>0</v>
      </c>
      <c r="AP81" s="86">
        <f>IFERROR(IF('3.Weekly Hours &amp; Wage Activity'!Y81 = "FT", 1,MIN(1,IF('3.Weekly Hours &amp; Wage Activity'!Y81 = "", "",MIN('3.Weekly Hours &amp; Wage Activity'!Y81/40,1)),IF('3.Weekly Hours &amp; Wage Activity'!Y81="", "",'3.Weekly Hours &amp; Wage Activity'!Y81/40 ))),0)</f>
        <v>0</v>
      </c>
      <c r="AQ81" s="86">
        <f>IFERROR(IF('3.Weekly Hours &amp; Wage Activity'!Z81 = "FT", 1,MIN(1,IF('3.Weekly Hours &amp; Wage Activity'!Z81 = "", "",MIN('3.Weekly Hours &amp; Wage Activity'!Z81/40,1)),IF('3.Weekly Hours &amp; Wage Activity'!Z81="", "",'3.Weekly Hours &amp; Wage Activity'!Z81/40 ))),0)</f>
        <v>0</v>
      </c>
      <c r="AR81" s="86">
        <f>IFERROR(IF('3.Weekly Hours &amp; Wage Activity'!AA81 = "FT", 1,MIN(1,IF('3.Weekly Hours &amp; Wage Activity'!AA81 = "", "",MIN('3.Weekly Hours &amp; Wage Activity'!AA81/40,1)),IF('3.Weekly Hours &amp; Wage Activity'!AA81="", "",'3.Weekly Hours &amp; Wage Activity'!AA81/40 ))),0)</f>
        <v>0</v>
      </c>
      <c r="AS81" s="86">
        <f>IFERROR(IF('3.Weekly Hours &amp; Wage Activity'!AB81 = "FT", 1,MIN(1,IF('3.Weekly Hours &amp; Wage Activity'!AB81 = "", "",MIN('3.Weekly Hours &amp; Wage Activity'!AB81/40,1)),IF('3.Weekly Hours &amp; Wage Activity'!AB81="", "",'3.Weekly Hours &amp; Wage Activity'!AB81/40 ))),0)</f>
        <v>0</v>
      </c>
      <c r="AT81" s="86">
        <f>IFERROR(IF('3.Weekly Hours &amp; Wage Activity'!AC81 = "FT", 1,MIN(1,IF('3.Weekly Hours &amp; Wage Activity'!AC81 = "", "",MIN('3.Weekly Hours &amp; Wage Activity'!AC81/40,1)),IF('3.Weekly Hours &amp; Wage Activity'!AC81="", "",'3.Weekly Hours &amp; Wage Activity'!AC81/40 ))),0)</f>
        <v>0</v>
      </c>
      <c r="AU81" s="86">
        <f>IFERROR(IF('3.Weekly Hours &amp; Wage Activity'!AD81 = "FT", 1,MIN(1,IF('3.Weekly Hours &amp; Wage Activity'!AD81 = "", "",MIN('3.Weekly Hours &amp; Wage Activity'!AD81/40,1)),IF('3.Weekly Hours &amp; Wage Activity'!AD81="", "",'3.Weekly Hours &amp; Wage Activity'!AD81/40 ))),0)</f>
        <v>0</v>
      </c>
      <c r="AV81" s="86">
        <f>IFERROR(IF('3.Weekly Hours &amp; Wage Activity'!AE81 = "FT", 1,MIN(1,IF('3.Weekly Hours &amp; Wage Activity'!AE81 = "", "",MIN('3.Weekly Hours &amp; Wage Activity'!AE81/40,1)),IF('3.Weekly Hours &amp; Wage Activity'!AE81="", "",'3.Weekly Hours &amp; Wage Activity'!AE81/40 ))),0)</f>
        <v>0</v>
      </c>
      <c r="AW81" s="86">
        <f>IFERROR(IF('3.Weekly Hours &amp; Wage Activity'!AF81 = "FT", 1,MIN(1,IF('3.Weekly Hours &amp; Wage Activity'!AF81 = "", "",MIN('3.Weekly Hours &amp; Wage Activity'!AF81/40,1)),IF('3.Weekly Hours &amp; Wage Activity'!AF81="", "",'3.Weekly Hours &amp; Wage Activity'!AF81/40 ))),0)</f>
        <v>0</v>
      </c>
      <c r="AX81" s="86">
        <f>IFERROR(IF('3.Weekly Hours &amp; Wage Activity'!AG81 = "FT", 1,MIN(1,IF('3.Weekly Hours &amp; Wage Activity'!AG81 = "", "",MIN('3.Weekly Hours &amp; Wage Activity'!AG81/40,1)),IF('3.Weekly Hours &amp; Wage Activity'!AG81="", "",'3.Weekly Hours &amp; Wage Activity'!AG81/40 ))),0)</f>
        <v>0</v>
      </c>
      <c r="AY81" s="523">
        <f>SUM( IF(COUNTIF('3.Weekly Hours &amp; Wage Activity'!J81:Q81, "&lt;&gt;FT") = 0, COLUMNS('3.Weekly Hours &amp; Wage Activity'!J81:AG81) * 40, '3.Weekly Hours &amp; Wage Activity'!J81:AG81))</f>
        <v>0</v>
      </c>
      <c r="AZ81" s="86">
        <f t="shared" si="13"/>
        <v>0</v>
      </c>
      <c r="BA81" s="87">
        <f t="shared" si="14"/>
        <v>0</v>
      </c>
      <c r="BB81" s="74" t="str">
        <f>IF('2.Census &amp; Reference Benchmarks'!K81 = "", "", '2.Census &amp; Reference Benchmarks'!K81)</f>
        <v/>
      </c>
      <c r="BC81" s="185">
        <f>IF('2.Census &amp; Reference Benchmarks'!L81="N/A",IF(OR(AND(G81="",I81=""),AND(G81&lt;DATEVALUE("1/1/2020"),OR(I81="",I81&gt;DATEVALUE("3/31/2020")))),177.14,IF(OR(I81 = "", I81 &gt; DATEVALUE("1/31/2020")), ROUND(177.14*((DATEVALUE("2/1/2020") -G81)/31),1))),IF('2.Census &amp; Reference Benchmarks'!L81="",0,'2.Census &amp; Reference Benchmarks'!L81))</f>
        <v>0</v>
      </c>
      <c r="BD81" s="74" t="str">
        <f>IF('2.Census &amp; Reference Benchmarks'!N81 = "", "", '2.Census &amp; Reference Benchmarks'!N81)</f>
        <v/>
      </c>
      <c r="BE81" s="185">
        <f>IF('2.Census &amp; Reference Benchmarks'!O81="N/A",IF(OR(AND(G81="",I81=""),AND(G81&lt;=DATEVALUE("2/1/2020"),OR(I81="",I81&gt;=DATEVALUE("2/29/2020")))),165.71,IF(AND(G81&gt;DATEVALUE("2/1/2020"),OR(I81="",I81&lt;=DATEVALUE("2/29/2020"))),((DATEVALUE("3/1/2020")-G81)/29)*165.71,"")),IF('2.Census &amp; Reference Benchmarks'!O81="",0,'2.Census &amp; Reference Benchmarks'!O81))</f>
        <v>0</v>
      </c>
    </row>
    <row r="82" spans="1:57" x14ac:dyDescent="0.25">
      <c r="A82" s="3"/>
      <c r="B82" s="56">
        <f>IF('2.Census &amp; Reference Benchmarks'!B82 &lt;&gt;"",'2.Census &amp; Reference Benchmarks'!B82,"")</f>
        <v>0</v>
      </c>
      <c r="C82" s="56">
        <f>IF('2.Census &amp; Reference Benchmarks'!C82 &lt;&gt;"",'2.Census &amp; Reference Benchmarks'!C82,"")</f>
        <v>0</v>
      </c>
      <c r="D82" s="57" t="str">
        <f>IF('2.Census &amp; Reference Benchmarks'!D82 &lt;&gt;"",'2.Census &amp; Reference Benchmarks'!D82,"")</f>
        <v/>
      </c>
      <c r="E82" s="56" t="str">
        <f>IF('2.Census &amp; Reference Benchmarks'!E82 &lt;&gt;"",'2.Census &amp; Reference Benchmarks'!E82,"")</f>
        <v/>
      </c>
      <c r="F82" s="56" t="str">
        <f>IF('2.Census &amp; Reference Benchmarks'!F82 &lt;&gt;"",'2.Census &amp; Reference Benchmarks'!F82,"")</f>
        <v/>
      </c>
      <c r="G82" s="58" t="str">
        <f>IF('2.Census &amp; Reference Benchmarks'!G82 &lt;&gt;"",'2.Census &amp; Reference Benchmarks'!G82,"")</f>
        <v/>
      </c>
      <c r="H82" s="58" t="str">
        <f>IF('2.Census &amp; Reference Benchmarks'!H82 &lt;&gt;"",'2.Census &amp; Reference Benchmarks'!H82,"")</f>
        <v/>
      </c>
      <c r="I82" s="58" t="str">
        <f>IF('2.Census &amp; Reference Benchmarks'!I82 &lt;&gt;"",'2.Census &amp; Reference Benchmarks'!I82,"")</f>
        <v/>
      </c>
      <c r="J82" s="69" t="str">
        <f>IF('2.Census &amp; Reference Benchmarks'!J82 &lt;&gt;"",'2.Census &amp; Reference Benchmarks'!J82,"")</f>
        <v/>
      </c>
      <c r="K82" s="58" t="str">
        <f>IF('7.Safe Harbor Input Data &amp; Calc'!Q84 &lt;&gt; "", '7.Safe Harbor Input Data &amp; Calc'!Q84, "")</f>
        <v>No</v>
      </c>
      <c r="L82" s="59" t="str">
        <f>IF('2.Census &amp; Reference Benchmarks'!T82&lt;&gt; "",'2.Census &amp; Reference Benchmarks'!T82,"")</f>
        <v/>
      </c>
      <c r="M82" s="60">
        <f>'2.Census &amp; Reference Benchmarks'!M82</f>
        <v>0</v>
      </c>
      <c r="N82" s="60">
        <f>'2.Census &amp; Reference Benchmarks'!P82</f>
        <v>0</v>
      </c>
      <c r="O82" s="60">
        <f>'2.Census &amp; Reference Benchmarks'!S82</f>
        <v>0</v>
      </c>
      <c r="P82" s="52">
        <f>IF( AND(I82 &lt; '1. Summary for SBA'!$J$7, I82 &lt;&gt;""), 0, IF(AND(G82="",I82=""),SUM(M82:O82)*4,IF(I82&lt;'1. Summary for SBA'!$J$7,0,IF(K82="Yes",0,IF(H82="Salary",IF(AND(SUM(M82:O82)*4&lt;100000,L82=""),(SUM(M82:O82)/(IF(OR(I82=0,I82&gt;=DATEVALUE("3/31/2020")),DATEVALUE("3/31/2020"),I82)-IF(OR(G82&lt;=DATEVALUE("1/1/2020"), G82 = ""),DATEVALUE("1/1/2020"),IF(OR(MONTH(G82)=1),G82+1,IF(MONTH(G82)=3,G82,G82-1)))))*360,0),0)))))</f>
        <v>0</v>
      </c>
      <c r="Q82" s="52">
        <f t="shared" si="8"/>
        <v>0</v>
      </c>
      <c r="R82" s="67">
        <f t="shared" si="9"/>
        <v>0</v>
      </c>
      <c r="S82" s="53">
        <f>SUM('3.Weekly Hours &amp; Wage Activity'!AI82:BF82)</f>
        <v>0</v>
      </c>
      <c r="T82" s="53">
        <f>IF(AND(I82&lt;&gt; "",  I82 &lt; '1. Summary for SBA'!$J$11 +168, I82 &gt; '1. Summary for SBA'!$J$11),S82+(((168-(I82-'1. Summary for SBA'!$J$11+1))*S82)/((I82-'1. Summary for SBA'!$J$11+1))),0)</f>
        <v>0</v>
      </c>
      <c r="U82" s="369">
        <f>IF(K82= "Yes",0,IF( H82 = "salary",IF(T82 = 0,MAX(0,$R82-$S82), R82-T82),IF( H82 = "Hourly",'6. Hourly EE Wage Reduction'!AA82, 0)))</f>
        <v>0</v>
      </c>
      <c r="V82" s="67">
        <f t="shared" si="10"/>
        <v>0</v>
      </c>
      <c r="W82" s="405" t="str">
        <f>IF(U82 = 0, "No",IF('6. Hourly EE Wage Reduction'!T82 &gt;'6. Hourly EE Wage Reduction'!W82, "Yes", "No"))</f>
        <v>No</v>
      </c>
      <c r="X82" s="67">
        <f t="shared" si="11"/>
        <v>0</v>
      </c>
      <c r="Y82" s="67">
        <f t="shared" si="12"/>
        <v>0</v>
      </c>
      <c r="AA82" s="86">
        <f>IFERROR(IF('3.Weekly Hours &amp; Wage Activity'!J82 = "FT", 1,MIN(1,IF('3.Weekly Hours &amp; Wage Activity'!J82 = "", "",MIN('3.Weekly Hours &amp; Wage Activity'!J82/40,1)),IF('3.Weekly Hours &amp; Wage Activity'!J82="", "",'3.Weekly Hours &amp; Wage Activity'!J82/40 ))),0)</f>
        <v>0</v>
      </c>
      <c r="AB82" s="86">
        <f>IFERROR(IF('3.Weekly Hours &amp; Wage Activity'!K82 = "FT", 1,MIN(1,IF('3.Weekly Hours &amp; Wage Activity'!K82 = "", "",MIN('3.Weekly Hours &amp; Wage Activity'!K82/40,1)),IF('3.Weekly Hours &amp; Wage Activity'!K82="", "",'3.Weekly Hours &amp; Wage Activity'!K82/40 ))),0)</f>
        <v>0</v>
      </c>
      <c r="AC82" s="86">
        <f>IFERROR(IF('3.Weekly Hours &amp; Wage Activity'!L82 = "FT", 1,MIN(1,IF('3.Weekly Hours &amp; Wage Activity'!L82 = "", "",MIN('3.Weekly Hours &amp; Wage Activity'!L82/40,1)),IF('3.Weekly Hours &amp; Wage Activity'!L82="", "",'3.Weekly Hours &amp; Wage Activity'!L82/40 ))),0)</f>
        <v>0</v>
      </c>
      <c r="AD82" s="86">
        <f>IFERROR(IF('3.Weekly Hours &amp; Wage Activity'!M82 = "FT", 1,MIN(1,IF('3.Weekly Hours &amp; Wage Activity'!M82 = "", "",MIN('3.Weekly Hours &amp; Wage Activity'!M82/40,1)),IF('3.Weekly Hours &amp; Wage Activity'!M82="", "",'3.Weekly Hours &amp; Wage Activity'!M82/40 ))),0)</f>
        <v>0</v>
      </c>
      <c r="AE82" s="86">
        <f>IFERROR(IF('3.Weekly Hours &amp; Wage Activity'!N82 = "FT", 1,MIN(1,IF('3.Weekly Hours &amp; Wage Activity'!N82 = "", "",MIN('3.Weekly Hours &amp; Wage Activity'!N82/40,1)),IF('3.Weekly Hours &amp; Wage Activity'!N82="", "",'3.Weekly Hours &amp; Wage Activity'!N82/40 ))),0)</f>
        <v>0</v>
      </c>
      <c r="AF82" s="86">
        <f>IFERROR(IF('3.Weekly Hours &amp; Wage Activity'!O82 = "FT", 1,MIN(1,IF('3.Weekly Hours &amp; Wage Activity'!O82 = "", "",MIN('3.Weekly Hours &amp; Wage Activity'!O82/40,1)),IF('3.Weekly Hours &amp; Wage Activity'!O82="", "",'3.Weekly Hours &amp; Wage Activity'!O82/40 ))),0)</f>
        <v>0</v>
      </c>
      <c r="AG82" s="86">
        <f>IFERROR(IF('3.Weekly Hours &amp; Wage Activity'!P82 = "FT", 1,MIN(1,IF('3.Weekly Hours &amp; Wage Activity'!P82 = "", "",MIN('3.Weekly Hours &amp; Wage Activity'!P82/40,1)),IF('3.Weekly Hours &amp; Wage Activity'!P82="", "",'3.Weekly Hours &amp; Wage Activity'!P82/40 ))),0)</f>
        <v>0</v>
      </c>
      <c r="AH82" s="86">
        <f>IFERROR(IF('3.Weekly Hours &amp; Wage Activity'!Q82 = "FT", 1,MIN(1,IF('3.Weekly Hours &amp; Wage Activity'!Q82 = "", "",MIN('3.Weekly Hours &amp; Wage Activity'!Q82/40,1)),IF('3.Weekly Hours &amp; Wage Activity'!Q82="", "",'3.Weekly Hours &amp; Wage Activity'!Q82/40 ))),0)</f>
        <v>0</v>
      </c>
      <c r="AI82" s="86">
        <f>IFERROR(IF('3.Weekly Hours &amp; Wage Activity'!R82 = "FT", 1,MIN(1,IF('3.Weekly Hours &amp; Wage Activity'!R82 = "", "",MIN('3.Weekly Hours &amp; Wage Activity'!R82/40,1)),IF('3.Weekly Hours &amp; Wage Activity'!R82="", "",'3.Weekly Hours &amp; Wage Activity'!R82/40 ))),0)</f>
        <v>0</v>
      </c>
      <c r="AJ82" s="86">
        <f>IFERROR(IF('3.Weekly Hours &amp; Wage Activity'!S82 = "FT", 1,MIN(1,IF('3.Weekly Hours &amp; Wage Activity'!S82 = "", "",MIN('3.Weekly Hours &amp; Wage Activity'!S82/40,1)),IF('3.Weekly Hours &amp; Wage Activity'!S82="", "",'3.Weekly Hours &amp; Wage Activity'!S82/40 ))),0)</f>
        <v>0</v>
      </c>
      <c r="AK82" s="86">
        <f>IFERROR(IF('3.Weekly Hours &amp; Wage Activity'!T82 = "FT", 1,MIN(1,IF('3.Weekly Hours &amp; Wage Activity'!T82 = "", "",MIN('3.Weekly Hours &amp; Wage Activity'!T82/40,1)),IF('3.Weekly Hours &amp; Wage Activity'!T82="", "",'3.Weekly Hours &amp; Wage Activity'!T82/40 ))),0)</f>
        <v>0</v>
      </c>
      <c r="AL82" s="86">
        <f>IFERROR(IF('3.Weekly Hours &amp; Wage Activity'!U82 = "FT", 1,MIN(1,IF('3.Weekly Hours &amp; Wage Activity'!U82 = "", "",MIN('3.Weekly Hours &amp; Wage Activity'!U82/40,1)),IF('3.Weekly Hours &amp; Wage Activity'!U82="", "",'3.Weekly Hours &amp; Wage Activity'!U82/40 ))),0)</f>
        <v>0</v>
      </c>
      <c r="AM82" s="86">
        <f>IFERROR(IF('3.Weekly Hours &amp; Wage Activity'!V82 = "FT", 1,MIN(1,IF('3.Weekly Hours &amp; Wage Activity'!V82 = "", "",MIN('3.Weekly Hours &amp; Wage Activity'!V82/40,1)),IF('3.Weekly Hours &amp; Wage Activity'!V82="", "",'3.Weekly Hours &amp; Wage Activity'!V82/40 ))),0)</f>
        <v>0</v>
      </c>
      <c r="AN82" s="86">
        <f>IFERROR(IF('3.Weekly Hours &amp; Wage Activity'!W82 = "FT", 1,MIN(1,IF('3.Weekly Hours &amp; Wage Activity'!W82 = "", "",MIN('3.Weekly Hours &amp; Wage Activity'!W82/40,1)),IF('3.Weekly Hours &amp; Wage Activity'!W82="", "",'3.Weekly Hours &amp; Wage Activity'!W82/40 ))),0)</f>
        <v>0</v>
      </c>
      <c r="AO82" s="86">
        <f>IFERROR(IF('3.Weekly Hours &amp; Wage Activity'!X82 = "FT", 1,MIN(1,IF('3.Weekly Hours &amp; Wage Activity'!X82 = "", "",MIN('3.Weekly Hours &amp; Wage Activity'!X82/40,1)),IF('3.Weekly Hours &amp; Wage Activity'!X82="", "",'3.Weekly Hours &amp; Wage Activity'!X82/40 ))),0)</f>
        <v>0</v>
      </c>
      <c r="AP82" s="86">
        <f>IFERROR(IF('3.Weekly Hours &amp; Wage Activity'!Y82 = "FT", 1,MIN(1,IF('3.Weekly Hours &amp; Wage Activity'!Y82 = "", "",MIN('3.Weekly Hours &amp; Wage Activity'!Y82/40,1)),IF('3.Weekly Hours &amp; Wage Activity'!Y82="", "",'3.Weekly Hours &amp; Wage Activity'!Y82/40 ))),0)</f>
        <v>0</v>
      </c>
      <c r="AQ82" s="86">
        <f>IFERROR(IF('3.Weekly Hours &amp; Wage Activity'!Z82 = "FT", 1,MIN(1,IF('3.Weekly Hours &amp; Wage Activity'!Z82 = "", "",MIN('3.Weekly Hours &amp; Wage Activity'!Z82/40,1)),IF('3.Weekly Hours &amp; Wage Activity'!Z82="", "",'3.Weekly Hours &amp; Wage Activity'!Z82/40 ))),0)</f>
        <v>0</v>
      </c>
      <c r="AR82" s="86">
        <f>IFERROR(IF('3.Weekly Hours &amp; Wage Activity'!AA82 = "FT", 1,MIN(1,IF('3.Weekly Hours &amp; Wage Activity'!AA82 = "", "",MIN('3.Weekly Hours &amp; Wage Activity'!AA82/40,1)),IF('3.Weekly Hours &amp; Wage Activity'!AA82="", "",'3.Weekly Hours &amp; Wage Activity'!AA82/40 ))),0)</f>
        <v>0</v>
      </c>
      <c r="AS82" s="86">
        <f>IFERROR(IF('3.Weekly Hours &amp; Wage Activity'!AB82 = "FT", 1,MIN(1,IF('3.Weekly Hours &amp; Wage Activity'!AB82 = "", "",MIN('3.Weekly Hours &amp; Wage Activity'!AB82/40,1)),IF('3.Weekly Hours &amp; Wage Activity'!AB82="", "",'3.Weekly Hours &amp; Wage Activity'!AB82/40 ))),0)</f>
        <v>0</v>
      </c>
      <c r="AT82" s="86">
        <f>IFERROR(IF('3.Weekly Hours &amp; Wage Activity'!AC82 = "FT", 1,MIN(1,IF('3.Weekly Hours &amp; Wage Activity'!AC82 = "", "",MIN('3.Weekly Hours &amp; Wage Activity'!AC82/40,1)),IF('3.Weekly Hours &amp; Wage Activity'!AC82="", "",'3.Weekly Hours &amp; Wage Activity'!AC82/40 ))),0)</f>
        <v>0</v>
      </c>
      <c r="AU82" s="86">
        <f>IFERROR(IF('3.Weekly Hours &amp; Wage Activity'!AD82 = "FT", 1,MIN(1,IF('3.Weekly Hours &amp; Wage Activity'!AD82 = "", "",MIN('3.Weekly Hours &amp; Wage Activity'!AD82/40,1)),IF('3.Weekly Hours &amp; Wage Activity'!AD82="", "",'3.Weekly Hours &amp; Wage Activity'!AD82/40 ))),0)</f>
        <v>0</v>
      </c>
      <c r="AV82" s="86">
        <f>IFERROR(IF('3.Weekly Hours &amp; Wage Activity'!AE82 = "FT", 1,MIN(1,IF('3.Weekly Hours &amp; Wage Activity'!AE82 = "", "",MIN('3.Weekly Hours &amp; Wage Activity'!AE82/40,1)),IF('3.Weekly Hours &amp; Wage Activity'!AE82="", "",'3.Weekly Hours &amp; Wage Activity'!AE82/40 ))),0)</f>
        <v>0</v>
      </c>
      <c r="AW82" s="86">
        <f>IFERROR(IF('3.Weekly Hours &amp; Wage Activity'!AF82 = "FT", 1,MIN(1,IF('3.Weekly Hours &amp; Wage Activity'!AF82 = "", "",MIN('3.Weekly Hours &amp; Wage Activity'!AF82/40,1)),IF('3.Weekly Hours &amp; Wage Activity'!AF82="", "",'3.Weekly Hours &amp; Wage Activity'!AF82/40 ))),0)</f>
        <v>0</v>
      </c>
      <c r="AX82" s="86">
        <f>IFERROR(IF('3.Weekly Hours &amp; Wage Activity'!AG82 = "FT", 1,MIN(1,IF('3.Weekly Hours &amp; Wage Activity'!AG82 = "", "",MIN('3.Weekly Hours &amp; Wage Activity'!AG82/40,1)),IF('3.Weekly Hours &amp; Wage Activity'!AG82="", "",'3.Weekly Hours &amp; Wage Activity'!AG82/40 ))),0)</f>
        <v>0</v>
      </c>
      <c r="AY82" s="523">
        <f>SUM( IF(COUNTIF('3.Weekly Hours &amp; Wage Activity'!J82:Q82, "&lt;&gt;FT") = 0, COLUMNS('3.Weekly Hours &amp; Wage Activity'!J82:AG82) * 40, '3.Weekly Hours &amp; Wage Activity'!J82:AG82))</f>
        <v>0</v>
      </c>
      <c r="AZ82" s="86">
        <f t="shared" si="13"/>
        <v>0</v>
      </c>
      <c r="BA82" s="87">
        <f t="shared" si="14"/>
        <v>0</v>
      </c>
      <c r="BB82" s="74" t="str">
        <f>IF('2.Census &amp; Reference Benchmarks'!K82 = "", "", '2.Census &amp; Reference Benchmarks'!K82)</f>
        <v/>
      </c>
      <c r="BC82" s="185">
        <f>IF('2.Census &amp; Reference Benchmarks'!L82="N/A",IF(OR(AND(G82="",I82=""),AND(G82&lt;DATEVALUE("1/1/2020"),OR(I82="",I82&gt;DATEVALUE("3/31/2020")))),177.14,IF(OR(I82 = "", I82 &gt; DATEVALUE("1/31/2020")), ROUND(177.14*((DATEVALUE("2/1/2020") -G82)/31),1))),IF('2.Census &amp; Reference Benchmarks'!L82="",0,'2.Census &amp; Reference Benchmarks'!L82))</f>
        <v>0</v>
      </c>
      <c r="BD82" s="74" t="str">
        <f>IF('2.Census &amp; Reference Benchmarks'!N82 = "", "", '2.Census &amp; Reference Benchmarks'!N82)</f>
        <v/>
      </c>
      <c r="BE82" s="185">
        <f>IF('2.Census &amp; Reference Benchmarks'!O82="N/A",IF(OR(AND(G82="",I82=""),AND(G82&lt;=DATEVALUE("2/1/2020"),OR(I82="",I82&gt;=DATEVALUE("2/29/2020")))),165.71,IF(AND(G82&gt;DATEVALUE("2/1/2020"),OR(I82="",I82&lt;=DATEVALUE("2/29/2020"))),((DATEVALUE("3/1/2020")-G82)/29)*165.71,"")),IF('2.Census &amp; Reference Benchmarks'!O82="",0,'2.Census &amp; Reference Benchmarks'!O82))</f>
        <v>0</v>
      </c>
    </row>
    <row r="83" spans="1:57" x14ac:dyDescent="0.25">
      <c r="A83" s="3"/>
      <c r="B83" s="56">
        <f>IF('2.Census &amp; Reference Benchmarks'!B83 &lt;&gt;"",'2.Census &amp; Reference Benchmarks'!B83,"")</f>
        <v>0</v>
      </c>
      <c r="C83" s="56">
        <f>IF('2.Census &amp; Reference Benchmarks'!C83 &lt;&gt;"",'2.Census &amp; Reference Benchmarks'!C83,"")</f>
        <v>0</v>
      </c>
      <c r="D83" s="57" t="str">
        <f>IF('2.Census &amp; Reference Benchmarks'!D83 &lt;&gt;"",'2.Census &amp; Reference Benchmarks'!D83,"")</f>
        <v/>
      </c>
      <c r="E83" s="56" t="str">
        <f>IF('2.Census &amp; Reference Benchmarks'!E83 &lt;&gt;"",'2.Census &amp; Reference Benchmarks'!E83,"")</f>
        <v/>
      </c>
      <c r="F83" s="56" t="str">
        <f>IF('2.Census &amp; Reference Benchmarks'!F83 &lt;&gt;"",'2.Census &amp; Reference Benchmarks'!F83,"")</f>
        <v/>
      </c>
      <c r="G83" s="58" t="str">
        <f>IF('2.Census &amp; Reference Benchmarks'!G83 &lt;&gt;"",'2.Census &amp; Reference Benchmarks'!G83,"")</f>
        <v/>
      </c>
      <c r="H83" s="58" t="str">
        <f>IF('2.Census &amp; Reference Benchmarks'!H83 &lt;&gt;"",'2.Census &amp; Reference Benchmarks'!H83,"")</f>
        <v/>
      </c>
      <c r="I83" s="58" t="str">
        <f>IF('2.Census &amp; Reference Benchmarks'!I83 &lt;&gt;"",'2.Census &amp; Reference Benchmarks'!I83,"")</f>
        <v/>
      </c>
      <c r="J83" s="69" t="str">
        <f>IF('2.Census &amp; Reference Benchmarks'!J83 &lt;&gt;"",'2.Census &amp; Reference Benchmarks'!J83,"")</f>
        <v/>
      </c>
      <c r="K83" s="58" t="str">
        <f>IF('7.Safe Harbor Input Data &amp; Calc'!Q85 &lt;&gt; "", '7.Safe Harbor Input Data &amp; Calc'!Q85, "")</f>
        <v>No</v>
      </c>
      <c r="L83" s="59" t="str">
        <f>IF('2.Census &amp; Reference Benchmarks'!T83&lt;&gt; "",'2.Census &amp; Reference Benchmarks'!T83,"")</f>
        <v/>
      </c>
      <c r="M83" s="60">
        <f>'2.Census &amp; Reference Benchmarks'!M83</f>
        <v>0</v>
      </c>
      <c r="N83" s="60">
        <f>'2.Census &amp; Reference Benchmarks'!P83</f>
        <v>0</v>
      </c>
      <c r="O83" s="60">
        <f>'2.Census &amp; Reference Benchmarks'!S83</f>
        <v>0</v>
      </c>
      <c r="P83" s="52">
        <f>IF( AND(I83 &lt; '1. Summary for SBA'!$J$7, I83 &lt;&gt;""), 0, IF(AND(G83="",I83=""),SUM(M83:O83)*4,IF(I83&lt;'1. Summary for SBA'!$J$7,0,IF(K83="Yes",0,IF(H83="Salary",IF(AND(SUM(M83:O83)*4&lt;100000,L83=""),(SUM(M83:O83)/(IF(OR(I83=0,I83&gt;=DATEVALUE("3/31/2020")),DATEVALUE("3/31/2020"),I83)-IF(OR(G83&lt;=DATEVALUE("1/1/2020"), G83 = ""),DATEVALUE("1/1/2020"),IF(OR(MONTH(G83)=1),G83+1,IF(MONTH(G83)=3,G83,G83-1)))))*360,0),0)))))</f>
        <v>0</v>
      </c>
      <c r="Q83" s="52">
        <f t="shared" si="8"/>
        <v>0</v>
      </c>
      <c r="R83" s="67">
        <f t="shared" si="9"/>
        <v>0</v>
      </c>
      <c r="S83" s="53">
        <f>SUM('3.Weekly Hours &amp; Wage Activity'!AI83:BF83)</f>
        <v>0</v>
      </c>
      <c r="T83" s="53">
        <f>IF(AND(I83&lt;&gt; "",  I83 &lt; '1. Summary for SBA'!$J$11 +168, I83 &gt; '1. Summary for SBA'!$J$11),S83+(((168-(I83-'1. Summary for SBA'!$J$11+1))*S83)/((I83-'1. Summary for SBA'!$J$11+1))),0)</f>
        <v>0</v>
      </c>
      <c r="U83" s="369">
        <f>IF(K83= "Yes",0,IF( H83 = "salary",IF(T83 = 0,MAX(0,$R83-$S83), R83-T83),IF( H83 = "Hourly",'6. Hourly EE Wage Reduction'!AA83, 0)))</f>
        <v>0</v>
      </c>
      <c r="V83" s="67">
        <f t="shared" si="10"/>
        <v>0</v>
      </c>
      <c r="W83" s="405" t="str">
        <f>IF(U83 = 0, "No",IF('6. Hourly EE Wage Reduction'!T83 &gt;'6. Hourly EE Wage Reduction'!W83, "Yes", "No"))</f>
        <v>No</v>
      </c>
      <c r="X83" s="67">
        <f t="shared" si="11"/>
        <v>0</v>
      </c>
      <c r="Y83" s="67">
        <f t="shared" si="12"/>
        <v>0</v>
      </c>
      <c r="AA83" s="86">
        <f>IFERROR(IF('3.Weekly Hours &amp; Wage Activity'!J83 = "FT", 1,MIN(1,IF('3.Weekly Hours &amp; Wage Activity'!J83 = "", "",MIN('3.Weekly Hours &amp; Wage Activity'!J83/40,1)),IF('3.Weekly Hours &amp; Wage Activity'!J83="", "",'3.Weekly Hours &amp; Wage Activity'!J83/40 ))),0)</f>
        <v>0</v>
      </c>
      <c r="AB83" s="86">
        <f>IFERROR(IF('3.Weekly Hours &amp; Wage Activity'!K83 = "FT", 1,MIN(1,IF('3.Weekly Hours &amp; Wage Activity'!K83 = "", "",MIN('3.Weekly Hours &amp; Wage Activity'!K83/40,1)),IF('3.Weekly Hours &amp; Wage Activity'!K83="", "",'3.Weekly Hours &amp; Wage Activity'!K83/40 ))),0)</f>
        <v>0</v>
      </c>
      <c r="AC83" s="86">
        <f>IFERROR(IF('3.Weekly Hours &amp; Wage Activity'!L83 = "FT", 1,MIN(1,IF('3.Weekly Hours &amp; Wage Activity'!L83 = "", "",MIN('3.Weekly Hours &amp; Wage Activity'!L83/40,1)),IF('3.Weekly Hours &amp; Wage Activity'!L83="", "",'3.Weekly Hours &amp; Wage Activity'!L83/40 ))),0)</f>
        <v>0</v>
      </c>
      <c r="AD83" s="86">
        <f>IFERROR(IF('3.Weekly Hours &amp; Wage Activity'!M83 = "FT", 1,MIN(1,IF('3.Weekly Hours &amp; Wage Activity'!M83 = "", "",MIN('3.Weekly Hours &amp; Wage Activity'!M83/40,1)),IF('3.Weekly Hours &amp; Wage Activity'!M83="", "",'3.Weekly Hours &amp; Wage Activity'!M83/40 ))),0)</f>
        <v>0</v>
      </c>
      <c r="AE83" s="86">
        <f>IFERROR(IF('3.Weekly Hours &amp; Wage Activity'!N83 = "FT", 1,MIN(1,IF('3.Weekly Hours &amp; Wage Activity'!N83 = "", "",MIN('3.Weekly Hours &amp; Wage Activity'!N83/40,1)),IF('3.Weekly Hours &amp; Wage Activity'!N83="", "",'3.Weekly Hours &amp; Wage Activity'!N83/40 ))),0)</f>
        <v>0</v>
      </c>
      <c r="AF83" s="86">
        <f>IFERROR(IF('3.Weekly Hours &amp; Wage Activity'!O83 = "FT", 1,MIN(1,IF('3.Weekly Hours &amp; Wage Activity'!O83 = "", "",MIN('3.Weekly Hours &amp; Wage Activity'!O83/40,1)),IF('3.Weekly Hours &amp; Wage Activity'!O83="", "",'3.Weekly Hours &amp; Wage Activity'!O83/40 ))),0)</f>
        <v>0</v>
      </c>
      <c r="AG83" s="86">
        <f>IFERROR(IF('3.Weekly Hours &amp; Wage Activity'!P83 = "FT", 1,MIN(1,IF('3.Weekly Hours &amp; Wage Activity'!P83 = "", "",MIN('3.Weekly Hours &amp; Wage Activity'!P83/40,1)),IF('3.Weekly Hours &amp; Wage Activity'!P83="", "",'3.Weekly Hours &amp; Wage Activity'!P83/40 ))),0)</f>
        <v>0</v>
      </c>
      <c r="AH83" s="86">
        <f>IFERROR(IF('3.Weekly Hours &amp; Wage Activity'!Q83 = "FT", 1,MIN(1,IF('3.Weekly Hours &amp; Wage Activity'!Q83 = "", "",MIN('3.Weekly Hours &amp; Wage Activity'!Q83/40,1)),IF('3.Weekly Hours &amp; Wage Activity'!Q83="", "",'3.Weekly Hours &amp; Wage Activity'!Q83/40 ))),0)</f>
        <v>0</v>
      </c>
      <c r="AI83" s="86">
        <f>IFERROR(IF('3.Weekly Hours &amp; Wage Activity'!R83 = "FT", 1,MIN(1,IF('3.Weekly Hours &amp; Wage Activity'!R83 = "", "",MIN('3.Weekly Hours &amp; Wage Activity'!R83/40,1)),IF('3.Weekly Hours &amp; Wage Activity'!R83="", "",'3.Weekly Hours &amp; Wage Activity'!R83/40 ))),0)</f>
        <v>0</v>
      </c>
      <c r="AJ83" s="86">
        <f>IFERROR(IF('3.Weekly Hours &amp; Wage Activity'!S83 = "FT", 1,MIN(1,IF('3.Weekly Hours &amp; Wage Activity'!S83 = "", "",MIN('3.Weekly Hours &amp; Wage Activity'!S83/40,1)),IF('3.Weekly Hours &amp; Wage Activity'!S83="", "",'3.Weekly Hours &amp; Wage Activity'!S83/40 ))),0)</f>
        <v>0</v>
      </c>
      <c r="AK83" s="86">
        <f>IFERROR(IF('3.Weekly Hours &amp; Wage Activity'!T83 = "FT", 1,MIN(1,IF('3.Weekly Hours &amp; Wage Activity'!T83 = "", "",MIN('3.Weekly Hours &amp; Wage Activity'!T83/40,1)),IF('3.Weekly Hours &amp; Wage Activity'!T83="", "",'3.Weekly Hours &amp; Wage Activity'!T83/40 ))),0)</f>
        <v>0</v>
      </c>
      <c r="AL83" s="86">
        <f>IFERROR(IF('3.Weekly Hours &amp; Wage Activity'!U83 = "FT", 1,MIN(1,IF('3.Weekly Hours &amp; Wage Activity'!U83 = "", "",MIN('3.Weekly Hours &amp; Wage Activity'!U83/40,1)),IF('3.Weekly Hours &amp; Wage Activity'!U83="", "",'3.Weekly Hours &amp; Wage Activity'!U83/40 ))),0)</f>
        <v>0</v>
      </c>
      <c r="AM83" s="86">
        <f>IFERROR(IF('3.Weekly Hours &amp; Wage Activity'!V83 = "FT", 1,MIN(1,IF('3.Weekly Hours &amp; Wage Activity'!V83 = "", "",MIN('3.Weekly Hours &amp; Wage Activity'!V83/40,1)),IF('3.Weekly Hours &amp; Wage Activity'!V83="", "",'3.Weekly Hours &amp; Wage Activity'!V83/40 ))),0)</f>
        <v>0</v>
      </c>
      <c r="AN83" s="86">
        <f>IFERROR(IF('3.Weekly Hours &amp; Wage Activity'!W83 = "FT", 1,MIN(1,IF('3.Weekly Hours &amp; Wage Activity'!W83 = "", "",MIN('3.Weekly Hours &amp; Wage Activity'!W83/40,1)),IF('3.Weekly Hours &amp; Wage Activity'!W83="", "",'3.Weekly Hours &amp; Wage Activity'!W83/40 ))),0)</f>
        <v>0</v>
      </c>
      <c r="AO83" s="86">
        <f>IFERROR(IF('3.Weekly Hours &amp; Wage Activity'!X83 = "FT", 1,MIN(1,IF('3.Weekly Hours &amp; Wage Activity'!X83 = "", "",MIN('3.Weekly Hours &amp; Wage Activity'!X83/40,1)),IF('3.Weekly Hours &amp; Wage Activity'!X83="", "",'3.Weekly Hours &amp; Wage Activity'!X83/40 ))),0)</f>
        <v>0</v>
      </c>
      <c r="AP83" s="86">
        <f>IFERROR(IF('3.Weekly Hours &amp; Wage Activity'!Y83 = "FT", 1,MIN(1,IF('3.Weekly Hours &amp; Wage Activity'!Y83 = "", "",MIN('3.Weekly Hours &amp; Wage Activity'!Y83/40,1)),IF('3.Weekly Hours &amp; Wage Activity'!Y83="", "",'3.Weekly Hours &amp; Wage Activity'!Y83/40 ))),0)</f>
        <v>0</v>
      </c>
      <c r="AQ83" s="86">
        <f>IFERROR(IF('3.Weekly Hours &amp; Wage Activity'!Z83 = "FT", 1,MIN(1,IF('3.Weekly Hours &amp; Wage Activity'!Z83 = "", "",MIN('3.Weekly Hours &amp; Wage Activity'!Z83/40,1)),IF('3.Weekly Hours &amp; Wage Activity'!Z83="", "",'3.Weekly Hours &amp; Wage Activity'!Z83/40 ))),0)</f>
        <v>0</v>
      </c>
      <c r="AR83" s="86">
        <f>IFERROR(IF('3.Weekly Hours &amp; Wage Activity'!AA83 = "FT", 1,MIN(1,IF('3.Weekly Hours &amp; Wage Activity'!AA83 = "", "",MIN('3.Weekly Hours &amp; Wage Activity'!AA83/40,1)),IF('3.Weekly Hours &amp; Wage Activity'!AA83="", "",'3.Weekly Hours &amp; Wage Activity'!AA83/40 ))),0)</f>
        <v>0</v>
      </c>
      <c r="AS83" s="86">
        <f>IFERROR(IF('3.Weekly Hours &amp; Wage Activity'!AB83 = "FT", 1,MIN(1,IF('3.Weekly Hours &amp; Wage Activity'!AB83 = "", "",MIN('3.Weekly Hours &amp; Wage Activity'!AB83/40,1)),IF('3.Weekly Hours &amp; Wage Activity'!AB83="", "",'3.Weekly Hours &amp; Wage Activity'!AB83/40 ))),0)</f>
        <v>0</v>
      </c>
      <c r="AT83" s="86">
        <f>IFERROR(IF('3.Weekly Hours &amp; Wage Activity'!AC83 = "FT", 1,MIN(1,IF('3.Weekly Hours &amp; Wage Activity'!AC83 = "", "",MIN('3.Weekly Hours &amp; Wage Activity'!AC83/40,1)),IF('3.Weekly Hours &amp; Wage Activity'!AC83="", "",'3.Weekly Hours &amp; Wage Activity'!AC83/40 ))),0)</f>
        <v>0</v>
      </c>
      <c r="AU83" s="86">
        <f>IFERROR(IF('3.Weekly Hours &amp; Wage Activity'!AD83 = "FT", 1,MIN(1,IF('3.Weekly Hours &amp; Wage Activity'!AD83 = "", "",MIN('3.Weekly Hours &amp; Wage Activity'!AD83/40,1)),IF('3.Weekly Hours &amp; Wage Activity'!AD83="", "",'3.Weekly Hours &amp; Wage Activity'!AD83/40 ))),0)</f>
        <v>0</v>
      </c>
      <c r="AV83" s="86">
        <f>IFERROR(IF('3.Weekly Hours &amp; Wage Activity'!AE83 = "FT", 1,MIN(1,IF('3.Weekly Hours &amp; Wage Activity'!AE83 = "", "",MIN('3.Weekly Hours &amp; Wage Activity'!AE83/40,1)),IF('3.Weekly Hours &amp; Wage Activity'!AE83="", "",'3.Weekly Hours &amp; Wage Activity'!AE83/40 ))),0)</f>
        <v>0</v>
      </c>
      <c r="AW83" s="86">
        <f>IFERROR(IF('3.Weekly Hours &amp; Wage Activity'!AF83 = "FT", 1,MIN(1,IF('3.Weekly Hours &amp; Wage Activity'!AF83 = "", "",MIN('3.Weekly Hours &amp; Wage Activity'!AF83/40,1)),IF('3.Weekly Hours &amp; Wage Activity'!AF83="", "",'3.Weekly Hours &amp; Wage Activity'!AF83/40 ))),0)</f>
        <v>0</v>
      </c>
      <c r="AX83" s="86">
        <f>IFERROR(IF('3.Weekly Hours &amp; Wage Activity'!AG83 = "FT", 1,MIN(1,IF('3.Weekly Hours &amp; Wage Activity'!AG83 = "", "",MIN('3.Weekly Hours &amp; Wage Activity'!AG83/40,1)),IF('3.Weekly Hours &amp; Wage Activity'!AG83="", "",'3.Weekly Hours &amp; Wage Activity'!AG83/40 ))),0)</f>
        <v>0</v>
      </c>
      <c r="AY83" s="523">
        <f>SUM( IF(COUNTIF('3.Weekly Hours &amp; Wage Activity'!J83:Q83, "&lt;&gt;FT") = 0, COLUMNS('3.Weekly Hours &amp; Wage Activity'!J83:AG83) * 40, '3.Weekly Hours &amp; Wage Activity'!J83:AG83))</f>
        <v>0</v>
      </c>
      <c r="AZ83" s="86">
        <f t="shared" si="13"/>
        <v>0</v>
      </c>
      <c r="BA83" s="87">
        <f t="shared" si="14"/>
        <v>0</v>
      </c>
      <c r="BB83" s="74" t="str">
        <f>IF('2.Census &amp; Reference Benchmarks'!K83 = "", "", '2.Census &amp; Reference Benchmarks'!K83)</f>
        <v/>
      </c>
      <c r="BC83" s="185">
        <f>IF('2.Census &amp; Reference Benchmarks'!L83="N/A",IF(OR(AND(G83="",I83=""),AND(G83&lt;DATEVALUE("1/1/2020"),OR(I83="",I83&gt;DATEVALUE("3/31/2020")))),177.14,IF(OR(I83 = "", I83 &gt; DATEVALUE("1/31/2020")), ROUND(177.14*((DATEVALUE("2/1/2020") -G83)/31),1))),IF('2.Census &amp; Reference Benchmarks'!L83="",0,'2.Census &amp; Reference Benchmarks'!L83))</f>
        <v>0</v>
      </c>
      <c r="BD83" s="74" t="str">
        <f>IF('2.Census &amp; Reference Benchmarks'!N83 = "", "", '2.Census &amp; Reference Benchmarks'!N83)</f>
        <v/>
      </c>
      <c r="BE83" s="185">
        <f>IF('2.Census &amp; Reference Benchmarks'!O83="N/A",IF(OR(AND(G83="",I83=""),AND(G83&lt;=DATEVALUE("2/1/2020"),OR(I83="",I83&gt;=DATEVALUE("2/29/2020")))),165.71,IF(AND(G83&gt;DATEVALUE("2/1/2020"),OR(I83="",I83&lt;=DATEVALUE("2/29/2020"))),((DATEVALUE("3/1/2020")-G83)/29)*165.71,"")),IF('2.Census &amp; Reference Benchmarks'!O83="",0,'2.Census &amp; Reference Benchmarks'!O83))</f>
        <v>0</v>
      </c>
    </row>
    <row r="84" spans="1:57" x14ac:dyDescent="0.25">
      <c r="A84" s="3"/>
      <c r="B84" s="56">
        <f>IF('2.Census &amp; Reference Benchmarks'!B84 &lt;&gt;"",'2.Census &amp; Reference Benchmarks'!B84,"")</f>
        <v>0</v>
      </c>
      <c r="C84" s="56">
        <f>IF('2.Census &amp; Reference Benchmarks'!C84 &lt;&gt;"",'2.Census &amp; Reference Benchmarks'!C84,"")</f>
        <v>0</v>
      </c>
      <c r="D84" s="57" t="str">
        <f>IF('2.Census &amp; Reference Benchmarks'!D84 &lt;&gt;"",'2.Census &amp; Reference Benchmarks'!D84,"")</f>
        <v/>
      </c>
      <c r="E84" s="56" t="str">
        <f>IF('2.Census &amp; Reference Benchmarks'!E84 &lt;&gt;"",'2.Census &amp; Reference Benchmarks'!E84,"")</f>
        <v/>
      </c>
      <c r="F84" s="56" t="str">
        <f>IF('2.Census &amp; Reference Benchmarks'!F84 &lt;&gt;"",'2.Census &amp; Reference Benchmarks'!F84,"")</f>
        <v/>
      </c>
      <c r="G84" s="58" t="str">
        <f>IF('2.Census &amp; Reference Benchmarks'!G84 &lt;&gt;"",'2.Census &amp; Reference Benchmarks'!G84,"")</f>
        <v/>
      </c>
      <c r="H84" s="58" t="str">
        <f>IF('2.Census &amp; Reference Benchmarks'!H84 &lt;&gt;"",'2.Census &amp; Reference Benchmarks'!H84,"")</f>
        <v/>
      </c>
      <c r="I84" s="58" t="str">
        <f>IF('2.Census &amp; Reference Benchmarks'!I84 &lt;&gt;"",'2.Census &amp; Reference Benchmarks'!I84,"")</f>
        <v/>
      </c>
      <c r="J84" s="69" t="str">
        <f>IF('2.Census &amp; Reference Benchmarks'!J84 &lt;&gt;"",'2.Census &amp; Reference Benchmarks'!J84,"")</f>
        <v/>
      </c>
      <c r="K84" s="58" t="str">
        <f>IF('7.Safe Harbor Input Data &amp; Calc'!Q86 &lt;&gt; "", '7.Safe Harbor Input Data &amp; Calc'!Q86, "")</f>
        <v>No</v>
      </c>
      <c r="L84" s="59" t="str">
        <f>IF('2.Census &amp; Reference Benchmarks'!T84&lt;&gt; "",'2.Census &amp; Reference Benchmarks'!T84,"")</f>
        <v/>
      </c>
      <c r="M84" s="60">
        <f>'2.Census &amp; Reference Benchmarks'!M84</f>
        <v>0</v>
      </c>
      <c r="N84" s="60">
        <f>'2.Census &amp; Reference Benchmarks'!P84</f>
        <v>0</v>
      </c>
      <c r="O84" s="60">
        <f>'2.Census &amp; Reference Benchmarks'!S84</f>
        <v>0</v>
      </c>
      <c r="P84" s="52">
        <f>IF( AND(I84 &lt; '1. Summary for SBA'!$J$7, I84 &lt;&gt;""), 0, IF(AND(G84="",I84=""),SUM(M84:O84)*4,IF(I84&lt;'1. Summary for SBA'!$J$7,0,IF(K84="Yes",0,IF(H84="Salary",IF(AND(SUM(M84:O84)*4&lt;100000,L84=""),(SUM(M84:O84)/(IF(OR(I84=0,I84&gt;=DATEVALUE("3/31/2020")),DATEVALUE("3/31/2020"),I84)-IF(OR(G84&lt;=DATEVALUE("1/1/2020"), G84 = ""),DATEVALUE("1/1/2020"),IF(OR(MONTH(G84)=1),G84+1,IF(MONTH(G84)=3,G84,G84-1)))))*360,0),0)))))</f>
        <v>0</v>
      </c>
      <c r="Q84" s="52">
        <f t="shared" si="8"/>
        <v>0</v>
      </c>
      <c r="R84" s="67">
        <f t="shared" si="9"/>
        <v>0</v>
      </c>
      <c r="S84" s="53">
        <f>SUM('3.Weekly Hours &amp; Wage Activity'!AI84:BF84)</f>
        <v>0</v>
      </c>
      <c r="T84" s="53">
        <f>IF(AND(I84&lt;&gt; "",  I84 &lt; '1. Summary for SBA'!$J$11 +168, I84 &gt; '1. Summary for SBA'!$J$11),S84+(((168-(I84-'1. Summary for SBA'!$J$11+1))*S84)/((I84-'1. Summary for SBA'!$J$11+1))),0)</f>
        <v>0</v>
      </c>
      <c r="U84" s="369">
        <f>IF(K84= "Yes",0,IF( H84 = "salary",IF(T84 = 0,MAX(0,$R84-$S84), R84-T84),IF( H84 = "Hourly",'6. Hourly EE Wage Reduction'!AA84, 0)))</f>
        <v>0</v>
      </c>
      <c r="V84" s="67">
        <f t="shared" si="10"/>
        <v>0</v>
      </c>
      <c r="W84" s="405" t="str">
        <f>IF(U84 = 0, "No",IF('6. Hourly EE Wage Reduction'!T84 &gt;'6. Hourly EE Wage Reduction'!W84, "Yes", "No"))</f>
        <v>No</v>
      </c>
      <c r="X84" s="67">
        <f t="shared" si="11"/>
        <v>0</v>
      </c>
      <c r="Y84" s="67">
        <f t="shared" si="12"/>
        <v>0</v>
      </c>
      <c r="AA84" s="86">
        <f>IFERROR(IF('3.Weekly Hours &amp; Wage Activity'!J84 = "FT", 1,MIN(1,IF('3.Weekly Hours &amp; Wage Activity'!J84 = "", "",MIN('3.Weekly Hours &amp; Wage Activity'!J84/40,1)),IF('3.Weekly Hours &amp; Wage Activity'!J84="", "",'3.Weekly Hours &amp; Wage Activity'!J84/40 ))),0)</f>
        <v>0</v>
      </c>
      <c r="AB84" s="86">
        <f>IFERROR(IF('3.Weekly Hours &amp; Wage Activity'!K84 = "FT", 1,MIN(1,IF('3.Weekly Hours &amp; Wage Activity'!K84 = "", "",MIN('3.Weekly Hours &amp; Wage Activity'!K84/40,1)),IF('3.Weekly Hours &amp; Wage Activity'!K84="", "",'3.Weekly Hours &amp; Wage Activity'!K84/40 ))),0)</f>
        <v>0</v>
      </c>
      <c r="AC84" s="86">
        <f>IFERROR(IF('3.Weekly Hours &amp; Wage Activity'!L84 = "FT", 1,MIN(1,IF('3.Weekly Hours &amp; Wage Activity'!L84 = "", "",MIN('3.Weekly Hours &amp; Wage Activity'!L84/40,1)),IF('3.Weekly Hours &amp; Wage Activity'!L84="", "",'3.Weekly Hours &amp; Wage Activity'!L84/40 ))),0)</f>
        <v>0</v>
      </c>
      <c r="AD84" s="86">
        <f>IFERROR(IF('3.Weekly Hours &amp; Wage Activity'!M84 = "FT", 1,MIN(1,IF('3.Weekly Hours &amp; Wage Activity'!M84 = "", "",MIN('3.Weekly Hours &amp; Wage Activity'!M84/40,1)),IF('3.Weekly Hours &amp; Wage Activity'!M84="", "",'3.Weekly Hours &amp; Wage Activity'!M84/40 ))),0)</f>
        <v>0</v>
      </c>
      <c r="AE84" s="86">
        <f>IFERROR(IF('3.Weekly Hours &amp; Wage Activity'!N84 = "FT", 1,MIN(1,IF('3.Weekly Hours &amp; Wage Activity'!N84 = "", "",MIN('3.Weekly Hours &amp; Wage Activity'!N84/40,1)),IF('3.Weekly Hours &amp; Wage Activity'!N84="", "",'3.Weekly Hours &amp; Wage Activity'!N84/40 ))),0)</f>
        <v>0</v>
      </c>
      <c r="AF84" s="86">
        <f>IFERROR(IF('3.Weekly Hours &amp; Wage Activity'!O84 = "FT", 1,MIN(1,IF('3.Weekly Hours &amp; Wage Activity'!O84 = "", "",MIN('3.Weekly Hours &amp; Wage Activity'!O84/40,1)),IF('3.Weekly Hours &amp; Wage Activity'!O84="", "",'3.Weekly Hours &amp; Wage Activity'!O84/40 ))),0)</f>
        <v>0</v>
      </c>
      <c r="AG84" s="86">
        <f>IFERROR(IF('3.Weekly Hours &amp; Wage Activity'!P84 = "FT", 1,MIN(1,IF('3.Weekly Hours &amp; Wage Activity'!P84 = "", "",MIN('3.Weekly Hours &amp; Wage Activity'!P84/40,1)),IF('3.Weekly Hours &amp; Wage Activity'!P84="", "",'3.Weekly Hours &amp; Wage Activity'!P84/40 ))),0)</f>
        <v>0</v>
      </c>
      <c r="AH84" s="86">
        <f>IFERROR(IF('3.Weekly Hours &amp; Wage Activity'!Q84 = "FT", 1,MIN(1,IF('3.Weekly Hours &amp; Wage Activity'!Q84 = "", "",MIN('3.Weekly Hours &amp; Wage Activity'!Q84/40,1)),IF('3.Weekly Hours &amp; Wage Activity'!Q84="", "",'3.Weekly Hours &amp; Wage Activity'!Q84/40 ))),0)</f>
        <v>0</v>
      </c>
      <c r="AI84" s="86">
        <f>IFERROR(IF('3.Weekly Hours &amp; Wage Activity'!R84 = "FT", 1,MIN(1,IF('3.Weekly Hours &amp; Wage Activity'!R84 = "", "",MIN('3.Weekly Hours &amp; Wage Activity'!R84/40,1)),IF('3.Weekly Hours &amp; Wage Activity'!R84="", "",'3.Weekly Hours &amp; Wage Activity'!R84/40 ))),0)</f>
        <v>0</v>
      </c>
      <c r="AJ84" s="86">
        <f>IFERROR(IF('3.Weekly Hours &amp; Wage Activity'!S84 = "FT", 1,MIN(1,IF('3.Weekly Hours &amp; Wage Activity'!S84 = "", "",MIN('3.Weekly Hours &amp; Wage Activity'!S84/40,1)),IF('3.Weekly Hours &amp; Wage Activity'!S84="", "",'3.Weekly Hours &amp; Wage Activity'!S84/40 ))),0)</f>
        <v>0</v>
      </c>
      <c r="AK84" s="86">
        <f>IFERROR(IF('3.Weekly Hours &amp; Wage Activity'!T84 = "FT", 1,MIN(1,IF('3.Weekly Hours &amp; Wage Activity'!T84 = "", "",MIN('3.Weekly Hours &amp; Wage Activity'!T84/40,1)),IF('3.Weekly Hours &amp; Wage Activity'!T84="", "",'3.Weekly Hours &amp; Wage Activity'!T84/40 ))),0)</f>
        <v>0</v>
      </c>
      <c r="AL84" s="86">
        <f>IFERROR(IF('3.Weekly Hours &amp; Wage Activity'!U84 = "FT", 1,MIN(1,IF('3.Weekly Hours &amp; Wage Activity'!U84 = "", "",MIN('3.Weekly Hours &amp; Wage Activity'!U84/40,1)),IF('3.Weekly Hours &amp; Wage Activity'!U84="", "",'3.Weekly Hours &amp; Wage Activity'!U84/40 ))),0)</f>
        <v>0</v>
      </c>
      <c r="AM84" s="86">
        <f>IFERROR(IF('3.Weekly Hours &amp; Wage Activity'!V84 = "FT", 1,MIN(1,IF('3.Weekly Hours &amp; Wage Activity'!V84 = "", "",MIN('3.Weekly Hours &amp; Wage Activity'!V84/40,1)),IF('3.Weekly Hours &amp; Wage Activity'!V84="", "",'3.Weekly Hours &amp; Wage Activity'!V84/40 ))),0)</f>
        <v>0</v>
      </c>
      <c r="AN84" s="86">
        <f>IFERROR(IF('3.Weekly Hours &amp; Wage Activity'!W84 = "FT", 1,MIN(1,IF('3.Weekly Hours &amp; Wage Activity'!W84 = "", "",MIN('3.Weekly Hours &amp; Wage Activity'!W84/40,1)),IF('3.Weekly Hours &amp; Wage Activity'!W84="", "",'3.Weekly Hours &amp; Wage Activity'!W84/40 ))),0)</f>
        <v>0</v>
      </c>
      <c r="AO84" s="86">
        <f>IFERROR(IF('3.Weekly Hours &amp; Wage Activity'!X84 = "FT", 1,MIN(1,IF('3.Weekly Hours &amp; Wage Activity'!X84 = "", "",MIN('3.Weekly Hours &amp; Wage Activity'!X84/40,1)),IF('3.Weekly Hours &amp; Wage Activity'!X84="", "",'3.Weekly Hours &amp; Wage Activity'!X84/40 ))),0)</f>
        <v>0</v>
      </c>
      <c r="AP84" s="86">
        <f>IFERROR(IF('3.Weekly Hours &amp; Wage Activity'!Y84 = "FT", 1,MIN(1,IF('3.Weekly Hours &amp; Wage Activity'!Y84 = "", "",MIN('3.Weekly Hours &amp; Wage Activity'!Y84/40,1)),IF('3.Weekly Hours &amp; Wage Activity'!Y84="", "",'3.Weekly Hours &amp; Wage Activity'!Y84/40 ))),0)</f>
        <v>0</v>
      </c>
      <c r="AQ84" s="86">
        <f>IFERROR(IF('3.Weekly Hours &amp; Wage Activity'!Z84 = "FT", 1,MIN(1,IF('3.Weekly Hours &amp; Wage Activity'!Z84 = "", "",MIN('3.Weekly Hours &amp; Wage Activity'!Z84/40,1)),IF('3.Weekly Hours &amp; Wage Activity'!Z84="", "",'3.Weekly Hours &amp; Wage Activity'!Z84/40 ))),0)</f>
        <v>0</v>
      </c>
      <c r="AR84" s="86">
        <f>IFERROR(IF('3.Weekly Hours &amp; Wage Activity'!AA84 = "FT", 1,MIN(1,IF('3.Weekly Hours &amp; Wage Activity'!AA84 = "", "",MIN('3.Weekly Hours &amp; Wage Activity'!AA84/40,1)),IF('3.Weekly Hours &amp; Wage Activity'!AA84="", "",'3.Weekly Hours &amp; Wage Activity'!AA84/40 ))),0)</f>
        <v>0</v>
      </c>
      <c r="AS84" s="86">
        <f>IFERROR(IF('3.Weekly Hours &amp; Wage Activity'!AB84 = "FT", 1,MIN(1,IF('3.Weekly Hours &amp; Wage Activity'!AB84 = "", "",MIN('3.Weekly Hours &amp; Wage Activity'!AB84/40,1)),IF('3.Weekly Hours &amp; Wage Activity'!AB84="", "",'3.Weekly Hours &amp; Wage Activity'!AB84/40 ))),0)</f>
        <v>0</v>
      </c>
      <c r="AT84" s="86">
        <f>IFERROR(IF('3.Weekly Hours &amp; Wage Activity'!AC84 = "FT", 1,MIN(1,IF('3.Weekly Hours &amp; Wage Activity'!AC84 = "", "",MIN('3.Weekly Hours &amp; Wage Activity'!AC84/40,1)),IF('3.Weekly Hours &amp; Wage Activity'!AC84="", "",'3.Weekly Hours &amp; Wage Activity'!AC84/40 ))),0)</f>
        <v>0</v>
      </c>
      <c r="AU84" s="86">
        <f>IFERROR(IF('3.Weekly Hours &amp; Wage Activity'!AD84 = "FT", 1,MIN(1,IF('3.Weekly Hours &amp; Wage Activity'!AD84 = "", "",MIN('3.Weekly Hours &amp; Wage Activity'!AD84/40,1)),IF('3.Weekly Hours &amp; Wage Activity'!AD84="", "",'3.Weekly Hours &amp; Wage Activity'!AD84/40 ))),0)</f>
        <v>0</v>
      </c>
      <c r="AV84" s="86">
        <f>IFERROR(IF('3.Weekly Hours &amp; Wage Activity'!AE84 = "FT", 1,MIN(1,IF('3.Weekly Hours &amp; Wage Activity'!AE84 = "", "",MIN('3.Weekly Hours &amp; Wage Activity'!AE84/40,1)),IF('3.Weekly Hours &amp; Wage Activity'!AE84="", "",'3.Weekly Hours &amp; Wage Activity'!AE84/40 ))),0)</f>
        <v>0</v>
      </c>
      <c r="AW84" s="86">
        <f>IFERROR(IF('3.Weekly Hours &amp; Wage Activity'!AF84 = "FT", 1,MIN(1,IF('3.Weekly Hours &amp; Wage Activity'!AF84 = "", "",MIN('3.Weekly Hours &amp; Wage Activity'!AF84/40,1)),IF('3.Weekly Hours &amp; Wage Activity'!AF84="", "",'3.Weekly Hours &amp; Wage Activity'!AF84/40 ))),0)</f>
        <v>0</v>
      </c>
      <c r="AX84" s="86">
        <f>IFERROR(IF('3.Weekly Hours &amp; Wage Activity'!AG84 = "FT", 1,MIN(1,IF('3.Weekly Hours &amp; Wage Activity'!AG84 = "", "",MIN('3.Weekly Hours &amp; Wage Activity'!AG84/40,1)),IF('3.Weekly Hours &amp; Wage Activity'!AG84="", "",'3.Weekly Hours &amp; Wage Activity'!AG84/40 ))),0)</f>
        <v>0</v>
      </c>
      <c r="AY84" s="523">
        <f>SUM( IF(COUNTIF('3.Weekly Hours &amp; Wage Activity'!J84:Q84, "&lt;&gt;FT") = 0, COLUMNS('3.Weekly Hours &amp; Wage Activity'!J84:AG84) * 40, '3.Weekly Hours &amp; Wage Activity'!J84:AG84))</f>
        <v>0</v>
      </c>
      <c r="AZ84" s="86">
        <f t="shared" si="13"/>
        <v>0</v>
      </c>
      <c r="BA84" s="87">
        <f t="shared" si="14"/>
        <v>0</v>
      </c>
      <c r="BB84" s="74" t="str">
        <f>IF('2.Census &amp; Reference Benchmarks'!K84 = "", "", '2.Census &amp; Reference Benchmarks'!K84)</f>
        <v/>
      </c>
      <c r="BC84" s="185">
        <f>IF('2.Census &amp; Reference Benchmarks'!L84="N/A",IF(OR(AND(G84="",I84=""),AND(G84&lt;DATEVALUE("1/1/2020"),OR(I84="",I84&gt;DATEVALUE("3/31/2020")))),177.14,IF(OR(I84 = "", I84 &gt; DATEVALUE("1/31/2020")), ROUND(177.14*((DATEVALUE("2/1/2020") -G84)/31),1))),IF('2.Census &amp; Reference Benchmarks'!L84="",0,'2.Census &amp; Reference Benchmarks'!L84))</f>
        <v>0</v>
      </c>
      <c r="BD84" s="74" t="str">
        <f>IF('2.Census &amp; Reference Benchmarks'!N84 = "", "", '2.Census &amp; Reference Benchmarks'!N84)</f>
        <v/>
      </c>
      <c r="BE84" s="185">
        <f>IF('2.Census &amp; Reference Benchmarks'!O84="N/A",IF(OR(AND(G84="",I84=""),AND(G84&lt;=DATEVALUE("2/1/2020"),OR(I84="",I84&gt;=DATEVALUE("2/29/2020")))),165.71,IF(AND(G84&gt;DATEVALUE("2/1/2020"),OR(I84="",I84&lt;=DATEVALUE("2/29/2020"))),((DATEVALUE("3/1/2020")-G84)/29)*165.71,"")),IF('2.Census &amp; Reference Benchmarks'!O84="",0,'2.Census &amp; Reference Benchmarks'!O84))</f>
        <v>0</v>
      </c>
    </row>
    <row r="85" spans="1:57" x14ac:dyDescent="0.25">
      <c r="A85" s="3"/>
      <c r="B85" s="56">
        <f>IF('2.Census &amp; Reference Benchmarks'!B85 &lt;&gt;"",'2.Census &amp; Reference Benchmarks'!B85,"")</f>
        <v>0</v>
      </c>
      <c r="C85" s="56">
        <f>IF('2.Census &amp; Reference Benchmarks'!C85 &lt;&gt;"",'2.Census &amp; Reference Benchmarks'!C85,"")</f>
        <v>0</v>
      </c>
      <c r="D85" s="57" t="str">
        <f>IF('2.Census &amp; Reference Benchmarks'!D85 &lt;&gt;"",'2.Census &amp; Reference Benchmarks'!D85,"")</f>
        <v/>
      </c>
      <c r="E85" s="56" t="str">
        <f>IF('2.Census &amp; Reference Benchmarks'!E85 &lt;&gt;"",'2.Census &amp; Reference Benchmarks'!E85,"")</f>
        <v/>
      </c>
      <c r="F85" s="56" t="str">
        <f>IF('2.Census &amp; Reference Benchmarks'!F85 &lt;&gt;"",'2.Census &amp; Reference Benchmarks'!F85,"")</f>
        <v/>
      </c>
      <c r="G85" s="58" t="str">
        <f>IF('2.Census &amp; Reference Benchmarks'!G85 &lt;&gt;"",'2.Census &amp; Reference Benchmarks'!G85,"")</f>
        <v/>
      </c>
      <c r="H85" s="58" t="str">
        <f>IF('2.Census &amp; Reference Benchmarks'!H85 &lt;&gt;"",'2.Census &amp; Reference Benchmarks'!H85,"")</f>
        <v/>
      </c>
      <c r="I85" s="58" t="str">
        <f>IF('2.Census &amp; Reference Benchmarks'!I85 &lt;&gt;"",'2.Census &amp; Reference Benchmarks'!I85,"")</f>
        <v/>
      </c>
      <c r="J85" s="69" t="str">
        <f>IF('2.Census &amp; Reference Benchmarks'!J85 &lt;&gt;"",'2.Census &amp; Reference Benchmarks'!J85,"")</f>
        <v/>
      </c>
      <c r="K85" s="58" t="str">
        <f>IF('7.Safe Harbor Input Data &amp; Calc'!Q87 &lt;&gt; "", '7.Safe Harbor Input Data &amp; Calc'!Q87, "")</f>
        <v>No</v>
      </c>
      <c r="L85" s="59" t="str">
        <f>IF('2.Census &amp; Reference Benchmarks'!T85&lt;&gt; "",'2.Census &amp; Reference Benchmarks'!T85,"")</f>
        <v/>
      </c>
      <c r="M85" s="60">
        <f>'2.Census &amp; Reference Benchmarks'!M85</f>
        <v>0</v>
      </c>
      <c r="N85" s="60">
        <f>'2.Census &amp; Reference Benchmarks'!P85</f>
        <v>0</v>
      </c>
      <c r="O85" s="60">
        <f>'2.Census &amp; Reference Benchmarks'!S85</f>
        <v>0</v>
      </c>
      <c r="P85" s="52">
        <f>IF( AND(I85 &lt; '1. Summary for SBA'!$J$7, I85 &lt;&gt;""), 0, IF(AND(G85="",I85=""),SUM(M85:O85)*4,IF(I85&lt;'1. Summary for SBA'!$J$7,0,IF(K85="Yes",0,IF(H85="Salary",IF(AND(SUM(M85:O85)*4&lt;100000,L85=""),(SUM(M85:O85)/(IF(OR(I85=0,I85&gt;=DATEVALUE("3/31/2020")),DATEVALUE("3/31/2020"),I85)-IF(OR(G85&lt;=DATEVALUE("1/1/2020"), G85 = ""),DATEVALUE("1/1/2020"),IF(OR(MONTH(G85)=1),G85+1,IF(MONTH(G85)=3,G85,G85-1)))))*360,0),0)))))</f>
        <v>0</v>
      </c>
      <c r="Q85" s="52">
        <f t="shared" si="8"/>
        <v>0</v>
      </c>
      <c r="R85" s="67">
        <f t="shared" si="9"/>
        <v>0</v>
      </c>
      <c r="S85" s="53">
        <f>SUM('3.Weekly Hours &amp; Wage Activity'!AI85:BF85)</f>
        <v>0</v>
      </c>
      <c r="T85" s="53">
        <f>IF(AND(I85&lt;&gt; "",  I85 &lt; '1. Summary for SBA'!$J$11 +168, I85 &gt; '1. Summary for SBA'!$J$11),S85+(((168-(I85-'1. Summary for SBA'!$J$11+1))*S85)/((I85-'1. Summary for SBA'!$J$11+1))),0)</f>
        <v>0</v>
      </c>
      <c r="U85" s="369">
        <f>IF(K85= "Yes",0,IF( H85 = "salary",IF(T85 = 0,MAX(0,$R85-$S85), R85-T85),IF( H85 = "Hourly",'6. Hourly EE Wage Reduction'!AA85, 0)))</f>
        <v>0</v>
      </c>
      <c r="V85" s="67">
        <f t="shared" si="10"/>
        <v>0</v>
      </c>
      <c r="W85" s="405" t="str">
        <f>IF(U85 = 0, "No",IF('6. Hourly EE Wage Reduction'!T85 &gt;'6. Hourly EE Wage Reduction'!W85, "Yes", "No"))</f>
        <v>No</v>
      </c>
      <c r="X85" s="67">
        <f t="shared" si="11"/>
        <v>0</v>
      </c>
      <c r="Y85" s="67">
        <f t="shared" si="12"/>
        <v>0</v>
      </c>
      <c r="AA85" s="86">
        <f>IFERROR(IF('3.Weekly Hours &amp; Wage Activity'!J85 = "FT", 1,MIN(1,IF('3.Weekly Hours &amp; Wage Activity'!J85 = "", "",MIN('3.Weekly Hours &amp; Wage Activity'!J85/40,1)),IF('3.Weekly Hours &amp; Wage Activity'!J85="", "",'3.Weekly Hours &amp; Wage Activity'!J85/40 ))),0)</f>
        <v>0</v>
      </c>
      <c r="AB85" s="86">
        <f>IFERROR(IF('3.Weekly Hours &amp; Wage Activity'!K85 = "FT", 1,MIN(1,IF('3.Weekly Hours &amp; Wage Activity'!K85 = "", "",MIN('3.Weekly Hours &amp; Wage Activity'!K85/40,1)),IF('3.Weekly Hours &amp; Wage Activity'!K85="", "",'3.Weekly Hours &amp; Wage Activity'!K85/40 ))),0)</f>
        <v>0</v>
      </c>
      <c r="AC85" s="86">
        <f>IFERROR(IF('3.Weekly Hours &amp; Wage Activity'!L85 = "FT", 1,MIN(1,IF('3.Weekly Hours &amp; Wage Activity'!L85 = "", "",MIN('3.Weekly Hours &amp; Wage Activity'!L85/40,1)),IF('3.Weekly Hours &amp; Wage Activity'!L85="", "",'3.Weekly Hours &amp; Wage Activity'!L85/40 ))),0)</f>
        <v>0</v>
      </c>
      <c r="AD85" s="86">
        <f>IFERROR(IF('3.Weekly Hours &amp; Wage Activity'!M85 = "FT", 1,MIN(1,IF('3.Weekly Hours &amp; Wage Activity'!M85 = "", "",MIN('3.Weekly Hours &amp; Wage Activity'!M85/40,1)),IF('3.Weekly Hours &amp; Wage Activity'!M85="", "",'3.Weekly Hours &amp; Wage Activity'!M85/40 ))),0)</f>
        <v>0</v>
      </c>
      <c r="AE85" s="86">
        <f>IFERROR(IF('3.Weekly Hours &amp; Wage Activity'!N85 = "FT", 1,MIN(1,IF('3.Weekly Hours &amp; Wage Activity'!N85 = "", "",MIN('3.Weekly Hours &amp; Wage Activity'!N85/40,1)),IF('3.Weekly Hours &amp; Wage Activity'!N85="", "",'3.Weekly Hours &amp; Wage Activity'!N85/40 ))),0)</f>
        <v>0</v>
      </c>
      <c r="AF85" s="86">
        <f>IFERROR(IF('3.Weekly Hours &amp; Wage Activity'!O85 = "FT", 1,MIN(1,IF('3.Weekly Hours &amp; Wage Activity'!O85 = "", "",MIN('3.Weekly Hours &amp; Wage Activity'!O85/40,1)),IF('3.Weekly Hours &amp; Wage Activity'!O85="", "",'3.Weekly Hours &amp; Wage Activity'!O85/40 ))),0)</f>
        <v>0</v>
      </c>
      <c r="AG85" s="86">
        <f>IFERROR(IF('3.Weekly Hours &amp; Wage Activity'!P85 = "FT", 1,MIN(1,IF('3.Weekly Hours &amp; Wage Activity'!P85 = "", "",MIN('3.Weekly Hours &amp; Wage Activity'!P85/40,1)),IF('3.Weekly Hours &amp; Wage Activity'!P85="", "",'3.Weekly Hours &amp; Wage Activity'!P85/40 ))),0)</f>
        <v>0</v>
      </c>
      <c r="AH85" s="86">
        <f>IFERROR(IF('3.Weekly Hours &amp; Wage Activity'!Q85 = "FT", 1,MIN(1,IF('3.Weekly Hours &amp; Wage Activity'!Q85 = "", "",MIN('3.Weekly Hours &amp; Wage Activity'!Q85/40,1)),IF('3.Weekly Hours &amp; Wage Activity'!Q85="", "",'3.Weekly Hours &amp; Wage Activity'!Q85/40 ))),0)</f>
        <v>0</v>
      </c>
      <c r="AI85" s="86">
        <f>IFERROR(IF('3.Weekly Hours &amp; Wage Activity'!R85 = "FT", 1,MIN(1,IF('3.Weekly Hours &amp; Wage Activity'!R85 = "", "",MIN('3.Weekly Hours &amp; Wage Activity'!R85/40,1)),IF('3.Weekly Hours &amp; Wage Activity'!R85="", "",'3.Weekly Hours &amp; Wage Activity'!R85/40 ))),0)</f>
        <v>0</v>
      </c>
      <c r="AJ85" s="86">
        <f>IFERROR(IF('3.Weekly Hours &amp; Wage Activity'!S85 = "FT", 1,MIN(1,IF('3.Weekly Hours &amp; Wage Activity'!S85 = "", "",MIN('3.Weekly Hours &amp; Wage Activity'!S85/40,1)),IF('3.Weekly Hours &amp; Wage Activity'!S85="", "",'3.Weekly Hours &amp; Wage Activity'!S85/40 ))),0)</f>
        <v>0</v>
      </c>
      <c r="AK85" s="86">
        <f>IFERROR(IF('3.Weekly Hours &amp; Wage Activity'!T85 = "FT", 1,MIN(1,IF('3.Weekly Hours &amp; Wage Activity'!T85 = "", "",MIN('3.Weekly Hours &amp; Wage Activity'!T85/40,1)),IF('3.Weekly Hours &amp; Wage Activity'!T85="", "",'3.Weekly Hours &amp; Wage Activity'!T85/40 ))),0)</f>
        <v>0</v>
      </c>
      <c r="AL85" s="86">
        <f>IFERROR(IF('3.Weekly Hours &amp; Wage Activity'!U85 = "FT", 1,MIN(1,IF('3.Weekly Hours &amp; Wage Activity'!U85 = "", "",MIN('3.Weekly Hours &amp; Wage Activity'!U85/40,1)),IF('3.Weekly Hours &amp; Wage Activity'!U85="", "",'3.Weekly Hours &amp; Wage Activity'!U85/40 ))),0)</f>
        <v>0</v>
      </c>
      <c r="AM85" s="86">
        <f>IFERROR(IF('3.Weekly Hours &amp; Wage Activity'!V85 = "FT", 1,MIN(1,IF('3.Weekly Hours &amp; Wage Activity'!V85 = "", "",MIN('3.Weekly Hours &amp; Wage Activity'!V85/40,1)),IF('3.Weekly Hours &amp; Wage Activity'!V85="", "",'3.Weekly Hours &amp; Wage Activity'!V85/40 ))),0)</f>
        <v>0</v>
      </c>
      <c r="AN85" s="86">
        <f>IFERROR(IF('3.Weekly Hours &amp; Wage Activity'!W85 = "FT", 1,MIN(1,IF('3.Weekly Hours &amp; Wage Activity'!W85 = "", "",MIN('3.Weekly Hours &amp; Wage Activity'!W85/40,1)),IF('3.Weekly Hours &amp; Wage Activity'!W85="", "",'3.Weekly Hours &amp; Wage Activity'!W85/40 ))),0)</f>
        <v>0</v>
      </c>
      <c r="AO85" s="86">
        <f>IFERROR(IF('3.Weekly Hours &amp; Wage Activity'!X85 = "FT", 1,MIN(1,IF('3.Weekly Hours &amp; Wage Activity'!X85 = "", "",MIN('3.Weekly Hours &amp; Wage Activity'!X85/40,1)),IF('3.Weekly Hours &amp; Wage Activity'!X85="", "",'3.Weekly Hours &amp; Wage Activity'!X85/40 ))),0)</f>
        <v>0</v>
      </c>
      <c r="AP85" s="86">
        <f>IFERROR(IF('3.Weekly Hours &amp; Wage Activity'!Y85 = "FT", 1,MIN(1,IF('3.Weekly Hours &amp; Wage Activity'!Y85 = "", "",MIN('3.Weekly Hours &amp; Wage Activity'!Y85/40,1)),IF('3.Weekly Hours &amp; Wage Activity'!Y85="", "",'3.Weekly Hours &amp; Wage Activity'!Y85/40 ))),0)</f>
        <v>0</v>
      </c>
      <c r="AQ85" s="86">
        <f>IFERROR(IF('3.Weekly Hours &amp; Wage Activity'!Z85 = "FT", 1,MIN(1,IF('3.Weekly Hours &amp; Wage Activity'!Z85 = "", "",MIN('3.Weekly Hours &amp; Wage Activity'!Z85/40,1)),IF('3.Weekly Hours &amp; Wage Activity'!Z85="", "",'3.Weekly Hours &amp; Wage Activity'!Z85/40 ))),0)</f>
        <v>0</v>
      </c>
      <c r="AR85" s="86">
        <f>IFERROR(IF('3.Weekly Hours &amp; Wage Activity'!AA85 = "FT", 1,MIN(1,IF('3.Weekly Hours &amp; Wage Activity'!AA85 = "", "",MIN('3.Weekly Hours &amp; Wage Activity'!AA85/40,1)),IF('3.Weekly Hours &amp; Wage Activity'!AA85="", "",'3.Weekly Hours &amp; Wage Activity'!AA85/40 ))),0)</f>
        <v>0</v>
      </c>
      <c r="AS85" s="86">
        <f>IFERROR(IF('3.Weekly Hours &amp; Wage Activity'!AB85 = "FT", 1,MIN(1,IF('3.Weekly Hours &amp; Wage Activity'!AB85 = "", "",MIN('3.Weekly Hours &amp; Wage Activity'!AB85/40,1)),IF('3.Weekly Hours &amp; Wage Activity'!AB85="", "",'3.Weekly Hours &amp; Wage Activity'!AB85/40 ))),0)</f>
        <v>0</v>
      </c>
      <c r="AT85" s="86">
        <f>IFERROR(IF('3.Weekly Hours &amp; Wage Activity'!AC85 = "FT", 1,MIN(1,IF('3.Weekly Hours &amp; Wage Activity'!AC85 = "", "",MIN('3.Weekly Hours &amp; Wage Activity'!AC85/40,1)),IF('3.Weekly Hours &amp; Wage Activity'!AC85="", "",'3.Weekly Hours &amp; Wage Activity'!AC85/40 ))),0)</f>
        <v>0</v>
      </c>
      <c r="AU85" s="86">
        <f>IFERROR(IF('3.Weekly Hours &amp; Wage Activity'!AD85 = "FT", 1,MIN(1,IF('3.Weekly Hours &amp; Wage Activity'!AD85 = "", "",MIN('3.Weekly Hours &amp; Wage Activity'!AD85/40,1)),IF('3.Weekly Hours &amp; Wage Activity'!AD85="", "",'3.Weekly Hours &amp; Wage Activity'!AD85/40 ))),0)</f>
        <v>0</v>
      </c>
      <c r="AV85" s="86">
        <f>IFERROR(IF('3.Weekly Hours &amp; Wage Activity'!AE85 = "FT", 1,MIN(1,IF('3.Weekly Hours &amp; Wage Activity'!AE85 = "", "",MIN('3.Weekly Hours &amp; Wage Activity'!AE85/40,1)),IF('3.Weekly Hours &amp; Wage Activity'!AE85="", "",'3.Weekly Hours &amp; Wage Activity'!AE85/40 ))),0)</f>
        <v>0</v>
      </c>
      <c r="AW85" s="86">
        <f>IFERROR(IF('3.Weekly Hours &amp; Wage Activity'!AF85 = "FT", 1,MIN(1,IF('3.Weekly Hours &amp; Wage Activity'!AF85 = "", "",MIN('3.Weekly Hours &amp; Wage Activity'!AF85/40,1)),IF('3.Weekly Hours &amp; Wage Activity'!AF85="", "",'3.Weekly Hours &amp; Wage Activity'!AF85/40 ))),0)</f>
        <v>0</v>
      </c>
      <c r="AX85" s="86">
        <f>IFERROR(IF('3.Weekly Hours &amp; Wage Activity'!AG85 = "FT", 1,MIN(1,IF('3.Weekly Hours &amp; Wage Activity'!AG85 = "", "",MIN('3.Weekly Hours &amp; Wage Activity'!AG85/40,1)),IF('3.Weekly Hours &amp; Wage Activity'!AG85="", "",'3.Weekly Hours &amp; Wage Activity'!AG85/40 ))),0)</f>
        <v>0</v>
      </c>
      <c r="AY85" s="523">
        <f>SUM( IF(COUNTIF('3.Weekly Hours &amp; Wage Activity'!J85:Q85, "&lt;&gt;FT") = 0, COLUMNS('3.Weekly Hours &amp; Wage Activity'!J85:AG85) * 40, '3.Weekly Hours &amp; Wage Activity'!J85:AG85))</f>
        <v>0</v>
      </c>
      <c r="AZ85" s="86">
        <f t="shared" si="13"/>
        <v>0</v>
      </c>
      <c r="BA85" s="87">
        <f t="shared" si="14"/>
        <v>0</v>
      </c>
      <c r="BB85" s="74" t="str">
        <f>IF('2.Census &amp; Reference Benchmarks'!K85 = "", "", '2.Census &amp; Reference Benchmarks'!K85)</f>
        <v/>
      </c>
      <c r="BC85" s="185">
        <f>IF('2.Census &amp; Reference Benchmarks'!L85="N/A",IF(OR(AND(G85="",I85=""),AND(G85&lt;DATEVALUE("1/1/2020"),OR(I85="",I85&gt;DATEVALUE("3/31/2020")))),177.14,IF(OR(I85 = "", I85 &gt; DATEVALUE("1/31/2020")), ROUND(177.14*((DATEVALUE("2/1/2020") -G85)/31),1))),IF('2.Census &amp; Reference Benchmarks'!L85="",0,'2.Census &amp; Reference Benchmarks'!L85))</f>
        <v>0</v>
      </c>
      <c r="BD85" s="74" t="str">
        <f>IF('2.Census &amp; Reference Benchmarks'!N85 = "", "", '2.Census &amp; Reference Benchmarks'!N85)</f>
        <v/>
      </c>
      <c r="BE85" s="185">
        <f>IF('2.Census &amp; Reference Benchmarks'!O85="N/A",IF(OR(AND(G85="",I85=""),AND(G85&lt;=DATEVALUE("2/1/2020"),OR(I85="",I85&gt;=DATEVALUE("2/29/2020")))),165.71,IF(AND(G85&gt;DATEVALUE("2/1/2020"),OR(I85="",I85&lt;=DATEVALUE("2/29/2020"))),((DATEVALUE("3/1/2020")-G85)/29)*165.71,"")),IF('2.Census &amp; Reference Benchmarks'!O85="",0,'2.Census &amp; Reference Benchmarks'!O85))</f>
        <v>0</v>
      </c>
    </row>
    <row r="86" spans="1:57" x14ac:dyDescent="0.25">
      <c r="A86" s="3"/>
      <c r="B86" s="56">
        <f>IF('2.Census &amp; Reference Benchmarks'!B86 &lt;&gt;"",'2.Census &amp; Reference Benchmarks'!B86,"")</f>
        <v>0</v>
      </c>
      <c r="C86" s="56">
        <f>IF('2.Census &amp; Reference Benchmarks'!C86 &lt;&gt;"",'2.Census &amp; Reference Benchmarks'!C86,"")</f>
        <v>0</v>
      </c>
      <c r="D86" s="57" t="str">
        <f>IF('2.Census &amp; Reference Benchmarks'!D86 &lt;&gt;"",'2.Census &amp; Reference Benchmarks'!D86,"")</f>
        <v/>
      </c>
      <c r="E86" s="56" t="str">
        <f>IF('2.Census &amp; Reference Benchmarks'!E86 &lt;&gt;"",'2.Census &amp; Reference Benchmarks'!E86,"")</f>
        <v/>
      </c>
      <c r="F86" s="56" t="str">
        <f>IF('2.Census &amp; Reference Benchmarks'!F86 &lt;&gt;"",'2.Census &amp; Reference Benchmarks'!F86,"")</f>
        <v/>
      </c>
      <c r="G86" s="58" t="str">
        <f>IF('2.Census &amp; Reference Benchmarks'!G86 &lt;&gt;"",'2.Census &amp; Reference Benchmarks'!G86,"")</f>
        <v/>
      </c>
      <c r="H86" s="58" t="str">
        <f>IF('2.Census &amp; Reference Benchmarks'!H86 &lt;&gt;"",'2.Census &amp; Reference Benchmarks'!H86,"")</f>
        <v/>
      </c>
      <c r="I86" s="58" t="str">
        <f>IF('2.Census &amp; Reference Benchmarks'!I86 &lt;&gt;"",'2.Census &amp; Reference Benchmarks'!I86,"")</f>
        <v/>
      </c>
      <c r="J86" s="69" t="str">
        <f>IF('2.Census &amp; Reference Benchmarks'!J86 &lt;&gt;"",'2.Census &amp; Reference Benchmarks'!J86,"")</f>
        <v/>
      </c>
      <c r="K86" s="58" t="str">
        <f>IF('7.Safe Harbor Input Data &amp; Calc'!Q88 &lt;&gt; "", '7.Safe Harbor Input Data &amp; Calc'!Q88, "")</f>
        <v>No</v>
      </c>
      <c r="L86" s="59" t="str">
        <f>IF('2.Census &amp; Reference Benchmarks'!T86&lt;&gt; "",'2.Census &amp; Reference Benchmarks'!T86,"")</f>
        <v/>
      </c>
      <c r="M86" s="60">
        <f>'2.Census &amp; Reference Benchmarks'!M86</f>
        <v>0</v>
      </c>
      <c r="N86" s="60">
        <f>'2.Census &amp; Reference Benchmarks'!P86</f>
        <v>0</v>
      </c>
      <c r="O86" s="60">
        <f>'2.Census &amp; Reference Benchmarks'!S86</f>
        <v>0</v>
      </c>
      <c r="P86" s="52">
        <f>IF( AND(I86 &lt; '1. Summary for SBA'!$J$7, I86 &lt;&gt;""), 0, IF(AND(G86="",I86=""),SUM(M86:O86)*4,IF(I86&lt;'1. Summary for SBA'!$J$7,0,IF(K86="Yes",0,IF(H86="Salary",IF(AND(SUM(M86:O86)*4&lt;100000,L86=""),(SUM(M86:O86)/(IF(OR(I86=0,I86&gt;=DATEVALUE("3/31/2020")),DATEVALUE("3/31/2020"),I86)-IF(OR(G86&lt;=DATEVALUE("1/1/2020"), G86 = ""),DATEVALUE("1/1/2020"),IF(OR(MONTH(G86)=1),G86+1,IF(MONTH(G86)=3,G86,G86-1)))))*360,0),0)))))</f>
        <v>0</v>
      </c>
      <c r="Q86" s="52">
        <f t="shared" si="8"/>
        <v>0</v>
      </c>
      <c r="R86" s="67">
        <f t="shared" si="9"/>
        <v>0</v>
      </c>
      <c r="S86" s="53">
        <f>SUM('3.Weekly Hours &amp; Wage Activity'!AI86:BF86)</f>
        <v>0</v>
      </c>
      <c r="T86" s="53">
        <f>IF(AND(I86&lt;&gt; "",  I86 &lt; '1. Summary for SBA'!$J$11 +168, I86 &gt; '1. Summary for SBA'!$J$11),S86+(((168-(I86-'1. Summary for SBA'!$J$11+1))*S86)/((I86-'1. Summary for SBA'!$J$11+1))),0)</f>
        <v>0</v>
      </c>
      <c r="U86" s="369">
        <f>IF(K86= "Yes",0,IF( H86 = "salary",IF(T86 = 0,MAX(0,$R86-$S86), R86-T86),IF( H86 = "Hourly",'6. Hourly EE Wage Reduction'!AA86, 0)))</f>
        <v>0</v>
      </c>
      <c r="V86" s="67">
        <f t="shared" si="10"/>
        <v>0</v>
      </c>
      <c r="W86" s="405" t="str">
        <f>IF(U86 = 0, "No",IF('6. Hourly EE Wage Reduction'!T86 &gt;'6. Hourly EE Wage Reduction'!W86, "Yes", "No"))</f>
        <v>No</v>
      </c>
      <c r="X86" s="67">
        <f t="shared" si="11"/>
        <v>0</v>
      </c>
      <c r="Y86" s="67">
        <f t="shared" si="12"/>
        <v>0</v>
      </c>
      <c r="AA86" s="86">
        <f>IFERROR(IF('3.Weekly Hours &amp; Wage Activity'!J86 = "FT", 1,MIN(1,IF('3.Weekly Hours &amp; Wage Activity'!J86 = "", "",MIN('3.Weekly Hours &amp; Wage Activity'!J86/40,1)),IF('3.Weekly Hours &amp; Wage Activity'!J86="", "",'3.Weekly Hours &amp; Wage Activity'!J86/40 ))),0)</f>
        <v>0</v>
      </c>
      <c r="AB86" s="86">
        <f>IFERROR(IF('3.Weekly Hours &amp; Wage Activity'!K86 = "FT", 1,MIN(1,IF('3.Weekly Hours &amp; Wage Activity'!K86 = "", "",MIN('3.Weekly Hours &amp; Wage Activity'!K86/40,1)),IF('3.Weekly Hours &amp; Wage Activity'!K86="", "",'3.Weekly Hours &amp; Wage Activity'!K86/40 ))),0)</f>
        <v>0</v>
      </c>
      <c r="AC86" s="86">
        <f>IFERROR(IF('3.Weekly Hours &amp; Wage Activity'!L86 = "FT", 1,MIN(1,IF('3.Weekly Hours &amp; Wage Activity'!L86 = "", "",MIN('3.Weekly Hours &amp; Wage Activity'!L86/40,1)),IF('3.Weekly Hours &amp; Wage Activity'!L86="", "",'3.Weekly Hours &amp; Wage Activity'!L86/40 ))),0)</f>
        <v>0</v>
      </c>
      <c r="AD86" s="86">
        <f>IFERROR(IF('3.Weekly Hours &amp; Wage Activity'!M86 = "FT", 1,MIN(1,IF('3.Weekly Hours &amp; Wage Activity'!M86 = "", "",MIN('3.Weekly Hours &amp; Wage Activity'!M86/40,1)),IF('3.Weekly Hours &amp; Wage Activity'!M86="", "",'3.Weekly Hours &amp; Wage Activity'!M86/40 ))),0)</f>
        <v>0</v>
      </c>
      <c r="AE86" s="86">
        <f>IFERROR(IF('3.Weekly Hours &amp; Wage Activity'!N86 = "FT", 1,MIN(1,IF('3.Weekly Hours &amp; Wage Activity'!N86 = "", "",MIN('3.Weekly Hours &amp; Wage Activity'!N86/40,1)),IF('3.Weekly Hours &amp; Wage Activity'!N86="", "",'3.Weekly Hours &amp; Wage Activity'!N86/40 ))),0)</f>
        <v>0</v>
      </c>
      <c r="AF86" s="86">
        <f>IFERROR(IF('3.Weekly Hours &amp; Wage Activity'!O86 = "FT", 1,MIN(1,IF('3.Weekly Hours &amp; Wage Activity'!O86 = "", "",MIN('3.Weekly Hours &amp; Wage Activity'!O86/40,1)),IF('3.Weekly Hours &amp; Wage Activity'!O86="", "",'3.Weekly Hours &amp; Wage Activity'!O86/40 ))),0)</f>
        <v>0</v>
      </c>
      <c r="AG86" s="86">
        <f>IFERROR(IF('3.Weekly Hours &amp; Wage Activity'!P86 = "FT", 1,MIN(1,IF('3.Weekly Hours &amp; Wage Activity'!P86 = "", "",MIN('3.Weekly Hours &amp; Wage Activity'!P86/40,1)),IF('3.Weekly Hours &amp; Wage Activity'!P86="", "",'3.Weekly Hours &amp; Wage Activity'!P86/40 ))),0)</f>
        <v>0</v>
      </c>
      <c r="AH86" s="86">
        <f>IFERROR(IF('3.Weekly Hours &amp; Wage Activity'!Q86 = "FT", 1,MIN(1,IF('3.Weekly Hours &amp; Wage Activity'!Q86 = "", "",MIN('3.Weekly Hours &amp; Wage Activity'!Q86/40,1)),IF('3.Weekly Hours &amp; Wage Activity'!Q86="", "",'3.Weekly Hours &amp; Wage Activity'!Q86/40 ))),0)</f>
        <v>0</v>
      </c>
      <c r="AI86" s="86">
        <f>IFERROR(IF('3.Weekly Hours &amp; Wage Activity'!R86 = "FT", 1,MIN(1,IF('3.Weekly Hours &amp; Wage Activity'!R86 = "", "",MIN('3.Weekly Hours &amp; Wage Activity'!R86/40,1)),IF('3.Weekly Hours &amp; Wage Activity'!R86="", "",'3.Weekly Hours &amp; Wage Activity'!R86/40 ))),0)</f>
        <v>0</v>
      </c>
      <c r="AJ86" s="86">
        <f>IFERROR(IF('3.Weekly Hours &amp; Wage Activity'!S86 = "FT", 1,MIN(1,IF('3.Weekly Hours &amp; Wage Activity'!S86 = "", "",MIN('3.Weekly Hours &amp; Wage Activity'!S86/40,1)),IF('3.Weekly Hours &amp; Wage Activity'!S86="", "",'3.Weekly Hours &amp; Wage Activity'!S86/40 ))),0)</f>
        <v>0</v>
      </c>
      <c r="AK86" s="86">
        <f>IFERROR(IF('3.Weekly Hours &amp; Wage Activity'!T86 = "FT", 1,MIN(1,IF('3.Weekly Hours &amp; Wage Activity'!T86 = "", "",MIN('3.Weekly Hours &amp; Wage Activity'!T86/40,1)),IF('3.Weekly Hours &amp; Wage Activity'!T86="", "",'3.Weekly Hours &amp; Wage Activity'!T86/40 ))),0)</f>
        <v>0</v>
      </c>
      <c r="AL86" s="86">
        <f>IFERROR(IF('3.Weekly Hours &amp; Wage Activity'!U86 = "FT", 1,MIN(1,IF('3.Weekly Hours &amp; Wage Activity'!U86 = "", "",MIN('3.Weekly Hours &amp; Wage Activity'!U86/40,1)),IF('3.Weekly Hours &amp; Wage Activity'!U86="", "",'3.Weekly Hours &amp; Wage Activity'!U86/40 ))),0)</f>
        <v>0</v>
      </c>
      <c r="AM86" s="86">
        <f>IFERROR(IF('3.Weekly Hours &amp; Wage Activity'!V86 = "FT", 1,MIN(1,IF('3.Weekly Hours &amp; Wage Activity'!V86 = "", "",MIN('3.Weekly Hours &amp; Wage Activity'!V86/40,1)),IF('3.Weekly Hours &amp; Wage Activity'!V86="", "",'3.Weekly Hours &amp; Wage Activity'!V86/40 ))),0)</f>
        <v>0</v>
      </c>
      <c r="AN86" s="86">
        <f>IFERROR(IF('3.Weekly Hours &amp; Wage Activity'!W86 = "FT", 1,MIN(1,IF('3.Weekly Hours &amp; Wage Activity'!W86 = "", "",MIN('3.Weekly Hours &amp; Wage Activity'!W86/40,1)),IF('3.Weekly Hours &amp; Wage Activity'!W86="", "",'3.Weekly Hours &amp; Wage Activity'!W86/40 ))),0)</f>
        <v>0</v>
      </c>
      <c r="AO86" s="86">
        <f>IFERROR(IF('3.Weekly Hours &amp; Wage Activity'!X86 = "FT", 1,MIN(1,IF('3.Weekly Hours &amp; Wage Activity'!X86 = "", "",MIN('3.Weekly Hours &amp; Wage Activity'!X86/40,1)),IF('3.Weekly Hours &amp; Wage Activity'!X86="", "",'3.Weekly Hours &amp; Wage Activity'!X86/40 ))),0)</f>
        <v>0</v>
      </c>
      <c r="AP86" s="86">
        <f>IFERROR(IF('3.Weekly Hours &amp; Wage Activity'!Y86 = "FT", 1,MIN(1,IF('3.Weekly Hours &amp; Wage Activity'!Y86 = "", "",MIN('3.Weekly Hours &amp; Wage Activity'!Y86/40,1)),IF('3.Weekly Hours &amp; Wage Activity'!Y86="", "",'3.Weekly Hours &amp; Wage Activity'!Y86/40 ))),0)</f>
        <v>0</v>
      </c>
      <c r="AQ86" s="86">
        <f>IFERROR(IF('3.Weekly Hours &amp; Wage Activity'!Z86 = "FT", 1,MIN(1,IF('3.Weekly Hours &amp; Wage Activity'!Z86 = "", "",MIN('3.Weekly Hours &amp; Wage Activity'!Z86/40,1)),IF('3.Weekly Hours &amp; Wage Activity'!Z86="", "",'3.Weekly Hours &amp; Wage Activity'!Z86/40 ))),0)</f>
        <v>0</v>
      </c>
      <c r="AR86" s="86">
        <f>IFERROR(IF('3.Weekly Hours &amp; Wage Activity'!AA86 = "FT", 1,MIN(1,IF('3.Weekly Hours &amp; Wage Activity'!AA86 = "", "",MIN('3.Weekly Hours &amp; Wage Activity'!AA86/40,1)),IF('3.Weekly Hours &amp; Wage Activity'!AA86="", "",'3.Weekly Hours &amp; Wage Activity'!AA86/40 ))),0)</f>
        <v>0</v>
      </c>
      <c r="AS86" s="86">
        <f>IFERROR(IF('3.Weekly Hours &amp; Wage Activity'!AB86 = "FT", 1,MIN(1,IF('3.Weekly Hours &amp; Wage Activity'!AB86 = "", "",MIN('3.Weekly Hours &amp; Wage Activity'!AB86/40,1)),IF('3.Weekly Hours &amp; Wage Activity'!AB86="", "",'3.Weekly Hours &amp; Wage Activity'!AB86/40 ))),0)</f>
        <v>0</v>
      </c>
      <c r="AT86" s="86">
        <f>IFERROR(IF('3.Weekly Hours &amp; Wage Activity'!AC86 = "FT", 1,MIN(1,IF('3.Weekly Hours &amp; Wage Activity'!AC86 = "", "",MIN('3.Weekly Hours &amp; Wage Activity'!AC86/40,1)),IF('3.Weekly Hours &amp; Wage Activity'!AC86="", "",'3.Weekly Hours &amp; Wage Activity'!AC86/40 ))),0)</f>
        <v>0</v>
      </c>
      <c r="AU86" s="86">
        <f>IFERROR(IF('3.Weekly Hours &amp; Wage Activity'!AD86 = "FT", 1,MIN(1,IF('3.Weekly Hours &amp; Wage Activity'!AD86 = "", "",MIN('3.Weekly Hours &amp; Wage Activity'!AD86/40,1)),IF('3.Weekly Hours &amp; Wage Activity'!AD86="", "",'3.Weekly Hours &amp; Wage Activity'!AD86/40 ))),0)</f>
        <v>0</v>
      </c>
      <c r="AV86" s="86">
        <f>IFERROR(IF('3.Weekly Hours &amp; Wage Activity'!AE86 = "FT", 1,MIN(1,IF('3.Weekly Hours &amp; Wage Activity'!AE86 = "", "",MIN('3.Weekly Hours &amp; Wage Activity'!AE86/40,1)),IF('3.Weekly Hours &amp; Wage Activity'!AE86="", "",'3.Weekly Hours &amp; Wage Activity'!AE86/40 ))),0)</f>
        <v>0</v>
      </c>
      <c r="AW86" s="86">
        <f>IFERROR(IF('3.Weekly Hours &amp; Wage Activity'!AF86 = "FT", 1,MIN(1,IF('3.Weekly Hours &amp; Wage Activity'!AF86 = "", "",MIN('3.Weekly Hours &amp; Wage Activity'!AF86/40,1)),IF('3.Weekly Hours &amp; Wage Activity'!AF86="", "",'3.Weekly Hours &amp; Wage Activity'!AF86/40 ))),0)</f>
        <v>0</v>
      </c>
      <c r="AX86" s="86">
        <f>IFERROR(IF('3.Weekly Hours &amp; Wage Activity'!AG86 = "FT", 1,MIN(1,IF('3.Weekly Hours &amp; Wage Activity'!AG86 = "", "",MIN('3.Weekly Hours &amp; Wage Activity'!AG86/40,1)),IF('3.Weekly Hours &amp; Wage Activity'!AG86="", "",'3.Weekly Hours &amp; Wage Activity'!AG86/40 ))),0)</f>
        <v>0</v>
      </c>
      <c r="AY86" s="523">
        <f>SUM( IF(COUNTIF('3.Weekly Hours &amp; Wage Activity'!J86:Q86, "&lt;&gt;FT") = 0, COLUMNS('3.Weekly Hours &amp; Wage Activity'!J86:AG86) * 40, '3.Weekly Hours &amp; Wage Activity'!J86:AG86))</f>
        <v>0</v>
      </c>
      <c r="AZ86" s="86">
        <f t="shared" si="13"/>
        <v>0</v>
      </c>
      <c r="BA86" s="87">
        <f t="shared" si="14"/>
        <v>0</v>
      </c>
      <c r="BB86" s="74" t="str">
        <f>IF('2.Census &amp; Reference Benchmarks'!K86 = "", "", '2.Census &amp; Reference Benchmarks'!K86)</f>
        <v/>
      </c>
      <c r="BC86" s="185">
        <f>IF('2.Census &amp; Reference Benchmarks'!L86="N/A",IF(OR(AND(G86="",I86=""),AND(G86&lt;DATEVALUE("1/1/2020"),OR(I86="",I86&gt;DATEVALUE("3/31/2020")))),177.14,IF(OR(I86 = "", I86 &gt; DATEVALUE("1/31/2020")), ROUND(177.14*((DATEVALUE("2/1/2020") -G86)/31),1))),IF('2.Census &amp; Reference Benchmarks'!L86="",0,'2.Census &amp; Reference Benchmarks'!L86))</f>
        <v>0</v>
      </c>
      <c r="BD86" s="74" t="str">
        <f>IF('2.Census &amp; Reference Benchmarks'!N86 = "", "", '2.Census &amp; Reference Benchmarks'!N86)</f>
        <v/>
      </c>
      <c r="BE86" s="185">
        <f>IF('2.Census &amp; Reference Benchmarks'!O86="N/A",IF(OR(AND(G86="",I86=""),AND(G86&lt;=DATEVALUE("2/1/2020"),OR(I86="",I86&gt;=DATEVALUE("2/29/2020")))),165.71,IF(AND(G86&gt;DATEVALUE("2/1/2020"),OR(I86="",I86&lt;=DATEVALUE("2/29/2020"))),((DATEVALUE("3/1/2020")-G86)/29)*165.71,"")),IF('2.Census &amp; Reference Benchmarks'!O86="",0,'2.Census &amp; Reference Benchmarks'!O86))</f>
        <v>0</v>
      </c>
    </row>
    <row r="87" spans="1:57" x14ac:dyDescent="0.25">
      <c r="A87" s="3"/>
      <c r="B87" s="56">
        <f>IF('2.Census &amp; Reference Benchmarks'!B87 &lt;&gt;"",'2.Census &amp; Reference Benchmarks'!B87,"")</f>
        <v>0</v>
      </c>
      <c r="C87" s="56">
        <f>IF('2.Census &amp; Reference Benchmarks'!C87 &lt;&gt;"",'2.Census &amp; Reference Benchmarks'!C87,"")</f>
        <v>0</v>
      </c>
      <c r="D87" s="57" t="str">
        <f>IF('2.Census &amp; Reference Benchmarks'!D87 &lt;&gt;"",'2.Census &amp; Reference Benchmarks'!D87,"")</f>
        <v/>
      </c>
      <c r="E87" s="56" t="str">
        <f>IF('2.Census &amp; Reference Benchmarks'!E87 &lt;&gt;"",'2.Census &amp; Reference Benchmarks'!E87,"")</f>
        <v/>
      </c>
      <c r="F87" s="56" t="str">
        <f>IF('2.Census &amp; Reference Benchmarks'!F87 &lt;&gt;"",'2.Census &amp; Reference Benchmarks'!F87,"")</f>
        <v/>
      </c>
      <c r="G87" s="58" t="str">
        <f>IF('2.Census &amp; Reference Benchmarks'!G87 &lt;&gt;"",'2.Census &amp; Reference Benchmarks'!G87,"")</f>
        <v/>
      </c>
      <c r="H87" s="58" t="str">
        <f>IF('2.Census &amp; Reference Benchmarks'!H87 &lt;&gt;"",'2.Census &amp; Reference Benchmarks'!H87,"")</f>
        <v/>
      </c>
      <c r="I87" s="58" t="str">
        <f>IF('2.Census &amp; Reference Benchmarks'!I87 &lt;&gt;"",'2.Census &amp; Reference Benchmarks'!I87,"")</f>
        <v/>
      </c>
      <c r="J87" s="69" t="str">
        <f>IF('2.Census &amp; Reference Benchmarks'!J87 &lt;&gt;"",'2.Census &amp; Reference Benchmarks'!J87,"")</f>
        <v/>
      </c>
      <c r="K87" s="58" t="str">
        <f>IF('7.Safe Harbor Input Data &amp; Calc'!Q89 &lt;&gt; "", '7.Safe Harbor Input Data &amp; Calc'!Q89, "")</f>
        <v>No</v>
      </c>
      <c r="L87" s="59" t="str">
        <f>IF('2.Census &amp; Reference Benchmarks'!T87&lt;&gt; "",'2.Census &amp; Reference Benchmarks'!T87,"")</f>
        <v/>
      </c>
      <c r="M87" s="60">
        <f>'2.Census &amp; Reference Benchmarks'!M87</f>
        <v>0</v>
      </c>
      <c r="N87" s="60">
        <f>'2.Census &amp; Reference Benchmarks'!P87</f>
        <v>0</v>
      </c>
      <c r="O87" s="60">
        <f>'2.Census &amp; Reference Benchmarks'!S87</f>
        <v>0</v>
      </c>
      <c r="P87" s="52">
        <f>IF( AND(I87 &lt; '1. Summary for SBA'!$J$7, I87 &lt;&gt;""), 0, IF(AND(G87="",I87=""),SUM(M87:O87)*4,IF(I87&lt;'1. Summary for SBA'!$J$7,0,IF(K87="Yes",0,IF(H87="Salary",IF(AND(SUM(M87:O87)*4&lt;100000,L87=""),(SUM(M87:O87)/(IF(OR(I87=0,I87&gt;=DATEVALUE("3/31/2020")),DATEVALUE("3/31/2020"),I87)-IF(OR(G87&lt;=DATEVALUE("1/1/2020"), G87 = ""),DATEVALUE("1/1/2020"),IF(OR(MONTH(G87)=1),G87+1,IF(MONTH(G87)=3,G87,G87-1)))))*360,0),0)))))</f>
        <v>0</v>
      </c>
      <c r="Q87" s="52">
        <f t="shared" si="8"/>
        <v>0</v>
      </c>
      <c r="R87" s="67">
        <f t="shared" si="9"/>
        <v>0</v>
      </c>
      <c r="S87" s="53">
        <f>SUM('3.Weekly Hours &amp; Wage Activity'!AI87:BF87)</f>
        <v>0</v>
      </c>
      <c r="T87" s="53">
        <f>IF(AND(I87&lt;&gt; "",  I87 &lt; '1. Summary for SBA'!$J$11 +168, I87 &gt; '1. Summary for SBA'!$J$11),S87+(((168-(I87-'1. Summary for SBA'!$J$11+1))*S87)/((I87-'1. Summary for SBA'!$J$11+1))),0)</f>
        <v>0</v>
      </c>
      <c r="U87" s="369">
        <f>IF(K87= "Yes",0,IF( H87 = "salary",IF(T87 = 0,MAX(0,$R87-$S87), R87-T87),IF( H87 = "Hourly",'6. Hourly EE Wage Reduction'!AA87, 0)))</f>
        <v>0</v>
      </c>
      <c r="V87" s="67">
        <f t="shared" si="10"/>
        <v>0</v>
      </c>
      <c r="W87" s="405" t="str">
        <f>IF(U87 = 0, "No",IF('6. Hourly EE Wage Reduction'!T87 &gt;'6. Hourly EE Wage Reduction'!W87, "Yes", "No"))</f>
        <v>No</v>
      </c>
      <c r="X87" s="67">
        <f t="shared" si="11"/>
        <v>0</v>
      </c>
      <c r="Y87" s="67">
        <f t="shared" si="12"/>
        <v>0</v>
      </c>
      <c r="AA87" s="86">
        <f>IFERROR(IF('3.Weekly Hours &amp; Wage Activity'!J87 = "FT", 1,MIN(1,IF('3.Weekly Hours &amp; Wage Activity'!J87 = "", "",MIN('3.Weekly Hours &amp; Wage Activity'!J87/40,1)),IF('3.Weekly Hours &amp; Wage Activity'!J87="", "",'3.Weekly Hours &amp; Wage Activity'!J87/40 ))),0)</f>
        <v>0</v>
      </c>
      <c r="AB87" s="86">
        <f>IFERROR(IF('3.Weekly Hours &amp; Wage Activity'!K87 = "FT", 1,MIN(1,IF('3.Weekly Hours &amp; Wage Activity'!K87 = "", "",MIN('3.Weekly Hours &amp; Wage Activity'!K87/40,1)),IF('3.Weekly Hours &amp; Wage Activity'!K87="", "",'3.Weekly Hours &amp; Wage Activity'!K87/40 ))),0)</f>
        <v>0</v>
      </c>
      <c r="AC87" s="86">
        <f>IFERROR(IF('3.Weekly Hours &amp; Wage Activity'!L87 = "FT", 1,MIN(1,IF('3.Weekly Hours &amp; Wage Activity'!L87 = "", "",MIN('3.Weekly Hours &amp; Wage Activity'!L87/40,1)),IF('3.Weekly Hours &amp; Wage Activity'!L87="", "",'3.Weekly Hours &amp; Wage Activity'!L87/40 ))),0)</f>
        <v>0</v>
      </c>
      <c r="AD87" s="86">
        <f>IFERROR(IF('3.Weekly Hours &amp; Wage Activity'!M87 = "FT", 1,MIN(1,IF('3.Weekly Hours &amp; Wage Activity'!M87 = "", "",MIN('3.Weekly Hours &amp; Wage Activity'!M87/40,1)),IF('3.Weekly Hours &amp; Wage Activity'!M87="", "",'3.Weekly Hours &amp; Wage Activity'!M87/40 ))),0)</f>
        <v>0</v>
      </c>
      <c r="AE87" s="86">
        <f>IFERROR(IF('3.Weekly Hours &amp; Wage Activity'!N87 = "FT", 1,MIN(1,IF('3.Weekly Hours &amp; Wage Activity'!N87 = "", "",MIN('3.Weekly Hours &amp; Wage Activity'!N87/40,1)),IF('3.Weekly Hours &amp; Wage Activity'!N87="", "",'3.Weekly Hours &amp; Wage Activity'!N87/40 ))),0)</f>
        <v>0</v>
      </c>
      <c r="AF87" s="86">
        <f>IFERROR(IF('3.Weekly Hours &amp; Wage Activity'!O87 = "FT", 1,MIN(1,IF('3.Weekly Hours &amp; Wage Activity'!O87 = "", "",MIN('3.Weekly Hours &amp; Wage Activity'!O87/40,1)),IF('3.Weekly Hours &amp; Wage Activity'!O87="", "",'3.Weekly Hours &amp; Wage Activity'!O87/40 ))),0)</f>
        <v>0</v>
      </c>
      <c r="AG87" s="86">
        <f>IFERROR(IF('3.Weekly Hours &amp; Wage Activity'!P87 = "FT", 1,MIN(1,IF('3.Weekly Hours &amp; Wage Activity'!P87 = "", "",MIN('3.Weekly Hours &amp; Wage Activity'!P87/40,1)),IF('3.Weekly Hours &amp; Wage Activity'!P87="", "",'3.Weekly Hours &amp; Wage Activity'!P87/40 ))),0)</f>
        <v>0</v>
      </c>
      <c r="AH87" s="86">
        <f>IFERROR(IF('3.Weekly Hours &amp; Wage Activity'!Q87 = "FT", 1,MIN(1,IF('3.Weekly Hours &amp; Wage Activity'!Q87 = "", "",MIN('3.Weekly Hours &amp; Wage Activity'!Q87/40,1)),IF('3.Weekly Hours &amp; Wage Activity'!Q87="", "",'3.Weekly Hours &amp; Wage Activity'!Q87/40 ))),0)</f>
        <v>0</v>
      </c>
      <c r="AI87" s="86">
        <f>IFERROR(IF('3.Weekly Hours &amp; Wage Activity'!R87 = "FT", 1,MIN(1,IF('3.Weekly Hours &amp; Wage Activity'!R87 = "", "",MIN('3.Weekly Hours &amp; Wage Activity'!R87/40,1)),IF('3.Weekly Hours &amp; Wage Activity'!R87="", "",'3.Weekly Hours &amp; Wage Activity'!R87/40 ))),0)</f>
        <v>0</v>
      </c>
      <c r="AJ87" s="86">
        <f>IFERROR(IF('3.Weekly Hours &amp; Wage Activity'!S87 = "FT", 1,MIN(1,IF('3.Weekly Hours &amp; Wage Activity'!S87 = "", "",MIN('3.Weekly Hours &amp; Wage Activity'!S87/40,1)),IF('3.Weekly Hours &amp; Wage Activity'!S87="", "",'3.Weekly Hours &amp; Wage Activity'!S87/40 ))),0)</f>
        <v>0</v>
      </c>
      <c r="AK87" s="86">
        <f>IFERROR(IF('3.Weekly Hours &amp; Wage Activity'!T87 = "FT", 1,MIN(1,IF('3.Weekly Hours &amp; Wage Activity'!T87 = "", "",MIN('3.Weekly Hours &amp; Wage Activity'!T87/40,1)),IF('3.Weekly Hours &amp; Wage Activity'!T87="", "",'3.Weekly Hours &amp; Wage Activity'!T87/40 ))),0)</f>
        <v>0</v>
      </c>
      <c r="AL87" s="86">
        <f>IFERROR(IF('3.Weekly Hours &amp; Wage Activity'!U87 = "FT", 1,MIN(1,IF('3.Weekly Hours &amp; Wage Activity'!U87 = "", "",MIN('3.Weekly Hours &amp; Wage Activity'!U87/40,1)),IF('3.Weekly Hours &amp; Wage Activity'!U87="", "",'3.Weekly Hours &amp; Wage Activity'!U87/40 ))),0)</f>
        <v>0</v>
      </c>
      <c r="AM87" s="86">
        <f>IFERROR(IF('3.Weekly Hours &amp; Wage Activity'!V87 = "FT", 1,MIN(1,IF('3.Weekly Hours &amp; Wage Activity'!V87 = "", "",MIN('3.Weekly Hours &amp; Wage Activity'!V87/40,1)),IF('3.Weekly Hours &amp; Wage Activity'!V87="", "",'3.Weekly Hours &amp; Wage Activity'!V87/40 ))),0)</f>
        <v>0</v>
      </c>
      <c r="AN87" s="86">
        <f>IFERROR(IF('3.Weekly Hours &amp; Wage Activity'!W87 = "FT", 1,MIN(1,IF('3.Weekly Hours &amp; Wage Activity'!W87 = "", "",MIN('3.Weekly Hours &amp; Wage Activity'!W87/40,1)),IF('3.Weekly Hours &amp; Wage Activity'!W87="", "",'3.Weekly Hours &amp; Wage Activity'!W87/40 ))),0)</f>
        <v>0</v>
      </c>
      <c r="AO87" s="86">
        <f>IFERROR(IF('3.Weekly Hours &amp; Wage Activity'!X87 = "FT", 1,MIN(1,IF('3.Weekly Hours &amp; Wage Activity'!X87 = "", "",MIN('3.Weekly Hours &amp; Wage Activity'!X87/40,1)),IF('3.Weekly Hours &amp; Wage Activity'!X87="", "",'3.Weekly Hours &amp; Wage Activity'!X87/40 ))),0)</f>
        <v>0</v>
      </c>
      <c r="AP87" s="86">
        <f>IFERROR(IF('3.Weekly Hours &amp; Wage Activity'!Y87 = "FT", 1,MIN(1,IF('3.Weekly Hours &amp; Wage Activity'!Y87 = "", "",MIN('3.Weekly Hours &amp; Wage Activity'!Y87/40,1)),IF('3.Weekly Hours &amp; Wage Activity'!Y87="", "",'3.Weekly Hours &amp; Wage Activity'!Y87/40 ))),0)</f>
        <v>0</v>
      </c>
      <c r="AQ87" s="86">
        <f>IFERROR(IF('3.Weekly Hours &amp; Wage Activity'!Z87 = "FT", 1,MIN(1,IF('3.Weekly Hours &amp; Wage Activity'!Z87 = "", "",MIN('3.Weekly Hours &amp; Wage Activity'!Z87/40,1)),IF('3.Weekly Hours &amp; Wage Activity'!Z87="", "",'3.Weekly Hours &amp; Wage Activity'!Z87/40 ))),0)</f>
        <v>0</v>
      </c>
      <c r="AR87" s="86">
        <f>IFERROR(IF('3.Weekly Hours &amp; Wage Activity'!AA87 = "FT", 1,MIN(1,IF('3.Weekly Hours &amp; Wage Activity'!AA87 = "", "",MIN('3.Weekly Hours &amp; Wage Activity'!AA87/40,1)),IF('3.Weekly Hours &amp; Wage Activity'!AA87="", "",'3.Weekly Hours &amp; Wage Activity'!AA87/40 ))),0)</f>
        <v>0</v>
      </c>
      <c r="AS87" s="86">
        <f>IFERROR(IF('3.Weekly Hours &amp; Wage Activity'!AB87 = "FT", 1,MIN(1,IF('3.Weekly Hours &amp; Wage Activity'!AB87 = "", "",MIN('3.Weekly Hours &amp; Wage Activity'!AB87/40,1)),IF('3.Weekly Hours &amp; Wage Activity'!AB87="", "",'3.Weekly Hours &amp; Wage Activity'!AB87/40 ))),0)</f>
        <v>0</v>
      </c>
      <c r="AT87" s="86">
        <f>IFERROR(IF('3.Weekly Hours &amp; Wage Activity'!AC87 = "FT", 1,MIN(1,IF('3.Weekly Hours &amp; Wage Activity'!AC87 = "", "",MIN('3.Weekly Hours &amp; Wage Activity'!AC87/40,1)),IF('3.Weekly Hours &amp; Wage Activity'!AC87="", "",'3.Weekly Hours &amp; Wage Activity'!AC87/40 ))),0)</f>
        <v>0</v>
      </c>
      <c r="AU87" s="86">
        <f>IFERROR(IF('3.Weekly Hours &amp; Wage Activity'!AD87 = "FT", 1,MIN(1,IF('3.Weekly Hours &amp; Wage Activity'!AD87 = "", "",MIN('3.Weekly Hours &amp; Wage Activity'!AD87/40,1)),IF('3.Weekly Hours &amp; Wage Activity'!AD87="", "",'3.Weekly Hours &amp; Wage Activity'!AD87/40 ))),0)</f>
        <v>0</v>
      </c>
      <c r="AV87" s="86">
        <f>IFERROR(IF('3.Weekly Hours &amp; Wage Activity'!AE87 = "FT", 1,MIN(1,IF('3.Weekly Hours &amp; Wage Activity'!AE87 = "", "",MIN('3.Weekly Hours &amp; Wage Activity'!AE87/40,1)),IF('3.Weekly Hours &amp; Wage Activity'!AE87="", "",'3.Weekly Hours &amp; Wage Activity'!AE87/40 ))),0)</f>
        <v>0</v>
      </c>
      <c r="AW87" s="86">
        <f>IFERROR(IF('3.Weekly Hours &amp; Wage Activity'!AF87 = "FT", 1,MIN(1,IF('3.Weekly Hours &amp; Wage Activity'!AF87 = "", "",MIN('3.Weekly Hours &amp; Wage Activity'!AF87/40,1)),IF('3.Weekly Hours &amp; Wage Activity'!AF87="", "",'3.Weekly Hours &amp; Wage Activity'!AF87/40 ))),0)</f>
        <v>0</v>
      </c>
      <c r="AX87" s="86">
        <f>IFERROR(IF('3.Weekly Hours &amp; Wage Activity'!AG87 = "FT", 1,MIN(1,IF('3.Weekly Hours &amp; Wage Activity'!AG87 = "", "",MIN('3.Weekly Hours &amp; Wage Activity'!AG87/40,1)),IF('3.Weekly Hours &amp; Wage Activity'!AG87="", "",'3.Weekly Hours &amp; Wage Activity'!AG87/40 ))),0)</f>
        <v>0</v>
      </c>
      <c r="AY87" s="523">
        <f>SUM( IF(COUNTIF('3.Weekly Hours &amp; Wage Activity'!J87:Q87, "&lt;&gt;FT") = 0, COLUMNS('3.Weekly Hours &amp; Wage Activity'!J87:AG87) * 40, '3.Weekly Hours &amp; Wage Activity'!J87:AG87))</f>
        <v>0</v>
      </c>
      <c r="AZ87" s="86">
        <f t="shared" si="13"/>
        <v>0</v>
      </c>
      <c r="BA87" s="87">
        <f t="shared" si="14"/>
        <v>0</v>
      </c>
      <c r="BB87" s="74" t="str">
        <f>IF('2.Census &amp; Reference Benchmarks'!K87 = "", "", '2.Census &amp; Reference Benchmarks'!K87)</f>
        <v/>
      </c>
      <c r="BC87" s="185">
        <f>IF('2.Census &amp; Reference Benchmarks'!L87="N/A",IF(OR(AND(G87="",I87=""),AND(G87&lt;DATEVALUE("1/1/2020"),OR(I87="",I87&gt;DATEVALUE("3/31/2020")))),177.14,IF(OR(I87 = "", I87 &gt; DATEVALUE("1/31/2020")), ROUND(177.14*((DATEVALUE("2/1/2020") -G87)/31),1))),IF('2.Census &amp; Reference Benchmarks'!L87="",0,'2.Census &amp; Reference Benchmarks'!L87))</f>
        <v>0</v>
      </c>
      <c r="BD87" s="74" t="str">
        <f>IF('2.Census &amp; Reference Benchmarks'!N87 = "", "", '2.Census &amp; Reference Benchmarks'!N87)</f>
        <v/>
      </c>
      <c r="BE87" s="185">
        <f>IF('2.Census &amp; Reference Benchmarks'!O87="N/A",IF(OR(AND(G87="",I87=""),AND(G87&lt;=DATEVALUE("2/1/2020"),OR(I87="",I87&gt;=DATEVALUE("2/29/2020")))),165.71,IF(AND(G87&gt;DATEVALUE("2/1/2020"),OR(I87="",I87&lt;=DATEVALUE("2/29/2020"))),((DATEVALUE("3/1/2020")-G87)/29)*165.71,"")),IF('2.Census &amp; Reference Benchmarks'!O87="",0,'2.Census &amp; Reference Benchmarks'!O87))</f>
        <v>0</v>
      </c>
    </row>
    <row r="88" spans="1:57" x14ac:dyDescent="0.25">
      <c r="A88" s="3"/>
      <c r="B88" s="56">
        <f>IF('2.Census &amp; Reference Benchmarks'!B88 &lt;&gt;"",'2.Census &amp; Reference Benchmarks'!B88,"")</f>
        <v>0</v>
      </c>
      <c r="C88" s="56">
        <f>IF('2.Census &amp; Reference Benchmarks'!C88 &lt;&gt;"",'2.Census &amp; Reference Benchmarks'!C88,"")</f>
        <v>0</v>
      </c>
      <c r="D88" s="57" t="str">
        <f>IF('2.Census &amp; Reference Benchmarks'!D88 &lt;&gt;"",'2.Census &amp; Reference Benchmarks'!D88,"")</f>
        <v/>
      </c>
      <c r="E88" s="56" t="str">
        <f>IF('2.Census &amp; Reference Benchmarks'!E88 &lt;&gt;"",'2.Census &amp; Reference Benchmarks'!E88,"")</f>
        <v/>
      </c>
      <c r="F88" s="56" t="str">
        <f>IF('2.Census &amp; Reference Benchmarks'!F88 &lt;&gt;"",'2.Census &amp; Reference Benchmarks'!F88,"")</f>
        <v/>
      </c>
      <c r="G88" s="58" t="str">
        <f>IF('2.Census &amp; Reference Benchmarks'!G88 &lt;&gt;"",'2.Census &amp; Reference Benchmarks'!G88,"")</f>
        <v/>
      </c>
      <c r="H88" s="58" t="str">
        <f>IF('2.Census &amp; Reference Benchmarks'!H88 &lt;&gt;"",'2.Census &amp; Reference Benchmarks'!H88,"")</f>
        <v/>
      </c>
      <c r="I88" s="58" t="str">
        <f>IF('2.Census &amp; Reference Benchmarks'!I88 &lt;&gt;"",'2.Census &amp; Reference Benchmarks'!I88,"")</f>
        <v/>
      </c>
      <c r="J88" s="69" t="str">
        <f>IF('2.Census &amp; Reference Benchmarks'!J88 &lt;&gt;"",'2.Census &amp; Reference Benchmarks'!J88,"")</f>
        <v/>
      </c>
      <c r="K88" s="58" t="str">
        <f>IF('7.Safe Harbor Input Data &amp; Calc'!Q90 &lt;&gt; "", '7.Safe Harbor Input Data &amp; Calc'!Q90, "")</f>
        <v>No</v>
      </c>
      <c r="L88" s="59" t="str">
        <f>IF('2.Census &amp; Reference Benchmarks'!T88&lt;&gt; "",'2.Census &amp; Reference Benchmarks'!T88,"")</f>
        <v/>
      </c>
      <c r="M88" s="60">
        <f>'2.Census &amp; Reference Benchmarks'!M88</f>
        <v>0</v>
      </c>
      <c r="N88" s="60">
        <f>'2.Census &amp; Reference Benchmarks'!P88</f>
        <v>0</v>
      </c>
      <c r="O88" s="60">
        <f>'2.Census &amp; Reference Benchmarks'!S88</f>
        <v>0</v>
      </c>
      <c r="P88" s="52">
        <f>IF( AND(I88 &lt; '1. Summary for SBA'!$J$7, I88 &lt;&gt;""), 0, IF(AND(G88="",I88=""),SUM(M88:O88)*4,IF(I88&lt;'1. Summary for SBA'!$J$7,0,IF(K88="Yes",0,IF(H88="Salary",IF(AND(SUM(M88:O88)*4&lt;100000,L88=""),(SUM(M88:O88)/(IF(OR(I88=0,I88&gt;=DATEVALUE("3/31/2020")),DATEVALUE("3/31/2020"),I88)-IF(OR(G88&lt;=DATEVALUE("1/1/2020"), G88 = ""),DATEVALUE("1/1/2020"),IF(OR(MONTH(G88)=1),G88+1,IF(MONTH(G88)=3,G88,G88-1)))))*360,0),0)))))</f>
        <v>0</v>
      </c>
      <c r="Q88" s="52">
        <f t="shared" si="8"/>
        <v>0</v>
      </c>
      <c r="R88" s="67">
        <f t="shared" si="9"/>
        <v>0</v>
      </c>
      <c r="S88" s="53">
        <f>SUM('3.Weekly Hours &amp; Wage Activity'!AI88:BF88)</f>
        <v>0</v>
      </c>
      <c r="T88" s="53">
        <f>IF(AND(I88&lt;&gt; "",  I88 &lt; '1. Summary for SBA'!$J$11 +168, I88 &gt; '1. Summary for SBA'!$J$11),S88+(((168-(I88-'1. Summary for SBA'!$J$11+1))*S88)/((I88-'1. Summary for SBA'!$J$11+1))),0)</f>
        <v>0</v>
      </c>
      <c r="U88" s="369">
        <f>IF(K88= "Yes",0,IF( H88 = "salary",IF(T88 = 0,MAX(0,$R88-$S88), R88-T88),IF( H88 = "Hourly",'6. Hourly EE Wage Reduction'!AA88, 0)))</f>
        <v>0</v>
      </c>
      <c r="V88" s="67">
        <f t="shared" si="10"/>
        <v>0</v>
      </c>
      <c r="W88" s="405" t="str">
        <f>IF(U88 = 0, "No",IF('6. Hourly EE Wage Reduction'!T88 &gt;'6. Hourly EE Wage Reduction'!W88, "Yes", "No"))</f>
        <v>No</v>
      </c>
      <c r="X88" s="67">
        <f t="shared" si="11"/>
        <v>0</v>
      </c>
      <c r="Y88" s="67">
        <f t="shared" si="12"/>
        <v>0</v>
      </c>
      <c r="AA88" s="86">
        <f>IFERROR(IF('3.Weekly Hours &amp; Wage Activity'!J88 = "FT", 1,MIN(1,IF('3.Weekly Hours &amp; Wage Activity'!J88 = "", "",MIN('3.Weekly Hours &amp; Wage Activity'!J88/40,1)),IF('3.Weekly Hours &amp; Wage Activity'!J88="", "",'3.Weekly Hours &amp; Wage Activity'!J88/40 ))),0)</f>
        <v>0</v>
      </c>
      <c r="AB88" s="86">
        <f>IFERROR(IF('3.Weekly Hours &amp; Wage Activity'!K88 = "FT", 1,MIN(1,IF('3.Weekly Hours &amp; Wage Activity'!K88 = "", "",MIN('3.Weekly Hours &amp; Wage Activity'!K88/40,1)),IF('3.Weekly Hours &amp; Wage Activity'!K88="", "",'3.Weekly Hours &amp; Wage Activity'!K88/40 ))),0)</f>
        <v>0</v>
      </c>
      <c r="AC88" s="86">
        <f>IFERROR(IF('3.Weekly Hours &amp; Wage Activity'!L88 = "FT", 1,MIN(1,IF('3.Weekly Hours &amp; Wage Activity'!L88 = "", "",MIN('3.Weekly Hours &amp; Wage Activity'!L88/40,1)),IF('3.Weekly Hours &amp; Wage Activity'!L88="", "",'3.Weekly Hours &amp; Wage Activity'!L88/40 ))),0)</f>
        <v>0</v>
      </c>
      <c r="AD88" s="86">
        <f>IFERROR(IF('3.Weekly Hours &amp; Wage Activity'!M88 = "FT", 1,MIN(1,IF('3.Weekly Hours &amp; Wage Activity'!M88 = "", "",MIN('3.Weekly Hours &amp; Wage Activity'!M88/40,1)),IF('3.Weekly Hours &amp; Wage Activity'!M88="", "",'3.Weekly Hours &amp; Wage Activity'!M88/40 ))),0)</f>
        <v>0</v>
      </c>
      <c r="AE88" s="86">
        <f>IFERROR(IF('3.Weekly Hours &amp; Wage Activity'!N88 = "FT", 1,MIN(1,IF('3.Weekly Hours &amp; Wage Activity'!N88 = "", "",MIN('3.Weekly Hours &amp; Wage Activity'!N88/40,1)),IF('3.Weekly Hours &amp; Wage Activity'!N88="", "",'3.Weekly Hours &amp; Wage Activity'!N88/40 ))),0)</f>
        <v>0</v>
      </c>
      <c r="AF88" s="86">
        <f>IFERROR(IF('3.Weekly Hours &amp; Wage Activity'!O88 = "FT", 1,MIN(1,IF('3.Weekly Hours &amp; Wage Activity'!O88 = "", "",MIN('3.Weekly Hours &amp; Wage Activity'!O88/40,1)),IF('3.Weekly Hours &amp; Wage Activity'!O88="", "",'3.Weekly Hours &amp; Wage Activity'!O88/40 ))),0)</f>
        <v>0</v>
      </c>
      <c r="AG88" s="86">
        <f>IFERROR(IF('3.Weekly Hours &amp; Wage Activity'!P88 = "FT", 1,MIN(1,IF('3.Weekly Hours &amp; Wage Activity'!P88 = "", "",MIN('3.Weekly Hours &amp; Wage Activity'!P88/40,1)),IF('3.Weekly Hours &amp; Wage Activity'!P88="", "",'3.Weekly Hours &amp; Wage Activity'!P88/40 ))),0)</f>
        <v>0</v>
      </c>
      <c r="AH88" s="86">
        <f>IFERROR(IF('3.Weekly Hours &amp; Wage Activity'!Q88 = "FT", 1,MIN(1,IF('3.Weekly Hours &amp; Wage Activity'!Q88 = "", "",MIN('3.Weekly Hours &amp; Wage Activity'!Q88/40,1)),IF('3.Weekly Hours &amp; Wage Activity'!Q88="", "",'3.Weekly Hours &amp; Wage Activity'!Q88/40 ))),0)</f>
        <v>0</v>
      </c>
      <c r="AI88" s="86">
        <f>IFERROR(IF('3.Weekly Hours &amp; Wage Activity'!R88 = "FT", 1,MIN(1,IF('3.Weekly Hours &amp; Wage Activity'!R88 = "", "",MIN('3.Weekly Hours &amp; Wage Activity'!R88/40,1)),IF('3.Weekly Hours &amp; Wage Activity'!R88="", "",'3.Weekly Hours &amp; Wage Activity'!R88/40 ))),0)</f>
        <v>0</v>
      </c>
      <c r="AJ88" s="86">
        <f>IFERROR(IF('3.Weekly Hours &amp; Wage Activity'!S88 = "FT", 1,MIN(1,IF('3.Weekly Hours &amp; Wage Activity'!S88 = "", "",MIN('3.Weekly Hours &amp; Wage Activity'!S88/40,1)),IF('3.Weekly Hours &amp; Wage Activity'!S88="", "",'3.Weekly Hours &amp; Wage Activity'!S88/40 ))),0)</f>
        <v>0</v>
      </c>
      <c r="AK88" s="86">
        <f>IFERROR(IF('3.Weekly Hours &amp; Wage Activity'!T88 = "FT", 1,MIN(1,IF('3.Weekly Hours &amp; Wage Activity'!T88 = "", "",MIN('3.Weekly Hours &amp; Wage Activity'!T88/40,1)),IF('3.Weekly Hours &amp; Wage Activity'!T88="", "",'3.Weekly Hours &amp; Wage Activity'!T88/40 ))),0)</f>
        <v>0</v>
      </c>
      <c r="AL88" s="86">
        <f>IFERROR(IF('3.Weekly Hours &amp; Wage Activity'!U88 = "FT", 1,MIN(1,IF('3.Weekly Hours &amp; Wage Activity'!U88 = "", "",MIN('3.Weekly Hours &amp; Wage Activity'!U88/40,1)),IF('3.Weekly Hours &amp; Wage Activity'!U88="", "",'3.Weekly Hours &amp; Wage Activity'!U88/40 ))),0)</f>
        <v>0</v>
      </c>
      <c r="AM88" s="86">
        <f>IFERROR(IF('3.Weekly Hours &amp; Wage Activity'!V88 = "FT", 1,MIN(1,IF('3.Weekly Hours &amp; Wage Activity'!V88 = "", "",MIN('3.Weekly Hours &amp; Wage Activity'!V88/40,1)),IF('3.Weekly Hours &amp; Wage Activity'!V88="", "",'3.Weekly Hours &amp; Wage Activity'!V88/40 ))),0)</f>
        <v>0</v>
      </c>
      <c r="AN88" s="86">
        <f>IFERROR(IF('3.Weekly Hours &amp; Wage Activity'!W88 = "FT", 1,MIN(1,IF('3.Weekly Hours &amp; Wage Activity'!W88 = "", "",MIN('3.Weekly Hours &amp; Wage Activity'!W88/40,1)),IF('3.Weekly Hours &amp; Wage Activity'!W88="", "",'3.Weekly Hours &amp; Wage Activity'!W88/40 ))),0)</f>
        <v>0</v>
      </c>
      <c r="AO88" s="86">
        <f>IFERROR(IF('3.Weekly Hours &amp; Wage Activity'!X88 = "FT", 1,MIN(1,IF('3.Weekly Hours &amp; Wage Activity'!X88 = "", "",MIN('3.Weekly Hours &amp; Wage Activity'!X88/40,1)),IF('3.Weekly Hours &amp; Wage Activity'!X88="", "",'3.Weekly Hours &amp; Wage Activity'!X88/40 ))),0)</f>
        <v>0</v>
      </c>
      <c r="AP88" s="86">
        <f>IFERROR(IF('3.Weekly Hours &amp; Wage Activity'!Y88 = "FT", 1,MIN(1,IF('3.Weekly Hours &amp; Wage Activity'!Y88 = "", "",MIN('3.Weekly Hours &amp; Wage Activity'!Y88/40,1)),IF('3.Weekly Hours &amp; Wage Activity'!Y88="", "",'3.Weekly Hours &amp; Wage Activity'!Y88/40 ))),0)</f>
        <v>0</v>
      </c>
      <c r="AQ88" s="86">
        <f>IFERROR(IF('3.Weekly Hours &amp; Wage Activity'!Z88 = "FT", 1,MIN(1,IF('3.Weekly Hours &amp; Wage Activity'!Z88 = "", "",MIN('3.Weekly Hours &amp; Wage Activity'!Z88/40,1)),IF('3.Weekly Hours &amp; Wage Activity'!Z88="", "",'3.Weekly Hours &amp; Wage Activity'!Z88/40 ))),0)</f>
        <v>0</v>
      </c>
      <c r="AR88" s="86">
        <f>IFERROR(IF('3.Weekly Hours &amp; Wage Activity'!AA88 = "FT", 1,MIN(1,IF('3.Weekly Hours &amp; Wage Activity'!AA88 = "", "",MIN('3.Weekly Hours &amp; Wage Activity'!AA88/40,1)),IF('3.Weekly Hours &amp; Wage Activity'!AA88="", "",'3.Weekly Hours &amp; Wage Activity'!AA88/40 ))),0)</f>
        <v>0</v>
      </c>
      <c r="AS88" s="86">
        <f>IFERROR(IF('3.Weekly Hours &amp; Wage Activity'!AB88 = "FT", 1,MIN(1,IF('3.Weekly Hours &amp; Wage Activity'!AB88 = "", "",MIN('3.Weekly Hours &amp; Wage Activity'!AB88/40,1)),IF('3.Weekly Hours &amp; Wage Activity'!AB88="", "",'3.Weekly Hours &amp; Wage Activity'!AB88/40 ))),0)</f>
        <v>0</v>
      </c>
      <c r="AT88" s="86">
        <f>IFERROR(IF('3.Weekly Hours &amp; Wage Activity'!AC88 = "FT", 1,MIN(1,IF('3.Weekly Hours &amp; Wage Activity'!AC88 = "", "",MIN('3.Weekly Hours &amp; Wage Activity'!AC88/40,1)),IF('3.Weekly Hours &amp; Wage Activity'!AC88="", "",'3.Weekly Hours &amp; Wage Activity'!AC88/40 ))),0)</f>
        <v>0</v>
      </c>
      <c r="AU88" s="86">
        <f>IFERROR(IF('3.Weekly Hours &amp; Wage Activity'!AD88 = "FT", 1,MIN(1,IF('3.Weekly Hours &amp; Wage Activity'!AD88 = "", "",MIN('3.Weekly Hours &amp; Wage Activity'!AD88/40,1)),IF('3.Weekly Hours &amp; Wage Activity'!AD88="", "",'3.Weekly Hours &amp; Wage Activity'!AD88/40 ))),0)</f>
        <v>0</v>
      </c>
      <c r="AV88" s="86">
        <f>IFERROR(IF('3.Weekly Hours &amp; Wage Activity'!AE88 = "FT", 1,MIN(1,IF('3.Weekly Hours &amp; Wage Activity'!AE88 = "", "",MIN('3.Weekly Hours &amp; Wage Activity'!AE88/40,1)),IF('3.Weekly Hours &amp; Wage Activity'!AE88="", "",'3.Weekly Hours &amp; Wage Activity'!AE88/40 ))),0)</f>
        <v>0</v>
      </c>
      <c r="AW88" s="86">
        <f>IFERROR(IF('3.Weekly Hours &amp; Wage Activity'!AF88 = "FT", 1,MIN(1,IF('3.Weekly Hours &amp; Wage Activity'!AF88 = "", "",MIN('3.Weekly Hours &amp; Wage Activity'!AF88/40,1)),IF('3.Weekly Hours &amp; Wage Activity'!AF88="", "",'3.Weekly Hours &amp; Wage Activity'!AF88/40 ))),0)</f>
        <v>0</v>
      </c>
      <c r="AX88" s="86">
        <f>IFERROR(IF('3.Weekly Hours &amp; Wage Activity'!AG88 = "FT", 1,MIN(1,IF('3.Weekly Hours &amp; Wage Activity'!AG88 = "", "",MIN('3.Weekly Hours &amp; Wage Activity'!AG88/40,1)),IF('3.Weekly Hours &amp; Wage Activity'!AG88="", "",'3.Weekly Hours &amp; Wage Activity'!AG88/40 ))),0)</f>
        <v>0</v>
      </c>
      <c r="AY88" s="523">
        <f>SUM( IF(COUNTIF('3.Weekly Hours &amp; Wage Activity'!J88:Q88, "&lt;&gt;FT") = 0, COLUMNS('3.Weekly Hours &amp; Wage Activity'!J88:AG88) * 40, '3.Weekly Hours &amp; Wage Activity'!J88:AG88))</f>
        <v>0</v>
      </c>
      <c r="AZ88" s="86">
        <f t="shared" si="13"/>
        <v>0</v>
      </c>
      <c r="BA88" s="87">
        <f t="shared" si="14"/>
        <v>0</v>
      </c>
      <c r="BB88" s="74" t="str">
        <f>IF('2.Census &amp; Reference Benchmarks'!K88 = "", "", '2.Census &amp; Reference Benchmarks'!K88)</f>
        <v/>
      </c>
      <c r="BC88" s="185">
        <f>IF('2.Census &amp; Reference Benchmarks'!L88="N/A",IF(OR(AND(G88="",I88=""),AND(G88&lt;DATEVALUE("1/1/2020"),OR(I88="",I88&gt;DATEVALUE("3/31/2020")))),177.14,IF(OR(I88 = "", I88 &gt; DATEVALUE("1/31/2020")), ROUND(177.14*((DATEVALUE("2/1/2020") -G88)/31),1))),IF('2.Census &amp; Reference Benchmarks'!L88="",0,'2.Census &amp; Reference Benchmarks'!L88))</f>
        <v>0</v>
      </c>
      <c r="BD88" s="74" t="str">
        <f>IF('2.Census &amp; Reference Benchmarks'!N88 = "", "", '2.Census &amp; Reference Benchmarks'!N88)</f>
        <v/>
      </c>
      <c r="BE88" s="185">
        <f>IF('2.Census &amp; Reference Benchmarks'!O88="N/A",IF(OR(AND(G88="",I88=""),AND(G88&lt;=DATEVALUE("2/1/2020"),OR(I88="",I88&gt;=DATEVALUE("2/29/2020")))),165.71,IF(AND(G88&gt;DATEVALUE("2/1/2020"),OR(I88="",I88&lt;=DATEVALUE("2/29/2020"))),((DATEVALUE("3/1/2020")-G88)/29)*165.71,"")),IF('2.Census &amp; Reference Benchmarks'!O88="",0,'2.Census &amp; Reference Benchmarks'!O88))</f>
        <v>0</v>
      </c>
    </row>
    <row r="89" spans="1:57" x14ac:dyDescent="0.25">
      <c r="A89" s="3"/>
      <c r="B89" s="56">
        <f>IF('2.Census &amp; Reference Benchmarks'!B89 &lt;&gt;"",'2.Census &amp; Reference Benchmarks'!B89,"")</f>
        <v>0</v>
      </c>
      <c r="C89" s="56">
        <f>IF('2.Census &amp; Reference Benchmarks'!C89 &lt;&gt;"",'2.Census &amp; Reference Benchmarks'!C89,"")</f>
        <v>0</v>
      </c>
      <c r="D89" s="57" t="str">
        <f>IF('2.Census &amp; Reference Benchmarks'!D89 &lt;&gt;"",'2.Census &amp; Reference Benchmarks'!D89,"")</f>
        <v/>
      </c>
      <c r="E89" s="56" t="str">
        <f>IF('2.Census &amp; Reference Benchmarks'!E89 &lt;&gt;"",'2.Census &amp; Reference Benchmarks'!E89,"")</f>
        <v/>
      </c>
      <c r="F89" s="56" t="str">
        <f>IF('2.Census &amp; Reference Benchmarks'!F89 &lt;&gt;"",'2.Census &amp; Reference Benchmarks'!F89,"")</f>
        <v/>
      </c>
      <c r="G89" s="58" t="str">
        <f>IF('2.Census &amp; Reference Benchmarks'!G89 &lt;&gt;"",'2.Census &amp; Reference Benchmarks'!G89,"")</f>
        <v/>
      </c>
      <c r="H89" s="58" t="str">
        <f>IF('2.Census &amp; Reference Benchmarks'!H89 &lt;&gt;"",'2.Census &amp; Reference Benchmarks'!H89,"")</f>
        <v/>
      </c>
      <c r="I89" s="58" t="str">
        <f>IF('2.Census &amp; Reference Benchmarks'!I89 &lt;&gt;"",'2.Census &amp; Reference Benchmarks'!I89,"")</f>
        <v/>
      </c>
      <c r="J89" s="69" t="str">
        <f>IF('2.Census &amp; Reference Benchmarks'!J89 &lt;&gt;"",'2.Census &amp; Reference Benchmarks'!J89,"")</f>
        <v/>
      </c>
      <c r="K89" s="58" t="str">
        <f>IF('7.Safe Harbor Input Data &amp; Calc'!Q91 &lt;&gt; "", '7.Safe Harbor Input Data &amp; Calc'!Q91, "")</f>
        <v>No</v>
      </c>
      <c r="L89" s="59" t="str">
        <f>IF('2.Census &amp; Reference Benchmarks'!T89&lt;&gt; "",'2.Census &amp; Reference Benchmarks'!T89,"")</f>
        <v/>
      </c>
      <c r="M89" s="60">
        <f>'2.Census &amp; Reference Benchmarks'!M89</f>
        <v>0</v>
      </c>
      <c r="N89" s="60">
        <f>'2.Census &amp; Reference Benchmarks'!P89</f>
        <v>0</v>
      </c>
      <c r="O89" s="60">
        <f>'2.Census &amp; Reference Benchmarks'!S89</f>
        <v>0</v>
      </c>
      <c r="P89" s="52">
        <f>IF( AND(I89 &lt; '1. Summary for SBA'!$J$7, I89 &lt;&gt;""), 0, IF(AND(G89="",I89=""),SUM(M89:O89)*4,IF(I89&lt;'1. Summary for SBA'!$J$7,0,IF(K89="Yes",0,IF(H89="Salary",IF(AND(SUM(M89:O89)*4&lt;100000,L89=""),(SUM(M89:O89)/(IF(OR(I89=0,I89&gt;=DATEVALUE("3/31/2020")),DATEVALUE("3/31/2020"),I89)-IF(OR(G89&lt;=DATEVALUE("1/1/2020"), G89 = ""),DATEVALUE("1/1/2020"),IF(OR(MONTH(G89)=1),G89+1,IF(MONTH(G89)=3,G89,G89-1)))))*360,0),0)))))</f>
        <v>0</v>
      </c>
      <c r="Q89" s="52">
        <f t="shared" si="8"/>
        <v>0</v>
      </c>
      <c r="R89" s="67">
        <f t="shared" si="9"/>
        <v>0</v>
      </c>
      <c r="S89" s="53">
        <f>SUM('3.Weekly Hours &amp; Wage Activity'!AI89:BF89)</f>
        <v>0</v>
      </c>
      <c r="T89" s="53">
        <f>IF(AND(I89&lt;&gt; "",  I89 &lt; '1. Summary for SBA'!$J$11 +168, I89 &gt; '1. Summary for SBA'!$J$11),S89+(((168-(I89-'1. Summary for SBA'!$J$11+1))*S89)/((I89-'1. Summary for SBA'!$J$11+1))),0)</f>
        <v>0</v>
      </c>
      <c r="U89" s="369">
        <f>IF(K89= "Yes",0,IF( H89 = "salary",IF(T89 = 0,MAX(0,$R89-$S89), R89-T89),IF( H89 = "Hourly",'6. Hourly EE Wage Reduction'!AA89, 0)))</f>
        <v>0</v>
      </c>
      <c r="V89" s="67">
        <f t="shared" si="10"/>
        <v>0</v>
      </c>
      <c r="W89" s="405" t="str">
        <f>IF(U89 = 0, "No",IF('6. Hourly EE Wage Reduction'!T89 &gt;'6. Hourly EE Wage Reduction'!W89, "Yes", "No"))</f>
        <v>No</v>
      </c>
      <c r="X89" s="67">
        <f t="shared" si="11"/>
        <v>0</v>
      </c>
      <c r="Y89" s="67">
        <f t="shared" si="12"/>
        <v>0</v>
      </c>
      <c r="AA89" s="86">
        <f>IFERROR(IF('3.Weekly Hours &amp; Wage Activity'!J89 = "FT", 1,MIN(1,IF('3.Weekly Hours &amp; Wage Activity'!J89 = "", "",MIN('3.Weekly Hours &amp; Wage Activity'!J89/40,1)),IF('3.Weekly Hours &amp; Wage Activity'!J89="", "",'3.Weekly Hours &amp; Wage Activity'!J89/40 ))),0)</f>
        <v>0</v>
      </c>
      <c r="AB89" s="86">
        <f>IFERROR(IF('3.Weekly Hours &amp; Wage Activity'!K89 = "FT", 1,MIN(1,IF('3.Weekly Hours &amp; Wage Activity'!K89 = "", "",MIN('3.Weekly Hours &amp; Wage Activity'!K89/40,1)),IF('3.Weekly Hours &amp; Wage Activity'!K89="", "",'3.Weekly Hours &amp; Wage Activity'!K89/40 ))),0)</f>
        <v>0</v>
      </c>
      <c r="AC89" s="86">
        <f>IFERROR(IF('3.Weekly Hours &amp; Wage Activity'!L89 = "FT", 1,MIN(1,IF('3.Weekly Hours &amp; Wage Activity'!L89 = "", "",MIN('3.Weekly Hours &amp; Wage Activity'!L89/40,1)),IF('3.Weekly Hours &amp; Wage Activity'!L89="", "",'3.Weekly Hours &amp; Wage Activity'!L89/40 ))),0)</f>
        <v>0</v>
      </c>
      <c r="AD89" s="86">
        <f>IFERROR(IF('3.Weekly Hours &amp; Wage Activity'!M89 = "FT", 1,MIN(1,IF('3.Weekly Hours &amp; Wage Activity'!M89 = "", "",MIN('3.Weekly Hours &amp; Wage Activity'!M89/40,1)),IF('3.Weekly Hours &amp; Wage Activity'!M89="", "",'3.Weekly Hours &amp; Wage Activity'!M89/40 ))),0)</f>
        <v>0</v>
      </c>
      <c r="AE89" s="86">
        <f>IFERROR(IF('3.Weekly Hours &amp; Wage Activity'!N89 = "FT", 1,MIN(1,IF('3.Weekly Hours &amp; Wage Activity'!N89 = "", "",MIN('3.Weekly Hours &amp; Wage Activity'!N89/40,1)),IF('3.Weekly Hours &amp; Wage Activity'!N89="", "",'3.Weekly Hours &amp; Wage Activity'!N89/40 ))),0)</f>
        <v>0</v>
      </c>
      <c r="AF89" s="86">
        <f>IFERROR(IF('3.Weekly Hours &amp; Wage Activity'!O89 = "FT", 1,MIN(1,IF('3.Weekly Hours &amp; Wage Activity'!O89 = "", "",MIN('3.Weekly Hours &amp; Wage Activity'!O89/40,1)),IF('3.Weekly Hours &amp; Wage Activity'!O89="", "",'3.Weekly Hours &amp; Wage Activity'!O89/40 ))),0)</f>
        <v>0</v>
      </c>
      <c r="AG89" s="86">
        <f>IFERROR(IF('3.Weekly Hours &amp; Wage Activity'!P89 = "FT", 1,MIN(1,IF('3.Weekly Hours &amp; Wage Activity'!P89 = "", "",MIN('3.Weekly Hours &amp; Wage Activity'!P89/40,1)),IF('3.Weekly Hours &amp; Wage Activity'!P89="", "",'3.Weekly Hours &amp; Wage Activity'!P89/40 ))),0)</f>
        <v>0</v>
      </c>
      <c r="AH89" s="86">
        <f>IFERROR(IF('3.Weekly Hours &amp; Wage Activity'!Q89 = "FT", 1,MIN(1,IF('3.Weekly Hours &amp; Wage Activity'!Q89 = "", "",MIN('3.Weekly Hours &amp; Wage Activity'!Q89/40,1)),IF('3.Weekly Hours &amp; Wage Activity'!Q89="", "",'3.Weekly Hours &amp; Wage Activity'!Q89/40 ))),0)</f>
        <v>0</v>
      </c>
      <c r="AI89" s="86">
        <f>IFERROR(IF('3.Weekly Hours &amp; Wage Activity'!R89 = "FT", 1,MIN(1,IF('3.Weekly Hours &amp; Wage Activity'!R89 = "", "",MIN('3.Weekly Hours &amp; Wage Activity'!R89/40,1)),IF('3.Weekly Hours &amp; Wage Activity'!R89="", "",'3.Weekly Hours &amp; Wage Activity'!R89/40 ))),0)</f>
        <v>0</v>
      </c>
      <c r="AJ89" s="86">
        <f>IFERROR(IF('3.Weekly Hours &amp; Wage Activity'!S89 = "FT", 1,MIN(1,IF('3.Weekly Hours &amp; Wage Activity'!S89 = "", "",MIN('3.Weekly Hours &amp; Wage Activity'!S89/40,1)),IF('3.Weekly Hours &amp; Wage Activity'!S89="", "",'3.Weekly Hours &amp; Wage Activity'!S89/40 ))),0)</f>
        <v>0</v>
      </c>
      <c r="AK89" s="86">
        <f>IFERROR(IF('3.Weekly Hours &amp; Wage Activity'!T89 = "FT", 1,MIN(1,IF('3.Weekly Hours &amp; Wage Activity'!T89 = "", "",MIN('3.Weekly Hours &amp; Wage Activity'!T89/40,1)),IF('3.Weekly Hours &amp; Wage Activity'!T89="", "",'3.Weekly Hours &amp; Wage Activity'!T89/40 ))),0)</f>
        <v>0</v>
      </c>
      <c r="AL89" s="86">
        <f>IFERROR(IF('3.Weekly Hours &amp; Wage Activity'!U89 = "FT", 1,MIN(1,IF('3.Weekly Hours &amp; Wage Activity'!U89 = "", "",MIN('3.Weekly Hours &amp; Wage Activity'!U89/40,1)),IF('3.Weekly Hours &amp; Wage Activity'!U89="", "",'3.Weekly Hours &amp; Wage Activity'!U89/40 ))),0)</f>
        <v>0</v>
      </c>
      <c r="AM89" s="86">
        <f>IFERROR(IF('3.Weekly Hours &amp; Wage Activity'!V89 = "FT", 1,MIN(1,IF('3.Weekly Hours &amp; Wage Activity'!V89 = "", "",MIN('3.Weekly Hours &amp; Wage Activity'!V89/40,1)),IF('3.Weekly Hours &amp; Wage Activity'!V89="", "",'3.Weekly Hours &amp; Wage Activity'!V89/40 ))),0)</f>
        <v>0</v>
      </c>
      <c r="AN89" s="86">
        <f>IFERROR(IF('3.Weekly Hours &amp; Wage Activity'!W89 = "FT", 1,MIN(1,IF('3.Weekly Hours &amp; Wage Activity'!W89 = "", "",MIN('3.Weekly Hours &amp; Wage Activity'!W89/40,1)),IF('3.Weekly Hours &amp; Wage Activity'!W89="", "",'3.Weekly Hours &amp; Wage Activity'!W89/40 ))),0)</f>
        <v>0</v>
      </c>
      <c r="AO89" s="86">
        <f>IFERROR(IF('3.Weekly Hours &amp; Wage Activity'!X89 = "FT", 1,MIN(1,IF('3.Weekly Hours &amp; Wage Activity'!X89 = "", "",MIN('3.Weekly Hours &amp; Wage Activity'!X89/40,1)),IF('3.Weekly Hours &amp; Wage Activity'!X89="", "",'3.Weekly Hours &amp; Wage Activity'!X89/40 ))),0)</f>
        <v>0</v>
      </c>
      <c r="AP89" s="86">
        <f>IFERROR(IF('3.Weekly Hours &amp; Wage Activity'!Y89 = "FT", 1,MIN(1,IF('3.Weekly Hours &amp; Wage Activity'!Y89 = "", "",MIN('3.Weekly Hours &amp; Wage Activity'!Y89/40,1)),IF('3.Weekly Hours &amp; Wage Activity'!Y89="", "",'3.Weekly Hours &amp; Wage Activity'!Y89/40 ))),0)</f>
        <v>0</v>
      </c>
      <c r="AQ89" s="86">
        <f>IFERROR(IF('3.Weekly Hours &amp; Wage Activity'!Z89 = "FT", 1,MIN(1,IF('3.Weekly Hours &amp; Wage Activity'!Z89 = "", "",MIN('3.Weekly Hours &amp; Wage Activity'!Z89/40,1)),IF('3.Weekly Hours &amp; Wage Activity'!Z89="", "",'3.Weekly Hours &amp; Wage Activity'!Z89/40 ))),0)</f>
        <v>0</v>
      </c>
      <c r="AR89" s="86">
        <f>IFERROR(IF('3.Weekly Hours &amp; Wage Activity'!AA89 = "FT", 1,MIN(1,IF('3.Weekly Hours &amp; Wage Activity'!AA89 = "", "",MIN('3.Weekly Hours &amp; Wage Activity'!AA89/40,1)),IF('3.Weekly Hours &amp; Wage Activity'!AA89="", "",'3.Weekly Hours &amp; Wage Activity'!AA89/40 ))),0)</f>
        <v>0</v>
      </c>
      <c r="AS89" s="86">
        <f>IFERROR(IF('3.Weekly Hours &amp; Wage Activity'!AB89 = "FT", 1,MIN(1,IF('3.Weekly Hours &amp; Wage Activity'!AB89 = "", "",MIN('3.Weekly Hours &amp; Wage Activity'!AB89/40,1)),IF('3.Weekly Hours &amp; Wage Activity'!AB89="", "",'3.Weekly Hours &amp; Wage Activity'!AB89/40 ))),0)</f>
        <v>0</v>
      </c>
      <c r="AT89" s="86">
        <f>IFERROR(IF('3.Weekly Hours &amp; Wage Activity'!AC89 = "FT", 1,MIN(1,IF('3.Weekly Hours &amp; Wage Activity'!AC89 = "", "",MIN('3.Weekly Hours &amp; Wage Activity'!AC89/40,1)),IF('3.Weekly Hours &amp; Wage Activity'!AC89="", "",'3.Weekly Hours &amp; Wage Activity'!AC89/40 ))),0)</f>
        <v>0</v>
      </c>
      <c r="AU89" s="86">
        <f>IFERROR(IF('3.Weekly Hours &amp; Wage Activity'!AD89 = "FT", 1,MIN(1,IF('3.Weekly Hours &amp; Wage Activity'!AD89 = "", "",MIN('3.Weekly Hours &amp; Wage Activity'!AD89/40,1)),IF('3.Weekly Hours &amp; Wage Activity'!AD89="", "",'3.Weekly Hours &amp; Wage Activity'!AD89/40 ))),0)</f>
        <v>0</v>
      </c>
      <c r="AV89" s="86">
        <f>IFERROR(IF('3.Weekly Hours &amp; Wage Activity'!AE89 = "FT", 1,MIN(1,IF('3.Weekly Hours &amp; Wage Activity'!AE89 = "", "",MIN('3.Weekly Hours &amp; Wage Activity'!AE89/40,1)),IF('3.Weekly Hours &amp; Wage Activity'!AE89="", "",'3.Weekly Hours &amp; Wage Activity'!AE89/40 ))),0)</f>
        <v>0</v>
      </c>
      <c r="AW89" s="86">
        <f>IFERROR(IF('3.Weekly Hours &amp; Wage Activity'!AF89 = "FT", 1,MIN(1,IF('3.Weekly Hours &amp; Wage Activity'!AF89 = "", "",MIN('3.Weekly Hours &amp; Wage Activity'!AF89/40,1)),IF('3.Weekly Hours &amp; Wage Activity'!AF89="", "",'3.Weekly Hours &amp; Wage Activity'!AF89/40 ))),0)</f>
        <v>0</v>
      </c>
      <c r="AX89" s="86">
        <f>IFERROR(IF('3.Weekly Hours &amp; Wage Activity'!AG89 = "FT", 1,MIN(1,IF('3.Weekly Hours &amp; Wage Activity'!AG89 = "", "",MIN('3.Weekly Hours &amp; Wage Activity'!AG89/40,1)),IF('3.Weekly Hours &amp; Wage Activity'!AG89="", "",'3.Weekly Hours &amp; Wage Activity'!AG89/40 ))),0)</f>
        <v>0</v>
      </c>
      <c r="AY89" s="523">
        <f>SUM( IF(COUNTIF('3.Weekly Hours &amp; Wage Activity'!J89:Q89, "&lt;&gt;FT") = 0, COLUMNS('3.Weekly Hours &amp; Wage Activity'!J89:AG89) * 40, '3.Weekly Hours &amp; Wage Activity'!J89:AG89))</f>
        <v>0</v>
      </c>
      <c r="AZ89" s="86">
        <f t="shared" si="13"/>
        <v>0</v>
      </c>
      <c r="BA89" s="87">
        <f t="shared" si="14"/>
        <v>0</v>
      </c>
      <c r="BB89" s="74" t="str">
        <f>IF('2.Census &amp; Reference Benchmarks'!K89 = "", "", '2.Census &amp; Reference Benchmarks'!K89)</f>
        <v/>
      </c>
      <c r="BC89" s="185">
        <f>IF('2.Census &amp; Reference Benchmarks'!L89="N/A",IF(OR(AND(G89="",I89=""),AND(G89&lt;DATEVALUE("1/1/2020"),OR(I89="",I89&gt;DATEVALUE("3/31/2020")))),177.14,IF(OR(I89 = "", I89 &gt; DATEVALUE("1/31/2020")), ROUND(177.14*((DATEVALUE("2/1/2020") -G89)/31),1))),IF('2.Census &amp; Reference Benchmarks'!L89="",0,'2.Census &amp; Reference Benchmarks'!L89))</f>
        <v>0</v>
      </c>
      <c r="BD89" s="74" t="str">
        <f>IF('2.Census &amp; Reference Benchmarks'!N89 = "", "", '2.Census &amp; Reference Benchmarks'!N89)</f>
        <v/>
      </c>
      <c r="BE89" s="185">
        <f>IF('2.Census &amp; Reference Benchmarks'!O89="N/A",IF(OR(AND(G89="",I89=""),AND(G89&lt;=DATEVALUE("2/1/2020"),OR(I89="",I89&gt;=DATEVALUE("2/29/2020")))),165.71,IF(AND(G89&gt;DATEVALUE("2/1/2020"),OR(I89="",I89&lt;=DATEVALUE("2/29/2020"))),((DATEVALUE("3/1/2020")-G89)/29)*165.71,"")),IF('2.Census &amp; Reference Benchmarks'!O89="",0,'2.Census &amp; Reference Benchmarks'!O89))</f>
        <v>0</v>
      </c>
    </row>
    <row r="90" spans="1:57" x14ac:dyDescent="0.25">
      <c r="A90" s="3"/>
      <c r="B90" s="56">
        <f>IF('2.Census &amp; Reference Benchmarks'!B90 &lt;&gt;"",'2.Census &amp; Reference Benchmarks'!B90,"")</f>
        <v>0</v>
      </c>
      <c r="C90" s="56">
        <f>IF('2.Census &amp; Reference Benchmarks'!C90 &lt;&gt;"",'2.Census &amp; Reference Benchmarks'!C90,"")</f>
        <v>0</v>
      </c>
      <c r="D90" s="57" t="str">
        <f>IF('2.Census &amp; Reference Benchmarks'!D90 &lt;&gt;"",'2.Census &amp; Reference Benchmarks'!D90,"")</f>
        <v/>
      </c>
      <c r="E90" s="56" t="str">
        <f>IF('2.Census &amp; Reference Benchmarks'!E90 &lt;&gt;"",'2.Census &amp; Reference Benchmarks'!E90,"")</f>
        <v/>
      </c>
      <c r="F90" s="56" t="str">
        <f>IF('2.Census &amp; Reference Benchmarks'!F90 &lt;&gt;"",'2.Census &amp; Reference Benchmarks'!F90,"")</f>
        <v/>
      </c>
      <c r="G90" s="58" t="str">
        <f>IF('2.Census &amp; Reference Benchmarks'!G90 &lt;&gt;"",'2.Census &amp; Reference Benchmarks'!G90,"")</f>
        <v/>
      </c>
      <c r="H90" s="58" t="str">
        <f>IF('2.Census &amp; Reference Benchmarks'!H90 &lt;&gt;"",'2.Census &amp; Reference Benchmarks'!H90,"")</f>
        <v/>
      </c>
      <c r="I90" s="58" t="str">
        <f>IF('2.Census &amp; Reference Benchmarks'!I90 &lt;&gt;"",'2.Census &amp; Reference Benchmarks'!I90,"")</f>
        <v/>
      </c>
      <c r="J90" s="69" t="str">
        <f>IF('2.Census &amp; Reference Benchmarks'!J90 &lt;&gt;"",'2.Census &amp; Reference Benchmarks'!J90,"")</f>
        <v/>
      </c>
      <c r="K90" s="58" t="str">
        <f>IF('7.Safe Harbor Input Data &amp; Calc'!Q92 &lt;&gt; "", '7.Safe Harbor Input Data &amp; Calc'!Q92, "")</f>
        <v>No</v>
      </c>
      <c r="L90" s="59" t="str">
        <f>IF('2.Census &amp; Reference Benchmarks'!T90&lt;&gt; "",'2.Census &amp; Reference Benchmarks'!T90,"")</f>
        <v/>
      </c>
      <c r="M90" s="60">
        <f>'2.Census &amp; Reference Benchmarks'!M90</f>
        <v>0</v>
      </c>
      <c r="N90" s="60">
        <f>'2.Census &amp; Reference Benchmarks'!P90</f>
        <v>0</v>
      </c>
      <c r="O90" s="60">
        <f>'2.Census &amp; Reference Benchmarks'!S90</f>
        <v>0</v>
      </c>
      <c r="P90" s="52">
        <f>IF( AND(I90 &lt; '1. Summary for SBA'!$J$7, I90 &lt;&gt;""), 0, IF(AND(G90="",I90=""),SUM(M90:O90)*4,IF(I90&lt;'1. Summary for SBA'!$J$7,0,IF(K90="Yes",0,IF(H90="Salary",IF(AND(SUM(M90:O90)*4&lt;100000,L90=""),(SUM(M90:O90)/(IF(OR(I90=0,I90&gt;=DATEVALUE("3/31/2020")),DATEVALUE("3/31/2020"),I90)-IF(OR(G90&lt;=DATEVALUE("1/1/2020"), G90 = ""),DATEVALUE("1/1/2020"),IF(OR(MONTH(G90)=1),G90+1,IF(MONTH(G90)=3,G90,G90-1)))))*360,0),0)))))</f>
        <v>0</v>
      </c>
      <c r="Q90" s="52">
        <f t="shared" si="8"/>
        <v>0</v>
      </c>
      <c r="R90" s="67">
        <f t="shared" si="9"/>
        <v>0</v>
      </c>
      <c r="S90" s="53">
        <f>SUM('3.Weekly Hours &amp; Wage Activity'!AI90:BF90)</f>
        <v>0</v>
      </c>
      <c r="T90" s="53">
        <f>IF(AND(I90&lt;&gt; "",  I90 &lt; '1. Summary for SBA'!$J$11 +168, I90 &gt; '1. Summary for SBA'!$J$11),S90+(((168-(I90-'1. Summary for SBA'!$J$11+1))*S90)/((I90-'1. Summary for SBA'!$J$11+1))),0)</f>
        <v>0</v>
      </c>
      <c r="U90" s="369">
        <f>IF(K90= "Yes",0,IF( H90 = "salary",IF(T90 = 0,MAX(0,$R90-$S90), R90-T90),IF( H90 = "Hourly",'6. Hourly EE Wage Reduction'!AA90, 0)))</f>
        <v>0</v>
      </c>
      <c r="V90" s="67">
        <f t="shared" si="10"/>
        <v>0</v>
      </c>
      <c r="W90" s="405" t="str">
        <f>IF(U90 = 0, "No",IF('6. Hourly EE Wage Reduction'!T90 &gt;'6. Hourly EE Wage Reduction'!W90, "Yes", "No"))</f>
        <v>No</v>
      </c>
      <c r="X90" s="67">
        <f t="shared" si="11"/>
        <v>0</v>
      </c>
      <c r="Y90" s="67">
        <f t="shared" si="12"/>
        <v>0</v>
      </c>
      <c r="AA90" s="86">
        <f>IFERROR(IF('3.Weekly Hours &amp; Wage Activity'!J90 = "FT", 1,MIN(1,IF('3.Weekly Hours &amp; Wage Activity'!J90 = "", "",MIN('3.Weekly Hours &amp; Wage Activity'!J90/40,1)),IF('3.Weekly Hours &amp; Wage Activity'!J90="", "",'3.Weekly Hours &amp; Wage Activity'!J90/40 ))),0)</f>
        <v>0</v>
      </c>
      <c r="AB90" s="86">
        <f>IFERROR(IF('3.Weekly Hours &amp; Wage Activity'!K90 = "FT", 1,MIN(1,IF('3.Weekly Hours &amp; Wage Activity'!K90 = "", "",MIN('3.Weekly Hours &amp; Wage Activity'!K90/40,1)),IF('3.Weekly Hours &amp; Wage Activity'!K90="", "",'3.Weekly Hours &amp; Wage Activity'!K90/40 ))),0)</f>
        <v>0</v>
      </c>
      <c r="AC90" s="86">
        <f>IFERROR(IF('3.Weekly Hours &amp; Wage Activity'!L90 = "FT", 1,MIN(1,IF('3.Weekly Hours &amp; Wage Activity'!L90 = "", "",MIN('3.Weekly Hours &amp; Wage Activity'!L90/40,1)),IF('3.Weekly Hours &amp; Wage Activity'!L90="", "",'3.Weekly Hours &amp; Wage Activity'!L90/40 ))),0)</f>
        <v>0</v>
      </c>
      <c r="AD90" s="86">
        <f>IFERROR(IF('3.Weekly Hours &amp; Wage Activity'!M90 = "FT", 1,MIN(1,IF('3.Weekly Hours &amp; Wage Activity'!M90 = "", "",MIN('3.Weekly Hours &amp; Wage Activity'!M90/40,1)),IF('3.Weekly Hours &amp; Wage Activity'!M90="", "",'3.Weekly Hours &amp; Wage Activity'!M90/40 ))),0)</f>
        <v>0</v>
      </c>
      <c r="AE90" s="86">
        <f>IFERROR(IF('3.Weekly Hours &amp; Wage Activity'!N90 = "FT", 1,MIN(1,IF('3.Weekly Hours &amp; Wage Activity'!N90 = "", "",MIN('3.Weekly Hours &amp; Wage Activity'!N90/40,1)),IF('3.Weekly Hours &amp; Wage Activity'!N90="", "",'3.Weekly Hours &amp; Wage Activity'!N90/40 ))),0)</f>
        <v>0</v>
      </c>
      <c r="AF90" s="86">
        <f>IFERROR(IF('3.Weekly Hours &amp; Wage Activity'!O90 = "FT", 1,MIN(1,IF('3.Weekly Hours &amp; Wage Activity'!O90 = "", "",MIN('3.Weekly Hours &amp; Wage Activity'!O90/40,1)),IF('3.Weekly Hours &amp; Wage Activity'!O90="", "",'3.Weekly Hours &amp; Wage Activity'!O90/40 ))),0)</f>
        <v>0</v>
      </c>
      <c r="AG90" s="86">
        <f>IFERROR(IF('3.Weekly Hours &amp; Wage Activity'!P90 = "FT", 1,MIN(1,IF('3.Weekly Hours &amp; Wage Activity'!P90 = "", "",MIN('3.Weekly Hours &amp; Wage Activity'!P90/40,1)),IF('3.Weekly Hours &amp; Wage Activity'!P90="", "",'3.Weekly Hours &amp; Wage Activity'!P90/40 ))),0)</f>
        <v>0</v>
      </c>
      <c r="AH90" s="86">
        <f>IFERROR(IF('3.Weekly Hours &amp; Wage Activity'!Q90 = "FT", 1,MIN(1,IF('3.Weekly Hours &amp; Wage Activity'!Q90 = "", "",MIN('3.Weekly Hours &amp; Wage Activity'!Q90/40,1)),IF('3.Weekly Hours &amp; Wage Activity'!Q90="", "",'3.Weekly Hours &amp; Wage Activity'!Q90/40 ))),0)</f>
        <v>0</v>
      </c>
      <c r="AI90" s="86">
        <f>IFERROR(IF('3.Weekly Hours &amp; Wage Activity'!R90 = "FT", 1,MIN(1,IF('3.Weekly Hours &amp; Wage Activity'!R90 = "", "",MIN('3.Weekly Hours &amp; Wage Activity'!R90/40,1)),IF('3.Weekly Hours &amp; Wage Activity'!R90="", "",'3.Weekly Hours &amp; Wage Activity'!R90/40 ))),0)</f>
        <v>0</v>
      </c>
      <c r="AJ90" s="86">
        <f>IFERROR(IF('3.Weekly Hours &amp; Wage Activity'!S90 = "FT", 1,MIN(1,IF('3.Weekly Hours &amp; Wage Activity'!S90 = "", "",MIN('3.Weekly Hours &amp; Wage Activity'!S90/40,1)),IF('3.Weekly Hours &amp; Wage Activity'!S90="", "",'3.Weekly Hours &amp; Wage Activity'!S90/40 ))),0)</f>
        <v>0</v>
      </c>
      <c r="AK90" s="86">
        <f>IFERROR(IF('3.Weekly Hours &amp; Wage Activity'!T90 = "FT", 1,MIN(1,IF('3.Weekly Hours &amp; Wage Activity'!T90 = "", "",MIN('3.Weekly Hours &amp; Wage Activity'!T90/40,1)),IF('3.Weekly Hours &amp; Wage Activity'!T90="", "",'3.Weekly Hours &amp; Wage Activity'!T90/40 ))),0)</f>
        <v>0</v>
      </c>
      <c r="AL90" s="86">
        <f>IFERROR(IF('3.Weekly Hours &amp; Wage Activity'!U90 = "FT", 1,MIN(1,IF('3.Weekly Hours &amp; Wage Activity'!U90 = "", "",MIN('3.Weekly Hours &amp; Wage Activity'!U90/40,1)),IF('3.Weekly Hours &amp; Wage Activity'!U90="", "",'3.Weekly Hours &amp; Wage Activity'!U90/40 ))),0)</f>
        <v>0</v>
      </c>
      <c r="AM90" s="86">
        <f>IFERROR(IF('3.Weekly Hours &amp; Wage Activity'!V90 = "FT", 1,MIN(1,IF('3.Weekly Hours &amp; Wage Activity'!V90 = "", "",MIN('3.Weekly Hours &amp; Wage Activity'!V90/40,1)),IF('3.Weekly Hours &amp; Wage Activity'!V90="", "",'3.Weekly Hours &amp; Wage Activity'!V90/40 ))),0)</f>
        <v>0</v>
      </c>
      <c r="AN90" s="86">
        <f>IFERROR(IF('3.Weekly Hours &amp; Wage Activity'!W90 = "FT", 1,MIN(1,IF('3.Weekly Hours &amp; Wage Activity'!W90 = "", "",MIN('3.Weekly Hours &amp; Wage Activity'!W90/40,1)),IF('3.Weekly Hours &amp; Wage Activity'!W90="", "",'3.Weekly Hours &amp; Wage Activity'!W90/40 ))),0)</f>
        <v>0</v>
      </c>
      <c r="AO90" s="86">
        <f>IFERROR(IF('3.Weekly Hours &amp; Wage Activity'!X90 = "FT", 1,MIN(1,IF('3.Weekly Hours &amp; Wage Activity'!X90 = "", "",MIN('3.Weekly Hours &amp; Wage Activity'!X90/40,1)),IF('3.Weekly Hours &amp; Wage Activity'!X90="", "",'3.Weekly Hours &amp; Wage Activity'!X90/40 ))),0)</f>
        <v>0</v>
      </c>
      <c r="AP90" s="86">
        <f>IFERROR(IF('3.Weekly Hours &amp; Wage Activity'!Y90 = "FT", 1,MIN(1,IF('3.Weekly Hours &amp; Wage Activity'!Y90 = "", "",MIN('3.Weekly Hours &amp; Wage Activity'!Y90/40,1)),IF('3.Weekly Hours &amp; Wage Activity'!Y90="", "",'3.Weekly Hours &amp; Wage Activity'!Y90/40 ))),0)</f>
        <v>0</v>
      </c>
      <c r="AQ90" s="86">
        <f>IFERROR(IF('3.Weekly Hours &amp; Wage Activity'!Z90 = "FT", 1,MIN(1,IF('3.Weekly Hours &amp; Wage Activity'!Z90 = "", "",MIN('3.Weekly Hours &amp; Wage Activity'!Z90/40,1)),IF('3.Weekly Hours &amp; Wage Activity'!Z90="", "",'3.Weekly Hours &amp; Wage Activity'!Z90/40 ))),0)</f>
        <v>0</v>
      </c>
      <c r="AR90" s="86">
        <f>IFERROR(IF('3.Weekly Hours &amp; Wage Activity'!AA90 = "FT", 1,MIN(1,IF('3.Weekly Hours &amp; Wage Activity'!AA90 = "", "",MIN('3.Weekly Hours &amp; Wage Activity'!AA90/40,1)),IF('3.Weekly Hours &amp; Wage Activity'!AA90="", "",'3.Weekly Hours &amp; Wage Activity'!AA90/40 ))),0)</f>
        <v>0</v>
      </c>
      <c r="AS90" s="86">
        <f>IFERROR(IF('3.Weekly Hours &amp; Wage Activity'!AB90 = "FT", 1,MIN(1,IF('3.Weekly Hours &amp; Wage Activity'!AB90 = "", "",MIN('3.Weekly Hours &amp; Wage Activity'!AB90/40,1)),IF('3.Weekly Hours &amp; Wage Activity'!AB90="", "",'3.Weekly Hours &amp; Wage Activity'!AB90/40 ))),0)</f>
        <v>0</v>
      </c>
      <c r="AT90" s="86">
        <f>IFERROR(IF('3.Weekly Hours &amp; Wage Activity'!AC90 = "FT", 1,MIN(1,IF('3.Weekly Hours &amp; Wage Activity'!AC90 = "", "",MIN('3.Weekly Hours &amp; Wage Activity'!AC90/40,1)),IF('3.Weekly Hours &amp; Wage Activity'!AC90="", "",'3.Weekly Hours &amp; Wage Activity'!AC90/40 ))),0)</f>
        <v>0</v>
      </c>
      <c r="AU90" s="86">
        <f>IFERROR(IF('3.Weekly Hours &amp; Wage Activity'!AD90 = "FT", 1,MIN(1,IF('3.Weekly Hours &amp; Wage Activity'!AD90 = "", "",MIN('3.Weekly Hours &amp; Wage Activity'!AD90/40,1)),IF('3.Weekly Hours &amp; Wage Activity'!AD90="", "",'3.Weekly Hours &amp; Wage Activity'!AD90/40 ))),0)</f>
        <v>0</v>
      </c>
      <c r="AV90" s="86">
        <f>IFERROR(IF('3.Weekly Hours &amp; Wage Activity'!AE90 = "FT", 1,MIN(1,IF('3.Weekly Hours &amp; Wage Activity'!AE90 = "", "",MIN('3.Weekly Hours &amp; Wage Activity'!AE90/40,1)),IF('3.Weekly Hours &amp; Wage Activity'!AE90="", "",'3.Weekly Hours &amp; Wage Activity'!AE90/40 ))),0)</f>
        <v>0</v>
      </c>
      <c r="AW90" s="86">
        <f>IFERROR(IF('3.Weekly Hours &amp; Wage Activity'!AF90 = "FT", 1,MIN(1,IF('3.Weekly Hours &amp; Wage Activity'!AF90 = "", "",MIN('3.Weekly Hours &amp; Wage Activity'!AF90/40,1)),IF('3.Weekly Hours &amp; Wage Activity'!AF90="", "",'3.Weekly Hours &amp; Wage Activity'!AF90/40 ))),0)</f>
        <v>0</v>
      </c>
      <c r="AX90" s="86">
        <f>IFERROR(IF('3.Weekly Hours &amp; Wage Activity'!AG90 = "FT", 1,MIN(1,IF('3.Weekly Hours &amp; Wage Activity'!AG90 = "", "",MIN('3.Weekly Hours &amp; Wage Activity'!AG90/40,1)),IF('3.Weekly Hours &amp; Wage Activity'!AG90="", "",'3.Weekly Hours &amp; Wage Activity'!AG90/40 ))),0)</f>
        <v>0</v>
      </c>
      <c r="AY90" s="523">
        <f>SUM( IF(COUNTIF('3.Weekly Hours &amp; Wage Activity'!J90:Q90, "&lt;&gt;FT") = 0, COLUMNS('3.Weekly Hours &amp; Wage Activity'!J90:AG90) * 40, '3.Weekly Hours &amp; Wage Activity'!J90:AG90))</f>
        <v>0</v>
      </c>
      <c r="AZ90" s="86">
        <f t="shared" si="13"/>
        <v>0</v>
      </c>
      <c r="BA90" s="87">
        <f t="shared" si="14"/>
        <v>0</v>
      </c>
      <c r="BB90" s="74" t="str">
        <f>IF('2.Census &amp; Reference Benchmarks'!K90 = "", "", '2.Census &amp; Reference Benchmarks'!K90)</f>
        <v/>
      </c>
      <c r="BC90" s="185">
        <f>IF('2.Census &amp; Reference Benchmarks'!L90="N/A",IF(OR(AND(G90="",I90=""),AND(G90&lt;DATEVALUE("1/1/2020"),OR(I90="",I90&gt;DATEVALUE("3/31/2020")))),177.14,IF(OR(I90 = "", I90 &gt; DATEVALUE("1/31/2020")), ROUND(177.14*((DATEVALUE("2/1/2020") -G90)/31),1))),IF('2.Census &amp; Reference Benchmarks'!L90="",0,'2.Census &amp; Reference Benchmarks'!L90))</f>
        <v>0</v>
      </c>
      <c r="BD90" s="74" t="str">
        <f>IF('2.Census &amp; Reference Benchmarks'!N90 = "", "", '2.Census &amp; Reference Benchmarks'!N90)</f>
        <v/>
      </c>
      <c r="BE90" s="185">
        <f>IF('2.Census &amp; Reference Benchmarks'!O90="N/A",IF(OR(AND(G90="",I90=""),AND(G90&lt;=DATEVALUE("2/1/2020"),OR(I90="",I90&gt;=DATEVALUE("2/29/2020")))),165.71,IF(AND(G90&gt;DATEVALUE("2/1/2020"),OR(I90="",I90&lt;=DATEVALUE("2/29/2020"))),((DATEVALUE("3/1/2020")-G90)/29)*165.71,"")),IF('2.Census &amp; Reference Benchmarks'!O90="",0,'2.Census &amp; Reference Benchmarks'!O90))</f>
        <v>0</v>
      </c>
    </row>
    <row r="91" spans="1:57" x14ac:dyDescent="0.25">
      <c r="A91" s="3"/>
      <c r="B91" s="56">
        <f>IF('2.Census &amp; Reference Benchmarks'!B91 &lt;&gt;"",'2.Census &amp; Reference Benchmarks'!B91,"")</f>
        <v>0</v>
      </c>
      <c r="C91" s="56">
        <f>IF('2.Census &amp; Reference Benchmarks'!C91 &lt;&gt;"",'2.Census &amp; Reference Benchmarks'!C91,"")</f>
        <v>0</v>
      </c>
      <c r="D91" s="57" t="str">
        <f>IF('2.Census &amp; Reference Benchmarks'!D91 &lt;&gt;"",'2.Census &amp; Reference Benchmarks'!D91,"")</f>
        <v/>
      </c>
      <c r="E91" s="56" t="str">
        <f>IF('2.Census &amp; Reference Benchmarks'!E91 &lt;&gt;"",'2.Census &amp; Reference Benchmarks'!E91,"")</f>
        <v/>
      </c>
      <c r="F91" s="56" t="str">
        <f>IF('2.Census &amp; Reference Benchmarks'!F91 &lt;&gt;"",'2.Census &amp; Reference Benchmarks'!F91,"")</f>
        <v/>
      </c>
      <c r="G91" s="58" t="str">
        <f>IF('2.Census &amp; Reference Benchmarks'!G91 &lt;&gt;"",'2.Census &amp; Reference Benchmarks'!G91,"")</f>
        <v/>
      </c>
      <c r="H91" s="58" t="str">
        <f>IF('2.Census &amp; Reference Benchmarks'!H91 &lt;&gt;"",'2.Census &amp; Reference Benchmarks'!H91,"")</f>
        <v/>
      </c>
      <c r="I91" s="58" t="str">
        <f>IF('2.Census &amp; Reference Benchmarks'!I91 &lt;&gt;"",'2.Census &amp; Reference Benchmarks'!I91,"")</f>
        <v/>
      </c>
      <c r="J91" s="69" t="str">
        <f>IF('2.Census &amp; Reference Benchmarks'!J91 &lt;&gt;"",'2.Census &amp; Reference Benchmarks'!J91,"")</f>
        <v/>
      </c>
      <c r="K91" s="58" t="str">
        <f>IF('7.Safe Harbor Input Data &amp; Calc'!Q93 &lt;&gt; "", '7.Safe Harbor Input Data &amp; Calc'!Q93, "")</f>
        <v>No</v>
      </c>
      <c r="L91" s="59" t="str">
        <f>IF('2.Census &amp; Reference Benchmarks'!T91&lt;&gt; "",'2.Census &amp; Reference Benchmarks'!T91,"")</f>
        <v/>
      </c>
      <c r="M91" s="60">
        <f>'2.Census &amp; Reference Benchmarks'!M91</f>
        <v>0</v>
      </c>
      <c r="N91" s="60">
        <f>'2.Census &amp; Reference Benchmarks'!P91</f>
        <v>0</v>
      </c>
      <c r="O91" s="60">
        <f>'2.Census &amp; Reference Benchmarks'!S91</f>
        <v>0</v>
      </c>
      <c r="P91" s="52">
        <f>IF( AND(I91 &lt; '1. Summary for SBA'!$J$7, I91 &lt;&gt;""), 0, IF(AND(G91="",I91=""),SUM(M91:O91)*4,IF(I91&lt;'1. Summary for SBA'!$J$7,0,IF(K91="Yes",0,IF(H91="Salary",IF(AND(SUM(M91:O91)*4&lt;100000,L91=""),(SUM(M91:O91)/(IF(OR(I91=0,I91&gt;=DATEVALUE("3/31/2020")),DATEVALUE("3/31/2020"),I91)-IF(OR(G91&lt;=DATEVALUE("1/1/2020"), G91 = ""),DATEVALUE("1/1/2020"),IF(OR(MONTH(G91)=1),G91+1,IF(MONTH(G91)=3,G91,G91-1)))))*360,0),0)))))</f>
        <v>0</v>
      </c>
      <c r="Q91" s="52">
        <f t="shared" si="8"/>
        <v>0</v>
      </c>
      <c r="R91" s="67">
        <f t="shared" si="9"/>
        <v>0</v>
      </c>
      <c r="S91" s="53">
        <f>SUM('3.Weekly Hours &amp; Wage Activity'!AI91:BF91)</f>
        <v>0</v>
      </c>
      <c r="T91" s="53">
        <f>IF(AND(I91&lt;&gt; "",  I91 &lt; '1. Summary for SBA'!$J$11 +168, I91 &gt; '1. Summary for SBA'!$J$11),S91+(((168-(I91-'1. Summary for SBA'!$J$11+1))*S91)/((I91-'1. Summary for SBA'!$J$11+1))),0)</f>
        <v>0</v>
      </c>
      <c r="U91" s="369">
        <f>IF(K91= "Yes",0,IF( H91 = "salary",IF(T91 = 0,MAX(0,$R91-$S91), R91-T91),IF( H91 = "Hourly",'6. Hourly EE Wage Reduction'!AA91, 0)))</f>
        <v>0</v>
      </c>
      <c r="V91" s="67">
        <f t="shared" si="10"/>
        <v>0</v>
      </c>
      <c r="W91" s="405" t="str">
        <f>IF(U91 = 0, "No",IF('6. Hourly EE Wage Reduction'!T91 &gt;'6. Hourly EE Wage Reduction'!W91, "Yes", "No"))</f>
        <v>No</v>
      </c>
      <c r="X91" s="67">
        <f t="shared" si="11"/>
        <v>0</v>
      </c>
      <c r="Y91" s="67">
        <f t="shared" si="12"/>
        <v>0</v>
      </c>
      <c r="AA91" s="86">
        <f>IFERROR(IF('3.Weekly Hours &amp; Wage Activity'!J91 = "FT", 1,MIN(1,IF('3.Weekly Hours &amp; Wage Activity'!J91 = "", "",MIN('3.Weekly Hours &amp; Wage Activity'!J91/40,1)),IF('3.Weekly Hours &amp; Wage Activity'!J91="", "",'3.Weekly Hours &amp; Wage Activity'!J91/40 ))),0)</f>
        <v>0</v>
      </c>
      <c r="AB91" s="86">
        <f>IFERROR(IF('3.Weekly Hours &amp; Wage Activity'!K91 = "FT", 1,MIN(1,IF('3.Weekly Hours &amp; Wage Activity'!K91 = "", "",MIN('3.Weekly Hours &amp; Wage Activity'!K91/40,1)),IF('3.Weekly Hours &amp; Wage Activity'!K91="", "",'3.Weekly Hours &amp; Wage Activity'!K91/40 ))),0)</f>
        <v>0</v>
      </c>
      <c r="AC91" s="86">
        <f>IFERROR(IF('3.Weekly Hours &amp; Wage Activity'!L91 = "FT", 1,MIN(1,IF('3.Weekly Hours &amp; Wage Activity'!L91 = "", "",MIN('3.Weekly Hours &amp; Wage Activity'!L91/40,1)),IF('3.Weekly Hours &amp; Wage Activity'!L91="", "",'3.Weekly Hours &amp; Wage Activity'!L91/40 ))),0)</f>
        <v>0</v>
      </c>
      <c r="AD91" s="86">
        <f>IFERROR(IF('3.Weekly Hours &amp; Wage Activity'!M91 = "FT", 1,MIN(1,IF('3.Weekly Hours &amp; Wage Activity'!M91 = "", "",MIN('3.Weekly Hours &amp; Wage Activity'!M91/40,1)),IF('3.Weekly Hours &amp; Wage Activity'!M91="", "",'3.Weekly Hours &amp; Wage Activity'!M91/40 ))),0)</f>
        <v>0</v>
      </c>
      <c r="AE91" s="86">
        <f>IFERROR(IF('3.Weekly Hours &amp; Wage Activity'!N91 = "FT", 1,MIN(1,IF('3.Weekly Hours &amp; Wage Activity'!N91 = "", "",MIN('3.Weekly Hours &amp; Wage Activity'!N91/40,1)),IF('3.Weekly Hours &amp; Wage Activity'!N91="", "",'3.Weekly Hours &amp; Wage Activity'!N91/40 ))),0)</f>
        <v>0</v>
      </c>
      <c r="AF91" s="86">
        <f>IFERROR(IF('3.Weekly Hours &amp; Wage Activity'!O91 = "FT", 1,MIN(1,IF('3.Weekly Hours &amp; Wage Activity'!O91 = "", "",MIN('3.Weekly Hours &amp; Wage Activity'!O91/40,1)),IF('3.Weekly Hours &amp; Wage Activity'!O91="", "",'3.Weekly Hours &amp; Wage Activity'!O91/40 ))),0)</f>
        <v>0</v>
      </c>
      <c r="AG91" s="86">
        <f>IFERROR(IF('3.Weekly Hours &amp; Wage Activity'!P91 = "FT", 1,MIN(1,IF('3.Weekly Hours &amp; Wage Activity'!P91 = "", "",MIN('3.Weekly Hours &amp; Wage Activity'!P91/40,1)),IF('3.Weekly Hours &amp; Wage Activity'!P91="", "",'3.Weekly Hours &amp; Wage Activity'!P91/40 ))),0)</f>
        <v>0</v>
      </c>
      <c r="AH91" s="86">
        <f>IFERROR(IF('3.Weekly Hours &amp; Wage Activity'!Q91 = "FT", 1,MIN(1,IF('3.Weekly Hours &amp; Wage Activity'!Q91 = "", "",MIN('3.Weekly Hours &amp; Wage Activity'!Q91/40,1)),IF('3.Weekly Hours &amp; Wage Activity'!Q91="", "",'3.Weekly Hours &amp; Wage Activity'!Q91/40 ))),0)</f>
        <v>0</v>
      </c>
      <c r="AI91" s="86">
        <f>IFERROR(IF('3.Weekly Hours &amp; Wage Activity'!R91 = "FT", 1,MIN(1,IF('3.Weekly Hours &amp; Wage Activity'!R91 = "", "",MIN('3.Weekly Hours &amp; Wage Activity'!R91/40,1)),IF('3.Weekly Hours &amp; Wage Activity'!R91="", "",'3.Weekly Hours &amp; Wage Activity'!R91/40 ))),0)</f>
        <v>0</v>
      </c>
      <c r="AJ91" s="86">
        <f>IFERROR(IF('3.Weekly Hours &amp; Wage Activity'!S91 = "FT", 1,MIN(1,IF('3.Weekly Hours &amp; Wage Activity'!S91 = "", "",MIN('3.Weekly Hours &amp; Wage Activity'!S91/40,1)),IF('3.Weekly Hours &amp; Wage Activity'!S91="", "",'3.Weekly Hours &amp; Wage Activity'!S91/40 ))),0)</f>
        <v>0</v>
      </c>
      <c r="AK91" s="86">
        <f>IFERROR(IF('3.Weekly Hours &amp; Wage Activity'!T91 = "FT", 1,MIN(1,IF('3.Weekly Hours &amp; Wage Activity'!T91 = "", "",MIN('3.Weekly Hours &amp; Wage Activity'!T91/40,1)),IF('3.Weekly Hours &amp; Wage Activity'!T91="", "",'3.Weekly Hours &amp; Wage Activity'!T91/40 ))),0)</f>
        <v>0</v>
      </c>
      <c r="AL91" s="86">
        <f>IFERROR(IF('3.Weekly Hours &amp; Wage Activity'!U91 = "FT", 1,MIN(1,IF('3.Weekly Hours &amp; Wage Activity'!U91 = "", "",MIN('3.Weekly Hours &amp; Wage Activity'!U91/40,1)),IF('3.Weekly Hours &amp; Wage Activity'!U91="", "",'3.Weekly Hours &amp; Wage Activity'!U91/40 ))),0)</f>
        <v>0</v>
      </c>
      <c r="AM91" s="86">
        <f>IFERROR(IF('3.Weekly Hours &amp; Wage Activity'!V91 = "FT", 1,MIN(1,IF('3.Weekly Hours &amp; Wage Activity'!V91 = "", "",MIN('3.Weekly Hours &amp; Wage Activity'!V91/40,1)),IF('3.Weekly Hours &amp; Wage Activity'!V91="", "",'3.Weekly Hours &amp; Wage Activity'!V91/40 ))),0)</f>
        <v>0</v>
      </c>
      <c r="AN91" s="86">
        <f>IFERROR(IF('3.Weekly Hours &amp; Wage Activity'!W91 = "FT", 1,MIN(1,IF('3.Weekly Hours &amp; Wage Activity'!W91 = "", "",MIN('3.Weekly Hours &amp; Wage Activity'!W91/40,1)),IF('3.Weekly Hours &amp; Wage Activity'!W91="", "",'3.Weekly Hours &amp; Wage Activity'!W91/40 ))),0)</f>
        <v>0</v>
      </c>
      <c r="AO91" s="86">
        <f>IFERROR(IF('3.Weekly Hours &amp; Wage Activity'!X91 = "FT", 1,MIN(1,IF('3.Weekly Hours &amp; Wage Activity'!X91 = "", "",MIN('3.Weekly Hours &amp; Wage Activity'!X91/40,1)),IF('3.Weekly Hours &amp; Wage Activity'!X91="", "",'3.Weekly Hours &amp; Wage Activity'!X91/40 ))),0)</f>
        <v>0</v>
      </c>
      <c r="AP91" s="86">
        <f>IFERROR(IF('3.Weekly Hours &amp; Wage Activity'!Y91 = "FT", 1,MIN(1,IF('3.Weekly Hours &amp; Wage Activity'!Y91 = "", "",MIN('3.Weekly Hours &amp; Wage Activity'!Y91/40,1)),IF('3.Weekly Hours &amp; Wage Activity'!Y91="", "",'3.Weekly Hours &amp; Wage Activity'!Y91/40 ))),0)</f>
        <v>0</v>
      </c>
      <c r="AQ91" s="86">
        <f>IFERROR(IF('3.Weekly Hours &amp; Wage Activity'!Z91 = "FT", 1,MIN(1,IF('3.Weekly Hours &amp; Wage Activity'!Z91 = "", "",MIN('3.Weekly Hours &amp; Wage Activity'!Z91/40,1)),IF('3.Weekly Hours &amp; Wage Activity'!Z91="", "",'3.Weekly Hours &amp; Wage Activity'!Z91/40 ))),0)</f>
        <v>0</v>
      </c>
      <c r="AR91" s="86">
        <f>IFERROR(IF('3.Weekly Hours &amp; Wage Activity'!AA91 = "FT", 1,MIN(1,IF('3.Weekly Hours &amp; Wage Activity'!AA91 = "", "",MIN('3.Weekly Hours &amp; Wage Activity'!AA91/40,1)),IF('3.Weekly Hours &amp; Wage Activity'!AA91="", "",'3.Weekly Hours &amp; Wage Activity'!AA91/40 ))),0)</f>
        <v>0</v>
      </c>
      <c r="AS91" s="86">
        <f>IFERROR(IF('3.Weekly Hours &amp; Wage Activity'!AB91 = "FT", 1,MIN(1,IF('3.Weekly Hours &amp; Wage Activity'!AB91 = "", "",MIN('3.Weekly Hours &amp; Wage Activity'!AB91/40,1)),IF('3.Weekly Hours &amp; Wage Activity'!AB91="", "",'3.Weekly Hours &amp; Wage Activity'!AB91/40 ))),0)</f>
        <v>0</v>
      </c>
      <c r="AT91" s="86">
        <f>IFERROR(IF('3.Weekly Hours &amp; Wage Activity'!AC91 = "FT", 1,MIN(1,IF('3.Weekly Hours &amp; Wage Activity'!AC91 = "", "",MIN('3.Weekly Hours &amp; Wage Activity'!AC91/40,1)),IF('3.Weekly Hours &amp; Wage Activity'!AC91="", "",'3.Weekly Hours &amp; Wage Activity'!AC91/40 ))),0)</f>
        <v>0</v>
      </c>
      <c r="AU91" s="86">
        <f>IFERROR(IF('3.Weekly Hours &amp; Wage Activity'!AD91 = "FT", 1,MIN(1,IF('3.Weekly Hours &amp; Wage Activity'!AD91 = "", "",MIN('3.Weekly Hours &amp; Wage Activity'!AD91/40,1)),IF('3.Weekly Hours &amp; Wage Activity'!AD91="", "",'3.Weekly Hours &amp; Wage Activity'!AD91/40 ))),0)</f>
        <v>0</v>
      </c>
      <c r="AV91" s="86">
        <f>IFERROR(IF('3.Weekly Hours &amp; Wage Activity'!AE91 = "FT", 1,MIN(1,IF('3.Weekly Hours &amp; Wage Activity'!AE91 = "", "",MIN('3.Weekly Hours &amp; Wage Activity'!AE91/40,1)),IF('3.Weekly Hours &amp; Wage Activity'!AE91="", "",'3.Weekly Hours &amp; Wage Activity'!AE91/40 ))),0)</f>
        <v>0</v>
      </c>
      <c r="AW91" s="86">
        <f>IFERROR(IF('3.Weekly Hours &amp; Wage Activity'!AF91 = "FT", 1,MIN(1,IF('3.Weekly Hours &amp; Wage Activity'!AF91 = "", "",MIN('3.Weekly Hours &amp; Wage Activity'!AF91/40,1)),IF('3.Weekly Hours &amp; Wage Activity'!AF91="", "",'3.Weekly Hours &amp; Wage Activity'!AF91/40 ))),0)</f>
        <v>0</v>
      </c>
      <c r="AX91" s="86">
        <f>IFERROR(IF('3.Weekly Hours &amp; Wage Activity'!AG91 = "FT", 1,MIN(1,IF('3.Weekly Hours &amp; Wage Activity'!AG91 = "", "",MIN('3.Weekly Hours &amp; Wage Activity'!AG91/40,1)),IF('3.Weekly Hours &amp; Wage Activity'!AG91="", "",'3.Weekly Hours &amp; Wage Activity'!AG91/40 ))),0)</f>
        <v>0</v>
      </c>
      <c r="AY91" s="523">
        <f>SUM( IF(COUNTIF('3.Weekly Hours &amp; Wage Activity'!J91:Q91, "&lt;&gt;FT") = 0, COLUMNS('3.Weekly Hours &amp; Wage Activity'!J91:AG91) * 40, '3.Weekly Hours &amp; Wage Activity'!J91:AG91))</f>
        <v>0</v>
      </c>
      <c r="AZ91" s="86">
        <f t="shared" si="13"/>
        <v>0</v>
      </c>
      <c r="BA91" s="87">
        <f t="shared" si="14"/>
        <v>0</v>
      </c>
      <c r="BB91" s="74" t="str">
        <f>IF('2.Census &amp; Reference Benchmarks'!K91 = "", "", '2.Census &amp; Reference Benchmarks'!K91)</f>
        <v/>
      </c>
      <c r="BC91" s="185">
        <f>IF('2.Census &amp; Reference Benchmarks'!L91="N/A",IF(OR(AND(G91="",I91=""),AND(G91&lt;DATEVALUE("1/1/2020"),OR(I91="",I91&gt;DATEVALUE("3/31/2020")))),177.14,IF(OR(I91 = "", I91 &gt; DATEVALUE("1/31/2020")), ROUND(177.14*((DATEVALUE("2/1/2020") -G91)/31),1))),IF('2.Census &amp; Reference Benchmarks'!L91="",0,'2.Census &amp; Reference Benchmarks'!L91))</f>
        <v>0</v>
      </c>
      <c r="BD91" s="74" t="str">
        <f>IF('2.Census &amp; Reference Benchmarks'!N91 = "", "", '2.Census &amp; Reference Benchmarks'!N91)</f>
        <v/>
      </c>
      <c r="BE91" s="185">
        <f>IF('2.Census &amp; Reference Benchmarks'!O91="N/A",IF(OR(AND(G91="",I91=""),AND(G91&lt;=DATEVALUE("2/1/2020"),OR(I91="",I91&gt;=DATEVALUE("2/29/2020")))),165.71,IF(AND(G91&gt;DATEVALUE("2/1/2020"),OR(I91="",I91&lt;=DATEVALUE("2/29/2020"))),((DATEVALUE("3/1/2020")-G91)/29)*165.71,"")),IF('2.Census &amp; Reference Benchmarks'!O91="",0,'2.Census &amp; Reference Benchmarks'!O91))</f>
        <v>0</v>
      </c>
    </row>
    <row r="92" spans="1:57" x14ac:dyDescent="0.25">
      <c r="A92" s="3"/>
      <c r="B92" s="56">
        <f>IF('2.Census &amp; Reference Benchmarks'!B92 &lt;&gt;"",'2.Census &amp; Reference Benchmarks'!B92,"")</f>
        <v>0</v>
      </c>
      <c r="C92" s="56">
        <f>IF('2.Census &amp; Reference Benchmarks'!C92 &lt;&gt;"",'2.Census &amp; Reference Benchmarks'!C92,"")</f>
        <v>0</v>
      </c>
      <c r="D92" s="57" t="str">
        <f>IF('2.Census &amp; Reference Benchmarks'!D92 &lt;&gt;"",'2.Census &amp; Reference Benchmarks'!D92,"")</f>
        <v/>
      </c>
      <c r="E92" s="56" t="str">
        <f>IF('2.Census &amp; Reference Benchmarks'!E92 &lt;&gt;"",'2.Census &amp; Reference Benchmarks'!E92,"")</f>
        <v/>
      </c>
      <c r="F92" s="56" t="str">
        <f>IF('2.Census &amp; Reference Benchmarks'!F92 &lt;&gt;"",'2.Census &amp; Reference Benchmarks'!F92,"")</f>
        <v/>
      </c>
      <c r="G92" s="58" t="str">
        <f>IF('2.Census &amp; Reference Benchmarks'!G92 &lt;&gt;"",'2.Census &amp; Reference Benchmarks'!G92,"")</f>
        <v/>
      </c>
      <c r="H92" s="58" t="str">
        <f>IF('2.Census &amp; Reference Benchmarks'!H92 &lt;&gt;"",'2.Census &amp; Reference Benchmarks'!H92,"")</f>
        <v/>
      </c>
      <c r="I92" s="58" t="str">
        <f>IF('2.Census &amp; Reference Benchmarks'!I92 &lt;&gt;"",'2.Census &amp; Reference Benchmarks'!I92,"")</f>
        <v/>
      </c>
      <c r="J92" s="69" t="str">
        <f>IF('2.Census &amp; Reference Benchmarks'!J92 &lt;&gt;"",'2.Census &amp; Reference Benchmarks'!J92,"")</f>
        <v/>
      </c>
      <c r="K92" s="58" t="str">
        <f>IF('7.Safe Harbor Input Data &amp; Calc'!Q94 &lt;&gt; "", '7.Safe Harbor Input Data &amp; Calc'!Q94, "")</f>
        <v>No</v>
      </c>
      <c r="L92" s="59" t="str">
        <f>IF('2.Census &amp; Reference Benchmarks'!T92&lt;&gt; "",'2.Census &amp; Reference Benchmarks'!T92,"")</f>
        <v/>
      </c>
      <c r="M92" s="60">
        <f>'2.Census &amp; Reference Benchmarks'!M92</f>
        <v>0</v>
      </c>
      <c r="N92" s="60">
        <f>'2.Census &amp; Reference Benchmarks'!P92</f>
        <v>0</v>
      </c>
      <c r="O92" s="60">
        <f>'2.Census &amp; Reference Benchmarks'!S92</f>
        <v>0</v>
      </c>
      <c r="P92" s="52">
        <f>IF( AND(I92 &lt; '1. Summary for SBA'!$J$7, I92 &lt;&gt;""), 0, IF(AND(G92="",I92=""),SUM(M92:O92)*4,IF(I92&lt;'1. Summary for SBA'!$J$7,0,IF(K92="Yes",0,IF(H92="Salary",IF(AND(SUM(M92:O92)*4&lt;100000,L92=""),(SUM(M92:O92)/(IF(OR(I92=0,I92&gt;=DATEVALUE("3/31/2020")),DATEVALUE("3/31/2020"),I92)-IF(OR(G92&lt;=DATEVALUE("1/1/2020"), G92 = ""),DATEVALUE("1/1/2020"),IF(OR(MONTH(G92)=1),G92+1,IF(MONTH(G92)=3,G92,G92-1)))))*360,0),0)))))</f>
        <v>0</v>
      </c>
      <c r="Q92" s="52">
        <f t="shared" si="8"/>
        <v>0</v>
      </c>
      <c r="R92" s="67">
        <f t="shared" si="9"/>
        <v>0</v>
      </c>
      <c r="S92" s="53">
        <f>SUM('3.Weekly Hours &amp; Wage Activity'!AI92:BF92)</f>
        <v>0</v>
      </c>
      <c r="T92" s="53">
        <f>IF(AND(I92&lt;&gt; "",  I92 &lt; '1. Summary for SBA'!$J$11 +168, I92 &gt; '1. Summary for SBA'!$J$11),S92+(((168-(I92-'1. Summary for SBA'!$J$11+1))*S92)/((I92-'1. Summary for SBA'!$J$11+1))),0)</f>
        <v>0</v>
      </c>
      <c r="U92" s="369">
        <f>IF(K92= "Yes",0,IF( H92 = "salary",IF(T92 = 0,MAX(0,$R92-$S92), R92-T92),IF( H92 = "Hourly",'6. Hourly EE Wage Reduction'!AA92, 0)))</f>
        <v>0</v>
      </c>
      <c r="V92" s="67">
        <f t="shared" si="10"/>
        <v>0</v>
      </c>
      <c r="W92" s="405" t="str">
        <f>IF(U92 = 0, "No",IF('6. Hourly EE Wage Reduction'!T92 &gt;'6. Hourly EE Wage Reduction'!W92, "Yes", "No"))</f>
        <v>No</v>
      </c>
      <c r="X92" s="67">
        <f t="shared" si="11"/>
        <v>0</v>
      </c>
      <c r="Y92" s="67">
        <f t="shared" si="12"/>
        <v>0</v>
      </c>
      <c r="AA92" s="86">
        <f>IFERROR(IF('3.Weekly Hours &amp; Wage Activity'!J92 = "FT", 1,MIN(1,IF('3.Weekly Hours &amp; Wage Activity'!J92 = "", "",MIN('3.Weekly Hours &amp; Wage Activity'!J92/40,1)),IF('3.Weekly Hours &amp; Wage Activity'!J92="", "",'3.Weekly Hours &amp; Wage Activity'!J92/40 ))),0)</f>
        <v>0</v>
      </c>
      <c r="AB92" s="86">
        <f>IFERROR(IF('3.Weekly Hours &amp; Wage Activity'!K92 = "FT", 1,MIN(1,IF('3.Weekly Hours &amp; Wage Activity'!K92 = "", "",MIN('3.Weekly Hours &amp; Wage Activity'!K92/40,1)),IF('3.Weekly Hours &amp; Wage Activity'!K92="", "",'3.Weekly Hours &amp; Wage Activity'!K92/40 ))),0)</f>
        <v>0</v>
      </c>
      <c r="AC92" s="86">
        <f>IFERROR(IF('3.Weekly Hours &amp; Wage Activity'!L92 = "FT", 1,MIN(1,IF('3.Weekly Hours &amp; Wage Activity'!L92 = "", "",MIN('3.Weekly Hours &amp; Wage Activity'!L92/40,1)),IF('3.Weekly Hours &amp; Wage Activity'!L92="", "",'3.Weekly Hours &amp; Wage Activity'!L92/40 ))),0)</f>
        <v>0</v>
      </c>
      <c r="AD92" s="86">
        <f>IFERROR(IF('3.Weekly Hours &amp; Wage Activity'!M92 = "FT", 1,MIN(1,IF('3.Weekly Hours &amp; Wage Activity'!M92 = "", "",MIN('3.Weekly Hours &amp; Wage Activity'!M92/40,1)),IF('3.Weekly Hours &amp; Wage Activity'!M92="", "",'3.Weekly Hours &amp; Wage Activity'!M92/40 ))),0)</f>
        <v>0</v>
      </c>
      <c r="AE92" s="86">
        <f>IFERROR(IF('3.Weekly Hours &amp; Wage Activity'!N92 = "FT", 1,MIN(1,IF('3.Weekly Hours &amp; Wage Activity'!N92 = "", "",MIN('3.Weekly Hours &amp; Wage Activity'!N92/40,1)),IF('3.Weekly Hours &amp; Wage Activity'!N92="", "",'3.Weekly Hours &amp; Wage Activity'!N92/40 ))),0)</f>
        <v>0</v>
      </c>
      <c r="AF92" s="86">
        <f>IFERROR(IF('3.Weekly Hours &amp; Wage Activity'!O92 = "FT", 1,MIN(1,IF('3.Weekly Hours &amp; Wage Activity'!O92 = "", "",MIN('3.Weekly Hours &amp; Wage Activity'!O92/40,1)),IF('3.Weekly Hours &amp; Wage Activity'!O92="", "",'3.Weekly Hours &amp; Wage Activity'!O92/40 ))),0)</f>
        <v>0</v>
      </c>
      <c r="AG92" s="86">
        <f>IFERROR(IF('3.Weekly Hours &amp; Wage Activity'!P92 = "FT", 1,MIN(1,IF('3.Weekly Hours &amp; Wage Activity'!P92 = "", "",MIN('3.Weekly Hours &amp; Wage Activity'!P92/40,1)),IF('3.Weekly Hours &amp; Wage Activity'!P92="", "",'3.Weekly Hours &amp; Wage Activity'!P92/40 ))),0)</f>
        <v>0</v>
      </c>
      <c r="AH92" s="86">
        <f>IFERROR(IF('3.Weekly Hours &amp; Wage Activity'!Q92 = "FT", 1,MIN(1,IF('3.Weekly Hours &amp; Wage Activity'!Q92 = "", "",MIN('3.Weekly Hours &amp; Wage Activity'!Q92/40,1)),IF('3.Weekly Hours &amp; Wage Activity'!Q92="", "",'3.Weekly Hours &amp; Wage Activity'!Q92/40 ))),0)</f>
        <v>0</v>
      </c>
      <c r="AI92" s="86">
        <f>IFERROR(IF('3.Weekly Hours &amp; Wage Activity'!R92 = "FT", 1,MIN(1,IF('3.Weekly Hours &amp; Wage Activity'!R92 = "", "",MIN('3.Weekly Hours &amp; Wage Activity'!R92/40,1)),IF('3.Weekly Hours &amp; Wage Activity'!R92="", "",'3.Weekly Hours &amp; Wage Activity'!R92/40 ))),0)</f>
        <v>0</v>
      </c>
      <c r="AJ92" s="86">
        <f>IFERROR(IF('3.Weekly Hours &amp; Wage Activity'!S92 = "FT", 1,MIN(1,IF('3.Weekly Hours &amp; Wage Activity'!S92 = "", "",MIN('3.Weekly Hours &amp; Wage Activity'!S92/40,1)),IF('3.Weekly Hours &amp; Wage Activity'!S92="", "",'3.Weekly Hours &amp; Wage Activity'!S92/40 ))),0)</f>
        <v>0</v>
      </c>
      <c r="AK92" s="86">
        <f>IFERROR(IF('3.Weekly Hours &amp; Wage Activity'!T92 = "FT", 1,MIN(1,IF('3.Weekly Hours &amp; Wage Activity'!T92 = "", "",MIN('3.Weekly Hours &amp; Wage Activity'!T92/40,1)),IF('3.Weekly Hours &amp; Wage Activity'!T92="", "",'3.Weekly Hours &amp; Wage Activity'!T92/40 ))),0)</f>
        <v>0</v>
      </c>
      <c r="AL92" s="86">
        <f>IFERROR(IF('3.Weekly Hours &amp; Wage Activity'!U92 = "FT", 1,MIN(1,IF('3.Weekly Hours &amp; Wage Activity'!U92 = "", "",MIN('3.Weekly Hours &amp; Wage Activity'!U92/40,1)),IF('3.Weekly Hours &amp; Wage Activity'!U92="", "",'3.Weekly Hours &amp; Wage Activity'!U92/40 ))),0)</f>
        <v>0</v>
      </c>
      <c r="AM92" s="86">
        <f>IFERROR(IF('3.Weekly Hours &amp; Wage Activity'!V92 = "FT", 1,MIN(1,IF('3.Weekly Hours &amp; Wage Activity'!V92 = "", "",MIN('3.Weekly Hours &amp; Wage Activity'!V92/40,1)),IF('3.Weekly Hours &amp; Wage Activity'!V92="", "",'3.Weekly Hours &amp; Wage Activity'!V92/40 ))),0)</f>
        <v>0</v>
      </c>
      <c r="AN92" s="86">
        <f>IFERROR(IF('3.Weekly Hours &amp; Wage Activity'!W92 = "FT", 1,MIN(1,IF('3.Weekly Hours &amp; Wage Activity'!W92 = "", "",MIN('3.Weekly Hours &amp; Wage Activity'!W92/40,1)),IF('3.Weekly Hours &amp; Wage Activity'!W92="", "",'3.Weekly Hours &amp; Wage Activity'!W92/40 ))),0)</f>
        <v>0</v>
      </c>
      <c r="AO92" s="86">
        <f>IFERROR(IF('3.Weekly Hours &amp; Wage Activity'!X92 = "FT", 1,MIN(1,IF('3.Weekly Hours &amp; Wage Activity'!X92 = "", "",MIN('3.Weekly Hours &amp; Wage Activity'!X92/40,1)),IF('3.Weekly Hours &amp; Wage Activity'!X92="", "",'3.Weekly Hours &amp; Wage Activity'!X92/40 ))),0)</f>
        <v>0</v>
      </c>
      <c r="AP92" s="86">
        <f>IFERROR(IF('3.Weekly Hours &amp; Wage Activity'!Y92 = "FT", 1,MIN(1,IF('3.Weekly Hours &amp; Wage Activity'!Y92 = "", "",MIN('3.Weekly Hours &amp; Wage Activity'!Y92/40,1)),IF('3.Weekly Hours &amp; Wage Activity'!Y92="", "",'3.Weekly Hours &amp; Wage Activity'!Y92/40 ))),0)</f>
        <v>0</v>
      </c>
      <c r="AQ92" s="86">
        <f>IFERROR(IF('3.Weekly Hours &amp; Wage Activity'!Z92 = "FT", 1,MIN(1,IF('3.Weekly Hours &amp; Wage Activity'!Z92 = "", "",MIN('3.Weekly Hours &amp; Wage Activity'!Z92/40,1)),IF('3.Weekly Hours &amp; Wage Activity'!Z92="", "",'3.Weekly Hours &amp; Wage Activity'!Z92/40 ))),0)</f>
        <v>0</v>
      </c>
      <c r="AR92" s="86">
        <f>IFERROR(IF('3.Weekly Hours &amp; Wage Activity'!AA92 = "FT", 1,MIN(1,IF('3.Weekly Hours &amp; Wage Activity'!AA92 = "", "",MIN('3.Weekly Hours &amp; Wage Activity'!AA92/40,1)),IF('3.Weekly Hours &amp; Wage Activity'!AA92="", "",'3.Weekly Hours &amp; Wage Activity'!AA92/40 ))),0)</f>
        <v>0</v>
      </c>
      <c r="AS92" s="86">
        <f>IFERROR(IF('3.Weekly Hours &amp; Wage Activity'!AB92 = "FT", 1,MIN(1,IF('3.Weekly Hours &amp; Wage Activity'!AB92 = "", "",MIN('3.Weekly Hours &amp; Wage Activity'!AB92/40,1)),IF('3.Weekly Hours &amp; Wage Activity'!AB92="", "",'3.Weekly Hours &amp; Wage Activity'!AB92/40 ))),0)</f>
        <v>0</v>
      </c>
      <c r="AT92" s="86">
        <f>IFERROR(IF('3.Weekly Hours &amp; Wage Activity'!AC92 = "FT", 1,MIN(1,IF('3.Weekly Hours &amp; Wage Activity'!AC92 = "", "",MIN('3.Weekly Hours &amp; Wage Activity'!AC92/40,1)),IF('3.Weekly Hours &amp; Wage Activity'!AC92="", "",'3.Weekly Hours &amp; Wage Activity'!AC92/40 ))),0)</f>
        <v>0</v>
      </c>
      <c r="AU92" s="86">
        <f>IFERROR(IF('3.Weekly Hours &amp; Wage Activity'!AD92 = "FT", 1,MIN(1,IF('3.Weekly Hours &amp; Wage Activity'!AD92 = "", "",MIN('3.Weekly Hours &amp; Wage Activity'!AD92/40,1)),IF('3.Weekly Hours &amp; Wage Activity'!AD92="", "",'3.Weekly Hours &amp; Wage Activity'!AD92/40 ))),0)</f>
        <v>0</v>
      </c>
      <c r="AV92" s="86">
        <f>IFERROR(IF('3.Weekly Hours &amp; Wage Activity'!AE92 = "FT", 1,MIN(1,IF('3.Weekly Hours &amp; Wage Activity'!AE92 = "", "",MIN('3.Weekly Hours &amp; Wage Activity'!AE92/40,1)),IF('3.Weekly Hours &amp; Wage Activity'!AE92="", "",'3.Weekly Hours &amp; Wage Activity'!AE92/40 ))),0)</f>
        <v>0</v>
      </c>
      <c r="AW92" s="86">
        <f>IFERROR(IF('3.Weekly Hours &amp; Wage Activity'!AF92 = "FT", 1,MIN(1,IF('3.Weekly Hours &amp; Wage Activity'!AF92 = "", "",MIN('3.Weekly Hours &amp; Wage Activity'!AF92/40,1)),IF('3.Weekly Hours &amp; Wage Activity'!AF92="", "",'3.Weekly Hours &amp; Wage Activity'!AF92/40 ))),0)</f>
        <v>0</v>
      </c>
      <c r="AX92" s="86">
        <f>IFERROR(IF('3.Weekly Hours &amp; Wage Activity'!AG92 = "FT", 1,MIN(1,IF('3.Weekly Hours &amp; Wage Activity'!AG92 = "", "",MIN('3.Weekly Hours &amp; Wage Activity'!AG92/40,1)),IF('3.Weekly Hours &amp; Wage Activity'!AG92="", "",'3.Weekly Hours &amp; Wage Activity'!AG92/40 ))),0)</f>
        <v>0</v>
      </c>
      <c r="AY92" s="523">
        <f>SUM( IF(COUNTIF('3.Weekly Hours &amp; Wage Activity'!J92:Q92, "&lt;&gt;FT") = 0, COLUMNS('3.Weekly Hours &amp; Wage Activity'!J92:AG92) * 40, '3.Weekly Hours &amp; Wage Activity'!J92:AG92))</f>
        <v>0</v>
      </c>
      <c r="AZ92" s="86">
        <f t="shared" si="13"/>
        <v>0</v>
      </c>
      <c r="BA92" s="87">
        <f t="shared" si="14"/>
        <v>0</v>
      </c>
      <c r="BB92" s="74" t="str">
        <f>IF('2.Census &amp; Reference Benchmarks'!K92 = "", "", '2.Census &amp; Reference Benchmarks'!K92)</f>
        <v/>
      </c>
      <c r="BC92" s="185">
        <f>IF('2.Census &amp; Reference Benchmarks'!L92="N/A",IF(OR(AND(G92="",I92=""),AND(G92&lt;DATEVALUE("1/1/2020"),OR(I92="",I92&gt;DATEVALUE("3/31/2020")))),177.14,IF(OR(I92 = "", I92 &gt; DATEVALUE("1/31/2020")), ROUND(177.14*((DATEVALUE("2/1/2020") -G92)/31),1))),IF('2.Census &amp; Reference Benchmarks'!L92="",0,'2.Census &amp; Reference Benchmarks'!L92))</f>
        <v>0</v>
      </c>
      <c r="BD92" s="74" t="str">
        <f>IF('2.Census &amp; Reference Benchmarks'!N92 = "", "", '2.Census &amp; Reference Benchmarks'!N92)</f>
        <v/>
      </c>
      <c r="BE92" s="185">
        <f>IF('2.Census &amp; Reference Benchmarks'!O92="N/A",IF(OR(AND(G92="",I92=""),AND(G92&lt;=DATEVALUE("2/1/2020"),OR(I92="",I92&gt;=DATEVALUE("2/29/2020")))),165.71,IF(AND(G92&gt;DATEVALUE("2/1/2020"),OR(I92="",I92&lt;=DATEVALUE("2/29/2020"))),((DATEVALUE("3/1/2020")-G92)/29)*165.71,"")),IF('2.Census &amp; Reference Benchmarks'!O92="",0,'2.Census &amp; Reference Benchmarks'!O92))</f>
        <v>0</v>
      </c>
    </row>
    <row r="93" spans="1:57" x14ac:dyDescent="0.25">
      <c r="A93" s="3"/>
      <c r="B93" s="56">
        <f>IF('2.Census &amp; Reference Benchmarks'!B93 &lt;&gt;"",'2.Census &amp; Reference Benchmarks'!B93,"")</f>
        <v>0</v>
      </c>
      <c r="C93" s="56">
        <f>IF('2.Census &amp; Reference Benchmarks'!C93 &lt;&gt;"",'2.Census &amp; Reference Benchmarks'!C93,"")</f>
        <v>0</v>
      </c>
      <c r="D93" s="57" t="str">
        <f>IF('2.Census &amp; Reference Benchmarks'!D93 &lt;&gt;"",'2.Census &amp; Reference Benchmarks'!D93,"")</f>
        <v/>
      </c>
      <c r="E93" s="56" t="str">
        <f>IF('2.Census &amp; Reference Benchmarks'!E93 &lt;&gt;"",'2.Census &amp; Reference Benchmarks'!E93,"")</f>
        <v/>
      </c>
      <c r="F93" s="56" t="str">
        <f>IF('2.Census &amp; Reference Benchmarks'!F93 &lt;&gt;"",'2.Census &amp; Reference Benchmarks'!F93,"")</f>
        <v/>
      </c>
      <c r="G93" s="58" t="str">
        <f>IF('2.Census &amp; Reference Benchmarks'!G93 &lt;&gt;"",'2.Census &amp; Reference Benchmarks'!G93,"")</f>
        <v/>
      </c>
      <c r="H93" s="58" t="str">
        <f>IF('2.Census &amp; Reference Benchmarks'!H93 &lt;&gt;"",'2.Census &amp; Reference Benchmarks'!H93,"")</f>
        <v/>
      </c>
      <c r="I93" s="58" t="str">
        <f>IF('2.Census &amp; Reference Benchmarks'!I93 &lt;&gt;"",'2.Census &amp; Reference Benchmarks'!I93,"")</f>
        <v/>
      </c>
      <c r="J93" s="69" t="str">
        <f>IF('2.Census &amp; Reference Benchmarks'!J93 &lt;&gt;"",'2.Census &amp; Reference Benchmarks'!J93,"")</f>
        <v/>
      </c>
      <c r="K93" s="58" t="str">
        <f>IF('7.Safe Harbor Input Data &amp; Calc'!Q95 &lt;&gt; "", '7.Safe Harbor Input Data &amp; Calc'!Q95, "")</f>
        <v>No</v>
      </c>
      <c r="L93" s="59" t="str">
        <f>IF('2.Census &amp; Reference Benchmarks'!T93&lt;&gt; "",'2.Census &amp; Reference Benchmarks'!T93,"")</f>
        <v/>
      </c>
      <c r="M93" s="60">
        <f>'2.Census &amp; Reference Benchmarks'!M93</f>
        <v>0</v>
      </c>
      <c r="N93" s="60">
        <f>'2.Census &amp; Reference Benchmarks'!P93</f>
        <v>0</v>
      </c>
      <c r="O93" s="60">
        <f>'2.Census &amp; Reference Benchmarks'!S93</f>
        <v>0</v>
      </c>
      <c r="P93" s="52">
        <f>IF( AND(I93 &lt; '1. Summary for SBA'!$J$7, I93 &lt;&gt;""), 0, IF(AND(G93="",I93=""),SUM(M93:O93)*4,IF(I93&lt;'1. Summary for SBA'!$J$7,0,IF(K93="Yes",0,IF(H93="Salary",IF(AND(SUM(M93:O93)*4&lt;100000,L93=""),(SUM(M93:O93)/(IF(OR(I93=0,I93&gt;=DATEVALUE("3/31/2020")),DATEVALUE("3/31/2020"),I93)-IF(OR(G93&lt;=DATEVALUE("1/1/2020"), G93 = ""),DATEVALUE("1/1/2020"),IF(OR(MONTH(G93)=1),G93+1,IF(MONTH(G93)=3,G93,G93-1)))))*360,0),0)))))</f>
        <v>0</v>
      </c>
      <c r="Q93" s="52">
        <f t="shared" si="8"/>
        <v>0</v>
      </c>
      <c r="R93" s="67">
        <f t="shared" si="9"/>
        <v>0</v>
      </c>
      <c r="S93" s="53">
        <f>SUM('3.Weekly Hours &amp; Wage Activity'!AI93:BF93)</f>
        <v>0</v>
      </c>
      <c r="T93" s="53">
        <f>IF(AND(I93&lt;&gt; "",  I93 &lt; '1. Summary for SBA'!$J$11 +168, I93 &gt; '1. Summary for SBA'!$J$11),S93+(((168-(I93-'1. Summary for SBA'!$J$11+1))*S93)/((I93-'1. Summary for SBA'!$J$11+1))),0)</f>
        <v>0</v>
      </c>
      <c r="U93" s="369">
        <f>IF(K93= "Yes",0,IF( H93 = "salary",IF(T93 = 0,MAX(0,$R93-$S93), R93-T93),IF( H93 = "Hourly",'6. Hourly EE Wage Reduction'!AA93, 0)))</f>
        <v>0</v>
      </c>
      <c r="V93" s="67">
        <f t="shared" si="10"/>
        <v>0</v>
      </c>
      <c r="W93" s="405" t="str">
        <f>IF(U93 = 0, "No",IF('6. Hourly EE Wage Reduction'!T93 &gt;'6. Hourly EE Wage Reduction'!W93, "Yes", "No"))</f>
        <v>No</v>
      </c>
      <c r="X93" s="67">
        <f t="shared" si="11"/>
        <v>0</v>
      </c>
      <c r="Y93" s="67">
        <f t="shared" si="12"/>
        <v>0</v>
      </c>
      <c r="AA93" s="86">
        <f>IFERROR(IF('3.Weekly Hours &amp; Wage Activity'!J93 = "FT", 1,MIN(1,IF('3.Weekly Hours &amp; Wage Activity'!J93 = "", "",MIN('3.Weekly Hours &amp; Wage Activity'!J93/40,1)),IF('3.Weekly Hours &amp; Wage Activity'!J93="", "",'3.Weekly Hours &amp; Wage Activity'!J93/40 ))),0)</f>
        <v>0</v>
      </c>
      <c r="AB93" s="86">
        <f>IFERROR(IF('3.Weekly Hours &amp; Wage Activity'!K93 = "FT", 1,MIN(1,IF('3.Weekly Hours &amp; Wage Activity'!K93 = "", "",MIN('3.Weekly Hours &amp; Wage Activity'!K93/40,1)),IF('3.Weekly Hours &amp; Wage Activity'!K93="", "",'3.Weekly Hours &amp; Wage Activity'!K93/40 ))),0)</f>
        <v>0</v>
      </c>
      <c r="AC93" s="86">
        <f>IFERROR(IF('3.Weekly Hours &amp; Wage Activity'!L93 = "FT", 1,MIN(1,IF('3.Weekly Hours &amp; Wage Activity'!L93 = "", "",MIN('3.Weekly Hours &amp; Wage Activity'!L93/40,1)),IF('3.Weekly Hours &amp; Wage Activity'!L93="", "",'3.Weekly Hours &amp; Wage Activity'!L93/40 ))),0)</f>
        <v>0</v>
      </c>
      <c r="AD93" s="86">
        <f>IFERROR(IF('3.Weekly Hours &amp; Wage Activity'!M93 = "FT", 1,MIN(1,IF('3.Weekly Hours &amp; Wage Activity'!M93 = "", "",MIN('3.Weekly Hours &amp; Wage Activity'!M93/40,1)),IF('3.Weekly Hours &amp; Wage Activity'!M93="", "",'3.Weekly Hours &amp; Wage Activity'!M93/40 ))),0)</f>
        <v>0</v>
      </c>
      <c r="AE93" s="86">
        <f>IFERROR(IF('3.Weekly Hours &amp; Wage Activity'!N93 = "FT", 1,MIN(1,IF('3.Weekly Hours &amp; Wage Activity'!N93 = "", "",MIN('3.Weekly Hours &amp; Wage Activity'!N93/40,1)),IF('3.Weekly Hours &amp; Wage Activity'!N93="", "",'3.Weekly Hours &amp; Wage Activity'!N93/40 ))),0)</f>
        <v>0</v>
      </c>
      <c r="AF93" s="86">
        <f>IFERROR(IF('3.Weekly Hours &amp; Wage Activity'!O93 = "FT", 1,MIN(1,IF('3.Weekly Hours &amp; Wage Activity'!O93 = "", "",MIN('3.Weekly Hours &amp; Wage Activity'!O93/40,1)),IF('3.Weekly Hours &amp; Wage Activity'!O93="", "",'3.Weekly Hours &amp; Wage Activity'!O93/40 ))),0)</f>
        <v>0</v>
      </c>
      <c r="AG93" s="86">
        <f>IFERROR(IF('3.Weekly Hours &amp; Wage Activity'!P93 = "FT", 1,MIN(1,IF('3.Weekly Hours &amp; Wage Activity'!P93 = "", "",MIN('3.Weekly Hours &amp; Wage Activity'!P93/40,1)),IF('3.Weekly Hours &amp; Wage Activity'!P93="", "",'3.Weekly Hours &amp; Wage Activity'!P93/40 ))),0)</f>
        <v>0</v>
      </c>
      <c r="AH93" s="86">
        <f>IFERROR(IF('3.Weekly Hours &amp; Wage Activity'!Q93 = "FT", 1,MIN(1,IF('3.Weekly Hours &amp; Wage Activity'!Q93 = "", "",MIN('3.Weekly Hours &amp; Wage Activity'!Q93/40,1)),IF('3.Weekly Hours &amp; Wage Activity'!Q93="", "",'3.Weekly Hours &amp; Wage Activity'!Q93/40 ))),0)</f>
        <v>0</v>
      </c>
      <c r="AI93" s="86">
        <f>IFERROR(IF('3.Weekly Hours &amp; Wage Activity'!R93 = "FT", 1,MIN(1,IF('3.Weekly Hours &amp; Wage Activity'!R93 = "", "",MIN('3.Weekly Hours &amp; Wage Activity'!R93/40,1)),IF('3.Weekly Hours &amp; Wage Activity'!R93="", "",'3.Weekly Hours &amp; Wage Activity'!R93/40 ))),0)</f>
        <v>0</v>
      </c>
      <c r="AJ93" s="86">
        <f>IFERROR(IF('3.Weekly Hours &amp; Wage Activity'!S93 = "FT", 1,MIN(1,IF('3.Weekly Hours &amp; Wage Activity'!S93 = "", "",MIN('3.Weekly Hours &amp; Wage Activity'!S93/40,1)),IF('3.Weekly Hours &amp; Wage Activity'!S93="", "",'3.Weekly Hours &amp; Wage Activity'!S93/40 ))),0)</f>
        <v>0</v>
      </c>
      <c r="AK93" s="86">
        <f>IFERROR(IF('3.Weekly Hours &amp; Wage Activity'!T93 = "FT", 1,MIN(1,IF('3.Weekly Hours &amp; Wage Activity'!T93 = "", "",MIN('3.Weekly Hours &amp; Wage Activity'!T93/40,1)),IF('3.Weekly Hours &amp; Wage Activity'!T93="", "",'3.Weekly Hours &amp; Wage Activity'!T93/40 ))),0)</f>
        <v>0</v>
      </c>
      <c r="AL93" s="86">
        <f>IFERROR(IF('3.Weekly Hours &amp; Wage Activity'!U93 = "FT", 1,MIN(1,IF('3.Weekly Hours &amp; Wage Activity'!U93 = "", "",MIN('3.Weekly Hours &amp; Wage Activity'!U93/40,1)),IF('3.Weekly Hours &amp; Wage Activity'!U93="", "",'3.Weekly Hours &amp; Wage Activity'!U93/40 ))),0)</f>
        <v>0</v>
      </c>
      <c r="AM93" s="86">
        <f>IFERROR(IF('3.Weekly Hours &amp; Wage Activity'!V93 = "FT", 1,MIN(1,IF('3.Weekly Hours &amp; Wage Activity'!V93 = "", "",MIN('3.Weekly Hours &amp; Wage Activity'!V93/40,1)),IF('3.Weekly Hours &amp; Wage Activity'!V93="", "",'3.Weekly Hours &amp; Wage Activity'!V93/40 ))),0)</f>
        <v>0</v>
      </c>
      <c r="AN93" s="86">
        <f>IFERROR(IF('3.Weekly Hours &amp; Wage Activity'!W93 = "FT", 1,MIN(1,IF('3.Weekly Hours &amp; Wage Activity'!W93 = "", "",MIN('3.Weekly Hours &amp; Wage Activity'!W93/40,1)),IF('3.Weekly Hours &amp; Wage Activity'!W93="", "",'3.Weekly Hours &amp; Wage Activity'!W93/40 ))),0)</f>
        <v>0</v>
      </c>
      <c r="AO93" s="86">
        <f>IFERROR(IF('3.Weekly Hours &amp; Wage Activity'!X93 = "FT", 1,MIN(1,IF('3.Weekly Hours &amp; Wage Activity'!X93 = "", "",MIN('3.Weekly Hours &amp; Wage Activity'!X93/40,1)),IF('3.Weekly Hours &amp; Wage Activity'!X93="", "",'3.Weekly Hours &amp; Wage Activity'!X93/40 ))),0)</f>
        <v>0</v>
      </c>
      <c r="AP93" s="86">
        <f>IFERROR(IF('3.Weekly Hours &amp; Wage Activity'!Y93 = "FT", 1,MIN(1,IF('3.Weekly Hours &amp; Wage Activity'!Y93 = "", "",MIN('3.Weekly Hours &amp; Wage Activity'!Y93/40,1)),IF('3.Weekly Hours &amp; Wage Activity'!Y93="", "",'3.Weekly Hours &amp; Wage Activity'!Y93/40 ))),0)</f>
        <v>0</v>
      </c>
      <c r="AQ93" s="86">
        <f>IFERROR(IF('3.Weekly Hours &amp; Wage Activity'!Z93 = "FT", 1,MIN(1,IF('3.Weekly Hours &amp; Wage Activity'!Z93 = "", "",MIN('3.Weekly Hours &amp; Wage Activity'!Z93/40,1)),IF('3.Weekly Hours &amp; Wage Activity'!Z93="", "",'3.Weekly Hours &amp; Wage Activity'!Z93/40 ))),0)</f>
        <v>0</v>
      </c>
      <c r="AR93" s="86">
        <f>IFERROR(IF('3.Weekly Hours &amp; Wage Activity'!AA93 = "FT", 1,MIN(1,IF('3.Weekly Hours &amp; Wage Activity'!AA93 = "", "",MIN('3.Weekly Hours &amp; Wage Activity'!AA93/40,1)),IF('3.Weekly Hours &amp; Wage Activity'!AA93="", "",'3.Weekly Hours &amp; Wage Activity'!AA93/40 ))),0)</f>
        <v>0</v>
      </c>
      <c r="AS93" s="86">
        <f>IFERROR(IF('3.Weekly Hours &amp; Wage Activity'!AB93 = "FT", 1,MIN(1,IF('3.Weekly Hours &amp; Wage Activity'!AB93 = "", "",MIN('3.Weekly Hours &amp; Wage Activity'!AB93/40,1)),IF('3.Weekly Hours &amp; Wage Activity'!AB93="", "",'3.Weekly Hours &amp; Wage Activity'!AB93/40 ))),0)</f>
        <v>0</v>
      </c>
      <c r="AT93" s="86">
        <f>IFERROR(IF('3.Weekly Hours &amp; Wage Activity'!AC93 = "FT", 1,MIN(1,IF('3.Weekly Hours &amp; Wage Activity'!AC93 = "", "",MIN('3.Weekly Hours &amp; Wage Activity'!AC93/40,1)),IF('3.Weekly Hours &amp; Wage Activity'!AC93="", "",'3.Weekly Hours &amp; Wage Activity'!AC93/40 ))),0)</f>
        <v>0</v>
      </c>
      <c r="AU93" s="86">
        <f>IFERROR(IF('3.Weekly Hours &amp; Wage Activity'!AD93 = "FT", 1,MIN(1,IF('3.Weekly Hours &amp; Wage Activity'!AD93 = "", "",MIN('3.Weekly Hours &amp; Wage Activity'!AD93/40,1)),IF('3.Weekly Hours &amp; Wage Activity'!AD93="", "",'3.Weekly Hours &amp; Wage Activity'!AD93/40 ))),0)</f>
        <v>0</v>
      </c>
      <c r="AV93" s="86">
        <f>IFERROR(IF('3.Weekly Hours &amp; Wage Activity'!AE93 = "FT", 1,MIN(1,IF('3.Weekly Hours &amp; Wage Activity'!AE93 = "", "",MIN('3.Weekly Hours &amp; Wage Activity'!AE93/40,1)),IF('3.Weekly Hours &amp; Wage Activity'!AE93="", "",'3.Weekly Hours &amp; Wage Activity'!AE93/40 ))),0)</f>
        <v>0</v>
      </c>
      <c r="AW93" s="86">
        <f>IFERROR(IF('3.Weekly Hours &amp; Wage Activity'!AF93 = "FT", 1,MIN(1,IF('3.Weekly Hours &amp; Wage Activity'!AF93 = "", "",MIN('3.Weekly Hours &amp; Wage Activity'!AF93/40,1)),IF('3.Weekly Hours &amp; Wage Activity'!AF93="", "",'3.Weekly Hours &amp; Wage Activity'!AF93/40 ))),0)</f>
        <v>0</v>
      </c>
      <c r="AX93" s="86">
        <f>IFERROR(IF('3.Weekly Hours &amp; Wage Activity'!AG93 = "FT", 1,MIN(1,IF('3.Weekly Hours &amp; Wage Activity'!AG93 = "", "",MIN('3.Weekly Hours &amp; Wage Activity'!AG93/40,1)),IF('3.Weekly Hours &amp; Wage Activity'!AG93="", "",'3.Weekly Hours &amp; Wage Activity'!AG93/40 ))),0)</f>
        <v>0</v>
      </c>
      <c r="AY93" s="523">
        <f>SUM( IF(COUNTIF('3.Weekly Hours &amp; Wage Activity'!J93:Q93, "&lt;&gt;FT") = 0, COLUMNS('3.Weekly Hours &amp; Wage Activity'!J93:AG93) * 40, '3.Weekly Hours &amp; Wage Activity'!J93:AG93))</f>
        <v>0</v>
      </c>
      <c r="AZ93" s="86">
        <f t="shared" si="13"/>
        <v>0</v>
      </c>
      <c r="BA93" s="87">
        <f t="shared" si="14"/>
        <v>0</v>
      </c>
      <c r="BB93" s="74" t="str">
        <f>IF('2.Census &amp; Reference Benchmarks'!K93 = "", "", '2.Census &amp; Reference Benchmarks'!K93)</f>
        <v/>
      </c>
      <c r="BC93" s="185">
        <f>IF('2.Census &amp; Reference Benchmarks'!L93="N/A",IF(OR(AND(G93="",I93=""),AND(G93&lt;DATEVALUE("1/1/2020"),OR(I93="",I93&gt;DATEVALUE("3/31/2020")))),177.14,IF(OR(I93 = "", I93 &gt; DATEVALUE("1/31/2020")), ROUND(177.14*((DATEVALUE("2/1/2020") -G93)/31),1))),IF('2.Census &amp; Reference Benchmarks'!L93="",0,'2.Census &amp; Reference Benchmarks'!L93))</f>
        <v>0</v>
      </c>
      <c r="BD93" s="74" t="str">
        <f>IF('2.Census &amp; Reference Benchmarks'!N93 = "", "", '2.Census &amp; Reference Benchmarks'!N93)</f>
        <v/>
      </c>
      <c r="BE93" s="185">
        <f>IF('2.Census &amp; Reference Benchmarks'!O93="N/A",IF(OR(AND(G93="",I93=""),AND(G93&lt;=DATEVALUE("2/1/2020"),OR(I93="",I93&gt;=DATEVALUE("2/29/2020")))),165.71,IF(AND(G93&gt;DATEVALUE("2/1/2020"),OR(I93="",I93&lt;=DATEVALUE("2/29/2020"))),((DATEVALUE("3/1/2020")-G93)/29)*165.71,"")),IF('2.Census &amp; Reference Benchmarks'!O93="",0,'2.Census &amp; Reference Benchmarks'!O93))</f>
        <v>0</v>
      </c>
    </row>
    <row r="94" spans="1:57" x14ac:dyDescent="0.25">
      <c r="A94" s="3"/>
      <c r="B94" s="56">
        <f>IF('2.Census &amp; Reference Benchmarks'!B94 &lt;&gt;"",'2.Census &amp; Reference Benchmarks'!B94,"")</f>
        <v>0</v>
      </c>
      <c r="C94" s="56">
        <f>IF('2.Census &amp; Reference Benchmarks'!C94 &lt;&gt;"",'2.Census &amp; Reference Benchmarks'!C94,"")</f>
        <v>0</v>
      </c>
      <c r="D94" s="57" t="str">
        <f>IF('2.Census &amp; Reference Benchmarks'!D94 &lt;&gt;"",'2.Census &amp; Reference Benchmarks'!D94,"")</f>
        <v/>
      </c>
      <c r="E94" s="56" t="str">
        <f>IF('2.Census &amp; Reference Benchmarks'!E94 &lt;&gt;"",'2.Census &amp; Reference Benchmarks'!E94,"")</f>
        <v/>
      </c>
      <c r="F94" s="56" t="str">
        <f>IF('2.Census &amp; Reference Benchmarks'!F94 &lt;&gt;"",'2.Census &amp; Reference Benchmarks'!F94,"")</f>
        <v/>
      </c>
      <c r="G94" s="58" t="str">
        <f>IF('2.Census &amp; Reference Benchmarks'!G94 &lt;&gt;"",'2.Census &amp; Reference Benchmarks'!G94,"")</f>
        <v/>
      </c>
      <c r="H94" s="58" t="str">
        <f>IF('2.Census &amp; Reference Benchmarks'!H94 &lt;&gt;"",'2.Census &amp; Reference Benchmarks'!H94,"")</f>
        <v/>
      </c>
      <c r="I94" s="58" t="str">
        <f>IF('2.Census &amp; Reference Benchmarks'!I94 &lt;&gt;"",'2.Census &amp; Reference Benchmarks'!I94,"")</f>
        <v/>
      </c>
      <c r="J94" s="69" t="str">
        <f>IF('2.Census &amp; Reference Benchmarks'!J94 &lt;&gt;"",'2.Census &amp; Reference Benchmarks'!J94,"")</f>
        <v/>
      </c>
      <c r="K94" s="58" t="str">
        <f>IF('7.Safe Harbor Input Data &amp; Calc'!Q96 &lt;&gt; "", '7.Safe Harbor Input Data &amp; Calc'!Q96, "")</f>
        <v>No</v>
      </c>
      <c r="L94" s="59" t="str">
        <f>IF('2.Census &amp; Reference Benchmarks'!T94&lt;&gt; "",'2.Census &amp; Reference Benchmarks'!T94,"")</f>
        <v/>
      </c>
      <c r="M94" s="60">
        <f>'2.Census &amp; Reference Benchmarks'!M94</f>
        <v>0</v>
      </c>
      <c r="N94" s="60">
        <f>'2.Census &amp; Reference Benchmarks'!P94</f>
        <v>0</v>
      </c>
      <c r="O94" s="60">
        <f>'2.Census &amp; Reference Benchmarks'!S94</f>
        <v>0</v>
      </c>
      <c r="P94" s="52">
        <f>IF( AND(I94 &lt; '1. Summary for SBA'!$J$7, I94 &lt;&gt;""), 0, IF(AND(G94="",I94=""),SUM(M94:O94)*4,IF(I94&lt;'1. Summary for SBA'!$J$7,0,IF(K94="Yes",0,IF(H94="Salary",IF(AND(SUM(M94:O94)*4&lt;100000,L94=""),(SUM(M94:O94)/(IF(OR(I94=0,I94&gt;=DATEVALUE("3/31/2020")),DATEVALUE("3/31/2020"),I94)-IF(OR(G94&lt;=DATEVALUE("1/1/2020"), G94 = ""),DATEVALUE("1/1/2020"),IF(OR(MONTH(G94)=1),G94+1,IF(MONTH(G94)=3,G94,G94-1)))))*360,0),0)))))</f>
        <v>0</v>
      </c>
      <c r="Q94" s="52">
        <f t="shared" si="8"/>
        <v>0</v>
      </c>
      <c r="R94" s="67">
        <f t="shared" si="9"/>
        <v>0</v>
      </c>
      <c r="S94" s="53">
        <f>SUM('3.Weekly Hours &amp; Wage Activity'!AI94:BF94)</f>
        <v>0</v>
      </c>
      <c r="T94" s="53">
        <f>IF(AND(I94&lt;&gt; "",  I94 &lt; '1. Summary for SBA'!$J$11 +168, I94 &gt; '1. Summary for SBA'!$J$11),S94+(((168-(I94-'1. Summary for SBA'!$J$11+1))*S94)/((I94-'1. Summary for SBA'!$J$11+1))),0)</f>
        <v>0</v>
      </c>
      <c r="U94" s="369">
        <f>IF(K94= "Yes",0,IF( H94 = "salary",IF(T94 = 0,MAX(0,$R94-$S94), R94-T94),IF( H94 = "Hourly",'6. Hourly EE Wage Reduction'!AA94, 0)))</f>
        <v>0</v>
      </c>
      <c r="V94" s="67">
        <f t="shared" si="10"/>
        <v>0</v>
      </c>
      <c r="W94" s="405" t="str">
        <f>IF(U94 = 0, "No",IF('6. Hourly EE Wage Reduction'!T94 &gt;'6. Hourly EE Wage Reduction'!W94, "Yes", "No"))</f>
        <v>No</v>
      </c>
      <c r="X94" s="67">
        <f t="shared" si="11"/>
        <v>0</v>
      </c>
      <c r="Y94" s="67">
        <f t="shared" si="12"/>
        <v>0</v>
      </c>
      <c r="AA94" s="86">
        <f>IFERROR(IF('3.Weekly Hours &amp; Wage Activity'!J94 = "FT", 1,MIN(1,IF('3.Weekly Hours &amp; Wage Activity'!J94 = "", "",MIN('3.Weekly Hours &amp; Wage Activity'!J94/40,1)),IF('3.Weekly Hours &amp; Wage Activity'!J94="", "",'3.Weekly Hours &amp; Wage Activity'!J94/40 ))),0)</f>
        <v>0</v>
      </c>
      <c r="AB94" s="86">
        <f>IFERROR(IF('3.Weekly Hours &amp; Wage Activity'!K94 = "FT", 1,MIN(1,IF('3.Weekly Hours &amp; Wage Activity'!K94 = "", "",MIN('3.Weekly Hours &amp; Wage Activity'!K94/40,1)),IF('3.Weekly Hours &amp; Wage Activity'!K94="", "",'3.Weekly Hours &amp; Wage Activity'!K94/40 ))),0)</f>
        <v>0</v>
      </c>
      <c r="AC94" s="86">
        <f>IFERROR(IF('3.Weekly Hours &amp; Wage Activity'!L94 = "FT", 1,MIN(1,IF('3.Weekly Hours &amp; Wage Activity'!L94 = "", "",MIN('3.Weekly Hours &amp; Wage Activity'!L94/40,1)),IF('3.Weekly Hours &amp; Wage Activity'!L94="", "",'3.Weekly Hours &amp; Wage Activity'!L94/40 ))),0)</f>
        <v>0</v>
      </c>
      <c r="AD94" s="86">
        <f>IFERROR(IF('3.Weekly Hours &amp; Wage Activity'!M94 = "FT", 1,MIN(1,IF('3.Weekly Hours &amp; Wage Activity'!M94 = "", "",MIN('3.Weekly Hours &amp; Wage Activity'!M94/40,1)),IF('3.Weekly Hours &amp; Wage Activity'!M94="", "",'3.Weekly Hours &amp; Wage Activity'!M94/40 ))),0)</f>
        <v>0</v>
      </c>
      <c r="AE94" s="86">
        <f>IFERROR(IF('3.Weekly Hours &amp; Wage Activity'!N94 = "FT", 1,MIN(1,IF('3.Weekly Hours &amp; Wage Activity'!N94 = "", "",MIN('3.Weekly Hours &amp; Wage Activity'!N94/40,1)),IF('3.Weekly Hours &amp; Wage Activity'!N94="", "",'3.Weekly Hours &amp; Wage Activity'!N94/40 ))),0)</f>
        <v>0</v>
      </c>
      <c r="AF94" s="86">
        <f>IFERROR(IF('3.Weekly Hours &amp; Wage Activity'!O94 = "FT", 1,MIN(1,IF('3.Weekly Hours &amp; Wage Activity'!O94 = "", "",MIN('3.Weekly Hours &amp; Wage Activity'!O94/40,1)),IF('3.Weekly Hours &amp; Wage Activity'!O94="", "",'3.Weekly Hours &amp; Wage Activity'!O94/40 ))),0)</f>
        <v>0</v>
      </c>
      <c r="AG94" s="86">
        <f>IFERROR(IF('3.Weekly Hours &amp; Wage Activity'!P94 = "FT", 1,MIN(1,IF('3.Weekly Hours &amp; Wage Activity'!P94 = "", "",MIN('3.Weekly Hours &amp; Wage Activity'!P94/40,1)),IF('3.Weekly Hours &amp; Wage Activity'!P94="", "",'3.Weekly Hours &amp; Wage Activity'!P94/40 ))),0)</f>
        <v>0</v>
      </c>
      <c r="AH94" s="86">
        <f>IFERROR(IF('3.Weekly Hours &amp; Wage Activity'!Q94 = "FT", 1,MIN(1,IF('3.Weekly Hours &amp; Wage Activity'!Q94 = "", "",MIN('3.Weekly Hours &amp; Wage Activity'!Q94/40,1)),IF('3.Weekly Hours &amp; Wage Activity'!Q94="", "",'3.Weekly Hours &amp; Wage Activity'!Q94/40 ))),0)</f>
        <v>0</v>
      </c>
      <c r="AI94" s="86">
        <f>IFERROR(IF('3.Weekly Hours &amp; Wage Activity'!R94 = "FT", 1,MIN(1,IF('3.Weekly Hours &amp; Wage Activity'!R94 = "", "",MIN('3.Weekly Hours &amp; Wage Activity'!R94/40,1)),IF('3.Weekly Hours &amp; Wage Activity'!R94="", "",'3.Weekly Hours &amp; Wage Activity'!R94/40 ))),0)</f>
        <v>0</v>
      </c>
      <c r="AJ94" s="86">
        <f>IFERROR(IF('3.Weekly Hours &amp; Wage Activity'!S94 = "FT", 1,MIN(1,IF('3.Weekly Hours &amp; Wage Activity'!S94 = "", "",MIN('3.Weekly Hours &amp; Wage Activity'!S94/40,1)),IF('3.Weekly Hours &amp; Wage Activity'!S94="", "",'3.Weekly Hours &amp; Wage Activity'!S94/40 ))),0)</f>
        <v>0</v>
      </c>
      <c r="AK94" s="86">
        <f>IFERROR(IF('3.Weekly Hours &amp; Wage Activity'!T94 = "FT", 1,MIN(1,IF('3.Weekly Hours &amp; Wage Activity'!T94 = "", "",MIN('3.Weekly Hours &amp; Wage Activity'!T94/40,1)),IF('3.Weekly Hours &amp; Wage Activity'!T94="", "",'3.Weekly Hours &amp; Wage Activity'!T94/40 ))),0)</f>
        <v>0</v>
      </c>
      <c r="AL94" s="86">
        <f>IFERROR(IF('3.Weekly Hours &amp; Wage Activity'!U94 = "FT", 1,MIN(1,IF('3.Weekly Hours &amp; Wage Activity'!U94 = "", "",MIN('3.Weekly Hours &amp; Wage Activity'!U94/40,1)),IF('3.Weekly Hours &amp; Wage Activity'!U94="", "",'3.Weekly Hours &amp; Wage Activity'!U94/40 ))),0)</f>
        <v>0</v>
      </c>
      <c r="AM94" s="86">
        <f>IFERROR(IF('3.Weekly Hours &amp; Wage Activity'!V94 = "FT", 1,MIN(1,IF('3.Weekly Hours &amp; Wage Activity'!V94 = "", "",MIN('3.Weekly Hours &amp; Wage Activity'!V94/40,1)),IF('3.Weekly Hours &amp; Wage Activity'!V94="", "",'3.Weekly Hours &amp; Wage Activity'!V94/40 ))),0)</f>
        <v>0</v>
      </c>
      <c r="AN94" s="86">
        <f>IFERROR(IF('3.Weekly Hours &amp; Wage Activity'!W94 = "FT", 1,MIN(1,IF('3.Weekly Hours &amp; Wage Activity'!W94 = "", "",MIN('3.Weekly Hours &amp; Wage Activity'!W94/40,1)),IF('3.Weekly Hours &amp; Wage Activity'!W94="", "",'3.Weekly Hours &amp; Wage Activity'!W94/40 ))),0)</f>
        <v>0</v>
      </c>
      <c r="AO94" s="86">
        <f>IFERROR(IF('3.Weekly Hours &amp; Wage Activity'!X94 = "FT", 1,MIN(1,IF('3.Weekly Hours &amp; Wage Activity'!X94 = "", "",MIN('3.Weekly Hours &amp; Wage Activity'!X94/40,1)),IF('3.Weekly Hours &amp; Wage Activity'!X94="", "",'3.Weekly Hours &amp; Wage Activity'!X94/40 ))),0)</f>
        <v>0</v>
      </c>
      <c r="AP94" s="86">
        <f>IFERROR(IF('3.Weekly Hours &amp; Wage Activity'!Y94 = "FT", 1,MIN(1,IF('3.Weekly Hours &amp; Wage Activity'!Y94 = "", "",MIN('3.Weekly Hours &amp; Wage Activity'!Y94/40,1)),IF('3.Weekly Hours &amp; Wage Activity'!Y94="", "",'3.Weekly Hours &amp; Wage Activity'!Y94/40 ))),0)</f>
        <v>0</v>
      </c>
      <c r="AQ94" s="86">
        <f>IFERROR(IF('3.Weekly Hours &amp; Wage Activity'!Z94 = "FT", 1,MIN(1,IF('3.Weekly Hours &amp; Wage Activity'!Z94 = "", "",MIN('3.Weekly Hours &amp; Wage Activity'!Z94/40,1)),IF('3.Weekly Hours &amp; Wage Activity'!Z94="", "",'3.Weekly Hours &amp; Wage Activity'!Z94/40 ))),0)</f>
        <v>0</v>
      </c>
      <c r="AR94" s="86">
        <f>IFERROR(IF('3.Weekly Hours &amp; Wage Activity'!AA94 = "FT", 1,MIN(1,IF('3.Weekly Hours &amp; Wage Activity'!AA94 = "", "",MIN('3.Weekly Hours &amp; Wage Activity'!AA94/40,1)),IF('3.Weekly Hours &amp; Wage Activity'!AA94="", "",'3.Weekly Hours &amp; Wage Activity'!AA94/40 ))),0)</f>
        <v>0</v>
      </c>
      <c r="AS94" s="86">
        <f>IFERROR(IF('3.Weekly Hours &amp; Wage Activity'!AB94 = "FT", 1,MIN(1,IF('3.Weekly Hours &amp; Wage Activity'!AB94 = "", "",MIN('3.Weekly Hours &amp; Wage Activity'!AB94/40,1)),IF('3.Weekly Hours &amp; Wage Activity'!AB94="", "",'3.Weekly Hours &amp; Wage Activity'!AB94/40 ))),0)</f>
        <v>0</v>
      </c>
      <c r="AT94" s="86">
        <f>IFERROR(IF('3.Weekly Hours &amp; Wage Activity'!AC94 = "FT", 1,MIN(1,IF('3.Weekly Hours &amp; Wage Activity'!AC94 = "", "",MIN('3.Weekly Hours &amp; Wage Activity'!AC94/40,1)),IF('3.Weekly Hours &amp; Wage Activity'!AC94="", "",'3.Weekly Hours &amp; Wage Activity'!AC94/40 ))),0)</f>
        <v>0</v>
      </c>
      <c r="AU94" s="86">
        <f>IFERROR(IF('3.Weekly Hours &amp; Wage Activity'!AD94 = "FT", 1,MIN(1,IF('3.Weekly Hours &amp; Wage Activity'!AD94 = "", "",MIN('3.Weekly Hours &amp; Wage Activity'!AD94/40,1)),IF('3.Weekly Hours &amp; Wage Activity'!AD94="", "",'3.Weekly Hours &amp; Wage Activity'!AD94/40 ))),0)</f>
        <v>0</v>
      </c>
      <c r="AV94" s="86">
        <f>IFERROR(IF('3.Weekly Hours &amp; Wage Activity'!AE94 = "FT", 1,MIN(1,IF('3.Weekly Hours &amp; Wage Activity'!AE94 = "", "",MIN('3.Weekly Hours &amp; Wage Activity'!AE94/40,1)),IF('3.Weekly Hours &amp; Wage Activity'!AE94="", "",'3.Weekly Hours &amp; Wage Activity'!AE94/40 ))),0)</f>
        <v>0</v>
      </c>
      <c r="AW94" s="86">
        <f>IFERROR(IF('3.Weekly Hours &amp; Wage Activity'!AF94 = "FT", 1,MIN(1,IF('3.Weekly Hours &amp; Wage Activity'!AF94 = "", "",MIN('3.Weekly Hours &amp; Wage Activity'!AF94/40,1)),IF('3.Weekly Hours &amp; Wage Activity'!AF94="", "",'3.Weekly Hours &amp; Wage Activity'!AF94/40 ))),0)</f>
        <v>0</v>
      </c>
      <c r="AX94" s="86">
        <f>IFERROR(IF('3.Weekly Hours &amp; Wage Activity'!AG94 = "FT", 1,MIN(1,IF('3.Weekly Hours &amp; Wage Activity'!AG94 = "", "",MIN('3.Weekly Hours &amp; Wage Activity'!AG94/40,1)),IF('3.Weekly Hours &amp; Wage Activity'!AG94="", "",'3.Weekly Hours &amp; Wage Activity'!AG94/40 ))),0)</f>
        <v>0</v>
      </c>
      <c r="AY94" s="523">
        <f>SUM( IF(COUNTIF('3.Weekly Hours &amp; Wage Activity'!J94:Q94, "&lt;&gt;FT") = 0, COLUMNS('3.Weekly Hours &amp; Wage Activity'!J94:AG94) * 40, '3.Weekly Hours &amp; Wage Activity'!J94:AG94))</f>
        <v>0</v>
      </c>
      <c r="AZ94" s="86">
        <f t="shared" si="13"/>
        <v>0</v>
      </c>
      <c r="BA94" s="87">
        <f t="shared" si="14"/>
        <v>0</v>
      </c>
      <c r="BB94" s="74" t="str">
        <f>IF('2.Census &amp; Reference Benchmarks'!K94 = "", "", '2.Census &amp; Reference Benchmarks'!K94)</f>
        <v/>
      </c>
      <c r="BC94" s="185">
        <f>IF('2.Census &amp; Reference Benchmarks'!L94="N/A",IF(OR(AND(G94="",I94=""),AND(G94&lt;DATEVALUE("1/1/2020"),OR(I94="",I94&gt;DATEVALUE("3/31/2020")))),177.14,IF(OR(I94 = "", I94 &gt; DATEVALUE("1/31/2020")), ROUND(177.14*((DATEVALUE("2/1/2020") -G94)/31),1))),IF('2.Census &amp; Reference Benchmarks'!L94="",0,'2.Census &amp; Reference Benchmarks'!L94))</f>
        <v>0</v>
      </c>
      <c r="BD94" s="74" t="str">
        <f>IF('2.Census &amp; Reference Benchmarks'!N94 = "", "", '2.Census &amp; Reference Benchmarks'!N94)</f>
        <v/>
      </c>
      <c r="BE94" s="185">
        <f>IF('2.Census &amp; Reference Benchmarks'!O94="N/A",IF(OR(AND(G94="",I94=""),AND(G94&lt;=DATEVALUE("2/1/2020"),OR(I94="",I94&gt;=DATEVALUE("2/29/2020")))),165.71,IF(AND(G94&gt;DATEVALUE("2/1/2020"),OR(I94="",I94&lt;=DATEVALUE("2/29/2020"))),((DATEVALUE("3/1/2020")-G94)/29)*165.71,"")),IF('2.Census &amp; Reference Benchmarks'!O94="",0,'2.Census &amp; Reference Benchmarks'!O94))</f>
        <v>0</v>
      </c>
    </row>
    <row r="95" spans="1:57" x14ac:dyDescent="0.25">
      <c r="A95" s="3"/>
      <c r="B95" s="56">
        <f>IF('2.Census &amp; Reference Benchmarks'!B95 &lt;&gt;"",'2.Census &amp; Reference Benchmarks'!B95,"")</f>
        <v>0</v>
      </c>
      <c r="C95" s="56">
        <f>IF('2.Census &amp; Reference Benchmarks'!C95 &lt;&gt;"",'2.Census &amp; Reference Benchmarks'!C95,"")</f>
        <v>0</v>
      </c>
      <c r="D95" s="57" t="str">
        <f>IF('2.Census &amp; Reference Benchmarks'!D95 &lt;&gt;"",'2.Census &amp; Reference Benchmarks'!D95,"")</f>
        <v/>
      </c>
      <c r="E95" s="56" t="str">
        <f>IF('2.Census &amp; Reference Benchmarks'!E95 &lt;&gt;"",'2.Census &amp; Reference Benchmarks'!E95,"")</f>
        <v/>
      </c>
      <c r="F95" s="56" t="str">
        <f>IF('2.Census &amp; Reference Benchmarks'!F95 &lt;&gt;"",'2.Census &amp; Reference Benchmarks'!F95,"")</f>
        <v/>
      </c>
      <c r="G95" s="58" t="str">
        <f>IF('2.Census &amp; Reference Benchmarks'!G95 &lt;&gt;"",'2.Census &amp; Reference Benchmarks'!G95,"")</f>
        <v/>
      </c>
      <c r="H95" s="58" t="str">
        <f>IF('2.Census &amp; Reference Benchmarks'!H95 &lt;&gt;"",'2.Census &amp; Reference Benchmarks'!H95,"")</f>
        <v/>
      </c>
      <c r="I95" s="58" t="str">
        <f>IF('2.Census &amp; Reference Benchmarks'!I95 &lt;&gt;"",'2.Census &amp; Reference Benchmarks'!I95,"")</f>
        <v/>
      </c>
      <c r="J95" s="69" t="str">
        <f>IF('2.Census &amp; Reference Benchmarks'!J95 &lt;&gt;"",'2.Census &amp; Reference Benchmarks'!J95,"")</f>
        <v/>
      </c>
      <c r="K95" s="58" t="str">
        <f>IF('7.Safe Harbor Input Data &amp; Calc'!Q97 &lt;&gt; "", '7.Safe Harbor Input Data &amp; Calc'!Q97, "")</f>
        <v>No</v>
      </c>
      <c r="L95" s="59" t="str">
        <f>IF('2.Census &amp; Reference Benchmarks'!T95&lt;&gt; "",'2.Census &amp; Reference Benchmarks'!T95,"")</f>
        <v/>
      </c>
      <c r="M95" s="60">
        <f>'2.Census &amp; Reference Benchmarks'!M95</f>
        <v>0</v>
      </c>
      <c r="N95" s="60">
        <f>'2.Census &amp; Reference Benchmarks'!P95</f>
        <v>0</v>
      </c>
      <c r="O95" s="60">
        <f>'2.Census &amp; Reference Benchmarks'!S95</f>
        <v>0</v>
      </c>
      <c r="P95" s="52">
        <f>IF( AND(I95 &lt; '1. Summary for SBA'!$J$7, I95 &lt;&gt;""), 0, IF(AND(G95="",I95=""),SUM(M95:O95)*4,IF(I95&lt;'1. Summary for SBA'!$J$7,0,IF(K95="Yes",0,IF(H95="Salary",IF(AND(SUM(M95:O95)*4&lt;100000,L95=""),(SUM(M95:O95)/(IF(OR(I95=0,I95&gt;=DATEVALUE("3/31/2020")),DATEVALUE("3/31/2020"),I95)-IF(OR(G95&lt;=DATEVALUE("1/1/2020"), G95 = ""),DATEVALUE("1/1/2020"),IF(OR(MONTH(G95)=1),G95+1,IF(MONTH(G95)=3,G95,G95-1)))))*360,0),0)))))</f>
        <v>0</v>
      </c>
      <c r="Q95" s="52">
        <f t="shared" si="8"/>
        <v>0</v>
      </c>
      <c r="R95" s="67">
        <f t="shared" si="9"/>
        <v>0</v>
      </c>
      <c r="S95" s="53">
        <f>SUM('3.Weekly Hours &amp; Wage Activity'!AI95:BF95)</f>
        <v>0</v>
      </c>
      <c r="T95" s="53">
        <f>IF(AND(I95&lt;&gt; "",  I95 &lt; '1. Summary for SBA'!$J$11 +168, I95 &gt; '1. Summary for SBA'!$J$11),S95+(((168-(I95-'1. Summary for SBA'!$J$11+1))*S95)/((I95-'1. Summary for SBA'!$J$11+1))),0)</f>
        <v>0</v>
      </c>
      <c r="U95" s="369">
        <f>IF(K95= "Yes",0,IF( H95 = "salary",IF(T95 = 0,MAX(0,$R95-$S95), R95-T95),IF( H95 = "Hourly",'6. Hourly EE Wage Reduction'!AA95, 0)))</f>
        <v>0</v>
      </c>
      <c r="V95" s="67">
        <f t="shared" si="10"/>
        <v>0</v>
      </c>
      <c r="W95" s="405" t="str">
        <f>IF(U95 = 0, "No",IF('6. Hourly EE Wage Reduction'!T95 &gt;'6. Hourly EE Wage Reduction'!W95, "Yes", "No"))</f>
        <v>No</v>
      </c>
      <c r="X95" s="67">
        <f t="shared" si="11"/>
        <v>0</v>
      </c>
      <c r="Y95" s="67">
        <f t="shared" si="12"/>
        <v>0</v>
      </c>
      <c r="AA95" s="86">
        <f>IFERROR(IF('3.Weekly Hours &amp; Wage Activity'!J95 = "FT", 1,MIN(1,IF('3.Weekly Hours &amp; Wage Activity'!J95 = "", "",MIN('3.Weekly Hours &amp; Wage Activity'!J95/40,1)),IF('3.Weekly Hours &amp; Wage Activity'!J95="", "",'3.Weekly Hours &amp; Wage Activity'!J95/40 ))),0)</f>
        <v>0</v>
      </c>
      <c r="AB95" s="86">
        <f>IFERROR(IF('3.Weekly Hours &amp; Wage Activity'!K95 = "FT", 1,MIN(1,IF('3.Weekly Hours &amp; Wage Activity'!K95 = "", "",MIN('3.Weekly Hours &amp; Wage Activity'!K95/40,1)),IF('3.Weekly Hours &amp; Wage Activity'!K95="", "",'3.Weekly Hours &amp; Wage Activity'!K95/40 ))),0)</f>
        <v>0</v>
      </c>
      <c r="AC95" s="86">
        <f>IFERROR(IF('3.Weekly Hours &amp; Wage Activity'!L95 = "FT", 1,MIN(1,IF('3.Weekly Hours &amp; Wage Activity'!L95 = "", "",MIN('3.Weekly Hours &amp; Wage Activity'!L95/40,1)),IF('3.Weekly Hours &amp; Wage Activity'!L95="", "",'3.Weekly Hours &amp; Wage Activity'!L95/40 ))),0)</f>
        <v>0</v>
      </c>
      <c r="AD95" s="86">
        <f>IFERROR(IF('3.Weekly Hours &amp; Wage Activity'!M95 = "FT", 1,MIN(1,IF('3.Weekly Hours &amp; Wage Activity'!M95 = "", "",MIN('3.Weekly Hours &amp; Wage Activity'!M95/40,1)),IF('3.Weekly Hours &amp; Wage Activity'!M95="", "",'3.Weekly Hours &amp; Wage Activity'!M95/40 ))),0)</f>
        <v>0</v>
      </c>
      <c r="AE95" s="86">
        <f>IFERROR(IF('3.Weekly Hours &amp; Wage Activity'!N95 = "FT", 1,MIN(1,IF('3.Weekly Hours &amp; Wage Activity'!N95 = "", "",MIN('3.Weekly Hours &amp; Wage Activity'!N95/40,1)),IF('3.Weekly Hours &amp; Wage Activity'!N95="", "",'3.Weekly Hours &amp; Wage Activity'!N95/40 ))),0)</f>
        <v>0</v>
      </c>
      <c r="AF95" s="86">
        <f>IFERROR(IF('3.Weekly Hours &amp; Wage Activity'!O95 = "FT", 1,MIN(1,IF('3.Weekly Hours &amp; Wage Activity'!O95 = "", "",MIN('3.Weekly Hours &amp; Wage Activity'!O95/40,1)),IF('3.Weekly Hours &amp; Wage Activity'!O95="", "",'3.Weekly Hours &amp; Wage Activity'!O95/40 ))),0)</f>
        <v>0</v>
      </c>
      <c r="AG95" s="86">
        <f>IFERROR(IF('3.Weekly Hours &amp; Wage Activity'!P95 = "FT", 1,MIN(1,IF('3.Weekly Hours &amp; Wage Activity'!P95 = "", "",MIN('3.Weekly Hours &amp; Wage Activity'!P95/40,1)),IF('3.Weekly Hours &amp; Wage Activity'!P95="", "",'3.Weekly Hours &amp; Wage Activity'!P95/40 ))),0)</f>
        <v>0</v>
      </c>
      <c r="AH95" s="86">
        <f>IFERROR(IF('3.Weekly Hours &amp; Wage Activity'!Q95 = "FT", 1,MIN(1,IF('3.Weekly Hours &amp; Wage Activity'!Q95 = "", "",MIN('3.Weekly Hours &amp; Wage Activity'!Q95/40,1)),IF('3.Weekly Hours &amp; Wage Activity'!Q95="", "",'3.Weekly Hours &amp; Wage Activity'!Q95/40 ))),0)</f>
        <v>0</v>
      </c>
      <c r="AI95" s="86">
        <f>IFERROR(IF('3.Weekly Hours &amp; Wage Activity'!R95 = "FT", 1,MIN(1,IF('3.Weekly Hours &amp; Wage Activity'!R95 = "", "",MIN('3.Weekly Hours &amp; Wage Activity'!R95/40,1)),IF('3.Weekly Hours &amp; Wage Activity'!R95="", "",'3.Weekly Hours &amp; Wage Activity'!R95/40 ))),0)</f>
        <v>0</v>
      </c>
      <c r="AJ95" s="86">
        <f>IFERROR(IF('3.Weekly Hours &amp; Wage Activity'!S95 = "FT", 1,MIN(1,IF('3.Weekly Hours &amp; Wage Activity'!S95 = "", "",MIN('3.Weekly Hours &amp; Wage Activity'!S95/40,1)),IF('3.Weekly Hours &amp; Wage Activity'!S95="", "",'3.Weekly Hours &amp; Wage Activity'!S95/40 ))),0)</f>
        <v>0</v>
      </c>
      <c r="AK95" s="86">
        <f>IFERROR(IF('3.Weekly Hours &amp; Wage Activity'!T95 = "FT", 1,MIN(1,IF('3.Weekly Hours &amp; Wage Activity'!T95 = "", "",MIN('3.Weekly Hours &amp; Wage Activity'!T95/40,1)),IF('3.Weekly Hours &amp; Wage Activity'!T95="", "",'3.Weekly Hours &amp; Wage Activity'!T95/40 ))),0)</f>
        <v>0</v>
      </c>
      <c r="AL95" s="86">
        <f>IFERROR(IF('3.Weekly Hours &amp; Wage Activity'!U95 = "FT", 1,MIN(1,IF('3.Weekly Hours &amp; Wage Activity'!U95 = "", "",MIN('3.Weekly Hours &amp; Wage Activity'!U95/40,1)),IF('3.Weekly Hours &amp; Wage Activity'!U95="", "",'3.Weekly Hours &amp; Wage Activity'!U95/40 ))),0)</f>
        <v>0</v>
      </c>
      <c r="AM95" s="86">
        <f>IFERROR(IF('3.Weekly Hours &amp; Wage Activity'!V95 = "FT", 1,MIN(1,IF('3.Weekly Hours &amp; Wage Activity'!V95 = "", "",MIN('3.Weekly Hours &amp; Wage Activity'!V95/40,1)),IF('3.Weekly Hours &amp; Wage Activity'!V95="", "",'3.Weekly Hours &amp; Wage Activity'!V95/40 ))),0)</f>
        <v>0</v>
      </c>
      <c r="AN95" s="86">
        <f>IFERROR(IF('3.Weekly Hours &amp; Wage Activity'!W95 = "FT", 1,MIN(1,IF('3.Weekly Hours &amp; Wage Activity'!W95 = "", "",MIN('3.Weekly Hours &amp; Wage Activity'!W95/40,1)),IF('3.Weekly Hours &amp; Wage Activity'!W95="", "",'3.Weekly Hours &amp; Wage Activity'!W95/40 ))),0)</f>
        <v>0</v>
      </c>
      <c r="AO95" s="86">
        <f>IFERROR(IF('3.Weekly Hours &amp; Wage Activity'!X95 = "FT", 1,MIN(1,IF('3.Weekly Hours &amp; Wage Activity'!X95 = "", "",MIN('3.Weekly Hours &amp; Wage Activity'!X95/40,1)),IF('3.Weekly Hours &amp; Wage Activity'!X95="", "",'3.Weekly Hours &amp; Wage Activity'!X95/40 ))),0)</f>
        <v>0</v>
      </c>
      <c r="AP95" s="86">
        <f>IFERROR(IF('3.Weekly Hours &amp; Wage Activity'!Y95 = "FT", 1,MIN(1,IF('3.Weekly Hours &amp; Wage Activity'!Y95 = "", "",MIN('3.Weekly Hours &amp; Wage Activity'!Y95/40,1)),IF('3.Weekly Hours &amp; Wage Activity'!Y95="", "",'3.Weekly Hours &amp; Wage Activity'!Y95/40 ))),0)</f>
        <v>0</v>
      </c>
      <c r="AQ95" s="86">
        <f>IFERROR(IF('3.Weekly Hours &amp; Wage Activity'!Z95 = "FT", 1,MIN(1,IF('3.Weekly Hours &amp; Wage Activity'!Z95 = "", "",MIN('3.Weekly Hours &amp; Wage Activity'!Z95/40,1)),IF('3.Weekly Hours &amp; Wage Activity'!Z95="", "",'3.Weekly Hours &amp; Wage Activity'!Z95/40 ))),0)</f>
        <v>0</v>
      </c>
      <c r="AR95" s="86">
        <f>IFERROR(IF('3.Weekly Hours &amp; Wage Activity'!AA95 = "FT", 1,MIN(1,IF('3.Weekly Hours &amp; Wage Activity'!AA95 = "", "",MIN('3.Weekly Hours &amp; Wage Activity'!AA95/40,1)),IF('3.Weekly Hours &amp; Wage Activity'!AA95="", "",'3.Weekly Hours &amp; Wage Activity'!AA95/40 ))),0)</f>
        <v>0</v>
      </c>
      <c r="AS95" s="86">
        <f>IFERROR(IF('3.Weekly Hours &amp; Wage Activity'!AB95 = "FT", 1,MIN(1,IF('3.Weekly Hours &amp; Wage Activity'!AB95 = "", "",MIN('3.Weekly Hours &amp; Wage Activity'!AB95/40,1)),IF('3.Weekly Hours &amp; Wage Activity'!AB95="", "",'3.Weekly Hours &amp; Wage Activity'!AB95/40 ))),0)</f>
        <v>0</v>
      </c>
      <c r="AT95" s="86">
        <f>IFERROR(IF('3.Weekly Hours &amp; Wage Activity'!AC95 = "FT", 1,MIN(1,IF('3.Weekly Hours &amp; Wage Activity'!AC95 = "", "",MIN('3.Weekly Hours &amp; Wage Activity'!AC95/40,1)),IF('3.Weekly Hours &amp; Wage Activity'!AC95="", "",'3.Weekly Hours &amp; Wage Activity'!AC95/40 ))),0)</f>
        <v>0</v>
      </c>
      <c r="AU95" s="86">
        <f>IFERROR(IF('3.Weekly Hours &amp; Wage Activity'!AD95 = "FT", 1,MIN(1,IF('3.Weekly Hours &amp; Wage Activity'!AD95 = "", "",MIN('3.Weekly Hours &amp; Wage Activity'!AD95/40,1)),IF('3.Weekly Hours &amp; Wage Activity'!AD95="", "",'3.Weekly Hours &amp; Wage Activity'!AD95/40 ))),0)</f>
        <v>0</v>
      </c>
      <c r="AV95" s="86">
        <f>IFERROR(IF('3.Weekly Hours &amp; Wage Activity'!AE95 = "FT", 1,MIN(1,IF('3.Weekly Hours &amp; Wage Activity'!AE95 = "", "",MIN('3.Weekly Hours &amp; Wage Activity'!AE95/40,1)),IF('3.Weekly Hours &amp; Wage Activity'!AE95="", "",'3.Weekly Hours &amp; Wage Activity'!AE95/40 ))),0)</f>
        <v>0</v>
      </c>
      <c r="AW95" s="86">
        <f>IFERROR(IF('3.Weekly Hours &amp; Wage Activity'!AF95 = "FT", 1,MIN(1,IF('3.Weekly Hours &amp; Wage Activity'!AF95 = "", "",MIN('3.Weekly Hours &amp; Wage Activity'!AF95/40,1)),IF('3.Weekly Hours &amp; Wage Activity'!AF95="", "",'3.Weekly Hours &amp; Wage Activity'!AF95/40 ))),0)</f>
        <v>0</v>
      </c>
      <c r="AX95" s="86">
        <f>IFERROR(IF('3.Weekly Hours &amp; Wage Activity'!AG95 = "FT", 1,MIN(1,IF('3.Weekly Hours &amp; Wage Activity'!AG95 = "", "",MIN('3.Weekly Hours &amp; Wage Activity'!AG95/40,1)),IF('3.Weekly Hours &amp; Wage Activity'!AG95="", "",'3.Weekly Hours &amp; Wage Activity'!AG95/40 ))),0)</f>
        <v>0</v>
      </c>
      <c r="AY95" s="523">
        <f>SUM( IF(COUNTIF('3.Weekly Hours &amp; Wage Activity'!J95:Q95, "&lt;&gt;FT") = 0, COLUMNS('3.Weekly Hours &amp; Wage Activity'!J95:AG95) * 40, '3.Weekly Hours &amp; Wage Activity'!J95:AG95))</f>
        <v>0</v>
      </c>
      <c r="AZ95" s="86">
        <f t="shared" si="13"/>
        <v>0</v>
      </c>
      <c r="BA95" s="87">
        <f t="shared" si="14"/>
        <v>0</v>
      </c>
      <c r="BB95" s="74" t="str">
        <f>IF('2.Census &amp; Reference Benchmarks'!K95 = "", "", '2.Census &amp; Reference Benchmarks'!K95)</f>
        <v/>
      </c>
      <c r="BC95" s="185">
        <f>IF('2.Census &amp; Reference Benchmarks'!L95="N/A",IF(OR(AND(G95="",I95=""),AND(G95&lt;DATEVALUE("1/1/2020"),OR(I95="",I95&gt;DATEVALUE("3/31/2020")))),177.14,IF(OR(I95 = "", I95 &gt; DATEVALUE("1/31/2020")), ROUND(177.14*((DATEVALUE("2/1/2020") -G95)/31),1))),IF('2.Census &amp; Reference Benchmarks'!L95="",0,'2.Census &amp; Reference Benchmarks'!L95))</f>
        <v>0</v>
      </c>
      <c r="BD95" s="74" t="str">
        <f>IF('2.Census &amp; Reference Benchmarks'!N95 = "", "", '2.Census &amp; Reference Benchmarks'!N95)</f>
        <v/>
      </c>
      <c r="BE95" s="185">
        <f>IF('2.Census &amp; Reference Benchmarks'!O95="N/A",IF(OR(AND(G95="",I95=""),AND(G95&lt;=DATEVALUE("2/1/2020"),OR(I95="",I95&gt;=DATEVALUE("2/29/2020")))),165.71,IF(AND(G95&gt;DATEVALUE("2/1/2020"),OR(I95="",I95&lt;=DATEVALUE("2/29/2020"))),((DATEVALUE("3/1/2020")-G95)/29)*165.71,"")),IF('2.Census &amp; Reference Benchmarks'!O95="",0,'2.Census &amp; Reference Benchmarks'!O95))</f>
        <v>0</v>
      </c>
    </row>
    <row r="96" spans="1:57" x14ac:dyDescent="0.25">
      <c r="A96" s="3"/>
      <c r="B96" s="56">
        <f>IF('2.Census &amp; Reference Benchmarks'!B96 &lt;&gt;"",'2.Census &amp; Reference Benchmarks'!B96,"")</f>
        <v>0</v>
      </c>
      <c r="C96" s="56">
        <f>IF('2.Census &amp; Reference Benchmarks'!C96 &lt;&gt;"",'2.Census &amp; Reference Benchmarks'!C96,"")</f>
        <v>0</v>
      </c>
      <c r="D96" s="57" t="str">
        <f>IF('2.Census &amp; Reference Benchmarks'!D96 &lt;&gt;"",'2.Census &amp; Reference Benchmarks'!D96,"")</f>
        <v/>
      </c>
      <c r="E96" s="56" t="str">
        <f>IF('2.Census &amp; Reference Benchmarks'!E96 &lt;&gt;"",'2.Census &amp; Reference Benchmarks'!E96,"")</f>
        <v/>
      </c>
      <c r="F96" s="56" t="str">
        <f>IF('2.Census &amp; Reference Benchmarks'!F96 &lt;&gt;"",'2.Census &amp; Reference Benchmarks'!F96,"")</f>
        <v/>
      </c>
      <c r="G96" s="58" t="str">
        <f>IF('2.Census &amp; Reference Benchmarks'!G96 &lt;&gt;"",'2.Census &amp; Reference Benchmarks'!G96,"")</f>
        <v/>
      </c>
      <c r="H96" s="58" t="str">
        <f>IF('2.Census &amp; Reference Benchmarks'!H96 &lt;&gt;"",'2.Census &amp; Reference Benchmarks'!H96,"")</f>
        <v/>
      </c>
      <c r="I96" s="58" t="str">
        <f>IF('2.Census &amp; Reference Benchmarks'!I96 &lt;&gt;"",'2.Census &amp; Reference Benchmarks'!I96,"")</f>
        <v/>
      </c>
      <c r="J96" s="69" t="str">
        <f>IF('2.Census &amp; Reference Benchmarks'!J96 &lt;&gt;"",'2.Census &amp; Reference Benchmarks'!J96,"")</f>
        <v/>
      </c>
      <c r="K96" s="58" t="str">
        <f>IF('7.Safe Harbor Input Data &amp; Calc'!Q98 &lt;&gt; "", '7.Safe Harbor Input Data &amp; Calc'!Q98, "")</f>
        <v>No</v>
      </c>
      <c r="L96" s="59" t="str">
        <f>IF('2.Census &amp; Reference Benchmarks'!T96&lt;&gt; "",'2.Census &amp; Reference Benchmarks'!T96,"")</f>
        <v/>
      </c>
      <c r="M96" s="60">
        <f>'2.Census &amp; Reference Benchmarks'!M96</f>
        <v>0</v>
      </c>
      <c r="N96" s="60">
        <f>'2.Census &amp; Reference Benchmarks'!P96</f>
        <v>0</v>
      </c>
      <c r="O96" s="60">
        <f>'2.Census &amp; Reference Benchmarks'!S96</f>
        <v>0</v>
      </c>
      <c r="P96" s="52">
        <f>IF( AND(I96 &lt; '1. Summary for SBA'!$J$7, I96 &lt;&gt;""), 0, IF(AND(G96="",I96=""),SUM(M96:O96)*4,IF(I96&lt;'1. Summary for SBA'!$J$7,0,IF(K96="Yes",0,IF(H96="Salary",IF(AND(SUM(M96:O96)*4&lt;100000,L96=""),(SUM(M96:O96)/(IF(OR(I96=0,I96&gt;=DATEVALUE("3/31/2020")),DATEVALUE("3/31/2020"),I96)-IF(OR(G96&lt;=DATEVALUE("1/1/2020"), G96 = ""),DATEVALUE("1/1/2020"),IF(OR(MONTH(G96)=1),G96+1,IF(MONTH(G96)=3,G96,G96-1)))))*360,0),0)))))</f>
        <v>0</v>
      </c>
      <c r="Q96" s="52">
        <f t="shared" si="8"/>
        <v>0</v>
      </c>
      <c r="R96" s="67">
        <f t="shared" si="9"/>
        <v>0</v>
      </c>
      <c r="S96" s="53">
        <f>SUM('3.Weekly Hours &amp; Wage Activity'!AI96:BF96)</f>
        <v>0</v>
      </c>
      <c r="T96" s="53">
        <f>IF(AND(I96&lt;&gt; "",  I96 &lt; '1. Summary for SBA'!$J$11 +168, I96 &gt; '1. Summary for SBA'!$J$11),S96+(((168-(I96-'1. Summary for SBA'!$J$11+1))*S96)/((I96-'1. Summary for SBA'!$J$11+1))),0)</f>
        <v>0</v>
      </c>
      <c r="U96" s="369">
        <f>IF(K96= "Yes",0,IF( H96 = "salary",IF(T96 = 0,MAX(0,$R96-$S96), R96-T96),IF( H96 = "Hourly",'6. Hourly EE Wage Reduction'!AA96, 0)))</f>
        <v>0</v>
      </c>
      <c r="V96" s="67">
        <f t="shared" si="10"/>
        <v>0</v>
      </c>
      <c r="W96" s="405" t="str">
        <f>IF(U96 = 0, "No",IF('6. Hourly EE Wage Reduction'!T96 &gt;'6. Hourly EE Wage Reduction'!W96, "Yes", "No"))</f>
        <v>No</v>
      </c>
      <c r="X96" s="67">
        <f t="shared" si="11"/>
        <v>0</v>
      </c>
      <c r="Y96" s="67">
        <f t="shared" si="12"/>
        <v>0</v>
      </c>
      <c r="AA96" s="86">
        <f>IFERROR(IF('3.Weekly Hours &amp; Wage Activity'!J96 = "FT", 1,MIN(1,IF('3.Weekly Hours &amp; Wage Activity'!J96 = "", "",MIN('3.Weekly Hours &amp; Wage Activity'!J96/40,1)),IF('3.Weekly Hours &amp; Wage Activity'!J96="", "",'3.Weekly Hours &amp; Wage Activity'!J96/40 ))),0)</f>
        <v>0</v>
      </c>
      <c r="AB96" s="86">
        <f>IFERROR(IF('3.Weekly Hours &amp; Wage Activity'!K96 = "FT", 1,MIN(1,IF('3.Weekly Hours &amp; Wage Activity'!K96 = "", "",MIN('3.Weekly Hours &amp; Wage Activity'!K96/40,1)),IF('3.Weekly Hours &amp; Wage Activity'!K96="", "",'3.Weekly Hours &amp; Wage Activity'!K96/40 ))),0)</f>
        <v>0</v>
      </c>
      <c r="AC96" s="86">
        <f>IFERROR(IF('3.Weekly Hours &amp; Wage Activity'!L96 = "FT", 1,MIN(1,IF('3.Weekly Hours &amp; Wage Activity'!L96 = "", "",MIN('3.Weekly Hours &amp; Wage Activity'!L96/40,1)),IF('3.Weekly Hours &amp; Wage Activity'!L96="", "",'3.Weekly Hours &amp; Wage Activity'!L96/40 ))),0)</f>
        <v>0</v>
      </c>
      <c r="AD96" s="86">
        <f>IFERROR(IF('3.Weekly Hours &amp; Wage Activity'!M96 = "FT", 1,MIN(1,IF('3.Weekly Hours &amp; Wage Activity'!M96 = "", "",MIN('3.Weekly Hours &amp; Wage Activity'!M96/40,1)),IF('3.Weekly Hours &amp; Wage Activity'!M96="", "",'3.Weekly Hours &amp; Wage Activity'!M96/40 ))),0)</f>
        <v>0</v>
      </c>
      <c r="AE96" s="86">
        <f>IFERROR(IF('3.Weekly Hours &amp; Wage Activity'!N96 = "FT", 1,MIN(1,IF('3.Weekly Hours &amp; Wage Activity'!N96 = "", "",MIN('3.Weekly Hours &amp; Wage Activity'!N96/40,1)),IF('3.Weekly Hours &amp; Wage Activity'!N96="", "",'3.Weekly Hours &amp; Wage Activity'!N96/40 ))),0)</f>
        <v>0</v>
      </c>
      <c r="AF96" s="86">
        <f>IFERROR(IF('3.Weekly Hours &amp; Wage Activity'!O96 = "FT", 1,MIN(1,IF('3.Weekly Hours &amp; Wage Activity'!O96 = "", "",MIN('3.Weekly Hours &amp; Wage Activity'!O96/40,1)),IF('3.Weekly Hours &amp; Wage Activity'!O96="", "",'3.Weekly Hours &amp; Wage Activity'!O96/40 ))),0)</f>
        <v>0</v>
      </c>
      <c r="AG96" s="86">
        <f>IFERROR(IF('3.Weekly Hours &amp; Wage Activity'!P96 = "FT", 1,MIN(1,IF('3.Weekly Hours &amp; Wage Activity'!P96 = "", "",MIN('3.Weekly Hours &amp; Wage Activity'!P96/40,1)),IF('3.Weekly Hours &amp; Wage Activity'!P96="", "",'3.Weekly Hours &amp; Wage Activity'!P96/40 ))),0)</f>
        <v>0</v>
      </c>
      <c r="AH96" s="86">
        <f>IFERROR(IF('3.Weekly Hours &amp; Wage Activity'!Q96 = "FT", 1,MIN(1,IF('3.Weekly Hours &amp; Wage Activity'!Q96 = "", "",MIN('3.Weekly Hours &amp; Wage Activity'!Q96/40,1)),IF('3.Weekly Hours &amp; Wage Activity'!Q96="", "",'3.Weekly Hours &amp; Wage Activity'!Q96/40 ))),0)</f>
        <v>0</v>
      </c>
      <c r="AI96" s="86">
        <f>IFERROR(IF('3.Weekly Hours &amp; Wage Activity'!R96 = "FT", 1,MIN(1,IF('3.Weekly Hours &amp; Wage Activity'!R96 = "", "",MIN('3.Weekly Hours &amp; Wage Activity'!R96/40,1)),IF('3.Weekly Hours &amp; Wage Activity'!R96="", "",'3.Weekly Hours &amp; Wage Activity'!R96/40 ))),0)</f>
        <v>0</v>
      </c>
      <c r="AJ96" s="86">
        <f>IFERROR(IF('3.Weekly Hours &amp; Wage Activity'!S96 = "FT", 1,MIN(1,IF('3.Weekly Hours &amp; Wage Activity'!S96 = "", "",MIN('3.Weekly Hours &amp; Wage Activity'!S96/40,1)),IF('3.Weekly Hours &amp; Wage Activity'!S96="", "",'3.Weekly Hours &amp; Wage Activity'!S96/40 ))),0)</f>
        <v>0</v>
      </c>
      <c r="AK96" s="86">
        <f>IFERROR(IF('3.Weekly Hours &amp; Wage Activity'!T96 = "FT", 1,MIN(1,IF('3.Weekly Hours &amp; Wage Activity'!T96 = "", "",MIN('3.Weekly Hours &amp; Wage Activity'!T96/40,1)),IF('3.Weekly Hours &amp; Wage Activity'!T96="", "",'3.Weekly Hours &amp; Wage Activity'!T96/40 ))),0)</f>
        <v>0</v>
      </c>
      <c r="AL96" s="86">
        <f>IFERROR(IF('3.Weekly Hours &amp; Wage Activity'!U96 = "FT", 1,MIN(1,IF('3.Weekly Hours &amp; Wage Activity'!U96 = "", "",MIN('3.Weekly Hours &amp; Wage Activity'!U96/40,1)),IF('3.Weekly Hours &amp; Wage Activity'!U96="", "",'3.Weekly Hours &amp; Wage Activity'!U96/40 ))),0)</f>
        <v>0</v>
      </c>
      <c r="AM96" s="86">
        <f>IFERROR(IF('3.Weekly Hours &amp; Wage Activity'!V96 = "FT", 1,MIN(1,IF('3.Weekly Hours &amp; Wage Activity'!V96 = "", "",MIN('3.Weekly Hours &amp; Wage Activity'!V96/40,1)),IF('3.Weekly Hours &amp; Wage Activity'!V96="", "",'3.Weekly Hours &amp; Wage Activity'!V96/40 ))),0)</f>
        <v>0</v>
      </c>
      <c r="AN96" s="86">
        <f>IFERROR(IF('3.Weekly Hours &amp; Wage Activity'!W96 = "FT", 1,MIN(1,IF('3.Weekly Hours &amp; Wage Activity'!W96 = "", "",MIN('3.Weekly Hours &amp; Wage Activity'!W96/40,1)),IF('3.Weekly Hours &amp; Wage Activity'!W96="", "",'3.Weekly Hours &amp; Wage Activity'!W96/40 ))),0)</f>
        <v>0</v>
      </c>
      <c r="AO96" s="86">
        <f>IFERROR(IF('3.Weekly Hours &amp; Wage Activity'!X96 = "FT", 1,MIN(1,IF('3.Weekly Hours &amp; Wage Activity'!X96 = "", "",MIN('3.Weekly Hours &amp; Wage Activity'!X96/40,1)),IF('3.Weekly Hours &amp; Wage Activity'!X96="", "",'3.Weekly Hours &amp; Wage Activity'!X96/40 ))),0)</f>
        <v>0</v>
      </c>
      <c r="AP96" s="86">
        <f>IFERROR(IF('3.Weekly Hours &amp; Wage Activity'!Y96 = "FT", 1,MIN(1,IF('3.Weekly Hours &amp; Wage Activity'!Y96 = "", "",MIN('3.Weekly Hours &amp; Wage Activity'!Y96/40,1)),IF('3.Weekly Hours &amp; Wage Activity'!Y96="", "",'3.Weekly Hours &amp; Wage Activity'!Y96/40 ))),0)</f>
        <v>0</v>
      </c>
      <c r="AQ96" s="86">
        <f>IFERROR(IF('3.Weekly Hours &amp; Wage Activity'!Z96 = "FT", 1,MIN(1,IF('3.Weekly Hours &amp; Wage Activity'!Z96 = "", "",MIN('3.Weekly Hours &amp; Wage Activity'!Z96/40,1)),IF('3.Weekly Hours &amp; Wage Activity'!Z96="", "",'3.Weekly Hours &amp; Wage Activity'!Z96/40 ))),0)</f>
        <v>0</v>
      </c>
      <c r="AR96" s="86">
        <f>IFERROR(IF('3.Weekly Hours &amp; Wage Activity'!AA96 = "FT", 1,MIN(1,IF('3.Weekly Hours &amp; Wage Activity'!AA96 = "", "",MIN('3.Weekly Hours &amp; Wage Activity'!AA96/40,1)),IF('3.Weekly Hours &amp; Wage Activity'!AA96="", "",'3.Weekly Hours &amp; Wage Activity'!AA96/40 ))),0)</f>
        <v>0</v>
      </c>
      <c r="AS96" s="86">
        <f>IFERROR(IF('3.Weekly Hours &amp; Wage Activity'!AB96 = "FT", 1,MIN(1,IF('3.Weekly Hours &amp; Wage Activity'!AB96 = "", "",MIN('3.Weekly Hours &amp; Wage Activity'!AB96/40,1)),IF('3.Weekly Hours &amp; Wage Activity'!AB96="", "",'3.Weekly Hours &amp; Wage Activity'!AB96/40 ))),0)</f>
        <v>0</v>
      </c>
      <c r="AT96" s="86">
        <f>IFERROR(IF('3.Weekly Hours &amp; Wage Activity'!AC96 = "FT", 1,MIN(1,IF('3.Weekly Hours &amp; Wage Activity'!AC96 = "", "",MIN('3.Weekly Hours &amp; Wage Activity'!AC96/40,1)),IF('3.Weekly Hours &amp; Wage Activity'!AC96="", "",'3.Weekly Hours &amp; Wage Activity'!AC96/40 ))),0)</f>
        <v>0</v>
      </c>
      <c r="AU96" s="86">
        <f>IFERROR(IF('3.Weekly Hours &amp; Wage Activity'!AD96 = "FT", 1,MIN(1,IF('3.Weekly Hours &amp; Wage Activity'!AD96 = "", "",MIN('3.Weekly Hours &amp; Wage Activity'!AD96/40,1)),IF('3.Weekly Hours &amp; Wage Activity'!AD96="", "",'3.Weekly Hours &amp; Wage Activity'!AD96/40 ))),0)</f>
        <v>0</v>
      </c>
      <c r="AV96" s="86">
        <f>IFERROR(IF('3.Weekly Hours &amp; Wage Activity'!AE96 = "FT", 1,MIN(1,IF('3.Weekly Hours &amp; Wage Activity'!AE96 = "", "",MIN('3.Weekly Hours &amp; Wage Activity'!AE96/40,1)),IF('3.Weekly Hours &amp; Wage Activity'!AE96="", "",'3.Weekly Hours &amp; Wage Activity'!AE96/40 ))),0)</f>
        <v>0</v>
      </c>
      <c r="AW96" s="86">
        <f>IFERROR(IF('3.Weekly Hours &amp; Wage Activity'!AF96 = "FT", 1,MIN(1,IF('3.Weekly Hours &amp; Wage Activity'!AF96 = "", "",MIN('3.Weekly Hours &amp; Wage Activity'!AF96/40,1)),IF('3.Weekly Hours &amp; Wage Activity'!AF96="", "",'3.Weekly Hours &amp; Wage Activity'!AF96/40 ))),0)</f>
        <v>0</v>
      </c>
      <c r="AX96" s="86">
        <f>IFERROR(IF('3.Weekly Hours &amp; Wage Activity'!AG96 = "FT", 1,MIN(1,IF('3.Weekly Hours &amp; Wage Activity'!AG96 = "", "",MIN('3.Weekly Hours &amp; Wage Activity'!AG96/40,1)),IF('3.Weekly Hours &amp; Wage Activity'!AG96="", "",'3.Weekly Hours &amp; Wage Activity'!AG96/40 ))),0)</f>
        <v>0</v>
      </c>
      <c r="AY96" s="523">
        <f>SUM( IF(COUNTIF('3.Weekly Hours &amp; Wage Activity'!J96:Q96, "&lt;&gt;FT") = 0, COLUMNS('3.Weekly Hours &amp; Wage Activity'!J96:AG96) * 40, '3.Weekly Hours &amp; Wage Activity'!J96:AG96))</f>
        <v>0</v>
      </c>
      <c r="AZ96" s="86">
        <f t="shared" si="13"/>
        <v>0</v>
      </c>
      <c r="BA96" s="87">
        <f t="shared" si="14"/>
        <v>0</v>
      </c>
      <c r="BB96" s="74" t="str">
        <f>IF('2.Census &amp; Reference Benchmarks'!K96 = "", "", '2.Census &amp; Reference Benchmarks'!K96)</f>
        <v/>
      </c>
      <c r="BC96" s="185">
        <f>IF('2.Census &amp; Reference Benchmarks'!L96="N/A",IF(OR(AND(G96="",I96=""),AND(G96&lt;DATEVALUE("1/1/2020"),OR(I96="",I96&gt;DATEVALUE("3/31/2020")))),177.14,IF(OR(I96 = "", I96 &gt; DATEVALUE("1/31/2020")), ROUND(177.14*((DATEVALUE("2/1/2020") -G96)/31),1))),IF('2.Census &amp; Reference Benchmarks'!L96="",0,'2.Census &amp; Reference Benchmarks'!L96))</f>
        <v>0</v>
      </c>
      <c r="BD96" s="74" t="str">
        <f>IF('2.Census &amp; Reference Benchmarks'!N96 = "", "", '2.Census &amp; Reference Benchmarks'!N96)</f>
        <v/>
      </c>
      <c r="BE96" s="185">
        <f>IF('2.Census &amp; Reference Benchmarks'!O96="N/A",IF(OR(AND(G96="",I96=""),AND(G96&lt;=DATEVALUE("2/1/2020"),OR(I96="",I96&gt;=DATEVALUE("2/29/2020")))),165.71,IF(AND(G96&gt;DATEVALUE("2/1/2020"),OR(I96="",I96&lt;=DATEVALUE("2/29/2020"))),((DATEVALUE("3/1/2020")-G96)/29)*165.71,"")),IF('2.Census &amp; Reference Benchmarks'!O96="",0,'2.Census &amp; Reference Benchmarks'!O96))</f>
        <v>0</v>
      </c>
    </row>
    <row r="97" spans="1:57" x14ac:dyDescent="0.25">
      <c r="A97" s="3"/>
      <c r="B97" s="56">
        <f>IF('2.Census &amp; Reference Benchmarks'!B97 &lt;&gt;"",'2.Census &amp; Reference Benchmarks'!B97,"")</f>
        <v>0</v>
      </c>
      <c r="C97" s="56">
        <f>IF('2.Census &amp; Reference Benchmarks'!C97 &lt;&gt;"",'2.Census &amp; Reference Benchmarks'!C97,"")</f>
        <v>0</v>
      </c>
      <c r="D97" s="57" t="str">
        <f>IF('2.Census &amp; Reference Benchmarks'!D97 &lt;&gt;"",'2.Census &amp; Reference Benchmarks'!D97,"")</f>
        <v/>
      </c>
      <c r="E97" s="56" t="str">
        <f>IF('2.Census &amp; Reference Benchmarks'!E97 &lt;&gt;"",'2.Census &amp; Reference Benchmarks'!E97,"")</f>
        <v/>
      </c>
      <c r="F97" s="56" t="str">
        <f>IF('2.Census &amp; Reference Benchmarks'!F97 &lt;&gt;"",'2.Census &amp; Reference Benchmarks'!F97,"")</f>
        <v/>
      </c>
      <c r="G97" s="58" t="str">
        <f>IF('2.Census &amp; Reference Benchmarks'!G97 &lt;&gt;"",'2.Census &amp; Reference Benchmarks'!G97,"")</f>
        <v/>
      </c>
      <c r="H97" s="58" t="str">
        <f>IF('2.Census &amp; Reference Benchmarks'!H97 &lt;&gt;"",'2.Census &amp; Reference Benchmarks'!H97,"")</f>
        <v/>
      </c>
      <c r="I97" s="58" t="str">
        <f>IF('2.Census &amp; Reference Benchmarks'!I97 &lt;&gt;"",'2.Census &amp; Reference Benchmarks'!I97,"")</f>
        <v/>
      </c>
      <c r="J97" s="69" t="str">
        <f>IF('2.Census &amp; Reference Benchmarks'!J97 &lt;&gt;"",'2.Census &amp; Reference Benchmarks'!J97,"")</f>
        <v/>
      </c>
      <c r="K97" s="58" t="str">
        <f>IF('7.Safe Harbor Input Data &amp; Calc'!Q99 &lt;&gt; "", '7.Safe Harbor Input Data &amp; Calc'!Q99, "")</f>
        <v>No</v>
      </c>
      <c r="L97" s="59" t="str">
        <f>IF('2.Census &amp; Reference Benchmarks'!T97&lt;&gt; "",'2.Census &amp; Reference Benchmarks'!T97,"")</f>
        <v/>
      </c>
      <c r="M97" s="60">
        <f>'2.Census &amp; Reference Benchmarks'!M97</f>
        <v>0</v>
      </c>
      <c r="N97" s="60">
        <f>'2.Census &amp; Reference Benchmarks'!P97</f>
        <v>0</v>
      </c>
      <c r="O97" s="60">
        <f>'2.Census &amp; Reference Benchmarks'!S97</f>
        <v>0</v>
      </c>
      <c r="P97" s="52">
        <f>IF( AND(I97 &lt; '1. Summary for SBA'!$J$7, I97 &lt;&gt;""), 0, IF(AND(G97="",I97=""),SUM(M97:O97)*4,IF(I97&lt;'1. Summary for SBA'!$J$7,0,IF(K97="Yes",0,IF(H97="Salary",IF(AND(SUM(M97:O97)*4&lt;100000,L97=""),(SUM(M97:O97)/(IF(OR(I97=0,I97&gt;=DATEVALUE("3/31/2020")),DATEVALUE("3/31/2020"),I97)-IF(OR(G97&lt;=DATEVALUE("1/1/2020"), G97 = ""),DATEVALUE("1/1/2020"),IF(OR(MONTH(G97)=1),G97+1,IF(MONTH(G97)=3,G97,G97-1)))))*360,0),0)))))</f>
        <v>0</v>
      </c>
      <c r="Q97" s="52">
        <f t="shared" si="8"/>
        <v>0</v>
      </c>
      <c r="R97" s="67">
        <f t="shared" si="9"/>
        <v>0</v>
      </c>
      <c r="S97" s="53">
        <f>SUM('3.Weekly Hours &amp; Wage Activity'!AI97:BF97)</f>
        <v>0</v>
      </c>
      <c r="T97" s="53">
        <f>IF(AND(I97&lt;&gt; "",  I97 &lt; '1. Summary for SBA'!$J$11 +168, I97 &gt; '1. Summary for SBA'!$J$11),S97+(((168-(I97-'1. Summary for SBA'!$J$11+1))*S97)/((I97-'1. Summary for SBA'!$J$11+1))),0)</f>
        <v>0</v>
      </c>
      <c r="U97" s="369">
        <f>IF(K97= "Yes",0,IF( H97 = "salary",IF(T97 = 0,MAX(0,$R97-$S97), R97-T97),IF( H97 = "Hourly",'6. Hourly EE Wage Reduction'!AA97, 0)))</f>
        <v>0</v>
      </c>
      <c r="V97" s="67">
        <f t="shared" si="10"/>
        <v>0</v>
      </c>
      <c r="W97" s="405" t="str">
        <f>IF(U97 = 0, "No",IF('6. Hourly EE Wage Reduction'!T97 &gt;'6. Hourly EE Wage Reduction'!W97, "Yes", "No"))</f>
        <v>No</v>
      </c>
      <c r="X97" s="67">
        <f t="shared" si="11"/>
        <v>0</v>
      </c>
      <c r="Y97" s="67">
        <f t="shared" si="12"/>
        <v>0</v>
      </c>
      <c r="AA97" s="86">
        <f>IFERROR(IF('3.Weekly Hours &amp; Wage Activity'!J97 = "FT", 1,MIN(1,IF('3.Weekly Hours &amp; Wage Activity'!J97 = "", "",MIN('3.Weekly Hours &amp; Wage Activity'!J97/40,1)),IF('3.Weekly Hours &amp; Wage Activity'!J97="", "",'3.Weekly Hours &amp; Wage Activity'!J97/40 ))),0)</f>
        <v>0</v>
      </c>
      <c r="AB97" s="86">
        <f>IFERROR(IF('3.Weekly Hours &amp; Wage Activity'!K97 = "FT", 1,MIN(1,IF('3.Weekly Hours &amp; Wage Activity'!K97 = "", "",MIN('3.Weekly Hours &amp; Wage Activity'!K97/40,1)),IF('3.Weekly Hours &amp; Wage Activity'!K97="", "",'3.Weekly Hours &amp; Wage Activity'!K97/40 ))),0)</f>
        <v>0</v>
      </c>
      <c r="AC97" s="86">
        <f>IFERROR(IF('3.Weekly Hours &amp; Wage Activity'!L97 = "FT", 1,MIN(1,IF('3.Weekly Hours &amp; Wage Activity'!L97 = "", "",MIN('3.Weekly Hours &amp; Wage Activity'!L97/40,1)),IF('3.Weekly Hours &amp; Wage Activity'!L97="", "",'3.Weekly Hours &amp; Wage Activity'!L97/40 ))),0)</f>
        <v>0</v>
      </c>
      <c r="AD97" s="86">
        <f>IFERROR(IF('3.Weekly Hours &amp; Wage Activity'!M97 = "FT", 1,MIN(1,IF('3.Weekly Hours &amp; Wage Activity'!M97 = "", "",MIN('3.Weekly Hours &amp; Wage Activity'!M97/40,1)),IF('3.Weekly Hours &amp; Wage Activity'!M97="", "",'3.Weekly Hours &amp; Wage Activity'!M97/40 ))),0)</f>
        <v>0</v>
      </c>
      <c r="AE97" s="86">
        <f>IFERROR(IF('3.Weekly Hours &amp; Wage Activity'!N97 = "FT", 1,MIN(1,IF('3.Weekly Hours &amp; Wage Activity'!N97 = "", "",MIN('3.Weekly Hours &amp; Wage Activity'!N97/40,1)),IF('3.Weekly Hours &amp; Wage Activity'!N97="", "",'3.Weekly Hours &amp; Wage Activity'!N97/40 ))),0)</f>
        <v>0</v>
      </c>
      <c r="AF97" s="86">
        <f>IFERROR(IF('3.Weekly Hours &amp; Wage Activity'!O97 = "FT", 1,MIN(1,IF('3.Weekly Hours &amp; Wage Activity'!O97 = "", "",MIN('3.Weekly Hours &amp; Wage Activity'!O97/40,1)),IF('3.Weekly Hours &amp; Wage Activity'!O97="", "",'3.Weekly Hours &amp; Wage Activity'!O97/40 ))),0)</f>
        <v>0</v>
      </c>
      <c r="AG97" s="86">
        <f>IFERROR(IF('3.Weekly Hours &amp; Wage Activity'!P97 = "FT", 1,MIN(1,IF('3.Weekly Hours &amp; Wage Activity'!P97 = "", "",MIN('3.Weekly Hours &amp; Wage Activity'!P97/40,1)),IF('3.Weekly Hours &amp; Wage Activity'!P97="", "",'3.Weekly Hours &amp; Wage Activity'!P97/40 ))),0)</f>
        <v>0</v>
      </c>
      <c r="AH97" s="86">
        <f>IFERROR(IF('3.Weekly Hours &amp; Wage Activity'!Q97 = "FT", 1,MIN(1,IF('3.Weekly Hours &amp; Wage Activity'!Q97 = "", "",MIN('3.Weekly Hours &amp; Wage Activity'!Q97/40,1)),IF('3.Weekly Hours &amp; Wage Activity'!Q97="", "",'3.Weekly Hours &amp; Wage Activity'!Q97/40 ))),0)</f>
        <v>0</v>
      </c>
      <c r="AI97" s="86">
        <f>IFERROR(IF('3.Weekly Hours &amp; Wage Activity'!R97 = "FT", 1,MIN(1,IF('3.Weekly Hours &amp; Wage Activity'!R97 = "", "",MIN('3.Weekly Hours &amp; Wage Activity'!R97/40,1)),IF('3.Weekly Hours &amp; Wage Activity'!R97="", "",'3.Weekly Hours &amp; Wage Activity'!R97/40 ))),0)</f>
        <v>0</v>
      </c>
      <c r="AJ97" s="86">
        <f>IFERROR(IF('3.Weekly Hours &amp; Wage Activity'!S97 = "FT", 1,MIN(1,IF('3.Weekly Hours &amp; Wage Activity'!S97 = "", "",MIN('3.Weekly Hours &amp; Wage Activity'!S97/40,1)),IF('3.Weekly Hours &amp; Wage Activity'!S97="", "",'3.Weekly Hours &amp; Wage Activity'!S97/40 ))),0)</f>
        <v>0</v>
      </c>
      <c r="AK97" s="86">
        <f>IFERROR(IF('3.Weekly Hours &amp; Wage Activity'!T97 = "FT", 1,MIN(1,IF('3.Weekly Hours &amp; Wage Activity'!T97 = "", "",MIN('3.Weekly Hours &amp; Wage Activity'!T97/40,1)),IF('3.Weekly Hours &amp; Wage Activity'!T97="", "",'3.Weekly Hours &amp; Wage Activity'!T97/40 ))),0)</f>
        <v>0</v>
      </c>
      <c r="AL97" s="86">
        <f>IFERROR(IF('3.Weekly Hours &amp; Wage Activity'!U97 = "FT", 1,MIN(1,IF('3.Weekly Hours &amp; Wage Activity'!U97 = "", "",MIN('3.Weekly Hours &amp; Wage Activity'!U97/40,1)),IF('3.Weekly Hours &amp; Wage Activity'!U97="", "",'3.Weekly Hours &amp; Wage Activity'!U97/40 ))),0)</f>
        <v>0</v>
      </c>
      <c r="AM97" s="86">
        <f>IFERROR(IF('3.Weekly Hours &amp; Wage Activity'!V97 = "FT", 1,MIN(1,IF('3.Weekly Hours &amp; Wage Activity'!V97 = "", "",MIN('3.Weekly Hours &amp; Wage Activity'!V97/40,1)),IF('3.Weekly Hours &amp; Wage Activity'!V97="", "",'3.Weekly Hours &amp; Wage Activity'!V97/40 ))),0)</f>
        <v>0</v>
      </c>
      <c r="AN97" s="86">
        <f>IFERROR(IF('3.Weekly Hours &amp; Wage Activity'!W97 = "FT", 1,MIN(1,IF('3.Weekly Hours &amp; Wage Activity'!W97 = "", "",MIN('3.Weekly Hours &amp; Wage Activity'!W97/40,1)),IF('3.Weekly Hours &amp; Wage Activity'!W97="", "",'3.Weekly Hours &amp; Wage Activity'!W97/40 ))),0)</f>
        <v>0</v>
      </c>
      <c r="AO97" s="86">
        <f>IFERROR(IF('3.Weekly Hours &amp; Wage Activity'!X97 = "FT", 1,MIN(1,IF('3.Weekly Hours &amp; Wage Activity'!X97 = "", "",MIN('3.Weekly Hours &amp; Wage Activity'!X97/40,1)),IF('3.Weekly Hours &amp; Wage Activity'!X97="", "",'3.Weekly Hours &amp; Wage Activity'!X97/40 ))),0)</f>
        <v>0</v>
      </c>
      <c r="AP97" s="86">
        <f>IFERROR(IF('3.Weekly Hours &amp; Wage Activity'!Y97 = "FT", 1,MIN(1,IF('3.Weekly Hours &amp; Wage Activity'!Y97 = "", "",MIN('3.Weekly Hours &amp; Wage Activity'!Y97/40,1)),IF('3.Weekly Hours &amp; Wage Activity'!Y97="", "",'3.Weekly Hours &amp; Wage Activity'!Y97/40 ))),0)</f>
        <v>0</v>
      </c>
      <c r="AQ97" s="86">
        <f>IFERROR(IF('3.Weekly Hours &amp; Wage Activity'!Z97 = "FT", 1,MIN(1,IF('3.Weekly Hours &amp; Wage Activity'!Z97 = "", "",MIN('3.Weekly Hours &amp; Wage Activity'!Z97/40,1)),IF('3.Weekly Hours &amp; Wage Activity'!Z97="", "",'3.Weekly Hours &amp; Wage Activity'!Z97/40 ))),0)</f>
        <v>0</v>
      </c>
      <c r="AR97" s="86">
        <f>IFERROR(IF('3.Weekly Hours &amp; Wage Activity'!AA97 = "FT", 1,MIN(1,IF('3.Weekly Hours &amp; Wage Activity'!AA97 = "", "",MIN('3.Weekly Hours &amp; Wage Activity'!AA97/40,1)),IF('3.Weekly Hours &amp; Wage Activity'!AA97="", "",'3.Weekly Hours &amp; Wage Activity'!AA97/40 ))),0)</f>
        <v>0</v>
      </c>
      <c r="AS97" s="86">
        <f>IFERROR(IF('3.Weekly Hours &amp; Wage Activity'!AB97 = "FT", 1,MIN(1,IF('3.Weekly Hours &amp; Wage Activity'!AB97 = "", "",MIN('3.Weekly Hours &amp; Wage Activity'!AB97/40,1)),IF('3.Weekly Hours &amp; Wage Activity'!AB97="", "",'3.Weekly Hours &amp; Wage Activity'!AB97/40 ))),0)</f>
        <v>0</v>
      </c>
      <c r="AT97" s="86">
        <f>IFERROR(IF('3.Weekly Hours &amp; Wage Activity'!AC97 = "FT", 1,MIN(1,IF('3.Weekly Hours &amp; Wage Activity'!AC97 = "", "",MIN('3.Weekly Hours &amp; Wage Activity'!AC97/40,1)),IF('3.Weekly Hours &amp; Wage Activity'!AC97="", "",'3.Weekly Hours &amp; Wage Activity'!AC97/40 ))),0)</f>
        <v>0</v>
      </c>
      <c r="AU97" s="86">
        <f>IFERROR(IF('3.Weekly Hours &amp; Wage Activity'!AD97 = "FT", 1,MIN(1,IF('3.Weekly Hours &amp; Wage Activity'!AD97 = "", "",MIN('3.Weekly Hours &amp; Wage Activity'!AD97/40,1)),IF('3.Weekly Hours &amp; Wage Activity'!AD97="", "",'3.Weekly Hours &amp; Wage Activity'!AD97/40 ))),0)</f>
        <v>0</v>
      </c>
      <c r="AV97" s="86">
        <f>IFERROR(IF('3.Weekly Hours &amp; Wage Activity'!AE97 = "FT", 1,MIN(1,IF('3.Weekly Hours &amp; Wage Activity'!AE97 = "", "",MIN('3.Weekly Hours &amp; Wage Activity'!AE97/40,1)),IF('3.Weekly Hours &amp; Wage Activity'!AE97="", "",'3.Weekly Hours &amp; Wage Activity'!AE97/40 ))),0)</f>
        <v>0</v>
      </c>
      <c r="AW97" s="86">
        <f>IFERROR(IF('3.Weekly Hours &amp; Wage Activity'!AF97 = "FT", 1,MIN(1,IF('3.Weekly Hours &amp; Wage Activity'!AF97 = "", "",MIN('3.Weekly Hours &amp; Wage Activity'!AF97/40,1)),IF('3.Weekly Hours &amp; Wage Activity'!AF97="", "",'3.Weekly Hours &amp; Wage Activity'!AF97/40 ))),0)</f>
        <v>0</v>
      </c>
      <c r="AX97" s="86">
        <f>IFERROR(IF('3.Weekly Hours &amp; Wage Activity'!AG97 = "FT", 1,MIN(1,IF('3.Weekly Hours &amp; Wage Activity'!AG97 = "", "",MIN('3.Weekly Hours &amp; Wage Activity'!AG97/40,1)),IF('3.Weekly Hours &amp; Wage Activity'!AG97="", "",'3.Weekly Hours &amp; Wage Activity'!AG97/40 ))),0)</f>
        <v>0</v>
      </c>
      <c r="AY97" s="523">
        <f>SUM( IF(COUNTIF('3.Weekly Hours &amp; Wage Activity'!J97:Q97, "&lt;&gt;FT") = 0, COLUMNS('3.Weekly Hours &amp; Wage Activity'!J97:AG97) * 40, '3.Weekly Hours &amp; Wage Activity'!J97:AG97))</f>
        <v>0</v>
      </c>
      <c r="AZ97" s="86">
        <f t="shared" si="13"/>
        <v>0</v>
      </c>
      <c r="BA97" s="87">
        <f t="shared" si="14"/>
        <v>0</v>
      </c>
      <c r="BB97" s="74" t="str">
        <f>IF('2.Census &amp; Reference Benchmarks'!K97 = "", "", '2.Census &amp; Reference Benchmarks'!K97)</f>
        <v/>
      </c>
      <c r="BC97" s="185">
        <f>IF('2.Census &amp; Reference Benchmarks'!L97="N/A",IF(OR(AND(G97="",I97=""),AND(G97&lt;DATEVALUE("1/1/2020"),OR(I97="",I97&gt;DATEVALUE("3/31/2020")))),177.14,IF(OR(I97 = "", I97 &gt; DATEVALUE("1/31/2020")), ROUND(177.14*((DATEVALUE("2/1/2020") -G97)/31),1))),IF('2.Census &amp; Reference Benchmarks'!L97="",0,'2.Census &amp; Reference Benchmarks'!L97))</f>
        <v>0</v>
      </c>
      <c r="BD97" s="74" t="str">
        <f>IF('2.Census &amp; Reference Benchmarks'!N97 = "", "", '2.Census &amp; Reference Benchmarks'!N97)</f>
        <v/>
      </c>
      <c r="BE97" s="185">
        <f>IF('2.Census &amp; Reference Benchmarks'!O97="N/A",IF(OR(AND(G97="",I97=""),AND(G97&lt;=DATEVALUE("2/1/2020"),OR(I97="",I97&gt;=DATEVALUE("2/29/2020")))),165.71,IF(AND(G97&gt;DATEVALUE("2/1/2020"),OR(I97="",I97&lt;=DATEVALUE("2/29/2020"))),((DATEVALUE("3/1/2020")-G97)/29)*165.71,"")),IF('2.Census &amp; Reference Benchmarks'!O97="",0,'2.Census &amp; Reference Benchmarks'!O97))</f>
        <v>0</v>
      </c>
    </row>
    <row r="98" spans="1:57" x14ac:dyDescent="0.25">
      <c r="A98" s="3"/>
      <c r="B98" s="56">
        <f>IF('2.Census &amp; Reference Benchmarks'!B98 &lt;&gt;"",'2.Census &amp; Reference Benchmarks'!B98,"")</f>
        <v>0</v>
      </c>
      <c r="C98" s="56">
        <f>IF('2.Census &amp; Reference Benchmarks'!C98 &lt;&gt;"",'2.Census &amp; Reference Benchmarks'!C98,"")</f>
        <v>0</v>
      </c>
      <c r="D98" s="57" t="str">
        <f>IF('2.Census &amp; Reference Benchmarks'!D98 &lt;&gt;"",'2.Census &amp; Reference Benchmarks'!D98,"")</f>
        <v/>
      </c>
      <c r="E98" s="56" t="str">
        <f>IF('2.Census &amp; Reference Benchmarks'!E98 &lt;&gt;"",'2.Census &amp; Reference Benchmarks'!E98,"")</f>
        <v/>
      </c>
      <c r="F98" s="56" t="str">
        <f>IF('2.Census &amp; Reference Benchmarks'!F98 &lt;&gt;"",'2.Census &amp; Reference Benchmarks'!F98,"")</f>
        <v/>
      </c>
      <c r="G98" s="58" t="str">
        <f>IF('2.Census &amp; Reference Benchmarks'!G98 &lt;&gt;"",'2.Census &amp; Reference Benchmarks'!G98,"")</f>
        <v/>
      </c>
      <c r="H98" s="58" t="str">
        <f>IF('2.Census &amp; Reference Benchmarks'!H98 &lt;&gt;"",'2.Census &amp; Reference Benchmarks'!H98,"")</f>
        <v/>
      </c>
      <c r="I98" s="58" t="str">
        <f>IF('2.Census &amp; Reference Benchmarks'!I98 &lt;&gt;"",'2.Census &amp; Reference Benchmarks'!I98,"")</f>
        <v/>
      </c>
      <c r="J98" s="69" t="str">
        <f>IF('2.Census &amp; Reference Benchmarks'!J98 &lt;&gt;"",'2.Census &amp; Reference Benchmarks'!J98,"")</f>
        <v/>
      </c>
      <c r="K98" s="58" t="str">
        <f>IF('7.Safe Harbor Input Data &amp; Calc'!Q100 &lt;&gt; "", '7.Safe Harbor Input Data &amp; Calc'!Q100, "")</f>
        <v>No</v>
      </c>
      <c r="L98" s="59" t="str">
        <f>IF('2.Census &amp; Reference Benchmarks'!T98&lt;&gt; "",'2.Census &amp; Reference Benchmarks'!T98,"")</f>
        <v/>
      </c>
      <c r="M98" s="60">
        <f>'2.Census &amp; Reference Benchmarks'!M98</f>
        <v>0</v>
      </c>
      <c r="N98" s="60">
        <f>'2.Census &amp; Reference Benchmarks'!P98</f>
        <v>0</v>
      </c>
      <c r="O98" s="60">
        <f>'2.Census &amp; Reference Benchmarks'!S98</f>
        <v>0</v>
      </c>
      <c r="P98" s="52">
        <f>IF( AND(I98 &lt; '1. Summary for SBA'!$J$7, I98 &lt;&gt;""), 0, IF(AND(G98="",I98=""),SUM(M98:O98)*4,IF(I98&lt;'1. Summary for SBA'!$J$7,0,IF(K98="Yes",0,IF(H98="Salary",IF(AND(SUM(M98:O98)*4&lt;100000,L98=""),(SUM(M98:O98)/(IF(OR(I98=0,I98&gt;=DATEVALUE("3/31/2020")),DATEVALUE("3/31/2020"),I98)-IF(OR(G98&lt;=DATEVALUE("1/1/2020"), G98 = ""),DATEVALUE("1/1/2020"),IF(OR(MONTH(G98)=1),G98+1,IF(MONTH(G98)=3,G98,G98-1)))))*360,0),0)))))</f>
        <v>0</v>
      </c>
      <c r="Q98" s="52">
        <f t="shared" si="8"/>
        <v>0</v>
      </c>
      <c r="R98" s="67">
        <f t="shared" si="9"/>
        <v>0</v>
      </c>
      <c r="S98" s="53">
        <f>SUM('3.Weekly Hours &amp; Wage Activity'!AI98:BF98)</f>
        <v>0</v>
      </c>
      <c r="T98" s="53">
        <f>IF(AND(I98&lt;&gt; "",  I98 &lt; '1. Summary for SBA'!$J$11 +168, I98 &gt; '1. Summary for SBA'!$J$11),S98+(((168-(I98-'1. Summary for SBA'!$J$11+1))*S98)/((I98-'1. Summary for SBA'!$J$11+1))),0)</f>
        <v>0</v>
      </c>
      <c r="U98" s="369">
        <f>IF(K98= "Yes",0,IF( H98 = "salary",IF(T98 = 0,MAX(0,$R98-$S98), R98-T98),IF( H98 = "Hourly",'6. Hourly EE Wage Reduction'!AA98, 0)))</f>
        <v>0</v>
      </c>
      <c r="V98" s="67">
        <f t="shared" si="10"/>
        <v>0</v>
      </c>
      <c r="W98" s="405" t="str">
        <f>IF(U98 = 0, "No",IF('6. Hourly EE Wage Reduction'!T98 &gt;'6. Hourly EE Wage Reduction'!W98, "Yes", "No"))</f>
        <v>No</v>
      </c>
      <c r="X98" s="67">
        <f t="shared" si="11"/>
        <v>0</v>
      </c>
      <c r="Y98" s="67">
        <f t="shared" si="12"/>
        <v>0</v>
      </c>
      <c r="AA98" s="86">
        <f>IFERROR(IF('3.Weekly Hours &amp; Wage Activity'!J98 = "FT", 1,MIN(1,IF('3.Weekly Hours &amp; Wage Activity'!J98 = "", "",MIN('3.Weekly Hours &amp; Wage Activity'!J98/40,1)),IF('3.Weekly Hours &amp; Wage Activity'!J98="", "",'3.Weekly Hours &amp; Wage Activity'!J98/40 ))),0)</f>
        <v>0</v>
      </c>
      <c r="AB98" s="86">
        <f>IFERROR(IF('3.Weekly Hours &amp; Wage Activity'!K98 = "FT", 1,MIN(1,IF('3.Weekly Hours &amp; Wage Activity'!K98 = "", "",MIN('3.Weekly Hours &amp; Wage Activity'!K98/40,1)),IF('3.Weekly Hours &amp; Wage Activity'!K98="", "",'3.Weekly Hours &amp; Wage Activity'!K98/40 ))),0)</f>
        <v>0</v>
      </c>
      <c r="AC98" s="86">
        <f>IFERROR(IF('3.Weekly Hours &amp; Wage Activity'!L98 = "FT", 1,MIN(1,IF('3.Weekly Hours &amp; Wage Activity'!L98 = "", "",MIN('3.Weekly Hours &amp; Wage Activity'!L98/40,1)),IF('3.Weekly Hours &amp; Wage Activity'!L98="", "",'3.Weekly Hours &amp; Wage Activity'!L98/40 ))),0)</f>
        <v>0</v>
      </c>
      <c r="AD98" s="86">
        <f>IFERROR(IF('3.Weekly Hours &amp; Wage Activity'!M98 = "FT", 1,MIN(1,IF('3.Weekly Hours &amp; Wage Activity'!M98 = "", "",MIN('3.Weekly Hours &amp; Wage Activity'!M98/40,1)),IF('3.Weekly Hours &amp; Wage Activity'!M98="", "",'3.Weekly Hours &amp; Wage Activity'!M98/40 ))),0)</f>
        <v>0</v>
      </c>
      <c r="AE98" s="86">
        <f>IFERROR(IF('3.Weekly Hours &amp; Wage Activity'!N98 = "FT", 1,MIN(1,IF('3.Weekly Hours &amp; Wage Activity'!N98 = "", "",MIN('3.Weekly Hours &amp; Wage Activity'!N98/40,1)),IF('3.Weekly Hours &amp; Wage Activity'!N98="", "",'3.Weekly Hours &amp; Wage Activity'!N98/40 ))),0)</f>
        <v>0</v>
      </c>
      <c r="AF98" s="86">
        <f>IFERROR(IF('3.Weekly Hours &amp; Wage Activity'!O98 = "FT", 1,MIN(1,IF('3.Weekly Hours &amp; Wage Activity'!O98 = "", "",MIN('3.Weekly Hours &amp; Wage Activity'!O98/40,1)),IF('3.Weekly Hours &amp; Wage Activity'!O98="", "",'3.Weekly Hours &amp; Wage Activity'!O98/40 ))),0)</f>
        <v>0</v>
      </c>
      <c r="AG98" s="86">
        <f>IFERROR(IF('3.Weekly Hours &amp; Wage Activity'!P98 = "FT", 1,MIN(1,IF('3.Weekly Hours &amp; Wage Activity'!P98 = "", "",MIN('3.Weekly Hours &amp; Wage Activity'!P98/40,1)),IF('3.Weekly Hours &amp; Wage Activity'!P98="", "",'3.Weekly Hours &amp; Wage Activity'!P98/40 ))),0)</f>
        <v>0</v>
      </c>
      <c r="AH98" s="86">
        <f>IFERROR(IF('3.Weekly Hours &amp; Wage Activity'!Q98 = "FT", 1,MIN(1,IF('3.Weekly Hours &amp; Wage Activity'!Q98 = "", "",MIN('3.Weekly Hours &amp; Wage Activity'!Q98/40,1)),IF('3.Weekly Hours &amp; Wage Activity'!Q98="", "",'3.Weekly Hours &amp; Wage Activity'!Q98/40 ))),0)</f>
        <v>0</v>
      </c>
      <c r="AI98" s="86">
        <f>IFERROR(IF('3.Weekly Hours &amp; Wage Activity'!R98 = "FT", 1,MIN(1,IF('3.Weekly Hours &amp; Wage Activity'!R98 = "", "",MIN('3.Weekly Hours &amp; Wage Activity'!R98/40,1)),IF('3.Weekly Hours &amp; Wage Activity'!R98="", "",'3.Weekly Hours &amp; Wage Activity'!R98/40 ))),0)</f>
        <v>0</v>
      </c>
      <c r="AJ98" s="86">
        <f>IFERROR(IF('3.Weekly Hours &amp; Wage Activity'!S98 = "FT", 1,MIN(1,IF('3.Weekly Hours &amp; Wage Activity'!S98 = "", "",MIN('3.Weekly Hours &amp; Wage Activity'!S98/40,1)),IF('3.Weekly Hours &amp; Wage Activity'!S98="", "",'3.Weekly Hours &amp; Wage Activity'!S98/40 ))),0)</f>
        <v>0</v>
      </c>
      <c r="AK98" s="86">
        <f>IFERROR(IF('3.Weekly Hours &amp; Wage Activity'!T98 = "FT", 1,MIN(1,IF('3.Weekly Hours &amp; Wage Activity'!T98 = "", "",MIN('3.Weekly Hours &amp; Wage Activity'!T98/40,1)),IF('3.Weekly Hours &amp; Wage Activity'!T98="", "",'3.Weekly Hours &amp; Wage Activity'!T98/40 ))),0)</f>
        <v>0</v>
      </c>
      <c r="AL98" s="86">
        <f>IFERROR(IF('3.Weekly Hours &amp; Wage Activity'!U98 = "FT", 1,MIN(1,IF('3.Weekly Hours &amp; Wage Activity'!U98 = "", "",MIN('3.Weekly Hours &amp; Wage Activity'!U98/40,1)),IF('3.Weekly Hours &amp; Wage Activity'!U98="", "",'3.Weekly Hours &amp; Wage Activity'!U98/40 ))),0)</f>
        <v>0</v>
      </c>
      <c r="AM98" s="86">
        <f>IFERROR(IF('3.Weekly Hours &amp; Wage Activity'!V98 = "FT", 1,MIN(1,IF('3.Weekly Hours &amp; Wage Activity'!V98 = "", "",MIN('3.Weekly Hours &amp; Wage Activity'!V98/40,1)),IF('3.Weekly Hours &amp; Wage Activity'!V98="", "",'3.Weekly Hours &amp; Wage Activity'!V98/40 ))),0)</f>
        <v>0</v>
      </c>
      <c r="AN98" s="86">
        <f>IFERROR(IF('3.Weekly Hours &amp; Wage Activity'!W98 = "FT", 1,MIN(1,IF('3.Weekly Hours &amp; Wage Activity'!W98 = "", "",MIN('3.Weekly Hours &amp; Wage Activity'!W98/40,1)),IF('3.Weekly Hours &amp; Wage Activity'!W98="", "",'3.Weekly Hours &amp; Wage Activity'!W98/40 ))),0)</f>
        <v>0</v>
      </c>
      <c r="AO98" s="86">
        <f>IFERROR(IF('3.Weekly Hours &amp; Wage Activity'!X98 = "FT", 1,MIN(1,IF('3.Weekly Hours &amp; Wage Activity'!X98 = "", "",MIN('3.Weekly Hours &amp; Wage Activity'!X98/40,1)),IF('3.Weekly Hours &amp; Wage Activity'!X98="", "",'3.Weekly Hours &amp; Wage Activity'!X98/40 ))),0)</f>
        <v>0</v>
      </c>
      <c r="AP98" s="86">
        <f>IFERROR(IF('3.Weekly Hours &amp; Wage Activity'!Y98 = "FT", 1,MIN(1,IF('3.Weekly Hours &amp; Wage Activity'!Y98 = "", "",MIN('3.Weekly Hours &amp; Wage Activity'!Y98/40,1)),IF('3.Weekly Hours &amp; Wage Activity'!Y98="", "",'3.Weekly Hours &amp; Wage Activity'!Y98/40 ))),0)</f>
        <v>0</v>
      </c>
      <c r="AQ98" s="86">
        <f>IFERROR(IF('3.Weekly Hours &amp; Wage Activity'!Z98 = "FT", 1,MIN(1,IF('3.Weekly Hours &amp; Wage Activity'!Z98 = "", "",MIN('3.Weekly Hours &amp; Wage Activity'!Z98/40,1)),IF('3.Weekly Hours &amp; Wage Activity'!Z98="", "",'3.Weekly Hours &amp; Wage Activity'!Z98/40 ))),0)</f>
        <v>0</v>
      </c>
      <c r="AR98" s="86">
        <f>IFERROR(IF('3.Weekly Hours &amp; Wage Activity'!AA98 = "FT", 1,MIN(1,IF('3.Weekly Hours &amp; Wage Activity'!AA98 = "", "",MIN('3.Weekly Hours &amp; Wage Activity'!AA98/40,1)),IF('3.Weekly Hours &amp; Wage Activity'!AA98="", "",'3.Weekly Hours &amp; Wage Activity'!AA98/40 ))),0)</f>
        <v>0</v>
      </c>
      <c r="AS98" s="86">
        <f>IFERROR(IF('3.Weekly Hours &amp; Wage Activity'!AB98 = "FT", 1,MIN(1,IF('3.Weekly Hours &amp; Wage Activity'!AB98 = "", "",MIN('3.Weekly Hours &amp; Wage Activity'!AB98/40,1)),IF('3.Weekly Hours &amp; Wage Activity'!AB98="", "",'3.Weekly Hours &amp; Wage Activity'!AB98/40 ))),0)</f>
        <v>0</v>
      </c>
      <c r="AT98" s="86">
        <f>IFERROR(IF('3.Weekly Hours &amp; Wage Activity'!AC98 = "FT", 1,MIN(1,IF('3.Weekly Hours &amp; Wage Activity'!AC98 = "", "",MIN('3.Weekly Hours &amp; Wage Activity'!AC98/40,1)),IF('3.Weekly Hours &amp; Wage Activity'!AC98="", "",'3.Weekly Hours &amp; Wage Activity'!AC98/40 ))),0)</f>
        <v>0</v>
      </c>
      <c r="AU98" s="86">
        <f>IFERROR(IF('3.Weekly Hours &amp; Wage Activity'!AD98 = "FT", 1,MIN(1,IF('3.Weekly Hours &amp; Wage Activity'!AD98 = "", "",MIN('3.Weekly Hours &amp; Wage Activity'!AD98/40,1)),IF('3.Weekly Hours &amp; Wage Activity'!AD98="", "",'3.Weekly Hours &amp; Wage Activity'!AD98/40 ))),0)</f>
        <v>0</v>
      </c>
      <c r="AV98" s="86">
        <f>IFERROR(IF('3.Weekly Hours &amp; Wage Activity'!AE98 = "FT", 1,MIN(1,IF('3.Weekly Hours &amp; Wage Activity'!AE98 = "", "",MIN('3.Weekly Hours &amp; Wage Activity'!AE98/40,1)),IF('3.Weekly Hours &amp; Wage Activity'!AE98="", "",'3.Weekly Hours &amp; Wage Activity'!AE98/40 ))),0)</f>
        <v>0</v>
      </c>
      <c r="AW98" s="86">
        <f>IFERROR(IF('3.Weekly Hours &amp; Wage Activity'!AF98 = "FT", 1,MIN(1,IF('3.Weekly Hours &amp; Wage Activity'!AF98 = "", "",MIN('3.Weekly Hours &amp; Wage Activity'!AF98/40,1)),IF('3.Weekly Hours &amp; Wage Activity'!AF98="", "",'3.Weekly Hours &amp; Wage Activity'!AF98/40 ))),0)</f>
        <v>0</v>
      </c>
      <c r="AX98" s="86">
        <f>IFERROR(IF('3.Weekly Hours &amp; Wage Activity'!AG98 = "FT", 1,MIN(1,IF('3.Weekly Hours &amp; Wage Activity'!AG98 = "", "",MIN('3.Weekly Hours &amp; Wage Activity'!AG98/40,1)),IF('3.Weekly Hours &amp; Wage Activity'!AG98="", "",'3.Weekly Hours &amp; Wage Activity'!AG98/40 ))),0)</f>
        <v>0</v>
      </c>
      <c r="AY98" s="523">
        <f>SUM( IF(COUNTIF('3.Weekly Hours &amp; Wage Activity'!J98:Q98, "&lt;&gt;FT") = 0, COLUMNS('3.Weekly Hours &amp; Wage Activity'!J98:AG98) * 40, '3.Weekly Hours &amp; Wage Activity'!J98:AG98))</f>
        <v>0</v>
      </c>
      <c r="AZ98" s="86">
        <f t="shared" si="13"/>
        <v>0</v>
      </c>
      <c r="BA98" s="87">
        <f t="shared" si="14"/>
        <v>0</v>
      </c>
      <c r="BB98" s="74" t="str">
        <f>IF('2.Census &amp; Reference Benchmarks'!K98 = "", "", '2.Census &amp; Reference Benchmarks'!K98)</f>
        <v/>
      </c>
      <c r="BC98" s="185">
        <f>IF('2.Census &amp; Reference Benchmarks'!L98="N/A",IF(OR(AND(G98="",I98=""),AND(G98&lt;DATEVALUE("1/1/2020"),OR(I98="",I98&gt;DATEVALUE("3/31/2020")))),177.14,IF(OR(I98 = "", I98 &gt; DATEVALUE("1/31/2020")), ROUND(177.14*((DATEVALUE("2/1/2020") -G98)/31),1))),IF('2.Census &amp; Reference Benchmarks'!L98="",0,'2.Census &amp; Reference Benchmarks'!L98))</f>
        <v>0</v>
      </c>
      <c r="BD98" s="74" t="str">
        <f>IF('2.Census &amp; Reference Benchmarks'!N98 = "", "", '2.Census &amp; Reference Benchmarks'!N98)</f>
        <v/>
      </c>
      <c r="BE98" s="185">
        <f>IF('2.Census &amp; Reference Benchmarks'!O98="N/A",IF(OR(AND(G98="",I98=""),AND(G98&lt;=DATEVALUE("2/1/2020"),OR(I98="",I98&gt;=DATEVALUE("2/29/2020")))),165.71,IF(AND(G98&gt;DATEVALUE("2/1/2020"),OR(I98="",I98&lt;=DATEVALUE("2/29/2020"))),((DATEVALUE("3/1/2020")-G98)/29)*165.71,"")),IF('2.Census &amp; Reference Benchmarks'!O98="",0,'2.Census &amp; Reference Benchmarks'!O98))</f>
        <v>0</v>
      </c>
    </row>
    <row r="99" spans="1:57" x14ac:dyDescent="0.25">
      <c r="A99" s="3"/>
      <c r="B99" s="56">
        <f>IF('2.Census &amp; Reference Benchmarks'!B99 &lt;&gt;"",'2.Census &amp; Reference Benchmarks'!B99,"")</f>
        <v>0</v>
      </c>
      <c r="C99" s="56">
        <f>IF('2.Census &amp; Reference Benchmarks'!C99 &lt;&gt;"",'2.Census &amp; Reference Benchmarks'!C99,"")</f>
        <v>0</v>
      </c>
      <c r="D99" s="57" t="str">
        <f>IF('2.Census &amp; Reference Benchmarks'!D99 &lt;&gt;"",'2.Census &amp; Reference Benchmarks'!D99,"")</f>
        <v/>
      </c>
      <c r="E99" s="56" t="str">
        <f>IF('2.Census &amp; Reference Benchmarks'!E99 &lt;&gt;"",'2.Census &amp; Reference Benchmarks'!E99,"")</f>
        <v/>
      </c>
      <c r="F99" s="56" t="str">
        <f>IF('2.Census &amp; Reference Benchmarks'!F99 &lt;&gt;"",'2.Census &amp; Reference Benchmarks'!F99,"")</f>
        <v/>
      </c>
      <c r="G99" s="58" t="str">
        <f>IF('2.Census &amp; Reference Benchmarks'!G99 &lt;&gt;"",'2.Census &amp; Reference Benchmarks'!G99,"")</f>
        <v/>
      </c>
      <c r="H99" s="58" t="str">
        <f>IF('2.Census &amp; Reference Benchmarks'!H99 &lt;&gt;"",'2.Census &amp; Reference Benchmarks'!H99,"")</f>
        <v/>
      </c>
      <c r="I99" s="58" t="str">
        <f>IF('2.Census &amp; Reference Benchmarks'!I99 &lt;&gt;"",'2.Census &amp; Reference Benchmarks'!I99,"")</f>
        <v/>
      </c>
      <c r="J99" s="69" t="str">
        <f>IF('2.Census &amp; Reference Benchmarks'!J99 &lt;&gt;"",'2.Census &amp; Reference Benchmarks'!J99,"")</f>
        <v/>
      </c>
      <c r="K99" s="58" t="str">
        <f>IF('7.Safe Harbor Input Data &amp; Calc'!Q101 &lt;&gt; "", '7.Safe Harbor Input Data &amp; Calc'!Q101, "")</f>
        <v>No</v>
      </c>
      <c r="L99" s="59" t="str">
        <f>IF('2.Census &amp; Reference Benchmarks'!T99&lt;&gt; "",'2.Census &amp; Reference Benchmarks'!T99,"")</f>
        <v/>
      </c>
      <c r="M99" s="60">
        <f>'2.Census &amp; Reference Benchmarks'!M99</f>
        <v>0</v>
      </c>
      <c r="N99" s="60">
        <f>'2.Census &amp; Reference Benchmarks'!P99</f>
        <v>0</v>
      </c>
      <c r="O99" s="60">
        <f>'2.Census &amp; Reference Benchmarks'!S99</f>
        <v>0</v>
      </c>
      <c r="P99" s="52">
        <f>IF( AND(I99 &lt; '1. Summary for SBA'!$J$7, I99 &lt;&gt;""), 0, IF(AND(G99="",I99=""),SUM(M99:O99)*4,IF(I99&lt;'1. Summary for SBA'!$J$7,0,IF(K99="Yes",0,IF(H99="Salary",IF(AND(SUM(M99:O99)*4&lt;100000,L99=""),(SUM(M99:O99)/(IF(OR(I99=0,I99&gt;=DATEVALUE("3/31/2020")),DATEVALUE("3/31/2020"),I99)-IF(OR(G99&lt;=DATEVALUE("1/1/2020"), G99 = ""),DATEVALUE("1/1/2020"),IF(OR(MONTH(G99)=1),G99+1,IF(MONTH(G99)=3,G99,G99-1)))))*360,0),0)))))</f>
        <v>0</v>
      </c>
      <c r="Q99" s="52">
        <f t="shared" ref="Q99:Q162" si="15">0.75*P99</f>
        <v>0</v>
      </c>
      <c r="R99" s="67">
        <f t="shared" si="9"/>
        <v>0</v>
      </c>
      <c r="S99" s="53">
        <f>SUM('3.Weekly Hours &amp; Wage Activity'!AI99:BF99)</f>
        <v>0</v>
      </c>
      <c r="T99" s="53">
        <f>IF(AND(I99&lt;&gt; "",  I99 &lt; '1. Summary for SBA'!$J$11 +168, I99 &gt; '1. Summary for SBA'!$J$11),S99+(((168-(I99-'1. Summary for SBA'!$J$11+1))*S99)/((I99-'1. Summary for SBA'!$J$11+1))),0)</f>
        <v>0</v>
      </c>
      <c r="U99" s="369">
        <f>IF(K99= "Yes",0,IF( H99 = "salary",IF(T99 = 0,MAX(0,$R99-$S99), R99-T99),IF( H99 = "Hourly",'6. Hourly EE Wage Reduction'!AA99, 0)))</f>
        <v>0</v>
      </c>
      <c r="V99" s="67">
        <f t="shared" si="10"/>
        <v>0</v>
      </c>
      <c r="W99" s="405" t="str">
        <f>IF(U99 = 0, "No",IF('6. Hourly EE Wage Reduction'!T99 &gt;'6. Hourly EE Wage Reduction'!W99, "Yes", "No"))</f>
        <v>No</v>
      </c>
      <c r="X99" s="67">
        <f t="shared" si="11"/>
        <v>0</v>
      </c>
      <c r="Y99" s="67">
        <f t="shared" si="12"/>
        <v>0</v>
      </c>
      <c r="AA99" s="86">
        <f>IFERROR(IF('3.Weekly Hours &amp; Wage Activity'!J99 = "FT", 1,MIN(1,IF('3.Weekly Hours &amp; Wage Activity'!J99 = "", "",MIN('3.Weekly Hours &amp; Wage Activity'!J99/40,1)),IF('3.Weekly Hours &amp; Wage Activity'!J99="", "",'3.Weekly Hours &amp; Wage Activity'!J99/40 ))),0)</f>
        <v>0</v>
      </c>
      <c r="AB99" s="86">
        <f>IFERROR(IF('3.Weekly Hours &amp; Wage Activity'!K99 = "FT", 1,MIN(1,IF('3.Weekly Hours &amp; Wage Activity'!K99 = "", "",MIN('3.Weekly Hours &amp; Wage Activity'!K99/40,1)),IF('3.Weekly Hours &amp; Wage Activity'!K99="", "",'3.Weekly Hours &amp; Wage Activity'!K99/40 ))),0)</f>
        <v>0</v>
      </c>
      <c r="AC99" s="86">
        <f>IFERROR(IF('3.Weekly Hours &amp; Wage Activity'!L99 = "FT", 1,MIN(1,IF('3.Weekly Hours &amp; Wage Activity'!L99 = "", "",MIN('3.Weekly Hours &amp; Wage Activity'!L99/40,1)),IF('3.Weekly Hours &amp; Wage Activity'!L99="", "",'3.Weekly Hours &amp; Wage Activity'!L99/40 ))),0)</f>
        <v>0</v>
      </c>
      <c r="AD99" s="86">
        <f>IFERROR(IF('3.Weekly Hours &amp; Wage Activity'!M99 = "FT", 1,MIN(1,IF('3.Weekly Hours &amp; Wage Activity'!M99 = "", "",MIN('3.Weekly Hours &amp; Wage Activity'!M99/40,1)),IF('3.Weekly Hours &amp; Wage Activity'!M99="", "",'3.Weekly Hours &amp; Wage Activity'!M99/40 ))),0)</f>
        <v>0</v>
      </c>
      <c r="AE99" s="86">
        <f>IFERROR(IF('3.Weekly Hours &amp; Wage Activity'!N99 = "FT", 1,MIN(1,IF('3.Weekly Hours &amp; Wage Activity'!N99 = "", "",MIN('3.Weekly Hours &amp; Wage Activity'!N99/40,1)),IF('3.Weekly Hours &amp; Wage Activity'!N99="", "",'3.Weekly Hours &amp; Wage Activity'!N99/40 ))),0)</f>
        <v>0</v>
      </c>
      <c r="AF99" s="86">
        <f>IFERROR(IF('3.Weekly Hours &amp; Wage Activity'!O99 = "FT", 1,MIN(1,IF('3.Weekly Hours &amp; Wage Activity'!O99 = "", "",MIN('3.Weekly Hours &amp; Wage Activity'!O99/40,1)),IF('3.Weekly Hours &amp; Wage Activity'!O99="", "",'3.Weekly Hours &amp; Wage Activity'!O99/40 ))),0)</f>
        <v>0</v>
      </c>
      <c r="AG99" s="86">
        <f>IFERROR(IF('3.Weekly Hours &amp; Wage Activity'!P99 = "FT", 1,MIN(1,IF('3.Weekly Hours &amp; Wage Activity'!P99 = "", "",MIN('3.Weekly Hours &amp; Wage Activity'!P99/40,1)),IF('3.Weekly Hours &amp; Wage Activity'!P99="", "",'3.Weekly Hours &amp; Wage Activity'!P99/40 ))),0)</f>
        <v>0</v>
      </c>
      <c r="AH99" s="86">
        <f>IFERROR(IF('3.Weekly Hours &amp; Wage Activity'!Q99 = "FT", 1,MIN(1,IF('3.Weekly Hours &amp; Wage Activity'!Q99 = "", "",MIN('3.Weekly Hours &amp; Wage Activity'!Q99/40,1)),IF('3.Weekly Hours &amp; Wage Activity'!Q99="", "",'3.Weekly Hours &amp; Wage Activity'!Q99/40 ))),0)</f>
        <v>0</v>
      </c>
      <c r="AI99" s="86">
        <f>IFERROR(IF('3.Weekly Hours &amp; Wage Activity'!R99 = "FT", 1,MIN(1,IF('3.Weekly Hours &amp; Wage Activity'!R99 = "", "",MIN('3.Weekly Hours &amp; Wage Activity'!R99/40,1)),IF('3.Weekly Hours &amp; Wage Activity'!R99="", "",'3.Weekly Hours &amp; Wage Activity'!R99/40 ))),0)</f>
        <v>0</v>
      </c>
      <c r="AJ99" s="86">
        <f>IFERROR(IF('3.Weekly Hours &amp; Wage Activity'!S99 = "FT", 1,MIN(1,IF('3.Weekly Hours &amp; Wage Activity'!S99 = "", "",MIN('3.Weekly Hours &amp; Wage Activity'!S99/40,1)),IF('3.Weekly Hours &amp; Wage Activity'!S99="", "",'3.Weekly Hours &amp; Wage Activity'!S99/40 ))),0)</f>
        <v>0</v>
      </c>
      <c r="AK99" s="86">
        <f>IFERROR(IF('3.Weekly Hours &amp; Wage Activity'!T99 = "FT", 1,MIN(1,IF('3.Weekly Hours &amp; Wage Activity'!T99 = "", "",MIN('3.Weekly Hours &amp; Wage Activity'!T99/40,1)),IF('3.Weekly Hours &amp; Wage Activity'!T99="", "",'3.Weekly Hours &amp; Wage Activity'!T99/40 ))),0)</f>
        <v>0</v>
      </c>
      <c r="AL99" s="86">
        <f>IFERROR(IF('3.Weekly Hours &amp; Wage Activity'!U99 = "FT", 1,MIN(1,IF('3.Weekly Hours &amp; Wage Activity'!U99 = "", "",MIN('3.Weekly Hours &amp; Wage Activity'!U99/40,1)),IF('3.Weekly Hours &amp; Wage Activity'!U99="", "",'3.Weekly Hours &amp; Wage Activity'!U99/40 ))),0)</f>
        <v>0</v>
      </c>
      <c r="AM99" s="86">
        <f>IFERROR(IF('3.Weekly Hours &amp; Wage Activity'!V99 = "FT", 1,MIN(1,IF('3.Weekly Hours &amp; Wage Activity'!V99 = "", "",MIN('3.Weekly Hours &amp; Wage Activity'!V99/40,1)),IF('3.Weekly Hours &amp; Wage Activity'!V99="", "",'3.Weekly Hours &amp; Wage Activity'!V99/40 ))),0)</f>
        <v>0</v>
      </c>
      <c r="AN99" s="86">
        <f>IFERROR(IF('3.Weekly Hours &amp; Wage Activity'!W99 = "FT", 1,MIN(1,IF('3.Weekly Hours &amp; Wage Activity'!W99 = "", "",MIN('3.Weekly Hours &amp; Wage Activity'!W99/40,1)),IF('3.Weekly Hours &amp; Wage Activity'!W99="", "",'3.Weekly Hours &amp; Wage Activity'!W99/40 ))),0)</f>
        <v>0</v>
      </c>
      <c r="AO99" s="86">
        <f>IFERROR(IF('3.Weekly Hours &amp; Wage Activity'!X99 = "FT", 1,MIN(1,IF('3.Weekly Hours &amp; Wage Activity'!X99 = "", "",MIN('3.Weekly Hours &amp; Wage Activity'!X99/40,1)),IF('3.Weekly Hours &amp; Wage Activity'!X99="", "",'3.Weekly Hours &amp; Wage Activity'!X99/40 ))),0)</f>
        <v>0</v>
      </c>
      <c r="AP99" s="86">
        <f>IFERROR(IF('3.Weekly Hours &amp; Wage Activity'!Y99 = "FT", 1,MIN(1,IF('3.Weekly Hours &amp; Wage Activity'!Y99 = "", "",MIN('3.Weekly Hours &amp; Wage Activity'!Y99/40,1)),IF('3.Weekly Hours &amp; Wage Activity'!Y99="", "",'3.Weekly Hours &amp; Wage Activity'!Y99/40 ))),0)</f>
        <v>0</v>
      </c>
      <c r="AQ99" s="86">
        <f>IFERROR(IF('3.Weekly Hours &amp; Wage Activity'!Z99 = "FT", 1,MIN(1,IF('3.Weekly Hours &amp; Wage Activity'!Z99 = "", "",MIN('3.Weekly Hours &amp; Wage Activity'!Z99/40,1)),IF('3.Weekly Hours &amp; Wage Activity'!Z99="", "",'3.Weekly Hours &amp; Wage Activity'!Z99/40 ))),0)</f>
        <v>0</v>
      </c>
      <c r="AR99" s="86">
        <f>IFERROR(IF('3.Weekly Hours &amp; Wage Activity'!AA99 = "FT", 1,MIN(1,IF('3.Weekly Hours &amp; Wage Activity'!AA99 = "", "",MIN('3.Weekly Hours &amp; Wage Activity'!AA99/40,1)),IF('3.Weekly Hours &amp; Wage Activity'!AA99="", "",'3.Weekly Hours &amp; Wage Activity'!AA99/40 ))),0)</f>
        <v>0</v>
      </c>
      <c r="AS99" s="86">
        <f>IFERROR(IF('3.Weekly Hours &amp; Wage Activity'!AB99 = "FT", 1,MIN(1,IF('3.Weekly Hours &amp; Wage Activity'!AB99 = "", "",MIN('3.Weekly Hours &amp; Wage Activity'!AB99/40,1)),IF('3.Weekly Hours &amp; Wage Activity'!AB99="", "",'3.Weekly Hours &amp; Wage Activity'!AB99/40 ))),0)</f>
        <v>0</v>
      </c>
      <c r="AT99" s="86">
        <f>IFERROR(IF('3.Weekly Hours &amp; Wage Activity'!AC99 = "FT", 1,MIN(1,IF('3.Weekly Hours &amp; Wage Activity'!AC99 = "", "",MIN('3.Weekly Hours &amp; Wage Activity'!AC99/40,1)),IF('3.Weekly Hours &amp; Wage Activity'!AC99="", "",'3.Weekly Hours &amp; Wage Activity'!AC99/40 ))),0)</f>
        <v>0</v>
      </c>
      <c r="AU99" s="86">
        <f>IFERROR(IF('3.Weekly Hours &amp; Wage Activity'!AD99 = "FT", 1,MIN(1,IF('3.Weekly Hours &amp; Wage Activity'!AD99 = "", "",MIN('3.Weekly Hours &amp; Wage Activity'!AD99/40,1)),IF('3.Weekly Hours &amp; Wage Activity'!AD99="", "",'3.Weekly Hours &amp; Wage Activity'!AD99/40 ))),0)</f>
        <v>0</v>
      </c>
      <c r="AV99" s="86">
        <f>IFERROR(IF('3.Weekly Hours &amp; Wage Activity'!AE99 = "FT", 1,MIN(1,IF('3.Weekly Hours &amp; Wage Activity'!AE99 = "", "",MIN('3.Weekly Hours &amp; Wage Activity'!AE99/40,1)),IF('3.Weekly Hours &amp; Wage Activity'!AE99="", "",'3.Weekly Hours &amp; Wage Activity'!AE99/40 ))),0)</f>
        <v>0</v>
      </c>
      <c r="AW99" s="86">
        <f>IFERROR(IF('3.Weekly Hours &amp; Wage Activity'!AF99 = "FT", 1,MIN(1,IF('3.Weekly Hours &amp; Wage Activity'!AF99 = "", "",MIN('3.Weekly Hours &amp; Wage Activity'!AF99/40,1)),IF('3.Weekly Hours &amp; Wage Activity'!AF99="", "",'3.Weekly Hours &amp; Wage Activity'!AF99/40 ))),0)</f>
        <v>0</v>
      </c>
      <c r="AX99" s="86">
        <f>IFERROR(IF('3.Weekly Hours &amp; Wage Activity'!AG99 = "FT", 1,MIN(1,IF('3.Weekly Hours &amp; Wage Activity'!AG99 = "", "",MIN('3.Weekly Hours &amp; Wage Activity'!AG99/40,1)),IF('3.Weekly Hours &amp; Wage Activity'!AG99="", "",'3.Weekly Hours &amp; Wage Activity'!AG99/40 ))),0)</f>
        <v>0</v>
      </c>
      <c r="AY99" s="523">
        <f>SUM( IF(COUNTIF('3.Weekly Hours &amp; Wage Activity'!J99:Q99, "&lt;&gt;FT") = 0, COLUMNS('3.Weekly Hours &amp; Wage Activity'!J99:AG99) * 40, '3.Weekly Hours &amp; Wage Activity'!J99:AG99))</f>
        <v>0</v>
      </c>
      <c r="AZ99" s="86">
        <f t="shared" si="13"/>
        <v>0</v>
      </c>
      <c r="BA99" s="87">
        <f t="shared" si="14"/>
        <v>0</v>
      </c>
      <c r="BB99" s="74" t="str">
        <f>IF('2.Census &amp; Reference Benchmarks'!K99 = "", "", '2.Census &amp; Reference Benchmarks'!K99)</f>
        <v/>
      </c>
      <c r="BC99" s="185">
        <f>IF('2.Census &amp; Reference Benchmarks'!L99="N/A",IF(OR(AND(G99="",I99=""),AND(G99&lt;DATEVALUE("1/1/2020"),OR(I99="",I99&gt;DATEVALUE("3/31/2020")))),177.14,IF(OR(I99 = "", I99 &gt; DATEVALUE("1/31/2020")), ROUND(177.14*((DATEVALUE("2/1/2020") -G99)/31),1))),IF('2.Census &amp; Reference Benchmarks'!L99="",0,'2.Census &amp; Reference Benchmarks'!L99))</f>
        <v>0</v>
      </c>
      <c r="BD99" s="74" t="str">
        <f>IF('2.Census &amp; Reference Benchmarks'!N99 = "", "", '2.Census &amp; Reference Benchmarks'!N99)</f>
        <v/>
      </c>
      <c r="BE99" s="185">
        <f>IF('2.Census &amp; Reference Benchmarks'!O99="N/A",IF(OR(AND(G99="",I99=""),AND(G99&lt;=DATEVALUE("2/1/2020"),OR(I99="",I99&gt;=DATEVALUE("2/29/2020")))),165.71,IF(AND(G99&gt;DATEVALUE("2/1/2020"),OR(I99="",I99&lt;=DATEVALUE("2/29/2020"))),((DATEVALUE("3/1/2020")-G99)/29)*165.71,"")),IF('2.Census &amp; Reference Benchmarks'!O99="",0,'2.Census &amp; Reference Benchmarks'!O99))</f>
        <v>0</v>
      </c>
    </row>
    <row r="100" spans="1:57" x14ac:dyDescent="0.25">
      <c r="A100" s="3"/>
      <c r="B100" s="56">
        <f>IF('2.Census &amp; Reference Benchmarks'!B100 &lt;&gt;"",'2.Census &amp; Reference Benchmarks'!B100,"")</f>
        <v>0</v>
      </c>
      <c r="C100" s="56">
        <f>IF('2.Census &amp; Reference Benchmarks'!C100 &lt;&gt;"",'2.Census &amp; Reference Benchmarks'!C100,"")</f>
        <v>0</v>
      </c>
      <c r="D100" s="57" t="str">
        <f>IF('2.Census &amp; Reference Benchmarks'!D100 &lt;&gt;"",'2.Census &amp; Reference Benchmarks'!D100,"")</f>
        <v/>
      </c>
      <c r="E100" s="56" t="str">
        <f>IF('2.Census &amp; Reference Benchmarks'!E100 &lt;&gt;"",'2.Census &amp; Reference Benchmarks'!E100,"")</f>
        <v/>
      </c>
      <c r="F100" s="56" t="str">
        <f>IF('2.Census &amp; Reference Benchmarks'!F100 &lt;&gt;"",'2.Census &amp; Reference Benchmarks'!F100,"")</f>
        <v/>
      </c>
      <c r="G100" s="58" t="str">
        <f>IF('2.Census &amp; Reference Benchmarks'!G100 &lt;&gt;"",'2.Census &amp; Reference Benchmarks'!G100,"")</f>
        <v/>
      </c>
      <c r="H100" s="58" t="str">
        <f>IF('2.Census &amp; Reference Benchmarks'!H100 &lt;&gt;"",'2.Census &amp; Reference Benchmarks'!H100,"")</f>
        <v/>
      </c>
      <c r="I100" s="58" t="str">
        <f>IF('2.Census &amp; Reference Benchmarks'!I100 &lt;&gt;"",'2.Census &amp; Reference Benchmarks'!I100,"")</f>
        <v/>
      </c>
      <c r="J100" s="69" t="str">
        <f>IF('2.Census &amp; Reference Benchmarks'!J100 &lt;&gt;"",'2.Census &amp; Reference Benchmarks'!J100,"")</f>
        <v/>
      </c>
      <c r="K100" s="58" t="str">
        <f>IF('7.Safe Harbor Input Data &amp; Calc'!Q102 &lt;&gt; "", '7.Safe Harbor Input Data &amp; Calc'!Q102, "")</f>
        <v>No</v>
      </c>
      <c r="L100" s="59" t="str">
        <f>IF('2.Census &amp; Reference Benchmarks'!T100&lt;&gt; "",'2.Census &amp; Reference Benchmarks'!T100,"")</f>
        <v/>
      </c>
      <c r="M100" s="60">
        <f>'2.Census &amp; Reference Benchmarks'!M100</f>
        <v>0</v>
      </c>
      <c r="N100" s="60">
        <f>'2.Census &amp; Reference Benchmarks'!P100</f>
        <v>0</v>
      </c>
      <c r="O100" s="60">
        <f>'2.Census &amp; Reference Benchmarks'!S100</f>
        <v>0</v>
      </c>
      <c r="P100" s="52">
        <f>IF( AND(I100 &lt; '1. Summary for SBA'!$J$7, I100 &lt;&gt;""), 0, IF(AND(G100="",I100=""),SUM(M100:O100)*4,IF(I100&lt;'1. Summary for SBA'!$J$7,0,IF(K100="Yes",0,IF(H100="Salary",IF(AND(SUM(M100:O100)*4&lt;100000,L100=""),(SUM(M100:O100)/(IF(OR(I100=0,I100&gt;=DATEVALUE("3/31/2020")),DATEVALUE("3/31/2020"),I100)-IF(OR(G100&lt;=DATEVALUE("1/1/2020"), G100 = ""),DATEVALUE("1/1/2020"),IF(OR(MONTH(G100)=1),G100+1,IF(MONTH(G100)=3,G100,G100-1)))))*360,0),0)))))</f>
        <v>0</v>
      </c>
      <c r="Q100" s="52">
        <f t="shared" si="15"/>
        <v>0</v>
      </c>
      <c r="R100" s="67">
        <f t="shared" si="9"/>
        <v>0</v>
      </c>
      <c r="S100" s="53">
        <f>SUM('3.Weekly Hours &amp; Wage Activity'!AI100:BF100)</f>
        <v>0</v>
      </c>
      <c r="T100" s="53">
        <f>IF(AND(I100&lt;&gt; "",  I100 &lt; '1. Summary for SBA'!$J$11 +168, I100 &gt; '1. Summary for SBA'!$J$11),S100+(((168-(I100-'1. Summary for SBA'!$J$11+1))*S100)/((I100-'1. Summary for SBA'!$J$11+1))),0)</f>
        <v>0</v>
      </c>
      <c r="U100" s="369">
        <f>IF(K100= "Yes",0,IF( H100 = "salary",IF(T100 = 0,MAX(0,$R100-$S100), R100-T100),IF( H100 = "Hourly",'6. Hourly EE Wage Reduction'!AA100, 0)))</f>
        <v>0</v>
      </c>
      <c r="V100" s="67">
        <f t="shared" si="10"/>
        <v>0</v>
      </c>
      <c r="W100" s="405" t="str">
        <f>IF(U100 = 0, "No",IF('6. Hourly EE Wage Reduction'!T100 &gt;'6. Hourly EE Wage Reduction'!W100, "Yes", "No"))</f>
        <v>No</v>
      </c>
      <c r="X100" s="67">
        <f t="shared" si="11"/>
        <v>0</v>
      </c>
      <c r="Y100" s="67">
        <f t="shared" si="12"/>
        <v>0</v>
      </c>
      <c r="AA100" s="86">
        <f>IFERROR(IF('3.Weekly Hours &amp; Wage Activity'!J100 = "FT", 1,MIN(1,IF('3.Weekly Hours &amp; Wage Activity'!J100 = "", "",MIN('3.Weekly Hours &amp; Wage Activity'!J100/40,1)),IF('3.Weekly Hours &amp; Wage Activity'!J100="", "",'3.Weekly Hours &amp; Wage Activity'!J100/40 ))),0)</f>
        <v>0</v>
      </c>
      <c r="AB100" s="86">
        <f>IFERROR(IF('3.Weekly Hours &amp; Wage Activity'!K100 = "FT", 1,MIN(1,IF('3.Weekly Hours &amp; Wage Activity'!K100 = "", "",MIN('3.Weekly Hours &amp; Wage Activity'!K100/40,1)),IF('3.Weekly Hours &amp; Wage Activity'!K100="", "",'3.Weekly Hours &amp; Wage Activity'!K100/40 ))),0)</f>
        <v>0</v>
      </c>
      <c r="AC100" s="86">
        <f>IFERROR(IF('3.Weekly Hours &amp; Wage Activity'!L100 = "FT", 1,MIN(1,IF('3.Weekly Hours &amp; Wage Activity'!L100 = "", "",MIN('3.Weekly Hours &amp; Wage Activity'!L100/40,1)),IF('3.Weekly Hours &amp; Wage Activity'!L100="", "",'3.Weekly Hours &amp; Wage Activity'!L100/40 ))),0)</f>
        <v>0</v>
      </c>
      <c r="AD100" s="86">
        <f>IFERROR(IF('3.Weekly Hours &amp; Wage Activity'!M100 = "FT", 1,MIN(1,IF('3.Weekly Hours &amp; Wage Activity'!M100 = "", "",MIN('3.Weekly Hours &amp; Wage Activity'!M100/40,1)),IF('3.Weekly Hours &amp; Wage Activity'!M100="", "",'3.Weekly Hours &amp; Wage Activity'!M100/40 ))),0)</f>
        <v>0</v>
      </c>
      <c r="AE100" s="86">
        <f>IFERROR(IF('3.Weekly Hours &amp; Wage Activity'!N100 = "FT", 1,MIN(1,IF('3.Weekly Hours &amp; Wage Activity'!N100 = "", "",MIN('3.Weekly Hours &amp; Wage Activity'!N100/40,1)),IF('3.Weekly Hours &amp; Wage Activity'!N100="", "",'3.Weekly Hours &amp; Wage Activity'!N100/40 ))),0)</f>
        <v>0</v>
      </c>
      <c r="AF100" s="86">
        <f>IFERROR(IF('3.Weekly Hours &amp; Wage Activity'!O100 = "FT", 1,MIN(1,IF('3.Weekly Hours &amp; Wage Activity'!O100 = "", "",MIN('3.Weekly Hours &amp; Wage Activity'!O100/40,1)),IF('3.Weekly Hours &amp; Wage Activity'!O100="", "",'3.Weekly Hours &amp; Wage Activity'!O100/40 ))),0)</f>
        <v>0</v>
      </c>
      <c r="AG100" s="86">
        <f>IFERROR(IF('3.Weekly Hours &amp; Wage Activity'!P100 = "FT", 1,MIN(1,IF('3.Weekly Hours &amp; Wage Activity'!P100 = "", "",MIN('3.Weekly Hours &amp; Wage Activity'!P100/40,1)),IF('3.Weekly Hours &amp; Wage Activity'!P100="", "",'3.Weekly Hours &amp; Wage Activity'!P100/40 ))),0)</f>
        <v>0</v>
      </c>
      <c r="AH100" s="86">
        <f>IFERROR(IF('3.Weekly Hours &amp; Wage Activity'!Q100 = "FT", 1,MIN(1,IF('3.Weekly Hours &amp; Wage Activity'!Q100 = "", "",MIN('3.Weekly Hours &amp; Wage Activity'!Q100/40,1)),IF('3.Weekly Hours &amp; Wage Activity'!Q100="", "",'3.Weekly Hours &amp; Wage Activity'!Q100/40 ))),0)</f>
        <v>0</v>
      </c>
      <c r="AI100" s="86">
        <f>IFERROR(IF('3.Weekly Hours &amp; Wage Activity'!R100 = "FT", 1,MIN(1,IF('3.Weekly Hours &amp; Wage Activity'!R100 = "", "",MIN('3.Weekly Hours &amp; Wage Activity'!R100/40,1)),IF('3.Weekly Hours &amp; Wage Activity'!R100="", "",'3.Weekly Hours &amp; Wage Activity'!R100/40 ))),0)</f>
        <v>0</v>
      </c>
      <c r="AJ100" s="86">
        <f>IFERROR(IF('3.Weekly Hours &amp; Wage Activity'!S100 = "FT", 1,MIN(1,IF('3.Weekly Hours &amp; Wage Activity'!S100 = "", "",MIN('3.Weekly Hours &amp; Wage Activity'!S100/40,1)),IF('3.Weekly Hours &amp; Wage Activity'!S100="", "",'3.Weekly Hours &amp; Wage Activity'!S100/40 ))),0)</f>
        <v>0</v>
      </c>
      <c r="AK100" s="86">
        <f>IFERROR(IF('3.Weekly Hours &amp; Wage Activity'!T100 = "FT", 1,MIN(1,IF('3.Weekly Hours &amp; Wage Activity'!T100 = "", "",MIN('3.Weekly Hours &amp; Wage Activity'!T100/40,1)),IF('3.Weekly Hours &amp; Wage Activity'!T100="", "",'3.Weekly Hours &amp; Wage Activity'!T100/40 ))),0)</f>
        <v>0</v>
      </c>
      <c r="AL100" s="86">
        <f>IFERROR(IF('3.Weekly Hours &amp; Wage Activity'!U100 = "FT", 1,MIN(1,IF('3.Weekly Hours &amp; Wage Activity'!U100 = "", "",MIN('3.Weekly Hours &amp; Wage Activity'!U100/40,1)),IF('3.Weekly Hours &amp; Wage Activity'!U100="", "",'3.Weekly Hours &amp; Wage Activity'!U100/40 ))),0)</f>
        <v>0</v>
      </c>
      <c r="AM100" s="86">
        <f>IFERROR(IF('3.Weekly Hours &amp; Wage Activity'!V100 = "FT", 1,MIN(1,IF('3.Weekly Hours &amp; Wage Activity'!V100 = "", "",MIN('3.Weekly Hours &amp; Wage Activity'!V100/40,1)),IF('3.Weekly Hours &amp; Wage Activity'!V100="", "",'3.Weekly Hours &amp; Wage Activity'!V100/40 ))),0)</f>
        <v>0</v>
      </c>
      <c r="AN100" s="86">
        <f>IFERROR(IF('3.Weekly Hours &amp; Wage Activity'!W100 = "FT", 1,MIN(1,IF('3.Weekly Hours &amp; Wage Activity'!W100 = "", "",MIN('3.Weekly Hours &amp; Wage Activity'!W100/40,1)),IF('3.Weekly Hours &amp; Wage Activity'!W100="", "",'3.Weekly Hours &amp; Wage Activity'!W100/40 ))),0)</f>
        <v>0</v>
      </c>
      <c r="AO100" s="86">
        <f>IFERROR(IF('3.Weekly Hours &amp; Wage Activity'!X100 = "FT", 1,MIN(1,IF('3.Weekly Hours &amp; Wage Activity'!X100 = "", "",MIN('3.Weekly Hours &amp; Wage Activity'!X100/40,1)),IF('3.Weekly Hours &amp; Wage Activity'!X100="", "",'3.Weekly Hours &amp; Wage Activity'!X100/40 ))),0)</f>
        <v>0</v>
      </c>
      <c r="AP100" s="86">
        <f>IFERROR(IF('3.Weekly Hours &amp; Wage Activity'!Y100 = "FT", 1,MIN(1,IF('3.Weekly Hours &amp; Wage Activity'!Y100 = "", "",MIN('3.Weekly Hours &amp; Wage Activity'!Y100/40,1)),IF('3.Weekly Hours &amp; Wage Activity'!Y100="", "",'3.Weekly Hours &amp; Wage Activity'!Y100/40 ))),0)</f>
        <v>0</v>
      </c>
      <c r="AQ100" s="86">
        <f>IFERROR(IF('3.Weekly Hours &amp; Wage Activity'!Z100 = "FT", 1,MIN(1,IF('3.Weekly Hours &amp; Wage Activity'!Z100 = "", "",MIN('3.Weekly Hours &amp; Wage Activity'!Z100/40,1)),IF('3.Weekly Hours &amp; Wage Activity'!Z100="", "",'3.Weekly Hours &amp; Wage Activity'!Z100/40 ))),0)</f>
        <v>0</v>
      </c>
      <c r="AR100" s="86">
        <f>IFERROR(IF('3.Weekly Hours &amp; Wage Activity'!AA100 = "FT", 1,MIN(1,IF('3.Weekly Hours &amp; Wage Activity'!AA100 = "", "",MIN('3.Weekly Hours &amp; Wage Activity'!AA100/40,1)),IF('3.Weekly Hours &amp; Wage Activity'!AA100="", "",'3.Weekly Hours &amp; Wage Activity'!AA100/40 ))),0)</f>
        <v>0</v>
      </c>
      <c r="AS100" s="86">
        <f>IFERROR(IF('3.Weekly Hours &amp; Wage Activity'!AB100 = "FT", 1,MIN(1,IF('3.Weekly Hours &amp; Wage Activity'!AB100 = "", "",MIN('3.Weekly Hours &amp; Wage Activity'!AB100/40,1)),IF('3.Weekly Hours &amp; Wage Activity'!AB100="", "",'3.Weekly Hours &amp; Wage Activity'!AB100/40 ))),0)</f>
        <v>0</v>
      </c>
      <c r="AT100" s="86">
        <f>IFERROR(IF('3.Weekly Hours &amp; Wage Activity'!AC100 = "FT", 1,MIN(1,IF('3.Weekly Hours &amp; Wage Activity'!AC100 = "", "",MIN('3.Weekly Hours &amp; Wage Activity'!AC100/40,1)),IF('3.Weekly Hours &amp; Wage Activity'!AC100="", "",'3.Weekly Hours &amp; Wage Activity'!AC100/40 ))),0)</f>
        <v>0</v>
      </c>
      <c r="AU100" s="86">
        <f>IFERROR(IF('3.Weekly Hours &amp; Wage Activity'!AD100 = "FT", 1,MIN(1,IF('3.Weekly Hours &amp; Wage Activity'!AD100 = "", "",MIN('3.Weekly Hours &amp; Wage Activity'!AD100/40,1)),IF('3.Weekly Hours &amp; Wage Activity'!AD100="", "",'3.Weekly Hours &amp; Wage Activity'!AD100/40 ))),0)</f>
        <v>0</v>
      </c>
      <c r="AV100" s="86">
        <f>IFERROR(IF('3.Weekly Hours &amp; Wage Activity'!AE100 = "FT", 1,MIN(1,IF('3.Weekly Hours &amp; Wage Activity'!AE100 = "", "",MIN('3.Weekly Hours &amp; Wage Activity'!AE100/40,1)),IF('3.Weekly Hours &amp; Wage Activity'!AE100="", "",'3.Weekly Hours &amp; Wage Activity'!AE100/40 ))),0)</f>
        <v>0</v>
      </c>
      <c r="AW100" s="86">
        <f>IFERROR(IF('3.Weekly Hours &amp; Wage Activity'!AF100 = "FT", 1,MIN(1,IF('3.Weekly Hours &amp; Wage Activity'!AF100 = "", "",MIN('3.Weekly Hours &amp; Wage Activity'!AF100/40,1)),IF('3.Weekly Hours &amp; Wage Activity'!AF100="", "",'3.Weekly Hours &amp; Wage Activity'!AF100/40 ))),0)</f>
        <v>0</v>
      </c>
      <c r="AX100" s="86">
        <f>IFERROR(IF('3.Weekly Hours &amp; Wage Activity'!AG100 = "FT", 1,MIN(1,IF('3.Weekly Hours &amp; Wage Activity'!AG100 = "", "",MIN('3.Weekly Hours &amp; Wage Activity'!AG100/40,1)),IF('3.Weekly Hours &amp; Wage Activity'!AG100="", "",'3.Weekly Hours &amp; Wage Activity'!AG100/40 ))),0)</f>
        <v>0</v>
      </c>
      <c r="AY100" s="523">
        <f>SUM( IF(COUNTIF('3.Weekly Hours &amp; Wage Activity'!J100:Q100, "&lt;&gt;FT") = 0, COLUMNS('3.Weekly Hours &amp; Wage Activity'!J100:AG100) * 40, '3.Weekly Hours &amp; Wage Activity'!J100:AG100))</f>
        <v>0</v>
      </c>
      <c r="AZ100" s="86">
        <f t="shared" si="13"/>
        <v>0</v>
      </c>
      <c r="BA100" s="87">
        <f t="shared" si="14"/>
        <v>0</v>
      </c>
      <c r="BB100" s="74" t="str">
        <f>IF('2.Census &amp; Reference Benchmarks'!K100 = "", "", '2.Census &amp; Reference Benchmarks'!K100)</f>
        <v/>
      </c>
      <c r="BC100" s="185">
        <f>IF('2.Census &amp; Reference Benchmarks'!L100="N/A",IF(OR(AND(G100="",I100=""),AND(G100&lt;DATEVALUE("1/1/2020"),OR(I100="",I100&gt;DATEVALUE("3/31/2020")))),177.14,IF(OR(I100 = "", I100 &gt; DATEVALUE("1/31/2020")), ROUND(177.14*((DATEVALUE("2/1/2020") -G100)/31),1))),IF('2.Census &amp; Reference Benchmarks'!L100="",0,'2.Census &amp; Reference Benchmarks'!L100))</f>
        <v>0</v>
      </c>
      <c r="BD100" s="74" t="str">
        <f>IF('2.Census &amp; Reference Benchmarks'!N100 = "", "", '2.Census &amp; Reference Benchmarks'!N100)</f>
        <v/>
      </c>
      <c r="BE100" s="185">
        <f>IF('2.Census &amp; Reference Benchmarks'!O100="N/A",IF(OR(AND(G100="",I100=""),AND(G100&lt;=DATEVALUE("2/1/2020"),OR(I100="",I100&gt;=DATEVALUE("2/29/2020")))),165.71,IF(AND(G100&gt;DATEVALUE("2/1/2020"),OR(I100="",I100&lt;=DATEVALUE("2/29/2020"))),((DATEVALUE("3/1/2020")-G100)/29)*165.71,"")),IF('2.Census &amp; Reference Benchmarks'!O100="",0,'2.Census &amp; Reference Benchmarks'!O100))</f>
        <v>0</v>
      </c>
    </row>
    <row r="101" spans="1:57" x14ac:dyDescent="0.25">
      <c r="A101" s="3"/>
      <c r="B101" s="56">
        <f>IF('2.Census &amp; Reference Benchmarks'!B101 &lt;&gt;"",'2.Census &amp; Reference Benchmarks'!B101,"")</f>
        <v>0</v>
      </c>
      <c r="C101" s="56">
        <f>IF('2.Census &amp; Reference Benchmarks'!C101 &lt;&gt;"",'2.Census &amp; Reference Benchmarks'!C101,"")</f>
        <v>0</v>
      </c>
      <c r="D101" s="57" t="str">
        <f>IF('2.Census &amp; Reference Benchmarks'!D101 &lt;&gt;"",'2.Census &amp; Reference Benchmarks'!D101,"")</f>
        <v/>
      </c>
      <c r="E101" s="56" t="str">
        <f>IF('2.Census &amp; Reference Benchmarks'!E101 &lt;&gt;"",'2.Census &amp; Reference Benchmarks'!E101,"")</f>
        <v/>
      </c>
      <c r="F101" s="56" t="str">
        <f>IF('2.Census &amp; Reference Benchmarks'!F101 &lt;&gt;"",'2.Census &amp; Reference Benchmarks'!F101,"")</f>
        <v/>
      </c>
      <c r="G101" s="58" t="str">
        <f>IF('2.Census &amp; Reference Benchmarks'!G101 &lt;&gt;"",'2.Census &amp; Reference Benchmarks'!G101,"")</f>
        <v/>
      </c>
      <c r="H101" s="58" t="str">
        <f>IF('2.Census &amp; Reference Benchmarks'!H101 &lt;&gt;"",'2.Census &amp; Reference Benchmarks'!H101,"")</f>
        <v/>
      </c>
      <c r="I101" s="58" t="str">
        <f>IF('2.Census &amp; Reference Benchmarks'!I101 &lt;&gt;"",'2.Census &amp; Reference Benchmarks'!I101,"")</f>
        <v/>
      </c>
      <c r="J101" s="69" t="str">
        <f>IF('2.Census &amp; Reference Benchmarks'!J101 &lt;&gt;"",'2.Census &amp; Reference Benchmarks'!J101,"")</f>
        <v/>
      </c>
      <c r="K101" s="58" t="str">
        <f>IF('7.Safe Harbor Input Data &amp; Calc'!Q103 &lt;&gt; "", '7.Safe Harbor Input Data &amp; Calc'!Q103, "")</f>
        <v>No</v>
      </c>
      <c r="L101" s="59" t="str">
        <f>IF('2.Census &amp; Reference Benchmarks'!T101&lt;&gt; "",'2.Census &amp; Reference Benchmarks'!T101,"")</f>
        <v/>
      </c>
      <c r="M101" s="60">
        <f>'2.Census &amp; Reference Benchmarks'!M101</f>
        <v>0</v>
      </c>
      <c r="N101" s="60">
        <f>'2.Census &amp; Reference Benchmarks'!P101</f>
        <v>0</v>
      </c>
      <c r="O101" s="60">
        <f>'2.Census &amp; Reference Benchmarks'!S101</f>
        <v>0</v>
      </c>
      <c r="P101" s="52">
        <f>IF( AND(I101 &lt; '1. Summary for SBA'!$J$7, I101 &lt;&gt;""), 0, IF(AND(G101="",I101=""),SUM(M101:O101)*4,IF(I101&lt;'1. Summary for SBA'!$J$7,0,IF(K101="Yes",0,IF(H101="Salary",IF(AND(SUM(M101:O101)*4&lt;100000,L101=""),(SUM(M101:O101)/(IF(OR(I101=0,I101&gt;=DATEVALUE("3/31/2020")),DATEVALUE("3/31/2020"),I101)-IF(OR(G101&lt;=DATEVALUE("1/1/2020"), G101 = ""),DATEVALUE("1/1/2020"),IF(OR(MONTH(G101)=1),G101+1,IF(MONTH(G101)=3,G101,G101-1)))))*360,0),0)))))</f>
        <v>0</v>
      </c>
      <c r="Q101" s="52">
        <f t="shared" si="15"/>
        <v>0</v>
      </c>
      <c r="R101" s="67">
        <f t="shared" si="9"/>
        <v>0</v>
      </c>
      <c r="S101" s="53">
        <f>SUM('3.Weekly Hours &amp; Wage Activity'!AI101:BF101)</f>
        <v>0</v>
      </c>
      <c r="T101" s="53">
        <f>IF(AND(I101&lt;&gt; "",  I101 &lt; '1. Summary for SBA'!$J$11 +168, I101 &gt; '1. Summary for SBA'!$J$11),S101+(((168-(I101-'1. Summary for SBA'!$J$11+1))*S101)/((I101-'1. Summary for SBA'!$J$11+1))),0)</f>
        <v>0</v>
      </c>
      <c r="U101" s="369">
        <f>IF(K101= "Yes",0,IF( H101 = "salary",IF(T101 = 0,MAX(0,$R101-$S101), R101-T101),IF( H101 = "Hourly",'6. Hourly EE Wage Reduction'!AA101, 0)))</f>
        <v>0</v>
      </c>
      <c r="V101" s="67">
        <f t="shared" si="10"/>
        <v>0</v>
      </c>
      <c r="W101" s="405" t="str">
        <f>IF(U101 = 0, "No",IF('6. Hourly EE Wage Reduction'!T101 &gt;'6. Hourly EE Wage Reduction'!W101, "Yes", "No"))</f>
        <v>No</v>
      </c>
      <c r="X101" s="67">
        <f t="shared" si="11"/>
        <v>0</v>
      </c>
      <c r="Y101" s="67">
        <f t="shared" si="12"/>
        <v>0</v>
      </c>
      <c r="AA101" s="86">
        <f>IFERROR(IF('3.Weekly Hours &amp; Wage Activity'!J101 = "FT", 1,MIN(1,IF('3.Weekly Hours &amp; Wage Activity'!J101 = "", "",MIN('3.Weekly Hours &amp; Wage Activity'!J101/40,1)),IF('3.Weekly Hours &amp; Wage Activity'!J101="", "",'3.Weekly Hours &amp; Wage Activity'!J101/40 ))),0)</f>
        <v>0</v>
      </c>
      <c r="AB101" s="86">
        <f>IFERROR(IF('3.Weekly Hours &amp; Wage Activity'!K101 = "FT", 1,MIN(1,IF('3.Weekly Hours &amp; Wage Activity'!K101 = "", "",MIN('3.Weekly Hours &amp; Wage Activity'!K101/40,1)),IF('3.Weekly Hours &amp; Wage Activity'!K101="", "",'3.Weekly Hours &amp; Wage Activity'!K101/40 ))),0)</f>
        <v>0</v>
      </c>
      <c r="AC101" s="86">
        <f>IFERROR(IF('3.Weekly Hours &amp; Wage Activity'!L101 = "FT", 1,MIN(1,IF('3.Weekly Hours &amp; Wage Activity'!L101 = "", "",MIN('3.Weekly Hours &amp; Wage Activity'!L101/40,1)),IF('3.Weekly Hours &amp; Wage Activity'!L101="", "",'3.Weekly Hours &amp; Wage Activity'!L101/40 ))),0)</f>
        <v>0</v>
      </c>
      <c r="AD101" s="86">
        <f>IFERROR(IF('3.Weekly Hours &amp; Wage Activity'!M101 = "FT", 1,MIN(1,IF('3.Weekly Hours &amp; Wage Activity'!M101 = "", "",MIN('3.Weekly Hours &amp; Wage Activity'!M101/40,1)),IF('3.Weekly Hours &amp; Wage Activity'!M101="", "",'3.Weekly Hours &amp; Wage Activity'!M101/40 ))),0)</f>
        <v>0</v>
      </c>
      <c r="AE101" s="86">
        <f>IFERROR(IF('3.Weekly Hours &amp; Wage Activity'!N101 = "FT", 1,MIN(1,IF('3.Weekly Hours &amp; Wage Activity'!N101 = "", "",MIN('3.Weekly Hours &amp; Wage Activity'!N101/40,1)),IF('3.Weekly Hours &amp; Wage Activity'!N101="", "",'3.Weekly Hours &amp; Wage Activity'!N101/40 ))),0)</f>
        <v>0</v>
      </c>
      <c r="AF101" s="86">
        <f>IFERROR(IF('3.Weekly Hours &amp; Wage Activity'!O101 = "FT", 1,MIN(1,IF('3.Weekly Hours &amp; Wage Activity'!O101 = "", "",MIN('3.Weekly Hours &amp; Wage Activity'!O101/40,1)),IF('3.Weekly Hours &amp; Wage Activity'!O101="", "",'3.Weekly Hours &amp; Wage Activity'!O101/40 ))),0)</f>
        <v>0</v>
      </c>
      <c r="AG101" s="86">
        <f>IFERROR(IF('3.Weekly Hours &amp; Wage Activity'!P101 = "FT", 1,MIN(1,IF('3.Weekly Hours &amp; Wage Activity'!P101 = "", "",MIN('3.Weekly Hours &amp; Wage Activity'!P101/40,1)),IF('3.Weekly Hours &amp; Wage Activity'!P101="", "",'3.Weekly Hours &amp; Wage Activity'!P101/40 ))),0)</f>
        <v>0</v>
      </c>
      <c r="AH101" s="86">
        <f>IFERROR(IF('3.Weekly Hours &amp; Wage Activity'!Q101 = "FT", 1,MIN(1,IF('3.Weekly Hours &amp; Wage Activity'!Q101 = "", "",MIN('3.Weekly Hours &amp; Wage Activity'!Q101/40,1)),IF('3.Weekly Hours &amp; Wage Activity'!Q101="", "",'3.Weekly Hours &amp; Wage Activity'!Q101/40 ))),0)</f>
        <v>0</v>
      </c>
      <c r="AI101" s="86">
        <f>IFERROR(IF('3.Weekly Hours &amp; Wage Activity'!R101 = "FT", 1,MIN(1,IF('3.Weekly Hours &amp; Wage Activity'!R101 = "", "",MIN('3.Weekly Hours &amp; Wage Activity'!R101/40,1)),IF('3.Weekly Hours &amp; Wage Activity'!R101="", "",'3.Weekly Hours &amp; Wage Activity'!R101/40 ))),0)</f>
        <v>0</v>
      </c>
      <c r="AJ101" s="86">
        <f>IFERROR(IF('3.Weekly Hours &amp; Wage Activity'!S101 = "FT", 1,MIN(1,IF('3.Weekly Hours &amp; Wage Activity'!S101 = "", "",MIN('3.Weekly Hours &amp; Wage Activity'!S101/40,1)),IF('3.Weekly Hours &amp; Wage Activity'!S101="", "",'3.Weekly Hours &amp; Wage Activity'!S101/40 ))),0)</f>
        <v>0</v>
      </c>
      <c r="AK101" s="86">
        <f>IFERROR(IF('3.Weekly Hours &amp; Wage Activity'!T101 = "FT", 1,MIN(1,IF('3.Weekly Hours &amp; Wage Activity'!T101 = "", "",MIN('3.Weekly Hours &amp; Wage Activity'!T101/40,1)),IF('3.Weekly Hours &amp; Wage Activity'!T101="", "",'3.Weekly Hours &amp; Wage Activity'!T101/40 ))),0)</f>
        <v>0</v>
      </c>
      <c r="AL101" s="86">
        <f>IFERROR(IF('3.Weekly Hours &amp; Wage Activity'!U101 = "FT", 1,MIN(1,IF('3.Weekly Hours &amp; Wage Activity'!U101 = "", "",MIN('3.Weekly Hours &amp; Wage Activity'!U101/40,1)),IF('3.Weekly Hours &amp; Wage Activity'!U101="", "",'3.Weekly Hours &amp; Wage Activity'!U101/40 ))),0)</f>
        <v>0</v>
      </c>
      <c r="AM101" s="86">
        <f>IFERROR(IF('3.Weekly Hours &amp; Wage Activity'!V101 = "FT", 1,MIN(1,IF('3.Weekly Hours &amp; Wage Activity'!V101 = "", "",MIN('3.Weekly Hours &amp; Wage Activity'!V101/40,1)),IF('3.Weekly Hours &amp; Wage Activity'!V101="", "",'3.Weekly Hours &amp; Wage Activity'!V101/40 ))),0)</f>
        <v>0</v>
      </c>
      <c r="AN101" s="86">
        <f>IFERROR(IF('3.Weekly Hours &amp; Wage Activity'!W101 = "FT", 1,MIN(1,IF('3.Weekly Hours &amp; Wage Activity'!W101 = "", "",MIN('3.Weekly Hours &amp; Wage Activity'!W101/40,1)),IF('3.Weekly Hours &amp; Wage Activity'!W101="", "",'3.Weekly Hours &amp; Wage Activity'!W101/40 ))),0)</f>
        <v>0</v>
      </c>
      <c r="AO101" s="86">
        <f>IFERROR(IF('3.Weekly Hours &amp; Wage Activity'!X101 = "FT", 1,MIN(1,IF('3.Weekly Hours &amp; Wage Activity'!X101 = "", "",MIN('3.Weekly Hours &amp; Wage Activity'!X101/40,1)),IF('3.Weekly Hours &amp; Wage Activity'!X101="", "",'3.Weekly Hours &amp; Wage Activity'!X101/40 ))),0)</f>
        <v>0</v>
      </c>
      <c r="AP101" s="86">
        <f>IFERROR(IF('3.Weekly Hours &amp; Wage Activity'!Y101 = "FT", 1,MIN(1,IF('3.Weekly Hours &amp; Wage Activity'!Y101 = "", "",MIN('3.Weekly Hours &amp; Wage Activity'!Y101/40,1)),IF('3.Weekly Hours &amp; Wage Activity'!Y101="", "",'3.Weekly Hours &amp; Wage Activity'!Y101/40 ))),0)</f>
        <v>0</v>
      </c>
      <c r="AQ101" s="86">
        <f>IFERROR(IF('3.Weekly Hours &amp; Wage Activity'!Z101 = "FT", 1,MIN(1,IF('3.Weekly Hours &amp; Wage Activity'!Z101 = "", "",MIN('3.Weekly Hours &amp; Wage Activity'!Z101/40,1)),IF('3.Weekly Hours &amp; Wage Activity'!Z101="", "",'3.Weekly Hours &amp; Wage Activity'!Z101/40 ))),0)</f>
        <v>0</v>
      </c>
      <c r="AR101" s="86">
        <f>IFERROR(IF('3.Weekly Hours &amp; Wage Activity'!AA101 = "FT", 1,MIN(1,IF('3.Weekly Hours &amp; Wage Activity'!AA101 = "", "",MIN('3.Weekly Hours &amp; Wage Activity'!AA101/40,1)),IF('3.Weekly Hours &amp; Wage Activity'!AA101="", "",'3.Weekly Hours &amp; Wage Activity'!AA101/40 ))),0)</f>
        <v>0</v>
      </c>
      <c r="AS101" s="86">
        <f>IFERROR(IF('3.Weekly Hours &amp; Wage Activity'!AB101 = "FT", 1,MIN(1,IF('3.Weekly Hours &amp; Wage Activity'!AB101 = "", "",MIN('3.Weekly Hours &amp; Wage Activity'!AB101/40,1)),IF('3.Weekly Hours &amp; Wage Activity'!AB101="", "",'3.Weekly Hours &amp; Wage Activity'!AB101/40 ))),0)</f>
        <v>0</v>
      </c>
      <c r="AT101" s="86">
        <f>IFERROR(IF('3.Weekly Hours &amp; Wage Activity'!AC101 = "FT", 1,MIN(1,IF('3.Weekly Hours &amp; Wage Activity'!AC101 = "", "",MIN('3.Weekly Hours &amp; Wage Activity'!AC101/40,1)),IF('3.Weekly Hours &amp; Wage Activity'!AC101="", "",'3.Weekly Hours &amp; Wage Activity'!AC101/40 ))),0)</f>
        <v>0</v>
      </c>
      <c r="AU101" s="86">
        <f>IFERROR(IF('3.Weekly Hours &amp; Wage Activity'!AD101 = "FT", 1,MIN(1,IF('3.Weekly Hours &amp; Wage Activity'!AD101 = "", "",MIN('3.Weekly Hours &amp; Wage Activity'!AD101/40,1)),IF('3.Weekly Hours &amp; Wage Activity'!AD101="", "",'3.Weekly Hours &amp; Wage Activity'!AD101/40 ))),0)</f>
        <v>0</v>
      </c>
      <c r="AV101" s="86">
        <f>IFERROR(IF('3.Weekly Hours &amp; Wage Activity'!AE101 = "FT", 1,MIN(1,IF('3.Weekly Hours &amp; Wage Activity'!AE101 = "", "",MIN('3.Weekly Hours &amp; Wage Activity'!AE101/40,1)),IF('3.Weekly Hours &amp; Wage Activity'!AE101="", "",'3.Weekly Hours &amp; Wage Activity'!AE101/40 ))),0)</f>
        <v>0</v>
      </c>
      <c r="AW101" s="86">
        <f>IFERROR(IF('3.Weekly Hours &amp; Wage Activity'!AF101 = "FT", 1,MIN(1,IF('3.Weekly Hours &amp; Wage Activity'!AF101 = "", "",MIN('3.Weekly Hours &amp; Wage Activity'!AF101/40,1)),IF('3.Weekly Hours &amp; Wage Activity'!AF101="", "",'3.Weekly Hours &amp; Wage Activity'!AF101/40 ))),0)</f>
        <v>0</v>
      </c>
      <c r="AX101" s="86">
        <f>IFERROR(IF('3.Weekly Hours &amp; Wage Activity'!AG101 = "FT", 1,MIN(1,IF('3.Weekly Hours &amp; Wage Activity'!AG101 = "", "",MIN('3.Weekly Hours &amp; Wage Activity'!AG101/40,1)),IF('3.Weekly Hours &amp; Wage Activity'!AG101="", "",'3.Weekly Hours &amp; Wage Activity'!AG101/40 ))),0)</f>
        <v>0</v>
      </c>
      <c r="AY101" s="523">
        <f>SUM( IF(COUNTIF('3.Weekly Hours &amp; Wage Activity'!J101:Q101, "&lt;&gt;FT") = 0, COLUMNS('3.Weekly Hours &amp; Wage Activity'!J101:AG101) * 40, '3.Weekly Hours &amp; Wage Activity'!J101:AG101))</f>
        <v>0</v>
      </c>
      <c r="AZ101" s="86">
        <f t="shared" si="13"/>
        <v>0</v>
      </c>
      <c r="BA101" s="87">
        <f t="shared" si="14"/>
        <v>0</v>
      </c>
      <c r="BB101" s="74" t="str">
        <f>IF('2.Census &amp; Reference Benchmarks'!K101 = "", "", '2.Census &amp; Reference Benchmarks'!K101)</f>
        <v/>
      </c>
      <c r="BC101" s="185">
        <f>IF('2.Census &amp; Reference Benchmarks'!L101="N/A",IF(OR(AND(G101="",I101=""),AND(G101&lt;DATEVALUE("1/1/2020"),OR(I101="",I101&gt;DATEVALUE("3/31/2020")))),177.14,IF(OR(I101 = "", I101 &gt; DATEVALUE("1/31/2020")), ROUND(177.14*((DATEVALUE("2/1/2020") -G101)/31),1))),IF('2.Census &amp; Reference Benchmarks'!L101="",0,'2.Census &amp; Reference Benchmarks'!L101))</f>
        <v>0</v>
      </c>
      <c r="BD101" s="74" t="str">
        <f>IF('2.Census &amp; Reference Benchmarks'!N101 = "", "", '2.Census &amp; Reference Benchmarks'!N101)</f>
        <v/>
      </c>
      <c r="BE101" s="185">
        <f>IF('2.Census &amp; Reference Benchmarks'!O101="N/A",IF(OR(AND(G101="",I101=""),AND(G101&lt;=DATEVALUE("2/1/2020"),OR(I101="",I101&gt;=DATEVALUE("2/29/2020")))),165.71,IF(AND(G101&gt;DATEVALUE("2/1/2020"),OR(I101="",I101&lt;=DATEVALUE("2/29/2020"))),((DATEVALUE("3/1/2020")-G101)/29)*165.71,"")),IF('2.Census &amp; Reference Benchmarks'!O101="",0,'2.Census &amp; Reference Benchmarks'!O101))</f>
        <v>0</v>
      </c>
    </row>
    <row r="102" spans="1:57" x14ac:dyDescent="0.25">
      <c r="A102" s="3"/>
      <c r="B102" s="56">
        <f>IF('2.Census &amp; Reference Benchmarks'!B102 &lt;&gt;"",'2.Census &amp; Reference Benchmarks'!B102,"")</f>
        <v>0</v>
      </c>
      <c r="C102" s="56">
        <f>IF('2.Census &amp; Reference Benchmarks'!C102 &lt;&gt;"",'2.Census &amp; Reference Benchmarks'!C102,"")</f>
        <v>0</v>
      </c>
      <c r="D102" s="57" t="str">
        <f>IF('2.Census &amp; Reference Benchmarks'!D102 &lt;&gt;"",'2.Census &amp; Reference Benchmarks'!D102,"")</f>
        <v/>
      </c>
      <c r="E102" s="56" t="str">
        <f>IF('2.Census &amp; Reference Benchmarks'!E102 &lt;&gt;"",'2.Census &amp; Reference Benchmarks'!E102,"")</f>
        <v/>
      </c>
      <c r="F102" s="56" t="str">
        <f>IF('2.Census &amp; Reference Benchmarks'!F102 &lt;&gt;"",'2.Census &amp; Reference Benchmarks'!F102,"")</f>
        <v/>
      </c>
      <c r="G102" s="58" t="str">
        <f>IF('2.Census &amp; Reference Benchmarks'!G102 &lt;&gt;"",'2.Census &amp; Reference Benchmarks'!G102,"")</f>
        <v/>
      </c>
      <c r="H102" s="58" t="str">
        <f>IF('2.Census &amp; Reference Benchmarks'!H102 &lt;&gt;"",'2.Census &amp; Reference Benchmarks'!H102,"")</f>
        <v/>
      </c>
      <c r="I102" s="58" t="str">
        <f>IF('2.Census &amp; Reference Benchmarks'!I102 &lt;&gt;"",'2.Census &amp; Reference Benchmarks'!I102,"")</f>
        <v/>
      </c>
      <c r="J102" s="69" t="str">
        <f>IF('2.Census &amp; Reference Benchmarks'!J102 &lt;&gt;"",'2.Census &amp; Reference Benchmarks'!J102,"")</f>
        <v/>
      </c>
      <c r="K102" s="58" t="str">
        <f>IF('7.Safe Harbor Input Data &amp; Calc'!Q104 &lt;&gt; "", '7.Safe Harbor Input Data &amp; Calc'!Q104, "")</f>
        <v>No</v>
      </c>
      <c r="L102" s="59" t="str">
        <f>IF('2.Census &amp; Reference Benchmarks'!T102&lt;&gt; "",'2.Census &amp; Reference Benchmarks'!T102,"")</f>
        <v/>
      </c>
      <c r="M102" s="60">
        <f>'2.Census &amp; Reference Benchmarks'!M102</f>
        <v>0</v>
      </c>
      <c r="N102" s="60">
        <f>'2.Census &amp; Reference Benchmarks'!P102</f>
        <v>0</v>
      </c>
      <c r="O102" s="60">
        <f>'2.Census &amp; Reference Benchmarks'!S102</f>
        <v>0</v>
      </c>
      <c r="P102" s="52">
        <f>IF( AND(I102 &lt; '1. Summary for SBA'!$J$7, I102 &lt;&gt;""), 0, IF(AND(G102="",I102=""),SUM(M102:O102)*4,IF(I102&lt;'1. Summary for SBA'!$J$7,0,IF(K102="Yes",0,IF(H102="Salary",IF(AND(SUM(M102:O102)*4&lt;100000,L102=""),(SUM(M102:O102)/(IF(OR(I102=0,I102&gt;=DATEVALUE("3/31/2020")),DATEVALUE("3/31/2020"),I102)-IF(OR(G102&lt;=DATEVALUE("1/1/2020"), G102 = ""),DATEVALUE("1/1/2020"),IF(OR(MONTH(G102)=1),G102+1,IF(MONTH(G102)=3,G102,G102-1)))))*360,0),0)))))</f>
        <v>0</v>
      </c>
      <c r="Q102" s="52">
        <f t="shared" si="15"/>
        <v>0</v>
      </c>
      <c r="R102" s="67">
        <f t="shared" si="9"/>
        <v>0</v>
      </c>
      <c r="S102" s="53">
        <f>SUM('3.Weekly Hours &amp; Wage Activity'!AI102:BF102)</f>
        <v>0</v>
      </c>
      <c r="T102" s="53">
        <f>IF(AND(I102&lt;&gt; "",  I102 &lt; '1. Summary for SBA'!$J$11 +168, I102 &gt; '1. Summary for SBA'!$J$11),S102+(((168-(I102-'1. Summary for SBA'!$J$11+1))*S102)/((I102-'1. Summary for SBA'!$J$11+1))),0)</f>
        <v>0</v>
      </c>
      <c r="U102" s="369">
        <f>IF(K102= "Yes",0,IF( H102 = "salary",IF(T102 = 0,MAX(0,$R102-$S102), R102-T102),IF( H102 = "Hourly",'6. Hourly EE Wage Reduction'!AA102, 0)))</f>
        <v>0</v>
      </c>
      <c r="V102" s="67">
        <f t="shared" si="10"/>
        <v>0</v>
      </c>
      <c r="W102" s="405" t="str">
        <f>IF(U102 = 0, "No",IF('6. Hourly EE Wage Reduction'!T102 &gt;'6. Hourly EE Wage Reduction'!W102, "Yes", "No"))</f>
        <v>No</v>
      </c>
      <c r="X102" s="67">
        <f t="shared" si="11"/>
        <v>0</v>
      </c>
      <c r="Y102" s="67">
        <f t="shared" si="12"/>
        <v>0</v>
      </c>
      <c r="AA102" s="86">
        <f>IFERROR(IF('3.Weekly Hours &amp; Wage Activity'!J102 = "FT", 1,MIN(1,IF('3.Weekly Hours &amp; Wage Activity'!J102 = "", "",MIN('3.Weekly Hours &amp; Wage Activity'!J102/40,1)),IF('3.Weekly Hours &amp; Wage Activity'!J102="", "",'3.Weekly Hours &amp; Wage Activity'!J102/40 ))),0)</f>
        <v>0</v>
      </c>
      <c r="AB102" s="86">
        <f>IFERROR(IF('3.Weekly Hours &amp; Wage Activity'!K102 = "FT", 1,MIN(1,IF('3.Weekly Hours &amp; Wage Activity'!K102 = "", "",MIN('3.Weekly Hours &amp; Wage Activity'!K102/40,1)),IF('3.Weekly Hours &amp; Wage Activity'!K102="", "",'3.Weekly Hours &amp; Wage Activity'!K102/40 ))),0)</f>
        <v>0</v>
      </c>
      <c r="AC102" s="86">
        <f>IFERROR(IF('3.Weekly Hours &amp; Wage Activity'!L102 = "FT", 1,MIN(1,IF('3.Weekly Hours &amp; Wage Activity'!L102 = "", "",MIN('3.Weekly Hours &amp; Wage Activity'!L102/40,1)),IF('3.Weekly Hours &amp; Wage Activity'!L102="", "",'3.Weekly Hours &amp; Wage Activity'!L102/40 ))),0)</f>
        <v>0</v>
      </c>
      <c r="AD102" s="86">
        <f>IFERROR(IF('3.Weekly Hours &amp; Wage Activity'!M102 = "FT", 1,MIN(1,IF('3.Weekly Hours &amp; Wage Activity'!M102 = "", "",MIN('3.Weekly Hours &amp; Wage Activity'!M102/40,1)),IF('3.Weekly Hours &amp; Wage Activity'!M102="", "",'3.Weekly Hours &amp; Wage Activity'!M102/40 ))),0)</f>
        <v>0</v>
      </c>
      <c r="AE102" s="86">
        <f>IFERROR(IF('3.Weekly Hours &amp; Wage Activity'!N102 = "FT", 1,MIN(1,IF('3.Weekly Hours &amp; Wage Activity'!N102 = "", "",MIN('3.Weekly Hours &amp; Wage Activity'!N102/40,1)),IF('3.Weekly Hours &amp; Wage Activity'!N102="", "",'3.Weekly Hours &amp; Wage Activity'!N102/40 ))),0)</f>
        <v>0</v>
      </c>
      <c r="AF102" s="86">
        <f>IFERROR(IF('3.Weekly Hours &amp; Wage Activity'!O102 = "FT", 1,MIN(1,IF('3.Weekly Hours &amp; Wage Activity'!O102 = "", "",MIN('3.Weekly Hours &amp; Wage Activity'!O102/40,1)),IF('3.Weekly Hours &amp; Wage Activity'!O102="", "",'3.Weekly Hours &amp; Wage Activity'!O102/40 ))),0)</f>
        <v>0</v>
      </c>
      <c r="AG102" s="86">
        <f>IFERROR(IF('3.Weekly Hours &amp; Wage Activity'!P102 = "FT", 1,MIN(1,IF('3.Weekly Hours &amp; Wage Activity'!P102 = "", "",MIN('3.Weekly Hours &amp; Wage Activity'!P102/40,1)),IF('3.Weekly Hours &amp; Wage Activity'!P102="", "",'3.Weekly Hours &amp; Wage Activity'!P102/40 ))),0)</f>
        <v>0</v>
      </c>
      <c r="AH102" s="86">
        <f>IFERROR(IF('3.Weekly Hours &amp; Wage Activity'!Q102 = "FT", 1,MIN(1,IF('3.Weekly Hours &amp; Wage Activity'!Q102 = "", "",MIN('3.Weekly Hours &amp; Wage Activity'!Q102/40,1)),IF('3.Weekly Hours &amp; Wage Activity'!Q102="", "",'3.Weekly Hours &amp; Wage Activity'!Q102/40 ))),0)</f>
        <v>0</v>
      </c>
      <c r="AI102" s="86">
        <f>IFERROR(IF('3.Weekly Hours &amp; Wage Activity'!R102 = "FT", 1,MIN(1,IF('3.Weekly Hours &amp; Wage Activity'!R102 = "", "",MIN('3.Weekly Hours &amp; Wage Activity'!R102/40,1)),IF('3.Weekly Hours &amp; Wage Activity'!R102="", "",'3.Weekly Hours &amp; Wage Activity'!R102/40 ))),0)</f>
        <v>0</v>
      </c>
      <c r="AJ102" s="86">
        <f>IFERROR(IF('3.Weekly Hours &amp; Wage Activity'!S102 = "FT", 1,MIN(1,IF('3.Weekly Hours &amp; Wage Activity'!S102 = "", "",MIN('3.Weekly Hours &amp; Wage Activity'!S102/40,1)),IF('3.Weekly Hours &amp; Wage Activity'!S102="", "",'3.Weekly Hours &amp; Wage Activity'!S102/40 ))),0)</f>
        <v>0</v>
      </c>
      <c r="AK102" s="86">
        <f>IFERROR(IF('3.Weekly Hours &amp; Wage Activity'!T102 = "FT", 1,MIN(1,IF('3.Weekly Hours &amp; Wage Activity'!T102 = "", "",MIN('3.Weekly Hours &amp; Wage Activity'!T102/40,1)),IF('3.Weekly Hours &amp; Wage Activity'!T102="", "",'3.Weekly Hours &amp; Wage Activity'!T102/40 ))),0)</f>
        <v>0</v>
      </c>
      <c r="AL102" s="86">
        <f>IFERROR(IF('3.Weekly Hours &amp; Wage Activity'!U102 = "FT", 1,MIN(1,IF('3.Weekly Hours &amp; Wage Activity'!U102 = "", "",MIN('3.Weekly Hours &amp; Wage Activity'!U102/40,1)),IF('3.Weekly Hours &amp; Wage Activity'!U102="", "",'3.Weekly Hours &amp; Wage Activity'!U102/40 ))),0)</f>
        <v>0</v>
      </c>
      <c r="AM102" s="86">
        <f>IFERROR(IF('3.Weekly Hours &amp; Wage Activity'!V102 = "FT", 1,MIN(1,IF('3.Weekly Hours &amp; Wage Activity'!V102 = "", "",MIN('3.Weekly Hours &amp; Wage Activity'!V102/40,1)),IF('3.Weekly Hours &amp; Wage Activity'!V102="", "",'3.Weekly Hours &amp; Wage Activity'!V102/40 ))),0)</f>
        <v>0</v>
      </c>
      <c r="AN102" s="86">
        <f>IFERROR(IF('3.Weekly Hours &amp; Wage Activity'!W102 = "FT", 1,MIN(1,IF('3.Weekly Hours &amp; Wage Activity'!W102 = "", "",MIN('3.Weekly Hours &amp; Wage Activity'!W102/40,1)),IF('3.Weekly Hours &amp; Wage Activity'!W102="", "",'3.Weekly Hours &amp; Wage Activity'!W102/40 ))),0)</f>
        <v>0</v>
      </c>
      <c r="AO102" s="86">
        <f>IFERROR(IF('3.Weekly Hours &amp; Wage Activity'!X102 = "FT", 1,MIN(1,IF('3.Weekly Hours &amp; Wage Activity'!X102 = "", "",MIN('3.Weekly Hours &amp; Wage Activity'!X102/40,1)),IF('3.Weekly Hours &amp; Wage Activity'!X102="", "",'3.Weekly Hours &amp; Wage Activity'!X102/40 ))),0)</f>
        <v>0</v>
      </c>
      <c r="AP102" s="86">
        <f>IFERROR(IF('3.Weekly Hours &amp; Wage Activity'!Y102 = "FT", 1,MIN(1,IF('3.Weekly Hours &amp; Wage Activity'!Y102 = "", "",MIN('3.Weekly Hours &amp; Wage Activity'!Y102/40,1)),IF('3.Weekly Hours &amp; Wage Activity'!Y102="", "",'3.Weekly Hours &amp; Wage Activity'!Y102/40 ))),0)</f>
        <v>0</v>
      </c>
      <c r="AQ102" s="86">
        <f>IFERROR(IF('3.Weekly Hours &amp; Wage Activity'!Z102 = "FT", 1,MIN(1,IF('3.Weekly Hours &amp; Wage Activity'!Z102 = "", "",MIN('3.Weekly Hours &amp; Wage Activity'!Z102/40,1)),IF('3.Weekly Hours &amp; Wage Activity'!Z102="", "",'3.Weekly Hours &amp; Wage Activity'!Z102/40 ))),0)</f>
        <v>0</v>
      </c>
      <c r="AR102" s="86">
        <f>IFERROR(IF('3.Weekly Hours &amp; Wage Activity'!AA102 = "FT", 1,MIN(1,IF('3.Weekly Hours &amp; Wage Activity'!AA102 = "", "",MIN('3.Weekly Hours &amp; Wage Activity'!AA102/40,1)),IF('3.Weekly Hours &amp; Wage Activity'!AA102="", "",'3.Weekly Hours &amp; Wage Activity'!AA102/40 ))),0)</f>
        <v>0</v>
      </c>
      <c r="AS102" s="86">
        <f>IFERROR(IF('3.Weekly Hours &amp; Wage Activity'!AB102 = "FT", 1,MIN(1,IF('3.Weekly Hours &amp; Wage Activity'!AB102 = "", "",MIN('3.Weekly Hours &amp; Wage Activity'!AB102/40,1)),IF('3.Weekly Hours &amp; Wage Activity'!AB102="", "",'3.Weekly Hours &amp; Wage Activity'!AB102/40 ))),0)</f>
        <v>0</v>
      </c>
      <c r="AT102" s="86">
        <f>IFERROR(IF('3.Weekly Hours &amp; Wage Activity'!AC102 = "FT", 1,MIN(1,IF('3.Weekly Hours &amp; Wage Activity'!AC102 = "", "",MIN('3.Weekly Hours &amp; Wage Activity'!AC102/40,1)),IF('3.Weekly Hours &amp; Wage Activity'!AC102="", "",'3.Weekly Hours &amp; Wage Activity'!AC102/40 ))),0)</f>
        <v>0</v>
      </c>
      <c r="AU102" s="86">
        <f>IFERROR(IF('3.Weekly Hours &amp; Wage Activity'!AD102 = "FT", 1,MIN(1,IF('3.Weekly Hours &amp; Wage Activity'!AD102 = "", "",MIN('3.Weekly Hours &amp; Wage Activity'!AD102/40,1)),IF('3.Weekly Hours &amp; Wage Activity'!AD102="", "",'3.Weekly Hours &amp; Wage Activity'!AD102/40 ))),0)</f>
        <v>0</v>
      </c>
      <c r="AV102" s="86">
        <f>IFERROR(IF('3.Weekly Hours &amp; Wage Activity'!AE102 = "FT", 1,MIN(1,IF('3.Weekly Hours &amp; Wage Activity'!AE102 = "", "",MIN('3.Weekly Hours &amp; Wage Activity'!AE102/40,1)),IF('3.Weekly Hours &amp; Wage Activity'!AE102="", "",'3.Weekly Hours &amp; Wage Activity'!AE102/40 ))),0)</f>
        <v>0</v>
      </c>
      <c r="AW102" s="86">
        <f>IFERROR(IF('3.Weekly Hours &amp; Wage Activity'!AF102 = "FT", 1,MIN(1,IF('3.Weekly Hours &amp; Wage Activity'!AF102 = "", "",MIN('3.Weekly Hours &amp; Wage Activity'!AF102/40,1)),IF('3.Weekly Hours &amp; Wage Activity'!AF102="", "",'3.Weekly Hours &amp; Wage Activity'!AF102/40 ))),0)</f>
        <v>0</v>
      </c>
      <c r="AX102" s="86">
        <f>IFERROR(IF('3.Weekly Hours &amp; Wage Activity'!AG102 = "FT", 1,MIN(1,IF('3.Weekly Hours &amp; Wage Activity'!AG102 = "", "",MIN('3.Weekly Hours &amp; Wage Activity'!AG102/40,1)),IF('3.Weekly Hours &amp; Wage Activity'!AG102="", "",'3.Weekly Hours &amp; Wage Activity'!AG102/40 ))),0)</f>
        <v>0</v>
      </c>
      <c r="AY102" s="523">
        <f>SUM( IF(COUNTIF('3.Weekly Hours &amp; Wage Activity'!J102:Q102, "&lt;&gt;FT") = 0, COLUMNS('3.Weekly Hours &amp; Wage Activity'!J102:AG102) * 40, '3.Weekly Hours &amp; Wage Activity'!J102:AG102))</f>
        <v>0</v>
      </c>
      <c r="AZ102" s="86">
        <f t="shared" si="13"/>
        <v>0</v>
      </c>
      <c r="BA102" s="87">
        <f t="shared" si="14"/>
        <v>0</v>
      </c>
      <c r="BB102" s="74" t="str">
        <f>IF('2.Census &amp; Reference Benchmarks'!K102 = "", "", '2.Census &amp; Reference Benchmarks'!K102)</f>
        <v/>
      </c>
      <c r="BC102" s="185">
        <f>IF('2.Census &amp; Reference Benchmarks'!L102="N/A",IF(OR(AND(G102="",I102=""),AND(G102&lt;DATEVALUE("1/1/2020"),OR(I102="",I102&gt;DATEVALUE("3/31/2020")))),177.14,IF(OR(I102 = "", I102 &gt; DATEVALUE("1/31/2020")), ROUND(177.14*((DATEVALUE("2/1/2020") -G102)/31),1))),IF('2.Census &amp; Reference Benchmarks'!L102="",0,'2.Census &amp; Reference Benchmarks'!L102))</f>
        <v>0</v>
      </c>
      <c r="BD102" s="74" t="str">
        <f>IF('2.Census &amp; Reference Benchmarks'!N102 = "", "", '2.Census &amp; Reference Benchmarks'!N102)</f>
        <v/>
      </c>
      <c r="BE102" s="185">
        <f>IF('2.Census &amp; Reference Benchmarks'!O102="N/A",IF(OR(AND(G102="",I102=""),AND(G102&lt;=DATEVALUE("2/1/2020"),OR(I102="",I102&gt;=DATEVALUE("2/29/2020")))),165.71,IF(AND(G102&gt;DATEVALUE("2/1/2020"),OR(I102="",I102&lt;=DATEVALUE("2/29/2020"))),((DATEVALUE("3/1/2020")-G102)/29)*165.71,"")),IF('2.Census &amp; Reference Benchmarks'!O102="",0,'2.Census &amp; Reference Benchmarks'!O102))</f>
        <v>0</v>
      </c>
    </row>
    <row r="103" spans="1:57" x14ac:dyDescent="0.25">
      <c r="A103" s="3"/>
      <c r="B103" s="56">
        <f>IF('2.Census &amp; Reference Benchmarks'!B103 &lt;&gt;"",'2.Census &amp; Reference Benchmarks'!B103,"")</f>
        <v>0</v>
      </c>
      <c r="C103" s="56">
        <f>IF('2.Census &amp; Reference Benchmarks'!C103 &lt;&gt;"",'2.Census &amp; Reference Benchmarks'!C103,"")</f>
        <v>0</v>
      </c>
      <c r="D103" s="57" t="str">
        <f>IF('2.Census &amp; Reference Benchmarks'!D103 &lt;&gt;"",'2.Census &amp; Reference Benchmarks'!D103,"")</f>
        <v/>
      </c>
      <c r="E103" s="56" t="str">
        <f>IF('2.Census &amp; Reference Benchmarks'!E103 &lt;&gt;"",'2.Census &amp; Reference Benchmarks'!E103,"")</f>
        <v/>
      </c>
      <c r="F103" s="56" t="str">
        <f>IF('2.Census &amp; Reference Benchmarks'!F103 &lt;&gt;"",'2.Census &amp; Reference Benchmarks'!F103,"")</f>
        <v/>
      </c>
      <c r="G103" s="58" t="str">
        <f>IF('2.Census &amp; Reference Benchmarks'!G103 &lt;&gt;"",'2.Census &amp; Reference Benchmarks'!G103,"")</f>
        <v/>
      </c>
      <c r="H103" s="58" t="str">
        <f>IF('2.Census &amp; Reference Benchmarks'!H103 &lt;&gt;"",'2.Census &amp; Reference Benchmarks'!H103,"")</f>
        <v/>
      </c>
      <c r="I103" s="58" t="str">
        <f>IF('2.Census &amp; Reference Benchmarks'!I103 &lt;&gt;"",'2.Census &amp; Reference Benchmarks'!I103,"")</f>
        <v/>
      </c>
      <c r="J103" s="69" t="str">
        <f>IF('2.Census &amp; Reference Benchmarks'!J103 &lt;&gt;"",'2.Census &amp; Reference Benchmarks'!J103,"")</f>
        <v/>
      </c>
      <c r="K103" s="58" t="str">
        <f>IF('7.Safe Harbor Input Data &amp; Calc'!Q105 &lt;&gt; "", '7.Safe Harbor Input Data &amp; Calc'!Q105, "")</f>
        <v>No</v>
      </c>
      <c r="L103" s="59" t="str">
        <f>IF('2.Census &amp; Reference Benchmarks'!T103&lt;&gt; "",'2.Census &amp; Reference Benchmarks'!T103,"")</f>
        <v/>
      </c>
      <c r="M103" s="60">
        <f>'2.Census &amp; Reference Benchmarks'!M103</f>
        <v>0</v>
      </c>
      <c r="N103" s="60">
        <f>'2.Census &amp; Reference Benchmarks'!P103</f>
        <v>0</v>
      </c>
      <c r="O103" s="60">
        <f>'2.Census &amp; Reference Benchmarks'!S103</f>
        <v>0</v>
      </c>
      <c r="P103" s="52">
        <f>IF( AND(I103 &lt; '1. Summary for SBA'!$J$7, I103 &lt;&gt;""), 0, IF(AND(G103="",I103=""),SUM(M103:O103)*4,IF(I103&lt;'1. Summary for SBA'!$J$7,0,IF(K103="Yes",0,IF(H103="Salary",IF(AND(SUM(M103:O103)*4&lt;100000,L103=""),(SUM(M103:O103)/(IF(OR(I103=0,I103&gt;=DATEVALUE("3/31/2020")),DATEVALUE("3/31/2020"),I103)-IF(OR(G103&lt;=DATEVALUE("1/1/2020"), G103 = ""),DATEVALUE("1/1/2020"),IF(OR(MONTH(G103)=1),G103+1,IF(MONTH(G103)=3,G103,G103-1)))))*360,0),0)))))</f>
        <v>0</v>
      </c>
      <c r="Q103" s="52">
        <f t="shared" si="15"/>
        <v>0</v>
      </c>
      <c r="R103" s="67">
        <f t="shared" si="9"/>
        <v>0</v>
      </c>
      <c r="S103" s="53">
        <f>SUM('3.Weekly Hours &amp; Wage Activity'!AI103:BF103)</f>
        <v>0</v>
      </c>
      <c r="T103" s="53">
        <f>IF(AND(I103&lt;&gt; "",  I103 &lt; '1. Summary for SBA'!$J$11 +168, I103 &gt; '1. Summary for SBA'!$J$11),S103+(((168-(I103-'1. Summary for SBA'!$J$11+1))*S103)/((I103-'1. Summary for SBA'!$J$11+1))),0)</f>
        <v>0</v>
      </c>
      <c r="U103" s="369">
        <f>IF(K103= "Yes",0,IF( H103 = "salary",IF(T103 = 0,MAX(0,$R103-$S103), R103-T103),IF( H103 = "Hourly",'6. Hourly EE Wage Reduction'!AA103, 0)))</f>
        <v>0</v>
      </c>
      <c r="V103" s="67">
        <f t="shared" si="10"/>
        <v>0</v>
      </c>
      <c r="W103" s="405" t="str">
        <f>IF(U103 = 0, "No",IF('6. Hourly EE Wage Reduction'!T103 &gt;'6. Hourly EE Wage Reduction'!W103, "Yes", "No"))</f>
        <v>No</v>
      </c>
      <c r="X103" s="67">
        <f t="shared" si="11"/>
        <v>0</v>
      </c>
      <c r="Y103" s="67">
        <f t="shared" si="12"/>
        <v>0</v>
      </c>
      <c r="AA103" s="86">
        <f>IFERROR(IF('3.Weekly Hours &amp; Wage Activity'!J103 = "FT", 1,MIN(1,IF('3.Weekly Hours &amp; Wage Activity'!J103 = "", "",MIN('3.Weekly Hours &amp; Wage Activity'!J103/40,1)),IF('3.Weekly Hours &amp; Wage Activity'!J103="", "",'3.Weekly Hours &amp; Wage Activity'!J103/40 ))),0)</f>
        <v>0</v>
      </c>
      <c r="AB103" s="86">
        <f>IFERROR(IF('3.Weekly Hours &amp; Wage Activity'!K103 = "FT", 1,MIN(1,IF('3.Weekly Hours &amp; Wage Activity'!K103 = "", "",MIN('3.Weekly Hours &amp; Wage Activity'!K103/40,1)),IF('3.Weekly Hours &amp; Wage Activity'!K103="", "",'3.Weekly Hours &amp; Wage Activity'!K103/40 ))),0)</f>
        <v>0</v>
      </c>
      <c r="AC103" s="86">
        <f>IFERROR(IF('3.Weekly Hours &amp; Wage Activity'!L103 = "FT", 1,MIN(1,IF('3.Weekly Hours &amp; Wage Activity'!L103 = "", "",MIN('3.Weekly Hours &amp; Wage Activity'!L103/40,1)),IF('3.Weekly Hours &amp; Wage Activity'!L103="", "",'3.Weekly Hours &amp; Wage Activity'!L103/40 ))),0)</f>
        <v>0</v>
      </c>
      <c r="AD103" s="86">
        <f>IFERROR(IF('3.Weekly Hours &amp; Wage Activity'!M103 = "FT", 1,MIN(1,IF('3.Weekly Hours &amp; Wage Activity'!M103 = "", "",MIN('3.Weekly Hours &amp; Wage Activity'!M103/40,1)),IF('3.Weekly Hours &amp; Wage Activity'!M103="", "",'3.Weekly Hours &amp; Wage Activity'!M103/40 ))),0)</f>
        <v>0</v>
      </c>
      <c r="AE103" s="86">
        <f>IFERROR(IF('3.Weekly Hours &amp; Wage Activity'!N103 = "FT", 1,MIN(1,IF('3.Weekly Hours &amp; Wage Activity'!N103 = "", "",MIN('3.Weekly Hours &amp; Wage Activity'!N103/40,1)),IF('3.Weekly Hours &amp; Wage Activity'!N103="", "",'3.Weekly Hours &amp; Wage Activity'!N103/40 ))),0)</f>
        <v>0</v>
      </c>
      <c r="AF103" s="86">
        <f>IFERROR(IF('3.Weekly Hours &amp; Wage Activity'!O103 = "FT", 1,MIN(1,IF('3.Weekly Hours &amp; Wage Activity'!O103 = "", "",MIN('3.Weekly Hours &amp; Wage Activity'!O103/40,1)),IF('3.Weekly Hours &amp; Wage Activity'!O103="", "",'3.Weekly Hours &amp; Wage Activity'!O103/40 ))),0)</f>
        <v>0</v>
      </c>
      <c r="AG103" s="86">
        <f>IFERROR(IF('3.Weekly Hours &amp; Wage Activity'!P103 = "FT", 1,MIN(1,IF('3.Weekly Hours &amp; Wage Activity'!P103 = "", "",MIN('3.Weekly Hours &amp; Wage Activity'!P103/40,1)),IF('3.Weekly Hours &amp; Wage Activity'!P103="", "",'3.Weekly Hours &amp; Wage Activity'!P103/40 ))),0)</f>
        <v>0</v>
      </c>
      <c r="AH103" s="86">
        <f>IFERROR(IF('3.Weekly Hours &amp; Wage Activity'!Q103 = "FT", 1,MIN(1,IF('3.Weekly Hours &amp; Wage Activity'!Q103 = "", "",MIN('3.Weekly Hours &amp; Wage Activity'!Q103/40,1)),IF('3.Weekly Hours &amp; Wage Activity'!Q103="", "",'3.Weekly Hours &amp; Wage Activity'!Q103/40 ))),0)</f>
        <v>0</v>
      </c>
      <c r="AI103" s="86">
        <f>IFERROR(IF('3.Weekly Hours &amp; Wage Activity'!R103 = "FT", 1,MIN(1,IF('3.Weekly Hours &amp; Wage Activity'!R103 = "", "",MIN('3.Weekly Hours &amp; Wage Activity'!R103/40,1)),IF('3.Weekly Hours &amp; Wage Activity'!R103="", "",'3.Weekly Hours &amp; Wage Activity'!R103/40 ))),0)</f>
        <v>0</v>
      </c>
      <c r="AJ103" s="86">
        <f>IFERROR(IF('3.Weekly Hours &amp; Wage Activity'!S103 = "FT", 1,MIN(1,IF('3.Weekly Hours &amp; Wage Activity'!S103 = "", "",MIN('3.Weekly Hours &amp; Wage Activity'!S103/40,1)),IF('3.Weekly Hours &amp; Wage Activity'!S103="", "",'3.Weekly Hours &amp; Wage Activity'!S103/40 ))),0)</f>
        <v>0</v>
      </c>
      <c r="AK103" s="86">
        <f>IFERROR(IF('3.Weekly Hours &amp; Wage Activity'!T103 = "FT", 1,MIN(1,IF('3.Weekly Hours &amp; Wage Activity'!T103 = "", "",MIN('3.Weekly Hours &amp; Wage Activity'!T103/40,1)),IF('3.Weekly Hours &amp; Wage Activity'!T103="", "",'3.Weekly Hours &amp; Wage Activity'!T103/40 ))),0)</f>
        <v>0</v>
      </c>
      <c r="AL103" s="86">
        <f>IFERROR(IF('3.Weekly Hours &amp; Wage Activity'!U103 = "FT", 1,MIN(1,IF('3.Weekly Hours &amp; Wage Activity'!U103 = "", "",MIN('3.Weekly Hours &amp; Wage Activity'!U103/40,1)),IF('3.Weekly Hours &amp; Wage Activity'!U103="", "",'3.Weekly Hours &amp; Wage Activity'!U103/40 ))),0)</f>
        <v>0</v>
      </c>
      <c r="AM103" s="86">
        <f>IFERROR(IF('3.Weekly Hours &amp; Wage Activity'!V103 = "FT", 1,MIN(1,IF('3.Weekly Hours &amp; Wage Activity'!V103 = "", "",MIN('3.Weekly Hours &amp; Wage Activity'!V103/40,1)),IF('3.Weekly Hours &amp; Wage Activity'!V103="", "",'3.Weekly Hours &amp; Wage Activity'!V103/40 ))),0)</f>
        <v>0</v>
      </c>
      <c r="AN103" s="86">
        <f>IFERROR(IF('3.Weekly Hours &amp; Wage Activity'!W103 = "FT", 1,MIN(1,IF('3.Weekly Hours &amp; Wage Activity'!W103 = "", "",MIN('3.Weekly Hours &amp; Wage Activity'!W103/40,1)),IF('3.Weekly Hours &amp; Wage Activity'!W103="", "",'3.Weekly Hours &amp; Wage Activity'!W103/40 ))),0)</f>
        <v>0</v>
      </c>
      <c r="AO103" s="86">
        <f>IFERROR(IF('3.Weekly Hours &amp; Wage Activity'!X103 = "FT", 1,MIN(1,IF('3.Weekly Hours &amp; Wage Activity'!X103 = "", "",MIN('3.Weekly Hours &amp; Wage Activity'!X103/40,1)),IF('3.Weekly Hours &amp; Wage Activity'!X103="", "",'3.Weekly Hours &amp; Wage Activity'!X103/40 ))),0)</f>
        <v>0</v>
      </c>
      <c r="AP103" s="86">
        <f>IFERROR(IF('3.Weekly Hours &amp; Wage Activity'!Y103 = "FT", 1,MIN(1,IF('3.Weekly Hours &amp; Wage Activity'!Y103 = "", "",MIN('3.Weekly Hours &amp; Wage Activity'!Y103/40,1)),IF('3.Weekly Hours &amp; Wage Activity'!Y103="", "",'3.Weekly Hours &amp; Wage Activity'!Y103/40 ))),0)</f>
        <v>0</v>
      </c>
      <c r="AQ103" s="86">
        <f>IFERROR(IF('3.Weekly Hours &amp; Wage Activity'!Z103 = "FT", 1,MIN(1,IF('3.Weekly Hours &amp; Wage Activity'!Z103 = "", "",MIN('3.Weekly Hours &amp; Wage Activity'!Z103/40,1)),IF('3.Weekly Hours &amp; Wage Activity'!Z103="", "",'3.Weekly Hours &amp; Wage Activity'!Z103/40 ))),0)</f>
        <v>0</v>
      </c>
      <c r="AR103" s="86">
        <f>IFERROR(IF('3.Weekly Hours &amp; Wage Activity'!AA103 = "FT", 1,MIN(1,IF('3.Weekly Hours &amp; Wage Activity'!AA103 = "", "",MIN('3.Weekly Hours &amp; Wage Activity'!AA103/40,1)),IF('3.Weekly Hours &amp; Wage Activity'!AA103="", "",'3.Weekly Hours &amp; Wage Activity'!AA103/40 ))),0)</f>
        <v>0</v>
      </c>
      <c r="AS103" s="86">
        <f>IFERROR(IF('3.Weekly Hours &amp; Wage Activity'!AB103 = "FT", 1,MIN(1,IF('3.Weekly Hours &amp; Wage Activity'!AB103 = "", "",MIN('3.Weekly Hours &amp; Wage Activity'!AB103/40,1)),IF('3.Weekly Hours &amp; Wage Activity'!AB103="", "",'3.Weekly Hours &amp; Wage Activity'!AB103/40 ))),0)</f>
        <v>0</v>
      </c>
      <c r="AT103" s="86">
        <f>IFERROR(IF('3.Weekly Hours &amp; Wage Activity'!AC103 = "FT", 1,MIN(1,IF('3.Weekly Hours &amp; Wage Activity'!AC103 = "", "",MIN('3.Weekly Hours &amp; Wage Activity'!AC103/40,1)),IF('3.Weekly Hours &amp; Wage Activity'!AC103="", "",'3.Weekly Hours &amp; Wage Activity'!AC103/40 ))),0)</f>
        <v>0</v>
      </c>
      <c r="AU103" s="86">
        <f>IFERROR(IF('3.Weekly Hours &amp; Wage Activity'!AD103 = "FT", 1,MIN(1,IF('3.Weekly Hours &amp; Wage Activity'!AD103 = "", "",MIN('3.Weekly Hours &amp; Wage Activity'!AD103/40,1)),IF('3.Weekly Hours &amp; Wage Activity'!AD103="", "",'3.Weekly Hours &amp; Wage Activity'!AD103/40 ))),0)</f>
        <v>0</v>
      </c>
      <c r="AV103" s="86">
        <f>IFERROR(IF('3.Weekly Hours &amp; Wage Activity'!AE103 = "FT", 1,MIN(1,IF('3.Weekly Hours &amp; Wage Activity'!AE103 = "", "",MIN('3.Weekly Hours &amp; Wage Activity'!AE103/40,1)),IF('3.Weekly Hours &amp; Wage Activity'!AE103="", "",'3.Weekly Hours &amp; Wage Activity'!AE103/40 ))),0)</f>
        <v>0</v>
      </c>
      <c r="AW103" s="86">
        <f>IFERROR(IF('3.Weekly Hours &amp; Wage Activity'!AF103 = "FT", 1,MIN(1,IF('3.Weekly Hours &amp; Wage Activity'!AF103 = "", "",MIN('3.Weekly Hours &amp; Wage Activity'!AF103/40,1)),IF('3.Weekly Hours &amp; Wage Activity'!AF103="", "",'3.Weekly Hours &amp; Wage Activity'!AF103/40 ))),0)</f>
        <v>0</v>
      </c>
      <c r="AX103" s="86">
        <f>IFERROR(IF('3.Weekly Hours &amp; Wage Activity'!AG103 = "FT", 1,MIN(1,IF('3.Weekly Hours &amp; Wage Activity'!AG103 = "", "",MIN('3.Weekly Hours &amp; Wage Activity'!AG103/40,1)),IF('3.Weekly Hours &amp; Wage Activity'!AG103="", "",'3.Weekly Hours &amp; Wage Activity'!AG103/40 ))),0)</f>
        <v>0</v>
      </c>
      <c r="AY103" s="523">
        <f>SUM( IF(COUNTIF('3.Weekly Hours &amp; Wage Activity'!J103:Q103, "&lt;&gt;FT") = 0, COLUMNS('3.Weekly Hours &amp; Wage Activity'!J103:AG103) * 40, '3.Weekly Hours &amp; Wage Activity'!J103:AG103))</f>
        <v>0</v>
      </c>
      <c r="AZ103" s="86">
        <f t="shared" si="13"/>
        <v>0</v>
      </c>
      <c r="BA103" s="87">
        <f t="shared" si="14"/>
        <v>0</v>
      </c>
      <c r="BB103" s="74" t="str">
        <f>IF('2.Census &amp; Reference Benchmarks'!K103 = "", "", '2.Census &amp; Reference Benchmarks'!K103)</f>
        <v/>
      </c>
      <c r="BC103" s="185">
        <f>IF('2.Census &amp; Reference Benchmarks'!L103="N/A",IF(OR(AND(G103="",I103=""),AND(G103&lt;DATEVALUE("1/1/2020"),OR(I103="",I103&gt;DATEVALUE("3/31/2020")))),177.14,IF(OR(I103 = "", I103 &gt; DATEVALUE("1/31/2020")), ROUND(177.14*((DATEVALUE("2/1/2020") -G103)/31),1))),IF('2.Census &amp; Reference Benchmarks'!L103="",0,'2.Census &amp; Reference Benchmarks'!L103))</f>
        <v>0</v>
      </c>
      <c r="BD103" s="74" t="str">
        <f>IF('2.Census &amp; Reference Benchmarks'!N103 = "", "", '2.Census &amp; Reference Benchmarks'!N103)</f>
        <v/>
      </c>
      <c r="BE103" s="185">
        <f>IF('2.Census &amp; Reference Benchmarks'!O103="N/A",IF(OR(AND(G103="",I103=""),AND(G103&lt;=DATEVALUE("2/1/2020"),OR(I103="",I103&gt;=DATEVALUE("2/29/2020")))),165.71,IF(AND(G103&gt;DATEVALUE("2/1/2020"),OR(I103="",I103&lt;=DATEVALUE("2/29/2020"))),((DATEVALUE("3/1/2020")-G103)/29)*165.71,"")),IF('2.Census &amp; Reference Benchmarks'!O103="",0,'2.Census &amp; Reference Benchmarks'!O103))</f>
        <v>0</v>
      </c>
    </row>
    <row r="104" spans="1:57" x14ac:dyDescent="0.25">
      <c r="A104" s="3"/>
      <c r="B104" s="56">
        <f>IF('2.Census &amp; Reference Benchmarks'!B104 &lt;&gt;"",'2.Census &amp; Reference Benchmarks'!B104,"")</f>
        <v>0</v>
      </c>
      <c r="C104" s="56">
        <f>IF('2.Census &amp; Reference Benchmarks'!C104 &lt;&gt;"",'2.Census &amp; Reference Benchmarks'!C104,"")</f>
        <v>0</v>
      </c>
      <c r="D104" s="57" t="str">
        <f>IF('2.Census &amp; Reference Benchmarks'!D104 &lt;&gt;"",'2.Census &amp; Reference Benchmarks'!D104,"")</f>
        <v/>
      </c>
      <c r="E104" s="56" t="str">
        <f>IF('2.Census &amp; Reference Benchmarks'!E104 &lt;&gt;"",'2.Census &amp; Reference Benchmarks'!E104,"")</f>
        <v/>
      </c>
      <c r="F104" s="56" t="str">
        <f>IF('2.Census &amp; Reference Benchmarks'!F104 &lt;&gt;"",'2.Census &amp; Reference Benchmarks'!F104,"")</f>
        <v/>
      </c>
      <c r="G104" s="58" t="str">
        <f>IF('2.Census &amp; Reference Benchmarks'!G104 &lt;&gt;"",'2.Census &amp; Reference Benchmarks'!G104,"")</f>
        <v/>
      </c>
      <c r="H104" s="58" t="str">
        <f>IF('2.Census &amp; Reference Benchmarks'!H104 &lt;&gt;"",'2.Census &amp; Reference Benchmarks'!H104,"")</f>
        <v/>
      </c>
      <c r="I104" s="58" t="str">
        <f>IF('2.Census &amp; Reference Benchmarks'!I104 &lt;&gt;"",'2.Census &amp; Reference Benchmarks'!I104,"")</f>
        <v/>
      </c>
      <c r="J104" s="69" t="str">
        <f>IF('2.Census &amp; Reference Benchmarks'!J104 &lt;&gt;"",'2.Census &amp; Reference Benchmarks'!J104,"")</f>
        <v/>
      </c>
      <c r="K104" s="58" t="str">
        <f>IF('7.Safe Harbor Input Data &amp; Calc'!Q106 &lt;&gt; "", '7.Safe Harbor Input Data &amp; Calc'!Q106, "")</f>
        <v>No</v>
      </c>
      <c r="L104" s="59" t="str">
        <f>IF('2.Census &amp; Reference Benchmarks'!T104&lt;&gt; "",'2.Census &amp; Reference Benchmarks'!T104,"")</f>
        <v/>
      </c>
      <c r="M104" s="60">
        <f>'2.Census &amp; Reference Benchmarks'!M104</f>
        <v>0</v>
      </c>
      <c r="N104" s="60">
        <f>'2.Census &amp; Reference Benchmarks'!P104</f>
        <v>0</v>
      </c>
      <c r="O104" s="60">
        <f>'2.Census &amp; Reference Benchmarks'!S104</f>
        <v>0</v>
      </c>
      <c r="P104" s="52">
        <f>IF( AND(I104 &lt; '1. Summary for SBA'!$J$7, I104 &lt;&gt;""), 0, IF(AND(G104="",I104=""),SUM(M104:O104)*4,IF(I104&lt;'1. Summary for SBA'!$J$7,0,IF(K104="Yes",0,IF(H104="Salary",IF(AND(SUM(M104:O104)*4&lt;100000,L104=""),(SUM(M104:O104)/(IF(OR(I104=0,I104&gt;=DATEVALUE("3/31/2020")),DATEVALUE("3/31/2020"),I104)-IF(OR(G104&lt;=DATEVALUE("1/1/2020"), G104 = ""),DATEVALUE("1/1/2020"),IF(OR(MONTH(G104)=1),G104+1,IF(MONTH(G104)=3,G104,G104-1)))))*360,0),0)))))</f>
        <v>0</v>
      </c>
      <c r="Q104" s="52">
        <f t="shared" si="15"/>
        <v>0</v>
      </c>
      <c r="R104" s="67">
        <f t="shared" si="9"/>
        <v>0</v>
      </c>
      <c r="S104" s="53">
        <f>SUM('3.Weekly Hours &amp; Wage Activity'!AI104:BF104)</f>
        <v>0</v>
      </c>
      <c r="T104" s="53">
        <f>IF(AND(I104&lt;&gt; "",  I104 &lt; '1. Summary for SBA'!$J$11 +168, I104 &gt; '1. Summary for SBA'!$J$11),S104+(((168-(I104-'1. Summary for SBA'!$J$11+1))*S104)/((I104-'1. Summary for SBA'!$J$11+1))),0)</f>
        <v>0</v>
      </c>
      <c r="U104" s="369">
        <f>IF(K104= "Yes",0,IF( H104 = "salary",IF(T104 = 0,MAX(0,$R104-$S104), R104-T104),IF( H104 = "Hourly",'6. Hourly EE Wage Reduction'!AA104, 0)))</f>
        <v>0</v>
      </c>
      <c r="V104" s="67">
        <f t="shared" si="10"/>
        <v>0</v>
      </c>
      <c r="W104" s="405" t="str">
        <f>IF(U104 = 0, "No",IF('6. Hourly EE Wage Reduction'!T104 &gt;'6. Hourly EE Wage Reduction'!W104, "Yes", "No"))</f>
        <v>No</v>
      </c>
      <c r="X104" s="67">
        <f t="shared" si="11"/>
        <v>0</v>
      </c>
      <c r="Y104" s="67">
        <f t="shared" si="12"/>
        <v>0</v>
      </c>
      <c r="AA104" s="86">
        <f>IFERROR(IF('3.Weekly Hours &amp; Wage Activity'!J104 = "FT", 1,MIN(1,IF('3.Weekly Hours &amp; Wage Activity'!J104 = "", "",MIN('3.Weekly Hours &amp; Wage Activity'!J104/40,1)),IF('3.Weekly Hours &amp; Wage Activity'!J104="", "",'3.Weekly Hours &amp; Wage Activity'!J104/40 ))),0)</f>
        <v>0</v>
      </c>
      <c r="AB104" s="86">
        <f>IFERROR(IF('3.Weekly Hours &amp; Wage Activity'!K104 = "FT", 1,MIN(1,IF('3.Weekly Hours &amp; Wage Activity'!K104 = "", "",MIN('3.Weekly Hours &amp; Wage Activity'!K104/40,1)),IF('3.Weekly Hours &amp; Wage Activity'!K104="", "",'3.Weekly Hours &amp; Wage Activity'!K104/40 ))),0)</f>
        <v>0</v>
      </c>
      <c r="AC104" s="86">
        <f>IFERROR(IF('3.Weekly Hours &amp; Wage Activity'!L104 = "FT", 1,MIN(1,IF('3.Weekly Hours &amp; Wage Activity'!L104 = "", "",MIN('3.Weekly Hours &amp; Wage Activity'!L104/40,1)),IF('3.Weekly Hours &amp; Wage Activity'!L104="", "",'3.Weekly Hours &amp; Wage Activity'!L104/40 ))),0)</f>
        <v>0</v>
      </c>
      <c r="AD104" s="86">
        <f>IFERROR(IF('3.Weekly Hours &amp; Wage Activity'!M104 = "FT", 1,MIN(1,IF('3.Weekly Hours &amp; Wage Activity'!M104 = "", "",MIN('3.Weekly Hours &amp; Wage Activity'!M104/40,1)),IF('3.Weekly Hours &amp; Wage Activity'!M104="", "",'3.Weekly Hours &amp; Wage Activity'!M104/40 ))),0)</f>
        <v>0</v>
      </c>
      <c r="AE104" s="86">
        <f>IFERROR(IF('3.Weekly Hours &amp; Wage Activity'!N104 = "FT", 1,MIN(1,IF('3.Weekly Hours &amp; Wage Activity'!N104 = "", "",MIN('3.Weekly Hours &amp; Wage Activity'!N104/40,1)),IF('3.Weekly Hours &amp; Wage Activity'!N104="", "",'3.Weekly Hours &amp; Wage Activity'!N104/40 ))),0)</f>
        <v>0</v>
      </c>
      <c r="AF104" s="86">
        <f>IFERROR(IF('3.Weekly Hours &amp; Wage Activity'!O104 = "FT", 1,MIN(1,IF('3.Weekly Hours &amp; Wage Activity'!O104 = "", "",MIN('3.Weekly Hours &amp; Wage Activity'!O104/40,1)),IF('3.Weekly Hours &amp; Wage Activity'!O104="", "",'3.Weekly Hours &amp; Wage Activity'!O104/40 ))),0)</f>
        <v>0</v>
      </c>
      <c r="AG104" s="86">
        <f>IFERROR(IF('3.Weekly Hours &amp; Wage Activity'!P104 = "FT", 1,MIN(1,IF('3.Weekly Hours &amp; Wage Activity'!P104 = "", "",MIN('3.Weekly Hours &amp; Wage Activity'!P104/40,1)),IF('3.Weekly Hours &amp; Wage Activity'!P104="", "",'3.Weekly Hours &amp; Wage Activity'!P104/40 ))),0)</f>
        <v>0</v>
      </c>
      <c r="AH104" s="86">
        <f>IFERROR(IF('3.Weekly Hours &amp; Wage Activity'!Q104 = "FT", 1,MIN(1,IF('3.Weekly Hours &amp; Wage Activity'!Q104 = "", "",MIN('3.Weekly Hours &amp; Wage Activity'!Q104/40,1)),IF('3.Weekly Hours &amp; Wage Activity'!Q104="", "",'3.Weekly Hours &amp; Wage Activity'!Q104/40 ))),0)</f>
        <v>0</v>
      </c>
      <c r="AI104" s="86">
        <f>IFERROR(IF('3.Weekly Hours &amp; Wage Activity'!R104 = "FT", 1,MIN(1,IF('3.Weekly Hours &amp; Wage Activity'!R104 = "", "",MIN('3.Weekly Hours &amp; Wage Activity'!R104/40,1)),IF('3.Weekly Hours &amp; Wage Activity'!R104="", "",'3.Weekly Hours &amp; Wage Activity'!R104/40 ))),0)</f>
        <v>0</v>
      </c>
      <c r="AJ104" s="86">
        <f>IFERROR(IF('3.Weekly Hours &amp; Wage Activity'!S104 = "FT", 1,MIN(1,IF('3.Weekly Hours &amp; Wage Activity'!S104 = "", "",MIN('3.Weekly Hours &amp; Wage Activity'!S104/40,1)),IF('3.Weekly Hours &amp; Wage Activity'!S104="", "",'3.Weekly Hours &amp; Wage Activity'!S104/40 ))),0)</f>
        <v>0</v>
      </c>
      <c r="AK104" s="86">
        <f>IFERROR(IF('3.Weekly Hours &amp; Wage Activity'!T104 = "FT", 1,MIN(1,IF('3.Weekly Hours &amp; Wage Activity'!T104 = "", "",MIN('3.Weekly Hours &amp; Wage Activity'!T104/40,1)),IF('3.Weekly Hours &amp; Wage Activity'!T104="", "",'3.Weekly Hours &amp; Wage Activity'!T104/40 ))),0)</f>
        <v>0</v>
      </c>
      <c r="AL104" s="86">
        <f>IFERROR(IF('3.Weekly Hours &amp; Wage Activity'!U104 = "FT", 1,MIN(1,IF('3.Weekly Hours &amp; Wage Activity'!U104 = "", "",MIN('3.Weekly Hours &amp; Wage Activity'!U104/40,1)),IF('3.Weekly Hours &amp; Wage Activity'!U104="", "",'3.Weekly Hours &amp; Wage Activity'!U104/40 ))),0)</f>
        <v>0</v>
      </c>
      <c r="AM104" s="86">
        <f>IFERROR(IF('3.Weekly Hours &amp; Wage Activity'!V104 = "FT", 1,MIN(1,IF('3.Weekly Hours &amp; Wage Activity'!V104 = "", "",MIN('3.Weekly Hours &amp; Wage Activity'!V104/40,1)),IF('3.Weekly Hours &amp; Wage Activity'!V104="", "",'3.Weekly Hours &amp; Wage Activity'!V104/40 ))),0)</f>
        <v>0</v>
      </c>
      <c r="AN104" s="86">
        <f>IFERROR(IF('3.Weekly Hours &amp; Wage Activity'!W104 = "FT", 1,MIN(1,IF('3.Weekly Hours &amp; Wage Activity'!W104 = "", "",MIN('3.Weekly Hours &amp; Wage Activity'!W104/40,1)),IF('3.Weekly Hours &amp; Wage Activity'!W104="", "",'3.Weekly Hours &amp; Wage Activity'!W104/40 ))),0)</f>
        <v>0</v>
      </c>
      <c r="AO104" s="86">
        <f>IFERROR(IF('3.Weekly Hours &amp; Wage Activity'!X104 = "FT", 1,MIN(1,IF('3.Weekly Hours &amp; Wage Activity'!X104 = "", "",MIN('3.Weekly Hours &amp; Wage Activity'!X104/40,1)),IF('3.Weekly Hours &amp; Wage Activity'!X104="", "",'3.Weekly Hours &amp; Wage Activity'!X104/40 ))),0)</f>
        <v>0</v>
      </c>
      <c r="AP104" s="86">
        <f>IFERROR(IF('3.Weekly Hours &amp; Wage Activity'!Y104 = "FT", 1,MIN(1,IF('3.Weekly Hours &amp; Wage Activity'!Y104 = "", "",MIN('3.Weekly Hours &amp; Wage Activity'!Y104/40,1)),IF('3.Weekly Hours &amp; Wage Activity'!Y104="", "",'3.Weekly Hours &amp; Wage Activity'!Y104/40 ))),0)</f>
        <v>0</v>
      </c>
      <c r="AQ104" s="86">
        <f>IFERROR(IF('3.Weekly Hours &amp; Wage Activity'!Z104 = "FT", 1,MIN(1,IF('3.Weekly Hours &amp; Wage Activity'!Z104 = "", "",MIN('3.Weekly Hours &amp; Wage Activity'!Z104/40,1)),IF('3.Weekly Hours &amp; Wage Activity'!Z104="", "",'3.Weekly Hours &amp; Wage Activity'!Z104/40 ))),0)</f>
        <v>0</v>
      </c>
      <c r="AR104" s="86">
        <f>IFERROR(IF('3.Weekly Hours &amp; Wage Activity'!AA104 = "FT", 1,MIN(1,IF('3.Weekly Hours &amp; Wage Activity'!AA104 = "", "",MIN('3.Weekly Hours &amp; Wage Activity'!AA104/40,1)),IF('3.Weekly Hours &amp; Wage Activity'!AA104="", "",'3.Weekly Hours &amp; Wage Activity'!AA104/40 ))),0)</f>
        <v>0</v>
      </c>
      <c r="AS104" s="86">
        <f>IFERROR(IF('3.Weekly Hours &amp; Wage Activity'!AB104 = "FT", 1,MIN(1,IF('3.Weekly Hours &amp; Wage Activity'!AB104 = "", "",MIN('3.Weekly Hours &amp; Wage Activity'!AB104/40,1)),IF('3.Weekly Hours &amp; Wage Activity'!AB104="", "",'3.Weekly Hours &amp; Wage Activity'!AB104/40 ))),0)</f>
        <v>0</v>
      </c>
      <c r="AT104" s="86">
        <f>IFERROR(IF('3.Weekly Hours &amp; Wage Activity'!AC104 = "FT", 1,MIN(1,IF('3.Weekly Hours &amp; Wage Activity'!AC104 = "", "",MIN('3.Weekly Hours &amp; Wage Activity'!AC104/40,1)),IF('3.Weekly Hours &amp; Wage Activity'!AC104="", "",'3.Weekly Hours &amp; Wage Activity'!AC104/40 ))),0)</f>
        <v>0</v>
      </c>
      <c r="AU104" s="86">
        <f>IFERROR(IF('3.Weekly Hours &amp; Wage Activity'!AD104 = "FT", 1,MIN(1,IF('3.Weekly Hours &amp; Wage Activity'!AD104 = "", "",MIN('3.Weekly Hours &amp; Wage Activity'!AD104/40,1)),IF('3.Weekly Hours &amp; Wage Activity'!AD104="", "",'3.Weekly Hours &amp; Wage Activity'!AD104/40 ))),0)</f>
        <v>0</v>
      </c>
      <c r="AV104" s="86">
        <f>IFERROR(IF('3.Weekly Hours &amp; Wage Activity'!AE104 = "FT", 1,MIN(1,IF('3.Weekly Hours &amp; Wage Activity'!AE104 = "", "",MIN('3.Weekly Hours &amp; Wage Activity'!AE104/40,1)),IF('3.Weekly Hours &amp; Wage Activity'!AE104="", "",'3.Weekly Hours &amp; Wage Activity'!AE104/40 ))),0)</f>
        <v>0</v>
      </c>
      <c r="AW104" s="86">
        <f>IFERROR(IF('3.Weekly Hours &amp; Wage Activity'!AF104 = "FT", 1,MIN(1,IF('3.Weekly Hours &amp; Wage Activity'!AF104 = "", "",MIN('3.Weekly Hours &amp; Wage Activity'!AF104/40,1)),IF('3.Weekly Hours &amp; Wage Activity'!AF104="", "",'3.Weekly Hours &amp; Wage Activity'!AF104/40 ))),0)</f>
        <v>0</v>
      </c>
      <c r="AX104" s="86">
        <f>IFERROR(IF('3.Weekly Hours &amp; Wage Activity'!AG104 = "FT", 1,MIN(1,IF('3.Weekly Hours &amp; Wage Activity'!AG104 = "", "",MIN('3.Weekly Hours &amp; Wage Activity'!AG104/40,1)),IF('3.Weekly Hours &amp; Wage Activity'!AG104="", "",'3.Weekly Hours &amp; Wage Activity'!AG104/40 ))),0)</f>
        <v>0</v>
      </c>
      <c r="AY104" s="523">
        <f>SUM( IF(COUNTIF('3.Weekly Hours &amp; Wage Activity'!J104:Q104, "&lt;&gt;FT") = 0, COLUMNS('3.Weekly Hours &amp; Wage Activity'!J104:AG104) * 40, '3.Weekly Hours &amp; Wage Activity'!J104:AG104))</f>
        <v>0</v>
      </c>
      <c r="AZ104" s="86">
        <f t="shared" si="13"/>
        <v>0</v>
      </c>
      <c r="BA104" s="87">
        <f t="shared" si="14"/>
        <v>0</v>
      </c>
      <c r="BB104" s="74" t="str">
        <f>IF('2.Census &amp; Reference Benchmarks'!K104 = "", "", '2.Census &amp; Reference Benchmarks'!K104)</f>
        <v/>
      </c>
      <c r="BC104" s="185">
        <f>IF('2.Census &amp; Reference Benchmarks'!L104="N/A",IF(OR(AND(G104="",I104=""),AND(G104&lt;DATEVALUE("1/1/2020"),OR(I104="",I104&gt;DATEVALUE("3/31/2020")))),177.14,IF(OR(I104 = "", I104 &gt; DATEVALUE("1/31/2020")), ROUND(177.14*((DATEVALUE("2/1/2020") -G104)/31),1))),IF('2.Census &amp; Reference Benchmarks'!L104="",0,'2.Census &amp; Reference Benchmarks'!L104))</f>
        <v>0</v>
      </c>
      <c r="BD104" s="74" t="str">
        <f>IF('2.Census &amp; Reference Benchmarks'!N104 = "", "", '2.Census &amp; Reference Benchmarks'!N104)</f>
        <v/>
      </c>
      <c r="BE104" s="185">
        <f>IF('2.Census &amp; Reference Benchmarks'!O104="N/A",IF(OR(AND(G104="",I104=""),AND(G104&lt;=DATEVALUE("2/1/2020"),OR(I104="",I104&gt;=DATEVALUE("2/29/2020")))),165.71,IF(AND(G104&gt;DATEVALUE("2/1/2020"),OR(I104="",I104&lt;=DATEVALUE("2/29/2020"))),((DATEVALUE("3/1/2020")-G104)/29)*165.71,"")),IF('2.Census &amp; Reference Benchmarks'!O104="",0,'2.Census &amp; Reference Benchmarks'!O104))</f>
        <v>0</v>
      </c>
    </row>
    <row r="105" spans="1:57" x14ac:dyDescent="0.25">
      <c r="A105" s="3"/>
      <c r="B105" s="56">
        <f>IF('2.Census &amp; Reference Benchmarks'!B105 &lt;&gt;"",'2.Census &amp; Reference Benchmarks'!B105,"")</f>
        <v>0</v>
      </c>
      <c r="C105" s="56">
        <f>IF('2.Census &amp; Reference Benchmarks'!C105 &lt;&gt;"",'2.Census &amp; Reference Benchmarks'!C105,"")</f>
        <v>0</v>
      </c>
      <c r="D105" s="57" t="str">
        <f>IF('2.Census &amp; Reference Benchmarks'!D105 &lt;&gt;"",'2.Census &amp; Reference Benchmarks'!D105,"")</f>
        <v/>
      </c>
      <c r="E105" s="56" t="str">
        <f>IF('2.Census &amp; Reference Benchmarks'!E105 &lt;&gt;"",'2.Census &amp; Reference Benchmarks'!E105,"")</f>
        <v/>
      </c>
      <c r="F105" s="56" t="str">
        <f>IF('2.Census &amp; Reference Benchmarks'!F105 &lt;&gt;"",'2.Census &amp; Reference Benchmarks'!F105,"")</f>
        <v/>
      </c>
      <c r="G105" s="58" t="str">
        <f>IF('2.Census &amp; Reference Benchmarks'!G105 &lt;&gt;"",'2.Census &amp; Reference Benchmarks'!G105,"")</f>
        <v/>
      </c>
      <c r="H105" s="58" t="str">
        <f>IF('2.Census &amp; Reference Benchmarks'!H105 &lt;&gt;"",'2.Census &amp; Reference Benchmarks'!H105,"")</f>
        <v/>
      </c>
      <c r="I105" s="58" t="str">
        <f>IF('2.Census &amp; Reference Benchmarks'!I105 &lt;&gt;"",'2.Census &amp; Reference Benchmarks'!I105,"")</f>
        <v/>
      </c>
      <c r="J105" s="69" t="str">
        <f>IF('2.Census &amp; Reference Benchmarks'!J105 &lt;&gt;"",'2.Census &amp; Reference Benchmarks'!J105,"")</f>
        <v/>
      </c>
      <c r="K105" s="58" t="str">
        <f>IF('7.Safe Harbor Input Data &amp; Calc'!Q107 &lt;&gt; "", '7.Safe Harbor Input Data &amp; Calc'!Q107, "")</f>
        <v>No</v>
      </c>
      <c r="L105" s="59" t="str">
        <f>IF('2.Census &amp; Reference Benchmarks'!T105&lt;&gt; "",'2.Census &amp; Reference Benchmarks'!T105,"")</f>
        <v/>
      </c>
      <c r="M105" s="60">
        <f>'2.Census &amp; Reference Benchmarks'!M105</f>
        <v>0</v>
      </c>
      <c r="N105" s="60">
        <f>'2.Census &amp; Reference Benchmarks'!P105</f>
        <v>0</v>
      </c>
      <c r="O105" s="60">
        <f>'2.Census &amp; Reference Benchmarks'!S105</f>
        <v>0</v>
      </c>
      <c r="P105" s="52">
        <f>IF( AND(I105 &lt; '1. Summary for SBA'!$J$7, I105 &lt;&gt;""), 0, IF(AND(G105="",I105=""),SUM(M105:O105)*4,IF(I105&lt;'1. Summary for SBA'!$J$7,0,IF(K105="Yes",0,IF(H105="Salary",IF(AND(SUM(M105:O105)*4&lt;100000,L105=""),(SUM(M105:O105)/(IF(OR(I105=0,I105&gt;=DATEVALUE("3/31/2020")),DATEVALUE("3/31/2020"),I105)-IF(OR(G105&lt;=DATEVALUE("1/1/2020"), G105 = ""),DATEVALUE("1/1/2020"),IF(OR(MONTH(G105)=1),G105+1,IF(MONTH(G105)=3,G105,G105-1)))))*360,0),0)))))</f>
        <v>0</v>
      </c>
      <c r="Q105" s="52">
        <f t="shared" si="15"/>
        <v>0</v>
      </c>
      <c r="R105" s="67">
        <f t="shared" si="9"/>
        <v>0</v>
      </c>
      <c r="S105" s="53">
        <f>SUM('3.Weekly Hours &amp; Wage Activity'!AI105:BF105)</f>
        <v>0</v>
      </c>
      <c r="T105" s="53">
        <f>IF(AND(I105&lt;&gt; "",  I105 &lt; '1. Summary for SBA'!$J$11 +168, I105 &gt; '1. Summary for SBA'!$J$11),S105+(((168-(I105-'1. Summary for SBA'!$J$11+1))*S105)/((I105-'1. Summary for SBA'!$J$11+1))),0)</f>
        <v>0</v>
      </c>
      <c r="U105" s="369">
        <f>IF(K105= "Yes",0,IF( H105 = "salary",IF(T105 = 0,MAX(0,$R105-$S105), R105-T105),IF( H105 = "Hourly",'6. Hourly EE Wage Reduction'!AA105, 0)))</f>
        <v>0</v>
      </c>
      <c r="V105" s="67">
        <f t="shared" si="10"/>
        <v>0</v>
      </c>
      <c r="W105" s="405" t="str">
        <f>IF(U105 = 0, "No",IF('6. Hourly EE Wage Reduction'!T105 &gt;'6. Hourly EE Wage Reduction'!W105, "Yes", "No"))</f>
        <v>No</v>
      </c>
      <c r="X105" s="67">
        <f t="shared" si="11"/>
        <v>0</v>
      </c>
      <c r="Y105" s="67">
        <f t="shared" si="12"/>
        <v>0</v>
      </c>
      <c r="AA105" s="86">
        <f>IFERROR(IF('3.Weekly Hours &amp; Wage Activity'!J105 = "FT", 1,MIN(1,IF('3.Weekly Hours &amp; Wage Activity'!J105 = "", "",MIN('3.Weekly Hours &amp; Wage Activity'!J105/40,1)),IF('3.Weekly Hours &amp; Wage Activity'!J105="", "",'3.Weekly Hours &amp; Wage Activity'!J105/40 ))),0)</f>
        <v>0</v>
      </c>
      <c r="AB105" s="86">
        <f>IFERROR(IF('3.Weekly Hours &amp; Wage Activity'!K105 = "FT", 1,MIN(1,IF('3.Weekly Hours &amp; Wage Activity'!K105 = "", "",MIN('3.Weekly Hours &amp; Wage Activity'!K105/40,1)),IF('3.Weekly Hours &amp; Wage Activity'!K105="", "",'3.Weekly Hours &amp; Wage Activity'!K105/40 ))),0)</f>
        <v>0</v>
      </c>
      <c r="AC105" s="86">
        <f>IFERROR(IF('3.Weekly Hours &amp; Wage Activity'!L105 = "FT", 1,MIN(1,IF('3.Weekly Hours &amp; Wage Activity'!L105 = "", "",MIN('3.Weekly Hours &amp; Wage Activity'!L105/40,1)),IF('3.Weekly Hours &amp; Wage Activity'!L105="", "",'3.Weekly Hours &amp; Wage Activity'!L105/40 ))),0)</f>
        <v>0</v>
      </c>
      <c r="AD105" s="86">
        <f>IFERROR(IF('3.Weekly Hours &amp; Wage Activity'!M105 = "FT", 1,MIN(1,IF('3.Weekly Hours &amp; Wage Activity'!M105 = "", "",MIN('3.Weekly Hours &amp; Wage Activity'!M105/40,1)),IF('3.Weekly Hours &amp; Wage Activity'!M105="", "",'3.Weekly Hours &amp; Wage Activity'!M105/40 ))),0)</f>
        <v>0</v>
      </c>
      <c r="AE105" s="86">
        <f>IFERROR(IF('3.Weekly Hours &amp; Wage Activity'!N105 = "FT", 1,MIN(1,IF('3.Weekly Hours &amp; Wage Activity'!N105 = "", "",MIN('3.Weekly Hours &amp; Wage Activity'!N105/40,1)),IF('3.Weekly Hours &amp; Wage Activity'!N105="", "",'3.Weekly Hours &amp; Wage Activity'!N105/40 ))),0)</f>
        <v>0</v>
      </c>
      <c r="AF105" s="86">
        <f>IFERROR(IF('3.Weekly Hours &amp; Wage Activity'!O105 = "FT", 1,MIN(1,IF('3.Weekly Hours &amp; Wage Activity'!O105 = "", "",MIN('3.Weekly Hours &amp; Wage Activity'!O105/40,1)),IF('3.Weekly Hours &amp; Wage Activity'!O105="", "",'3.Weekly Hours &amp; Wage Activity'!O105/40 ))),0)</f>
        <v>0</v>
      </c>
      <c r="AG105" s="86">
        <f>IFERROR(IF('3.Weekly Hours &amp; Wage Activity'!P105 = "FT", 1,MIN(1,IF('3.Weekly Hours &amp; Wage Activity'!P105 = "", "",MIN('3.Weekly Hours &amp; Wage Activity'!P105/40,1)),IF('3.Weekly Hours &amp; Wage Activity'!P105="", "",'3.Weekly Hours &amp; Wage Activity'!P105/40 ))),0)</f>
        <v>0</v>
      </c>
      <c r="AH105" s="86">
        <f>IFERROR(IF('3.Weekly Hours &amp; Wage Activity'!Q105 = "FT", 1,MIN(1,IF('3.Weekly Hours &amp; Wage Activity'!Q105 = "", "",MIN('3.Weekly Hours &amp; Wage Activity'!Q105/40,1)),IF('3.Weekly Hours &amp; Wage Activity'!Q105="", "",'3.Weekly Hours &amp; Wage Activity'!Q105/40 ))),0)</f>
        <v>0</v>
      </c>
      <c r="AI105" s="86">
        <f>IFERROR(IF('3.Weekly Hours &amp; Wage Activity'!R105 = "FT", 1,MIN(1,IF('3.Weekly Hours &amp; Wage Activity'!R105 = "", "",MIN('3.Weekly Hours &amp; Wage Activity'!R105/40,1)),IF('3.Weekly Hours &amp; Wage Activity'!R105="", "",'3.Weekly Hours &amp; Wage Activity'!R105/40 ))),0)</f>
        <v>0</v>
      </c>
      <c r="AJ105" s="86">
        <f>IFERROR(IF('3.Weekly Hours &amp; Wage Activity'!S105 = "FT", 1,MIN(1,IF('3.Weekly Hours &amp; Wage Activity'!S105 = "", "",MIN('3.Weekly Hours &amp; Wage Activity'!S105/40,1)),IF('3.Weekly Hours &amp; Wage Activity'!S105="", "",'3.Weekly Hours &amp; Wage Activity'!S105/40 ))),0)</f>
        <v>0</v>
      </c>
      <c r="AK105" s="86">
        <f>IFERROR(IF('3.Weekly Hours &amp; Wage Activity'!T105 = "FT", 1,MIN(1,IF('3.Weekly Hours &amp; Wage Activity'!T105 = "", "",MIN('3.Weekly Hours &amp; Wage Activity'!T105/40,1)),IF('3.Weekly Hours &amp; Wage Activity'!T105="", "",'3.Weekly Hours &amp; Wage Activity'!T105/40 ))),0)</f>
        <v>0</v>
      </c>
      <c r="AL105" s="86">
        <f>IFERROR(IF('3.Weekly Hours &amp; Wage Activity'!U105 = "FT", 1,MIN(1,IF('3.Weekly Hours &amp; Wage Activity'!U105 = "", "",MIN('3.Weekly Hours &amp; Wage Activity'!U105/40,1)),IF('3.Weekly Hours &amp; Wage Activity'!U105="", "",'3.Weekly Hours &amp; Wage Activity'!U105/40 ))),0)</f>
        <v>0</v>
      </c>
      <c r="AM105" s="86">
        <f>IFERROR(IF('3.Weekly Hours &amp; Wage Activity'!V105 = "FT", 1,MIN(1,IF('3.Weekly Hours &amp; Wage Activity'!V105 = "", "",MIN('3.Weekly Hours &amp; Wage Activity'!V105/40,1)),IF('3.Weekly Hours &amp; Wage Activity'!V105="", "",'3.Weekly Hours &amp; Wage Activity'!V105/40 ))),0)</f>
        <v>0</v>
      </c>
      <c r="AN105" s="86">
        <f>IFERROR(IF('3.Weekly Hours &amp; Wage Activity'!W105 = "FT", 1,MIN(1,IF('3.Weekly Hours &amp; Wage Activity'!W105 = "", "",MIN('3.Weekly Hours &amp; Wage Activity'!W105/40,1)),IF('3.Weekly Hours &amp; Wage Activity'!W105="", "",'3.Weekly Hours &amp; Wage Activity'!W105/40 ))),0)</f>
        <v>0</v>
      </c>
      <c r="AO105" s="86">
        <f>IFERROR(IF('3.Weekly Hours &amp; Wage Activity'!X105 = "FT", 1,MIN(1,IF('3.Weekly Hours &amp; Wage Activity'!X105 = "", "",MIN('3.Weekly Hours &amp; Wage Activity'!X105/40,1)),IF('3.Weekly Hours &amp; Wage Activity'!X105="", "",'3.Weekly Hours &amp; Wage Activity'!X105/40 ))),0)</f>
        <v>0</v>
      </c>
      <c r="AP105" s="86">
        <f>IFERROR(IF('3.Weekly Hours &amp; Wage Activity'!Y105 = "FT", 1,MIN(1,IF('3.Weekly Hours &amp; Wage Activity'!Y105 = "", "",MIN('3.Weekly Hours &amp; Wage Activity'!Y105/40,1)),IF('3.Weekly Hours &amp; Wage Activity'!Y105="", "",'3.Weekly Hours &amp; Wage Activity'!Y105/40 ))),0)</f>
        <v>0</v>
      </c>
      <c r="AQ105" s="86">
        <f>IFERROR(IF('3.Weekly Hours &amp; Wage Activity'!Z105 = "FT", 1,MIN(1,IF('3.Weekly Hours &amp; Wage Activity'!Z105 = "", "",MIN('3.Weekly Hours &amp; Wage Activity'!Z105/40,1)),IF('3.Weekly Hours &amp; Wage Activity'!Z105="", "",'3.Weekly Hours &amp; Wage Activity'!Z105/40 ))),0)</f>
        <v>0</v>
      </c>
      <c r="AR105" s="86">
        <f>IFERROR(IF('3.Weekly Hours &amp; Wage Activity'!AA105 = "FT", 1,MIN(1,IF('3.Weekly Hours &amp; Wage Activity'!AA105 = "", "",MIN('3.Weekly Hours &amp; Wage Activity'!AA105/40,1)),IF('3.Weekly Hours &amp; Wage Activity'!AA105="", "",'3.Weekly Hours &amp; Wage Activity'!AA105/40 ))),0)</f>
        <v>0</v>
      </c>
      <c r="AS105" s="86">
        <f>IFERROR(IF('3.Weekly Hours &amp; Wage Activity'!AB105 = "FT", 1,MIN(1,IF('3.Weekly Hours &amp; Wage Activity'!AB105 = "", "",MIN('3.Weekly Hours &amp; Wage Activity'!AB105/40,1)),IF('3.Weekly Hours &amp; Wage Activity'!AB105="", "",'3.Weekly Hours &amp; Wage Activity'!AB105/40 ))),0)</f>
        <v>0</v>
      </c>
      <c r="AT105" s="86">
        <f>IFERROR(IF('3.Weekly Hours &amp; Wage Activity'!AC105 = "FT", 1,MIN(1,IF('3.Weekly Hours &amp; Wage Activity'!AC105 = "", "",MIN('3.Weekly Hours &amp; Wage Activity'!AC105/40,1)),IF('3.Weekly Hours &amp; Wage Activity'!AC105="", "",'3.Weekly Hours &amp; Wage Activity'!AC105/40 ))),0)</f>
        <v>0</v>
      </c>
      <c r="AU105" s="86">
        <f>IFERROR(IF('3.Weekly Hours &amp; Wage Activity'!AD105 = "FT", 1,MIN(1,IF('3.Weekly Hours &amp; Wage Activity'!AD105 = "", "",MIN('3.Weekly Hours &amp; Wage Activity'!AD105/40,1)),IF('3.Weekly Hours &amp; Wage Activity'!AD105="", "",'3.Weekly Hours &amp; Wage Activity'!AD105/40 ))),0)</f>
        <v>0</v>
      </c>
      <c r="AV105" s="86">
        <f>IFERROR(IF('3.Weekly Hours &amp; Wage Activity'!AE105 = "FT", 1,MIN(1,IF('3.Weekly Hours &amp; Wage Activity'!AE105 = "", "",MIN('3.Weekly Hours &amp; Wage Activity'!AE105/40,1)),IF('3.Weekly Hours &amp; Wage Activity'!AE105="", "",'3.Weekly Hours &amp; Wage Activity'!AE105/40 ))),0)</f>
        <v>0</v>
      </c>
      <c r="AW105" s="86">
        <f>IFERROR(IF('3.Weekly Hours &amp; Wage Activity'!AF105 = "FT", 1,MIN(1,IF('3.Weekly Hours &amp; Wage Activity'!AF105 = "", "",MIN('3.Weekly Hours &amp; Wage Activity'!AF105/40,1)),IF('3.Weekly Hours &amp; Wage Activity'!AF105="", "",'3.Weekly Hours &amp; Wage Activity'!AF105/40 ))),0)</f>
        <v>0</v>
      </c>
      <c r="AX105" s="86">
        <f>IFERROR(IF('3.Weekly Hours &amp; Wage Activity'!AG105 = "FT", 1,MIN(1,IF('3.Weekly Hours &amp; Wage Activity'!AG105 = "", "",MIN('3.Weekly Hours &amp; Wage Activity'!AG105/40,1)),IF('3.Weekly Hours &amp; Wage Activity'!AG105="", "",'3.Weekly Hours &amp; Wage Activity'!AG105/40 ))),0)</f>
        <v>0</v>
      </c>
      <c r="AY105" s="523">
        <f>SUM( IF(COUNTIF('3.Weekly Hours &amp; Wage Activity'!J105:Q105, "&lt;&gt;FT") = 0, COLUMNS('3.Weekly Hours &amp; Wage Activity'!J105:AG105) * 40, '3.Weekly Hours &amp; Wage Activity'!J105:AG105))</f>
        <v>0</v>
      </c>
      <c r="AZ105" s="86">
        <f t="shared" si="13"/>
        <v>0</v>
      </c>
      <c r="BA105" s="87">
        <f t="shared" si="14"/>
        <v>0</v>
      </c>
      <c r="BB105" s="74" t="str">
        <f>IF('2.Census &amp; Reference Benchmarks'!K105 = "", "", '2.Census &amp; Reference Benchmarks'!K105)</f>
        <v/>
      </c>
      <c r="BC105" s="185">
        <f>IF('2.Census &amp; Reference Benchmarks'!L105="N/A",IF(OR(AND(G105="",I105=""),AND(G105&lt;DATEVALUE("1/1/2020"),OR(I105="",I105&gt;DATEVALUE("3/31/2020")))),177.14,IF(OR(I105 = "", I105 &gt; DATEVALUE("1/31/2020")), ROUND(177.14*((DATEVALUE("2/1/2020") -G105)/31),1))),IF('2.Census &amp; Reference Benchmarks'!L105="",0,'2.Census &amp; Reference Benchmarks'!L105))</f>
        <v>0</v>
      </c>
      <c r="BD105" s="74" t="str">
        <f>IF('2.Census &amp; Reference Benchmarks'!N105 = "", "", '2.Census &amp; Reference Benchmarks'!N105)</f>
        <v/>
      </c>
      <c r="BE105" s="185">
        <f>IF('2.Census &amp; Reference Benchmarks'!O105="N/A",IF(OR(AND(G105="",I105=""),AND(G105&lt;=DATEVALUE("2/1/2020"),OR(I105="",I105&gt;=DATEVALUE("2/29/2020")))),165.71,IF(AND(G105&gt;DATEVALUE("2/1/2020"),OR(I105="",I105&lt;=DATEVALUE("2/29/2020"))),((DATEVALUE("3/1/2020")-G105)/29)*165.71,"")),IF('2.Census &amp; Reference Benchmarks'!O105="",0,'2.Census &amp; Reference Benchmarks'!O105))</f>
        <v>0</v>
      </c>
    </row>
    <row r="106" spans="1:57" x14ac:dyDescent="0.25">
      <c r="A106" s="3"/>
      <c r="B106" s="56">
        <f>IF('2.Census &amp; Reference Benchmarks'!B106 &lt;&gt;"",'2.Census &amp; Reference Benchmarks'!B106,"")</f>
        <v>0</v>
      </c>
      <c r="C106" s="56">
        <f>IF('2.Census &amp; Reference Benchmarks'!C106 &lt;&gt;"",'2.Census &amp; Reference Benchmarks'!C106,"")</f>
        <v>0</v>
      </c>
      <c r="D106" s="57" t="str">
        <f>IF('2.Census &amp; Reference Benchmarks'!D106 &lt;&gt;"",'2.Census &amp; Reference Benchmarks'!D106,"")</f>
        <v/>
      </c>
      <c r="E106" s="56" t="str">
        <f>IF('2.Census &amp; Reference Benchmarks'!E106 &lt;&gt;"",'2.Census &amp; Reference Benchmarks'!E106,"")</f>
        <v/>
      </c>
      <c r="F106" s="56" t="str">
        <f>IF('2.Census &amp; Reference Benchmarks'!F106 &lt;&gt;"",'2.Census &amp; Reference Benchmarks'!F106,"")</f>
        <v/>
      </c>
      <c r="G106" s="58" t="str">
        <f>IF('2.Census &amp; Reference Benchmarks'!G106 &lt;&gt;"",'2.Census &amp; Reference Benchmarks'!G106,"")</f>
        <v/>
      </c>
      <c r="H106" s="58" t="str">
        <f>IF('2.Census &amp; Reference Benchmarks'!H106 &lt;&gt;"",'2.Census &amp; Reference Benchmarks'!H106,"")</f>
        <v/>
      </c>
      <c r="I106" s="58" t="str">
        <f>IF('2.Census &amp; Reference Benchmarks'!I106 &lt;&gt;"",'2.Census &amp; Reference Benchmarks'!I106,"")</f>
        <v/>
      </c>
      <c r="J106" s="69" t="str">
        <f>IF('2.Census &amp; Reference Benchmarks'!J106 &lt;&gt;"",'2.Census &amp; Reference Benchmarks'!J106,"")</f>
        <v/>
      </c>
      <c r="K106" s="58" t="str">
        <f>IF('7.Safe Harbor Input Data &amp; Calc'!Q108 &lt;&gt; "", '7.Safe Harbor Input Data &amp; Calc'!Q108, "")</f>
        <v>No</v>
      </c>
      <c r="L106" s="59" t="str">
        <f>IF('2.Census &amp; Reference Benchmarks'!T106&lt;&gt; "",'2.Census &amp; Reference Benchmarks'!T106,"")</f>
        <v/>
      </c>
      <c r="M106" s="60">
        <f>'2.Census &amp; Reference Benchmarks'!M106</f>
        <v>0</v>
      </c>
      <c r="N106" s="60">
        <f>'2.Census &amp; Reference Benchmarks'!P106</f>
        <v>0</v>
      </c>
      <c r="O106" s="60">
        <f>'2.Census &amp; Reference Benchmarks'!S106</f>
        <v>0</v>
      </c>
      <c r="P106" s="52">
        <f>IF( AND(I106 &lt; '1. Summary for SBA'!$J$7, I106 &lt;&gt;""), 0, IF(AND(G106="",I106=""),SUM(M106:O106)*4,IF(I106&lt;'1. Summary for SBA'!$J$7,0,IF(K106="Yes",0,IF(H106="Salary",IF(AND(SUM(M106:O106)*4&lt;100000,L106=""),(SUM(M106:O106)/(IF(OR(I106=0,I106&gt;=DATEVALUE("3/31/2020")),DATEVALUE("3/31/2020"),I106)-IF(OR(G106&lt;=DATEVALUE("1/1/2020"), G106 = ""),DATEVALUE("1/1/2020"),IF(OR(MONTH(G106)=1),G106+1,IF(MONTH(G106)=3,G106,G106-1)))))*360,0),0)))))</f>
        <v>0</v>
      </c>
      <c r="Q106" s="52">
        <f t="shared" si="15"/>
        <v>0</v>
      </c>
      <c r="R106" s="67">
        <f t="shared" si="9"/>
        <v>0</v>
      </c>
      <c r="S106" s="53">
        <f>SUM('3.Weekly Hours &amp; Wage Activity'!AI106:BF106)</f>
        <v>0</v>
      </c>
      <c r="T106" s="53">
        <f>IF(AND(I106&lt;&gt; "",  I106 &lt; '1. Summary for SBA'!$J$11 +168, I106 &gt; '1. Summary for SBA'!$J$11),S106+(((168-(I106-'1. Summary for SBA'!$J$11+1))*S106)/((I106-'1. Summary for SBA'!$J$11+1))),0)</f>
        <v>0</v>
      </c>
      <c r="U106" s="369">
        <f>IF(K106= "Yes",0,IF( H106 = "salary",IF(T106 = 0,MAX(0,$R106-$S106), R106-T106),IF( H106 = "Hourly",'6. Hourly EE Wage Reduction'!AA106, 0)))</f>
        <v>0</v>
      </c>
      <c r="V106" s="67">
        <f t="shared" si="10"/>
        <v>0</v>
      </c>
      <c r="W106" s="405" t="str">
        <f>IF(U106 = 0, "No",IF('6. Hourly EE Wage Reduction'!T106 &gt;'6. Hourly EE Wage Reduction'!W106, "Yes", "No"))</f>
        <v>No</v>
      </c>
      <c r="X106" s="67">
        <f t="shared" si="11"/>
        <v>0</v>
      </c>
      <c r="Y106" s="67">
        <f t="shared" si="12"/>
        <v>0</v>
      </c>
      <c r="AA106" s="86">
        <f>IFERROR(IF('3.Weekly Hours &amp; Wage Activity'!J106 = "FT", 1,MIN(1,IF('3.Weekly Hours &amp; Wage Activity'!J106 = "", "",MIN('3.Weekly Hours &amp; Wage Activity'!J106/40,1)),IF('3.Weekly Hours &amp; Wage Activity'!J106="", "",'3.Weekly Hours &amp; Wage Activity'!J106/40 ))),0)</f>
        <v>0</v>
      </c>
      <c r="AB106" s="86">
        <f>IFERROR(IF('3.Weekly Hours &amp; Wage Activity'!K106 = "FT", 1,MIN(1,IF('3.Weekly Hours &amp; Wage Activity'!K106 = "", "",MIN('3.Weekly Hours &amp; Wage Activity'!K106/40,1)),IF('3.Weekly Hours &amp; Wage Activity'!K106="", "",'3.Weekly Hours &amp; Wage Activity'!K106/40 ))),0)</f>
        <v>0</v>
      </c>
      <c r="AC106" s="86">
        <f>IFERROR(IF('3.Weekly Hours &amp; Wage Activity'!L106 = "FT", 1,MIN(1,IF('3.Weekly Hours &amp; Wage Activity'!L106 = "", "",MIN('3.Weekly Hours &amp; Wage Activity'!L106/40,1)),IF('3.Weekly Hours &amp; Wage Activity'!L106="", "",'3.Weekly Hours &amp; Wage Activity'!L106/40 ))),0)</f>
        <v>0</v>
      </c>
      <c r="AD106" s="86">
        <f>IFERROR(IF('3.Weekly Hours &amp; Wage Activity'!M106 = "FT", 1,MIN(1,IF('3.Weekly Hours &amp; Wage Activity'!M106 = "", "",MIN('3.Weekly Hours &amp; Wage Activity'!M106/40,1)),IF('3.Weekly Hours &amp; Wage Activity'!M106="", "",'3.Weekly Hours &amp; Wage Activity'!M106/40 ))),0)</f>
        <v>0</v>
      </c>
      <c r="AE106" s="86">
        <f>IFERROR(IF('3.Weekly Hours &amp; Wage Activity'!N106 = "FT", 1,MIN(1,IF('3.Weekly Hours &amp; Wage Activity'!N106 = "", "",MIN('3.Weekly Hours &amp; Wage Activity'!N106/40,1)),IF('3.Weekly Hours &amp; Wage Activity'!N106="", "",'3.Weekly Hours &amp; Wage Activity'!N106/40 ))),0)</f>
        <v>0</v>
      </c>
      <c r="AF106" s="86">
        <f>IFERROR(IF('3.Weekly Hours &amp; Wage Activity'!O106 = "FT", 1,MIN(1,IF('3.Weekly Hours &amp; Wage Activity'!O106 = "", "",MIN('3.Weekly Hours &amp; Wage Activity'!O106/40,1)),IF('3.Weekly Hours &amp; Wage Activity'!O106="", "",'3.Weekly Hours &amp; Wage Activity'!O106/40 ))),0)</f>
        <v>0</v>
      </c>
      <c r="AG106" s="86">
        <f>IFERROR(IF('3.Weekly Hours &amp; Wage Activity'!P106 = "FT", 1,MIN(1,IF('3.Weekly Hours &amp; Wage Activity'!P106 = "", "",MIN('3.Weekly Hours &amp; Wage Activity'!P106/40,1)),IF('3.Weekly Hours &amp; Wage Activity'!P106="", "",'3.Weekly Hours &amp; Wage Activity'!P106/40 ))),0)</f>
        <v>0</v>
      </c>
      <c r="AH106" s="86">
        <f>IFERROR(IF('3.Weekly Hours &amp; Wage Activity'!Q106 = "FT", 1,MIN(1,IF('3.Weekly Hours &amp; Wage Activity'!Q106 = "", "",MIN('3.Weekly Hours &amp; Wage Activity'!Q106/40,1)),IF('3.Weekly Hours &amp; Wage Activity'!Q106="", "",'3.Weekly Hours &amp; Wage Activity'!Q106/40 ))),0)</f>
        <v>0</v>
      </c>
      <c r="AI106" s="86">
        <f>IFERROR(IF('3.Weekly Hours &amp; Wage Activity'!R106 = "FT", 1,MIN(1,IF('3.Weekly Hours &amp; Wage Activity'!R106 = "", "",MIN('3.Weekly Hours &amp; Wage Activity'!R106/40,1)),IF('3.Weekly Hours &amp; Wage Activity'!R106="", "",'3.Weekly Hours &amp; Wage Activity'!R106/40 ))),0)</f>
        <v>0</v>
      </c>
      <c r="AJ106" s="86">
        <f>IFERROR(IF('3.Weekly Hours &amp; Wage Activity'!S106 = "FT", 1,MIN(1,IF('3.Weekly Hours &amp; Wage Activity'!S106 = "", "",MIN('3.Weekly Hours &amp; Wage Activity'!S106/40,1)),IF('3.Weekly Hours &amp; Wage Activity'!S106="", "",'3.Weekly Hours &amp; Wage Activity'!S106/40 ))),0)</f>
        <v>0</v>
      </c>
      <c r="AK106" s="86">
        <f>IFERROR(IF('3.Weekly Hours &amp; Wage Activity'!T106 = "FT", 1,MIN(1,IF('3.Weekly Hours &amp; Wage Activity'!T106 = "", "",MIN('3.Weekly Hours &amp; Wage Activity'!T106/40,1)),IF('3.Weekly Hours &amp; Wage Activity'!T106="", "",'3.Weekly Hours &amp; Wage Activity'!T106/40 ))),0)</f>
        <v>0</v>
      </c>
      <c r="AL106" s="86">
        <f>IFERROR(IF('3.Weekly Hours &amp; Wage Activity'!U106 = "FT", 1,MIN(1,IF('3.Weekly Hours &amp; Wage Activity'!U106 = "", "",MIN('3.Weekly Hours &amp; Wage Activity'!U106/40,1)),IF('3.Weekly Hours &amp; Wage Activity'!U106="", "",'3.Weekly Hours &amp; Wage Activity'!U106/40 ))),0)</f>
        <v>0</v>
      </c>
      <c r="AM106" s="86">
        <f>IFERROR(IF('3.Weekly Hours &amp; Wage Activity'!V106 = "FT", 1,MIN(1,IF('3.Weekly Hours &amp; Wage Activity'!V106 = "", "",MIN('3.Weekly Hours &amp; Wage Activity'!V106/40,1)),IF('3.Weekly Hours &amp; Wage Activity'!V106="", "",'3.Weekly Hours &amp; Wage Activity'!V106/40 ))),0)</f>
        <v>0</v>
      </c>
      <c r="AN106" s="86">
        <f>IFERROR(IF('3.Weekly Hours &amp; Wage Activity'!W106 = "FT", 1,MIN(1,IF('3.Weekly Hours &amp; Wage Activity'!W106 = "", "",MIN('3.Weekly Hours &amp; Wage Activity'!W106/40,1)),IF('3.Weekly Hours &amp; Wage Activity'!W106="", "",'3.Weekly Hours &amp; Wage Activity'!W106/40 ))),0)</f>
        <v>0</v>
      </c>
      <c r="AO106" s="86">
        <f>IFERROR(IF('3.Weekly Hours &amp; Wage Activity'!X106 = "FT", 1,MIN(1,IF('3.Weekly Hours &amp; Wage Activity'!X106 = "", "",MIN('3.Weekly Hours &amp; Wage Activity'!X106/40,1)),IF('3.Weekly Hours &amp; Wage Activity'!X106="", "",'3.Weekly Hours &amp; Wage Activity'!X106/40 ))),0)</f>
        <v>0</v>
      </c>
      <c r="AP106" s="86">
        <f>IFERROR(IF('3.Weekly Hours &amp; Wage Activity'!Y106 = "FT", 1,MIN(1,IF('3.Weekly Hours &amp; Wage Activity'!Y106 = "", "",MIN('3.Weekly Hours &amp; Wage Activity'!Y106/40,1)),IF('3.Weekly Hours &amp; Wage Activity'!Y106="", "",'3.Weekly Hours &amp; Wage Activity'!Y106/40 ))),0)</f>
        <v>0</v>
      </c>
      <c r="AQ106" s="86">
        <f>IFERROR(IF('3.Weekly Hours &amp; Wage Activity'!Z106 = "FT", 1,MIN(1,IF('3.Weekly Hours &amp; Wage Activity'!Z106 = "", "",MIN('3.Weekly Hours &amp; Wage Activity'!Z106/40,1)),IF('3.Weekly Hours &amp; Wage Activity'!Z106="", "",'3.Weekly Hours &amp; Wage Activity'!Z106/40 ))),0)</f>
        <v>0</v>
      </c>
      <c r="AR106" s="86">
        <f>IFERROR(IF('3.Weekly Hours &amp; Wage Activity'!AA106 = "FT", 1,MIN(1,IF('3.Weekly Hours &amp; Wage Activity'!AA106 = "", "",MIN('3.Weekly Hours &amp; Wage Activity'!AA106/40,1)),IF('3.Weekly Hours &amp; Wage Activity'!AA106="", "",'3.Weekly Hours &amp; Wage Activity'!AA106/40 ))),0)</f>
        <v>0</v>
      </c>
      <c r="AS106" s="86">
        <f>IFERROR(IF('3.Weekly Hours &amp; Wage Activity'!AB106 = "FT", 1,MIN(1,IF('3.Weekly Hours &amp; Wage Activity'!AB106 = "", "",MIN('3.Weekly Hours &amp; Wage Activity'!AB106/40,1)),IF('3.Weekly Hours &amp; Wage Activity'!AB106="", "",'3.Weekly Hours &amp; Wage Activity'!AB106/40 ))),0)</f>
        <v>0</v>
      </c>
      <c r="AT106" s="86">
        <f>IFERROR(IF('3.Weekly Hours &amp; Wage Activity'!AC106 = "FT", 1,MIN(1,IF('3.Weekly Hours &amp; Wage Activity'!AC106 = "", "",MIN('3.Weekly Hours &amp; Wage Activity'!AC106/40,1)),IF('3.Weekly Hours &amp; Wage Activity'!AC106="", "",'3.Weekly Hours &amp; Wage Activity'!AC106/40 ))),0)</f>
        <v>0</v>
      </c>
      <c r="AU106" s="86">
        <f>IFERROR(IF('3.Weekly Hours &amp; Wage Activity'!AD106 = "FT", 1,MIN(1,IF('3.Weekly Hours &amp; Wage Activity'!AD106 = "", "",MIN('3.Weekly Hours &amp; Wage Activity'!AD106/40,1)),IF('3.Weekly Hours &amp; Wage Activity'!AD106="", "",'3.Weekly Hours &amp; Wage Activity'!AD106/40 ))),0)</f>
        <v>0</v>
      </c>
      <c r="AV106" s="86">
        <f>IFERROR(IF('3.Weekly Hours &amp; Wage Activity'!AE106 = "FT", 1,MIN(1,IF('3.Weekly Hours &amp; Wage Activity'!AE106 = "", "",MIN('3.Weekly Hours &amp; Wage Activity'!AE106/40,1)),IF('3.Weekly Hours &amp; Wage Activity'!AE106="", "",'3.Weekly Hours &amp; Wage Activity'!AE106/40 ))),0)</f>
        <v>0</v>
      </c>
      <c r="AW106" s="86">
        <f>IFERROR(IF('3.Weekly Hours &amp; Wage Activity'!AF106 = "FT", 1,MIN(1,IF('3.Weekly Hours &amp; Wage Activity'!AF106 = "", "",MIN('3.Weekly Hours &amp; Wage Activity'!AF106/40,1)),IF('3.Weekly Hours &amp; Wage Activity'!AF106="", "",'3.Weekly Hours &amp; Wage Activity'!AF106/40 ))),0)</f>
        <v>0</v>
      </c>
      <c r="AX106" s="86">
        <f>IFERROR(IF('3.Weekly Hours &amp; Wage Activity'!AG106 = "FT", 1,MIN(1,IF('3.Weekly Hours &amp; Wage Activity'!AG106 = "", "",MIN('3.Weekly Hours &amp; Wage Activity'!AG106/40,1)),IF('3.Weekly Hours &amp; Wage Activity'!AG106="", "",'3.Weekly Hours &amp; Wage Activity'!AG106/40 ))),0)</f>
        <v>0</v>
      </c>
      <c r="AY106" s="523">
        <f>SUM( IF(COUNTIF('3.Weekly Hours &amp; Wage Activity'!J106:Q106, "&lt;&gt;FT") = 0, COLUMNS('3.Weekly Hours &amp; Wage Activity'!J106:AG106) * 40, '3.Weekly Hours &amp; Wage Activity'!J106:AG106))</f>
        <v>0</v>
      </c>
      <c r="AZ106" s="86">
        <f t="shared" si="13"/>
        <v>0</v>
      </c>
      <c r="BA106" s="87">
        <f t="shared" si="14"/>
        <v>0</v>
      </c>
      <c r="BB106" s="74" t="str">
        <f>IF('2.Census &amp; Reference Benchmarks'!K106 = "", "", '2.Census &amp; Reference Benchmarks'!K106)</f>
        <v/>
      </c>
      <c r="BC106" s="185">
        <f>IF('2.Census &amp; Reference Benchmarks'!L106="N/A",IF(OR(AND(G106="",I106=""),AND(G106&lt;DATEVALUE("1/1/2020"),OR(I106="",I106&gt;DATEVALUE("3/31/2020")))),177.14,IF(OR(I106 = "", I106 &gt; DATEVALUE("1/31/2020")), ROUND(177.14*((DATEVALUE("2/1/2020") -G106)/31),1))),IF('2.Census &amp; Reference Benchmarks'!L106="",0,'2.Census &amp; Reference Benchmarks'!L106))</f>
        <v>0</v>
      </c>
      <c r="BD106" s="74" t="str">
        <f>IF('2.Census &amp; Reference Benchmarks'!N106 = "", "", '2.Census &amp; Reference Benchmarks'!N106)</f>
        <v/>
      </c>
      <c r="BE106" s="185">
        <f>IF('2.Census &amp; Reference Benchmarks'!O106="N/A",IF(OR(AND(G106="",I106=""),AND(G106&lt;=DATEVALUE("2/1/2020"),OR(I106="",I106&gt;=DATEVALUE("2/29/2020")))),165.71,IF(AND(G106&gt;DATEVALUE("2/1/2020"),OR(I106="",I106&lt;=DATEVALUE("2/29/2020"))),((DATEVALUE("3/1/2020")-G106)/29)*165.71,"")),IF('2.Census &amp; Reference Benchmarks'!O106="",0,'2.Census &amp; Reference Benchmarks'!O106))</f>
        <v>0</v>
      </c>
    </row>
    <row r="107" spans="1:57" x14ac:dyDescent="0.25">
      <c r="A107" s="3"/>
      <c r="B107" s="56">
        <f>IF('2.Census &amp; Reference Benchmarks'!B107 &lt;&gt;"",'2.Census &amp; Reference Benchmarks'!B107,"")</f>
        <v>0</v>
      </c>
      <c r="C107" s="56">
        <f>IF('2.Census &amp; Reference Benchmarks'!C107 &lt;&gt;"",'2.Census &amp; Reference Benchmarks'!C107,"")</f>
        <v>0</v>
      </c>
      <c r="D107" s="57" t="str">
        <f>IF('2.Census &amp; Reference Benchmarks'!D107 &lt;&gt;"",'2.Census &amp; Reference Benchmarks'!D107,"")</f>
        <v/>
      </c>
      <c r="E107" s="56" t="str">
        <f>IF('2.Census &amp; Reference Benchmarks'!E107 &lt;&gt;"",'2.Census &amp; Reference Benchmarks'!E107,"")</f>
        <v/>
      </c>
      <c r="F107" s="56" t="str">
        <f>IF('2.Census &amp; Reference Benchmarks'!F107 &lt;&gt;"",'2.Census &amp; Reference Benchmarks'!F107,"")</f>
        <v/>
      </c>
      <c r="G107" s="58" t="str">
        <f>IF('2.Census &amp; Reference Benchmarks'!G107 &lt;&gt;"",'2.Census &amp; Reference Benchmarks'!G107,"")</f>
        <v/>
      </c>
      <c r="H107" s="58" t="str">
        <f>IF('2.Census &amp; Reference Benchmarks'!H107 &lt;&gt;"",'2.Census &amp; Reference Benchmarks'!H107,"")</f>
        <v/>
      </c>
      <c r="I107" s="58" t="str">
        <f>IF('2.Census &amp; Reference Benchmarks'!I107 &lt;&gt;"",'2.Census &amp; Reference Benchmarks'!I107,"")</f>
        <v/>
      </c>
      <c r="J107" s="69" t="str">
        <f>IF('2.Census &amp; Reference Benchmarks'!J107 &lt;&gt;"",'2.Census &amp; Reference Benchmarks'!J107,"")</f>
        <v/>
      </c>
      <c r="K107" s="58" t="str">
        <f>IF('7.Safe Harbor Input Data &amp; Calc'!Q109 &lt;&gt; "", '7.Safe Harbor Input Data &amp; Calc'!Q109, "")</f>
        <v>No</v>
      </c>
      <c r="L107" s="59" t="str">
        <f>IF('2.Census &amp; Reference Benchmarks'!T107&lt;&gt; "",'2.Census &amp; Reference Benchmarks'!T107,"")</f>
        <v/>
      </c>
      <c r="M107" s="60">
        <f>'2.Census &amp; Reference Benchmarks'!M107</f>
        <v>0</v>
      </c>
      <c r="N107" s="60">
        <f>'2.Census &amp; Reference Benchmarks'!P107</f>
        <v>0</v>
      </c>
      <c r="O107" s="60">
        <f>'2.Census &amp; Reference Benchmarks'!S107</f>
        <v>0</v>
      </c>
      <c r="P107" s="52">
        <f>IF( AND(I107 &lt; '1. Summary for SBA'!$J$7, I107 &lt;&gt;""), 0, IF(AND(G107="",I107=""),SUM(M107:O107)*4,IF(I107&lt;'1. Summary for SBA'!$J$7,0,IF(K107="Yes",0,IF(H107="Salary",IF(AND(SUM(M107:O107)*4&lt;100000,L107=""),(SUM(M107:O107)/(IF(OR(I107=0,I107&gt;=DATEVALUE("3/31/2020")),DATEVALUE("3/31/2020"),I107)-IF(OR(G107&lt;=DATEVALUE("1/1/2020"), G107 = ""),DATEVALUE("1/1/2020"),IF(OR(MONTH(G107)=1),G107+1,IF(MONTH(G107)=3,G107,G107-1)))))*360,0),0)))))</f>
        <v>0</v>
      </c>
      <c r="Q107" s="52">
        <f t="shared" si="15"/>
        <v>0</v>
      </c>
      <c r="R107" s="67">
        <f t="shared" si="9"/>
        <v>0</v>
      </c>
      <c r="S107" s="53">
        <f>SUM('3.Weekly Hours &amp; Wage Activity'!AI107:BF107)</f>
        <v>0</v>
      </c>
      <c r="T107" s="53">
        <f>IF(AND(I107&lt;&gt; "",  I107 &lt; '1. Summary for SBA'!$J$11 +168, I107 &gt; '1. Summary for SBA'!$J$11),S107+(((168-(I107-'1. Summary for SBA'!$J$11+1))*S107)/((I107-'1. Summary for SBA'!$J$11+1))),0)</f>
        <v>0</v>
      </c>
      <c r="U107" s="369">
        <f>IF(K107= "Yes",0,IF( H107 = "salary",IF(T107 = 0,MAX(0,$R107-$S107), R107-T107),IF( H107 = "Hourly",'6. Hourly EE Wage Reduction'!AA107, 0)))</f>
        <v>0</v>
      </c>
      <c r="V107" s="67">
        <f t="shared" si="10"/>
        <v>0</v>
      </c>
      <c r="W107" s="405" t="str">
        <f>IF(U107 = 0, "No",IF('6. Hourly EE Wage Reduction'!T107 &gt;'6. Hourly EE Wage Reduction'!W107, "Yes", "No"))</f>
        <v>No</v>
      </c>
      <c r="X107" s="67">
        <f t="shared" si="11"/>
        <v>0</v>
      </c>
      <c r="Y107" s="67">
        <f t="shared" si="12"/>
        <v>0</v>
      </c>
      <c r="AA107" s="86">
        <f>IFERROR(IF('3.Weekly Hours &amp; Wage Activity'!J107 = "FT", 1,MIN(1,IF('3.Weekly Hours &amp; Wage Activity'!J107 = "", "",MIN('3.Weekly Hours &amp; Wage Activity'!J107/40,1)),IF('3.Weekly Hours &amp; Wage Activity'!J107="", "",'3.Weekly Hours &amp; Wage Activity'!J107/40 ))),0)</f>
        <v>0</v>
      </c>
      <c r="AB107" s="86">
        <f>IFERROR(IF('3.Weekly Hours &amp; Wage Activity'!K107 = "FT", 1,MIN(1,IF('3.Weekly Hours &amp; Wage Activity'!K107 = "", "",MIN('3.Weekly Hours &amp; Wage Activity'!K107/40,1)),IF('3.Weekly Hours &amp; Wage Activity'!K107="", "",'3.Weekly Hours &amp; Wage Activity'!K107/40 ))),0)</f>
        <v>0</v>
      </c>
      <c r="AC107" s="86">
        <f>IFERROR(IF('3.Weekly Hours &amp; Wage Activity'!L107 = "FT", 1,MIN(1,IF('3.Weekly Hours &amp; Wage Activity'!L107 = "", "",MIN('3.Weekly Hours &amp; Wage Activity'!L107/40,1)),IF('3.Weekly Hours &amp; Wage Activity'!L107="", "",'3.Weekly Hours &amp; Wage Activity'!L107/40 ))),0)</f>
        <v>0</v>
      </c>
      <c r="AD107" s="86">
        <f>IFERROR(IF('3.Weekly Hours &amp; Wage Activity'!M107 = "FT", 1,MIN(1,IF('3.Weekly Hours &amp; Wage Activity'!M107 = "", "",MIN('3.Weekly Hours &amp; Wage Activity'!M107/40,1)),IF('3.Weekly Hours &amp; Wage Activity'!M107="", "",'3.Weekly Hours &amp; Wage Activity'!M107/40 ))),0)</f>
        <v>0</v>
      </c>
      <c r="AE107" s="86">
        <f>IFERROR(IF('3.Weekly Hours &amp; Wage Activity'!N107 = "FT", 1,MIN(1,IF('3.Weekly Hours &amp; Wage Activity'!N107 = "", "",MIN('3.Weekly Hours &amp; Wage Activity'!N107/40,1)),IF('3.Weekly Hours &amp; Wage Activity'!N107="", "",'3.Weekly Hours &amp; Wage Activity'!N107/40 ))),0)</f>
        <v>0</v>
      </c>
      <c r="AF107" s="86">
        <f>IFERROR(IF('3.Weekly Hours &amp; Wage Activity'!O107 = "FT", 1,MIN(1,IF('3.Weekly Hours &amp; Wage Activity'!O107 = "", "",MIN('3.Weekly Hours &amp; Wage Activity'!O107/40,1)),IF('3.Weekly Hours &amp; Wage Activity'!O107="", "",'3.Weekly Hours &amp; Wage Activity'!O107/40 ))),0)</f>
        <v>0</v>
      </c>
      <c r="AG107" s="86">
        <f>IFERROR(IF('3.Weekly Hours &amp; Wage Activity'!P107 = "FT", 1,MIN(1,IF('3.Weekly Hours &amp; Wage Activity'!P107 = "", "",MIN('3.Weekly Hours &amp; Wage Activity'!P107/40,1)),IF('3.Weekly Hours &amp; Wage Activity'!P107="", "",'3.Weekly Hours &amp; Wage Activity'!P107/40 ))),0)</f>
        <v>0</v>
      </c>
      <c r="AH107" s="86">
        <f>IFERROR(IF('3.Weekly Hours &amp; Wage Activity'!Q107 = "FT", 1,MIN(1,IF('3.Weekly Hours &amp; Wage Activity'!Q107 = "", "",MIN('3.Weekly Hours &amp; Wage Activity'!Q107/40,1)),IF('3.Weekly Hours &amp; Wage Activity'!Q107="", "",'3.Weekly Hours &amp; Wage Activity'!Q107/40 ))),0)</f>
        <v>0</v>
      </c>
      <c r="AI107" s="86">
        <f>IFERROR(IF('3.Weekly Hours &amp; Wage Activity'!R107 = "FT", 1,MIN(1,IF('3.Weekly Hours &amp; Wage Activity'!R107 = "", "",MIN('3.Weekly Hours &amp; Wage Activity'!R107/40,1)),IF('3.Weekly Hours &amp; Wage Activity'!R107="", "",'3.Weekly Hours &amp; Wage Activity'!R107/40 ))),0)</f>
        <v>0</v>
      </c>
      <c r="AJ107" s="86">
        <f>IFERROR(IF('3.Weekly Hours &amp; Wage Activity'!S107 = "FT", 1,MIN(1,IF('3.Weekly Hours &amp; Wage Activity'!S107 = "", "",MIN('3.Weekly Hours &amp; Wage Activity'!S107/40,1)),IF('3.Weekly Hours &amp; Wage Activity'!S107="", "",'3.Weekly Hours &amp; Wage Activity'!S107/40 ))),0)</f>
        <v>0</v>
      </c>
      <c r="AK107" s="86">
        <f>IFERROR(IF('3.Weekly Hours &amp; Wage Activity'!T107 = "FT", 1,MIN(1,IF('3.Weekly Hours &amp; Wage Activity'!T107 = "", "",MIN('3.Weekly Hours &amp; Wage Activity'!T107/40,1)),IF('3.Weekly Hours &amp; Wage Activity'!T107="", "",'3.Weekly Hours &amp; Wage Activity'!T107/40 ))),0)</f>
        <v>0</v>
      </c>
      <c r="AL107" s="86">
        <f>IFERROR(IF('3.Weekly Hours &amp; Wage Activity'!U107 = "FT", 1,MIN(1,IF('3.Weekly Hours &amp; Wage Activity'!U107 = "", "",MIN('3.Weekly Hours &amp; Wage Activity'!U107/40,1)),IF('3.Weekly Hours &amp; Wage Activity'!U107="", "",'3.Weekly Hours &amp; Wage Activity'!U107/40 ))),0)</f>
        <v>0</v>
      </c>
      <c r="AM107" s="86">
        <f>IFERROR(IF('3.Weekly Hours &amp; Wage Activity'!V107 = "FT", 1,MIN(1,IF('3.Weekly Hours &amp; Wage Activity'!V107 = "", "",MIN('3.Weekly Hours &amp; Wage Activity'!V107/40,1)),IF('3.Weekly Hours &amp; Wage Activity'!V107="", "",'3.Weekly Hours &amp; Wage Activity'!V107/40 ))),0)</f>
        <v>0</v>
      </c>
      <c r="AN107" s="86">
        <f>IFERROR(IF('3.Weekly Hours &amp; Wage Activity'!W107 = "FT", 1,MIN(1,IF('3.Weekly Hours &amp; Wage Activity'!W107 = "", "",MIN('3.Weekly Hours &amp; Wage Activity'!W107/40,1)),IF('3.Weekly Hours &amp; Wage Activity'!W107="", "",'3.Weekly Hours &amp; Wage Activity'!W107/40 ))),0)</f>
        <v>0</v>
      </c>
      <c r="AO107" s="86">
        <f>IFERROR(IF('3.Weekly Hours &amp; Wage Activity'!X107 = "FT", 1,MIN(1,IF('3.Weekly Hours &amp; Wage Activity'!X107 = "", "",MIN('3.Weekly Hours &amp; Wage Activity'!X107/40,1)),IF('3.Weekly Hours &amp; Wage Activity'!X107="", "",'3.Weekly Hours &amp; Wage Activity'!X107/40 ))),0)</f>
        <v>0</v>
      </c>
      <c r="AP107" s="86">
        <f>IFERROR(IF('3.Weekly Hours &amp; Wage Activity'!Y107 = "FT", 1,MIN(1,IF('3.Weekly Hours &amp; Wage Activity'!Y107 = "", "",MIN('3.Weekly Hours &amp; Wage Activity'!Y107/40,1)),IF('3.Weekly Hours &amp; Wage Activity'!Y107="", "",'3.Weekly Hours &amp; Wage Activity'!Y107/40 ))),0)</f>
        <v>0</v>
      </c>
      <c r="AQ107" s="86">
        <f>IFERROR(IF('3.Weekly Hours &amp; Wage Activity'!Z107 = "FT", 1,MIN(1,IF('3.Weekly Hours &amp; Wage Activity'!Z107 = "", "",MIN('3.Weekly Hours &amp; Wage Activity'!Z107/40,1)),IF('3.Weekly Hours &amp; Wage Activity'!Z107="", "",'3.Weekly Hours &amp; Wage Activity'!Z107/40 ))),0)</f>
        <v>0</v>
      </c>
      <c r="AR107" s="86">
        <f>IFERROR(IF('3.Weekly Hours &amp; Wage Activity'!AA107 = "FT", 1,MIN(1,IF('3.Weekly Hours &amp; Wage Activity'!AA107 = "", "",MIN('3.Weekly Hours &amp; Wage Activity'!AA107/40,1)),IF('3.Weekly Hours &amp; Wage Activity'!AA107="", "",'3.Weekly Hours &amp; Wage Activity'!AA107/40 ))),0)</f>
        <v>0</v>
      </c>
      <c r="AS107" s="86">
        <f>IFERROR(IF('3.Weekly Hours &amp; Wage Activity'!AB107 = "FT", 1,MIN(1,IF('3.Weekly Hours &amp; Wage Activity'!AB107 = "", "",MIN('3.Weekly Hours &amp; Wage Activity'!AB107/40,1)),IF('3.Weekly Hours &amp; Wage Activity'!AB107="", "",'3.Weekly Hours &amp; Wage Activity'!AB107/40 ))),0)</f>
        <v>0</v>
      </c>
      <c r="AT107" s="86">
        <f>IFERROR(IF('3.Weekly Hours &amp; Wage Activity'!AC107 = "FT", 1,MIN(1,IF('3.Weekly Hours &amp; Wage Activity'!AC107 = "", "",MIN('3.Weekly Hours &amp; Wage Activity'!AC107/40,1)),IF('3.Weekly Hours &amp; Wage Activity'!AC107="", "",'3.Weekly Hours &amp; Wage Activity'!AC107/40 ))),0)</f>
        <v>0</v>
      </c>
      <c r="AU107" s="86">
        <f>IFERROR(IF('3.Weekly Hours &amp; Wage Activity'!AD107 = "FT", 1,MIN(1,IF('3.Weekly Hours &amp; Wage Activity'!AD107 = "", "",MIN('3.Weekly Hours &amp; Wage Activity'!AD107/40,1)),IF('3.Weekly Hours &amp; Wage Activity'!AD107="", "",'3.Weekly Hours &amp; Wage Activity'!AD107/40 ))),0)</f>
        <v>0</v>
      </c>
      <c r="AV107" s="86">
        <f>IFERROR(IF('3.Weekly Hours &amp; Wage Activity'!AE107 = "FT", 1,MIN(1,IF('3.Weekly Hours &amp; Wage Activity'!AE107 = "", "",MIN('3.Weekly Hours &amp; Wage Activity'!AE107/40,1)),IF('3.Weekly Hours &amp; Wage Activity'!AE107="", "",'3.Weekly Hours &amp; Wage Activity'!AE107/40 ))),0)</f>
        <v>0</v>
      </c>
      <c r="AW107" s="86">
        <f>IFERROR(IF('3.Weekly Hours &amp; Wage Activity'!AF107 = "FT", 1,MIN(1,IF('3.Weekly Hours &amp; Wage Activity'!AF107 = "", "",MIN('3.Weekly Hours &amp; Wage Activity'!AF107/40,1)),IF('3.Weekly Hours &amp; Wage Activity'!AF107="", "",'3.Weekly Hours &amp; Wage Activity'!AF107/40 ))),0)</f>
        <v>0</v>
      </c>
      <c r="AX107" s="86">
        <f>IFERROR(IF('3.Weekly Hours &amp; Wage Activity'!AG107 = "FT", 1,MIN(1,IF('3.Weekly Hours &amp; Wage Activity'!AG107 = "", "",MIN('3.Weekly Hours &amp; Wage Activity'!AG107/40,1)),IF('3.Weekly Hours &amp; Wage Activity'!AG107="", "",'3.Weekly Hours &amp; Wage Activity'!AG107/40 ))),0)</f>
        <v>0</v>
      </c>
      <c r="AY107" s="523">
        <f>SUM( IF(COUNTIF('3.Weekly Hours &amp; Wage Activity'!J107:Q107, "&lt;&gt;FT") = 0, COLUMNS('3.Weekly Hours &amp; Wage Activity'!J107:AG107) * 40, '3.Weekly Hours &amp; Wage Activity'!J107:AG107))</f>
        <v>0</v>
      </c>
      <c r="AZ107" s="86">
        <f t="shared" si="13"/>
        <v>0</v>
      </c>
      <c r="BA107" s="87">
        <f t="shared" si="14"/>
        <v>0</v>
      </c>
      <c r="BB107" s="74" t="str">
        <f>IF('2.Census &amp; Reference Benchmarks'!K107 = "", "", '2.Census &amp; Reference Benchmarks'!K107)</f>
        <v/>
      </c>
      <c r="BC107" s="185">
        <f>IF('2.Census &amp; Reference Benchmarks'!L107="N/A",IF(OR(AND(G107="",I107=""),AND(G107&lt;DATEVALUE("1/1/2020"),OR(I107="",I107&gt;DATEVALUE("3/31/2020")))),177.14,IF(OR(I107 = "", I107 &gt; DATEVALUE("1/31/2020")), ROUND(177.14*((DATEVALUE("2/1/2020") -G107)/31),1))),IF('2.Census &amp; Reference Benchmarks'!L107="",0,'2.Census &amp; Reference Benchmarks'!L107))</f>
        <v>0</v>
      </c>
      <c r="BD107" s="74" t="str">
        <f>IF('2.Census &amp; Reference Benchmarks'!N107 = "", "", '2.Census &amp; Reference Benchmarks'!N107)</f>
        <v/>
      </c>
      <c r="BE107" s="185">
        <f>IF('2.Census &amp; Reference Benchmarks'!O107="N/A",IF(OR(AND(G107="",I107=""),AND(G107&lt;=DATEVALUE("2/1/2020"),OR(I107="",I107&gt;=DATEVALUE("2/29/2020")))),165.71,IF(AND(G107&gt;DATEVALUE("2/1/2020"),OR(I107="",I107&lt;=DATEVALUE("2/29/2020"))),((DATEVALUE("3/1/2020")-G107)/29)*165.71,"")),IF('2.Census &amp; Reference Benchmarks'!O107="",0,'2.Census &amp; Reference Benchmarks'!O107))</f>
        <v>0</v>
      </c>
    </row>
    <row r="108" spans="1:57" x14ac:dyDescent="0.25">
      <c r="A108" s="3"/>
      <c r="B108" s="56">
        <f>IF('2.Census &amp; Reference Benchmarks'!B108 &lt;&gt;"",'2.Census &amp; Reference Benchmarks'!B108,"")</f>
        <v>0</v>
      </c>
      <c r="C108" s="56">
        <f>IF('2.Census &amp; Reference Benchmarks'!C108 &lt;&gt;"",'2.Census &amp; Reference Benchmarks'!C108,"")</f>
        <v>0</v>
      </c>
      <c r="D108" s="57" t="str">
        <f>IF('2.Census &amp; Reference Benchmarks'!D108 &lt;&gt;"",'2.Census &amp; Reference Benchmarks'!D108,"")</f>
        <v/>
      </c>
      <c r="E108" s="56" t="str">
        <f>IF('2.Census &amp; Reference Benchmarks'!E108 &lt;&gt;"",'2.Census &amp; Reference Benchmarks'!E108,"")</f>
        <v/>
      </c>
      <c r="F108" s="56" t="str">
        <f>IF('2.Census &amp; Reference Benchmarks'!F108 &lt;&gt;"",'2.Census &amp; Reference Benchmarks'!F108,"")</f>
        <v/>
      </c>
      <c r="G108" s="58" t="str">
        <f>IF('2.Census &amp; Reference Benchmarks'!G108 &lt;&gt;"",'2.Census &amp; Reference Benchmarks'!G108,"")</f>
        <v/>
      </c>
      <c r="H108" s="58" t="str">
        <f>IF('2.Census &amp; Reference Benchmarks'!H108 &lt;&gt;"",'2.Census &amp; Reference Benchmarks'!H108,"")</f>
        <v/>
      </c>
      <c r="I108" s="58" t="str">
        <f>IF('2.Census &amp; Reference Benchmarks'!I108 &lt;&gt;"",'2.Census &amp; Reference Benchmarks'!I108,"")</f>
        <v/>
      </c>
      <c r="J108" s="69" t="str">
        <f>IF('2.Census &amp; Reference Benchmarks'!J108 &lt;&gt;"",'2.Census &amp; Reference Benchmarks'!J108,"")</f>
        <v/>
      </c>
      <c r="K108" s="58" t="str">
        <f>IF('7.Safe Harbor Input Data &amp; Calc'!Q110 &lt;&gt; "", '7.Safe Harbor Input Data &amp; Calc'!Q110, "")</f>
        <v>No</v>
      </c>
      <c r="L108" s="59" t="str">
        <f>IF('2.Census &amp; Reference Benchmarks'!T108&lt;&gt; "",'2.Census &amp; Reference Benchmarks'!T108,"")</f>
        <v/>
      </c>
      <c r="M108" s="60">
        <f>'2.Census &amp; Reference Benchmarks'!M108</f>
        <v>0</v>
      </c>
      <c r="N108" s="60">
        <f>'2.Census &amp; Reference Benchmarks'!P108</f>
        <v>0</v>
      </c>
      <c r="O108" s="60">
        <f>'2.Census &amp; Reference Benchmarks'!S108</f>
        <v>0</v>
      </c>
      <c r="P108" s="52">
        <f>IF( AND(I108 &lt; '1. Summary for SBA'!$J$7, I108 &lt;&gt;""), 0, IF(AND(G108="",I108=""),SUM(M108:O108)*4,IF(I108&lt;'1. Summary for SBA'!$J$7,0,IF(K108="Yes",0,IF(H108="Salary",IF(AND(SUM(M108:O108)*4&lt;100000,L108=""),(SUM(M108:O108)/(IF(OR(I108=0,I108&gt;=DATEVALUE("3/31/2020")),DATEVALUE("3/31/2020"),I108)-IF(OR(G108&lt;=DATEVALUE("1/1/2020"), G108 = ""),DATEVALUE("1/1/2020"),IF(OR(MONTH(G108)=1),G108+1,IF(MONTH(G108)=3,G108,G108-1)))))*360,0),0)))))</f>
        <v>0</v>
      </c>
      <c r="Q108" s="52">
        <f t="shared" si="15"/>
        <v>0</v>
      </c>
      <c r="R108" s="67">
        <f t="shared" si="9"/>
        <v>0</v>
      </c>
      <c r="S108" s="53">
        <f>SUM('3.Weekly Hours &amp; Wage Activity'!AI108:BF108)</f>
        <v>0</v>
      </c>
      <c r="T108" s="53">
        <f>IF(AND(I108&lt;&gt; "",  I108 &lt; '1. Summary for SBA'!$J$11 +168, I108 &gt; '1. Summary for SBA'!$J$11),S108+(((168-(I108-'1. Summary for SBA'!$J$11+1))*S108)/((I108-'1. Summary for SBA'!$J$11+1))),0)</f>
        <v>0</v>
      </c>
      <c r="U108" s="369">
        <f>IF(K108= "Yes",0,IF( H108 = "salary",IF(T108 = 0,MAX(0,$R108-$S108), R108-T108),IF( H108 = "Hourly",'6. Hourly EE Wage Reduction'!AA108, 0)))</f>
        <v>0</v>
      </c>
      <c r="V108" s="67">
        <f t="shared" si="10"/>
        <v>0</v>
      </c>
      <c r="W108" s="405" t="str">
        <f>IF(U108 = 0, "No",IF('6. Hourly EE Wage Reduction'!T108 &gt;'6. Hourly EE Wage Reduction'!W108, "Yes", "No"))</f>
        <v>No</v>
      </c>
      <c r="X108" s="67">
        <f t="shared" si="11"/>
        <v>0</v>
      </c>
      <c r="Y108" s="67">
        <f t="shared" si="12"/>
        <v>0</v>
      </c>
      <c r="AA108" s="86">
        <f>IFERROR(IF('3.Weekly Hours &amp; Wage Activity'!J108 = "FT", 1,MIN(1,IF('3.Weekly Hours &amp; Wage Activity'!J108 = "", "",MIN('3.Weekly Hours &amp; Wage Activity'!J108/40,1)),IF('3.Weekly Hours &amp; Wage Activity'!J108="", "",'3.Weekly Hours &amp; Wage Activity'!J108/40 ))),0)</f>
        <v>0</v>
      </c>
      <c r="AB108" s="86">
        <f>IFERROR(IF('3.Weekly Hours &amp; Wage Activity'!K108 = "FT", 1,MIN(1,IF('3.Weekly Hours &amp; Wage Activity'!K108 = "", "",MIN('3.Weekly Hours &amp; Wage Activity'!K108/40,1)),IF('3.Weekly Hours &amp; Wage Activity'!K108="", "",'3.Weekly Hours &amp; Wage Activity'!K108/40 ))),0)</f>
        <v>0</v>
      </c>
      <c r="AC108" s="86">
        <f>IFERROR(IF('3.Weekly Hours &amp; Wage Activity'!L108 = "FT", 1,MIN(1,IF('3.Weekly Hours &amp; Wage Activity'!L108 = "", "",MIN('3.Weekly Hours &amp; Wage Activity'!L108/40,1)),IF('3.Weekly Hours &amp; Wage Activity'!L108="", "",'3.Weekly Hours &amp; Wage Activity'!L108/40 ))),0)</f>
        <v>0</v>
      </c>
      <c r="AD108" s="86">
        <f>IFERROR(IF('3.Weekly Hours &amp; Wage Activity'!M108 = "FT", 1,MIN(1,IF('3.Weekly Hours &amp; Wage Activity'!M108 = "", "",MIN('3.Weekly Hours &amp; Wage Activity'!M108/40,1)),IF('3.Weekly Hours &amp; Wage Activity'!M108="", "",'3.Weekly Hours &amp; Wage Activity'!M108/40 ))),0)</f>
        <v>0</v>
      </c>
      <c r="AE108" s="86">
        <f>IFERROR(IF('3.Weekly Hours &amp; Wage Activity'!N108 = "FT", 1,MIN(1,IF('3.Weekly Hours &amp; Wage Activity'!N108 = "", "",MIN('3.Weekly Hours &amp; Wage Activity'!N108/40,1)),IF('3.Weekly Hours &amp; Wage Activity'!N108="", "",'3.Weekly Hours &amp; Wage Activity'!N108/40 ))),0)</f>
        <v>0</v>
      </c>
      <c r="AF108" s="86">
        <f>IFERROR(IF('3.Weekly Hours &amp; Wage Activity'!O108 = "FT", 1,MIN(1,IF('3.Weekly Hours &amp; Wage Activity'!O108 = "", "",MIN('3.Weekly Hours &amp; Wage Activity'!O108/40,1)),IF('3.Weekly Hours &amp; Wage Activity'!O108="", "",'3.Weekly Hours &amp; Wage Activity'!O108/40 ))),0)</f>
        <v>0</v>
      </c>
      <c r="AG108" s="86">
        <f>IFERROR(IF('3.Weekly Hours &amp; Wage Activity'!P108 = "FT", 1,MIN(1,IF('3.Weekly Hours &amp; Wage Activity'!P108 = "", "",MIN('3.Weekly Hours &amp; Wage Activity'!P108/40,1)),IF('3.Weekly Hours &amp; Wage Activity'!P108="", "",'3.Weekly Hours &amp; Wage Activity'!P108/40 ))),0)</f>
        <v>0</v>
      </c>
      <c r="AH108" s="86">
        <f>IFERROR(IF('3.Weekly Hours &amp; Wage Activity'!Q108 = "FT", 1,MIN(1,IF('3.Weekly Hours &amp; Wage Activity'!Q108 = "", "",MIN('3.Weekly Hours &amp; Wage Activity'!Q108/40,1)),IF('3.Weekly Hours &amp; Wage Activity'!Q108="", "",'3.Weekly Hours &amp; Wage Activity'!Q108/40 ))),0)</f>
        <v>0</v>
      </c>
      <c r="AI108" s="86">
        <f>IFERROR(IF('3.Weekly Hours &amp; Wage Activity'!R108 = "FT", 1,MIN(1,IF('3.Weekly Hours &amp; Wage Activity'!R108 = "", "",MIN('3.Weekly Hours &amp; Wage Activity'!R108/40,1)),IF('3.Weekly Hours &amp; Wage Activity'!R108="", "",'3.Weekly Hours &amp; Wage Activity'!R108/40 ))),0)</f>
        <v>0</v>
      </c>
      <c r="AJ108" s="86">
        <f>IFERROR(IF('3.Weekly Hours &amp; Wage Activity'!S108 = "FT", 1,MIN(1,IF('3.Weekly Hours &amp; Wage Activity'!S108 = "", "",MIN('3.Weekly Hours &amp; Wage Activity'!S108/40,1)),IF('3.Weekly Hours &amp; Wage Activity'!S108="", "",'3.Weekly Hours &amp; Wage Activity'!S108/40 ))),0)</f>
        <v>0</v>
      </c>
      <c r="AK108" s="86">
        <f>IFERROR(IF('3.Weekly Hours &amp; Wage Activity'!T108 = "FT", 1,MIN(1,IF('3.Weekly Hours &amp; Wage Activity'!T108 = "", "",MIN('3.Weekly Hours &amp; Wage Activity'!T108/40,1)),IF('3.Weekly Hours &amp; Wage Activity'!T108="", "",'3.Weekly Hours &amp; Wage Activity'!T108/40 ))),0)</f>
        <v>0</v>
      </c>
      <c r="AL108" s="86">
        <f>IFERROR(IF('3.Weekly Hours &amp; Wage Activity'!U108 = "FT", 1,MIN(1,IF('3.Weekly Hours &amp; Wage Activity'!U108 = "", "",MIN('3.Weekly Hours &amp; Wage Activity'!U108/40,1)),IF('3.Weekly Hours &amp; Wage Activity'!U108="", "",'3.Weekly Hours &amp; Wage Activity'!U108/40 ))),0)</f>
        <v>0</v>
      </c>
      <c r="AM108" s="86">
        <f>IFERROR(IF('3.Weekly Hours &amp; Wage Activity'!V108 = "FT", 1,MIN(1,IF('3.Weekly Hours &amp; Wage Activity'!V108 = "", "",MIN('3.Weekly Hours &amp; Wage Activity'!V108/40,1)),IF('3.Weekly Hours &amp; Wage Activity'!V108="", "",'3.Weekly Hours &amp; Wage Activity'!V108/40 ))),0)</f>
        <v>0</v>
      </c>
      <c r="AN108" s="86">
        <f>IFERROR(IF('3.Weekly Hours &amp; Wage Activity'!W108 = "FT", 1,MIN(1,IF('3.Weekly Hours &amp; Wage Activity'!W108 = "", "",MIN('3.Weekly Hours &amp; Wage Activity'!W108/40,1)),IF('3.Weekly Hours &amp; Wage Activity'!W108="", "",'3.Weekly Hours &amp; Wage Activity'!W108/40 ))),0)</f>
        <v>0</v>
      </c>
      <c r="AO108" s="86">
        <f>IFERROR(IF('3.Weekly Hours &amp; Wage Activity'!X108 = "FT", 1,MIN(1,IF('3.Weekly Hours &amp; Wage Activity'!X108 = "", "",MIN('3.Weekly Hours &amp; Wage Activity'!X108/40,1)),IF('3.Weekly Hours &amp; Wage Activity'!X108="", "",'3.Weekly Hours &amp; Wage Activity'!X108/40 ))),0)</f>
        <v>0</v>
      </c>
      <c r="AP108" s="86">
        <f>IFERROR(IF('3.Weekly Hours &amp; Wage Activity'!Y108 = "FT", 1,MIN(1,IF('3.Weekly Hours &amp; Wage Activity'!Y108 = "", "",MIN('3.Weekly Hours &amp; Wage Activity'!Y108/40,1)),IF('3.Weekly Hours &amp; Wage Activity'!Y108="", "",'3.Weekly Hours &amp; Wage Activity'!Y108/40 ))),0)</f>
        <v>0</v>
      </c>
      <c r="AQ108" s="86">
        <f>IFERROR(IF('3.Weekly Hours &amp; Wage Activity'!Z108 = "FT", 1,MIN(1,IF('3.Weekly Hours &amp; Wage Activity'!Z108 = "", "",MIN('3.Weekly Hours &amp; Wage Activity'!Z108/40,1)),IF('3.Weekly Hours &amp; Wage Activity'!Z108="", "",'3.Weekly Hours &amp; Wage Activity'!Z108/40 ))),0)</f>
        <v>0</v>
      </c>
      <c r="AR108" s="86">
        <f>IFERROR(IF('3.Weekly Hours &amp; Wage Activity'!AA108 = "FT", 1,MIN(1,IF('3.Weekly Hours &amp; Wage Activity'!AA108 = "", "",MIN('3.Weekly Hours &amp; Wage Activity'!AA108/40,1)),IF('3.Weekly Hours &amp; Wage Activity'!AA108="", "",'3.Weekly Hours &amp; Wage Activity'!AA108/40 ))),0)</f>
        <v>0</v>
      </c>
      <c r="AS108" s="86">
        <f>IFERROR(IF('3.Weekly Hours &amp; Wage Activity'!AB108 = "FT", 1,MIN(1,IF('3.Weekly Hours &amp; Wage Activity'!AB108 = "", "",MIN('3.Weekly Hours &amp; Wage Activity'!AB108/40,1)),IF('3.Weekly Hours &amp; Wage Activity'!AB108="", "",'3.Weekly Hours &amp; Wage Activity'!AB108/40 ))),0)</f>
        <v>0</v>
      </c>
      <c r="AT108" s="86">
        <f>IFERROR(IF('3.Weekly Hours &amp; Wage Activity'!AC108 = "FT", 1,MIN(1,IF('3.Weekly Hours &amp; Wage Activity'!AC108 = "", "",MIN('3.Weekly Hours &amp; Wage Activity'!AC108/40,1)),IF('3.Weekly Hours &amp; Wage Activity'!AC108="", "",'3.Weekly Hours &amp; Wage Activity'!AC108/40 ))),0)</f>
        <v>0</v>
      </c>
      <c r="AU108" s="86">
        <f>IFERROR(IF('3.Weekly Hours &amp; Wage Activity'!AD108 = "FT", 1,MIN(1,IF('3.Weekly Hours &amp; Wage Activity'!AD108 = "", "",MIN('3.Weekly Hours &amp; Wage Activity'!AD108/40,1)),IF('3.Weekly Hours &amp; Wage Activity'!AD108="", "",'3.Weekly Hours &amp; Wage Activity'!AD108/40 ))),0)</f>
        <v>0</v>
      </c>
      <c r="AV108" s="86">
        <f>IFERROR(IF('3.Weekly Hours &amp; Wage Activity'!AE108 = "FT", 1,MIN(1,IF('3.Weekly Hours &amp; Wage Activity'!AE108 = "", "",MIN('3.Weekly Hours &amp; Wage Activity'!AE108/40,1)),IF('3.Weekly Hours &amp; Wage Activity'!AE108="", "",'3.Weekly Hours &amp; Wage Activity'!AE108/40 ))),0)</f>
        <v>0</v>
      </c>
      <c r="AW108" s="86">
        <f>IFERROR(IF('3.Weekly Hours &amp; Wage Activity'!AF108 = "FT", 1,MIN(1,IF('3.Weekly Hours &amp; Wage Activity'!AF108 = "", "",MIN('3.Weekly Hours &amp; Wage Activity'!AF108/40,1)),IF('3.Weekly Hours &amp; Wage Activity'!AF108="", "",'3.Weekly Hours &amp; Wage Activity'!AF108/40 ))),0)</f>
        <v>0</v>
      </c>
      <c r="AX108" s="86">
        <f>IFERROR(IF('3.Weekly Hours &amp; Wage Activity'!AG108 = "FT", 1,MIN(1,IF('3.Weekly Hours &amp; Wage Activity'!AG108 = "", "",MIN('3.Weekly Hours &amp; Wage Activity'!AG108/40,1)),IF('3.Weekly Hours &amp; Wage Activity'!AG108="", "",'3.Weekly Hours &amp; Wage Activity'!AG108/40 ))),0)</f>
        <v>0</v>
      </c>
      <c r="AY108" s="523">
        <f>SUM( IF(COUNTIF('3.Weekly Hours &amp; Wage Activity'!J108:Q108, "&lt;&gt;FT") = 0, COLUMNS('3.Weekly Hours &amp; Wage Activity'!J108:AG108) * 40, '3.Weekly Hours &amp; Wage Activity'!J108:AG108))</f>
        <v>0</v>
      </c>
      <c r="AZ108" s="86">
        <f t="shared" si="13"/>
        <v>0</v>
      </c>
      <c r="BA108" s="87">
        <f t="shared" si="14"/>
        <v>0</v>
      </c>
      <c r="BB108" s="74" t="str">
        <f>IF('2.Census &amp; Reference Benchmarks'!K108 = "", "", '2.Census &amp; Reference Benchmarks'!K108)</f>
        <v/>
      </c>
      <c r="BC108" s="185">
        <f>IF('2.Census &amp; Reference Benchmarks'!L108="N/A",IF(OR(AND(G108="",I108=""),AND(G108&lt;DATEVALUE("1/1/2020"),OR(I108="",I108&gt;DATEVALUE("3/31/2020")))),177.14,IF(OR(I108 = "", I108 &gt; DATEVALUE("1/31/2020")), ROUND(177.14*((DATEVALUE("2/1/2020") -G108)/31),1))),IF('2.Census &amp; Reference Benchmarks'!L108="",0,'2.Census &amp; Reference Benchmarks'!L108))</f>
        <v>0</v>
      </c>
      <c r="BD108" s="74" t="str">
        <f>IF('2.Census &amp; Reference Benchmarks'!N108 = "", "", '2.Census &amp; Reference Benchmarks'!N108)</f>
        <v/>
      </c>
      <c r="BE108" s="185">
        <f>IF('2.Census &amp; Reference Benchmarks'!O108="N/A",IF(OR(AND(G108="",I108=""),AND(G108&lt;=DATEVALUE("2/1/2020"),OR(I108="",I108&gt;=DATEVALUE("2/29/2020")))),165.71,IF(AND(G108&gt;DATEVALUE("2/1/2020"),OR(I108="",I108&lt;=DATEVALUE("2/29/2020"))),((DATEVALUE("3/1/2020")-G108)/29)*165.71,"")),IF('2.Census &amp; Reference Benchmarks'!O108="",0,'2.Census &amp; Reference Benchmarks'!O108))</f>
        <v>0</v>
      </c>
    </row>
    <row r="109" spans="1:57" x14ac:dyDescent="0.25">
      <c r="A109" s="3"/>
      <c r="B109" s="56">
        <f>IF('2.Census &amp; Reference Benchmarks'!B109 &lt;&gt;"",'2.Census &amp; Reference Benchmarks'!B109,"")</f>
        <v>0</v>
      </c>
      <c r="C109" s="56">
        <f>IF('2.Census &amp; Reference Benchmarks'!C109 &lt;&gt;"",'2.Census &amp; Reference Benchmarks'!C109,"")</f>
        <v>0</v>
      </c>
      <c r="D109" s="57" t="str">
        <f>IF('2.Census &amp; Reference Benchmarks'!D109 &lt;&gt;"",'2.Census &amp; Reference Benchmarks'!D109,"")</f>
        <v/>
      </c>
      <c r="E109" s="56" t="str">
        <f>IF('2.Census &amp; Reference Benchmarks'!E109 &lt;&gt;"",'2.Census &amp; Reference Benchmarks'!E109,"")</f>
        <v/>
      </c>
      <c r="F109" s="56" t="str">
        <f>IF('2.Census &amp; Reference Benchmarks'!F109 &lt;&gt;"",'2.Census &amp; Reference Benchmarks'!F109,"")</f>
        <v/>
      </c>
      <c r="G109" s="58" t="str">
        <f>IF('2.Census &amp; Reference Benchmarks'!G109 &lt;&gt;"",'2.Census &amp; Reference Benchmarks'!G109,"")</f>
        <v/>
      </c>
      <c r="H109" s="58" t="str">
        <f>IF('2.Census &amp; Reference Benchmarks'!H109 &lt;&gt;"",'2.Census &amp; Reference Benchmarks'!H109,"")</f>
        <v/>
      </c>
      <c r="I109" s="58" t="str">
        <f>IF('2.Census &amp; Reference Benchmarks'!I109 &lt;&gt;"",'2.Census &amp; Reference Benchmarks'!I109,"")</f>
        <v/>
      </c>
      <c r="J109" s="69" t="str">
        <f>IF('2.Census &amp; Reference Benchmarks'!J109 &lt;&gt;"",'2.Census &amp; Reference Benchmarks'!J109,"")</f>
        <v/>
      </c>
      <c r="K109" s="58" t="str">
        <f>IF('7.Safe Harbor Input Data &amp; Calc'!Q111 &lt;&gt; "", '7.Safe Harbor Input Data &amp; Calc'!Q111, "")</f>
        <v>No</v>
      </c>
      <c r="L109" s="59" t="str">
        <f>IF('2.Census &amp; Reference Benchmarks'!T109&lt;&gt; "",'2.Census &amp; Reference Benchmarks'!T109,"")</f>
        <v/>
      </c>
      <c r="M109" s="60">
        <f>'2.Census &amp; Reference Benchmarks'!M109</f>
        <v>0</v>
      </c>
      <c r="N109" s="60">
        <f>'2.Census &amp; Reference Benchmarks'!P109</f>
        <v>0</v>
      </c>
      <c r="O109" s="60">
        <f>'2.Census &amp; Reference Benchmarks'!S109</f>
        <v>0</v>
      </c>
      <c r="P109" s="52">
        <f>IF( AND(I109 &lt; '1. Summary for SBA'!$J$7, I109 &lt;&gt;""), 0, IF(AND(G109="",I109=""),SUM(M109:O109)*4,IF(I109&lt;'1. Summary for SBA'!$J$7,0,IF(K109="Yes",0,IF(H109="Salary",IF(AND(SUM(M109:O109)*4&lt;100000,L109=""),(SUM(M109:O109)/(IF(OR(I109=0,I109&gt;=DATEVALUE("3/31/2020")),DATEVALUE("3/31/2020"),I109)-IF(OR(G109&lt;=DATEVALUE("1/1/2020"), G109 = ""),DATEVALUE("1/1/2020"),IF(OR(MONTH(G109)=1),G109+1,IF(MONTH(G109)=3,G109,G109-1)))))*360,0),0)))))</f>
        <v>0</v>
      </c>
      <c r="Q109" s="52">
        <f t="shared" si="15"/>
        <v>0</v>
      </c>
      <c r="R109" s="67">
        <f t="shared" si="9"/>
        <v>0</v>
      </c>
      <c r="S109" s="53">
        <f>SUM('3.Weekly Hours &amp; Wage Activity'!AI109:BF109)</f>
        <v>0</v>
      </c>
      <c r="T109" s="53">
        <f>IF(AND(I109&lt;&gt; "",  I109 &lt; '1. Summary for SBA'!$J$11 +168, I109 &gt; '1. Summary for SBA'!$J$11),S109+(((168-(I109-'1. Summary for SBA'!$J$11+1))*S109)/((I109-'1. Summary for SBA'!$J$11+1))),0)</f>
        <v>0</v>
      </c>
      <c r="U109" s="369">
        <f>IF(K109= "Yes",0,IF( H109 = "salary",IF(T109 = 0,MAX(0,$R109-$S109), R109-T109),IF( H109 = "Hourly",'6. Hourly EE Wage Reduction'!AA109, 0)))</f>
        <v>0</v>
      </c>
      <c r="V109" s="67">
        <f t="shared" si="10"/>
        <v>0</v>
      </c>
      <c r="W109" s="405" t="str">
        <f>IF(U109 = 0, "No",IF('6. Hourly EE Wage Reduction'!T109 &gt;'6. Hourly EE Wage Reduction'!W109, "Yes", "No"))</f>
        <v>No</v>
      </c>
      <c r="X109" s="67">
        <f t="shared" si="11"/>
        <v>0</v>
      </c>
      <c r="Y109" s="67">
        <f t="shared" si="12"/>
        <v>0</v>
      </c>
      <c r="AA109" s="86">
        <f>IFERROR(IF('3.Weekly Hours &amp; Wage Activity'!J109 = "FT", 1,MIN(1,IF('3.Weekly Hours &amp; Wage Activity'!J109 = "", "",MIN('3.Weekly Hours &amp; Wage Activity'!J109/40,1)),IF('3.Weekly Hours &amp; Wage Activity'!J109="", "",'3.Weekly Hours &amp; Wage Activity'!J109/40 ))),0)</f>
        <v>0</v>
      </c>
      <c r="AB109" s="86">
        <f>IFERROR(IF('3.Weekly Hours &amp; Wage Activity'!K109 = "FT", 1,MIN(1,IF('3.Weekly Hours &amp; Wage Activity'!K109 = "", "",MIN('3.Weekly Hours &amp; Wage Activity'!K109/40,1)),IF('3.Weekly Hours &amp; Wage Activity'!K109="", "",'3.Weekly Hours &amp; Wage Activity'!K109/40 ))),0)</f>
        <v>0</v>
      </c>
      <c r="AC109" s="86">
        <f>IFERROR(IF('3.Weekly Hours &amp; Wage Activity'!L109 = "FT", 1,MIN(1,IF('3.Weekly Hours &amp; Wage Activity'!L109 = "", "",MIN('3.Weekly Hours &amp; Wage Activity'!L109/40,1)),IF('3.Weekly Hours &amp; Wage Activity'!L109="", "",'3.Weekly Hours &amp; Wage Activity'!L109/40 ))),0)</f>
        <v>0</v>
      </c>
      <c r="AD109" s="86">
        <f>IFERROR(IF('3.Weekly Hours &amp; Wage Activity'!M109 = "FT", 1,MIN(1,IF('3.Weekly Hours &amp; Wage Activity'!M109 = "", "",MIN('3.Weekly Hours &amp; Wage Activity'!M109/40,1)),IF('3.Weekly Hours &amp; Wage Activity'!M109="", "",'3.Weekly Hours &amp; Wage Activity'!M109/40 ))),0)</f>
        <v>0</v>
      </c>
      <c r="AE109" s="86">
        <f>IFERROR(IF('3.Weekly Hours &amp; Wage Activity'!N109 = "FT", 1,MIN(1,IF('3.Weekly Hours &amp; Wage Activity'!N109 = "", "",MIN('3.Weekly Hours &amp; Wage Activity'!N109/40,1)),IF('3.Weekly Hours &amp; Wage Activity'!N109="", "",'3.Weekly Hours &amp; Wage Activity'!N109/40 ))),0)</f>
        <v>0</v>
      </c>
      <c r="AF109" s="86">
        <f>IFERROR(IF('3.Weekly Hours &amp; Wage Activity'!O109 = "FT", 1,MIN(1,IF('3.Weekly Hours &amp; Wage Activity'!O109 = "", "",MIN('3.Weekly Hours &amp; Wage Activity'!O109/40,1)),IF('3.Weekly Hours &amp; Wage Activity'!O109="", "",'3.Weekly Hours &amp; Wage Activity'!O109/40 ))),0)</f>
        <v>0</v>
      </c>
      <c r="AG109" s="86">
        <f>IFERROR(IF('3.Weekly Hours &amp; Wage Activity'!P109 = "FT", 1,MIN(1,IF('3.Weekly Hours &amp; Wage Activity'!P109 = "", "",MIN('3.Weekly Hours &amp; Wage Activity'!P109/40,1)),IF('3.Weekly Hours &amp; Wage Activity'!P109="", "",'3.Weekly Hours &amp; Wage Activity'!P109/40 ))),0)</f>
        <v>0</v>
      </c>
      <c r="AH109" s="86">
        <f>IFERROR(IF('3.Weekly Hours &amp; Wage Activity'!Q109 = "FT", 1,MIN(1,IF('3.Weekly Hours &amp; Wage Activity'!Q109 = "", "",MIN('3.Weekly Hours &amp; Wage Activity'!Q109/40,1)),IF('3.Weekly Hours &amp; Wage Activity'!Q109="", "",'3.Weekly Hours &amp; Wage Activity'!Q109/40 ))),0)</f>
        <v>0</v>
      </c>
      <c r="AI109" s="86">
        <f>IFERROR(IF('3.Weekly Hours &amp; Wage Activity'!R109 = "FT", 1,MIN(1,IF('3.Weekly Hours &amp; Wage Activity'!R109 = "", "",MIN('3.Weekly Hours &amp; Wage Activity'!R109/40,1)),IF('3.Weekly Hours &amp; Wage Activity'!R109="", "",'3.Weekly Hours &amp; Wage Activity'!R109/40 ))),0)</f>
        <v>0</v>
      </c>
      <c r="AJ109" s="86">
        <f>IFERROR(IF('3.Weekly Hours &amp; Wage Activity'!S109 = "FT", 1,MIN(1,IF('3.Weekly Hours &amp; Wage Activity'!S109 = "", "",MIN('3.Weekly Hours &amp; Wage Activity'!S109/40,1)),IF('3.Weekly Hours &amp; Wage Activity'!S109="", "",'3.Weekly Hours &amp; Wage Activity'!S109/40 ))),0)</f>
        <v>0</v>
      </c>
      <c r="AK109" s="86">
        <f>IFERROR(IF('3.Weekly Hours &amp; Wage Activity'!T109 = "FT", 1,MIN(1,IF('3.Weekly Hours &amp; Wage Activity'!T109 = "", "",MIN('3.Weekly Hours &amp; Wage Activity'!T109/40,1)),IF('3.Weekly Hours &amp; Wage Activity'!T109="", "",'3.Weekly Hours &amp; Wage Activity'!T109/40 ))),0)</f>
        <v>0</v>
      </c>
      <c r="AL109" s="86">
        <f>IFERROR(IF('3.Weekly Hours &amp; Wage Activity'!U109 = "FT", 1,MIN(1,IF('3.Weekly Hours &amp; Wage Activity'!U109 = "", "",MIN('3.Weekly Hours &amp; Wage Activity'!U109/40,1)),IF('3.Weekly Hours &amp; Wage Activity'!U109="", "",'3.Weekly Hours &amp; Wage Activity'!U109/40 ))),0)</f>
        <v>0</v>
      </c>
      <c r="AM109" s="86">
        <f>IFERROR(IF('3.Weekly Hours &amp; Wage Activity'!V109 = "FT", 1,MIN(1,IF('3.Weekly Hours &amp; Wage Activity'!V109 = "", "",MIN('3.Weekly Hours &amp; Wage Activity'!V109/40,1)),IF('3.Weekly Hours &amp; Wage Activity'!V109="", "",'3.Weekly Hours &amp; Wage Activity'!V109/40 ))),0)</f>
        <v>0</v>
      </c>
      <c r="AN109" s="86">
        <f>IFERROR(IF('3.Weekly Hours &amp; Wage Activity'!W109 = "FT", 1,MIN(1,IF('3.Weekly Hours &amp; Wage Activity'!W109 = "", "",MIN('3.Weekly Hours &amp; Wage Activity'!W109/40,1)),IF('3.Weekly Hours &amp; Wage Activity'!W109="", "",'3.Weekly Hours &amp; Wage Activity'!W109/40 ))),0)</f>
        <v>0</v>
      </c>
      <c r="AO109" s="86">
        <f>IFERROR(IF('3.Weekly Hours &amp; Wage Activity'!X109 = "FT", 1,MIN(1,IF('3.Weekly Hours &amp; Wage Activity'!X109 = "", "",MIN('3.Weekly Hours &amp; Wage Activity'!X109/40,1)),IF('3.Weekly Hours &amp; Wage Activity'!X109="", "",'3.Weekly Hours &amp; Wage Activity'!X109/40 ))),0)</f>
        <v>0</v>
      </c>
      <c r="AP109" s="86">
        <f>IFERROR(IF('3.Weekly Hours &amp; Wage Activity'!Y109 = "FT", 1,MIN(1,IF('3.Weekly Hours &amp; Wage Activity'!Y109 = "", "",MIN('3.Weekly Hours &amp; Wage Activity'!Y109/40,1)),IF('3.Weekly Hours &amp; Wage Activity'!Y109="", "",'3.Weekly Hours &amp; Wage Activity'!Y109/40 ))),0)</f>
        <v>0</v>
      </c>
      <c r="AQ109" s="86">
        <f>IFERROR(IF('3.Weekly Hours &amp; Wage Activity'!Z109 = "FT", 1,MIN(1,IF('3.Weekly Hours &amp; Wage Activity'!Z109 = "", "",MIN('3.Weekly Hours &amp; Wage Activity'!Z109/40,1)),IF('3.Weekly Hours &amp; Wage Activity'!Z109="", "",'3.Weekly Hours &amp; Wage Activity'!Z109/40 ))),0)</f>
        <v>0</v>
      </c>
      <c r="AR109" s="86">
        <f>IFERROR(IF('3.Weekly Hours &amp; Wage Activity'!AA109 = "FT", 1,MIN(1,IF('3.Weekly Hours &amp; Wage Activity'!AA109 = "", "",MIN('3.Weekly Hours &amp; Wage Activity'!AA109/40,1)),IF('3.Weekly Hours &amp; Wage Activity'!AA109="", "",'3.Weekly Hours &amp; Wage Activity'!AA109/40 ))),0)</f>
        <v>0</v>
      </c>
      <c r="AS109" s="86">
        <f>IFERROR(IF('3.Weekly Hours &amp; Wage Activity'!AB109 = "FT", 1,MIN(1,IF('3.Weekly Hours &amp; Wage Activity'!AB109 = "", "",MIN('3.Weekly Hours &amp; Wage Activity'!AB109/40,1)),IF('3.Weekly Hours &amp; Wage Activity'!AB109="", "",'3.Weekly Hours &amp; Wage Activity'!AB109/40 ))),0)</f>
        <v>0</v>
      </c>
      <c r="AT109" s="86">
        <f>IFERROR(IF('3.Weekly Hours &amp; Wage Activity'!AC109 = "FT", 1,MIN(1,IF('3.Weekly Hours &amp; Wage Activity'!AC109 = "", "",MIN('3.Weekly Hours &amp; Wage Activity'!AC109/40,1)),IF('3.Weekly Hours &amp; Wage Activity'!AC109="", "",'3.Weekly Hours &amp; Wage Activity'!AC109/40 ))),0)</f>
        <v>0</v>
      </c>
      <c r="AU109" s="86">
        <f>IFERROR(IF('3.Weekly Hours &amp; Wage Activity'!AD109 = "FT", 1,MIN(1,IF('3.Weekly Hours &amp; Wage Activity'!AD109 = "", "",MIN('3.Weekly Hours &amp; Wage Activity'!AD109/40,1)),IF('3.Weekly Hours &amp; Wage Activity'!AD109="", "",'3.Weekly Hours &amp; Wage Activity'!AD109/40 ))),0)</f>
        <v>0</v>
      </c>
      <c r="AV109" s="86">
        <f>IFERROR(IF('3.Weekly Hours &amp; Wage Activity'!AE109 = "FT", 1,MIN(1,IF('3.Weekly Hours &amp; Wage Activity'!AE109 = "", "",MIN('3.Weekly Hours &amp; Wage Activity'!AE109/40,1)),IF('3.Weekly Hours &amp; Wage Activity'!AE109="", "",'3.Weekly Hours &amp; Wage Activity'!AE109/40 ))),0)</f>
        <v>0</v>
      </c>
      <c r="AW109" s="86">
        <f>IFERROR(IF('3.Weekly Hours &amp; Wage Activity'!AF109 = "FT", 1,MIN(1,IF('3.Weekly Hours &amp; Wage Activity'!AF109 = "", "",MIN('3.Weekly Hours &amp; Wage Activity'!AF109/40,1)),IF('3.Weekly Hours &amp; Wage Activity'!AF109="", "",'3.Weekly Hours &amp; Wage Activity'!AF109/40 ))),0)</f>
        <v>0</v>
      </c>
      <c r="AX109" s="86">
        <f>IFERROR(IF('3.Weekly Hours &amp; Wage Activity'!AG109 = "FT", 1,MIN(1,IF('3.Weekly Hours &amp; Wage Activity'!AG109 = "", "",MIN('3.Weekly Hours &amp; Wage Activity'!AG109/40,1)),IF('3.Weekly Hours &amp; Wage Activity'!AG109="", "",'3.Weekly Hours &amp; Wage Activity'!AG109/40 ))),0)</f>
        <v>0</v>
      </c>
      <c r="AY109" s="523">
        <f>SUM( IF(COUNTIF('3.Weekly Hours &amp; Wage Activity'!J109:Q109, "&lt;&gt;FT") = 0, COLUMNS('3.Weekly Hours &amp; Wage Activity'!J109:AG109) * 40, '3.Weekly Hours &amp; Wage Activity'!J109:AG109))</f>
        <v>0</v>
      </c>
      <c r="AZ109" s="86">
        <f t="shared" si="13"/>
        <v>0</v>
      </c>
      <c r="BA109" s="87">
        <f t="shared" si="14"/>
        <v>0</v>
      </c>
      <c r="BB109" s="74" t="str">
        <f>IF('2.Census &amp; Reference Benchmarks'!K109 = "", "", '2.Census &amp; Reference Benchmarks'!K109)</f>
        <v/>
      </c>
      <c r="BC109" s="185">
        <f>IF('2.Census &amp; Reference Benchmarks'!L109="N/A",IF(OR(AND(G109="",I109=""),AND(G109&lt;DATEVALUE("1/1/2020"),OR(I109="",I109&gt;DATEVALUE("3/31/2020")))),177.14,IF(OR(I109 = "", I109 &gt; DATEVALUE("1/31/2020")), ROUND(177.14*((DATEVALUE("2/1/2020") -G109)/31),1))),IF('2.Census &amp; Reference Benchmarks'!L109="",0,'2.Census &amp; Reference Benchmarks'!L109))</f>
        <v>0</v>
      </c>
      <c r="BD109" s="74" t="str">
        <f>IF('2.Census &amp; Reference Benchmarks'!N109 = "", "", '2.Census &amp; Reference Benchmarks'!N109)</f>
        <v/>
      </c>
      <c r="BE109" s="185">
        <f>IF('2.Census &amp; Reference Benchmarks'!O109="N/A",IF(OR(AND(G109="",I109=""),AND(G109&lt;=DATEVALUE("2/1/2020"),OR(I109="",I109&gt;=DATEVALUE("2/29/2020")))),165.71,IF(AND(G109&gt;DATEVALUE("2/1/2020"),OR(I109="",I109&lt;=DATEVALUE("2/29/2020"))),((DATEVALUE("3/1/2020")-G109)/29)*165.71,"")),IF('2.Census &amp; Reference Benchmarks'!O109="",0,'2.Census &amp; Reference Benchmarks'!O109))</f>
        <v>0</v>
      </c>
    </row>
    <row r="110" spans="1:57" x14ac:dyDescent="0.25">
      <c r="A110" s="3"/>
      <c r="B110" s="56">
        <f>IF('2.Census &amp; Reference Benchmarks'!B110 &lt;&gt;"",'2.Census &amp; Reference Benchmarks'!B110,"")</f>
        <v>0</v>
      </c>
      <c r="C110" s="56">
        <f>IF('2.Census &amp; Reference Benchmarks'!C110 &lt;&gt;"",'2.Census &amp; Reference Benchmarks'!C110,"")</f>
        <v>0</v>
      </c>
      <c r="D110" s="57" t="str">
        <f>IF('2.Census &amp; Reference Benchmarks'!D110 &lt;&gt;"",'2.Census &amp; Reference Benchmarks'!D110,"")</f>
        <v/>
      </c>
      <c r="E110" s="56" t="str">
        <f>IF('2.Census &amp; Reference Benchmarks'!E110 &lt;&gt;"",'2.Census &amp; Reference Benchmarks'!E110,"")</f>
        <v/>
      </c>
      <c r="F110" s="56" t="str">
        <f>IF('2.Census &amp; Reference Benchmarks'!F110 &lt;&gt;"",'2.Census &amp; Reference Benchmarks'!F110,"")</f>
        <v/>
      </c>
      <c r="G110" s="58" t="str">
        <f>IF('2.Census &amp; Reference Benchmarks'!G110 &lt;&gt;"",'2.Census &amp; Reference Benchmarks'!G110,"")</f>
        <v/>
      </c>
      <c r="H110" s="58" t="str">
        <f>IF('2.Census &amp; Reference Benchmarks'!H110 &lt;&gt;"",'2.Census &amp; Reference Benchmarks'!H110,"")</f>
        <v/>
      </c>
      <c r="I110" s="58" t="str">
        <f>IF('2.Census &amp; Reference Benchmarks'!I110 &lt;&gt;"",'2.Census &amp; Reference Benchmarks'!I110,"")</f>
        <v/>
      </c>
      <c r="J110" s="69" t="str">
        <f>IF('2.Census &amp; Reference Benchmarks'!J110 &lt;&gt;"",'2.Census &amp; Reference Benchmarks'!J110,"")</f>
        <v/>
      </c>
      <c r="K110" s="58" t="str">
        <f>IF('7.Safe Harbor Input Data &amp; Calc'!Q112 &lt;&gt; "", '7.Safe Harbor Input Data &amp; Calc'!Q112, "")</f>
        <v>No</v>
      </c>
      <c r="L110" s="59" t="str">
        <f>IF('2.Census &amp; Reference Benchmarks'!T110&lt;&gt; "",'2.Census &amp; Reference Benchmarks'!T110,"")</f>
        <v/>
      </c>
      <c r="M110" s="60">
        <f>'2.Census &amp; Reference Benchmarks'!M110</f>
        <v>0</v>
      </c>
      <c r="N110" s="60">
        <f>'2.Census &amp; Reference Benchmarks'!P110</f>
        <v>0</v>
      </c>
      <c r="O110" s="60">
        <f>'2.Census &amp; Reference Benchmarks'!S110</f>
        <v>0</v>
      </c>
      <c r="P110" s="52">
        <f>IF( AND(I110 &lt; '1. Summary for SBA'!$J$7, I110 &lt;&gt;""), 0, IF(AND(G110="",I110=""),SUM(M110:O110)*4,IF(I110&lt;'1. Summary for SBA'!$J$7,0,IF(K110="Yes",0,IF(H110="Salary",IF(AND(SUM(M110:O110)*4&lt;100000,L110=""),(SUM(M110:O110)/(IF(OR(I110=0,I110&gt;=DATEVALUE("3/31/2020")),DATEVALUE("3/31/2020"),I110)-IF(OR(G110&lt;=DATEVALUE("1/1/2020"), G110 = ""),DATEVALUE("1/1/2020"),IF(OR(MONTH(G110)=1),G110+1,IF(MONTH(G110)=3,G110,G110-1)))))*360,0),0)))))</f>
        <v>0</v>
      </c>
      <c r="Q110" s="52">
        <f t="shared" si="15"/>
        <v>0</v>
      </c>
      <c r="R110" s="67">
        <f t="shared" si="9"/>
        <v>0</v>
      </c>
      <c r="S110" s="53">
        <f>SUM('3.Weekly Hours &amp; Wage Activity'!AI110:BF110)</f>
        <v>0</v>
      </c>
      <c r="T110" s="53">
        <f>IF(AND(I110&lt;&gt; "",  I110 &lt; '1. Summary for SBA'!$J$11 +168, I110 &gt; '1. Summary for SBA'!$J$11),S110+(((168-(I110-'1. Summary for SBA'!$J$11+1))*S110)/((I110-'1. Summary for SBA'!$J$11+1))),0)</f>
        <v>0</v>
      </c>
      <c r="U110" s="369">
        <f>IF(K110= "Yes",0,IF( H110 = "salary",IF(T110 = 0,MAX(0,$R110-$S110), R110-T110),IF( H110 = "Hourly",'6. Hourly EE Wage Reduction'!AA110, 0)))</f>
        <v>0</v>
      </c>
      <c r="V110" s="67">
        <f t="shared" si="10"/>
        <v>0</v>
      </c>
      <c r="W110" s="405" t="str">
        <f>IF(U110 = 0, "No",IF('6. Hourly EE Wage Reduction'!T110 &gt;'6. Hourly EE Wage Reduction'!W110, "Yes", "No"))</f>
        <v>No</v>
      </c>
      <c r="X110" s="67">
        <f t="shared" si="11"/>
        <v>0</v>
      </c>
      <c r="Y110" s="67">
        <f t="shared" si="12"/>
        <v>0</v>
      </c>
      <c r="AA110" s="86">
        <f>IFERROR(IF('3.Weekly Hours &amp; Wage Activity'!J110 = "FT", 1,MIN(1,IF('3.Weekly Hours &amp; Wage Activity'!J110 = "", "",MIN('3.Weekly Hours &amp; Wage Activity'!J110/40,1)),IF('3.Weekly Hours &amp; Wage Activity'!J110="", "",'3.Weekly Hours &amp; Wage Activity'!J110/40 ))),0)</f>
        <v>0</v>
      </c>
      <c r="AB110" s="86">
        <f>IFERROR(IF('3.Weekly Hours &amp; Wage Activity'!K110 = "FT", 1,MIN(1,IF('3.Weekly Hours &amp; Wage Activity'!K110 = "", "",MIN('3.Weekly Hours &amp; Wage Activity'!K110/40,1)),IF('3.Weekly Hours &amp; Wage Activity'!K110="", "",'3.Weekly Hours &amp; Wage Activity'!K110/40 ))),0)</f>
        <v>0</v>
      </c>
      <c r="AC110" s="86">
        <f>IFERROR(IF('3.Weekly Hours &amp; Wage Activity'!L110 = "FT", 1,MIN(1,IF('3.Weekly Hours &amp; Wage Activity'!L110 = "", "",MIN('3.Weekly Hours &amp; Wage Activity'!L110/40,1)),IF('3.Weekly Hours &amp; Wage Activity'!L110="", "",'3.Weekly Hours &amp; Wage Activity'!L110/40 ))),0)</f>
        <v>0</v>
      </c>
      <c r="AD110" s="86">
        <f>IFERROR(IF('3.Weekly Hours &amp; Wage Activity'!M110 = "FT", 1,MIN(1,IF('3.Weekly Hours &amp; Wage Activity'!M110 = "", "",MIN('3.Weekly Hours &amp; Wage Activity'!M110/40,1)),IF('3.Weekly Hours &amp; Wage Activity'!M110="", "",'3.Weekly Hours &amp; Wage Activity'!M110/40 ))),0)</f>
        <v>0</v>
      </c>
      <c r="AE110" s="86">
        <f>IFERROR(IF('3.Weekly Hours &amp; Wage Activity'!N110 = "FT", 1,MIN(1,IF('3.Weekly Hours &amp; Wage Activity'!N110 = "", "",MIN('3.Weekly Hours &amp; Wage Activity'!N110/40,1)),IF('3.Weekly Hours &amp; Wage Activity'!N110="", "",'3.Weekly Hours &amp; Wage Activity'!N110/40 ))),0)</f>
        <v>0</v>
      </c>
      <c r="AF110" s="86">
        <f>IFERROR(IF('3.Weekly Hours &amp; Wage Activity'!O110 = "FT", 1,MIN(1,IF('3.Weekly Hours &amp; Wage Activity'!O110 = "", "",MIN('3.Weekly Hours &amp; Wage Activity'!O110/40,1)),IF('3.Weekly Hours &amp; Wage Activity'!O110="", "",'3.Weekly Hours &amp; Wage Activity'!O110/40 ))),0)</f>
        <v>0</v>
      </c>
      <c r="AG110" s="86">
        <f>IFERROR(IF('3.Weekly Hours &amp; Wage Activity'!P110 = "FT", 1,MIN(1,IF('3.Weekly Hours &amp; Wage Activity'!P110 = "", "",MIN('3.Weekly Hours &amp; Wage Activity'!P110/40,1)),IF('3.Weekly Hours &amp; Wage Activity'!P110="", "",'3.Weekly Hours &amp; Wage Activity'!P110/40 ))),0)</f>
        <v>0</v>
      </c>
      <c r="AH110" s="86">
        <f>IFERROR(IF('3.Weekly Hours &amp; Wage Activity'!Q110 = "FT", 1,MIN(1,IF('3.Weekly Hours &amp; Wage Activity'!Q110 = "", "",MIN('3.Weekly Hours &amp; Wage Activity'!Q110/40,1)),IF('3.Weekly Hours &amp; Wage Activity'!Q110="", "",'3.Weekly Hours &amp; Wage Activity'!Q110/40 ))),0)</f>
        <v>0</v>
      </c>
      <c r="AI110" s="86">
        <f>IFERROR(IF('3.Weekly Hours &amp; Wage Activity'!R110 = "FT", 1,MIN(1,IF('3.Weekly Hours &amp; Wage Activity'!R110 = "", "",MIN('3.Weekly Hours &amp; Wage Activity'!R110/40,1)),IF('3.Weekly Hours &amp; Wage Activity'!R110="", "",'3.Weekly Hours &amp; Wage Activity'!R110/40 ))),0)</f>
        <v>0</v>
      </c>
      <c r="AJ110" s="86">
        <f>IFERROR(IF('3.Weekly Hours &amp; Wage Activity'!S110 = "FT", 1,MIN(1,IF('3.Weekly Hours &amp; Wage Activity'!S110 = "", "",MIN('3.Weekly Hours &amp; Wage Activity'!S110/40,1)),IF('3.Weekly Hours &amp; Wage Activity'!S110="", "",'3.Weekly Hours &amp; Wage Activity'!S110/40 ))),0)</f>
        <v>0</v>
      </c>
      <c r="AK110" s="86">
        <f>IFERROR(IF('3.Weekly Hours &amp; Wage Activity'!T110 = "FT", 1,MIN(1,IF('3.Weekly Hours &amp; Wage Activity'!T110 = "", "",MIN('3.Weekly Hours &amp; Wage Activity'!T110/40,1)),IF('3.Weekly Hours &amp; Wage Activity'!T110="", "",'3.Weekly Hours &amp; Wage Activity'!T110/40 ))),0)</f>
        <v>0</v>
      </c>
      <c r="AL110" s="86">
        <f>IFERROR(IF('3.Weekly Hours &amp; Wage Activity'!U110 = "FT", 1,MIN(1,IF('3.Weekly Hours &amp; Wage Activity'!U110 = "", "",MIN('3.Weekly Hours &amp; Wage Activity'!U110/40,1)),IF('3.Weekly Hours &amp; Wage Activity'!U110="", "",'3.Weekly Hours &amp; Wage Activity'!U110/40 ))),0)</f>
        <v>0</v>
      </c>
      <c r="AM110" s="86">
        <f>IFERROR(IF('3.Weekly Hours &amp; Wage Activity'!V110 = "FT", 1,MIN(1,IF('3.Weekly Hours &amp; Wage Activity'!V110 = "", "",MIN('3.Weekly Hours &amp; Wage Activity'!V110/40,1)),IF('3.Weekly Hours &amp; Wage Activity'!V110="", "",'3.Weekly Hours &amp; Wage Activity'!V110/40 ))),0)</f>
        <v>0</v>
      </c>
      <c r="AN110" s="86">
        <f>IFERROR(IF('3.Weekly Hours &amp; Wage Activity'!W110 = "FT", 1,MIN(1,IF('3.Weekly Hours &amp; Wage Activity'!W110 = "", "",MIN('3.Weekly Hours &amp; Wage Activity'!W110/40,1)),IF('3.Weekly Hours &amp; Wage Activity'!W110="", "",'3.Weekly Hours &amp; Wage Activity'!W110/40 ))),0)</f>
        <v>0</v>
      </c>
      <c r="AO110" s="86">
        <f>IFERROR(IF('3.Weekly Hours &amp; Wage Activity'!X110 = "FT", 1,MIN(1,IF('3.Weekly Hours &amp; Wage Activity'!X110 = "", "",MIN('3.Weekly Hours &amp; Wage Activity'!X110/40,1)),IF('3.Weekly Hours &amp; Wage Activity'!X110="", "",'3.Weekly Hours &amp; Wage Activity'!X110/40 ))),0)</f>
        <v>0</v>
      </c>
      <c r="AP110" s="86">
        <f>IFERROR(IF('3.Weekly Hours &amp; Wage Activity'!Y110 = "FT", 1,MIN(1,IF('3.Weekly Hours &amp; Wage Activity'!Y110 = "", "",MIN('3.Weekly Hours &amp; Wage Activity'!Y110/40,1)),IF('3.Weekly Hours &amp; Wage Activity'!Y110="", "",'3.Weekly Hours &amp; Wage Activity'!Y110/40 ))),0)</f>
        <v>0</v>
      </c>
      <c r="AQ110" s="86">
        <f>IFERROR(IF('3.Weekly Hours &amp; Wage Activity'!Z110 = "FT", 1,MIN(1,IF('3.Weekly Hours &amp; Wage Activity'!Z110 = "", "",MIN('3.Weekly Hours &amp; Wage Activity'!Z110/40,1)),IF('3.Weekly Hours &amp; Wage Activity'!Z110="", "",'3.Weekly Hours &amp; Wage Activity'!Z110/40 ))),0)</f>
        <v>0</v>
      </c>
      <c r="AR110" s="86">
        <f>IFERROR(IF('3.Weekly Hours &amp; Wage Activity'!AA110 = "FT", 1,MIN(1,IF('3.Weekly Hours &amp; Wage Activity'!AA110 = "", "",MIN('3.Weekly Hours &amp; Wage Activity'!AA110/40,1)),IF('3.Weekly Hours &amp; Wage Activity'!AA110="", "",'3.Weekly Hours &amp; Wage Activity'!AA110/40 ))),0)</f>
        <v>0</v>
      </c>
      <c r="AS110" s="86">
        <f>IFERROR(IF('3.Weekly Hours &amp; Wage Activity'!AB110 = "FT", 1,MIN(1,IF('3.Weekly Hours &amp; Wage Activity'!AB110 = "", "",MIN('3.Weekly Hours &amp; Wage Activity'!AB110/40,1)),IF('3.Weekly Hours &amp; Wage Activity'!AB110="", "",'3.Weekly Hours &amp; Wage Activity'!AB110/40 ))),0)</f>
        <v>0</v>
      </c>
      <c r="AT110" s="86">
        <f>IFERROR(IF('3.Weekly Hours &amp; Wage Activity'!AC110 = "FT", 1,MIN(1,IF('3.Weekly Hours &amp; Wage Activity'!AC110 = "", "",MIN('3.Weekly Hours &amp; Wage Activity'!AC110/40,1)),IF('3.Weekly Hours &amp; Wage Activity'!AC110="", "",'3.Weekly Hours &amp; Wage Activity'!AC110/40 ))),0)</f>
        <v>0</v>
      </c>
      <c r="AU110" s="86">
        <f>IFERROR(IF('3.Weekly Hours &amp; Wage Activity'!AD110 = "FT", 1,MIN(1,IF('3.Weekly Hours &amp; Wage Activity'!AD110 = "", "",MIN('3.Weekly Hours &amp; Wage Activity'!AD110/40,1)),IF('3.Weekly Hours &amp; Wage Activity'!AD110="", "",'3.Weekly Hours &amp; Wage Activity'!AD110/40 ))),0)</f>
        <v>0</v>
      </c>
      <c r="AV110" s="86">
        <f>IFERROR(IF('3.Weekly Hours &amp; Wage Activity'!AE110 = "FT", 1,MIN(1,IF('3.Weekly Hours &amp; Wage Activity'!AE110 = "", "",MIN('3.Weekly Hours &amp; Wage Activity'!AE110/40,1)),IF('3.Weekly Hours &amp; Wage Activity'!AE110="", "",'3.Weekly Hours &amp; Wage Activity'!AE110/40 ))),0)</f>
        <v>0</v>
      </c>
      <c r="AW110" s="86">
        <f>IFERROR(IF('3.Weekly Hours &amp; Wage Activity'!AF110 = "FT", 1,MIN(1,IF('3.Weekly Hours &amp; Wage Activity'!AF110 = "", "",MIN('3.Weekly Hours &amp; Wage Activity'!AF110/40,1)),IF('3.Weekly Hours &amp; Wage Activity'!AF110="", "",'3.Weekly Hours &amp; Wage Activity'!AF110/40 ))),0)</f>
        <v>0</v>
      </c>
      <c r="AX110" s="86">
        <f>IFERROR(IF('3.Weekly Hours &amp; Wage Activity'!AG110 = "FT", 1,MIN(1,IF('3.Weekly Hours &amp; Wage Activity'!AG110 = "", "",MIN('3.Weekly Hours &amp; Wage Activity'!AG110/40,1)),IF('3.Weekly Hours &amp; Wage Activity'!AG110="", "",'3.Weekly Hours &amp; Wage Activity'!AG110/40 ))),0)</f>
        <v>0</v>
      </c>
      <c r="AY110" s="523">
        <f>SUM( IF(COUNTIF('3.Weekly Hours &amp; Wage Activity'!J110:Q110, "&lt;&gt;FT") = 0, COLUMNS('3.Weekly Hours &amp; Wage Activity'!J110:AG110) * 40, '3.Weekly Hours &amp; Wage Activity'!J110:AG110))</f>
        <v>0</v>
      </c>
      <c r="AZ110" s="86">
        <f t="shared" si="13"/>
        <v>0</v>
      </c>
      <c r="BA110" s="87">
        <f t="shared" si="14"/>
        <v>0</v>
      </c>
      <c r="BB110" s="74" t="str">
        <f>IF('2.Census &amp; Reference Benchmarks'!K110 = "", "", '2.Census &amp; Reference Benchmarks'!K110)</f>
        <v/>
      </c>
      <c r="BC110" s="185">
        <f>IF('2.Census &amp; Reference Benchmarks'!L110="N/A",IF(OR(AND(G110="",I110=""),AND(G110&lt;DATEVALUE("1/1/2020"),OR(I110="",I110&gt;DATEVALUE("3/31/2020")))),177.14,IF(OR(I110 = "", I110 &gt; DATEVALUE("1/31/2020")), ROUND(177.14*((DATEVALUE("2/1/2020") -G110)/31),1))),IF('2.Census &amp; Reference Benchmarks'!L110="",0,'2.Census &amp; Reference Benchmarks'!L110))</f>
        <v>0</v>
      </c>
      <c r="BD110" s="74" t="str">
        <f>IF('2.Census &amp; Reference Benchmarks'!N110 = "", "", '2.Census &amp; Reference Benchmarks'!N110)</f>
        <v/>
      </c>
      <c r="BE110" s="185">
        <f>IF('2.Census &amp; Reference Benchmarks'!O110="N/A",IF(OR(AND(G110="",I110=""),AND(G110&lt;=DATEVALUE("2/1/2020"),OR(I110="",I110&gt;=DATEVALUE("2/29/2020")))),165.71,IF(AND(G110&gt;DATEVALUE("2/1/2020"),OR(I110="",I110&lt;=DATEVALUE("2/29/2020"))),((DATEVALUE("3/1/2020")-G110)/29)*165.71,"")),IF('2.Census &amp; Reference Benchmarks'!O110="",0,'2.Census &amp; Reference Benchmarks'!O110))</f>
        <v>0</v>
      </c>
    </row>
    <row r="111" spans="1:57" x14ac:dyDescent="0.25">
      <c r="A111" s="3"/>
      <c r="B111" s="56">
        <f>IF('2.Census &amp; Reference Benchmarks'!B111 &lt;&gt;"",'2.Census &amp; Reference Benchmarks'!B111,"")</f>
        <v>0</v>
      </c>
      <c r="C111" s="56">
        <f>IF('2.Census &amp; Reference Benchmarks'!C111 &lt;&gt;"",'2.Census &amp; Reference Benchmarks'!C111,"")</f>
        <v>0</v>
      </c>
      <c r="D111" s="57" t="str">
        <f>IF('2.Census &amp; Reference Benchmarks'!D111 &lt;&gt;"",'2.Census &amp; Reference Benchmarks'!D111,"")</f>
        <v/>
      </c>
      <c r="E111" s="56" t="str">
        <f>IF('2.Census &amp; Reference Benchmarks'!E111 &lt;&gt;"",'2.Census &amp; Reference Benchmarks'!E111,"")</f>
        <v/>
      </c>
      <c r="F111" s="56" t="str">
        <f>IF('2.Census &amp; Reference Benchmarks'!F111 &lt;&gt;"",'2.Census &amp; Reference Benchmarks'!F111,"")</f>
        <v/>
      </c>
      <c r="G111" s="58" t="str">
        <f>IF('2.Census &amp; Reference Benchmarks'!G111 &lt;&gt;"",'2.Census &amp; Reference Benchmarks'!G111,"")</f>
        <v/>
      </c>
      <c r="H111" s="58" t="str">
        <f>IF('2.Census &amp; Reference Benchmarks'!H111 &lt;&gt;"",'2.Census &amp; Reference Benchmarks'!H111,"")</f>
        <v/>
      </c>
      <c r="I111" s="58" t="str">
        <f>IF('2.Census &amp; Reference Benchmarks'!I111 &lt;&gt;"",'2.Census &amp; Reference Benchmarks'!I111,"")</f>
        <v/>
      </c>
      <c r="J111" s="69" t="str">
        <f>IF('2.Census &amp; Reference Benchmarks'!J111 &lt;&gt;"",'2.Census &amp; Reference Benchmarks'!J111,"")</f>
        <v/>
      </c>
      <c r="K111" s="58" t="str">
        <f>IF('7.Safe Harbor Input Data &amp; Calc'!Q113 &lt;&gt; "", '7.Safe Harbor Input Data &amp; Calc'!Q113, "")</f>
        <v>No</v>
      </c>
      <c r="L111" s="59" t="str">
        <f>IF('2.Census &amp; Reference Benchmarks'!T111&lt;&gt; "",'2.Census &amp; Reference Benchmarks'!T111,"")</f>
        <v/>
      </c>
      <c r="M111" s="60">
        <f>'2.Census &amp; Reference Benchmarks'!M111</f>
        <v>0</v>
      </c>
      <c r="N111" s="60">
        <f>'2.Census &amp; Reference Benchmarks'!P111</f>
        <v>0</v>
      </c>
      <c r="O111" s="60">
        <f>'2.Census &amp; Reference Benchmarks'!S111</f>
        <v>0</v>
      </c>
      <c r="P111" s="52">
        <f>IF( AND(I111 &lt; '1. Summary for SBA'!$J$7, I111 &lt;&gt;""), 0, IF(AND(G111="",I111=""),SUM(M111:O111)*4,IF(I111&lt;'1. Summary for SBA'!$J$7,0,IF(K111="Yes",0,IF(H111="Salary",IF(AND(SUM(M111:O111)*4&lt;100000,L111=""),(SUM(M111:O111)/(IF(OR(I111=0,I111&gt;=DATEVALUE("3/31/2020")),DATEVALUE("3/31/2020"),I111)-IF(OR(G111&lt;=DATEVALUE("1/1/2020"), G111 = ""),DATEVALUE("1/1/2020"),IF(OR(MONTH(G111)=1),G111+1,IF(MONTH(G111)=3,G111,G111-1)))))*360,0),0)))))</f>
        <v>0</v>
      </c>
      <c r="Q111" s="52">
        <f t="shared" si="15"/>
        <v>0</v>
      </c>
      <c r="R111" s="67">
        <f t="shared" si="9"/>
        <v>0</v>
      </c>
      <c r="S111" s="53">
        <f>SUM('3.Weekly Hours &amp; Wage Activity'!AI111:BF111)</f>
        <v>0</v>
      </c>
      <c r="T111" s="53">
        <f>IF(AND(I111&lt;&gt; "",  I111 &lt; '1. Summary for SBA'!$J$11 +168, I111 &gt; '1. Summary for SBA'!$J$11),S111+(((168-(I111-'1. Summary for SBA'!$J$11+1))*S111)/((I111-'1. Summary for SBA'!$J$11+1))),0)</f>
        <v>0</v>
      </c>
      <c r="U111" s="369">
        <f>IF(K111= "Yes",0,IF( H111 = "salary",IF(T111 = 0,MAX(0,$R111-$S111), R111-T111),IF( H111 = "Hourly",'6. Hourly EE Wage Reduction'!AA111, 0)))</f>
        <v>0</v>
      </c>
      <c r="V111" s="67">
        <f t="shared" si="10"/>
        <v>0</v>
      </c>
      <c r="W111" s="405" t="str">
        <f>IF(U111 = 0, "No",IF('6. Hourly EE Wage Reduction'!T111 &gt;'6. Hourly EE Wage Reduction'!W111, "Yes", "No"))</f>
        <v>No</v>
      </c>
      <c r="X111" s="67">
        <f t="shared" si="11"/>
        <v>0</v>
      </c>
      <c r="Y111" s="67">
        <f t="shared" si="12"/>
        <v>0</v>
      </c>
      <c r="AA111" s="86">
        <f>IFERROR(IF('3.Weekly Hours &amp; Wage Activity'!J111 = "FT", 1,MIN(1,IF('3.Weekly Hours &amp; Wage Activity'!J111 = "", "",MIN('3.Weekly Hours &amp; Wage Activity'!J111/40,1)),IF('3.Weekly Hours &amp; Wage Activity'!J111="", "",'3.Weekly Hours &amp; Wage Activity'!J111/40 ))),0)</f>
        <v>0</v>
      </c>
      <c r="AB111" s="86">
        <f>IFERROR(IF('3.Weekly Hours &amp; Wage Activity'!K111 = "FT", 1,MIN(1,IF('3.Weekly Hours &amp; Wage Activity'!K111 = "", "",MIN('3.Weekly Hours &amp; Wage Activity'!K111/40,1)),IF('3.Weekly Hours &amp; Wage Activity'!K111="", "",'3.Weekly Hours &amp; Wage Activity'!K111/40 ))),0)</f>
        <v>0</v>
      </c>
      <c r="AC111" s="86">
        <f>IFERROR(IF('3.Weekly Hours &amp; Wage Activity'!L111 = "FT", 1,MIN(1,IF('3.Weekly Hours &amp; Wage Activity'!L111 = "", "",MIN('3.Weekly Hours &amp; Wage Activity'!L111/40,1)),IF('3.Weekly Hours &amp; Wage Activity'!L111="", "",'3.Weekly Hours &amp; Wage Activity'!L111/40 ))),0)</f>
        <v>0</v>
      </c>
      <c r="AD111" s="86">
        <f>IFERROR(IF('3.Weekly Hours &amp; Wage Activity'!M111 = "FT", 1,MIN(1,IF('3.Weekly Hours &amp; Wage Activity'!M111 = "", "",MIN('3.Weekly Hours &amp; Wage Activity'!M111/40,1)),IF('3.Weekly Hours &amp; Wage Activity'!M111="", "",'3.Weekly Hours &amp; Wage Activity'!M111/40 ))),0)</f>
        <v>0</v>
      </c>
      <c r="AE111" s="86">
        <f>IFERROR(IF('3.Weekly Hours &amp; Wage Activity'!N111 = "FT", 1,MIN(1,IF('3.Weekly Hours &amp; Wage Activity'!N111 = "", "",MIN('3.Weekly Hours &amp; Wage Activity'!N111/40,1)),IF('3.Weekly Hours &amp; Wage Activity'!N111="", "",'3.Weekly Hours &amp; Wage Activity'!N111/40 ))),0)</f>
        <v>0</v>
      </c>
      <c r="AF111" s="86">
        <f>IFERROR(IF('3.Weekly Hours &amp; Wage Activity'!O111 = "FT", 1,MIN(1,IF('3.Weekly Hours &amp; Wage Activity'!O111 = "", "",MIN('3.Weekly Hours &amp; Wage Activity'!O111/40,1)),IF('3.Weekly Hours &amp; Wage Activity'!O111="", "",'3.Weekly Hours &amp; Wage Activity'!O111/40 ))),0)</f>
        <v>0</v>
      </c>
      <c r="AG111" s="86">
        <f>IFERROR(IF('3.Weekly Hours &amp; Wage Activity'!P111 = "FT", 1,MIN(1,IF('3.Weekly Hours &amp; Wage Activity'!P111 = "", "",MIN('3.Weekly Hours &amp; Wage Activity'!P111/40,1)),IF('3.Weekly Hours &amp; Wage Activity'!P111="", "",'3.Weekly Hours &amp; Wage Activity'!P111/40 ))),0)</f>
        <v>0</v>
      </c>
      <c r="AH111" s="86">
        <f>IFERROR(IF('3.Weekly Hours &amp; Wage Activity'!Q111 = "FT", 1,MIN(1,IF('3.Weekly Hours &amp; Wage Activity'!Q111 = "", "",MIN('3.Weekly Hours &amp; Wage Activity'!Q111/40,1)),IF('3.Weekly Hours &amp; Wage Activity'!Q111="", "",'3.Weekly Hours &amp; Wage Activity'!Q111/40 ))),0)</f>
        <v>0</v>
      </c>
      <c r="AI111" s="86">
        <f>IFERROR(IF('3.Weekly Hours &amp; Wage Activity'!R111 = "FT", 1,MIN(1,IF('3.Weekly Hours &amp; Wage Activity'!R111 = "", "",MIN('3.Weekly Hours &amp; Wage Activity'!R111/40,1)),IF('3.Weekly Hours &amp; Wage Activity'!R111="", "",'3.Weekly Hours &amp; Wage Activity'!R111/40 ))),0)</f>
        <v>0</v>
      </c>
      <c r="AJ111" s="86">
        <f>IFERROR(IF('3.Weekly Hours &amp; Wage Activity'!S111 = "FT", 1,MIN(1,IF('3.Weekly Hours &amp; Wage Activity'!S111 = "", "",MIN('3.Weekly Hours &amp; Wage Activity'!S111/40,1)),IF('3.Weekly Hours &amp; Wage Activity'!S111="", "",'3.Weekly Hours &amp; Wage Activity'!S111/40 ))),0)</f>
        <v>0</v>
      </c>
      <c r="AK111" s="86">
        <f>IFERROR(IF('3.Weekly Hours &amp; Wage Activity'!T111 = "FT", 1,MIN(1,IF('3.Weekly Hours &amp; Wage Activity'!T111 = "", "",MIN('3.Weekly Hours &amp; Wage Activity'!T111/40,1)),IF('3.Weekly Hours &amp; Wage Activity'!T111="", "",'3.Weekly Hours &amp; Wage Activity'!T111/40 ))),0)</f>
        <v>0</v>
      </c>
      <c r="AL111" s="86">
        <f>IFERROR(IF('3.Weekly Hours &amp; Wage Activity'!U111 = "FT", 1,MIN(1,IF('3.Weekly Hours &amp; Wage Activity'!U111 = "", "",MIN('3.Weekly Hours &amp; Wage Activity'!U111/40,1)),IF('3.Weekly Hours &amp; Wage Activity'!U111="", "",'3.Weekly Hours &amp; Wage Activity'!U111/40 ))),0)</f>
        <v>0</v>
      </c>
      <c r="AM111" s="86">
        <f>IFERROR(IF('3.Weekly Hours &amp; Wage Activity'!V111 = "FT", 1,MIN(1,IF('3.Weekly Hours &amp; Wage Activity'!V111 = "", "",MIN('3.Weekly Hours &amp; Wage Activity'!V111/40,1)),IF('3.Weekly Hours &amp; Wage Activity'!V111="", "",'3.Weekly Hours &amp; Wage Activity'!V111/40 ))),0)</f>
        <v>0</v>
      </c>
      <c r="AN111" s="86">
        <f>IFERROR(IF('3.Weekly Hours &amp; Wage Activity'!W111 = "FT", 1,MIN(1,IF('3.Weekly Hours &amp; Wage Activity'!W111 = "", "",MIN('3.Weekly Hours &amp; Wage Activity'!W111/40,1)),IF('3.Weekly Hours &amp; Wage Activity'!W111="", "",'3.Weekly Hours &amp; Wage Activity'!W111/40 ))),0)</f>
        <v>0</v>
      </c>
      <c r="AO111" s="86">
        <f>IFERROR(IF('3.Weekly Hours &amp; Wage Activity'!X111 = "FT", 1,MIN(1,IF('3.Weekly Hours &amp; Wage Activity'!X111 = "", "",MIN('3.Weekly Hours &amp; Wage Activity'!X111/40,1)),IF('3.Weekly Hours &amp; Wage Activity'!X111="", "",'3.Weekly Hours &amp; Wage Activity'!X111/40 ))),0)</f>
        <v>0</v>
      </c>
      <c r="AP111" s="86">
        <f>IFERROR(IF('3.Weekly Hours &amp; Wage Activity'!Y111 = "FT", 1,MIN(1,IF('3.Weekly Hours &amp; Wage Activity'!Y111 = "", "",MIN('3.Weekly Hours &amp; Wage Activity'!Y111/40,1)),IF('3.Weekly Hours &amp; Wage Activity'!Y111="", "",'3.Weekly Hours &amp; Wage Activity'!Y111/40 ))),0)</f>
        <v>0</v>
      </c>
      <c r="AQ111" s="86">
        <f>IFERROR(IF('3.Weekly Hours &amp; Wage Activity'!Z111 = "FT", 1,MIN(1,IF('3.Weekly Hours &amp; Wage Activity'!Z111 = "", "",MIN('3.Weekly Hours &amp; Wage Activity'!Z111/40,1)),IF('3.Weekly Hours &amp; Wage Activity'!Z111="", "",'3.Weekly Hours &amp; Wage Activity'!Z111/40 ))),0)</f>
        <v>0</v>
      </c>
      <c r="AR111" s="86">
        <f>IFERROR(IF('3.Weekly Hours &amp; Wage Activity'!AA111 = "FT", 1,MIN(1,IF('3.Weekly Hours &amp; Wage Activity'!AA111 = "", "",MIN('3.Weekly Hours &amp; Wage Activity'!AA111/40,1)),IF('3.Weekly Hours &amp; Wage Activity'!AA111="", "",'3.Weekly Hours &amp; Wage Activity'!AA111/40 ))),0)</f>
        <v>0</v>
      </c>
      <c r="AS111" s="86">
        <f>IFERROR(IF('3.Weekly Hours &amp; Wage Activity'!AB111 = "FT", 1,MIN(1,IF('3.Weekly Hours &amp; Wage Activity'!AB111 = "", "",MIN('3.Weekly Hours &amp; Wage Activity'!AB111/40,1)),IF('3.Weekly Hours &amp; Wage Activity'!AB111="", "",'3.Weekly Hours &amp; Wage Activity'!AB111/40 ))),0)</f>
        <v>0</v>
      </c>
      <c r="AT111" s="86">
        <f>IFERROR(IF('3.Weekly Hours &amp; Wage Activity'!AC111 = "FT", 1,MIN(1,IF('3.Weekly Hours &amp; Wage Activity'!AC111 = "", "",MIN('3.Weekly Hours &amp; Wage Activity'!AC111/40,1)),IF('3.Weekly Hours &amp; Wage Activity'!AC111="", "",'3.Weekly Hours &amp; Wage Activity'!AC111/40 ))),0)</f>
        <v>0</v>
      </c>
      <c r="AU111" s="86">
        <f>IFERROR(IF('3.Weekly Hours &amp; Wage Activity'!AD111 = "FT", 1,MIN(1,IF('3.Weekly Hours &amp; Wage Activity'!AD111 = "", "",MIN('3.Weekly Hours &amp; Wage Activity'!AD111/40,1)),IF('3.Weekly Hours &amp; Wage Activity'!AD111="", "",'3.Weekly Hours &amp; Wage Activity'!AD111/40 ))),0)</f>
        <v>0</v>
      </c>
      <c r="AV111" s="86">
        <f>IFERROR(IF('3.Weekly Hours &amp; Wage Activity'!AE111 = "FT", 1,MIN(1,IF('3.Weekly Hours &amp; Wage Activity'!AE111 = "", "",MIN('3.Weekly Hours &amp; Wage Activity'!AE111/40,1)),IF('3.Weekly Hours &amp; Wage Activity'!AE111="", "",'3.Weekly Hours &amp; Wage Activity'!AE111/40 ))),0)</f>
        <v>0</v>
      </c>
      <c r="AW111" s="86">
        <f>IFERROR(IF('3.Weekly Hours &amp; Wage Activity'!AF111 = "FT", 1,MIN(1,IF('3.Weekly Hours &amp; Wage Activity'!AF111 = "", "",MIN('3.Weekly Hours &amp; Wage Activity'!AF111/40,1)),IF('3.Weekly Hours &amp; Wage Activity'!AF111="", "",'3.Weekly Hours &amp; Wage Activity'!AF111/40 ))),0)</f>
        <v>0</v>
      </c>
      <c r="AX111" s="86">
        <f>IFERROR(IF('3.Weekly Hours &amp; Wage Activity'!AG111 = "FT", 1,MIN(1,IF('3.Weekly Hours &amp; Wage Activity'!AG111 = "", "",MIN('3.Weekly Hours &amp; Wage Activity'!AG111/40,1)),IF('3.Weekly Hours &amp; Wage Activity'!AG111="", "",'3.Weekly Hours &amp; Wage Activity'!AG111/40 ))),0)</f>
        <v>0</v>
      </c>
      <c r="AY111" s="523">
        <f>SUM( IF(COUNTIF('3.Weekly Hours &amp; Wage Activity'!J111:Q111, "&lt;&gt;FT") = 0, COLUMNS('3.Weekly Hours &amp; Wage Activity'!J111:AG111) * 40, '3.Weekly Hours &amp; Wage Activity'!J111:AG111))</f>
        <v>0</v>
      </c>
      <c r="AZ111" s="86">
        <f t="shared" si="13"/>
        <v>0</v>
      </c>
      <c r="BA111" s="87">
        <f t="shared" si="14"/>
        <v>0</v>
      </c>
      <c r="BB111" s="74" t="str">
        <f>IF('2.Census &amp; Reference Benchmarks'!K111 = "", "", '2.Census &amp; Reference Benchmarks'!K111)</f>
        <v/>
      </c>
      <c r="BC111" s="185">
        <f>IF('2.Census &amp; Reference Benchmarks'!L111="N/A",IF(OR(AND(G111="",I111=""),AND(G111&lt;DATEVALUE("1/1/2020"),OR(I111="",I111&gt;DATEVALUE("3/31/2020")))),177.14,IF(OR(I111 = "", I111 &gt; DATEVALUE("1/31/2020")), ROUND(177.14*((DATEVALUE("2/1/2020") -G111)/31),1))),IF('2.Census &amp; Reference Benchmarks'!L111="",0,'2.Census &amp; Reference Benchmarks'!L111))</f>
        <v>0</v>
      </c>
      <c r="BD111" s="74" t="str">
        <f>IF('2.Census &amp; Reference Benchmarks'!N111 = "", "", '2.Census &amp; Reference Benchmarks'!N111)</f>
        <v/>
      </c>
      <c r="BE111" s="185">
        <f>IF('2.Census &amp; Reference Benchmarks'!O111="N/A",IF(OR(AND(G111="",I111=""),AND(G111&lt;=DATEVALUE("2/1/2020"),OR(I111="",I111&gt;=DATEVALUE("2/29/2020")))),165.71,IF(AND(G111&gt;DATEVALUE("2/1/2020"),OR(I111="",I111&lt;=DATEVALUE("2/29/2020"))),((DATEVALUE("3/1/2020")-G111)/29)*165.71,"")),IF('2.Census &amp; Reference Benchmarks'!O111="",0,'2.Census &amp; Reference Benchmarks'!O111))</f>
        <v>0</v>
      </c>
    </row>
    <row r="112" spans="1:57" x14ac:dyDescent="0.25">
      <c r="A112" s="3"/>
      <c r="B112" s="56">
        <f>IF('2.Census &amp; Reference Benchmarks'!B112 &lt;&gt;"",'2.Census &amp; Reference Benchmarks'!B112,"")</f>
        <v>0</v>
      </c>
      <c r="C112" s="56">
        <f>IF('2.Census &amp; Reference Benchmarks'!C112 &lt;&gt;"",'2.Census &amp; Reference Benchmarks'!C112,"")</f>
        <v>0</v>
      </c>
      <c r="D112" s="57" t="str">
        <f>IF('2.Census &amp; Reference Benchmarks'!D112 &lt;&gt;"",'2.Census &amp; Reference Benchmarks'!D112,"")</f>
        <v/>
      </c>
      <c r="E112" s="56" t="str">
        <f>IF('2.Census &amp; Reference Benchmarks'!E112 &lt;&gt;"",'2.Census &amp; Reference Benchmarks'!E112,"")</f>
        <v/>
      </c>
      <c r="F112" s="56" t="str">
        <f>IF('2.Census &amp; Reference Benchmarks'!F112 &lt;&gt;"",'2.Census &amp; Reference Benchmarks'!F112,"")</f>
        <v/>
      </c>
      <c r="G112" s="58" t="str">
        <f>IF('2.Census &amp; Reference Benchmarks'!G112 &lt;&gt;"",'2.Census &amp; Reference Benchmarks'!G112,"")</f>
        <v/>
      </c>
      <c r="H112" s="58" t="str">
        <f>IF('2.Census &amp; Reference Benchmarks'!H112 &lt;&gt;"",'2.Census &amp; Reference Benchmarks'!H112,"")</f>
        <v/>
      </c>
      <c r="I112" s="58" t="str">
        <f>IF('2.Census &amp; Reference Benchmarks'!I112 &lt;&gt;"",'2.Census &amp; Reference Benchmarks'!I112,"")</f>
        <v/>
      </c>
      <c r="J112" s="69" t="str">
        <f>IF('2.Census &amp; Reference Benchmarks'!J112 &lt;&gt;"",'2.Census &amp; Reference Benchmarks'!J112,"")</f>
        <v/>
      </c>
      <c r="K112" s="58" t="str">
        <f>IF('7.Safe Harbor Input Data &amp; Calc'!Q114 &lt;&gt; "", '7.Safe Harbor Input Data &amp; Calc'!Q114, "")</f>
        <v>No</v>
      </c>
      <c r="L112" s="59" t="str">
        <f>IF('2.Census &amp; Reference Benchmarks'!T112&lt;&gt; "",'2.Census &amp; Reference Benchmarks'!T112,"")</f>
        <v/>
      </c>
      <c r="M112" s="60">
        <f>'2.Census &amp; Reference Benchmarks'!M112</f>
        <v>0</v>
      </c>
      <c r="N112" s="60">
        <f>'2.Census &amp; Reference Benchmarks'!P112</f>
        <v>0</v>
      </c>
      <c r="O112" s="60">
        <f>'2.Census &amp; Reference Benchmarks'!S112</f>
        <v>0</v>
      </c>
      <c r="P112" s="52">
        <f>IF( AND(I112 &lt; '1. Summary for SBA'!$J$7, I112 &lt;&gt;""), 0, IF(AND(G112="",I112=""),SUM(M112:O112)*4,IF(I112&lt;'1. Summary for SBA'!$J$7,0,IF(K112="Yes",0,IF(H112="Salary",IF(AND(SUM(M112:O112)*4&lt;100000,L112=""),(SUM(M112:O112)/(IF(OR(I112=0,I112&gt;=DATEVALUE("3/31/2020")),DATEVALUE("3/31/2020"),I112)-IF(OR(G112&lt;=DATEVALUE("1/1/2020"), G112 = ""),DATEVALUE("1/1/2020"),IF(OR(MONTH(G112)=1),G112+1,IF(MONTH(G112)=3,G112,G112-1)))))*360,0),0)))))</f>
        <v>0</v>
      </c>
      <c r="Q112" s="52">
        <f t="shared" si="15"/>
        <v>0</v>
      </c>
      <c r="R112" s="67">
        <f t="shared" si="9"/>
        <v>0</v>
      </c>
      <c r="S112" s="53">
        <f>SUM('3.Weekly Hours &amp; Wage Activity'!AI112:BF112)</f>
        <v>0</v>
      </c>
      <c r="T112" s="53">
        <f>IF(AND(I112&lt;&gt; "",  I112 &lt; '1. Summary for SBA'!$J$11 +168, I112 &gt; '1. Summary for SBA'!$J$11),S112+(((168-(I112-'1. Summary for SBA'!$J$11+1))*S112)/((I112-'1. Summary for SBA'!$J$11+1))),0)</f>
        <v>0</v>
      </c>
      <c r="U112" s="369">
        <f>IF(K112= "Yes",0,IF( H112 = "salary",IF(T112 = 0,MAX(0,$R112-$S112), R112-T112),IF( H112 = "Hourly",'6. Hourly EE Wage Reduction'!AA112, 0)))</f>
        <v>0</v>
      </c>
      <c r="V112" s="67">
        <f t="shared" si="10"/>
        <v>0</v>
      </c>
      <c r="W112" s="405" t="str">
        <f>IF(U112 = 0, "No",IF('6. Hourly EE Wage Reduction'!T112 &gt;'6. Hourly EE Wage Reduction'!W112, "Yes", "No"))</f>
        <v>No</v>
      </c>
      <c r="X112" s="67">
        <f t="shared" si="11"/>
        <v>0</v>
      </c>
      <c r="Y112" s="67">
        <f t="shared" si="12"/>
        <v>0</v>
      </c>
      <c r="AA112" s="86">
        <f>IFERROR(IF('3.Weekly Hours &amp; Wage Activity'!J112 = "FT", 1,MIN(1,IF('3.Weekly Hours &amp; Wage Activity'!J112 = "", "",MIN('3.Weekly Hours &amp; Wage Activity'!J112/40,1)),IF('3.Weekly Hours &amp; Wage Activity'!J112="", "",'3.Weekly Hours &amp; Wage Activity'!J112/40 ))),0)</f>
        <v>0</v>
      </c>
      <c r="AB112" s="86">
        <f>IFERROR(IF('3.Weekly Hours &amp; Wage Activity'!K112 = "FT", 1,MIN(1,IF('3.Weekly Hours &amp; Wage Activity'!K112 = "", "",MIN('3.Weekly Hours &amp; Wage Activity'!K112/40,1)),IF('3.Weekly Hours &amp; Wage Activity'!K112="", "",'3.Weekly Hours &amp; Wage Activity'!K112/40 ))),0)</f>
        <v>0</v>
      </c>
      <c r="AC112" s="86">
        <f>IFERROR(IF('3.Weekly Hours &amp; Wage Activity'!L112 = "FT", 1,MIN(1,IF('3.Weekly Hours &amp; Wage Activity'!L112 = "", "",MIN('3.Weekly Hours &amp; Wage Activity'!L112/40,1)),IF('3.Weekly Hours &amp; Wage Activity'!L112="", "",'3.Weekly Hours &amp; Wage Activity'!L112/40 ))),0)</f>
        <v>0</v>
      </c>
      <c r="AD112" s="86">
        <f>IFERROR(IF('3.Weekly Hours &amp; Wage Activity'!M112 = "FT", 1,MIN(1,IF('3.Weekly Hours &amp; Wage Activity'!M112 = "", "",MIN('3.Weekly Hours &amp; Wage Activity'!M112/40,1)),IF('3.Weekly Hours &amp; Wage Activity'!M112="", "",'3.Weekly Hours &amp; Wage Activity'!M112/40 ))),0)</f>
        <v>0</v>
      </c>
      <c r="AE112" s="86">
        <f>IFERROR(IF('3.Weekly Hours &amp; Wage Activity'!N112 = "FT", 1,MIN(1,IF('3.Weekly Hours &amp; Wage Activity'!N112 = "", "",MIN('3.Weekly Hours &amp; Wage Activity'!N112/40,1)),IF('3.Weekly Hours &amp; Wage Activity'!N112="", "",'3.Weekly Hours &amp; Wage Activity'!N112/40 ))),0)</f>
        <v>0</v>
      </c>
      <c r="AF112" s="86">
        <f>IFERROR(IF('3.Weekly Hours &amp; Wage Activity'!O112 = "FT", 1,MIN(1,IF('3.Weekly Hours &amp; Wage Activity'!O112 = "", "",MIN('3.Weekly Hours &amp; Wage Activity'!O112/40,1)),IF('3.Weekly Hours &amp; Wage Activity'!O112="", "",'3.Weekly Hours &amp; Wage Activity'!O112/40 ))),0)</f>
        <v>0</v>
      </c>
      <c r="AG112" s="86">
        <f>IFERROR(IF('3.Weekly Hours &amp; Wage Activity'!P112 = "FT", 1,MIN(1,IF('3.Weekly Hours &amp; Wage Activity'!P112 = "", "",MIN('3.Weekly Hours &amp; Wage Activity'!P112/40,1)),IF('3.Weekly Hours &amp; Wage Activity'!P112="", "",'3.Weekly Hours &amp; Wage Activity'!P112/40 ))),0)</f>
        <v>0</v>
      </c>
      <c r="AH112" s="86">
        <f>IFERROR(IF('3.Weekly Hours &amp; Wage Activity'!Q112 = "FT", 1,MIN(1,IF('3.Weekly Hours &amp; Wage Activity'!Q112 = "", "",MIN('3.Weekly Hours &amp; Wage Activity'!Q112/40,1)),IF('3.Weekly Hours &amp; Wage Activity'!Q112="", "",'3.Weekly Hours &amp; Wage Activity'!Q112/40 ))),0)</f>
        <v>0</v>
      </c>
      <c r="AI112" s="86">
        <f>IFERROR(IF('3.Weekly Hours &amp; Wage Activity'!R112 = "FT", 1,MIN(1,IF('3.Weekly Hours &amp; Wage Activity'!R112 = "", "",MIN('3.Weekly Hours &amp; Wage Activity'!R112/40,1)),IF('3.Weekly Hours &amp; Wage Activity'!R112="", "",'3.Weekly Hours &amp; Wage Activity'!R112/40 ))),0)</f>
        <v>0</v>
      </c>
      <c r="AJ112" s="86">
        <f>IFERROR(IF('3.Weekly Hours &amp; Wage Activity'!S112 = "FT", 1,MIN(1,IF('3.Weekly Hours &amp; Wage Activity'!S112 = "", "",MIN('3.Weekly Hours &amp; Wage Activity'!S112/40,1)),IF('3.Weekly Hours &amp; Wage Activity'!S112="", "",'3.Weekly Hours &amp; Wage Activity'!S112/40 ))),0)</f>
        <v>0</v>
      </c>
      <c r="AK112" s="86">
        <f>IFERROR(IF('3.Weekly Hours &amp; Wage Activity'!T112 = "FT", 1,MIN(1,IF('3.Weekly Hours &amp; Wage Activity'!T112 = "", "",MIN('3.Weekly Hours &amp; Wage Activity'!T112/40,1)),IF('3.Weekly Hours &amp; Wage Activity'!T112="", "",'3.Weekly Hours &amp; Wage Activity'!T112/40 ))),0)</f>
        <v>0</v>
      </c>
      <c r="AL112" s="86">
        <f>IFERROR(IF('3.Weekly Hours &amp; Wage Activity'!U112 = "FT", 1,MIN(1,IF('3.Weekly Hours &amp; Wage Activity'!U112 = "", "",MIN('3.Weekly Hours &amp; Wage Activity'!U112/40,1)),IF('3.Weekly Hours &amp; Wage Activity'!U112="", "",'3.Weekly Hours &amp; Wage Activity'!U112/40 ))),0)</f>
        <v>0</v>
      </c>
      <c r="AM112" s="86">
        <f>IFERROR(IF('3.Weekly Hours &amp; Wage Activity'!V112 = "FT", 1,MIN(1,IF('3.Weekly Hours &amp; Wage Activity'!V112 = "", "",MIN('3.Weekly Hours &amp; Wage Activity'!V112/40,1)),IF('3.Weekly Hours &amp; Wage Activity'!V112="", "",'3.Weekly Hours &amp; Wage Activity'!V112/40 ))),0)</f>
        <v>0</v>
      </c>
      <c r="AN112" s="86">
        <f>IFERROR(IF('3.Weekly Hours &amp; Wage Activity'!W112 = "FT", 1,MIN(1,IF('3.Weekly Hours &amp; Wage Activity'!W112 = "", "",MIN('3.Weekly Hours &amp; Wage Activity'!W112/40,1)),IF('3.Weekly Hours &amp; Wage Activity'!W112="", "",'3.Weekly Hours &amp; Wage Activity'!W112/40 ))),0)</f>
        <v>0</v>
      </c>
      <c r="AO112" s="86">
        <f>IFERROR(IF('3.Weekly Hours &amp; Wage Activity'!X112 = "FT", 1,MIN(1,IF('3.Weekly Hours &amp; Wage Activity'!X112 = "", "",MIN('3.Weekly Hours &amp; Wage Activity'!X112/40,1)),IF('3.Weekly Hours &amp; Wage Activity'!X112="", "",'3.Weekly Hours &amp; Wage Activity'!X112/40 ))),0)</f>
        <v>0</v>
      </c>
      <c r="AP112" s="86">
        <f>IFERROR(IF('3.Weekly Hours &amp; Wage Activity'!Y112 = "FT", 1,MIN(1,IF('3.Weekly Hours &amp; Wage Activity'!Y112 = "", "",MIN('3.Weekly Hours &amp; Wage Activity'!Y112/40,1)),IF('3.Weekly Hours &amp; Wage Activity'!Y112="", "",'3.Weekly Hours &amp; Wage Activity'!Y112/40 ))),0)</f>
        <v>0</v>
      </c>
      <c r="AQ112" s="86">
        <f>IFERROR(IF('3.Weekly Hours &amp; Wage Activity'!Z112 = "FT", 1,MIN(1,IF('3.Weekly Hours &amp; Wage Activity'!Z112 = "", "",MIN('3.Weekly Hours &amp; Wage Activity'!Z112/40,1)),IF('3.Weekly Hours &amp; Wage Activity'!Z112="", "",'3.Weekly Hours &amp; Wage Activity'!Z112/40 ))),0)</f>
        <v>0</v>
      </c>
      <c r="AR112" s="86">
        <f>IFERROR(IF('3.Weekly Hours &amp; Wage Activity'!AA112 = "FT", 1,MIN(1,IF('3.Weekly Hours &amp; Wage Activity'!AA112 = "", "",MIN('3.Weekly Hours &amp; Wage Activity'!AA112/40,1)),IF('3.Weekly Hours &amp; Wage Activity'!AA112="", "",'3.Weekly Hours &amp; Wage Activity'!AA112/40 ))),0)</f>
        <v>0</v>
      </c>
      <c r="AS112" s="86">
        <f>IFERROR(IF('3.Weekly Hours &amp; Wage Activity'!AB112 = "FT", 1,MIN(1,IF('3.Weekly Hours &amp; Wage Activity'!AB112 = "", "",MIN('3.Weekly Hours &amp; Wage Activity'!AB112/40,1)),IF('3.Weekly Hours &amp; Wage Activity'!AB112="", "",'3.Weekly Hours &amp; Wage Activity'!AB112/40 ))),0)</f>
        <v>0</v>
      </c>
      <c r="AT112" s="86">
        <f>IFERROR(IF('3.Weekly Hours &amp; Wage Activity'!AC112 = "FT", 1,MIN(1,IF('3.Weekly Hours &amp; Wage Activity'!AC112 = "", "",MIN('3.Weekly Hours &amp; Wage Activity'!AC112/40,1)),IF('3.Weekly Hours &amp; Wage Activity'!AC112="", "",'3.Weekly Hours &amp; Wage Activity'!AC112/40 ))),0)</f>
        <v>0</v>
      </c>
      <c r="AU112" s="86">
        <f>IFERROR(IF('3.Weekly Hours &amp; Wage Activity'!AD112 = "FT", 1,MIN(1,IF('3.Weekly Hours &amp; Wage Activity'!AD112 = "", "",MIN('3.Weekly Hours &amp; Wage Activity'!AD112/40,1)),IF('3.Weekly Hours &amp; Wage Activity'!AD112="", "",'3.Weekly Hours &amp; Wage Activity'!AD112/40 ))),0)</f>
        <v>0</v>
      </c>
      <c r="AV112" s="86">
        <f>IFERROR(IF('3.Weekly Hours &amp; Wage Activity'!AE112 = "FT", 1,MIN(1,IF('3.Weekly Hours &amp; Wage Activity'!AE112 = "", "",MIN('3.Weekly Hours &amp; Wage Activity'!AE112/40,1)),IF('3.Weekly Hours &amp; Wage Activity'!AE112="", "",'3.Weekly Hours &amp; Wage Activity'!AE112/40 ))),0)</f>
        <v>0</v>
      </c>
      <c r="AW112" s="86">
        <f>IFERROR(IF('3.Weekly Hours &amp; Wage Activity'!AF112 = "FT", 1,MIN(1,IF('3.Weekly Hours &amp; Wage Activity'!AF112 = "", "",MIN('3.Weekly Hours &amp; Wage Activity'!AF112/40,1)),IF('3.Weekly Hours &amp; Wage Activity'!AF112="", "",'3.Weekly Hours &amp; Wage Activity'!AF112/40 ))),0)</f>
        <v>0</v>
      </c>
      <c r="AX112" s="86">
        <f>IFERROR(IF('3.Weekly Hours &amp; Wage Activity'!AG112 = "FT", 1,MIN(1,IF('3.Weekly Hours &amp; Wage Activity'!AG112 = "", "",MIN('3.Weekly Hours &amp; Wage Activity'!AG112/40,1)),IF('3.Weekly Hours &amp; Wage Activity'!AG112="", "",'3.Weekly Hours &amp; Wage Activity'!AG112/40 ))),0)</f>
        <v>0</v>
      </c>
      <c r="AY112" s="523">
        <f>SUM( IF(COUNTIF('3.Weekly Hours &amp; Wage Activity'!J112:Q112, "&lt;&gt;FT") = 0, COLUMNS('3.Weekly Hours &amp; Wage Activity'!J112:AG112) * 40, '3.Weekly Hours &amp; Wage Activity'!J112:AG112))</f>
        <v>0</v>
      </c>
      <c r="AZ112" s="86">
        <f t="shared" si="13"/>
        <v>0</v>
      </c>
      <c r="BA112" s="87">
        <f t="shared" si="14"/>
        <v>0</v>
      </c>
      <c r="BB112" s="74" t="str">
        <f>IF('2.Census &amp; Reference Benchmarks'!K112 = "", "", '2.Census &amp; Reference Benchmarks'!K112)</f>
        <v/>
      </c>
      <c r="BC112" s="185">
        <f>IF('2.Census &amp; Reference Benchmarks'!L112="N/A",IF(OR(AND(G112="",I112=""),AND(G112&lt;DATEVALUE("1/1/2020"),OR(I112="",I112&gt;DATEVALUE("3/31/2020")))),177.14,IF(OR(I112 = "", I112 &gt; DATEVALUE("1/31/2020")), ROUND(177.14*((DATEVALUE("2/1/2020") -G112)/31),1))),IF('2.Census &amp; Reference Benchmarks'!L112="",0,'2.Census &amp; Reference Benchmarks'!L112))</f>
        <v>0</v>
      </c>
      <c r="BD112" s="74" t="str">
        <f>IF('2.Census &amp; Reference Benchmarks'!N112 = "", "", '2.Census &amp; Reference Benchmarks'!N112)</f>
        <v/>
      </c>
      <c r="BE112" s="185">
        <f>IF('2.Census &amp; Reference Benchmarks'!O112="N/A",IF(OR(AND(G112="",I112=""),AND(G112&lt;=DATEVALUE("2/1/2020"),OR(I112="",I112&gt;=DATEVALUE("2/29/2020")))),165.71,IF(AND(G112&gt;DATEVALUE("2/1/2020"),OR(I112="",I112&lt;=DATEVALUE("2/29/2020"))),((DATEVALUE("3/1/2020")-G112)/29)*165.71,"")),IF('2.Census &amp; Reference Benchmarks'!O112="",0,'2.Census &amp; Reference Benchmarks'!O112))</f>
        <v>0</v>
      </c>
    </row>
    <row r="113" spans="1:57" x14ac:dyDescent="0.25">
      <c r="A113" s="3"/>
      <c r="B113" s="56">
        <f>IF('2.Census &amp; Reference Benchmarks'!B113 &lt;&gt;"",'2.Census &amp; Reference Benchmarks'!B113,"")</f>
        <v>0</v>
      </c>
      <c r="C113" s="56">
        <f>IF('2.Census &amp; Reference Benchmarks'!C113 &lt;&gt;"",'2.Census &amp; Reference Benchmarks'!C113,"")</f>
        <v>0</v>
      </c>
      <c r="D113" s="57" t="str">
        <f>IF('2.Census &amp; Reference Benchmarks'!D113 &lt;&gt;"",'2.Census &amp; Reference Benchmarks'!D113,"")</f>
        <v/>
      </c>
      <c r="E113" s="56" t="str">
        <f>IF('2.Census &amp; Reference Benchmarks'!E113 &lt;&gt;"",'2.Census &amp; Reference Benchmarks'!E113,"")</f>
        <v/>
      </c>
      <c r="F113" s="56" t="str">
        <f>IF('2.Census &amp; Reference Benchmarks'!F113 &lt;&gt;"",'2.Census &amp; Reference Benchmarks'!F113,"")</f>
        <v/>
      </c>
      <c r="G113" s="58" t="str">
        <f>IF('2.Census &amp; Reference Benchmarks'!G113 &lt;&gt;"",'2.Census &amp; Reference Benchmarks'!G113,"")</f>
        <v/>
      </c>
      <c r="H113" s="58" t="str">
        <f>IF('2.Census &amp; Reference Benchmarks'!H113 &lt;&gt;"",'2.Census &amp; Reference Benchmarks'!H113,"")</f>
        <v/>
      </c>
      <c r="I113" s="58" t="str">
        <f>IF('2.Census &amp; Reference Benchmarks'!I113 &lt;&gt;"",'2.Census &amp; Reference Benchmarks'!I113,"")</f>
        <v/>
      </c>
      <c r="J113" s="69" t="str">
        <f>IF('2.Census &amp; Reference Benchmarks'!J113 &lt;&gt;"",'2.Census &amp; Reference Benchmarks'!J113,"")</f>
        <v/>
      </c>
      <c r="K113" s="58" t="str">
        <f>IF('7.Safe Harbor Input Data &amp; Calc'!Q115 &lt;&gt; "", '7.Safe Harbor Input Data &amp; Calc'!Q115, "")</f>
        <v>No</v>
      </c>
      <c r="L113" s="59" t="str">
        <f>IF('2.Census &amp; Reference Benchmarks'!T113&lt;&gt; "",'2.Census &amp; Reference Benchmarks'!T113,"")</f>
        <v/>
      </c>
      <c r="M113" s="60">
        <f>'2.Census &amp; Reference Benchmarks'!M113</f>
        <v>0</v>
      </c>
      <c r="N113" s="60">
        <f>'2.Census &amp; Reference Benchmarks'!P113</f>
        <v>0</v>
      </c>
      <c r="O113" s="60">
        <f>'2.Census &amp; Reference Benchmarks'!S113</f>
        <v>0</v>
      </c>
      <c r="P113" s="52">
        <f>IF( AND(I113 &lt; '1. Summary for SBA'!$J$7, I113 &lt;&gt;""), 0, IF(AND(G113="",I113=""),SUM(M113:O113)*4,IF(I113&lt;'1. Summary for SBA'!$J$7,0,IF(K113="Yes",0,IF(H113="Salary",IF(AND(SUM(M113:O113)*4&lt;100000,L113=""),(SUM(M113:O113)/(IF(OR(I113=0,I113&gt;=DATEVALUE("3/31/2020")),DATEVALUE("3/31/2020"),I113)-IF(OR(G113&lt;=DATEVALUE("1/1/2020"), G113 = ""),DATEVALUE("1/1/2020"),IF(OR(MONTH(G113)=1),G113+1,IF(MONTH(G113)=3,G113,G113-1)))))*360,0),0)))))</f>
        <v>0</v>
      </c>
      <c r="Q113" s="52">
        <f t="shared" si="15"/>
        <v>0</v>
      </c>
      <c r="R113" s="67">
        <f t="shared" si="9"/>
        <v>0</v>
      </c>
      <c r="S113" s="53">
        <f>SUM('3.Weekly Hours &amp; Wage Activity'!AI113:BF113)</f>
        <v>0</v>
      </c>
      <c r="T113" s="53">
        <f>IF(AND(I113&lt;&gt; "",  I113 &lt; '1. Summary for SBA'!$J$11 +168, I113 &gt; '1. Summary for SBA'!$J$11),S113+(((168-(I113-'1. Summary for SBA'!$J$11+1))*S113)/((I113-'1. Summary for SBA'!$J$11+1))),0)</f>
        <v>0</v>
      </c>
      <c r="U113" s="369">
        <f>IF(K113= "Yes",0,IF( H113 = "salary",IF(T113 = 0,MAX(0,$R113-$S113), R113-T113),IF( H113 = "Hourly",'6. Hourly EE Wage Reduction'!AA113, 0)))</f>
        <v>0</v>
      </c>
      <c r="V113" s="67">
        <f t="shared" si="10"/>
        <v>0</v>
      </c>
      <c r="W113" s="405" t="str">
        <f>IF(U113 = 0, "No",IF('6. Hourly EE Wage Reduction'!T113 &gt;'6. Hourly EE Wage Reduction'!W113, "Yes", "No"))</f>
        <v>No</v>
      </c>
      <c r="X113" s="67">
        <f t="shared" si="11"/>
        <v>0</v>
      </c>
      <c r="Y113" s="67">
        <f t="shared" si="12"/>
        <v>0</v>
      </c>
      <c r="AA113" s="86">
        <f>IFERROR(IF('3.Weekly Hours &amp; Wage Activity'!J113 = "FT", 1,MIN(1,IF('3.Weekly Hours &amp; Wage Activity'!J113 = "", "",MIN('3.Weekly Hours &amp; Wage Activity'!J113/40,1)),IF('3.Weekly Hours &amp; Wage Activity'!J113="", "",'3.Weekly Hours &amp; Wage Activity'!J113/40 ))),0)</f>
        <v>0</v>
      </c>
      <c r="AB113" s="86">
        <f>IFERROR(IF('3.Weekly Hours &amp; Wage Activity'!K113 = "FT", 1,MIN(1,IF('3.Weekly Hours &amp; Wage Activity'!K113 = "", "",MIN('3.Weekly Hours &amp; Wage Activity'!K113/40,1)),IF('3.Weekly Hours &amp; Wage Activity'!K113="", "",'3.Weekly Hours &amp; Wage Activity'!K113/40 ))),0)</f>
        <v>0</v>
      </c>
      <c r="AC113" s="86">
        <f>IFERROR(IF('3.Weekly Hours &amp; Wage Activity'!L113 = "FT", 1,MIN(1,IF('3.Weekly Hours &amp; Wage Activity'!L113 = "", "",MIN('3.Weekly Hours &amp; Wage Activity'!L113/40,1)),IF('3.Weekly Hours &amp; Wage Activity'!L113="", "",'3.Weekly Hours &amp; Wage Activity'!L113/40 ))),0)</f>
        <v>0</v>
      </c>
      <c r="AD113" s="86">
        <f>IFERROR(IF('3.Weekly Hours &amp; Wage Activity'!M113 = "FT", 1,MIN(1,IF('3.Weekly Hours &amp; Wage Activity'!M113 = "", "",MIN('3.Weekly Hours &amp; Wage Activity'!M113/40,1)),IF('3.Weekly Hours &amp; Wage Activity'!M113="", "",'3.Weekly Hours &amp; Wage Activity'!M113/40 ))),0)</f>
        <v>0</v>
      </c>
      <c r="AE113" s="86">
        <f>IFERROR(IF('3.Weekly Hours &amp; Wage Activity'!N113 = "FT", 1,MIN(1,IF('3.Weekly Hours &amp; Wage Activity'!N113 = "", "",MIN('3.Weekly Hours &amp; Wage Activity'!N113/40,1)),IF('3.Weekly Hours &amp; Wage Activity'!N113="", "",'3.Weekly Hours &amp; Wage Activity'!N113/40 ))),0)</f>
        <v>0</v>
      </c>
      <c r="AF113" s="86">
        <f>IFERROR(IF('3.Weekly Hours &amp; Wage Activity'!O113 = "FT", 1,MIN(1,IF('3.Weekly Hours &amp; Wage Activity'!O113 = "", "",MIN('3.Weekly Hours &amp; Wage Activity'!O113/40,1)),IF('3.Weekly Hours &amp; Wage Activity'!O113="", "",'3.Weekly Hours &amp; Wage Activity'!O113/40 ))),0)</f>
        <v>0</v>
      </c>
      <c r="AG113" s="86">
        <f>IFERROR(IF('3.Weekly Hours &amp; Wage Activity'!P113 = "FT", 1,MIN(1,IF('3.Weekly Hours &amp; Wage Activity'!P113 = "", "",MIN('3.Weekly Hours &amp; Wage Activity'!P113/40,1)),IF('3.Weekly Hours &amp; Wage Activity'!P113="", "",'3.Weekly Hours &amp; Wage Activity'!P113/40 ))),0)</f>
        <v>0</v>
      </c>
      <c r="AH113" s="86">
        <f>IFERROR(IF('3.Weekly Hours &amp; Wage Activity'!Q113 = "FT", 1,MIN(1,IF('3.Weekly Hours &amp; Wage Activity'!Q113 = "", "",MIN('3.Weekly Hours &amp; Wage Activity'!Q113/40,1)),IF('3.Weekly Hours &amp; Wage Activity'!Q113="", "",'3.Weekly Hours &amp; Wage Activity'!Q113/40 ))),0)</f>
        <v>0</v>
      </c>
      <c r="AI113" s="86">
        <f>IFERROR(IF('3.Weekly Hours &amp; Wage Activity'!R113 = "FT", 1,MIN(1,IF('3.Weekly Hours &amp; Wage Activity'!R113 = "", "",MIN('3.Weekly Hours &amp; Wage Activity'!R113/40,1)),IF('3.Weekly Hours &amp; Wage Activity'!R113="", "",'3.Weekly Hours &amp; Wage Activity'!R113/40 ))),0)</f>
        <v>0</v>
      </c>
      <c r="AJ113" s="86">
        <f>IFERROR(IF('3.Weekly Hours &amp; Wage Activity'!S113 = "FT", 1,MIN(1,IF('3.Weekly Hours &amp; Wage Activity'!S113 = "", "",MIN('3.Weekly Hours &amp; Wage Activity'!S113/40,1)),IF('3.Weekly Hours &amp; Wage Activity'!S113="", "",'3.Weekly Hours &amp; Wage Activity'!S113/40 ))),0)</f>
        <v>0</v>
      </c>
      <c r="AK113" s="86">
        <f>IFERROR(IF('3.Weekly Hours &amp; Wage Activity'!T113 = "FT", 1,MIN(1,IF('3.Weekly Hours &amp; Wage Activity'!T113 = "", "",MIN('3.Weekly Hours &amp; Wage Activity'!T113/40,1)),IF('3.Weekly Hours &amp; Wage Activity'!T113="", "",'3.Weekly Hours &amp; Wage Activity'!T113/40 ))),0)</f>
        <v>0</v>
      </c>
      <c r="AL113" s="86">
        <f>IFERROR(IF('3.Weekly Hours &amp; Wage Activity'!U113 = "FT", 1,MIN(1,IF('3.Weekly Hours &amp; Wage Activity'!U113 = "", "",MIN('3.Weekly Hours &amp; Wage Activity'!U113/40,1)),IF('3.Weekly Hours &amp; Wage Activity'!U113="", "",'3.Weekly Hours &amp; Wage Activity'!U113/40 ))),0)</f>
        <v>0</v>
      </c>
      <c r="AM113" s="86">
        <f>IFERROR(IF('3.Weekly Hours &amp; Wage Activity'!V113 = "FT", 1,MIN(1,IF('3.Weekly Hours &amp; Wage Activity'!V113 = "", "",MIN('3.Weekly Hours &amp; Wage Activity'!V113/40,1)),IF('3.Weekly Hours &amp; Wage Activity'!V113="", "",'3.Weekly Hours &amp; Wage Activity'!V113/40 ))),0)</f>
        <v>0</v>
      </c>
      <c r="AN113" s="86">
        <f>IFERROR(IF('3.Weekly Hours &amp; Wage Activity'!W113 = "FT", 1,MIN(1,IF('3.Weekly Hours &amp; Wage Activity'!W113 = "", "",MIN('3.Weekly Hours &amp; Wage Activity'!W113/40,1)),IF('3.Weekly Hours &amp; Wage Activity'!W113="", "",'3.Weekly Hours &amp; Wage Activity'!W113/40 ))),0)</f>
        <v>0</v>
      </c>
      <c r="AO113" s="86">
        <f>IFERROR(IF('3.Weekly Hours &amp; Wage Activity'!X113 = "FT", 1,MIN(1,IF('3.Weekly Hours &amp; Wage Activity'!X113 = "", "",MIN('3.Weekly Hours &amp; Wage Activity'!X113/40,1)),IF('3.Weekly Hours &amp; Wage Activity'!X113="", "",'3.Weekly Hours &amp; Wage Activity'!X113/40 ))),0)</f>
        <v>0</v>
      </c>
      <c r="AP113" s="86">
        <f>IFERROR(IF('3.Weekly Hours &amp; Wage Activity'!Y113 = "FT", 1,MIN(1,IF('3.Weekly Hours &amp; Wage Activity'!Y113 = "", "",MIN('3.Weekly Hours &amp; Wage Activity'!Y113/40,1)),IF('3.Weekly Hours &amp; Wage Activity'!Y113="", "",'3.Weekly Hours &amp; Wage Activity'!Y113/40 ))),0)</f>
        <v>0</v>
      </c>
      <c r="AQ113" s="86">
        <f>IFERROR(IF('3.Weekly Hours &amp; Wage Activity'!Z113 = "FT", 1,MIN(1,IF('3.Weekly Hours &amp; Wage Activity'!Z113 = "", "",MIN('3.Weekly Hours &amp; Wage Activity'!Z113/40,1)),IF('3.Weekly Hours &amp; Wage Activity'!Z113="", "",'3.Weekly Hours &amp; Wage Activity'!Z113/40 ))),0)</f>
        <v>0</v>
      </c>
      <c r="AR113" s="86">
        <f>IFERROR(IF('3.Weekly Hours &amp; Wage Activity'!AA113 = "FT", 1,MIN(1,IF('3.Weekly Hours &amp; Wage Activity'!AA113 = "", "",MIN('3.Weekly Hours &amp; Wage Activity'!AA113/40,1)),IF('3.Weekly Hours &amp; Wage Activity'!AA113="", "",'3.Weekly Hours &amp; Wage Activity'!AA113/40 ))),0)</f>
        <v>0</v>
      </c>
      <c r="AS113" s="86">
        <f>IFERROR(IF('3.Weekly Hours &amp; Wage Activity'!AB113 = "FT", 1,MIN(1,IF('3.Weekly Hours &amp; Wage Activity'!AB113 = "", "",MIN('3.Weekly Hours &amp; Wage Activity'!AB113/40,1)),IF('3.Weekly Hours &amp; Wage Activity'!AB113="", "",'3.Weekly Hours &amp; Wage Activity'!AB113/40 ))),0)</f>
        <v>0</v>
      </c>
      <c r="AT113" s="86">
        <f>IFERROR(IF('3.Weekly Hours &amp; Wage Activity'!AC113 = "FT", 1,MIN(1,IF('3.Weekly Hours &amp; Wage Activity'!AC113 = "", "",MIN('3.Weekly Hours &amp; Wage Activity'!AC113/40,1)),IF('3.Weekly Hours &amp; Wage Activity'!AC113="", "",'3.Weekly Hours &amp; Wage Activity'!AC113/40 ))),0)</f>
        <v>0</v>
      </c>
      <c r="AU113" s="86">
        <f>IFERROR(IF('3.Weekly Hours &amp; Wage Activity'!AD113 = "FT", 1,MIN(1,IF('3.Weekly Hours &amp; Wage Activity'!AD113 = "", "",MIN('3.Weekly Hours &amp; Wage Activity'!AD113/40,1)),IF('3.Weekly Hours &amp; Wage Activity'!AD113="", "",'3.Weekly Hours &amp; Wage Activity'!AD113/40 ))),0)</f>
        <v>0</v>
      </c>
      <c r="AV113" s="86">
        <f>IFERROR(IF('3.Weekly Hours &amp; Wage Activity'!AE113 = "FT", 1,MIN(1,IF('3.Weekly Hours &amp; Wage Activity'!AE113 = "", "",MIN('3.Weekly Hours &amp; Wage Activity'!AE113/40,1)),IF('3.Weekly Hours &amp; Wage Activity'!AE113="", "",'3.Weekly Hours &amp; Wage Activity'!AE113/40 ))),0)</f>
        <v>0</v>
      </c>
      <c r="AW113" s="86">
        <f>IFERROR(IF('3.Weekly Hours &amp; Wage Activity'!AF113 = "FT", 1,MIN(1,IF('3.Weekly Hours &amp; Wage Activity'!AF113 = "", "",MIN('3.Weekly Hours &amp; Wage Activity'!AF113/40,1)),IF('3.Weekly Hours &amp; Wage Activity'!AF113="", "",'3.Weekly Hours &amp; Wage Activity'!AF113/40 ))),0)</f>
        <v>0</v>
      </c>
      <c r="AX113" s="86">
        <f>IFERROR(IF('3.Weekly Hours &amp; Wage Activity'!AG113 = "FT", 1,MIN(1,IF('3.Weekly Hours &amp; Wage Activity'!AG113 = "", "",MIN('3.Weekly Hours &amp; Wage Activity'!AG113/40,1)),IF('3.Weekly Hours &amp; Wage Activity'!AG113="", "",'3.Weekly Hours &amp; Wage Activity'!AG113/40 ))),0)</f>
        <v>0</v>
      </c>
      <c r="AY113" s="523">
        <f>SUM( IF(COUNTIF('3.Weekly Hours &amp; Wage Activity'!J113:Q113, "&lt;&gt;FT") = 0, COLUMNS('3.Weekly Hours &amp; Wage Activity'!J113:AG113) * 40, '3.Weekly Hours &amp; Wage Activity'!J113:AG113))</f>
        <v>0</v>
      </c>
      <c r="AZ113" s="86">
        <f t="shared" si="13"/>
        <v>0</v>
      </c>
      <c r="BA113" s="87">
        <f t="shared" si="14"/>
        <v>0</v>
      </c>
      <c r="BB113" s="74" t="str">
        <f>IF('2.Census &amp; Reference Benchmarks'!K113 = "", "", '2.Census &amp; Reference Benchmarks'!K113)</f>
        <v/>
      </c>
      <c r="BC113" s="185">
        <f>IF('2.Census &amp; Reference Benchmarks'!L113="N/A",IF(OR(AND(G113="",I113=""),AND(G113&lt;DATEVALUE("1/1/2020"),OR(I113="",I113&gt;DATEVALUE("3/31/2020")))),177.14,IF(OR(I113 = "", I113 &gt; DATEVALUE("1/31/2020")), ROUND(177.14*((DATEVALUE("2/1/2020") -G113)/31),1))),IF('2.Census &amp; Reference Benchmarks'!L113="",0,'2.Census &amp; Reference Benchmarks'!L113))</f>
        <v>0</v>
      </c>
      <c r="BD113" s="74" t="str">
        <f>IF('2.Census &amp; Reference Benchmarks'!N113 = "", "", '2.Census &amp; Reference Benchmarks'!N113)</f>
        <v/>
      </c>
      <c r="BE113" s="185">
        <f>IF('2.Census &amp; Reference Benchmarks'!O113="N/A",IF(OR(AND(G113="",I113=""),AND(G113&lt;=DATEVALUE("2/1/2020"),OR(I113="",I113&gt;=DATEVALUE("2/29/2020")))),165.71,IF(AND(G113&gt;DATEVALUE("2/1/2020"),OR(I113="",I113&lt;=DATEVALUE("2/29/2020"))),((DATEVALUE("3/1/2020")-G113)/29)*165.71,"")),IF('2.Census &amp; Reference Benchmarks'!O113="",0,'2.Census &amp; Reference Benchmarks'!O113))</f>
        <v>0</v>
      </c>
    </row>
    <row r="114" spans="1:57" x14ac:dyDescent="0.25">
      <c r="A114" s="3"/>
      <c r="B114" s="56">
        <f>IF('2.Census &amp; Reference Benchmarks'!B114 &lt;&gt;"",'2.Census &amp; Reference Benchmarks'!B114,"")</f>
        <v>0</v>
      </c>
      <c r="C114" s="56">
        <f>IF('2.Census &amp; Reference Benchmarks'!C114 &lt;&gt;"",'2.Census &amp; Reference Benchmarks'!C114,"")</f>
        <v>0</v>
      </c>
      <c r="D114" s="57" t="str">
        <f>IF('2.Census &amp; Reference Benchmarks'!D114 &lt;&gt;"",'2.Census &amp; Reference Benchmarks'!D114,"")</f>
        <v/>
      </c>
      <c r="E114" s="56" t="str">
        <f>IF('2.Census &amp; Reference Benchmarks'!E114 &lt;&gt;"",'2.Census &amp; Reference Benchmarks'!E114,"")</f>
        <v/>
      </c>
      <c r="F114" s="56" t="str">
        <f>IF('2.Census &amp; Reference Benchmarks'!F114 &lt;&gt;"",'2.Census &amp; Reference Benchmarks'!F114,"")</f>
        <v/>
      </c>
      <c r="G114" s="58" t="str">
        <f>IF('2.Census &amp; Reference Benchmarks'!G114 &lt;&gt;"",'2.Census &amp; Reference Benchmarks'!G114,"")</f>
        <v/>
      </c>
      <c r="H114" s="58" t="str">
        <f>IF('2.Census &amp; Reference Benchmarks'!H114 &lt;&gt;"",'2.Census &amp; Reference Benchmarks'!H114,"")</f>
        <v/>
      </c>
      <c r="I114" s="58" t="str">
        <f>IF('2.Census &amp; Reference Benchmarks'!I114 &lt;&gt;"",'2.Census &amp; Reference Benchmarks'!I114,"")</f>
        <v/>
      </c>
      <c r="J114" s="69" t="str">
        <f>IF('2.Census &amp; Reference Benchmarks'!J114 &lt;&gt;"",'2.Census &amp; Reference Benchmarks'!J114,"")</f>
        <v/>
      </c>
      <c r="K114" s="58" t="str">
        <f>IF('7.Safe Harbor Input Data &amp; Calc'!Q116 &lt;&gt; "", '7.Safe Harbor Input Data &amp; Calc'!Q116, "")</f>
        <v>No</v>
      </c>
      <c r="L114" s="59" t="str">
        <f>IF('2.Census &amp; Reference Benchmarks'!T114&lt;&gt; "",'2.Census &amp; Reference Benchmarks'!T114,"")</f>
        <v/>
      </c>
      <c r="M114" s="60">
        <f>'2.Census &amp; Reference Benchmarks'!M114</f>
        <v>0</v>
      </c>
      <c r="N114" s="60">
        <f>'2.Census &amp; Reference Benchmarks'!P114</f>
        <v>0</v>
      </c>
      <c r="O114" s="60">
        <f>'2.Census &amp; Reference Benchmarks'!S114</f>
        <v>0</v>
      </c>
      <c r="P114" s="52">
        <f>IF( AND(I114 &lt; '1. Summary for SBA'!$J$7, I114 &lt;&gt;""), 0, IF(AND(G114="",I114=""),SUM(M114:O114)*4,IF(I114&lt;'1. Summary for SBA'!$J$7,0,IF(K114="Yes",0,IF(H114="Salary",IF(AND(SUM(M114:O114)*4&lt;100000,L114=""),(SUM(M114:O114)/(IF(OR(I114=0,I114&gt;=DATEVALUE("3/31/2020")),DATEVALUE("3/31/2020"),I114)-IF(OR(G114&lt;=DATEVALUE("1/1/2020"), G114 = ""),DATEVALUE("1/1/2020"),IF(OR(MONTH(G114)=1),G114+1,IF(MONTH(G114)=3,G114,G114-1)))))*360,0),0)))))</f>
        <v>0</v>
      </c>
      <c r="Q114" s="52">
        <f t="shared" si="15"/>
        <v>0</v>
      </c>
      <c r="R114" s="67">
        <f t="shared" si="9"/>
        <v>0</v>
      </c>
      <c r="S114" s="53">
        <f>SUM('3.Weekly Hours &amp; Wage Activity'!AI114:BF114)</f>
        <v>0</v>
      </c>
      <c r="T114" s="53">
        <f>IF(AND(I114&lt;&gt; "",  I114 &lt; '1. Summary for SBA'!$J$11 +168, I114 &gt; '1. Summary for SBA'!$J$11),S114+(((168-(I114-'1. Summary for SBA'!$J$11+1))*S114)/((I114-'1. Summary for SBA'!$J$11+1))),0)</f>
        <v>0</v>
      </c>
      <c r="U114" s="369">
        <f>IF(K114= "Yes",0,IF( H114 = "salary",IF(T114 = 0,MAX(0,$R114-$S114), R114-T114),IF( H114 = "Hourly",'6. Hourly EE Wage Reduction'!AA114, 0)))</f>
        <v>0</v>
      </c>
      <c r="V114" s="67">
        <f t="shared" si="10"/>
        <v>0</v>
      </c>
      <c r="W114" s="405" t="str">
        <f>IF(U114 = 0, "No",IF('6. Hourly EE Wage Reduction'!T114 &gt;'6. Hourly EE Wage Reduction'!W114, "Yes", "No"))</f>
        <v>No</v>
      </c>
      <c r="X114" s="67">
        <f t="shared" si="11"/>
        <v>0</v>
      </c>
      <c r="Y114" s="67">
        <f t="shared" si="12"/>
        <v>0</v>
      </c>
      <c r="AA114" s="86">
        <f>IFERROR(IF('3.Weekly Hours &amp; Wage Activity'!J114 = "FT", 1,MIN(1,IF('3.Weekly Hours &amp; Wage Activity'!J114 = "", "",MIN('3.Weekly Hours &amp; Wage Activity'!J114/40,1)),IF('3.Weekly Hours &amp; Wage Activity'!J114="", "",'3.Weekly Hours &amp; Wage Activity'!J114/40 ))),0)</f>
        <v>0</v>
      </c>
      <c r="AB114" s="86">
        <f>IFERROR(IF('3.Weekly Hours &amp; Wage Activity'!K114 = "FT", 1,MIN(1,IF('3.Weekly Hours &amp; Wage Activity'!K114 = "", "",MIN('3.Weekly Hours &amp; Wage Activity'!K114/40,1)),IF('3.Weekly Hours &amp; Wage Activity'!K114="", "",'3.Weekly Hours &amp; Wage Activity'!K114/40 ))),0)</f>
        <v>0</v>
      </c>
      <c r="AC114" s="86">
        <f>IFERROR(IF('3.Weekly Hours &amp; Wage Activity'!L114 = "FT", 1,MIN(1,IF('3.Weekly Hours &amp; Wage Activity'!L114 = "", "",MIN('3.Weekly Hours &amp; Wage Activity'!L114/40,1)),IF('3.Weekly Hours &amp; Wage Activity'!L114="", "",'3.Weekly Hours &amp; Wage Activity'!L114/40 ))),0)</f>
        <v>0</v>
      </c>
      <c r="AD114" s="86">
        <f>IFERROR(IF('3.Weekly Hours &amp; Wage Activity'!M114 = "FT", 1,MIN(1,IF('3.Weekly Hours &amp; Wage Activity'!M114 = "", "",MIN('3.Weekly Hours &amp; Wage Activity'!M114/40,1)),IF('3.Weekly Hours &amp; Wage Activity'!M114="", "",'3.Weekly Hours &amp; Wage Activity'!M114/40 ))),0)</f>
        <v>0</v>
      </c>
      <c r="AE114" s="86">
        <f>IFERROR(IF('3.Weekly Hours &amp; Wage Activity'!N114 = "FT", 1,MIN(1,IF('3.Weekly Hours &amp; Wage Activity'!N114 = "", "",MIN('3.Weekly Hours &amp; Wage Activity'!N114/40,1)),IF('3.Weekly Hours &amp; Wage Activity'!N114="", "",'3.Weekly Hours &amp; Wage Activity'!N114/40 ))),0)</f>
        <v>0</v>
      </c>
      <c r="AF114" s="86">
        <f>IFERROR(IF('3.Weekly Hours &amp; Wage Activity'!O114 = "FT", 1,MIN(1,IF('3.Weekly Hours &amp; Wage Activity'!O114 = "", "",MIN('3.Weekly Hours &amp; Wage Activity'!O114/40,1)),IF('3.Weekly Hours &amp; Wage Activity'!O114="", "",'3.Weekly Hours &amp; Wage Activity'!O114/40 ))),0)</f>
        <v>0</v>
      </c>
      <c r="AG114" s="86">
        <f>IFERROR(IF('3.Weekly Hours &amp; Wage Activity'!P114 = "FT", 1,MIN(1,IF('3.Weekly Hours &amp; Wage Activity'!P114 = "", "",MIN('3.Weekly Hours &amp; Wage Activity'!P114/40,1)),IF('3.Weekly Hours &amp; Wage Activity'!P114="", "",'3.Weekly Hours &amp; Wage Activity'!P114/40 ))),0)</f>
        <v>0</v>
      </c>
      <c r="AH114" s="86">
        <f>IFERROR(IF('3.Weekly Hours &amp; Wage Activity'!Q114 = "FT", 1,MIN(1,IF('3.Weekly Hours &amp; Wage Activity'!Q114 = "", "",MIN('3.Weekly Hours &amp; Wage Activity'!Q114/40,1)),IF('3.Weekly Hours &amp; Wage Activity'!Q114="", "",'3.Weekly Hours &amp; Wage Activity'!Q114/40 ))),0)</f>
        <v>0</v>
      </c>
      <c r="AI114" s="86">
        <f>IFERROR(IF('3.Weekly Hours &amp; Wage Activity'!R114 = "FT", 1,MIN(1,IF('3.Weekly Hours &amp; Wage Activity'!R114 = "", "",MIN('3.Weekly Hours &amp; Wage Activity'!R114/40,1)),IF('3.Weekly Hours &amp; Wage Activity'!R114="", "",'3.Weekly Hours &amp; Wage Activity'!R114/40 ))),0)</f>
        <v>0</v>
      </c>
      <c r="AJ114" s="86">
        <f>IFERROR(IF('3.Weekly Hours &amp; Wage Activity'!S114 = "FT", 1,MIN(1,IF('3.Weekly Hours &amp; Wage Activity'!S114 = "", "",MIN('3.Weekly Hours &amp; Wage Activity'!S114/40,1)),IF('3.Weekly Hours &amp; Wage Activity'!S114="", "",'3.Weekly Hours &amp; Wage Activity'!S114/40 ))),0)</f>
        <v>0</v>
      </c>
      <c r="AK114" s="86">
        <f>IFERROR(IF('3.Weekly Hours &amp; Wage Activity'!T114 = "FT", 1,MIN(1,IF('3.Weekly Hours &amp; Wage Activity'!T114 = "", "",MIN('3.Weekly Hours &amp; Wage Activity'!T114/40,1)),IF('3.Weekly Hours &amp; Wage Activity'!T114="", "",'3.Weekly Hours &amp; Wage Activity'!T114/40 ))),0)</f>
        <v>0</v>
      </c>
      <c r="AL114" s="86">
        <f>IFERROR(IF('3.Weekly Hours &amp; Wage Activity'!U114 = "FT", 1,MIN(1,IF('3.Weekly Hours &amp; Wage Activity'!U114 = "", "",MIN('3.Weekly Hours &amp; Wage Activity'!U114/40,1)),IF('3.Weekly Hours &amp; Wage Activity'!U114="", "",'3.Weekly Hours &amp; Wage Activity'!U114/40 ))),0)</f>
        <v>0</v>
      </c>
      <c r="AM114" s="86">
        <f>IFERROR(IF('3.Weekly Hours &amp; Wage Activity'!V114 = "FT", 1,MIN(1,IF('3.Weekly Hours &amp; Wage Activity'!V114 = "", "",MIN('3.Weekly Hours &amp; Wage Activity'!V114/40,1)),IF('3.Weekly Hours &amp; Wage Activity'!V114="", "",'3.Weekly Hours &amp; Wage Activity'!V114/40 ))),0)</f>
        <v>0</v>
      </c>
      <c r="AN114" s="86">
        <f>IFERROR(IF('3.Weekly Hours &amp; Wage Activity'!W114 = "FT", 1,MIN(1,IF('3.Weekly Hours &amp; Wage Activity'!W114 = "", "",MIN('3.Weekly Hours &amp; Wage Activity'!W114/40,1)),IF('3.Weekly Hours &amp; Wage Activity'!W114="", "",'3.Weekly Hours &amp; Wage Activity'!W114/40 ))),0)</f>
        <v>0</v>
      </c>
      <c r="AO114" s="86">
        <f>IFERROR(IF('3.Weekly Hours &amp; Wage Activity'!X114 = "FT", 1,MIN(1,IF('3.Weekly Hours &amp; Wage Activity'!X114 = "", "",MIN('3.Weekly Hours &amp; Wage Activity'!X114/40,1)),IF('3.Weekly Hours &amp; Wage Activity'!X114="", "",'3.Weekly Hours &amp; Wage Activity'!X114/40 ))),0)</f>
        <v>0</v>
      </c>
      <c r="AP114" s="86">
        <f>IFERROR(IF('3.Weekly Hours &amp; Wage Activity'!Y114 = "FT", 1,MIN(1,IF('3.Weekly Hours &amp; Wage Activity'!Y114 = "", "",MIN('3.Weekly Hours &amp; Wage Activity'!Y114/40,1)),IF('3.Weekly Hours &amp; Wage Activity'!Y114="", "",'3.Weekly Hours &amp; Wage Activity'!Y114/40 ))),0)</f>
        <v>0</v>
      </c>
      <c r="AQ114" s="86">
        <f>IFERROR(IF('3.Weekly Hours &amp; Wage Activity'!Z114 = "FT", 1,MIN(1,IF('3.Weekly Hours &amp; Wage Activity'!Z114 = "", "",MIN('3.Weekly Hours &amp; Wage Activity'!Z114/40,1)),IF('3.Weekly Hours &amp; Wage Activity'!Z114="", "",'3.Weekly Hours &amp; Wage Activity'!Z114/40 ))),0)</f>
        <v>0</v>
      </c>
      <c r="AR114" s="86">
        <f>IFERROR(IF('3.Weekly Hours &amp; Wage Activity'!AA114 = "FT", 1,MIN(1,IF('3.Weekly Hours &amp; Wage Activity'!AA114 = "", "",MIN('3.Weekly Hours &amp; Wage Activity'!AA114/40,1)),IF('3.Weekly Hours &amp; Wage Activity'!AA114="", "",'3.Weekly Hours &amp; Wage Activity'!AA114/40 ))),0)</f>
        <v>0</v>
      </c>
      <c r="AS114" s="86">
        <f>IFERROR(IF('3.Weekly Hours &amp; Wage Activity'!AB114 = "FT", 1,MIN(1,IF('3.Weekly Hours &amp; Wage Activity'!AB114 = "", "",MIN('3.Weekly Hours &amp; Wage Activity'!AB114/40,1)),IF('3.Weekly Hours &amp; Wage Activity'!AB114="", "",'3.Weekly Hours &amp; Wage Activity'!AB114/40 ))),0)</f>
        <v>0</v>
      </c>
      <c r="AT114" s="86">
        <f>IFERROR(IF('3.Weekly Hours &amp; Wage Activity'!AC114 = "FT", 1,MIN(1,IF('3.Weekly Hours &amp; Wage Activity'!AC114 = "", "",MIN('3.Weekly Hours &amp; Wage Activity'!AC114/40,1)),IF('3.Weekly Hours &amp; Wage Activity'!AC114="", "",'3.Weekly Hours &amp; Wage Activity'!AC114/40 ))),0)</f>
        <v>0</v>
      </c>
      <c r="AU114" s="86">
        <f>IFERROR(IF('3.Weekly Hours &amp; Wage Activity'!AD114 = "FT", 1,MIN(1,IF('3.Weekly Hours &amp; Wage Activity'!AD114 = "", "",MIN('3.Weekly Hours &amp; Wage Activity'!AD114/40,1)),IF('3.Weekly Hours &amp; Wage Activity'!AD114="", "",'3.Weekly Hours &amp; Wage Activity'!AD114/40 ))),0)</f>
        <v>0</v>
      </c>
      <c r="AV114" s="86">
        <f>IFERROR(IF('3.Weekly Hours &amp; Wage Activity'!AE114 = "FT", 1,MIN(1,IF('3.Weekly Hours &amp; Wage Activity'!AE114 = "", "",MIN('3.Weekly Hours &amp; Wage Activity'!AE114/40,1)),IF('3.Weekly Hours &amp; Wage Activity'!AE114="", "",'3.Weekly Hours &amp; Wage Activity'!AE114/40 ))),0)</f>
        <v>0</v>
      </c>
      <c r="AW114" s="86">
        <f>IFERROR(IF('3.Weekly Hours &amp; Wage Activity'!AF114 = "FT", 1,MIN(1,IF('3.Weekly Hours &amp; Wage Activity'!AF114 = "", "",MIN('3.Weekly Hours &amp; Wage Activity'!AF114/40,1)),IF('3.Weekly Hours &amp; Wage Activity'!AF114="", "",'3.Weekly Hours &amp; Wage Activity'!AF114/40 ))),0)</f>
        <v>0</v>
      </c>
      <c r="AX114" s="86">
        <f>IFERROR(IF('3.Weekly Hours &amp; Wage Activity'!AG114 = "FT", 1,MIN(1,IF('3.Weekly Hours &amp; Wage Activity'!AG114 = "", "",MIN('3.Weekly Hours &amp; Wage Activity'!AG114/40,1)),IF('3.Weekly Hours &amp; Wage Activity'!AG114="", "",'3.Weekly Hours &amp; Wage Activity'!AG114/40 ))),0)</f>
        <v>0</v>
      </c>
      <c r="AY114" s="523">
        <f>SUM( IF(COUNTIF('3.Weekly Hours &amp; Wage Activity'!J114:Q114, "&lt;&gt;FT") = 0, COLUMNS('3.Weekly Hours &amp; Wage Activity'!J114:AG114) * 40, '3.Weekly Hours &amp; Wage Activity'!J114:AG114))</f>
        <v>0</v>
      </c>
      <c r="AZ114" s="86">
        <f t="shared" si="13"/>
        <v>0</v>
      </c>
      <c r="BA114" s="87">
        <f t="shared" si="14"/>
        <v>0</v>
      </c>
      <c r="BB114" s="74" t="str">
        <f>IF('2.Census &amp; Reference Benchmarks'!K114 = "", "", '2.Census &amp; Reference Benchmarks'!K114)</f>
        <v/>
      </c>
      <c r="BC114" s="185">
        <f>IF('2.Census &amp; Reference Benchmarks'!L114="N/A",IF(OR(AND(G114="",I114=""),AND(G114&lt;DATEVALUE("1/1/2020"),OR(I114="",I114&gt;DATEVALUE("3/31/2020")))),177.14,IF(OR(I114 = "", I114 &gt; DATEVALUE("1/31/2020")), ROUND(177.14*((DATEVALUE("2/1/2020") -G114)/31),1))),IF('2.Census &amp; Reference Benchmarks'!L114="",0,'2.Census &amp; Reference Benchmarks'!L114))</f>
        <v>0</v>
      </c>
      <c r="BD114" s="74" t="str">
        <f>IF('2.Census &amp; Reference Benchmarks'!N114 = "", "", '2.Census &amp; Reference Benchmarks'!N114)</f>
        <v/>
      </c>
      <c r="BE114" s="185">
        <f>IF('2.Census &amp; Reference Benchmarks'!O114="N/A",IF(OR(AND(G114="",I114=""),AND(G114&lt;=DATEVALUE("2/1/2020"),OR(I114="",I114&gt;=DATEVALUE("2/29/2020")))),165.71,IF(AND(G114&gt;DATEVALUE("2/1/2020"),OR(I114="",I114&lt;=DATEVALUE("2/29/2020"))),((DATEVALUE("3/1/2020")-G114)/29)*165.71,"")),IF('2.Census &amp; Reference Benchmarks'!O114="",0,'2.Census &amp; Reference Benchmarks'!O114))</f>
        <v>0</v>
      </c>
    </row>
    <row r="115" spans="1:57" x14ac:dyDescent="0.25">
      <c r="A115" s="3"/>
      <c r="B115" s="56">
        <f>IF('2.Census &amp; Reference Benchmarks'!B115 &lt;&gt;"",'2.Census &amp; Reference Benchmarks'!B115,"")</f>
        <v>0</v>
      </c>
      <c r="C115" s="56">
        <f>IF('2.Census &amp; Reference Benchmarks'!C115 &lt;&gt;"",'2.Census &amp; Reference Benchmarks'!C115,"")</f>
        <v>0</v>
      </c>
      <c r="D115" s="57" t="str">
        <f>IF('2.Census &amp; Reference Benchmarks'!D115 &lt;&gt;"",'2.Census &amp; Reference Benchmarks'!D115,"")</f>
        <v/>
      </c>
      <c r="E115" s="56" t="str">
        <f>IF('2.Census &amp; Reference Benchmarks'!E115 &lt;&gt;"",'2.Census &amp; Reference Benchmarks'!E115,"")</f>
        <v/>
      </c>
      <c r="F115" s="56" t="str">
        <f>IF('2.Census &amp; Reference Benchmarks'!F115 &lt;&gt;"",'2.Census &amp; Reference Benchmarks'!F115,"")</f>
        <v/>
      </c>
      <c r="G115" s="58" t="str">
        <f>IF('2.Census &amp; Reference Benchmarks'!G115 &lt;&gt;"",'2.Census &amp; Reference Benchmarks'!G115,"")</f>
        <v/>
      </c>
      <c r="H115" s="58" t="str">
        <f>IF('2.Census &amp; Reference Benchmarks'!H115 &lt;&gt;"",'2.Census &amp; Reference Benchmarks'!H115,"")</f>
        <v/>
      </c>
      <c r="I115" s="58" t="str">
        <f>IF('2.Census &amp; Reference Benchmarks'!I115 &lt;&gt;"",'2.Census &amp; Reference Benchmarks'!I115,"")</f>
        <v/>
      </c>
      <c r="J115" s="69" t="str">
        <f>IF('2.Census &amp; Reference Benchmarks'!J115 &lt;&gt;"",'2.Census &amp; Reference Benchmarks'!J115,"")</f>
        <v/>
      </c>
      <c r="K115" s="58" t="str">
        <f>IF('7.Safe Harbor Input Data &amp; Calc'!Q117 &lt;&gt; "", '7.Safe Harbor Input Data &amp; Calc'!Q117, "")</f>
        <v>No</v>
      </c>
      <c r="L115" s="59" t="str">
        <f>IF('2.Census &amp; Reference Benchmarks'!T115&lt;&gt; "",'2.Census &amp; Reference Benchmarks'!T115,"")</f>
        <v/>
      </c>
      <c r="M115" s="60">
        <f>'2.Census &amp; Reference Benchmarks'!M115</f>
        <v>0</v>
      </c>
      <c r="N115" s="60">
        <f>'2.Census &amp; Reference Benchmarks'!P115</f>
        <v>0</v>
      </c>
      <c r="O115" s="60">
        <f>'2.Census &amp; Reference Benchmarks'!S115</f>
        <v>0</v>
      </c>
      <c r="P115" s="52">
        <f>IF( AND(I115 &lt; '1. Summary for SBA'!$J$7, I115 &lt;&gt;""), 0, IF(AND(G115="",I115=""),SUM(M115:O115)*4,IF(I115&lt;'1. Summary for SBA'!$J$7,0,IF(K115="Yes",0,IF(H115="Salary",IF(AND(SUM(M115:O115)*4&lt;100000,L115=""),(SUM(M115:O115)/(IF(OR(I115=0,I115&gt;=DATEVALUE("3/31/2020")),DATEVALUE("3/31/2020"),I115)-IF(OR(G115&lt;=DATEVALUE("1/1/2020"), G115 = ""),DATEVALUE("1/1/2020"),IF(OR(MONTH(G115)=1),G115+1,IF(MONTH(G115)=3,G115,G115-1)))))*360,0),0)))))</f>
        <v>0</v>
      </c>
      <c r="Q115" s="52">
        <f t="shared" si="15"/>
        <v>0</v>
      </c>
      <c r="R115" s="67">
        <f t="shared" si="9"/>
        <v>0</v>
      </c>
      <c r="S115" s="53">
        <f>SUM('3.Weekly Hours &amp; Wage Activity'!AI115:BF115)</f>
        <v>0</v>
      </c>
      <c r="T115" s="53">
        <f>IF(AND(I115&lt;&gt; "",  I115 &lt; '1. Summary for SBA'!$J$11 +168, I115 &gt; '1. Summary for SBA'!$J$11),S115+(((168-(I115-'1. Summary for SBA'!$J$11+1))*S115)/((I115-'1. Summary for SBA'!$J$11+1))),0)</f>
        <v>0</v>
      </c>
      <c r="U115" s="369">
        <f>IF(K115= "Yes",0,IF( H115 = "salary",IF(T115 = 0,MAX(0,$R115-$S115), R115-T115),IF( H115 = "Hourly",'6. Hourly EE Wage Reduction'!AA115, 0)))</f>
        <v>0</v>
      </c>
      <c r="V115" s="67">
        <f t="shared" si="10"/>
        <v>0</v>
      </c>
      <c r="W115" s="405" t="str">
        <f>IF(U115 = 0, "No",IF('6. Hourly EE Wage Reduction'!T115 &gt;'6. Hourly EE Wage Reduction'!W115, "Yes", "No"))</f>
        <v>No</v>
      </c>
      <c r="X115" s="67">
        <f t="shared" si="11"/>
        <v>0</v>
      </c>
      <c r="Y115" s="67">
        <f t="shared" si="12"/>
        <v>0</v>
      </c>
      <c r="AA115" s="86">
        <f>IFERROR(IF('3.Weekly Hours &amp; Wage Activity'!J115 = "FT", 1,MIN(1,IF('3.Weekly Hours &amp; Wage Activity'!J115 = "", "",MIN('3.Weekly Hours &amp; Wage Activity'!J115/40,1)),IF('3.Weekly Hours &amp; Wage Activity'!J115="", "",'3.Weekly Hours &amp; Wage Activity'!J115/40 ))),0)</f>
        <v>0</v>
      </c>
      <c r="AB115" s="86">
        <f>IFERROR(IF('3.Weekly Hours &amp; Wage Activity'!K115 = "FT", 1,MIN(1,IF('3.Weekly Hours &amp; Wage Activity'!K115 = "", "",MIN('3.Weekly Hours &amp; Wage Activity'!K115/40,1)),IF('3.Weekly Hours &amp; Wage Activity'!K115="", "",'3.Weekly Hours &amp; Wage Activity'!K115/40 ))),0)</f>
        <v>0</v>
      </c>
      <c r="AC115" s="86">
        <f>IFERROR(IF('3.Weekly Hours &amp; Wage Activity'!L115 = "FT", 1,MIN(1,IF('3.Weekly Hours &amp; Wage Activity'!L115 = "", "",MIN('3.Weekly Hours &amp; Wage Activity'!L115/40,1)),IF('3.Weekly Hours &amp; Wage Activity'!L115="", "",'3.Weekly Hours &amp; Wage Activity'!L115/40 ))),0)</f>
        <v>0</v>
      </c>
      <c r="AD115" s="86">
        <f>IFERROR(IF('3.Weekly Hours &amp; Wage Activity'!M115 = "FT", 1,MIN(1,IF('3.Weekly Hours &amp; Wage Activity'!M115 = "", "",MIN('3.Weekly Hours &amp; Wage Activity'!M115/40,1)),IF('3.Weekly Hours &amp; Wage Activity'!M115="", "",'3.Weekly Hours &amp; Wage Activity'!M115/40 ))),0)</f>
        <v>0</v>
      </c>
      <c r="AE115" s="86">
        <f>IFERROR(IF('3.Weekly Hours &amp; Wage Activity'!N115 = "FT", 1,MIN(1,IF('3.Weekly Hours &amp; Wage Activity'!N115 = "", "",MIN('3.Weekly Hours &amp; Wage Activity'!N115/40,1)),IF('3.Weekly Hours &amp; Wage Activity'!N115="", "",'3.Weekly Hours &amp; Wage Activity'!N115/40 ))),0)</f>
        <v>0</v>
      </c>
      <c r="AF115" s="86">
        <f>IFERROR(IF('3.Weekly Hours &amp; Wage Activity'!O115 = "FT", 1,MIN(1,IF('3.Weekly Hours &amp; Wage Activity'!O115 = "", "",MIN('3.Weekly Hours &amp; Wage Activity'!O115/40,1)),IF('3.Weekly Hours &amp; Wage Activity'!O115="", "",'3.Weekly Hours &amp; Wage Activity'!O115/40 ))),0)</f>
        <v>0</v>
      </c>
      <c r="AG115" s="86">
        <f>IFERROR(IF('3.Weekly Hours &amp; Wage Activity'!P115 = "FT", 1,MIN(1,IF('3.Weekly Hours &amp; Wage Activity'!P115 = "", "",MIN('3.Weekly Hours &amp; Wage Activity'!P115/40,1)),IF('3.Weekly Hours &amp; Wage Activity'!P115="", "",'3.Weekly Hours &amp; Wage Activity'!P115/40 ))),0)</f>
        <v>0</v>
      </c>
      <c r="AH115" s="86">
        <f>IFERROR(IF('3.Weekly Hours &amp; Wage Activity'!Q115 = "FT", 1,MIN(1,IF('3.Weekly Hours &amp; Wage Activity'!Q115 = "", "",MIN('3.Weekly Hours &amp; Wage Activity'!Q115/40,1)),IF('3.Weekly Hours &amp; Wage Activity'!Q115="", "",'3.Weekly Hours &amp; Wage Activity'!Q115/40 ))),0)</f>
        <v>0</v>
      </c>
      <c r="AI115" s="86">
        <f>IFERROR(IF('3.Weekly Hours &amp; Wage Activity'!R115 = "FT", 1,MIN(1,IF('3.Weekly Hours &amp; Wage Activity'!R115 = "", "",MIN('3.Weekly Hours &amp; Wage Activity'!R115/40,1)),IF('3.Weekly Hours &amp; Wage Activity'!R115="", "",'3.Weekly Hours &amp; Wage Activity'!R115/40 ))),0)</f>
        <v>0</v>
      </c>
      <c r="AJ115" s="86">
        <f>IFERROR(IF('3.Weekly Hours &amp; Wage Activity'!S115 = "FT", 1,MIN(1,IF('3.Weekly Hours &amp; Wage Activity'!S115 = "", "",MIN('3.Weekly Hours &amp; Wage Activity'!S115/40,1)),IF('3.Weekly Hours &amp; Wage Activity'!S115="", "",'3.Weekly Hours &amp; Wage Activity'!S115/40 ))),0)</f>
        <v>0</v>
      </c>
      <c r="AK115" s="86">
        <f>IFERROR(IF('3.Weekly Hours &amp; Wage Activity'!T115 = "FT", 1,MIN(1,IF('3.Weekly Hours &amp; Wage Activity'!T115 = "", "",MIN('3.Weekly Hours &amp; Wage Activity'!T115/40,1)),IF('3.Weekly Hours &amp; Wage Activity'!T115="", "",'3.Weekly Hours &amp; Wage Activity'!T115/40 ))),0)</f>
        <v>0</v>
      </c>
      <c r="AL115" s="86">
        <f>IFERROR(IF('3.Weekly Hours &amp; Wage Activity'!U115 = "FT", 1,MIN(1,IF('3.Weekly Hours &amp; Wage Activity'!U115 = "", "",MIN('3.Weekly Hours &amp; Wage Activity'!U115/40,1)),IF('3.Weekly Hours &amp; Wage Activity'!U115="", "",'3.Weekly Hours &amp; Wage Activity'!U115/40 ))),0)</f>
        <v>0</v>
      </c>
      <c r="AM115" s="86">
        <f>IFERROR(IF('3.Weekly Hours &amp; Wage Activity'!V115 = "FT", 1,MIN(1,IF('3.Weekly Hours &amp; Wage Activity'!V115 = "", "",MIN('3.Weekly Hours &amp; Wage Activity'!V115/40,1)),IF('3.Weekly Hours &amp; Wage Activity'!V115="", "",'3.Weekly Hours &amp; Wage Activity'!V115/40 ))),0)</f>
        <v>0</v>
      </c>
      <c r="AN115" s="86">
        <f>IFERROR(IF('3.Weekly Hours &amp; Wage Activity'!W115 = "FT", 1,MIN(1,IF('3.Weekly Hours &amp; Wage Activity'!W115 = "", "",MIN('3.Weekly Hours &amp; Wage Activity'!W115/40,1)),IF('3.Weekly Hours &amp; Wage Activity'!W115="", "",'3.Weekly Hours &amp; Wage Activity'!W115/40 ))),0)</f>
        <v>0</v>
      </c>
      <c r="AO115" s="86">
        <f>IFERROR(IF('3.Weekly Hours &amp; Wage Activity'!X115 = "FT", 1,MIN(1,IF('3.Weekly Hours &amp; Wage Activity'!X115 = "", "",MIN('3.Weekly Hours &amp; Wage Activity'!X115/40,1)),IF('3.Weekly Hours &amp; Wage Activity'!X115="", "",'3.Weekly Hours &amp; Wage Activity'!X115/40 ))),0)</f>
        <v>0</v>
      </c>
      <c r="AP115" s="86">
        <f>IFERROR(IF('3.Weekly Hours &amp; Wage Activity'!Y115 = "FT", 1,MIN(1,IF('3.Weekly Hours &amp; Wage Activity'!Y115 = "", "",MIN('3.Weekly Hours &amp; Wage Activity'!Y115/40,1)),IF('3.Weekly Hours &amp; Wage Activity'!Y115="", "",'3.Weekly Hours &amp; Wage Activity'!Y115/40 ))),0)</f>
        <v>0</v>
      </c>
      <c r="AQ115" s="86">
        <f>IFERROR(IF('3.Weekly Hours &amp; Wage Activity'!Z115 = "FT", 1,MIN(1,IF('3.Weekly Hours &amp; Wage Activity'!Z115 = "", "",MIN('3.Weekly Hours &amp; Wage Activity'!Z115/40,1)),IF('3.Weekly Hours &amp; Wage Activity'!Z115="", "",'3.Weekly Hours &amp; Wage Activity'!Z115/40 ))),0)</f>
        <v>0</v>
      </c>
      <c r="AR115" s="86">
        <f>IFERROR(IF('3.Weekly Hours &amp; Wage Activity'!AA115 = "FT", 1,MIN(1,IF('3.Weekly Hours &amp; Wage Activity'!AA115 = "", "",MIN('3.Weekly Hours &amp; Wage Activity'!AA115/40,1)),IF('3.Weekly Hours &amp; Wage Activity'!AA115="", "",'3.Weekly Hours &amp; Wage Activity'!AA115/40 ))),0)</f>
        <v>0</v>
      </c>
      <c r="AS115" s="86">
        <f>IFERROR(IF('3.Weekly Hours &amp; Wage Activity'!AB115 = "FT", 1,MIN(1,IF('3.Weekly Hours &amp; Wage Activity'!AB115 = "", "",MIN('3.Weekly Hours &amp; Wage Activity'!AB115/40,1)),IF('3.Weekly Hours &amp; Wage Activity'!AB115="", "",'3.Weekly Hours &amp; Wage Activity'!AB115/40 ))),0)</f>
        <v>0</v>
      </c>
      <c r="AT115" s="86">
        <f>IFERROR(IF('3.Weekly Hours &amp; Wage Activity'!AC115 = "FT", 1,MIN(1,IF('3.Weekly Hours &amp; Wage Activity'!AC115 = "", "",MIN('3.Weekly Hours &amp; Wage Activity'!AC115/40,1)),IF('3.Weekly Hours &amp; Wage Activity'!AC115="", "",'3.Weekly Hours &amp; Wage Activity'!AC115/40 ))),0)</f>
        <v>0</v>
      </c>
      <c r="AU115" s="86">
        <f>IFERROR(IF('3.Weekly Hours &amp; Wage Activity'!AD115 = "FT", 1,MIN(1,IF('3.Weekly Hours &amp; Wage Activity'!AD115 = "", "",MIN('3.Weekly Hours &amp; Wage Activity'!AD115/40,1)),IF('3.Weekly Hours &amp; Wage Activity'!AD115="", "",'3.Weekly Hours &amp; Wage Activity'!AD115/40 ))),0)</f>
        <v>0</v>
      </c>
      <c r="AV115" s="86">
        <f>IFERROR(IF('3.Weekly Hours &amp; Wage Activity'!AE115 = "FT", 1,MIN(1,IF('3.Weekly Hours &amp; Wage Activity'!AE115 = "", "",MIN('3.Weekly Hours &amp; Wage Activity'!AE115/40,1)),IF('3.Weekly Hours &amp; Wage Activity'!AE115="", "",'3.Weekly Hours &amp; Wage Activity'!AE115/40 ))),0)</f>
        <v>0</v>
      </c>
      <c r="AW115" s="86">
        <f>IFERROR(IF('3.Weekly Hours &amp; Wage Activity'!AF115 = "FT", 1,MIN(1,IF('3.Weekly Hours &amp; Wage Activity'!AF115 = "", "",MIN('3.Weekly Hours &amp; Wage Activity'!AF115/40,1)),IF('3.Weekly Hours &amp; Wage Activity'!AF115="", "",'3.Weekly Hours &amp; Wage Activity'!AF115/40 ))),0)</f>
        <v>0</v>
      </c>
      <c r="AX115" s="86">
        <f>IFERROR(IF('3.Weekly Hours &amp; Wage Activity'!AG115 = "FT", 1,MIN(1,IF('3.Weekly Hours &amp; Wage Activity'!AG115 = "", "",MIN('3.Weekly Hours &amp; Wage Activity'!AG115/40,1)),IF('3.Weekly Hours &amp; Wage Activity'!AG115="", "",'3.Weekly Hours &amp; Wage Activity'!AG115/40 ))),0)</f>
        <v>0</v>
      </c>
      <c r="AY115" s="523">
        <f>SUM( IF(COUNTIF('3.Weekly Hours &amp; Wage Activity'!J115:Q115, "&lt;&gt;FT") = 0, COLUMNS('3.Weekly Hours &amp; Wage Activity'!J115:AG115) * 40, '3.Weekly Hours &amp; Wage Activity'!J115:AG115))</f>
        <v>0</v>
      </c>
      <c r="AZ115" s="86">
        <f t="shared" si="13"/>
        <v>0</v>
      </c>
      <c r="BA115" s="87">
        <f t="shared" si="14"/>
        <v>0</v>
      </c>
      <c r="BB115" s="74" t="str">
        <f>IF('2.Census &amp; Reference Benchmarks'!K115 = "", "", '2.Census &amp; Reference Benchmarks'!K115)</f>
        <v/>
      </c>
      <c r="BC115" s="185">
        <f>IF('2.Census &amp; Reference Benchmarks'!L115="N/A",IF(OR(AND(G115="",I115=""),AND(G115&lt;DATEVALUE("1/1/2020"),OR(I115="",I115&gt;DATEVALUE("3/31/2020")))),177.14,IF(OR(I115 = "", I115 &gt; DATEVALUE("1/31/2020")), ROUND(177.14*((DATEVALUE("2/1/2020") -G115)/31),1))),IF('2.Census &amp; Reference Benchmarks'!L115="",0,'2.Census &amp; Reference Benchmarks'!L115))</f>
        <v>0</v>
      </c>
      <c r="BD115" s="74" t="str">
        <f>IF('2.Census &amp; Reference Benchmarks'!N115 = "", "", '2.Census &amp; Reference Benchmarks'!N115)</f>
        <v/>
      </c>
      <c r="BE115" s="185">
        <f>IF('2.Census &amp; Reference Benchmarks'!O115="N/A",IF(OR(AND(G115="",I115=""),AND(G115&lt;=DATEVALUE("2/1/2020"),OR(I115="",I115&gt;=DATEVALUE("2/29/2020")))),165.71,IF(AND(G115&gt;DATEVALUE("2/1/2020"),OR(I115="",I115&lt;=DATEVALUE("2/29/2020"))),((DATEVALUE("3/1/2020")-G115)/29)*165.71,"")),IF('2.Census &amp; Reference Benchmarks'!O115="",0,'2.Census &amp; Reference Benchmarks'!O115))</f>
        <v>0</v>
      </c>
    </row>
    <row r="116" spans="1:57" x14ac:dyDescent="0.25">
      <c r="A116" s="3"/>
      <c r="B116" s="56">
        <f>IF('2.Census &amp; Reference Benchmarks'!B116 &lt;&gt;"",'2.Census &amp; Reference Benchmarks'!B116,"")</f>
        <v>0</v>
      </c>
      <c r="C116" s="56">
        <f>IF('2.Census &amp; Reference Benchmarks'!C116 &lt;&gt;"",'2.Census &amp; Reference Benchmarks'!C116,"")</f>
        <v>0</v>
      </c>
      <c r="D116" s="57" t="str">
        <f>IF('2.Census &amp; Reference Benchmarks'!D116 &lt;&gt;"",'2.Census &amp; Reference Benchmarks'!D116,"")</f>
        <v/>
      </c>
      <c r="E116" s="56" t="str">
        <f>IF('2.Census &amp; Reference Benchmarks'!E116 &lt;&gt;"",'2.Census &amp; Reference Benchmarks'!E116,"")</f>
        <v/>
      </c>
      <c r="F116" s="56" t="str">
        <f>IF('2.Census &amp; Reference Benchmarks'!F116 &lt;&gt;"",'2.Census &amp; Reference Benchmarks'!F116,"")</f>
        <v/>
      </c>
      <c r="G116" s="58" t="str">
        <f>IF('2.Census &amp; Reference Benchmarks'!G116 &lt;&gt;"",'2.Census &amp; Reference Benchmarks'!G116,"")</f>
        <v/>
      </c>
      <c r="H116" s="58" t="str">
        <f>IF('2.Census &amp; Reference Benchmarks'!H116 &lt;&gt;"",'2.Census &amp; Reference Benchmarks'!H116,"")</f>
        <v/>
      </c>
      <c r="I116" s="58" t="str">
        <f>IF('2.Census &amp; Reference Benchmarks'!I116 &lt;&gt;"",'2.Census &amp; Reference Benchmarks'!I116,"")</f>
        <v/>
      </c>
      <c r="J116" s="69" t="str">
        <f>IF('2.Census &amp; Reference Benchmarks'!J116 &lt;&gt;"",'2.Census &amp; Reference Benchmarks'!J116,"")</f>
        <v/>
      </c>
      <c r="K116" s="58" t="str">
        <f>IF('7.Safe Harbor Input Data &amp; Calc'!Q118 &lt;&gt; "", '7.Safe Harbor Input Data &amp; Calc'!Q118, "")</f>
        <v>No</v>
      </c>
      <c r="L116" s="59" t="str">
        <f>IF('2.Census &amp; Reference Benchmarks'!T116&lt;&gt; "",'2.Census &amp; Reference Benchmarks'!T116,"")</f>
        <v/>
      </c>
      <c r="M116" s="60">
        <f>'2.Census &amp; Reference Benchmarks'!M116</f>
        <v>0</v>
      </c>
      <c r="N116" s="60">
        <f>'2.Census &amp; Reference Benchmarks'!P116</f>
        <v>0</v>
      </c>
      <c r="O116" s="60">
        <f>'2.Census &amp; Reference Benchmarks'!S116</f>
        <v>0</v>
      </c>
      <c r="P116" s="52">
        <f>IF( AND(I116 &lt; '1. Summary for SBA'!$J$7, I116 &lt;&gt;""), 0, IF(AND(G116="",I116=""),SUM(M116:O116)*4,IF(I116&lt;'1. Summary for SBA'!$J$7,0,IF(K116="Yes",0,IF(H116="Salary",IF(AND(SUM(M116:O116)*4&lt;100000,L116=""),(SUM(M116:O116)/(IF(OR(I116=0,I116&gt;=DATEVALUE("3/31/2020")),DATEVALUE("3/31/2020"),I116)-IF(OR(G116&lt;=DATEVALUE("1/1/2020"), G116 = ""),DATEVALUE("1/1/2020"),IF(OR(MONTH(G116)=1),G116+1,IF(MONTH(G116)=3,G116,G116-1)))))*360,0),0)))))</f>
        <v>0</v>
      </c>
      <c r="Q116" s="52">
        <f t="shared" si="15"/>
        <v>0</v>
      </c>
      <c r="R116" s="67">
        <f t="shared" si="9"/>
        <v>0</v>
      </c>
      <c r="S116" s="53">
        <f>SUM('3.Weekly Hours &amp; Wage Activity'!AI116:BF116)</f>
        <v>0</v>
      </c>
      <c r="T116" s="53">
        <f>IF(AND(I116&lt;&gt; "",  I116 &lt; '1. Summary for SBA'!$J$11 +168, I116 &gt; '1. Summary for SBA'!$J$11),S116+(((168-(I116-'1. Summary for SBA'!$J$11+1))*S116)/((I116-'1. Summary for SBA'!$J$11+1))),0)</f>
        <v>0</v>
      </c>
      <c r="U116" s="369">
        <f>IF(K116= "Yes",0,IF( H116 = "salary",IF(T116 = 0,MAX(0,$R116-$S116), R116-T116),IF( H116 = "Hourly",'6. Hourly EE Wage Reduction'!AA116, 0)))</f>
        <v>0</v>
      </c>
      <c r="V116" s="67">
        <f t="shared" si="10"/>
        <v>0</v>
      </c>
      <c r="W116" s="405" t="str">
        <f>IF(U116 = 0, "No",IF('6. Hourly EE Wage Reduction'!T116 &gt;'6. Hourly EE Wage Reduction'!W116, "Yes", "No"))</f>
        <v>No</v>
      </c>
      <c r="X116" s="67">
        <f t="shared" si="11"/>
        <v>0</v>
      </c>
      <c r="Y116" s="67">
        <f t="shared" si="12"/>
        <v>0</v>
      </c>
      <c r="AA116" s="86">
        <f>IFERROR(IF('3.Weekly Hours &amp; Wage Activity'!J116 = "FT", 1,MIN(1,IF('3.Weekly Hours &amp; Wage Activity'!J116 = "", "",MIN('3.Weekly Hours &amp; Wage Activity'!J116/40,1)),IF('3.Weekly Hours &amp; Wage Activity'!J116="", "",'3.Weekly Hours &amp; Wage Activity'!J116/40 ))),0)</f>
        <v>0</v>
      </c>
      <c r="AB116" s="86">
        <f>IFERROR(IF('3.Weekly Hours &amp; Wage Activity'!K116 = "FT", 1,MIN(1,IF('3.Weekly Hours &amp; Wage Activity'!K116 = "", "",MIN('3.Weekly Hours &amp; Wage Activity'!K116/40,1)),IF('3.Weekly Hours &amp; Wage Activity'!K116="", "",'3.Weekly Hours &amp; Wage Activity'!K116/40 ))),0)</f>
        <v>0</v>
      </c>
      <c r="AC116" s="86">
        <f>IFERROR(IF('3.Weekly Hours &amp; Wage Activity'!L116 = "FT", 1,MIN(1,IF('3.Weekly Hours &amp; Wage Activity'!L116 = "", "",MIN('3.Weekly Hours &amp; Wage Activity'!L116/40,1)),IF('3.Weekly Hours &amp; Wage Activity'!L116="", "",'3.Weekly Hours &amp; Wage Activity'!L116/40 ))),0)</f>
        <v>0</v>
      </c>
      <c r="AD116" s="86">
        <f>IFERROR(IF('3.Weekly Hours &amp; Wage Activity'!M116 = "FT", 1,MIN(1,IF('3.Weekly Hours &amp; Wage Activity'!M116 = "", "",MIN('3.Weekly Hours &amp; Wage Activity'!M116/40,1)),IF('3.Weekly Hours &amp; Wage Activity'!M116="", "",'3.Weekly Hours &amp; Wage Activity'!M116/40 ))),0)</f>
        <v>0</v>
      </c>
      <c r="AE116" s="86">
        <f>IFERROR(IF('3.Weekly Hours &amp; Wage Activity'!N116 = "FT", 1,MIN(1,IF('3.Weekly Hours &amp; Wage Activity'!N116 = "", "",MIN('3.Weekly Hours &amp; Wage Activity'!N116/40,1)),IF('3.Weekly Hours &amp; Wage Activity'!N116="", "",'3.Weekly Hours &amp; Wage Activity'!N116/40 ))),0)</f>
        <v>0</v>
      </c>
      <c r="AF116" s="86">
        <f>IFERROR(IF('3.Weekly Hours &amp; Wage Activity'!O116 = "FT", 1,MIN(1,IF('3.Weekly Hours &amp; Wage Activity'!O116 = "", "",MIN('3.Weekly Hours &amp; Wage Activity'!O116/40,1)),IF('3.Weekly Hours &amp; Wage Activity'!O116="", "",'3.Weekly Hours &amp; Wage Activity'!O116/40 ))),0)</f>
        <v>0</v>
      </c>
      <c r="AG116" s="86">
        <f>IFERROR(IF('3.Weekly Hours &amp; Wage Activity'!P116 = "FT", 1,MIN(1,IF('3.Weekly Hours &amp; Wage Activity'!P116 = "", "",MIN('3.Weekly Hours &amp; Wage Activity'!P116/40,1)),IF('3.Weekly Hours &amp; Wage Activity'!P116="", "",'3.Weekly Hours &amp; Wage Activity'!P116/40 ))),0)</f>
        <v>0</v>
      </c>
      <c r="AH116" s="86">
        <f>IFERROR(IF('3.Weekly Hours &amp; Wage Activity'!Q116 = "FT", 1,MIN(1,IF('3.Weekly Hours &amp; Wage Activity'!Q116 = "", "",MIN('3.Weekly Hours &amp; Wage Activity'!Q116/40,1)),IF('3.Weekly Hours &amp; Wage Activity'!Q116="", "",'3.Weekly Hours &amp; Wage Activity'!Q116/40 ))),0)</f>
        <v>0</v>
      </c>
      <c r="AI116" s="86">
        <f>IFERROR(IF('3.Weekly Hours &amp; Wage Activity'!R116 = "FT", 1,MIN(1,IF('3.Weekly Hours &amp; Wage Activity'!R116 = "", "",MIN('3.Weekly Hours &amp; Wage Activity'!R116/40,1)),IF('3.Weekly Hours &amp; Wage Activity'!R116="", "",'3.Weekly Hours &amp; Wage Activity'!R116/40 ))),0)</f>
        <v>0</v>
      </c>
      <c r="AJ116" s="86">
        <f>IFERROR(IF('3.Weekly Hours &amp; Wage Activity'!S116 = "FT", 1,MIN(1,IF('3.Weekly Hours &amp; Wage Activity'!S116 = "", "",MIN('3.Weekly Hours &amp; Wage Activity'!S116/40,1)),IF('3.Weekly Hours &amp; Wage Activity'!S116="", "",'3.Weekly Hours &amp; Wage Activity'!S116/40 ))),0)</f>
        <v>0</v>
      </c>
      <c r="AK116" s="86">
        <f>IFERROR(IF('3.Weekly Hours &amp; Wage Activity'!T116 = "FT", 1,MIN(1,IF('3.Weekly Hours &amp; Wage Activity'!T116 = "", "",MIN('3.Weekly Hours &amp; Wage Activity'!T116/40,1)),IF('3.Weekly Hours &amp; Wage Activity'!T116="", "",'3.Weekly Hours &amp; Wage Activity'!T116/40 ))),0)</f>
        <v>0</v>
      </c>
      <c r="AL116" s="86">
        <f>IFERROR(IF('3.Weekly Hours &amp; Wage Activity'!U116 = "FT", 1,MIN(1,IF('3.Weekly Hours &amp; Wage Activity'!U116 = "", "",MIN('3.Weekly Hours &amp; Wage Activity'!U116/40,1)),IF('3.Weekly Hours &amp; Wage Activity'!U116="", "",'3.Weekly Hours &amp; Wage Activity'!U116/40 ))),0)</f>
        <v>0</v>
      </c>
      <c r="AM116" s="86">
        <f>IFERROR(IF('3.Weekly Hours &amp; Wage Activity'!V116 = "FT", 1,MIN(1,IF('3.Weekly Hours &amp; Wage Activity'!V116 = "", "",MIN('3.Weekly Hours &amp; Wage Activity'!V116/40,1)),IF('3.Weekly Hours &amp; Wage Activity'!V116="", "",'3.Weekly Hours &amp; Wage Activity'!V116/40 ))),0)</f>
        <v>0</v>
      </c>
      <c r="AN116" s="86">
        <f>IFERROR(IF('3.Weekly Hours &amp; Wage Activity'!W116 = "FT", 1,MIN(1,IF('3.Weekly Hours &amp; Wage Activity'!W116 = "", "",MIN('3.Weekly Hours &amp; Wage Activity'!W116/40,1)),IF('3.Weekly Hours &amp; Wage Activity'!W116="", "",'3.Weekly Hours &amp; Wage Activity'!W116/40 ))),0)</f>
        <v>0</v>
      </c>
      <c r="AO116" s="86">
        <f>IFERROR(IF('3.Weekly Hours &amp; Wage Activity'!X116 = "FT", 1,MIN(1,IF('3.Weekly Hours &amp; Wage Activity'!X116 = "", "",MIN('3.Weekly Hours &amp; Wage Activity'!X116/40,1)),IF('3.Weekly Hours &amp; Wage Activity'!X116="", "",'3.Weekly Hours &amp; Wage Activity'!X116/40 ))),0)</f>
        <v>0</v>
      </c>
      <c r="AP116" s="86">
        <f>IFERROR(IF('3.Weekly Hours &amp; Wage Activity'!Y116 = "FT", 1,MIN(1,IF('3.Weekly Hours &amp; Wage Activity'!Y116 = "", "",MIN('3.Weekly Hours &amp; Wage Activity'!Y116/40,1)),IF('3.Weekly Hours &amp; Wage Activity'!Y116="", "",'3.Weekly Hours &amp; Wage Activity'!Y116/40 ))),0)</f>
        <v>0</v>
      </c>
      <c r="AQ116" s="86">
        <f>IFERROR(IF('3.Weekly Hours &amp; Wage Activity'!Z116 = "FT", 1,MIN(1,IF('3.Weekly Hours &amp; Wage Activity'!Z116 = "", "",MIN('3.Weekly Hours &amp; Wage Activity'!Z116/40,1)),IF('3.Weekly Hours &amp; Wage Activity'!Z116="", "",'3.Weekly Hours &amp; Wage Activity'!Z116/40 ))),0)</f>
        <v>0</v>
      </c>
      <c r="AR116" s="86">
        <f>IFERROR(IF('3.Weekly Hours &amp; Wage Activity'!AA116 = "FT", 1,MIN(1,IF('3.Weekly Hours &amp; Wage Activity'!AA116 = "", "",MIN('3.Weekly Hours &amp; Wage Activity'!AA116/40,1)),IF('3.Weekly Hours &amp; Wage Activity'!AA116="", "",'3.Weekly Hours &amp; Wage Activity'!AA116/40 ))),0)</f>
        <v>0</v>
      </c>
      <c r="AS116" s="86">
        <f>IFERROR(IF('3.Weekly Hours &amp; Wage Activity'!AB116 = "FT", 1,MIN(1,IF('3.Weekly Hours &amp; Wage Activity'!AB116 = "", "",MIN('3.Weekly Hours &amp; Wage Activity'!AB116/40,1)),IF('3.Weekly Hours &amp; Wage Activity'!AB116="", "",'3.Weekly Hours &amp; Wage Activity'!AB116/40 ))),0)</f>
        <v>0</v>
      </c>
      <c r="AT116" s="86">
        <f>IFERROR(IF('3.Weekly Hours &amp; Wage Activity'!AC116 = "FT", 1,MIN(1,IF('3.Weekly Hours &amp; Wage Activity'!AC116 = "", "",MIN('3.Weekly Hours &amp; Wage Activity'!AC116/40,1)),IF('3.Weekly Hours &amp; Wage Activity'!AC116="", "",'3.Weekly Hours &amp; Wage Activity'!AC116/40 ))),0)</f>
        <v>0</v>
      </c>
      <c r="AU116" s="86">
        <f>IFERROR(IF('3.Weekly Hours &amp; Wage Activity'!AD116 = "FT", 1,MIN(1,IF('3.Weekly Hours &amp; Wage Activity'!AD116 = "", "",MIN('3.Weekly Hours &amp; Wage Activity'!AD116/40,1)),IF('3.Weekly Hours &amp; Wage Activity'!AD116="", "",'3.Weekly Hours &amp; Wage Activity'!AD116/40 ))),0)</f>
        <v>0</v>
      </c>
      <c r="AV116" s="86">
        <f>IFERROR(IF('3.Weekly Hours &amp; Wage Activity'!AE116 = "FT", 1,MIN(1,IF('3.Weekly Hours &amp; Wage Activity'!AE116 = "", "",MIN('3.Weekly Hours &amp; Wage Activity'!AE116/40,1)),IF('3.Weekly Hours &amp; Wage Activity'!AE116="", "",'3.Weekly Hours &amp; Wage Activity'!AE116/40 ))),0)</f>
        <v>0</v>
      </c>
      <c r="AW116" s="86">
        <f>IFERROR(IF('3.Weekly Hours &amp; Wage Activity'!AF116 = "FT", 1,MIN(1,IF('3.Weekly Hours &amp; Wage Activity'!AF116 = "", "",MIN('3.Weekly Hours &amp; Wage Activity'!AF116/40,1)),IF('3.Weekly Hours &amp; Wage Activity'!AF116="", "",'3.Weekly Hours &amp; Wage Activity'!AF116/40 ))),0)</f>
        <v>0</v>
      </c>
      <c r="AX116" s="86">
        <f>IFERROR(IF('3.Weekly Hours &amp; Wage Activity'!AG116 = "FT", 1,MIN(1,IF('3.Weekly Hours &amp; Wage Activity'!AG116 = "", "",MIN('3.Weekly Hours &amp; Wage Activity'!AG116/40,1)),IF('3.Weekly Hours &amp; Wage Activity'!AG116="", "",'3.Weekly Hours &amp; Wage Activity'!AG116/40 ))),0)</f>
        <v>0</v>
      </c>
      <c r="AY116" s="523">
        <f>SUM( IF(COUNTIF('3.Weekly Hours &amp; Wage Activity'!J116:Q116, "&lt;&gt;FT") = 0, COLUMNS('3.Weekly Hours &amp; Wage Activity'!J116:AG116) * 40, '3.Weekly Hours &amp; Wage Activity'!J116:AG116))</f>
        <v>0</v>
      </c>
      <c r="AZ116" s="86">
        <f t="shared" si="13"/>
        <v>0</v>
      </c>
      <c r="BA116" s="87">
        <f t="shared" si="14"/>
        <v>0</v>
      </c>
      <c r="BB116" s="74" t="str">
        <f>IF('2.Census &amp; Reference Benchmarks'!K116 = "", "", '2.Census &amp; Reference Benchmarks'!K116)</f>
        <v/>
      </c>
      <c r="BC116" s="185">
        <f>IF('2.Census &amp; Reference Benchmarks'!L116="N/A",IF(OR(AND(G116="",I116=""),AND(G116&lt;DATEVALUE("1/1/2020"),OR(I116="",I116&gt;DATEVALUE("3/31/2020")))),177.14,IF(OR(I116 = "", I116 &gt; DATEVALUE("1/31/2020")), ROUND(177.14*((DATEVALUE("2/1/2020") -G116)/31),1))),IF('2.Census &amp; Reference Benchmarks'!L116="",0,'2.Census &amp; Reference Benchmarks'!L116))</f>
        <v>0</v>
      </c>
      <c r="BD116" s="74" t="str">
        <f>IF('2.Census &amp; Reference Benchmarks'!N116 = "", "", '2.Census &amp; Reference Benchmarks'!N116)</f>
        <v/>
      </c>
      <c r="BE116" s="185">
        <f>IF('2.Census &amp; Reference Benchmarks'!O116="N/A",IF(OR(AND(G116="",I116=""),AND(G116&lt;=DATEVALUE("2/1/2020"),OR(I116="",I116&gt;=DATEVALUE("2/29/2020")))),165.71,IF(AND(G116&gt;DATEVALUE("2/1/2020"),OR(I116="",I116&lt;=DATEVALUE("2/29/2020"))),((DATEVALUE("3/1/2020")-G116)/29)*165.71,"")),IF('2.Census &amp; Reference Benchmarks'!O116="",0,'2.Census &amp; Reference Benchmarks'!O116))</f>
        <v>0</v>
      </c>
    </row>
    <row r="117" spans="1:57" x14ac:dyDescent="0.25">
      <c r="A117" s="3"/>
      <c r="B117" s="56">
        <f>IF('2.Census &amp; Reference Benchmarks'!B117 &lt;&gt;"",'2.Census &amp; Reference Benchmarks'!B117,"")</f>
        <v>0</v>
      </c>
      <c r="C117" s="56">
        <f>IF('2.Census &amp; Reference Benchmarks'!C117 &lt;&gt;"",'2.Census &amp; Reference Benchmarks'!C117,"")</f>
        <v>0</v>
      </c>
      <c r="D117" s="57" t="str">
        <f>IF('2.Census &amp; Reference Benchmarks'!D117 &lt;&gt;"",'2.Census &amp; Reference Benchmarks'!D117,"")</f>
        <v/>
      </c>
      <c r="E117" s="56" t="str">
        <f>IF('2.Census &amp; Reference Benchmarks'!E117 &lt;&gt;"",'2.Census &amp; Reference Benchmarks'!E117,"")</f>
        <v/>
      </c>
      <c r="F117" s="56" t="str">
        <f>IF('2.Census &amp; Reference Benchmarks'!F117 &lt;&gt;"",'2.Census &amp; Reference Benchmarks'!F117,"")</f>
        <v/>
      </c>
      <c r="G117" s="58" t="str">
        <f>IF('2.Census &amp; Reference Benchmarks'!G117 &lt;&gt;"",'2.Census &amp; Reference Benchmarks'!G117,"")</f>
        <v/>
      </c>
      <c r="H117" s="58" t="str">
        <f>IF('2.Census &amp; Reference Benchmarks'!H117 &lt;&gt;"",'2.Census &amp; Reference Benchmarks'!H117,"")</f>
        <v/>
      </c>
      <c r="I117" s="58" t="str">
        <f>IF('2.Census &amp; Reference Benchmarks'!I117 &lt;&gt;"",'2.Census &amp; Reference Benchmarks'!I117,"")</f>
        <v/>
      </c>
      <c r="J117" s="69" t="str">
        <f>IF('2.Census &amp; Reference Benchmarks'!J117 &lt;&gt;"",'2.Census &amp; Reference Benchmarks'!J117,"")</f>
        <v/>
      </c>
      <c r="K117" s="58" t="str">
        <f>IF('7.Safe Harbor Input Data &amp; Calc'!Q119 &lt;&gt; "", '7.Safe Harbor Input Data &amp; Calc'!Q119, "")</f>
        <v>No</v>
      </c>
      <c r="L117" s="59" t="str">
        <f>IF('2.Census &amp; Reference Benchmarks'!T117&lt;&gt; "",'2.Census &amp; Reference Benchmarks'!T117,"")</f>
        <v/>
      </c>
      <c r="M117" s="60">
        <f>'2.Census &amp; Reference Benchmarks'!M117</f>
        <v>0</v>
      </c>
      <c r="N117" s="60">
        <f>'2.Census &amp; Reference Benchmarks'!P117</f>
        <v>0</v>
      </c>
      <c r="O117" s="60">
        <f>'2.Census &amp; Reference Benchmarks'!S117</f>
        <v>0</v>
      </c>
      <c r="P117" s="52">
        <f>IF( AND(I117 &lt; '1. Summary for SBA'!$J$7, I117 &lt;&gt;""), 0, IF(AND(G117="",I117=""),SUM(M117:O117)*4,IF(I117&lt;'1. Summary for SBA'!$J$7,0,IF(K117="Yes",0,IF(H117="Salary",IF(AND(SUM(M117:O117)*4&lt;100000,L117=""),(SUM(M117:O117)/(IF(OR(I117=0,I117&gt;=DATEVALUE("3/31/2020")),DATEVALUE("3/31/2020"),I117)-IF(OR(G117&lt;=DATEVALUE("1/1/2020"), G117 = ""),DATEVALUE("1/1/2020"),IF(OR(MONTH(G117)=1),G117+1,IF(MONTH(G117)=3,G117,G117-1)))))*360,0),0)))))</f>
        <v>0</v>
      </c>
      <c r="Q117" s="52">
        <f t="shared" si="15"/>
        <v>0</v>
      </c>
      <c r="R117" s="67">
        <f t="shared" si="9"/>
        <v>0</v>
      </c>
      <c r="S117" s="53">
        <f>SUM('3.Weekly Hours &amp; Wage Activity'!AI117:BF117)</f>
        <v>0</v>
      </c>
      <c r="T117" s="53">
        <f>IF(AND(I117&lt;&gt; "",  I117 &lt; '1. Summary for SBA'!$J$11 +168, I117 &gt; '1. Summary for SBA'!$J$11),S117+(((168-(I117-'1. Summary for SBA'!$J$11+1))*S117)/((I117-'1. Summary for SBA'!$J$11+1))),0)</f>
        <v>0</v>
      </c>
      <c r="U117" s="369">
        <f>IF(K117= "Yes",0,IF( H117 = "salary",IF(T117 = 0,MAX(0,$R117-$S117), R117-T117),IF( H117 = "Hourly",'6. Hourly EE Wage Reduction'!AA117, 0)))</f>
        <v>0</v>
      </c>
      <c r="V117" s="67">
        <f t="shared" si="10"/>
        <v>0</v>
      </c>
      <c r="W117" s="405" t="str">
        <f>IF(U117 = 0, "No",IF('6. Hourly EE Wage Reduction'!T117 &gt;'6. Hourly EE Wage Reduction'!W117, "Yes", "No"))</f>
        <v>No</v>
      </c>
      <c r="X117" s="67">
        <f t="shared" si="11"/>
        <v>0</v>
      </c>
      <c r="Y117" s="67">
        <f t="shared" si="12"/>
        <v>0</v>
      </c>
      <c r="AA117" s="86">
        <f>IFERROR(IF('3.Weekly Hours &amp; Wage Activity'!J117 = "FT", 1,MIN(1,IF('3.Weekly Hours &amp; Wage Activity'!J117 = "", "",MIN('3.Weekly Hours &amp; Wage Activity'!J117/40,1)),IF('3.Weekly Hours &amp; Wage Activity'!J117="", "",'3.Weekly Hours &amp; Wage Activity'!J117/40 ))),0)</f>
        <v>0</v>
      </c>
      <c r="AB117" s="86">
        <f>IFERROR(IF('3.Weekly Hours &amp; Wage Activity'!K117 = "FT", 1,MIN(1,IF('3.Weekly Hours &amp; Wage Activity'!K117 = "", "",MIN('3.Weekly Hours &amp; Wage Activity'!K117/40,1)),IF('3.Weekly Hours &amp; Wage Activity'!K117="", "",'3.Weekly Hours &amp; Wage Activity'!K117/40 ))),0)</f>
        <v>0</v>
      </c>
      <c r="AC117" s="86">
        <f>IFERROR(IF('3.Weekly Hours &amp; Wage Activity'!L117 = "FT", 1,MIN(1,IF('3.Weekly Hours &amp; Wage Activity'!L117 = "", "",MIN('3.Weekly Hours &amp; Wage Activity'!L117/40,1)),IF('3.Weekly Hours &amp; Wage Activity'!L117="", "",'3.Weekly Hours &amp; Wage Activity'!L117/40 ))),0)</f>
        <v>0</v>
      </c>
      <c r="AD117" s="86">
        <f>IFERROR(IF('3.Weekly Hours &amp; Wage Activity'!M117 = "FT", 1,MIN(1,IF('3.Weekly Hours &amp; Wage Activity'!M117 = "", "",MIN('3.Weekly Hours &amp; Wage Activity'!M117/40,1)),IF('3.Weekly Hours &amp; Wage Activity'!M117="", "",'3.Weekly Hours &amp; Wage Activity'!M117/40 ))),0)</f>
        <v>0</v>
      </c>
      <c r="AE117" s="86">
        <f>IFERROR(IF('3.Weekly Hours &amp; Wage Activity'!N117 = "FT", 1,MIN(1,IF('3.Weekly Hours &amp; Wage Activity'!N117 = "", "",MIN('3.Weekly Hours &amp; Wage Activity'!N117/40,1)),IF('3.Weekly Hours &amp; Wage Activity'!N117="", "",'3.Weekly Hours &amp; Wage Activity'!N117/40 ))),0)</f>
        <v>0</v>
      </c>
      <c r="AF117" s="86">
        <f>IFERROR(IF('3.Weekly Hours &amp; Wage Activity'!O117 = "FT", 1,MIN(1,IF('3.Weekly Hours &amp; Wage Activity'!O117 = "", "",MIN('3.Weekly Hours &amp; Wage Activity'!O117/40,1)),IF('3.Weekly Hours &amp; Wage Activity'!O117="", "",'3.Weekly Hours &amp; Wage Activity'!O117/40 ))),0)</f>
        <v>0</v>
      </c>
      <c r="AG117" s="86">
        <f>IFERROR(IF('3.Weekly Hours &amp; Wage Activity'!P117 = "FT", 1,MIN(1,IF('3.Weekly Hours &amp; Wage Activity'!P117 = "", "",MIN('3.Weekly Hours &amp; Wage Activity'!P117/40,1)),IF('3.Weekly Hours &amp; Wage Activity'!P117="", "",'3.Weekly Hours &amp; Wage Activity'!P117/40 ))),0)</f>
        <v>0</v>
      </c>
      <c r="AH117" s="86">
        <f>IFERROR(IF('3.Weekly Hours &amp; Wage Activity'!Q117 = "FT", 1,MIN(1,IF('3.Weekly Hours &amp; Wage Activity'!Q117 = "", "",MIN('3.Weekly Hours &amp; Wage Activity'!Q117/40,1)),IF('3.Weekly Hours &amp; Wage Activity'!Q117="", "",'3.Weekly Hours &amp; Wage Activity'!Q117/40 ))),0)</f>
        <v>0</v>
      </c>
      <c r="AI117" s="86">
        <f>IFERROR(IF('3.Weekly Hours &amp; Wage Activity'!R117 = "FT", 1,MIN(1,IF('3.Weekly Hours &amp; Wage Activity'!R117 = "", "",MIN('3.Weekly Hours &amp; Wage Activity'!R117/40,1)),IF('3.Weekly Hours &amp; Wage Activity'!R117="", "",'3.Weekly Hours &amp; Wage Activity'!R117/40 ))),0)</f>
        <v>0</v>
      </c>
      <c r="AJ117" s="86">
        <f>IFERROR(IF('3.Weekly Hours &amp; Wage Activity'!S117 = "FT", 1,MIN(1,IF('3.Weekly Hours &amp; Wage Activity'!S117 = "", "",MIN('3.Weekly Hours &amp; Wage Activity'!S117/40,1)),IF('3.Weekly Hours &amp; Wage Activity'!S117="", "",'3.Weekly Hours &amp; Wage Activity'!S117/40 ))),0)</f>
        <v>0</v>
      </c>
      <c r="AK117" s="86">
        <f>IFERROR(IF('3.Weekly Hours &amp; Wage Activity'!T117 = "FT", 1,MIN(1,IF('3.Weekly Hours &amp; Wage Activity'!T117 = "", "",MIN('3.Weekly Hours &amp; Wage Activity'!T117/40,1)),IF('3.Weekly Hours &amp; Wage Activity'!T117="", "",'3.Weekly Hours &amp; Wage Activity'!T117/40 ))),0)</f>
        <v>0</v>
      </c>
      <c r="AL117" s="86">
        <f>IFERROR(IF('3.Weekly Hours &amp; Wage Activity'!U117 = "FT", 1,MIN(1,IF('3.Weekly Hours &amp; Wage Activity'!U117 = "", "",MIN('3.Weekly Hours &amp; Wage Activity'!U117/40,1)),IF('3.Weekly Hours &amp; Wage Activity'!U117="", "",'3.Weekly Hours &amp; Wage Activity'!U117/40 ))),0)</f>
        <v>0</v>
      </c>
      <c r="AM117" s="86">
        <f>IFERROR(IF('3.Weekly Hours &amp; Wage Activity'!V117 = "FT", 1,MIN(1,IF('3.Weekly Hours &amp; Wage Activity'!V117 = "", "",MIN('3.Weekly Hours &amp; Wage Activity'!V117/40,1)),IF('3.Weekly Hours &amp; Wage Activity'!V117="", "",'3.Weekly Hours &amp; Wage Activity'!V117/40 ))),0)</f>
        <v>0</v>
      </c>
      <c r="AN117" s="86">
        <f>IFERROR(IF('3.Weekly Hours &amp; Wage Activity'!W117 = "FT", 1,MIN(1,IF('3.Weekly Hours &amp; Wage Activity'!W117 = "", "",MIN('3.Weekly Hours &amp; Wage Activity'!W117/40,1)),IF('3.Weekly Hours &amp; Wage Activity'!W117="", "",'3.Weekly Hours &amp; Wage Activity'!W117/40 ))),0)</f>
        <v>0</v>
      </c>
      <c r="AO117" s="86">
        <f>IFERROR(IF('3.Weekly Hours &amp; Wage Activity'!X117 = "FT", 1,MIN(1,IF('3.Weekly Hours &amp; Wage Activity'!X117 = "", "",MIN('3.Weekly Hours &amp; Wage Activity'!X117/40,1)),IF('3.Weekly Hours &amp; Wage Activity'!X117="", "",'3.Weekly Hours &amp; Wage Activity'!X117/40 ))),0)</f>
        <v>0</v>
      </c>
      <c r="AP117" s="86">
        <f>IFERROR(IF('3.Weekly Hours &amp; Wage Activity'!Y117 = "FT", 1,MIN(1,IF('3.Weekly Hours &amp; Wage Activity'!Y117 = "", "",MIN('3.Weekly Hours &amp; Wage Activity'!Y117/40,1)),IF('3.Weekly Hours &amp; Wage Activity'!Y117="", "",'3.Weekly Hours &amp; Wage Activity'!Y117/40 ))),0)</f>
        <v>0</v>
      </c>
      <c r="AQ117" s="86">
        <f>IFERROR(IF('3.Weekly Hours &amp; Wage Activity'!Z117 = "FT", 1,MIN(1,IF('3.Weekly Hours &amp; Wage Activity'!Z117 = "", "",MIN('3.Weekly Hours &amp; Wage Activity'!Z117/40,1)),IF('3.Weekly Hours &amp; Wage Activity'!Z117="", "",'3.Weekly Hours &amp; Wage Activity'!Z117/40 ))),0)</f>
        <v>0</v>
      </c>
      <c r="AR117" s="86">
        <f>IFERROR(IF('3.Weekly Hours &amp; Wage Activity'!AA117 = "FT", 1,MIN(1,IF('3.Weekly Hours &amp; Wage Activity'!AA117 = "", "",MIN('3.Weekly Hours &amp; Wage Activity'!AA117/40,1)),IF('3.Weekly Hours &amp; Wage Activity'!AA117="", "",'3.Weekly Hours &amp; Wage Activity'!AA117/40 ))),0)</f>
        <v>0</v>
      </c>
      <c r="AS117" s="86">
        <f>IFERROR(IF('3.Weekly Hours &amp; Wage Activity'!AB117 = "FT", 1,MIN(1,IF('3.Weekly Hours &amp; Wage Activity'!AB117 = "", "",MIN('3.Weekly Hours &amp; Wage Activity'!AB117/40,1)),IF('3.Weekly Hours &amp; Wage Activity'!AB117="", "",'3.Weekly Hours &amp; Wage Activity'!AB117/40 ))),0)</f>
        <v>0</v>
      </c>
      <c r="AT117" s="86">
        <f>IFERROR(IF('3.Weekly Hours &amp; Wage Activity'!AC117 = "FT", 1,MIN(1,IF('3.Weekly Hours &amp; Wage Activity'!AC117 = "", "",MIN('3.Weekly Hours &amp; Wage Activity'!AC117/40,1)),IF('3.Weekly Hours &amp; Wage Activity'!AC117="", "",'3.Weekly Hours &amp; Wage Activity'!AC117/40 ))),0)</f>
        <v>0</v>
      </c>
      <c r="AU117" s="86">
        <f>IFERROR(IF('3.Weekly Hours &amp; Wage Activity'!AD117 = "FT", 1,MIN(1,IF('3.Weekly Hours &amp; Wage Activity'!AD117 = "", "",MIN('3.Weekly Hours &amp; Wage Activity'!AD117/40,1)),IF('3.Weekly Hours &amp; Wage Activity'!AD117="", "",'3.Weekly Hours &amp; Wage Activity'!AD117/40 ))),0)</f>
        <v>0</v>
      </c>
      <c r="AV117" s="86">
        <f>IFERROR(IF('3.Weekly Hours &amp; Wage Activity'!AE117 = "FT", 1,MIN(1,IF('3.Weekly Hours &amp; Wage Activity'!AE117 = "", "",MIN('3.Weekly Hours &amp; Wage Activity'!AE117/40,1)),IF('3.Weekly Hours &amp; Wage Activity'!AE117="", "",'3.Weekly Hours &amp; Wage Activity'!AE117/40 ))),0)</f>
        <v>0</v>
      </c>
      <c r="AW117" s="86">
        <f>IFERROR(IF('3.Weekly Hours &amp; Wage Activity'!AF117 = "FT", 1,MIN(1,IF('3.Weekly Hours &amp; Wage Activity'!AF117 = "", "",MIN('3.Weekly Hours &amp; Wage Activity'!AF117/40,1)),IF('3.Weekly Hours &amp; Wage Activity'!AF117="", "",'3.Weekly Hours &amp; Wage Activity'!AF117/40 ))),0)</f>
        <v>0</v>
      </c>
      <c r="AX117" s="86">
        <f>IFERROR(IF('3.Weekly Hours &amp; Wage Activity'!AG117 = "FT", 1,MIN(1,IF('3.Weekly Hours &amp; Wage Activity'!AG117 = "", "",MIN('3.Weekly Hours &amp; Wage Activity'!AG117/40,1)),IF('3.Weekly Hours &amp; Wage Activity'!AG117="", "",'3.Weekly Hours &amp; Wage Activity'!AG117/40 ))),0)</f>
        <v>0</v>
      </c>
      <c r="AY117" s="523">
        <f>SUM( IF(COUNTIF('3.Weekly Hours &amp; Wage Activity'!J117:Q117, "&lt;&gt;FT") = 0, COLUMNS('3.Weekly Hours &amp; Wage Activity'!J117:AG117) * 40, '3.Weekly Hours &amp; Wage Activity'!J117:AG117))</f>
        <v>0</v>
      </c>
      <c r="AZ117" s="86">
        <f t="shared" si="13"/>
        <v>0</v>
      </c>
      <c r="BA117" s="87">
        <f t="shared" si="14"/>
        <v>0</v>
      </c>
      <c r="BB117" s="74" t="str">
        <f>IF('2.Census &amp; Reference Benchmarks'!K117 = "", "", '2.Census &amp; Reference Benchmarks'!K117)</f>
        <v/>
      </c>
      <c r="BC117" s="185">
        <f>IF('2.Census &amp; Reference Benchmarks'!L117="N/A",IF(OR(AND(G117="",I117=""),AND(G117&lt;DATEVALUE("1/1/2020"),OR(I117="",I117&gt;DATEVALUE("3/31/2020")))),177.14,IF(OR(I117 = "", I117 &gt; DATEVALUE("1/31/2020")), ROUND(177.14*((DATEVALUE("2/1/2020") -G117)/31),1))),IF('2.Census &amp; Reference Benchmarks'!L117="",0,'2.Census &amp; Reference Benchmarks'!L117))</f>
        <v>0</v>
      </c>
      <c r="BD117" s="74" t="str">
        <f>IF('2.Census &amp; Reference Benchmarks'!N117 = "", "", '2.Census &amp; Reference Benchmarks'!N117)</f>
        <v/>
      </c>
      <c r="BE117" s="185">
        <f>IF('2.Census &amp; Reference Benchmarks'!O117="N/A",IF(OR(AND(G117="",I117=""),AND(G117&lt;=DATEVALUE("2/1/2020"),OR(I117="",I117&gt;=DATEVALUE("2/29/2020")))),165.71,IF(AND(G117&gt;DATEVALUE("2/1/2020"),OR(I117="",I117&lt;=DATEVALUE("2/29/2020"))),((DATEVALUE("3/1/2020")-G117)/29)*165.71,"")),IF('2.Census &amp; Reference Benchmarks'!O117="",0,'2.Census &amp; Reference Benchmarks'!O117))</f>
        <v>0</v>
      </c>
    </row>
    <row r="118" spans="1:57" x14ac:dyDescent="0.25">
      <c r="A118" s="3"/>
      <c r="B118" s="56">
        <f>IF('2.Census &amp; Reference Benchmarks'!B118 &lt;&gt;"",'2.Census &amp; Reference Benchmarks'!B118,"")</f>
        <v>0</v>
      </c>
      <c r="C118" s="56">
        <f>IF('2.Census &amp; Reference Benchmarks'!C118 &lt;&gt;"",'2.Census &amp; Reference Benchmarks'!C118,"")</f>
        <v>0</v>
      </c>
      <c r="D118" s="57" t="str">
        <f>IF('2.Census &amp; Reference Benchmarks'!D118 &lt;&gt;"",'2.Census &amp; Reference Benchmarks'!D118,"")</f>
        <v/>
      </c>
      <c r="E118" s="56" t="str">
        <f>IF('2.Census &amp; Reference Benchmarks'!E118 &lt;&gt;"",'2.Census &amp; Reference Benchmarks'!E118,"")</f>
        <v/>
      </c>
      <c r="F118" s="56" t="str">
        <f>IF('2.Census &amp; Reference Benchmarks'!F118 &lt;&gt;"",'2.Census &amp; Reference Benchmarks'!F118,"")</f>
        <v/>
      </c>
      <c r="G118" s="58" t="str">
        <f>IF('2.Census &amp; Reference Benchmarks'!G118 &lt;&gt;"",'2.Census &amp; Reference Benchmarks'!G118,"")</f>
        <v/>
      </c>
      <c r="H118" s="58" t="str">
        <f>IF('2.Census &amp; Reference Benchmarks'!H118 &lt;&gt;"",'2.Census &amp; Reference Benchmarks'!H118,"")</f>
        <v/>
      </c>
      <c r="I118" s="58" t="str">
        <f>IF('2.Census &amp; Reference Benchmarks'!I118 &lt;&gt;"",'2.Census &amp; Reference Benchmarks'!I118,"")</f>
        <v/>
      </c>
      <c r="J118" s="69" t="str">
        <f>IF('2.Census &amp; Reference Benchmarks'!J118 &lt;&gt;"",'2.Census &amp; Reference Benchmarks'!J118,"")</f>
        <v/>
      </c>
      <c r="K118" s="58" t="str">
        <f>IF('7.Safe Harbor Input Data &amp; Calc'!Q120 &lt;&gt; "", '7.Safe Harbor Input Data &amp; Calc'!Q120, "")</f>
        <v>No</v>
      </c>
      <c r="L118" s="59" t="str">
        <f>IF('2.Census &amp; Reference Benchmarks'!T118&lt;&gt; "",'2.Census &amp; Reference Benchmarks'!T118,"")</f>
        <v/>
      </c>
      <c r="M118" s="60">
        <f>'2.Census &amp; Reference Benchmarks'!M118</f>
        <v>0</v>
      </c>
      <c r="N118" s="60">
        <f>'2.Census &amp; Reference Benchmarks'!P118</f>
        <v>0</v>
      </c>
      <c r="O118" s="60">
        <f>'2.Census &amp; Reference Benchmarks'!S118</f>
        <v>0</v>
      </c>
      <c r="P118" s="52">
        <f>IF( AND(I118 &lt; '1. Summary for SBA'!$J$7, I118 &lt;&gt;""), 0, IF(AND(G118="",I118=""),SUM(M118:O118)*4,IF(I118&lt;'1. Summary for SBA'!$J$7,0,IF(K118="Yes",0,IF(H118="Salary",IF(AND(SUM(M118:O118)*4&lt;100000,L118=""),(SUM(M118:O118)/(IF(OR(I118=0,I118&gt;=DATEVALUE("3/31/2020")),DATEVALUE("3/31/2020"),I118)-IF(OR(G118&lt;=DATEVALUE("1/1/2020"), G118 = ""),DATEVALUE("1/1/2020"),IF(OR(MONTH(G118)=1),G118+1,IF(MONTH(G118)=3,G118,G118-1)))))*360,0),0)))))</f>
        <v>0</v>
      </c>
      <c r="Q118" s="52">
        <f t="shared" si="15"/>
        <v>0</v>
      </c>
      <c r="R118" s="67">
        <f t="shared" si="9"/>
        <v>0</v>
      </c>
      <c r="S118" s="53">
        <f>SUM('3.Weekly Hours &amp; Wage Activity'!AI118:BF118)</f>
        <v>0</v>
      </c>
      <c r="T118" s="53">
        <f>IF(AND(I118&lt;&gt; "",  I118 &lt; '1. Summary for SBA'!$J$11 +168, I118 &gt; '1. Summary for SBA'!$J$11),S118+(((168-(I118-'1. Summary for SBA'!$J$11+1))*S118)/((I118-'1. Summary for SBA'!$J$11+1))),0)</f>
        <v>0</v>
      </c>
      <c r="U118" s="369">
        <f>IF(K118= "Yes",0,IF( H118 = "salary",IF(T118 = 0,MAX(0,$R118-$S118), R118-T118),IF( H118 = "Hourly",'6. Hourly EE Wage Reduction'!AA118, 0)))</f>
        <v>0</v>
      </c>
      <c r="V118" s="67">
        <f t="shared" si="10"/>
        <v>0</v>
      </c>
      <c r="W118" s="405" t="str">
        <f>IF(U118 = 0, "No",IF('6. Hourly EE Wage Reduction'!T118 &gt;'6. Hourly EE Wage Reduction'!W118, "Yes", "No"))</f>
        <v>No</v>
      </c>
      <c r="X118" s="67">
        <f t="shared" si="11"/>
        <v>0</v>
      </c>
      <c r="Y118" s="67">
        <f t="shared" si="12"/>
        <v>0</v>
      </c>
      <c r="AA118" s="86">
        <f>IFERROR(IF('3.Weekly Hours &amp; Wage Activity'!J118 = "FT", 1,MIN(1,IF('3.Weekly Hours &amp; Wage Activity'!J118 = "", "",MIN('3.Weekly Hours &amp; Wage Activity'!J118/40,1)),IF('3.Weekly Hours &amp; Wage Activity'!J118="", "",'3.Weekly Hours &amp; Wage Activity'!J118/40 ))),0)</f>
        <v>0</v>
      </c>
      <c r="AB118" s="86">
        <f>IFERROR(IF('3.Weekly Hours &amp; Wage Activity'!K118 = "FT", 1,MIN(1,IF('3.Weekly Hours &amp; Wage Activity'!K118 = "", "",MIN('3.Weekly Hours &amp; Wage Activity'!K118/40,1)),IF('3.Weekly Hours &amp; Wage Activity'!K118="", "",'3.Weekly Hours &amp; Wage Activity'!K118/40 ))),0)</f>
        <v>0</v>
      </c>
      <c r="AC118" s="86">
        <f>IFERROR(IF('3.Weekly Hours &amp; Wage Activity'!L118 = "FT", 1,MIN(1,IF('3.Weekly Hours &amp; Wage Activity'!L118 = "", "",MIN('3.Weekly Hours &amp; Wage Activity'!L118/40,1)),IF('3.Weekly Hours &amp; Wage Activity'!L118="", "",'3.Weekly Hours &amp; Wage Activity'!L118/40 ))),0)</f>
        <v>0</v>
      </c>
      <c r="AD118" s="86">
        <f>IFERROR(IF('3.Weekly Hours &amp; Wage Activity'!M118 = "FT", 1,MIN(1,IF('3.Weekly Hours &amp; Wage Activity'!M118 = "", "",MIN('3.Weekly Hours &amp; Wage Activity'!M118/40,1)),IF('3.Weekly Hours &amp; Wage Activity'!M118="", "",'3.Weekly Hours &amp; Wage Activity'!M118/40 ))),0)</f>
        <v>0</v>
      </c>
      <c r="AE118" s="86">
        <f>IFERROR(IF('3.Weekly Hours &amp; Wage Activity'!N118 = "FT", 1,MIN(1,IF('3.Weekly Hours &amp; Wage Activity'!N118 = "", "",MIN('3.Weekly Hours &amp; Wage Activity'!N118/40,1)),IF('3.Weekly Hours &amp; Wage Activity'!N118="", "",'3.Weekly Hours &amp; Wage Activity'!N118/40 ))),0)</f>
        <v>0</v>
      </c>
      <c r="AF118" s="86">
        <f>IFERROR(IF('3.Weekly Hours &amp; Wage Activity'!O118 = "FT", 1,MIN(1,IF('3.Weekly Hours &amp; Wage Activity'!O118 = "", "",MIN('3.Weekly Hours &amp; Wage Activity'!O118/40,1)),IF('3.Weekly Hours &amp; Wage Activity'!O118="", "",'3.Weekly Hours &amp; Wage Activity'!O118/40 ))),0)</f>
        <v>0</v>
      </c>
      <c r="AG118" s="86">
        <f>IFERROR(IF('3.Weekly Hours &amp; Wage Activity'!P118 = "FT", 1,MIN(1,IF('3.Weekly Hours &amp; Wage Activity'!P118 = "", "",MIN('3.Weekly Hours &amp; Wage Activity'!P118/40,1)),IF('3.Weekly Hours &amp; Wage Activity'!P118="", "",'3.Weekly Hours &amp; Wage Activity'!P118/40 ))),0)</f>
        <v>0</v>
      </c>
      <c r="AH118" s="86">
        <f>IFERROR(IF('3.Weekly Hours &amp; Wage Activity'!Q118 = "FT", 1,MIN(1,IF('3.Weekly Hours &amp; Wage Activity'!Q118 = "", "",MIN('3.Weekly Hours &amp; Wage Activity'!Q118/40,1)),IF('3.Weekly Hours &amp; Wage Activity'!Q118="", "",'3.Weekly Hours &amp; Wage Activity'!Q118/40 ))),0)</f>
        <v>0</v>
      </c>
      <c r="AI118" s="86">
        <f>IFERROR(IF('3.Weekly Hours &amp; Wage Activity'!R118 = "FT", 1,MIN(1,IF('3.Weekly Hours &amp; Wage Activity'!R118 = "", "",MIN('3.Weekly Hours &amp; Wage Activity'!R118/40,1)),IF('3.Weekly Hours &amp; Wage Activity'!R118="", "",'3.Weekly Hours &amp; Wage Activity'!R118/40 ))),0)</f>
        <v>0</v>
      </c>
      <c r="AJ118" s="86">
        <f>IFERROR(IF('3.Weekly Hours &amp; Wage Activity'!S118 = "FT", 1,MIN(1,IF('3.Weekly Hours &amp; Wage Activity'!S118 = "", "",MIN('3.Weekly Hours &amp; Wage Activity'!S118/40,1)),IF('3.Weekly Hours &amp; Wage Activity'!S118="", "",'3.Weekly Hours &amp; Wage Activity'!S118/40 ))),0)</f>
        <v>0</v>
      </c>
      <c r="AK118" s="86">
        <f>IFERROR(IF('3.Weekly Hours &amp; Wage Activity'!T118 = "FT", 1,MIN(1,IF('3.Weekly Hours &amp; Wage Activity'!T118 = "", "",MIN('3.Weekly Hours &amp; Wage Activity'!T118/40,1)),IF('3.Weekly Hours &amp; Wage Activity'!T118="", "",'3.Weekly Hours &amp; Wage Activity'!T118/40 ))),0)</f>
        <v>0</v>
      </c>
      <c r="AL118" s="86">
        <f>IFERROR(IF('3.Weekly Hours &amp; Wage Activity'!U118 = "FT", 1,MIN(1,IF('3.Weekly Hours &amp; Wage Activity'!U118 = "", "",MIN('3.Weekly Hours &amp; Wage Activity'!U118/40,1)),IF('3.Weekly Hours &amp; Wage Activity'!U118="", "",'3.Weekly Hours &amp; Wage Activity'!U118/40 ))),0)</f>
        <v>0</v>
      </c>
      <c r="AM118" s="86">
        <f>IFERROR(IF('3.Weekly Hours &amp; Wage Activity'!V118 = "FT", 1,MIN(1,IF('3.Weekly Hours &amp; Wage Activity'!V118 = "", "",MIN('3.Weekly Hours &amp; Wage Activity'!V118/40,1)),IF('3.Weekly Hours &amp; Wage Activity'!V118="", "",'3.Weekly Hours &amp; Wage Activity'!V118/40 ))),0)</f>
        <v>0</v>
      </c>
      <c r="AN118" s="86">
        <f>IFERROR(IF('3.Weekly Hours &amp; Wage Activity'!W118 = "FT", 1,MIN(1,IF('3.Weekly Hours &amp; Wage Activity'!W118 = "", "",MIN('3.Weekly Hours &amp; Wage Activity'!W118/40,1)),IF('3.Weekly Hours &amp; Wage Activity'!W118="", "",'3.Weekly Hours &amp; Wage Activity'!W118/40 ))),0)</f>
        <v>0</v>
      </c>
      <c r="AO118" s="86">
        <f>IFERROR(IF('3.Weekly Hours &amp; Wage Activity'!X118 = "FT", 1,MIN(1,IF('3.Weekly Hours &amp; Wage Activity'!X118 = "", "",MIN('3.Weekly Hours &amp; Wage Activity'!X118/40,1)),IF('3.Weekly Hours &amp; Wage Activity'!X118="", "",'3.Weekly Hours &amp; Wage Activity'!X118/40 ))),0)</f>
        <v>0</v>
      </c>
      <c r="AP118" s="86">
        <f>IFERROR(IF('3.Weekly Hours &amp; Wage Activity'!Y118 = "FT", 1,MIN(1,IF('3.Weekly Hours &amp; Wage Activity'!Y118 = "", "",MIN('3.Weekly Hours &amp; Wage Activity'!Y118/40,1)),IF('3.Weekly Hours &amp; Wage Activity'!Y118="", "",'3.Weekly Hours &amp; Wage Activity'!Y118/40 ))),0)</f>
        <v>0</v>
      </c>
      <c r="AQ118" s="86">
        <f>IFERROR(IF('3.Weekly Hours &amp; Wage Activity'!Z118 = "FT", 1,MIN(1,IF('3.Weekly Hours &amp; Wage Activity'!Z118 = "", "",MIN('3.Weekly Hours &amp; Wage Activity'!Z118/40,1)),IF('3.Weekly Hours &amp; Wage Activity'!Z118="", "",'3.Weekly Hours &amp; Wage Activity'!Z118/40 ))),0)</f>
        <v>0</v>
      </c>
      <c r="AR118" s="86">
        <f>IFERROR(IF('3.Weekly Hours &amp; Wage Activity'!AA118 = "FT", 1,MIN(1,IF('3.Weekly Hours &amp; Wage Activity'!AA118 = "", "",MIN('3.Weekly Hours &amp; Wage Activity'!AA118/40,1)),IF('3.Weekly Hours &amp; Wage Activity'!AA118="", "",'3.Weekly Hours &amp; Wage Activity'!AA118/40 ))),0)</f>
        <v>0</v>
      </c>
      <c r="AS118" s="86">
        <f>IFERROR(IF('3.Weekly Hours &amp; Wage Activity'!AB118 = "FT", 1,MIN(1,IF('3.Weekly Hours &amp; Wage Activity'!AB118 = "", "",MIN('3.Weekly Hours &amp; Wage Activity'!AB118/40,1)),IF('3.Weekly Hours &amp; Wage Activity'!AB118="", "",'3.Weekly Hours &amp; Wage Activity'!AB118/40 ))),0)</f>
        <v>0</v>
      </c>
      <c r="AT118" s="86">
        <f>IFERROR(IF('3.Weekly Hours &amp; Wage Activity'!AC118 = "FT", 1,MIN(1,IF('3.Weekly Hours &amp; Wage Activity'!AC118 = "", "",MIN('3.Weekly Hours &amp; Wage Activity'!AC118/40,1)),IF('3.Weekly Hours &amp; Wage Activity'!AC118="", "",'3.Weekly Hours &amp; Wage Activity'!AC118/40 ))),0)</f>
        <v>0</v>
      </c>
      <c r="AU118" s="86">
        <f>IFERROR(IF('3.Weekly Hours &amp; Wage Activity'!AD118 = "FT", 1,MIN(1,IF('3.Weekly Hours &amp; Wage Activity'!AD118 = "", "",MIN('3.Weekly Hours &amp; Wage Activity'!AD118/40,1)),IF('3.Weekly Hours &amp; Wage Activity'!AD118="", "",'3.Weekly Hours &amp; Wage Activity'!AD118/40 ))),0)</f>
        <v>0</v>
      </c>
      <c r="AV118" s="86">
        <f>IFERROR(IF('3.Weekly Hours &amp; Wage Activity'!AE118 = "FT", 1,MIN(1,IF('3.Weekly Hours &amp; Wage Activity'!AE118 = "", "",MIN('3.Weekly Hours &amp; Wage Activity'!AE118/40,1)),IF('3.Weekly Hours &amp; Wage Activity'!AE118="", "",'3.Weekly Hours &amp; Wage Activity'!AE118/40 ))),0)</f>
        <v>0</v>
      </c>
      <c r="AW118" s="86">
        <f>IFERROR(IF('3.Weekly Hours &amp; Wage Activity'!AF118 = "FT", 1,MIN(1,IF('3.Weekly Hours &amp; Wage Activity'!AF118 = "", "",MIN('3.Weekly Hours &amp; Wage Activity'!AF118/40,1)),IF('3.Weekly Hours &amp; Wage Activity'!AF118="", "",'3.Weekly Hours &amp; Wage Activity'!AF118/40 ))),0)</f>
        <v>0</v>
      </c>
      <c r="AX118" s="86">
        <f>IFERROR(IF('3.Weekly Hours &amp; Wage Activity'!AG118 = "FT", 1,MIN(1,IF('3.Weekly Hours &amp; Wage Activity'!AG118 = "", "",MIN('3.Weekly Hours &amp; Wage Activity'!AG118/40,1)),IF('3.Weekly Hours &amp; Wage Activity'!AG118="", "",'3.Weekly Hours &amp; Wage Activity'!AG118/40 ))),0)</f>
        <v>0</v>
      </c>
      <c r="AY118" s="523">
        <f>SUM( IF(COUNTIF('3.Weekly Hours &amp; Wage Activity'!J118:Q118, "&lt;&gt;FT") = 0, COLUMNS('3.Weekly Hours &amp; Wage Activity'!J118:AG118) * 40, '3.Weekly Hours &amp; Wage Activity'!J118:AG118))</f>
        <v>0</v>
      </c>
      <c r="AZ118" s="86">
        <f t="shared" si="13"/>
        <v>0</v>
      </c>
      <c r="BA118" s="87">
        <f t="shared" si="14"/>
        <v>0</v>
      </c>
      <c r="BB118" s="74" t="str">
        <f>IF('2.Census &amp; Reference Benchmarks'!K118 = "", "", '2.Census &amp; Reference Benchmarks'!K118)</f>
        <v/>
      </c>
      <c r="BC118" s="185">
        <f>IF('2.Census &amp; Reference Benchmarks'!L118="N/A",IF(OR(AND(G118="",I118=""),AND(G118&lt;DATEVALUE("1/1/2020"),OR(I118="",I118&gt;DATEVALUE("3/31/2020")))),177.14,IF(OR(I118 = "", I118 &gt; DATEVALUE("1/31/2020")), ROUND(177.14*((DATEVALUE("2/1/2020") -G118)/31),1))),IF('2.Census &amp; Reference Benchmarks'!L118="",0,'2.Census &amp; Reference Benchmarks'!L118))</f>
        <v>0</v>
      </c>
      <c r="BD118" s="74" t="str">
        <f>IF('2.Census &amp; Reference Benchmarks'!N118 = "", "", '2.Census &amp; Reference Benchmarks'!N118)</f>
        <v/>
      </c>
      <c r="BE118" s="185">
        <f>IF('2.Census &amp; Reference Benchmarks'!O118="N/A",IF(OR(AND(G118="",I118=""),AND(G118&lt;=DATEVALUE("2/1/2020"),OR(I118="",I118&gt;=DATEVALUE("2/29/2020")))),165.71,IF(AND(G118&gt;DATEVALUE("2/1/2020"),OR(I118="",I118&lt;=DATEVALUE("2/29/2020"))),((DATEVALUE("3/1/2020")-G118)/29)*165.71,"")),IF('2.Census &amp; Reference Benchmarks'!O118="",0,'2.Census &amp; Reference Benchmarks'!O118))</f>
        <v>0</v>
      </c>
    </row>
    <row r="119" spans="1:57" x14ac:dyDescent="0.25">
      <c r="A119" s="3"/>
      <c r="B119" s="56">
        <f>IF('2.Census &amp; Reference Benchmarks'!B119 &lt;&gt;"",'2.Census &amp; Reference Benchmarks'!B119,"")</f>
        <v>0</v>
      </c>
      <c r="C119" s="56">
        <f>IF('2.Census &amp; Reference Benchmarks'!C119 &lt;&gt;"",'2.Census &amp; Reference Benchmarks'!C119,"")</f>
        <v>0</v>
      </c>
      <c r="D119" s="57" t="str">
        <f>IF('2.Census &amp; Reference Benchmarks'!D119 &lt;&gt;"",'2.Census &amp; Reference Benchmarks'!D119,"")</f>
        <v/>
      </c>
      <c r="E119" s="56" t="str">
        <f>IF('2.Census &amp; Reference Benchmarks'!E119 &lt;&gt;"",'2.Census &amp; Reference Benchmarks'!E119,"")</f>
        <v/>
      </c>
      <c r="F119" s="56" t="str">
        <f>IF('2.Census &amp; Reference Benchmarks'!F119 &lt;&gt;"",'2.Census &amp; Reference Benchmarks'!F119,"")</f>
        <v/>
      </c>
      <c r="G119" s="58" t="str">
        <f>IF('2.Census &amp; Reference Benchmarks'!G119 &lt;&gt;"",'2.Census &amp; Reference Benchmarks'!G119,"")</f>
        <v/>
      </c>
      <c r="H119" s="58" t="str">
        <f>IF('2.Census &amp; Reference Benchmarks'!H119 &lt;&gt;"",'2.Census &amp; Reference Benchmarks'!H119,"")</f>
        <v/>
      </c>
      <c r="I119" s="58" t="str">
        <f>IF('2.Census &amp; Reference Benchmarks'!I119 &lt;&gt;"",'2.Census &amp; Reference Benchmarks'!I119,"")</f>
        <v/>
      </c>
      <c r="J119" s="69" t="str">
        <f>IF('2.Census &amp; Reference Benchmarks'!J119 &lt;&gt;"",'2.Census &amp; Reference Benchmarks'!J119,"")</f>
        <v/>
      </c>
      <c r="K119" s="58" t="str">
        <f>IF('7.Safe Harbor Input Data &amp; Calc'!Q121 &lt;&gt; "", '7.Safe Harbor Input Data &amp; Calc'!Q121, "")</f>
        <v>No</v>
      </c>
      <c r="L119" s="59" t="str">
        <f>IF('2.Census &amp; Reference Benchmarks'!T119&lt;&gt; "",'2.Census &amp; Reference Benchmarks'!T119,"")</f>
        <v/>
      </c>
      <c r="M119" s="60">
        <f>'2.Census &amp; Reference Benchmarks'!M119</f>
        <v>0</v>
      </c>
      <c r="N119" s="60">
        <f>'2.Census &amp; Reference Benchmarks'!P119</f>
        <v>0</v>
      </c>
      <c r="O119" s="60">
        <f>'2.Census &amp; Reference Benchmarks'!S119</f>
        <v>0</v>
      </c>
      <c r="P119" s="52">
        <f>IF( AND(I119 &lt; '1. Summary for SBA'!$J$7, I119 &lt;&gt;""), 0, IF(AND(G119="",I119=""),SUM(M119:O119)*4,IF(I119&lt;'1. Summary for SBA'!$J$7,0,IF(K119="Yes",0,IF(H119="Salary",IF(AND(SUM(M119:O119)*4&lt;100000,L119=""),(SUM(M119:O119)/(IF(OR(I119=0,I119&gt;=DATEVALUE("3/31/2020")),DATEVALUE("3/31/2020"),I119)-IF(OR(G119&lt;=DATEVALUE("1/1/2020"), G119 = ""),DATEVALUE("1/1/2020"),IF(OR(MONTH(G119)=1),G119+1,IF(MONTH(G119)=3,G119,G119-1)))))*360,0),0)))))</f>
        <v>0</v>
      </c>
      <c r="Q119" s="52">
        <f t="shared" si="15"/>
        <v>0</v>
      </c>
      <c r="R119" s="67">
        <f t="shared" si="9"/>
        <v>0</v>
      </c>
      <c r="S119" s="53">
        <f>SUM('3.Weekly Hours &amp; Wage Activity'!AI119:BF119)</f>
        <v>0</v>
      </c>
      <c r="T119" s="53">
        <f>IF(AND(I119&lt;&gt; "",  I119 &lt; '1. Summary for SBA'!$J$11 +168, I119 &gt; '1. Summary for SBA'!$J$11),S119+(((168-(I119-'1. Summary for SBA'!$J$11+1))*S119)/((I119-'1. Summary for SBA'!$J$11+1))),0)</f>
        <v>0</v>
      </c>
      <c r="U119" s="369">
        <f>IF(K119= "Yes",0,IF( H119 = "salary",IF(T119 = 0,MAX(0,$R119-$S119), R119-T119),IF( H119 = "Hourly",'6. Hourly EE Wage Reduction'!AA119, 0)))</f>
        <v>0</v>
      </c>
      <c r="V119" s="67">
        <f t="shared" si="10"/>
        <v>0</v>
      </c>
      <c r="W119" s="405" t="str">
        <f>IF(U119 = 0, "No",IF('6. Hourly EE Wage Reduction'!T119 &gt;'6. Hourly EE Wage Reduction'!W119, "Yes", "No"))</f>
        <v>No</v>
      </c>
      <c r="X119" s="67">
        <f t="shared" si="11"/>
        <v>0</v>
      </c>
      <c r="Y119" s="67">
        <f t="shared" si="12"/>
        <v>0</v>
      </c>
      <c r="AA119" s="86">
        <f>IFERROR(IF('3.Weekly Hours &amp; Wage Activity'!J119 = "FT", 1,MIN(1,IF('3.Weekly Hours &amp; Wage Activity'!J119 = "", "",MIN('3.Weekly Hours &amp; Wage Activity'!J119/40,1)),IF('3.Weekly Hours &amp; Wage Activity'!J119="", "",'3.Weekly Hours &amp; Wage Activity'!J119/40 ))),0)</f>
        <v>0</v>
      </c>
      <c r="AB119" s="86">
        <f>IFERROR(IF('3.Weekly Hours &amp; Wage Activity'!K119 = "FT", 1,MIN(1,IF('3.Weekly Hours &amp; Wage Activity'!K119 = "", "",MIN('3.Weekly Hours &amp; Wage Activity'!K119/40,1)),IF('3.Weekly Hours &amp; Wage Activity'!K119="", "",'3.Weekly Hours &amp; Wage Activity'!K119/40 ))),0)</f>
        <v>0</v>
      </c>
      <c r="AC119" s="86">
        <f>IFERROR(IF('3.Weekly Hours &amp; Wage Activity'!L119 = "FT", 1,MIN(1,IF('3.Weekly Hours &amp; Wage Activity'!L119 = "", "",MIN('3.Weekly Hours &amp; Wage Activity'!L119/40,1)),IF('3.Weekly Hours &amp; Wage Activity'!L119="", "",'3.Weekly Hours &amp; Wage Activity'!L119/40 ))),0)</f>
        <v>0</v>
      </c>
      <c r="AD119" s="86">
        <f>IFERROR(IF('3.Weekly Hours &amp; Wage Activity'!M119 = "FT", 1,MIN(1,IF('3.Weekly Hours &amp; Wage Activity'!M119 = "", "",MIN('3.Weekly Hours &amp; Wage Activity'!M119/40,1)),IF('3.Weekly Hours &amp; Wage Activity'!M119="", "",'3.Weekly Hours &amp; Wage Activity'!M119/40 ))),0)</f>
        <v>0</v>
      </c>
      <c r="AE119" s="86">
        <f>IFERROR(IF('3.Weekly Hours &amp; Wage Activity'!N119 = "FT", 1,MIN(1,IF('3.Weekly Hours &amp; Wage Activity'!N119 = "", "",MIN('3.Weekly Hours &amp; Wage Activity'!N119/40,1)),IF('3.Weekly Hours &amp; Wage Activity'!N119="", "",'3.Weekly Hours &amp; Wage Activity'!N119/40 ))),0)</f>
        <v>0</v>
      </c>
      <c r="AF119" s="86">
        <f>IFERROR(IF('3.Weekly Hours &amp; Wage Activity'!O119 = "FT", 1,MIN(1,IF('3.Weekly Hours &amp; Wage Activity'!O119 = "", "",MIN('3.Weekly Hours &amp; Wage Activity'!O119/40,1)),IF('3.Weekly Hours &amp; Wage Activity'!O119="", "",'3.Weekly Hours &amp; Wage Activity'!O119/40 ))),0)</f>
        <v>0</v>
      </c>
      <c r="AG119" s="86">
        <f>IFERROR(IF('3.Weekly Hours &amp; Wage Activity'!P119 = "FT", 1,MIN(1,IF('3.Weekly Hours &amp; Wage Activity'!P119 = "", "",MIN('3.Weekly Hours &amp; Wage Activity'!P119/40,1)),IF('3.Weekly Hours &amp; Wage Activity'!P119="", "",'3.Weekly Hours &amp; Wage Activity'!P119/40 ))),0)</f>
        <v>0</v>
      </c>
      <c r="AH119" s="86">
        <f>IFERROR(IF('3.Weekly Hours &amp; Wage Activity'!Q119 = "FT", 1,MIN(1,IF('3.Weekly Hours &amp; Wage Activity'!Q119 = "", "",MIN('3.Weekly Hours &amp; Wage Activity'!Q119/40,1)),IF('3.Weekly Hours &amp; Wage Activity'!Q119="", "",'3.Weekly Hours &amp; Wage Activity'!Q119/40 ))),0)</f>
        <v>0</v>
      </c>
      <c r="AI119" s="86">
        <f>IFERROR(IF('3.Weekly Hours &amp; Wage Activity'!R119 = "FT", 1,MIN(1,IF('3.Weekly Hours &amp; Wage Activity'!R119 = "", "",MIN('3.Weekly Hours &amp; Wage Activity'!R119/40,1)),IF('3.Weekly Hours &amp; Wage Activity'!R119="", "",'3.Weekly Hours &amp; Wage Activity'!R119/40 ))),0)</f>
        <v>0</v>
      </c>
      <c r="AJ119" s="86">
        <f>IFERROR(IF('3.Weekly Hours &amp; Wage Activity'!S119 = "FT", 1,MIN(1,IF('3.Weekly Hours &amp; Wage Activity'!S119 = "", "",MIN('3.Weekly Hours &amp; Wage Activity'!S119/40,1)),IF('3.Weekly Hours &amp; Wage Activity'!S119="", "",'3.Weekly Hours &amp; Wage Activity'!S119/40 ))),0)</f>
        <v>0</v>
      </c>
      <c r="AK119" s="86">
        <f>IFERROR(IF('3.Weekly Hours &amp; Wage Activity'!T119 = "FT", 1,MIN(1,IF('3.Weekly Hours &amp; Wage Activity'!T119 = "", "",MIN('3.Weekly Hours &amp; Wage Activity'!T119/40,1)),IF('3.Weekly Hours &amp; Wage Activity'!T119="", "",'3.Weekly Hours &amp; Wage Activity'!T119/40 ))),0)</f>
        <v>0</v>
      </c>
      <c r="AL119" s="86">
        <f>IFERROR(IF('3.Weekly Hours &amp; Wage Activity'!U119 = "FT", 1,MIN(1,IF('3.Weekly Hours &amp; Wage Activity'!U119 = "", "",MIN('3.Weekly Hours &amp; Wage Activity'!U119/40,1)),IF('3.Weekly Hours &amp; Wage Activity'!U119="", "",'3.Weekly Hours &amp; Wage Activity'!U119/40 ))),0)</f>
        <v>0</v>
      </c>
      <c r="AM119" s="86">
        <f>IFERROR(IF('3.Weekly Hours &amp; Wage Activity'!V119 = "FT", 1,MIN(1,IF('3.Weekly Hours &amp; Wage Activity'!V119 = "", "",MIN('3.Weekly Hours &amp; Wage Activity'!V119/40,1)),IF('3.Weekly Hours &amp; Wage Activity'!V119="", "",'3.Weekly Hours &amp; Wage Activity'!V119/40 ))),0)</f>
        <v>0</v>
      </c>
      <c r="AN119" s="86">
        <f>IFERROR(IF('3.Weekly Hours &amp; Wage Activity'!W119 = "FT", 1,MIN(1,IF('3.Weekly Hours &amp; Wage Activity'!W119 = "", "",MIN('3.Weekly Hours &amp; Wage Activity'!W119/40,1)),IF('3.Weekly Hours &amp; Wage Activity'!W119="", "",'3.Weekly Hours &amp; Wage Activity'!W119/40 ))),0)</f>
        <v>0</v>
      </c>
      <c r="AO119" s="86">
        <f>IFERROR(IF('3.Weekly Hours &amp; Wage Activity'!X119 = "FT", 1,MIN(1,IF('3.Weekly Hours &amp; Wage Activity'!X119 = "", "",MIN('3.Weekly Hours &amp; Wage Activity'!X119/40,1)),IF('3.Weekly Hours &amp; Wage Activity'!X119="", "",'3.Weekly Hours &amp; Wage Activity'!X119/40 ))),0)</f>
        <v>0</v>
      </c>
      <c r="AP119" s="86">
        <f>IFERROR(IF('3.Weekly Hours &amp; Wage Activity'!Y119 = "FT", 1,MIN(1,IF('3.Weekly Hours &amp; Wage Activity'!Y119 = "", "",MIN('3.Weekly Hours &amp; Wage Activity'!Y119/40,1)),IF('3.Weekly Hours &amp; Wage Activity'!Y119="", "",'3.Weekly Hours &amp; Wage Activity'!Y119/40 ))),0)</f>
        <v>0</v>
      </c>
      <c r="AQ119" s="86">
        <f>IFERROR(IF('3.Weekly Hours &amp; Wage Activity'!Z119 = "FT", 1,MIN(1,IF('3.Weekly Hours &amp; Wage Activity'!Z119 = "", "",MIN('3.Weekly Hours &amp; Wage Activity'!Z119/40,1)),IF('3.Weekly Hours &amp; Wage Activity'!Z119="", "",'3.Weekly Hours &amp; Wage Activity'!Z119/40 ))),0)</f>
        <v>0</v>
      </c>
      <c r="AR119" s="86">
        <f>IFERROR(IF('3.Weekly Hours &amp; Wage Activity'!AA119 = "FT", 1,MIN(1,IF('3.Weekly Hours &amp; Wage Activity'!AA119 = "", "",MIN('3.Weekly Hours &amp; Wage Activity'!AA119/40,1)),IF('3.Weekly Hours &amp; Wage Activity'!AA119="", "",'3.Weekly Hours &amp; Wage Activity'!AA119/40 ))),0)</f>
        <v>0</v>
      </c>
      <c r="AS119" s="86">
        <f>IFERROR(IF('3.Weekly Hours &amp; Wage Activity'!AB119 = "FT", 1,MIN(1,IF('3.Weekly Hours &amp; Wage Activity'!AB119 = "", "",MIN('3.Weekly Hours &amp; Wage Activity'!AB119/40,1)),IF('3.Weekly Hours &amp; Wage Activity'!AB119="", "",'3.Weekly Hours &amp; Wage Activity'!AB119/40 ))),0)</f>
        <v>0</v>
      </c>
      <c r="AT119" s="86">
        <f>IFERROR(IF('3.Weekly Hours &amp; Wage Activity'!AC119 = "FT", 1,MIN(1,IF('3.Weekly Hours &amp; Wage Activity'!AC119 = "", "",MIN('3.Weekly Hours &amp; Wage Activity'!AC119/40,1)),IF('3.Weekly Hours &amp; Wage Activity'!AC119="", "",'3.Weekly Hours &amp; Wage Activity'!AC119/40 ))),0)</f>
        <v>0</v>
      </c>
      <c r="AU119" s="86">
        <f>IFERROR(IF('3.Weekly Hours &amp; Wage Activity'!AD119 = "FT", 1,MIN(1,IF('3.Weekly Hours &amp; Wage Activity'!AD119 = "", "",MIN('3.Weekly Hours &amp; Wage Activity'!AD119/40,1)),IF('3.Weekly Hours &amp; Wage Activity'!AD119="", "",'3.Weekly Hours &amp; Wage Activity'!AD119/40 ))),0)</f>
        <v>0</v>
      </c>
      <c r="AV119" s="86">
        <f>IFERROR(IF('3.Weekly Hours &amp; Wage Activity'!AE119 = "FT", 1,MIN(1,IF('3.Weekly Hours &amp; Wage Activity'!AE119 = "", "",MIN('3.Weekly Hours &amp; Wage Activity'!AE119/40,1)),IF('3.Weekly Hours &amp; Wage Activity'!AE119="", "",'3.Weekly Hours &amp; Wage Activity'!AE119/40 ))),0)</f>
        <v>0</v>
      </c>
      <c r="AW119" s="86">
        <f>IFERROR(IF('3.Weekly Hours &amp; Wage Activity'!AF119 = "FT", 1,MIN(1,IF('3.Weekly Hours &amp; Wage Activity'!AF119 = "", "",MIN('3.Weekly Hours &amp; Wage Activity'!AF119/40,1)),IF('3.Weekly Hours &amp; Wage Activity'!AF119="", "",'3.Weekly Hours &amp; Wage Activity'!AF119/40 ))),0)</f>
        <v>0</v>
      </c>
      <c r="AX119" s="86">
        <f>IFERROR(IF('3.Weekly Hours &amp; Wage Activity'!AG119 = "FT", 1,MIN(1,IF('3.Weekly Hours &amp; Wage Activity'!AG119 = "", "",MIN('3.Weekly Hours &amp; Wage Activity'!AG119/40,1)),IF('3.Weekly Hours &amp; Wage Activity'!AG119="", "",'3.Weekly Hours &amp; Wage Activity'!AG119/40 ))),0)</f>
        <v>0</v>
      </c>
      <c r="AY119" s="523">
        <f>SUM( IF(COUNTIF('3.Weekly Hours &amp; Wage Activity'!J119:Q119, "&lt;&gt;FT") = 0, COLUMNS('3.Weekly Hours &amp; Wage Activity'!J119:AG119) * 40, '3.Weekly Hours &amp; Wage Activity'!J119:AG119))</f>
        <v>0</v>
      </c>
      <c r="AZ119" s="86">
        <f t="shared" si="13"/>
        <v>0</v>
      </c>
      <c r="BA119" s="87">
        <f t="shared" si="14"/>
        <v>0</v>
      </c>
      <c r="BB119" s="74" t="str">
        <f>IF('2.Census &amp; Reference Benchmarks'!K119 = "", "", '2.Census &amp; Reference Benchmarks'!K119)</f>
        <v/>
      </c>
      <c r="BC119" s="185">
        <f>IF('2.Census &amp; Reference Benchmarks'!L119="N/A",IF(OR(AND(G119="",I119=""),AND(G119&lt;DATEVALUE("1/1/2020"),OR(I119="",I119&gt;DATEVALUE("3/31/2020")))),177.14,IF(OR(I119 = "", I119 &gt; DATEVALUE("1/31/2020")), ROUND(177.14*((DATEVALUE("2/1/2020") -G119)/31),1))),IF('2.Census &amp; Reference Benchmarks'!L119="",0,'2.Census &amp; Reference Benchmarks'!L119))</f>
        <v>0</v>
      </c>
      <c r="BD119" s="74" t="str">
        <f>IF('2.Census &amp; Reference Benchmarks'!N119 = "", "", '2.Census &amp; Reference Benchmarks'!N119)</f>
        <v/>
      </c>
      <c r="BE119" s="185">
        <f>IF('2.Census &amp; Reference Benchmarks'!O119="N/A",IF(OR(AND(G119="",I119=""),AND(G119&lt;=DATEVALUE("2/1/2020"),OR(I119="",I119&gt;=DATEVALUE("2/29/2020")))),165.71,IF(AND(G119&gt;DATEVALUE("2/1/2020"),OR(I119="",I119&lt;=DATEVALUE("2/29/2020"))),((DATEVALUE("3/1/2020")-G119)/29)*165.71,"")),IF('2.Census &amp; Reference Benchmarks'!O119="",0,'2.Census &amp; Reference Benchmarks'!O119))</f>
        <v>0</v>
      </c>
    </row>
    <row r="120" spans="1:57" x14ac:dyDescent="0.25">
      <c r="A120" s="3"/>
      <c r="B120" s="56">
        <f>IF('2.Census &amp; Reference Benchmarks'!B120 &lt;&gt;"",'2.Census &amp; Reference Benchmarks'!B120,"")</f>
        <v>0</v>
      </c>
      <c r="C120" s="56">
        <f>IF('2.Census &amp; Reference Benchmarks'!C120 &lt;&gt;"",'2.Census &amp; Reference Benchmarks'!C120,"")</f>
        <v>0</v>
      </c>
      <c r="D120" s="57" t="str">
        <f>IF('2.Census &amp; Reference Benchmarks'!D120 &lt;&gt;"",'2.Census &amp; Reference Benchmarks'!D120,"")</f>
        <v/>
      </c>
      <c r="E120" s="56" t="str">
        <f>IF('2.Census &amp; Reference Benchmarks'!E120 &lt;&gt;"",'2.Census &amp; Reference Benchmarks'!E120,"")</f>
        <v/>
      </c>
      <c r="F120" s="56" t="str">
        <f>IF('2.Census &amp; Reference Benchmarks'!F120 &lt;&gt;"",'2.Census &amp; Reference Benchmarks'!F120,"")</f>
        <v/>
      </c>
      <c r="G120" s="58" t="str">
        <f>IF('2.Census &amp; Reference Benchmarks'!G120 &lt;&gt;"",'2.Census &amp; Reference Benchmarks'!G120,"")</f>
        <v/>
      </c>
      <c r="H120" s="58" t="str">
        <f>IF('2.Census &amp; Reference Benchmarks'!H120 &lt;&gt;"",'2.Census &amp; Reference Benchmarks'!H120,"")</f>
        <v/>
      </c>
      <c r="I120" s="58" t="str">
        <f>IF('2.Census &amp; Reference Benchmarks'!I120 &lt;&gt;"",'2.Census &amp; Reference Benchmarks'!I120,"")</f>
        <v/>
      </c>
      <c r="J120" s="69" t="str">
        <f>IF('2.Census &amp; Reference Benchmarks'!J120 &lt;&gt;"",'2.Census &amp; Reference Benchmarks'!J120,"")</f>
        <v/>
      </c>
      <c r="K120" s="58" t="str">
        <f>IF('7.Safe Harbor Input Data &amp; Calc'!Q122 &lt;&gt; "", '7.Safe Harbor Input Data &amp; Calc'!Q122, "")</f>
        <v>No</v>
      </c>
      <c r="L120" s="59" t="str">
        <f>IF('2.Census &amp; Reference Benchmarks'!T120&lt;&gt; "",'2.Census &amp; Reference Benchmarks'!T120,"")</f>
        <v/>
      </c>
      <c r="M120" s="60">
        <f>'2.Census &amp; Reference Benchmarks'!M120</f>
        <v>0</v>
      </c>
      <c r="N120" s="60">
        <f>'2.Census &amp; Reference Benchmarks'!P120</f>
        <v>0</v>
      </c>
      <c r="O120" s="60">
        <f>'2.Census &amp; Reference Benchmarks'!S120</f>
        <v>0</v>
      </c>
      <c r="P120" s="52">
        <f>IF( AND(I120 &lt; '1. Summary for SBA'!$J$7, I120 &lt;&gt;""), 0, IF(AND(G120="",I120=""),SUM(M120:O120)*4,IF(I120&lt;'1. Summary for SBA'!$J$7,0,IF(K120="Yes",0,IF(H120="Salary",IF(AND(SUM(M120:O120)*4&lt;100000,L120=""),(SUM(M120:O120)/(IF(OR(I120=0,I120&gt;=DATEVALUE("3/31/2020")),DATEVALUE("3/31/2020"),I120)-IF(OR(G120&lt;=DATEVALUE("1/1/2020"), G120 = ""),DATEVALUE("1/1/2020"),IF(OR(MONTH(G120)=1),G120+1,IF(MONTH(G120)=3,G120,G120-1)))))*360,0),0)))))</f>
        <v>0</v>
      </c>
      <c r="Q120" s="52">
        <f t="shared" si="15"/>
        <v>0</v>
      </c>
      <c r="R120" s="67">
        <f t="shared" si="9"/>
        <v>0</v>
      </c>
      <c r="S120" s="53">
        <f>SUM('3.Weekly Hours &amp; Wage Activity'!AI120:BF120)</f>
        <v>0</v>
      </c>
      <c r="T120" s="53">
        <f>IF(AND(I120&lt;&gt; "",  I120 &lt; '1. Summary for SBA'!$J$11 +168, I120 &gt; '1. Summary for SBA'!$J$11),S120+(((168-(I120-'1. Summary for SBA'!$J$11+1))*S120)/((I120-'1. Summary for SBA'!$J$11+1))),0)</f>
        <v>0</v>
      </c>
      <c r="U120" s="369">
        <f>IF(K120= "Yes",0,IF( H120 = "salary",IF(T120 = 0,MAX(0,$R120-$S120), R120-T120),IF( H120 = "Hourly",'6. Hourly EE Wage Reduction'!AA120, 0)))</f>
        <v>0</v>
      </c>
      <c r="V120" s="67">
        <f t="shared" si="10"/>
        <v>0</v>
      </c>
      <c r="W120" s="405" t="str">
        <f>IF(U120 = 0, "No",IF('6. Hourly EE Wage Reduction'!T120 &gt;'6. Hourly EE Wage Reduction'!W120, "Yes", "No"))</f>
        <v>No</v>
      </c>
      <c r="X120" s="67">
        <f t="shared" si="11"/>
        <v>0</v>
      </c>
      <c r="Y120" s="67">
        <f t="shared" si="12"/>
        <v>0</v>
      </c>
      <c r="AA120" s="86">
        <f>IFERROR(IF('3.Weekly Hours &amp; Wage Activity'!J120 = "FT", 1,MIN(1,IF('3.Weekly Hours &amp; Wage Activity'!J120 = "", "",MIN('3.Weekly Hours &amp; Wage Activity'!J120/40,1)),IF('3.Weekly Hours &amp; Wage Activity'!J120="", "",'3.Weekly Hours &amp; Wage Activity'!J120/40 ))),0)</f>
        <v>0</v>
      </c>
      <c r="AB120" s="86">
        <f>IFERROR(IF('3.Weekly Hours &amp; Wage Activity'!K120 = "FT", 1,MIN(1,IF('3.Weekly Hours &amp; Wage Activity'!K120 = "", "",MIN('3.Weekly Hours &amp; Wage Activity'!K120/40,1)),IF('3.Weekly Hours &amp; Wage Activity'!K120="", "",'3.Weekly Hours &amp; Wage Activity'!K120/40 ))),0)</f>
        <v>0</v>
      </c>
      <c r="AC120" s="86">
        <f>IFERROR(IF('3.Weekly Hours &amp; Wage Activity'!L120 = "FT", 1,MIN(1,IF('3.Weekly Hours &amp; Wage Activity'!L120 = "", "",MIN('3.Weekly Hours &amp; Wage Activity'!L120/40,1)),IF('3.Weekly Hours &amp; Wage Activity'!L120="", "",'3.Weekly Hours &amp; Wage Activity'!L120/40 ))),0)</f>
        <v>0</v>
      </c>
      <c r="AD120" s="86">
        <f>IFERROR(IF('3.Weekly Hours &amp; Wage Activity'!M120 = "FT", 1,MIN(1,IF('3.Weekly Hours &amp; Wage Activity'!M120 = "", "",MIN('3.Weekly Hours &amp; Wage Activity'!M120/40,1)),IF('3.Weekly Hours &amp; Wage Activity'!M120="", "",'3.Weekly Hours &amp; Wage Activity'!M120/40 ))),0)</f>
        <v>0</v>
      </c>
      <c r="AE120" s="86">
        <f>IFERROR(IF('3.Weekly Hours &amp; Wage Activity'!N120 = "FT", 1,MIN(1,IF('3.Weekly Hours &amp; Wage Activity'!N120 = "", "",MIN('3.Weekly Hours &amp; Wage Activity'!N120/40,1)),IF('3.Weekly Hours &amp; Wage Activity'!N120="", "",'3.Weekly Hours &amp; Wage Activity'!N120/40 ))),0)</f>
        <v>0</v>
      </c>
      <c r="AF120" s="86">
        <f>IFERROR(IF('3.Weekly Hours &amp; Wage Activity'!O120 = "FT", 1,MIN(1,IF('3.Weekly Hours &amp; Wage Activity'!O120 = "", "",MIN('3.Weekly Hours &amp; Wage Activity'!O120/40,1)),IF('3.Weekly Hours &amp; Wage Activity'!O120="", "",'3.Weekly Hours &amp; Wage Activity'!O120/40 ))),0)</f>
        <v>0</v>
      </c>
      <c r="AG120" s="86">
        <f>IFERROR(IF('3.Weekly Hours &amp; Wage Activity'!P120 = "FT", 1,MIN(1,IF('3.Weekly Hours &amp; Wage Activity'!P120 = "", "",MIN('3.Weekly Hours &amp; Wage Activity'!P120/40,1)),IF('3.Weekly Hours &amp; Wage Activity'!P120="", "",'3.Weekly Hours &amp; Wage Activity'!P120/40 ))),0)</f>
        <v>0</v>
      </c>
      <c r="AH120" s="86">
        <f>IFERROR(IF('3.Weekly Hours &amp; Wage Activity'!Q120 = "FT", 1,MIN(1,IF('3.Weekly Hours &amp; Wage Activity'!Q120 = "", "",MIN('3.Weekly Hours &amp; Wage Activity'!Q120/40,1)),IF('3.Weekly Hours &amp; Wage Activity'!Q120="", "",'3.Weekly Hours &amp; Wage Activity'!Q120/40 ))),0)</f>
        <v>0</v>
      </c>
      <c r="AI120" s="86">
        <f>IFERROR(IF('3.Weekly Hours &amp; Wage Activity'!R120 = "FT", 1,MIN(1,IF('3.Weekly Hours &amp; Wage Activity'!R120 = "", "",MIN('3.Weekly Hours &amp; Wage Activity'!R120/40,1)),IF('3.Weekly Hours &amp; Wage Activity'!R120="", "",'3.Weekly Hours &amp; Wage Activity'!R120/40 ))),0)</f>
        <v>0</v>
      </c>
      <c r="AJ120" s="86">
        <f>IFERROR(IF('3.Weekly Hours &amp; Wage Activity'!S120 = "FT", 1,MIN(1,IF('3.Weekly Hours &amp; Wage Activity'!S120 = "", "",MIN('3.Weekly Hours &amp; Wage Activity'!S120/40,1)),IF('3.Weekly Hours &amp; Wage Activity'!S120="", "",'3.Weekly Hours &amp; Wage Activity'!S120/40 ))),0)</f>
        <v>0</v>
      </c>
      <c r="AK120" s="86">
        <f>IFERROR(IF('3.Weekly Hours &amp; Wage Activity'!T120 = "FT", 1,MIN(1,IF('3.Weekly Hours &amp; Wage Activity'!T120 = "", "",MIN('3.Weekly Hours &amp; Wage Activity'!T120/40,1)),IF('3.Weekly Hours &amp; Wage Activity'!T120="", "",'3.Weekly Hours &amp; Wage Activity'!T120/40 ))),0)</f>
        <v>0</v>
      </c>
      <c r="AL120" s="86">
        <f>IFERROR(IF('3.Weekly Hours &amp; Wage Activity'!U120 = "FT", 1,MIN(1,IF('3.Weekly Hours &amp; Wage Activity'!U120 = "", "",MIN('3.Weekly Hours &amp; Wage Activity'!U120/40,1)),IF('3.Weekly Hours &amp; Wage Activity'!U120="", "",'3.Weekly Hours &amp; Wage Activity'!U120/40 ))),0)</f>
        <v>0</v>
      </c>
      <c r="AM120" s="86">
        <f>IFERROR(IF('3.Weekly Hours &amp; Wage Activity'!V120 = "FT", 1,MIN(1,IF('3.Weekly Hours &amp; Wage Activity'!V120 = "", "",MIN('3.Weekly Hours &amp; Wage Activity'!V120/40,1)),IF('3.Weekly Hours &amp; Wage Activity'!V120="", "",'3.Weekly Hours &amp; Wage Activity'!V120/40 ))),0)</f>
        <v>0</v>
      </c>
      <c r="AN120" s="86">
        <f>IFERROR(IF('3.Weekly Hours &amp; Wage Activity'!W120 = "FT", 1,MIN(1,IF('3.Weekly Hours &amp; Wage Activity'!W120 = "", "",MIN('3.Weekly Hours &amp; Wage Activity'!W120/40,1)),IF('3.Weekly Hours &amp; Wage Activity'!W120="", "",'3.Weekly Hours &amp; Wage Activity'!W120/40 ))),0)</f>
        <v>0</v>
      </c>
      <c r="AO120" s="86">
        <f>IFERROR(IF('3.Weekly Hours &amp; Wage Activity'!X120 = "FT", 1,MIN(1,IF('3.Weekly Hours &amp; Wage Activity'!X120 = "", "",MIN('3.Weekly Hours &amp; Wage Activity'!X120/40,1)),IF('3.Weekly Hours &amp; Wage Activity'!X120="", "",'3.Weekly Hours &amp; Wage Activity'!X120/40 ))),0)</f>
        <v>0</v>
      </c>
      <c r="AP120" s="86">
        <f>IFERROR(IF('3.Weekly Hours &amp; Wage Activity'!Y120 = "FT", 1,MIN(1,IF('3.Weekly Hours &amp; Wage Activity'!Y120 = "", "",MIN('3.Weekly Hours &amp; Wage Activity'!Y120/40,1)),IF('3.Weekly Hours &amp; Wage Activity'!Y120="", "",'3.Weekly Hours &amp; Wage Activity'!Y120/40 ))),0)</f>
        <v>0</v>
      </c>
      <c r="AQ120" s="86">
        <f>IFERROR(IF('3.Weekly Hours &amp; Wage Activity'!Z120 = "FT", 1,MIN(1,IF('3.Weekly Hours &amp; Wage Activity'!Z120 = "", "",MIN('3.Weekly Hours &amp; Wage Activity'!Z120/40,1)),IF('3.Weekly Hours &amp; Wage Activity'!Z120="", "",'3.Weekly Hours &amp; Wage Activity'!Z120/40 ))),0)</f>
        <v>0</v>
      </c>
      <c r="AR120" s="86">
        <f>IFERROR(IF('3.Weekly Hours &amp; Wage Activity'!AA120 = "FT", 1,MIN(1,IF('3.Weekly Hours &amp; Wage Activity'!AA120 = "", "",MIN('3.Weekly Hours &amp; Wage Activity'!AA120/40,1)),IF('3.Weekly Hours &amp; Wage Activity'!AA120="", "",'3.Weekly Hours &amp; Wage Activity'!AA120/40 ))),0)</f>
        <v>0</v>
      </c>
      <c r="AS120" s="86">
        <f>IFERROR(IF('3.Weekly Hours &amp; Wage Activity'!AB120 = "FT", 1,MIN(1,IF('3.Weekly Hours &amp; Wage Activity'!AB120 = "", "",MIN('3.Weekly Hours &amp; Wage Activity'!AB120/40,1)),IF('3.Weekly Hours &amp; Wage Activity'!AB120="", "",'3.Weekly Hours &amp; Wage Activity'!AB120/40 ))),0)</f>
        <v>0</v>
      </c>
      <c r="AT120" s="86">
        <f>IFERROR(IF('3.Weekly Hours &amp; Wage Activity'!AC120 = "FT", 1,MIN(1,IF('3.Weekly Hours &amp; Wage Activity'!AC120 = "", "",MIN('3.Weekly Hours &amp; Wage Activity'!AC120/40,1)),IF('3.Weekly Hours &amp; Wage Activity'!AC120="", "",'3.Weekly Hours &amp; Wage Activity'!AC120/40 ))),0)</f>
        <v>0</v>
      </c>
      <c r="AU120" s="86">
        <f>IFERROR(IF('3.Weekly Hours &amp; Wage Activity'!AD120 = "FT", 1,MIN(1,IF('3.Weekly Hours &amp; Wage Activity'!AD120 = "", "",MIN('3.Weekly Hours &amp; Wage Activity'!AD120/40,1)),IF('3.Weekly Hours &amp; Wage Activity'!AD120="", "",'3.Weekly Hours &amp; Wage Activity'!AD120/40 ))),0)</f>
        <v>0</v>
      </c>
      <c r="AV120" s="86">
        <f>IFERROR(IF('3.Weekly Hours &amp; Wage Activity'!AE120 = "FT", 1,MIN(1,IF('3.Weekly Hours &amp; Wage Activity'!AE120 = "", "",MIN('3.Weekly Hours &amp; Wage Activity'!AE120/40,1)),IF('3.Weekly Hours &amp; Wage Activity'!AE120="", "",'3.Weekly Hours &amp; Wage Activity'!AE120/40 ))),0)</f>
        <v>0</v>
      </c>
      <c r="AW120" s="86">
        <f>IFERROR(IF('3.Weekly Hours &amp; Wage Activity'!AF120 = "FT", 1,MIN(1,IF('3.Weekly Hours &amp; Wage Activity'!AF120 = "", "",MIN('3.Weekly Hours &amp; Wage Activity'!AF120/40,1)),IF('3.Weekly Hours &amp; Wage Activity'!AF120="", "",'3.Weekly Hours &amp; Wage Activity'!AF120/40 ))),0)</f>
        <v>0</v>
      </c>
      <c r="AX120" s="86">
        <f>IFERROR(IF('3.Weekly Hours &amp; Wage Activity'!AG120 = "FT", 1,MIN(1,IF('3.Weekly Hours &amp; Wage Activity'!AG120 = "", "",MIN('3.Weekly Hours &amp; Wage Activity'!AG120/40,1)),IF('3.Weekly Hours &amp; Wage Activity'!AG120="", "",'3.Weekly Hours &amp; Wage Activity'!AG120/40 ))),0)</f>
        <v>0</v>
      </c>
      <c r="AY120" s="523">
        <f>SUM( IF(COUNTIF('3.Weekly Hours &amp; Wage Activity'!J120:Q120, "&lt;&gt;FT") = 0, COLUMNS('3.Weekly Hours &amp; Wage Activity'!J120:AG120) * 40, '3.Weekly Hours &amp; Wage Activity'!J120:AG120))</f>
        <v>0</v>
      </c>
      <c r="AZ120" s="86">
        <f t="shared" si="13"/>
        <v>0</v>
      </c>
      <c r="BA120" s="87">
        <f t="shared" si="14"/>
        <v>0</v>
      </c>
      <c r="BB120" s="74" t="str">
        <f>IF('2.Census &amp; Reference Benchmarks'!K120 = "", "", '2.Census &amp; Reference Benchmarks'!K120)</f>
        <v/>
      </c>
      <c r="BC120" s="185">
        <f>IF('2.Census &amp; Reference Benchmarks'!L120="N/A",IF(OR(AND(G120="",I120=""),AND(G120&lt;DATEVALUE("1/1/2020"),OR(I120="",I120&gt;DATEVALUE("3/31/2020")))),177.14,IF(OR(I120 = "", I120 &gt; DATEVALUE("1/31/2020")), ROUND(177.14*((DATEVALUE("2/1/2020") -G120)/31),1))),IF('2.Census &amp; Reference Benchmarks'!L120="",0,'2.Census &amp; Reference Benchmarks'!L120))</f>
        <v>0</v>
      </c>
      <c r="BD120" s="74" t="str">
        <f>IF('2.Census &amp; Reference Benchmarks'!N120 = "", "", '2.Census &amp; Reference Benchmarks'!N120)</f>
        <v/>
      </c>
      <c r="BE120" s="185">
        <f>IF('2.Census &amp; Reference Benchmarks'!O120="N/A",IF(OR(AND(G120="",I120=""),AND(G120&lt;=DATEVALUE("2/1/2020"),OR(I120="",I120&gt;=DATEVALUE("2/29/2020")))),165.71,IF(AND(G120&gt;DATEVALUE("2/1/2020"),OR(I120="",I120&lt;=DATEVALUE("2/29/2020"))),((DATEVALUE("3/1/2020")-G120)/29)*165.71,"")),IF('2.Census &amp; Reference Benchmarks'!O120="",0,'2.Census &amp; Reference Benchmarks'!O120))</f>
        <v>0</v>
      </c>
    </row>
    <row r="121" spans="1:57" x14ac:dyDescent="0.25">
      <c r="A121" s="3"/>
      <c r="B121" s="56">
        <f>IF('2.Census &amp; Reference Benchmarks'!B121 &lt;&gt;"",'2.Census &amp; Reference Benchmarks'!B121,"")</f>
        <v>0</v>
      </c>
      <c r="C121" s="56">
        <f>IF('2.Census &amp; Reference Benchmarks'!C121 &lt;&gt;"",'2.Census &amp; Reference Benchmarks'!C121,"")</f>
        <v>0</v>
      </c>
      <c r="D121" s="57" t="str">
        <f>IF('2.Census &amp; Reference Benchmarks'!D121 &lt;&gt;"",'2.Census &amp; Reference Benchmarks'!D121,"")</f>
        <v/>
      </c>
      <c r="E121" s="56" t="str">
        <f>IF('2.Census &amp; Reference Benchmarks'!E121 &lt;&gt;"",'2.Census &amp; Reference Benchmarks'!E121,"")</f>
        <v/>
      </c>
      <c r="F121" s="56" t="str">
        <f>IF('2.Census &amp; Reference Benchmarks'!F121 &lt;&gt;"",'2.Census &amp; Reference Benchmarks'!F121,"")</f>
        <v/>
      </c>
      <c r="G121" s="58" t="str">
        <f>IF('2.Census &amp; Reference Benchmarks'!G121 &lt;&gt;"",'2.Census &amp; Reference Benchmarks'!G121,"")</f>
        <v/>
      </c>
      <c r="H121" s="58" t="str">
        <f>IF('2.Census &amp; Reference Benchmarks'!H121 &lt;&gt;"",'2.Census &amp; Reference Benchmarks'!H121,"")</f>
        <v/>
      </c>
      <c r="I121" s="58" t="str">
        <f>IF('2.Census &amp; Reference Benchmarks'!I121 &lt;&gt;"",'2.Census &amp; Reference Benchmarks'!I121,"")</f>
        <v/>
      </c>
      <c r="J121" s="69" t="str">
        <f>IF('2.Census &amp; Reference Benchmarks'!J121 &lt;&gt;"",'2.Census &amp; Reference Benchmarks'!J121,"")</f>
        <v/>
      </c>
      <c r="K121" s="58" t="str">
        <f>IF('7.Safe Harbor Input Data &amp; Calc'!Q123 &lt;&gt; "", '7.Safe Harbor Input Data &amp; Calc'!Q123, "")</f>
        <v>No</v>
      </c>
      <c r="L121" s="59" t="str">
        <f>IF('2.Census &amp; Reference Benchmarks'!T121&lt;&gt; "",'2.Census &amp; Reference Benchmarks'!T121,"")</f>
        <v/>
      </c>
      <c r="M121" s="60">
        <f>'2.Census &amp; Reference Benchmarks'!M121</f>
        <v>0</v>
      </c>
      <c r="N121" s="60">
        <f>'2.Census &amp; Reference Benchmarks'!P121</f>
        <v>0</v>
      </c>
      <c r="O121" s="60">
        <f>'2.Census &amp; Reference Benchmarks'!S121</f>
        <v>0</v>
      </c>
      <c r="P121" s="52">
        <f>IF( AND(I121 &lt; '1. Summary for SBA'!$J$7, I121 &lt;&gt;""), 0, IF(AND(G121="",I121=""),SUM(M121:O121)*4,IF(I121&lt;'1. Summary for SBA'!$J$7,0,IF(K121="Yes",0,IF(H121="Salary",IF(AND(SUM(M121:O121)*4&lt;100000,L121=""),(SUM(M121:O121)/(IF(OR(I121=0,I121&gt;=DATEVALUE("3/31/2020")),DATEVALUE("3/31/2020"),I121)-IF(OR(G121&lt;=DATEVALUE("1/1/2020"), G121 = ""),DATEVALUE("1/1/2020"),IF(OR(MONTH(G121)=1),G121+1,IF(MONTH(G121)=3,G121,G121-1)))))*360,0),0)))))</f>
        <v>0</v>
      </c>
      <c r="Q121" s="52">
        <f t="shared" si="15"/>
        <v>0</v>
      </c>
      <c r="R121" s="67">
        <f t="shared" si="9"/>
        <v>0</v>
      </c>
      <c r="S121" s="53">
        <f>SUM('3.Weekly Hours &amp; Wage Activity'!AI121:BF121)</f>
        <v>0</v>
      </c>
      <c r="T121" s="53">
        <f>IF(AND(I121&lt;&gt; "",  I121 &lt; '1. Summary for SBA'!$J$11 +168, I121 &gt; '1. Summary for SBA'!$J$11),S121+(((168-(I121-'1. Summary for SBA'!$J$11+1))*S121)/((I121-'1. Summary for SBA'!$J$11+1))),0)</f>
        <v>0</v>
      </c>
      <c r="U121" s="369">
        <f>IF(K121= "Yes",0,IF( H121 = "salary",IF(T121 = 0,MAX(0,$R121-$S121), R121-T121),IF( H121 = "Hourly",'6. Hourly EE Wage Reduction'!AA121, 0)))</f>
        <v>0</v>
      </c>
      <c r="V121" s="67">
        <f t="shared" si="10"/>
        <v>0</v>
      </c>
      <c r="W121" s="405" t="str">
        <f>IF(U121 = 0, "No",IF('6. Hourly EE Wage Reduction'!T121 &gt;'6. Hourly EE Wage Reduction'!W121, "Yes", "No"))</f>
        <v>No</v>
      </c>
      <c r="X121" s="67">
        <f t="shared" si="11"/>
        <v>0</v>
      </c>
      <c r="Y121" s="67">
        <f t="shared" si="12"/>
        <v>0</v>
      </c>
      <c r="AA121" s="86">
        <f>IFERROR(IF('3.Weekly Hours &amp; Wage Activity'!J121 = "FT", 1,MIN(1,IF('3.Weekly Hours &amp; Wage Activity'!J121 = "", "",MIN('3.Weekly Hours &amp; Wage Activity'!J121/40,1)),IF('3.Weekly Hours &amp; Wage Activity'!J121="", "",'3.Weekly Hours &amp; Wage Activity'!J121/40 ))),0)</f>
        <v>0</v>
      </c>
      <c r="AB121" s="86">
        <f>IFERROR(IF('3.Weekly Hours &amp; Wage Activity'!K121 = "FT", 1,MIN(1,IF('3.Weekly Hours &amp; Wage Activity'!K121 = "", "",MIN('3.Weekly Hours &amp; Wage Activity'!K121/40,1)),IF('3.Weekly Hours &amp; Wage Activity'!K121="", "",'3.Weekly Hours &amp; Wage Activity'!K121/40 ))),0)</f>
        <v>0</v>
      </c>
      <c r="AC121" s="86">
        <f>IFERROR(IF('3.Weekly Hours &amp; Wage Activity'!L121 = "FT", 1,MIN(1,IF('3.Weekly Hours &amp; Wage Activity'!L121 = "", "",MIN('3.Weekly Hours &amp; Wage Activity'!L121/40,1)),IF('3.Weekly Hours &amp; Wage Activity'!L121="", "",'3.Weekly Hours &amp; Wage Activity'!L121/40 ))),0)</f>
        <v>0</v>
      </c>
      <c r="AD121" s="86">
        <f>IFERROR(IF('3.Weekly Hours &amp; Wage Activity'!M121 = "FT", 1,MIN(1,IF('3.Weekly Hours &amp; Wage Activity'!M121 = "", "",MIN('3.Weekly Hours &amp; Wage Activity'!M121/40,1)),IF('3.Weekly Hours &amp; Wage Activity'!M121="", "",'3.Weekly Hours &amp; Wage Activity'!M121/40 ))),0)</f>
        <v>0</v>
      </c>
      <c r="AE121" s="86">
        <f>IFERROR(IF('3.Weekly Hours &amp; Wage Activity'!N121 = "FT", 1,MIN(1,IF('3.Weekly Hours &amp; Wage Activity'!N121 = "", "",MIN('3.Weekly Hours &amp; Wage Activity'!N121/40,1)),IF('3.Weekly Hours &amp; Wage Activity'!N121="", "",'3.Weekly Hours &amp; Wage Activity'!N121/40 ))),0)</f>
        <v>0</v>
      </c>
      <c r="AF121" s="86">
        <f>IFERROR(IF('3.Weekly Hours &amp; Wage Activity'!O121 = "FT", 1,MIN(1,IF('3.Weekly Hours &amp; Wage Activity'!O121 = "", "",MIN('3.Weekly Hours &amp; Wage Activity'!O121/40,1)),IF('3.Weekly Hours &amp; Wage Activity'!O121="", "",'3.Weekly Hours &amp; Wage Activity'!O121/40 ))),0)</f>
        <v>0</v>
      </c>
      <c r="AG121" s="86">
        <f>IFERROR(IF('3.Weekly Hours &amp; Wage Activity'!P121 = "FT", 1,MIN(1,IF('3.Weekly Hours &amp; Wage Activity'!P121 = "", "",MIN('3.Weekly Hours &amp; Wage Activity'!P121/40,1)),IF('3.Weekly Hours &amp; Wage Activity'!P121="", "",'3.Weekly Hours &amp; Wage Activity'!P121/40 ))),0)</f>
        <v>0</v>
      </c>
      <c r="AH121" s="86">
        <f>IFERROR(IF('3.Weekly Hours &amp; Wage Activity'!Q121 = "FT", 1,MIN(1,IF('3.Weekly Hours &amp; Wage Activity'!Q121 = "", "",MIN('3.Weekly Hours &amp; Wage Activity'!Q121/40,1)),IF('3.Weekly Hours &amp; Wage Activity'!Q121="", "",'3.Weekly Hours &amp; Wage Activity'!Q121/40 ))),0)</f>
        <v>0</v>
      </c>
      <c r="AI121" s="86">
        <f>IFERROR(IF('3.Weekly Hours &amp; Wage Activity'!R121 = "FT", 1,MIN(1,IF('3.Weekly Hours &amp; Wage Activity'!R121 = "", "",MIN('3.Weekly Hours &amp; Wage Activity'!R121/40,1)),IF('3.Weekly Hours &amp; Wage Activity'!R121="", "",'3.Weekly Hours &amp; Wage Activity'!R121/40 ))),0)</f>
        <v>0</v>
      </c>
      <c r="AJ121" s="86">
        <f>IFERROR(IF('3.Weekly Hours &amp; Wage Activity'!S121 = "FT", 1,MIN(1,IF('3.Weekly Hours &amp; Wage Activity'!S121 = "", "",MIN('3.Weekly Hours &amp; Wage Activity'!S121/40,1)),IF('3.Weekly Hours &amp; Wage Activity'!S121="", "",'3.Weekly Hours &amp; Wage Activity'!S121/40 ))),0)</f>
        <v>0</v>
      </c>
      <c r="AK121" s="86">
        <f>IFERROR(IF('3.Weekly Hours &amp; Wage Activity'!T121 = "FT", 1,MIN(1,IF('3.Weekly Hours &amp; Wage Activity'!T121 = "", "",MIN('3.Weekly Hours &amp; Wage Activity'!T121/40,1)),IF('3.Weekly Hours &amp; Wage Activity'!T121="", "",'3.Weekly Hours &amp; Wage Activity'!T121/40 ))),0)</f>
        <v>0</v>
      </c>
      <c r="AL121" s="86">
        <f>IFERROR(IF('3.Weekly Hours &amp; Wage Activity'!U121 = "FT", 1,MIN(1,IF('3.Weekly Hours &amp; Wage Activity'!U121 = "", "",MIN('3.Weekly Hours &amp; Wage Activity'!U121/40,1)),IF('3.Weekly Hours &amp; Wage Activity'!U121="", "",'3.Weekly Hours &amp; Wage Activity'!U121/40 ))),0)</f>
        <v>0</v>
      </c>
      <c r="AM121" s="86">
        <f>IFERROR(IF('3.Weekly Hours &amp; Wage Activity'!V121 = "FT", 1,MIN(1,IF('3.Weekly Hours &amp; Wage Activity'!V121 = "", "",MIN('3.Weekly Hours &amp; Wage Activity'!V121/40,1)),IF('3.Weekly Hours &amp; Wage Activity'!V121="", "",'3.Weekly Hours &amp; Wage Activity'!V121/40 ))),0)</f>
        <v>0</v>
      </c>
      <c r="AN121" s="86">
        <f>IFERROR(IF('3.Weekly Hours &amp; Wage Activity'!W121 = "FT", 1,MIN(1,IF('3.Weekly Hours &amp; Wage Activity'!W121 = "", "",MIN('3.Weekly Hours &amp; Wage Activity'!W121/40,1)),IF('3.Weekly Hours &amp; Wage Activity'!W121="", "",'3.Weekly Hours &amp; Wage Activity'!W121/40 ))),0)</f>
        <v>0</v>
      </c>
      <c r="AO121" s="86">
        <f>IFERROR(IF('3.Weekly Hours &amp; Wage Activity'!X121 = "FT", 1,MIN(1,IF('3.Weekly Hours &amp; Wage Activity'!X121 = "", "",MIN('3.Weekly Hours &amp; Wage Activity'!X121/40,1)),IF('3.Weekly Hours &amp; Wage Activity'!X121="", "",'3.Weekly Hours &amp; Wage Activity'!X121/40 ))),0)</f>
        <v>0</v>
      </c>
      <c r="AP121" s="86">
        <f>IFERROR(IF('3.Weekly Hours &amp; Wage Activity'!Y121 = "FT", 1,MIN(1,IF('3.Weekly Hours &amp; Wage Activity'!Y121 = "", "",MIN('3.Weekly Hours &amp; Wage Activity'!Y121/40,1)),IF('3.Weekly Hours &amp; Wage Activity'!Y121="", "",'3.Weekly Hours &amp; Wage Activity'!Y121/40 ))),0)</f>
        <v>0</v>
      </c>
      <c r="AQ121" s="86">
        <f>IFERROR(IF('3.Weekly Hours &amp; Wage Activity'!Z121 = "FT", 1,MIN(1,IF('3.Weekly Hours &amp; Wage Activity'!Z121 = "", "",MIN('3.Weekly Hours &amp; Wage Activity'!Z121/40,1)),IF('3.Weekly Hours &amp; Wage Activity'!Z121="", "",'3.Weekly Hours &amp; Wage Activity'!Z121/40 ))),0)</f>
        <v>0</v>
      </c>
      <c r="AR121" s="86">
        <f>IFERROR(IF('3.Weekly Hours &amp; Wage Activity'!AA121 = "FT", 1,MIN(1,IF('3.Weekly Hours &amp; Wage Activity'!AA121 = "", "",MIN('3.Weekly Hours &amp; Wage Activity'!AA121/40,1)),IF('3.Weekly Hours &amp; Wage Activity'!AA121="", "",'3.Weekly Hours &amp; Wage Activity'!AA121/40 ))),0)</f>
        <v>0</v>
      </c>
      <c r="AS121" s="86">
        <f>IFERROR(IF('3.Weekly Hours &amp; Wage Activity'!AB121 = "FT", 1,MIN(1,IF('3.Weekly Hours &amp; Wage Activity'!AB121 = "", "",MIN('3.Weekly Hours &amp; Wage Activity'!AB121/40,1)),IF('3.Weekly Hours &amp; Wage Activity'!AB121="", "",'3.Weekly Hours &amp; Wage Activity'!AB121/40 ))),0)</f>
        <v>0</v>
      </c>
      <c r="AT121" s="86">
        <f>IFERROR(IF('3.Weekly Hours &amp; Wage Activity'!AC121 = "FT", 1,MIN(1,IF('3.Weekly Hours &amp; Wage Activity'!AC121 = "", "",MIN('3.Weekly Hours &amp; Wage Activity'!AC121/40,1)),IF('3.Weekly Hours &amp; Wage Activity'!AC121="", "",'3.Weekly Hours &amp; Wage Activity'!AC121/40 ))),0)</f>
        <v>0</v>
      </c>
      <c r="AU121" s="86">
        <f>IFERROR(IF('3.Weekly Hours &amp; Wage Activity'!AD121 = "FT", 1,MIN(1,IF('3.Weekly Hours &amp; Wage Activity'!AD121 = "", "",MIN('3.Weekly Hours &amp; Wage Activity'!AD121/40,1)),IF('3.Weekly Hours &amp; Wage Activity'!AD121="", "",'3.Weekly Hours &amp; Wage Activity'!AD121/40 ))),0)</f>
        <v>0</v>
      </c>
      <c r="AV121" s="86">
        <f>IFERROR(IF('3.Weekly Hours &amp; Wage Activity'!AE121 = "FT", 1,MIN(1,IF('3.Weekly Hours &amp; Wage Activity'!AE121 = "", "",MIN('3.Weekly Hours &amp; Wage Activity'!AE121/40,1)),IF('3.Weekly Hours &amp; Wage Activity'!AE121="", "",'3.Weekly Hours &amp; Wage Activity'!AE121/40 ))),0)</f>
        <v>0</v>
      </c>
      <c r="AW121" s="86">
        <f>IFERROR(IF('3.Weekly Hours &amp; Wage Activity'!AF121 = "FT", 1,MIN(1,IF('3.Weekly Hours &amp; Wage Activity'!AF121 = "", "",MIN('3.Weekly Hours &amp; Wage Activity'!AF121/40,1)),IF('3.Weekly Hours &amp; Wage Activity'!AF121="", "",'3.Weekly Hours &amp; Wage Activity'!AF121/40 ))),0)</f>
        <v>0</v>
      </c>
      <c r="AX121" s="86">
        <f>IFERROR(IF('3.Weekly Hours &amp; Wage Activity'!AG121 = "FT", 1,MIN(1,IF('3.Weekly Hours &amp; Wage Activity'!AG121 = "", "",MIN('3.Weekly Hours &amp; Wage Activity'!AG121/40,1)),IF('3.Weekly Hours &amp; Wage Activity'!AG121="", "",'3.Weekly Hours &amp; Wage Activity'!AG121/40 ))),0)</f>
        <v>0</v>
      </c>
      <c r="AY121" s="523">
        <f>SUM( IF(COUNTIF('3.Weekly Hours &amp; Wage Activity'!J121:Q121, "&lt;&gt;FT") = 0, COLUMNS('3.Weekly Hours &amp; Wage Activity'!J121:AG121) * 40, '3.Weekly Hours &amp; Wage Activity'!J121:AG121))</f>
        <v>0</v>
      </c>
      <c r="AZ121" s="86">
        <f t="shared" si="13"/>
        <v>0</v>
      </c>
      <c r="BA121" s="87">
        <f t="shared" si="14"/>
        <v>0</v>
      </c>
      <c r="BB121" s="74" t="str">
        <f>IF('2.Census &amp; Reference Benchmarks'!K121 = "", "", '2.Census &amp; Reference Benchmarks'!K121)</f>
        <v/>
      </c>
      <c r="BC121" s="185">
        <f>IF('2.Census &amp; Reference Benchmarks'!L121="N/A",IF(OR(AND(G121="",I121=""),AND(G121&lt;DATEVALUE("1/1/2020"),OR(I121="",I121&gt;DATEVALUE("3/31/2020")))),177.14,IF(OR(I121 = "", I121 &gt; DATEVALUE("1/31/2020")), ROUND(177.14*((DATEVALUE("2/1/2020") -G121)/31),1))),IF('2.Census &amp; Reference Benchmarks'!L121="",0,'2.Census &amp; Reference Benchmarks'!L121))</f>
        <v>0</v>
      </c>
      <c r="BD121" s="74" t="str">
        <f>IF('2.Census &amp; Reference Benchmarks'!N121 = "", "", '2.Census &amp; Reference Benchmarks'!N121)</f>
        <v/>
      </c>
      <c r="BE121" s="185">
        <f>IF('2.Census &amp; Reference Benchmarks'!O121="N/A",IF(OR(AND(G121="",I121=""),AND(G121&lt;=DATEVALUE("2/1/2020"),OR(I121="",I121&gt;=DATEVALUE("2/29/2020")))),165.71,IF(AND(G121&gt;DATEVALUE("2/1/2020"),OR(I121="",I121&lt;=DATEVALUE("2/29/2020"))),((DATEVALUE("3/1/2020")-G121)/29)*165.71,"")),IF('2.Census &amp; Reference Benchmarks'!O121="",0,'2.Census &amp; Reference Benchmarks'!O121))</f>
        <v>0</v>
      </c>
    </row>
    <row r="122" spans="1:57" x14ac:dyDescent="0.25">
      <c r="A122" s="3"/>
      <c r="B122" s="56">
        <f>IF('2.Census &amp; Reference Benchmarks'!B122 &lt;&gt;"",'2.Census &amp; Reference Benchmarks'!B122,"")</f>
        <v>0</v>
      </c>
      <c r="C122" s="56">
        <f>IF('2.Census &amp; Reference Benchmarks'!C122 &lt;&gt;"",'2.Census &amp; Reference Benchmarks'!C122,"")</f>
        <v>0</v>
      </c>
      <c r="D122" s="57" t="str">
        <f>IF('2.Census &amp; Reference Benchmarks'!D122 &lt;&gt;"",'2.Census &amp; Reference Benchmarks'!D122,"")</f>
        <v/>
      </c>
      <c r="E122" s="56" t="str">
        <f>IF('2.Census &amp; Reference Benchmarks'!E122 &lt;&gt;"",'2.Census &amp; Reference Benchmarks'!E122,"")</f>
        <v/>
      </c>
      <c r="F122" s="56" t="str">
        <f>IF('2.Census &amp; Reference Benchmarks'!F122 &lt;&gt;"",'2.Census &amp; Reference Benchmarks'!F122,"")</f>
        <v/>
      </c>
      <c r="G122" s="58" t="str">
        <f>IF('2.Census &amp; Reference Benchmarks'!G122 &lt;&gt;"",'2.Census &amp; Reference Benchmarks'!G122,"")</f>
        <v/>
      </c>
      <c r="H122" s="58" t="str">
        <f>IF('2.Census &amp; Reference Benchmarks'!H122 &lt;&gt;"",'2.Census &amp; Reference Benchmarks'!H122,"")</f>
        <v/>
      </c>
      <c r="I122" s="58" t="str">
        <f>IF('2.Census &amp; Reference Benchmarks'!I122 &lt;&gt;"",'2.Census &amp; Reference Benchmarks'!I122,"")</f>
        <v/>
      </c>
      <c r="J122" s="69" t="str">
        <f>IF('2.Census &amp; Reference Benchmarks'!J122 &lt;&gt;"",'2.Census &amp; Reference Benchmarks'!J122,"")</f>
        <v/>
      </c>
      <c r="K122" s="58" t="str">
        <f>IF('7.Safe Harbor Input Data &amp; Calc'!Q124 &lt;&gt; "", '7.Safe Harbor Input Data &amp; Calc'!Q124, "")</f>
        <v>No</v>
      </c>
      <c r="L122" s="59" t="str">
        <f>IF('2.Census &amp; Reference Benchmarks'!T122&lt;&gt; "",'2.Census &amp; Reference Benchmarks'!T122,"")</f>
        <v/>
      </c>
      <c r="M122" s="60">
        <f>'2.Census &amp; Reference Benchmarks'!M122</f>
        <v>0</v>
      </c>
      <c r="N122" s="60">
        <f>'2.Census &amp; Reference Benchmarks'!P122</f>
        <v>0</v>
      </c>
      <c r="O122" s="60">
        <f>'2.Census &amp; Reference Benchmarks'!S122</f>
        <v>0</v>
      </c>
      <c r="P122" s="52">
        <f>IF( AND(I122 &lt; '1. Summary for SBA'!$J$7, I122 &lt;&gt;""), 0, IF(AND(G122="",I122=""),SUM(M122:O122)*4,IF(I122&lt;'1. Summary for SBA'!$J$7,0,IF(K122="Yes",0,IF(H122="Salary",IF(AND(SUM(M122:O122)*4&lt;100000,L122=""),(SUM(M122:O122)/(IF(OR(I122=0,I122&gt;=DATEVALUE("3/31/2020")),DATEVALUE("3/31/2020"),I122)-IF(OR(G122&lt;=DATEVALUE("1/1/2020"), G122 = ""),DATEVALUE("1/1/2020"),IF(OR(MONTH(G122)=1),G122+1,IF(MONTH(G122)=3,G122,G122-1)))))*360,0),0)))))</f>
        <v>0</v>
      </c>
      <c r="Q122" s="52">
        <f t="shared" si="15"/>
        <v>0</v>
      </c>
      <c r="R122" s="67">
        <f t="shared" si="9"/>
        <v>0</v>
      </c>
      <c r="S122" s="53">
        <f>SUM('3.Weekly Hours &amp; Wage Activity'!AI122:BF122)</f>
        <v>0</v>
      </c>
      <c r="T122" s="53">
        <f>IF(AND(I122&lt;&gt; "",  I122 &lt; '1. Summary for SBA'!$J$11 +168, I122 &gt; '1. Summary for SBA'!$J$11),S122+(((168-(I122-'1. Summary for SBA'!$J$11+1))*S122)/((I122-'1. Summary for SBA'!$J$11+1))),0)</f>
        <v>0</v>
      </c>
      <c r="U122" s="369">
        <f>IF(K122= "Yes",0,IF( H122 = "salary",IF(T122 = 0,MAX(0,$R122-$S122), R122-T122),IF( H122 = "Hourly",'6. Hourly EE Wage Reduction'!AA122, 0)))</f>
        <v>0</v>
      </c>
      <c r="V122" s="67">
        <f t="shared" si="10"/>
        <v>0</v>
      </c>
      <c r="W122" s="405" t="str">
        <f>IF(U122 = 0, "No",IF('6. Hourly EE Wage Reduction'!T122 &gt;'6. Hourly EE Wage Reduction'!W122, "Yes", "No"))</f>
        <v>No</v>
      </c>
      <c r="X122" s="67">
        <f t="shared" si="11"/>
        <v>0</v>
      </c>
      <c r="Y122" s="67">
        <f t="shared" si="12"/>
        <v>0</v>
      </c>
      <c r="AA122" s="86">
        <f>IFERROR(IF('3.Weekly Hours &amp; Wage Activity'!J122 = "FT", 1,MIN(1,IF('3.Weekly Hours &amp; Wage Activity'!J122 = "", "",MIN('3.Weekly Hours &amp; Wage Activity'!J122/40,1)),IF('3.Weekly Hours &amp; Wage Activity'!J122="", "",'3.Weekly Hours &amp; Wage Activity'!J122/40 ))),0)</f>
        <v>0</v>
      </c>
      <c r="AB122" s="86">
        <f>IFERROR(IF('3.Weekly Hours &amp; Wage Activity'!K122 = "FT", 1,MIN(1,IF('3.Weekly Hours &amp; Wage Activity'!K122 = "", "",MIN('3.Weekly Hours &amp; Wage Activity'!K122/40,1)),IF('3.Weekly Hours &amp; Wage Activity'!K122="", "",'3.Weekly Hours &amp; Wage Activity'!K122/40 ))),0)</f>
        <v>0</v>
      </c>
      <c r="AC122" s="86">
        <f>IFERROR(IF('3.Weekly Hours &amp; Wage Activity'!L122 = "FT", 1,MIN(1,IF('3.Weekly Hours &amp; Wage Activity'!L122 = "", "",MIN('3.Weekly Hours &amp; Wage Activity'!L122/40,1)),IF('3.Weekly Hours &amp; Wage Activity'!L122="", "",'3.Weekly Hours &amp; Wage Activity'!L122/40 ))),0)</f>
        <v>0</v>
      </c>
      <c r="AD122" s="86">
        <f>IFERROR(IF('3.Weekly Hours &amp; Wage Activity'!M122 = "FT", 1,MIN(1,IF('3.Weekly Hours &amp; Wage Activity'!M122 = "", "",MIN('3.Weekly Hours &amp; Wage Activity'!M122/40,1)),IF('3.Weekly Hours &amp; Wage Activity'!M122="", "",'3.Weekly Hours &amp; Wage Activity'!M122/40 ))),0)</f>
        <v>0</v>
      </c>
      <c r="AE122" s="86">
        <f>IFERROR(IF('3.Weekly Hours &amp; Wage Activity'!N122 = "FT", 1,MIN(1,IF('3.Weekly Hours &amp; Wage Activity'!N122 = "", "",MIN('3.Weekly Hours &amp; Wage Activity'!N122/40,1)),IF('3.Weekly Hours &amp; Wage Activity'!N122="", "",'3.Weekly Hours &amp; Wage Activity'!N122/40 ))),0)</f>
        <v>0</v>
      </c>
      <c r="AF122" s="86">
        <f>IFERROR(IF('3.Weekly Hours &amp; Wage Activity'!O122 = "FT", 1,MIN(1,IF('3.Weekly Hours &amp; Wage Activity'!O122 = "", "",MIN('3.Weekly Hours &amp; Wage Activity'!O122/40,1)),IF('3.Weekly Hours &amp; Wage Activity'!O122="", "",'3.Weekly Hours &amp; Wage Activity'!O122/40 ))),0)</f>
        <v>0</v>
      </c>
      <c r="AG122" s="86">
        <f>IFERROR(IF('3.Weekly Hours &amp; Wage Activity'!P122 = "FT", 1,MIN(1,IF('3.Weekly Hours &amp; Wage Activity'!P122 = "", "",MIN('3.Weekly Hours &amp; Wage Activity'!P122/40,1)),IF('3.Weekly Hours &amp; Wage Activity'!P122="", "",'3.Weekly Hours &amp; Wage Activity'!P122/40 ))),0)</f>
        <v>0</v>
      </c>
      <c r="AH122" s="86">
        <f>IFERROR(IF('3.Weekly Hours &amp; Wage Activity'!Q122 = "FT", 1,MIN(1,IF('3.Weekly Hours &amp; Wage Activity'!Q122 = "", "",MIN('3.Weekly Hours &amp; Wage Activity'!Q122/40,1)),IF('3.Weekly Hours &amp; Wage Activity'!Q122="", "",'3.Weekly Hours &amp; Wage Activity'!Q122/40 ))),0)</f>
        <v>0</v>
      </c>
      <c r="AI122" s="86">
        <f>IFERROR(IF('3.Weekly Hours &amp; Wage Activity'!R122 = "FT", 1,MIN(1,IF('3.Weekly Hours &amp; Wage Activity'!R122 = "", "",MIN('3.Weekly Hours &amp; Wage Activity'!R122/40,1)),IF('3.Weekly Hours &amp; Wage Activity'!R122="", "",'3.Weekly Hours &amp; Wage Activity'!R122/40 ))),0)</f>
        <v>0</v>
      </c>
      <c r="AJ122" s="86">
        <f>IFERROR(IF('3.Weekly Hours &amp; Wage Activity'!S122 = "FT", 1,MIN(1,IF('3.Weekly Hours &amp; Wage Activity'!S122 = "", "",MIN('3.Weekly Hours &amp; Wage Activity'!S122/40,1)),IF('3.Weekly Hours &amp; Wage Activity'!S122="", "",'3.Weekly Hours &amp; Wage Activity'!S122/40 ))),0)</f>
        <v>0</v>
      </c>
      <c r="AK122" s="86">
        <f>IFERROR(IF('3.Weekly Hours &amp; Wage Activity'!T122 = "FT", 1,MIN(1,IF('3.Weekly Hours &amp; Wage Activity'!T122 = "", "",MIN('3.Weekly Hours &amp; Wage Activity'!T122/40,1)),IF('3.Weekly Hours &amp; Wage Activity'!T122="", "",'3.Weekly Hours &amp; Wage Activity'!T122/40 ))),0)</f>
        <v>0</v>
      </c>
      <c r="AL122" s="86">
        <f>IFERROR(IF('3.Weekly Hours &amp; Wage Activity'!U122 = "FT", 1,MIN(1,IF('3.Weekly Hours &amp; Wage Activity'!U122 = "", "",MIN('3.Weekly Hours &amp; Wage Activity'!U122/40,1)),IF('3.Weekly Hours &amp; Wage Activity'!U122="", "",'3.Weekly Hours &amp; Wage Activity'!U122/40 ))),0)</f>
        <v>0</v>
      </c>
      <c r="AM122" s="86">
        <f>IFERROR(IF('3.Weekly Hours &amp; Wage Activity'!V122 = "FT", 1,MIN(1,IF('3.Weekly Hours &amp; Wage Activity'!V122 = "", "",MIN('3.Weekly Hours &amp; Wage Activity'!V122/40,1)),IF('3.Weekly Hours &amp; Wage Activity'!V122="", "",'3.Weekly Hours &amp; Wage Activity'!V122/40 ))),0)</f>
        <v>0</v>
      </c>
      <c r="AN122" s="86">
        <f>IFERROR(IF('3.Weekly Hours &amp; Wage Activity'!W122 = "FT", 1,MIN(1,IF('3.Weekly Hours &amp; Wage Activity'!W122 = "", "",MIN('3.Weekly Hours &amp; Wage Activity'!W122/40,1)),IF('3.Weekly Hours &amp; Wage Activity'!W122="", "",'3.Weekly Hours &amp; Wage Activity'!W122/40 ))),0)</f>
        <v>0</v>
      </c>
      <c r="AO122" s="86">
        <f>IFERROR(IF('3.Weekly Hours &amp; Wage Activity'!X122 = "FT", 1,MIN(1,IF('3.Weekly Hours &amp; Wage Activity'!X122 = "", "",MIN('3.Weekly Hours &amp; Wage Activity'!X122/40,1)),IF('3.Weekly Hours &amp; Wage Activity'!X122="", "",'3.Weekly Hours &amp; Wage Activity'!X122/40 ))),0)</f>
        <v>0</v>
      </c>
      <c r="AP122" s="86">
        <f>IFERROR(IF('3.Weekly Hours &amp; Wage Activity'!Y122 = "FT", 1,MIN(1,IF('3.Weekly Hours &amp; Wage Activity'!Y122 = "", "",MIN('3.Weekly Hours &amp; Wage Activity'!Y122/40,1)),IF('3.Weekly Hours &amp; Wage Activity'!Y122="", "",'3.Weekly Hours &amp; Wage Activity'!Y122/40 ))),0)</f>
        <v>0</v>
      </c>
      <c r="AQ122" s="86">
        <f>IFERROR(IF('3.Weekly Hours &amp; Wage Activity'!Z122 = "FT", 1,MIN(1,IF('3.Weekly Hours &amp; Wage Activity'!Z122 = "", "",MIN('3.Weekly Hours &amp; Wage Activity'!Z122/40,1)),IF('3.Weekly Hours &amp; Wage Activity'!Z122="", "",'3.Weekly Hours &amp; Wage Activity'!Z122/40 ))),0)</f>
        <v>0</v>
      </c>
      <c r="AR122" s="86">
        <f>IFERROR(IF('3.Weekly Hours &amp; Wage Activity'!AA122 = "FT", 1,MIN(1,IF('3.Weekly Hours &amp; Wage Activity'!AA122 = "", "",MIN('3.Weekly Hours &amp; Wage Activity'!AA122/40,1)),IF('3.Weekly Hours &amp; Wage Activity'!AA122="", "",'3.Weekly Hours &amp; Wage Activity'!AA122/40 ))),0)</f>
        <v>0</v>
      </c>
      <c r="AS122" s="86">
        <f>IFERROR(IF('3.Weekly Hours &amp; Wage Activity'!AB122 = "FT", 1,MIN(1,IF('3.Weekly Hours &amp; Wage Activity'!AB122 = "", "",MIN('3.Weekly Hours &amp; Wage Activity'!AB122/40,1)),IF('3.Weekly Hours &amp; Wage Activity'!AB122="", "",'3.Weekly Hours &amp; Wage Activity'!AB122/40 ))),0)</f>
        <v>0</v>
      </c>
      <c r="AT122" s="86">
        <f>IFERROR(IF('3.Weekly Hours &amp; Wage Activity'!AC122 = "FT", 1,MIN(1,IF('3.Weekly Hours &amp; Wage Activity'!AC122 = "", "",MIN('3.Weekly Hours &amp; Wage Activity'!AC122/40,1)),IF('3.Weekly Hours &amp; Wage Activity'!AC122="", "",'3.Weekly Hours &amp; Wage Activity'!AC122/40 ))),0)</f>
        <v>0</v>
      </c>
      <c r="AU122" s="86">
        <f>IFERROR(IF('3.Weekly Hours &amp; Wage Activity'!AD122 = "FT", 1,MIN(1,IF('3.Weekly Hours &amp; Wage Activity'!AD122 = "", "",MIN('3.Weekly Hours &amp; Wage Activity'!AD122/40,1)),IF('3.Weekly Hours &amp; Wage Activity'!AD122="", "",'3.Weekly Hours &amp; Wage Activity'!AD122/40 ))),0)</f>
        <v>0</v>
      </c>
      <c r="AV122" s="86">
        <f>IFERROR(IF('3.Weekly Hours &amp; Wage Activity'!AE122 = "FT", 1,MIN(1,IF('3.Weekly Hours &amp; Wage Activity'!AE122 = "", "",MIN('3.Weekly Hours &amp; Wage Activity'!AE122/40,1)),IF('3.Weekly Hours &amp; Wage Activity'!AE122="", "",'3.Weekly Hours &amp; Wage Activity'!AE122/40 ))),0)</f>
        <v>0</v>
      </c>
      <c r="AW122" s="86">
        <f>IFERROR(IF('3.Weekly Hours &amp; Wage Activity'!AF122 = "FT", 1,MIN(1,IF('3.Weekly Hours &amp; Wage Activity'!AF122 = "", "",MIN('3.Weekly Hours &amp; Wage Activity'!AF122/40,1)),IF('3.Weekly Hours &amp; Wage Activity'!AF122="", "",'3.Weekly Hours &amp; Wage Activity'!AF122/40 ))),0)</f>
        <v>0</v>
      </c>
      <c r="AX122" s="86">
        <f>IFERROR(IF('3.Weekly Hours &amp; Wage Activity'!AG122 = "FT", 1,MIN(1,IF('3.Weekly Hours &amp; Wage Activity'!AG122 = "", "",MIN('3.Weekly Hours &amp; Wage Activity'!AG122/40,1)),IF('3.Weekly Hours &amp; Wage Activity'!AG122="", "",'3.Weekly Hours &amp; Wage Activity'!AG122/40 ))),0)</f>
        <v>0</v>
      </c>
      <c r="AY122" s="523">
        <f>SUM( IF(COUNTIF('3.Weekly Hours &amp; Wage Activity'!J122:Q122, "&lt;&gt;FT") = 0, COLUMNS('3.Weekly Hours &amp; Wage Activity'!J122:AG122) * 40, '3.Weekly Hours &amp; Wage Activity'!J122:AG122))</f>
        <v>0</v>
      </c>
      <c r="AZ122" s="86">
        <f t="shared" si="13"/>
        <v>0</v>
      </c>
      <c r="BA122" s="87">
        <f t="shared" si="14"/>
        <v>0</v>
      </c>
      <c r="BB122" s="74" t="str">
        <f>IF('2.Census &amp; Reference Benchmarks'!K122 = "", "", '2.Census &amp; Reference Benchmarks'!K122)</f>
        <v/>
      </c>
      <c r="BC122" s="185">
        <f>IF('2.Census &amp; Reference Benchmarks'!L122="N/A",IF(OR(AND(G122="",I122=""),AND(G122&lt;DATEVALUE("1/1/2020"),OR(I122="",I122&gt;DATEVALUE("3/31/2020")))),177.14,IF(OR(I122 = "", I122 &gt; DATEVALUE("1/31/2020")), ROUND(177.14*((DATEVALUE("2/1/2020") -G122)/31),1))),IF('2.Census &amp; Reference Benchmarks'!L122="",0,'2.Census &amp; Reference Benchmarks'!L122))</f>
        <v>0</v>
      </c>
      <c r="BD122" s="74" t="str">
        <f>IF('2.Census &amp; Reference Benchmarks'!N122 = "", "", '2.Census &amp; Reference Benchmarks'!N122)</f>
        <v/>
      </c>
      <c r="BE122" s="185">
        <f>IF('2.Census &amp; Reference Benchmarks'!O122="N/A",IF(OR(AND(G122="",I122=""),AND(G122&lt;=DATEVALUE("2/1/2020"),OR(I122="",I122&gt;=DATEVALUE("2/29/2020")))),165.71,IF(AND(G122&gt;DATEVALUE("2/1/2020"),OR(I122="",I122&lt;=DATEVALUE("2/29/2020"))),((DATEVALUE("3/1/2020")-G122)/29)*165.71,"")),IF('2.Census &amp; Reference Benchmarks'!O122="",0,'2.Census &amp; Reference Benchmarks'!O122))</f>
        <v>0</v>
      </c>
    </row>
    <row r="123" spans="1:57" x14ac:dyDescent="0.25">
      <c r="A123" s="3"/>
      <c r="B123" s="56">
        <f>IF('2.Census &amp; Reference Benchmarks'!B123 &lt;&gt;"",'2.Census &amp; Reference Benchmarks'!B123,"")</f>
        <v>0</v>
      </c>
      <c r="C123" s="56">
        <f>IF('2.Census &amp; Reference Benchmarks'!C123 &lt;&gt;"",'2.Census &amp; Reference Benchmarks'!C123,"")</f>
        <v>0</v>
      </c>
      <c r="D123" s="57" t="str">
        <f>IF('2.Census &amp; Reference Benchmarks'!D123 &lt;&gt;"",'2.Census &amp; Reference Benchmarks'!D123,"")</f>
        <v/>
      </c>
      <c r="E123" s="56" t="str">
        <f>IF('2.Census &amp; Reference Benchmarks'!E123 &lt;&gt;"",'2.Census &amp; Reference Benchmarks'!E123,"")</f>
        <v/>
      </c>
      <c r="F123" s="56" t="str">
        <f>IF('2.Census &amp; Reference Benchmarks'!F123 &lt;&gt;"",'2.Census &amp; Reference Benchmarks'!F123,"")</f>
        <v/>
      </c>
      <c r="G123" s="58" t="str">
        <f>IF('2.Census &amp; Reference Benchmarks'!G123 &lt;&gt;"",'2.Census &amp; Reference Benchmarks'!G123,"")</f>
        <v/>
      </c>
      <c r="H123" s="58" t="str">
        <f>IF('2.Census &amp; Reference Benchmarks'!H123 &lt;&gt;"",'2.Census &amp; Reference Benchmarks'!H123,"")</f>
        <v/>
      </c>
      <c r="I123" s="58" t="str">
        <f>IF('2.Census &amp; Reference Benchmarks'!I123 &lt;&gt;"",'2.Census &amp; Reference Benchmarks'!I123,"")</f>
        <v/>
      </c>
      <c r="J123" s="69" t="str">
        <f>IF('2.Census &amp; Reference Benchmarks'!J123 &lt;&gt;"",'2.Census &amp; Reference Benchmarks'!J123,"")</f>
        <v/>
      </c>
      <c r="K123" s="58" t="str">
        <f>IF('7.Safe Harbor Input Data &amp; Calc'!Q125 &lt;&gt; "", '7.Safe Harbor Input Data &amp; Calc'!Q125, "")</f>
        <v>No</v>
      </c>
      <c r="L123" s="59" t="str">
        <f>IF('2.Census &amp; Reference Benchmarks'!T123&lt;&gt; "",'2.Census &amp; Reference Benchmarks'!T123,"")</f>
        <v/>
      </c>
      <c r="M123" s="60">
        <f>'2.Census &amp; Reference Benchmarks'!M123</f>
        <v>0</v>
      </c>
      <c r="N123" s="60">
        <f>'2.Census &amp; Reference Benchmarks'!P123</f>
        <v>0</v>
      </c>
      <c r="O123" s="60">
        <f>'2.Census &amp; Reference Benchmarks'!S123</f>
        <v>0</v>
      </c>
      <c r="P123" s="52">
        <f>IF( AND(I123 &lt; '1. Summary for SBA'!$J$7, I123 &lt;&gt;""), 0, IF(AND(G123="",I123=""),SUM(M123:O123)*4,IF(I123&lt;'1. Summary for SBA'!$J$7,0,IF(K123="Yes",0,IF(H123="Salary",IF(AND(SUM(M123:O123)*4&lt;100000,L123=""),(SUM(M123:O123)/(IF(OR(I123=0,I123&gt;=DATEVALUE("3/31/2020")),DATEVALUE("3/31/2020"),I123)-IF(OR(G123&lt;=DATEVALUE("1/1/2020"), G123 = ""),DATEVALUE("1/1/2020"),IF(OR(MONTH(G123)=1),G123+1,IF(MONTH(G123)=3,G123,G123-1)))))*360,0),0)))))</f>
        <v>0</v>
      </c>
      <c r="Q123" s="52">
        <f t="shared" si="15"/>
        <v>0</v>
      </c>
      <c r="R123" s="67">
        <f t="shared" si="9"/>
        <v>0</v>
      </c>
      <c r="S123" s="53">
        <f>SUM('3.Weekly Hours &amp; Wage Activity'!AI123:BF123)</f>
        <v>0</v>
      </c>
      <c r="T123" s="53">
        <f>IF(AND(I123&lt;&gt; "",  I123 &lt; '1. Summary for SBA'!$J$11 +168, I123 &gt; '1. Summary for SBA'!$J$11),S123+(((168-(I123-'1. Summary for SBA'!$J$11+1))*S123)/((I123-'1. Summary for SBA'!$J$11+1))),0)</f>
        <v>0</v>
      </c>
      <c r="U123" s="369">
        <f>IF(K123= "Yes",0,IF( H123 = "salary",IF(T123 = 0,MAX(0,$R123-$S123), R123-T123),IF( H123 = "Hourly",'6. Hourly EE Wage Reduction'!AA123, 0)))</f>
        <v>0</v>
      </c>
      <c r="V123" s="67">
        <f t="shared" si="10"/>
        <v>0</v>
      </c>
      <c r="W123" s="405" t="str">
        <f>IF(U123 = 0, "No",IF('6. Hourly EE Wage Reduction'!T123 &gt;'6. Hourly EE Wage Reduction'!W123, "Yes", "No"))</f>
        <v>No</v>
      </c>
      <c r="X123" s="67">
        <f t="shared" si="11"/>
        <v>0</v>
      </c>
      <c r="Y123" s="67">
        <f t="shared" si="12"/>
        <v>0</v>
      </c>
      <c r="AA123" s="86">
        <f>IFERROR(IF('3.Weekly Hours &amp; Wage Activity'!J123 = "FT", 1,MIN(1,IF('3.Weekly Hours &amp; Wage Activity'!J123 = "", "",MIN('3.Weekly Hours &amp; Wage Activity'!J123/40,1)),IF('3.Weekly Hours &amp; Wage Activity'!J123="", "",'3.Weekly Hours &amp; Wage Activity'!J123/40 ))),0)</f>
        <v>0</v>
      </c>
      <c r="AB123" s="86">
        <f>IFERROR(IF('3.Weekly Hours &amp; Wage Activity'!K123 = "FT", 1,MIN(1,IF('3.Weekly Hours &amp; Wage Activity'!K123 = "", "",MIN('3.Weekly Hours &amp; Wage Activity'!K123/40,1)),IF('3.Weekly Hours &amp; Wage Activity'!K123="", "",'3.Weekly Hours &amp; Wage Activity'!K123/40 ))),0)</f>
        <v>0</v>
      </c>
      <c r="AC123" s="86">
        <f>IFERROR(IF('3.Weekly Hours &amp; Wage Activity'!L123 = "FT", 1,MIN(1,IF('3.Weekly Hours &amp; Wage Activity'!L123 = "", "",MIN('3.Weekly Hours &amp; Wage Activity'!L123/40,1)),IF('3.Weekly Hours &amp; Wage Activity'!L123="", "",'3.Weekly Hours &amp; Wage Activity'!L123/40 ))),0)</f>
        <v>0</v>
      </c>
      <c r="AD123" s="86">
        <f>IFERROR(IF('3.Weekly Hours &amp; Wage Activity'!M123 = "FT", 1,MIN(1,IF('3.Weekly Hours &amp; Wage Activity'!M123 = "", "",MIN('3.Weekly Hours &amp; Wage Activity'!M123/40,1)),IF('3.Weekly Hours &amp; Wage Activity'!M123="", "",'3.Weekly Hours &amp; Wage Activity'!M123/40 ))),0)</f>
        <v>0</v>
      </c>
      <c r="AE123" s="86">
        <f>IFERROR(IF('3.Weekly Hours &amp; Wage Activity'!N123 = "FT", 1,MIN(1,IF('3.Weekly Hours &amp; Wage Activity'!N123 = "", "",MIN('3.Weekly Hours &amp; Wage Activity'!N123/40,1)),IF('3.Weekly Hours &amp; Wage Activity'!N123="", "",'3.Weekly Hours &amp; Wage Activity'!N123/40 ))),0)</f>
        <v>0</v>
      </c>
      <c r="AF123" s="86">
        <f>IFERROR(IF('3.Weekly Hours &amp; Wage Activity'!O123 = "FT", 1,MIN(1,IF('3.Weekly Hours &amp; Wage Activity'!O123 = "", "",MIN('3.Weekly Hours &amp; Wage Activity'!O123/40,1)),IF('3.Weekly Hours &amp; Wage Activity'!O123="", "",'3.Weekly Hours &amp; Wage Activity'!O123/40 ))),0)</f>
        <v>0</v>
      </c>
      <c r="AG123" s="86">
        <f>IFERROR(IF('3.Weekly Hours &amp; Wage Activity'!P123 = "FT", 1,MIN(1,IF('3.Weekly Hours &amp; Wage Activity'!P123 = "", "",MIN('3.Weekly Hours &amp; Wage Activity'!P123/40,1)),IF('3.Weekly Hours &amp; Wage Activity'!P123="", "",'3.Weekly Hours &amp; Wage Activity'!P123/40 ))),0)</f>
        <v>0</v>
      </c>
      <c r="AH123" s="86">
        <f>IFERROR(IF('3.Weekly Hours &amp; Wage Activity'!Q123 = "FT", 1,MIN(1,IF('3.Weekly Hours &amp; Wage Activity'!Q123 = "", "",MIN('3.Weekly Hours &amp; Wage Activity'!Q123/40,1)),IF('3.Weekly Hours &amp; Wage Activity'!Q123="", "",'3.Weekly Hours &amp; Wage Activity'!Q123/40 ))),0)</f>
        <v>0</v>
      </c>
      <c r="AI123" s="86">
        <f>IFERROR(IF('3.Weekly Hours &amp; Wage Activity'!R123 = "FT", 1,MIN(1,IF('3.Weekly Hours &amp; Wage Activity'!R123 = "", "",MIN('3.Weekly Hours &amp; Wage Activity'!R123/40,1)),IF('3.Weekly Hours &amp; Wage Activity'!R123="", "",'3.Weekly Hours &amp; Wage Activity'!R123/40 ))),0)</f>
        <v>0</v>
      </c>
      <c r="AJ123" s="86">
        <f>IFERROR(IF('3.Weekly Hours &amp; Wage Activity'!S123 = "FT", 1,MIN(1,IF('3.Weekly Hours &amp; Wage Activity'!S123 = "", "",MIN('3.Weekly Hours &amp; Wage Activity'!S123/40,1)),IF('3.Weekly Hours &amp; Wage Activity'!S123="", "",'3.Weekly Hours &amp; Wage Activity'!S123/40 ))),0)</f>
        <v>0</v>
      </c>
      <c r="AK123" s="86">
        <f>IFERROR(IF('3.Weekly Hours &amp; Wage Activity'!T123 = "FT", 1,MIN(1,IF('3.Weekly Hours &amp; Wage Activity'!T123 = "", "",MIN('3.Weekly Hours &amp; Wage Activity'!T123/40,1)),IF('3.Weekly Hours &amp; Wage Activity'!T123="", "",'3.Weekly Hours &amp; Wage Activity'!T123/40 ))),0)</f>
        <v>0</v>
      </c>
      <c r="AL123" s="86">
        <f>IFERROR(IF('3.Weekly Hours &amp; Wage Activity'!U123 = "FT", 1,MIN(1,IF('3.Weekly Hours &amp; Wage Activity'!U123 = "", "",MIN('3.Weekly Hours &amp; Wage Activity'!U123/40,1)),IF('3.Weekly Hours &amp; Wage Activity'!U123="", "",'3.Weekly Hours &amp; Wage Activity'!U123/40 ))),0)</f>
        <v>0</v>
      </c>
      <c r="AM123" s="86">
        <f>IFERROR(IF('3.Weekly Hours &amp; Wage Activity'!V123 = "FT", 1,MIN(1,IF('3.Weekly Hours &amp; Wage Activity'!V123 = "", "",MIN('3.Weekly Hours &amp; Wage Activity'!V123/40,1)),IF('3.Weekly Hours &amp; Wage Activity'!V123="", "",'3.Weekly Hours &amp; Wage Activity'!V123/40 ))),0)</f>
        <v>0</v>
      </c>
      <c r="AN123" s="86">
        <f>IFERROR(IF('3.Weekly Hours &amp; Wage Activity'!W123 = "FT", 1,MIN(1,IF('3.Weekly Hours &amp; Wage Activity'!W123 = "", "",MIN('3.Weekly Hours &amp; Wage Activity'!W123/40,1)),IF('3.Weekly Hours &amp; Wage Activity'!W123="", "",'3.Weekly Hours &amp; Wage Activity'!W123/40 ))),0)</f>
        <v>0</v>
      </c>
      <c r="AO123" s="86">
        <f>IFERROR(IF('3.Weekly Hours &amp; Wage Activity'!X123 = "FT", 1,MIN(1,IF('3.Weekly Hours &amp; Wage Activity'!X123 = "", "",MIN('3.Weekly Hours &amp; Wage Activity'!X123/40,1)),IF('3.Weekly Hours &amp; Wage Activity'!X123="", "",'3.Weekly Hours &amp; Wage Activity'!X123/40 ))),0)</f>
        <v>0</v>
      </c>
      <c r="AP123" s="86">
        <f>IFERROR(IF('3.Weekly Hours &amp; Wage Activity'!Y123 = "FT", 1,MIN(1,IF('3.Weekly Hours &amp; Wage Activity'!Y123 = "", "",MIN('3.Weekly Hours &amp; Wage Activity'!Y123/40,1)),IF('3.Weekly Hours &amp; Wage Activity'!Y123="", "",'3.Weekly Hours &amp; Wage Activity'!Y123/40 ))),0)</f>
        <v>0</v>
      </c>
      <c r="AQ123" s="86">
        <f>IFERROR(IF('3.Weekly Hours &amp; Wage Activity'!Z123 = "FT", 1,MIN(1,IF('3.Weekly Hours &amp; Wage Activity'!Z123 = "", "",MIN('3.Weekly Hours &amp; Wage Activity'!Z123/40,1)),IF('3.Weekly Hours &amp; Wage Activity'!Z123="", "",'3.Weekly Hours &amp; Wage Activity'!Z123/40 ))),0)</f>
        <v>0</v>
      </c>
      <c r="AR123" s="86">
        <f>IFERROR(IF('3.Weekly Hours &amp; Wage Activity'!AA123 = "FT", 1,MIN(1,IF('3.Weekly Hours &amp; Wage Activity'!AA123 = "", "",MIN('3.Weekly Hours &amp; Wage Activity'!AA123/40,1)),IF('3.Weekly Hours &amp; Wage Activity'!AA123="", "",'3.Weekly Hours &amp; Wage Activity'!AA123/40 ))),0)</f>
        <v>0</v>
      </c>
      <c r="AS123" s="86">
        <f>IFERROR(IF('3.Weekly Hours &amp; Wage Activity'!AB123 = "FT", 1,MIN(1,IF('3.Weekly Hours &amp; Wage Activity'!AB123 = "", "",MIN('3.Weekly Hours &amp; Wage Activity'!AB123/40,1)),IF('3.Weekly Hours &amp; Wage Activity'!AB123="", "",'3.Weekly Hours &amp; Wage Activity'!AB123/40 ))),0)</f>
        <v>0</v>
      </c>
      <c r="AT123" s="86">
        <f>IFERROR(IF('3.Weekly Hours &amp; Wage Activity'!AC123 = "FT", 1,MIN(1,IF('3.Weekly Hours &amp; Wage Activity'!AC123 = "", "",MIN('3.Weekly Hours &amp; Wage Activity'!AC123/40,1)),IF('3.Weekly Hours &amp; Wage Activity'!AC123="", "",'3.Weekly Hours &amp; Wage Activity'!AC123/40 ))),0)</f>
        <v>0</v>
      </c>
      <c r="AU123" s="86">
        <f>IFERROR(IF('3.Weekly Hours &amp; Wage Activity'!AD123 = "FT", 1,MIN(1,IF('3.Weekly Hours &amp; Wage Activity'!AD123 = "", "",MIN('3.Weekly Hours &amp; Wage Activity'!AD123/40,1)),IF('3.Weekly Hours &amp; Wage Activity'!AD123="", "",'3.Weekly Hours &amp; Wage Activity'!AD123/40 ))),0)</f>
        <v>0</v>
      </c>
      <c r="AV123" s="86">
        <f>IFERROR(IF('3.Weekly Hours &amp; Wage Activity'!AE123 = "FT", 1,MIN(1,IF('3.Weekly Hours &amp; Wage Activity'!AE123 = "", "",MIN('3.Weekly Hours &amp; Wage Activity'!AE123/40,1)),IF('3.Weekly Hours &amp; Wage Activity'!AE123="", "",'3.Weekly Hours &amp; Wage Activity'!AE123/40 ))),0)</f>
        <v>0</v>
      </c>
      <c r="AW123" s="86">
        <f>IFERROR(IF('3.Weekly Hours &amp; Wage Activity'!AF123 = "FT", 1,MIN(1,IF('3.Weekly Hours &amp; Wage Activity'!AF123 = "", "",MIN('3.Weekly Hours &amp; Wage Activity'!AF123/40,1)),IF('3.Weekly Hours &amp; Wage Activity'!AF123="", "",'3.Weekly Hours &amp; Wage Activity'!AF123/40 ))),0)</f>
        <v>0</v>
      </c>
      <c r="AX123" s="86">
        <f>IFERROR(IF('3.Weekly Hours &amp; Wage Activity'!AG123 = "FT", 1,MIN(1,IF('3.Weekly Hours &amp; Wage Activity'!AG123 = "", "",MIN('3.Weekly Hours &amp; Wage Activity'!AG123/40,1)),IF('3.Weekly Hours &amp; Wage Activity'!AG123="", "",'3.Weekly Hours &amp; Wage Activity'!AG123/40 ))),0)</f>
        <v>0</v>
      </c>
      <c r="AY123" s="523">
        <f>SUM( IF(COUNTIF('3.Weekly Hours &amp; Wage Activity'!J123:Q123, "&lt;&gt;FT") = 0, COLUMNS('3.Weekly Hours &amp; Wage Activity'!J123:AG123) * 40, '3.Weekly Hours &amp; Wage Activity'!J123:AG123))</f>
        <v>0</v>
      </c>
      <c r="AZ123" s="86">
        <f t="shared" si="13"/>
        <v>0</v>
      </c>
      <c r="BA123" s="87">
        <f t="shared" si="14"/>
        <v>0</v>
      </c>
      <c r="BB123" s="74" t="str">
        <f>IF('2.Census &amp; Reference Benchmarks'!K123 = "", "", '2.Census &amp; Reference Benchmarks'!K123)</f>
        <v/>
      </c>
      <c r="BC123" s="185">
        <f>IF('2.Census &amp; Reference Benchmarks'!L123="N/A",IF(OR(AND(G123="",I123=""),AND(G123&lt;DATEVALUE("1/1/2020"),OR(I123="",I123&gt;DATEVALUE("3/31/2020")))),177.14,IF(OR(I123 = "", I123 &gt; DATEVALUE("1/31/2020")), ROUND(177.14*((DATEVALUE("2/1/2020") -G123)/31),1))),IF('2.Census &amp; Reference Benchmarks'!L123="",0,'2.Census &amp; Reference Benchmarks'!L123))</f>
        <v>0</v>
      </c>
      <c r="BD123" s="74" t="str">
        <f>IF('2.Census &amp; Reference Benchmarks'!N123 = "", "", '2.Census &amp; Reference Benchmarks'!N123)</f>
        <v/>
      </c>
      <c r="BE123" s="185">
        <f>IF('2.Census &amp; Reference Benchmarks'!O123="N/A",IF(OR(AND(G123="",I123=""),AND(G123&lt;=DATEVALUE("2/1/2020"),OR(I123="",I123&gt;=DATEVALUE("2/29/2020")))),165.71,IF(AND(G123&gt;DATEVALUE("2/1/2020"),OR(I123="",I123&lt;=DATEVALUE("2/29/2020"))),((DATEVALUE("3/1/2020")-G123)/29)*165.71,"")),IF('2.Census &amp; Reference Benchmarks'!O123="",0,'2.Census &amp; Reference Benchmarks'!O123))</f>
        <v>0</v>
      </c>
    </row>
    <row r="124" spans="1:57" x14ac:dyDescent="0.25">
      <c r="A124" s="3"/>
      <c r="B124" s="56">
        <f>IF('2.Census &amp; Reference Benchmarks'!B124 &lt;&gt;"",'2.Census &amp; Reference Benchmarks'!B124,"")</f>
        <v>0</v>
      </c>
      <c r="C124" s="56">
        <f>IF('2.Census &amp; Reference Benchmarks'!C124 &lt;&gt;"",'2.Census &amp; Reference Benchmarks'!C124,"")</f>
        <v>0</v>
      </c>
      <c r="D124" s="57" t="str">
        <f>IF('2.Census &amp; Reference Benchmarks'!D124 &lt;&gt;"",'2.Census &amp; Reference Benchmarks'!D124,"")</f>
        <v/>
      </c>
      <c r="E124" s="56" t="str">
        <f>IF('2.Census &amp; Reference Benchmarks'!E124 &lt;&gt;"",'2.Census &amp; Reference Benchmarks'!E124,"")</f>
        <v/>
      </c>
      <c r="F124" s="56" t="str">
        <f>IF('2.Census &amp; Reference Benchmarks'!F124 &lt;&gt;"",'2.Census &amp; Reference Benchmarks'!F124,"")</f>
        <v/>
      </c>
      <c r="G124" s="58" t="str">
        <f>IF('2.Census &amp; Reference Benchmarks'!G124 &lt;&gt;"",'2.Census &amp; Reference Benchmarks'!G124,"")</f>
        <v/>
      </c>
      <c r="H124" s="58" t="str">
        <f>IF('2.Census &amp; Reference Benchmarks'!H124 &lt;&gt;"",'2.Census &amp; Reference Benchmarks'!H124,"")</f>
        <v/>
      </c>
      <c r="I124" s="58" t="str">
        <f>IF('2.Census &amp; Reference Benchmarks'!I124 &lt;&gt;"",'2.Census &amp; Reference Benchmarks'!I124,"")</f>
        <v/>
      </c>
      <c r="J124" s="69" t="str">
        <f>IF('2.Census &amp; Reference Benchmarks'!J124 &lt;&gt;"",'2.Census &amp; Reference Benchmarks'!J124,"")</f>
        <v/>
      </c>
      <c r="K124" s="58" t="str">
        <f>IF('7.Safe Harbor Input Data &amp; Calc'!Q126 &lt;&gt; "", '7.Safe Harbor Input Data &amp; Calc'!Q126, "")</f>
        <v>No</v>
      </c>
      <c r="L124" s="59" t="str">
        <f>IF('2.Census &amp; Reference Benchmarks'!T124&lt;&gt; "",'2.Census &amp; Reference Benchmarks'!T124,"")</f>
        <v/>
      </c>
      <c r="M124" s="60">
        <f>'2.Census &amp; Reference Benchmarks'!M124</f>
        <v>0</v>
      </c>
      <c r="N124" s="60">
        <f>'2.Census &amp; Reference Benchmarks'!P124</f>
        <v>0</v>
      </c>
      <c r="O124" s="60">
        <f>'2.Census &amp; Reference Benchmarks'!S124</f>
        <v>0</v>
      </c>
      <c r="P124" s="52">
        <f>IF( AND(I124 &lt; '1. Summary for SBA'!$J$7, I124 &lt;&gt;""), 0, IF(AND(G124="",I124=""),SUM(M124:O124)*4,IF(I124&lt;'1. Summary for SBA'!$J$7,0,IF(K124="Yes",0,IF(H124="Salary",IF(AND(SUM(M124:O124)*4&lt;100000,L124=""),(SUM(M124:O124)/(IF(OR(I124=0,I124&gt;=DATEVALUE("3/31/2020")),DATEVALUE("3/31/2020"),I124)-IF(OR(G124&lt;=DATEVALUE("1/1/2020"), G124 = ""),DATEVALUE("1/1/2020"),IF(OR(MONTH(G124)=1),G124+1,IF(MONTH(G124)=3,G124,G124-1)))))*360,0),0)))))</f>
        <v>0</v>
      </c>
      <c r="Q124" s="52">
        <f t="shared" si="15"/>
        <v>0</v>
      </c>
      <c r="R124" s="67">
        <f t="shared" si="9"/>
        <v>0</v>
      </c>
      <c r="S124" s="53">
        <f>SUM('3.Weekly Hours &amp; Wage Activity'!AI124:BF124)</f>
        <v>0</v>
      </c>
      <c r="T124" s="53">
        <f>IF(AND(I124&lt;&gt; "",  I124 &lt; '1. Summary for SBA'!$J$11 +168, I124 &gt; '1. Summary for SBA'!$J$11),S124+(((168-(I124-'1. Summary for SBA'!$J$11+1))*S124)/((I124-'1. Summary for SBA'!$J$11+1))),0)</f>
        <v>0</v>
      </c>
      <c r="U124" s="369">
        <f>IF(K124= "Yes",0,IF( H124 = "salary",IF(T124 = 0,MAX(0,$R124-$S124), R124-T124),IF( H124 = "Hourly",'6. Hourly EE Wage Reduction'!AA124, 0)))</f>
        <v>0</v>
      </c>
      <c r="V124" s="67">
        <f t="shared" si="10"/>
        <v>0</v>
      </c>
      <c r="W124" s="405" t="str">
        <f>IF(U124 = 0, "No",IF('6. Hourly EE Wage Reduction'!T124 &gt;'6. Hourly EE Wage Reduction'!W124, "Yes", "No"))</f>
        <v>No</v>
      </c>
      <c r="X124" s="67">
        <f t="shared" si="11"/>
        <v>0</v>
      </c>
      <c r="Y124" s="67">
        <f t="shared" si="12"/>
        <v>0</v>
      </c>
      <c r="AA124" s="86">
        <f>IFERROR(IF('3.Weekly Hours &amp; Wage Activity'!J124 = "FT", 1,MIN(1,IF('3.Weekly Hours &amp; Wage Activity'!J124 = "", "",MIN('3.Weekly Hours &amp; Wage Activity'!J124/40,1)),IF('3.Weekly Hours &amp; Wage Activity'!J124="", "",'3.Weekly Hours &amp; Wage Activity'!J124/40 ))),0)</f>
        <v>0</v>
      </c>
      <c r="AB124" s="86">
        <f>IFERROR(IF('3.Weekly Hours &amp; Wage Activity'!K124 = "FT", 1,MIN(1,IF('3.Weekly Hours &amp; Wage Activity'!K124 = "", "",MIN('3.Weekly Hours &amp; Wage Activity'!K124/40,1)),IF('3.Weekly Hours &amp; Wage Activity'!K124="", "",'3.Weekly Hours &amp; Wage Activity'!K124/40 ))),0)</f>
        <v>0</v>
      </c>
      <c r="AC124" s="86">
        <f>IFERROR(IF('3.Weekly Hours &amp; Wage Activity'!L124 = "FT", 1,MIN(1,IF('3.Weekly Hours &amp; Wage Activity'!L124 = "", "",MIN('3.Weekly Hours &amp; Wage Activity'!L124/40,1)),IF('3.Weekly Hours &amp; Wage Activity'!L124="", "",'3.Weekly Hours &amp; Wage Activity'!L124/40 ))),0)</f>
        <v>0</v>
      </c>
      <c r="AD124" s="86">
        <f>IFERROR(IF('3.Weekly Hours &amp; Wage Activity'!M124 = "FT", 1,MIN(1,IF('3.Weekly Hours &amp; Wage Activity'!M124 = "", "",MIN('3.Weekly Hours &amp; Wage Activity'!M124/40,1)),IF('3.Weekly Hours &amp; Wage Activity'!M124="", "",'3.Weekly Hours &amp; Wage Activity'!M124/40 ))),0)</f>
        <v>0</v>
      </c>
      <c r="AE124" s="86">
        <f>IFERROR(IF('3.Weekly Hours &amp; Wage Activity'!N124 = "FT", 1,MIN(1,IF('3.Weekly Hours &amp; Wage Activity'!N124 = "", "",MIN('3.Weekly Hours &amp; Wage Activity'!N124/40,1)),IF('3.Weekly Hours &amp; Wage Activity'!N124="", "",'3.Weekly Hours &amp; Wage Activity'!N124/40 ))),0)</f>
        <v>0</v>
      </c>
      <c r="AF124" s="86">
        <f>IFERROR(IF('3.Weekly Hours &amp; Wage Activity'!O124 = "FT", 1,MIN(1,IF('3.Weekly Hours &amp; Wage Activity'!O124 = "", "",MIN('3.Weekly Hours &amp; Wage Activity'!O124/40,1)),IF('3.Weekly Hours &amp; Wage Activity'!O124="", "",'3.Weekly Hours &amp; Wage Activity'!O124/40 ))),0)</f>
        <v>0</v>
      </c>
      <c r="AG124" s="86">
        <f>IFERROR(IF('3.Weekly Hours &amp; Wage Activity'!P124 = "FT", 1,MIN(1,IF('3.Weekly Hours &amp; Wage Activity'!P124 = "", "",MIN('3.Weekly Hours &amp; Wage Activity'!P124/40,1)),IF('3.Weekly Hours &amp; Wage Activity'!P124="", "",'3.Weekly Hours &amp; Wage Activity'!P124/40 ))),0)</f>
        <v>0</v>
      </c>
      <c r="AH124" s="86">
        <f>IFERROR(IF('3.Weekly Hours &amp; Wage Activity'!Q124 = "FT", 1,MIN(1,IF('3.Weekly Hours &amp; Wage Activity'!Q124 = "", "",MIN('3.Weekly Hours &amp; Wage Activity'!Q124/40,1)),IF('3.Weekly Hours &amp; Wage Activity'!Q124="", "",'3.Weekly Hours &amp; Wage Activity'!Q124/40 ))),0)</f>
        <v>0</v>
      </c>
      <c r="AI124" s="86">
        <f>IFERROR(IF('3.Weekly Hours &amp; Wage Activity'!R124 = "FT", 1,MIN(1,IF('3.Weekly Hours &amp; Wage Activity'!R124 = "", "",MIN('3.Weekly Hours &amp; Wage Activity'!R124/40,1)),IF('3.Weekly Hours &amp; Wage Activity'!R124="", "",'3.Weekly Hours &amp; Wage Activity'!R124/40 ))),0)</f>
        <v>0</v>
      </c>
      <c r="AJ124" s="86">
        <f>IFERROR(IF('3.Weekly Hours &amp; Wage Activity'!S124 = "FT", 1,MIN(1,IF('3.Weekly Hours &amp; Wage Activity'!S124 = "", "",MIN('3.Weekly Hours &amp; Wage Activity'!S124/40,1)),IF('3.Weekly Hours &amp; Wage Activity'!S124="", "",'3.Weekly Hours &amp; Wage Activity'!S124/40 ))),0)</f>
        <v>0</v>
      </c>
      <c r="AK124" s="86">
        <f>IFERROR(IF('3.Weekly Hours &amp; Wage Activity'!T124 = "FT", 1,MIN(1,IF('3.Weekly Hours &amp; Wage Activity'!T124 = "", "",MIN('3.Weekly Hours &amp; Wage Activity'!T124/40,1)),IF('3.Weekly Hours &amp; Wage Activity'!T124="", "",'3.Weekly Hours &amp; Wage Activity'!T124/40 ))),0)</f>
        <v>0</v>
      </c>
      <c r="AL124" s="86">
        <f>IFERROR(IF('3.Weekly Hours &amp; Wage Activity'!U124 = "FT", 1,MIN(1,IF('3.Weekly Hours &amp; Wage Activity'!U124 = "", "",MIN('3.Weekly Hours &amp; Wage Activity'!U124/40,1)),IF('3.Weekly Hours &amp; Wage Activity'!U124="", "",'3.Weekly Hours &amp; Wage Activity'!U124/40 ))),0)</f>
        <v>0</v>
      </c>
      <c r="AM124" s="86">
        <f>IFERROR(IF('3.Weekly Hours &amp; Wage Activity'!V124 = "FT", 1,MIN(1,IF('3.Weekly Hours &amp; Wage Activity'!V124 = "", "",MIN('3.Weekly Hours &amp; Wage Activity'!V124/40,1)),IF('3.Weekly Hours &amp; Wage Activity'!V124="", "",'3.Weekly Hours &amp; Wage Activity'!V124/40 ))),0)</f>
        <v>0</v>
      </c>
      <c r="AN124" s="86">
        <f>IFERROR(IF('3.Weekly Hours &amp; Wage Activity'!W124 = "FT", 1,MIN(1,IF('3.Weekly Hours &amp; Wage Activity'!W124 = "", "",MIN('3.Weekly Hours &amp; Wage Activity'!W124/40,1)),IF('3.Weekly Hours &amp; Wage Activity'!W124="", "",'3.Weekly Hours &amp; Wage Activity'!W124/40 ))),0)</f>
        <v>0</v>
      </c>
      <c r="AO124" s="86">
        <f>IFERROR(IF('3.Weekly Hours &amp; Wage Activity'!X124 = "FT", 1,MIN(1,IF('3.Weekly Hours &amp; Wage Activity'!X124 = "", "",MIN('3.Weekly Hours &amp; Wage Activity'!X124/40,1)),IF('3.Weekly Hours &amp; Wage Activity'!X124="", "",'3.Weekly Hours &amp; Wage Activity'!X124/40 ))),0)</f>
        <v>0</v>
      </c>
      <c r="AP124" s="86">
        <f>IFERROR(IF('3.Weekly Hours &amp; Wage Activity'!Y124 = "FT", 1,MIN(1,IF('3.Weekly Hours &amp; Wage Activity'!Y124 = "", "",MIN('3.Weekly Hours &amp; Wage Activity'!Y124/40,1)),IF('3.Weekly Hours &amp; Wage Activity'!Y124="", "",'3.Weekly Hours &amp; Wage Activity'!Y124/40 ))),0)</f>
        <v>0</v>
      </c>
      <c r="AQ124" s="86">
        <f>IFERROR(IF('3.Weekly Hours &amp; Wage Activity'!Z124 = "FT", 1,MIN(1,IF('3.Weekly Hours &amp; Wage Activity'!Z124 = "", "",MIN('3.Weekly Hours &amp; Wage Activity'!Z124/40,1)),IF('3.Weekly Hours &amp; Wage Activity'!Z124="", "",'3.Weekly Hours &amp; Wage Activity'!Z124/40 ))),0)</f>
        <v>0</v>
      </c>
      <c r="AR124" s="86">
        <f>IFERROR(IF('3.Weekly Hours &amp; Wage Activity'!AA124 = "FT", 1,MIN(1,IF('3.Weekly Hours &amp; Wage Activity'!AA124 = "", "",MIN('3.Weekly Hours &amp; Wage Activity'!AA124/40,1)),IF('3.Weekly Hours &amp; Wage Activity'!AA124="", "",'3.Weekly Hours &amp; Wage Activity'!AA124/40 ))),0)</f>
        <v>0</v>
      </c>
      <c r="AS124" s="86">
        <f>IFERROR(IF('3.Weekly Hours &amp; Wage Activity'!AB124 = "FT", 1,MIN(1,IF('3.Weekly Hours &amp; Wage Activity'!AB124 = "", "",MIN('3.Weekly Hours &amp; Wage Activity'!AB124/40,1)),IF('3.Weekly Hours &amp; Wage Activity'!AB124="", "",'3.Weekly Hours &amp; Wage Activity'!AB124/40 ))),0)</f>
        <v>0</v>
      </c>
      <c r="AT124" s="86">
        <f>IFERROR(IF('3.Weekly Hours &amp; Wage Activity'!AC124 = "FT", 1,MIN(1,IF('3.Weekly Hours &amp; Wage Activity'!AC124 = "", "",MIN('3.Weekly Hours &amp; Wage Activity'!AC124/40,1)),IF('3.Weekly Hours &amp; Wage Activity'!AC124="", "",'3.Weekly Hours &amp; Wage Activity'!AC124/40 ))),0)</f>
        <v>0</v>
      </c>
      <c r="AU124" s="86">
        <f>IFERROR(IF('3.Weekly Hours &amp; Wage Activity'!AD124 = "FT", 1,MIN(1,IF('3.Weekly Hours &amp; Wage Activity'!AD124 = "", "",MIN('3.Weekly Hours &amp; Wage Activity'!AD124/40,1)),IF('3.Weekly Hours &amp; Wage Activity'!AD124="", "",'3.Weekly Hours &amp; Wage Activity'!AD124/40 ))),0)</f>
        <v>0</v>
      </c>
      <c r="AV124" s="86">
        <f>IFERROR(IF('3.Weekly Hours &amp; Wage Activity'!AE124 = "FT", 1,MIN(1,IF('3.Weekly Hours &amp; Wage Activity'!AE124 = "", "",MIN('3.Weekly Hours &amp; Wage Activity'!AE124/40,1)),IF('3.Weekly Hours &amp; Wage Activity'!AE124="", "",'3.Weekly Hours &amp; Wage Activity'!AE124/40 ))),0)</f>
        <v>0</v>
      </c>
      <c r="AW124" s="86">
        <f>IFERROR(IF('3.Weekly Hours &amp; Wage Activity'!AF124 = "FT", 1,MIN(1,IF('3.Weekly Hours &amp; Wage Activity'!AF124 = "", "",MIN('3.Weekly Hours &amp; Wage Activity'!AF124/40,1)),IF('3.Weekly Hours &amp; Wage Activity'!AF124="", "",'3.Weekly Hours &amp; Wage Activity'!AF124/40 ))),0)</f>
        <v>0</v>
      </c>
      <c r="AX124" s="86">
        <f>IFERROR(IF('3.Weekly Hours &amp; Wage Activity'!AG124 = "FT", 1,MIN(1,IF('3.Weekly Hours &amp; Wage Activity'!AG124 = "", "",MIN('3.Weekly Hours &amp; Wage Activity'!AG124/40,1)),IF('3.Weekly Hours &amp; Wage Activity'!AG124="", "",'3.Weekly Hours &amp; Wage Activity'!AG124/40 ))),0)</f>
        <v>0</v>
      </c>
      <c r="AY124" s="523">
        <f>SUM( IF(COUNTIF('3.Weekly Hours &amp; Wage Activity'!J124:Q124, "&lt;&gt;FT") = 0, COLUMNS('3.Weekly Hours &amp; Wage Activity'!J124:AG124) * 40, '3.Weekly Hours &amp; Wage Activity'!J124:AG124))</f>
        <v>0</v>
      </c>
      <c r="AZ124" s="86">
        <f t="shared" si="13"/>
        <v>0</v>
      </c>
      <c r="BA124" s="87">
        <f t="shared" si="14"/>
        <v>0</v>
      </c>
      <c r="BB124" s="74" t="str">
        <f>IF('2.Census &amp; Reference Benchmarks'!K124 = "", "", '2.Census &amp; Reference Benchmarks'!K124)</f>
        <v/>
      </c>
      <c r="BC124" s="185">
        <f>IF('2.Census &amp; Reference Benchmarks'!L124="N/A",IF(OR(AND(G124="",I124=""),AND(G124&lt;DATEVALUE("1/1/2020"),OR(I124="",I124&gt;DATEVALUE("3/31/2020")))),177.14,IF(OR(I124 = "", I124 &gt; DATEVALUE("1/31/2020")), ROUND(177.14*((DATEVALUE("2/1/2020") -G124)/31),1))),IF('2.Census &amp; Reference Benchmarks'!L124="",0,'2.Census &amp; Reference Benchmarks'!L124))</f>
        <v>0</v>
      </c>
      <c r="BD124" s="74" t="str">
        <f>IF('2.Census &amp; Reference Benchmarks'!N124 = "", "", '2.Census &amp; Reference Benchmarks'!N124)</f>
        <v/>
      </c>
      <c r="BE124" s="185">
        <f>IF('2.Census &amp; Reference Benchmarks'!O124="N/A",IF(OR(AND(G124="",I124=""),AND(G124&lt;=DATEVALUE("2/1/2020"),OR(I124="",I124&gt;=DATEVALUE("2/29/2020")))),165.71,IF(AND(G124&gt;DATEVALUE("2/1/2020"),OR(I124="",I124&lt;=DATEVALUE("2/29/2020"))),((DATEVALUE("3/1/2020")-G124)/29)*165.71,"")),IF('2.Census &amp; Reference Benchmarks'!O124="",0,'2.Census &amp; Reference Benchmarks'!O124))</f>
        <v>0</v>
      </c>
    </row>
    <row r="125" spans="1:57" x14ac:dyDescent="0.25">
      <c r="A125" s="3"/>
      <c r="B125" s="56">
        <f>IF('2.Census &amp; Reference Benchmarks'!B125 &lt;&gt;"",'2.Census &amp; Reference Benchmarks'!B125,"")</f>
        <v>0</v>
      </c>
      <c r="C125" s="56">
        <f>IF('2.Census &amp; Reference Benchmarks'!C125 &lt;&gt;"",'2.Census &amp; Reference Benchmarks'!C125,"")</f>
        <v>0</v>
      </c>
      <c r="D125" s="57" t="str">
        <f>IF('2.Census &amp; Reference Benchmarks'!D125 &lt;&gt;"",'2.Census &amp; Reference Benchmarks'!D125,"")</f>
        <v/>
      </c>
      <c r="E125" s="56" t="str">
        <f>IF('2.Census &amp; Reference Benchmarks'!E125 &lt;&gt;"",'2.Census &amp; Reference Benchmarks'!E125,"")</f>
        <v/>
      </c>
      <c r="F125" s="56" t="str">
        <f>IF('2.Census &amp; Reference Benchmarks'!F125 &lt;&gt;"",'2.Census &amp; Reference Benchmarks'!F125,"")</f>
        <v/>
      </c>
      <c r="G125" s="58" t="str">
        <f>IF('2.Census &amp; Reference Benchmarks'!G125 &lt;&gt;"",'2.Census &amp; Reference Benchmarks'!G125,"")</f>
        <v/>
      </c>
      <c r="H125" s="58" t="str">
        <f>IF('2.Census &amp; Reference Benchmarks'!H125 &lt;&gt;"",'2.Census &amp; Reference Benchmarks'!H125,"")</f>
        <v/>
      </c>
      <c r="I125" s="58" t="str">
        <f>IF('2.Census &amp; Reference Benchmarks'!I125 &lt;&gt;"",'2.Census &amp; Reference Benchmarks'!I125,"")</f>
        <v/>
      </c>
      <c r="J125" s="69" t="str">
        <f>IF('2.Census &amp; Reference Benchmarks'!J125 &lt;&gt;"",'2.Census &amp; Reference Benchmarks'!J125,"")</f>
        <v/>
      </c>
      <c r="K125" s="58" t="str">
        <f>IF('7.Safe Harbor Input Data &amp; Calc'!Q127 &lt;&gt; "", '7.Safe Harbor Input Data &amp; Calc'!Q127, "")</f>
        <v>No</v>
      </c>
      <c r="L125" s="59" t="str">
        <f>IF('2.Census &amp; Reference Benchmarks'!T125&lt;&gt; "",'2.Census &amp; Reference Benchmarks'!T125,"")</f>
        <v/>
      </c>
      <c r="M125" s="60">
        <f>'2.Census &amp; Reference Benchmarks'!M125</f>
        <v>0</v>
      </c>
      <c r="N125" s="60">
        <f>'2.Census &amp; Reference Benchmarks'!P125</f>
        <v>0</v>
      </c>
      <c r="O125" s="60">
        <f>'2.Census &amp; Reference Benchmarks'!S125</f>
        <v>0</v>
      </c>
      <c r="P125" s="52">
        <f>IF( AND(I125 &lt; '1. Summary for SBA'!$J$7, I125 &lt;&gt;""), 0, IF(AND(G125="",I125=""),SUM(M125:O125)*4,IF(I125&lt;'1. Summary for SBA'!$J$7,0,IF(K125="Yes",0,IF(H125="Salary",IF(AND(SUM(M125:O125)*4&lt;100000,L125=""),(SUM(M125:O125)/(IF(OR(I125=0,I125&gt;=DATEVALUE("3/31/2020")),DATEVALUE("3/31/2020"),I125)-IF(OR(G125&lt;=DATEVALUE("1/1/2020"), G125 = ""),DATEVALUE("1/1/2020"),IF(OR(MONTH(G125)=1),G125+1,IF(MONTH(G125)=3,G125,G125-1)))))*360,0),0)))))</f>
        <v>0</v>
      </c>
      <c r="Q125" s="52">
        <f t="shared" si="15"/>
        <v>0</v>
      </c>
      <c r="R125" s="67">
        <f t="shared" si="9"/>
        <v>0</v>
      </c>
      <c r="S125" s="53">
        <f>SUM('3.Weekly Hours &amp; Wage Activity'!AI125:BF125)</f>
        <v>0</v>
      </c>
      <c r="T125" s="53">
        <f>IF(AND(I125&lt;&gt; "",  I125 &lt; '1. Summary for SBA'!$J$11 +168, I125 &gt; '1. Summary for SBA'!$J$11),S125+(((168-(I125-'1. Summary for SBA'!$J$11+1))*S125)/((I125-'1. Summary for SBA'!$J$11+1))),0)</f>
        <v>0</v>
      </c>
      <c r="U125" s="369">
        <f>IF(K125= "Yes",0,IF( H125 = "salary",IF(T125 = 0,MAX(0,$R125-$S125), R125-T125),IF( H125 = "Hourly",'6. Hourly EE Wage Reduction'!AA125, 0)))</f>
        <v>0</v>
      </c>
      <c r="V125" s="67">
        <f t="shared" si="10"/>
        <v>0</v>
      </c>
      <c r="W125" s="405" t="str">
        <f>IF(U125 = 0, "No",IF('6. Hourly EE Wage Reduction'!T125 &gt;'6. Hourly EE Wage Reduction'!W125, "Yes", "No"))</f>
        <v>No</v>
      </c>
      <c r="X125" s="67">
        <f t="shared" si="11"/>
        <v>0</v>
      </c>
      <c r="Y125" s="67">
        <f t="shared" si="12"/>
        <v>0</v>
      </c>
      <c r="AA125" s="86">
        <f>IFERROR(IF('3.Weekly Hours &amp; Wage Activity'!J125 = "FT", 1,MIN(1,IF('3.Weekly Hours &amp; Wage Activity'!J125 = "", "",MIN('3.Weekly Hours &amp; Wage Activity'!J125/40,1)),IF('3.Weekly Hours &amp; Wage Activity'!J125="", "",'3.Weekly Hours &amp; Wage Activity'!J125/40 ))),0)</f>
        <v>0</v>
      </c>
      <c r="AB125" s="86">
        <f>IFERROR(IF('3.Weekly Hours &amp; Wage Activity'!K125 = "FT", 1,MIN(1,IF('3.Weekly Hours &amp; Wage Activity'!K125 = "", "",MIN('3.Weekly Hours &amp; Wage Activity'!K125/40,1)),IF('3.Weekly Hours &amp; Wage Activity'!K125="", "",'3.Weekly Hours &amp; Wage Activity'!K125/40 ))),0)</f>
        <v>0</v>
      </c>
      <c r="AC125" s="86">
        <f>IFERROR(IF('3.Weekly Hours &amp; Wage Activity'!L125 = "FT", 1,MIN(1,IF('3.Weekly Hours &amp; Wage Activity'!L125 = "", "",MIN('3.Weekly Hours &amp; Wage Activity'!L125/40,1)),IF('3.Weekly Hours &amp; Wage Activity'!L125="", "",'3.Weekly Hours &amp; Wage Activity'!L125/40 ))),0)</f>
        <v>0</v>
      </c>
      <c r="AD125" s="86">
        <f>IFERROR(IF('3.Weekly Hours &amp; Wage Activity'!M125 = "FT", 1,MIN(1,IF('3.Weekly Hours &amp; Wage Activity'!M125 = "", "",MIN('3.Weekly Hours &amp; Wage Activity'!M125/40,1)),IF('3.Weekly Hours &amp; Wage Activity'!M125="", "",'3.Weekly Hours &amp; Wage Activity'!M125/40 ))),0)</f>
        <v>0</v>
      </c>
      <c r="AE125" s="86">
        <f>IFERROR(IF('3.Weekly Hours &amp; Wage Activity'!N125 = "FT", 1,MIN(1,IF('3.Weekly Hours &amp; Wage Activity'!N125 = "", "",MIN('3.Weekly Hours &amp; Wage Activity'!N125/40,1)),IF('3.Weekly Hours &amp; Wage Activity'!N125="", "",'3.Weekly Hours &amp; Wage Activity'!N125/40 ))),0)</f>
        <v>0</v>
      </c>
      <c r="AF125" s="86">
        <f>IFERROR(IF('3.Weekly Hours &amp; Wage Activity'!O125 = "FT", 1,MIN(1,IF('3.Weekly Hours &amp; Wage Activity'!O125 = "", "",MIN('3.Weekly Hours &amp; Wage Activity'!O125/40,1)),IF('3.Weekly Hours &amp; Wage Activity'!O125="", "",'3.Weekly Hours &amp; Wage Activity'!O125/40 ))),0)</f>
        <v>0</v>
      </c>
      <c r="AG125" s="86">
        <f>IFERROR(IF('3.Weekly Hours &amp; Wage Activity'!P125 = "FT", 1,MIN(1,IF('3.Weekly Hours &amp; Wage Activity'!P125 = "", "",MIN('3.Weekly Hours &amp; Wage Activity'!P125/40,1)),IF('3.Weekly Hours &amp; Wage Activity'!P125="", "",'3.Weekly Hours &amp; Wage Activity'!P125/40 ))),0)</f>
        <v>0</v>
      </c>
      <c r="AH125" s="86">
        <f>IFERROR(IF('3.Weekly Hours &amp; Wage Activity'!Q125 = "FT", 1,MIN(1,IF('3.Weekly Hours &amp; Wage Activity'!Q125 = "", "",MIN('3.Weekly Hours &amp; Wage Activity'!Q125/40,1)),IF('3.Weekly Hours &amp; Wage Activity'!Q125="", "",'3.Weekly Hours &amp; Wage Activity'!Q125/40 ))),0)</f>
        <v>0</v>
      </c>
      <c r="AI125" s="86">
        <f>IFERROR(IF('3.Weekly Hours &amp; Wage Activity'!R125 = "FT", 1,MIN(1,IF('3.Weekly Hours &amp; Wage Activity'!R125 = "", "",MIN('3.Weekly Hours &amp; Wage Activity'!R125/40,1)),IF('3.Weekly Hours &amp; Wage Activity'!R125="", "",'3.Weekly Hours &amp; Wage Activity'!R125/40 ))),0)</f>
        <v>0</v>
      </c>
      <c r="AJ125" s="86">
        <f>IFERROR(IF('3.Weekly Hours &amp; Wage Activity'!S125 = "FT", 1,MIN(1,IF('3.Weekly Hours &amp; Wage Activity'!S125 = "", "",MIN('3.Weekly Hours &amp; Wage Activity'!S125/40,1)),IF('3.Weekly Hours &amp; Wage Activity'!S125="", "",'3.Weekly Hours &amp; Wage Activity'!S125/40 ))),0)</f>
        <v>0</v>
      </c>
      <c r="AK125" s="86">
        <f>IFERROR(IF('3.Weekly Hours &amp; Wage Activity'!T125 = "FT", 1,MIN(1,IF('3.Weekly Hours &amp; Wage Activity'!T125 = "", "",MIN('3.Weekly Hours &amp; Wage Activity'!T125/40,1)),IF('3.Weekly Hours &amp; Wage Activity'!T125="", "",'3.Weekly Hours &amp; Wage Activity'!T125/40 ))),0)</f>
        <v>0</v>
      </c>
      <c r="AL125" s="86">
        <f>IFERROR(IF('3.Weekly Hours &amp; Wage Activity'!U125 = "FT", 1,MIN(1,IF('3.Weekly Hours &amp; Wage Activity'!U125 = "", "",MIN('3.Weekly Hours &amp; Wage Activity'!U125/40,1)),IF('3.Weekly Hours &amp; Wage Activity'!U125="", "",'3.Weekly Hours &amp; Wage Activity'!U125/40 ))),0)</f>
        <v>0</v>
      </c>
      <c r="AM125" s="86">
        <f>IFERROR(IF('3.Weekly Hours &amp; Wage Activity'!V125 = "FT", 1,MIN(1,IF('3.Weekly Hours &amp; Wage Activity'!V125 = "", "",MIN('3.Weekly Hours &amp; Wage Activity'!V125/40,1)),IF('3.Weekly Hours &amp; Wage Activity'!V125="", "",'3.Weekly Hours &amp; Wage Activity'!V125/40 ))),0)</f>
        <v>0</v>
      </c>
      <c r="AN125" s="86">
        <f>IFERROR(IF('3.Weekly Hours &amp; Wage Activity'!W125 = "FT", 1,MIN(1,IF('3.Weekly Hours &amp; Wage Activity'!W125 = "", "",MIN('3.Weekly Hours &amp; Wage Activity'!W125/40,1)),IF('3.Weekly Hours &amp; Wage Activity'!W125="", "",'3.Weekly Hours &amp; Wage Activity'!W125/40 ))),0)</f>
        <v>0</v>
      </c>
      <c r="AO125" s="86">
        <f>IFERROR(IF('3.Weekly Hours &amp; Wage Activity'!X125 = "FT", 1,MIN(1,IF('3.Weekly Hours &amp; Wage Activity'!X125 = "", "",MIN('3.Weekly Hours &amp; Wage Activity'!X125/40,1)),IF('3.Weekly Hours &amp; Wage Activity'!X125="", "",'3.Weekly Hours &amp; Wage Activity'!X125/40 ))),0)</f>
        <v>0</v>
      </c>
      <c r="AP125" s="86">
        <f>IFERROR(IF('3.Weekly Hours &amp; Wage Activity'!Y125 = "FT", 1,MIN(1,IF('3.Weekly Hours &amp; Wage Activity'!Y125 = "", "",MIN('3.Weekly Hours &amp; Wage Activity'!Y125/40,1)),IF('3.Weekly Hours &amp; Wage Activity'!Y125="", "",'3.Weekly Hours &amp; Wage Activity'!Y125/40 ))),0)</f>
        <v>0</v>
      </c>
      <c r="AQ125" s="86">
        <f>IFERROR(IF('3.Weekly Hours &amp; Wage Activity'!Z125 = "FT", 1,MIN(1,IF('3.Weekly Hours &amp; Wage Activity'!Z125 = "", "",MIN('3.Weekly Hours &amp; Wage Activity'!Z125/40,1)),IF('3.Weekly Hours &amp; Wage Activity'!Z125="", "",'3.Weekly Hours &amp; Wage Activity'!Z125/40 ))),0)</f>
        <v>0</v>
      </c>
      <c r="AR125" s="86">
        <f>IFERROR(IF('3.Weekly Hours &amp; Wage Activity'!AA125 = "FT", 1,MIN(1,IF('3.Weekly Hours &amp; Wage Activity'!AA125 = "", "",MIN('3.Weekly Hours &amp; Wage Activity'!AA125/40,1)),IF('3.Weekly Hours &amp; Wage Activity'!AA125="", "",'3.Weekly Hours &amp; Wage Activity'!AA125/40 ))),0)</f>
        <v>0</v>
      </c>
      <c r="AS125" s="86">
        <f>IFERROR(IF('3.Weekly Hours &amp; Wage Activity'!AB125 = "FT", 1,MIN(1,IF('3.Weekly Hours &amp; Wage Activity'!AB125 = "", "",MIN('3.Weekly Hours &amp; Wage Activity'!AB125/40,1)),IF('3.Weekly Hours &amp; Wage Activity'!AB125="", "",'3.Weekly Hours &amp; Wage Activity'!AB125/40 ))),0)</f>
        <v>0</v>
      </c>
      <c r="AT125" s="86">
        <f>IFERROR(IF('3.Weekly Hours &amp; Wage Activity'!AC125 = "FT", 1,MIN(1,IF('3.Weekly Hours &amp; Wage Activity'!AC125 = "", "",MIN('3.Weekly Hours &amp; Wage Activity'!AC125/40,1)),IF('3.Weekly Hours &amp; Wage Activity'!AC125="", "",'3.Weekly Hours &amp; Wage Activity'!AC125/40 ))),0)</f>
        <v>0</v>
      </c>
      <c r="AU125" s="86">
        <f>IFERROR(IF('3.Weekly Hours &amp; Wage Activity'!AD125 = "FT", 1,MIN(1,IF('3.Weekly Hours &amp; Wage Activity'!AD125 = "", "",MIN('3.Weekly Hours &amp; Wage Activity'!AD125/40,1)),IF('3.Weekly Hours &amp; Wage Activity'!AD125="", "",'3.Weekly Hours &amp; Wage Activity'!AD125/40 ))),0)</f>
        <v>0</v>
      </c>
      <c r="AV125" s="86">
        <f>IFERROR(IF('3.Weekly Hours &amp; Wage Activity'!AE125 = "FT", 1,MIN(1,IF('3.Weekly Hours &amp; Wage Activity'!AE125 = "", "",MIN('3.Weekly Hours &amp; Wage Activity'!AE125/40,1)),IF('3.Weekly Hours &amp; Wage Activity'!AE125="", "",'3.Weekly Hours &amp; Wage Activity'!AE125/40 ))),0)</f>
        <v>0</v>
      </c>
      <c r="AW125" s="86">
        <f>IFERROR(IF('3.Weekly Hours &amp; Wage Activity'!AF125 = "FT", 1,MIN(1,IF('3.Weekly Hours &amp; Wage Activity'!AF125 = "", "",MIN('3.Weekly Hours &amp; Wage Activity'!AF125/40,1)),IF('3.Weekly Hours &amp; Wage Activity'!AF125="", "",'3.Weekly Hours &amp; Wage Activity'!AF125/40 ))),0)</f>
        <v>0</v>
      </c>
      <c r="AX125" s="86">
        <f>IFERROR(IF('3.Weekly Hours &amp; Wage Activity'!AG125 = "FT", 1,MIN(1,IF('3.Weekly Hours &amp; Wage Activity'!AG125 = "", "",MIN('3.Weekly Hours &amp; Wage Activity'!AG125/40,1)),IF('3.Weekly Hours &amp; Wage Activity'!AG125="", "",'3.Weekly Hours &amp; Wage Activity'!AG125/40 ))),0)</f>
        <v>0</v>
      </c>
      <c r="AY125" s="523">
        <f>SUM( IF(COUNTIF('3.Weekly Hours &amp; Wage Activity'!J125:Q125, "&lt;&gt;FT") = 0, COLUMNS('3.Weekly Hours &amp; Wage Activity'!J125:AG125) * 40, '3.Weekly Hours &amp; Wage Activity'!J125:AG125))</f>
        <v>0</v>
      </c>
      <c r="AZ125" s="86">
        <f t="shared" si="13"/>
        <v>0</v>
      </c>
      <c r="BA125" s="87">
        <f t="shared" si="14"/>
        <v>0</v>
      </c>
      <c r="BB125" s="74" t="str">
        <f>IF('2.Census &amp; Reference Benchmarks'!K125 = "", "", '2.Census &amp; Reference Benchmarks'!K125)</f>
        <v/>
      </c>
      <c r="BC125" s="185">
        <f>IF('2.Census &amp; Reference Benchmarks'!L125="N/A",IF(OR(AND(G125="",I125=""),AND(G125&lt;DATEVALUE("1/1/2020"),OR(I125="",I125&gt;DATEVALUE("3/31/2020")))),177.14,IF(OR(I125 = "", I125 &gt; DATEVALUE("1/31/2020")), ROUND(177.14*((DATEVALUE("2/1/2020") -G125)/31),1))),IF('2.Census &amp; Reference Benchmarks'!L125="",0,'2.Census &amp; Reference Benchmarks'!L125))</f>
        <v>0</v>
      </c>
      <c r="BD125" s="74" t="str">
        <f>IF('2.Census &amp; Reference Benchmarks'!N125 = "", "", '2.Census &amp; Reference Benchmarks'!N125)</f>
        <v/>
      </c>
      <c r="BE125" s="185">
        <f>IF('2.Census &amp; Reference Benchmarks'!O125="N/A",IF(OR(AND(G125="",I125=""),AND(G125&lt;=DATEVALUE("2/1/2020"),OR(I125="",I125&gt;=DATEVALUE("2/29/2020")))),165.71,IF(AND(G125&gt;DATEVALUE("2/1/2020"),OR(I125="",I125&lt;=DATEVALUE("2/29/2020"))),((DATEVALUE("3/1/2020")-G125)/29)*165.71,"")),IF('2.Census &amp; Reference Benchmarks'!O125="",0,'2.Census &amp; Reference Benchmarks'!O125))</f>
        <v>0</v>
      </c>
    </row>
    <row r="126" spans="1:57" x14ac:dyDescent="0.25">
      <c r="A126" s="3"/>
      <c r="B126" s="56">
        <f>IF('2.Census &amp; Reference Benchmarks'!B126 &lt;&gt;"",'2.Census &amp; Reference Benchmarks'!B126,"")</f>
        <v>0</v>
      </c>
      <c r="C126" s="56">
        <f>IF('2.Census &amp; Reference Benchmarks'!C126 &lt;&gt;"",'2.Census &amp; Reference Benchmarks'!C126,"")</f>
        <v>0</v>
      </c>
      <c r="D126" s="57" t="str">
        <f>IF('2.Census &amp; Reference Benchmarks'!D126 &lt;&gt;"",'2.Census &amp; Reference Benchmarks'!D126,"")</f>
        <v/>
      </c>
      <c r="E126" s="56" t="str">
        <f>IF('2.Census &amp; Reference Benchmarks'!E126 &lt;&gt;"",'2.Census &amp; Reference Benchmarks'!E126,"")</f>
        <v/>
      </c>
      <c r="F126" s="56" t="str">
        <f>IF('2.Census &amp; Reference Benchmarks'!F126 &lt;&gt;"",'2.Census &amp; Reference Benchmarks'!F126,"")</f>
        <v/>
      </c>
      <c r="G126" s="58" t="str">
        <f>IF('2.Census &amp; Reference Benchmarks'!G126 &lt;&gt;"",'2.Census &amp; Reference Benchmarks'!G126,"")</f>
        <v/>
      </c>
      <c r="H126" s="58" t="str">
        <f>IF('2.Census &amp; Reference Benchmarks'!H126 &lt;&gt;"",'2.Census &amp; Reference Benchmarks'!H126,"")</f>
        <v/>
      </c>
      <c r="I126" s="58" t="str">
        <f>IF('2.Census &amp; Reference Benchmarks'!I126 &lt;&gt;"",'2.Census &amp; Reference Benchmarks'!I126,"")</f>
        <v/>
      </c>
      <c r="J126" s="69" t="str">
        <f>IF('2.Census &amp; Reference Benchmarks'!J126 &lt;&gt;"",'2.Census &amp; Reference Benchmarks'!J126,"")</f>
        <v/>
      </c>
      <c r="K126" s="58" t="str">
        <f>IF('7.Safe Harbor Input Data &amp; Calc'!Q128 &lt;&gt; "", '7.Safe Harbor Input Data &amp; Calc'!Q128, "")</f>
        <v>No</v>
      </c>
      <c r="L126" s="59" t="str">
        <f>IF('2.Census &amp; Reference Benchmarks'!T126&lt;&gt; "",'2.Census &amp; Reference Benchmarks'!T126,"")</f>
        <v/>
      </c>
      <c r="M126" s="60">
        <f>'2.Census &amp; Reference Benchmarks'!M126</f>
        <v>0</v>
      </c>
      <c r="N126" s="60">
        <f>'2.Census &amp; Reference Benchmarks'!P126</f>
        <v>0</v>
      </c>
      <c r="O126" s="60">
        <f>'2.Census &amp; Reference Benchmarks'!S126</f>
        <v>0</v>
      </c>
      <c r="P126" s="52">
        <f>IF( AND(I126 &lt; '1. Summary for SBA'!$J$7, I126 &lt;&gt;""), 0, IF(AND(G126="",I126=""),SUM(M126:O126)*4,IF(I126&lt;'1. Summary for SBA'!$J$7,0,IF(K126="Yes",0,IF(H126="Salary",IF(AND(SUM(M126:O126)*4&lt;100000,L126=""),(SUM(M126:O126)/(IF(OR(I126=0,I126&gt;=DATEVALUE("3/31/2020")),DATEVALUE("3/31/2020"),I126)-IF(OR(G126&lt;=DATEVALUE("1/1/2020"), G126 = ""),DATEVALUE("1/1/2020"),IF(OR(MONTH(G126)=1),G126+1,IF(MONTH(G126)=3,G126,G126-1)))))*360,0),0)))))</f>
        <v>0</v>
      </c>
      <c r="Q126" s="52">
        <f t="shared" si="15"/>
        <v>0</v>
      </c>
      <c r="R126" s="67">
        <f t="shared" si="9"/>
        <v>0</v>
      </c>
      <c r="S126" s="53">
        <f>SUM('3.Weekly Hours &amp; Wage Activity'!AI126:BF126)</f>
        <v>0</v>
      </c>
      <c r="T126" s="53">
        <f>IF(AND(I126&lt;&gt; "",  I126 &lt; '1. Summary for SBA'!$J$11 +168, I126 &gt; '1. Summary for SBA'!$J$11),S126+(((168-(I126-'1. Summary for SBA'!$J$11+1))*S126)/((I126-'1. Summary for SBA'!$J$11+1))),0)</f>
        <v>0</v>
      </c>
      <c r="U126" s="369">
        <f>IF(K126= "Yes",0,IF( H126 = "salary",IF(T126 = 0,MAX(0,$R126-$S126), R126-T126),IF( H126 = "Hourly",'6. Hourly EE Wage Reduction'!AA126, 0)))</f>
        <v>0</v>
      </c>
      <c r="V126" s="67">
        <f t="shared" si="10"/>
        <v>0</v>
      </c>
      <c r="W126" s="405" t="str">
        <f>IF(U126 = 0, "No",IF('6. Hourly EE Wage Reduction'!T126 &gt;'6. Hourly EE Wage Reduction'!W126, "Yes", "No"))</f>
        <v>No</v>
      </c>
      <c r="X126" s="67">
        <f t="shared" si="11"/>
        <v>0</v>
      </c>
      <c r="Y126" s="67">
        <f t="shared" si="12"/>
        <v>0</v>
      </c>
      <c r="AA126" s="86">
        <f>IFERROR(IF('3.Weekly Hours &amp; Wage Activity'!J126 = "FT", 1,MIN(1,IF('3.Weekly Hours &amp; Wage Activity'!J126 = "", "",MIN('3.Weekly Hours &amp; Wage Activity'!J126/40,1)),IF('3.Weekly Hours &amp; Wage Activity'!J126="", "",'3.Weekly Hours &amp; Wage Activity'!J126/40 ))),0)</f>
        <v>0</v>
      </c>
      <c r="AB126" s="86">
        <f>IFERROR(IF('3.Weekly Hours &amp; Wage Activity'!K126 = "FT", 1,MIN(1,IF('3.Weekly Hours &amp; Wage Activity'!K126 = "", "",MIN('3.Weekly Hours &amp; Wage Activity'!K126/40,1)),IF('3.Weekly Hours &amp; Wage Activity'!K126="", "",'3.Weekly Hours &amp; Wage Activity'!K126/40 ))),0)</f>
        <v>0</v>
      </c>
      <c r="AC126" s="86">
        <f>IFERROR(IF('3.Weekly Hours &amp; Wage Activity'!L126 = "FT", 1,MIN(1,IF('3.Weekly Hours &amp; Wage Activity'!L126 = "", "",MIN('3.Weekly Hours &amp; Wage Activity'!L126/40,1)),IF('3.Weekly Hours &amp; Wage Activity'!L126="", "",'3.Weekly Hours &amp; Wage Activity'!L126/40 ))),0)</f>
        <v>0</v>
      </c>
      <c r="AD126" s="86">
        <f>IFERROR(IF('3.Weekly Hours &amp; Wage Activity'!M126 = "FT", 1,MIN(1,IF('3.Weekly Hours &amp; Wage Activity'!M126 = "", "",MIN('3.Weekly Hours &amp; Wage Activity'!M126/40,1)),IF('3.Weekly Hours &amp; Wage Activity'!M126="", "",'3.Weekly Hours &amp; Wage Activity'!M126/40 ))),0)</f>
        <v>0</v>
      </c>
      <c r="AE126" s="86">
        <f>IFERROR(IF('3.Weekly Hours &amp; Wage Activity'!N126 = "FT", 1,MIN(1,IF('3.Weekly Hours &amp; Wage Activity'!N126 = "", "",MIN('3.Weekly Hours &amp; Wage Activity'!N126/40,1)),IF('3.Weekly Hours &amp; Wage Activity'!N126="", "",'3.Weekly Hours &amp; Wage Activity'!N126/40 ))),0)</f>
        <v>0</v>
      </c>
      <c r="AF126" s="86">
        <f>IFERROR(IF('3.Weekly Hours &amp; Wage Activity'!O126 = "FT", 1,MIN(1,IF('3.Weekly Hours &amp; Wage Activity'!O126 = "", "",MIN('3.Weekly Hours &amp; Wage Activity'!O126/40,1)),IF('3.Weekly Hours &amp; Wage Activity'!O126="", "",'3.Weekly Hours &amp; Wage Activity'!O126/40 ))),0)</f>
        <v>0</v>
      </c>
      <c r="AG126" s="86">
        <f>IFERROR(IF('3.Weekly Hours &amp; Wage Activity'!P126 = "FT", 1,MIN(1,IF('3.Weekly Hours &amp; Wage Activity'!P126 = "", "",MIN('3.Weekly Hours &amp; Wage Activity'!P126/40,1)),IF('3.Weekly Hours &amp; Wage Activity'!P126="", "",'3.Weekly Hours &amp; Wage Activity'!P126/40 ))),0)</f>
        <v>0</v>
      </c>
      <c r="AH126" s="86">
        <f>IFERROR(IF('3.Weekly Hours &amp; Wage Activity'!Q126 = "FT", 1,MIN(1,IF('3.Weekly Hours &amp; Wage Activity'!Q126 = "", "",MIN('3.Weekly Hours &amp; Wage Activity'!Q126/40,1)),IF('3.Weekly Hours &amp; Wage Activity'!Q126="", "",'3.Weekly Hours &amp; Wage Activity'!Q126/40 ))),0)</f>
        <v>0</v>
      </c>
      <c r="AI126" s="86">
        <f>IFERROR(IF('3.Weekly Hours &amp; Wage Activity'!R126 = "FT", 1,MIN(1,IF('3.Weekly Hours &amp; Wage Activity'!R126 = "", "",MIN('3.Weekly Hours &amp; Wage Activity'!R126/40,1)),IF('3.Weekly Hours &amp; Wage Activity'!R126="", "",'3.Weekly Hours &amp; Wage Activity'!R126/40 ))),0)</f>
        <v>0</v>
      </c>
      <c r="AJ126" s="86">
        <f>IFERROR(IF('3.Weekly Hours &amp; Wage Activity'!S126 = "FT", 1,MIN(1,IF('3.Weekly Hours &amp; Wage Activity'!S126 = "", "",MIN('3.Weekly Hours &amp; Wage Activity'!S126/40,1)),IF('3.Weekly Hours &amp; Wage Activity'!S126="", "",'3.Weekly Hours &amp; Wage Activity'!S126/40 ))),0)</f>
        <v>0</v>
      </c>
      <c r="AK126" s="86">
        <f>IFERROR(IF('3.Weekly Hours &amp; Wage Activity'!T126 = "FT", 1,MIN(1,IF('3.Weekly Hours &amp; Wage Activity'!T126 = "", "",MIN('3.Weekly Hours &amp; Wage Activity'!T126/40,1)),IF('3.Weekly Hours &amp; Wage Activity'!T126="", "",'3.Weekly Hours &amp; Wage Activity'!T126/40 ))),0)</f>
        <v>0</v>
      </c>
      <c r="AL126" s="86">
        <f>IFERROR(IF('3.Weekly Hours &amp; Wage Activity'!U126 = "FT", 1,MIN(1,IF('3.Weekly Hours &amp; Wage Activity'!U126 = "", "",MIN('3.Weekly Hours &amp; Wage Activity'!U126/40,1)),IF('3.Weekly Hours &amp; Wage Activity'!U126="", "",'3.Weekly Hours &amp; Wage Activity'!U126/40 ))),0)</f>
        <v>0</v>
      </c>
      <c r="AM126" s="86">
        <f>IFERROR(IF('3.Weekly Hours &amp; Wage Activity'!V126 = "FT", 1,MIN(1,IF('3.Weekly Hours &amp; Wage Activity'!V126 = "", "",MIN('3.Weekly Hours &amp; Wage Activity'!V126/40,1)),IF('3.Weekly Hours &amp; Wage Activity'!V126="", "",'3.Weekly Hours &amp; Wage Activity'!V126/40 ))),0)</f>
        <v>0</v>
      </c>
      <c r="AN126" s="86">
        <f>IFERROR(IF('3.Weekly Hours &amp; Wage Activity'!W126 = "FT", 1,MIN(1,IF('3.Weekly Hours &amp; Wage Activity'!W126 = "", "",MIN('3.Weekly Hours &amp; Wage Activity'!W126/40,1)),IF('3.Weekly Hours &amp; Wage Activity'!W126="", "",'3.Weekly Hours &amp; Wage Activity'!W126/40 ))),0)</f>
        <v>0</v>
      </c>
      <c r="AO126" s="86">
        <f>IFERROR(IF('3.Weekly Hours &amp; Wage Activity'!X126 = "FT", 1,MIN(1,IF('3.Weekly Hours &amp; Wage Activity'!X126 = "", "",MIN('3.Weekly Hours &amp; Wage Activity'!X126/40,1)),IF('3.Weekly Hours &amp; Wage Activity'!X126="", "",'3.Weekly Hours &amp; Wage Activity'!X126/40 ))),0)</f>
        <v>0</v>
      </c>
      <c r="AP126" s="86">
        <f>IFERROR(IF('3.Weekly Hours &amp; Wage Activity'!Y126 = "FT", 1,MIN(1,IF('3.Weekly Hours &amp; Wage Activity'!Y126 = "", "",MIN('3.Weekly Hours &amp; Wage Activity'!Y126/40,1)),IF('3.Weekly Hours &amp; Wage Activity'!Y126="", "",'3.Weekly Hours &amp; Wage Activity'!Y126/40 ))),0)</f>
        <v>0</v>
      </c>
      <c r="AQ126" s="86">
        <f>IFERROR(IF('3.Weekly Hours &amp; Wage Activity'!Z126 = "FT", 1,MIN(1,IF('3.Weekly Hours &amp; Wage Activity'!Z126 = "", "",MIN('3.Weekly Hours &amp; Wage Activity'!Z126/40,1)),IF('3.Weekly Hours &amp; Wage Activity'!Z126="", "",'3.Weekly Hours &amp; Wage Activity'!Z126/40 ))),0)</f>
        <v>0</v>
      </c>
      <c r="AR126" s="86">
        <f>IFERROR(IF('3.Weekly Hours &amp; Wage Activity'!AA126 = "FT", 1,MIN(1,IF('3.Weekly Hours &amp; Wage Activity'!AA126 = "", "",MIN('3.Weekly Hours &amp; Wage Activity'!AA126/40,1)),IF('3.Weekly Hours &amp; Wage Activity'!AA126="", "",'3.Weekly Hours &amp; Wage Activity'!AA126/40 ))),0)</f>
        <v>0</v>
      </c>
      <c r="AS126" s="86">
        <f>IFERROR(IF('3.Weekly Hours &amp; Wage Activity'!AB126 = "FT", 1,MIN(1,IF('3.Weekly Hours &amp; Wage Activity'!AB126 = "", "",MIN('3.Weekly Hours &amp; Wage Activity'!AB126/40,1)),IF('3.Weekly Hours &amp; Wage Activity'!AB126="", "",'3.Weekly Hours &amp; Wage Activity'!AB126/40 ))),0)</f>
        <v>0</v>
      </c>
      <c r="AT126" s="86">
        <f>IFERROR(IF('3.Weekly Hours &amp; Wage Activity'!AC126 = "FT", 1,MIN(1,IF('3.Weekly Hours &amp; Wage Activity'!AC126 = "", "",MIN('3.Weekly Hours &amp; Wage Activity'!AC126/40,1)),IF('3.Weekly Hours &amp; Wage Activity'!AC126="", "",'3.Weekly Hours &amp; Wage Activity'!AC126/40 ))),0)</f>
        <v>0</v>
      </c>
      <c r="AU126" s="86">
        <f>IFERROR(IF('3.Weekly Hours &amp; Wage Activity'!AD126 = "FT", 1,MIN(1,IF('3.Weekly Hours &amp; Wage Activity'!AD126 = "", "",MIN('3.Weekly Hours &amp; Wage Activity'!AD126/40,1)),IF('3.Weekly Hours &amp; Wage Activity'!AD126="", "",'3.Weekly Hours &amp; Wage Activity'!AD126/40 ))),0)</f>
        <v>0</v>
      </c>
      <c r="AV126" s="86">
        <f>IFERROR(IF('3.Weekly Hours &amp; Wage Activity'!AE126 = "FT", 1,MIN(1,IF('3.Weekly Hours &amp; Wage Activity'!AE126 = "", "",MIN('3.Weekly Hours &amp; Wage Activity'!AE126/40,1)),IF('3.Weekly Hours &amp; Wage Activity'!AE126="", "",'3.Weekly Hours &amp; Wage Activity'!AE126/40 ))),0)</f>
        <v>0</v>
      </c>
      <c r="AW126" s="86">
        <f>IFERROR(IF('3.Weekly Hours &amp; Wage Activity'!AF126 = "FT", 1,MIN(1,IF('3.Weekly Hours &amp; Wage Activity'!AF126 = "", "",MIN('3.Weekly Hours &amp; Wage Activity'!AF126/40,1)),IF('3.Weekly Hours &amp; Wage Activity'!AF126="", "",'3.Weekly Hours &amp; Wage Activity'!AF126/40 ))),0)</f>
        <v>0</v>
      </c>
      <c r="AX126" s="86">
        <f>IFERROR(IF('3.Weekly Hours &amp; Wage Activity'!AG126 = "FT", 1,MIN(1,IF('3.Weekly Hours &amp; Wage Activity'!AG126 = "", "",MIN('3.Weekly Hours &amp; Wage Activity'!AG126/40,1)),IF('3.Weekly Hours &amp; Wage Activity'!AG126="", "",'3.Weekly Hours &amp; Wage Activity'!AG126/40 ))),0)</f>
        <v>0</v>
      </c>
      <c r="AY126" s="523">
        <f>SUM( IF(COUNTIF('3.Weekly Hours &amp; Wage Activity'!J126:Q126, "&lt;&gt;FT") = 0, COLUMNS('3.Weekly Hours &amp; Wage Activity'!J126:AG126) * 40, '3.Weekly Hours &amp; Wage Activity'!J126:AG126))</f>
        <v>0</v>
      </c>
      <c r="AZ126" s="86">
        <f t="shared" si="13"/>
        <v>0</v>
      </c>
      <c r="BA126" s="87">
        <f t="shared" si="14"/>
        <v>0</v>
      </c>
      <c r="BB126" s="74" t="str">
        <f>IF('2.Census &amp; Reference Benchmarks'!K126 = "", "", '2.Census &amp; Reference Benchmarks'!K126)</f>
        <v/>
      </c>
      <c r="BC126" s="185">
        <f>IF('2.Census &amp; Reference Benchmarks'!L126="N/A",IF(OR(AND(G126="",I126=""),AND(G126&lt;DATEVALUE("1/1/2020"),OR(I126="",I126&gt;DATEVALUE("3/31/2020")))),177.14,IF(OR(I126 = "", I126 &gt; DATEVALUE("1/31/2020")), ROUND(177.14*((DATEVALUE("2/1/2020") -G126)/31),1))),IF('2.Census &amp; Reference Benchmarks'!L126="",0,'2.Census &amp; Reference Benchmarks'!L126))</f>
        <v>0</v>
      </c>
      <c r="BD126" s="74" t="str">
        <f>IF('2.Census &amp; Reference Benchmarks'!N126 = "", "", '2.Census &amp; Reference Benchmarks'!N126)</f>
        <v/>
      </c>
      <c r="BE126" s="185">
        <f>IF('2.Census &amp; Reference Benchmarks'!O126="N/A",IF(OR(AND(G126="",I126=""),AND(G126&lt;=DATEVALUE("2/1/2020"),OR(I126="",I126&gt;=DATEVALUE("2/29/2020")))),165.71,IF(AND(G126&gt;DATEVALUE("2/1/2020"),OR(I126="",I126&lt;=DATEVALUE("2/29/2020"))),((DATEVALUE("3/1/2020")-G126)/29)*165.71,"")),IF('2.Census &amp; Reference Benchmarks'!O126="",0,'2.Census &amp; Reference Benchmarks'!O126))</f>
        <v>0</v>
      </c>
    </row>
    <row r="127" spans="1:57" x14ac:dyDescent="0.25">
      <c r="A127" s="3"/>
      <c r="B127" s="56">
        <f>IF('2.Census &amp; Reference Benchmarks'!B127 &lt;&gt;"",'2.Census &amp; Reference Benchmarks'!B127,"")</f>
        <v>0</v>
      </c>
      <c r="C127" s="56">
        <f>IF('2.Census &amp; Reference Benchmarks'!C127 &lt;&gt;"",'2.Census &amp; Reference Benchmarks'!C127,"")</f>
        <v>0</v>
      </c>
      <c r="D127" s="57" t="str">
        <f>IF('2.Census &amp; Reference Benchmarks'!D127 &lt;&gt;"",'2.Census &amp; Reference Benchmarks'!D127,"")</f>
        <v/>
      </c>
      <c r="E127" s="56" t="str">
        <f>IF('2.Census &amp; Reference Benchmarks'!E127 &lt;&gt;"",'2.Census &amp; Reference Benchmarks'!E127,"")</f>
        <v/>
      </c>
      <c r="F127" s="56" t="str">
        <f>IF('2.Census &amp; Reference Benchmarks'!F127 &lt;&gt;"",'2.Census &amp; Reference Benchmarks'!F127,"")</f>
        <v/>
      </c>
      <c r="G127" s="58" t="str">
        <f>IF('2.Census &amp; Reference Benchmarks'!G127 &lt;&gt;"",'2.Census &amp; Reference Benchmarks'!G127,"")</f>
        <v/>
      </c>
      <c r="H127" s="58" t="str">
        <f>IF('2.Census &amp; Reference Benchmarks'!H127 &lt;&gt;"",'2.Census &amp; Reference Benchmarks'!H127,"")</f>
        <v/>
      </c>
      <c r="I127" s="58" t="str">
        <f>IF('2.Census &amp; Reference Benchmarks'!I127 &lt;&gt;"",'2.Census &amp; Reference Benchmarks'!I127,"")</f>
        <v/>
      </c>
      <c r="J127" s="69" t="str">
        <f>IF('2.Census &amp; Reference Benchmarks'!J127 &lt;&gt;"",'2.Census &amp; Reference Benchmarks'!J127,"")</f>
        <v/>
      </c>
      <c r="K127" s="58" t="str">
        <f>IF('7.Safe Harbor Input Data &amp; Calc'!Q129 &lt;&gt; "", '7.Safe Harbor Input Data &amp; Calc'!Q129, "")</f>
        <v>No</v>
      </c>
      <c r="L127" s="59" t="str">
        <f>IF('2.Census &amp; Reference Benchmarks'!T127&lt;&gt; "",'2.Census &amp; Reference Benchmarks'!T127,"")</f>
        <v/>
      </c>
      <c r="M127" s="60">
        <f>'2.Census &amp; Reference Benchmarks'!M127</f>
        <v>0</v>
      </c>
      <c r="N127" s="60">
        <f>'2.Census &amp; Reference Benchmarks'!P127</f>
        <v>0</v>
      </c>
      <c r="O127" s="60">
        <f>'2.Census &amp; Reference Benchmarks'!S127</f>
        <v>0</v>
      </c>
      <c r="P127" s="52">
        <f>IF( AND(I127 &lt; '1. Summary for SBA'!$J$7, I127 &lt;&gt;""), 0, IF(AND(G127="",I127=""),SUM(M127:O127)*4,IF(I127&lt;'1. Summary for SBA'!$J$7,0,IF(K127="Yes",0,IF(H127="Salary",IF(AND(SUM(M127:O127)*4&lt;100000,L127=""),(SUM(M127:O127)/(IF(OR(I127=0,I127&gt;=DATEVALUE("3/31/2020")),DATEVALUE("3/31/2020"),I127)-IF(OR(G127&lt;=DATEVALUE("1/1/2020"), G127 = ""),DATEVALUE("1/1/2020"),IF(OR(MONTH(G127)=1),G127+1,IF(MONTH(G127)=3,G127,G127-1)))))*360,0),0)))))</f>
        <v>0</v>
      </c>
      <c r="Q127" s="52">
        <f t="shared" si="15"/>
        <v>0</v>
      </c>
      <c r="R127" s="67">
        <f t="shared" si="9"/>
        <v>0</v>
      </c>
      <c r="S127" s="53">
        <f>SUM('3.Weekly Hours &amp; Wage Activity'!AI127:BF127)</f>
        <v>0</v>
      </c>
      <c r="T127" s="53">
        <f>IF(AND(I127&lt;&gt; "",  I127 &lt; '1. Summary for SBA'!$J$11 +168, I127 &gt; '1. Summary for SBA'!$J$11),S127+(((168-(I127-'1. Summary for SBA'!$J$11+1))*S127)/((I127-'1. Summary for SBA'!$J$11+1))),0)</f>
        <v>0</v>
      </c>
      <c r="U127" s="369">
        <f>IF(K127= "Yes",0,IF( H127 = "salary",IF(T127 = 0,MAX(0,$R127-$S127), R127-T127),IF( H127 = "Hourly",'6. Hourly EE Wage Reduction'!AA127, 0)))</f>
        <v>0</v>
      </c>
      <c r="V127" s="67">
        <f t="shared" si="10"/>
        <v>0</v>
      </c>
      <c r="W127" s="405" t="str">
        <f>IF(U127 = 0, "No",IF('6. Hourly EE Wage Reduction'!T127 &gt;'6. Hourly EE Wage Reduction'!W127, "Yes", "No"))</f>
        <v>No</v>
      </c>
      <c r="X127" s="67">
        <f t="shared" si="11"/>
        <v>0</v>
      </c>
      <c r="Y127" s="67">
        <f t="shared" si="12"/>
        <v>0</v>
      </c>
      <c r="AA127" s="86">
        <f>IFERROR(IF('3.Weekly Hours &amp; Wage Activity'!J127 = "FT", 1,MIN(1,IF('3.Weekly Hours &amp; Wage Activity'!J127 = "", "",MIN('3.Weekly Hours &amp; Wage Activity'!J127/40,1)),IF('3.Weekly Hours &amp; Wage Activity'!J127="", "",'3.Weekly Hours &amp; Wage Activity'!J127/40 ))),0)</f>
        <v>0</v>
      </c>
      <c r="AB127" s="86">
        <f>IFERROR(IF('3.Weekly Hours &amp; Wage Activity'!K127 = "FT", 1,MIN(1,IF('3.Weekly Hours &amp; Wage Activity'!K127 = "", "",MIN('3.Weekly Hours &amp; Wage Activity'!K127/40,1)),IF('3.Weekly Hours &amp; Wage Activity'!K127="", "",'3.Weekly Hours &amp; Wage Activity'!K127/40 ))),0)</f>
        <v>0</v>
      </c>
      <c r="AC127" s="86">
        <f>IFERROR(IF('3.Weekly Hours &amp; Wage Activity'!L127 = "FT", 1,MIN(1,IF('3.Weekly Hours &amp; Wage Activity'!L127 = "", "",MIN('3.Weekly Hours &amp; Wage Activity'!L127/40,1)),IF('3.Weekly Hours &amp; Wage Activity'!L127="", "",'3.Weekly Hours &amp; Wage Activity'!L127/40 ))),0)</f>
        <v>0</v>
      </c>
      <c r="AD127" s="86">
        <f>IFERROR(IF('3.Weekly Hours &amp; Wage Activity'!M127 = "FT", 1,MIN(1,IF('3.Weekly Hours &amp; Wage Activity'!M127 = "", "",MIN('3.Weekly Hours &amp; Wage Activity'!M127/40,1)),IF('3.Weekly Hours &amp; Wage Activity'!M127="", "",'3.Weekly Hours &amp; Wage Activity'!M127/40 ))),0)</f>
        <v>0</v>
      </c>
      <c r="AE127" s="86">
        <f>IFERROR(IF('3.Weekly Hours &amp; Wage Activity'!N127 = "FT", 1,MIN(1,IF('3.Weekly Hours &amp; Wage Activity'!N127 = "", "",MIN('3.Weekly Hours &amp; Wage Activity'!N127/40,1)),IF('3.Weekly Hours &amp; Wage Activity'!N127="", "",'3.Weekly Hours &amp; Wage Activity'!N127/40 ))),0)</f>
        <v>0</v>
      </c>
      <c r="AF127" s="86">
        <f>IFERROR(IF('3.Weekly Hours &amp; Wage Activity'!O127 = "FT", 1,MIN(1,IF('3.Weekly Hours &amp; Wage Activity'!O127 = "", "",MIN('3.Weekly Hours &amp; Wage Activity'!O127/40,1)),IF('3.Weekly Hours &amp; Wage Activity'!O127="", "",'3.Weekly Hours &amp; Wage Activity'!O127/40 ))),0)</f>
        <v>0</v>
      </c>
      <c r="AG127" s="86">
        <f>IFERROR(IF('3.Weekly Hours &amp; Wage Activity'!P127 = "FT", 1,MIN(1,IF('3.Weekly Hours &amp; Wage Activity'!P127 = "", "",MIN('3.Weekly Hours &amp; Wage Activity'!P127/40,1)),IF('3.Weekly Hours &amp; Wage Activity'!P127="", "",'3.Weekly Hours &amp; Wage Activity'!P127/40 ))),0)</f>
        <v>0</v>
      </c>
      <c r="AH127" s="86">
        <f>IFERROR(IF('3.Weekly Hours &amp; Wage Activity'!Q127 = "FT", 1,MIN(1,IF('3.Weekly Hours &amp; Wage Activity'!Q127 = "", "",MIN('3.Weekly Hours &amp; Wage Activity'!Q127/40,1)),IF('3.Weekly Hours &amp; Wage Activity'!Q127="", "",'3.Weekly Hours &amp; Wage Activity'!Q127/40 ))),0)</f>
        <v>0</v>
      </c>
      <c r="AI127" s="86">
        <f>IFERROR(IF('3.Weekly Hours &amp; Wage Activity'!R127 = "FT", 1,MIN(1,IF('3.Weekly Hours &amp; Wage Activity'!R127 = "", "",MIN('3.Weekly Hours &amp; Wage Activity'!R127/40,1)),IF('3.Weekly Hours &amp; Wage Activity'!R127="", "",'3.Weekly Hours &amp; Wage Activity'!R127/40 ))),0)</f>
        <v>0</v>
      </c>
      <c r="AJ127" s="86">
        <f>IFERROR(IF('3.Weekly Hours &amp; Wage Activity'!S127 = "FT", 1,MIN(1,IF('3.Weekly Hours &amp; Wage Activity'!S127 = "", "",MIN('3.Weekly Hours &amp; Wage Activity'!S127/40,1)),IF('3.Weekly Hours &amp; Wage Activity'!S127="", "",'3.Weekly Hours &amp; Wage Activity'!S127/40 ))),0)</f>
        <v>0</v>
      </c>
      <c r="AK127" s="86">
        <f>IFERROR(IF('3.Weekly Hours &amp; Wage Activity'!T127 = "FT", 1,MIN(1,IF('3.Weekly Hours &amp; Wage Activity'!T127 = "", "",MIN('3.Weekly Hours &amp; Wage Activity'!T127/40,1)),IF('3.Weekly Hours &amp; Wage Activity'!T127="", "",'3.Weekly Hours &amp; Wage Activity'!T127/40 ))),0)</f>
        <v>0</v>
      </c>
      <c r="AL127" s="86">
        <f>IFERROR(IF('3.Weekly Hours &amp; Wage Activity'!U127 = "FT", 1,MIN(1,IF('3.Weekly Hours &amp; Wage Activity'!U127 = "", "",MIN('3.Weekly Hours &amp; Wage Activity'!U127/40,1)),IF('3.Weekly Hours &amp; Wage Activity'!U127="", "",'3.Weekly Hours &amp; Wage Activity'!U127/40 ))),0)</f>
        <v>0</v>
      </c>
      <c r="AM127" s="86">
        <f>IFERROR(IF('3.Weekly Hours &amp; Wage Activity'!V127 = "FT", 1,MIN(1,IF('3.Weekly Hours &amp; Wage Activity'!V127 = "", "",MIN('3.Weekly Hours &amp; Wage Activity'!V127/40,1)),IF('3.Weekly Hours &amp; Wage Activity'!V127="", "",'3.Weekly Hours &amp; Wage Activity'!V127/40 ))),0)</f>
        <v>0</v>
      </c>
      <c r="AN127" s="86">
        <f>IFERROR(IF('3.Weekly Hours &amp; Wage Activity'!W127 = "FT", 1,MIN(1,IF('3.Weekly Hours &amp; Wage Activity'!W127 = "", "",MIN('3.Weekly Hours &amp; Wage Activity'!W127/40,1)),IF('3.Weekly Hours &amp; Wage Activity'!W127="", "",'3.Weekly Hours &amp; Wage Activity'!W127/40 ))),0)</f>
        <v>0</v>
      </c>
      <c r="AO127" s="86">
        <f>IFERROR(IF('3.Weekly Hours &amp; Wage Activity'!X127 = "FT", 1,MIN(1,IF('3.Weekly Hours &amp; Wage Activity'!X127 = "", "",MIN('3.Weekly Hours &amp; Wage Activity'!X127/40,1)),IF('3.Weekly Hours &amp; Wage Activity'!X127="", "",'3.Weekly Hours &amp; Wage Activity'!X127/40 ))),0)</f>
        <v>0</v>
      </c>
      <c r="AP127" s="86">
        <f>IFERROR(IF('3.Weekly Hours &amp; Wage Activity'!Y127 = "FT", 1,MIN(1,IF('3.Weekly Hours &amp; Wage Activity'!Y127 = "", "",MIN('3.Weekly Hours &amp; Wage Activity'!Y127/40,1)),IF('3.Weekly Hours &amp; Wage Activity'!Y127="", "",'3.Weekly Hours &amp; Wage Activity'!Y127/40 ))),0)</f>
        <v>0</v>
      </c>
      <c r="AQ127" s="86">
        <f>IFERROR(IF('3.Weekly Hours &amp; Wage Activity'!Z127 = "FT", 1,MIN(1,IF('3.Weekly Hours &amp; Wage Activity'!Z127 = "", "",MIN('3.Weekly Hours &amp; Wage Activity'!Z127/40,1)),IF('3.Weekly Hours &amp; Wage Activity'!Z127="", "",'3.Weekly Hours &amp; Wage Activity'!Z127/40 ))),0)</f>
        <v>0</v>
      </c>
      <c r="AR127" s="86">
        <f>IFERROR(IF('3.Weekly Hours &amp; Wage Activity'!AA127 = "FT", 1,MIN(1,IF('3.Weekly Hours &amp; Wage Activity'!AA127 = "", "",MIN('3.Weekly Hours &amp; Wage Activity'!AA127/40,1)),IF('3.Weekly Hours &amp; Wage Activity'!AA127="", "",'3.Weekly Hours &amp; Wage Activity'!AA127/40 ))),0)</f>
        <v>0</v>
      </c>
      <c r="AS127" s="86">
        <f>IFERROR(IF('3.Weekly Hours &amp; Wage Activity'!AB127 = "FT", 1,MIN(1,IF('3.Weekly Hours &amp; Wage Activity'!AB127 = "", "",MIN('3.Weekly Hours &amp; Wage Activity'!AB127/40,1)),IF('3.Weekly Hours &amp; Wage Activity'!AB127="", "",'3.Weekly Hours &amp; Wage Activity'!AB127/40 ))),0)</f>
        <v>0</v>
      </c>
      <c r="AT127" s="86">
        <f>IFERROR(IF('3.Weekly Hours &amp; Wage Activity'!AC127 = "FT", 1,MIN(1,IF('3.Weekly Hours &amp; Wage Activity'!AC127 = "", "",MIN('3.Weekly Hours &amp; Wage Activity'!AC127/40,1)),IF('3.Weekly Hours &amp; Wage Activity'!AC127="", "",'3.Weekly Hours &amp; Wage Activity'!AC127/40 ))),0)</f>
        <v>0</v>
      </c>
      <c r="AU127" s="86">
        <f>IFERROR(IF('3.Weekly Hours &amp; Wage Activity'!AD127 = "FT", 1,MIN(1,IF('3.Weekly Hours &amp; Wage Activity'!AD127 = "", "",MIN('3.Weekly Hours &amp; Wage Activity'!AD127/40,1)),IF('3.Weekly Hours &amp; Wage Activity'!AD127="", "",'3.Weekly Hours &amp; Wage Activity'!AD127/40 ))),0)</f>
        <v>0</v>
      </c>
      <c r="AV127" s="86">
        <f>IFERROR(IF('3.Weekly Hours &amp; Wage Activity'!AE127 = "FT", 1,MIN(1,IF('3.Weekly Hours &amp; Wage Activity'!AE127 = "", "",MIN('3.Weekly Hours &amp; Wage Activity'!AE127/40,1)),IF('3.Weekly Hours &amp; Wage Activity'!AE127="", "",'3.Weekly Hours &amp; Wage Activity'!AE127/40 ))),0)</f>
        <v>0</v>
      </c>
      <c r="AW127" s="86">
        <f>IFERROR(IF('3.Weekly Hours &amp; Wage Activity'!AF127 = "FT", 1,MIN(1,IF('3.Weekly Hours &amp; Wage Activity'!AF127 = "", "",MIN('3.Weekly Hours &amp; Wage Activity'!AF127/40,1)),IF('3.Weekly Hours &amp; Wage Activity'!AF127="", "",'3.Weekly Hours &amp; Wage Activity'!AF127/40 ))),0)</f>
        <v>0</v>
      </c>
      <c r="AX127" s="86">
        <f>IFERROR(IF('3.Weekly Hours &amp; Wage Activity'!AG127 = "FT", 1,MIN(1,IF('3.Weekly Hours &amp; Wage Activity'!AG127 = "", "",MIN('3.Weekly Hours &amp; Wage Activity'!AG127/40,1)),IF('3.Weekly Hours &amp; Wage Activity'!AG127="", "",'3.Weekly Hours &amp; Wage Activity'!AG127/40 ))),0)</f>
        <v>0</v>
      </c>
      <c r="AY127" s="523">
        <f>SUM( IF(COUNTIF('3.Weekly Hours &amp; Wage Activity'!J127:Q127, "&lt;&gt;FT") = 0, COLUMNS('3.Weekly Hours &amp; Wage Activity'!J127:AG127) * 40, '3.Weekly Hours &amp; Wage Activity'!J127:AG127))</f>
        <v>0</v>
      </c>
      <c r="AZ127" s="86">
        <f t="shared" si="13"/>
        <v>0</v>
      </c>
      <c r="BA127" s="87">
        <f t="shared" si="14"/>
        <v>0</v>
      </c>
      <c r="BB127" s="74" t="str">
        <f>IF('2.Census &amp; Reference Benchmarks'!K127 = "", "", '2.Census &amp; Reference Benchmarks'!K127)</f>
        <v/>
      </c>
      <c r="BC127" s="185">
        <f>IF('2.Census &amp; Reference Benchmarks'!L127="N/A",IF(OR(AND(G127="",I127=""),AND(G127&lt;DATEVALUE("1/1/2020"),OR(I127="",I127&gt;DATEVALUE("3/31/2020")))),177.14,IF(OR(I127 = "", I127 &gt; DATEVALUE("1/31/2020")), ROUND(177.14*((DATEVALUE("2/1/2020") -G127)/31),1))),IF('2.Census &amp; Reference Benchmarks'!L127="",0,'2.Census &amp; Reference Benchmarks'!L127))</f>
        <v>0</v>
      </c>
      <c r="BD127" s="74" t="str">
        <f>IF('2.Census &amp; Reference Benchmarks'!N127 = "", "", '2.Census &amp; Reference Benchmarks'!N127)</f>
        <v/>
      </c>
      <c r="BE127" s="185">
        <f>IF('2.Census &amp; Reference Benchmarks'!O127="N/A",IF(OR(AND(G127="",I127=""),AND(G127&lt;=DATEVALUE("2/1/2020"),OR(I127="",I127&gt;=DATEVALUE("2/29/2020")))),165.71,IF(AND(G127&gt;DATEVALUE("2/1/2020"),OR(I127="",I127&lt;=DATEVALUE("2/29/2020"))),((DATEVALUE("3/1/2020")-G127)/29)*165.71,"")),IF('2.Census &amp; Reference Benchmarks'!O127="",0,'2.Census &amp; Reference Benchmarks'!O127))</f>
        <v>0</v>
      </c>
    </row>
    <row r="128" spans="1:57" x14ac:dyDescent="0.25">
      <c r="A128" s="3"/>
      <c r="B128" s="56">
        <f>IF('2.Census &amp; Reference Benchmarks'!B128 &lt;&gt;"",'2.Census &amp; Reference Benchmarks'!B128,"")</f>
        <v>0</v>
      </c>
      <c r="C128" s="56">
        <f>IF('2.Census &amp; Reference Benchmarks'!C128 &lt;&gt;"",'2.Census &amp; Reference Benchmarks'!C128,"")</f>
        <v>0</v>
      </c>
      <c r="D128" s="57" t="str">
        <f>IF('2.Census &amp; Reference Benchmarks'!D128 &lt;&gt;"",'2.Census &amp; Reference Benchmarks'!D128,"")</f>
        <v/>
      </c>
      <c r="E128" s="56" t="str">
        <f>IF('2.Census &amp; Reference Benchmarks'!E128 &lt;&gt;"",'2.Census &amp; Reference Benchmarks'!E128,"")</f>
        <v/>
      </c>
      <c r="F128" s="56" t="str">
        <f>IF('2.Census &amp; Reference Benchmarks'!F128 &lt;&gt;"",'2.Census &amp; Reference Benchmarks'!F128,"")</f>
        <v/>
      </c>
      <c r="G128" s="58" t="str">
        <f>IF('2.Census &amp; Reference Benchmarks'!G128 &lt;&gt;"",'2.Census &amp; Reference Benchmarks'!G128,"")</f>
        <v/>
      </c>
      <c r="H128" s="58" t="str">
        <f>IF('2.Census &amp; Reference Benchmarks'!H128 &lt;&gt;"",'2.Census &amp; Reference Benchmarks'!H128,"")</f>
        <v/>
      </c>
      <c r="I128" s="58" t="str">
        <f>IF('2.Census &amp; Reference Benchmarks'!I128 &lt;&gt;"",'2.Census &amp; Reference Benchmarks'!I128,"")</f>
        <v/>
      </c>
      <c r="J128" s="69" t="str">
        <f>IF('2.Census &amp; Reference Benchmarks'!J128 &lt;&gt;"",'2.Census &amp; Reference Benchmarks'!J128,"")</f>
        <v/>
      </c>
      <c r="K128" s="58" t="str">
        <f>IF('7.Safe Harbor Input Data &amp; Calc'!Q130 &lt;&gt; "", '7.Safe Harbor Input Data &amp; Calc'!Q130, "")</f>
        <v>No</v>
      </c>
      <c r="L128" s="59" t="str">
        <f>IF('2.Census &amp; Reference Benchmarks'!T128&lt;&gt; "",'2.Census &amp; Reference Benchmarks'!T128,"")</f>
        <v/>
      </c>
      <c r="M128" s="60">
        <f>'2.Census &amp; Reference Benchmarks'!M128</f>
        <v>0</v>
      </c>
      <c r="N128" s="60">
        <f>'2.Census &amp; Reference Benchmarks'!P128</f>
        <v>0</v>
      </c>
      <c r="O128" s="60">
        <f>'2.Census &amp; Reference Benchmarks'!S128</f>
        <v>0</v>
      </c>
      <c r="P128" s="52">
        <f>IF( AND(I128 &lt; '1. Summary for SBA'!$J$7, I128 &lt;&gt;""), 0, IF(AND(G128="",I128=""),SUM(M128:O128)*4,IF(I128&lt;'1. Summary for SBA'!$J$7,0,IF(K128="Yes",0,IF(H128="Salary",IF(AND(SUM(M128:O128)*4&lt;100000,L128=""),(SUM(M128:O128)/(IF(OR(I128=0,I128&gt;=DATEVALUE("3/31/2020")),DATEVALUE("3/31/2020"),I128)-IF(OR(G128&lt;=DATEVALUE("1/1/2020"), G128 = ""),DATEVALUE("1/1/2020"),IF(OR(MONTH(G128)=1),G128+1,IF(MONTH(G128)=3,G128,G128-1)))))*360,0),0)))))</f>
        <v>0</v>
      </c>
      <c r="Q128" s="52">
        <f t="shared" si="15"/>
        <v>0</v>
      </c>
      <c r="R128" s="67">
        <f t="shared" si="9"/>
        <v>0</v>
      </c>
      <c r="S128" s="53">
        <f>SUM('3.Weekly Hours &amp; Wage Activity'!AI128:BF128)</f>
        <v>0</v>
      </c>
      <c r="T128" s="53">
        <f>IF(AND(I128&lt;&gt; "",  I128 &lt; '1. Summary for SBA'!$J$11 +168, I128 &gt; '1. Summary for SBA'!$J$11),S128+(((168-(I128-'1. Summary for SBA'!$J$11+1))*S128)/((I128-'1. Summary for SBA'!$J$11+1))),0)</f>
        <v>0</v>
      </c>
      <c r="U128" s="369">
        <f>IF(K128= "Yes",0,IF( H128 = "salary",IF(T128 = 0,MAX(0,$R128-$S128), R128-T128),IF( H128 = "Hourly",'6. Hourly EE Wage Reduction'!AA128, 0)))</f>
        <v>0</v>
      </c>
      <c r="V128" s="67">
        <f t="shared" si="10"/>
        <v>0</v>
      </c>
      <c r="W128" s="405" t="str">
        <f>IF(U128 = 0, "No",IF('6. Hourly EE Wage Reduction'!T128 &gt;'6. Hourly EE Wage Reduction'!W128, "Yes", "No"))</f>
        <v>No</v>
      </c>
      <c r="X128" s="67">
        <f t="shared" si="11"/>
        <v>0</v>
      </c>
      <c r="Y128" s="67">
        <f t="shared" si="12"/>
        <v>0</v>
      </c>
      <c r="AA128" s="86">
        <f>IFERROR(IF('3.Weekly Hours &amp; Wage Activity'!J128 = "FT", 1,MIN(1,IF('3.Weekly Hours &amp; Wage Activity'!J128 = "", "",MIN('3.Weekly Hours &amp; Wage Activity'!J128/40,1)),IF('3.Weekly Hours &amp; Wage Activity'!J128="", "",'3.Weekly Hours &amp; Wage Activity'!J128/40 ))),0)</f>
        <v>0</v>
      </c>
      <c r="AB128" s="86">
        <f>IFERROR(IF('3.Weekly Hours &amp; Wage Activity'!K128 = "FT", 1,MIN(1,IF('3.Weekly Hours &amp; Wage Activity'!K128 = "", "",MIN('3.Weekly Hours &amp; Wage Activity'!K128/40,1)),IF('3.Weekly Hours &amp; Wage Activity'!K128="", "",'3.Weekly Hours &amp; Wage Activity'!K128/40 ))),0)</f>
        <v>0</v>
      </c>
      <c r="AC128" s="86">
        <f>IFERROR(IF('3.Weekly Hours &amp; Wage Activity'!L128 = "FT", 1,MIN(1,IF('3.Weekly Hours &amp; Wage Activity'!L128 = "", "",MIN('3.Weekly Hours &amp; Wage Activity'!L128/40,1)),IF('3.Weekly Hours &amp; Wage Activity'!L128="", "",'3.Weekly Hours &amp; Wage Activity'!L128/40 ))),0)</f>
        <v>0</v>
      </c>
      <c r="AD128" s="86">
        <f>IFERROR(IF('3.Weekly Hours &amp; Wage Activity'!M128 = "FT", 1,MIN(1,IF('3.Weekly Hours &amp; Wage Activity'!M128 = "", "",MIN('3.Weekly Hours &amp; Wage Activity'!M128/40,1)),IF('3.Weekly Hours &amp; Wage Activity'!M128="", "",'3.Weekly Hours &amp; Wage Activity'!M128/40 ))),0)</f>
        <v>0</v>
      </c>
      <c r="AE128" s="86">
        <f>IFERROR(IF('3.Weekly Hours &amp; Wage Activity'!N128 = "FT", 1,MIN(1,IF('3.Weekly Hours &amp; Wage Activity'!N128 = "", "",MIN('3.Weekly Hours &amp; Wage Activity'!N128/40,1)),IF('3.Weekly Hours &amp; Wage Activity'!N128="", "",'3.Weekly Hours &amp; Wage Activity'!N128/40 ))),0)</f>
        <v>0</v>
      </c>
      <c r="AF128" s="86">
        <f>IFERROR(IF('3.Weekly Hours &amp; Wage Activity'!O128 = "FT", 1,MIN(1,IF('3.Weekly Hours &amp; Wage Activity'!O128 = "", "",MIN('3.Weekly Hours &amp; Wage Activity'!O128/40,1)),IF('3.Weekly Hours &amp; Wage Activity'!O128="", "",'3.Weekly Hours &amp; Wage Activity'!O128/40 ))),0)</f>
        <v>0</v>
      </c>
      <c r="AG128" s="86">
        <f>IFERROR(IF('3.Weekly Hours &amp; Wage Activity'!P128 = "FT", 1,MIN(1,IF('3.Weekly Hours &amp; Wage Activity'!P128 = "", "",MIN('3.Weekly Hours &amp; Wage Activity'!P128/40,1)),IF('3.Weekly Hours &amp; Wage Activity'!P128="", "",'3.Weekly Hours &amp; Wage Activity'!P128/40 ))),0)</f>
        <v>0</v>
      </c>
      <c r="AH128" s="86">
        <f>IFERROR(IF('3.Weekly Hours &amp; Wage Activity'!Q128 = "FT", 1,MIN(1,IF('3.Weekly Hours &amp; Wage Activity'!Q128 = "", "",MIN('3.Weekly Hours &amp; Wage Activity'!Q128/40,1)),IF('3.Weekly Hours &amp; Wage Activity'!Q128="", "",'3.Weekly Hours &amp; Wage Activity'!Q128/40 ))),0)</f>
        <v>0</v>
      </c>
      <c r="AI128" s="86">
        <f>IFERROR(IF('3.Weekly Hours &amp; Wage Activity'!R128 = "FT", 1,MIN(1,IF('3.Weekly Hours &amp; Wage Activity'!R128 = "", "",MIN('3.Weekly Hours &amp; Wage Activity'!R128/40,1)),IF('3.Weekly Hours &amp; Wage Activity'!R128="", "",'3.Weekly Hours &amp; Wage Activity'!R128/40 ))),0)</f>
        <v>0</v>
      </c>
      <c r="AJ128" s="86">
        <f>IFERROR(IF('3.Weekly Hours &amp; Wage Activity'!S128 = "FT", 1,MIN(1,IF('3.Weekly Hours &amp; Wage Activity'!S128 = "", "",MIN('3.Weekly Hours &amp; Wage Activity'!S128/40,1)),IF('3.Weekly Hours &amp; Wage Activity'!S128="", "",'3.Weekly Hours &amp; Wage Activity'!S128/40 ))),0)</f>
        <v>0</v>
      </c>
      <c r="AK128" s="86">
        <f>IFERROR(IF('3.Weekly Hours &amp; Wage Activity'!T128 = "FT", 1,MIN(1,IF('3.Weekly Hours &amp; Wage Activity'!T128 = "", "",MIN('3.Weekly Hours &amp; Wage Activity'!T128/40,1)),IF('3.Weekly Hours &amp; Wage Activity'!T128="", "",'3.Weekly Hours &amp; Wage Activity'!T128/40 ))),0)</f>
        <v>0</v>
      </c>
      <c r="AL128" s="86">
        <f>IFERROR(IF('3.Weekly Hours &amp; Wage Activity'!U128 = "FT", 1,MIN(1,IF('3.Weekly Hours &amp; Wage Activity'!U128 = "", "",MIN('3.Weekly Hours &amp; Wage Activity'!U128/40,1)),IF('3.Weekly Hours &amp; Wage Activity'!U128="", "",'3.Weekly Hours &amp; Wage Activity'!U128/40 ))),0)</f>
        <v>0</v>
      </c>
      <c r="AM128" s="86">
        <f>IFERROR(IF('3.Weekly Hours &amp; Wage Activity'!V128 = "FT", 1,MIN(1,IF('3.Weekly Hours &amp; Wage Activity'!V128 = "", "",MIN('3.Weekly Hours &amp; Wage Activity'!V128/40,1)),IF('3.Weekly Hours &amp; Wage Activity'!V128="", "",'3.Weekly Hours &amp; Wage Activity'!V128/40 ))),0)</f>
        <v>0</v>
      </c>
      <c r="AN128" s="86">
        <f>IFERROR(IF('3.Weekly Hours &amp; Wage Activity'!W128 = "FT", 1,MIN(1,IF('3.Weekly Hours &amp; Wage Activity'!W128 = "", "",MIN('3.Weekly Hours &amp; Wage Activity'!W128/40,1)),IF('3.Weekly Hours &amp; Wage Activity'!W128="", "",'3.Weekly Hours &amp; Wage Activity'!W128/40 ))),0)</f>
        <v>0</v>
      </c>
      <c r="AO128" s="86">
        <f>IFERROR(IF('3.Weekly Hours &amp; Wage Activity'!X128 = "FT", 1,MIN(1,IF('3.Weekly Hours &amp; Wage Activity'!X128 = "", "",MIN('3.Weekly Hours &amp; Wage Activity'!X128/40,1)),IF('3.Weekly Hours &amp; Wage Activity'!X128="", "",'3.Weekly Hours &amp; Wage Activity'!X128/40 ))),0)</f>
        <v>0</v>
      </c>
      <c r="AP128" s="86">
        <f>IFERROR(IF('3.Weekly Hours &amp; Wage Activity'!Y128 = "FT", 1,MIN(1,IF('3.Weekly Hours &amp; Wage Activity'!Y128 = "", "",MIN('3.Weekly Hours &amp; Wage Activity'!Y128/40,1)),IF('3.Weekly Hours &amp; Wage Activity'!Y128="", "",'3.Weekly Hours &amp; Wage Activity'!Y128/40 ))),0)</f>
        <v>0</v>
      </c>
      <c r="AQ128" s="86">
        <f>IFERROR(IF('3.Weekly Hours &amp; Wage Activity'!Z128 = "FT", 1,MIN(1,IF('3.Weekly Hours &amp; Wage Activity'!Z128 = "", "",MIN('3.Weekly Hours &amp; Wage Activity'!Z128/40,1)),IF('3.Weekly Hours &amp; Wage Activity'!Z128="", "",'3.Weekly Hours &amp; Wage Activity'!Z128/40 ))),0)</f>
        <v>0</v>
      </c>
      <c r="AR128" s="86">
        <f>IFERROR(IF('3.Weekly Hours &amp; Wage Activity'!AA128 = "FT", 1,MIN(1,IF('3.Weekly Hours &amp; Wage Activity'!AA128 = "", "",MIN('3.Weekly Hours &amp; Wage Activity'!AA128/40,1)),IF('3.Weekly Hours &amp; Wage Activity'!AA128="", "",'3.Weekly Hours &amp; Wage Activity'!AA128/40 ))),0)</f>
        <v>0</v>
      </c>
      <c r="AS128" s="86">
        <f>IFERROR(IF('3.Weekly Hours &amp; Wage Activity'!AB128 = "FT", 1,MIN(1,IF('3.Weekly Hours &amp; Wage Activity'!AB128 = "", "",MIN('3.Weekly Hours &amp; Wage Activity'!AB128/40,1)),IF('3.Weekly Hours &amp; Wage Activity'!AB128="", "",'3.Weekly Hours &amp; Wage Activity'!AB128/40 ))),0)</f>
        <v>0</v>
      </c>
      <c r="AT128" s="86">
        <f>IFERROR(IF('3.Weekly Hours &amp; Wage Activity'!AC128 = "FT", 1,MIN(1,IF('3.Weekly Hours &amp; Wage Activity'!AC128 = "", "",MIN('3.Weekly Hours &amp; Wage Activity'!AC128/40,1)),IF('3.Weekly Hours &amp; Wage Activity'!AC128="", "",'3.Weekly Hours &amp; Wage Activity'!AC128/40 ))),0)</f>
        <v>0</v>
      </c>
      <c r="AU128" s="86">
        <f>IFERROR(IF('3.Weekly Hours &amp; Wage Activity'!AD128 = "FT", 1,MIN(1,IF('3.Weekly Hours &amp; Wage Activity'!AD128 = "", "",MIN('3.Weekly Hours &amp; Wage Activity'!AD128/40,1)),IF('3.Weekly Hours &amp; Wage Activity'!AD128="", "",'3.Weekly Hours &amp; Wage Activity'!AD128/40 ))),0)</f>
        <v>0</v>
      </c>
      <c r="AV128" s="86">
        <f>IFERROR(IF('3.Weekly Hours &amp; Wage Activity'!AE128 = "FT", 1,MIN(1,IF('3.Weekly Hours &amp; Wage Activity'!AE128 = "", "",MIN('3.Weekly Hours &amp; Wage Activity'!AE128/40,1)),IF('3.Weekly Hours &amp; Wage Activity'!AE128="", "",'3.Weekly Hours &amp; Wage Activity'!AE128/40 ))),0)</f>
        <v>0</v>
      </c>
      <c r="AW128" s="86">
        <f>IFERROR(IF('3.Weekly Hours &amp; Wage Activity'!AF128 = "FT", 1,MIN(1,IF('3.Weekly Hours &amp; Wage Activity'!AF128 = "", "",MIN('3.Weekly Hours &amp; Wage Activity'!AF128/40,1)),IF('3.Weekly Hours &amp; Wage Activity'!AF128="", "",'3.Weekly Hours &amp; Wage Activity'!AF128/40 ))),0)</f>
        <v>0</v>
      </c>
      <c r="AX128" s="86">
        <f>IFERROR(IF('3.Weekly Hours &amp; Wage Activity'!AG128 = "FT", 1,MIN(1,IF('3.Weekly Hours &amp; Wage Activity'!AG128 = "", "",MIN('3.Weekly Hours &amp; Wage Activity'!AG128/40,1)),IF('3.Weekly Hours &amp; Wage Activity'!AG128="", "",'3.Weekly Hours &amp; Wage Activity'!AG128/40 ))),0)</f>
        <v>0</v>
      </c>
      <c r="AY128" s="523">
        <f>SUM( IF(COUNTIF('3.Weekly Hours &amp; Wage Activity'!J128:Q128, "&lt;&gt;FT") = 0, COLUMNS('3.Weekly Hours &amp; Wage Activity'!J128:AG128) * 40, '3.Weekly Hours &amp; Wage Activity'!J128:AG128))</f>
        <v>0</v>
      </c>
      <c r="AZ128" s="86">
        <f t="shared" si="13"/>
        <v>0</v>
      </c>
      <c r="BA128" s="87">
        <f t="shared" si="14"/>
        <v>0</v>
      </c>
      <c r="BB128" s="74" t="str">
        <f>IF('2.Census &amp; Reference Benchmarks'!K128 = "", "", '2.Census &amp; Reference Benchmarks'!K128)</f>
        <v/>
      </c>
      <c r="BC128" s="185">
        <f>IF('2.Census &amp; Reference Benchmarks'!L128="N/A",IF(OR(AND(G128="",I128=""),AND(G128&lt;DATEVALUE("1/1/2020"),OR(I128="",I128&gt;DATEVALUE("3/31/2020")))),177.14,IF(OR(I128 = "", I128 &gt; DATEVALUE("1/31/2020")), ROUND(177.14*((DATEVALUE("2/1/2020") -G128)/31),1))),IF('2.Census &amp; Reference Benchmarks'!L128="",0,'2.Census &amp; Reference Benchmarks'!L128))</f>
        <v>0</v>
      </c>
      <c r="BD128" s="74" t="str">
        <f>IF('2.Census &amp; Reference Benchmarks'!N128 = "", "", '2.Census &amp; Reference Benchmarks'!N128)</f>
        <v/>
      </c>
      <c r="BE128" s="185">
        <f>IF('2.Census &amp; Reference Benchmarks'!O128="N/A",IF(OR(AND(G128="",I128=""),AND(G128&lt;=DATEVALUE("2/1/2020"),OR(I128="",I128&gt;=DATEVALUE("2/29/2020")))),165.71,IF(AND(G128&gt;DATEVALUE("2/1/2020"),OR(I128="",I128&lt;=DATEVALUE("2/29/2020"))),((DATEVALUE("3/1/2020")-G128)/29)*165.71,"")),IF('2.Census &amp; Reference Benchmarks'!O128="",0,'2.Census &amp; Reference Benchmarks'!O128))</f>
        <v>0</v>
      </c>
    </row>
    <row r="129" spans="1:57" x14ac:dyDescent="0.25">
      <c r="A129" s="3"/>
      <c r="B129" s="56">
        <f>IF('2.Census &amp; Reference Benchmarks'!B129 &lt;&gt;"",'2.Census &amp; Reference Benchmarks'!B129,"")</f>
        <v>0</v>
      </c>
      <c r="C129" s="56">
        <f>IF('2.Census &amp; Reference Benchmarks'!C129 &lt;&gt;"",'2.Census &amp; Reference Benchmarks'!C129,"")</f>
        <v>0</v>
      </c>
      <c r="D129" s="57" t="str">
        <f>IF('2.Census &amp; Reference Benchmarks'!D129 &lt;&gt;"",'2.Census &amp; Reference Benchmarks'!D129,"")</f>
        <v/>
      </c>
      <c r="E129" s="56" t="str">
        <f>IF('2.Census &amp; Reference Benchmarks'!E129 &lt;&gt;"",'2.Census &amp; Reference Benchmarks'!E129,"")</f>
        <v/>
      </c>
      <c r="F129" s="56" t="str">
        <f>IF('2.Census &amp; Reference Benchmarks'!F129 &lt;&gt;"",'2.Census &amp; Reference Benchmarks'!F129,"")</f>
        <v/>
      </c>
      <c r="G129" s="58" t="str">
        <f>IF('2.Census &amp; Reference Benchmarks'!G129 &lt;&gt;"",'2.Census &amp; Reference Benchmarks'!G129,"")</f>
        <v/>
      </c>
      <c r="H129" s="58" t="str">
        <f>IF('2.Census &amp; Reference Benchmarks'!H129 &lt;&gt;"",'2.Census &amp; Reference Benchmarks'!H129,"")</f>
        <v/>
      </c>
      <c r="I129" s="58" t="str">
        <f>IF('2.Census &amp; Reference Benchmarks'!I129 &lt;&gt;"",'2.Census &amp; Reference Benchmarks'!I129,"")</f>
        <v/>
      </c>
      <c r="J129" s="69" t="str">
        <f>IF('2.Census &amp; Reference Benchmarks'!J129 &lt;&gt;"",'2.Census &amp; Reference Benchmarks'!J129,"")</f>
        <v/>
      </c>
      <c r="K129" s="58" t="str">
        <f>IF('7.Safe Harbor Input Data &amp; Calc'!Q131 &lt;&gt; "", '7.Safe Harbor Input Data &amp; Calc'!Q131, "")</f>
        <v>No</v>
      </c>
      <c r="L129" s="59" t="str">
        <f>IF('2.Census &amp; Reference Benchmarks'!T129&lt;&gt; "",'2.Census &amp; Reference Benchmarks'!T129,"")</f>
        <v/>
      </c>
      <c r="M129" s="60">
        <f>'2.Census &amp; Reference Benchmarks'!M129</f>
        <v>0</v>
      </c>
      <c r="N129" s="60">
        <f>'2.Census &amp; Reference Benchmarks'!P129</f>
        <v>0</v>
      </c>
      <c r="O129" s="60">
        <f>'2.Census &amp; Reference Benchmarks'!S129</f>
        <v>0</v>
      </c>
      <c r="P129" s="52">
        <f>IF( AND(I129 &lt; '1. Summary for SBA'!$J$7, I129 &lt;&gt;""), 0, IF(AND(G129="",I129=""),SUM(M129:O129)*4,IF(I129&lt;'1. Summary for SBA'!$J$7,0,IF(K129="Yes",0,IF(H129="Salary",IF(AND(SUM(M129:O129)*4&lt;100000,L129=""),(SUM(M129:O129)/(IF(OR(I129=0,I129&gt;=DATEVALUE("3/31/2020")),DATEVALUE("3/31/2020"),I129)-IF(OR(G129&lt;=DATEVALUE("1/1/2020"), G129 = ""),DATEVALUE("1/1/2020"),IF(OR(MONTH(G129)=1),G129+1,IF(MONTH(G129)=3,G129,G129-1)))))*360,0),0)))))</f>
        <v>0</v>
      </c>
      <c r="Q129" s="52">
        <f t="shared" si="15"/>
        <v>0</v>
      </c>
      <c r="R129" s="67">
        <f t="shared" si="9"/>
        <v>0</v>
      </c>
      <c r="S129" s="53">
        <f>SUM('3.Weekly Hours &amp; Wage Activity'!AI129:BF129)</f>
        <v>0</v>
      </c>
      <c r="T129" s="53">
        <f>IF(AND(I129&lt;&gt; "",  I129 &lt; '1. Summary for SBA'!$J$11 +168, I129 &gt; '1. Summary for SBA'!$J$11),S129+(((168-(I129-'1. Summary for SBA'!$J$11+1))*S129)/((I129-'1. Summary for SBA'!$J$11+1))),0)</f>
        <v>0</v>
      </c>
      <c r="U129" s="369">
        <f>IF(K129= "Yes",0,IF( H129 = "salary",IF(T129 = 0,MAX(0,$R129-$S129), R129-T129),IF( H129 = "Hourly",'6. Hourly EE Wage Reduction'!AA129, 0)))</f>
        <v>0</v>
      </c>
      <c r="V129" s="67">
        <f t="shared" si="10"/>
        <v>0</v>
      </c>
      <c r="W129" s="405" t="str">
        <f>IF(U129 = 0, "No",IF('6. Hourly EE Wage Reduction'!T129 &gt;'6. Hourly EE Wage Reduction'!W129, "Yes", "No"))</f>
        <v>No</v>
      </c>
      <c r="X129" s="67">
        <f t="shared" si="11"/>
        <v>0</v>
      </c>
      <c r="Y129" s="67">
        <f t="shared" si="12"/>
        <v>0</v>
      </c>
      <c r="AA129" s="86">
        <f>IFERROR(IF('3.Weekly Hours &amp; Wage Activity'!J129 = "FT", 1,MIN(1,IF('3.Weekly Hours &amp; Wage Activity'!J129 = "", "",MIN('3.Weekly Hours &amp; Wage Activity'!J129/40,1)),IF('3.Weekly Hours &amp; Wage Activity'!J129="", "",'3.Weekly Hours &amp; Wage Activity'!J129/40 ))),0)</f>
        <v>0</v>
      </c>
      <c r="AB129" s="86">
        <f>IFERROR(IF('3.Weekly Hours &amp; Wage Activity'!K129 = "FT", 1,MIN(1,IF('3.Weekly Hours &amp; Wage Activity'!K129 = "", "",MIN('3.Weekly Hours &amp; Wage Activity'!K129/40,1)),IF('3.Weekly Hours &amp; Wage Activity'!K129="", "",'3.Weekly Hours &amp; Wage Activity'!K129/40 ))),0)</f>
        <v>0</v>
      </c>
      <c r="AC129" s="86">
        <f>IFERROR(IF('3.Weekly Hours &amp; Wage Activity'!L129 = "FT", 1,MIN(1,IF('3.Weekly Hours &amp; Wage Activity'!L129 = "", "",MIN('3.Weekly Hours &amp; Wage Activity'!L129/40,1)),IF('3.Weekly Hours &amp; Wage Activity'!L129="", "",'3.Weekly Hours &amp; Wage Activity'!L129/40 ))),0)</f>
        <v>0</v>
      </c>
      <c r="AD129" s="86">
        <f>IFERROR(IF('3.Weekly Hours &amp; Wage Activity'!M129 = "FT", 1,MIN(1,IF('3.Weekly Hours &amp; Wage Activity'!M129 = "", "",MIN('3.Weekly Hours &amp; Wage Activity'!M129/40,1)),IF('3.Weekly Hours &amp; Wage Activity'!M129="", "",'3.Weekly Hours &amp; Wage Activity'!M129/40 ))),0)</f>
        <v>0</v>
      </c>
      <c r="AE129" s="86">
        <f>IFERROR(IF('3.Weekly Hours &amp; Wage Activity'!N129 = "FT", 1,MIN(1,IF('3.Weekly Hours &amp; Wage Activity'!N129 = "", "",MIN('3.Weekly Hours &amp; Wage Activity'!N129/40,1)),IF('3.Weekly Hours &amp; Wage Activity'!N129="", "",'3.Weekly Hours &amp; Wage Activity'!N129/40 ))),0)</f>
        <v>0</v>
      </c>
      <c r="AF129" s="86">
        <f>IFERROR(IF('3.Weekly Hours &amp; Wage Activity'!O129 = "FT", 1,MIN(1,IF('3.Weekly Hours &amp; Wage Activity'!O129 = "", "",MIN('3.Weekly Hours &amp; Wage Activity'!O129/40,1)),IF('3.Weekly Hours &amp; Wage Activity'!O129="", "",'3.Weekly Hours &amp; Wage Activity'!O129/40 ))),0)</f>
        <v>0</v>
      </c>
      <c r="AG129" s="86">
        <f>IFERROR(IF('3.Weekly Hours &amp; Wage Activity'!P129 = "FT", 1,MIN(1,IF('3.Weekly Hours &amp; Wage Activity'!P129 = "", "",MIN('3.Weekly Hours &amp; Wage Activity'!P129/40,1)),IF('3.Weekly Hours &amp; Wage Activity'!P129="", "",'3.Weekly Hours &amp; Wage Activity'!P129/40 ))),0)</f>
        <v>0</v>
      </c>
      <c r="AH129" s="86">
        <f>IFERROR(IF('3.Weekly Hours &amp; Wage Activity'!Q129 = "FT", 1,MIN(1,IF('3.Weekly Hours &amp; Wage Activity'!Q129 = "", "",MIN('3.Weekly Hours &amp; Wage Activity'!Q129/40,1)),IF('3.Weekly Hours &amp; Wage Activity'!Q129="", "",'3.Weekly Hours &amp; Wage Activity'!Q129/40 ))),0)</f>
        <v>0</v>
      </c>
      <c r="AI129" s="86">
        <f>IFERROR(IF('3.Weekly Hours &amp; Wage Activity'!R129 = "FT", 1,MIN(1,IF('3.Weekly Hours &amp; Wage Activity'!R129 = "", "",MIN('3.Weekly Hours &amp; Wage Activity'!R129/40,1)),IF('3.Weekly Hours &amp; Wage Activity'!R129="", "",'3.Weekly Hours &amp; Wage Activity'!R129/40 ))),0)</f>
        <v>0</v>
      </c>
      <c r="AJ129" s="86">
        <f>IFERROR(IF('3.Weekly Hours &amp; Wage Activity'!S129 = "FT", 1,MIN(1,IF('3.Weekly Hours &amp; Wage Activity'!S129 = "", "",MIN('3.Weekly Hours &amp; Wage Activity'!S129/40,1)),IF('3.Weekly Hours &amp; Wage Activity'!S129="", "",'3.Weekly Hours &amp; Wage Activity'!S129/40 ))),0)</f>
        <v>0</v>
      </c>
      <c r="AK129" s="86">
        <f>IFERROR(IF('3.Weekly Hours &amp; Wage Activity'!T129 = "FT", 1,MIN(1,IF('3.Weekly Hours &amp; Wage Activity'!T129 = "", "",MIN('3.Weekly Hours &amp; Wage Activity'!T129/40,1)),IF('3.Weekly Hours &amp; Wage Activity'!T129="", "",'3.Weekly Hours &amp; Wage Activity'!T129/40 ))),0)</f>
        <v>0</v>
      </c>
      <c r="AL129" s="86">
        <f>IFERROR(IF('3.Weekly Hours &amp; Wage Activity'!U129 = "FT", 1,MIN(1,IF('3.Weekly Hours &amp; Wage Activity'!U129 = "", "",MIN('3.Weekly Hours &amp; Wage Activity'!U129/40,1)),IF('3.Weekly Hours &amp; Wage Activity'!U129="", "",'3.Weekly Hours &amp; Wage Activity'!U129/40 ))),0)</f>
        <v>0</v>
      </c>
      <c r="AM129" s="86">
        <f>IFERROR(IF('3.Weekly Hours &amp; Wage Activity'!V129 = "FT", 1,MIN(1,IF('3.Weekly Hours &amp; Wage Activity'!V129 = "", "",MIN('3.Weekly Hours &amp; Wage Activity'!V129/40,1)),IF('3.Weekly Hours &amp; Wage Activity'!V129="", "",'3.Weekly Hours &amp; Wage Activity'!V129/40 ))),0)</f>
        <v>0</v>
      </c>
      <c r="AN129" s="86">
        <f>IFERROR(IF('3.Weekly Hours &amp; Wage Activity'!W129 = "FT", 1,MIN(1,IF('3.Weekly Hours &amp; Wage Activity'!W129 = "", "",MIN('3.Weekly Hours &amp; Wage Activity'!W129/40,1)),IF('3.Weekly Hours &amp; Wage Activity'!W129="", "",'3.Weekly Hours &amp; Wage Activity'!W129/40 ))),0)</f>
        <v>0</v>
      </c>
      <c r="AO129" s="86">
        <f>IFERROR(IF('3.Weekly Hours &amp; Wage Activity'!X129 = "FT", 1,MIN(1,IF('3.Weekly Hours &amp; Wage Activity'!X129 = "", "",MIN('3.Weekly Hours &amp; Wage Activity'!X129/40,1)),IF('3.Weekly Hours &amp; Wage Activity'!X129="", "",'3.Weekly Hours &amp; Wage Activity'!X129/40 ))),0)</f>
        <v>0</v>
      </c>
      <c r="AP129" s="86">
        <f>IFERROR(IF('3.Weekly Hours &amp; Wage Activity'!Y129 = "FT", 1,MIN(1,IF('3.Weekly Hours &amp; Wage Activity'!Y129 = "", "",MIN('3.Weekly Hours &amp; Wage Activity'!Y129/40,1)),IF('3.Weekly Hours &amp; Wage Activity'!Y129="", "",'3.Weekly Hours &amp; Wage Activity'!Y129/40 ))),0)</f>
        <v>0</v>
      </c>
      <c r="AQ129" s="86">
        <f>IFERROR(IF('3.Weekly Hours &amp; Wage Activity'!Z129 = "FT", 1,MIN(1,IF('3.Weekly Hours &amp; Wage Activity'!Z129 = "", "",MIN('3.Weekly Hours &amp; Wage Activity'!Z129/40,1)),IF('3.Weekly Hours &amp; Wage Activity'!Z129="", "",'3.Weekly Hours &amp; Wage Activity'!Z129/40 ))),0)</f>
        <v>0</v>
      </c>
      <c r="AR129" s="86">
        <f>IFERROR(IF('3.Weekly Hours &amp; Wage Activity'!AA129 = "FT", 1,MIN(1,IF('3.Weekly Hours &amp; Wage Activity'!AA129 = "", "",MIN('3.Weekly Hours &amp; Wage Activity'!AA129/40,1)),IF('3.Weekly Hours &amp; Wage Activity'!AA129="", "",'3.Weekly Hours &amp; Wage Activity'!AA129/40 ))),0)</f>
        <v>0</v>
      </c>
      <c r="AS129" s="86">
        <f>IFERROR(IF('3.Weekly Hours &amp; Wage Activity'!AB129 = "FT", 1,MIN(1,IF('3.Weekly Hours &amp; Wage Activity'!AB129 = "", "",MIN('3.Weekly Hours &amp; Wage Activity'!AB129/40,1)),IF('3.Weekly Hours &amp; Wage Activity'!AB129="", "",'3.Weekly Hours &amp; Wage Activity'!AB129/40 ))),0)</f>
        <v>0</v>
      </c>
      <c r="AT129" s="86">
        <f>IFERROR(IF('3.Weekly Hours &amp; Wage Activity'!AC129 = "FT", 1,MIN(1,IF('3.Weekly Hours &amp; Wage Activity'!AC129 = "", "",MIN('3.Weekly Hours &amp; Wage Activity'!AC129/40,1)),IF('3.Weekly Hours &amp; Wage Activity'!AC129="", "",'3.Weekly Hours &amp; Wage Activity'!AC129/40 ))),0)</f>
        <v>0</v>
      </c>
      <c r="AU129" s="86">
        <f>IFERROR(IF('3.Weekly Hours &amp; Wage Activity'!AD129 = "FT", 1,MIN(1,IF('3.Weekly Hours &amp; Wage Activity'!AD129 = "", "",MIN('3.Weekly Hours &amp; Wage Activity'!AD129/40,1)),IF('3.Weekly Hours &amp; Wage Activity'!AD129="", "",'3.Weekly Hours &amp; Wage Activity'!AD129/40 ))),0)</f>
        <v>0</v>
      </c>
      <c r="AV129" s="86">
        <f>IFERROR(IF('3.Weekly Hours &amp; Wage Activity'!AE129 = "FT", 1,MIN(1,IF('3.Weekly Hours &amp; Wage Activity'!AE129 = "", "",MIN('3.Weekly Hours &amp; Wage Activity'!AE129/40,1)),IF('3.Weekly Hours &amp; Wage Activity'!AE129="", "",'3.Weekly Hours &amp; Wage Activity'!AE129/40 ))),0)</f>
        <v>0</v>
      </c>
      <c r="AW129" s="86">
        <f>IFERROR(IF('3.Weekly Hours &amp; Wage Activity'!AF129 = "FT", 1,MIN(1,IF('3.Weekly Hours &amp; Wage Activity'!AF129 = "", "",MIN('3.Weekly Hours &amp; Wage Activity'!AF129/40,1)),IF('3.Weekly Hours &amp; Wage Activity'!AF129="", "",'3.Weekly Hours &amp; Wage Activity'!AF129/40 ))),0)</f>
        <v>0</v>
      </c>
      <c r="AX129" s="86">
        <f>IFERROR(IF('3.Weekly Hours &amp; Wage Activity'!AG129 = "FT", 1,MIN(1,IF('3.Weekly Hours &amp; Wage Activity'!AG129 = "", "",MIN('3.Weekly Hours &amp; Wage Activity'!AG129/40,1)),IF('3.Weekly Hours &amp; Wage Activity'!AG129="", "",'3.Weekly Hours &amp; Wage Activity'!AG129/40 ))),0)</f>
        <v>0</v>
      </c>
      <c r="AY129" s="523">
        <f>SUM( IF(COUNTIF('3.Weekly Hours &amp; Wage Activity'!J129:Q129, "&lt;&gt;FT") = 0, COLUMNS('3.Weekly Hours &amp; Wage Activity'!J129:AG129) * 40, '3.Weekly Hours &amp; Wage Activity'!J129:AG129))</f>
        <v>0</v>
      </c>
      <c r="AZ129" s="86">
        <f t="shared" si="13"/>
        <v>0</v>
      </c>
      <c r="BA129" s="87">
        <f t="shared" si="14"/>
        <v>0</v>
      </c>
      <c r="BB129" s="74" t="str">
        <f>IF('2.Census &amp; Reference Benchmarks'!K129 = "", "", '2.Census &amp; Reference Benchmarks'!K129)</f>
        <v/>
      </c>
      <c r="BC129" s="185">
        <f>IF('2.Census &amp; Reference Benchmarks'!L129="N/A",IF(OR(AND(G129="",I129=""),AND(G129&lt;DATEVALUE("1/1/2020"),OR(I129="",I129&gt;DATEVALUE("3/31/2020")))),177.14,IF(OR(I129 = "", I129 &gt; DATEVALUE("1/31/2020")), ROUND(177.14*((DATEVALUE("2/1/2020") -G129)/31),1))),IF('2.Census &amp; Reference Benchmarks'!L129="",0,'2.Census &amp; Reference Benchmarks'!L129))</f>
        <v>0</v>
      </c>
      <c r="BD129" s="74" t="str">
        <f>IF('2.Census &amp; Reference Benchmarks'!N129 = "", "", '2.Census &amp; Reference Benchmarks'!N129)</f>
        <v/>
      </c>
      <c r="BE129" s="185">
        <f>IF('2.Census &amp; Reference Benchmarks'!O129="N/A",IF(OR(AND(G129="",I129=""),AND(G129&lt;=DATEVALUE("2/1/2020"),OR(I129="",I129&gt;=DATEVALUE("2/29/2020")))),165.71,IF(AND(G129&gt;DATEVALUE("2/1/2020"),OR(I129="",I129&lt;=DATEVALUE("2/29/2020"))),((DATEVALUE("3/1/2020")-G129)/29)*165.71,"")),IF('2.Census &amp; Reference Benchmarks'!O129="",0,'2.Census &amp; Reference Benchmarks'!O129))</f>
        <v>0</v>
      </c>
    </row>
    <row r="130" spans="1:57" x14ac:dyDescent="0.25">
      <c r="A130" s="3"/>
      <c r="B130" s="56">
        <f>IF('2.Census &amp; Reference Benchmarks'!B130 &lt;&gt;"",'2.Census &amp; Reference Benchmarks'!B130,"")</f>
        <v>0</v>
      </c>
      <c r="C130" s="56">
        <f>IF('2.Census &amp; Reference Benchmarks'!C130 &lt;&gt;"",'2.Census &amp; Reference Benchmarks'!C130,"")</f>
        <v>0</v>
      </c>
      <c r="D130" s="57" t="str">
        <f>IF('2.Census &amp; Reference Benchmarks'!D130 &lt;&gt;"",'2.Census &amp; Reference Benchmarks'!D130,"")</f>
        <v/>
      </c>
      <c r="E130" s="56" t="str">
        <f>IF('2.Census &amp; Reference Benchmarks'!E130 &lt;&gt;"",'2.Census &amp; Reference Benchmarks'!E130,"")</f>
        <v/>
      </c>
      <c r="F130" s="56" t="str">
        <f>IF('2.Census &amp; Reference Benchmarks'!F130 &lt;&gt;"",'2.Census &amp; Reference Benchmarks'!F130,"")</f>
        <v/>
      </c>
      <c r="G130" s="58" t="str">
        <f>IF('2.Census &amp; Reference Benchmarks'!G130 &lt;&gt;"",'2.Census &amp; Reference Benchmarks'!G130,"")</f>
        <v/>
      </c>
      <c r="H130" s="58" t="str">
        <f>IF('2.Census &amp; Reference Benchmarks'!H130 &lt;&gt;"",'2.Census &amp; Reference Benchmarks'!H130,"")</f>
        <v/>
      </c>
      <c r="I130" s="58" t="str">
        <f>IF('2.Census &amp; Reference Benchmarks'!I130 &lt;&gt;"",'2.Census &amp; Reference Benchmarks'!I130,"")</f>
        <v/>
      </c>
      <c r="J130" s="69" t="str">
        <f>IF('2.Census &amp; Reference Benchmarks'!J130 &lt;&gt;"",'2.Census &amp; Reference Benchmarks'!J130,"")</f>
        <v/>
      </c>
      <c r="K130" s="58" t="str">
        <f>IF('7.Safe Harbor Input Data &amp; Calc'!Q132 &lt;&gt; "", '7.Safe Harbor Input Data &amp; Calc'!Q132, "")</f>
        <v>No</v>
      </c>
      <c r="L130" s="59" t="str">
        <f>IF('2.Census &amp; Reference Benchmarks'!T130&lt;&gt; "",'2.Census &amp; Reference Benchmarks'!T130,"")</f>
        <v/>
      </c>
      <c r="M130" s="60">
        <f>'2.Census &amp; Reference Benchmarks'!M130</f>
        <v>0</v>
      </c>
      <c r="N130" s="60">
        <f>'2.Census &amp; Reference Benchmarks'!P130</f>
        <v>0</v>
      </c>
      <c r="O130" s="60">
        <f>'2.Census &amp; Reference Benchmarks'!S130</f>
        <v>0</v>
      </c>
      <c r="P130" s="52">
        <f>IF( AND(I130 &lt; '1. Summary for SBA'!$J$7, I130 &lt;&gt;""), 0, IF(AND(G130="",I130=""),SUM(M130:O130)*4,IF(I130&lt;'1. Summary for SBA'!$J$7,0,IF(K130="Yes",0,IF(H130="Salary",IF(AND(SUM(M130:O130)*4&lt;100000,L130=""),(SUM(M130:O130)/(IF(OR(I130=0,I130&gt;=DATEVALUE("3/31/2020")),DATEVALUE("3/31/2020"),I130)-IF(OR(G130&lt;=DATEVALUE("1/1/2020"), G130 = ""),DATEVALUE("1/1/2020"),IF(OR(MONTH(G130)=1),G130+1,IF(MONTH(G130)=3,G130,G130-1)))))*360,0),0)))))</f>
        <v>0</v>
      </c>
      <c r="Q130" s="52">
        <f t="shared" si="15"/>
        <v>0</v>
      </c>
      <c r="R130" s="67">
        <f t="shared" si="9"/>
        <v>0</v>
      </c>
      <c r="S130" s="53">
        <f>SUM('3.Weekly Hours &amp; Wage Activity'!AI130:BF130)</f>
        <v>0</v>
      </c>
      <c r="T130" s="53">
        <f>IF(AND(I130&lt;&gt; "",  I130 &lt; '1. Summary for SBA'!$J$11 +168, I130 &gt; '1. Summary for SBA'!$J$11),S130+(((168-(I130-'1. Summary for SBA'!$J$11+1))*S130)/((I130-'1. Summary for SBA'!$J$11+1))),0)</f>
        <v>0</v>
      </c>
      <c r="U130" s="369">
        <f>IF(K130= "Yes",0,IF( H130 = "salary",IF(T130 = 0,MAX(0,$R130-$S130), R130-T130),IF( H130 = "Hourly",'6. Hourly EE Wage Reduction'!AA130, 0)))</f>
        <v>0</v>
      </c>
      <c r="V130" s="67">
        <f t="shared" si="10"/>
        <v>0</v>
      </c>
      <c r="W130" s="405" t="str">
        <f>IF(U130 = 0, "No",IF('6. Hourly EE Wage Reduction'!T130 &gt;'6. Hourly EE Wage Reduction'!W130, "Yes", "No"))</f>
        <v>No</v>
      </c>
      <c r="X130" s="67">
        <f t="shared" si="11"/>
        <v>0</v>
      </c>
      <c r="Y130" s="67">
        <f t="shared" si="12"/>
        <v>0</v>
      </c>
      <c r="AA130" s="86">
        <f>IFERROR(IF('3.Weekly Hours &amp; Wage Activity'!J130 = "FT", 1,MIN(1,IF('3.Weekly Hours &amp; Wage Activity'!J130 = "", "",MIN('3.Weekly Hours &amp; Wage Activity'!J130/40,1)),IF('3.Weekly Hours &amp; Wage Activity'!J130="", "",'3.Weekly Hours &amp; Wage Activity'!J130/40 ))),0)</f>
        <v>0</v>
      </c>
      <c r="AB130" s="86">
        <f>IFERROR(IF('3.Weekly Hours &amp; Wage Activity'!K130 = "FT", 1,MIN(1,IF('3.Weekly Hours &amp; Wage Activity'!K130 = "", "",MIN('3.Weekly Hours &amp; Wage Activity'!K130/40,1)),IF('3.Weekly Hours &amp; Wage Activity'!K130="", "",'3.Weekly Hours &amp; Wage Activity'!K130/40 ))),0)</f>
        <v>0</v>
      </c>
      <c r="AC130" s="86">
        <f>IFERROR(IF('3.Weekly Hours &amp; Wage Activity'!L130 = "FT", 1,MIN(1,IF('3.Weekly Hours &amp; Wage Activity'!L130 = "", "",MIN('3.Weekly Hours &amp; Wage Activity'!L130/40,1)),IF('3.Weekly Hours &amp; Wage Activity'!L130="", "",'3.Weekly Hours &amp; Wage Activity'!L130/40 ))),0)</f>
        <v>0</v>
      </c>
      <c r="AD130" s="86">
        <f>IFERROR(IF('3.Weekly Hours &amp; Wage Activity'!M130 = "FT", 1,MIN(1,IF('3.Weekly Hours &amp; Wage Activity'!M130 = "", "",MIN('3.Weekly Hours &amp; Wage Activity'!M130/40,1)),IF('3.Weekly Hours &amp; Wage Activity'!M130="", "",'3.Weekly Hours &amp; Wage Activity'!M130/40 ))),0)</f>
        <v>0</v>
      </c>
      <c r="AE130" s="86">
        <f>IFERROR(IF('3.Weekly Hours &amp; Wage Activity'!N130 = "FT", 1,MIN(1,IF('3.Weekly Hours &amp; Wage Activity'!N130 = "", "",MIN('3.Weekly Hours &amp; Wage Activity'!N130/40,1)),IF('3.Weekly Hours &amp; Wage Activity'!N130="", "",'3.Weekly Hours &amp; Wage Activity'!N130/40 ))),0)</f>
        <v>0</v>
      </c>
      <c r="AF130" s="86">
        <f>IFERROR(IF('3.Weekly Hours &amp; Wage Activity'!O130 = "FT", 1,MIN(1,IF('3.Weekly Hours &amp; Wage Activity'!O130 = "", "",MIN('3.Weekly Hours &amp; Wage Activity'!O130/40,1)),IF('3.Weekly Hours &amp; Wage Activity'!O130="", "",'3.Weekly Hours &amp; Wage Activity'!O130/40 ))),0)</f>
        <v>0</v>
      </c>
      <c r="AG130" s="86">
        <f>IFERROR(IF('3.Weekly Hours &amp; Wage Activity'!P130 = "FT", 1,MIN(1,IF('3.Weekly Hours &amp; Wage Activity'!P130 = "", "",MIN('3.Weekly Hours &amp; Wage Activity'!P130/40,1)),IF('3.Weekly Hours &amp; Wage Activity'!P130="", "",'3.Weekly Hours &amp; Wage Activity'!P130/40 ))),0)</f>
        <v>0</v>
      </c>
      <c r="AH130" s="86">
        <f>IFERROR(IF('3.Weekly Hours &amp; Wage Activity'!Q130 = "FT", 1,MIN(1,IF('3.Weekly Hours &amp; Wage Activity'!Q130 = "", "",MIN('3.Weekly Hours &amp; Wage Activity'!Q130/40,1)),IF('3.Weekly Hours &amp; Wage Activity'!Q130="", "",'3.Weekly Hours &amp; Wage Activity'!Q130/40 ))),0)</f>
        <v>0</v>
      </c>
      <c r="AI130" s="86">
        <f>IFERROR(IF('3.Weekly Hours &amp; Wage Activity'!R130 = "FT", 1,MIN(1,IF('3.Weekly Hours &amp; Wage Activity'!R130 = "", "",MIN('3.Weekly Hours &amp; Wage Activity'!R130/40,1)),IF('3.Weekly Hours &amp; Wage Activity'!R130="", "",'3.Weekly Hours &amp; Wage Activity'!R130/40 ))),0)</f>
        <v>0</v>
      </c>
      <c r="AJ130" s="86">
        <f>IFERROR(IF('3.Weekly Hours &amp; Wage Activity'!S130 = "FT", 1,MIN(1,IF('3.Weekly Hours &amp; Wage Activity'!S130 = "", "",MIN('3.Weekly Hours &amp; Wage Activity'!S130/40,1)),IF('3.Weekly Hours &amp; Wage Activity'!S130="", "",'3.Weekly Hours &amp; Wage Activity'!S130/40 ))),0)</f>
        <v>0</v>
      </c>
      <c r="AK130" s="86">
        <f>IFERROR(IF('3.Weekly Hours &amp; Wage Activity'!T130 = "FT", 1,MIN(1,IF('3.Weekly Hours &amp; Wage Activity'!T130 = "", "",MIN('3.Weekly Hours &amp; Wage Activity'!T130/40,1)),IF('3.Weekly Hours &amp; Wage Activity'!T130="", "",'3.Weekly Hours &amp; Wage Activity'!T130/40 ))),0)</f>
        <v>0</v>
      </c>
      <c r="AL130" s="86">
        <f>IFERROR(IF('3.Weekly Hours &amp; Wage Activity'!U130 = "FT", 1,MIN(1,IF('3.Weekly Hours &amp; Wage Activity'!U130 = "", "",MIN('3.Weekly Hours &amp; Wage Activity'!U130/40,1)),IF('3.Weekly Hours &amp; Wage Activity'!U130="", "",'3.Weekly Hours &amp; Wage Activity'!U130/40 ))),0)</f>
        <v>0</v>
      </c>
      <c r="AM130" s="86">
        <f>IFERROR(IF('3.Weekly Hours &amp; Wage Activity'!V130 = "FT", 1,MIN(1,IF('3.Weekly Hours &amp; Wage Activity'!V130 = "", "",MIN('3.Weekly Hours &amp; Wage Activity'!V130/40,1)),IF('3.Weekly Hours &amp; Wage Activity'!V130="", "",'3.Weekly Hours &amp; Wage Activity'!V130/40 ))),0)</f>
        <v>0</v>
      </c>
      <c r="AN130" s="86">
        <f>IFERROR(IF('3.Weekly Hours &amp; Wage Activity'!W130 = "FT", 1,MIN(1,IF('3.Weekly Hours &amp; Wage Activity'!W130 = "", "",MIN('3.Weekly Hours &amp; Wage Activity'!W130/40,1)),IF('3.Weekly Hours &amp; Wage Activity'!W130="", "",'3.Weekly Hours &amp; Wage Activity'!W130/40 ))),0)</f>
        <v>0</v>
      </c>
      <c r="AO130" s="86">
        <f>IFERROR(IF('3.Weekly Hours &amp; Wage Activity'!X130 = "FT", 1,MIN(1,IF('3.Weekly Hours &amp; Wage Activity'!X130 = "", "",MIN('3.Weekly Hours &amp; Wage Activity'!X130/40,1)),IF('3.Weekly Hours &amp; Wage Activity'!X130="", "",'3.Weekly Hours &amp; Wage Activity'!X130/40 ))),0)</f>
        <v>0</v>
      </c>
      <c r="AP130" s="86">
        <f>IFERROR(IF('3.Weekly Hours &amp; Wage Activity'!Y130 = "FT", 1,MIN(1,IF('3.Weekly Hours &amp; Wage Activity'!Y130 = "", "",MIN('3.Weekly Hours &amp; Wage Activity'!Y130/40,1)),IF('3.Weekly Hours &amp; Wage Activity'!Y130="", "",'3.Weekly Hours &amp; Wage Activity'!Y130/40 ))),0)</f>
        <v>0</v>
      </c>
      <c r="AQ130" s="86">
        <f>IFERROR(IF('3.Weekly Hours &amp; Wage Activity'!Z130 = "FT", 1,MIN(1,IF('3.Weekly Hours &amp; Wage Activity'!Z130 = "", "",MIN('3.Weekly Hours &amp; Wage Activity'!Z130/40,1)),IF('3.Weekly Hours &amp; Wage Activity'!Z130="", "",'3.Weekly Hours &amp; Wage Activity'!Z130/40 ))),0)</f>
        <v>0</v>
      </c>
      <c r="AR130" s="86">
        <f>IFERROR(IF('3.Weekly Hours &amp; Wage Activity'!AA130 = "FT", 1,MIN(1,IF('3.Weekly Hours &amp; Wage Activity'!AA130 = "", "",MIN('3.Weekly Hours &amp; Wage Activity'!AA130/40,1)),IF('3.Weekly Hours &amp; Wage Activity'!AA130="", "",'3.Weekly Hours &amp; Wage Activity'!AA130/40 ))),0)</f>
        <v>0</v>
      </c>
      <c r="AS130" s="86">
        <f>IFERROR(IF('3.Weekly Hours &amp; Wage Activity'!AB130 = "FT", 1,MIN(1,IF('3.Weekly Hours &amp; Wage Activity'!AB130 = "", "",MIN('3.Weekly Hours &amp; Wage Activity'!AB130/40,1)),IF('3.Weekly Hours &amp; Wage Activity'!AB130="", "",'3.Weekly Hours &amp; Wage Activity'!AB130/40 ))),0)</f>
        <v>0</v>
      </c>
      <c r="AT130" s="86">
        <f>IFERROR(IF('3.Weekly Hours &amp; Wage Activity'!AC130 = "FT", 1,MIN(1,IF('3.Weekly Hours &amp; Wage Activity'!AC130 = "", "",MIN('3.Weekly Hours &amp; Wage Activity'!AC130/40,1)),IF('3.Weekly Hours &amp; Wage Activity'!AC130="", "",'3.Weekly Hours &amp; Wage Activity'!AC130/40 ))),0)</f>
        <v>0</v>
      </c>
      <c r="AU130" s="86">
        <f>IFERROR(IF('3.Weekly Hours &amp; Wage Activity'!AD130 = "FT", 1,MIN(1,IF('3.Weekly Hours &amp; Wage Activity'!AD130 = "", "",MIN('3.Weekly Hours &amp; Wage Activity'!AD130/40,1)),IF('3.Weekly Hours &amp; Wage Activity'!AD130="", "",'3.Weekly Hours &amp; Wage Activity'!AD130/40 ))),0)</f>
        <v>0</v>
      </c>
      <c r="AV130" s="86">
        <f>IFERROR(IF('3.Weekly Hours &amp; Wage Activity'!AE130 = "FT", 1,MIN(1,IF('3.Weekly Hours &amp; Wage Activity'!AE130 = "", "",MIN('3.Weekly Hours &amp; Wage Activity'!AE130/40,1)),IF('3.Weekly Hours &amp; Wage Activity'!AE130="", "",'3.Weekly Hours &amp; Wage Activity'!AE130/40 ))),0)</f>
        <v>0</v>
      </c>
      <c r="AW130" s="86">
        <f>IFERROR(IF('3.Weekly Hours &amp; Wage Activity'!AF130 = "FT", 1,MIN(1,IF('3.Weekly Hours &amp; Wage Activity'!AF130 = "", "",MIN('3.Weekly Hours &amp; Wage Activity'!AF130/40,1)),IF('3.Weekly Hours &amp; Wage Activity'!AF130="", "",'3.Weekly Hours &amp; Wage Activity'!AF130/40 ))),0)</f>
        <v>0</v>
      </c>
      <c r="AX130" s="86">
        <f>IFERROR(IF('3.Weekly Hours &amp; Wage Activity'!AG130 = "FT", 1,MIN(1,IF('3.Weekly Hours &amp; Wage Activity'!AG130 = "", "",MIN('3.Weekly Hours &amp; Wage Activity'!AG130/40,1)),IF('3.Weekly Hours &amp; Wage Activity'!AG130="", "",'3.Weekly Hours &amp; Wage Activity'!AG130/40 ))),0)</f>
        <v>0</v>
      </c>
      <c r="AY130" s="523">
        <f>SUM( IF(COUNTIF('3.Weekly Hours &amp; Wage Activity'!J130:Q130, "&lt;&gt;FT") = 0, COLUMNS('3.Weekly Hours &amp; Wage Activity'!J130:AG130) * 40, '3.Weekly Hours &amp; Wage Activity'!J130:AG130))</f>
        <v>0</v>
      </c>
      <c r="AZ130" s="86">
        <f t="shared" si="13"/>
        <v>0</v>
      </c>
      <c r="BA130" s="87">
        <f t="shared" si="14"/>
        <v>0</v>
      </c>
      <c r="BB130" s="74" t="str">
        <f>IF('2.Census &amp; Reference Benchmarks'!K130 = "", "", '2.Census &amp; Reference Benchmarks'!K130)</f>
        <v/>
      </c>
      <c r="BC130" s="185">
        <f>IF('2.Census &amp; Reference Benchmarks'!L130="N/A",IF(OR(AND(G130="",I130=""),AND(G130&lt;DATEVALUE("1/1/2020"),OR(I130="",I130&gt;DATEVALUE("3/31/2020")))),177.14,IF(OR(I130 = "", I130 &gt; DATEVALUE("1/31/2020")), ROUND(177.14*((DATEVALUE("2/1/2020") -G130)/31),1))),IF('2.Census &amp; Reference Benchmarks'!L130="",0,'2.Census &amp; Reference Benchmarks'!L130))</f>
        <v>0</v>
      </c>
      <c r="BD130" s="74" t="str">
        <f>IF('2.Census &amp; Reference Benchmarks'!N130 = "", "", '2.Census &amp; Reference Benchmarks'!N130)</f>
        <v/>
      </c>
      <c r="BE130" s="185">
        <f>IF('2.Census &amp; Reference Benchmarks'!O130="N/A",IF(OR(AND(G130="",I130=""),AND(G130&lt;=DATEVALUE("2/1/2020"),OR(I130="",I130&gt;=DATEVALUE("2/29/2020")))),165.71,IF(AND(G130&gt;DATEVALUE("2/1/2020"),OR(I130="",I130&lt;=DATEVALUE("2/29/2020"))),((DATEVALUE("3/1/2020")-G130)/29)*165.71,"")),IF('2.Census &amp; Reference Benchmarks'!O130="",0,'2.Census &amp; Reference Benchmarks'!O130))</f>
        <v>0</v>
      </c>
    </row>
    <row r="131" spans="1:57" x14ac:dyDescent="0.25">
      <c r="A131" s="3"/>
      <c r="B131" s="56">
        <f>IF('2.Census &amp; Reference Benchmarks'!B131 &lt;&gt;"",'2.Census &amp; Reference Benchmarks'!B131,"")</f>
        <v>0</v>
      </c>
      <c r="C131" s="56">
        <f>IF('2.Census &amp; Reference Benchmarks'!C131 &lt;&gt;"",'2.Census &amp; Reference Benchmarks'!C131,"")</f>
        <v>0</v>
      </c>
      <c r="D131" s="57" t="str">
        <f>IF('2.Census &amp; Reference Benchmarks'!D131 &lt;&gt;"",'2.Census &amp; Reference Benchmarks'!D131,"")</f>
        <v/>
      </c>
      <c r="E131" s="56" t="str">
        <f>IF('2.Census &amp; Reference Benchmarks'!E131 &lt;&gt;"",'2.Census &amp; Reference Benchmarks'!E131,"")</f>
        <v/>
      </c>
      <c r="F131" s="56" t="str">
        <f>IF('2.Census &amp; Reference Benchmarks'!F131 &lt;&gt;"",'2.Census &amp; Reference Benchmarks'!F131,"")</f>
        <v/>
      </c>
      <c r="G131" s="58" t="str">
        <f>IF('2.Census &amp; Reference Benchmarks'!G131 &lt;&gt;"",'2.Census &amp; Reference Benchmarks'!G131,"")</f>
        <v/>
      </c>
      <c r="H131" s="58" t="str">
        <f>IF('2.Census &amp; Reference Benchmarks'!H131 &lt;&gt;"",'2.Census &amp; Reference Benchmarks'!H131,"")</f>
        <v/>
      </c>
      <c r="I131" s="58" t="str">
        <f>IF('2.Census &amp; Reference Benchmarks'!I131 &lt;&gt;"",'2.Census &amp; Reference Benchmarks'!I131,"")</f>
        <v/>
      </c>
      <c r="J131" s="69" t="str">
        <f>IF('2.Census &amp; Reference Benchmarks'!J131 &lt;&gt;"",'2.Census &amp; Reference Benchmarks'!J131,"")</f>
        <v/>
      </c>
      <c r="K131" s="58" t="str">
        <f>IF('7.Safe Harbor Input Data &amp; Calc'!Q133 &lt;&gt; "", '7.Safe Harbor Input Data &amp; Calc'!Q133, "")</f>
        <v>No</v>
      </c>
      <c r="L131" s="59" t="str">
        <f>IF('2.Census &amp; Reference Benchmarks'!T131&lt;&gt; "",'2.Census &amp; Reference Benchmarks'!T131,"")</f>
        <v/>
      </c>
      <c r="M131" s="60">
        <f>'2.Census &amp; Reference Benchmarks'!M131</f>
        <v>0</v>
      </c>
      <c r="N131" s="60">
        <f>'2.Census &amp; Reference Benchmarks'!P131</f>
        <v>0</v>
      </c>
      <c r="O131" s="60">
        <f>'2.Census &amp; Reference Benchmarks'!S131</f>
        <v>0</v>
      </c>
      <c r="P131" s="52">
        <f>IF( AND(I131 &lt; '1. Summary for SBA'!$J$7, I131 &lt;&gt;""), 0, IF(AND(G131="",I131=""),SUM(M131:O131)*4,IF(I131&lt;'1. Summary for SBA'!$J$7,0,IF(K131="Yes",0,IF(H131="Salary",IF(AND(SUM(M131:O131)*4&lt;100000,L131=""),(SUM(M131:O131)/(IF(OR(I131=0,I131&gt;=DATEVALUE("3/31/2020")),DATEVALUE("3/31/2020"),I131)-IF(OR(G131&lt;=DATEVALUE("1/1/2020"), G131 = ""),DATEVALUE("1/1/2020"),IF(OR(MONTH(G131)=1),G131+1,IF(MONTH(G131)=3,G131,G131-1)))))*360,0),0)))))</f>
        <v>0</v>
      </c>
      <c r="Q131" s="52">
        <f t="shared" si="15"/>
        <v>0</v>
      </c>
      <c r="R131" s="67">
        <f t="shared" si="9"/>
        <v>0</v>
      </c>
      <c r="S131" s="53">
        <f>SUM('3.Weekly Hours &amp; Wage Activity'!AI131:BF131)</f>
        <v>0</v>
      </c>
      <c r="T131" s="53">
        <f>IF(AND(I131&lt;&gt; "",  I131 &lt; '1. Summary for SBA'!$J$11 +168, I131 &gt; '1. Summary for SBA'!$J$11),S131+(((168-(I131-'1. Summary for SBA'!$J$11+1))*S131)/((I131-'1. Summary for SBA'!$J$11+1))),0)</f>
        <v>0</v>
      </c>
      <c r="U131" s="369">
        <f>IF(K131= "Yes",0,IF( H131 = "salary",IF(T131 = 0,MAX(0,$R131-$S131), R131-T131),IF( H131 = "Hourly",'6. Hourly EE Wage Reduction'!AA131, 0)))</f>
        <v>0</v>
      </c>
      <c r="V131" s="67">
        <f t="shared" si="10"/>
        <v>0</v>
      </c>
      <c r="W131" s="405" t="str">
        <f>IF(U131 = 0, "No",IF('6. Hourly EE Wage Reduction'!T131 &gt;'6. Hourly EE Wage Reduction'!W131, "Yes", "No"))</f>
        <v>No</v>
      </c>
      <c r="X131" s="67">
        <f t="shared" si="11"/>
        <v>0</v>
      </c>
      <c r="Y131" s="67">
        <f t="shared" si="12"/>
        <v>0</v>
      </c>
      <c r="AA131" s="86">
        <f>IFERROR(IF('3.Weekly Hours &amp; Wage Activity'!J131 = "FT", 1,MIN(1,IF('3.Weekly Hours &amp; Wage Activity'!J131 = "", "",MIN('3.Weekly Hours &amp; Wage Activity'!J131/40,1)),IF('3.Weekly Hours &amp; Wage Activity'!J131="", "",'3.Weekly Hours &amp; Wage Activity'!J131/40 ))),0)</f>
        <v>0</v>
      </c>
      <c r="AB131" s="86">
        <f>IFERROR(IF('3.Weekly Hours &amp; Wage Activity'!K131 = "FT", 1,MIN(1,IF('3.Weekly Hours &amp; Wage Activity'!K131 = "", "",MIN('3.Weekly Hours &amp; Wage Activity'!K131/40,1)),IF('3.Weekly Hours &amp; Wage Activity'!K131="", "",'3.Weekly Hours &amp; Wage Activity'!K131/40 ))),0)</f>
        <v>0</v>
      </c>
      <c r="AC131" s="86">
        <f>IFERROR(IF('3.Weekly Hours &amp; Wage Activity'!L131 = "FT", 1,MIN(1,IF('3.Weekly Hours &amp; Wage Activity'!L131 = "", "",MIN('3.Weekly Hours &amp; Wage Activity'!L131/40,1)),IF('3.Weekly Hours &amp; Wage Activity'!L131="", "",'3.Weekly Hours &amp; Wage Activity'!L131/40 ))),0)</f>
        <v>0</v>
      </c>
      <c r="AD131" s="86">
        <f>IFERROR(IF('3.Weekly Hours &amp; Wage Activity'!M131 = "FT", 1,MIN(1,IF('3.Weekly Hours &amp; Wage Activity'!M131 = "", "",MIN('3.Weekly Hours &amp; Wage Activity'!M131/40,1)),IF('3.Weekly Hours &amp; Wage Activity'!M131="", "",'3.Weekly Hours &amp; Wage Activity'!M131/40 ))),0)</f>
        <v>0</v>
      </c>
      <c r="AE131" s="86">
        <f>IFERROR(IF('3.Weekly Hours &amp; Wage Activity'!N131 = "FT", 1,MIN(1,IF('3.Weekly Hours &amp; Wage Activity'!N131 = "", "",MIN('3.Weekly Hours &amp; Wage Activity'!N131/40,1)),IF('3.Weekly Hours &amp; Wage Activity'!N131="", "",'3.Weekly Hours &amp; Wage Activity'!N131/40 ))),0)</f>
        <v>0</v>
      </c>
      <c r="AF131" s="86">
        <f>IFERROR(IF('3.Weekly Hours &amp; Wage Activity'!O131 = "FT", 1,MIN(1,IF('3.Weekly Hours &amp; Wage Activity'!O131 = "", "",MIN('3.Weekly Hours &amp; Wage Activity'!O131/40,1)),IF('3.Weekly Hours &amp; Wage Activity'!O131="", "",'3.Weekly Hours &amp; Wage Activity'!O131/40 ))),0)</f>
        <v>0</v>
      </c>
      <c r="AG131" s="86">
        <f>IFERROR(IF('3.Weekly Hours &amp; Wage Activity'!P131 = "FT", 1,MIN(1,IF('3.Weekly Hours &amp; Wage Activity'!P131 = "", "",MIN('3.Weekly Hours &amp; Wage Activity'!P131/40,1)),IF('3.Weekly Hours &amp; Wage Activity'!P131="", "",'3.Weekly Hours &amp; Wage Activity'!P131/40 ))),0)</f>
        <v>0</v>
      </c>
      <c r="AH131" s="86">
        <f>IFERROR(IF('3.Weekly Hours &amp; Wage Activity'!Q131 = "FT", 1,MIN(1,IF('3.Weekly Hours &amp; Wage Activity'!Q131 = "", "",MIN('3.Weekly Hours &amp; Wage Activity'!Q131/40,1)),IF('3.Weekly Hours &amp; Wage Activity'!Q131="", "",'3.Weekly Hours &amp; Wage Activity'!Q131/40 ))),0)</f>
        <v>0</v>
      </c>
      <c r="AI131" s="86">
        <f>IFERROR(IF('3.Weekly Hours &amp; Wage Activity'!R131 = "FT", 1,MIN(1,IF('3.Weekly Hours &amp; Wage Activity'!R131 = "", "",MIN('3.Weekly Hours &amp; Wage Activity'!R131/40,1)),IF('3.Weekly Hours &amp; Wage Activity'!R131="", "",'3.Weekly Hours &amp; Wage Activity'!R131/40 ))),0)</f>
        <v>0</v>
      </c>
      <c r="AJ131" s="86">
        <f>IFERROR(IF('3.Weekly Hours &amp; Wage Activity'!S131 = "FT", 1,MIN(1,IF('3.Weekly Hours &amp; Wage Activity'!S131 = "", "",MIN('3.Weekly Hours &amp; Wage Activity'!S131/40,1)),IF('3.Weekly Hours &amp; Wage Activity'!S131="", "",'3.Weekly Hours &amp; Wage Activity'!S131/40 ))),0)</f>
        <v>0</v>
      </c>
      <c r="AK131" s="86">
        <f>IFERROR(IF('3.Weekly Hours &amp; Wage Activity'!T131 = "FT", 1,MIN(1,IF('3.Weekly Hours &amp; Wage Activity'!T131 = "", "",MIN('3.Weekly Hours &amp; Wage Activity'!T131/40,1)),IF('3.Weekly Hours &amp; Wage Activity'!T131="", "",'3.Weekly Hours &amp; Wage Activity'!T131/40 ))),0)</f>
        <v>0</v>
      </c>
      <c r="AL131" s="86">
        <f>IFERROR(IF('3.Weekly Hours &amp; Wage Activity'!U131 = "FT", 1,MIN(1,IF('3.Weekly Hours &amp; Wage Activity'!U131 = "", "",MIN('3.Weekly Hours &amp; Wage Activity'!U131/40,1)),IF('3.Weekly Hours &amp; Wage Activity'!U131="", "",'3.Weekly Hours &amp; Wage Activity'!U131/40 ))),0)</f>
        <v>0</v>
      </c>
      <c r="AM131" s="86">
        <f>IFERROR(IF('3.Weekly Hours &amp; Wage Activity'!V131 = "FT", 1,MIN(1,IF('3.Weekly Hours &amp; Wage Activity'!V131 = "", "",MIN('3.Weekly Hours &amp; Wage Activity'!V131/40,1)),IF('3.Weekly Hours &amp; Wage Activity'!V131="", "",'3.Weekly Hours &amp; Wage Activity'!V131/40 ))),0)</f>
        <v>0</v>
      </c>
      <c r="AN131" s="86">
        <f>IFERROR(IF('3.Weekly Hours &amp; Wage Activity'!W131 = "FT", 1,MIN(1,IF('3.Weekly Hours &amp; Wage Activity'!W131 = "", "",MIN('3.Weekly Hours &amp; Wage Activity'!W131/40,1)),IF('3.Weekly Hours &amp; Wage Activity'!W131="", "",'3.Weekly Hours &amp; Wage Activity'!W131/40 ))),0)</f>
        <v>0</v>
      </c>
      <c r="AO131" s="86">
        <f>IFERROR(IF('3.Weekly Hours &amp; Wage Activity'!X131 = "FT", 1,MIN(1,IF('3.Weekly Hours &amp; Wage Activity'!X131 = "", "",MIN('3.Weekly Hours &amp; Wage Activity'!X131/40,1)),IF('3.Weekly Hours &amp; Wage Activity'!X131="", "",'3.Weekly Hours &amp; Wage Activity'!X131/40 ))),0)</f>
        <v>0</v>
      </c>
      <c r="AP131" s="86">
        <f>IFERROR(IF('3.Weekly Hours &amp; Wage Activity'!Y131 = "FT", 1,MIN(1,IF('3.Weekly Hours &amp; Wage Activity'!Y131 = "", "",MIN('3.Weekly Hours &amp; Wage Activity'!Y131/40,1)),IF('3.Weekly Hours &amp; Wage Activity'!Y131="", "",'3.Weekly Hours &amp; Wage Activity'!Y131/40 ))),0)</f>
        <v>0</v>
      </c>
      <c r="AQ131" s="86">
        <f>IFERROR(IF('3.Weekly Hours &amp; Wage Activity'!Z131 = "FT", 1,MIN(1,IF('3.Weekly Hours &amp; Wage Activity'!Z131 = "", "",MIN('3.Weekly Hours &amp; Wage Activity'!Z131/40,1)),IF('3.Weekly Hours &amp; Wage Activity'!Z131="", "",'3.Weekly Hours &amp; Wage Activity'!Z131/40 ))),0)</f>
        <v>0</v>
      </c>
      <c r="AR131" s="86">
        <f>IFERROR(IF('3.Weekly Hours &amp; Wage Activity'!AA131 = "FT", 1,MIN(1,IF('3.Weekly Hours &amp; Wage Activity'!AA131 = "", "",MIN('3.Weekly Hours &amp; Wage Activity'!AA131/40,1)),IF('3.Weekly Hours &amp; Wage Activity'!AA131="", "",'3.Weekly Hours &amp; Wage Activity'!AA131/40 ))),0)</f>
        <v>0</v>
      </c>
      <c r="AS131" s="86">
        <f>IFERROR(IF('3.Weekly Hours &amp; Wage Activity'!AB131 = "FT", 1,MIN(1,IF('3.Weekly Hours &amp; Wage Activity'!AB131 = "", "",MIN('3.Weekly Hours &amp; Wage Activity'!AB131/40,1)),IF('3.Weekly Hours &amp; Wage Activity'!AB131="", "",'3.Weekly Hours &amp; Wage Activity'!AB131/40 ))),0)</f>
        <v>0</v>
      </c>
      <c r="AT131" s="86">
        <f>IFERROR(IF('3.Weekly Hours &amp; Wage Activity'!AC131 = "FT", 1,MIN(1,IF('3.Weekly Hours &amp; Wage Activity'!AC131 = "", "",MIN('3.Weekly Hours &amp; Wage Activity'!AC131/40,1)),IF('3.Weekly Hours &amp; Wage Activity'!AC131="", "",'3.Weekly Hours &amp; Wage Activity'!AC131/40 ))),0)</f>
        <v>0</v>
      </c>
      <c r="AU131" s="86">
        <f>IFERROR(IF('3.Weekly Hours &amp; Wage Activity'!AD131 = "FT", 1,MIN(1,IF('3.Weekly Hours &amp; Wage Activity'!AD131 = "", "",MIN('3.Weekly Hours &amp; Wage Activity'!AD131/40,1)),IF('3.Weekly Hours &amp; Wage Activity'!AD131="", "",'3.Weekly Hours &amp; Wage Activity'!AD131/40 ))),0)</f>
        <v>0</v>
      </c>
      <c r="AV131" s="86">
        <f>IFERROR(IF('3.Weekly Hours &amp; Wage Activity'!AE131 = "FT", 1,MIN(1,IF('3.Weekly Hours &amp; Wage Activity'!AE131 = "", "",MIN('3.Weekly Hours &amp; Wage Activity'!AE131/40,1)),IF('3.Weekly Hours &amp; Wage Activity'!AE131="", "",'3.Weekly Hours &amp; Wage Activity'!AE131/40 ))),0)</f>
        <v>0</v>
      </c>
      <c r="AW131" s="86">
        <f>IFERROR(IF('3.Weekly Hours &amp; Wage Activity'!AF131 = "FT", 1,MIN(1,IF('3.Weekly Hours &amp; Wage Activity'!AF131 = "", "",MIN('3.Weekly Hours &amp; Wage Activity'!AF131/40,1)),IF('3.Weekly Hours &amp; Wage Activity'!AF131="", "",'3.Weekly Hours &amp; Wage Activity'!AF131/40 ))),0)</f>
        <v>0</v>
      </c>
      <c r="AX131" s="86">
        <f>IFERROR(IF('3.Weekly Hours &amp; Wage Activity'!AG131 = "FT", 1,MIN(1,IF('3.Weekly Hours &amp; Wage Activity'!AG131 = "", "",MIN('3.Weekly Hours &amp; Wage Activity'!AG131/40,1)),IF('3.Weekly Hours &amp; Wage Activity'!AG131="", "",'3.Weekly Hours &amp; Wage Activity'!AG131/40 ))),0)</f>
        <v>0</v>
      </c>
      <c r="AY131" s="523">
        <f>SUM( IF(COUNTIF('3.Weekly Hours &amp; Wage Activity'!J131:Q131, "&lt;&gt;FT") = 0, COLUMNS('3.Weekly Hours &amp; Wage Activity'!J131:AG131) * 40, '3.Weekly Hours &amp; Wage Activity'!J131:AG131))</f>
        <v>0</v>
      </c>
      <c r="AZ131" s="86">
        <f t="shared" si="13"/>
        <v>0</v>
      </c>
      <c r="BA131" s="87">
        <f t="shared" si="14"/>
        <v>0</v>
      </c>
      <c r="BB131" s="74" t="str">
        <f>IF('2.Census &amp; Reference Benchmarks'!K131 = "", "", '2.Census &amp; Reference Benchmarks'!K131)</f>
        <v/>
      </c>
      <c r="BC131" s="185">
        <f>IF('2.Census &amp; Reference Benchmarks'!L131="N/A",IF(OR(AND(G131="",I131=""),AND(G131&lt;DATEVALUE("1/1/2020"),OR(I131="",I131&gt;DATEVALUE("3/31/2020")))),177.14,IF(OR(I131 = "", I131 &gt; DATEVALUE("1/31/2020")), ROUND(177.14*((DATEVALUE("2/1/2020") -G131)/31),1))),IF('2.Census &amp; Reference Benchmarks'!L131="",0,'2.Census &amp; Reference Benchmarks'!L131))</f>
        <v>0</v>
      </c>
      <c r="BD131" s="74" t="str">
        <f>IF('2.Census &amp; Reference Benchmarks'!N131 = "", "", '2.Census &amp; Reference Benchmarks'!N131)</f>
        <v/>
      </c>
      <c r="BE131" s="185">
        <f>IF('2.Census &amp; Reference Benchmarks'!O131="N/A",IF(OR(AND(G131="",I131=""),AND(G131&lt;=DATEVALUE("2/1/2020"),OR(I131="",I131&gt;=DATEVALUE("2/29/2020")))),165.71,IF(AND(G131&gt;DATEVALUE("2/1/2020"),OR(I131="",I131&lt;=DATEVALUE("2/29/2020"))),((DATEVALUE("3/1/2020")-G131)/29)*165.71,"")),IF('2.Census &amp; Reference Benchmarks'!O131="",0,'2.Census &amp; Reference Benchmarks'!O131))</f>
        <v>0</v>
      </c>
    </row>
    <row r="132" spans="1:57" x14ac:dyDescent="0.25">
      <c r="A132" s="3"/>
      <c r="B132" s="56">
        <f>IF('2.Census &amp; Reference Benchmarks'!B132 &lt;&gt;"",'2.Census &amp; Reference Benchmarks'!B132,"")</f>
        <v>0</v>
      </c>
      <c r="C132" s="56">
        <f>IF('2.Census &amp; Reference Benchmarks'!C132 &lt;&gt;"",'2.Census &amp; Reference Benchmarks'!C132,"")</f>
        <v>0</v>
      </c>
      <c r="D132" s="57" t="str">
        <f>IF('2.Census &amp; Reference Benchmarks'!D132 &lt;&gt;"",'2.Census &amp; Reference Benchmarks'!D132,"")</f>
        <v/>
      </c>
      <c r="E132" s="56" t="str">
        <f>IF('2.Census &amp; Reference Benchmarks'!E132 &lt;&gt;"",'2.Census &amp; Reference Benchmarks'!E132,"")</f>
        <v/>
      </c>
      <c r="F132" s="56" t="str">
        <f>IF('2.Census &amp; Reference Benchmarks'!F132 &lt;&gt;"",'2.Census &amp; Reference Benchmarks'!F132,"")</f>
        <v/>
      </c>
      <c r="G132" s="58" t="str">
        <f>IF('2.Census &amp; Reference Benchmarks'!G132 &lt;&gt;"",'2.Census &amp; Reference Benchmarks'!G132,"")</f>
        <v/>
      </c>
      <c r="H132" s="58" t="str">
        <f>IF('2.Census &amp; Reference Benchmarks'!H132 &lt;&gt;"",'2.Census &amp; Reference Benchmarks'!H132,"")</f>
        <v/>
      </c>
      <c r="I132" s="58" t="str">
        <f>IF('2.Census &amp; Reference Benchmarks'!I132 &lt;&gt;"",'2.Census &amp; Reference Benchmarks'!I132,"")</f>
        <v/>
      </c>
      <c r="J132" s="69" t="str">
        <f>IF('2.Census &amp; Reference Benchmarks'!J132 &lt;&gt;"",'2.Census &amp; Reference Benchmarks'!J132,"")</f>
        <v/>
      </c>
      <c r="K132" s="58" t="str">
        <f>IF('7.Safe Harbor Input Data &amp; Calc'!Q134 &lt;&gt; "", '7.Safe Harbor Input Data &amp; Calc'!Q134, "")</f>
        <v>No</v>
      </c>
      <c r="L132" s="59" t="str">
        <f>IF('2.Census &amp; Reference Benchmarks'!T132&lt;&gt; "",'2.Census &amp; Reference Benchmarks'!T132,"")</f>
        <v/>
      </c>
      <c r="M132" s="60">
        <f>'2.Census &amp; Reference Benchmarks'!M132</f>
        <v>0</v>
      </c>
      <c r="N132" s="60">
        <f>'2.Census &amp; Reference Benchmarks'!P132</f>
        <v>0</v>
      </c>
      <c r="O132" s="60">
        <f>'2.Census &amp; Reference Benchmarks'!S132</f>
        <v>0</v>
      </c>
      <c r="P132" s="52">
        <f>IF( AND(I132 &lt; '1. Summary for SBA'!$J$7, I132 &lt;&gt;""), 0, IF(AND(G132="",I132=""),SUM(M132:O132)*4,IF(I132&lt;'1. Summary for SBA'!$J$7,0,IF(K132="Yes",0,IF(H132="Salary",IF(AND(SUM(M132:O132)*4&lt;100000,L132=""),(SUM(M132:O132)/(IF(OR(I132=0,I132&gt;=DATEVALUE("3/31/2020")),DATEVALUE("3/31/2020"),I132)-IF(OR(G132&lt;=DATEVALUE("1/1/2020"), G132 = ""),DATEVALUE("1/1/2020"),IF(OR(MONTH(G132)=1),G132+1,IF(MONTH(G132)=3,G132,G132-1)))))*360,0),0)))))</f>
        <v>0</v>
      </c>
      <c r="Q132" s="52">
        <f t="shared" si="15"/>
        <v>0</v>
      </c>
      <c r="R132" s="67">
        <f t="shared" si="9"/>
        <v>0</v>
      </c>
      <c r="S132" s="53">
        <f>SUM('3.Weekly Hours &amp; Wage Activity'!AI132:BF132)</f>
        <v>0</v>
      </c>
      <c r="T132" s="53">
        <f>IF(AND(I132&lt;&gt; "",  I132 &lt; '1. Summary for SBA'!$J$11 +168, I132 &gt; '1. Summary for SBA'!$J$11),S132+(((168-(I132-'1. Summary for SBA'!$J$11+1))*S132)/((I132-'1. Summary for SBA'!$J$11+1))),0)</f>
        <v>0</v>
      </c>
      <c r="U132" s="369">
        <f>IF(K132= "Yes",0,IF( H132 = "salary",IF(T132 = 0,MAX(0,$R132-$S132), R132-T132),IF( H132 = "Hourly",'6. Hourly EE Wage Reduction'!AA132, 0)))</f>
        <v>0</v>
      </c>
      <c r="V132" s="67">
        <f t="shared" si="10"/>
        <v>0</v>
      </c>
      <c r="W132" s="405" t="str">
        <f>IF(U132 = 0, "No",IF('6. Hourly EE Wage Reduction'!T132 &gt;'6. Hourly EE Wage Reduction'!W132, "Yes", "No"))</f>
        <v>No</v>
      </c>
      <c r="X132" s="67">
        <f t="shared" si="11"/>
        <v>0</v>
      </c>
      <c r="Y132" s="67">
        <f t="shared" si="12"/>
        <v>0</v>
      </c>
      <c r="AA132" s="86">
        <f>IFERROR(IF('3.Weekly Hours &amp; Wage Activity'!J132 = "FT", 1,MIN(1,IF('3.Weekly Hours &amp; Wage Activity'!J132 = "", "",MIN('3.Weekly Hours &amp; Wage Activity'!J132/40,1)),IF('3.Weekly Hours &amp; Wage Activity'!J132="", "",'3.Weekly Hours &amp; Wage Activity'!J132/40 ))),0)</f>
        <v>0</v>
      </c>
      <c r="AB132" s="86">
        <f>IFERROR(IF('3.Weekly Hours &amp; Wage Activity'!K132 = "FT", 1,MIN(1,IF('3.Weekly Hours &amp; Wage Activity'!K132 = "", "",MIN('3.Weekly Hours &amp; Wage Activity'!K132/40,1)),IF('3.Weekly Hours &amp; Wage Activity'!K132="", "",'3.Weekly Hours &amp; Wage Activity'!K132/40 ))),0)</f>
        <v>0</v>
      </c>
      <c r="AC132" s="86">
        <f>IFERROR(IF('3.Weekly Hours &amp; Wage Activity'!L132 = "FT", 1,MIN(1,IF('3.Weekly Hours &amp; Wage Activity'!L132 = "", "",MIN('3.Weekly Hours &amp; Wage Activity'!L132/40,1)),IF('3.Weekly Hours &amp; Wage Activity'!L132="", "",'3.Weekly Hours &amp; Wage Activity'!L132/40 ))),0)</f>
        <v>0</v>
      </c>
      <c r="AD132" s="86">
        <f>IFERROR(IF('3.Weekly Hours &amp; Wage Activity'!M132 = "FT", 1,MIN(1,IF('3.Weekly Hours &amp; Wage Activity'!M132 = "", "",MIN('3.Weekly Hours &amp; Wage Activity'!M132/40,1)),IF('3.Weekly Hours &amp; Wage Activity'!M132="", "",'3.Weekly Hours &amp; Wage Activity'!M132/40 ))),0)</f>
        <v>0</v>
      </c>
      <c r="AE132" s="86">
        <f>IFERROR(IF('3.Weekly Hours &amp; Wage Activity'!N132 = "FT", 1,MIN(1,IF('3.Weekly Hours &amp; Wage Activity'!N132 = "", "",MIN('3.Weekly Hours &amp; Wage Activity'!N132/40,1)),IF('3.Weekly Hours &amp; Wage Activity'!N132="", "",'3.Weekly Hours &amp; Wage Activity'!N132/40 ))),0)</f>
        <v>0</v>
      </c>
      <c r="AF132" s="86">
        <f>IFERROR(IF('3.Weekly Hours &amp; Wage Activity'!O132 = "FT", 1,MIN(1,IF('3.Weekly Hours &amp; Wage Activity'!O132 = "", "",MIN('3.Weekly Hours &amp; Wage Activity'!O132/40,1)),IF('3.Weekly Hours &amp; Wage Activity'!O132="", "",'3.Weekly Hours &amp; Wage Activity'!O132/40 ))),0)</f>
        <v>0</v>
      </c>
      <c r="AG132" s="86">
        <f>IFERROR(IF('3.Weekly Hours &amp; Wage Activity'!P132 = "FT", 1,MIN(1,IF('3.Weekly Hours &amp; Wage Activity'!P132 = "", "",MIN('3.Weekly Hours &amp; Wage Activity'!P132/40,1)),IF('3.Weekly Hours &amp; Wage Activity'!P132="", "",'3.Weekly Hours &amp; Wage Activity'!P132/40 ))),0)</f>
        <v>0</v>
      </c>
      <c r="AH132" s="86">
        <f>IFERROR(IF('3.Weekly Hours &amp; Wage Activity'!Q132 = "FT", 1,MIN(1,IF('3.Weekly Hours &amp; Wage Activity'!Q132 = "", "",MIN('3.Weekly Hours &amp; Wage Activity'!Q132/40,1)),IF('3.Weekly Hours &amp; Wage Activity'!Q132="", "",'3.Weekly Hours &amp; Wage Activity'!Q132/40 ))),0)</f>
        <v>0</v>
      </c>
      <c r="AI132" s="86">
        <f>IFERROR(IF('3.Weekly Hours &amp; Wage Activity'!R132 = "FT", 1,MIN(1,IF('3.Weekly Hours &amp; Wage Activity'!R132 = "", "",MIN('3.Weekly Hours &amp; Wage Activity'!R132/40,1)),IF('3.Weekly Hours &amp; Wage Activity'!R132="", "",'3.Weekly Hours &amp; Wage Activity'!R132/40 ))),0)</f>
        <v>0</v>
      </c>
      <c r="AJ132" s="86">
        <f>IFERROR(IF('3.Weekly Hours &amp; Wage Activity'!S132 = "FT", 1,MIN(1,IF('3.Weekly Hours &amp; Wage Activity'!S132 = "", "",MIN('3.Weekly Hours &amp; Wage Activity'!S132/40,1)),IF('3.Weekly Hours &amp; Wage Activity'!S132="", "",'3.Weekly Hours &amp; Wage Activity'!S132/40 ))),0)</f>
        <v>0</v>
      </c>
      <c r="AK132" s="86">
        <f>IFERROR(IF('3.Weekly Hours &amp; Wage Activity'!T132 = "FT", 1,MIN(1,IF('3.Weekly Hours &amp; Wage Activity'!T132 = "", "",MIN('3.Weekly Hours &amp; Wage Activity'!T132/40,1)),IF('3.Weekly Hours &amp; Wage Activity'!T132="", "",'3.Weekly Hours &amp; Wage Activity'!T132/40 ))),0)</f>
        <v>0</v>
      </c>
      <c r="AL132" s="86">
        <f>IFERROR(IF('3.Weekly Hours &amp; Wage Activity'!U132 = "FT", 1,MIN(1,IF('3.Weekly Hours &amp; Wage Activity'!U132 = "", "",MIN('3.Weekly Hours &amp; Wage Activity'!U132/40,1)),IF('3.Weekly Hours &amp; Wage Activity'!U132="", "",'3.Weekly Hours &amp; Wage Activity'!U132/40 ))),0)</f>
        <v>0</v>
      </c>
      <c r="AM132" s="86">
        <f>IFERROR(IF('3.Weekly Hours &amp; Wage Activity'!V132 = "FT", 1,MIN(1,IF('3.Weekly Hours &amp; Wage Activity'!V132 = "", "",MIN('3.Weekly Hours &amp; Wage Activity'!V132/40,1)),IF('3.Weekly Hours &amp; Wage Activity'!V132="", "",'3.Weekly Hours &amp; Wage Activity'!V132/40 ))),0)</f>
        <v>0</v>
      </c>
      <c r="AN132" s="86">
        <f>IFERROR(IF('3.Weekly Hours &amp; Wage Activity'!W132 = "FT", 1,MIN(1,IF('3.Weekly Hours &amp; Wage Activity'!W132 = "", "",MIN('3.Weekly Hours &amp; Wage Activity'!W132/40,1)),IF('3.Weekly Hours &amp; Wage Activity'!W132="", "",'3.Weekly Hours &amp; Wage Activity'!W132/40 ))),0)</f>
        <v>0</v>
      </c>
      <c r="AO132" s="86">
        <f>IFERROR(IF('3.Weekly Hours &amp; Wage Activity'!X132 = "FT", 1,MIN(1,IF('3.Weekly Hours &amp; Wage Activity'!X132 = "", "",MIN('3.Weekly Hours &amp; Wage Activity'!X132/40,1)),IF('3.Weekly Hours &amp; Wage Activity'!X132="", "",'3.Weekly Hours &amp; Wage Activity'!X132/40 ))),0)</f>
        <v>0</v>
      </c>
      <c r="AP132" s="86">
        <f>IFERROR(IF('3.Weekly Hours &amp; Wage Activity'!Y132 = "FT", 1,MIN(1,IF('3.Weekly Hours &amp; Wage Activity'!Y132 = "", "",MIN('3.Weekly Hours &amp; Wage Activity'!Y132/40,1)),IF('3.Weekly Hours &amp; Wage Activity'!Y132="", "",'3.Weekly Hours &amp; Wage Activity'!Y132/40 ))),0)</f>
        <v>0</v>
      </c>
      <c r="AQ132" s="86">
        <f>IFERROR(IF('3.Weekly Hours &amp; Wage Activity'!Z132 = "FT", 1,MIN(1,IF('3.Weekly Hours &amp; Wage Activity'!Z132 = "", "",MIN('3.Weekly Hours &amp; Wage Activity'!Z132/40,1)),IF('3.Weekly Hours &amp; Wage Activity'!Z132="", "",'3.Weekly Hours &amp; Wage Activity'!Z132/40 ))),0)</f>
        <v>0</v>
      </c>
      <c r="AR132" s="86">
        <f>IFERROR(IF('3.Weekly Hours &amp; Wage Activity'!AA132 = "FT", 1,MIN(1,IF('3.Weekly Hours &amp; Wage Activity'!AA132 = "", "",MIN('3.Weekly Hours &amp; Wage Activity'!AA132/40,1)),IF('3.Weekly Hours &amp; Wage Activity'!AA132="", "",'3.Weekly Hours &amp; Wage Activity'!AA132/40 ))),0)</f>
        <v>0</v>
      </c>
      <c r="AS132" s="86">
        <f>IFERROR(IF('3.Weekly Hours &amp; Wage Activity'!AB132 = "FT", 1,MIN(1,IF('3.Weekly Hours &amp; Wage Activity'!AB132 = "", "",MIN('3.Weekly Hours &amp; Wage Activity'!AB132/40,1)),IF('3.Weekly Hours &amp; Wage Activity'!AB132="", "",'3.Weekly Hours &amp; Wage Activity'!AB132/40 ))),0)</f>
        <v>0</v>
      </c>
      <c r="AT132" s="86">
        <f>IFERROR(IF('3.Weekly Hours &amp; Wage Activity'!AC132 = "FT", 1,MIN(1,IF('3.Weekly Hours &amp; Wage Activity'!AC132 = "", "",MIN('3.Weekly Hours &amp; Wage Activity'!AC132/40,1)),IF('3.Weekly Hours &amp; Wage Activity'!AC132="", "",'3.Weekly Hours &amp; Wage Activity'!AC132/40 ))),0)</f>
        <v>0</v>
      </c>
      <c r="AU132" s="86">
        <f>IFERROR(IF('3.Weekly Hours &amp; Wage Activity'!AD132 = "FT", 1,MIN(1,IF('3.Weekly Hours &amp; Wage Activity'!AD132 = "", "",MIN('3.Weekly Hours &amp; Wage Activity'!AD132/40,1)),IF('3.Weekly Hours &amp; Wage Activity'!AD132="", "",'3.Weekly Hours &amp; Wage Activity'!AD132/40 ))),0)</f>
        <v>0</v>
      </c>
      <c r="AV132" s="86">
        <f>IFERROR(IF('3.Weekly Hours &amp; Wage Activity'!AE132 = "FT", 1,MIN(1,IF('3.Weekly Hours &amp; Wage Activity'!AE132 = "", "",MIN('3.Weekly Hours &amp; Wage Activity'!AE132/40,1)),IF('3.Weekly Hours &amp; Wage Activity'!AE132="", "",'3.Weekly Hours &amp; Wage Activity'!AE132/40 ))),0)</f>
        <v>0</v>
      </c>
      <c r="AW132" s="86">
        <f>IFERROR(IF('3.Weekly Hours &amp; Wage Activity'!AF132 = "FT", 1,MIN(1,IF('3.Weekly Hours &amp; Wage Activity'!AF132 = "", "",MIN('3.Weekly Hours &amp; Wage Activity'!AF132/40,1)),IF('3.Weekly Hours &amp; Wage Activity'!AF132="", "",'3.Weekly Hours &amp; Wage Activity'!AF132/40 ))),0)</f>
        <v>0</v>
      </c>
      <c r="AX132" s="86">
        <f>IFERROR(IF('3.Weekly Hours &amp; Wage Activity'!AG132 = "FT", 1,MIN(1,IF('3.Weekly Hours &amp; Wage Activity'!AG132 = "", "",MIN('3.Weekly Hours &amp; Wage Activity'!AG132/40,1)),IF('3.Weekly Hours &amp; Wage Activity'!AG132="", "",'3.Weekly Hours &amp; Wage Activity'!AG132/40 ))),0)</f>
        <v>0</v>
      </c>
      <c r="AY132" s="523">
        <f>SUM( IF(COUNTIF('3.Weekly Hours &amp; Wage Activity'!J132:Q132, "&lt;&gt;FT") = 0, COLUMNS('3.Weekly Hours &amp; Wage Activity'!J132:AG132) * 40, '3.Weekly Hours &amp; Wage Activity'!J132:AG132))</f>
        <v>0</v>
      </c>
      <c r="AZ132" s="86">
        <f t="shared" si="13"/>
        <v>0</v>
      </c>
      <c r="BA132" s="87">
        <f t="shared" si="14"/>
        <v>0</v>
      </c>
      <c r="BB132" s="74" t="str">
        <f>IF('2.Census &amp; Reference Benchmarks'!K132 = "", "", '2.Census &amp; Reference Benchmarks'!K132)</f>
        <v/>
      </c>
      <c r="BC132" s="185">
        <f>IF('2.Census &amp; Reference Benchmarks'!L132="N/A",IF(OR(AND(G132="",I132=""),AND(G132&lt;DATEVALUE("1/1/2020"),OR(I132="",I132&gt;DATEVALUE("3/31/2020")))),177.14,IF(OR(I132 = "", I132 &gt; DATEVALUE("1/31/2020")), ROUND(177.14*((DATEVALUE("2/1/2020") -G132)/31),1))),IF('2.Census &amp; Reference Benchmarks'!L132="",0,'2.Census &amp; Reference Benchmarks'!L132))</f>
        <v>0</v>
      </c>
      <c r="BD132" s="74" t="str">
        <f>IF('2.Census &amp; Reference Benchmarks'!N132 = "", "", '2.Census &amp; Reference Benchmarks'!N132)</f>
        <v/>
      </c>
      <c r="BE132" s="185">
        <f>IF('2.Census &amp; Reference Benchmarks'!O132="N/A",IF(OR(AND(G132="",I132=""),AND(G132&lt;=DATEVALUE("2/1/2020"),OR(I132="",I132&gt;=DATEVALUE("2/29/2020")))),165.71,IF(AND(G132&gt;DATEVALUE("2/1/2020"),OR(I132="",I132&lt;=DATEVALUE("2/29/2020"))),((DATEVALUE("3/1/2020")-G132)/29)*165.71,"")),IF('2.Census &amp; Reference Benchmarks'!O132="",0,'2.Census &amp; Reference Benchmarks'!O132))</f>
        <v>0</v>
      </c>
    </row>
    <row r="133" spans="1:57" x14ac:dyDescent="0.25">
      <c r="A133" s="3"/>
      <c r="B133" s="56">
        <f>IF('2.Census &amp; Reference Benchmarks'!B133 &lt;&gt;"",'2.Census &amp; Reference Benchmarks'!B133,"")</f>
        <v>0</v>
      </c>
      <c r="C133" s="56">
        <f>IF('2.Census &amp; Reference Benchmarks'!C133 &lt;&gt;"",'2.Census &amp; Reference Benchmarks'!C133,"")</f>
        <v>0</v>
      </c>
      <c r="D133" s="57" t="str">
        <f>IF('2.Census &amp; Reference Benchmarks'!D133 &lt;&gt;"",'2.Census &amp; Reference Benchmarks'!D133,"")</f>
        <v/>
      </c>
      <c r="E133" s="56" t="str">
        <f>IF('2.Census &amp; Reference Benchmarks'!E133 &lt;&gt;"",'2.Census &amp; Reference Benchmarks'!E133,"")</f>
        <v/>
      </c>
      <c r="F133" s="56" t="str">
        <f>IF('2.Census &amp; Reference Benchmarks'!F133 &lt;&gt;"",'2.Census &amp; Reference Benchmarks'!F133,"")</f>
        <v/>
      </c>
      <c r="G133" s="58" t="str">
        <f>IF('2.Census &amp; Reference Benchmarks'!G133 &lt;&gt;"",'2.Census &amp; Reference Benchmarks'!G133,"")</f>
        <v/>
      </c>
      <c r="H133" s="58" t="str">
        <f>IF('2.Census &amp; Reference Benchmarks'!H133 &lt;&gt;"",'2.Census &amp; Reference Benchmarks'!H133,"")</f>
        <v/>
      </c>
      <c r="I133" s="58" t="str">
        <f>IF('2.Census &amp; Reference Benchmarks'!I133 &lt;&gt;"",'2.Census &amp; Reference Benchmarks'!I133,"")</f>
        <v/>
      </c>
      <c r="J133" s="69" t="str">
        <f>IF('2.Census &amp; Reference Benchmarks'!J133 &lt;&gt;"",'2.Census &amp; Reference Benchmarks'!J133,"")</f>
        <v/>
      </c>
      <c r="K133" s="58" t="str">
        <f>IF('7.Safe Harbor Input Data &amp; Calc'!Q135 &lt;&gt; "", '7.Safe Harbor Input Data &amp; Calc'!Q135, "")</f>
        <v>No</v>
      </c>
      <c r="L133" s="59" t="str">
        <f>IF('2.Census &amp; Reference Benchmarks'!T133&lt;&gt; "",'2.Census &amp; Reference Benchmarks'!T133,"")</f>
        <v/>
      </c>
      <c r="M133" s="60">
        <f>'2.Census &amp; Reference Benchmarks'!M133</f>
        <v>0</v>
      </c>
      <c r="N133" s="60">
        <f>'2.Census &amp; Reference Benchmarks'!P133</f>
        <v>0</v>
      </c>
      <c r="O133" s="60">
        <f>'2.Census &amp; Reference Benchmarks'!S133</f>
        <v>0</v>
      </c>
      <c r="P133" s="52">
        <f>IF( AND(I133 &lt; '1. Summary for SBA'!$J$7, I133 &lt;&gt;""), 0, IF(AND(G133="",I133=""),SUM(M133:O133)*4,IF(I133&lt;'1. Summary for SBA'!$J$7,0,IF(K133="Yes",0,IF(H133="Salary",IF(AND(SUM(M133:O133)*4&lt;100000,L133=""),(SUM(M133:O133)/(IF(OR(I133=0,I133&gt;=DATEVALUE("3/31/2020")),DATEVALUE("3/31/2020"),I133)-IF(OR(G133&lt;=DATEVALUE("1/1/2020"), G133 = ""),DATEVALUE("1/1/2020"),IF(OR(MONTH(G133)=1),G133+1,IF(MONTH(G133)=3,G133,G133-1)))))*360,0),0)))))</f>
        <v>0</v>
      </c>
      <c r="Q133" s="52">
        <f t="shared" si="15"/>
        <v>0</v>
      </c>
      <c r="R133" s="67">
        <f t="shared" si="9"/>
        <v>0</v>
      </c>
      <c r="S133" s="53">
        <f>SUM('3.Weekly Hours &amp; Wage Activity'!AI133:BF133)</f>
        <v>0</v>
      </c>
      <c r="T133" s="53">
        <f>IF(AND(I133&lt;&gt; "",  I133 &lt; '1. Summary for SBA'!$J$11 +168, I133 &gt; '1. Summary for SBA'!$J$11),S133+(((168-(I133-'1. Summary for SBA'!$J$11+1))*S133)/((I133-'1. Summary for SBA'!$J$11+1))),0)</f>
        <v>0</v>
      </c>
      <c r="U133" s="369">
        <f>IF(K133= "Yes",0,IF( H133 = "salary",IF(T133 = 0,MAX(0,$R133-$S133), R133-T133),IF( H133 = "Hourly",'6. Hourly EE Wage Reduction'!AA133, 0)))</f>
        <v>0</v>
      </c>
      <c r="V133" s="67">
        <f t="shared" si="10"/>
        <v>0</v>
      </c>
      <c r="W133" s="405" t="str">
        <f>IF(U133 = 0, "No",IF('6. Hourly EE Wage Reduction'!T133 &gt;'6. Hourly EE Wage Reduction'!W133, "Yes", "No"))</f>
        <v>No</v>
      </c>
      <c r="X133" s="67">
        <f t="shared" si="11"/>
        <v>0</v>
      </c>
      <c r="Y133" s="67">
        <f t="shared" si="12"/>
        <v>0</v>
      </c>
      <c r="AA133" s="86">
        <f>IFERROR(IF('3.Weekly Hours &amp; Wage Activity'!J133 = "FT", 1,MIN(1,IF('3.Weekly Hours &amp; Wage Activity'!J133 = "", "",MIN('3.Weekly Hours &amp; Wage Activity'!J133/40,1)),IF('3.Weekly Hours &amp; Wage Activity'!J133="", "",'3.Weekly Hours &amp; Wage Activity'!J133/40 ))),0)</f>
        <v>0</v>
      </c>
      <c r="AB133" s="86">
        <f>IFERROR(IF('3.Weekly Hours &amp; Wage Activity'!K133 = "FT", 1,MIN(1,IF('3.Weekly Hours &amp; Wage Activity'!K133 = "", "",MIN('3.Weekly Hours &amp; Wage Activity'!K133/40,1)),IF('3.Weekly Hours &amp; Wage Activity'!K133="", "",'3.Weekly Hours &amp; Wage Activity'!K133/40 ))),0)</f>
        <v>0</v>
      </c>
      <c r="AC133" s="86">
        <f>IFERROR(IF('3.Weekly Hours &amp; Wage Activity'!L133 = "FT", 1,MIN(1,IF('3.Weekly Hours &amp; Wage Activity'!L133 = "", "",MIN('3.Weekly Hours &amp; Wage Activity'!L133/40,1)),IF('3.Weekly Hours &amp; Wage Activity'!L133="", "",'3.Weekly Hours &amp; Wage Activity'!L133/40 ))),0)</f>
        <v>0</v>
      </c>
      <c r="AD133" s="86">
        <f>IFERROR(IF('3.Weekly Hours &amp; Wage Activity'!M133 = "FT", 1,MIN(1,IF('3.Weekly Hours &amp; Wage Activity'!M133 = "", "",MIN('3.Weekly Hours &amp; Wage Activity'!M133/40,1)),IF('3.Weekly Hours &amp; Wage Activity'!M133="", "",'3.Weekly Hours &amp; Wage Activity'!M133/40 ))),0)</f>
        <v>0</v>
      </c>
      <c r="AE133" s="86">
        <f>IFERROR(IF('3.Weekly Hours &amp; Wage Activity'!N133 = "FT", 1,MIN(1,IF('3.Weekly Hours &amp; Wage Activity'!N133 = "", "",MIN('3.Weekly Hours &amp; Wage Activity'!N133/40,1)),IF('3.Weekly Hours &amp; Wage Activity'!N133="", "",'3.Weekly Hours &amp; Wage Activity'!N133/40 ))),0)</f>
        <v>0</v>
      </c>
      <c r="AF133" s="86">
        <f>IFERROR(IF('3.Weekly Hours &amp; Wage Activity'!O133 = "FT", 1,MIN(1,IF('3.Weekly Hours &amp; Wage Activity'!O133 = "", "",MIN('3.Weekly Hours &amp; Wage Activity'!O133/40,1)),IF('3.Weekly Hours &amp; Wage Activity'!O133="", "",'3.Weekly Hours &amp; Wage Activity'!O133/40 ))),0)</f>
        <v>0</v>
      </c>
      <c r="AG133" s="86">
        <f>IFERROR(IF('3.Weekly Hours &amp; Wage Activity'!P133 = "FT", 1,MIN(1,IF('3.Weekly Hours &amp; Wage Activity'!P133 = "", "",MIN('3.Weekly Hours &amp; Wage Activity'!P133/40,1)),IF('3.Weekly Hours &amp; Wage Activity'!P133="", "",'3.Weekly Hours &amp; Wage Activity'!P133/40 ))),0)</f>
        <v>0</v>
      </c>
      <c r="AH133" s="86">
        <f>IFERROR(IF('3.Weekly Hours &amp; Wage Activity'!Q133 = "FT", 1,MIN(1,IF('3.Weekly Hours &amp; Wage Activity'!Q133 = "", "",MIN('3.Weekly Hours &amp; Wage Activity'!Q133/40,1)),IF('3.Weekly Hours &amp; Wage Activity'!Q133="", "",'3.Weekly Hours &amp; Wage Activity'!Q133/40 ))),0)</f>
        <v>0</v>
      </c>
      <c r="AI133" s="86">
        <f>IFERROR(IF('3.Weekly Hours &amp; Wage Activity'!R133 = "FT", 1,MIN(1,IF('3.Weekly Hours &amp; Wage Activity'!R133 = "", "",MIN('3.Weekly Hours &amp; Wage Activity'!R133/40,1)),IF('3.Weekly Hours &amp; Wage Activity'!R133="", "",'3.Weekly Hours &amp; Wage Activity'!R133/40 ))),0)</f>
        <v>0</v>
      </c>
      <c r="AJ133" s="86">
        <f>IFERROR(IF('3.Weekly Hours &amp; Wage Activity'!S133 = "FT", 1,MIN(1,IF('3.Weekly Hours &amp; Wage Activity'!S133 = "", "",MIN('3.Weekly Hours &amp; Wage Activity'!S133/40,1)),IF('3.Weekly Hours &amp; Wage Activity'!S133="", "",'3.Weekly Hours &amp; Wage Activity'!S133/40 ))),0)</f>
        <v>0</v>
      </c>
      <c r="AK133" s="86">
        <f>IFERROR(IF('3.Weekly Hours &amp; Wage Activity'!T133 = "FT", 1,MIN(1,IF('3.Weekly Hours &amp; Wage Activity'!T133 = "", "",MIN('3.Weekly Hours &amp; Wage Activity'!T133/40,1)),IF('3.Weekly Hours &amp; Wage Activity'!T133="", "",'3.Weekly Hours &amp; Wage Activity'!T133/40 ))),0)</f>
        <v>0</v>
      </c>
      <c r="AL133" s="86">
        <f>IFERROR(IF('3.Weekly Hours &amp; Wage Activity'!U133 = "FT", 1,MIN(1,IF('3.Weekly Hours &amp; Wage Activity'!U133 = "", "",MIN('3.Weekly Hours &amp; Wage Activity'!U133/40,1)),IF('3.Weekly Hours &amp; Wage Activity'!U133="", "",'3.Weekly Hours &amp; Wage Activity'!U133/40 ))),0)</f>
        <v>0</v>
      </c>
      <c r="AM133" s="86">
        <f>IFERROR(IF('3.Weekly Hours &amp; Wage Activity'!V133 = "FT", 1,MIN(1,IF('3.Weekly Hours &amp; Wage Activity'!V133 = "", "",MIN('3.Weekly Hours &amp; Wage Activity'!V133/40,1)),IF('3.Weekly Hours &amp; Wage Activity'!V133="", "",'3.Weekly Hours &amp; Wage Activity'!V133/40 ))),0)</f>
        <v>0</v>
      </c>
      <c r="AN133" s="86">
        <f>IFERROR(IF('3.Weekly Hours &amp; Wage Activity'!W133 = "FT", 1,MIN(1,IF('3.Weekly Hours &amp; Wage Activity'!W133 = "", "",MIN('3.Weekly Hours &amp; Wage Activity'!W133/40,1)),IF('3.Weekly Hours &amp; Wage Activity'!W133="", "",'3.Weekly Hours &amp; Wage Activity'!W133/40 ))),0)</f>
        <v>0</v>
      </c>
      <c r="AO133" s="86">
        <f>IFERROR(IF('3.Weekly Hours &amp; Wage Activity'!X133 = "FT", 1,MIN(1,IF('3.Weekly Hours &amp; Wage Activity'!X133 = "", "",MIN('3.Weekly Hours &amp; Wage Activity'!X133/40,1)),IF('3.Weekly Hours &amp; Wage Activity'!X133="", "",'3.Weekly Hours &amp; Wage Activity'!X133/40 ))),0)</f>
        <v>0</v>
      </c>
      <c r="AP133" s="86">
        <f>IFERROR(IF('3.Weekly Hours &amp; Wage Activity'!Y133 = "FT", 1,MIN(1,IF('3.Weekly Hours &amp; Wage Activity'!Y133 = "", "",MIN('3.Weekly Hours &amp; Wage Activity'!Y133/40,1)),IF('3.Weekly Hours &amp; Wage Activity'!Y133="", "",'3.Weekly Hours &amp; Wage Activity'!Y133/40 ))),0)</f>
        <v>0</v>
      </c>
      <c r="AQ133" s="86">
        <f>IFERROR(IF('3.Weekly Hours &amp; Wage Activity'!Z133 = "FT", 1,MIN(1,IF('3.Weekly Hours &amp; Wage Activity'!Z133 = "", "",MIN('3.Weekly Hours &amp; Wage Activity'!Z133/40,1)),IF('3.Weekly Hours &amp; Wage Activity'!Z133="", "",'3.Weekly Hours &amp; Wage Activity'!Z133/40 ))),0)</f>
        <v>0</v>
      </c>
      <c r="AR133" s="86">
        <f>IFERROR(IF('3.Weekly Hours &amp; Wage Activity'!AA133 = "FT", 1,MIN(1,IF('3.Weekly Hours &amp; Wage Activity'!AA133 = "", "",MIN('3.Weekly Hours &amp; Wage Activity'!AA133/40,1)),IF('3.Weekly Hours &amp; Wage Activity'!AA133="", "",'3.Weekly Hours &amp; Wage Activity'!AA133/40 ))),0)</f>
        <v>0</v>
      </c>
      <c r="AS133" s="86">
        <f>IFERROR(IF('3.Weekly Hours &amp; Wage Activity'!AB133 = "FT", 1,MIN(1,IF('3.Weekly Hours &amp; Wage Activity'!AB133 = "", "",MIN('3.Weekly Hours &amp; Wage Activity'!AB133/40,1)),IF('3.Weekly Hours &amp; Wage Activity'!AB133="", "",'3.Weekly Hours &amp; Wage Activity'!AB133/40 ))),0)</f>
        <v>0</v>
      </c>
      <c r="AT133" s="86">
        <f>IFERROR(IF('3.Weekly Hours &amp; Wage Activity'!AC133 = "FT", 1,MIN(1,IF('3.Weekly Hours &amp; Wage Activity'!AC133 = "", "",MIN('3.Weekly Hours &amp; Wage Activity'!AC133/40,1)),IF('3.Weekly Hours &amp; Wage Activity'!AC133="", "",'3.Weekly Hours &amp; Wage Activity'!AC133/40 ))),0)</f>
        <v>0</v>
      </c>
      <c r="AU133" s="86">
        <f>IFERROR(IF('3.Weekly Hours &amp; Wage Activity'!AD133 = "FT", 1,MIN(1,IF('3.Weekly Hours &amp; Wage Activity'!AD133 = "", "",MIN('3.Weekly Hours &amp; Wage Activity'!AD133/40,1)),IF('3.Weekly Hours &amp; Wage Activity'!AD133="", "",'3.Weekly Hours &amp; Wage Activity'!AD133/40 ))),0)</f>
        <v>0</v>
      </c>
      <c r="AV133" s="86">
        <f>IFERROR(IF('3.Weekly Hours &amp; Wage Activity'!AE133 = "FT", 1,MIN(1,IF('3.Weekly Hours &amp; Wage Activity'!AE133 = "", "",MIN('3.Weekly Hours &amp; Wage Activity'!AE133/40,1)),IF('3.Weekly Hours &amp; Wage Activity'!AE133="", "",'3.Weekly Hours &amp; Wage Activity'!AE133/40 ))),0)</f>
        <v>0</v>
      </c>
      <c r="AW133" s="86">
        <f>IFERROR(IF('3.Weekly Hours &amp; Wage Activity'!AF133 = "FT", 1,MIN(1,IF('3.Weekly Hours &amp; Wage Activity'!AF133 = "", "",MIN('3.Weekly Hours &amp; Wage Activity'!AF133/40,1)),IF('3.Weekly Hours &amp; Wage Activity'!AF133="", "",'3.Weekly Hours &amp; Wage Activity'!AF133/40 ))),0)</f>
        <v>0</v>
      </c>
      <c r="AX133" s="86">
        <f>IFERROR(IF('3.Weekly Hours &amp; Wage Activity'!AG133 = "FT", 1,MIN(1,IF('3.Weekly Hours &amp; Wage Activity'!AG133 = "", "",MIN('3.Weekly Hours &amp; Wage Activity'!AG133/40,1)),IF('3.Weekly Hours &amp; Wage Activity'!AG133="", "",'3.Weekly Hours &amp; Wage Activity'!AG133/40 ))),0)</f>
        <v>0</v>
      </c>
      <c r="AY133" s="523">
        <f>SUM( IF(COUNTIF('3.Weekly Hours &amp; Wage Activity'!J133:Q133, "&lt;&gt;FT") = 0, COLUMNS('3.Weekly Hours &amp; Wage Activity'!J133:AG133) * 40, '3.Weekly Hours &amp; Wage Activity'!J133:AG133))</f>
        <v>0</v>
      </c>
      <c r="AZ133" s="86">
        <f t="shared" si="13"/>
        <v>0</v>
      </c>
      <c r="BA133" s="87">
        <f t="shared" si="14"/>
        <v>0</v>
      </c>
      <c r="BB133" s="74" t="str">
        <f>IF('2.Census &amp; Reference Benchmarks'!K133 = "", "", '2.Census &amp; Reference Benchmarks'!K133)</f>
        <v/>
      </c>
      <c r="BC133" s="185">
        <f>IF('2.Census &amp; Reference Benchmarks'!L133="N/A",IF(OR(AND(G133="",I133=""),AND(G133&lt;DATEVALUE("1/1/2020"),OR(I133="",I133&gt;DATEVALUE("3/31/2020")))),177.14,IF(OR(I133 = "", I133 &gt; DATEVALUE("1/31/2020")), ROUND(177.14*((DATEVALUE("2/1/2020") -G133)/31),1))),IF('2.Census &amp; Reference Benchmarks'!L133="",0,'2.Census &amp; Reference Benchmarks'!L133))</f>
        <v>0</v>
      </c>
      <c r="BD133" s="74" t="str">
        <f>IF('2.Census &amp; Reference Benchmarks'!N133 = "", "", '2.Census &amp; Reference Benchmarks'!N133)</f>
        <v/>
      </c>
      <c r="BE133" s="185">
        <f>IF('2.Census &amp; Reference Benchmarks'!O133="N/A",IF(OR(AND(G133="",I133=""),AND(G133&lt;=DATEVALUE("2/1/2020"),OR(I133="",I133&gt;=DATEVALUE("2/29/2020")))),165.71,IF(AND(G133&gt;DATEVALUE("2/1/2020"),OR(I133="",I133&lt;=DATEVALUE("2/29/2020"))),((DATEVALUE("3/1/2020")-G133)/29)*165.71,"")),IF('2.Census &amp; Reference Benchmarks'!O133="",0,'2.Census &amp; Reference Benchmarks'!O133))</f>
        <v>0</v>
      </c>
    </row>
    <row r="134" spans="1:57" x14ac:dyDescent="0.25">
      <c r="A134" s="3"/>
      <c r="B134" s="56">
        <f>IF('2.Census &amp; Reference Benchmarks'!B134 &lt;&gt;"",'2.Census &amp; Reference Benchmarks'!B134,"")</f>
        <v>0</v>
      </c>
      <c r="C134" s="56">
        <f>IF('2.Census &amp; Reference Benchmarks'!C134 &lt;&gt;"",'2.Census &amp; Reference Benchmarks'!C134,"")</f>
        <v>0</v>
      </c>
      <c r="D134" s="57" t="str">
        <f>IF('2.Census &amp; Reference Benchmarks'!D134 &lt;&gt;"",'2.Census &amp; Reference Benchmarks'!D134,"")</f>
        <v/>
      </c>
      <c r="E134" s="56" t="str">
        <f>IF('2.Census &amp; Reference Benchmarks'!E134 &lt;&gt;"",'2.Census &amp; Reference Benchmarks'!E134,"")</f>
        <v/>
      </c>
      <c r="F134" s="56" t="str">
        <f>IF('2.Census &amp; Reference Benchmarks'!F134 &lt;&gt;"",'2.Census &amp; Reference Benchmarks'!F134,"")</f>
        <v/>
      </c>
      <c r="G134" s="58" t="str">
        <f>IF('2.Census &amp; Reference Benchmarks'!G134 &lt;&gt;"",'2.Census &amp; Reference Benchmarks'!G134,"")</f>
        <v/>
      </c>
      <c r="H134" s="58" t="str">
        <f>IF('2.Census &amp; Reference Benchmarks'!H134 &lt;&gt;"",'2.Census &amp; Reference Benchmarks'!H134,"")</f>
        <v/>
      </c>
      <c r="I134" s="58" t="str">
        <f>IF('2.Census &amp; Reference Benchmarks'!I134 &lt;&gt;"",'2.Census &amp; Reference Benchmarks'!I134,"")</f>
        <v/>
      </c>
      <c r="J134" s="69" t="str">
        <f>IF('2.Census &amp; Reference Benchmarks'!J134 &lt;&gt;"",'2.Census &amp; Reference Benchmarks'!J134,"")</f>
        <v/>
      </c>
      <c r="K134" s="58" t="str">
        <f>IF('7.Safe Harbor Input Data &amp; Calc'!Q136 &lt;&gt; "", '7.Safe Harbor Input Data &amp; Calc'!Q136, "")</f>
        <v>No</v>
      </c>
      <c r="L134" s="59" t="str">
        <f>IF('2.Census &amp; Reference Benchmarks'!T134&lt;&gt; "",'2.Census &amp; Reference Benchmarks'!T134,"")</f>
        <v/>
      </c>
      <c r="M134" s="60">
        <f>'2.Census &amp; Reference Benchmarks'!M134</f>
        <v>0</v>
      </c>
      <c r="N134" s="60">
        <f>'2.Census &amp; Reference Benchmarks'!P134</f>
        <v>0</v>
      </c>
      <c r="O134" s="60">
        <f>'2.Census &amp; Reference Benchmarks'!S134</f>
        <v>0</v>
      </c>
      <c r="P134" s="52">
        <f>IF( AND(I134 &lt; '1. Summary for SBA'!$J$7, I134 &lt;&gt;""), 0, IF(AND(G134="",I134=""),SUM(M134:O134)*4,IF(I134&lt;'1. Summary for SBA'!$J$7,0,IF(K134="Yes",0,IF(H134="Salary",IF(AND(SUM(M134:O134)*4&lt;100000,L134=""),(SUM(M134:O134)/(IF(OR(I134=0,I134&gt;=DATEVALUE("3/31/2020")),DATEVALUE("3/31/2020"),I134)-IF(OR(G134&lt;=DATEVALUE("1/1/2020"), G134 = ""),DATEVALUE("1/1/2020"),IF(OR(MONTH(G134)=1),G134+1,IF(MONTH(G134)=3,G134,G134-1)))))*360,0),0)))))</f>
        <v>0</v>
      </c>
      <c r="Q134" s="52">
        <f t="shared" si="15"/>
        <v>0</v>
      </c>
      <c r="R134" s="67">
        <f t="shared" ref="R134:R197" si="16">(Q134/52)*24</f>
        <v>0</v>
      </c>
      <c r="S134" s="53">
        <f>SUM('3.Weekly Hours &amp; Wage Activity'!AI134:BF134)</f>
        <v>0</v>
      </c>
      <c r="T134" s="53">
        <f>IF(AND(I134&lt;&gt; "",  I134 &lt; '1. Summary for SBA'!$J$11 +168, I134 &gt; '1. Summary for SBA'!$J$11),S134+(((168-(I134-'1. Summary for SBA'!$J$11+1))*S134)/((I134-'1. Summary for SBA'!$J$11+1))),0)</f>
        <v>0</v>
      </c>
      <c r="U134" s="369">
        <f>IF(K134= "Yes",0,IF( H134 = "salary",IF(T134 = 0,MAX(0,$R134-$S134), R134-T134),IF( H134 = "Hourly",'6. Hourly EE Wage Reduction'!AA134, 0)))</f>
        <v>0</v>
      </c>
      <c r="V134" s="67">
        <f t="shared" ref="V134:V197" si="17">IF(W134 &lt;&gt; "Yes", 0,IF(H134 = "salary",U134, 0))</f>
        <v>0</v>
      </c>
      <c r="W134" s="405" t="str">
        <f>IF(U134 = 0, "No",IF('6. Hourly EE Wage Reduction'!T134 &gt;'6. Hourly EE Wage Reduction'!W134, "Yes", "No"))</f>
        <v>No</v>
      </c>
      <c r="X134" s="67">
        <f t="shared" ref="X134:X197" si="18">IF(W134= "No", 0,U134)</f>
        <v>0</v>
      </c>
      <c r="Y134" s="67">
        <f t="shared" ref="Y134:Y197" si="19">IF(S134 &gt; 46154, S134 - 46154,0)</f>
        <v>0</v>
      </c>
      <c r="AA134" s="86">
        <f>IFERROR(IF('3.Weekly Hours &amp; Wage Activity'!J134 = "FT", 1,MIN(1,IF('3.Weekly Hours &amp; Wage Activity'!J134 = "", "",MIN('3.Weekly Hours &amp; Wage Activity'!J134/40,1)),IF('3.Weekly Hours &amp; Wage Activity'!J134="", "",'3.Weekly Hours &amp; Wage Activity'!J134/40 ))),0)</f>
        <v>0</v>
      </c>
      <c r="AB134" s="86">
        <f>IFERROR(IF('3.Weekly Hours &amp; Wage Activity'!K134 = "FT", 1,MIN(1,IF('3.Weekly Hours &amp; Wage Activity'!K134 = "", "",MIN('3.Weekly Hours &amp; Wage Activity'!K134/40,1)),IF('3.Weekly Hours &amp; Wage Activity'!K134="", "",'3.Weekly Hours &amp; Wage Activity'!K134/40 ))),0)</f>
        <v>0</v>
      </c>
      <c r="AC134" s="86">
        <f>IFERROR(IF('3.Weekly Hours &amp; Wage Activity'!L134 = "FT", 1,MIN(1,IF('3.Weekly Hours &amp; Wage Activity'!L134 = "", "",MIN('3.Weekly Hours &amp; Wage Activity'!L134/40,1)),IF('3.Weekly Hours &amp; Wage Activity'!L134="", "",'3.Weekly Hours &amp; Wage Activity'!L134/40 ))),0)</f>
        <v>0</v>
      </c>
      <c r="AD134" s="86">
        <f>IFERROR(IF('3.Weekly Hours &amp; Wage Activity'!M134 = "FT", 1,MIN(1,IF('3.Weekly Hours &amp; Wage Activity'!M134 = "", "",MIN('3.Weekly Hours &amp; Wage Activity'!M134/40,1)),IF('3.Weekly Hours &amp; Wage Activity'!M134="", "",'3.Weekly Hours &amp; Wage Activity'!M134/40 ))),0)</f>
        <v>0</v>
      </c>
      <c r="AE134" s="86">
        <f>IFERROR(IF('3.Weekly Hours &amp; Wage Activity'!N134 = "FT", 1,MIN(1,IF('3.Weekly Hours &amp; Wage Activity'!N134 = "", "",MIN('3.Weekly Hours &amp; Wage Activity'!N134/40,1)),IF('3.Weekly Hours &amp; Wage Activity'!N134="", "",'3.Weekly Hours &amp; Wage Activity'!N134/40 ))),0)</f>
        <v>0</v>
      </c>
      <c r="AF134" s="86">
        <f>IFERROR(IF('3.Weekly Hours &amp; Wage Activity'!O134 = "FT", 1,MIN(1,IF('3.Weekly Hours &amp; Wage Activity'!O134 = "", "",MIN('3.Weekly Hours &amp; Wage Activity'!O134/40,1)),IF('3.Weekly Hours &amp; Wage Activity'!O134="", "",'3.Weekly Hours &amp; Wage Activity'!O134/40 ))),0)</f>
        <v>0</v>
      </c>
      <c r="AG134" s="86">
        <f>IFERROR(IF('3.Weekly Hours &amp; Wage Activity'!P134 = "FT", 1,MIN(1,IF('3.Weekly Hours &amp; Wage Activity'!P134 = "", "",MIN('3.Weekly Hours &amp; Wage Activity'!P134/40,1)),IF('3.Weekly Hours &amp; Wage Activity'!P134="", "",'3.Weekly Hours &amp; Wage Activity'!P134/40 ))),0)</f>
        <v>0</v>
      </c>
      <c r="AH134" s="86">
        <f>IFERROR(IF('3.Weekly Hours &amp; Wage Activity'!Q134 = "FT", 1,MIN(1,IF('3.Weekly Hours &amp; Wage Activity'!Q134 = "", "",MIN('3.Weekly Hours &amp; Wage Activity'!Q134/40,1)),IF('3.Weekly Hours &amp; Wage Activity'!Q134="", "",'3.Weekly Hours &amp; Wage Activity'!Q134/40 ))),0)</f>
        <v>0</v>
      </c>
      <c r="AI134" s="86">
        <f>IFERROR(IF('3.Weekly Hours &amp; Wage Activity'!R134 = "FT", 1,MIN(1,IF('3.Weekly Hours &amp; Wage Activity'!R134 = "", "",MIN('3.Weekly Hours &amp; Wage Activity'!R134/40,1)),IF('3.Weekly Hours &amp; Wage Activity'!R134="", "",'3.Weekly Hours &amp; Wage Activity'!R134/40 ))),0)</f>
        <v>0</v>
      </c>
      <c r="AJ134" s="86">
        <f>IFERROR(IF('3.Weekly Hours &amp; Wage Activity'!S134 = "FT", 1,MIN(1,IF('3.Weekly Hours &amp; Wage Activity'!S134 = "", "",MIN('3.Weekly Hours &amp; Wage Activity'!S134/40,1)),IF('3.Weekly Hours &amp; Wage Activity'!S134="", "",'3.Weekly Hours &amp; Wage Activity'!S134/40 ))),0)</f>
        <v>0</v>
      </c>
      <c r="AK134" s="86">
        <f>IFERROR(IF('3.Weekly Hours &amp; Wage Activity'!T134 = "FT", 1,MIN(1,IF('3.Weekly Hours &amp; Wage Activity'!T134 = "", "",MIN('3.Weekly Hours &amp; Wage Activity'!T134/40,1)),IF('3.Weekly Hours &amp; Wage Activity'!T134="", "",'3.Weekly Hours &amp; Wage Activity'!T134/40 ))),0)</f>
        <v>0</v>
      </c>
      <c r="AL134" s="86">
        <f>IFERROR(IF('3.Weekly Hours &amp; Wage Activity'!U134 = "FT", 1,MIN(1,IF('3.Weekly Hours &amp; Wage Activity'!U134 = "", "",MIN('3.Weekly Hours &amp; Wage Activity'!U134/40,1)),IF('3.Weekly Hours &amp; Wage Activity'!U134="", "",'3.Weekly Hours &amp; Wage Activity'!U134/40 ))),0)</f>
        <v>0</v>
      </c>
      <c r="AM134" s="86">
        <f>IFERROR(IF('3.Weekly Hours &amp; Wage Activity'!V134 = "FT", 1,MIN(1,IF('3.Weekly Hours &amp; Wage Activity'!V134 = "", "",MIN('3.Weekly Hours &amp; Wage Activity'!V134/40,1)),IF('3.Weekly Hours &amp; Wage Activity'!V134="", "",'3.Weekly Hours &amp; Wage Activity'!V134/40 ))),0)</f>
        <v>0</v>
      </c>
      <c r="AN134" s="86">
        <f>IFERROR(IF('3.Weekly Hours &amp; Wage Activity'!W134 = "FT", 1,MIN(1,IF('3.Weekly Hours &amp; Wage Activity'!W134 = "", "",MIN('3.Weekly Hours &amp; Wage Activity'!W134/40,1)),IF('3.Weekly Hours &amp; Wage Activity'!W134="", "",'3.Weekly Hours &amp; Wage Activity'!W134/40 ))),0)</f>
        <v>0</v>
      </c>
      <c r="AO134" s="86">
        <f>IFERROR(IF('3.Weekly Hours &amp; Wage Activity'!X134 = "FT", 1,MIN(1,IF('3.Weekly Hours &amp; Wage Activity'!X134 = "", "",MIN('3.Weekly Hours &amp; Wage Activity'!X134/40,1)),IF('3.Weekly Hours &amp; Wage Activity'!X134="", "",'3.Weekly Hours &amp; Wage Activity'!X134/40 ))),0)</f>
        <v>0</v>
      </c>
      <c r="AP134" s="86">
        <f>IFERROR(IF('3.Weekly Hours &amp; Wage Activity'!Y134 = "FT", 1,MIN(1,IF('3.Weekly Hours &amp; Wage Activity'!Y134 = "", "",MIN('3.Weekly Hours &amp; Wage Activity'!Y134/40,1)),IF('3.Weekly Hours &amp; Wage Activity'!Y134="", "",'3.Weekly Hours &amp; Wage Activity'!Y134/40 ))),0)</f>
        <v>0</v>
      </c>
      <c r="AQ134" s="86">
        <f>IFERROR(IF('3.Weekly Hours &amp; Wage Activity'!Z134 = "FT", 1,MIN(1,IF('3.Weekly Hours &amp; Wage Activity'!Z134 = "", "",MIN('3.Weekly Hours &amp; Wage Activity'!Z134/40,1)),IF('3.Weekly Hours &amp; Wage Activity'!Z134="", "",'3.Weekly Hours &amp; Wage Activity'!Z134/40 ))),0)</f>
        <v>0</v>
      </c>
      <c r="AR134" s="86">
        <f>IFERROR(IF('3.Weekly Hours &amp; Wage Activity'!AA134 = "FT", 1,MIN(1,IF('3.Weekly Hours &amp; Wage Activity'!AA134 = "", "",MIN('3.Weekly Hours &amp; Wage Activity'!AA134/40,1)),IF('3.Weekly Hours &amp; Wage Activity'!AA134="", "",'3.Weekly Hours &amp; Wage Activity'!AA134/40 ))),0)</f>
        <v>0</v>
      </c>
      <c r="AS134" s="86">
        <f>IFERROR(IF('3.Weekly Hours &amp; Wage Activity'!AB134 = "FT", 1,MIN(1,IF('3.Weekly Hours &amp; Wage Activity'!AB134 = "", "",MIN('3.Weekly Hours &amp; Wage Activity'!AB134/40,1)),IF('3.Weekly Hours &amp; Wage Activity'!AB134="", "",'3.Weekly Hours &amp; Wage Activity'!AB134/40 ))),0)</f>
        <v>0</v>
      </c>
      <c r="AT134" s="86">
        <f>IFERROR(IF('3.Weekly Hours &amp; Wage Activity'!AC134 = "FT", 1,MIN(1,IF('3.Weekly Hours &amp; Wage Activity'!AC134 = "", "",MIN('3.Weekly Hours &amp; Wage Activity'!AC134/40,1)),IF('3.Weekly Hours &amp; Wage Activity'!AC134="", "",'3.Weekly Hours &amp; Wage Activity'!AC134/40 ))),0)</f>
        <v>0</v>
      </c>
      <c r="AU134" s="86">
        <f>IFERROR(IF('3.Weekly Hours &amp; Wage Activity'!AD134 = "FT", 1,MIN(1,IF('3.Weekly Hours &amp; Wage Activity'!AD134 = "", "",MIN('3.Weekly Hours &amp; Wage Activity'!AD134/40,1)),IF('3.Weekly Hours &amp; Wage Activity'!AD134="", "",'3.Weekly Hours &amp; Wage Activity'!AD134/40 ))),0)</f>
        <v>0</v>
      </c>
      <c r="AV134" s="86">
        <f>IFERROR(IF('3.Weekly Hours &amp; Wage Activity'!AE134 = "FT", 1,MIN(1,IF('3.Weekly Hours &amp; Wage Activity'!AE134 = "", "",MIN('3.Weekly Hours &amp; Wage Activity'!AE134/40,1)),IF('3.Weekly Hours &amp; Wage Activity'!AE134="", "",'3.Weekly Hours &amp; Wage Activity'!AE134/40 ))),0)</f>
        <v>0</v>
      </c>
      <c r="AW134" s="86">
        <f>IFERROR(IF('3.Weekly Hours &amp; Wage Activity'!AF134 = "FT", 1,MIN(1,IF('3.Weekly Hours &amp; Wage Activity'!AF134 = "", "",MIN('3.Weekly Hours &amp; Wage Activity'!AF134/40,1)),IF('3.Weekly Hours &amp; Wage Activity'!AF134="", "",'3.Weekly Hours &amp; Wage Activity'!AF134/40 ))),0)</f>
        <v>0</v>
      </c>
      <c r="AX134" s="86">
        <f>IFERROR(IF('3.Weekly Hours &amp; Wage Activity'!AG134 = "FT", 1,MIN(1,IF('3.Weekly Hours &amp; Wage Activity'!AG134 = "", "",MIN('3.Weekly Hours &amp; Wage Activity'!AG134/40,1)),IF('3.Weekly Hours &amp; Wage Activity'!AG134="", "",'3.Weekly Hours &amp; Wage Activity'!AG134/40 ))),0)</f>
        <v>0</v>
      </c>
      <c r="AY134" s="523">
        <f>SUM( IF(COUNTIF('3.Weekly Hours &amp; Wage Activity'!J134:Q134, "&lt;&gt;FT") = 0, COLUMNS('3.Weekly Hours &amp; Wage Activity'!J134:AG134) * 40, '3.Weekly Hours &amp; Wage Activity'!J134:AG134))</f>
        <v>0</v>
      </c>
      <c r="AZ134" s="86">
        <f t="shared" ref="AZ134:AZ197" si="20">MIN( IF(AY134 = 0,0,(AVERAGE(AA134:AX134))),1)</f>
        <v>0</v>
      </c>
      <c r="BA134" s="87">
        <f t="shared" ref="BA134:BA197" si="21">IFERROR(ROUND(MIN(AVERAGE(BC134/177.14,BE134/165.71),1),1),0)</f>
        <v>0</v>
      </c>
      <c r="BB134" s="74" t="str">
        <f>IF('2.Census &amp; Reference Benchmarks'!K134 = "", "", '2.Census &amp; Reference Benchmarks'!K134)</f>
        <v/>
      </c>
      <c r="BC134" s="185">
        <f>IF('2.Census &amp; Reference Benchmarks'!L134="N/A",IF(OR(AND(G134="",I134=""),AND(G134&lt;DATEVALUE("1/1/2020"),OR(I134="",I134&gt;DATEVALUE("3/31/2020")))),177.14,IF(OR(I134 = "", I134 &gt; DATEVALUE("1/31/2020")), ROUND(177.14*((DATEVALUE("2/1/2020") -G134)/31),1))),IF('2.Census &amp; Reference Benchmarks'!L134="",0,'2.Census &amp; Reference Benchmarks'!L134))</f>
        <v>0</v>
      </c>
      <c r="BD134" s="74" t="str">
        <f>IF('2.Census &amp; Reference Benchmarks'!N134 = "", "", '2.Census &amp; Reference Benchmarks'!N134)</f>
        <v/>
      </c>
      <c r="BE134" s="185">
        <f>IF('2.Census &amp; Reference Benchmarks'!O134="N/A",IF(OR(AND(G134="",I134=""),AND(G134&lt;=DATEVALUE("2/1/2020"),OR(I134="",I134&gt;=DATEVALUE("2/29/2020")))),165.71,IF(AND(G134&gt;DATEVALUE("2/1/2020"),OR(I134="",I134&lt;=DATEVALUE("2/29/2020"))),((DATEVALUE("3/1/2020")-G134)/29)*165.71,"")),IF('2.Census &amp; Reference Benchmarks'!O134="",0,'2.Census &amp; Reference Benchmarks'!O134))</f>
        <v>0</v>
      </c>
    </row>
    <row r="135" spans="1:57" x14ac:dyDescent="0.25">
      <c r="A135" s="3"/>
      <c r="B135" s="56">
        <f>IF('2.Census &amp; Reference Benchmarks'!B135 &lt;&gt;"",'2.Census &amp; Reference Benchmarks'!B135,"")</f>
        <v>0</v>
      </c>
      <c r="C135" s="56">
        <f>IF('2.Census &amp; Reference Benchmarks'!C135 &lt;&gt;"",'2.Census &amp; Reference Benchmarks'!C135,"")</f>
        <v>0</v>
      </c>
      <c r="D135" s="57" t="str">
        <f>IF('2.Census &amp; Reference Benchmarks'!D135 &lt;&gt;"",'2.Census &amp; Reference Benchmarks'!D135,"")</f>
        <v/>
      </c>
      <c r="E135" s="56" t="str">
        <f>IF('2.Census &amp; Reference Benchmarks'!E135 &lt;&gt;"",'2.Census &amp; Reference Benchmarks'!E135,"")</f>
        <v/>
      </c>
      <c r="F135" s="56" t="str">
        <f>IF('2.Census &amp; Reference Benchmarks'!F135 &lt;&gt;"",'2.Census &amp; Reference Benchmarks'!F135,"")</f>
        <v/>
      </c>
      <c r="G135" s="58" t="str">
        <f>IF('2.Census &amp; Reference Benchmarks'!G135 &lt;&gt;"",'2.Census &amp; Reference Benchmarks'!G135,"")</f>
        <v/>
      </c>
      <c r="H135" s="58" t="str">
        <f>IF('2.Census &amp; Reference Benchmarks'!H135 &lt;&gt;"",'2.Census &amp; Reference Benchmarks'!H135,"")</f>
        <v/>
      </c>
      <c r="I135" s="58" t="str">
        <f>IF('2.Census &amp; Reference Benchmarks'!I135 &lt;&gt;"",'2.Census &amp; Reference Benchmarks'!I135,"")</f>
        <v/>
      </c>
      <c r="J135" s="69" t="str">
        <f>IF('2.Census &amp; Reference Benchmarks'!J135 &lt;&gt;"",'2.Census &amp; Reference Benchmarks'!J135,"")</f>
        <v/>
      </c>
      <c r="K135" s="58" t="str">
        <f>IF('7.Safe Harbor Input Data &amp; Calc'!Q137 &lt;&gt; "", '7.Safe Harbor Input Data &amp; Calc'!Q137, "")</f>
        <v>No</v>
      </c>
      <c r="L135" s="59" t="str">
        <f>IF('2.Census &amp; Reference Benchmarks'!T135&lt;&gt; "",'2.Census &amp; Reference Benchmarks'!T135,"")</f>
        <v/>
      </c>
      <c r="M135" s="60">
        <f>'2.Census &amp; Reference Benchmarks'!M135</f>
        <v>0</v>
      </c>
      <c r="N135" s="60">
        <f>'2.Census &amp; Reference Benchmarks'!P135</f>
        <v>0</v>
      </c>
      <c r="O135" s="60">
        <f>'2.Census &amp; Reference Benchmarks'!S135</f>
        <v>0</v>
      </c>
      <c r="P135" s="52">
        <f>IF( AND(I135 &lt; '1. Summary for SBA'!$J$7, I135 &lt;&gt;""), 0, IF(AND(G135="",I135=""),SUM(M135:O135)*4,IF(I135&lt;'1. Summary for SBA'!$J$7,0,IF(K135="Yes",0,IF(H135="Salary",IF(AND(SUM(M135:O135)*4&lt;100000,L135=""),(SUM(M135:O135)/(IF(OR(I135=0,I135&gt;=DATEVALUE("3/31/2020")),DATEVALUE("3/31/2020"),I135)-IF(OR(G135&lt;=DATEVALUE("1/1/2020"), G135 = ""),DATEVALUE("1/1/2020"),IF(OR(MONTH(G135)=1),G135+1,IF(MONTH(G135)=3,G135,G135-1)))))*360,0),0)))))</f>
        <v>0</v>
      </c>
      <c r="Q135" s="52">
        <f t="shared" si="15"/>
        <v>0</v>
      </c>
      <c r="R135" s="67">
        <f t="shared" si="16"/>
        <v>0</v>
      </c>
      <c r="S135" s="53">
        <f>SUM('3.Weekly Hours &amp; Wage Activity'!AI135:BF135)</f>
        <v>0</v>
      </c>
      <c r="T135" s="53">
        <f>IF(AND(I135&lt;&gt; "",  I135 &lt; '1. Summary for SBA'!$J$11 +168, I135 &gt; '1. Summary for SBA'!$J$11),S135+(((168-(I135-'1. Summary for SBA'!$J$11+1))*S135)/((I135-'1. Summary for SBA'!$J$11+1))),0)</f>
        <v>0</v>
      </c>
      <c r="U135" s="369">
        <f>IF(K135= "Yes",0,IF( H135 = "salary",IF(T135 = 0,MAX(0,$R135-$S135), R135-T135),IF( H135 = "Hourly",'6. Hourly EE Wage Reduction'!AA135, 0)))</f>
        <v>0</v>
      </c>
      <c r="V135" s="67">
        <f t="shared" si="17"/>
        <v>0</v>
      </c>
      <c r="W135" s="405" t="str">
        <f>IF(U135 = 0, "No",IF('6. Hourly EE Wage Reduction'!T135 &gt;'6. Hourly EE Wage Reduction'!W135, "Yes", "No"))</f>
        <v>No</v>
      </c>
      <c r="X135" s="67">
        <f t="shared" si="18"/>
        <v>0</v>
      </c>
      <c r="Y135" s="67">
        <f t="shared" si="19"/>
        <v>0</v>
      </c>
      <c r="AA135" s="86">
        <f>IFERROR(IF('3.Weekly Hours &amp; Wage Activity'!J135 = "FT", 1,MIN(1,IF('3.Weekly Hours &amp; Wage Activity'!J135 = "", "",MIN('3.Weekly Hours &amp; Wage Activity'!J135/40,1)),IF('3.Weekly Hours &amp; Wage Activity'!J135="", "",'3.Weekly Hours &amp; Wage Activity'!J135/40 ))),0)</f>
        <v>0</v>
      </c>
      <c r="AB135" s="86">
        <f>IFERROR(IF('3.Weekly Hours &amp; Wage Activity'!K135 = "FT", 1,MIN(1,IF('3.Weekly Hours &amp; Wage Activity'!K135 = "", "",MIN('3.Weekly Hours &amp; Wage Activity'!K135/40,1)),IF('3.Weekly Hours &amp; Wage Activity'!K135="", "",'3.Weekly Hours &amp; Wage Activity'!K135/40 ))),0)</f>
        <v>0</v>
      </c>
      <c r="AC135" s="86">
        <f>IFERROR(IF('3.Weekly Hours &amp; Wage Activity'!L135 = "FT", 1,MIN(1,IF('3.Weekly Hours &amp; Wage Activity'!L135 = "", "",MIN('3.Weekly Hours &amp; Wage Activity'!L135/40,1)),IF('3.Weekly Hours &amp; Wage Activity'!L135="", "",'3.Weekly Hours &amp; Wage Activity'!L135/40 ))),0)</f>
        <v>0</v>
      </c>
      <c r="AD135" s="86">
        <f>IFERROR(IF('3.Weekly Hours &amp; Wage Activity'!M135 = "FT", 1,MIN(1,IF('3.Weekly Hours &amp; Wage Activity'!M135 = "", "",MIN('3.Weekly Hours &amp; Wage Activity'!M135/40,1)),IF('3.Weekly Hours &amp; Wage Activity'!M135="", "",'3.Weekly Hours &amp; Wage Activity'!M135/40 ))),0)</f>
        <v>0</v>
      </c>
      <c r="AE135" s="86">
        <f>IFERROR(IF('3.Weekly Hours &amp; Wage Activity'!N135 = "FT", 1,MIN(1,IF('3.Weekly Hours &amp; Wage Activity'!N135 = "", "",MIN('3.Weekly Hours &amp; Wage Activity'!N135/40,1)),IF('3.Weekly Hours &amp; Wage Activity'!N135="", "",'3.Weekly Hours &amp; Wage Activity'!N135/40 ))),0)</f>
        <v>0</v>
      </c>
      <c r="AF135" s="86">
        <f>IFERROR(IF('3.Weekly Hours &amp; Wage Activity'!O135 = "FT", 1,MIN(1,IF('3.Weekly Hours &amp; Wage Activity'!O135 = "", "",MIN('3.Weekly Hours &amp; Wage Activity'!O135/40,1)),IF('3.Weekly Hours &amp; Wage Activity'!O135="", "",'3.Weekly Hours &amp; Wage Activity'!O135/40 ))),0)</f>
        <v>0</v>
      </c>
      <c r="AG135" s="86">
        <f>IFERROR(IF('3.Weekly Hours &amp; Wage Activity'!P135 = "FT", 1,MIN(1,IF('3.Weekly Hours &amp; Wage Activity'!P135 = "", "",MIN('3.Weekly Hours &amp; Wage Activity'!P135/40,1)),IF('3.Weekly Hours &amp; Wage Activity'!P135="", "",'3.Weekly Hours &amp; Wage Activity'!P135/40 ))),0)</f>
        <v>0</v>
      </c>
      <c r="AH135" s="86">
        <f>IFERROR(IF('3.Weekly Hours &amp; Wage Activity'!Q135 = "FT", 1,MIN(1,IF('3.Weekly Hours &amp; Wage Activity'!Q135 = "", "",MIN('3.Weekly Hours &amp; Wage Activity'!Q135/40,1)),IF('3.Weekly Hours &amp; Wage Activity'!Q135="", "",'3.Weekly Hours &amp; Wage Activity'!Q135/40 ))),0)</f>
        <v>0</v>
      </c>
      <c r="AI135" s="86">
        <f>IFERROR(IF('3.Weekly Hours &amp; Wage Activity'!R135 = "FT", 1,MIN(1,IF('3.Weekly Hours &amp; Wage Activity'!R135 = "", "",MIN('3.Weekly Hours &amp; Wage Activity'!R135/40,1)),IF('3.Weekly Hours &amp; Wage Activity'!R135="", "",'3.Weekly Hours &amp; Wage Activity'!R135/40 ))),0)</f>
        <v>0</v>
      </c>
      <c r="AJ135" s="86">
        <f>IFERROR(IF('3.Weekly Hours &amp; Wage Activity'!S135 = "FT", 1,MIN(1,IF('3.Weekly Hours &amp; Wage Activity'!S135 = "", "",MIN('3.Weekly Hours &amp; Wage Activity'!S135/40,1)),IF('3.Weekly Hours &amp; Wage Activity'!S135="", "",'3.Weekly Hours &amp; Wage Activity'!S135/40 ))),0)</f>
        <v>0</v>
      </c>
      <c r="AK135" s="86">
        <f>IFERROR(IF('3.Weekly Hours &amp; Wage Activity'!T135 = "FT", 1,MIN(1,IF('3.Weekly Hours &amp; Wage Activity'!T135 = "", "",MIN('3.Weekly Hours &amp; Wage Activity'!T135/40,1)),IF('3.Weekly Hours &amp; Wage Activity'!T135="", "",'3.Weekly Hours &amp; Wage Activity'!T135/40 ))),0)</f>
        <v>0</v>
      </c>
      <c r="AL135" s="86">
        <f>IFERROR(IF('3.Weekly Hours &amp; Wage Activity'!U135 = "FT", 1,MIN(1,IF('3.Weekly Hours &amp; Wage Activity'!U135 = "", "",MIN('3.Weekly Hours &amp; Wage Activity'!U135/40,1)),IF('3.Weekly Hours &amp; Wage Activity'!U135="", "",'3.Weekly Hours &amp; Wage Activity'!U135/40 ))),0)</f>
        <v>0</v>
      </c>
      <c r="AM135" s="86">
        <f>IFERROR(IF('3.Weekly Hours &amp; Wage Activity'!V135 = "FT", 1,MIN(1,IF('3.Weekly Hours &amp; Wage Activity'!V135 = "", "",MIN('3.Weekly Hours &amp; Wage Activity'!V135/40,1)),IF('3.Weekly Hours &amp; Wage Activity'!V135="", "",'3.Weekly Hours &amp; Wage Activity'!V135/40 ))),0)</f>
        <v>0</v>
      </c>
      <c r="AN135" s="86">
        <f>IFERROR(IF('3.Weekly Hours &amp; Wage Activity'!W135 = "FT", 1,MIN(1,IF('3.Weekly Hours &amp; Wage Activity'!W135 = "", "",MIN('3.Weekly Hours &amp; Wage Activity'!W135/40,1)),IF('3.Weekly Hours &amp; Wage Activity'!W135="", "",'3.Weekly Hours &amp; Wage Activity'!W135/40 ))),0)</f>
        <v>0</v>
      </c>
      <c r="AO135" s="86">
        <f>IFERROR(IF('3.Weekly Hours &amp; Wage Activity'!X135 = "FT", 1,MIN(1,IF('3.Weekly Hours &amp; Wage Activity'!X135 = "", "",MIN('3.Weekly Hours &amp; Wage Activity'!X135/40,1)),IF('3.Weekly Hours &amp; Wage Activity'!X135="", "",'3.Weekly Hours &amp; Wage Activity'!X135/40 ))),0)</f>
        <v>0</v>
      </c>
      <c r="AP135" s="86">
        <f>IFERROR(IF('3.Weekly Hours &amp; Wage Activity'!Y135 = "FT", 1,MIN(1,IF('3.Weekly Hours &amp; Wage Activity'!Y135 = "", "",MIN('3.Weekly Hours &amp; Wage Activity'!Y135/40,1)),IF('3.Weekly Hours &amp; Wage Activity'!Y135="", "",'3.Weekly Hours &amp; Wage Activity'!Y135/40 ))),0)</f>
        <v>0</v>
      </c>
      <c r="AQ135" s="86">
        <f>IFERROR(IF('3.Weekly Hours &amp; Wage Activity'!Z135 = "FT", 1,MIN(1,IF('3.Weekly Hours &amp; Wage Activity'!Z135 = "", "",MIN('3.Weekly Hours &amp; Wage Activity'!Z135/40,1)),IF('3.Weekly Hours &amp; Wage Activity'!Z135="", "",'3.Weekly Hours &amp; Wage Activity'!Z135/40 ))),0)</f>
        <v>0</v>
      </c>
      <c r="AR135" s="86">
        <f>IFERROR(IF('3.Weekly Hours &amp; Wage Activity'!AA135 = "FT", 1,MIN(1,IF('3.Weekly Hours &amp; Wage Activity'!AA135 = "", "",MIN('3.Weekly Hours &amp; Wage Activity'!AA135/40,1)),IF('3.Weekly Hours &amp; Wage Activity'!AA135="", "",'3.Weekly Hours &amp; Wage Activity'!AA135/40 ))),0)</f>
        <v>0</v>
      </c>
      <c r="AS135" s="86">
        <f>IFERROR(IF('3.Weekly Hours &amp; Wage Activity'!AB135 = "FT", 1,MIN(1,IF('3.Weekly Hours &amp; Wage Activity'!AB135 = "", "",MIN('3.Weekly Hours &amp; Wage Activity'!AB135/40,1)),IF('3.Weekly Hours &amp; Wage Activity'!AB135="", "",'3.Weekly Hours &amp; Wage Activity'!AB135/40 ))),0)</f>
        <v>0</v>
      </c>
      <c r="AT135" s="86">
        <f>IFERROR(IF('3.Weekly Hours &amp; Wage Activity'!AC135 = "FT", 1,MIN(1,IF('3.Weekly Hours &amp; Wage Activity'!AC135 = "", "",MIN('3.Weekly Hours &amp; Wage Activity'!AC135/40,1)),IF('3.Weekly Hours &amp; Wage Activity'!AC135="", "",'3.Weekly Hours &amp; Wage Activity'!AC135/40 ))),0)</f>
        <v>0</v>
      </c>
      <c r="AU135" s="86">
        <f>IFERROR(IF('3.Weekly Hours &amp; Wage Activity'!AD135 = "FT", 1,MIN(1,IF('3.Weekly Hours &amp; Wage Activity'!AD135 = "", "",MIN('3.Weekly Hours &amp; Wage Activity'!AD135/40,1)),IF('3.Weekly Hours &amp; Wage Activity'!AD135="", "",'3.Weekly Hours &amp; Wage Activity'!AD135/40 ))),0)</f>
        <v>0</v>
      </c>
      <c r="AV135" s="86">
        <f>IFERROR(IF('3.Weekly Hours &amp; Wage Activity'!AE135 = "FT", 1,MIN(1,IF('3.Weekly Hours &amp; Wage Activity'!AE135 = "", "",MIN('3.Weekly Hours &amp; Wage Activity'!AE135/40,1)),IF('3.Weekly Hours &amp; Wage Activity'!AE135="", "",'3.Weekly Hours &amp; Wage Activity'!AE135/40 ))),0)</f>
        <v>0</v>
      </c>
      <c r="AW135" s="86">
        <f>IFERROR(IF('3.Weekly Hours &amp; Wage Activity'!AF135 = "FT", 1,MIN(1,IF('3.Weekly Hours &amp; Wage Activity'!AF135 = "", "",MIN('3.Weekly Hours &amp; Wage Activity'!AF135/40,1)),IF('3.Weekly Hours &amp; Wage Activity'!AF135="", "",'3.Weekly Hours &amp; Wage Activity'!AF135/40 ))),0)</f>
        <v>0</v>
      </c>
      <c r="AX135" s="86">
        <f>IFERROR(IF('3.Weekly Hours &amp; Wage Activity'!AG135 = "FT", 1,MIN(1,IF('3.Weekly Hours &amp; Wage Activity'!AG135 = "", "",MIN('3.Weekly Hours &amp; Wage Activity'!AG135/40,1)),IF('3.Weekly Hours &amp; Wage Activity'!AG135="", "",'3.Weekly Hours &amp; Wage Activity'!AG135/40 ))),0)</f>
        <v>0</v>
      </c>
      <c r="AY135" s="523">
        <f>SUM( IF(COUNTIF('3.Weekly Hours &amp; Wage Activity'!J135:Q135, "&lt;&gt;FT") = 0, COLUMNS('3.Weekly Hours &amp; Wage Activity'!J135:AG135) * 40, '3.Weekly Hours &amp; Wage Activity'!J135:AG135))</f>
        <v>0</v>
      </c>
      <c r="AZ135" s="86">
        <f t="shared" si="20"/>
        <v>0</v>
      </c>
      <c r="BA135" s="87">
        <f t="shared" si="21"/>
        <v>0</v>
      </c>
      <c r="BB135" s="74" t="str">
        <f>IF('2.Census &amp; Reference Benchmarks'!K135 = "", "", '2.Census &amp; Reference Benchmarks'!K135)</f>
        <v/>
      </c>
      <c r="BC135" s="185">
        <f>IF('2.Census &amp; Reference Benchmarks'!L135="N/A",IF(OR(AND(G135="",I135=""),AND(G135&lt;DATEVALUE("1/1/2020"),OR(I135="",I135&gt;DATEVALUE("3/31/2020")))),177.14,IF(OR(I135 = "", I135 &gt; DATEVALUE("1/31/2020")), ROUND(177.14*((DATEVALUE("2/1/2020") -G135)/31),1))),IF('2.Census &amp; Reference Benchmarks'!L135="",0,'2.Census &amp; Reference Benchmarks'!L135))</f>
        <v>0</v>
      </c>
      <c r="BD135" s="74" t="str">
        <f>IF('2.Census &amp; Reference Benchmarks'!N135 = "", "", '2.Census &amp; Reference Benchmarks'!N135)</f>
        <v/>
      </c>
      <c r="BE135" s="185">
        <f>IF('2.Census &amp; Reference Benchmarks'!O135="N/A",IF(OR(AND(G135="",I135=""),AND(G135&lt;=DATEVALUE("2/1/2020"),OR(I135="",I135&gt;=DATEVALUE("2/29/2020")))),165.71,IF(AND(G135&gt;DATEVALUE("2/1/2020"),OR(I135="",I135&lt;=DATEVALUE("2/29/2020"))),((DATEVALUE("3/1/2020")-G135)/29)*165.71,"")),IF('2.Census &amp; Reference Benchmarks'!O135="",0,'2.Census &amp; Reference Benchmarks'!O135))</f>
        <v>0</v>
      </c>
    </row>
    <row r="136" spans="1:57" x14ac:dyDescent="0.25">
      <c r="A136" s="3"/>
      <c r="B136" s="56">
        <f>IF('2.Census &amp; Reference Benchmarks'!B136 &lt;&gt;"",'2.Census &amp; Reference Benchmarks'!B136,"")</f>
        <v>0</v>
      </c>
      <c r="C136" s="56">
        <f>IF('2.Census &amp; Reference Benchmarks'!C136 &lt;&gt;"",'2.Census &amp; Reference Benchmarks'!C136,"")</f>
        <v>0</v>
      </c>
      <c r="D136" s="57" t="str">
        <f>IF('2.Census &amp; Reference Benchmarks'!D136 &lt;&gt;"",'2.Census &amp; Reference Benchmarks'!D136,"")</f>
        <v/>
      </c>
      <c r="E136" s="56" t="str">
        <f>IF('2.Census &amp; Reference Benchmarks'!E136 &lt;&gt;"",'2.Census &amp; Reference Benchmarks'!E136,"")</f>
        <v/>
      </c>
      <c r="F136" s="56" t="str">
        <f>IF('2.Census &amp; Reference Benchmarks'!F136 &lt;&gt;"",'2.Census &amp; Reference Benchmarks'!F136,"")</f>
        <v/>
      </c>
      <c r="G136" s="58" t="str">
        <f>IF('2.Census &amp; Reference Benchmarks'!G136 &lt;&gt;"",'2.Census &amp; Reference Benchmarks'!G136,"")</f>
        <v/>
      </c>
      <c r="H136" s="58" t="str">
        <f>IF('2.Census &amp; Reference Benchmarks'!H136 &lt;&gt;"",'2.Census &amp; Reference Benchmarks'!H136,"")</f>
        <v/>
      </c>
      <c r="I136" s="58" t="str">
        <f>IF('2.Census &amp; Reference Benchmarks'!I136 &lt;&gt;"",'2.Census &amp; Reference Benchmarks'!I136,"")</f>
        <v/>
      </c>
      <c r="J136" s="69" t="str">
        <f>IF('2.Census &amp; Reference Benchmarks'!J136 &lt;&gt;"",'2.Census &amp; Reference Benchmarks'!J136,"")</f>
        <v/>
      </c>
      <c r="K136" s="58" t="str">
        <f>IF('7.Safe Harbor Input Data &amp; Calc'!Q138 &lt;&gt; "", '7.Safe Harbor Input Data &amp; Calc'!Q138, "")</f>
        <v>No</v>
      </c>
      <c r="L136" s="59" t="str">
        <f>IF('2.Census &amp; Reference Benchmarks'!T136&lt;&gt; "",'2.Census &amp; Reference Benchmarks'!T136,"")</f>
        <v/>
      </c>
      <c r="M136" s="60">
        <f>'2.Census &amp; Reference Benchmarks'!M136</f>
        <v>0</v>
      </c>
      <c r="N136" s="60">
        <f>'2.Census &amp; Reference Benchmarks'!P136</f>
        <v>0</v>
      </c>
      <c r="O136" s="60">
        <f>'2.Census &amp; Reference Benchmarks'!S136</f>
        <v>0</v>
      </c>
      <c r="P136" s="52">
        <f>IF( AND(I136 &lt; '1. Summary for SBA'!$J$7, I136 &lt;&gt;""), 0, IF(AND(G136="",I136=""),SUM(M136:O136)*4,IF(I136&lt;'1. Summary for SBA'!$J$7,0,IF(K136="Yes",0,IF(H136="Salary",IF(AND(SUM(M136:O136)*4&lt;100000,L136=""),(SUM(M136:O136)/(IF(OR(I136=0,I136&gt;=DATEVALUE("3/31/2020")),DATEVALUE("3/31/2020"),I136)-IF(OR(G136&lt;=DATEVALUE("1/1/2020"), G136 = ""),DATEVALUE("1/1/2020"),IF(OR(MONTH(G136)=1),G136+1,IF(MONTH(G136)=3,G136,G136-1)))))*360,0),0)))))</f>
        <v>0</v>
      </c>
      <c r="Q136" s="52">
        <f t="shared" si="15"/>
        <v>0</v>
      </c>
      <c r="R136" s="67">
        <f t="shared" si="16"/>
        <v>0</v>
      </c>
      <c r="S136" s="53">
        <f>SUM('3.Weekly Hours &amp; Wage Activity'!AI136:BF136)</f>
        <v>0</v>
      </c>
      <c r="T136" s="53">
        <f>IF(AND(I136&lt;&gt; "",  I136 &lt; '1. Summary for SBA'!$J$11 +168, I136 &gt; '1. Summary for SBA'!$J$11),S136+(((168-(I136-'1. Summary for SBA'!$J$11+1))*S136)/((I136-'1. Summary for SBA'!$J$11+1))),0)</f>
        <v>0</v>
      </c>
      <c r="U136" s="369">
        <f>IF(K136= "Yes",0,IF( H136 = "salary",IF(T136 = 0,MAX(0,$R136-$S136), R136-T136),IF( H136 = "Hourly",'6. Hourly EE Wage Reduction'!AA136, 0)))</f>
        <v>0</v>
      </c>
      <c r="V136" s="67">
        <f t="shared" si="17"/>
        <v>0</v>
      </c>
      <c r="W136" s="405" t="str">
        <f>IF(U136 = 0, "No",IF('6. Hourly EE Wage Reduction'!T136 &gt;'6. Hourly EE Wage Reduction'!W136, "Yes", "No"))</f>
        <v>No</v>
      </c>
      <c r="X136" s="67">
        <f t="shared" si="18"/>
        <v>0</v>
      </c>
      <c r="Y136" s="67">
        <f t="shared" si="19"/>
        <v>0</v>
      </c>
      <c r="AA136" s="86">
        <f>IFERROR(IF('3.Weekly Hours &amp; Wage Activity'!J136 = "FT", 1,MIN(1,IF('3.Weekly Hours &amp; Wage Activity'!J136 = "", "",MIN('3.Weekly Hours &amp; Wage Activity'!J136/40,1)),IF('3.Weekly Hours &amp; Wage Activity'!J136="", "",'3.Weekly Hours &amp; Wage Activity'!J136/40 ))),0)</f>
        <v>0</v>
      </c>
      <c r="AB136" s="86">
        <f>IFERROR(IF('3.Weekly Hours &amp; Wage Activity'!K136 = "FT", 1,MIN(1,IF('3.Weekly Hours &amp; Wage Activity'!K136 = "", "",MIN('3.Weekly Hours &amp; Wage Activity'!K136/40,1)),IF('3.Weekly Hours &amp; Wage Activity'!K136="", "",'3.Weekly Hours &amp; Wage Activity'!K136/40 ))),0)</f>
        <v>0</v>
      </c>
      <c r="AC136" s="86">
        <f>IFERROR(IF('3.Weekly Hours &amp; Wage Activity'!L136 = "FT", 1,MIN(1,IF('3.Weekly Hours &amp; Wage Activity'!L136 = "", "",MIN('3.Weekly Hours &amp; Wage Activity'!L136/40,1)),IF('3.Weekly Hours &amp; Wage Activity'!L136="", "",'3.Weekly Hours &amp; Wage Activity'!L136/40 ))),0)</f>
        <v>0</v>
      </c>
      <c r="AD136" s="86">
        <f>IFERROR(IF('3.Weekly Hours &amp; Wage Activity'!M136 = "FT", 1,MIN(1,IF('3.Weekly Hours &amp; Wage Activity'!M136 = "", "",MIN('3.Weekly Hours &amp; Wage Activity'!M136/40,1)),IF('3.Weekly Hours &amp; Wage Activity'!M136="", "",'3.Weekly Hours &amp; Wage Activity'!M136/40 ))),0)</f>
        <v>0</v>
      </c>
      <c r="AE136" s="86">
        <f>IFERROR(IF('3.Weekly Hours &amp; Wage Activity'!N136 = "FT", 1,MIN(1,IF('3.Weekly Hours &amp; Wage Activity'!N136 = "", "",MIN('3.Weekly Hours &amp; Wage Activity'!N136/40,1)),IF('3.Weekly Hours &amp; Wage Activity'!N136="", "",'3.Weekly Hours &amp; Wage Activity'!N136/40 ))),0)</f>
        <v>0</v>
      </c>
      <c r="AF136" s="86">
        <f>IFERROR(IF('3.Weekly Hours &amp; Wage Activity'!O136 = "FT", 1,MIN(1,IF('3.Weekly Hours &amp; Wage Activity'!O136 = "", "",MIN('3.Weekly Hours &amp; Wage Activity'!O136/40,1)),IF('3.Weekly Hours &amp; Wage Activity'!O136="", "",'3.Weekly Hours &amp; Wage Activity'!O136/40 ))),0)</f>
        <v>0</v>
      </c>
      <c r="AG136" s="86">
        <f>IFERROR(IF('3.Weekly Hours &amp; Wage Activity'!P136 = "FT", 1,MIN(1,IF('3.Weekly Hours &amp; Wage Activity'!P136 = "", "",MIN('3.Weekly Hours &amp; Wage Activity'!P136/40,1)),IF('3.Weekly Hours &amp; Wage Activity'!P136="", "",'3.Weekly Hours &amp; Wage Activity'!P136/40 ))),0)</f>
        <v>0</v>
      </c>
      <c r="AH136" s="86">
        <f>IFERROR(IF('3.Weekly Hours &amp; Wage Activity'!Q136 = "FT", 1,MIN(1,IF('3.Weekly Hours &amp; Wage Activity'!Q136 = "", "",MIN('3.Weekly Hours &amp; Wage Activity'!Q136/40,1)),IF('3.Weekly Hours &amp; Wage Activity'!Q136="", "",'3.Weekly Hours &amp; Wage Activity'!Q136/40 ))),0)</f>
        <v>0</v>
      </c>
      <c r="AI136" s="86">
        <f>IFERROR(IF('3.Weekly Hours &amp; Wage Activity'!R136 = "FT", 1,MIN(1,IF('3.Weekly Hours &amp; Wage Activity'!R136 = "", "",MIN('3.Weekly Hours &amp; Wage Activity'!R136/40,1)),IF('3.Weekly Hours &amp; Wage Activity'!R136="", "",'3.Weekly Hours &amp; Wage Activity'!R136/40 ))),0)</f>
        <v>0</v>
      </c>
      <c r="AJ136" s="86">
        <f>IFERROR(IF('3.Weekly Hours &amp; Wage Activity'!S136 = "FT", 1,MIN(1,IF('3.Weekly Hours &amp; Wage Activity'!S136 = "", "",MIN('3.Weekly Hours &amp; Wage Activity'!S136/40,1)),IF('3.Weekly Hours &amp; Wage Activity'!S136="", "",'3.Weekly Hours &amp; Wage Activity'!S136/40 ))),0)</f>
        <v>0</v>
      </c>
      <c r="AK136" s="86">
        <f>IFERROR(IF('3.Weekly Hours &amp; Wage Activity'!T136 = "FT", 1,MIN(1,IF('3.Weekly Hours &amp; Wage Activity'!T136 = "", "",MIN('3.Weekly Hours &amp; Wage Activity'!T136/40,1)),IF('3.Weekly Hours &amp; Wage Activity'!T136="", "",'3.Weekly Hours &amp; Wage Activity'!T136/40 ))),0)</f>
        <v>0</v>
      </c>
      <c r="AL136" s="86">
        <f>IFERROR(IF('3.Weekly Hours &amp; Wage Activity'!U136 = "FT", 1,MIN(1,IF('3.Weekly Hours &amp; Wage Activity'!U136 = "", "",MIN('3.Weekly Hours &amp; Wage Activity'!U136/40,1)),IF('3.Weekly Hours &amp; Wage Activity'!U136="", "",'3.Weekly Hours &amp; Wage Activity'!U136/40 ))),0)</f>
        <v>0</v>
      </c>
      <c r="AM136" s="86">
        <f>IFERROR(IF('3.Weekly Hours &amp; Wage Activity'!V136 = "FT", 1,MIN(1,IF('3.Weekly Hours &amp; Wage Activity'!V136 = "", "",MIN('3.Weekly Hours &amp; Wage Activity'!V136/40,1)),IF('3.Weekly Hours &amp; Wage Activity'!V136="", "",'3.Weekly Hours &amp; Wage Activity'!V136/40 ))),0)</f>
        <v>0</v>
      </c>
      <c r="AN136" s="86">
        <f>IFERROR(IF('3.Weekly Hours &amp; Wage Activity'!W136 = "FT", 1,MIN(1,IF('3.Weekly Hours &amp; Wage Activity'!W136 = "", "",MIN('3.Weekly Hours &amp; Wage Activity'!W136/40,1)),IF('3.Weekly Hours &amp; Wage Activity'!W136="", "",'3.Weekly Hours &amp; Wage Activity'!W136/40 ))),0)</f>
        <v>0</v>
      </c>
      <c r="AO136" s="86">
        <f>IFERROR(IF('3.Weekly Hours &amp; Wage Activity'!X136 = "FT", 1,MIN(1,IF('3.Weekly Hours &amp; Wage Activity'!X136 = "", "",MIN('3.Weekly Hours &amp; Wage Activity'!X136/40,1)),IF('3.Weekly Hours &amp; Wage Activity'!X136="", "",'3.Weekly Hours &amp; Wage Activity'!X136/40 ))),0)</f>
        <v>0</v>
      </c>
      <c r="AP136" s="86">
        <f>IFERROR(IF('3.Weekly Hours &amp; Wage Activity'!Y136 = "FT", 1,MIN(1,IF('3.Weekly Hours &amp; Wage Activity'!Y136 = "", "",MIN('3.Weekly Hours &amp; Wage Activity'!Y136/40,1)),IF('3.Weekly Hours &amp; Wage Activity'!Y136="", "",'3.Weekly Hours &amp; Wage Activity'!Y136/40 ))),0)</f>
        <v>0</v>
      </c>
      <c r="AQ136" s="86">
        <f>IFERROR(IF('3.Weekly Hours &amp; Wage Activity'!Z136 = "FT", 1,MIN(1,IF('3.Weekly Hours &amp; Wage Activity'!Z136 = "", "",MIN('3.Weekly Hours &amp; Wage Activity'!Z136/40,1)),IF('3.Weekly Hours &amp; Wage Activity'!Z136="", "",'3.Weekly Hours &amp; Wage Activity'!Z136/40 ))),0)</f>
        <v>0</v>
      </c>
      <c r="AR136" s="86">
        <f>IFERROR(IF('3.Weekly Hours &amp; Wage Activity'!AA136 = "FT", 1,MIN(1,IF('3.Weekly Hours &amp; Wage Activity'!AA136 = "", "",MIN('3.Weekly Hours &amp; Wage Activity'!AA136/40,1)),IF('3.Weekly Hours &amp; Wage Activity'!AA136="", "",'3.Weekly Hours &amp; Wage Activity'!AA136/40 ))),0)</f>
        <v>0</v>
      </c>
      <c r="AS136" s="86">
        <f>IFERROR(IF('3.Weekly Hours &amp; Wage Activity'!AB136 = "FT", 1,MIN(1,IF('3.Weekly Hours &amp; Wage Activity'!AB136 = "", "",MIN('3.Weekly Hours &amp; Wage Activity'!AB136/40,1)),IF('3.Weekly Hours &amp; Wage Activity'!AB136="", "",'3.Weekly Hours &amp; Wage Activity'!AB136/40 ))),0)</f>
        <v>0</v>
      </c>
      <c r="AT136" s="86">
        <f>IFERROR(IF('3.Weekly Hours &amp; Wage Activity'!AC136 = "FT", 1,MIN(1,IF('3.Weekly Hours &amp; Wage Activity'!AC136 = "", "",MIN('3.Weekly Hours &amp; Wage Activity'!AC136/40,1)),IF('3.Weekly Hours &amp; Wage Activity'!AC136="", "",'3.Weekly Hours &amp; Wage Activity'!AC136/40 ))),0)</f>
        <v>0</v>
      </c>
      <c r="AU136" s="86">
        <f>IFERROR(IF('3.Weekly Hours &amp; Wage Activity'!AD136 = "FT", 1,MIN(1,IF('3.Weekly Hours &amp; Wage Activity'!AD136 = "", "",MIN('3.Weekly Hours &amp; Wage Activity'!AD136/40,1)),IF('3.Weekly Hours &amp; Wage Activity'!AD136="", "",'3.Weekly Hours &amp; Wage Activity'!AD136/40 ))),0)</f>
        <v>0</v>
      </c>
      <c r="AV136" s="86">
        <f>IFERROR(IF('3.Weekly Hours &amp; Wage Activity'!AE136 = "FT", 1,MIN(1,IF('3.Weekly Hours &amp; Wage Activity'!AE136 = "", "",MIN('3.Weekly Hours &amp; Wage Activity'!AE136/40,1)),IF('3.Weekly Hours &amp; Wage Activity'!AE136="", "",'3.Weekly Hours &amp; Wage Activity'!AE136/40 ))),0)</f>
        <v>0</v>
      </c>
      <c r="AW136" s="86">
        <f>IFERROR(IF('3.Weekly Hours &amp; Wage Activity'!AF136 = "FT", 1,MIN(1,IF('3.Weekly Hours &amp; Wage Activity'!AF136 = "", "",MIN('3.Weekly Hours &amp; Wage Activity'!AF136/40,1)),IF('3.Weekly Hours &amp; Wage Activity'!AF136="", "",'3.Weekly Hours &amp; Wage Activity'!AF136/40 ))),0)</f>
        <v>0</v>
      </c>
      <c r="AX136" s="86">
        <f>IFERROR(IF('3.Weekly Hours &amp; Wage Activity'!AG136 = "FT", 1,MIN(1,IF('3.Weekly Hours &amp; Wage Activity'!AG136 = "", "",MIN('3.Weekly Hours &amp; Wage Activity'!AG136/40,1)),IF('3.Weekly Hours &amp; Wage Activity'!AG136="", "",'3.Weekly Hours &amp; Wage Activity'!AG136/40 ))),0)</f>
        <v>0</v>
      </c>
      <c r="AY136" s="523">
        <f>SUM( IF(COUNTIF('3.Weekly Hours &amp; Wage Activity'!J136:Q136, "&lt;&gt;FT") = 0, COLUMNS('3.Weekly Hours &amp; Wage Activity'!J136:AG136) * 40, '3.Weekly Hours &amp; Wage Activity'!J136:AG136))</f>
        <v>0</v>
      </c>
      <c r="AZ136" s="86">
        <f t="shared" si="20"/>
        <v>0</v>
      </c>
      <c r="BA136" s="87">
        <f t="shared" si="21"/>
        <v>0</v>
      </c>
      <c r="BB136" s="74" t="str">
        <f>IF('2.Census &amp; Reference Benchmarks'!K136 = "", "", '2.Census &amp; Reference Benchmarks'!K136)</f>
        <v/>
      </c>
      <c r="BC136" s="185">
        <f>IF('2.Census &amp; Reference Benchmarks'!L136="N/A",IF(OR(AND(G136="",I136=""),AND(G136&lt;DATEVALUE("1/1/2020"),OR(I136="",I136&gt;DATEVALUE("3/31/2020")))),177.14,IF(OR(I136 = "", I136 &gt; DATEVALUE("1/31/2020")), ROUND(177.14*((DATEVALUE("2/1/2020") -G136)/31),1))),IF('2.Census &amp; Reference Benchmarks'!L136="",0,'2.Census &amp; Reference Benchmarks'!L136))</f>
        <v>0</v>
      </c>
      <c r="BD136" s="74" t="str">
        <f>IF('2.Census &amp; Reference Benchmarks'!N136 = "", "", '2.Census &amp; Reference Benchmarks'!N136)</f>
        <v/>
      </c>
      <c r="BE136" s="185">
        <f>IF('2.Census &amp; Reference Benchmarks'!O136="N/A",IF(OR(AND(G136="",I136=""),AND(G136&lt;=DATEVALUE("2/1/2020"),OR(I136="",I136&gt;=DATEVALUE("2/29/2020")))),165.71,IF(AND(G136&gt;DATEVALUE("2/1/2020"),OR(I136="",I136&lt;=DATEVALUE("2/29/2020"))),((DATEVALUE("3/1/2020")-G136)/29)*165.71,"")),IF('2.Census &amp; Reference Benchmarks'!O136="",0,'2.Census &amp; Reference Benchmarks'!O136))</f>
        <v>0</v>
      </c>
    </row>
    <row r="137" spans="1:57" x14ac:dyDescent="0.25">
      <c r="A137" s="3"/>
      <c r="B137" s="56">
        <f>IF('2.Census &amp; Reference Benchmarks'!B137 &lt;&gt;"",'2.Census &amp; Reference Benchmarks'!B137,"")</f>
        <v>0</v>
      </c>
      <c r="C137" s="56">
        <f>IF('2.Census &amp; Reference Benchmarks'!C137 &lt;&gt;"",'2.Census &amp; Reference Benchmarks'!C137,"")</f>
        <v>0</v>
      </c>
      <c r="D137" s="57" t="str">
        <f>IF('2.Census &amp; Reference Benchmarks'!D137 &lt;&gt;"",'2.Census &amp; Reference Benchmarks'!D137,"")</f>
        <v/>
      </c>
      <c r="E137" s="56" t="str">
        <f>IF('2.Census &amp; Reference Benchmarks'!E137 &lt;&gt;"",'2.Census &amp; Reference Benchmarks'!E137,"")</f>
        <v/>
      </c>
      <c r="F137" s="56" t="str">
        <f>IF('2.Census &amp; Reference Benchmarks'!F137 &lt;&gt;"",'2.Census &amp; Reference Benchmarks'!F137,"")</f>
        <v/>
      </c>
      <c r="G137" s="58" t="str">
        <f>IF('2.Census &amp; Reference Benchmarks'!G137 &lt;&gt;"",'2.Census &amp; Reference Benchmarks'!G137,"")</f>
        <v/>
      </c>
      <c r="H137" s="58" t="str">
        <f>IF('2.Census &amp; Reference Benchmarks'!H137 &lt;&gt;"",'2.Census &amp; Reference Benchmarks'!H137,"")</f>
        <v/>
      </c>
      <c r="I137" s="58" t="str">
        <f>IF('2.Census &amp; Reference Benchmarks'!I137 &lt;&gt;"",'2.Census &amp; Reference Benchmarks'!I137,"")</f>
        <v/>
      </c>
      <c r="J137" s="69" t="str">
        <f>IF('2.Census &amp; Reference Benchmarks'!J137 &lt;&gt;"",'2.Census &amp; Reference Benchmarks'!J137,"")</f>
        <v/>
      </c>
      <c r="K137" s="58" t="str">
        <f>IF('7.Safe Harbor Input Data &amp; Calc'!Q139 &lt;&gt; "", '7.Safe Harbor Input Data &amp; Calc'!Q139, "")</f>
        <v>No</v>
      </c>
      <c r="L137" s="59" t="str">
        <f>IF('2.Census &amp; Reference Benchmarks'!T137&lt;&gt; "",'2.Census &amp; Reference Benchmarks'!T137,"")</f>
        <v/>
      </c>
      <c r="M137" s="60">
        <f>'2.Census &amp; Reference Benchmarks'!M137</f>
        <v>0</v>
      </c>
      <c r="N137" s="60">
        <f>'2.Census &amp; Reference Benchmarks'!P137</f>
        <v>0</v>
      </c>
      <c r="O137" s="60">
        <f>'2.Census &amp; Reference Benchmarks'!S137</f>
        <v>0</v>
      </c>
      <c r="P137" s="52">
        <f>IF( AND(I137 &lt; '1. Summary for SBA'!$J$7, I137 &lt;&gt;""), 0, IF(AND(G137="",I137=""),SUM(M137:O137)*4,IF(I137&lt;'1. Summary for SBA'!$J$7,0,IF(K137="Yes",0,IF(H137="Salary",IF(AND(SUM(M137:O137)*4&lt;100000,L137=""),(SUM(M137:O137)/(IF(OR(I137=0,I137&gt;=DATEVALUE("3/31/2020")),DATEVALUE("3/31/2020"),I137)-IF(OR(G137&lt;=DATEVALUE("1/1/2020"), G137 = ""),DATEVALUE("1/1/2020"),IF(OR(MONTH(G137)=1),G137+1,IF(MONTH(G137)=3,G137,G137-1)))))*360,0),0)))))</f>
        <v>0</v>
      </c>
      <c r="Q137" s="52">
        <f t="shared" si="15"/>
        <v>0</v>
      </c>
      <c r="R137" s="67">
        <f t="shared" si="16"/>
        <v>0</v>
      </c>
      <c r="S137" s="53">
        <f>SUM('3.Weekly Hours &amp; Wage Activity'!AI137:BF137)</f>
        <v>0</v>
      </c>
      <c r="T137" s="53">
        <f>IF(AND(I137&lt;&gt; "",  I137 &lt; '1. Summary for SBA'!$J$11 +168, I137 &gt; '1. Summary for SBA'!$J$11),S137+(((168-(I137-'1. Summary for SBA'!$J$11+1))*S137)/((I137-'1. Summary for SBA'!$J$11+1))),0)</f>
        <v>0</v>
      </c>
      <c r="U137" s="369">
        <f>IF(K137= "Yes",0,IF( H137 = "salary",IF(T137 = 0,MAX(0,$R137-$S137), R137-T137),IF( H137 = "Hourly",'6. Hourly EE Wage Reduction'!AA137, 0)))</f>
        <v>0</v>
      </c>
      <c r="V137" s="67">
        <f t="shared" si="17"/>
        <v>0</v>
      </c>
      <c r="W137" s="405" t="str">
        <f>IF(U137 = 0, "No",IF('6. Hourly EE Wage Reduction'!T137 &gt;'6. Hourly EE Wage Reduction'!W137, "Yes", "No"))</f>
        <v>No</v>
      </c>
      <c r="X137" s="67">
        <f t="shared" si="18"/>
        <v>0</v>
      </c>
      <c r="Y137" s="67">
        <f t="shared" si="19"/>
        <v>0</v>
      </c>
      <c r="AA137" s="86">
        <f>IFERROR(IF('3.Weekly Hours &amp; Wage Activity'!J137 = "FT", 1,MIN(1,IF('3.Weekly Hours &amp; Wage Activity'!J137 = "", "",MIN('3.Weekly Hours &amp; Wage Activity'!J137/40,1)),IF('3.Weekly Hours &amp; Wage Activity'!J137="", "",'3.Weekly Hours &amp; Wage Activity'!J137/40 ))),0)</f>
        <v>0</v>
      </c>
      <c r="AB137" s="86">
        <f>IFERROR(IF('3.Weekly Hours &amp; Wage Activity'!K137 = "FT", 1,MIN(1,IF('3.Weekly Hours &amp; Wage Activity'!K137 = "", "",MIN('3.Weekly Hours &amp; Wage Activity'!K137/40,1)),IF('3.Weekly Hours &amp; Wage Activity'!K137="", "",'3.Weekly Hours &amp; Wage Activity'!K137/40 ))),0)</f>
        <v>0</v>
      </c>
      <c r="AC137" s="86">
        <f>IFERROR(IF('3.Weekly Hours &amp; Wage Activity'!L137 = "FT", 1,MIN(1,IF('3.Weekly Hours &amp; Wage Activity'!L137 = "", "",MIN('3.Weekly Hours &amp; Wage Activity'!L137/40,1)),IF('3.Weekly Hours &amp; Wage Activity'!L137="", "",'3.Weekly Hours &amp; Wage Activity'!L137/40 ))),0)</f>
        <v>0</v>
      </c>
      <c r="AD137" s="86">
        <f>IFERROR(IF('3.Weekly Hours &amp; Wage Activity'!M137 = "FT", 1,MIN(1,IF('3.Weekly Hours &amp; Wage Activity'!M137 = "", "",MIN('3.Weekly Hours &amp; Wage Activity'!M137/40,1)),IF('3.Weekly Hours &amp; Wage Activity'!M137="", "",'3.Weekly Hours &amp; Wage Activity'!M137/40 ))),0)</f>
        <v>0</v>
      </c>
      <c r="AE137" s="86">
        <f>IFERROR(IF('3.Weekly Hours &amp; Wage Activity'!N137 = "FT", 1,MIN(1,IF('3.Weekly Hours &amp; Wage Activity'!N137 = "", "",MIN('3.Weekly Hours &amp; Wage Activity'!N137/40,1)),IF('3.Weekly Hours &amp; Wage Activity'!N137="", "",'3.Weekly Hours &amp; Wage Activity'!N137/40 ))),0)</f>
        <v>0</v>
      </c>
      <c r="AF137" s="86">
        <f>IFERROR(IF('3.Weekly Hours &amp; Wage Activity'!O137 = "FT", 1,MIN(1,IF('3.Weekly Hours &amp; Wage Activity'!O137 = "", "",MIN('3.Weekly Hours &amp; Wage Activity'!O137/40,1)),IF('3.Weekly Hours &amp; Wage Activity'!O137="", "",'3.Weekly Hours &amp; Wage Activity'!O137/40 ))),0)</f>
        <v>0</v>
      </c>
      <c r="AG137" s="86">
        <f>IFERROR(IF('3.Weekly Hours &amp; Wage Activity'!P137 = "FT", 1,MIN(1,IF('3.Weekly Hours &amp; Wage Activity'!P137 = "", "",MIN('3.Weekly Hours &amp; Wage Activity'!P137/40,1)),IF('3.Weekly Hours &amp; Wage Activity'!P137="", "",'3.Weekly Hours &amp; Wage Activity'!P137/40 ))),0)</f>
        <v>0</v>
      </c>
      <c r="AH137" s="86">
        <f>IFERROR(IF('3.Weekly Hours &amp; Wage Activity'!Q137 = "FT", 1,MIN(1,IF('3.Weekly Hours &amp; Wage Activity'!Q137 = "", "",MIN('3.Weekly Hours &amp; Wage Activity'!Q137/40,1)),IF('3.Weekly Hours &amp; Wage Activity'!Q137="", "",'3.Weekly Hours &amp; Wage Activity'!Q137/40 ))),0)</f>
        <v>0</v>
      </c>
      <c r="AI137" s="86">
        <f>IFERROR(IF('3.Weekly Hours &amp; Wage Activity'!R137 = "FT", 1,MIN(1,IF('3.Weekly Hours &amp; Wage Activity'!R137 = "", "",MIN('3.Weekly Hours &amp; Wage Activity'!R137/40,1)),IF('3.Weekly Hours &amp; Wage Activity'!R137="", "",'3.Weekly Hours &amp; Wage Activity'!R137/40 ))),0)</f>
        <v>0</v>
      </c>
      <c r="AJ137" s="86">
        <f>IFERROR(IF('3.Weekly Hours &amp; Wage Activity'!S137 = "FT", 1,MIN(1,IF('3.Weekly Hours &amp; Wage Activity'!S137 = "", "",MIN('3.Weekly Hours &amp; Wage Activity'!S137/40,1)),IF('3.Weekly Hours &amp; Wage Activity'!S137="", "",'3.Weekly Hours &amp; Wage Activity'!S137/40 ))),0)</f>
        <v>0</v>
      </c>
      <c r="AK137" s="86">
        <f>IFERROR(IF('3.Weekly Hours &amp; Wage Activity'!T137 = "FT", 1,MIN(1,IF('3.Weekly Hours &amp; Wage Activity'!T137 = "", "",MIN('3.Weekly Hours &amp; Wage Activity'!T137/40,1)),IF('3.Weekly Hours &amp; Wage Activity'!T137="", "",'3.Weekly Hours &amp; Wage Activity'!T137/40 ))),0)</f>
        <v>0</v>
      </c>
      <c r="AL137" s="86">
        <f>IFERROR(IF('3.Weekly Hours &amp; Wage Activity'!U137 = "FT", 1,MIN(1,IF('3.Weekly Hours &amp; Wage Activity'!U137 = "", "",MIN('3.Weekly Hours &amp; Wage Activity'!U137/40,1)),IF('3.Weekly Hours &amp; Wage Activity'!U137="", "",'3.Weekly Hours &amp; Wage Activity'!U137/40 ))),0)</f>
        <v>0</v>
      </c>
      <c r="AM137" s="86">
        <f>IFERROR(IF('3.Weekly Hours &amp; Wage Activity'!V137 = "FT", 1,MIN(1,IF('3.Weekly Hours &amp; Wage Activity'!V137 = "", "",MIN('3.Weekly Hours &amp; Wage Activity'!V137/40,1)),IF('3.Weekly Hours &amp; Wage Activity'!V137="", "",'3.Weekly Hours &amp; Wage Activity'!V137/40 ))),0)</f>
        <v>0</v>
      </c>
      <c r="AN137" s="86">
        <f>IFERROR(IF('3.Weekly Hours &amp; Wage Activity'!W137 = "FT", 1,MIN(1,IF('3.Weekly Hours &amp; Wage Activity'!W137 = "", "",MIN('3.Weekly Hours &amp; Wage Activity'!W137/40,1)),IF('3.Weekly Hours &amp; Wage Activity'!W137="", "",'3.Weekly Hours &amp; Wage Activity'!W137/40 ))),0)</f>
        <v>0</v>
      </c>
      <c r="AO137" s="86">
        <f>IFERROR(IF('3.Weekly Hours &amp; Wage Activity'!X137 = "FT", 1,MIN(1,IF('3.Weekly Hours &amp; Wage Activity'!X137 = "", "",MIN('3.Weekly Hours &amp; Wage Activity'!X137/40,1)),IF('3.Weekly Hours &amp; Wage Activity'!X137="", "",'3.Weekly Hours &amp; Wage Activity'!X137/40 ))),0)</f>
        <v>0</v>
      </c>
      <c r="AP137" s="86">
        <f>IFERROR(IF('3.Weekly Hours &amp; Wage Activity'!Y137 = "FT", 1,MIN(1,IF('3.Weekly Hours &amp; Wage Activity'!Y137 = "", "",MIN('3.Weekly Hours &amp; Wage Activity'!Y137/40,1)),IF('3.Weekly Hours &amp; Wage Activity'!Y137="", "",'3.Weekly Hours &amp; Wage Activity'!Y137/40 ))),0)</f>
        <v>0</v>
      </c>
      <c r="AQ137" s="86">
        <f>IFERROR(IF('3.Weekly Hours &amp; Wage Activity'!Z137 = "FT", 1,MIN(1,IF('3.Weekly Hours &amp; Wage Activity'!Z137 = "", "",MIN('3.Weekly Hours &amp; Wage Activity'!Z137/40,1)),IF('3.Weekly Hours &amp; Wage Activity'!Z137="", "",'3.Weekly Hours &amp; Wage Activity'!Z137/40 ))),0)</f>
        <v>0</v>
      </c>
      <c r="AR137" s="86">
        <f>IFERROR(IF('3.Weekly Hours &amp; Wage Activity'!AA137 = "FT", 1,MIN(1,IF('3.Weekly Hours &amp; Wage Activity'!AA137 = "", "",MIN('3.Weekly Hours &amp; Wage Activity'!AA137/40,1)),IF('3.Weekly Hours &amp; Wage Activity'!AA137="", "",'3.Weekly Hours &amp; Wage Activity'!AA137/40 ))),0)</f>
        <v>0</v>
      </c>
      <c r="AS137" s="86">
        <f>IFERROR(IF('3.Weekly Hours &amp; Wage Activity'!AB137 = "FT", 1,MIN(1,IF('3.Weekly Hours &amp; Wage Activity'!AB137 = "", "",MIN('3.Weekly Hours &amp; Wage Activity'!AB137/40,1)),IF('3.Weekly Hours &amp; Wage Activity'!AB137="", "",'3.Weekly Hours &amp; Wage Activity'!AB137/40 ))),0)</f>
        <v>0</v>
      </c>
      <c r="AT137" s="86">
        <f>IFERROR(IF('3.Weekly Hours &amp; Wage Activity'!AC137 = "FT", 1,MIN(1,IF('3.Weekly Hours &amp; Wage Activity'!AC137 = "", "",MIN('3.Weekly Hours &amp; Wage Activity'!AC137/40,1)),IF('3.Weekly Hours &amp; Wage Activity'!AC137="", "",'3.Weekly Hours &amp; Wage Activity'!AC137/40 ))),0)</f>
        <v>0</v>
      </c>
      <c r="AU137" s="86">
        <f>IFERROR(IF('3.Weekly Hours &amp; Wage Activity'!AD137 = "FT", 1,MIN(1,IF('3.Weekly Hours &amp; Wage Activity'!AD137 = "", "",MIN('3.Weekly Hours &amp; Wage Activity'!AD137/40,1)),IF('3.Weekly Hours &amp; Wage Activity'!AD137="", "",'3.Weekly Hours &amp; Wage Activity'!AD137/40 ))),0)</f>
        <v>0</v>
      </c>
      <c r="AV137" s="86">
        <f>IFERROR(IF('3.Weekly Hours &amp; Wage Activity'!AE137 = "FT", 1,MIN(1,IF('3.Weekly Hours &amp; Wage Activity'!AE137 = "", "",MIN('3.Weekly Hours &amp; Wage Activity'!AE137/40,1)),IF('3.Weekly Hours &amp; Wage Activity'!AE137="", "",'3.Weekly Hours &amp; Wage Activity'!AE137/40 ))),0)</f>
        <v>0</v>
      </c>
      <c r="AW137" s="86">
        <f>IFERROR(IF('3.Weekly Hours &amp; Wage Activity'!AF137 = "FT", 1,MIN(1,IF('3.Weekly Hours &amp; Wage Activity'!AF137 = "", "",MIN('3.Weekly Hours &amp; Wage Activity'!AF137/40,1)),IF('3.Weekly Hours &amp; Wage Activity'!AF137="", "",'3.Weekly Hours &amp; Wage Activity'!AF137/40 ))),0)</f>
        <v>0</v>
      </c>
      <c r="AX137" s="86">
        <f>IFERROR(IF('3.Weekly Hours &amp; Wage Activity'!AG137 = "FT", 1,MIN(1,IF('3.Weekly Hours &amp; Wage Activity'!AG137 = "", "",MIN('3.Weekly Hours &amp; Wage Activity'!AG137/40,1)),IF('3.Weekly Hours &amp; Wage Activity'!AG137="", "",'3.Weekly Hours &amp; Wage Activity'!AG137/40 ))),0)</f>
        <v>0</v>
      </c>
      <c r="AY137" s="523">
        <f>SUM( IF(COUNTIF('3.Weekly Hours &amp; Wage Activity'!J137:Q137, "&lt;&gt;FT") = 0, COLUMNS('3.Weekly Hours &amp; Wage Activity'!J137:AG137) * 40, '3.Weekly Hours &amp; Wage Activity'!J137:AG137))</f>
        <v>0</v>
      </c>
      <c r="AZ137" s="86">
        <f t="shared" si="20"/>
        <v>0</v>
      </c>
      <c r="BA137" s="87">
        <f t="shared" si="21"/>
        <v>0</v>
      </c>
      <c r="BB137" s="74" t="str">
        <f>IF('2.Census &amp; Reference Benchmarks'!K137 = "", "", '2.Census &amp; Reference Benchmarks'!K137)</f>
        <v/>
      </c>
      <c r="BC137" s="185">
        <f>IF('2.Census &amp; Reference Benchmarks'!L137="N/A",IF(OR(AND(G137="",I137=""),AND(G137&lt;DATEVALUE("1/1/2020"),OR(I137="",I137&gt;DATEVALUE("3/31/2020")))),177.14,IF(OR(I137 = "", I137 &gt; DATEVALUE("1/31/2020")), ROUND(177.14*((DATEVALUE("2/1/2020") -G137)/31),1))),IF('2.Census &amp; Reference Benchmarks'!L137="",0,'2.Census &amp; Reference Benchmarks'!L137))</f>
        <v>0</v>
      </c>
      <c r="BD137" s="74" t="str">
        <f>IF('2.Census &amp; Reference Benchmarks'!N137 = "", "", '2.Census &amp; Reference Benchmarks'!N137)</f>
        <v/>
      </c>
      <c r="BE137" s="185">
        <f>IF('2.Census &amp; Reference Benchmarks'!O137="N/A",IF(OR(AND(G137="",I137=""),AND(G137&lt;=DATEVALUE("2/1/2020"),OR(I137="",I137&gt;=DATEVALUE("2/29/2020")))),165.71,IF(AND(G137&gt;DATEVALUE("2/1/2020"),OR(I137="",I137&lt;=DATEVALUE("2/29/2020"))),((DATEVALUE("3/1/2020")-G137)/29)*165.71,"")),IF('2.Census &amp; Reference Benchmarks'!O137="",0,'2.Census &amp; Reference Benchmarks'!O137))</f>
        <v>0</v>
      </c>
    </row>
    <row r="138" spans="1:57" x14ac:dyDescent="0.25">
      <c r="A138" s="3"/>
      <c r="B138" s="56">
        <f>IF('2.Census &amp; Reference Benchmarks'!B138 &lt;&gt;"",'2.Census &amp; Reference Benchmarks'!B138,"")</f>
        <v>0</v>
      </c>
      <c r="C138" s="56">
        <f>IF('2.Census &amp; Reference Benchmarks'!C138 &lt;&gt;"",'2.Census &amp; Reference Benchmarks'!C138,"")</f>
        <v>0</v>
      </c>
      <c r="D138" s="57" t="str">
        <f>IF('2.Census &amp; Reference Benchmarks'!D138 &lt;&gt;"",'2.Census &amp; Reference Benchmarks'!D138,"")</f>
        <v/>
      </c>
      <c r="E138" s="56" t="str">
        <f>IF('2.Census &amp; Reference Benchmarks'!E138 &lt;&gt;"",'2.Census &amp; Reference Benchmarks'!E138,"")</f>
        <v/>
      </c>
      <c r="F138" s="56" t="str">
        <f>IF('2.Census &amp; Reference Benchmarks'!F138 &lt;&gt;"",'2.Census &amp; Reference Benchmarks'!F138,"")</f>
        <v/>
      </c>
      <c r="G138" s="58" t="str">
        <f>IF('2.Census &amp; Reference Benchmarks'!G138 &lt;&gt;"",'2.Census &amp; Reference Benchmarks'!G138,"")</f>
        <v/>
      </c>
      <c r="H138" s="58" t="str">
        <f>IF('2.Census &amp; Reference Benchmarks'!H138 &lt;&gt;"",'2.Census &amp; Reference Benchmarks'!H138,"")</f>
        <v/>
      </c>
      <c r="I138" s="58" t="str">
        <f>IF('2.Census &amp; Reference Benchmarks'!I138 &lt;&gt;"",'2.Census &amp; Reference Benchmarks'!I138,"")</f>
        <v/>
      </c>
      <c r="J138" s="69" t="str">
        <f>IF('2.Census &amp; Reference Benchmarks'!J138 &lt;&gt;"",'2.Census &amp; Reference Benchmarks'!J138,"")</f>
        <v/>
      </c>
      <c r="K138" s="58" t="str">
        <f>IF('7.Safe Harbor Input Data &amp; Calc'!Q140 &lt;&gt; "", '7.Safe Harbor Input Data &amp; Calc'!Q140, "")</f>
        <v>No</v>
      </c>
      <c r="L138" s="59" t="str">
        <f>IF('2.Census &amp; Reference Benchmarks'!T138&lt;&gt; "",'2.Census &amp; Reference Benchmarks'!T138,"")</f>
        <v/>
      </c>
      <c r="M138" s="60">
        <f>'2.Census &amp; Reference Benchmarks'!M138</f>
        <v>0</v>
      </c>
      <c r="N138" s="60">
        <f>'2.Census &amp; Reference Benchmarks'!P138</f>
        <v>0</v>
      </c>
      <c r="O138" s="60">
        <f>'2.Census &amp; Reference Benchmarks'!S138</f>
        <v>0</v>
      </c>
      <c r="P138" s="52">
        <f>IF( AND(I138 &lt; '1. Summary for SBA'!$J$7, I138 &lt;&gt;""), 0, IF(AND(G138="",I138=""),SUM(M138:O138)*4,IF(I138&lt;'1. Summary for SBA'!$J$7,0,IF(K138="Yes",0,IF(H138="Salary",IF(AND(SUM(M138:O138)*4&lt;100000,L138=""),(SUM(M138:O138)/(IF(OR(I138=0,I138&gt;=DATEVALUE("3/31/2020")),DATEVALUE("3/31/2020"),I138)-IF(OR(G138&lt;=DATEVALUE("1/1/2020"), G138 = ""),DATEVALUE("1/1/2020"),IF(OR(MONTH(G138)=1),G138+1,IF(MONTH(G138)=3,G138,G138-1)))))*360,0),0)))))</f>
        <v>0</v>
      </c>
      <c r="Q138" s="52">
        <f t="shared" si="15"/>
        <v>0</v>
      </c>
      <c r="R138" s="67">
        <f t="shared" si="16"/>
        <v>0</v>
      </c>
      <c r="S138" s="53">
        <f>SUM('3.Weekly Hours &amp; Wage Activity'!AI138:BF138)</f>
        <v>0</v>
      </c>
      <c r="T138" s="53">
        <f>IF(AND(I138&lt;&gt; "",  I138 &lt; '1. Summary for SBA'!$J$11 +168, I138 &gt; '1. Summary for SBA'!$J$11),S138+(((168-(I138-'1. Summary for SBA'!$J$11+1))*S138)/((I138-'1. Summary for SBA'!$J$11+1))),0)</f>
        <v>0</v>
      </c>
      <c r="U138" s="369">
        <f>IF(K138= "Yes",0,IF( H138 = "salary",IF(T138 = 0,MAX(0,$R138-$S138), R138-T138),IF( H138 = "Hourly",'6. Hourly EE Wage Reduction'!AA138, 0)))</f>
        <v>0</v>
      </c>
      <c r="V138" s="67">
        <f t="shared" si="17"/>
        <v>0</v>
      </c>
      <c r="W138" s="405" t="str">
        <f>IF(U138 = 0, "No",IF('6. Hourly EE Wage Reduction'!T138 &gt;'6. Hourly EE Wage Reduction'!W138, "Yes", "No"))</f>
        <v>No</v>
      </c>
      <c r="X138" s="67">
        <f t="shared" si="18"/>
        <v>0</v>
      </c>
      <c r="Y138" s="67">
        <f t="shared" si="19"/>
        <v>0</v>
      </c>
      <c r="AA138" s="86">
        <f>IFERROR(IF('3.Weekly Hours &amp; Wage Activity'!J138 = "FT", 1,MIN(1,IF('3.Weekly Hours &amp; Wage Activity'!J138 = "", "",MIN('3.Weekly Hours &amp; Wage Activity'!J138/40,1)),IF('3.Weekly Hours &amp; Wage Activity'!J138="", "",'3.Weekly Hours &amp; Wage Activity'!J138/40 ))),0)</f>
        <v>0</v>
      </c>
      <c r="AB138" s="86">
        <f>IFERROR(IF('3.Weekly Hours &amp; Wage Activity'!K138 = "FT", 1,MIN(1,IF('3.Weekly Hours &amp; Wage Activity'!K138 = "", "",MIN('3.Weekly Hours &amp; Wage Activity'!K138/40,1)),IF('3.Weekly Hours &amp; Wage Activity'!K138="", "",'3.Weekly Hours &amp; Wage Activity'!K138/40 ))),0)</f>
        <v>0</v>
      </c>
      <c r="AC138" s="86">
        <f>IFERROR(IF('3.Weekly Hours &amp; Wage Activity'!L138 = "FT", 1,MIN(1,IF('3.Weekly Hours &amp; Wage Activity'!L138 = "", "",MIN('3.Weekly Hours &amp; Wage Activity'!L138/40,1)),IF('3.Weekly Hours &amp; Wage Activity'!L138="", "",'3.Weekly Hours &amp; Wage Activity'!L138/40 ))),0)</f>
        <v>0</v>
      </c>
      <c r="AD138" s="86">
        <f>IFERROR(IF('3.Weekly Hours &amp; Wage Activity'!M138 = "FT", 1,MIN(1,IF('3.Weekly Hours &amp; Wage Activity'!M138 = "", "",MIN('3.Weekly Hours &amp; Wage Activity'!M138/40,1)),IF('3.Weekly Hours &amp; Wage Activity'!M138="", "",'3.Weekly Hours &amp; Wage Activity'!M138/40 ))),0)</f>
        <v>0</v>
      </c>
      <c r="AE138" s="86">
        <f>IFERROR(IF('3.Weekly Hours &amp; Wage Activity'!N138 = "FT", 1,MIN(1,IF('3.Weekly Hours &amp; Wage Activity'!N138 = "", "",MIN('3.Weekly Hours &amp; Wage Activity'!N138/40,1)),IF('3.Weekly Hours &amp; Wage Activity'!N138="", "",'3.Weekly Hours &amp; Wage Activity'!N138/40 ))),0)</f>
        <v>0</v>
      </c>
      <c r="AF138" s="86">
        <f>IFERROR(IF('3.Weekly Hours &amp; Wage Activity'!O138 = "FT", 1,MIN(1,IF('3.Weekly Hours &amp; Wage Activity'!O138 = "", "",MIN('3.Weekly Hours &amp; Wage Activity'!O138/40,1)),IF('3.Weekly Hours &amp; Wage Activity'!O138="", "",'3.Weekly Hours &amp; Wage Activity'!O138/40 ))),0)</f>
        <v>0</v>
      </c>
      <c r="AG138" s="86">
        <f>IFERROR(IF('3.Weekly Hours &amp; Wage Activity'!P138 = "FT", 1,MIN(1,IF('3.Weekly Hours &amp; Wage Activity'!P138 = "", "",MIN('3.Weekly Hours &amp; Wage Activity'!P138/40,1)),IF('3.Weekly Hours &amp; Wage Activity'!P138="", "",'3.Weekly Hours &amp; Wage Activity'!P138/40 ))),0)</f>
        <v>0</v>
      </c>
      <c r="AH138" s="86">
        <f>IFERROR(IF('3.Weekly Hours &amp; Wage Activity'!Q138 = "FT", 1,MIN(1,IF('3.Weekly Hours &amp; Wage Activity'!Q138 = "", "",MIN('3.Weekly Hours &amp; Wage Activity'!Q138/40,1)),IF('3.Weekly Hours &amp; Wage Activity'!Q138="", "",'3.Weekly Hours &amp; Wage Activity'!Q138/40 ))),0)</f>
        <v>0</v>
      </c>
      <c r="AI138" s="86">
        <f>IFERROR(IF('3.Weekly Hours &amp; Wage Activity'!R138 = "FT", 1,MIN(1,IF('3.Weekly Hours &amp; Wage Activity'!R138 = "", "",MIN('3.Weekly Hours &amp; Wage Activity'!R138/40,1)),IF('3.Weekly Hours &amp; Wage Activity'!R138="", "",'3.Weekly Hours &amp; Wage Activity'!R138/40 ))),0)</f>
        <v>0</v>
      </c>
      <c r="AJ138" s="86">
        <f>IFERROR(IF('3.Weekly Hours &amp; Wage Activity'!S138 = "FT", 1,MIN(1,IF('3.Weekly Hours &amp; Wage Activity'!S138 = "", "",MIN('3.Weekly Hours &amp; Wage Activity'!S138/40,1)),IF('3.Weekly Hours &amp; Wage Activity'!S138="", "",'3.Weekly Hours &amp; Wage Activity'!S138/40 ))),0)</f>
        <v>0</v>
      </c>
      <c r="AK138" s="86">
        <f>IFERROR(IF('3.Weekly Hours &amp; Wage Activity'!T138 = "FT", 1,MIN(1,IF('3.Weekly Hours &amp; Wage Activity'!T138 = "", "",MIN('3.Weekly Hours &amp; Wage Activity'!T138/40,1)),IF('3.Weekly Hours &amp; Wage Activity'!T138="", "",'3.Weekly Hours &amp; Wage Activity'!T138/40 ))),0)</f>
        <v>0</v>
      </c>
      <c r="AL138" s="86">
        <f>IFERROR(IF('3.Weekly Hours &amp; Wage Activity'!U138 = "FT", 1,MIN(1,IF('3.Weekly Hours &amp; Wage Activity'!U138 = "", "",MIN('3.Weekly Hours &amp; Wage Activity'!U138/40,1)),IF('3.Weekly Hours &amp; Wage Activity'!U138="", "",'3.Weekly Hours &amp; Wage Activity'!U138/40 ))),0)</f>
        <v>0</v>
      </c>
      <c r="AM138" s="86">
        <f>IFERROR(IF('3.Weekly Hours &amp; Wage Activity'!V138 = "FT", 1,MIN(1,IF('3.Weekly Hours &amp; Wage Activity'!V138 = "", "",MIN('3.Weekly Hours &amp; Wage Activity'!V138/40,1)),IF('3.Weekly Hours &amp; Wage Activity'!V138="", "",'3.Weekly Hours &amp; Wage Activity'!V138/40 ))),0)</f>
        <v>0</v>
      </c>
      <c r="AN138" s="86">
        <f>IFERROR(IF('3.Weekly Hours &amp; Wage Activity'!W138 = "FT", 1,MIN(1,IF('3.Weekly Hours &amp; Wage Activity'!W138 = "", "",MIN('3.Weekly Hours &amp; Wage Activity'!W138/40,1)),IF('3.Weekly Hours &amp; Wage Activity'!W138="", "",'3.Weekly Hours &amp; Wage Activity'!W138/40 ))),0)</f>
        <v>0</v>
      </c>
      <c r="AO138" s="86">
        <f>IFERROR(IF('3.Weekly Hours &amp; Wage Activity'!X138 = "FT", 1,MIN(1,IF('3.Weekly Hours &amp; Wage Activity'!X138 = "", "",MIN('3.Weekly Hours &amp; Wage Activity'!X138/40,1)),IF('3.Weekly Hours &amp; Wage Activity'!X138="", "",'3.Weekly Hours &amp; Wage Activity'!X138/40 ))),0)</f>
        <v>0</v>
      </c>
      <c r="AP138" s="86">
        <f>IFERROR(IF('3.Weekly Hours &amp; Wage Activity'!Y138 = "FT", 1,MIN(1,IF('3.Weekly Hours &amp; Wage Activity'!Y138 = "", "",MIN('3.Weekly Hours &amp; Wage Activity'!Y138/40,1)),IF('3.Weekly Hours &amp; Wage Activity'!Y138="", "",'3.Weekly Hours &amp; Wage Activity'!Y138/40 ))),0)</f>
        <v>0</v>
      </c>
      <c r="AQ138" s="86">
        <f>IFERROR(IF('3.Weekly Hours &amp; Wage Activity'!Z138 = "FT", 1,MIN(1,IF('3.Weekly Hours &amp; Wage Activity'!Z138 = "", "",MIN('3.Weekly Hours &amp; Wage Activity'!Z138/40,1)),IF('3.Weekly Hours &amp; Wage Activity'!Z138="", "",'3.Weekly Hours &amp; Wage Activity'!Z138/40 ))),0)</f>
        <v>0</v>
      </c>
      <c r="AR138" s="86">
        <f>IFERROR(IF('3.Weekly Hours &amp; Wage Activity'!AA138 = "FT", 1,MIN(1,IF('3.Weekly Hours &amp; Wage Activity'!AA138 = "", "",MIN('3.Weekly Hours &amp; Wage Activity'!AA138/40,1)),IF('3.Weekly Hours &amp; Wage Activity'!AA138="", "",'3.Weekly Hours &amp; Wage Activity'!AA138/40 ))),0)</f>
        <v>0</v>
      </c>
      <c r="AS138" s="86">
        <f>IFERROR(IF('3.Weekly Hours &amp; Wage Activity'!AB138 = "FT", 1,MIN(1,IF('3.Weekly Hours &amp; Wage Activity'!AB138 = "", "",MIN('3.Weekly Hours &amp; Wage Activity'!AB138/40,1)),IF('3.Weekly Hours &amp; Wage Activity'!AB138="", "",'3.Weekly Hours &amp; Wage Activity'!AB138/40 ))),0)</f>
        <v>0</v>
      </c>
      <c r="AT138" s="86">
        <f>IFERROR(IF('3.Weekly Hours &amp; Wage Activity'!AC138 = "FT", 1,MIN(1,IF('3.Weekly Hours &amp; Wage Activity'!AC138 = "", "",MIN('3.Weekly Hours &amp; Wage Activity'!AC138/40,1)),IF('3.Weekly Hours &amp; Wage Activity'!AC138="", "",'3.Weekly Hours &amp; Wage Activity'!AC138/40 ))),0)</f>
        <v>0</v>
      </c>
      <c r="AU138" s="86">
        <f>IFERROR(IF('3.Weekly Hours &amp; Wage Activity'!AD138 = "FT", 1,MIN(1,IF('3.Weekly Hours &amp; Wage Activity'!AD138 = "", "",MIN('3.Weekly Hours &amp; Wage Activity'!AD138/40,1)),IF('3.Weekly Hours &amp; Wage Activity'!AD138="", "",'3.Weekly Hours &amp; Wage Activity'!AD138/40 ))),0)</f>
        <v>0</v>
      </c>
      <c r="AV138" s="86">
        <f>IFERROR(IF('3.Weekly Hours &amp; Wage Activity'!AE138 = "FT", 1,MIN(1,IF('3.Weekly Hours &amp; Wage Activity'!AE138 = "", "",MIN('3.Weekly Hours &amp; Wage Activity'!AE138/40,1)),IF('3.Weekly Hours &amp; Wage Activity'!AE138="", "",'3.Weekly Hours &amp; Wage Activity'!AE138/40 ))),0)</f>
        <v>0</v>
      </c>
      <c r="AW138" s="86">
        <f>IFERROR(IF('3.Weekly Hours &amp; Wage Activity'!AF138 = "FT", 1,MIN(1,IF('3.Weekly Hours &amp; Wage Activity'!AF138 = "", "",MIN('3.Weekly Hours &amp; Wage Activity'!AF138/40,1)),IF('3.Weekly Hours &amp; Wage Activity'!AF138="", "",'3.Weekly Hours &amp; Wage Activity'!AF138/40 ))),0)</f>
        <v>0</v>
      </c>
      <c r="AX138" s="86">
        <f>IFERROR(IF('3.Weekly Hours &amp; Wage Activity'!AG138 = "FT", 1,MIN(1,IF('3.Weekly Hours &amp; Wage Activity'!AG138 = "", "",MIN('3.Weekly Hours &amp; Wage Activity'!AG138/40,1)),IF('3.Weekly Hours &amp; Wage Activity'!AG138="", "",'3.Weekly Hours &amp; Wage Activity'!AG138/40 ))),0)</f>
        <v>0</v>
      </c>
      <c r="AY138" s="523">
        <f>SUM( IF(COUNTIF('3.Weekly Hours &amp; Wage Activity'!J138:Q138, "&lt;&gt;FT") = 0, COLUMNS('3.Weekly Hours &amp; Wage Activity'!J138:AG138) * 40, '3.Weekly Hours &amp; Wage Activity'!J138:AG138))</f>
        <v>0</v>
      </c>
      <c r="AZ138" s="86">
        <f t="shared" si="20"/>
        <v>0</v>
      </c>
      <c r="BA138" s="87">
        <f t="shared" si="21"/>
        <v>0</v>
      </c>
      <c r="BB138" s="74" t="str">
        <f>IF('2.Census &amp; Reference Benchmarks'!K138 = "", "", '2.Census &amp; Reference Benchmarks'!K138)</f>
        <v/>
      </c>
      <c r="BC138" s="185">
        <f>IF('2.Census &amp; Reference Benchmarks'!L138="N/A",IF(OR(AND(G138="",I138=""),AND(G138&lt;DATEVALUE("1/1/2020"),OR(I138="",I138&gt;DATEVALUE("3/31/2020")))),177.14,IF(OR(I138 = "", I138 &gt; DATEVALUE("1/31/2020")), ROUND(177.14*((DATEVALUE("2/1/2020") -G138)/31),1))),IF('2.Census &amp; Reference Benchmarks'!L138="",0,'2.Census &amp; Reference Benchmarks'!L138))</f>
        <v>0</v>
      </c>
      <c r="BD138" s="74" t="str">
        <f>IF('2.Census &amp; Reference Benchmarks'!N138 = "", "", '2.Census &amp; Reference Benchmarks'!N138)</f>
        <v/>
      </c>
      <c r="BE138" s="185">
        <f>IF('2.Census &amp; Reference Benchmarks'!O138="N/A",IF(OR(AND(G138="",I138=""),AND(G138&lt;=DATEVALUE("2/1/2020"),OR(I138="",I138&gt;=DATEVALUE("2/29/2020")))),165.71,IF(AND(G138&gt;DATEVALUE("2/1/2020"),OR(I138="",I138&lt;=DATEVALUE("2/29/2020"))),((DATEVALUE("3/1/2020")-G138)/29)*165.71,"")),IF('2.Census &amp; Reference Benchmarks'!O138="",0,'2.Census &amp; Reference Benchmarks'!O138))</f>
        <v>0</v>
      </c>
    </row>
    <row r="139" spans="1:57" x14ac:dyDescent="0.25">
      <c r="A139" s="3"/>
      <c r="B139" s="56">
        <f>IF('2.Census &amp; Reference Benchmarks'!B139 &lt;&gt;"",'2.Census &amp; Reference Benchmarks'!B139,"")</f>
        <v>0</v>
      </c>
      <c r="C139" s="56">
        <f>IF('2.Census &amp; Reference Benchmarks'!C139 &lt;&gt;"",'2.Census &amp; Reference Benchmarks'!C139,"")</f>
        <v>0</v>
      </c>
      <c r="D139" s="57" t="str">
        <f>IF('2.Census &amp; Reference Benchmarks'!D139 &lt;&gt;"",'2.Census &amp; Reference Benchmarks'!D139,"")</f>
        <v/>
      </c>
      <c r="E139" s="56" t="str">
        <f>IF('2.Census &amp; Reference Benchmarks'!E139 &lt;&gt;"",'2.Census &amp; Reference Benchmarks'!E139,"")</f>
        <v/>
      </c>
      <c r="F139" s="56" t="str">
        <f>IF('2.Census &amp; Reference Benchmarks'!F139 &lt;&gt;"",'2.Census &amp; Reference Benchmarks'!F139,"")</f>
        <v/>
      </c>
      <c r="G139" s="58" t="str">
        <f>IF('2.Census &amp; Reference Benchmarks'!G139 &lt;&gt;"",'2.Census &amp; Reference Benchmarks'!G139,"")</f>
        <v/>
      </c>
      <c r="H139" s="58" t="str">
        <f>IF('2.Census &amp; Reference Benchmarks'!H139 &lt;&gt;"",'2.Census &amp; Reference Benchmarks'!H139,"")</f>
        <v/>
      </c>
      <c r="I139" s="58" t="str">
        <f>IF('2.Census &amp; Reference Benchmarks'!I139 &lt;&gt;"",'2.Census &amp; Reference Benchmarks'!I139,"")</f>
        <v/>
      </c>
      <c r="J139" s="69" t="str">
        <f>IF('2.Census &amp; Reference Benchmarks'!J139 &lt;&gt;"",'2.Census &amp; Reference Benchmarks'!J139,"")</f>
        <v/>
      </c>
      <c r="K139" s="58" t="str">
        <f>IF('7.Safe Harbor Input Data &amp; Calc'!Q141 &lt;&gt; "", '7.Safe Harbor Input Data &amp; Calc'!Q141, "")</f>
        <v>No</v>
      </c>
      <c r="L139" s="59" t="str">
        <f>IF('2.Census &amp; Reference Benchmarks'!T139&lt;&gt; "",'2.Census &amp; Reference Benchmarks'!T139,"")</f>
        <v/>
      </c>
      <c r="M139" s="60">
        <f>'2.Census &amp; Reference Benchmarks'!M139</f>
        <v>0</v>
      </c>
      <c r="N139" s="60">
        <f>'2.Census &amp; Reference Benchmarks'!P139</f>
        <v>0</v>
      </c>
      <c r="O139" s="60">
        <f>'2.Census &amp; Reference Benchmarks'!S139</f>
        <v>0</v>
      </c>
      <c r="P139" s="52">
        <f>IF( AND(I139 &lt; '1. Summary for SBA'!$J$7, I139 &lt;&gt;""), 0, IF(AND(G139="",I139=""),SUM(M139:O139)*4,IF(I139&lt;'1. Summary for SBA'!$J$7,0,IF(K139="Yes",0,IF(H139="Salary",IF(AND(SUM(M139:O139)*4&lt;100000,L139=""),(SUM(M139:O139)/(IF(OR(I139=0,I139&gt;=DATEVALUE("3/31/2020")),DATEVALUE("3/31/2020"),I139)-IF(OR(G139&lt;=DATEVALUE("1/1/2020"), G139 = ""),DATEVALUE("1/1/2020"),IF(OR(MONTH(G139)=1),G139+1,IF(MONTH(G139)=3,G139,G139-1)))))*360,0),0)))))</f>
        <v>0</v>
      </c>
      <c r="Q139" s="52">
        <f t="shared" si="15"/>
        <v>0</v>
      </c>
      <c r="R139" s="67">
        <f t="shared" si="16"/>
        <v>0</v>
      </c>
      <c r="S139" s="53">
        <f>SUM('3.Weekly Hours &amp; Wage Activity'!AI139:BF139)</f>
        <v>0</v>
      </c>
      <c r="T139" s="53">
        <f>IF(AND(I139&lt;&gt; "",  I139 &lt; '1. Summary for SBA'!$J$11 +168, I139 &gt; '1. Summary for SBA'!$J$11),S139+(((168-(I139-'1. Summary for SBA'!$J$11+1))*S139)/((I139-'1. Summary for SBA'!$J$11+1))),0)</f>
        <v>0</v>
      </c>
      <c r="U139" s="369">
        <f>IF(K139= "Yes",0,IF( H139 = "salary",IF(T139 = 0,MAX(0,$R139-$S139), R139-T139),IF( H139 = "Hourly",'6. Hourly EE Wage Reduction'!AA139, 0)))</f>
        <v>0</v>
      </c>
      <c r="V139" s="67">
        <f t="shared" si="17"/>
        <v>0</v>
      </c>
      <c r="W139" s="405" t="str">
        <f>IF(U139 = 0, "No",IF('6. Hourly EE Wage Reduction'!T139 &gt;'6. Hourly EE Wage Reduction'!W139, "Yes", "No"))</f>
        <v>No</v>
      </c>
      <c r="X139" s="67">
        <f t="shared" si="18"/>
        <v>0</v>
      </c>
      <c r="Y139" s="67">
        <f t="shared" si="19"/>
        <v>0</v>
      </c>
      <c r="AA139" s="86">
        <f>IFERROR(IF('3.Weekly Hours &amp; Wage Activity'!J139 = "FT", 1,MIN(1,IF('3.Weekly Hours &amp; Wage Activity'!J139 = "", "",MIN('3.Weekly Hours &amp; Wage Activity'!J139/40,1)),IF('3.Weekly Hours &amp; Wage Activity'!J139="", "",'3.Weekly Hours &amp; Wage Activity'!J139/40 ))),0)</f>
        <v>0</v>
      </c>
      <c r="AB139" s="86">
        <f>IFERROR(IF('3.Weekly Hours &amp; Wage Activity'!K139 = "FT", 1,MIN(1,IF('3.Weekly Hours &amp; Wage Activity'!K139 = "", "",MIN('3.Weekly Hours &amp; Wage Activity'!K139/40,1)),IF('3.Weekly Hours &amp; Wage Activity'!K139="", "",'3.Weekly Hours &amp; Wage Activity'!K139/40 ))),0)</f>
        <v>0</v>
      </c>
      <c r="AC139" s="86">
        <f>IFERROR(IF('3.Weekly Hours &amp; Wage Activity'!L139 = "FT", 1,MIN(1,IF('3.Weekly Hours &amp; Wage Activity'!L139 = "", "",MIN('3.Weekly Hours &amp; Wage Activity'!L139/40,1)),IF('3.Weekly Hours &amp; Wage Activity'!L139="", "",'3.Weekly Hours &amp; Wage Activity'!L139/40 ))),0)</f>
        <v>0</v>
      </c>
      <c r="AD139" s="86">
        <f>IFERROR(IF('3.Weekly Hours &amp; Wage Activity'!M139 = "FT", 1,MIN(1,IF('3.Weekly Hours &amp; Wage Activity'!M139 = "", "",MIN('3.Weekly Hours &amp; Wage Activity'!M139/40,1)),IF('3.Weekly Hours &amp; Wage Activity'!M139="", "",'3.Weekly Hours &amp; Wage Activity'!M139/40 ))),0)</f>
        <v>0</v>
      </c>
      <c r="AE139" s="86">
        <f>IFERROR(IF('3.Weekly Hours &amp; Wage Activity'!N139 = "FT", 1,MIN(1,IF('3.Weekly Hours &amp; Wage Activity'!N139 = "", "",MIN('3.Weekly Hours &amp; Wage Activity'!N139/40,1)),IF('3.Weekly Hours &amp; Wage Activity'!N139="", "",'3.Weekly Hours &amp; Wage Activity'!N139/40 ))),0)</f>
        <v>0</v>
      </c>
      <c r="AF139" s="86">
        <f>IFERROR(IF('3.Weekly Hours &amp; Wage Activity'!O139 = "FT", 1,MIN(1,IF('3.Weekly Hours &amp; Wage Activity'!O139 = "", "",MIN('3.Weekly Hours &amp; Wage Activity'!O139/40,1)),IF('3.Weekly Hours &amp; Wage Activity'!O139="", "",'3.Weekly Hours &amp; Wage Activity'!O139/40 ))),0)</f>
        <v>0</v>
      </c>
      <c r="AG139" s="86">
        <f>IFERROR(IF('3.Weekly Hours &amp; Wage Activity'!P139 = "FT", 1,MIN(1,IF('3.Weekly Hours &amp; Wage Activity'!P139 = "", "",MIN('3.Weekly Hours &amp; Wage Activity'!P139/40,1)),IF('3.Weekly Hours &amp; Wage Activity'!P139="", "",'3.Weekly Hours &amp; Wage Activity'!P139/40 ))),0)</f>
        <v>0</v>
      </c>
      <c r="AH139" s="86">
        <f>IFERROR(IF('3.Weekly Hours &amp; Wage Activity'!Q139 = "FT", 1,MIN(1,IF('3.Weekly Hours &amp; Wage Activity'!Q139 = "", "",MIN('3.Weekly Hours &amp; Wage Activity'!Q139/40,1)),IF('3.Weekly Hours &amp; Wage Activity'!Q139="", "",'3.Weekly Hours &amp; Wage Activity'!Q139/40 ))),0)</f>
        <v>0</v>
      </c>
      <c r="AI139" s="86">
        <f>IFERROR(IF('3.Weekly Hours &amp; Wage Activity'!R139 = "FT", 1,MIN(1,IF('3.Weekly Hours &amp; Wage Activity'!R139 = "", "",MIN('3.Weekly Hours &amp; Wage Activity'!R139/40,1)),IF('3.Weekly Hours &amp; Wage Activity'!R139="", "",'3.Weekly Hours &amp; Wage Activity'!R139/40 ))),0)</f>
        <v>0</v>
      </c>
      <c r="AJ139" s="86">
        <f>IFERROR(IF('3.Weekly Hours &amp; Wage Activity'!S139 = "FT", 1,MIN(1,IF('3.Weekly Hours &amp; Wage Activity'!S139 = "", "",MIN('3.Weekly Hours &amp; Wage Activity'!S139/40,1)),IF('3.Weekly Hours &amp; Wage Activity'!S139="", "",'3.Weekly Hours &amp; Wage Activity'!S139/40 ))),0)</f>
        <v>0</v>
      </c>
      <c r="AK139" s="86">
        <f>IFERROR(IF('3.Weekly Hours &amp; Wage Activity'!T139 = "FT", 1,MIN(1,IF('3.Weekly Hours &amp; Wage Activity'!T139 = "", "",MIN('3.Weekly Hours &amp; Wage Activity'!T139/40,1)),IF('3.Weekly Hours &amp; Wage Activity'!T139="", "",'3.Weekly Hours &amp; Wage Activity'!T139/40 ))),0)</f>
        <v>0</v>
      </c>
      <c r="AL139" s="86">
        <f>IFERROR(IF('3.Weekly Hours &amp; Wage Activity'!U139 = "FT", 1,MIN(1,IF('3.Weekly Hours &amp; Wage Activity'!U139 = "", "",MIN('3.Weekly Hours &amp; Wage Activity'!U139/40,1)),IF('3.Weekly Hours &amp; Wage Activity'!U139="", "",'3.Weekly Hours &amp; Wage Activity'!U139/40 ))),0)</f>
        <v>0</v>
      </c>
      <c r="AM139" s="86">
        <f>IFERROR(IF('3.Weekly Hours &amp; Wage Activity'!V139 = "FT", 1,MIN(1,IF('3.Weekly Hours &amp; Wage Activity'!V139 = "", "",MIN('3.Weekly Hours &amp; Wage Activity'!V139/40,1)),IF('3.Weekly Hours &amp; Wage Activity'!V139="", "",'3.Weekly Hours &amp; Wage Activity'!V139/40 ))),0)</f>
        <v>0</v>
      </c>
      <c r="AN139" s="86">
        <f>IFERROR(IF('3.Weekly Hours &amp; Wage Activity'!W139 = "FT", 1,MIN(1,IF('3.Weekly Hours &amp; Wage Activity'!W139 = "", "",MIN('3.Weekly Hours &amp; Wage Activity'!W139/40,1)),IF('3.Weekly Hours &amp; Wage Activity'!W139="", "",'3.Weekly Hours &amp; Wage Activity'!W139/40 ))),0)</f>
        <v>0</v>
      </c>
      <c r="AO139" s="86">
        <f>IFERROR(IF('3.Weekly Hours &amp; Wage Activity'!X139 = "FT", 1,MIN(1,IF('3.Weekly Hours &amp; Wage Activity'!X139 = "", "",MIN('3.Weekly Hours &amp; Wage Activity'!X139/40,1)),IF('3.Weekly Hours &amp; Wage Activity'!X139="", "",'3.Weekly Hours &amp; Wage Activity'!X139/40 ))),0)</f>
        <v>0</v>
      </c>
      <c r="AP139" s="86">
        <f>IFERROR(IF('3.Weekly Hours &amp; Wage Activity'!Y139 = "FT", 1,MIN(1,IF('3.Weekly Hours &amp; Wage Activity'!Y139 = "", "",MIN('3.Weekly Hours &amp; Wage Activity'!Y139/40,1)),IF('3.Weekly Hours &amp; Wage Activity'!Y139="", "",'3.Weekly Hours &amp; Wage Activity'!Y139/40 ))),0)</f>
        <v>0</v>
      </c>
      <c r="AQ139" s="86">
        <f>IFERROR(IF('3.Weekly Hours &amp; Wage Activity'!Z139 = "FT", 1,MIN(1,IF('3.Weekly Hours &amp; Wage Activity'!Z139 = "", "",MIN('3.Weekly Hours &amp; Wage Activity'!Z139/40,1)),IF('3.Weekly Hours &amp; Wage Activity'!Z139="", "",'3.Weekly Hours &amp; Wage Activity'!Z139/40 ))),0)</f>
        <v>0</v>
      </c>
      <c r="AR139" s="86">
        <f>IFERROR(IF('3.Weekly Hours &amp; Wage Activity'!AA139 = "FT", 1,MIN(1,IF('3.Weekly Hours &amp; Wage Activity'!AA139 = "", "",MIN('3.Weekly Hours &amp; Wage Activity'!AA139/40,1)),IF('3.Weekly Hours &amp; Wage Activity'!AA139="", "",'3.Weekly Hours &amp; Wage Activity'!AA139/40 ))),0)</f>
        <v>0</v>
      </c>
      <c r="AS139" s="86">
        <f>IFERROR(IF('3.Weekly Hours &amp; Wage Activity'!AB139 = "FT", 1,MIN(1,IF('3.Weekly Hours &amp; Wage Activity'!AB139 = "", "",MIN('3.Weekly Hours &amp; Wage Activity'!AB139/40,1)),IF('3.Weekly Hours &amp; Wage Activity'!AB139="", "",'3.Weekly Hours &amp; Wage Activity'!AB139/40 ))),0)</f>
        <v>0</v>
      </c>
      <c r="AT139" s="86">
        <f>IFERROR(IF('3.Weekly Hours &amp; Wage Activity'!AC139 = "FT", 1,MIN(1,IF('3.Weekly Hours &amp; Wage Activity'!AC139 = "", "",MIN('3.Weekly Hours &amp; Wage Activity'!AC139/40,1)),IF('3.Weekly Hours &amp; Wage Activity'!AC139="", "",'3.Weekly Hours &amp; Wage Activity'!AC139/40 ))),0)</f>
        <v>0</v>
      </c>
      <c r="AU139" s="86">
        <f>IFERROR(IF('3.Weekly Hours &amp; Wage Activity'!AD139 = "FT", 1,MIN(1,IF('3.Weekly Hours &amp; Wage Activity'!AD139 = "", "",MIN('3.Weekly Hours &amp; Wage Activity'!AD139/40,1)),IF('3.Weekly Hours &amp; Wage Activity'!AD139="", "",'3.Weekly Hours &amp; Wage Activity'!AD139/40 ))),0)</f>
        <v>0</v>
      </c>
      <c r="AV139" s="86">
        <f>IFERROR(IF('3.Weekly Hours &amp; Wage Activity'!AE139 = "FT", 1,MIN(1,IF('3.Weekly Hours &amp; Wage Activity'!AE139 = "", "",MIN('3.Weekly Hours &amp; Wage Activity'!AE139/40,1)),IF('3.Weekly Hours &amp; Wage Activity'!AE139="", "",'3.Weekly Hours &amp; Wage Activity'!AE139/40 ))),0)</f>
        <v>0</v>
      </c>
      <c r="AW139" s="86">
        <f>IFERROR(IF('3.Weekly Hours &amp; Wage Activity'!AF139 = "FT", 1,MIN(1,IF('3.Weekly Hours &amp; Wage Activity'!AF139 = "", "",MIN('3.Weekly Hours &amp; Wage Activity'!AF139/40,1)),IF('3.Weekly Hours &amp; Wage Activity'!AF139="", "",'3.Weekly Hours &amp; Wage Activity'!AF139/40 ))),0)</f>
        <v>0</v>
      </c>
      <c r="AX139" s="86">
        <f>IFERROR(IF('3.Weekly Hours &amp; Wage Activity'!AG139 = "FT", 1,MIN(1,IF('3.Weekly Hours &amp; Wage Activity'!AG139 = "", "",MIN('3.Weekly Hours &amp; Wage Activity'!AG139/40,1)),IF('3.Weekly Hours &amp; Wage Activity'!AG139="", "",'3.Weekly Hours &amp; Wage Activity'!AG139/40 ))),0)</f>
        <v>0</v>
      </c>
      <c r="AY139" s="523">
        <f>SUM( IF(COUNTIF('3.Weekly Hours &amp; Wage Activity'!J139:Q139, "&lt;&gt;FT") = 0, COLUMNS('3.Weekly Hours &amp; Wage Activity'!J139:AG139) * 40, '3.Weekly Hours &amp; Wage Activity'!J139:AG139))</f>
        <v>0</v>
      </c>
      <c r="AZ139" s="86">
        <f t="shared" si="20"/>
        <v>0</v>
      </c>
      <c r="BA139" s="87">
        <f t="shared" si="21"/>
        <v>0</v>
      </c>
      <c r="BB139" s="74" t="str">
        <f>IF('2.Census &amp; Reference Benchmarks'!K139 = "", "", '2.Census &amp; Reference Benchmarks'!K139)</f>
        <v/>
      </c>
      <c r="BC139" s="185">
        <f>IF('2.Census &amp; Reference Benchmarks'!L139="N/A",IF(OR(AND(G139="",I139=""),AND(G139&lt;DATEVALUE("1/1/2020"),OR(I139="",I139&gt;DATEVALUE("3/31/2020")))),177.14,IF(OR(I139 = "", I139 &gt; DATEVALUE("1/31/2020")), ROUND(177.14*((DATEVALUE("2/1/2020") -G139)/31),1))),IF('2.Census &amp; Reference Benchmarks'!L139="",0,'2.Census &amp; Reference Benchmarks'!L139))</f>
        <v>0</v>
      </c>
      <c r="BD139" s="74" t="str">
        <f>IF('2.Census &amp; Reference Benchmarks'!N139 = "", "", '2.Census &amp; Reference Benchmarks'!N139)</f>
        <v/>
      </c>
      <c r="BE139" s="185">
        <f>IF('2.Census &amp; Reference Benchmarks'!O139="N/A",IF(OR(AND(G139="",I139=""),AND(G139&lt;=DATEVALUE("2/1/2020"),OR(I139="",I139&gt;=DATEVALUE("2/29/2020")))),165.71,IF(AND(G139&gt;DATEVALUE("2/1/2020"),OR(I139="",I139&lt;=DATEVALUE("2/29/2020"))),((DATEVALUE("3/1/2020")-G139)/29)*165.71,"")),IF('2.Census &amp; Reference Benchmarks'!O139="",0,'2.Census &amp; Reference Benchmarks'!O139))</f>
        <v>0</v>
      </c>
    </row>
    <row r="140" spans="1:57" x14ac:dyDescent="0.25">
      <c r="A140" s="3"/>
      <c r="B140" s="56">
        <f>IF('2.Census &amp; Reference Benchmarks'!B140 &lt;&gt;"",'2.Census &amp; Reference Benchmarks'!B140,"")</f>
        <v>0</v>
      </c>
      <c r="C140" s="56">
        <f>IF('2.Census &amp; Reference Benchmarks'!C140 &lt;&gt;"",'2.Census &amp; Reference Benchmarks'!C140,"")</f>
        <v>0</v>
      </c>
      <c r="D140" s="57" t="str">
        <f>IF('2.Census &amp; Reference Benchmarks'!D140 &lt;&gt;"",'2.Census &amp; Reference Benchmarks'!D140,"")</f>
        <v/>
      </c>
      <c r="E140" s="56" t="str">
        <f>IF('2.Census &amp; Reference Benchmarks'!E140 &lt;&gt;"",'2.Census &amp; Reference Benchmarks'!E140,"")</f>
        <v/>
      </c>
      <c r="F140" s="56" t="str">
        <f>IF('2.Census &amp; Reference Benchmarks'!F140 &lt;&gt;"",'2.Census &amp; Reference Benchmarks'!F140,"")</f>
        <v/>
      </c>
      <c r="G140" s="58" t="str">
        <f>IF('2.Census &amp; Reference Benchmarks'!G140 &lt;&gt;"",'2.Census &amp; Reference Benchmarks'!G140,"")</f>
        <v/>
      </c>
      <c r="H140" s="58" t="str">
        <f>IF('2.Census &amp; Reference Benchmarks'!H140 &lt;&gt;"",'2.Census &amp; Reference Benchmarks'!H140,"")</f>
        <v/>
      </c>
      <c r="I140" s="58" t="str">
        <f>IF('2.Census &amp; Reference Benchmarks'!I140 &lt;&gt;"",'2.Census &amp; Reference Benchmarks'!I140,"")</f>
        <v/>
      </c>
      <c r="J140" s="69" t="str">
        <f>IF('2.Census &amp; Reference Benchmarks'!J140 &lt;&gt;"",'2.Census &amp; Reference Benchmarks'!J140,"")</f>
        <v/>
      </c>
      <c r="K140" s="58" t="str">
        <f>IF('7.Safe Harbor Input Data &amp; Calc'!Q142 &lt;&gt; "", '7.Safe Harbor Input Data &amp; Calc'!Q142, "")</f>
        <v>No</v>
      </c>
      <c r="L140" s="59" t="str">
        <f>IF('2.Census &amp; Reference Benchmarks'!T140&lt;&gt; "",'2.Census &amp; Reference Benchmarks'!T140,"")</f>
        <v/>
      </c>
      <c r="M140" s="60">
        <f>'2.Census &amp; Reference Benchmarks'!M140</f>
        <v>0</v>
      </c>
      <c r="N140" s="60">
        <f>'2.Census &amp; Reference Benchmarks'!P140</f>
        <v>0</v>
      </c>
      <c r="O140" s="60">
        <f>'2.Census &amp; Reference Benchmarks'!S140</f>
        <v>0</v>
      </c>
      <c r="P140" s="52">
        <f>IF( AND(I140 &lt; '1. Summary for SBA'!$J$7, I140 &lt;&gt;""), 0, IF(AND(G140="",I140=""),SUM(M140:O140)*4,IF(I140&lt;'1. Summary for SBA'!$J$7,0,IF(K140="Yes",0,IF(H140="Salary",IF(AND(SUM(M140:O140)*4&lt;100000,L140=""),(SUM(M140:O140)/(IF(OR(I140=0,I140&gt;=DATEVALUE("3/31/2020")),DATEVALUE("3/31/2020"),I140)-IF(OR(G140&lt;=DATEVALUE("1/1/2020"), G140 = ""),DATEVALUE("1/1/2020"),IF(OR(MONTH(G140)=1),G140+1,IF(MONTH(G140)=3,G140,G140-1)))))*360,0),0)))))</f>
        <v>0</v>
      </c>
      <c r="Q140" s="52">
        <f t="shared" si="15"/>
        <v>0</v>
      </c>
      <c r="R140" s="67">
        <f t="shared" si="16"/>
        <v>0</v>
      </c>
      <c r="S140" s="53">
        <f>SUM('3.Weekly Hours &amp; Wage Activity'!AI140:BF140)</f>
        <v>0</v>
      </c>
      <c r="T140" s="53">
        <f>IF(AND(I140&lt;&gt; "",  I140 &lt; '1. Summary for SBA'!$J$11 +168, I140 &gt; '1. Summary for SBA'!$J$11),S140+(((168-(I140-'1. Summary for SBA'!$J$11+1))*S140)/((I140-'1. Summary for SBA'!$J$11+1))),0)</f>
        <v>0</v>
      </c>
      <c r="U140" s="369">
        <f>IF(K140= "Yes",0,IF( H140 = "salary",IF(T140 = 0,MAX(0,$R140-$S140), R140-T140),IF( H140 = "Hourly",'6. Hourly EE Wage Reduction'!AA140, 0)))</f>
        <v>0</v>
      </c>
      <c r="V140" s="67">
        <f t="shared" si="17"/>
        <v>0</v>
      </c>
      <c r="W140" s="405" t="str">
        <f>IF(U140 = 0, "No",IF('6. Hourly EE Wage Reduction'!T140 &gt;'6. Hourly EE Wage Reduction'!W140, "Yes", "No"))</f>
        <v>No</v>
      </c>
      <c r="X140" s="67">
        <f t="shared" si="18"/>
        <v>0</v>
      </c>
      <c r="Y140" s="67">
        <f t="shared" si="19"/>
        <v>0</v>
      </c>
      <c r="AA140" s="86">
        <f>IFERROR(IF('3.Weekly Hours &amp; Wage Activity'!J140 = "FT", 1,MIN(1,IF('3.Weekly Hours &amp; Wage Activity'!J140 = "", "",MIN('3.Weekly Hours &amp; Wage Activity'!J140/40,1)),IF('3.Weekly Hours &amp; Wage Activity'!J140="", "",'3.Weekly Hours &amp; Wage Activity'!J140/40 ))),0)</f>
        <v>0</v>
      </c>
      <c r="AB140" s="86">
        <f>IFERROR(IF('3.Weekly Hours &amp; Wage Activity'!K140 = "FT", 1,MIN(1,IF('3.Weekly Hours &amp; Wage Activity'!K140 = "", "",MIN('3.Weekly Hours &amp; Wage Activity'!K140/40,1)),IF('3.Weekly Hours &amp; Wage Activity'!K140="", "",'3.Weekly Hours &amp; Wage Activity'!K140/40 ))),0)</f>
        <v>0</v>
      </c>
      <c r="AC140" s="86">
        <f>IFERROR(IF('3.Weekly Hours &amp; Wage Activity'!L140 = "FT", 1,MIN(1,IF('3.Weekly Hours &amp; Wage Activity'!L140 = "", "",MIN('3.Weekly Hours &amp; Wage Activity'!L140/40,1)),IF('3.Weekly Hours &amp; Wage Activity'!L140="", "",'3.Weekly Hours &amp; Wage Activity'!L140/40 ))),0)</f>
        <v>0</v>
      </c>
      <c r="AD140" s="86">
        <f>IFERROR(IF('3.Weekly Hours &amp; Wage Activity'!M140 = "FT", 1,MIN(1,IF('3.Weekly Hours &amp; Wage Activity'!M140 = "", "",MIN('3.Weekly Hours &amp; Wage Activity'!M140/40,1)),IF('3.Weekly Hours &amp; Wage Activity'!M140="", "",'3.Weekly Hours &amp; Wage Activity'!M140/40 ))),0)</f>
        <v>0</v>
      </c>
      <c r="AE140" s="86">
        <f>IFERROR(IF('3.Weekly Hours &amp; Wage Activity'!N140 = "FT", 1,MIN(1,IF('3.Weekly Hours &amp; Wage Activity'!N140 = "", "",MIN('3.Weekly Hours &amp; Wage Activity'!N140/40,1)),IF('3.Weekly Hours &amp; Wage Activity'!N140="", "",'3.Weekly Hours &amp; Wage Activity'!N140/40 ))),0)</f>
        <v>0</v>
      </c>
      <c r="AF140" s="86">
        <f>IFERROR(IF('3.Weekly Hours &amp; Wage Activity'!O140 = "FT", 1,MIN(1,IF('3.Weekly Hours &amp; Wage Activity'!O140 = "", "",MIN('3.Weekly Hours &amp; Wage Activity'!O140/40,1)),IF('3.Weekly Hours &amp; Wage Activity'!O140="", "",'3.Weekly Hours &amp; Wage Activity'!O140/40 ))),0)</f>
        <v>0</v>
      </c>
      <c r="AG140" s="86">
        <f>IFERROR(IF('3.Weekly Hours &amp; Wage Activity'!P140 = "FT", 1,MIN(1,IF('3.Weekly Hours &amp; Wage Activity'!P140 = "", "",MIN('3.Weekly Hours &amp; Wage Activity'!P140/40,1)),IF('3.Weekly Hours &amp; Wage Activity'!P140="", "",'3.Weekly Hours &amp; Wage Activity'!P140/40 ))),0)</f>
        <v>0</v>
      </c>
      <c r="AH140" s="86">
        <f>IFERROR(IF('3.Weekly Hours &amp; Wage Activity'!Q140 = "FT", 1,MIN(1,IF('3.Weekly Hours &amp; Wage Activity'!Q140 = "", "",MIN('3.Weekly Hours &amp; Wage Activity'!Q140/40,1)),IF('3.Weekly Hours &amp; Wage Activity'!Q140="", "",'3.Weekly Hours &amp; Wage Activity'!Q140/40 ))),0)</f>
        <v>0</v>
      </c>
      <c r="AI140" s="86">
        <f>IFERROR(IF('3.Weekly Hours &amp; Wage Activity'!R140 = "FT", 1,MIN(1,IF('3.Weekly Hours &amp; Wage Activity'!R140 = "", "",MIN('3.Weekly Hours &amp; Wage Activity'!R140/40,1)),IF('3.Weekly Hours &amp; Wage Activity'!R140="", "",'3.Weekly Hours &amp; Wage Activity'!R140/40 ))),0)</f>
        <v>0</v>
      </c>
      <c r="AJ140" s="86">
        <f>IFERROR(IF('3.Weekly Hours &amp; Wage Activity'!S140 = "FT", 1,MIN(1,IF('3.Weekly Hours &amp; Wage Activity'!S140 = "", "",MIN('3.Weekly Hours &amp; Wage Activity'!S140/40,1)),IF('3.Weekly Hours &amp; Wage Activity'!S140="", "",'3.Weekly Hours &amp; Wage Activity'!S140/40 ))),0)</f>
        <v>0</v>
      </c>
      <c r="AK140" s="86">
        <f>IFERROR(IF('3.Weekly Hours &amp; Wage Activity'!T140 = "FT", 1,MIN(1,IF('3.Weekly Hours &amp; Wage Activity'!T140 = "", "",MIN('3.Weekly Hours &amp; Wage Activity'!T140/40,1)),IF('3.Weekly Hours &amp; Wage Activity'!T140="", "",'3.Weekly Hours &amp; Wage Activity'!T140/40 ))),0)</f>
        <v>0</v>
      </c>
      <c r="AL140" s="86">
        <f>IFERROR(IF('3.Weekly Hours &amp; Wage Activity'!U140 = "FT", 1,MIN(1,IF('3.Weekly Hours &amp; Wage Activity'!U140 = "", "",MIN('3.Weekly Hours &amp; Wage Activity'!U140/40,1)),IF('3.Weekly Hours &amp; Wage Activity'!U140="", "",'3.Weekly Hours &amp; Wage Activity'!U140/40 ))),0)</f>
        <v>0</v>
      </c>
      <c r="AM140" s="86">
        <f>IFERROR(IF('3.Weekly Hours &amp; Wage Activity'!V140 = "FT", 1,MIN(1,IF('3.Weekly Hours &amp; Wage Activity'!V140 = "", "",MIN('3.Weekly Hours &amp; Wage Activity'!V140/40,1)),IF('3.Weekly Hours &amp; Wage Activity'!V140="", "",'3.Weekly Hours &amp; Wage Activity'!V140/40 ))),0)</f>
        <v>0</v>
      </c>
      <c r="AN140" s="86">
        <f>IFERROR(IF('3.Weekly Hours &amp; Wage Activity'!W140 = "FT", 1,MIN(1,IF('3.Weekly Hours &amp; Wage Activity'!W140 = "", "",MIN('3.Weekly Hours &amp; Wage Activity'!W140/40,1)),IF('3.Weekly Hours &amp; Wage Activity'!W140="", "",'3.Weekly Hours &amp; Wage Activity'!W140/40 ))),0)</f>
        <v>0</v>
      </c>
      <c r="AO140" s="86">
        <f>IFERROR(IF('3.Weekly Hours &amp; Wage Activity'!X140 = "FT", 1,MIN(1,IF('3.Weekly Hours &amp; Wage Activity'!X140 = "", "",MIN('3.Weekly Hours &amp; Wage Activity'!X140/40,1)),IF('3.Weekly Hours &amp; Wage Activity'!X140="", "",'3.Weekly Hours &amp; Wage Activity'!X140/40 ))),0)</f>
        <v>0</v>
      </c>
      <c r="AP140" s="86">
        <f>IFERROR(IF('3.Weekly Hours &amp; Wage Activity'!Y140 = "FT", 1,MIN(1,IF('3.Weekly Hours &amp; Wage Activity'!Y140 = "", "",MIN('3.Weekly Hours &amp; Wage Activity'!Y140/40,1)),IF('3.Weekly Hours &amp; Wage Activity'!Y140="", "",'3.Weekly Hours &amp; Wage Activity'!Y140/40 ))),0)</f>
        <v>0</v>
      </c>
      <c r="AQ140" s="86">
        <f>IFERROR(IF('3.Weekly Hours &amp; Wage Activity'!Z140 = "FT", 1,MIN(1,IF('3.Weekly Hours &amp; Wage Activity'!Z140 = "", "",MIN('3.Weekly Hours &amp; Wage Activity'!Z140/40,1)),IF('3.Weekly Hours &amp; Wage Activity'!Z140="", "",'3.Weekly Hours &amp; Wage Activity'!Z140/40 ))),0)</f>
        <v>0</v>
      </c>
      <c r="AR140" s="86">
        <f>IFERROR(IF('3.Weekly Hours &amp; Wage Activity'!AA140 = "FT", 1,MIN(1,IF('3.Weekly Hours &amp; Wage Activity'!AA140 = "", "",MIN('3.Weekly Hours &amp; Wage Activity'!AA140/40,1)),IF('3.Weekly Hours &amp; Wage Activity'!AA140="", "",'3.Weekly Hours &amp; Wage Activity'!AA140/40 ))),0)</f>
        <v>0</v>
      </c>
      <c r="AS140" s="86">
        <f>IFERROR(IF('3.Weekly Hours &amp; Wage Activity'!AB140 = "FT", 1,MIN(1,IF('3.Weekly Hours &amp; Wage Activity'!AB140 = "", "",MIN('3.Weekly Hours &amp; Wage Activity'!AB140/40,1)),IF('3.Weekly Hours &amp; Wage Activity'!AB140="", "",'3.Weekly Hours &amp; Wage Activity'!AB140/40 ))),0)</f>
        <v>0</v>
      </c>
      <c r="AT140" s="86">
        <f>IFERROR(IF('3.Weekly Hours &amp; Wage Activity'!AC140 = "FT", 1,MIN(1,IF('3.Weekly Hours &amp; Wage Activity'!AC140 = "", "",MIN('3.Weekly Hours &amp; Wage Activity'!AC140/40,1)),IF('3.Weekly Hours &amp; Wage Activity'!AC140="", "",'3.Weekly Hours &amp; Wage Activity'!AC140/40 ))),0)</f>
        <v>0</v>
      </c>
      <c r="AU140" s="86">
        <f>IFERROR(IF('3.Weekly Hours &amp; Wage Activity'!AD140 = "FT", 1,MIN(1,IF('3.Weekly Hours &amp; Wage Activity'!AD140 = "", "",MIN('3.Weekly Hours &amp; Wage Activity'!AD140/40,1)),IF('3.Weekly Hours &amp; Wage Activity'!AD140="", "",'3.Weekly Hours &amp; Wage Activity'!AD140/40 ))),0)</f>
        <v>0</v>
      </c>
      <c r="AV140" s="86">
        <f>IFERROR(IF('3.Weekly Hours &amp; Wage Activity'!AE140 = "FT", 1,MIN(1,IF('3.Weekly Hours &amp; Wage Activity'!AE140 = "", "",MIN('3.Weekly Hours &amp; Wage Activity'!AE140/40,1)),IF('3.Weekly Hours &amp; Wage Activity'!AE140="", "",'3.Weekly Hours &amp; Wage Activity'!AE140/40 ))),0)</f>
        <v>0</v>
      </c>
      <c r="AW140" s="86">
        <f>IFERROR(IF('3.Weekly Hours &amp; Wage Activity'!AF140 = "FT", 1,MIN(1,IF('3.Weekly Hours &amp; Wage Activity'!AF140 = "", "",MIN('3.Weekly Hours &amp; Wage Activity'!AF140/40,1)),IF('3.Weekly Hours &amp; Wage Activity'!AF140="", "",'3.Weekly Hours &amp; Wage Activity'!AF140/40 ))),0)</f>
        <v>0</v>
      </c>
      <c r="AX140" s="86">
        <f>IFERROR(IF('3.Weekly Hours &amp; Wage Activity'!AG140 = "FT", 1,MIN(1,IF('3.Weekly Hours &amp; Wage Activity'!AG140 = "", "",MIN('3.Weekly Hours &amp; Wage Activity'!AG140/40,1)),IF('3.Weekly Hours &amp; Wage Activity'!AG140="", "",'3.Weekly Hours &amp; Wage Activity'!AG140/40 ))),0)</f>
        <v>0</v>
      </c>
      <c r="AY140" s="523">
        <f>SUM( IF(COUNTIF('3.Weekly Hours &amp; Wage Activity'!J140:Q140, "&lt;&gt;FT") = 0, COLUMNS('3.Weekly Hours &amp; Wage Activity'!J140:AG140) * 40, '3.Weekly Hours &amp; Wage Activity'!J140:AG140))</f>
        <v>0</v>
      </c>
      <c r="AZ140" s="86">
        <f t="shared" si="20"/>
        <v>0</v>
      </c>
      <c r="BA140" s="87">
        <f t="shared" si="21"/>
        <v>0</v>
      </c>
      <c r="BB140" s="74" t="str">
        <f>IF('2.Census &amp; Reference Benchmarks'!K140 = "", "", '2.Census &amp; Reference Benchmarks'!K140)</f>
        <v/>
      </c>
      <c r="BC140" s="185">
        <f>IF('2.Census &amp; Reference Benchmarks'!L140="N/A",IF(OR(AND(G140="",I140=""),AND(G140&lt;DATEVALUE("1/1/2020"),OR(I140="",I140&gt;DATEVALUE("3/31/2020")))),177.14,IF(OR(I140 = "", I140 &gt; DATEVALUE("1/31/2020")), ROUND(177.14*((DATEVALUE("2/1/2020") -G140)/31),1))),IF('2.Census &amp; Reference Benchmarks'!L140="",0,'2.Census &amp; Reference Benchmarks'!L140))</f>
        <v>0</v>
      </c>
      <c r="BD140" s="74" t="str">
        <f>IF('2.Census &amp; Reference Benchmarks'!N140 = "", "", '2.Census &amp; Reference Benchmarks'!N140)</f>
        <v/>
      </c>
      <c r="BE140" s="185">
        <f>IF('2.Census &amp; Reference Benchmarks'!O140="N/A",IF(OR(AND(G140="",I140=""),AND(G140&lt;=DATEVALUE("2/1/2020"),OR(I140="",I140&gt;=DATEVALUE("2/29/2020")))),165.71,IF(AND(G140&gt;DATEVALUE("2/1/2020"),OR(I140="",I140&lt;=DATEVALUE("2/29/2020"))),((DATEVALUE("3/1/2020")-G140)/29)*165.71,"")),IF('2.Census &amp; Reference Benchmarks'!O140="",0,'2.Census &amp; Reference Benchmarks'!O140))</f>
        <v>0</v>
      </c>
    </row>
    <row r="141" spans="1:57" x14ac:dyDescent="0.25">
      <c r="A141" s="3"/>
      <c r="B141" s="56">
        <f>IF('2.Census &amp; Reference Benchmarks'!B141 &lt;&gt;"",'2.Census &amp; Reference Benchmarks'!B141,"")</f>
        <v>0</v>
      </c>
      <c r="C141" s="56">
        <f>IF('2.Census &amp; Reference Benchmarks'!C141 &lt;&gt;"",'2.Census &amp; Reference Benchmarks'!C141,"")</f>
        <v>0</v>
      </c>
      <c r="D141" s="57" t="str">
        <f>IF('2.Census &amp; Reference Benchmarks'!D141 &lt;&gt;"",'2.Census &amp; Reference Benchmarks'!D141,"")</f>
        <v/>
      </c>
      <c r="E141" s="56" t="str">
        <f>IF('2.Census &amp; Reference Benchmarks'!E141 &lt;&gt;"",'2.Census &amp; Reference Benchmarks'!E141,"")</f>
        <v/>
      </c>
      <c r="F141" s="56" t="str">
        <f>IF('2.Census &amp; Reference Benchmarks'!F141 &lt;&gt;"",'2.Census &amp; Reference Benchmarks'!F141,"")</f>
        <v/>
      </c>
      <c r="G141" s="58" t="str">
        <f>IF('2.Census &amp; Reference Benchmarks'!G141 &lt;&gt;"",'2.Census &amp; Reference Benchmarks'!G141,"")</f>
        <v/>
      </c>
      <c r="H141" s="58" t="str">
        <f>IF('2.Census &amp; Reference Benchmarks'!H141 &lt;&gt;"",'2.Census &amp; Reference Benchmarks'!H141,"")</f>
        <v/>
      </c>
      <c r="I141" s="58" t="str">
        <f>IF('2.Census &amp; Reference Benchmarks'!I141 &lt;&gt;"",'2.Census &amp; Reference Benchmarks'!I141,"")</f>
        <v/>
      </c>
      <c r="J141" s="69" t="str">
        <f>IF('2.Census &amp; Reference Benchmarks'!J141 &lt;&gt;"",'2.Census &amp; Reference Benchmarks'!J141,"")</f>
        <v/>
      </c>
      <c r="K141" s="58" t="str">
        <f>IF('7.Safe Harbor Input Data &amp; Calc'!Q143 &lt;&gt; "", '7.Safe Harbor Input Data &amp; Calc'!Q143, "")</f>
        <v>No</v>
      </c>
      <c r="L141" s="59" t="str">
        <f>IF('2.Census &amp; Reference Benchmarks'!T141&lt;&gt; "",'2.Census &amp; Reference Benchmarks'!T141,"")</f>
        <v/>
      </c>
      <c r="M141" s="60">
        <f>'2.Census &amp; Reference Benchmarks'!M141</f>
        <v>0</v>
      </c>
      <c r="N141" s="60">
        <f>'2.Census &amp; Reference Benchmarks'!P141</f>
        <v>0</v>
      </c>
      <c r="O141" s="60">
        <f>'2.Census &amp; Reference Benchmarks'!S141</f>
        <v>0</v>
      </c>
      <c r="P141" s="52">
        <f>IF( AND(I141 &lt; '1. Summary for SBA'!$J$7, I141 &lt;&gt;""), 0, IF(AND(G141="",I141=""),SUM(M141:O141)*4,IF(I141&lt;'1. Summary for SBA'!$J$7,0,IF(K141="Yes",0,IF(H141="Salary",IF(AND(SUM(M141:O141)*4&lt;100000,L141=""),(SUM(M141:O141)/(IF(OR(I141=0,I141&gt;=DATEVALUE("3/31/2020")),DATEVALUE("3/31/2020"),I141)-IF(OR(G141&lt;=DATEVALUE("1/1/2020"), G141 = ""),DATEVALUE("1/1/2020"),IF(OR(MONTH(G141)=1),G141+1,IF(MONTH(G141)=3,G141,G141-1)))))*360,0),0)))))</f>
        <v>0</v>
      </c>
      <c r="Q141" s="52">
        <f t="shared" si="15"/>
        <v>0</v>
      </c>
      <c r="R141" s="67">
        <f t="shared" si="16"/>
        <v>0</v>
      </c>
      <c r="S141" s="53">
        <f>SUM('3.Weekly Hours &amp; Wage Activity'!AI141:BF141)</f>
        <v>0</v>
      </c>
      <c r="T141" s="53">
        <f>IF(AND(I141&lt;&gt; "",  I141 &lt; '1. Summary for SBA'!$J$11 +168, I141 &gt; '1. Summary for SBA'!$J$11),S141+(((168-(I141-'1. Summary for SBA'!$J$11+1))*S141)/((I141-'1. Summary for SBA'!$J$11+1))),0)</f>
        <v>0</v>
      </c>
      <c r="U141" s="369">
        <f>IF(K141= "Yes",0,IF( H141 = "salary",IF(T141 = 0,MAX(0,$R141-$S141), R141-T141),IF( H141 = "Hourly",'6. Hourly EE Wage Reduction'!AA141, 0)))</f>
        <v>0</v>
      </c>
      <c r="V141" s="67">
        <f t="shared" si="17"/>
        <v>0</v>
      </c>
      <c r="W141" s="405" t="str">
        <f>IF(U141 = 0, "No",IF('6. Hourly EE Wage Reduction'!T141 &gt;'6. Hourly EE Wage Reduction'!W141, "Yes", "No"))</f>
        <v>No</v>
      </c>
      <c r="X141" s="67">
        <f t="shared" si="18"/>
        <v>0</v>
      </c>
      <c r="Y141" s="67">
        <f t="shared" si="19"/>
        <v>0</v>
      </c>
      <c r="AA141" s="86">
        <f>IFERROR(IF('3.Weekly Hours &amp; Wage Activity'!J141 = "FT", 1,MIN(1,IF('3.Weekly Hours &amp; Wage Activity'!J141 = "", "",MIN('3.Weekly Hours &amp; Wage Activity'!J141/40,1)),IF('3.Weekly Hours &amp; Wage Activity'!J141="", "",'3.Weekly Hours &amp; Wage Activity'!J141/40 ))),0)</f>
        <v>0</v>
      </c>
      <c r="AB141" s="86">
        <f>IFERROR(IF('3.Weekly Hours &amp; Wage Activity'!K141 = "FT", 1,MIN(1,IF('3.Weekly Hours &amp; Wage Activity'!K141 = "", "",MIN('3.Weekly Hours &amp; Wage Activity'!K141/40,1)),IF('3.Weekly Hours &amp; Wage Activity'!K141="", "",'3.Weekly Hours &amp; Wage Activity'!K141/40 ))),0)</f>
        <v>0</v>
      </c>
      <c r="AC141" s="86">
        <f>IFERROR(IF('3.Weekly Hours &amp; Wage Activity'!L141 = "FT", 1,MIN(1,IF('3.Weekly Hours &amp; Wage Activity'!L141 = "", "",MIN('3.Weekly Hours &amp; Wage Activity'!L141/40,1)),IF('3.Weekly Hours &amp; Wage Activity'!L141="", "",'3.Weekly Hours &amp; Wage Activity'!L141/40 ))),0)</f>
        <v>0</v>
      </c>
      <c r="AD141" s="86">
        <f>IFERROR(IF('3.Weekly Hours &amp; Wage Activity'!M141 = "FT", 1,MIN(1,IF('3.Weekly Hours &amp; Wage Activity'!M141 = "", "",MIN('3.Weekly Hours &amp; Wage Activity'!M141/40,1)),IF('3.Weekly Hours &amp; Wage Activity'!M141="", "",'3.Weekly Hours &amp; Wage Activity'!M141/40 ))),0)</f>
        <v>0</v>
      </c>
      <c r="AE141" s="86">
        <f>IFERROR(IF('3.Weekly Hours &amp; Wage Activity'!N141 = "FT", 1,MIN(1,IF('3.Weekly Hours &amp; Wage Activity'!N141 = "", "",MIN('3.Weekly Hours &amp; Wage Activity'!N141/40,1)),IF('3.Weekly Hours &amp; Wage Activity'!N141="", "",'3.Weekly Hours &amp; Wage Activity'!N141/40 ))),0)</f>
        <v>0</v>
      </c>
      <c r="AF141" s="86">
        <f>IFERROR(IF('3.Weekly Hours &amp; Wage Activity'!O141 = "FT", 1,MIN(1,IF('3.Weekly Hours &amp; Wage Activity'!O141 = "", "",MIN('3.Weekly Hours &amp; Wage Activity'!O141/40,1)),IF('3.Weekly Hours &amp; Wage Activity'!O141="", "",'3.Weekly Hours &amp; Wage Activity'!O141/40 ))),0)</f>
        <v>0</v>
      </c>
      <c r="AG141" s="86">
        <f>IFERROR(IF('3.Weekly Hours &amp; Wage Activity'!P141 = "FT", 1,MIN(1,IF('3.Weekly Hours &amp; Wage Activity'!P141 = "", "",MIN('3.Weekly Hours &amp; Wage Activity'!P141/40,1)),IF('3.Weekly Hours &amp; Wage Activity'!P141="", "",'3.Weekly Hours &amp; Wage Activity'!P141/40 ))),0)</f>
        <v>0</v>
      </c>
      <c r="AH141" s="86">
        <f>IFERROR(IF('3.Weekly Hours &amp; Wage Activity'!Q141 = "FT", 1,MIN(1,IF('3.Weekly Hours &amp; Wage Activity'!Q141 = "", "",MIN('3.Weekly Hours &amp; Wage Activity'!Q141/40,1)),IF('3.Weekly Hours &amp; Wage Activity'!Q141="", "",'3.Weekly Hours &amp; Wage Activity'!Q141/40 ))),0)</f>
        <v>0</v>
      </c>
      <c r="AI141" s="86">
        <f>IFERROR(IF('3.Weekly Hours &amp; Wage Activity'!R141 = "FT", 1,MIN(1,IF('3.Weekly Hours &amp; Wage Activity'!R141 = "", "",MIN('3.Weekly Hours &amp; Wage Activity'!R141/40,1)),IF('3.Weekly Hours &amp; Wage Activity'!R141="", "",'3.Weekly Hours &amp; Wage Activity'!R141/40 ))),0)</f>
        <v>0</v>
      </c>
      <c r="AJ141" s="86">
        <f>IFERROR(IF('3.Weekly Hours &amp; Wage Activity'!S141 = "FT", 1,MIN(1,IF('3.Weekly Hours &amp; Wage Activity'!S141 = "", "",MIN('3.Weekly Hours &amp; Wage Activity'!S141/40,1)),IF('3.Weekly Hours &amp; Wage Activity'!S141="", "",'3.Weekly Hours &amp; Wage Activity'!S141/40 ))),0)</f>
        <v>0</v>
      </c>
      <c r="AK141" s="86">
        <f>IFERROR(IF('3.Weekly Hours &amp; Wage Activity'!T141 = "FT", 1,MIN(1,IF('3.Weekly Hours &amp; Wage Activity'!T141 = "", "",MIN('3.Weekly Hours &amp; Wage Activity'!T141/40,1)),IF('3.Weekly Hours &amp; Wage Activity'!T141="", "",'3.Weekly Hours &amp; Wage Activity'!T141/40 ))),0)</f>
        <v>0</v>
      </c>
      <c r="AL141" s="86">
        <f>IFERROR(IF('3.Weekly Hours &amp; Wage Activity'!U141 = "FT", 1,MIN(1,IF('3.Weekly Hours &amp; Wage Activity'!U141 = "", "",MIN('3.Weekly Hours &amp; Wage Activity'!U141/40,1)),IF('3.Weekly Hours &amp; Wage Activity'!U141="", "",'3.Weekly Hours &amp; Wage Activity'!U141/40 ))),0)</f>
        <v>0</v>
      </c>
      <c r="AM141" s="86">
        <f>IFERROR(IF('3.Weekly Hours &amp; Wage Activity'!V141 = "FT", 1,MIN(1,IF('3.Weekly Hours &amp; Wage Activity'!V141 = "", "",MIN('3.Weekly Hours &amp; Wage Activity'!V141/40,1)),IF('3.Weekly Hours &amp; Wage Activity'!V141="", "",'3.Weekly Hours &amp; Wage Activity'!V141/40 ))),0)</f>
        <v>0</v>
      </c>
      <c r="AN141" s="86">
        <f>IFERROR(IF('3.Weekly Hours &amp; Wage Activity'!W141 = "FT", 1,MIN(1,IF('3.Weekly Hours &amp; Wage Activity'!W141 = "", "",MIN('3.Weekly Hours &amp; Wage Activity'!W141/40,1)),IF('3.Weekly Hours &amp; Wage Activity'!W141="", "",'3.Weekly Hours &amp; Wage Activity'!W141/40 ))),0)</f>
        <v>0</v>
      </c>
      <c r="AO141" s="86">
        <f>IFERROR(IF('3.Weekly Hours &amp; Wage Activity'!X141 = "FT", 1,MIN(1,IF('3.Weekly Hours &amp; Wage Activity'!X141 = "", "",MIN('3.Weekly Hours &amp; Wage Activity'!X141/40,1)),IF('3.Weekly Hours &amp; Wage Activity'!X141="", "",'3.Weekly Hours &amp; Wage Activity'!X141/40 ))),0)</f>
        <v>0</v>
      </c>
      <c r="AP141" s="86">
        <f>IFERROR(IF('3.Weekly Hours &amp; Wage Activity'!Y141 = "FT", 1,MIN(1,IF('3.Weekly Hours &amp; Wage Activity'!Y141 = "", "",MIN('3.Weekly Hours &amp; Wage Activity'!Y141/40,1)),IF('3.Weekly Hours &amp; Wage Activity'!Y141="", "",'3.Weekly Hours &amp; Wage Activity'!Y141/40 ))),0)</f>
        <v>0</v>
      </c>
      <c r="AQ141" s="86">
        <f>IFERROR(IF('3.Weekly Hours &amp; Wage Activity'!Z141 = "FT", 1,MIN(1,IF('3.Weekly Hours &amp; Wage Activity'!Z141 = "", "",MIN('3.Weekly Hours &amp; Wage Activity'!Z141/40,1)),IF('3.Weekly Hours &amp; Wage Activity'!Z141="", "",'3.Weekly Hours &amp; Wage Activity'!Z141/40 ))),0)</f>
        <v>0</v>
      </c>
      <c r="AR141" s="86">
        <f>IFERROR(IF('3.Weekly Hours &amp; Wage Activity'!AA141 = "FT", 1,MIN(1,IF('3.Weekly Hours &amp; Wage Activity'!AA141 = "", "",MIN('3.Weekly Hours &amp; Wage Activity'!AA141/40,1)),IF('3.Weekly Hours &amp; Wage Activity'!AA141="", "",'3.Weekly Hours &amp; Wage Activity'!AA141/40 ))),0)</f>
        <v>0</v>
      </c>
      <c r="AS141" s="86">
        <f>IFERROR(IF('3.Weekly Hours &amp; Wage Activity'!AB141 = "FT", 1,MIN(1,IF('3.Weekly Hours &amp; Wage Activity'!AB141 = "", "",MIN('3.Weekly Hours &amp; Wage Activity'!AB141/40,1)),IF('3.Weekly Hours &amp; Wage Activity'!AB141="", "",'3.Weekly Hours &amp; Wage Activity'!AB141/40 ))),0)</f>
        <v>0</v>
      </c>
      <c r="AT141" s="86">
        <f>IFERROR(IF('3.Weekly Hours &amp; Wage Activity'!AC141 = "FT", 1,MIN(1,IF('3.Weekly Hours &amp; Wage Activity'!AC141 = "", "",MIN('3.Weekly Hours &amp; Wage Activity'!AC141/40,1)),IF('3.Weekly Hours &amp; Wage Activity'!AC141="", "",'3.Weekly Hours &amp; Wage Activity'!AC141/40 ))),0)</f>
        <v>0</v>
      </c>
      <c r="AU141" s="86">
        <f>IFERROR(IF('3.Weekly Hours &amp; Wage Activity'!AD141 = "FT", 1,MIN(1,IF('3.Weekly Hours &amp; Wage Activity'!AD141 = "", "",MIN('3.Weekly Hours &amp; Wage Activity'!AD141/40,1)),IF('3.Weekly Hours &amp; Wage Activity'!AD141="", "",'3.Weekly Hours &amp; Wage Activity'!AD141/40 ))),0)</f>
        <v>0</v>
      </c>
      <c r="AV141" s="86">
        <f>IFERROR(IF('3.Weekly Hours &amp; Wage Activity'!AE141 = "FT", 1,MIN(1,IF('3.Weekly Hours &amp; Wage Activity'!AE141 = "", "",MIN('3.Weekly Hours &amp; Wage Activity'!AE141/40,1)),IF('3.Weekly Hours &amp; Wage Activity'!AE141="", "",'3.Weekly Hours &amp; Wage Activity'!AE141/40 ))),0)</f>
        <v>0</v>
      </c>
      <c r="AW141" s="86">
        <f>IFERROR(IF('3.Weekly Hours &amp; Wage Activity'!AF141 = "FT", 1,MIN(1,IF('3.Weekly Hours &amp; Wage Activity'!AF141 = "", "",MIN('3.Weekly Hours &amp; Wage Activity'!AF141/40,1)),IF('3.Weekly Hours &amp; Wage Activity'!AF141="", "",'3.Weekly Hours &amp; Wage Activity'!AF141/40 ))),0)</f>
        <v>0</v>
      </c>
      <c r="AX141" s="86">
        <f>IFERROR(IF('3.Weekly Hours &amp; Wage Activity'!AG141 = "FT", 1,MIN(1,IF('3.Weekly Hours &amp; Wage Activity'!AG141 = "", "",MIN('3.Weekly Hours &amp; Wage Activity'!AG141/40,1)),IF('3.Weekly Hours &amp; Wage Activity'!AG141="", "",'3.Weekly Hours &amp; Wage Activity'!AG141/40 ))),0)</f>
        <v>0</v>
      </c>
      <c r="AY141" s="523">
        <f>SUM( IF(COUNTIF('3.Weekly Hours &amp; Wage Activity'!J141:Q141, "&lt;&gt;FT") = 0, COLUMNS('3.Weekly Hours &amp; Wage Activity'!J141:AG141) * 40, '3.Weekly Hours &amp; Wage Activity'!J141:AG141))</f>
        <v>0</v>
      </c>
      <c r="AZ141" s="86">
        <f t="shared" si="20"/>
        <v>0</v>
      </c>
      <c r="BA141" s="87">
        <f t="shared" si="21"/>
        <v>0</v>
      </c>
      <c r="BB141" s="74" t="str">
        <f>IF('2.Census &amp; Reference Benchmarks'!K141 = "", "", '2.Census &amp; Reference Benchmarks'!K141)</f>
        <v/>
      </c>
      <c r="BC141" s="185">
        <f>IF('2.Census &amp; Reference Benchmarks'!L141="N/A",IF(OR(AND(G141="",I141=""),AND(G141&lt;DATEVALUE("1/1/2020"),OR(I141="",I141&gt;DATEVALUE("3/31/2020")))),177.14,IF(OR(I141 = "", I141 &gt; DATEVALUE("1/31/2020")), ROUND(177.14*((DATEVALUE("2/1/2020") -G141)/31),1))),IF('2.Census &amp; Reference Benchmarks'!L141="",0,'2.Census &amp; Reference Benchmarks'!L141))</f>
        <v>0</v>
      </c>
      <c r="BD141" s="74" t="str">
        <f>IF('2.Census &amp; Reference Benchmarks'!N141 = "", "", '2.Census &amp; Reference Benchmarks'!N141)</f>
        <v/>
      </c>
      <c r="BE141" s="185">
        <f>IF('2.Census &amp; Reference Benchmarks'!O141="N/A",IF(OR(AND(G141="",I141=""),AND(G141&lt;=DATEVALUE("2/1/2020"),OR(I141="",I141&gt;=DATEVALUE("2/29/2020")))),165.71,IF(AND(G141&gt;DATEVALUE("2/1/2020"),OR(I141="",I141&lt;=DATEVALUE("2/29/2020"))),((DATEVALUE("3/1/2020")-G141)/29)*165.71,"")),IF('2.Census &amp; Reference Benchmarks'!O141="",0,'2.Census &amp; Reference Benchmarks'!O141))</f>
        <v>0</v>
      </c>
    </row>
    <row r="142" spans="1:57" x14ac:dyDescent="0.25">
      <c r="A142" s="3"/>
      <c r="B142" s="56">
        <f>IF('2.Census &amp; Reference Benchmarks'!B142 &lt;&gt;"",'2.Census &amp; Reference Benchmarks'!B142,"")</f>
        <v>0</v>
      </c>
      <c r="C142" s="56">
        <f>IF('2.Census &amp; Reference Benchmarks'!C142 &lt;&gt;"",'2.Census &amp; Reference Benchmarks'!C142,"")</f>
        <v>0</v>
      </c>
      <c r="D142" s="57" t="str">
        <f>IF('2.Census &amp; Reference Benchmarks'!D142 &lt;&gt;"",'2.Census &amp; Reference Benchmarks'!D142,"")</f>
        <v/>
      </c>
      <c r="E142" s="56" t="str">
        <f>IF('2.Census &amp; Reference Benchmarks'!E142 &lt;&gt;"",'2.Census &amp; Reference Benchmarks'!E142,"")</f>
        <v/>
      </c>
      <c r="F142" s="56" t="str">
        <f>IF('2.Census &amp; Reference Benchmarks'!F142 &lt;&gt;"",'2.Census &amp; Reference Benchmarks'!F142,"")</f>
        <v/>
      </c>
      <c r="G142" s="58" t="str">
        <f>IF('2.Census &amp; Reference Benchmarks'!G142 &lt;&gt;"",'2.Census &amp; Reference Benchmarks'!G142,"")</f>
        <v/>
      </c>
      <c r="H142" s="58" t="str">
        <f>IF('2.Census &amp; Reference Benchmarks'!H142 &lt;&gt;"",'2.Census &amp; Reference Benchmarks'!H142,"")</f>
        <v/>
      </c>
      <c r="I142" s="58" t="str">
        <f>IF('2.Census &amp; Reference Benchmarks'!I142 &lt;&gt;"",'2.Census &amp; Reference Benchmarks'!I142,"")</f>
        <v/>
      </c>
      <c r="J142" s="69" t="str">
        <f>IF('2.Census &amp; Reference Benchmarks'!J142 &lt;&gt;"",'2.Census &amp; Reference Benchmarks'!J142,"")</f>
        <v/>
      </c>
      <c r="K142" s="58" t="str">
        <f>IF('7.Safe Harbor Input Data &amp; Calc'!Q144 &lt;&gt; "", '7.Safe Harbor Input Data &amp; Calc'!Q144, "")</f>
        <v>No</v>
      </c>
      <c r="L142" s="59" t="str">
        <f>IF('2.Census &amp; Reference Benchmarks'!T142&lt;&gt; "",'2.Census &amp; Reference Benchmarks'!T142,"")</f>
        <v/>
      </c>
      <c r="M142" s="60">
        <f>'2.Census &amp; Reference Benchmarks'!M142</f>
        <v>0</v>
      </c>
      <c r="N142" s="60">
        <f>'2.Census &amp; Reference Benchmarks'!P142</f>
        <v>0</v>
      </c>
      <c r="O142" s="60">
        <f>'2.Census &amp; Reference Benchmarks'!S142</f>
        <v>0</v>
      </c>
      <c r="P142" s="52">
        <f>IF( AND(I142 &lt; '1. Summary for SBA'!$J$7, I142 &lt;&gt;""), 0, IF(AND(G142="",I142=""),SUM(M142:O142)*4,IF(I142&lt;'1. Summary for SBA'!$J$7,0,IF(K142="Yes",0,IF(H142="Salary",IF(AND(SUM(M142:O142)*4&lt;100000,L142=""),(SUM(M142:O142)/(IF(OR(I142=0,I142&gt;=DATEVALUE("3/31/2020")),DATEVALUE("3/31/2020"),I142)-IF(OR(G142&lt;=DATEVALUE("1/1/2020"), G142 = ""),DATEVALUE("1/1/2020"),IF(OR(MONTH(G142)=1),G142+1,IF(MONTH(G142)=3,G142,G142-1)))))*360,0),0)))))</f>
        <v>0</v>
      </c>
      <c r="Q142" s="52">
        <f t="shared" si="15"/>
        <v>0</v>
      </c>
      <c r="R142" s="67">
        <f t="shared" si="16"/>
        <v>0</v>
      </c>
      <c r="S142" s="53">
        <f>SUM('3.Weekly Hours &amp; Wage Activity'!AI142:BF142)</f>
        <v>0</v>
      </c>
      <c r="T142" s="53">
        <f>IF(AND(I142&lt;&gt; "",  I142 &lt; '1. Summary for SBA'!$J$11 +168, I142 &gt; '1. Summary for SBA'!$J$11),S142+(((168-(I142-'1. Summary for SBA'!$J$11+1))*S142)/((I142-'1. Summary for SBA'!$J$11+1))),0)</f>
        <v>0</v>
      </c>
      <c r="U142" s="369">
        <f>IF(K142= "Yes",0,IF( H142 = "salary",IF(T142 = 0,MAX(0,$R142-$S142), R142-T142),IF( H142 = "Hourly",'6. Hourly EE Wage Reduction'!AA142, 0)))</f>
        <v>0</v>
      </c>
      <c r="V142" s="67">
        <f t="shared" si="17"/>
        <v>0</v>
      </c>
      <c r="W142" s="405" t="str">
        <f>IF(U142 = 0, "No",IF('6. Hourly EE Wage Reduction'!T142 &gt;'6. Hourly EE Wage Reduction'!W142, "Yes", "No"))</f>
        <v>No</v>
      </c>
      <c r="X142" s="67">
        <f t="shared" si="18"/>
        <v>0</v>
      </c>
      <c r="Y142" s="67">
        <f t="shared" si="19"/>
        <v>0</v>
      </c>
      <c r="AA142" s="86">
        <f>IFERROR(IF('3.Weekly Hours &amp; Wage Activity'!J142 = "FT", 1,MIN(1,IF('3.Weekly Hours &amp; Wage Activity'!J142 = "", "",MIN('3.Weekly Hours &amp; Wage Activity'!J142/40,1)),IF('3.Weekly Hours &amp; Wage Activity'!J142="", "",'3.Weekly Hours &amp; Wage Activity'!J142/40 ))),0)</f>
        <v>0</v>
      </c>
      <c r="AB142" s="86">
        <f>IFERROR(IF('3.Weekly Hours &amp; Wage Activity'!K142 = "FT", 1,MIN(1,IF('3.Weekly Hours &amp; Wage Activity'!K142 = "", "",MIN('3.Weekly Hours &amp; Wage Activity'!K142/40,1)),IF('3.Weekly Hours &amp; Wage Activity'!K142="", "",'3.Weekly Hours &amp; Wage Activity'!K142/40 ))),0)</f>
        <v>0</v>
      </c>
      <c r="AC142" s="86">
        <f>IFERROR(IF('3.Weekly Hours &amp; Wage Activity'!L142 = "FT", 1,MIN(1,IF('3.Weekly Hours &amp; Wage Activity'!L142 = "", "",MIN('3.Weekly Hours &amp; Wage Activity'!L142/40,1)),IF('3.Weekly Hours &amp; Wage Activity'!L142="", "",'3.Weekly Hours &amp; Wage Activity'!L142/40 ))),0)</f>
        <v>0</v>
      </c>
      <c r="AD142" s="86">
        <f>IFERROR(IF('3.Weekly Hours &amp; Wage Activity'!M142 = "FT", 1,MIN(1,IF('3.Weekly Hours &amp; Wage Activity'!M142 = "", "",MIN('3.Weekly Hours &amp; Wage Activity'!M142/40,1)),IF('3.Weekly Hours &amp; Wage Activity'!M142="", "",'3.Weekly Hours &amp; Wage Activity'!M142/40 ))),0)</f>
        <v>0</v>
      </c>
      <c r="AE142" s="86">
        <f>IFERROR(IF('3.Weekly Hours &amp; Wage Activity'!N142 = "FT", 1,MIN(1,IF('3.Weekly Hours &amp; Wage Activity'!N142 = "", "",MIN('3.Weekly Hours &amp; Wage Activity'!N142/40,1)),IF('3.Weekly Hours &amp; Wage Activity'!N142="", "",'3.Weekly Hours &amp; Wage Activity'!N142/40 ))),0)</f>
        <v>0</v>
      </c>
      <c r="AF142" s="86">
        <f>IFERROR(IF('3.Weekly Hours &amp; Wage Activity'!O142 = "FT", 1,MIN(1,IF('3.Weekly Hours &amp; Wage Activity'!O142 = "", "",MIN('3.Weekly Hours &amp; Wage Activity'!O142/40,1)),IF('3.Weekly Hours &amp; Wage Activity'!O142="", "",'3.Weekly Hours &amp; Wage Activity'!O142/40 ))),0)</f>
        <v>0</v>
      </c>
      <c r="AG142" s="86">
        <f>IFERROR(IF('3.Weekly Hours &amp; Wage Activity'!P142 = "FT", 1,MIN(1,IF('3.Weekly Hours &amp; Wage Activity'!P142 = "", "",MIN('3.Weekly Hours &amp; Wage Activity'!P142/40,1)),IF('3.Weekly Hours &amp; Wage Activity'!P142="", "",'3.Weekly Hours &amp; Wage Activity'!P142/40 ))),0)</f>
        <v>0</v>
      </c>
      <c r="AH142" s="86">
        <f>IFERROR(IF('3.Weekly Hours &amp; Wage Activity'!Q142 = "FT", 1,MIN(1,IF('3.Weekly Hours &amp; Wage Activity'!Q142 = "", "",MIN('3.Weekly Hours &amp; Wage Activity'!Q142/40,1)),IF('3.Weekly Hours &amp; Wage Activity'!Q142="", "",'3.Weekly Hours &amp; Wage Activity'!Q142/40 ))),0)</f>
        <v>0</v>
      </c>
      <c r="AI142" s="86">
        <f>IFERROR(IF('3.Weekly Hours &amp; Wage Activity'!R142 = "FT", 1,MIN(1,IF('3.Weekly Hours &amp; Wage Activity'!R142 = "", "",MIN('3.Weekly Hours &amp; Wage Activity'!R142/40,1)),IF('3.Weekly Hours &amp; Wage Activity'!R142="", "",'3.Weekly Hours &amp; Wage Activity'!R142/40 ))),0)</f>
        <v>0</v>
      </c>
      <c r="AJ142" s="86">
        <f>IFERROR(IF('3.Weekly Hours &amp; Wage Activity'!S142 = "FT", 1,MIN(1,IF('3.Weekly Hours &amp; Wage Activity'!S142 = "", "",MIN('3.Weekly Hours &amp; Wage Activity'!S142/40,1)),IF('3.Weekly Hours &amp; Wage Activity'!S142="", "",'3.Weekly Hours &amp; Wage Activity'!S142/40 ))),0)</f>
        <v>0</v>
      </c>
      <c r="AK142" s="86">
        <f>IFERROR(IF('3.Weekly Hours &amp; Wage Activity'!T142 = "FT", 1,MIN(1,IF('3.Weekly Hours &amp; Wage Activity'!T142 = "", "",MIN('3.Weekly Hours &amp; Wage Activity'!T142/40,1)),IF('3.Weekly Hours &amp; Wage Activity'!T142="", "",'3.Weekly Hours &amp; Wage Activity'!T142/40 ))),0)</f>
        <v>0</v>
      </c>
      <c r="AL142" s="86">
        <f>IFERROR(IF('3.Weekly Hours &amp; Wage Activity'!U142 = "FT", 1,MIN(1,IF('3.Weekly Hours &amp; Wage Activity'!U142 = "", "",MIN('3.Weekly Hours &amp; Wage Activity'!U142/40,1)),IF('3.Weekly Hours &amp; Wage Activity'!U142="", "",'3.Weekly Hours &amp; Wage Activity'!U142/40 ))),0)</f>
        <v>0</v>
      </c>
      <c r="AM142" s="86">
        <f>IFERROR(IF('3.Weekly Hours &amp; Wage Activity'!V142 = "FT", 1,MIN(1,IF('3.Weekly Hours &amp; Wage Activity'!V142 = "", "",MIN('3.Weekly Hours &amp; Wage Activity'!V142/40,1)),IF('3.Weekly Hours &amp; Wage Activity'!V142="", "",'3.Weekly Hours &amp; Wage Activity'!V142/40 ))),0)</f>
        <v>0</v>
      </c>
      <c r="AN142" s="86">
        <f>IFERROR(IF('3.Weekly Hours &amp; Wage Activity'!W142 = "FT", 1,MIN(1,IF('3.Weekly Hours &amp; Wage Activity'!W142 = "", "",MIN('3.Weekly Hours &amp; Wage Activity'!W142/40,1)),IF('3.Weekly Hours &amp; Wage Activity'!W142="", "",'3.Weekly Hours &amp; Wage Activity'!W142/40 ))),0)</f>
        <v>0</v>
      </c>
      <c r="AO142" s="86">
        <f>IFERROR(IF('3.Weekly Hours &amp; Wage Activity'!X142 = "FT", 1,MIN(1,IF('3.Weekly Hours &amp; Wage Activity'!X142 = "", "",MIN('3.Weekly Hours &amp; Wage Activity'!X142/40,1)),IF('3.Weekly Hours &amp; Wage Activity'!X142="", "",'3.Weekly Hours &amp; Wage Activity'!X142/40 ))),0)</f>
        <v>0</v>
      </c>
      <c r="AP142" s="86">
        <f>IFERROR(IF('3.Weekly Hours &amp; Wage Activity'!Y142 = "FT", 1,MIN(1,IF('3.Weekly Hours &amp; Wage Activity'!Y142 = "", "",MIN('3.Weekly Hours &amp; Wage Activity'!Y142/40,1)),IF('3.Weekly Hours &amp; Wage Activity'!Y142="", "",'3.Weekly Hours &amp; Wage Activity'!Y142/40 ))),0)</f>
        <v>0</v>
      </c>
      <c r="AQ142" s="86">
        <f>IFERROR(IF('3.Weekly Hours &amp; Wage Activity'!Z142 = "FT", 1,MIN(1,IF('3.Weekly Hours &amp; Wage Activity'!Z142 = "", "",MIN('3.Weekly Hours &amp; Wage Activity'!Z142/40,1)),IF('3.Weekly Hours &amp; Wage Activity'!Z142="", "",'3.Weekly Hours &amp; Wage Activity'!Z142/40 ))),0)</f>
        <v>0</v>
      </c>
      <c r="AR142" s="86">
        <f>IFERROR(IF('3.Weekly Hours &amp; Wage Activity'!AA142 = "FT", 1,MIN(1,IF('3.Weekly Hours &amp; Wage Activity'!AA142 = "", "",MIN('3.Weekly Hours &amp; Wage Activity'!AA142/40,1)),IF('3.Weekly Hours &amp; Wage Activity'!AA142="", "",'3.Weekly Hours &amp; Wage Activity'!AA142/40 ))),0)</f>
        <v>0</v>
      </c>
      <c r="AS142" s="86">
        <f>IFERROR(IF('3.Weekly Hours &amp; Wage Activity'!AB142 = "FT", 1,MIN(1,IF('3.Weekly Hours &amp; Wage Activity'!AB142 = "", "",MIN('3.Weekly Hours &amp; Wage Activity'!AB142/40,1)),IF('3.Weekly Hours &amp; Wage Activity'!AB142="", "",'3.Weekly Hours &amp; Wage Activity'!AB142/40 ))),0)</f>
        <v>0</v>
      </c>
      <c r="AT142" s="86">
        <f>IFERROR(IF('3.Weekly Hours &amp; Wage Activity'!AC142 = "FT", 1,MIN(1,IF('3.Weekly Hours &amp; Wage Activity'!AC142 = "", "",MIN('3.Weekly Hours &amp; Wage Activity'!AC142/40,1)),IF('3.Weekly Hours &amp; Wage Activity'!AC142="", "",'3.Weekly Hours &amp; Wage Activity'!AC142/40 ))),0)</f>
        <v>0</v>
      </c>
      <c r="AU142" s="86">
        <f>IFERROR(IF('3.Weekly Hours &amp; Wage Activity'!AD142 = "FT", 1,MIN(1,IF('3.Weekly Hours &amp; Wage Activity'!AD142 = "", "",MIN('3.Weekly Hours &amp; Wage Activity'!AD142/40,1)),IF('3.Weekly Hours &amp; Wage Activity'!AD142="", "",'3.Weekly Hours &amp; Wage Activity'!AD142/40 ))),0)</f>
        <v>0</v>
      </c>
      <c r="AV142" s="86">
        <f>IFERROR(IF('3.Weekly Hours &amp; Wage Activity'!AE142 = "FT", 1,MIN(1,IF('3.Weekly Hours &amp; Wage Activity'!AE142 = "", "",MIN('3.Weekly Hours &amp; Wage Activity'!AE142/40,1)),IF('3.Weekly Hours &amp; Wage Activity'!AE142="", "",'3.Weekly Hours &amp; Wage Activity'!AE142/40 ))),0)</f>
        <v>0</v>
      </c>
      <c r="AW142" s="86">
        <f>IFERROR(IF('3.Weekly Hours &amp; Wage Activity'!AF142 = "FT", 1,MIN(1,IF('3.Weekly Hours &amp; Wage Activity'!AF142 = "", "",MIN('3.Weekly Hours &amp; Wage Activity'!AF142/40,1)),IF('3.Weekly Hours &amp; Wage Activity'!AF142="", "",'3.Weekly Hours &amp; Wage Activity'!AF142/40 ))),0)</f>
        <v>0</v>
      </c>
      <c r="AX142" s="86">
        <f>IFERROR(IF('3.Weekly Hours &amp; Wage Activity'!AG142 = "FT", 1,MIN(1,IF('3.Weekly Hours &amp; Wage Activity'!AG142 = "", "",MIN('3.Weekly Hours &amp; Wage Activity'!AG142/40,1)),IF('3.Weekly Hours &amp; Wage Activity'!AG142="", "",'3.Weekly Hours &amp; Wage Activity'!AG142/40 ))),0)</f>
        <v>0</v>
      </c>
      <c r="AY142" s="523">
        <f>SUM( IF(COUNTIF('3.Weekly Hours &amp; Wage Activity'!J142:Q142, "&lt;&gt;FT") = 0, COLUMNS('3.Weekly Hours &amp; Wage Activity'!J142:AG142) * 40, '3.Weekly Hours &amp; Wage Activity'!J142:AG142))</f>
        <v>0</v>
      </c>
      <c r="AZ142" s="86">
        <f t="shared" si="20"/>
        <v>0</v>
      </c>
      <c r="BA142" s="87">
        <f t="shared" si="21"/>
        <v>0</v>
      </c>
      <c r="BB142" s="74" t="str">
        <f>IF('2.Census &amp; Reference Benchmarks'!K142 = "", "", '2.Census &amp; Reference Benchmarks'!K142)</f>
        <v/>
      </c>
      <c r="BC142" s="185">
        <f>IF('2.Census &amp; Reference Benchmarks'!L142="N/A",IF(OR(AND(G142="",I142=""),AND(G142&lt;DATEVALUE("1/1/2020"),OR(I142="",I142&gt;DATEVALUE("3/31/2020")))),177.14,IF(OR(I142 = "", I142 &gt; DATEVALUE("1/31/2020")), ROUND(177.14*((DATEVALUE("2/1/2020") -G142)/31),1))),IF('2.Census &amp; Reference Benchmarks'!L142="",0,'2.Census &amp; Reference Benchmarks'!L142))</f>
        <v>0</v>
      </c>
      <c r="BD142" s="74" t="str">
        <f>IF('2.Census &amp; Reference Benchmarks'!N142 = "", "", '2.Census &amp; Reference Benchmarks'!N142)</f>
        <v/>
      </c>
      <c r="BE142" s="185">
        <f>IF('2.Census &amp; Reference Benchmarks'!O142="N/A",IF(OR(AND(G142="",I142=""),AND(G142&lt;=DATEVALUE("2/1/2020"),OR(I142="",I142&gt;=DATEVALUE("2/29/2020")))),165.71,IF(AND(G142&gt;DATEVALUE("2/1/2020"),OR(I142="",I142&lt;=DATEVALUE("2/29/2020"))),((DATEVALUE("3/1/2020")-G142)/29)*165.71,"")),IF('2.Census &amp; Reference Benchmarks'!O142="",0,'2.Census &amp; Reference Benchmarks'!O142))</f>
        <v>0</v>
      </c>
    </row>
    <row r="143" spans="1:57" x14ac:dyDescent="0.25">
      <c r="A143" s="3"/>
      <c r="B143" s="56">
        <f>IF('2.Census &amp; Reference Benchmarks'!B143 &lt;&gt;"",'2.Census &amp; Reference Benchmarks'!B143,"")</f>
        <v>0</v>
      </c>
      <c r="C143" s="56">
        <f>IF('2.Census &amp; Reference Benchmarks'!C143 &lt;&gt;"",'2.Census &amp; Reference Benchmarks'!C143,"")</f>
        <v>0</v>
      </c>
      <c r="D143" s="57" t="str">
        <f>IF('2.Census &amp; Reference Benchmarks'!D143 &lt;&gt;"",'2.Census &amp; Reference Benchmarks'!D143,"")</f>
        <v/>
      </c>
      <c r="E143" s="56" t="str">
        <f>IF('2.Census &amp; Reference Benchmarks'!E143 &lt;&gt;"",'2.Census &amp; Reference Benchmarks'!E143,"")</f>
        <v/>
      </c>
      <c r="F143" s="56" t="str">
        <f>IF('2.Census &amp; Reference Benchmarks'!F143 &lt;&gt;"",'2.Census &amp; Reference Benchmarks'!F143,"")</f>
        <v/>
      </c>
      <c r="G143" s="58" t="str">
        <f>IF('2.Census &amp; Reference Benchmarks'!G143 &lt;&gt;"",'2.Census &amp; Reference Benchmarks'!G143,"")</f>
        <v/>
      </c>
      <c r="H143" s="58" t="str">
        <f>IF('2.Census &amp; Reference Benchmarks'!H143 &lt;&gt;"",'2.Census &amp; Reference Benchmarks'!H143,"")</f>
        <v/>
      </c>
      <c r="I143" s="58" t="str">
        <f>IF('2.Census &amp; Reference Benchmarks'!I143 &lt;&gt;"",'2.Census &amp; Reference Benchmarks'!I143,"")</f>
        <v/>
      </c>
      <c r="J143" s="69" t="str">
        <f>IF('2.Census &amp; Reference Benchmarks'!J143 &lt;&gt;"",'2.Census &amp; Reference Benchmarks'!J143,"")</f>
        <v/>
      </c>
      <c r="K143" s="58" t="str">
        <f>IF('7.Safe Harbor Input Data &amp; Calc'!Q145 &lt;&gt; "", '7.Safe Harbor Input Data &amp; Calc'!Q145, "")</f>
        <v>No</v>
      </c>
      <c r="L143" s="59" t="str">
        <f>IF('2.Census &amp; Reference Benchmarks'!T143&lt;&gt; "",'2.Census &amp; Reference Benchmarks'!T143,"")</f>
        <v/>
      </c>
      <c r="M143" s="60">
        <f>'2.Census &amp; Reference Benchmarks'!M143</f>
        <v>0</v>
      </c>
      <c r="N143" s="60">
        <f>'2.Census &amp; Reference Benchmarks'!P143</f>
        <v>0</v>
      </c>
      <c r="O143" s="60">
        <f>'2.Census &amp; Reference Benchmarks'!S143</f>
        <v>0</v>
      </c>
      <c r="P143" s="52">
        <f>IF( AND(I143 &lt; '1. Summary for SBA'!$J$7, I143 &lt;&gt;""), 0, IF(AND(G143="",I143=""),SUM(M143:O143)*4,IF(I143&lt;'1. Summary for SBA'!$J$7,0,IF(K143="Yes",0,IF(H143="Salary",IF(AND(SUM(M143:O143)*4&lt;100000,L143=""),(SUM(M143:O143)/(IF(OR(I143=0,I143&gt;=DATEVALUE("3/31/2020")),DATEVALUE("3/31/2020"),I143)-IF(OR(G143&lt;=DATEVALUE("1/1/2020"), G143 = ""),DATEVALUE("1/1/2020"),IF(OR(MONTH(G143)=1),G143+1,IF(MONTH(G143)=3,G143,G143-1)))))*360,0),0)))))</f>
        <v>0</v>
      </c>
      <c r="Q143" s="52">
        <f t="shared" si="15"/>
        <v>0</v>
      </c>
      <c r="R143" s="67">
        <f t="shared" si="16"/>
        <v>0</v>
      </c>
      <c r="S143" s="53">
        <f>SUM('3.Weekly Hours &amp; Wage Activity'!AI143:BF143)</f>
        <v>0</v>
      </c>
      <c r="T143" s="53">
        <f>IF(AND(I143&lt;&gt; "",  I143 &lt; '1. Summary for SBA'!$J$11 +168, I143 &gt; '1. Summary for SBA'!$J$11),S143+(((168-(I143-'1. Summary for SBA'!$J$11+1))*S143)/((I143-'1. Summary for SBA'!$J$11+1))),0)</f>
        <v>0</v>
      </c>
      <c r="U143" s="369">
        <f>IF(K143= "Yes",0,IF( H143 = "salary",IF(T143 = 0,MAX(0,$R143-$S143), R143-T143),IF( H143 = "Hourly",'6. Hourly EE Wage Reduction'!AA143, 0)))</f>
        <v>0</v>
      </c>
      <c r="V143" s="67">
        <f t="shared" si="17"/>
        <v>0</v>
      </c>
      <c r="W143" s="405" t="str">
        <f>IF(U143 = 0, "No",IF('6. Hourly EE Wage Reduction'!T143 &gt;'6. Hourly EE Wage Reduction'!W143, "Yes", "No"))</f>
        <v>No</v>
      </c>
      <c r="X143" s="67">
        <f t="shared" si="18"/>
        <v>0</v>
      </c>
      <c r="Y143" s="67">
        <f t="shared" si="19"/>
        <v>0</v>
      </c>
      <c r="AA143" s="86">
        <f>IFERROR(IF('3.Weekly Hours &amp; Wage Activity'!J143 = "FT", 1,MIN(1,IF('3.Weekly Hours &amp; Wage Activity'!J143 = "", "",MIN('3.Weekly Hours &amp; Wage Activity'!J143/40,1)),IF('3.Weekly Hours &amp; Wage Activity'!J143="", "",'3.Weekly Hours &amp; Wage Activity'!J143/40 ))),0)</f>
        <v>0</v>
      </c>
      <c r="AB143" s="86">
        <f>IFERROR(IF('3.Weekly Hours &amp; Wage Activity'!K143 = "FT", 1,MIN(1,IF('3.Weekly Hours &amp; Wage Activity'!K143 = "", "",MIN('3.Weekly Hours &amp; Wage Activity'!K143/40,1)),IF('3.Weekly Hours &amp; Wage Activity'!K143="", "",'3.Weekly Hours &amp; Wage Activity'!K143/40 ))),0)</f>
        <v>0</v>
      </c>
      <c r="AC143" s="86">
        <f>IFERROR(IF('3.Weekly Hours &amp; Wage Activity'!L143 = "FT", 1,MIN(1,IF('3.Weekly Hours &amp; Wage Activity'!L143 = "", "",MIN('3.Weekly Hours &amp; Wage Activity'!L143/40,1)),IF('3.Weekly Hours &amp; Wage Activity'!L143="", "",'3.Weekly Hours &amp; Wage Activity'!L143/40 ))),0)</f>
        <v>0</v>
      </c>
      <c r="AD143" s="86">
        <f>IFERROR(IF('3.Weekly Hours &amp; Wage Activity'!M143 = "FT", 1,MIN(1,IF('3.Weekly Hours &amp; Wage Activity'!M143 = "", "",MIN('3.Weekly Hours &amp; Wage Activity'!M143/40,1)),IF('3.Weekly Hours &amp; Wage Activity'!M143="", "",'3.Weekly Hours &amp; Wage Activity'!M143/40 ))),0)</f>
        <v>0</v>
      </c>
      <c r="AE143" s="86">
        <f>IFERROR(IF('3.Weekly Hours &amp; Wage Activity'!N143 = "FT", 1,MIN(1,IF('3.Weekly Hours &amp; Wage Activity'!N143 = "", "",MIN('3.Weekly Hours &amp; Wage Activity'!N143/40,1)),IF('3.Weekly Hours &amp; Wage Activity'!N143="", "",'3.Weekly Hours &amp; Wage Activity'!N143/40 ))),0)</f>
        <v>0</v>
      </c>
      <c r="AF143" s="86">
        <f>IFERROR(IF('3.Weekly Hours &amp; Wage Activity'!O143 = "FT", 1,MIN(1,IF('3.Weekly Hours &amp; Wage Activity'!O143 = "", "",MIN('3.Weekly Hours &amp; Wage Activity'!O143/40,1)),IF('3.Weekly Hours &amp; Wage Activity'!O143="", "",'3.Weekly Hours &amp; Wage Activity'!O143/40 ))),0)</f>
        <v>0</v>
      </c>
      <c r="AG143" s="86">
        <f>IFERROR(IF('3.Weekly Hours &amp; Wage Activity'!P143 = "FT", 1,MIN(1,IF('3.Weekly Hours &amp; Wage Activity'!P143 = "", "",MIN('3.Weekly Hours &amp; Wage Activity'!P143/40,1)),IF('3.Weekly Hours &amp; Wage Activity'!P143="", "",'3.Weekly Hours &amp; Wage Activity'!P143/40 ))),0)</f>
        <v>0</v>
      </c>
      <c r="AH143" s="86">
        <f>IFERROR(IF('3.Weekly Hours &amp; Wage Activity'!Q143 = "FT", 1,MIN(1,IF('3.Weekly Hours &amp; Wage Activity'!Q143 = "", "",MIN('3.Weekly Hours &amp; Wage Activity'!Q143/40,1)),IF('3.Weekly Hours &amp; Wage Activity'!Q143="", "",'3.Weekly Hours &amp; Wage Activity'!Q143/40 ))),0)</f>
        <v>0</v>
      </c>
      <c r="AI143" s="86">
        <f>IFERROR(IF('3.Weekly Hours &amp; Wage Activity'!R143 = "FT", 1,MIN(1,IF('3.Weekly Hours &amp; Wage Activity'!R143 = "", "",MIN('3.Weekly Hours &amp; Wage Activity'!R143/40,1)),IF('3.Weekly Hours &amp; Wage Activity'!R143="", "",'3.Weekly Hours &amp; Wage Activity'!R143/40 ))),0)</f>
        <v>0</v>
      </c>
      <c r="AJ143" s="86">
        <f>IFERROR(IF('3.Weekly Hours &amp; Wage Activity'!S143 = "FT", 1,MIN(1,IF('3.Weekly Hours &amp; Wage Activity'!S143 = "", "",MIN('3.Weekly Hours &amp; Wage Activity'!S143/40,1)),IF('3.Weekly Hours &amp; Wage Activity'!S143="", "",'3.Weekly Hours &amp; Wage Activity'!S143/40 ))),0)</f>
        <v>0</v>
      </c>
      <c r="AK143" s="86">
        <f>IFERROR(IF('3.Weekly Hours &amp; Wage Activity'!T143 = "FT", 1,MIN(1,IF('3.Weekly Hours &amp; Wage Activity'!T143 = "", "",MIN('3.Weekly Hours &amp; Wage Activity'!T143/40,1)),IF('3.Weekly Hours &amp; Wage Activity'!T143="", "",'3.Weekly Hours &amp; Wage Activity'!T143/40 ))),0)</f>
        <v>0</v>
      </c>
      <c r="AL143" s="86">
        <f>IFERROR(IF('3.Weekly Hours &amp; Wage Activity'!U143 = "FT", 1,MIN(1,IF('3.Weekly Hours &amp; Wage Activity'!U143 = "", "",MIN('3.Weekly Hours &amp; Wage Activity'!U143/40,1)),IF('3.Weekly Hours &amp; Wage Activity'!U143="", "",'3.Weekly Hours &amp; Wage Activity'!U143/40 ))),0)</f>
        <v>0</v>
      </c>
      <c r="AM143" s="86">
        <f>IFERROR(IF('3.Weekly Hours &amp; Wage Activity'!V143 = "FT", 1,MIN(1,IF('3.Weekly Hours &amp; Wage Activity'!V143 = "", "",MIN('3.Weekly Hours &amp; Wage Activity'!V143/40,1)),IF('3.Weekly Hours &amp; Wage Activity'!V143="", "",'3.Weekly Hours &amp; Wage Activity'!V143/40 ))),0)</f>
        <v>0</v>
      </c>
      <c r="AN143" s="86">
        <f>IFERROR(IF('3.Weekly Hours &amp; Wage Activity'!W143 = "FT", 1,MIN(1,IF('3.Weekly Hours &amp; Wage Activity'!W143 = "", "",MIN('3.Weekly Hours &amp; Wage Activity'!W143/40,1)),IF('3.Weekly Hours &amp; Wage Activity'!W143="", "",'3.Weekly Hours &amp; Wage Activity'!W143/40 ))),0)</f>
        <v>0</v>
      </c>
      <c r="AO143" s="86">
        <f>IFERROR(IF('3.Weekly Hours &amp; Wage Activity'!X143 = "FT", 1,MIN(1,IF('3.Weekly Hours &amp; Wage Activity'!X143 = "", "",MIN('3.Weekly Hours &amp; Wage Activity'!X143/40,1)),IF('3.Weekly Hours &amp; Wage Activity'!X143="", "",'3.Weekly Hours &amp; Wage Activity'!X143/40 ))),0)</f>
        <v>0</v>
      </c>
      <c r="AP143" s="86">
        <f>IFERROR(IF('3.Weekly Hours &amp; Wage Activity'!Y143 = "FT", 1,MIN(1,IF('3.Weekly Hours &amp; Wage Activity'!Y143 = "", "",MIN('3.Weekly Hours &amp; Wage Activity'!Y143/40,1)),IF('3.Weekly Hours &amp; Wage Activity'!Y143="", "",'3.Weekly Hours &amp; Wage Activity'!Y143/40 ))),0)</f>
        <v>0</v>
      </c>
      <c r="AQ143" s="86">
        <f>IFERROR(IF('3.Weekly Hours &amp; Wage Activity'!Z143 = "FT", 1,MIN(1,IF('3.Weekly Hours &amp; Wage Activity'!Z143 = "", "",MIN('3.Weekly Hours &amp; Wage Activity'!Z143/40,1)),IF('3.Weekly Hours &amp; Wage Activity'!Z143="", "",'3.Weekly Hours &amp; Wage Activity'!Z143/40 ))),0)</f>
        <v>0</v>
      </c>
      <c r="AR143" s="86">
        <f>IFERROR(IF('3.Weekly Hours &amp; Wage Activity'!AA143 = "FT", 1,MIN(1,IF('3.Weekly Hours &amp; Wage Activity'!AA143 = "", "",MIN('3.Weekly Hours &amp; Wage Activity'!AA143/40,1)),IF('3.Weekly Hours &amp; Wage Activity'!AA143="", "",'3.Weekly Hours &amp; Wage Activity'!AA143/40 ))),0)</f>
        <v>0</v>
      </c>
      <c r="AS143" s="86">
        <f>IFERROR(IF('3.Weekly Hours &amp; Wage Activity'!AB143 = "FT", 1,MIN(1,IF('3.Weekly Hours &amp; Wage Activity'!AB143 = "", "",MIN('3.Weekly Hours &amp; Wage Activity'!AB143/40,1)),IF('3.Weekly Hours &amp; Wage Activity'!AB143="", "",'3.Weekly Hours &amp; Wage Activity'!AB143/40 ))),0)</f>
        <v>0</v>
      </c>
      <c r="AT143" s="86">
        <f>IFERROR(IF('3.Weekly Hours &amp; Wage Activity'!AC143 = "FT", 1,MIN(1,IF('3.Weekly Hours &amp; Wage Activity'!AC143 = "", "",MIN('3.Weekly Hours &amp; Wage Activity'!AC143/40,1)),IF('3.Weekly Hours &amp; Wage Activity'!AC143="", "",'3.Weekly Hours &amp; Wage Activity'!AC143/40 ))),0)</f>
        <v>0</v>
      </c>
      <c r="AU143" s="86">
        <f>IFERROR(IF('3.Weekly Hours &amp; Wage Activity'!AD143 = "FT", 1,MIN(1,IF('3.Weekly Hours &amp; Wage Activity'!AD143 = "", "",MIN('3.Weekly Hours &amp; Wage Activity'!AD143/40,1)),IF('3.Weekly Hours &amp; Wage Activity'!AD143="", "",'3.Weekly Hours &amp; Wage Activity'!AD143/40 ))),0)</f>
        <v>0</v>
      </c>
      <c r="AV143" s="86">
        <f>IFERROR(IF('3.Weekly Hours &amp; Wage Activity'!AE143 = "FT", 1,MIN(1,IF('3.Weekly Hours &amp; Wage Activity'!AE143 = "", "",MIN('3.Weekly Hours &amp; Wage Activity'!AE143/40,1)),IF('3.Weekly Hours &amp; Wage Activity'!AE143="", "",'3.Weekly Hours &amp; Wage Activity'!AE143/40 ))),0)</f>
        <v>0</v>
      </c>
      <c r="AW143" s="86">
        <f>IFERROR(IF('3.Weekly Hours &amp; Wage Activity'!AF143 = "FT", 1,MIN(1,IF('3.Weekly Hours &amp; Wage Activity'!AF143 = "", "",MIN('3.Weekly Hours &amp; Wage Activity'!AF143/40,1)),IF('3.Weekly Hours &amp; Wage Activity'!AF143="", "",'3.Weekly Hours &amp; Wage Activity'!AF143/40 ))),0)</f>
        <v>0</v>
      </c>
      <c r="AX143" s="86">
        <f>IFERROR(IF('3.Weekly Hours &amp; Wage Activity'!AG143 = "FT", 1,MIN(1,IF('3.Weekly Hours &amp; Wage Activity'!AG143 = "", "",MIN('3.Weekly Hours &amp; Wage Activity'!AG143/40,1)),IF('3.Weekly Hours &amp; Wage Activity'!AG143="", "",'3.Weekly Hours &amp; Wage Activity'!AG143/40 ))),0)</f>
        <v>0</v>
      </c>
      <c r="AY143" s="523">
        <f>SUM( IF(COUNTIF('3.Weekly Hours &amp; Wage Activity'!J143:Q143, "&lt;&gt;FT") = 0, COLUMNS('3.Weekly Hours &amp; Wage Activity'!J143:AG143) * 40, '3.Weekly Hours &amp; Wage Activity'!J143:AG143))</f>
        <v>0</v>
      </c>
      <c r="AZ143" s="86">
        <f t="shared" si="20"/>
        <v>0</v>
      </c>
      <c r="BA143" s="87">
        <f t="shared" si="21"/>
        <v>0</v>
      </c>
      <c r="BB143" s="74" t="str">
        <f>IF('2.Census &amp; Reference Benchmarks'!K143 = "", "", '2.Census &amp; Reference Benchmarks'!K143)</f>
        <v/>
      </c>
      <c r="BC143" s="185">
        <f>IF('2.Census &amp; Reference Benchmarks'!L143="N/A",IF(OR(AND(G143="",I143=""),AND(G143&lt;DATEVALUE("1/1/2020"),OR(I143="",I143&gt;DATEVALUE("3/31/2020")))),177.14,IF(OR(I143 = "", I143 &gt; DATEVALUE("1/31/2020")), ROUND(177.14*((DATEVALUE("2/1/2020") -G143)/31),1))),IF('2.Census &amp; Reference Benchmarks'!L143="",0,'2.Census &amp; Reference Benchmarks'!L143))</f>
        <v>0</v>
      </c>
      <c r="BD143" s="74" t="str">
        <f>IF('2.Census &amp; Reference Benchmarks'!N143 = "", "", '2.Census &amp; Reference Benchmarks'!N143)</f>
        <v/>
      </c>
      <c r="BE143" s="185">
        <f>IF('2.Census &amp; Reference Benchmarks'!O143="N/A",IF(OR(AND(G143="",I143=""),AND(G143&lt;=DATEVALUE("2/1/2020"),OR(I143="",I143&gt;=DATEVALUE("2/29/2020")))),165.71,IF(AND(G143&gt;DATEVALUE("2/1/2020"),OR(I143="",I143&lt;=DATEVALUE("2/29/2020"))),((DATEVALUE("3/1/2020")-G143)/29)*165.71,"")),IF('2.Census &amp; Reference Benchmarks'!O143="",0,'2.Census &amp; Reference Benchmarks'!O143))</f>
        <v>0</v>
      </c>
    </row>
    <row r="144" spans="1:57" x14ac:dyDescent="0.25">
      <c r="A144" s="3"/>
      <c r="B144" s="56">
        <f>IF('2.Census &amp; Reference Benchmarks'!B144 &lt;&gt;"",'2.Census &amp; Reference Benchmarks'!B144,"")</f>
        <v>0</v>
      </c>
      <c r="C144" s="56">
        <f>IF('2.Census &amp; Reference Benchmarks'!C144 &lt;&gt;"",'2.Census &amp; Reference Benchmarks'!C144,"")</f>
        <v>0</v>
      </c>
      <c r="D144" s="57" t="str">
        <f>IF('2.Census &amp; Reference Benchmarks'!D144 &lt;&gt;"",'2.Census &amp; Reference Benchmarks'!D144,"")</f>
        <v/>
      </c>
      <c r="E144" s="56" t="str">
        <f>IF('2.Census &amp; Reference Benchmarks'!E144 &lt;&gt;"",'2.Census &amp; Reference Benchmarks'!E144,"")</f>
        <v/>
      </c>
      <c r="F144" s="56" t="str">
        <f>IF('2.Census &amp; Reference Benchmarks'!F144 &lt;&gt;"",'2.Census &amp; Reference Benchmarks'!F144,"")</f>
        <v/>
      </c>
      <c r="G144" s="58" t="str">
        <f>IF('2.Census &amp; Reference Benchmarks'!G144 &lt;&gt;"",'2.Census &amp; Reference Benchmarks'!G144,"")</f>
        <v/>
      </c>
      <c r="H144" s="58" t="str">
        <f>IF('2.Census &amp; Reference Benchmarks'!H144 &lt;&gt;"",'2.Census &amp; Reference Benchmarks'!H144,"")</f>
        <v/>
      </c>
      <c r="I144" s="58" t="str">
        <f>IF('2.Census &amp; Reference Benchmarks'!I144 &lt;&gt;"",'2.Census &amp; Reference Benchmarks'!I144,"")</f>
        <v/>
      </c>
      <c r="J144" s="69" t="str">
        <f>IF('2.Census &amp; Reference Benchmarks'!J144 &lt;&gt;"",'2.Census &amp; Reference Benchmarks'!J144,"")</f>
        <v/>
      </c>
      <c r="K144" s="58" t="str">
        <f>IF('7.Safe Harbor Input Data &amp; Calc'!Q146 &lt;&gt; "", '7.Safe Harbor Input Data &amp; Calc'!Q146, "")</f>
        <v>No</v>
      </c>
      <c r="L144" s="59" t="str">
        <f>IF('2.Census &amp; Reference Benchmarks'!T144&lt;&gt; "",'2.Census &amp; Reference Benchmarks'!T144,"")</f>
        <v/>
      </c>
      <c r="M144" s="60">
        <f>'2.Census &amp; Reference Benchmarks'!M144</f>
        <v>0</v>
      </c>
      <c r="N144" s="60">
        <f>'2.Census &amp; Reference Benchmarks'!P144</f>
        <v>0</v>
      </c>
      <c r="O144" s="60">
        <f>'2.Census &amp; Reference Benchmarks'!S144</f>
        <v>0</v>
      </c>
      <c r="P144" s="52">
        <f>IF( AND(I144 &lt; '1. Summary for SBA'!$J$7, I144 &lt;&gt;""), 0, IF(AND(G144="",I144=""),SUM(M144:O144)*4,IF(I144&lt;'1. Summary for SBA'!$J$7,0,IF(K144="Yes",0,IF(H144="Salary",IF(AND(SUM(M144:O144)*4&lt;100000,L144=""),(SUM(M144:O144)/(IF(OR(I144=0,I144&gt;=DATEVALUE("3/31/2020")),DATEVALUE("3/31/2020"),I144)-IF(OR(G144&lt;=DATEVALUE("1/1/2020"), G144 = ""),DATEVALUE("1/1/2020"),IF(OR(MONTH(G144)=1),G144+1,IF(MONTH(G144)=3,G144,G144-1)))))*360,0),0)))))</f>
        <v>0</v>
      </c>
      <c r="Q144" s="52">
        <f t="shared" si="15"/>
        <v>0</v>
      </c>
      <c r="R144" s="67">
        <f t="shared" si="16"/>
        <v>0</v>
      </c>
      <c r="S144" s="53">
        <f>SUM('3.Weekly Hours &amp; Wage Activity'!AI144:BF144)</f>
        <v>0</v>
      </c>
      <c r="T144" s="53">
        <f>IF(AND(I144&lt;&gt; "",  I144 &lt; '1. Summary for SBA'!$J$11 +168, I144 &gt; '1. Summary for SBA'!$J$11),S144+(((168-(I144-'1. Summary for SBA'!$J$11+1))*S144)/((I144-'1. Summary for SBA'!$J$11+1))),0)</f>
        <v>0</v>
      </c>
      <c r="U144" s="369">
        <f>IF(K144= "Yes",0,IF( H144 = "salary",IF(T144 = 0,MAX(0,$R144-$S144), R144-T144),IF( H144 = "Hourly",'6. Hourly EE Wage Reduction'!AA144, 0)))</f>
        <v>0</v>
      </c>
      <c r="V144" s="67">
        <f t="shared" si="17"/>
        <v>0</v>
      </c>
      <c r="W144" s="405" t="str">
        <f>IF(U144 = 0, "No",IF('6. Hourly EE Wage Reduction'!T144 &gt;'6. Hourly EE Wage Reduction'!W144, "Yes", "No"))</f>
        <v>No</v>
      </c>
      <c r="X144" s="67">
        <f t="shared" si="18"/>
        <v>0</v>
      </c>
      <c r="Y144" s="67">
        <f t="shared" si="19"/>
        <v>0</v>
      </c>
      <c r="AA144" s="86">
        <f>IFERROR(IF('3.Weekly Hours &amp; Wage Activity'!J144 = "FT", 1,MIN(1,IF('3.Weekly Hours &amp; Wage Activity'!J144 = "", "",MIN('3.Weekly Hours &amp; Wage Activity'!J144/40,1)),IF('3.Weekly Hours &amp; Wage Activity'!J144="", "",'3.Weekly Hours &amp; Wage Activity'!J144/40 ))),0)</f>
        <v>0</v>
      </c>
      <c r="AB144" s="86">
        <f>IFERROR(IF('3.Weekly Hours &amp; Wage Activity'!K144 = "FT", 1,MIN(1,IF('3.Weekly Hours &amp; Wage Activity'!K144 = "", "",MIN('3.Weekly Hours &amp; Wage Activity'!K144/40,1)),IF('3.Weekly Hours &amp; Wage Activity'!K144="", "",'3.Weekly Hours &amp; Wage Activity'!K144/40 ))),0)</f>
        <v>0</v>
      </c>
      <c r="AC144" s="86">
        <f>IFERROR(IF('3.Weekly Hours &amp; Wage Activity'!L144 = "FT", 1,MIN(1,IF('3.Weekly Hours &amp; Wage Activity'!L144 = "", "",MIN('3.Weekly Hours &amp; Wage Activity'!L144/40,1)),IF('3.Weekly Hours &amp; Wage Activity'!L144="", "",'3.Weekly Hours &amp; Wage Activity'!L144/40 ))),0)</f>
        <v>0</v>
      </c>
      <c r="AD144" s="86">
        <f>IFERROR(IF('3.Weekly Hours &amp; Wage Activity'!M144 = "FT", 1,MIN(1,IF('3.Weekly Hours &amp; Wage Activity'!M144 = "", "",MIN('3.Weekly Hours &amp; Wage Activity'!M144/40,1)),IF('3.Weekly Hours &amp; Wage Activity'!M144="", "",'3.Weekly Hours &amp; Wage Activity'!M144/40 ))),0)</f>
        <v>0</v>
      </c>
      <c r="AE144" s="86">
        <f>IFERROR(IF('3.Weekly Hours &amp; Wage Activity'!N144 = "FT", 1,MIN(1,IF('3.Weekly Hours &amp; Wage Activity'!N144 = "", "",MIN('3.Weekly Hours &amp; Wage Activity'!N144/40,1)),IF('3.Weekly Hours &amp; Wage Activity'!N144="", "",'3.Weekly Hours &amp; Wage Activity'!N144/40 ))),0)</f>
        <v>0</v>
      </c>
      <c r="AF144" s="86">
        <f>IFERROR(IF('3.Weekly Hours &amp; Wage Activity'!O144 = "FT", 1,MIN(1,IF('3.Weekly Hours &amp; Wage Activity'!O144 = "", "",MIN('3.Weekly Hours &amp; Wage Activity'!O144/40,1)),IF('3.Weekly Hours &amp; Wage Activity'!O144="", "",'3.Weekly Hours &amp; Wage Activity'!O144/40 ))),0)</f>
        <v>0</v>
      </c>
      <c r="AG144" s="86">
        <f>IFERROR(IF('3.Weekly Hours &amp; Wage Activity'!P144 = "FT", 1,MIN(1,IF('3.Weekly Hours &amp; Wage Activity'!P144 = "", "",MIN('3.Weekly Hours &amp; Wage Activity'!P144/40,1)),IF('3.Weekly Hours &amp; Wage Activity'!P144="", "",'3.Weekly Hours &amp; Wage Activity'!P144/40 ))),0)</f>
        <v>0</v>
      </c>
      <c r="AH144" s="86">
        <f>IFERROR(IF('3.Weekly Hours &amp; Wage Activity'!Q144 = "FT", 1,MIN(1,IF('3.Weekly Hours &amp; Wage Activity'!Q144 = "", "",MIN('3.Weekly Hours &amp; Wage Activity'!Q144/40,1)),IF('3.Weekly Hours &amp; Wage Activity'!Q144="", "",'3.Weekly Hours &amp; Wage Activity'!Q144/40 ))),0)</f>
        <v>0</v>
      </c>
      <c r="AI144" s="86">
        <f>IFERROR(IF('3.Weekly Hours &amp; Wage Activity'!R144 = "FT", 1,MIN(1,IF('3.Weekly Hours &amp; Wage Activity'!R144 = "", "",MIN('3.Weekly Hours &amp; Wage Activity'!R144/40,1)),IF('3.Weekly Hours &amp; Wage Activity'!R144="", "",'3.Weekly Hours &amp; Wage Activity'!R144/40 ))),0)</f>
        <v>0</v>
      </c>
      <c r="AJ144" s="86">
        <f>IFERROR(IF('3.Weekly Hours &amp; Wage Activity'!S144 = "FT", 1,MIN(1,IF('3.Weekly Hours &amp; Wage Activity'!S144 = "", "",MIN('3.Weekly Hours &amp; Wage Activity'!S144/40,1)),IF('3.Weekly Hours &amp; Wage Activity'!S144="", "",'3.Weekly Hours &amp; Wage Activity'!S144/40 ))),0)</f>
        <v>0</v>
      </c>
      <c r="AK144" s="86">
        <f>IFERROR(IF('3.Weekly Hours &amp; Wage Activity'!T144 = "FT", 1,MIN(1,IF('3.Weekly Hours &amp; Wage Activity'!T144 = "", "",MIN('3.Weekly Hours &amp; Wage Activity'!T144/40,1)),IF('3.Weekly Hours &amp; Wage Activity'!T144="", "",'3.Weekly Hours &amp; Wage Activity'!T144/40 ))),0)</f>
        <v>0</v>
      </c>
      <c r="AL144" s="86">
        <f>IFERROR(IF('3.Weekly Hours &amp; Wage Activity'!U144 = "FT", 1,MIN(1,IF('3.Weekly Hours &amp; Wage Activity'!U144 = "", "",MIN('3.Weekly Hours &amp; Wage Activity'!U144/40,1)),IF('3.Weekly Hours &amp; Wage Activity'!U144="", "",'3.Weekly Hours &amp; Wage Activity'!U144/40 ))),0)</f>
        <v>0</v>
      </c>
      <c r="AM144" s="86">
        <f>IFERROR(IF('3.Weekly Hours &amp; Wage Activity'!V144 = "FT", 1,MIN(1,IF('3.Weekly Hours &amp; Wage Activity'!V144 = "", "",MIN('3.Weekly Hours &amp; Wage Activity'!V144/40,1)),IF('3.Weekly Hours &amp; Wage Activity'!V144="", "",'3.Weekly Hours &amp; Wage Activity'!V144/40 ))),0)</f>
        <v>0</v>
      </c>
      <c r="AN144" s="86">
        <f>IFERROR(IF('3.Weekly Hours &amp; Wage Activity'!W144 = "FT", 1,MIN(1,IF('3.Weekly Hours &amp; Wage Activity'!W144 = "", "",MIN('3.Weekly Hours &amp; Wage Activity'!W144/40,1)),IF('3.Weekly Hours &amp; Wage Activity'!W144="", "",'3.Weekly Hours &amp; Wage Activity'!W144/40 ))),0)</f>
        <v>0</v>
      </c>
      <c r="AO144" s="86">
        <f>IFERROR(IF('3.Weekly Hours &amp; Wage Activity'!X144 = "FT", 1,MIN(1,IF('3.Weekly Hours &amp; Wage Activity'!X144 = "", "",MIN('3.Weekly Hours &amp; Wage Activity'!X144/40,1)),IF('3.Weekly Hours &amp; Wage Activity'!X144="", "",'3.Weekly Hours &amp; Wage Activity'!X144/40 ))),0)</f>
        <v>0</v>
      </c>
      <c r="AP144" s="86">
        <f>IFERROR(IF('3.Weekly Hours &amp; Wage Activity'!Y144 = "FT", 1,MIN(1,IF('3.Weekly Hours &amp; Wage Activity'!Y144 = "", "",MIN('3.Weekly Hours &amp; Wage Activity'!Y144/40,1)),IF('3.Weekly Hours &amp; Wage Activity'!Y144="", "",'3.Weekly Hours &amp; Wage Activity'!Y144/40 ))),0)</f>
        <v>0</v>
      </c>
      <c r="AQ144" s="86">
        <f>IFERROR(IF('3.Weekly Hours &amp; Wage Activity'!Z144 = "FT", 1,MIN(1,IF('3.Weekly Hours &amp; Wage Activity'!Z144 = "", "",MIN('3.Weekly Hours &amp; Wage Activity'!Z144/40,1)),IF('3.Weekly Hours &amp; Wage Activity'!Z144="", "",'3.Weekly Hours &amp; Wage Activity'!Z144/40 ))),0)</f>
        <v>0</v>
      </c>
      <c r="AR144" s="86">
        <f>IFERROR(IF('3.Weekly Hours &amp; Wage Activity'!AA144 = "FT", 1,MIN(1,IF('3.Weekly Hours &amp; Wage Activity'!AA144 = "", "",MIN('3.Weekly Hours &amp; Wage Activity'!AA144/40,1)),IF('3.Weekly Hours &amp; Wage Activity'!AA144="", "",'3.Weekly Hours &amp; Wage Activity'!AA144/40 ))),0)</f>
        <v>0</v>
      </c>
      <c r="AS144" s="86">
        <f>IFERROR(IF('3.Weekly Hours &amp; Wage Activity'!AB144 = "FT", 1,MIN(1,IF('3.Weekly Hours &amp; Wage Activity'!AB144 = "", "",MIN('3.Weekly Hours &amp; Wage Activity'!AB144/40,1)),IF('3.Weekly Hours &amp; Wage Activity'!AB144="", "",'3.Weekly Hours &amp; Wage Activity'!AB144/40 ))),0)</f>
        <v>0</v>
      </c>
      <c r="AT144" s="86">
        <f>IFERROR(IF('3.Weekly Hours &amp; Wage Activity'!AC144 = "FT", 1,MIN(1,IF('3.Weekly Hours &amp; Wage Activity'!AC144 = "", "",MIN('3.Weekly Hours &amp; Wage Activity'!AC144/40,1)),IF('3.Weekly Hours &amp; Wage Activity'!AC144="", "",'3.Weekly Hours &amp; Wage Activity'!AC144/40 ))),0)</f>
        <v>0</v>
      </c>
      <c r="AU144" s="86">
        <f>IFERROR(IF('3.Weekly Hours &amp; Wage Activity'!AD144 = "FT", 1,MIN(1,IF('3.Weekly Hours &amp; Wage Activity'!AD144 = "", "",MIN('3.Weekly Hours &amp; Wage Activity'!AD144/40,1)),IF('3.Weekly Hours &amp; Wage Activity'!AD144="", "",'3.Weekly Hours &amp; Wage Activity'!AD144/40 ))),0)</f>
        <v>0</v>
      </c>
      <c r="AV144" s="86">
        <f>IFERROR(IF('3.Weekly Hours &amp; Wage Activity'!AE144 = "FT", 1,MIN(1,IF('3.Weekly Hours &amp; Wage Activity'!AE144 = "", "",MIN('3.Weekly Hours &amp; Wage Activity'!AE144/40,1)),IF('3.Weekly Hours &amp; Wage Activity'!AE144="", "",'3.Weekly Hours &amp; Wage Activity'!AE144/40 ))),0)</f>
        <v>0</v>
      </c>
      <c r="AW144" s="86">
        <f>IFERROR(IF('3.Weekly Hours &amp; Wage Activity'!AF144 = "FT", 1,MIN(1,IF('3.Weekly Hours &amp; Wage Activity'!AF144 = "", "",MIN('3.Weekly Hours &amp; Wage Activity'!AF144/40,1)),IF('3.Weekly Hours &amp; Wage Activity'!AF144="", "",'3.Weekly Hours &amp; Wage Activity'!AF144/40 ))),0)</f>
        <v>0</v>
      </c>
      <c r="AX144" s="86">
        <f>IFERROR(IF('3.Weekly Hours &amp; Wage Activity'!AG144 = "FT", 1,MIN(1,IF('3.Weekly Hours &amp; Wage Activity'!AG144 = "", "",MIN('3.Weekly Hours &amp; Wage Activity'!AG144/40,1)),IF('3.Weekly Hours &amp; Wage Activity'!AG144="", "",'3.Weekly Hours &amp; Wage Activity'!AG144/40 ))),0)</f>
        <v>0</v>
      </c>
      <c r="AY144" s="523">
        <f>SUM( IF(COUNTIF('3.Weekly Hours &amp; Wage Activity'!J144:Q144, "&lt;&gt;FT") = 0, COLUMNS('3.Weekly Hours &amp; Wage Activity'!J144:AG144) * 40, '3.Weekly Hours &amp; Wage Activity'!J144:AG144))</f>
        <v>0</v>
      </c>
      <c r="AZ144" s="86">
        <f t="shared" si="20"/>
        <v>0</v>
      </c>
      <c r="BA144" s="87">
        <f t="shared" si="21"/>
        <v>0</v>
      </c>
      <c r="BB144" s="74" t="str">
        <f>IF('2.Census &amp; Reference Benchmarks'!K144 = "", "", '2.Census &amp; Reference Benchmarks'!K144)</f>
        <v/>
      </c>
      <c r="BC144" s="185">
        <f>IF('2.Census &amp; Reference Benchmarks'!L144="N/A",IF(OR(AND(G144="",I144=""),AND(G144&lt;DATEVALUE("1/1/2020"),OR(I144="",I144&gt;DATEVALUE("3/31/2020")))),177.14,IF(OR(I144 = "", I144 &gt; DATEVALUE("1/31/2020")), ROUND(177.14*((DATEVALUE("2/1/2020") -G144)/31),1))),IF('2.Census &amp; Reference Benchmarks'!L144="",0,'2.Census &amp; Reference Benchmarks'!L144))</f>
        <v>0</v>
      </c>
      <c r="BD144" s="74" t="str">
        <f>IF('2.Census &amp; Reference Benchmarks'!N144 = "", "", '2.Census &amp; Reference Benchmarks'!N144)</f>
        <v/>
      </c>
      <c r="BE144" s="185">
        <f>IF('2.Census &amp; Reference Benchmarks'!O144="N/A",IF(OR(AND(G144="",I144=""),AND(G144&lt;=DATEVALUE("2/1/2020"),OR(I144="",I144&gt;=DATEVALUE("2/29/2020")))),165.71,IF(AND(G144&gt;DATEVALUE("2/1/2020"),OR(I144="",I144&lt;=DATEVALUE("2/29/2020"))),((DATEVALUE("3/1/2020")-G144)/29)*165.71,"")),IF('2.Census &amp; Reference Benchmarks'!O144="",0,'2.Census &amp; Reference Benchmarks'!O144))</f>
        <v>0</v>
      </c>
    </row>
    <row r="145" spans="1:57" x14ac:dyDescent="0.25">
      <c r="A145" s="3"/>
      <c r="B145" s="56">
        <f>IF('2.Census &amp; Reference Benchmarks'!B145 &lt;&gt;"",'2.Census &amp; Reference Benchmarks'!B145,"")</f>
        <v>0</v>
      </c>
      <c r="C145" s="56">
        <f>IF('2.Census &amp; Reference Benchmarks'!C145 &lt;&gt;"",'2.Census &amp; Reference Benchmarks'!C145,"")</f>
        <v>0</v>
      </c>
      <c r="D145" s="57" t="str">
        <f>IF('2.Census &amp; Reference Benchmarks'!D145 &lt;&gt;"",'2.Census &amp; Reference Benchmarks'!D145,"")</f>
        <v/>
      </c>
      <c r="E145" s="56" t="str">
        <f>IF('2.Census &amp; Reference Benchmarks'!E145 &lt;&gt;"",'2.Census &amp; Reference Benchmarks'!E145,"")</f>
        <v/>
      </c>
      <c r="F145" s="56" t="str">
        <f>IF('2.Census &amp; Reference Benchmarks'!F145 &lt;&gt;"",'2.Census &amp; Reference Benchmarks'!F145,"")</f>
        <v/>
      </c>
      <c r="G145" s="58" t="str">
        <f>IF('2.Census &amp; Reference Benchmarks'!G145 &lt;&gt;"",'2.Census &amp; Reference Benchmarks'!G145,"")</f>
        <v/>
      </c>
      <c r="H145" s="58" t="str">
        <f>IF('2.Census &amp; Reference Benchmarks'!H145 &lt;&gt;"",'2.Census &amp; Reference Benchmarks'!H145,"")</f>
        <v/>
      </c>
      <c r="I145" s="58" t="str">
        <f>IF('2.Census &amp; Reference Benchmarks'!I145 &lt;&gt;"",'2.Census &amp; Reference Benchmarks'!I145,"")</f>
        <v/>
      </c>
      <c r="J145" s="69" t="str">
        <f>IF('2.Census &amp; Reference Benchmarks'!J145 &lt;&gt;"",'2.Census &amp; Reference Benchmarks'!J145,"")</f>
        <v/>
      </c>
      <c r="K145" s="58" t="str">
        <f>IF('7.Safe Harbor Input Data &amp; Calc'!Q147 &lt;&gt; "", '7.Safe Harbor Input Data &amp; Calc'!Q147, "")</f>
        <v>No</v>
      </c>
      <c r="L145" s="59" t="str">
        <f>IF('2.Census &amp; Reference Benchmarks'!T145&lt;&gt; "",'2.Census &amp; Reference Benchmarks'!T145,"")</f>
        <v/>
      </c>
      <c r="M145" s="60">
        <f>'2.Census &amp; Reference Benchmarks'!M145</f>
        <v>0</v>
      </c>
      <c r="N145" s="60">
        <f>'2.Census &amp; Reference Benchmarks'!P145</f>
        <v>0</v>
      </c>
      <c r="O145" s="60">
        <f>'2.Census &amp; Reference Benchmarks'!S145</f>
        <v>0</v>
      </c>
      <c r="P145" s="52">
        <f>IF( AND(I145 &lt; '1. Summary for SBA'!$J$7, I145 &lt;&gt;""), 0, IF(AND(G145="",I145=""),SUM(M145:O145)*4,IF(I145&lt;'1. Summary for SBA'!$J$7,0,IF(K145="Yes",0,IF(H145="Salary",IF(AND(SUM(M145:O145)*4&lt;100000,L145=""),(SUM(M145:O145)/(IF(OR(I145=0,I145&gt;=DATEVALUE("3/31/2020")),DATEVALUE("3/31/2020"),I145)-IF(OR(G145&lt;=DATEVALUE("1/1/2020"), G145 = ""),DATEVALUE("1/1/2020"),IF(OR(MONTH(G145)=1),G145+1,IF(MONTH(G145)=3,G145,G145-1)))))*360,0),0)))))</f>
        <v>0</v>
      </c>
      <c r="Q145" s="52">
        <f t="shared" si="15"/>
        <v>0</v>
      </c>
      <c r="R145" s="67">
        <f t="shared" si="16"/>
        <v>0</v>
      </c>
      <c r="S145" s="53">
        <f>SUM('3.Weekly Hours &amp; Wage Activity'!AI145:BF145)</f>
        <v>0</v>
      </c>
      <c r="T145" s="53">
        <f>IF(AND(I145&lt;&gt; "",  I145 &lt; '1. Summary for SBA'!$J$11 +168, I145 &gt; '1. Summary for SBA'!$J$11),S145+(((168-(I145-'1. Summary for SBA'!$J$11+1))*S145)/((I145-'1. Summary for SBA'!$J$11+1))),0)</f>
        <v>0</v>
      </c>
      <c r="U145" s="369">
        <f>IF(K145= "Yes",0,IF( H145 = "salary",IF(T145 = 0,MAX(0,$R145-$S145), R145-T145),IF( H145 = "Hourly",'6. Hourly EE Wage Reduction'!AA145, 0)))</f>
        <v>0</v>
      </c>
      <c r="V145" s="67">
        <f t="shared" si="17"/>
        <v>0</v>
      </c>
      <c r="W145" s="405" t="str">
        <f>IF(U145 = 0, "No",IF('6. Hourly EE Wage Reduction'!T145 &gt;'6. Hourly EE Wage Reduction'!W145, "Yes", "No"))</f>
        <v>No</v>
      </c>
      <c r="X145" s="67">
        <f t="shared" si="18"/>
        <v>0</v>
      </c>
      <c r="Y145" s="67">
        <f t="shared" si="19"/>
        <v>0</v>
      </c>
      <c r="AA145" s="86">
        <f>IFERROR(IF('3.Weekly Hours &amp; Wage Activity'!J145 = "FT", 1,MIN(1,IF('3.Weekly Hours &amp; Wage Activity'!J145 = "", "",MIN('3.Weekly Hours &amp; Wage Activity'!J145/40,1)),IF('3.Weekly Hours &amp; Wage Activity'!J145="", "",'3.Weekly Hours &amp; Wage Activity'!J145/40 ))),0)</f>
        <v>0</v>
      </c>
      <c r="AB145" s="86">
        <f>IFERROR(IF('3.Weekly Hours &amp; Wage Activity'!K145 = "FT", 1,MIN(1,IF('3.Weekly Hours &amp; Wage Activity'!K145 = "", "",MIN('3.Weekly Hours &amp; Wage Activity'!K145/40,1)),IF('3.Weekly Hours &amp; Wage Activity'!K145="", "",'3.Weekly Hours &amp; Wage Activity'!K145/40 ))),0)</f>
        <v>0</v>
      </c>
      <c r="AC145" s="86">
        <f>IFERROR(IF('3.Weekly Hours &amp; Wage Activity'!L145 = "FT", 1,MIN(1,IF('3.Weekly Hours &amp; Wage Activity'!L145 = "", "",MIN('3.Weekly Hours &amp; Wage Activity'!L145/40,1)),IF('3.Weekly Hours &amp; Wage Activity'!L145="", "",'3.Weekly Hours &amp; Wage Activity'!L145/40 ))),0)</f>
        <v>0</v>
      </c>
      <c r="AD145" s="86">
        <f>IFERROR(IF('3.Weekly Hours &amp; Wage Activity'!M145 = "FT", 1,MIN(1,IF('3.Weekly Hours &amp; Wage Activity'!M145 = "", "",MIN('3.Weekly Hours &amp; Wage Activity'!M145/40,1)),IF('3.Weekly Hours &amp; Wage Activity'!M145="", "",'3.Weekly Hours &amp; Wage Activity'!M145/40 ))),0)</f>
        <v>0</v>
      </c>
      <c r="AE145" s="86">
        <f>IFERROR(IF('3.Weekly Hours &amp; Wage Activity'!N145 = "FT", 1,MIN(1,IF('3.Weekly Hours &amp; Wage Activity'!N145 = "", "",MIN('3.Weekly Hours &amp; Wage Activity'!N145/40,1)),IF('3.Weekly Hours &amp; Wage Activity'!N145="", "",'3.Weekly Hours &amp; Wage Activity'!N145/40 ))),0)</f>
        <v>0</v>
      </c>
      <c r="AF145" s="86">
        <f>IFERROR(IF('3.Weekly Hours &amp; Wage Activity'!O145 = "FT", 1,MIN(1,IF('3.Weekly Hours &amp; Wage Activity'!O145 = "", "",MIN('3.Weekly Hours &amp; Wage Activity'!O145/40,1)),IF('3.Weekly Hours &amp; Wage Activity'!O145="", "",'3.Weekly Hours &amp; Wage Activity'!O145/40 ))),0)</f>
        <v>0</v>
      </c>
      <c r="AG145" s="86">
        <f>IFERROR(IF('3.Weekly Hours &amp; Wage Activity'!P145 = "FT", 1,MIN(1,IF('3.Weekly Hours &amp; Wage Activity'!P145 = "", "",MIN('3.Weekly Hours &amp; Wage Activity'!P145/40,1)),IF('3.Weekly Hours &amp; Wage Activity'!P145="", "",'3.Weekly Hours &amp; Wage Activity'!P145/40 ))),0)</f>
        <v>0</v>
      </c>
      <c r="AH145" s="86">
        <f>IFERROR(IF('3.Weekly Hours &amp; Wage Activity'!Q145 = "FT", 1,MIN(1,IF('3.Weekly Hours &amp; Wage Activity'!Q145 = "", "",MIN('3.Weekly Hours &amp; Wage Activity'!Q145/40,1)),IF('3.Weekly Hours &amp; Wage Activity'!Q145="", "",'3.Weekly Hours &amp; Wage Activity'!Q145/40 ))),0)</f>
        <v>0</v>
      </c>
      <c r="AI145" s="86">
        <f>IFERROR(IF('3.Weekly Hours &amp; Wage Activity'!R145 = "FT", 1,MIN(1,IF('3.Weekly Hours &amp; Wage Activity'!R145 = "", "",MIN('3.Weekly Hours &amp; Wage Activity'!R145/40,1)),IF('3.Weekly Hours &amp; Wage Activity'!R145="", "",'3.Weekly Hours &amp; Wage Activity'!R145/40 ))),0)</f>
        <v>0</v>
      </c>
      <c r="AJ145" s="86">
        <f>IFERROR(IF('3.Weekly Hours &amp; Wage Activity'!S145 = "FT", 1,MIN(1,IF('3.Weekly Hours &amp; Wage Activity'!S145 = "", "",MIN('3.Weekly Hours &amp; Wage Activity'!S145/40,1)),IF('3.Weekly Hours &amp; Wage Activity'!S145="", "",'3.Weekly Hours &amp; Wage Activity'!S145/40 ))),0)</f>
        <v>0</v>
      </c>
      <c r="AK145" s="86">
        <f>IFERROR(IF('3.Weekly Hours &amp; Wage Activity'!T145 = "FT", 1,MIN(1,IF('3.Weekly Hours &amp; Wage Activity'!T145 = "", "",MIN('3.Weekly Hours &amp; Wage Activity'!T145/40,1)),IF('3.Weekly Hours &amp; Wage Activity'!T145="", "",'3.Weekly Hours &amp; Wage Activity'!T145/40 ))),0)</f>
        <v>0</v>
      </c>
      <c r="AL145" s="86">
        <f>IFERROR(IF('3.Weekly Hours &amp; Wage Activity'!U145 = "FT", 1,MIN(1,IF('3.Weekly Hours &amp; Wage Activity'!U145 = "", "",MIN('3.Weekly Hours &amp; Wage Activity'!U145/40,1)),IF('3.Weekly Hours &amp; Wage Activity'!U145="", "",'3.Weekly Hours &amp; Wage Activity'!U145/40 ))),0)</f>
        <v>0</v>
      </c>
      <c r="AM145" s="86">
        <f>IFERROR(IF('3.Weekly Hours &amp; Wage Activity'!V145 = "FT", 1,MIN(1,IF('3.Weekly Hours &amp; Wage Activity'!V145 = "", "",MIN('3.Weekly Hours &amp; Wage Activity'!V145/40,1)),IF('3.Weekly Hours &amp; Wage Activity'!V145="", "",'3.Weekly Hours &amp; Wage Activity'!V145/40 ))),0)</f>
        <v>0</v>
      </c>
      <c r="AN145" s="86">
        <f>IFERROR(IF('3.Weekly Hours &amp; Wage Activity'!W145 = "FT", 1,MIN(1,IF('3.Weekly Hours &amp; Wage Activity'!W145 = "", "",MIN('3.Weekly Hours &amp; Wage Activity'!W145/40,1)),IF('3.Weekly Hours &amp; Wage Activity'!W145="", "",'3.Weekly Hours &amp; Wage Activity'!W145/40 ))),0)</f>
        <v>0</v>
      </c>
      <c r="AO145" s="86">
        <f>IFERROR(IF('3.Weekly Hours &amp; Wage Activity'!X145 = "FT", 1,MIN(1,IF('3.Weekly Hours &amp; Wage Activity'!X145 = "", "",MIN('3.Weekly Hours &amp; Wage Activity'!X145/40,1)),IF('3.Weekly Hours &amp; Wage Activity'!X145="", "",'3.Weekly Hours &amp; Wage Activity'!X145/40 ))),0)</f>
        <v>0</v>
      </c>
      <c r="AP145" s="86">
        <f>IFERROR(IF('3.Weekly Hours &amp; Wage Activity'!Y145 = "FT", 1,MIN(1,IF('3.Weekly Hours &amp; Wage Activity'!Y145 = "", "",MIN('3.Weekly Hours &amp; Wage Activity'!Y145/40,1)),IF('3.Weekly Hours &amp; Wage Activity'!Y145="", "",'3.Weekly Hours &amp; Wage Activity'!Y145/40 ))),0)</f>
        <v>0</v>
      </c>
      <c r="AQ145" s="86">
        <f>IFERROR(IF('3.Weekly Hours &amp; Wage Activity'!Z145 = "FT", 1,MIN(1,IF('3.Weekly Hours &amp; Wage Activity'!Z145 = "", "",MIN('3.Weekly Hours &amp; Wage Activity'!Z145/40,1)),IF('3.Weekly Hours &amp; Wage Activity'!Z145="", "",'3.Weekly Hours &amp; Wage Activity'!Z145/40 ))),0)</f>
        <v>0</v>
      </c>
      <c r="AR145" s="86">
        <f>IFERROR(IF('3.Weekly Hours &amp; Wage Activity'!AA145 = "FT", 1,MIN(1,IF('3.Weekly Hours &amp; Wage Activity'!AA145 = "", "",MIN('3.Weekly Hours &amp; Wage Activity'!AA145/40,1)),IF('3.Weekly Hours &amp; Wage Activity'!AA145="", "",'3.Weekly Hours &amp; Wage Activity'!AA145/40 ))),0)</f>
        <v>0</v>
      </c>
      <c r="AS145" s="86">
        <f>IFERROR(IF('3.Weekly Hours &amp; Wage Activity'!AB145 = "FT", 1,MIN(1,IF('3.Weekly Hours &amp; Wage Activity'!AB145 = "", "",MIN('3.Weekly Hours &amp; Wage Activity'!AB145/40,1)),IF('3.Weekly Hours &amp; Wage Activity'!AB145="", "",'3.Weekly Hours &amp; Wage Activity'!AB145/40 ))),0)</f>
        <v>0</v>
      </c>
      <c r="AT145" s="86">
        <f>IFERROR(IF('3.Weekly Hours &amp; Wage Activity'!AC145 = "FT", 1,MIN(1,IF('3.Weekly Hours &amp; Wage Activity'!AC145 = "", "",MIN('3.Weekly Hours &amp; Wage Activity'!AC145/40,1)),IF('3.Weekly Hours &amp; Wage Activity'!AC145="", "",'3.Weekly Hours &amp; Wage Activity'!AC145/40 ))),0)</f>
        <v>0</v>
      </c>
      <c r="AU145" s="86">
        <f>IFERROR(IF('3.Weekly Hours &amp; Wage Activity'!AD145 = "FT", 1,MIN(1,IF('3.Weekly Hours &amp; Wage Activity'!AD145 = "", "",MIN('3.Weekly Hours &amp; Wage Activity'!AD145/40,1)),IF('3.Weekly Hours &amp; Wage Activity'!AD145="", "",'3.Weekly Hours &amp; Wage Activity'!AD145/40 ))),0)</f>
        <v>0</v>
      </c>
      <c r="AV145" s="86">
        <f>IFERROR(IF('3.Weekly Hours &amp; Wage Activity'!AE145 = "FT", 1,MIN(1,IF('3.Weekly Hours &amp; Wage Activity'!AE145 = "", "",MIN('3.Weekly Hours &amp; Wage Activity'!AE145/40,1)),IF('3.Weekly Hours &amp; Wage Activity'!AE145="", "",'3.Weekly Hours &amp; Wage Activity'!AE145/40 ))),0)</f>
        <v>0</v>
      </c>
      <c r="AW145" s="86">
        <f>IFERROR(IF('3.Weekly Hours &amp; Wage Activity'!AF145 = "FT", 1,MIN(1,IF('3.Weekly Hours &amp; Wage Activity'!AF145 = "", "",MIN('3.Weekly Hours &amp; Wage Activity'!AF145/40,1)),IF('3.Weekly Hours &amp; Wage Activity'!AF145="", "",'3.Weekly Hours &amp; Wage Activity'!AF145/40 ))),0)</f>
        <v>0</v>
      </c>
      <c r="AX145" s="86">
        <f>IFERROR(IF('3.Weekly Hours &amp; Wage Activity'!AG145 = "FT", 1,MIN(1,IF('3.Weekly Hours &amp; Wage Activity'!AG145 = "", "",MIN('3.Weekly Hours &amp; Wage Activity'!AG145/40,1)),IF('3.Weekly Hours &amp; Wage Activity'!AG145="", "",'3.Weekly Hours &amp; Wage Activity'!AG145/40 ))),0)</f>
        <v>0</v>
      </c>
      <c r="AY145" s="523">
        <f>SUM( IF(COUNTIF('3.Weekly Hours &amp; Wage Activity'!J145:Q145, "&lt;&gt;FT") = 0, COLUMNS('3.Weekly Hours &amp; Wage Activity'!J145:AG145) * 40, '3.Weekly Hours &amp; Wage Activity'!J145:AG145))</f>
        <v>0</v>
      </c>
      <c r="AZ145" s="86">
        <f t="shared" si="20"/>
        <v>0</v>
      </c>
      <c r="BA145" s="87">
        <f t="shared" si="21"/>
        <v>0</v>
      </c>
      <c r="BB145" s="74" t="str">
        <f>IF('2.Census &amp; Reference Benchmarks'!K145 = "", "", '2.Census &amp; Reference Benchmarks'!K145)</f>
        <v/>
      </c>
      <c r="BC145" s="185">
        <f>IF('2.Census &amp; Reference Benchmarks'!L145="N/A",IF(OR(AND(G145="",I145=""),AND(G145&lt;DATEVALUE("1/1/2020"),OR(I145="",I145&gt;DATEVALUE("3/31/2020")))),177.14,IF(OR(I145 = "", I145 &gt; DATEVALUE("1/31/2020")), ROUND(177.14*((DATEVALUE("2/1/2020") -G145)/31),1))),IF('2.Census &amp; Reference Benchmarks'!L145="",0,'2.Census &amp; Reference Benchmarks'!L145))</f>
        <v>0</v>
      </c>
      <c r="BD145" s="74" t="str">
        <f>IF('2.Census &amp; Reference Benchmarks'!N145 = "", "", '2.Census &amp; Reference Benchmarks'!N145)</f>
        <v/>
      </c>
      <c r="BE145" s="185">
        <f>IF('2.Census &amp; Reference Benchmarks'!O145="N/A",IF(OR(AND(G145="",I145=""),AND(G145&lt;=DATEVALUE("2/1/2020"),OR(I145="",I145&gt;=DATEVALUE("2/29/2020")))),165.71,IF(AND(G145&gt;DATEVALUE("2/1/2020"),OR(I145="",I145&lt;=DATEVALUE("2/29/2020"))),((DATEVALUE("3/1/2020")-G145)/29)*165.71,"")),IF('2.Census &amp; Reference Benchmarks'!O145="",0,'2.Census &amp; Reference Benchmarks'!O145))</f>
        <v>0</v>
      </c>
    </row>
    <row r="146" spans="1:57" x14ac:dyDescent="0.25">
      <c r="A146" s="3"/>
      <c r="B146" s="56">
        <f>IF('2.Census &amp; Reference Benchmarks'!B146 &lt;&gt;"",'2.Census &amp; Reference Benchmarks'!B146,"")</f>
        <v>0</v>
      </c>
      <c r="C146" s="56">
        <f>IF('2.Census &amp; Reference Benchmarks'!C146 &lt;&gt;"",'2.Census &amp; Reference Benchmarks'!C146,"")</f>
        <v>0</v>
      </c>
      <c r="D146" s="57" t="str">
        <f>IF('2.Census &amp; Reference Benchmarks'!D146 &lt;&gt;"",'2.Census &amp; Reference Benchmarks'!D146,"")</f>
        <v/>
      </c>
      <c r="E146" s="56" t="str">
        <f>IF('2.Census &amp; Reference Benchmarks'!E146 &lt;&gt;"",'2.Census &amp; Reference Benchmarks'!E146,"")</f>
        <v/>
      </c>
      <c r="F146" s="56" t="str">
        <f>IF('2.Census &amp; Reference Benchmarks'!F146 &lt;&gt;"",'2.Census &amp; Reference Benchmarks'!F146,"")</f>
        <v/>
      </c>
      <c r="G146" s="58" t="str">
        <f>IF('2.Census &amp; Reference Benchmarks'!G146 &lt;&gt;"",'2.Census &amp; Reference Benchmarks'!G146,"")</f>
        <v/>
      </c>
      <c r="H146" s="58" t="str">
        <f>IF('2.Census &amp; Reference Benchmarks'!H146 &lt;&gt;"",'2.Census &amp; Reference Benchmarks'!H146,"")</f>
        <v/>
      </c>
      <c r="I146" s="58" t="str">
        <f>IF('2.Census &amp; Reference Benchmarks'!I146 &lt;&gt;"",'2.Census &amp; Reference Benchmarks'!I146,"")</f>
        <v/>
      </c>
      <c r="J146" s="69" t="str">
        <f>IF('2.Census &amp; Reference Benchmarks'!J146 &lt;&gt;"",'2.Census &amp; Reference Benchmarks'!J146,"")</f>
        <v/>
      </c>
      <c r="K146" s="58" t="str">
        <f>IF('7.Safe Harbor Input Data &amp; Calc'!Q148 &lt;&gt; "", '7.Safe Harbor Input Data &amp; Calc'!Q148, "")</f>
        <v>No</v>
      </c>
      <c r="L146" s="59" t="str">
        <f>IF('2.Census &amp; Reference Benchmarks'!T146&lt;&gt; "",'2.Census &amp; Reference Benchmarks'!T146,"")</f>
        <v/>
      </c>
      <c r="M146" s="60">
        <f>'2.Census &amp; Reference Benchmarks'!M146</f>
        <v>0</v>
      </c>
      <c r="N146" s="60">
        <f>'2.Census &amp; Reference Benchmarks'!P146</f>
        <v>0</v>
      </c>
      <c r="O146" s="60">
        <f>'2.Census &amp; Reference Benchmarks'!S146</f>
        <v>0</v>
      </c>
      <c r="P146" s="52">
        <f>IF( AND(I146 &lt; '1. Summary for SBA'!$J$7, I146 &lt;&gt;""), 0, IF(AND(G146="",I146=""),SUM(M146:O146)*4,IF(I146&lt;'1. Summary for SBA'!$J$7,0,IF(K146="Yes",0,IF(H146="Salary",IF(AND(SUM(M146:O146)*4&lt;100000,L146=""),(SUM(M146:O146)/(IF(OR(I146=0,I146&gt;=DATEVALUE("3/31/2020")),DATEVALUE("3/31/2020"),I146)-IF(OR(G146&lt;=DATEVALUE("1/1/2020"), G146 = ""),DATEVALUE("1/1/2020"),IF(OR(MONTH(G146)=1),G146+1,IF(MONTH(G146)=3,G146,G146-1)))))*360,0),0)))))</f>
        <v>0</v>
      </c>
      <c r="Q146" s="52">
        <f t="shared" si="15"/>
        <v>0</v>
      </c>
      <c r="R146" s="67">
        <f t="shared" si="16"/>
        <v>0</v>
      </c>
      <c r="S146" s="53">
        <f>SUM('3.Weekly Hours &amp; Wage Activity'!AI146:BF146)</f>
        <v>0</v>
      </c>
      <c r="T146" s="53">
        <f>IF(AND(I146&lt;&gt; "",  I146 &lt; '1. Summary for SBA'!$J$11 +168, I146 &gt; '1. Summary for SBA'!$J$11),S146+(((168-(I146-'1. Summary for SBA'!$J$11+1))*S146)/((I146-'1. Summary for SBA'!$J$11+1))),0)</f>
        <v>0</v>
      </c>
      <c r="U146" s="369">
        <f>IF(K146= "Yes",0,IF( H146 = "salary",IF(T146 = 0,MAX(0,$R146-$S146), R146-T146),IF( H146 = "Hourly",'6. Hourly EE Wage Reduction'!AA146, 0)))</f>
        <v>0</v>
      </c>
      <c r="V146" s="67">
        <f t="shared" si="17"/>
        <v>0</v>
      </c>
      <c r="W146" s="405" t="str">
        <f>IF(U146 = 0, "No",IF('6. Hourly EE Wage Reduction'!T146 &gt;'6. Hourly EE Wage Reduction'!W146, "Yes", "No"))</f>
        <v>No</v>
      </c>
      <c r="X146" s="67">
        <f t="shared" si="18"/>
        <v>0</v>
      </c>
      <c r="Y146" s="67">
        <f t="shared" si="19"/>
        <v>0</v>
      </c>
      <c r="AA146" s="86">
        <f>IFERROR(IF('3.Weekly Hours &amp; Wage Activity'!J146 = "FT", 1,MIN(1,IF('3.Weekly Hours &amp; Wage Activity'!J146 = "", "",MIN('3.Weekly Hours &amp; Wage Activity'!J146/40,1)),IF('3.Weekly Hours &amp; Wage Activity'!J146="", "",'3.Weekly Hours &amp; Wage Activity'!J146/40 ))),0)</f>
        <v>0</v>
      </c>
      <c r="AB146" s="86">
        <f>IFERROR(IF('3.Weekly Hours &amp; Wage Activity'!K146 = "FT", 1,MIN(1,IF('3.Weekly Hours &amp; Wage Activity'!K146 = "", "",MIN('3.Weekly Hours &amp; Wage Activity'!K146/40,1)),IF('3.Weekly Hours &amp; Wage Activity'!K146="", "",'3.Weekly Hours &amp; Wage Activity'!K146/40 ))),0)</f>
        <v>0</v>
      </c>
      <c r="AC146" s="86">
        <f>IFERROR(IF('3.Weekly Hours &amp; Wage Activity'!L146 = "FT", 1,MIN(1,IF('3.Weekly Hours &amp; Wage Activity'!L146 = "", "",MIN('3.Weekly Hours &amp; Wage Activity'!L146/40,1)),IF('3.Weekly Hours &amp; Wage Activity'!L146="", "",'3.Weekly Hours &amp; Wage Activity'!L146/40 ))),0)</f>
        <v>0</v>
      </c>
      <c r="AD146" s="86">
        <f>IFERROR(IF('3.Weekly Hours &amp; Wage Activity'!M146 = "FT", 1,MIN(1,IF('3.Weekly Hours &amp; Wage Activity'!M146 = "", "",MIN('3.Weekly Hours &amp; Wage Activity'!M146/40,1)),IF('3.Weekly Hours &amp; Wage Activity'!M146="", "",'3.Weekly Hours &amp; Wage Activity'!M146/40 ))),0)</f>
        <v>0</v>
      </c>
      <c r="AE146" s="86">
        <f>IFERROR(IF('3.Weekly Hours &amp; Wage Activity'!N146 = "FT", 1,MIN(1,IF('3.Weekly Hours &amp; Wage Activity'!N146 = "", "",MIN('3.Weekly Hours &amp; Wage Activity'!N146/40,1)),IF('3.Weekly Hours &amp; Wage Activity'!N146="", "",'3.Weekly Hours &amp; Wage Activity'!N146/40 ))),0)</f>
        <v>0</v>
      </c>
      <c r="AF146" s="86">
        <f>IFERROR(IF('3.Weekly Hours &amp; Wage Activity'!O146 = "FT", 1,MIN(1,IF('3.Weekly Hours &amp; Wage Activity'!O146 = "", "",MIN('3.Weekly Hours &amp; Wage Activity'!O146/40,1)),IF('3.Weekly Hours &amp; Wage Activity'!O146="", "",'3.Weekly Hours &amp; Wage Activity'!O146/40 ))),0)</f>
        <v>0</v>
      </c>
      <c r="AG146" s="86">
        <f>IFERROR(IF('3.Weekly Hours &amp; Wage Activity'!P146 = "FT", 1,MIN(1,IF('3.Weekly Hours &amp; Wage Activity'!P146 = "", "",MIN('3.Weekly Hours &amp; Wage Activity'!P146/40,1)),IF('3.Weekly Hours &amp; Wage Activity'!P146="", "",'3.Weekly Hours &amp; Wage Activity'!P146/40 ))),0)</f>
        <v>0</v>
      </c>
      <c r="AH146" s="86">
        <f>IFERROR(IF('3.Weekly Hours &amp; Wage Activity'!Q146 = "FT", 1,MIN(1,IF('3.Weekly Hours &amp; Wage Activity'!Q146 = "", "",MIN('3.Weekly Hours &amp; Wage Activity'!Q146/40,1)),IF('3.Weekly Hours &amp; Wage Activity'!Q146="", "",'3.Weekly Hours &amp; Wage Activity'!Q146/40 ))),0)</f>
        <v>0</v>
      </c>
      <c r="AI146" s="86">
        <f>IFERROR(IF('3.Weekly Hours &amp; Wage Activity'!R146 = "FT", 1,MIN(1,IF('3.Weekly Hours &amp; Wage Activity'!R146 = "", "",MIN('3.Weekly Hours &amp; Wage Activity'!R146/40,1)),IF('3.Weekly Hours &amp; Wage Activity'!R146="", "",'3.Weekly Hours &amp; Wage Activity'!R146/40 ))),0)</f>
        <v>0</v>
      </c>
      <c r="AJ146" s="86">
        <f>IFERROR(IF('3.Weekly Hours &amp; Wage Activity'!S146 = "FT", 1,MIN(1,IF('3.Weekly Hours &amp; Wage Activity'!S146 = "", "",MIN('3.Weekly Hours &amp; Wage Activity'!S146/40,1)),IF('3.Weekly Hours &amp; Wage Activity'!S146="", "",'3.Weekly Hours &amp; Wage Activity'!S146/40 ))),0)</f>
        <v>0</v>
      </c>
      <c r="AK146" s="86">
        <f>IFERROR(IF('3.Weekly Hours &amp; Wage Activity'!T146 = "FT", 1,MIN(1,IF('3.Weekly Hours &amp; Wage Activity'!T146 = "", "",MIN('3.Weekly Hours &amp; Wage Activity'!T146/40,1)),IF('3.Weekly Hours &amp; Wage Activity'!T146="", "",'3.Weekly Hours &amp; Wage Activity'!T146/40 ))),0)</f>
        <v>0</v>
      </c>
      <c r="AL146" s="86">
        <f>IFERROR(IF('3.Weekly Hours &amp; Wage Activity'!U146 = "FT", 1,MIN(1,IF('3.Weekly Hours &amp; Wage Activity'!U146 = "", "",MIN('3.Weekly Hours &amp; Wage Activity'!U146/40,1)),IF('3.Weekly Hours &amp; Wage Activity'!U146="", "",'3.Weekly Hours &amp; Wage Activity'!U146/40 ))),0)</f>
        <v>0</v>
      </c>
      <c r="AM146" s="86">
        <f>IFERROR(IF('3.Weekly Hours &amp; Wage Activity'!V146 = "FT", 1,MIN(1,IF('3.Weekly Hours &amp; Wage Activity'!V146 = "", "",MIN('3.Weekly Hours &amp; Wage Activity'!V146/40,1)),IF('3.Weekly Hours &amp; Wage Activity'!V146="", "",'3.Weekly Hours &amp; Wage Activity'!V146/40 ))),0)</f>
        <v>0</v>
      </c>
      <c r="AN146" s="86">
        <f>IFERROR(IF('3.Weekly Hours &amp; Wage Activity'!W146 = "FT", 1,MIN(1,IF('3.Weekly Hours &amp; Wage Activity'!W146 = "", "",MIN('3.Weekly Hours &amp; Wage Activity'!W146/40,1)),IF('3.Weekly Hours &amp; Wage Activity'!W146="", "",'3.Weekly Hours &amp; Wage Activity'!W146/40 ))),0)</f>
        <v>0</v>
      </c>
      <c r="AO146" s="86">
        <f>IFERROR(IF('3.Weekly Hours &amp; Wage Activity'!X146 = "FT", 1,MIN(1,IF('3.Weekly Hours &amp; Wage Activity'!X146 = "", "",MIN('3.Weekly Hours &amp; Wage Activity'!X146/40,1)),IF('3.Weekly Hours &amp; Wage Activity'!X146="", "",'3.Weekly Hours &amp; Wage Activity'!X146/40 ))),0)</f>
        <v>0</v>
      </c>
      <c r="AP146" s="86">
        <f>IFERROR(IF('3.Weekly Hours &amp; Wage Activity'!Y146 = "FT", 1,MIN(1,IF('3.Weekly Hours &amp; Wage Activity'!Y146 = "", "",MIN('3.Weekly Hours &amp; Wage Activity'!Y146/40,1)),IF('3.Weekly Hours &amp; Wage Activity'!Y146="", "",'3.Weekly Hours &amp; Wage Activity'!Y146/40 ))),0)</f>
        <v>0</v>
      </c>
      <c r="AQ146" s="86">
        <f>IFERROR(IF('3.Weekly Hours &amp; Wage Activity'!Z146 = "FT", 1,MIN(1,IF('3.Weekly Hours &amp; Wage Activity'!Z146 = "", "",MIN('3.Weekly Hours &amp; Wage Activity'!Z146/40,1)),IF('3.Weekly Hours &amp; Wage Activity'!Z146="", "",'3.Weekly Hours &amp; Wage Activity'!Z146/40 ))),0)</f>
        <v>0</v>
      </c>
      <c r="AR146" s="86">
        <f>IFERROR(IF('3.Weekly Hours &amp; Wage Activity'!AA146 = "FT", 1,MIN(1,IF('3.Weekly Hours &amp; Wage Activity'!AA146 = "", "",MIN('3.Weekly Hours &amp; Wage Activity'!AA146/40,1)),IF('3.Weekly Hours &amp; Wage Activity'!AA146="", "",'3.Weekly Hours &amp; Wage Activity'!AA146/40 ))),0)</f>
        <v>0</v>
      </c>
      <c r="AS146" s="86">
        <f>IFERROR(IF('3.Weekly Hours &amp; Wage Activity'!AB146 = "FT", 1,MIN(1,IF('3.Weekly Hours &amp; Wage Activity'!AB146 = "", "",MIN('3.Weekly Hours &amp; Wage Activity'!AB146/40,1)),IF('3.Weekly Hours &amp; Wage Activity'!AB146="", "",'3.Weekly Hours &amp; Wage Activity'!AB146/40 ))),0)</f>
        <v>0</v>
      </c>
      <c r="AT146" s="86">
        <f>IFERROR(IF('3.Weekly Hours &amp; Wage Activity'!AC146 = "FT", 1,MIN(1,IF('3.Weekly Hours &amp; Wage Activity'!AC146 = "", "",MIN('3.Weekly Hours &amp; Wage Activity'!AC146/40,1)),IF('3.Weekly Hours &amp; Wage Activity'!AC146="", "",'3.Weekly Hours &amp; Wage Activity'!AC146/40 ))),0)</f>
        <v>0</v>
      </c>
      <c r="AU146" s="86">
        <f>IFERROR(IF('3.Weekly Hours &amp; Wage Activity'!AD146 = "FT", 1,MIN(1,IF('3.Weekly Hours &amp; Wage Activity'!AD146 = "", "",MIN('3.Weekly Hours &amp; Wage Activity'!AD146/40,1)),IF('3.Weekly Hours &amp; Wage Activity'!AD146="", "",'3.Weekly Hours &amp; Wage Activity'!AD146/40 ))),0)</f>
        <v>0</v>
      </c>
      <c r="AV146" s="86">
        <f>IFERROR(IF('3.Weekly Hours &amp; Wage Activity'!AE146 = "FT", 1,MIN(1,IF('3.Weekly Hours &amp; Wage Activity'!AE146 = "", "",MIN('3.Weekly Hours &amp; Wage Activity'!AE146/40,1)),IF('3.Weekly Hours &amp; Wage Activity'!AE146="", "",'3.Weekly Hours &amp; Wage Activity'!AE146/40 ))),0)</f>
        <v>0</v>
      </c>
      <c r="AW146" s="86">
        <f>IFERROR(IF('3.Weekly Hours &amp; Wage Activity'!AF146 = "FT", 1,MIN(1,IF('3.Weekly Hours &amp; Wage Activity'!AF146 = "", "",MIN('3.Weekly Hours &amp; Wage Activity'!AF146/40,1)),IF('3.Weekly Hours &amp; Wage Activity'!AF146="", "",'3.Weekly Hours &amp; Wage Activity'!AF146/40 ))),0)</f>
        <v>0</v>
      </c>
      <c r="AX146" s="86">
        <f>IFERROR(IF('3.Weekly Hours &amp; Wage Activity'!AG146 = "FT", 1,MIN(1,IF('3.Weekly Hours &amp; Wage Activity'!AG146 = "", "",MIN('3.Weekly Hours &amp; Wage Activity'!AG146/40,1)),IF('3.Weekly Hours &amp; Wage Activity'!AG146="", "",'3.Weekly Hours &amp; Wage Activity'!AG146/40 ))),0)</f>
        <v>0</v>
      </c>
      <c r="AY146" s="523">
        <f>SUM( IF(COUNTIF('3.Weekly Hours &amp; Wage Activity'!J146:Q146, "&lt;&gt;FT") = 0, COLUMNS('3.Weekly Hours &amp; Wage Activity'!J146:AG146) * 40, '3.Weekly Hours &amp; Wage Activity'!J146:AG146))</f>
        <v>0</v>
      </c>
      <c r="AZ146" s="86">
        <f t="shared" si="20"/>
        <v>0</v>
      </c>
      <c r="BA146" s="87">
        <f t="shared" si="21"/>
        <v>0</v>
      </c>
      <c r="BB146" s="74" t="str">
        <f>IF('2.Census &amp; Reference Benchmarks'!K146 = "", "", '2.Census &amp; Reference Benchmarks'!K146)</f>
        <v/>
      </c>
      <c r="BC146" s="185">
        <f>IF('2.Census &amp; Reference Benchmarks'!L146="N/A",IF(OR(AND(G146="",I146=""),AND(G146&lt;DATEVALUE("1/1/2020"),OR(I146="",I146&gt;DATEVALUE("3/31/2020")))),177.14,IF(OR(I146 = "", I146 &gt; DATEVALUE("1/31/2020")), ROUND(177.14*((DATEVALUE("2/1/2020") -G146)/31),1))),IF('2.Census &amp; Reference Benchmarks'!L146="",0,'2.Census &amp; Reference Benchmarks'!L146))</f>
        <v>0</v>
      </c>
      <c r="BD146" s="74" t="str">
        <f>IF('2.Census &amp; Reference Benchmarks'!N146 = "", "", '2.Census &amp; Reference Benchmarks'!N146)</f>
        <v/>
      </c>
      <c r="BE146" s="185">
        <f>IF('2.Census &amp; Reference Benchmarks'!O146="N/A",IF(OR(AND(G146="",I146=""),AND(G146&lt;=DATEVALUE("2/1/2020"),OR(I146="",I146&gt;=DATEVALUE("2/29/2020")))),165.71,IF(AND(G146&gt;DATEVALUE("2/1/2020"),OR(I146="",I146&lt;=DATEVALUE("2/29/2020"))),((DATEVALUE("3/1/2020")-G146)/29)*165.71,"")),IF('2.Census &amp; Reference Benchmarks'!O146="",0,'2.Census &amp; Reference Benchmarks'!O146))</f>
        <v>0</v>
      </c>
    </row>
    <row r="147" spans="1:57" x14ac:dyDescent="0.25">
      <c r="A147" s="3"/>
      <c r="B147" s="56">
        <f>IF('2.Census &amp; Reference Benchmarks'!B147 &lt;&gt;"",'2.Census &amp; Reference Benchmarks'!B147,"")</f>
        <v>0</v>
      </c>
      <c r="C147" s="56">
        <f>IF('2.Census &amp; Reference Benchmarks'!C147 &lt;&gt;"",'2.Census &amp; Reference Benchmarks'!C147,"")</f>
        <v>0</v>
      </c>
      <c r="D147" s="57" t="str">
        <f>IF('2.Census &amp; Reference Benchmarks'!D147 &lt;&gt;"",'2.Census &amp; Reference Benchmarks'!D147,"")</f>
        <v/>
      </c>
      <c r="E147" s="56" t="str">
        <f>IF('2.Census &amp; Reference Benchmarks'!E147 &lt;&gt;"",'2.Census &amp; Reference Benchmarks'!E147,"")</f>
        <v/>
      </c>
      <c r="F147" s="56" t="str">
        <f>IF('2.Census &amp; Reference Benchmarks'!F147 &lt;&gt;"",'2.Census &amp; Reference Benchmarks'!F147,"")</f>
        <v/>
      </c>
      <c r="G147" s="58" t="str">
        <f>IF('2.Census &amp; Reference Benchmarks'!G147 &lt;&gt;"",'2.Census &amp; Reference Benchmarks'!G147,"")</f>
        <v/>
      </c>
      <c r="H147" s="58" t="str">
        <f>IF('2.Census &amp; Reference Benchmarks'!H147 &lt;&gt;"",'2.Census &amp; Reference Benchmarks'!H147,"")</f>
        <v/>
      </c>
      <c r="I147" s="58" t="str">
        <f>IF('2.Census &amp; Reference Benchmarks'!I147 &lt;&gt;"",'2.Census &amp; Reference Benchmarks'!I147,"")</f>
        <v/>
      </c>
      <c r="J147" s="69" t="str">
        <f>IF('2.Census &amp; Reference Benchmarks'!J147 &lt;&gt;"",'2.Census &amp; Reference Benchmarks'!J147,"")</f>
        <v/>
      </c>
      <c r="K147" s="58" t="str">
        <f>IF('7.Safe Harbor Input Data &amp; Calc'!Q149 &lt;&gt; "", '7.Safe Harbor Input Data &amp; Calc'!Q149, "")</f>
        <v>No</v>
      </c>
      <c r="L147" s="59" t="str">
        <f>IF('2.Census &amp; Reference Benchmarks'!T147&lt;&gt; "",'2.Census &amp; Reference Benchmarks'!T147,"")</f>
        <v/>
      </c>
      <c r="M147" s="60">
        <f>'2.Census &amp; Reference Benchmarks'!M147</f>
        <v>0</v>
      </c>
      <c r="N147" s="60">
        <f>'2.Census &amp; Reference Benchmarks'!P147</f>
        <v>0</v>
      </c>
      <c r="O147" s="60">
        <f>'2.Census &amp; Reference Benchmarks'!S147</f>
        <v>0</v>
      </c>
      <c r="P147" s="52">
        <f>IF( AND(I147 &lt; '1. Summary for SBA'!$J$7, I147 &lt;&gt;""), 0, IF(AND(G147="",I147=""),SUM(M147:O147)*4,IF(I147&lt;'1. Summary for SBA'!$J$7,0,IF(K147="Yes",0,IF(H147="Salary",IF(AND(SUM(M147:O147)*4&lt;100000,L147=""),(SUM(M147:O147)/(IF(OR(I147=0,I147&gt;=DATEVALUE("3/31/2020")),DATEVALUE("3/31/2020"),I147)-IF(OR(G147&lt;=DATEVALUE("1/1/2020"), G147 = ""),DATEVALUE("1/1/2020"),IF(OR(MONTH(G147)=1),G147+1,IF(MONTH(G147)=3,G147,G147-1)))))*360,0),0)))))</f>
        <v>0</v>
      </c>
      <c r="Q147" s="52">
        <f t="shared" si="15"/>
        <v>0</v>
      </c>
      <c r="R147" s="67">
        <f t="shared" si="16"/>
        <v>0</v>
      </c>
      <c r="S147" s="53">
        <f>SUM('3.Weekly Hours &amp; Wage Activity'!AI147:BF147)</f>
        <v>0</v>
      </c>
      <c r="T147" s="53">
        <f>IF(AND(I147&lt;&gt; "",  I147 &lt; '1. Summary for SBA'!$J$11 +168, I147 &gt; '1. Summary for SBA'!$J$11),S147+(((168-(I147-'1. Summary for SBA'!$J$11+1))*S147)/((I147-'1. Summary for SBA'!$J$11+1))),0)</f>
        <v>0</v>
      </c>
      <c r="U147" s="369">
        <f>IF(K147= "Yes",0,IF( H147 = "salary",IF(T147 = 0,MAX(0,$R147-$S147), R147-T147),IF( H147 = "Hourly",'6. Hourly EE Wage Reduction'!AA147, 0)))</f>
        <v>0</v>
      </c>
      <c r="V147" s="67">
        <f t="shared" si="17"/>
        <v>0</v>
      </c>
      <c r="W147" s="405" t="str">
        <f>IF(U147 = 0, "No",IF('6. Hourly EE Wage Reduction'!T147 &gt;'6. Hourly EE Wage Reduction'!W147, "Yes", "No"))</f>
        <v>No</v>
      </c>
      <c r="X147" s="67">
        <f t="shared" si="18"/>
        <v>0</v>
      </c>
      <c r="Y147" s="67">
        <f t="shared" si="19"/>
        <v>0</v>
      </c>
      <c r="AA147" s="86">
        <f>IFERROR(IF('3.Weekly Hours &amp; Wage Activity'!J147 = "FT", 1,MIN(1,IF('3.Weekly Hours &amp; Wage Activity'!J147 = "", "",MIN('3.Weekly Hours &amp; Wage Activity'!J147/40,1)),IF('3.Weekly Hours &amp; Wage Activity'!J147="", "",'3.Weekly Hours &amp; Wage Activity'!J147/40 ))),0)</f>
        <v>0</v>
      </c>
      <c r="AB147" s="86">
        <f>IFERROR(IF('3.Weekly Hours &amp; Wage Activity'!K147 = "FT", 1,MIN(1,IF('3.Weekly Hours &amp; Wage Activity'!K147 = "", "",MIN('3.Weekly Hours &amp; Wage Activity'!K147/40,1)),IF('3.Weekly Hours &amp; Wage Activity'!K147="", "",'3.Weekly Hours &amp; Wage Activity'!K147/40 ))),0)</f>
        <v>0</v>
      </c>
      <c r="AC147" s="86">
        <f>IFERROR(IF('3.Weekly Hours &amp; Wage Activity'!L147 = "FT", 1,MIN(1,IF('3.Weekly Hours &amp; Wage Activity'!L147 = "", "",MIN('3.Weekly Hours &amp; Wage Activity'!L147/40,1)),IF('3.Weekly Hours &amp; Wage Activity'!L147="", "",'3.Weekly Hours &amp; Wage Activity'!L147/40 ))),0)</f>
        <v>0</v>
      </c>
      <c r="AD147" s="86">
        <f>IFERROR(IF('3.Weekly Hours &amp; Wage Activity'!M147 = "FT", 1,MIN(1,IF('3.Weekly Hours &amp; Wage Activity'!M147 = "", "",MIN('3.Weekly Hours &amp; Wage Activity'!M147/40,1)),IF('3.Weekly Hours &amp; Wage Activity'!M147="", "",'3.Weekly Hours &amp; Wage Activity'!M147/40 ))),0)</f>
        <v>0</v>
      </c>
      <c r="AE147" s="86">
        <f>IFERROR(IF('3.Weekly Hours &amp; Wage Activity'!N147 = "FT", 1,MIN(1,IF('3.Weekly Hours &amp; Wage Activity'!N147 = "", "",MIN('3.Weekly Hours &amp; Wage Activity'!N147/40,1)),IF('3.Weekly Hours &amp; Wage Activity'!N147="", "",'3.Weekly Hours &amp; Wage Activity'!N147/40 ))),0)</f>
        <v>0</v>
      </c>
      <c r="AF147" s="86">
        <f>IFERROR(IF('3.Weekly Hours &amp; Wage Activity'!O147 = "FT", 1,MIN(1,IF('3.Weekly Hours &amp; Wage Activity'!O147 = "", "",MIN('3.Weekly Hours &amp; Wage Activity'!O147/40,1)),IF('3.Weekly Hours &amp; Wage Activity'!O147="", "",'3.Weekly Hours &amp; Wage Activity'!O147/40 ))),0)</f>
        <v>0</v>
      </c>
      <c r="AG147" s="86">
        <f>IFERROR(IF('3.Weekly Hours &amp; Wage Activity'!P147 = "FT", 1,MIN(1,IF('3.Weekly Hours &amp; Wage Activity'!P147 = "", "",MIN('3.Weekly Hours &amp; Wage Activity'!P147/40,1)),IF('3.Weekly Hours &amp; Wage Activity'!P147="", "",'3.Weekly Hours &amp; Wage Activity'!P147/40 ))),0)</f>
        <v>0</v>
      </c>
      <c r="AH147" s="86">
        <f>IFERROR(IF('3.Weekly Hours &amp; Wage Activity'!Q147 = "FT", 1,MIN(1,IF('3.Weekly Hours &amp; Wage Activity'!Q147 = "", "",MIN('3.Weekly Hours &amp; Wage Activity'!Q147/40,1)),IF('3.Weekly Hours &amp; Wage Activity'!Q147="", "",'3.Weekly Hours &amp; Wage Activity'!Q147/40 ))),0)</f>
        <v>0</v>
      </c>
      <c r="AI147" s="86">
        <f>IFERROR(IF('3.Weekly Hours &amp; Wage Activity'!R147 = "FT", 1,MIN(1,IF('3.Weekly Hours &amp; Wage Activity'!R147 = "", "",MIN('3.Weekly Hours &amp; Wage Activity'!R147/40,1)),IF('3.Weekly Hours &amp; Wage Activity'!R147="", "",'3.Weekly Hours &amp; Wage Activity'!R147/40 ))),0)</f>
        <v>0</v>
      </c>
      <c r="AJ147" s="86">
        <f>IFERROR(IF('3.Weekly Hours &amp; Wage Activity'!S147 = "FT", 1,MIN(1,IF('3.Weekly Hours &amp; Wage Activity'!S147 = "", "",MIN('3.Weekly Hours &amp; Wage Activity'!S147/40,1)),IF('3.Weekly Hours &amp; Wage Activity'!S147="", "",'3.Weekly Hours &amp; Wage Activity'!S147/40 ))),0)</f>
        <v>0</v>
      </c>
      <c r="AK147" s="86">
        <f>IFERROR(IF('3.Weekly Hours &amp; Wage Activity'!T147 = "FT", 1,MIN(1,IF('3.Weekly Hours &amp; Wage Activity'!T147 = "", "",MIN('3.Weekly Hours &amp; Wage Activity'!T147/40,1)),IF('3.Weekly Hours &amp; Wage Activity'!T147="", "",'3.Weekly Hours &amp; Wage Activity'!T147/40 ))),0)</f>
        <v>0</v>
      </c>
      <c r="AL147" s="86">
        <f>IFERROR(IF('3.Weekly Hours &amp; Wage Activity'!U147 = "FT", 1,MIN(1,IF('3.Weekly Hours &amp; Wage Activity'!U147 = "", "",MIN('3.Weekly Hours &amp; Wage Activity'!U147/40,1)),IF('3.Weekly Hours &amp; Wage Activity'!U147="", "",'3.Weekly Hours &amp; Wage Activity'!U147/40 ))),0)</f>
        <v>0</v>
      </c>
      <c r="AM147" s="86">
        <f>IFERROR(IF('3.Weekly Hours &amp; Wage Activity'!V147 = "FT", 1,MIN(1,IF('3.Weekly Hours &amp; Wage Activity'!V147 = "", "",MIN('3.Weekly Hours &amp; Wage Activity'!V147/40,1)),IF('3.Weekly Hours &amp; Wage Activity'!V147="", "",'3.Weekly Hours &amp; Wage Activity'!V147/40 ))),0)</f>
        <v>0</v>
      </c>
      <c r="AN147" s="86">
        <f>IFERROR(IF('3.Weekly Hours &amp; Wage Activity'!W147 = "FT", 1,MIN(1,IF('3.Weekly Hours &amp; Wage Activity'!W147 = "", "",MIN('3.Weekly Hours &amp; Wage Activity'!W147/40,1)),IF('3.Weekly Hours &amp; Wage Activity'!W147="", "",'3.Weekly Hours &amp; Wage Activity'!W147/40 ))),0)</f>
        <v>0</v>
      </c>
      <c r="AO147" s="86">
        <f>IFERROR(IF('3.Weekly Hours &amp; Wage Activity'!X147 = "FT", 1,MIN(1,IF('3.Weekly Hours &amp; Wage Activity'!X147 = "", "",MIN('3.Weekly Hours &amp; Wage Activity'!X147/40,1)),IF('3.Weekly Hours &amp; Wage Activity'!X147="", "",'3.Weekly Hours &amp; Wage Activity'!X147/40 ))),0)</f>
        <v>0</v>
      </c>
      <c r="AP147" s="86">
        <f>IFERROR(IF('3.Weekly Hours &amp; Wage Activity'!Y147 = "FT", 1,MIN(1,IF('3.Weekly Hours &amp; Wage Activity'!Y147 = "", "",MIN('3.Weekly Hours &amp; Wage Activity'!Y147/40,1)),IF('3.Weekly Hours &amp; Wage Activity'!Y147="", "",'3.Weekly Hours &amp; Wage Activity'!Y147/40 ))),0)</f>
        <v>0</v>
      </c>
      <c r="AQ147" s="86">
        <f>IFERROR(IF('3.Weekly Hours &amp; Wage Activity'!Z147 = "FT", 1,MIN(1,IF('3.Weekly Hours &amp; Wage Activity'!Z147 = "", "",MIN('3.Weekly Hours &amp; Wage Activity'!Z147/40,1)),IF('3.Weekly Hours &amp; Wage Activity'!Z147="", "",'3.Weekly Hours &amp; Wage Activity'!Z147/40 ))),0)</f>
        <v>0</v>
      </c>
      <c r="AR147" s="86">
        <f>IFERROR(IF('3.Weekly Hours &amp; Wage Activity'!AA147 = "FT", 1,MIN(1,IF('3.Weekly Hours &amp; Wage Activity'!AA147 = "", "",MIN('3.Weekly Hours &amp; Wage Activity'!AA147/40,1)),IF('3.Weekly Hours &amp; Wage Activity'!AA147="", "",'3.Weekly Hours &amp; Wage Activity'!AA147/40 ))),0)</f>
        <v>0</v>
      </c>
      <c r="AS147" s="86">
        <f>IFERROR(IF('3.Weekly Hours &amp; Wage Activity'!AB147 = "FT", 1,MIN(1,IF('3.Weekly Hours &amp; Wage Activity'!AB147 = "", "",MIN('3.Weekly Hours &amp; Wage Activity'!AB147/40,1)),IF('3.Weekly Hours &amp; Wage Activity'!AB147="", "",'3.Weekly Hours &amp; Wage Activity'!AB147/40 ))),0)</f>
        <v>0</v>
      </c>
      <c r="AT147" s="86">
        <f>IFERROR(IF('3.Weekly Hours &amp; Wage Activity'!AC147 = "FT", 1,MIN(1,IF('3.Weekly Hours &amp; Wage Activity'!AC147 = "", "",MIN('3.Weekly Hours &amp; Wage Activity'!AC147/40,1)),IF('3.Weekly Hours &amp; Wage Activity'!AC147="", "",'3.Weekly Hours &amp; Wage Activity'!AC147/40 ))),0)</f>
        <v>0</v>
      </c>
      <c r="AU147" s="86">
        <f>IFERROR(IF('3.Weekly Hours &amp; Wage Activity'!AD147 = "FT", 1,MIN(1,IF('3.Weekly Hours &amp; Wage Activity'!AD147 = "", "",MIN('3.Weekly Hours &amp; Wage Activity'!AD147/40,1)),IF('3.Weekly Hours &amp; Wage Activity'!AD147="", "",'3.Weekly Hours &amp; Wage Activity'!AD147/40 ))),0)</f>
        <v>0</v>
      </c>
      <c r="AV147" s="86">
        <f>IFERROR(IF('3.Weekly Hours &amp; Wage Activity'!AE147 = "FT", 1,MIN(1,IF('3.Weekly Hours &amp; Wage Activity'!AE147 = "", "",MIN('3.Weekly Hours &amp; Wage Activity'!AE147/40,1)),IF('3.Weekly Hours &amp; Wage Activity'!AE147="", "",'3.Weekly Hours &amp; Wage Activity'!AE147/40 ))),0)</f>
        <v>0</v>
      </c>
      <c r="AW147" s="86">
        <f>IFERROR(IF('3.Weekly Hours &amp; Wage Activity'!AF147 = "FT", 1,MIN(1,IF('3.Weekly Hours &amp; Wage Activity'!AF147 = "", "",MIN('3.Weekly Hours &amp; Wage Activity'!AF147/40,1)),IF('3.Weekly Hours &amp; Wage Activity'!AF147="", "",'3.Weekly Hours &amp; Wage Activity'!AF147/40 ))),0)</f>
        <v>0</v>
      </c>
      <c r="AX147" s="86">
        <f>IFERROR(IF('3.Weekly Hours &amp; Wage Activity'!AG147 = "FT", 1,MIN(1,IF('3.Weekly Hours &amp; Wage Activity'!AG147 = "", "",MIN('3.Weekly Hours &amp; Wage Activity'!AG147/40,1)),IF('3.Weekly Hours &amp; Wage Activity'!AG147="", "",'3.Weekly Hours &amp; Wage Activity'!AG147/40 ))),0)</f>
        <v>0</v>
      </c>
      <c r="AY147" s="523">
        <f>SUM( IF(COUNTIF('3.Weekly Hours &amp; Wage Activity'!J147:Q147, "&lt;&gt;FT") = 0, COLUMNS('3.Weekly Hours &amp; Wage Activity'!J147:AG147) * 40, '3.Weekly Hours &amp; Wage Activity'!J147:AG147))</f>
        <v>0</v>
      </c>
      <c r="AZ147" s="86">
        <f t="shared" si="20"/>
        <v>0</v>
      </c>
      <c r="BA147" s="87">
        <f t="shared" si="21"/>
        <v>0</v>
      </c>
      <c r="BB147" s="74" t="str">
        <f>IF('2.Census &amp; Reference Benchmarks'!K147 = "", "", '2.Census &amp; Reference Benchmarks'!K147)</f>
        <v/>
      </c>
      <c r="BC147" s="185">
        <f>IF('2.Census &amp; Reference Benchmarks'!L147="N/A",IF(OR(AND(G147="",I147=""),AND(G147&lt;DATEVALUE("1/1/2020"),OR(I147="",I147&gt;DATEVALUE("3/31/2020")))),177.14,IF(OR(I147 = "", I147 &gt; DATEVALUE("1/31/2020")), ROUND(177.14*((DATEVALUE("2/1/2020") -G147)/31),1))),IF('2.Census &amp; Reference Benchmarks'!L147="",0,'2.Census &amp; Reference Benchmarks'!L147))</f>
        <v>0</v>
      </c>
      <c r="BD147" s="74" t="str">
        <f>IF('2.Census &amp; Reference Benchmarks'!N147 = "", "", '2.Census &amp; Reference Benchmarks'!N147)</f>
        <v/>
      </c>
      <c r="BE147" s="185">
        <f>IF('2.Census &amp; Reference Benchmarks'!O147="N/A",IF(OR(AND(G147="",I147=""),AND(G147&lt;=DATEVALUE("2/1/2020"),OR(I147="",I147&gt;=DATEVALUE("2/29/2020")))),165.71,IF(AND(G147&gt;DATEVALUE("2/1/2020"),OR(I147="",I147&lt;=DATEVALUE("2/29/2020"))),((DATEVALUE("3/1/2020")-G147)/29)*165.71,"")),IF('2.Census &amp; Reference Benchmarks'!O147="",0,'2.Census &amp; Reference Benchmarks'!O147))</f>
        <v>0</v>
      </c>
    </row>
    <row r="148" spans="1:57" x14ac:dyDescent="0.25">
      <c r="A148" s="3"/>
      <c r="B148" s="56">
        <f>IF('2.Census &amp; Reference Benchmarks'!B148 &lt;&gt;"",'2.Census &amp; Reference Benchmarks'!B148,"")</f>
        <v>0</v>
      </c>
      <c r="C148" s="56">
        <f>IF('2.Census &amp; Reference Benchmarks'!C148 &lt;&gt;"",'2.Census &amp; Reference Benchmarks'!C148,"")</f>
        <v>0</v>
      </c>
      <c r="D148" s="57" t="str">
        <f>IF('2.Census &amp; Reference Benchmarks'!D148 &lt;&gt;"",'2.Census &amp; Reference Benchmarks'!D148,"")</f>
        <v/>
      </c>
      <c r="E148" s="56" t="str">
        <f>IF('2.Census &amp; Reference Benchmarks'!E148 &lt;&gt;"",'2.Census &amp; Reference Benchmarks'!E148,"")</f>
        <v/>
      </c>
      <c r="F148" s="56" t="str">
        <f>IF('2.Census &amp; Reference Benchmarks'!F148 &lt;&gt;"",'2.Census &amp; Reference Benchmarks'!F148,"")</f>
        <v/>
      </c>
      <c r="G148" s="58" t="str">
        <f>IF('2.Census &amp; Reference Benchmarks'!G148 &lt;&gt;"",'2.Census &amp; Reference Benchmarks'!G148,"")</f>
        <v/>
      </c>
      <c r="H148" s="58" t="str">
        <f>IF('2.Census &amp; Reference Benchmarks'!H148 &lt;&gt;"",'2.Census &amp; Reference Benchmarks'!H148,"")</f>
        <v/>
      </c>
      <c r="I148" s="58" t="str">
        <f>IF('2.Census &amp; Reference Benchmarks'!I148 &lt;&gt;"",'2.Census &amp; Reference Benchmarks'!I148,"")</f>
        <v/>
      </c>
      <c r="J148" s="69" t="str">
        <f>IF('2.Census &amp; Reference Benchmarks'!J148 &lt;&gt;"",'2.Census &amp; Reference Benchmarks'!J148,"")</f>
        <v/>
      </c>
      <c r="K148" s="58" t="str">
        <f>IF('7.Safe Harbor Input Data &amp; Calc'!Q150 &lt;&gt; "", '7.Safe Harbor Input Data &amp; Calc'!Q150, "")</f>
        <v>No</v>
      </c>
      <c r="L148" s="59" t="str">
        <f>IF('2.Census &amp; Reference Benchmarks'!T148&lt;&gt; "",'2.Census &amp; Reference Benchmarks'!T148,"")</f>
        <v/>
      </c>
      <c r="M148" s="60">
        <f>'2.Census &amp; Reference Benchmarks'!M148</f>
        <v>0</v>
      </c>
      <c r="N148" s="60">
        <f>'2.Census &amp; Reference Benchmarks'!P148</f>
        <v>0</v>
      </c>
      <c r="O148" s="60">
        <f>'2.Census &amp; Reference Benchmarks'!S148</f>
        <v>0</v>
      </c>
      <c r="P148" s="52">
        <f>IF( AND(I148 &lt; '1. Summary for SBA'!$J$7, I148 &lt;&gt;""), 0, IF(AND(G148="",I148=""),SUM(M148:O148)*4,IF(I148&lt;'1. Summary for SBA'!$J$7,0,IF(K148="Yes",0,IF(H148="Salary",IF(AND(SUM(M148:O148)*4&lt;100000,L148=""),(SUM(M148:O148)/(IF(OR(I148=0,I148&gt;=DATEVALUE("3/31/2020")),DATEVALUE("3/31/2020"),I148)-IF(OR(G148&lt;=DATEVALUE("1/1/2020"), G148 = ""),DATEVALUE("1/1/2020"),IF(OR(MONTH(G148)=1),G148+1,IF(MONTH(G148)=3,G148,G148-1)))))*360,0),0)))))</f>
        <v>0</v>
      </c>
      <c r="Q148" s="52">
        <f t="shared" si="15"/>
        <v>0</v>
      </c>
      <c r="R148" s="67">
        <f t="shared" si="16"/>
        <v>0</v>
      </c>
      <c r="S148" s="53">
        <f>SUM('3.Weekly Hours &amp; Wage Activity'!AI148:BF148)</f>
        <v>0</v>
      </c>
      <c r="T148" s="53">
        <f>IF(AND(I148&lt;&gt; "",  I148 &lt; '1. Summary for SBA'!$J$11 +168, I148 &gt; '1. Summary for SBA'!$J$11),S148+(((168-(I148-'1. Summary for SBA'!$J$11+1))*S148)/((I148-'1. Summary for SBA'!$J$11+1))),0)</f>
        <v>0</v>
      </c>
      <c r="U148" s="369">
        <f>IF(K148= "Yes",0,IF( H148 = "salary",IF(T148 = 0,MAX(0,$R148-$S148), R148-T148),IF( H148 = "Hourly",'6. Hourly EE Wage Reduction'!AA148, 0)))</f>
        <v>0</v>
      </c>
      <c r="V148" s="67">
        <f t="shared" si="17"/>
        <v>0</v>
      </c>
      <c r="W148" s="405" t="str">
        <f>IF(U148 = 0, "No",IF('6. Hourly EE Wage Reduction'!T148 &gt;'6. Hourly EE Wage Reduction'!W148, "Yes", "No"))</f>
        <v>No</v>
      </c>
      <c r="X148" s="67">
        <f t="shared" si="18"/>
        <v>0</v>
      </c>
      <c r="Y148" s="67">
        <f t="shared" si="19"/>
        <v>0</v>
      </c>
      <c r="AA148" s="86">
        <f>IFERROR(IF('3.Weekly Hours &amp; Wage Activity'!J148 = "FT", 1,MIN(1,IF('3.Weekly Hours &amp; Wage Activity'!J148 = "", "",MIN('3.Weekly Hours &amp; Wage Activity'!J148/40,1)),IF('3.Weekly Hours &amp; Wage Activity'!J148="", "",'3.Weekly Hours &amp; Wage Activity'!J148/40 ))),0)</f>
        <v>0</v>
      </c>
      <c r="AB148" s="86">
        <f>IFERROR(IF('3.Weekly Hours &amp; Wage Activity'!K148 = "FT", 1,MIN(1,IF('3.Weekly Hours &amp; Wage Activity'!K148 = "", "",MIN('3.Weekly Hours &amp; Wage Activity'!K148/40,1)),IF('3.Weekly Hours &amp; Wage Activity'!K148="", "",'3.Weekly Hours &amp; Wage Activity'!K148/40 ))),0)</f>
        <v>0</v>
      </c>
      <c r="AC148" s="86">
        <f>IFERROR(IF('3.Weekly Hours &amp; Wage Activity'!L148 = "FT", 1,MIN(1,IF('3.Weekly Hours &amp; Wage Activity'!L148 = "", "",MIN('3.Weekly Hours &amp; Wage Activity'!L148/40,1)),IF('3.Weekly Hours &amp; Wage Activity'!L148="", "",'3.Weekly Hours &amp; Wage Activity'!L148/40 ))),0)</f>
        <v>0</v>
      </c>
      <c r="AD148" s="86">
        <f>IFERROR(IF('3.Weekly Hours &amp; Wage Activity'!M148 = "FT", 1,MIN(1,IF('3.Weekly Hours &amp; Wage Activity'!M148 = "", "",MIN('3.Weekly Hours &amp; Wage Activity'!M148/40,1)),IF('3.Weekly Hours &amp; Wage Activity'!M148="", "",'3.Weekly Hours &amp; Wage Activity'!M148/40 ))),0)</f>
        <v>0</v>
      </c>
      <c r="AE148" s="86">
        <f>IFERROR(IF('3.Weekly Hours &amp; Wage Activity'!N148 = "FT", 1,MIN(1,IF('3.Weekly Hours &amp; Wage Activity'!N148 = "", "",MIN('3.Weekly Hours &amp; Wage Activity'!N148/40,1)),IF('3.Weekly Hours &amp; Wage Activity'!N148="", "",'3.Weekly Hours &amp; Wage Activity'!N148/40 ))),0)</f>
        <v>0</v>
      </c>
      <c r="AF148" s="86">
        <f>IFERROR(IF('3.Weekly Hours &amp; Wage Activity'!O148 = "FT", 1,MIN(1,IF('3.Weekly Hours &amp; Wage Activity'!O148 = "", "",MIN('3.Weekly Hours &amp; Wage Activity'!O148/40,1)),IF('3.Weekly Hours &amp; Wage Activity'!O148="", "",'3.Weekly Hours &amp; Wage Activity'!O148/40 ))),0)</f>
        <v>0</v>
      </c>
      <c r="AG148" s="86">
        <f>IFERROR(IF('3.Weekly Hours &amp; Wage Activity'!P148 = "FT", 1,MIN(1,IF('3.Weekly Hours &amp; Wage Activity'!P148 = "", "",MIN('3.Weekly Hours &amp; Wage Activity'!P148/40,1)),IF('3.Weekly Hours &amp; Wage Activity'!P148="", "",'3.Weekly Hours &amp; Wage Activity'!P148/40 ))),0)</f>
        <v>0</v>
      </c>
      <c r="AH148" s="86">
        <f>IFERROR(IF('3.Weekly Hours &amp; Wage Activity'!Q148 = "FT", 1,MIN(1,IF('3.Weekly Hours &amp; Wage Activity'!Q148 = "", "",MIN('3.Weekly Hours &amp; Wage Activity'!Q148/40,1)),IF('3.Weekly Hours &amp; Wage Activity'!Q148="", "",'3.Weekly Hours &amp; Wage Activity'!Q148/40 ))),0)</f>
        <v>0</v>
      </c>
      <c r="AI148" s="86">
        <f>IFERROR(IF('3.Weekly Hours &amp; Wage Activity'!R148 = "FT", 1,MIN(1,IF('3.Weekly Hours &amp; Wage Activity'!R148 = "", "",MIN('3.Weekly Hours &amp; Wage Activity'!R148/40,1)),IF('3.Weekly Hours &amp; Wage Activity'!R148="", "",'3.Weekly Hours &amp; Wage Activity'!R148/40 ))),0)</f>
        <v>0</v>
      </c>
      <c r="AJ148" s="86">
        <f>IFERROR(IF('3.Weekly Hours &amp; Wage Activity'!S148 = "FT", 1,MIN(1,IF('3.Weekly Hours &amp; Wage Activity'!S148 = "", "",MIN('3.Weekly Hours &amp; Wage Activity'!S148/40,1)),IF('3.Weekly Hours &amp; Wage Activity'!S148="", "",'3.Weekly Hours &amp; Wage Activity'!S148/40 ))),0)</f>
        <v>0</v>
      </c>
      <c r="AK148" s="86">
        <f>IFERROR(IF('3.Weekly Hours &amp; Wage Activity'!T148 = "FT", 1,MIN(1,IF('3.Weekly Hours &amp; Wage Activity'!T148 = "", "",MIN('3.Weekly Hours &amp; Wage Activity'!T148/40,1)),IF('3.Weekly Hours &amp; Wage Activity'!T148="", "",'3.Weekly Hours &amp; Wage Activity'!T148/40 ))),0)</f>
        <v>0</v>
      </c>
      <c r="AL148" s="86">
        <f>IFERROR(IF('3.Weekly Hours &amp; Wage Activity'!U148 = "FT", 1,MIN(1,IF('3.Weekly Hours &amp; Wage Activity'!U148 = "", "",MIN('3.Weekly Hours &amp; Wage Activity'!U148/40,1)),IF('3.Weekly Hours &amp; Wage Activity'!U148="", "",'3.Weekly Hours &amp; Wage Activity'!U148/40 ))),0)</f>
        <v>0</v>
      </c>
      <c r="AM148" s="86">
        <f>IFERROR(IF('3.Weekly Hours &amp; Wage Activity'!V148 = "FT", 1,MIN(1,IF('3.Weekly Hours &amp; Wage Activity'!V148 = "", "",MIN('3.Weekly Hours &amp; Wage Activity'!V148/40,1)),IF('3.Weekly Hours &amp; Wage Activity'!V148="", "",'3.Weekly Hours &amp; Wage Activity'!V148/40 ))),0)</f>
        <v>0</v>
      </c>
      <c r="AN148" s="86">
        <f>IFERROR(IF('3.Weekly Hours &amp; Wage Activity'!W148 = "FT", 1,MIN(1,IF('3.Weekly Hours &amp; Wage Activity'!W148 = "", "",MIN('3.Weekly Hours &amp; Wage Activity'!W148/40,1)),IF('3.Weekly Hours &amp; Wage Activity'!W148="", "",'3.Weekly Hours &amp; Wage Activity'!W148/40 ))),0)</f>
        <v>0</v>
      </c>
      <c r="AO148" s="86">
        <f>IFERROR(IF('3.Weekly Hours &amp; Wage Activity'!X148 = "FT", 1,MIN(1,IF('3.Weekly Hours &amp; Wage Activity'!X148 = "", "",MIN('3.Weekly Hours &amp; Wage Activity'!X148/40,1)),IF('3.Weekly Hours &amp; Wage Activity'!X148="", "",'3.Weekly Hours &amp; Wage Activity'!X148/40 ))),0)</f>
        <v>0</v>
      </c>
      <c r="AP148" s="86">
        <f>IFERROR(IF('3.Weekly Hours &amp; Wage Activity'!Y148 = "FT", 1,MIN(1,IF('3.Weekly Hours &amp; Wage Activity'!Y148 = "", "",MIN('3.Weekly Hours &amp; Wage Activity'!Y148/40,1)),IF('3.Weekly Hours &amp; Wage Activity'!Y148="", "",'3.Weekly Hours &amp; Wage Activity'!Y148/40 ))),0)</f>
        <v>0</v>
      </c>
      <c r="AQ148" s="86">
        <f>IFERROR(IF('3.Weekly Hours &amp; Wage Activity'!Z148 = "FT", 1,MIN(1,IF('3.Weekly Hours &amp; Wage Activity'!Z148 = "", "",MIN('3.Weekly Hours &amp; Wage Activity'!Z148/40,1)),IF('3.Weekly Hours &amp; Wage Activity'!Z148="", "",'3.Weekly Hours &amp; Wage Activity'!Z148/40 ))),0)</f>
        <v>0</v>
      </c>
      <c r="AR148" s="86">
        <f>IFERROR(IF('3.Weekly Hours &amp; Wage Activity'!AA148 = "FT", 1,MIN(1,IF('3.Weekly Hours &amp; Wage Activity'!AA148 = "", "",MIN('3.Weekly Hours &amp; Wage Activity'!AA148/40,1)),IF('3.Weekly Hours &amp; Wage Activity'!AA148="", "",'3.Weekly Hours &amp; Wage Activity'!AA148/40 ))),0)</f>
        <v>0</v>
      </c>
      <c r="AS148" s="86">
        <f>IFERROR(IF('3.Weekly Hours &amp; Wage Activity'!AB148 = "FT", 1,MIN(1,IF('3.Weekly Hours &amp; Wage Activity'!AB148 = "", "",MIN('3.Weekly Hours &amp; Wage Activity'!AB148/40,1)),IF('3.Weekly Hours &amp; Wage Activity'!AB148="", "",'3.Weekly Hours &amp; Wage Activity'!AB148/40 ))),0)</f>
        <v>0</v>
      </c>
      <c r="AT148" s="86">
        <f>IFERROR(IF('3.Weekly Hours &amp; Wage Activity'!AC148 = "FT", 1,MIN(1,IF('3.Weekly Hours &amp; Wage Activity'!AC148 = "", "",MIN('3.Weekly Hours &amp; Wage Activity'!AC148/40,1)),IF('3.Weekly Hours &amp; Wage Activity'!AC148="", "",'3.Weekly Hours &amp; Wage Activity'!AC148/40 ))),0)</f>
        <v>0</v>
      </c>
      <c r="AU148" s="86">
        <f>IFERROR(IF('3.Weekly Hours &amp; Wage Activity'!AD148 = "FT", 1,MIN(1,IF('3.Weekly Hours &amp; Wage Activity'!AD148 = "", "",MIN('3.Weekly Hours &amp; Wage Activity'!AD148/40,1)),IF('3.Weekly Hours &amp; Wage Activity'!AD148="", "",'3.Weekly Hours &amp; Wage Activity'!AD148/40 ))),0)</f>
        <v>0</v>
      </c>
      <c r="AV148" s="86">
        <f>IFERROR(IF('3.Weekly Hours &amp; Wage Activity'!AE148 = "FT", 1,MIN(1,IF('3.Weekly Hours &amp; Wage Activity'!AE148 = "", "",MIN('3.Weekly Hours &amp; Wage Activity'!AE148/40,1)),IF('3.Weekly Hours &amp; Wage Activity'!AE148="", "",'3.Weekly Hours &amp; Wage Activity'!AE148/40 ))),0)</f>
        <v>0</v>
      </c>
      <c r="AW148" s="86">
        <f>IFERROR(IF('3.Weekly Hours &amp; Wage Activity'!AF148 = "FT", 1,MIN(1,IF('3.Weekly Hours &amp; Wage Activity'!AF148 = "", "",MIN('3.Weekly Hours &amp; Wage Activity'!AF148/40,1)),IF('3.Weekly Hours &amp; Wage Activity'!AF148="", "",'3.Weekly Hours &amp; Wage Activity'!AF148/40 ))),0)</f>
        <v>0</v>
      </c>
      <c r="AX148" s="86">
        <f>IFERROR(IF('3.Weekly Hours &amp; Wage Activity'!AG148 = "FT", 1,MIN(1,IF('3.Weekly Hours &amp; Wage Activity'!AG148 = "", "",MIN('3.Weekly Hours &amp; Wage Activity'!AG148/40,1)),IF('3.Weekly Hours &amp; Wage Activity'!AG148="", "",'3.Weekly Hours &amp; Wage Activity'!AG148/40 ))),0)</f>
        <v>0</v>
      </c>
      <c r="AY148" s="523">
        <f>SUM( IF(COUNTIF('3.Weekly Hours &amp; Wage Activity'!J148:Q148, "&lt;&gt;FT") = 0, COLUMNS('3.Weekly Hours &amp; Wage Activity'!J148:AG148) * 40, '3.Weekly Hours &amp; Wage Activity'!J148:AG148))</f>
        <v>0</v>
      </c>
      <c r="AZ148" s="86">
        <f t="shared" si="20"/>
        <v>0</v>
      </c>
      <c r="BA148" s="87">
        <f t="shared" si="21"/>
        <v>0</v>
      </c>
      <c r="BB148" s="74" t="str">
        <f>IF('2.Census &amp; Reference Benchmarks'!K148 = "", "", '2.Census &amp; Reference Benchmarks'!K148)</f>
        <v/>
      </c>
      <c r="BC148" s="185">
        <f>IF('2.Census &amp; Reference Benchmarks'!L148="N/A",IF(OR(AND(G148="",I148=""),AND(G148&lt;DATEVALUE("1/1/2020"),OR(I148="",I148&gt;DATEVALUE("3/31/2020")))),177.14,IF(OR(I148 = "", I148 &gt; DATEVALUE("1/31/2020")), ROUND(177.14*((DATEVALUE("2/1/2020") -G148)/31),1))),IF('2.Census &amp; Reference Benchmarks'!L148="",0,'2.Census &amp; Reference Benchmarks'!L148))</f>
        <v>0</v>
      </c>
      <c r="BD148" s="74" t="str">
        <f>IF('2.Census &amp; Reference Benchmarks'!N148 = "", "", '2.Census &amp; Reference Benchmarks'!N148)</f>
        <v/>
      </c>
      <c r="BE148" s="185">
        <f>IF('2.Census &amp; Reference Benchmarks'!O148="N/A",IF(OR(AND(G148="",I148=""),AND(G148&lt;=DATEVALUE("2/1/2020"),OR(I148="",I148&gt;=DATEVALUE("2/29/2020")))),165.71,IF(AND(G148&gt;DATEVALUE("2/1/2020"),OR(I148="",I148&lt;=DATEVALUE("2/29/2020"))),((DATEVALUE("3/1/2020")-G148)/29)*165.71,"")),IF('2.Census &amp; Reference Benchmarks'!O148="",0,'2.Census &amp; Reference Benchmarks'!O148))</f>
        <v>0</v>
      </c>
    </row>
    <row r="149" spans="1:57" x14ac:dyDescent="0.25">
      <c r="A149" s="3"/>
      <c r="B149" s="56">
        <f>IF('2.Census &amp; Reference Benchmarks'!B149 &lt;&gt;"",'2.Census &amp; Reference Benchmarks'!B149,"")</f>
        <v>0</v>
      </c>
      <c r="C149" s="56">
        <f>IF('2.Census &amp; Reference Benchmarks'!C149 &lt;&gt;"",'2.Census &amp; Reference Benchmarks'!C149,"")</f>
        <v>0</v>
      </c>
      <c r="D149" s="57" t="str">
        <f>IF('2.Census &amp; Reference Benchmarks'!D149 &lt;&gt;"",'2.Census &amp; Reference Benchmarks'!D149,"")</f>
        <v/>
      </c>
      <c r="E149" s="56" t="str">
        <f>IF('2.Census &amp; Reference Benchmarks'!E149 &lt;&gt;"",'2.Census &amp; Reference Benchmarks'!E149,"")</f>
        <v/>
      </c>
      <c r="F149" s="56" t="str">
        <f>IF('2.Census &amp; Reference Benchmarks'!F149 &lt;&gt;"",'2.Census &amp; Reference Benchmarks'!F149,"")</f>
        <v/>
      </c>
      <c r="G149" s="58" t="str">
        <f>IF('2.Census &amp; Reference Benchmarks'!G149 &lt;&gt;"",'2.Census &amp; Reference Benchmarks'!G149,"")</f>
        <v/>
      </c>
      <c r="H149" s="58" t="str">
        <f>IF('2.Census &amp; Reference Benchmarks'!H149 &lt;&gt;"",'2.Census &amp; Reference Benchmarks'!H149,"")</f>
        <v/>
      </c>
      <c r="I149" s="58" t="str">
        <f>IF('2.Census &amp; Reference Benchmarks'!I149 &lt;&gt;"",'2.Census &amp; Reference Benchmarks'!I149,"")</f>
        <v/>
      </c>
      <c r="J149" s="69" t="str">
        <f>IF('2.Census &amp; Reference Benchmarks'!J149 &lt;&gt;"",'2.Census &amp; Reference Benchmarks'!J149,"")</f>
        <v/>
      </c>
      <c r="K149" s="58" t="str">
        <f>IF('7.Safe Harbor Input Data &amp; Calc'!Q151 &lt;&gt; "", '7.Safe Harbor Input Data &amp; Calc'!Q151, "")</f>
        <v>No</v>
      </c>
      <c r="L149" s="59" t="str">
        <f>IF('2.Census &amp; Reference Benchmarks'!T149&lt;&gt; "",'2.Census &amp; Reference Benchmarks'!T149,"")</f>
        <v/>
      </c>
      <c r="M149" s="60">
        <f>'2.Census &amp; Reference Benchmarks'!M149</f>
        <v>0</v>
      </c>
      <c r="N149" s="60">
        <f>'2.Census &amp; Reference Benchmarks'!P149</f>
        <v>0</v>
      </c>
      <c r="O149" s="60">
        <f>'2.Census &amp; Reference Benchmarks'!S149</f>
        <v>0</v>
      </c>
      <c r="P149" s="52">
        <f>IF( AND(I149 &lt; '1. Summary for SBA'!$J$7, I149 &lt;&gt;""), 0, IF(AND(G149="",I149=""),SUM(M149:O149)*4,IF(I149&lt;'1. Summary for SBA'!$J$7,0,IF(K149="Yes",0,IF(H149="Salary",IF(AND(SUM(M149:O149)*4&lt;100000,L149=""),(SUM(M149:O149)/(IF(OR(I149=0,I149&gt;=DATEVALUE("3/31/2020")),DATEVALUE("3/31/2020"),I149)-IF(OR(G149&lt;=DATEVALUE("1/1/2020"), G149 = ""),DATEVALUE("1/1/2020"),IF(OR(MONTH(G149)=1),G149+1,IF(MONTH(G149)=3,G149,G149-1)))))*360,0),0)))))</f>
        <v>0</v>
      </c>
      <c r="Q149" s="52">
        <f t="shared" si="15"/>
        <v>0</v>
      </c>
      <c r="R149" s="67">
        <f t="shared" si="16"/>
        <v>0</v>
      </c>
      <c r="S149" s="53">
        <f>SUM('3.Weekly Hours &amp; Wage Activity'!AI149:BF149)</f>
        <v>0</v>
      </c>
      <c r="T149" s="53">
        <f>IF(AND(I149&lt;&gt; "",  I149 &lt; '1. Summary for SBA'!$J$11 +168, I149 &gt; '1. Summary for SBA'!$J$11),S149+(((168-(I149-'1. Summary for SBA'!$J$11+1))*S149)/((I149-'1. Summary for SBA'!$J$11+1))),0)</f>
        <v>0</v>
      </c>
      <c r="U149" s="369">
        <f>IF(K149= "Yes",0,IF( H149 = "salary",IF(T149 = 0,MAX(0,$R149-$S149), R149-T149),IF( H149 = "Hourly",'6. Hourly EE Wage Reduction'!AA149, 0)))</f>
        <v>0</v>
      </c>
      <c r="V149" s="67">
        <f t="shared" si="17"/>
        <v>0</v>
      </c>
      <c r="W149" s="405" t="str">
        <f>IF(U149 = 0, "No",IF('6. Hourly EE Wage Reduction'!T149 &gt;'6. Hourly EE Wage Reduction'!W149, "Yes", "No"))</f>
        <v>No</v>
      </c>
      <c r="X149" s="67">
        <f t="shared" si="18"/>
        <v>0</v>
      </c>
      <c r="Y149" s="67">
        <f t="shared" si="19"/>
        <v>0</v>
      </c>
      <c r="AA149" s="86">
        <f>IFERROR(IF('3.Weekly Hours &amp; Wage Activity'!J149 = "FT", 1,MIN(1,IF('3.Weekly Hours &amp; Wage Activity'!J149 = "", "",MIN('3.Weekly Hours &amp; Wage Activity'!J149/40,1)),IF('3.Weekly Hours &amp; Wage Activity'!J149="", "",'3.Weekly Hours &amp; Wage Activity'!J149/40 ))),0)</f>
        <v>0</v>
      </c>
      <c r="AB149" s="86">
        <f>IFERROR(IF('3.Weekly Hours &amp; Wage Activity'!K149 = "FT", 1,MIN(1,IF('3.Weekly Hours &amp; Wage Activity'!K149 = "", "",MIN('3.Weekly Hours &amp; Wage Activity'!K149/40,1)),IF('3.Weekly Hours &amp; Wage Activity'!K149="", "",'3.Weekly Hours &amp; Wage Activity'!K149/40 ))),0)</f>
        <v>0</v>
      </c>
      <c r="AC149" s="86">
        <f>IFERROR(IF('3.Weekly Hours &amp; Wage Activity'!L149 = "FT", 1,MIN(1,IF('3.Weekly Hours &amp; Wage Activity'!L149 = "", "",MIN('3.Weekly Hours &amp; Wage Activity'!L149/40,1)),IF('3.Weekly Hours &amp; Wage Activity'!L149="", "",'3.Weekly Hours &amp; Wage Activity'!L149/40 ))),0)</f>
        <v>0</v>
      </c>
      <c r="AD149" s="86">
        <f>IFERROR(IF('3.Weekly Hours &amp; Wage Activity'!M149 = "FT", 1,MIN(1,IF('3.Weekly Hours &amp; Wage Activity'!M149 = "", "",MIN('3.Weekly Hours &amp; Wage Activity'!M149/40,1)),IF('3.Weekly Hours &amp; Wage Activity'!M149="", "",'3.Weekly Hours &amp; Wage Activity'!M149/40 ))),0)</f>
        <v>0</v>
      </c>
      <c r="AE149" s="86">
        <f>IFERROR(IF('3.Weekly Hours &amp; Wage Activity'!N149 = "FT", 1,MIN(1,IF('3.Weekly Hours &amp; Wage Activity'!N149 = "", "",MIN('3.Weekly Hours &amp; Wage Activity'!N149/40,1)),IF('3.Weekly Hours &amp; Wage Activity'!N149="", "",'3.Weekly Hours &amp; Wage Activity'!N149/40 ))),0)</f>
        <v>0</v>
      </c>
      <c r="AF149" s="86">
        <f>IFERROR(IF('3.Weekly Hours &amp; Wage Activity'!O149 = "FT", 1,MIN(1,IF('3.Weekly Hours &amp; Wage Activity'!O149 = "", "",MIN('3.Weekly Hours &amp; Wage Activity'!O149/40,1)),IF('3.Weekly Hours &amp; Wage Activity'!O149="", "",'3.Weekly Hours &amp; Wage Activity'!O149/40 ))),0)</f>
        <v>0</v>
      </c>
      <c r="AG149" s="86">
        <f>IFERROR(IF('3.Weekly Hours &amp; Wage Activity'!P149 = "FT", 1,MIN(1,IF('3.Weekly Hours &amp; Wage Activity'!P149 = "", "",MIN('3.Weekly Hours &amp; Wage Activity'!P149/40,1)),IF('3.Weekly Hours &amp; Wage Activity'!P149="", "",'3.Weekly Hours &amp; Wage Activity'!P149/40 ))),0)</f>
        <v>0</v>
      </c>
      <c r="AH149" s="86">
        <f>IFERROR(IF('3.Weekly Hours &amp; Wage Activity'!Q149 = "FT", 1,MIN(1,IF('3.Weekly Hours &amp; Wage Activity'!Q149 = "", "",MIN('3.Weekly Hours &amp; Wage Activity'!Q149/40,1)),IF('3.Weekly Hours &amp; Wage Activity'!Q149="", "",'3.Weekly Hours &amp; Wage Activity'!Q149/40 ))),0)</f>
        <v>0</v>
      </c>
      <c r="AI149" s="86">
        <f>IFERROR(IF('3.Weekly Hours &amp; Wage Activity'!R149 = "FT", 1,MIN(1,IF('3.Weekly Hours &amp; Wage Activity'!R149 = "", "",MIN('3.Weekly Hours &amp; Wage Activity'!R149/40,1)),IF('3.Weekly Hours &amp; Wage Activity'!R149="", "",'3.Weekly Hours &amp; Wage Activity'!R149/40 ))),0)</f>
        <v>0</v>
      </c>
      <c r="AJ149" s="86">
        <f>IFERROR(IF('3.Weekly Hours &amp; Wage Activity'!S149 = "FT", 1,MIN(1,IF('3.Weekly Hours &amp; Wage Activity'!S149 = "", "",MIN('3.Weekly Hours &amp; Wage Activity'!S149/40,1)),IF('3.Weekly Hours &amp; Wage Activity'!S149="", "",'3.Weekly Hours &amp; Wage Activity'!S149/40 ))),0)</f>
        <v>0</v>
      </c>
      <c r="AK149" s="86">
        <f>IFERROR(IF('3.Weekly Hours &amp; Wage Activity'!T149 = "FT", 1,MIN(1,IF('3.Weekly Hours &amp; Wage Activity'!T149 = "", "",MIN('3.Weekly Hours &amp; Wage Activity'!T149/40,1)),IF('3.Weekly Hours &amp; Wage Activity'!T149="", "",'3.Weekly Hours &amp; Wage Activity'!T149/40 ))),0)</f>
        <v>0</v>
      </c>
      <c r="AL149" s="86">
        <f>IFERROR(IF('3.Weekly Hours &amp; Wage Activity'!U149 = "FT", 1,MIN(1,IF('3.Weekly Hours &amp; Wage Activity'!U149 = "", "",MIN('3.Weekly Hours &amp; Wage Activity'!U149/40,1)),IF('3.Weekly Hours &amp; Wage Activity'!U149="", "",'3.Weekly Hours &amp; Wage Activity'!U149/40 ))),0)</f>
        <v>0</v>
      </c>
      <c r="AM149" s="86">
        <f>IFERROR(IF('3.Weekly Hours &amp; Wage Activity'!V149 = "FT", 1,MIN(1,IF('3.Weekly Hours &amp; Wage Activity'!V149 = "", "",MIN('3.Weekly Hours &amp; Wage Activity'!V149/40,1)),IF('3.Weekly Hours &amp; Wage Activity'!V149="", "",'3.Weekly Hours &amp; Wage Activity'!V149/40 ))),0)</f>
        <v>0</v>
      </c>
      <c r="AN149" s="86">
        <f>IFERROR(IF('3.Weekly Hours &amp; Wage Activity'!W149 = "FT", 1,MIN(1,IF('3.Weekly Hours &amp; Wage Activity'!W149 = "", "",MIN('3.Weekly Hours &amp; Wage Activity'!W149/40,1)),IF('3.Weekly Hours &amp; Wage Activity'!W149="", "",'3.Weekly Hours &amp; Wage Activity'!W149/40 ))),0)</f>
        <v>0</v>
      </c>
      <c r="AO149" s="86">
        <f>IFERROR(IF('3.Weekly Hours &amp; Wage Activity'!X149 = "FT", 1,MIN(1,IF('3.Weekly Hours &amp; Wage Activity'!X149 = "", "",MIN('3.Weekly Hours &amp; Wage Activity'!X149/40,1)),IF('3.Weekly Hours &amp; Wage Activity'!X149="", "",'3.Weekly Hours &amp; Wage Activity'!X149/40 ))),0)</f>
        <v>0</v>
      </c>
      <c r="AP149" s="86">
        <f>IFERROR(IF('3.Weekly Hours &amp; Wage Activity'!Y149 = "FT", 1,MIN(1,IF('3.Weekly Hours &amp; Wage Activity'!Y149 = "", "",MIN('3.Weekly Hours &amp; Wage Activity'!Y149/40,1)),IF('3.Weekly Hours &amp; Wage Activity'!Y149="", "",'3.Weekly Hours &amp; Wage Activity'!Y149/40 ))),0)</f>
        <v>0</v>
      </c>
      <c r="AQ149" s="86">
        <f>IFERROR(IF('3.Weekly Hours &amp; Wage Activity'!Z149 = "FT", 1,MIN(1,IF('3.Weekly Hours &amp; Wage Activity'!Z149 = "", "",MIN('3.Weekly Hours &amp; Wage Activity'!Z149/40,1)),IF('3.Weekly Hours &amp; Wage Activity'!Z149="", "",'3.Weekly Hours &amp; Wage Activity'!Z149/40 ))),0)</f>
        <v>0</v>
      </c>
      <c r="AR149" s="86">
        <f>IFERROR(IF('3.Weekly Hours &amp; Wage Activity'!AA149 = "FT", 1,MIN(1,IF('3.Weekly Hours &amp; Wage Activity'!AA149 = "", "",MIN('3.Weekly Hours &amp; Wage Activity'!AA149/40,1)),IF('3.Weekly Hours &amp; Wage Activity'!AA149="", "",'3.Weekly Hours &amp; Wage Activity'!AA149/40 ))),0)</f>
        <v>0</v>
      </c>
      <c r="AS149" s="86">
        <f>IFERROR(IF('3.Weekly Hours &amp; Wage Activity'!AB149 = "FT", 1,MIN(1,IF('3.Weekly Hours &amp; Wage Activity'!AB149 = "", "",MIN('3.Weekly Hours &amp; Wage Activity'!AB149/40,1)),IF('3.Weekly Hours &amp; Wage Activity'!AB149="", "",'3.Weekly Hours &amp; Wage Activity'!AB149/40 ))),0)</f>
        <v>0</v>
      </c>
      <c r="AT149" s="86">
        <f>IFERROR(IF('3.Weekly Hours &amp; Wage Activity'!AC149 = "FT", 1,MIN(1,IF('3.Weekly Hours &amp; Wage Activity'!AC149 = "", "",MIN('3.Weekly Hours &amp; Wage Activity'!AC149/40,1)),IF('3.Weekly Hours &amp; Wage Activity'!AC149="", "",'3.Weekly Hours &amp; Wage Activity'!AC149/40 ))),0)</f>
        <v>0</v>
      </c>
      <c r="AU149" s="86">
        <f>IFERROR(IF('3.Weekly Hours &amp; Wage Activity'!AD149 = "FT", 1,MIN(1,IF('3.Weekly Hours &amp; Wage Activity'!AD149 = "", "",MIN('3.Weekly Hours &amp; Wage Activity'!AD149/40,1)),IF('3.Weekly Hours &amp; Wage Activity'!AD149="", "",'3.Weekly Hours &amp; Wage Activity'!AD149/40 ))),0)</f>
        <v>0</v>
      </c>
      <c r="AV149" s="86">
        <f>IFERROR(IF('3.Weekly Hours &amp; Wage Activity'!AE149 = "FT", 1,MIN(1,IF('3.Weekly Hours &amp; Wage Activity'!AE149 = "", "",MIN('3.Weekly Hours &amp; Wage Activity'!AE149/40,1)),IF('3.Weekly Hours &amp; Wage Activity'!AE149="", "",'3.Weekly Hours &amp; Wage Activity'!AE149/40 ))),0)</f>
        <v>0</v>
      </c>
      <c r="AW149" s="86">
        <f>IFERROR(IF('3.Weekly Hours &amp; Wage Activity'!AF149 = "FT", 1,MIN(1,IF('3.Weekly Hours &amp; Wage Activity'!AF149 = "", "",MIN('3.Weekly Hours &amp; Wage Activity'!AF149/40,1)),IF('3.Weekly Hours &amp; Wage Activity'!AF149="", "",'3.Weekly Hours &amp; Wage Activity'!AF149/40 ))),0)</f>
        <v>0</v>
      </c>
      <c r="AX149" s="86">
        <f>IFERROR(IF('3.Weekly Hours &amp; Wage Activity'!AG149 = "FT", 1,MIN(1,IF('3.Weekly Hours &amp; Wage Activity'!AG149 = "", "",MIN('3.Weekly Hours &amp; Wage Activity'!AG149/40,1)),IF('3.Weekly Hours &amp; Wage Activity'!AG149="", "",'3.Weekly Hours &amp; Wage Activity'!AG149/40 ))),0)</f>
        <v>0</v>
      </c>
      <c r="AY149" s="523">
        <f>SUM( IF(COUNTIF('3.Weekly Hours &amp; Wage Activity'!J149:Q149, "&lt;&gt;FT") = 0, COLUMNS('3.Weekly Hours &amp; Wage Activity'!J149:AG149) * 40, '3.Weekly Hours &amp; Wage Activity'!J149:AG149))</f>
        <v>0</v>
      </c>
      <c r="AZ149" s="86">
        <f t="shared" si="20"/>
        <v>0</v>
      </c>
      <c r="BA149" s="87">
        <f t="shared" si="21"/>
        <v>0</v>
      </c>
      <c r="BB149" s="74" t="str">
        <f>IF('2.Census &amp; Reference Benchmarks'!K149 = "", "", '2.Census &amp; Reference Benchmarks'!K149)</f>
        <v/>
      </c>
      <c r="BC149" s="185">
        <f>IF('2.Census &amp; Reference Benchmarks'!L149="N/A",IF(OR(AND(G149="",I149=""),AND(G149&lt;DATEVALUE("1/1/2020"),OR(I149="",I149&gt;DATEVALUE("3/31/2020")))),177.14,IF(OR(I149 = "", I149 &gt; DATEVALUE("1/31/2020")), ROUND(177.14*((DATEVALUE("2/1/2020") -G149)/31),1))),IF('2.Census &amp; Reference Benchmarks'!L149="",0,'2.Census &amp; Reference Benchmarks'!L149))</f>
        <v>0</v>
      </c>
      <c r="BD149" s="74" t="str">
        <f>IF('2.Census &amp; Reference Benchmarks'!N149 = "", "", '2.Census &amp; Reference Benchmarks'!N149)</f>
        <v/>
      </c>
      <c r="BE149" s="185">
        <f>IF('2.Census &amp; Reference Benchmarks'!O149="N/A",IF(OR(AND(G149="",I149=""),AND(G149&lt;=DATEVALUE("2/1/2020"),OR(I149="",I149&gt;=DATEVALUE("2/29/2020")))),165.71,IF(AND(G149&gt;DATEVALUE("2/1/2020"),OR(I149="",I149&lt;=DATEVALUE("2/29/2020"))),((DATEVALUE("3/1/2020")-G149)/29)*165.71,"")),IF('2.Census &amp; Reference Benchmarks'!O149="",0,'2.Census &amp; Reference Benchmarks'!O149))</f>
        <v>0</v>
      </c>
    </row>
    <row r="150" spans="1:57" x14ac:dyDescent="0.25">
      <c r="A150" s="3"/>
      <c r="B150" s="56">
        <f>IF('2.Census &amp; Reference Benchmarks'!B150 &lt;&gt;"",'2.Census &amp; Reference Benchmarks'!B150,"")</f>
        <v>0</v>
      </c>
      <c r="C150" s="56">
        <f>IF('2.Census &amp; Reference Benchmarks'!C150 &lt;&gt;"",'2.Census &amp; Reference Benchmarks'!C150,"")</f>
        <v>0</v>
      </c>
      <c r="D150" s="57" t="str">
        <f>IF('2.Census &amp; Reference Benchmarks'!D150 &lt;&gt;"",'2.Census &amp; Reference Benchmarks'!D150,"")</f>
        <v/>
      </c>
      <c r="E150" s="56" t="str">
        <f>IF('2.Census &amp; Reference Benchmarks'!E150 &lt;&gt;"",'2.Census &amp; Reference Benchmarks'!E150,"")</f>
        <v/>
      </c>
      <c r="F150" s="56" t="str">
        <f>IF('2.Census &amp; Reference Benchmarks'!F150 &lt;&gt;"",'2.Census &amp; Reference Benchmarks'!F150,"")</f>
        <v/>
      </c>
      <c r="G150" s="58" t="str">
        <f>IF('2.Census &amp; Reference Benchmarks'!G150 &lt;&gt;"",'2.Census &amp; Reference Benchmarks'!G150,"")</f>
        <v/>
      </c>
      <c r="H150" s="58" t="str">
        <f>IF('2.Census &amp; Reference Benchmarks'!H150 &lt;&gt;"",'2.Census &amp; Reference Benchmarks'!H150,"")</f>
        <v/>
      </c>
      <c r="I150" s="58" t="str">
        <f>IF('2.Census &amp; Reference Benchmarks'!I150 &lt;&gt;"",'2.Census &amp; Reference Benchmarks'!I150,"")</f>
        <v/>
      </c>
      <c r="J150" s="69" t="str">
        <f>IF('2.Census &amp; Reference Benchmarks'!J150 &lt;&gt;"",'2.Census &amp; Reference Benchmarks'!J150,"")</f>
        <v/>
      </c>
      <c r="K150" s="58" t="str">
        <f>IF('7.Safe Harbor Input Data &amp; Calc'!Q152 &lt;&gt; "", '7.Safe Harbor Input Data &amp; Calc'!Q152, "")</f>
        <v>No</v>
      </c>
      <c r="L150" s="59" t="str">
        <f>IF('2.Census &amp; Reference Benchmarks'!T150&lt;&gt; "",'2.Census &amp; Reference Benchmarks'!T150,"")</f>
        <v/>
      </c>
      <c r="M150" s="60">
        <f>'2.Census &amp; Reference Benchmarks'!M150</f>
        <v>0</v>
      </c>
      <c r="N150" s="60">
        <f>'2.Census &amp; Reference Benchmarks'!P150</f>
        <v>0</v>
      </c>
      <c r="O150" s="60">
        <f>'2.Census &amp; Reference Benchmarks'!S150</f>
        <v>0</v>
      </c>
      <c r="P150" s="52">
        <f>IF( AND(I150 &lt; '1. Summary for SBA'!$J$7, I150 &lt;&gt;""), 0, IF(AND(G150="",I150=""),SUM(M150:O150)*4,IF(I150&lt;'1. Summary for SBA'!$J$7,0,IF(K150="Yes",0,IF(H150="Salary",IF(AND(SUM(M150:O150)*4&lt;100000,L150=""),(SUM(M150:O150)/(IF(OR(I150=0,I150&gt;=DATEVALUE("3/31/2020")),DATEVALUE("3/31/2020"),I150)-IF(OR(G150&lt;=DATEVALUE("1/1/2020"), G150 = ""),DATEVALUE("1/1/2020"),IF(OR(MONTH(G150)=1),G150+1,IF(MONTH(G150)=3,G150,G150-1)))))*360,0),0)))))</f>
        <v>0</v>
      </c>
      <c r="Q150" s="52">
        <f t="shared" si="15"/>
        <v>0</v>
      </c>
      <c r="R150" s="67">
        <f t="shared" si="16"/>
        <v>0</v>
      </c>
      <c r="S150" s="53">
        <f>SUM('3.Weekly Hours &amp; Wage Activity'!AI150:BF150)</f>
        <v>0</v>
      </c>
      <c r="T150" s="53">
        <f>IF(AND(I150&lt;&gt; "",  I150 &lt; '1. Summary for SBA'!$J$11 +168, I150 &gt; '1. Summary for SBA'!$J$11),S150+(((168-(I150-'1. Summary for SBA'!$J$11+1))*S150)/((I150-'1. Summary for SBA'!$J$11+1))),0)</f>
        <v>0</v>
      </c>
      <c r="U150" s="369">
        <f>IF(K150= "Yes",0,IF( H150 = "salary",IF(T150 = 0,MAX(0,$R150-$S150), R150-T150),IF( H150 = "Hourly",'6. Hourly EE Wage Reduction'!AA150, 0)))</f>
        <v>0</v>
      </c>
      <c r="V150" s="67">
        <f t="shared" si="17"/>
        <v>0</v>
      </c>
      <c r="W150" s="405" t="str">
        <f>IF(U150 = 0, "No",IF('6. Hourly EE Wage Reduction'!T150 &gt;'6. Hourly EE Wage Reduction'!W150, "Yes", "No"))</f>
        <v>No</v>
      </c>
      <c r="X150" s="67">
        <f t="shared" si="18"/>
        <v>0</v>
      </c>
      <c r="Y150" s="67">
        <f t="shared" si="19"/>
        <v>0</v>
      </c>
      <c r="AA150" s="86">
        <f>IFERROR(IF('3.Weekly Hours &amp; Wage Activity'!J150 = "FT", 1,MIN(1,IF('3.Weekly Hours &amp; Wage Activity'!J150 = "", "",MIN('3.Weekly Hours &amp; Wage Activity'!J150/40,1)),IF('3.Weekly Hours &amp; Wage Activity'!J150="", "",'3.Weekly Hours &amp; Wage Activity'!J150/40 ))),0)</f>
        <v>0</v>
      </c>
      <c r="AB150" s="86">
        <f>IFERROR(IF('3.Weekly Hours &amp; Wage Activity'!K150 = "FT", 1,MIN(1,IF('3.Weekly Hours &amp; Wage Activity'!K150 = "", "",MIN('3.Weekly Hours &amp; Wage Activity'!K150/40,1)),IF('3.Weekly Hours &amp; Wage Activity'!K150="", "",'3.Weekly Hours &amp; Wage Activity'!K150/40 ))),0)</f>
        <v>0</v>
      </c>
      <c r="AC150" s="86">
        <f>IFERROR(IF('3.Weekly Hours &amp; Wage Activity'!L150 = "FT", 1,MIN(1,IF('3.Weekly Hours &amp; Wage Activity'!L150 = "", "",MIN('3.Weekly Hours &amp; Wage Activity'!L150/40,1)),IF('3.Weekly Hours &amp; Wage Activity'!L150="", "",'3.Weekly Hours &amp; Wage Activity'!L150/40 ))),0)</f>
        <v>0</v>
      </c>
      <c r="AD150" s="86">
        <f>IFERROR(IF('3.Weekly Hours &amp; Wage Activity'!M150 = "FT", 1,MIN(1,IF('3.Weekly Hours &amp; Wage Activity'!M150 = "", "",MIN('3.Weekly Hours &amp; Wage Activity'!M150/40,1)),IF('3.Weekly Hours &amp; Wage Activity'!M150="", "",'3.Weekly Hours &amp; Wage Activity'!M150/40 ))),0)</f>
        <v>0</v>
      </c>
      <c r="AE150" s="86">
        <f>IFERROR(IF('3.Weekly Hours &amp; Wage Activity'!N150 = "FT", 1,MIN(1,IF('3.Weekly Hours &amp; Wage Activity'!N150 = "", "",MIN('3.Weekly Hours &amp; Wage Activity'!N150/40,1)),IF('3.Weekly Hours &amp; Wage Activity'!N150="", "",'3.Weekly Hours &amp; Wage Activity'!N150/40 ))),0)</f>
        <v>0</v>
      </c>
      <c r="AF150" s="86">
        <f>IFERROR(IF('3.Weekly Hours &amp; Wage Activity'!O150 = "FT", 1,MIN(1,IF('3.Weekly Hours &amp; Wage Activity'!O150 = "", "",MIN('3.Weekly Hours &amp; Wage Activity'!O150/40,1)),IF('3.Weekly Hours &amp; Wage Activity'!O150="", "",'3.Weekly Hours &amp; Wage Activity'!O150/40 ))),0)</f>
        <v>0</v>
      </c>
      <c r="AG150" s="86">
        <f>IFERROR(IF('3.Weekly Hours &amp; Wage Activity'!P150 = "FT", 1,MIN(1,IF('3.Weekly Hours &amp; Wage Activity'!P150 = "", "",MIN('3.Weekly Hours &amp; Wage Activity'!P150/40,1)),IF('3.Weekly Hours &amp; Wage Activity'!P150="", "",'3.Weekly Hours &amp; Wage Activity'!P150/40 ))),0)</f>
        <v>0</v>
      </c>
      <c r="AH150" s="86">
        <f>IFERROR(IF('3.Weekly Hours &amp; Wage Activity'!Q150 = "FT", 1,MIN(1,IF('3.Weekly Hours &amp; Wage Activity'!Q150 = "", "",MIN('3.Weekly Hours &amp; Wage Activity'!Q150/40,1)),IF('3.Weekly Hours &amp; Wage Activity'!Q150="", "",'3.Weekly Hours &amp; Wage Activity'!Q150/40 ))),0)</f>
        <v>0</v>
      </c>
      <c r="AI150" s="86">
        <f>IFERROR(IF('3.Weekly Hours &amp; Wage Activity'!R150 = "FT", 1,MIN(1,IF('3.Weekly Hours &amp; Wage Activity'!R150 = "", "",MIN('3.Weekly Hours &amp; Wage Activity'!R150/40,1)),IF('3.Weekly Hours &amp; Wage Activity'!R150="", "",'3.Weekly Hours &amp; Wage Activity'!R150/40 ))),0)</f>
        <v>0</v>
      </c>
      <c r="AJ150" s="86">
        <f>IFERROR(IF('3.Weekly Hours &amp; Wage Activity'!S150 = "FT", 1,MIN(1,IF('3.Weekly Hours &amp; Wage Activity'!S150 = "", "",MIN('3.Weekly Hours &amp; Wage Activity'!S150/40,1)),IF('3.Weekly Hours &amp; Wage Activity'!S150="", "",'3.Weekly Hours &amp; Wage Activity'!S150/40 ))),0)</f>
        <v>0</v>
      </c>
      <c r="AK150" s="86">
        <f>IFERROR(IF('3.Weekly Hours &amp; Wage Activity'!T150 = "FT", 1,MIN(1,IF('3.Weekly Hours &amp; Wage Activity'!T150 = "", "",MIN('3.Weekly Hours &amp; Wage Activity'!T150/40,1)),IF('3.Weekly Hours &amp; Wage Activity'!T150="", "",'3.Weekly Hours &amp; Wage Activity'!T150/40 ))),0)</f>
        <v>0</v>
      </c>
      <c r="AL150" s="86">
        <f>IFERROR(IF('3.Weekly Hours &amp; Wage Activity'!U150 = "FT", 1,MIN(1,IF('3.Weekly Hours &amp; Wage Activity'!U150 = "", "",MIN('3.Weekly Hours &amp; Wage Activity'!U150/40,1)),IF('3.Weekly Hours &amp; Wage Activity'!U150="", "",'3.Weekly Hours &amp; Wage Activity'!U150/40 ))),0)</f>
        <v>0</v>
      </c>
      <c r="AM150" s="86">
        <f>IFERROR(IF('3.Weekly Hours &amp; Wage Activity'!V150 = "FT", 1,MIN(1,IF('3.Weekly Hours &amp; Wage Activity'!V150 = "", "",MIN('3.Weekly Hours &amp; Wage Activity'!V150/40,1)),IF('3.Weekly Hours &amp; Wage Activity'!V150="", "",'3.Weekly Hours &amp; Wage Activity'!V150/40 ))),0)</f>
        <v>0</v>
      </c>
      <c r="AN150" s="86">
        <f>IFERROR(IF('3.Weekly Hours &amp; Wage Activity'!W150 = "FT", 1,MIN(1,IF('3.Weekly Hours &amp; Wage Activity'!W150 = "", "",MIN('3.Weekly Hours &amp; Wage Activity'!W150/40,1)),IF('3.Weekly Hours &amp; Wage Activity'!W150="", "",'3.Weekly Hours &amp; Wage Activity'!W150/40 ))),0)</f>
        <v>0</v>
      </c>
      <c r="AO150" s="86">
        <f>IFERROR(IF('3.Weekly Hours &amp; Wage Activity'!X150 = "FT", 1,MIN(1,IF('3.Weekly Hours &amp; Wage Activity'!X150 = "", "",MIN('3.Weekly Hours &amp; Wage Activity'!X150/40,1)),IF('3.Weekly Hours &amp; Wage Activity'!X150="", "",'3.Weekly Hours &amp; Wage Activity'!X150/40 ))),0)</f>
        <v>0</v>
      </c>
      <c r="AP150" s="86">
        <f>IFERROR(IF('3.Weekly Hours &amp; Wage Activity'!Y150 = "FT", 1,MIN(1,IF('3.Weekly Hours &amp; Wage Activity'!Y150 = "", "",MIN('3.Weekly Hours &amp; Wage Activity'!Y150/40,1)),IF('3.Weekly Hours &amp; Wage Activity'!Y150="", "",'3.Weekly Hours &amp; Wage Activity'!Y150/40 ))),0)</f>
        <v>0</v>
      </c>
      <c r="AQ150" s="86">
        <f>IFERROR(IF('3.Weekly Hours &amp; Wage Activity'!Z150 = "FT", 1,MIN(1,IF('3.Weekly Hours &amp; Wage Activity'!Z150 = "", "",MIN('3.Weekly Hours &amp; Wage Activity'!Z150/40,1)),IF('3.Weekly Hours &amp; Wage Activity'!Z150="", "",'3.Weekly Hours &amp; Wage Activity'!Z150/40 ))),0)</f>
        <v>0</v>
      </c>
      <c r="AR150" s="86">
        <f>IFERROR(IF('3.Weekly Hours &amp; Wage Activity'!AA150 = "FT", 1,MIN(1,IF('3.Weekly Hours &amp; Wage Activity'!AA150 = "", "",MIN('3.Weekly Hours &amp; Wage Activity'!AA150/40,1)),IF('3.Weekly Hours &amp; Wage Activity'!AA150="", "",'3.Weekly Hours &amp; Wage Activity'!AA150/40 ))),0)</f>
        <v>0</v>
      </c>
      <c r="AS150" s="86">
        <f>IFERROR(IF('3.Weekly Hours &amp; Wage Activity'!AB150 = "FT", 1,MIN(1,IF('3.Weekly Hours &amp; Wage Activity'!AB150 = "", "",MIN('3.Weekly Hours &amp; Wage Activity'!AB150/40,1)),IF('3.Weekly Hours &amp; Wage Activity'!AB150="", "",'3.Weekly Hours &amp; Wage Activity'!AB150/40 ))),0)</f>
        <v>0</v>
      </c>
      <c r="AT150" s="86">
        <f>IFERROR(IF('3.Weekly Hours &amp; Wage Activity'!AC150 = "FT", 1,MIN(1,IF('3.Weekly Hours &amp; Wage Activity'!AC150 = "", "",MIN('3.Weekly Hours &amp; Wage Activity'!AC150/40,1)),IF('3.Weekly Hours &amp; Wage Activity'!AC150="", "",'3.Weekly Hours &amp; Wage Activity'!AC150/40 ))),0)</f>
        <v>0</v>
      </c>
      <c r="AU150" s="86">
        <f>IFERROR(IF('3.Weekly Hours &amp; Wage Activity'!AD150 = "FT", 1,MIN(1,IF('3.Weekly Hours &amp; Wage Activity'!AD150 = "", "",MIN('3.Weekly Hours &amp; Wage Activity'!AD150/40,1)),IF('3.Weekly Hours &amp; Wage Activity'!AD150="", "",'3.Weekly Hours &amp; Wage Activity'!AD150/40 ))),0)</f>
        <v>0</v>
      </c>
      <c r="AV150" s="86">
        <f>IFERROR(IF('3.Weekly Hours &amp; Wage Activity'!AE150 = "FT", 1,MIN(1,IF('3.Weekly Hours &amp; Wage Activity'!AE150 = "", "",MIN('3.Weekly Hours &amp; Wage Activity'!AE150/40,1)),IF('3.Weekly Hours &amp; Wage Activity'!AE150="", "",'3.Weekly Hours &amp; Wage Activity'!AE150/40 ))),0)</f>
        <v>0</v>
      </c>
      <c r="AW150" s="86">
        <f>IFERROR(IF('3.Weekly Hours &amp; Wage Activity'!AF150 = "FT", 1,MIN(1,IF('3.Weekly Hours &amp; Wage Activity'!AF150 = "", "",MIN('3.Weekly Hours &amp; Wage Activity'!AF150/40,1)),IF('3.Weekly Hours &amp; Wage Activity'!AF150="", "",'3.Weekly Hours &amp; Wage Activity'!AF150/40 ))),0)</f>
        <v>0</v>
      </c>
      <c r="AX150" s="86">
        <f>IFERROR(IF('3.Weekly Hours &amp; Wage Activity'!AG150 = "FT", 1,MIN(1,IF('3.Weekly Hours &amp; Wage Activity'!AG150 = "", "",MIN('3.Weekly Hours &amp; Wage Activity'!AG150/40,1)),IF('3.Weekly Hours &amp; Wage Activity'!AG150="", "",'3.Weekly Hours &amp; Wage Activity'!AG150/40 ))),0)</f>
        <v>0</v>
      </c>
      <c r="AY150" s="523">
        <f>SUM( IF(COUNTIF('3.Weekly Hours &amp; Wage Activity'!J150:Q150, "&lt;&gt;FT") = 0, COLUMNS('3.Weekly Hours &amp; Wage Activity'!J150:AG150) * 40, '3.Weekly Hours &amp; Wage Activity'!J150:AG150))</f>
        <v>0</v>
      </c>
      <c r="AZ150" s="86">
        <f t="shared" si="20"/>
        <v>0</v>
      </c>
      <c r="BA150" s="87">
        <f t="shared" si="21"/>
        <v>0</v>
      </c>
      <c r="BB150" s="74" t="str">
        <f>IF('2.Census &amp; Reference Benchmarks'!K150 = "", "", '2.Census &amp; Reference Benchmarks'!K150)</f>
        <v/>
      </c>
      <c r="BC150" s="185">
        <f>IF('2.Census &amp; Reference Benchmarks'!L150="N/A",IF(OR(AND(G150="",I150=""),AND(G150&lt;DATEVALUE("1/1/2020"),OR(I150="",I150&gt;DATEVALUE("3/31/2020")))),177.14,IF(OR(I150 = "", I150 &gt; DATEVALUE("1/31/2020")), ROUND(177.14*((DATEVALUE("2/1/2020") -G150)/31),1))),IF('2.Census &amp; Reference Benchmarks'!L150="",0,'2.Census &amp; Reference Benchmarks'!L150))</f>
        <v>0</v>
      </c>
      <c r="BD150" s="74" t="str">
        <f>IF('2.Census &amp; Reference Benchmarks'!N150 = "", "", '2.Census &amp; Reference Benchmarks'!N150)</f>
        <v/>
      </c>
      <c r="BE150" s="185">
        <f>IF('2.Census &amp; Reference Benchmarks'!O150="N/A",IF(OR(AND(G150="",I150=""),AND(G150&lt;=DATEVALUE("2/1/2020"),OR(I150="",I150&gt;=DATEVALUE("2/29/2020")))),165.71,IF(AND(G150&gt;DATEVALUE("2/1/2020"),OR(I150="",I150&lt;=DATEVALUE("2/29/2020"))),((DATEVALUE("3/1/2020")-G150)/29)*165.71,"")),IF('2.Census &amp; Reference Benchmarks'!O150="",0,'2.Census &amp; Reference Benchmarks'!O150))</f>
        <v>0</v>
      </c>
    </row>
    <row r="151" spans="1:57" x14ac:dyDescent="0.25">
      <c r="A151" s="3"/>
      <c r="B151" s="56">
        <f>IF('2.Census &amp; Reference Benchmarks'!B151 &lt;&gt;"",'2.Census &amp; Reference Benchmarks'!B151,"")</f>
        <v>0</v>
      </c>
      <c r="C151" s="56">
        <f>IF('2.Census &amp; Reference Benchmarks'!C151 &lt;&gt;"",'2.Census &amp; Reference Benchmarks'!C151,"")</f>
        <v>0</v>
      </c>
      <c r="D151" s="57" t="str">
        <f>IF('2.Census &amp; Reference Benchmarks'!D151 &lt;&gt;"",'2.Census &amp; Reference Benchmarks'!D151,"")</f>
        <v/>
      </c>
      <c r="E151" s="56" t="str">
        <f>IF('2.Census &amp; Reference Benchmarks'!E151 &lt;&gt;"",'2.Census &amp; Reference Benchmarks'!E151,"")</f>
        <v/>
      </c>
      <c r="F151" s="56" t="str">
        <f>IF('2.Census &amp; Reference Benchmarks'!F151 &lt;&gt;"",'2.Census &amp; Reference Benchmarks'!F151,"")</f>
        <v/>
      </c>
      <c r="G151" s="58" t="str">
        <f>IF('2.Census &amp; Reference Benchmarks'!G151 &lt;&gt;"",'2.Census &amp; Reference Benchmarks'!G151,"")</f>
        <v/>
      </c>
      <c r="H151" s="58" t="str">
        <f>IF('2.Census &amp; Reference Benchmarks'!H151 &lt;&gt;"",'2.Census &amp; Reference Benchmarks'!H151,"")</f>
        <v/>
      </c>
      <c r="I151" s="58" t="str">
        <f>IF('2.Census &amp; Reference Benchmarks'!I151 &lt;&gt;"",'2.Census &amp; Reference Benchmarks'!I151,"")</f>
        <v/>
      </c>
      <c r="J151" s="69" t="str">
        <f>IF('2.Census &amp; Reference Benchmarks'!J151 &lt;&gt;"",'2.Census &amp; Reference Benchmarks'!J151,"")</f>
        <v/>
      </c>
      <c r="K151" s="58" t="str">
        <f>IF('7.Safe Harbor Input Data &amp; Calc'!Q153 &lt;&gt; "", '7.Safe Harbor Input Data &amp; Calc'!Q153, "")</f>
        <v>No</v>
      </c>
      <c r="L151" s="59" t="str">
        <f>IF('2.Census &amp; Reference Benchmarks'!T151&lt;&gt; "",'2.Census &amp; Reference Benchmarks'!T151,"")</f>
        <v/>
      </c>
      <c r="M151" s="60">
        <f>'2.Census &amp; Reference Benchmarks'!M151</f>
        <v>0</v>
      </c>
      <c r="N151" s="60">
        <f>'2.Census &amp; Reference Benchmarks'!P151</f>
        <v>0</v>
      </c>
      <c r="O151" s="60">
        <f>'2.Census &amp; Reference Benchmarks'!S151</f>
        <v>0</v>
      </c>
      <c r="P151" s="52">
        <f>IF( AND(I151 &lt; '1. Summary for SBA'!$J$7, I151 &lt;&gt;""), 0, IF(AND(G151="",I151=""),SUM(M151:O151)*4,IF(I151&lt;'1. Summary for SBA'!$J$7,0,IF(K151="Yes",0,IF(H151="Salary",IF(AND(SUM(M151:O151)*4&lt;100000,L151=""),(SUM(M151:O151)/(IF(OR(I151=0,I151&gt;=DATEVALUE("3/31/2020")),DATEVALUE("3/31/2020"),I151)-IF(OR(G151&lt;=DATEVALUE("1/1/2020"), G151 = ""),DATEVALUE("1/1/2020"),IF(OR(MONTH(G151)=1),G151+1,IF(MONTH(G151)=3,G151,G151-1)))))*360,0),0)))))</f>
        <v>0</v>
      </c>
      <c r="Q151" s="52">
        <f t="shared" si="15"/>
        <v>0</v>
      </c>
      <c r="R151" s="67">
        <f t="shared" si="16"/>
        <v>0</v>
      </c>
      <c r="S151" s="53">
        <f>SUM('3.Weekly Hours &amp; Wage Activity'!AI151:BF151)</f>
        <v>0</v>
      </c>
      <c r="T151" s="53">
        <f>IF(AND(I151&lt;&gt; "",  I151 &lt; '1. Summary for SBA'!$J$11 +168, I151 &gt; '1. Summary for SBA'!$J$11),S151+(((168-(I151-'1. Summary for SBA'!$J$11+1))*S151)/((I151-'1. Summary for SBA'!$J$11+1))),0)</f>
        <v>0</v>
      </c>
      <c r="U151" s="369">
        <f>IF(K151= "Yes",0,IF( H151 = "salary",IF(T151 = 0,MAX(0,$R151-$S151), R151-T151),IF( H151 = "Hourly",'6. Hourly EE Wage Reduction'!AA151, 0)))</f>
        <v>0</v>
      </c>
      <c r="V151" s="67">
        <f t="shared" si="17"/>
        <v>0</v>
      </c>
      <c r="W151" s="405" t="str">
        <f>IF(U151 = 0, "No",IF('6. Hourly EE Wage Reduction'!T151 &gt;'6. Hourly EE Wage Reduction'!W151, "Yes", "No"))</f>
        <v>No</v>
      </c>
      <c r="X151" s="67">
        <f t="shared" si="18"/>
        <v>0</v>
      </c>
      <c r="Y151" s="67">
        <f t="shared" si="19"/>
        <v>0</v>
      </c>
      <c r="AA151" s="86">
        <f>IFERROR(IF('3.Weekly Hours &amp; Wage Activity'!J151 = "FT", 1,MIN(1,IF('3.Weekly Hours &amp; Wage Activity'!J151 = "", "",MIN('3.Weekly Hours &amp; Wage Activity'!J151/40,1)),IF('3.Weekly Hours &amp; Wage Activity'!J151="", "",'3.Weekly Hours &amp; Wage Activity'!J151/40 ))),0)</f>
        <v>0</v>
      </c>
      <c r="AB151" s="86">
        <f>IFERROR(IF('3.Weekly Hours &amp; Wage Activity'!K151 = "FT", 1,MIN(1,IF('3.Weekly Hours &amp; Wage Activity'!K151 = "", "",MIN('3.Weekly Hours &amp; Wage Activity'!K151/40,1)),IF('3.Weekly Hours &amp; Wage Activity'!K151="", "",'3.Weekly Hours &amp; Wage Activity'!K151/40 ))),0)</f>
        <v>0</v>
      </c>
      <c r="AC151" s="86">
        <f>IFERROR(IF('3.Weekly Hours &amp; Wage Activity'!L151 = "FT", 1,MIN(1,IF('3.Weekly Hours &amp; Wage Activity'!L151 = "", "",MIN('3.Weekly Hours &amp; Wage Activity'!L151/40,1)),IF('3.Weekly Hours &amp; Wage Activity'!L151="", "",'3.Weekly Hours &amp; Wage Activity'!L151/40 ))),0)</f>
        <v>0</v>
      </c>
      <c r="AD151" s="86">
        <f>IFERROR(IF('3.Weekly Hours &amp; Wage Activity'!M151 = "FT", 1,MIN(1,IF('3.Weekly Hours &amp; Wage Activity'!M151 = "", "",MIN('3.Weekly Hours &amp; Wage Activity'!M151/40,1)),IF('3.Weekly Hours &amp; Wage Activity'!M151="", "",'3.Weekly Hours &amp; Wage Activity'!M151/40 ))),0)</f>
        <v>0</v>
      </c>
      <c r="AE151" s="86">
        <f>IFERROR(IF('3.Weekly Hours &amp; Wage Activity'!N151 = "FT", 1,MIN(1,IF('3.Weekly Hours &amp; Wage Activity'!N151 = "", "",MIN('3.Weekly Hours &amp; Wage Activity'!N151/40,1)),IF('3.Weekly Hours &amp; Wage Activity'!N151="", "",'3.Weekly Hours &amp; Wage Activity'!N151/40 ))),0)</f>
        <v>0</v>
      </c>
      <c r="AF151" s="86">
        <f>IFERROR(IF('3.Weekly Hours &amp; Wage Activity'!O151 = "FT", 1,MIN(1,IF('3.Weekly Hours &amp; Wage Activity'!O151 = "", "",MIN('3.Weekly Hours &amp; Wage Activity'!O151/40,1)),IF('3.Weekly Hours &amp; Wage Activity'!O151="", "",'3.Weekly Hours &amp; Wage Activity'!O151/40 ))),0)</f>
        <v>0</v>
      </c>
      <c r="AG151" s="86">
        <f>IFERROR(IF('3.Weekly Hours &amp; Wage Activity'!P151 = "FT", 1,MIN(1,IF('3.Weekly Hours &amp; Wage Activity'!P151 = "", "",MIN('3.Weekly Hours &amp; Wage Activity'!P151/40,1)),IF('3.Weekly Hours &amp; Wage Activity'!P151="", "",'3.Weekly Hours &amp; Wage Activity'!P151/40 ))),0)</f>
        <v>0</v>
      </c>
      <c r="AH151" s="86">
        <f>IFERROR(IF('3.Weekly Hours &amp; Wage Activity'!Q151 = "FT", 1,MIN(1,IF('3.Weekly Hours &amp; Wage Activity'!Q151 = "", "",MIN('3.Weekly Hours &amp; Wage Activity'!Q151/40,1)),IF('3.Weekly Hours &amp; Wage Activity'!Q151="", "",'3.Weekly Hours &amp; Wage Activity'!Q151/40 ))),0)</f>
        <v>0</v>
      </c>
      <c r="AI151" s="86">
        <f>IFERROR(IF('3.Weekly Hours &amp; Wage Activity'!R151 = "FT", 1,MIN(1,IF('3.Weekly Hours &amp; Wage Activity'!R151 = "", "",MIN('3.Weekly Hours &amp; Wage Activity'!R151/40,1)),IF('3.Weekly Hours &amp; Wage Activity'!R151="", "",'3.Weekly Hours &amp; Wage Activity'!R151/40 ))),0)</f>
        <v>0</v>
      </c>
      <c r="AJ151" s="86">
        <f>IFERROR(IF('3.Weekly Hours &amp; Wage Activity'!S151 = "FT", 1,MIN(1,IF('3.Weekly Hours &amp; Wage Activity'!S151 = "", "",MIN('3.Weekly Hours &amp; Wage Activity'!S151/40,1)),IF('3.Weekly Hours &amp; Wage Activity'!S151="", "",'3.Weekly Hours &amp; Wage Activity'!S151/40 ))),0)</f>
        <v>0</v>
      </c>
      <c r="AK151" s="86">
        <f>IFERROR(IF('3.Weekly Hours &amp; Wage Activity'!T151 = "FT", 1,MIN(1,IF('3.Weekly Hours &amp; Wage Activity'!T151 = "", "",MIN('3.Weekly Hours &amp; Wage Activity'!T151/40,1)),IF('3.Weekly Hours &amp; Wage Activity'!T151="", "",'3.Weekly Hours &amp; Wage Activity'!T151/40 ))),0)</f>
        <v>0</v>
      </c>
      <c r="AL151" s="86">
        <f>IFERROR(IF('3.Weekly Hours &amp; Wage Activity'!U151 = "FT", 1,MIN(1,IF('3.Weekly Hours &amp; Wage Activity'!U151 = "", "",MIN('3.Weekly Hours &amp; Wage Activity'!U151/40,1)),IF('3.Weekly Hours &amp; Wage Activity'!U151="", "",'3.Weekly Hours &amp; Wage Activity'!U151/40 ))),0)</f>
        <v>0</v>
      </c>
      <c r="AM151" s="86">
        <f>IFERROR(IF('3.Weekly Hours &amp; Wage Activity'!V151 = "FT", 1,MIN(1,IF('3.Weekly Hours &amp; Wage Activity'!V151 = "", "",MIN('3.Weekly Hours &amp; Wage Activity'!V151/40,1)),IF('3.Weekly Hours &amp; Wage Activity'!V151="", "",'3.Weekly Hours &amp; Wage Activity'!V151/40 ))),0)</f>
        <v>0</v>
      </c>
      <c r="AN151" s="86">
        <f>IFERROR(IF('3.Weekly Hours &amp; Wage Activity'!W151 = "FT", 1,MIN(1,IF('3.Weekly Hours &amp; Wage Activity'!W151 = "", "",MIN('3.Weekly Hours &amp; Wage Activity'!W151/40,1)),IF('3.Weekly Hours &amp; Wage Activity'!W151="", "",'3.Weekly Hours &amp; Wage Activity'!W151/40 ))),0)</f>
        <v>0</v>
      </c>
      <c r="AO151" s="86">
        <f>IFERROR(IF('3.Weekly Hours &amp; Wage Activity'!X151 = "FT", 1,MIN(1,IF('3.Weekly Hours &amp; Wage Activity'!X151 = "", "",MIN('3.Weekly Hours &amp; Wage Activity'!X151/40,1)),IF('3.Weekly Hours &amp; Wage Activity'!X151="", "",'3.Weekly Hours &amp; Wage Activity'!X151/40 ))),0)</f>
        <v>0</v>
      </c>
      <c r="AP151" s="86">
        <f>IFERROR(IF('3.Weekly Hours &amp; Wage Activity'!Y151 = "FT", 1,MIN(1,IF('3.Weekly Hours &amp; Wage Activity'!Y151 = "", "",MIN('3.Weekly Hours &amp; Wage Activity'!Y151/40,1)),IF('3.Weekly Hours &amp; Wage Activity'!Y151="", "",'3.Weekly Hours &amp; Wage Activity'!Y151/40 ))),0)</f>
        <v>0</v>
      </c>
      <c r="AQ151" s="86">
        <f>IFERROR(IF('3.Weekly Hours &amp; Wage Activity'!Z151 = "FT", 1,MIN(1,IF('3.Weekly Hours &amp; Wage Activity'!Z151 = "", "",MIN('3.Weekly Hours &amp; Wage Activity'!Z151/40,1)),IF('3.Weekly Hours &amp; Wage Activity'!Z151="", "",'3.Weekly Hours &amp; Wage Activity'!Z151/40 ))),0)</f>
        <v>0</v>
      </c>
      <c r="AR151" s="86">
        <f>IFERROR(IF('3.Weekly Hours &amp; Wage Activity'!AA151 = "FT", 1,MIN(1,IF('3.Weekly Hours &amp; Wage Activity'!AA151 = "", "",MIN('3.Weekly Hours &amp; Wage Activity'!AA151/40,1)),IF('3.Weekly Hours &amp; Wage Activity'!AA151="", "",'3.Weekly Hours &amp; Wage Activity'!AA151/40 ))),0)</f>
        <v>0</v>
      </c>
      <c r="AS151" s="86">
        <f>IFERROR(IF('3.Weekly Hours &amp; Wage Activity'!AB151 = "FT", 1,MIN(1,IF('3.Weekly Hours &amp; Wage Activity'!AB151 = "", "",MIN('3.Weekly Hours &amp; Wage Activity'!AB151/40,1)),IF('3.Weekly Hours &amp; Wage Activity'!AB151="", "",'3.Weekly Hours &amp; Wage Activity'!AB151/40 ))),0)</f>
        <v>0</v>
      </c>
      <c r="AT151" s="86">
        <f>IFERROR(IF('3.Weekly Hours &amp; Wage Activity'!AC151 = "FT", 1,MIN(1,IF('3.Weekly Hours &amp; Wage Activity'!AC151 = "", "",MIN('3.Weekly Hours &amp; Wage Activity'!AC151/40,1)),IF('3.Weekly Hours &amp; Wage Activity'!AC151="", "",'3.Weekly Hours &amp; Wage Activity'!AC151/40 ))),0)</f>
        <v>0</v>
      </c>
      <c r="AU151" s="86">
        <f>IFERROR(IF('3.Weekly Hours &amp; Wage Activity'!AD151 = "FT", 1,MIN(1,IF('3.Weekly Hours &amp; Wage Activity'!AD151 = "", "",MIN('3.Weekly Hours &amp; Wage Activity'!AD151/40,1)),IF('3.Weekly Hours &amp; Wage Activity'!AD151="", "",'3.Weekly Hours &amp; Wage Activity'!AD151/40 ))),0)</f>
        <v>0</v>
      </c>
      <c r="AV151" s="86">
        <f>IFERROR(IF('3.Weekly Hours &amp; Wage Activity'!AE151 = "FT", 1,MIN(1,IF('3.Weekly Hours &amp; Wage Activity'!AE151 = "", "",MIN('3.Weekly Hours &amp; Wage Activity'!AE151/40,1)),IF('3.Weekly Hours &amp; Wage Activity'!AE151="", "",'3.Weekly Hours &amp; Wage Activity'!AE151/40 ))),0)</f>
        <v>0</v>
      </c>
      <c r="AW151" s="86">
        <f>IFERROR(IF('3.Weekly Hours &amp; Wage Activity'!AF151 = "FT", 1,MIN(1,IF('3.Weekly Hours &amp; Wage Activity'!AF151 = "", "",MIN('3.Weekly Hours &amp; Wage Activity'!AF151/40,1)),IF('3.Weekly Hours &amp; Wage Activity'!AF151="", "",'3.Weekly Hours &amp; Wage Activity'!AF151/40 ))),0)</f>
        <v>0</v>
      </c>
      <c r="AX151" s="86">
        <f>IFERROR(IF('3.Weekly Hours &amp; Wage Activity'!AG151 = "FT", 1,MIN(1,IF('3.Weekly Hours &amp; Wage Activity'!AG151 = "", "",MIN('3.Weekly Hours &amp; Wage Activity'!AG151/40,1)),IF('3.Weekly Hours &amp; Wage Activity'!AG151="", "",'3.Weekly Hours &amp; Wage Activity'!AG151/40 ))),0)</f>
        <v>0</v>
      </c>
      <c r="AY151" s="523">
        <f>SUM( IF(COUNTIF('3.Weekly Hours &amp; Wage Activity'!J151:Q151, "&lt;&gt;FT") = 0, COLUMNS('3.Weekly Hours &amp; Wage Activity'!J151:AG151) * 40, '3.Weekly Hours &amp; Wage Activity'!J151:AG151))</f>
        <v>0</v>
      </c>
      <c r="AZ151" s="86">
        <f t="shared" si="20"/>
        <v>0</v>
      </c>
      <c r="BA151" s="87">
        <f t="shared" si="21"/>
        <v>0</v>
      </c>
      <c r="BB151" s="74" t="str">
        <f>IF('2.Census &amp; Reference Benchmarks'!K151 = "", "", '2.Census &amp; Reference Benchmarks'!K151)</f>
        <v/>
      </c>
      <c r="BC151" s="185">
        <f>IF('2.Census &amp; Reference Benchmarks'!L151="N/A",IF(OR(AND(G151="",I151=""),AND(G151&lt;DATEVALUE("1/1/2020"),OR(I151="",I151&gt;DATEVALUE("3/31/2020")))),177.14,IF(OR(I151 = "", I151 &gt; DATEVALUE("1/31/2020")), ROUND(177.14*((DATEVALUE("2/1/2020") -G151)/31),1))),IF('2.Census &amp; Reference Benchmarks'!L151="",0,'2.Census &amp; Reference Benchmarks'!L151))</f>
        <v>0</v>
      </c>
      <c r="BD151" s="74" t="str">
        <f>IF('2.Census &amp; Reference Benchmarks'!N151 = "", "", '2.Census &amp; Reference Benchmarks'!N151)</f>
        <v/>
      </c>
      <c r="BE151" s="185">
        <f>IF('2.Census &amp; Reference Benchmarks'!O151="N/A",IF(OR(AND(G151="",I151=""),AND(G151&lt;=DATEVALUE("2/1/2020"),OR(I151="",I151&gt;=DATEVALUE("2/29/2020")))),165.71,IF(AND(G151&gt;DATEVALUE("2/1/2020"),OR(I151="",I151&lt;=DATEVALUE("2/29/2020"))),((DATEVALUE("3/1/2020")-G151)/29)*165.71,"")),IF('2.Census &amp; Reference Benchmarks'!O151="",0,'2.Census &amp; Reference Benchmarks'!O151))</f>
        <v>0</v>
      </c>
    </row>
    <row r="152" spans="1:57" x14ac:dyDescent="0.25">
      <c r="A152" s="3"/>
      <c r="B152" s="56">
        <f>IF('2.Census &amp; Reference Benchmarks'!B152 &lt;&gt;"",'2.Census &amp; Reference Benchmarks'!B152,"")</f>
        <v>0</v>
      </c>
      <c r="C152" s="56">
        <f>IF('2.Census &amp; Reference Benchmarks'!C152 &lt;&gt;"",'2.Census &amp; Reference Benchmarks'!C152,"")</f>
        <v>0</v>
      </c>
      <c r="D152" s="57" t="str">
        <f>IF('2.Census &amp; Reference Benchmarks'!D152 &lt;&gt;"",'2.Census &amp; Reference Benchmarks'!D152,"")</f>
        <v/>
      </c>
      <c r="E152" s="56" t="str">
        <f>IF('2.Census &amp; Reference Benchmarks'!E152 &lt;&gt;"",'2.Census &amp; Reference Benchmarks'!E152,"")</f>
        <v/>
      </c>
      <c r="F152" s="56" t="str">
        <f>IF('2.Census &amp; Reference Benchmarks'!F152 &lt;&gt;"",'2.Census &amp; Reference Benchmarks'!F152,"")</f>
        <v/>
      </c>
      <c r="G152" s="58" t="str">
        <f>IF('2.Census &amp; Reference Benchmarks'!G152 &lt;&gt;"",'2.Census &amp; Reference Benchmarks'!G152,"")</f>
        <v/>
      </c>
      <c r="H152" s="58" t="str">
        <f>IF('2.Census &amp; Reference Benchmarks'!H152 &lt;&gt;"",'2.Census &amp; Reference Benchmarks'!H152,"")</f>
        <v/>
      </c>
      <c r="I152" s="58" t="str">
        <f>IF('2.Census &amp; Reference Benchmarks'!I152 &lt;&gt;"",'2.Census &amp; Reference Benchmarks'!I152,"")</f>
        <v/>
      </c>
      <c r="J152" s="69" t="str">
        <f>IF('2.Census &amp; Reference Benchmarks'!J152 &lt;&gt;"",'2.Census &amp; Reference Benchmarks'!J152,"")</f>
        <v/>
      </c>
      <c r="K152" s="58" t="str">
        <f>IF('7.Safe Harbor Input Data &amp; Calc'!Q154 &lt;&gt; "", '7.Safe Harbor Input Data &amp; Calc'!Q154, "")</f>
        <v>No</v>
      </c>
      <c r="L152" s="59" t="str">
        <f>IF('2.Census &amp; Reference Benchmarks'!T152&lt;&gt; "",'2.Census &amp; Reference Benchmarks'!T152,"")</f>
        <v/>
      </c>
      <c r="M152" s="60">
        <f>'2.Census &amp; Reference Benchmarks'!M152</f>
        <v>0</v>
      </c>
      <c r="N152" s="60">
        <f>'2.Census &amp; Reference Benchmarks'!P152</f>
        <v>0</v>
      </c>
      <c r="O152" s="60">
        <f>'2.Census &amp; Reference Benchmarks'!S152</f>
        <v>0</v>
      </c>
      <c r="P152" s="52">
        <f>IF( AND(I152 &lt; '1. Summary for SBA'!$J$7, I152 &lt;&gt;""), 0, IF(AND(G152="",I152=""),SUM(M152:O152)*4,IF(I152&lt;'1. Summary for SBA'!$J$7,0,IF(K152="Yes",0,IF(H152="Salary",IF(AND(SUM(M152:O152)*4&lt;100000,L152=""),(SUM(M152:O152)/(IF(OR(I152=0,I152&gt;=DATEVALUE("3/31/2020")),DATEVALUE("3/31/2020"),I152)-IF(OR(G152&lt;=DATEVALUE("1/1/2020"), G152 = ""),DATEVALUE("1/1/2020"),IF(OR(MONTH(G152)=1),G152+1,IF(MONTH(G152)=3,G152,G152-1)))))*360,0),0)))))</f>
        <v>0</v>
      </c>
      <c r="Q152" s="52">
        <f t="shared" si="15"/>
        <v>0</v>
      </c>
      <c r="R152" s="67">
        <f t="shared" si="16"/>
        <v>0</v>
      </c>
      <c r="S152" s="53">
        <f>SUM('3.Weekly Hours &amp; Wage Activity'!AI152:BF152)</f>
        <v>0</v>
      </c>
      <c r="T152" s="53">
        <f>IF(AND(I152&lt;&gt; "",  I152 &lt; '1. Summary for SBA'!$J$11 +168, I152 &gt; '1. Summary for SBA'!$J$11),S152+(((168-(I152-'1. Summary for SBA'!$J$11+1))*S152)/((I152-'1. Summary for SBA'!$J$11+1))),0)</f>
        <v>0</v>
      </c>
      <c r="U152" s="369">
        <f>IF(K152= "Yes",0,IF( H152 = "salary",IF(T152 = 0,MAX(0,$R152-$S152), R152-T152),IF( H152 = "Hourly",'6. Hourly EE Wage Reduction'!AA152, 0)))</f>
        <v>0</v>
      </c>
      <c r="V152" s="67">
        <f t="shared" si="17"/>
        <v>0</v>
      </c>
      <c r="W152" s="405" t="str">
        <f>IF(U152 = 0, "No",IF('6. Hourly EE Wage Reduction'!T152 &gt;'6. Hourly EE Wage Reduction'!W152, "Yes", "No"))</f>
        <v>No</v>
      </c>
      <c r="X152" s="67">
        <f t="shared" si="18"/>
        <v>0</v>
      </c>
      <c r="Y152" s="67">
        <f t="shared" si="19"/>
        <v>0</v>
      </c>
      <c r="AA152" s="86">
        <f>IFERROR(IF('3.Weekly Hours &amp; Wage Activity'!J152 = "FT", 1,MIN(1,IF('3.Weekly Hours &amp; Wage Activity'!J152 = "", "",MIN('3.Weekly Hours &amp; Wage Activity'!J152/40,1)),IF('3.Weekly Hours &amp; Wage Activity'!J152="", "",'3.Weekly Hours &amp; Wage Activity'!J152/40 ))),0)</f>
        <v>0</v>
      </c>
      <c r="AB152" s="86">
        <f>IFERROR(IF('3.Weekly Hours &amp; Wage Activity'!K152 = "FT", 1,MIN(1,IF('3.Weekly Hours &amp; Wage Activity'!K152 = "", "",MIN('3.Weekly Hours &amp; Wage Activity'!K152/40,1)),IF('3.Weekly Hours &amp; Wage Activity'!K152="", "",'3.Weekly Hours &amp; Wage Activity'!K152/40 ))),0)</f>
        <v>0</v>
      </c>
      <c r="AC152" s="86">
        <f>IFERROR(IF('3.Weekly Hours &amp; Wage Activity'!L152 = "FT", 1,MIN(1,IF('3.Weekly Hours &amp; Wage Activity'!L152 = "", "",MIN('3.Weekly Hours &amp; Wage Activity'!L152/40,1)),IF('3.Weekly Hours &amp; Wage Activity'!L152="", "",'3.Weekly Hours &amp; Wage Activity'!L152/40 ))),0)</f>
        <v>0</v>
      </c>
      <c r="AD152" s="86">
        <f>IFERROR(IF('3.Weekly Hours &amp; Wage Activity'!M152 = "FT", 1,MIN(1,IF('3.Weekly Hours &amp; Wage Activity'!M152 = "", "",MIN('3.Weekly Hours &amp; Wage Activity'!M152/40,1)),IF('3.Weekly Hours &amp; Wage Activity'!M152="", "",'3.Weekly Hours &amp; Wage Activity'!M152/40 ))),0)</f>
        <v>0</v>
      </c>
      <c r="AE152" s="86">
        <f>IFERROR(IF('3.Weekly Hours &amp; Wage Activity'!N152 = "FT", 1,MIN(1,IF('3.Weekly Hours &amp; Wage Activity'!N152 = "", "",MIN('3.Weekly Hours &amp; Wage Activity'!N152/40,1)),IF('3.Weekly Hours &amp; Wage Activity'!N152="", "",'3.Weekly Hours &amp; Wage Activity'!N152/40 ))),0)</f>
        <v>0</v>
      </c>
      <c r="AF152" s="86">
        <f>IFERROR(IF('3.Weekly Hours &amp; Wage Activity'!O152 = "FT", 1,MIN(1,IF('3.Weekly Hours &amp; Wage Activity'!O152 = "", "",MIN('3.Weekly Hours &amp; Wage Activity'!O152/40,1)),IF('3.Weekly Hours &amp; Wage Activity'!O152="", "",'3.Weekly Hours &amp; Wage Activity'!O152/40 ))),0)</f>
        <v>0</v>
      </c>
      <c r="AG152" s="86">
        <f>IFERROR(IF('3.Weekly Hours &amp; Wage Activity'!P152 = "FT", 1,MIN(1,IF('3.Weekly Hours &amp; Wage Activity'!P152 = "", "",MIN('3.Weekly Hours &amp; Wage Activity'!P152/40,1)),IF('3.Weekly Hours &amp; Wage Activity'!P152="", "",'3.Weekly Hours &amp; Wage Activity'!P152/40 ))),0)</f>
        <v>0</v>
      </c>
      <c r="AH152" s="86">
        <f>IFERROR(IF('3.Weekly Hours &amp; Wage Activity'!Q152 = "FT", 1,MIN(1,IF('3.Weekly Hours &amp; Wage Activity'!Q152 = "", "",MIN('3.Weekly Hours &amp; Wage Activity'!Q152/40,1)),IF('3.Weekly Hours &amp; Wage Activity'!Q152="", "",'3.Weekly Hours &amp; Wage Activity'!Q152/40 ))),0)</f>
        <v>0</v>
      </c>
      <c r="AI152" s="86">
        <f>IFERROR(IF('3.Weekly Hours &amp; Wage Activity'!R152 = "FT", 1,MIN(1,IF('3.Weekly Hours &amp; Wage Activity'!R152 = "", "",MIN('3.Weekly Hours &amp; Wage Activity'!R152/40,1)),IF('3.Weekly Hours &amp; Wage Activity'!R152="", "",'3.Weekly Hours &amp; Wage Activity'!R152/40 ))),0)</f>
        <v>0</v>
      </c>
      <c r="AJ152" s="86">
        <f>IFERROR(IF('3.Weekly Hours &amp; Wage Activity'!S152 = "FT", 1,MIN(1,IF('3.Weekly Hours &amp; Wage Activity'!S152 = "", "",MIN('3.Weekly Hours &amp; Wage Activity'!S152/40,1)),IF('3.Weekly Hours &amp; Wage Activity'!S152="", "",'3.Weekly Hours &amp; Wage Activity'!S152/40 ))),0)</f>
        <v>0</v>
      </c>
      <c r="AK152" s="86">
        <f>IFERROR(IF('3.Weekly Hours &amp; Wage Activity'!T152 = "FT", 1,MIN(1,IF('3.Weekly Hours &amp; Wage Activity'!T152 = "", "",MIN('3.Weekly Hours &amp; Wage Activity'!T152/40,1)),IF('3.Weekly Hours &amp; Wage Activity'!T152="", "",'3.Weekly Hours &amp; Wage Activity'!T152/40 ))),0)</f>
        <v>0</v>
      </c>
      <c r="AL152" s="86">
        <f>IFERROR(IF('3.Weekly Hours &amp; Wage Activity'!U152 = "FT", 1,MIN(1,IF('3.Weekly Hours &amp; Wage Activity'!U152 = "", "",MIN('3.Weekly Hours &amp; Wage Activity'!U152/40,1)),IF('3.Weekly Hours &amp; Wage Activity'!U152="", "",'3.Weekly Hours &amp; Wage Activity'!U152/40 ))),0)</f>
        <v>0</v>
      </c>
      <c r="AM152" s="86">
        <f>IFERROR(IF('3.Weekly Hours &amp; Wage Activity'!V152 = "FT", 1,MIN(1,IF('3.Weekly Hours &amp; Wage Activity'!V152 = "", "",MIN('3.Weekly Hours &amp; Wage Activity'!V152/40,1)),IF('3.Weekly Hours &amp; Wage Activity'!V152="", "",'3.Weekly Hours &amp; Wage Activity'!V152/40 ))),0)</f>
        <v>0</v>
      </c>
      <c r="AN152" s="86">
        <f>IFERROR(IF('3.Weekly Hours &amp; Wage Activity'!W152 = "FT", 1,MIN(1,IF('3.Weekly Hours &amp; Wage Activity'!W152 = "", "",MIN('3.Weekly Hours &amp; Wage Activity'!W152/40,1)),IF('3.Weekly Hours &amp; Wage Activity'!W152="", "",'3.Weekly Hours &amp; Wage Activity'!W152/40 ))),0)</f>
        <v>0</v>
      </c>
      <c r="AO152" s="86">
        <f>IFERROR(IF('3.Weekly Hours &amp; Wage Activity'!X152 = "FT", 1,MIN(1,IF('3.Weekly Hours &amp; Wage Activity'!X152 = "", "",MIN('3.Weekly Hours &amp; Wage Activity'!X152/40,1)),IF('3.Weekly Hours &amp; Wage Activity'!X152="", "",'3.Weekly Hours &amp; Wage Activity'!X152/40 ))),0)</f>
        <v>0</v>
      </c>
      <c r="AP152" s="86">
        <f>IFERROR(IF('3.Weekly Hours &amp; Wage Activity'!Y152 = "FT", 1,MIN(1,IF('3.Weekly Hours &amp; Wage Activity'!Y152 = "", "",MIN('3.Weekly Hours &amp; Wage Activity'!Y152/40,1)),IF('3.Weekly Hours &amp; Wage Activity'!Y152="", "",'3.Weekly Hours &amp; Wage Activity'!Y152/40 ))),0)</f>
        <v>0</v>
      </c>
      <c r="AQ152" s="86">
        <f>IFERROR(IF('3.Weekly Hours &amp; Wage Activity'!Z152 = "FT", 1,MIN(1,IF('3.Weekly Hours &amp; Wage Activity'!Z152 = "", "",MIN('3.Weekly Hours &amp; Wage Activity'!Z152/40,1)),IF('3.Weekly Hours &amp; Wage Activity'!Z152="", "",'3.Weekly Hours &amp; Wage Activity'!Z152/40 ))),0)</f>
        <v>0</v>
      </c>
      <c r="AR152" s="86">
        <f>IFERROR(IF('3.Weekly Hours &amp; Wage Activity'!AA152 = "FT", 1,MIN(1,IF('3.Weekly Hours &amp; Wage Activity'!AA152 = "", "",MIN('3.Weekly Hours &amp; Wage Activity'!AA152/40,1)),IF('3.Weekly Hours &amp; Wage Activity'!AA152="", "",'3.Weekly Hours &amp; Wage Activity'!AA152/40 ))),0)</f>
        <v>0</v>
      </c>
      <c r="AS152" s="86">
        <f>IFERROR(IF('3.Weekly Hours &amp; Wage Activity'!AB152 = "FT", 1,MIN(1,IF('3.Weekly Hours &amp; Wage Activity'!AB152 = "", "",MIN('3.Weekly Hours &amp; Wage Activity'!AB152/40,1)),IF('3.Weekly Hours &amp; Wage Activity'!AB152="", "",'3.Weekly Hours &amp; Wage Activity'!AB152/40 ))),0)</f>
        <v>0</v>
      </c>
      <c r="AT152" s="86">
        <f>IFERROR(IF('3.Weekly Hours &amp; Wage Activity'!AC152 = "FT", 1,MIN(1,IF('3.Weekly Hours &amp; Wage Activity'!AC152 = "", "",MIN('3.Weekly Hours &amp; Wage Activity'!AC152/40,1)),IF('3.Weekly Hours &amp; Wage Activity'!AC152="", "",'3.Weekly Hours &amp; Wage Activity'!AC152/40 ))),0)</f>
        <v>0</v>
      </c>
      <c r="AU152" s="86">
        <f>IFERROR(IF('3.Weekly Hours &amp; Wage Activity'!AD152 = "FT", 1,MIN(1,IF('3.Weekly Hours &amp; Wage Activity'!AD152 = "", "",MIN('3.Weekly Hours &amp; Wage Activity'!AD152/40,1)),IF('3.Weekly Hours &amp; Wage Activity'!AD152="", "",'3.Weekly Hours &amp; Wage Activity'!AD152/40 ))),0)</f>
        <v>0</v>
      </c>
      <c r="AV152" s="86">
        <f>IFERROR(IF('3.Weekly Hours &amp; Wage Activity'!AE152 = "FT", 1,MIN(1,IF('3.Weekly Hours &amp; Wage Activity'!AE152 = "", "",MIN('3.Weekly Hours &amp; Wage Activity'!AE152/40,1)),IF('3.Weekly Hours &amp; Wage Activity'!AE152="", "",'3.Weekly Hours &amp; Wage Activity'!AE152/40 ))),0)</f>
        <v>0</v>
      </c>
      <c r="AW152" s="86">
        <f>IFERROR(IF('3.Weekly Hours &amp; Wage Activity'!AF152 = "FT", 1,MIN(1,IF('3.Weekly Hours &amp; Wage Activity'!AF152 = "", "",MIN('3.Weekly Hours &amp; Wage Activity'!AF152/40,1)),IF('3.Weekly Hours &amp; Wage Activity'!AF152="", "",'3.Weekly Hours &amp; Wage Activity'!AF152/40 ))),0)</f>
        <v>0</v>
      </c>
      <c r="AX152" s="86">
        <f>IFERROR(IF('3.Weekly Hours &amp; Wage Activity'!AG152 = "FT", 1,MIN(1,IF('3.Weekly Hours &amp; Wage Activity'!AG152 = "", "",MIN('3.Weekly Hours &amp; Wage Activity'!AG152/40,1)),IF('3.Weekly Hours &amp; Wage Activity'!AG152="", "",'3.Weekly Hours &amp; Wage Activity'!AG152/40 ))),0)</f>
        <v>0</v>
      </c>
      <c r="AY152" s="523">
        <f>SUM( IF(COUNTIF('3.Weekly Hours &amp; Wage Activity'!J152:Q152, "&lt;&gt;FT") = 0, COLUMNS('3.Weekly Hours &amp; Wage Activity'!J152:AG152) * 40, '3.Weekly Hours &amp; Wage Activity'!J152:AG152))</f>
        <v>0</v>
      </c>
      <c r="AZ152" s="86">
        <f t="shared" si="20"/>
        <v>0</v>
      </c>
      <c r="BA152" s="87">
        <f t="shared" si="21"/>
        <v>0</v>
      </c>
      <c r="BB152" s="74" t="str">
        <f>IF('2.Census &amp; Reference Benchmarks'!K152 = "", "", '2.Census &amp; Reference Benchmarks'!K152)</f>
        <v/>
      </c>
      <c r="BC152" s="185">
        <f>IF('2.Census &amp; Reference Benchmarks'!L152="N/A",IF(OR(AND(G152="",I152=""),AND(G152&lt;DATEVALUE("1/1/2020"),OR(I152="",I152&gt;DATEVALUE("3/31/2020")))),177.14,IF(OR(I152 = "", I152 &gt; DATEVALUE("1/31/2020")), ROUND(177.14*((DATEVALUE("2/1/2020") -G152)/31),1))),IF('2.Census &amp; Reference Benchmarks'!L152="",0,'2.Census &amp; Reference Benchmarks'!L152))</f>
        <v>0</v>
      </c>
      <c r="BD152" s="74" t="str">
        <f>IF('2.Census &amp; Reference Benchmarks'!N152 = "", "", '2.Census &amp; Reference Benchmarks'!N152)</f>
        <v/>
      </c>
      <c r="BE152" s="185">
        <f>IF('2.Census &amp; Reference Benchmarks'!O152="N/A",IF(OR(AND(G152="",I152=""),AND(G152&lt;=DATEVALUE("2/1/2020"),OR(I152="",I152&gt;=DATEVALUE("2/29/2020")))),165.71,IF(AND(G152&gt;DATEVALUE("2/1/2020"),OR(I152="",I152&lt;=DATEVALUE("2/29/2020"))),((DATEVALUE("3/1/2020")-G152)/29)*165.71,"")),IF('2.Census &amp; Reference Benchmarks'!O152="",0,'2.Census &amp; Reference Benchmarks'!O152))</f>
        <v>0</v>
      </c>
    </row>
    <row r="153" spans="1:57" x14ac:dyDescent="0.25">
      <c r="A153" s="3"/>
      <c r="B153" s="56">
        <f>IF('2.Census &amp; Reference Benchmarks'!B153 &lt;&gt;"",'2.Census &amp; Reference Benchmarks'!B153,"")</f>
        <v>0</v>
      </c>
      <c r="C153" s="56">
        <f>IF('2.Census &amp; Reference Benchmarks'!C153 &lt;&gt;"",'2.Census &amp; Reference Benchmarks'!C153,"")</f>
        <v>0</v>
      </c>
      <c r="D153" s="57" t="str">
        <f>IF('2.Census &amp; Reference Benchmarks'!D153 &lt;&gt;"",'2.Census &amp; Reference Benchmarks'!D153,"")</f>
        <v/>
      </c>
      <c r="E153" s="56" t="str">
        <f>IF('2.Census &amp; Reference Benchmarks'!E153 &lt;&gt;"",'2.Census &amp; Reference Benchmarks'!E153,"")</f>
        <v/>
      </c>
      <c r="F153" s="56" t="str">
        <f>IF('2.Census &amp; Reference Benchmarks'!F153 &lt;&gt;"",'2.Census &amp; Reference Benchmarks'!F153,"")</f>
        <v/>
      </c>
      <c r="G153" s="58" t="str">
        <f>IF('2.Census &amp; Reference Benchmarks'!G153 &lt;&gt;"",'2.Census &amp; Reference Benchmarks'!G153,"")</f>
        <v/>
      </c>
      <c r="H153" s="58" t="str">
        <f>IF('2.Census &amp; Reference Benchmarks'!H153 &lt;&gt;"",'2.Census &amp; Reference Benchmarks'!H153,"")</f>
        <v/>
      </c>
      <c r="I153" s="58" t="str">
        <f>IF('2.Census &amp; Reference Benchmarks'!I153 &lt;&gt;"",'2.Census &amp; Reference Benchmarks'!I153,"")</f>
        <v/>
      </c>
      <c r="J153" s="69" t="str">
        <f>IF('2.Census &amp; Reference Benchmarks'!J153 &lt;&gt;"",'2.Census &amp; Reference Benchmarks'!J153,"")</f>
        <v/>
      </c>
      <c r="K153" s="58" t="str">
        <f>IF('7.Safe Harbor Input Data &amp; Calc'!Q155 &lt;&gt; "", '7.Safe Harbor Input Data &amp; Calc'!Q155, "")</f>
        <v>No</v>
      </c>
      <c r="L153" s="59" t="str">
        <f>IF('2.Census &amp; Reference Benchmarks'!T153&lt;&gt; "",'2.Census &amp; Reference Benchmarks'!T153,"")</f>
        <v/>
      </c>
      <c r="M153" s="60">
        <f>'2.Census &amp; Reference Benchmarks'!M153</f>
        <v>0</v>
      </c>
      <c r="N153" s="60">
        <f>'2.Census &amp; Reference Benchmarks'!P153</f>
        <v>0</v>
      </c>
      <c r="O153" s="60">
        <f>'2.Census &amp; Reference Benchmarks'!S153</f>
        <v>0</v>
      </c>
      <c r="P153" s="52">
        <f>IF( AND(I153 &lt; '1. Summary for SBA'!$J$7, I153 &lt;&gt;""), 0, IF(AND(G153="",I153=""),SUM(M153:O153)*4,IF(I153&lt;'1. Summary for SBA'!$J$7,0,IF(K153="Yes",0,IF(H153="Salary",IF(AND(SUM(M153:O153)*4&lt;100000,L153=""),(SUM(M153:O153)/(IF(OR(I153=0,I153&gt;=DATEVALUE("3/31/2020")),DATEVALUE("3/31/2020"),I153)-IF(OR(G153&lt;=DATEVALUE("1/1/2020"), G153 = ""),DATEVALUE("1/1/2020"),IF(OR(MONTH(G153)=1),G153+1,IF(MONTH(G153)=3,G153,G153-1)))))*360,0),0)))))</f>
        <v>0</v>
      </c>
      <c r="Q153" s="52">
        <f t="shared" si="15"/>
        <v>0</v>
      </c>
      <c r="R153" s="67">
        <f t="shared" si="16"/>
        <v>0</v>
      </c>
      <c r="S153" s="53">
        <f>SUM('3.Weekly Hours &amp; Wage Activity'!AI153:BF153)</f>
        <v>0</v>
      </c>
      <c r="T153" s="53">
        <f>IF(AND(I153&lt;&gt; "",  I153 &lt; '1. Summary for SBA'!$J$11 +168, I153 &gt; '1. Summary for SBA'!$J$11),S153+(((168-(I153-'1. Summary for SBA'!$J$11+1))*S153)/((I153-'1. Summary for SBA'!$J$11+1))),0)</f>
        <v>0</v>
      </c>
      <c r="U153" s="369">
        <f>IF(K153= "Yes",0,IF( H153 = "salary",IF(T153 = 0,MAX(0,$R153-$S153), R153-T153),IF( H153 = "Hourly",'6. Hourly EE Wage Reduction'!AA153, 0)))</f>
        <v>0</v>
      </c>
      <c r="V153" s="67">
        <f t="shared" si="17"/>
        <v>0</v>
      </c>
      <c r="W153" s="405" t="str">
        <f>IF(U153 = 0, "No",IF('6. Hourly EE Wage Reduction'!T153 &gt;'6. Hourly EE Wage Reduction'!W153, "Yes", "No"))</f>
        <v>No</v>
      </c>
      <c r="X153" s="67">
        <f t="shared" si="18"/>
        <v>0</v>
      </c>
      <c r="Y153" s="67">
        <f t="shared" si="19"/>
        <v>0</v>
      </c>
      <c r="AA153" s="86">
        <f>IFERROR(IF('3.Weekly Hours &amp; Wage Activity'!J153 = "FT", 1,MIN(1,IF('3.Weekly Hours &amp; Wage Activity'!J153 = "", "",MIN('3.Weekly Hours &amp; Wage Activity'!J153/40,1)),IF('3.Weekly Hours &amp; Wage Activity'!J153="", "",'3.Weekly Hours &amp; Wage Activity'!J153/40 ))),0)</f>
        <v>0</v>
      </c>
      <c r="AB153" s="86">
        <f>IFERROR(IF('3.Weekly Hours &amp; Wage Activity'!K153 = "FT", 1,MIN(1,IF('3.Weekly Hours &amp; Wage Activity'!K153 = "", "",MIN('3.Weekly Hours &amp; Wage Activity'!K153/40,1)),IF('3.Weekly Hours &amp; Wage Activity'!K153="", "",'3.Weekly Hours &amp; Wage Activity'!K153/40 ))),0)</f>
        <v>0</v>
      </c>
      <c r="AC153" s="86">
        <f>IFERROR(IF('3.Weekly Hours &amp; Wage Activity'!L153 = "FT", 1,MIN(1,IF('3.Weekly Hours &amp; Wage Activity'!L153 = "", "",MIN('3.Weekly Hours &amp; Wage Activity'!L153/40,1)),IF('3.Weekly Hours &amp; Wage Activity'!L153="", "",'3.Weekly Hours &amp; Wage Activity'!L153/40 ))),0)</f>
        <v>0</v>
      </c>
      <c r="AD153" s="86">
        <f>IFERROR(IF('3.Weekly Hours &amp; Wage Activity'!M153 = "FT", 1,MIN(1,IF('3.Weekly Hours &amp; Wage Activity'!M153 = "", "",MIN('3.Weekly Hours &amp; Wage Activity'!M153/40,1)),IF('3.Weekly Hours &amp; Wage Activity'!M153="", "",'3.Weekly Hours &amp; Wage Activity'!M153/40 ))),0)</f>
        <v>0</v>
      </c>
      <c r="AE153" s="86">
        <f>IFERROR(IF('3.Weekly Hours &amp; Wage Activity'!N153 = "FT", 1,MIN(1,IF('3.Weekly Hours &amp; Wage Activity'!N153 = "", "",MIN('3.Weekly Hours &amp; Wage Activity'!N153/40,1)),IF('3.Weekly Hours &amp; Wage Activity'!N153="", "",'3.Weekly Hours &amp; Wage Activity'!N153/40 ))),0)</f>
        <v>0</v>
      </c>
      <c r="AF153" s="86">
        <f>IFERROR(IF('3.Weekly Hours &amp; Wage Activity'!O153 = "FT", 1,MIN(1,IF('3.Weekly Hours &amp; Wage Activity'!O153 = "", "",MIN('3.Weekly Hours &amp; Wage Activity'!O153/40,1)),IF('3.Weekly Hours &amp; Wage Activity'!O153="", "",'3.Weekly Hours &amp; Wage Activity'!O153/40 ))),0)</f>
        <v>0</v>
      </c>
      <c r="AG153" s="86">
        <f>IFERROR(IF('3.Weekly Hours &amp; Wage Activity'!P153 = "FT", 1,MIN(1,IF('3.Weekly Hours &amp; Wage Activity'!P153 = "", "",MIN('3.Weekly Hours &amp; Wage Activity'!P153/40,1)),IF('3.Weekly Hours &amp; Wage Activity'!P153="", "",'3.Weekly Hours &amp; Wage Activity'!P153/40 ))),0)</f>
        <v>0</v>
      </c>
      <c r="AH153" s="86">
        <f>IFERROR(IF('3.Weekly Hours &amp; Wage Activity'!Q153 = "FT", 1,MIN(1,IF('3.Weekly Hours &amp; Wage Activity'!Q153 = "", "",MIN('3.Weekly Hours &amp; Wage Activity'!Q153/40,1)),IF('3.Weekly Hours &amp; Wage Activity'!Q153="", "",'3.Weekly Hours &amp; Wage Activity'!Q153/40 ))),0)</f>
        <v>0</v>
      </c>
      <c r="AI153" s="86">
        <f>IFERROR(IF('3.Weekly Hours &amp; Wage Activity'!R153 = "FT", 1,MIN(1,IF('3.Weekly Hours &amp; Wage Activity'!R153 = "", "",MIN('3.Weekly Hours &amp; Wage Activity'!R153/40,1)),IF('3.Weekly Hours &amp; Wage Activity'!R153="", "",'3.Weekly Hours &amp; Wage Activity'!R153/40 ))),0)</f>
        <v>0</v>
      </c>
      <c r="AJ153" s="86">
        <f>IFERROR(IF('3.Weekly Hours &amp; Wage Activity'!S153 = "FT", 1,MIN(1,IF('3.Weekly Hours &amp; Wage Activity'!S153 = "", "",MIN('3.Weekly Hours &amp; Wage Activity'!S153/40,1)),IF('3.Weekly Hours &amp; Wage Activity'!S153="", "",'3.Weekly Hours &amp; Wage Activity'!S153/40 ))),0)</f>
        <v>0</v>
      </c>
      <c r="AK153" s="86">
        <f>IFERROR(IF('3.Weekly Hours &amp; Wage Activity'!T153 = "FT", 1,MIN(1,IF('3.Weekly Hours &amp; Wage Activity'!T153 = "", "",MIN('3.Weekly Hours &amp; Wage Activity'!T153/40,1)),IF('3.Weekly Hours &amp; Wage Activity'!T153="", "",'3.Weekly Hours &amp; Wage Activity'!T153/40 ))),0)</f>
        <v>0</v>
      </c>
      <c r="AL153" s="86">
        <f>IFERROR(IF('3.Weekly Hours &amp; Wage Activity'!U153 = "FT", 1,MIN(1,IF('3.Weekly Hours &amp; Wage Activity'!U153 = "", "",MIN('3.Weekly Hours &amp; Wage Activity'!U153/40,1)),IF('3.Weekly Hours &amp; Wage Activity'!U153="", "",'3.Weekly Hours &amp; Wage Activity'!U153/40 ))),0)</f>
        <v>0</v>
      </c>
      <c r="AM153" s="86">
        <f>IFERROR(IF('3.Weekly Hours &amp; Wage Activity'!V153 = "FT", 1,MIN(1,IF('3.Weekly Hours &amp; Wage Activity'!V153 = "", "",MIN('3.Weekly Hours &amp; Wage Activity'!V153/40,1)),IF('3.Weekly Hours &amp; Wage Activity'!V153="", "",'3.Weekly Hours &amp; Wage Activity'!V153/40 ))),0)</f>
        <v>0</v>
      </c>
      <c r="AN153" s="86">
        <f>IFERROR(IF('3.Weekly Hours &amp; Wage Activity'!W153 = "FT", 1,MIN(1,IF('3.Weekly Hours &amp; Wage Activity'!W153 = "", "",MIN('3.Weekly Hours &amp; Wage Activity'!W153/40,1)),IF('3.Weekly Hours &amp; Wage Activity'!W153="", "",'3.Weekly Hours &amp; Wage Activity'!W153/40 ))),0)</f>
        <v>0</v>
      </c>
      <c r="AO153" s="86">
        <f>IFERROR(IF('3.Weekly Hours &amp; Wage Activity'!X153 = "FT", 1,MIN(1,IF('3.Weekly Hours &amp; Wage Activity'!X153 = "", "",MIN('3.Weekly Hours &amp; Wage Activity'!X153/40,1)),IF('3.Weekly Hours &amp; Wage Activity'!X153="", "",'3.Weekly Hours &amp; Wage Activity'!X153/40 ))),0)</f>
        <v>0</v>
      </c>
      <c r="AP153" s="86">
        <f>IFERROR(IF('3.Weekly Hours &amp; Wage Activity'!Y153 = "FT", 1,MIN(1,IF('3.Weekly Hours &amp; Wage Activity'!Y153 = "", "",MIN('3.Weekly Hours &amp; Wage Activity'!Y153/40,1)),IF('3.Weekly Hours &amp; Wage Activity'!Y153="", "",'3.Weekly Hours &amp; Wage Activity'!Y153/40 ))),0)</f>
        <v>0</v>
      </c>
      <c r="AQ153" s="86">
        <f>IFERROR(IF('3.Weekly Hours &amp; Wage Activity'!Z153 = "FT", 1,MIN(1,IF('3.Weekly Hours &amp; Wage Activity'!Z153 = "", "",MIN('3.Weekly Hours &amp; Wage Activity'!Z153/40,1)),IF('3.Weekly Hours &amp; Wage Activity'!Z153="", "",'3.Weekly Hours &amp; Wage Activity'!Z153/40 ))),0)</f>
        <v>0</v>
      </c>
      <c r="AR153" s="86">
        <f>IFERROR(IF('3.Weekly Hours &amp; Wage Activity'!AA153 = "FT", 1,MIN(1,IF('3.Weekly Hours &amp; Wage Activity'!AA153 = "", "",MIN('3.Weekly Hours &amp; Wage Activity'!AA153/40,1)),IF('3.Weekly Hours &amp; Wage Activity'!AA153="", "",'3.Weekly Hours &amp; Wage Activity'!AA153/40 ))),0)</f>
        <v>0</v>
      </c>
      <c r="AS153" s="86">
        <f>IFERROR(IF('3.Weekly Hours &amp; Wage Activity'!AB153 = "FT", 1,MIN(1,IF('3.Weekly Hours &amp; Wage Activity'!AB153 = "", "",MIN('3.Weekly Hours &amp; Wage Activity'!AB153/40,1)),IF('3.Weekly Hours &amp; Wage Activity'!AB153="", "",'3.Weekly Hours &amp; Wage Activity'!AB153/40 ))),0)</f>
        <v>0</v>
      </c>
      <c r="AT153" s="86">
        <f>IFERROR(IF('3.Weekly Hours &amp; Wage Activity'!AC153 = "FT", 1,MIN(1,IF('3.Weekly Hours &amp; Wage Activity'!AC153 = "", "",MIN('3.Weekly Hours &amp; Wage Activity'!AC153/40,1)),IF('3.Weekly Hours &amp; Wage Activity'!AC153="", "",'3.Weekly Hours &amp; Wage Activity'!AC153/40 ))),0)</f>
        <v>0</v>
      </c>
      <c r="AU153" s="86">
        <f>IFERROR(IF('3.Weekly Hours &amp; Wage Activity'!AD153 = "FT", 1,MIN(1,IF('3.Weekly Hours &amp; Wage Activity'!AD153 = "", "",MIN('3.Weekly Hours &amp; Wage Activity'!AD153/40,1)),IF('3.Weekly Hours &amp; Wage Activity'!AD153="", "",'3.Weekly Hours &amp; Wage Activity'!AD153/40 ))),0)</f>
        <v>0</v>
      </c>
      <c r="AV153" s="86">
        <f>IFERROR(IF('3.Weekly Hours &amp; Wage Activity'!AE153 = "FT", 1,MIN(1,IF('3.Weekly Hours &amp; Wage Activity'!AE153 = "", "",MIN('3.Weekly Hours &amp; Wage Activity'!AE153/40,1)),IF('3.Weekly Hours &amp; Wage Activity'!AE153="", "",'3.Weekly Hours &amp; Wage Activity'!AE153/40 ))),0)</f>
        <v>0</v>
      </c>
      <c r="AW153" s="86">
        <f>IFERROR(IF('3.Weekly Hours &amp; Wage Activity'!AF153 = "FT", 1,MIN(1,IF('3.Weekly Hours &amp; Wage Activity'!AF153 = "", "",MIN('3.Weekly Hours &amp; Wage Activity'!AF153/40,1)),IF('3.Weekly Hours &amp; Wage Activity'!AF153="", "",'3.Weekly Hours &amp; Wage Activity'!AF153/40 ))),0)</f>
        <v>0</v>
      </c>
      <c r="AX153" s="86">
        <f>IFERROR(IF('3.Weekly Hours &amp; Wage Activity'!AG153 = "FT", 1,MIN(1,IF('3.Weekly Hours &amp; Wage Activity'!AG153 = "", "",MIN('3.Weekly Hours &amp; Wage Activity'!AG153/40,1)),IF('3.Weekly Hours &amp; Wage Activity'!AG153="", "",'3.Weekly Hours &amp; Wage Activity'!AG153/40 ))),0)</f>
        <v>0</v>
      </c>
      <c r="AY153" s="523">
        <f>SUM( IF(COUNTIF('3.Weekly Hours &amp; Wage Activity'!J153:Q153, "&lt;&gt;FT") = 0, COLUMNS('3.Weekly Hours &amp; Wage Activity'!J153:AG153) * 40, '3.Weekly Hours &amp; Wage Activity'!J153:AG153))</f>
        <v>0</v>
      </c>
      <c r="AZ153" s="86">
        <f t="shared" si="20"/>
        <v>0</v>
      </c>
      <c r="BA153" s="87">
        <f t="shared" si="21"/>
        <v>0</v>
      </c>
      <c r="BB153" s="74" t="str">
        <f>IF('2.Census &amp; Reference Benchmarks'!K153 = "", "", '2.Census &amp; Reference Benchmarks'!K153)</f>
        <v/>
      </c>
      <c r="BC153" s="185">
        <f>IF('2.Census &amp; Reference Benchmarks'!L153="N/A",IF(OR(AND(G153="",I153=""),AND(G153&lt;DATEVALUE("1/1/2020"),OR(I153="",I153&gt;DATEVALUE("3/31/2020")))),177.14,IF(OR(I153 = "", I153 &gt; DATEVALUE("1/31/2020")), ROUND(177.14*((DATEVALUE("2/1/2020") -G153)/31),1))),IF('2.Census &amp; Reference Benchmarks'!L153="",0,'2.Census &amp; Reference Benchmarks'!L153))</f>
        <v>0</v>
      </c>
      <c r="BD153" s="74" t="str">
        <f>IF('2.Census &amp; Reference Benchmarks'!N153 = "", "", '2.Census &amp; Reference Benchmarks'!N153)</f>
        <v/>
      </c>
      <c r="BE153" s="185">
        <f>IF('2.Census &amp; Reference Benchmarks'!O153="N/A",IF(OR(AND(G153="",I153=""),AND(G153&lt;=DATEVALUE("2/1/2020"),OR(I153="",I153&gt;=DATEVALUE("2/29/2020")))),165.71,IF(AND(G153&gt;DATEVALUE("2/1/2020"),OR(I153="",I153&lt;=DATEVALUE("2/29/2020"))),((DATEVALUE("3/1/2020")-G153)/29)*165.71,"")),IF('2.Census &amp; Reference Benchmarks'!O153="",0,'2.Census &amp; Reference Benchmarks'!O153))</f>
        <v>0</v>
      </c>
    </row>
    <row r="154" spans="1:57" x14ac:dyDescent="0.25">
      <c r="A154" s="3"/>
      <c r="B154" s="56">
        <f>IF('2.Census &amp; Reference Benchmarks'!B154 &lt;&gt;"",'2.Census &amp; Reference Benchmarks'!B154,"")</f>
        <v>0</v>
      </c>
      <c r="C154" s="56">
        <f>IF('2.Census &amp; Reference Benchmarks'!C154 &lt;&gt;"",'2.Census &amp; Reference Benchmarks'!C154,"")</f>
        <v>0</v>
      </c>
      <c r="D154" s="57" t="str">
        <f>IF('2.Census &amp; Reference Benchmarks'!D154 &lt;&gt;"",'2.Census &amp; Reference Benchmarks'!D154,"")</f>
        <v/>
      </c>
      <c r="E154" s="56" t="str">
        <f>IF('2.Census &amp; Reference Benchmarks'!E154 &lt;&gt;"",'2.Census &amp; Reference Benchmarks'!E154,"")</f>
        <v/>
      </c>
      <c r="F154" s="56" t="str">
        <f>IF('2.Census &amp; Reference Benchmarks'!F154 &lt;&gt;"",'2.Census &amp; Reference Benchmarks'!F154,"")</f>
        <v/>
      </c>
      <c r="G154" s="58" t="str">
        <f>IF('2.Census &amp; Reference Benchmarks'!G154 &lt;&gt;"",'2.Census &amp; Reference Benchmarks'!G154,"")</f>
        <v/>
      </c>
      <c r="H154" s="58" t="str">
        <f>IF('2.Census &amp; Reference Benchmarks'!H154 &lt;&gt;"",'2.Census &amp; Reference Benchmarks'!H154,"")</f>
        <v/>
      </c>
      <c r="I154" s="58" t="str">
        <f>IF('2.Census &amp; Reference Benchmarks'!I154 &lt;&gt;"",'2.Census &amp; Reference Benchmarks'!I154,"")</f>
        <v/>
      </c>
      <c r="J154" s="69" t="str">
        <f>IF('2.Census &amp; Reference Benchmarks'!J154 &lt;&gt;"",'2.Census &amp; Reference Benchmarks'!J154,"")</f>
        <v/>
      </c>
      <c r="K154" s="58" t="str">
        <f>IF('7.Safe Harbor Input Data &amp; Calc'!Q156 &lt;&gt; "", '7.Safe Harbor Input Data &amp; Calc'!Q156, "")</f>
        <v>No</v>
      </c>
      <c r="L154" s="59" t="str">
        <f>IF('2.Census &amp; Reference Benchmarks'!T154&lt;&gt; "",'2.Census &amp; Reference Benchmarks'!T154,"")</f>
        <v/>
      </c>
      <c r="M154" s="60">
        <f>'2.Census &amp; Reference Benchmarks'!M154</f>
        <v>0</v>
      </c>
      <c r="N154" s="60">
        <f>'2.Census &amp; Reference Benchmarks'!P154</f>
        <v>0</v>
      </c>
      <c r="O154" s="60">
        <f>'2.Census &amp; Reference Benchmarks'!S154</f>
        <v>0</v>
      </c>
      <c r="P154" s="52">
        <f>IF( AND(I154 &lt; '1. Summary for SBA'!$J$7, I154 &lt;&gt;""), 0, IF(AND(G154="",I154=""),SUM(M154:O154)*4,IF(I154&lt;'1. Summary for SBA'!$J$7,0,IF(K154="Yes",0,IF(H154="Salary",IF(AND(SUM(M154:O154)*4&lt;100000,L154=""),(SUM(M154:O154)/(IF(OR(I154=0,I154&gt;=DATEVALUE("3/31/2020")),DATEVALUE("3/31/2020"),I154)-IF(OR(G154&lt;=DATEVALUE("1/1/2020"), G154 = ""),DATEVALUE("1/1/2020"),IF(OR(MONTH(G154)=1),G154+1,IF(MONTH(G154)=3,G154,G154-1)))))*360,0),0)))))</f>
        <v>0</v>
      </c>
      <c r="Q154" s="52">
        <f t="shared" si="15"/>
        <v>0</v>
      </c>
      <c r="R154" s="67">
        <f t="shared" si="16"/>
        <v>0</v>
      </c>
      <c r="S154" s="53">
        <f>SUM('3.Weekly Hours &amp; Wage Activity'!AI154:BF154)</f>
        <v>0</v>
      </c>
      <c r="T154" s="53">
        <f>IF(AND(I154&lt;&gt; "",  I154 &lt; '1. Summary for SBA'!$J$11 +168, I154 &gt; '1. Summary for SBA'!$J$11),S154+(((168-(I154-'1. Summary for SBA'!$J$11+1))*S154)/((I154-'1. Summary for SBA'!$J$11+1))),0)</f>
        <v>0</v>
      </c>
      <c r="U154" s="369">
        <f>IF(K154= "Yes",0,IF( H154 = "salary",IF(T154 = 0,MAX(0,$R154-$S154), R154-T154),IF( H154 = "Hourly",'6. Hourly EE Wage Reduction'!AA154, 0)))</f>
        <v>0</v>
      </c>
      <c r="V154" s="67">
        <f t="shared" si="17"/>
        <v>0</v>
      </c>
      <c r="W154" s="405" t="str">
        <f>IF(U154 = 0, "No",IF('6. Hourly EE Wage Reduction'!T154 &gt;'6. Hourly EE Wage Reduction'!W154, "Yes", "No"))</f>
        <v>No</v>
      </c>
      <c r="X154" s="67">
        <f t="shared" si="18"/>
        <v>0</v>
      </c>
      <c r="Y154" s="67">
        <f t="shared" si="19"/>
        <v>0</v>
      </c>
      <c r="AA154" s="86">
        <f>IFERROR(IF('3.Weekly Hours &amp; Wage Activity'!J154 = "FT", 1,MIN(1,IF('3.Weekly Hours &amp; Wage Activity'!J154 = "", "",MIN('3.Weekly Hours &amp; Wage Activity'!J154/40,1)),IF('3.Weekly Hours &amp; Wage Activity'!J154="", "",'3.Weekly Hours &amp; Wage Activity'!J154/40 ))),0)</f>
        <v>0</v>
      </c>
      <c r="AB154" s="86">
        <f>IFERROR(IF('3.Weekly Hours &amp; Wage Activity'!K154 = "FT", 1,MIN(1,IF('3.Weekly Hours &amp; Wage Activity'!K154 = "", "",MIN('3.Weekly Hours &amp; Wage Activity'!K154/40,1)),IF('3.Weekly Hours &amp; Wage Activity'!K154="", "",'3.Weekly Hours &amp; Wage Activity'!K154/40 ))),0)</f>
        <v>0</v>
      </c>
      <c r="AC154" s="86">
        <f>IFERROR(IF('3.Weekly Hours &amp; Wage Activity'!L154 = "FT", 1,MIN(1,IF('3.Weekly Hours &amp; Wage Activity'!L154 = "", "",MIN('3.Weekly Hours &amp; Wage Activity'!L154/40,1)),IF('3.Weekly Hours &amp; Wage Activity'!L154="", "",'3.Weekly Hours &amp; Wage Activity'!L154/40 ))),0)</f>
        <v>0</v>
      </c>
      <c r="AD154" s="86">
        <f>IFERROR(IF('3.Weekly Hours &amp; Wage Activity'!M154 = "FT", 1,MIN(1,IF('3.Weekly Hours &amp; Wage Activity'!M154 = "", "",MIN('3.Weekly Hours &amp; Wage Activity'!M154/40,1)),IF('3.Weekly Hours &amp; Wage Activity'!M154="", "",'3.Weekly Hours &amp; Wage Activity'!M154/40 ))),0)</f>
        <v>0</v>
      </c>
      <c r="AE154" s="86">
        <f>IFERROR(IF('3.Weekly Hours &amp; Wage Activity'!N154 = "FT", 1,MIN(1,IF('3.Weekly Hours &amp; Wage Activity'!N154 = "", "",MIN('3.Weekly Hours &amp; Wage Activity'!N154/40,1)),IF('3.Weekly Hours &amp; Wage Activity'!N154="", "",'3.Weekly Hours &amp; Wage Activity'!N154/40 ))),0)</f>
        <v>0</v>
      </c>
      <c r="AF154" s="86">
        <f>IFERROR(IF('3.Weekly Hours &amp; Wage Activity'!O154 = "FT", 1,MIN(1,IF('3.Weekly Hours &amp; Wage Activity'!O154 = "", "",MIN('3.Weekly Hours &amp; Wage Activity'!O154/40,1)),IF('3.Weekly Hours &amp; Wage Activity'!O154="", "",'3.Weekly Hours &amp; Wage Activity'!O154/40 ))),0)</f>
        <v>0</v>
      </c>
      <c r="AG154" s="86">
        <f>IFERROR(IF('3.Weekly Hours &amp; Wage Activity'!P154 = "FT", 1,MIN(1,IF('3.Weekly Hours &amp; Wage Activity'!P154 = "", "",MIN('3.Weekly Hours &amp; Wage Activity'!P154/40,1)),IF('3.Weekly Hours &amp; Wage Activity'!P154="", "",'3.Weekly Hours &amp; Wage Activity'!P154/40 ))),0)</f>
        <v>0</v>
      </c>
      <c r="AH154" s="86">
        <f>IFERROR(IF('3.Weekly Hours &amp; Wage Activity'!Q154 = "FT", 1,MIN(1,IF('3.Weekly Hours &amp; Wage Activity'!Q154 = "", "",MIN('3.Weekly Hours &amp; Wage Activity'!Q154/40,1)),IF('3.Weekly Hours &amp; Wage Activity'!Q154="", "",'3.Weekly Hours &amp; Wage Activity'!Q154/40 ))),0)</f>
        <v>0</v>
      </c>
      <c r="AI154" s="86">
        <f>IFERROR(IF('3.Weekly Hours &amp; Wage Activity'!R154 = "FT", 1,MIN(1,IF('3.Weekly Hours &amp; Wage Activity'!R154 = "", "",MIN('3.Weekly Hours &amp; Wage Activity'!R154/40,1)),IF('3.Weekly Hours &amp; Wage Activity'!R154="", "",'3.Weekly Hours &amp; Wage Activity'!R154/40 ))),0)</f>
        <v>0</v>
      </c>
      <c r="AJ154" s="86">
        <f>IFERROR(IF('3.Weekly Hours &amp; Wage Activity'!S154 = "FT", 1,MIN(1,IF('3.Weekly Hours &amp; Wage Activity'!S154 = "", "",MIN('3.Weekly Hours &amp; Wage Activity'!S154/40,1)),IF('3.Weekly Hours &amp; Wage Activity'!S154="", "",'3.Weekly Hours &amp; Wage Activity'!S154/40 ))),0)</f>
        <v>0</v>
      </c>
      <c r="AK154" s="86">
        <f>IFERROR(IF('3.Weekly Hours &amp; Wage Activity'!T154 = "FT", 1,MIN(1,IF('3.Weekly Hours &amp; Wage Activity'!T154 = "", "",MIN('3.Weekly Hours &amp; Wage Activity'!T154/40,1)),IF('3.Weekly Hours &amp; Wage Activity'!T154="", "",'3.Weekly Hours &amp; Wage Activity'!T154/40 ))),0)</f>
        <v>0</v>
      </c>
      <c r="AL154" s="86">
        <f>IFERROR(IF('3.Weekly Hours &amp; Wage Activity'!U154 = "FT", 1,MIN(1,IF('3.Weekly Hours &amp; Wage Activity'!U154 = "", "",MIN('3.Weekly Hours &amp; Wage Activity'!U154/40,1)),IF('3.Weekly Hours &amp; Wage Activity'!U154="", "",'3.Weekly Hours &amp; Wage Activity'!U154/40 ))),0)</f>
        <v>0</v>
      </c>
      <c r="AM154" s="86">
        <f>IFERROR(IF('3.Weekly Hours &amp; Wage Activity'!V154 = "FT", 1,MIN(1,IF('3.Weekly Hours &amp; Wage Activity'!V154 = "", "",MIN('3.Weekly Hours &amp; Wage Activity'!V154/40,1)),IF('3.Weekly Hours &amp; Wage Activity'!V154="", "",'3.Weekly Hours &amp; Wage Activity'!V154/40 ))),0)</f>
        <v>0</v>
      </c>
      <c r="AN154" s="86">
        <f>IFERROR(IF('3.Weekly Hours &amp; Wage Activity'!W154 = "FT", 1,MIN(1,IF('3.Weekly Hours &amp; Wage Activity'!W154 = "", "",MIN('3.Weekly Hours &amp; Wage Activity'!W154/40,1)),IF('3.Weekly Hours &amp; Wage Activity'!W154="", "",'3.Weekly Hours &amp; Wage Activity'!W154/40 ))),0)</f>
        <v>0</v>
      </c>
      <c r="AO154" s="86">
        <f>IFERROR(IF('3.Weekly Hours &amp; Wage Activity'!X154 = "FT", 1,MIN(1,IF('3.Weekly Hours &amp; Wage Activity'!X154 = "", "",MIN('3.Weekly Hours &amp; Wage Activity'!X154/40,1)),IF('3.Weekly Hours &amp; Wage Activity'!X154="", "",'3.Weekly Hours &amp; Wage Activity'!X154/40 ))),0)</f>
        <v>0</v>
      </c>
      <c r="AP154" s="86">
        <f>IFERROR(IF('3.Weekly Hours &amp; Wage Activity'!Y154 = "FT", 1,MIN(1,IF('3.Weekly Hours &amp; Wage Activity'!Y154 = "", "",MIN('3.Weekly Hours &amp; Wage Activity'!Y154/40,1)),IF('3.Weekly Hours &amp; Wage Activity'!Y154="", "",'3.Weekly Hours &amp; Wage Activity'!Y154/40 ))),0)</f>
        <v>0</v>
      </c>
      <c r="AQ154" s="86">
        <f>IFERROR(IF('3.Weekly Hours &amp; Wage Activity'!Z154 = "FT", 1,MIN(1,IF('3.Weekly Hours &amp; Wage Activity'!Z154 = "", "",MIN('3.Weekly Hours &amp; Wage Activity'!Z154/40,1)),IF('3.Weekly Hours &amp; Wage Activity'!Z154="", "",'3.Weekly Hours &amp; Wage Activity'!Z154/40 ))),0)</f>
        <v>0</v>
      </c>
      <c r="AR154" s="86">
        <f>IFERROR(IF('3.Weekly Hours &amp; Wage Activity'!AA154 = "FT", 1,MIN(1,IF('3.Weekly Hours &amp; Wage Activity'!AA154 = "", "",MIN('3.Weekly Hours &amp; Wage Activity'!AA154/40,1)),IF('3.Weekly Hours &amp; Wage Activity'!AA154="", "",'3.Weekly Hours &amp; Wage Activity'!AA154/40 ))),0)</f>
        <v>0</v>
      </c>
      <c r="AS154" s="86">
        <f>IFERROR(IF('3.Weekly Hours &amp; Wage Activity'!AB154 = "FT", 1,MIN(1,IF('3.Weekly Hours &amp; Wage Activity'!AB154 = "", "",MIN('3.Weekly Hours &amp; Wage Activity'!AB154/40,1)),IF('3.Weekly Hours &amp; Wage Activity'!AB154="", "",'3.Weekly Hours &amp; Wage Activity'!AB154/40 ))),0)</f>
        <v>0</v>
      </c>
      <c r="AT154" s="86">
        <f>IFERROR(IF('3.Weekly Hours &amp; Wage Activity'!AC154 = "FT", 1,MIN(1,IF('3.Weekly Hours &amp; Wage Activity'!AC154 = "", "",MIN('3.Weekly Hours &amp; Wage Activity'!AC154/40,1)),IF('3.Weekly Hours &amp; Wage Activity'!AC154="", "",'3.Weekly Hours &amp; Wage Activity'!AC154/40 ))),0)</f>
        <v>0</v>
      </c>
      <c r="AU154" s="86">
        <f>IFERROR(IF('3.Weekly Hours &amp; Wage Activity'!AD154 = "FT", 1,MIN(1,IF('3.Weekly Hours &amp; Wage Activity'!AD154 = "", "",MIN('3.Weekly Hours &amp; Wage Activity'!AD154/40,1)),IF('3.Weekly Hours &amp; Wage Activity'!AD154="", "",'3.Weekly Hours &amp; Wage Activity'!AD154/40 ))),0)</f>
        <v>0</v>
      </c>
      <c r="AV154" s="86">
        <f>IFERROR(IF('3.Weekly Hours &amp; Wage Activity'!AE154 = "FT", 1,MIN(1,IF('3.Weekly Hours &amp; Wage Activity'!AE154 = "", "",MIN('3.Weekly Hours &amp; Wage Activity'!AE154/40,1)),IF('3.Weekly Hours &amp; Wage Activity'!AE154="", "",'3.Weekly Hours &amp; Wage Activity'!AE154/40 ))),0)</f>
        <v>0</v>
      </c>
      <c r="AW154" s="86">
        <f>IFERROR(IF('3.Weekly Hours &amp; Wage Activity'!AF154 = "FT", 1,MIN(1,IF('3.Weekly Hours &amp; Wage Activity'!AF154 = "", "",MIN('3.Weekly Hours &amp; Wage Activity'!AF154/40,1)),IF('3.Weekly Hours &amp; Wage Activity'!AF154="", "",'3.Weekly Hours &amp; Wage Activity'!AF154/40 ))),0)</f>
        <v>0</v>
      </c>
      <c r="AX154" s="86">
        <f>IFERROR(IF('3.Weekly Hours &amp; Wage Activity'!AG154 = "FT", 1,MIN(1,IF('3.Weekly Hours &amp; Wage Activity'!AG154 = "", "",MIN('3.Weekly Hours &amp; Wage Activity'!AG154/40,1)),IF('3.Weekly Hours &amp; Wage Activity'!AG154="", "",'3.Weekly Hours &amp; Wage Activity'!AG154/40 ))),0)</f>
        <v>0</v>
      </c>
      <c r="AY154" s="523">
        <f>SUM( IF(COUNTIF('3.Weekly Hours &amp; Wage Activity'!J154:Q154, "&lt;&gt;FT") = 0, COLUMNS('3.Weekly Hours &amp; Wage Activity'!J154:AG154) * 40, '3.Weekly Hours &amp; Wage Activity'!J154:AG154))</f>
        <v>0</v>
      </c>
      <c r="AZ154" s="86">
        <f t="shared" si="20"/>
        <v>0</v>
      </c>
      <c r="BA154" s="87">
        <f t="shared" si="21"/>
        <v>0</v>
      </c>
      <c r="BB154" s="74" t="str">
        <f>IF('2.Census &amp; Reference Benchmarks'!K154 = "", "", '2.Census &amp; Reference Benchmarks'!K154)</f>
        <v/>
      </c>
      <c r="BC154" s="185">
        <f>IF('2.Census &amp; Reference Benchmarks'!L154="N/A",IF(OR(AND(G154="",I154=""),AND(G154&lt;DATEVALUE("1/1/2020"),OR(I154="",I154&gt;DATEVALUE("3/31/2020")))),177.14,IF(OR(I154 = "", I154 &gt; DATEVALUE("1/31/2020")), ROUND(177.14*((DATEVALUE("2/1/2020") -G154)/31),1))),IF('2.Census &amp; Reference Benchmarks'!L154="",0,'2.Census &amp; Reference Benchmarks'!L154))</f>
        <v>0</v>
      </c>
      <c r="BD154" s="74" t="str">
        <f>IF('2.Census &amp; Reference Benchmarks'!N154 = "", "", '2.Census &amp; Reference Benchmarks'!N154)</f>
        <v/>
      </c>
      <c r="BE154" s="185">
        <f>IF('2.Census &amp; Reference Benchmarks'!O154="N/A",IF(OR(AND(G154="",I154=""),AND(G154&lt;=DATEVALUE("2/1/2020"),OR(I154="",I154&gt;=DATEVALUE("2/29/2020")))),165.71,IF(AND(G154&gt;DATEVALUE("2/1/2020"),OR(I154="",I154&lt;=DATEVALUE("2/29/2020"))),((DATEVALUE("3/1/2020")-G154)/29)*165.71,"")),IF('2.Census &amp; Reference Benchmarks'!O154="",0,'2.Census &amp; Reference Benchmarks'!O154))</f>
        <v>0</v>
      </c>
    </row>
    <row r="155" spans="1:57" x14ac:dyDescent="0.25">
      <c r="A155" s="3"/>
      <c r="B155" s="56">
        <f>IF('2.Census &amp; Reference Benchmarks'!B155 &lt;&gt;"",'2.Census &amp; Reference Benchmarks'!B155,"")</f>
        <v>0</v>
      </c>
      <c r="C155" s="56">
        <f>IF('2.Census &amp; Reference Benchmarks'!C155 &lt;&gt;"",'2.Census &amp; Reference Benchmarks'!C155,"")</f>
        <v>0</v>
      </c>
      <c r="D155" s="57" t="str">
        <f>IF('2.Census &amp; Reference Benchmarks'!D155 &lt;&gt;"",'2.Census &amp; Reference Benchmarks'!D155,"")</f>
        <v/>
      </c>
      <c r="E155" s="56" t="str">
        <f>IF('2.Census &amp; Reference Benchmarks'!E155 &lt;&gt;"",'2.Census &amp; Reference Benchmarks'!E155,"")</f>
        <v/>
      </c>
      <c r="F155" s="56" t="str">
        <f>IF('2.Census &amp; Reference Benchmarks'!F155 &lt;&gt;"",'2.Census &amp; Reference Benchmarks'!F155,"")</f>
        <v/>
      </c>
      <c r="G155" s="58" t="str">
        <f>IF('2.Census &amp; Reference Benchmarks'!G155 &lt;&gt;"",'2.Census &amp; Reference Benchmarks'!G155,"")</f>
        <v/>
      </c>
      <c r="H155" s="58" t="str">
        <f>IF('2.Census &amp; Reference Benchmarks'!H155 &lt;&gt;"",'2.Census &amp; Reference Benchmarks'!H155,"")</f>
        <v/>
      </c>
      <c r="I155" s="58" t="str">
        <f>IF('2.Census &amp; Reference Benchmarks'!I155 &lt;&gt;"",'2.Census &amp; Reference Benchmarks'!I155,"")</f>
        <v/>
      </c>
      <c r="J155" s="69" t="str">
        <f>IF('2.Census &amp; Reference Benchmarks'!J155 &lt;&gt;"",'2.Census &amp; Reference Benchmarks'!J155,"")</f>
        <v/>
      </c>
      <c r="K155" s="58" t="str">
        <f>IF('7.Safe Harbor Input Data &amp; Calc'!Q157 &lt;&gt; "", '7.Safe Harbor Input Data &amp; Calc'!Q157, "")</f>
        <v>No</v>
      </c>
      <c r="L155" s="59" t="str">
        <f>IF('2.Census &amp; Reference Benchmarks'!T155&lt;&gt; "",'2.Census &amp; Reference Benchmarks'!T155,"")</f>
        <v/>
      </c>
      <c r="M155" s="60">
        <f>'2.Census &amp; Reference Benchmarks'!M155</f>
        <v>0</v>
      </c>
      <c r="N155" s="60">
        <f>'2.Census &amp; Reference Benchmarks'!P155</f>
        <v>0</v>
      </c>
      <c r="O155" s="60">
        <f>'2.Census &amp; Reference Benchmarks'!S155</f>
        <v>0</v>
      </c>
      <c r="P155" s="52">
        <f>IF( AND(I155 &lt; '1. Summary for SBA'!$J$7, I155 &lt;&gt;""), 0, IF(AND(G155="",I155=""),SUM(M155:O155)*4,IF(I155&lt;'1. Summary for SBA'!$J$7,0,IF(K155="Yes",0,IF(H155="Salary",IF(AND(SUM(M155:O155)*4&lt;100000,L155=""),(SUM(M155:O155)/(IF(OR(I155=0,I155&gt;=DATEVALUE("3/31/2020")),DATEVALUE("3/31/2020"),I155)-IF(OR(G155&lt;=DATEVALUE("1/1/2020"), G155 = ""),DATEVALUE("1/1/2020"),IF(OR(MONTH(G155)=1),G155+1,IF(MONTH(G155)=3,G155,G155-1)))))*360,0),0)))))</f>
        <v>0</v>
      </c>
      <c r="Q155" s="52">
        <f t="shared" si="15"/>
        <v>0</v>
      </c>
      <c r="R155" s="67">
        <f t="shared" si="16"/>
        <v>0</v>
      </c>
      <c r="S155" s="53">
        <f>SUM('3.Weekly Hours &amp; Wage Activity'!AI155:BF155)</f>
        <v>0</v>
      </c>
      <c r="T155" s="53">
        <f>IF(AND(I155&lt;&gt; "",  I155 &lt; '1. Summary for SBA'!$J$11 +168, I155 &gt; '1. Summary for SBA'!$J$11),S155+(((168-(I155-'1. Summary for SBA'!$J$11+1))*S155)/((I155-'1. Summary for SBA'!$J$11+1))),0)</f>
        <v>0</v>
      </c>
      <c r="U155" s="369">
        <f>IF(K155= "Yes",0,IF( H155 = "salary",IF(T155 = 0,MAX(0,$R155-$S155), R155-T155),IF( H155 = "Hourly",'6. Hourly EE Wage Reduction'!AA155, 0)))</f>
        <v>0</v>
      </c>
      <c r="V155" s="67">
        <f t="shared" si="17"/>
        <v>0</v>
      </c>
      <c r="W155" s="405" t="str">
        <f>IF(U155 = 0, "No",IF('6. Hourly EE Wage Reduction'!T155 &gt;'6. Hourly EE Wage Reduction'!W155, "Yes", "No"))</f>
        <v>No</v>
      </c>
      <c r="X155" s="67">
        <f t="shared" si="18"/>
        <v>0</v>
      </c>
      <c r="Y155" s="67">
        <f t="shared" si="19"/>
        <v>0</v>
      </c>
      <c r="AA155" s="86">
        <f>IFERROR(IF('3.Weekly Hours &amp; Wage Activity'!J155 = "FT", 1,MIN(1,IF('3.Weekly Hours &amp; Wage Activity'!J155 = "", "",MIN('3.Weekly Hours &amp; Wage Activity'!J155/40,1)),IF('3.Weekly Hours &amp; Wage Activity'!J155="", "",'3.Weekly Hours &amp; Wage Activity'!J155/40 ))),0)</f>
        <v>0</v>
      </c>
      <c r="AB155" s="86">
        <f>IFERROR(IF('3.Weekly Hours &amp; Wage Activity'!K155 = "FT", 1,MIN(1,IF('3.Weekly Hours &amp; Wage Activity'!K155 = "", "",MIN('3.Weekly Hours &amp; Wage Activity'!K155/40,1)),IF('3.Weekly Hours &amp; Wage Activity'!K155="", "",'3.Weekly Hours &amp; Wage Activity'!K155/40 ))),0)</f>
        <v>0</v>
      </c>
      <c r="AC155" s="86">
        <f>IFERROR(IF('3.Weekly Hours &amp; Wage Activity'!L155 = "FT", 1,MIN(1,IF('3.Weekly Hours &amp; Wage Activity'!L155 = "", "",MIN('3.Weekly Hours &amp; Wage Activity'!L155/40,1)),IF('3.Weekly Hours &amp; Wage Activity'!L155="", "",'3.Weekly Hours &amp; Wage Activity'!L155/40 ))),0)</f>
        <v>0</v>
      </c>
      <c r="AD155" s="86">
        <f>IFERROR(IF('3.Weekly Hours &amp; Wage Activity'!M155 = "FT", 1,MIN(1,IF('3.Weekly Hours &amp; Wage Activity'!M155 = "", "",MIN('3.Weekly Hours &amp; Wage Activity'!M155/40,1)),IF('3.Weekly Hours &amp; Wage Activity'!M155="", "",'3.Weekly Hours &amp; Wage Activity'!M155/40 ))),0)</f>
        <v>0</v>
      </c>
      <c r="AE155" s="86">
        <f>IFERROR(IF('3.Weekly Hours &amp; Wage Activity'!N155 = "FT", 1,MIN(1,IF('3.Weekly Hours &amp; Wage Activity'!N155 = "", "",MIN('3.Weekly Hours &amp; Wage Activity'!N155/40,1)),IF('3.Weekly Hours &amp; Wage Activity'!N155="", "",'3.Weekly Hours &amp; Wage Activity'!N155/40 ))),0)</f>
        <v>0</v>
      </c>
      <c r="AF155" s="86">
        <f>IFERROR(IF('3.Weekly Hours &amp; Wage Activity'!O155 = "FT", 1,MIN(1,IF('3.Weekly Hours &amp; Wage Activity'!O155 = "", "",MIN('3.Weekly Hours &amp; Wage Activity'!O155/40,1)),IF('3.Weekly Hours &amp; Wage Activity'!O155="", "",'3.Weekly Hours &amp; Wage Activity'!O155/40 ))),0)</f>
        <v>0</v>
      </c>
      <c r="AG155" s="86">
        <f>IFERROR(IF('3.Weekly Hours &amp; Wage Activity'!P155 = "FT", 1,MIN(1,IF('3.Weekly Hours &amp; Wage Activity'!P155 = "", "",MIN('3.Weekly Hours &amp; Wage Activity'!P155/40,1)),IF('3.Weekly Hours &amp; Wage Activity'!P155="", "",'3.Weekly Hours &amp; Wage Activity'!P155/40 ))),0)</f>
        <v>0</v>
      </c>
      <c r="AH155" s="86">
        <f>IFERROR(IF('3.Weekly Hours &amp; Wage Activity'!Q155 = "FT", 1,MIN(1,IF('3.Weekly Hours &amp; Wage Activity'!Q155 = "", "",MIN('3.Weekly Hours &amp; Wage Activity'!Q155/40,1)),IF('3.Weekly Hours &amp; Wage Activity'!Q155="", "",'3.Weekly Hours &amp; Wage Activity'!Q155/40 ))),0)</f>
        <v>0</v>
      </c>
      <c r="AI155" s="86">
        <f>IFERROR(IF('3.Weekly Hours &amp; Wage Activity'!R155 = "FT", 1,MIN(1,IF('3.Weekly Hours &amp; Wage Activity'!R155 = "", "",MIN('3.Weekly Hours &amp; Wage Activity'!R155/40,1)),IF('3.Weekly Hours &amp; Wage Activity'!R155="", "",'3.Weekly Hours &amp; Wage Activity'!R155/40 ))),0)</f>
        <v>0</v>
      </c>
      <c r="AJ155" s="86">
        <f>IFERROR(IF('3.Weekly Hours &amp; Wage Activity'!S155 = "FT", 1,MIN(1,IF('3.Weekly Hours &amp; Wage Activity'!S155 = "", "",MIN('3.Weekly Hours &amp; Wage Activity'!S155/40,1)),IF('3.Weekly Hours &amp; Wage Activity'!S155="", "",'3.Weekly Hours &amp; Wage Activity'!S155/40 ))),0)</f>
        <v>0</v>
      </c>
      <c r="AK155" s="86">
        <f>IFERROR(IF('3.Weekly Hours &amp; Wage Activity'!T155 = "FT", 1,MIN(1,IF('3.Weekly Hours &amp; Wage Activity'!T155 = "", "",MIN('3.Weekly Hours &amp; Wage Activity'!T155/40,1)),IF('3.Weekly Hours &amp; Wage Activity'!T155="", "",'3.Weekly Hours &amp; Wage Activity'!T155/40 ))),0)</f>
        <v>0</v>
      </c>
      <c r="AL155" s="86">
        <f>IFERROR(IF('3.Weekly Hours &amp; Wage Activity'!U155 = "FT", 1,MIN(1,IF('3.Weekly Hours &amp; Wage Activity'!U155 = "", "",MIN('3.Weekly Hours &amp; Wage Activity'!U155/40,1)),IF('3.Weekly Hours &amp; Wage Activity'!U155="", "",'3.Weekly Hours &amp; Wage Activity'!U155/40 ))),0)</f>
        <v>0</v>
      </c>
      <c r="AM155" s="86">
        <f>IFERROR(IF('3.Weekly Hours &amp; Wage Activity'!V155 = "FT", 1,MIN(1,IF('3.Weekly Hours &amp; Wage Activity'!V155 = "", "",MIN('3.Weekly Hours &amp; Wage Activity'!V155/40,1)),IF('3.Weekly Hours &amp; Wage Activity'!V155="", "",'3.Weekly Hours &amp; Wage Activity'!V155/40 ))),0)</f>
        <v>0</v>
      </c>
      <c r="AN155" s="86">
        <f>IFERROR(IF('3.Weekly Hours &amp; Wage Activity'!W155 = "FT", 1,MIN(1,IF('3.Weekly Hours &amp; Wage Activity'!W155 = "", "",MIN('3.Weekly Hours &amp; Wage Activity'!W155/40,1)),IF('3.Weekly Hours &amp; Wage Activity'!W155="", "",'3.Weekly Hours &amp; Wage Activity'!W155/40 ))),0)</f>
        <v>0</v>
      </c>
      <c r="AO155" s="86">
        <f>IFERROR(IF('3.Weekly Hours &amp; Wage Activity'!X155 = "FT", 1,MIN(1,IF('3.Weekly Hours &amp; Wage Activity'!X155 = "", "",MIN('3.Weekly Hours &amp; Wage Activity'!X155/40,1)),IF('3.Weekly Hours &amp; Wage Activity'!X155="", "",'3.Weekly Hours &amp; Wage Activity'!X155/40 ))),0)</f>
        <v>0</v>
      </c>
      <c r="AP155" s="86">
        <f>IFERROR(IF('3.Weekly Hours &amp; Wage Activity'!Y155 = "FT", 1,MIN(1,IF('3.Weekly Hours &amp; Wage Activity'!Y155 = "", "",MIN('3.Weekly Hours &amp; Wage Activity'!Y155/40,1)),IF('3.Weekly Hours &amp; Wage Activity'!Y155="", "",'3.Weekly Hours &amp; Wage Activity'!Y155/40 ))),0)</f>
        <v>0</v>
      </c>
      <c r="AQ155" s="86">
        <f>IFERROR(IF('3.Weekly Hours &amp; Wage Activity'!Z155 = "FT", 1,MIN(1,IF('3.Weekly Hours &amp; Wage Activity'!Z155 = "", "",MIN('3.Weekly Hours &amp; Wage Activity'!Z155/40,1)),IF('3.Weekly Hours &amp; Wage Activity'!Z155="", "",'3.Weekly Hours &amp; Wage Activity'!Z155/40 ))),0)</f>
        <v>0</v>
      </c>
      <c r="AR155" s="86">
        <f>IFERROR(IF('3.Weekly Hours &amp; Wage Activity'!AA155 = "FT", 1,MIN(1,IF('3.Weekly Hours &amp; Wage Activity'!AA155 = "", "",MIN('3.Weekly Hours &amp; Wage Activity'!AA155/40,1)),IF('3.Weekly Hours &amp; Wage Activity'!AA155="", "",'3.Weekly Hours &amp; Wage Activity'!AA155/40 ))),0)</f>
        <v>0</v>
      </c>
      <c r="AS155" s="86">
        <f>IFERROR(IF('3.Weekly Hours &amp; Wage Activity'!AB155 = "FT", 1,MIN(1,IF('3.Weekly Hours &amp; Wage Activity'!AB155 = "", "",MIN('3.Weekly Hours &amp; Wage Activity'!AB155/40,1)),IF('3.Weekly Hours &amp; Wage Activity'!AB155="", "",'3.Weekly Hours &amp; Wage Activity'!AB155/40 ))),0)</f>
        <v>0</v>
      </c>
      <c r="AT155" s="86">
        <f>IFERROR(IF('3.Weekly Hours &amp; Wage Activity'!AC155 = "FT", 1,MIN(1,IF('3.Weekly Hours &amp; Wage Activity'!AC155 = "", "",MIN('3.Weekly Hours &amp; Wage Activity'!AC155/40,1)),IF('3.Weekly Hours &amp; Wage Activity'!AC155="", "",'3.Weekly Hours &amp; Wage Activity'!AC155/40 ))),0)</f>
        <v>0</v>
      </c>
      <c r="AU155" s="86">
        <f>IFERROR(IF('3.Weekly Hours &amp; Wage Activity'!AD155 = "FT", 1,MIN(1,IF('3.Weekly Hours &amp; Wage Activity'!AD155 = "", "",MIN('3.Weekly Hours &amp; Wage Activity'!AD155/40,1)),IF('3.Weekly Hours &amp; Wage Activity'!AD155="", "",'3.Weekly Hours &amp; Wage Activity'!AD155/40 ))),0)</f>
        <v>0</v>
      </c>
      <c r="AV155" s="86">
        <f>IFERROR(IF('3.Weekly Hours &amp; Wage Activity'!AE155 = "FT", 1,MIN(1,IF('3.Weekly Hours &amp; Wage Activity'!AE155 = "", "",MIN('3.Weekly Hours &amp; Wage Activity'!AE155/40,1)),IF('3.Weekly Hours &amp; Wage Activity'!AE155="", "",'3.Weekly Hours &amp; Wage Activity'!AE155/40 ))),0)</f>
        <v>0</v>
      </c>
      <c r="AW155" s="86">
        <f>IFERROR(IF('3.Weekly Hours &amp; Wage Activity'!AF155 = "FT", 1,MIN(1,IF('3.Weekly Hours &amp; Wage Activity'!AF155 = "", "",MIN('3.Weekly Hours &amp; Wage Activity'!AF155/40,1)),IF('3.Weekly Hours &amp; Wage Activity'!AF155="", "",'3.Weekly Hours &amp; Wage Activity'!AF155/40 ))),0)</f>
        <v>0</v>
      </c>
      <c r="AX155" s="86">
        <f>IFERROR(IF('3.Weekly Hours &amp; Wage Activity'!AG155 = "FT", 1,MIN(1,IF('3.Weekly Hours &amp; Wage Activity'!AG155 = "", "",MIN('3.Weekly Hours &amp; Wage Activity'!AG155/40,1)),IF('3.Weekly Hours &amp; Wage Activity'!AG155="", "",'3.Weekly Hours &amp; Wage Activity'!AG155/40 ))),0)</f>
        <v>0</v>
      </c>
      <c r="AY155" s="523">
        <f>SUM( IF(COUNTIF('3.Weekly Hours &amp; Wage Activity'!J155:Q155, "&lt;&gt;FT") = 0, COLUMNS('3.Weekly Hours &amp; Wage Activity'!J155:AG155) * 40, '3.Weekly Hours &amp; Wage Activity'!J155:AG155))</f>
        <v>0</v>
      </c>
      <c r="AZ155" s="86">
        <f t="shared" si="20"/>
        <v>0</v>
      </c>
      <c r="BA155" s="87">
        <f t="shared" si="21"/>
        <v>0</v>
      </c>
      <c r="BB155" s="74" t="str">
        <f>IF('2.Census &amp; Reference Benchmarks'!K155 = "", "", '2.Census &amp; Reference Benchmarks'!K155)</f>
        <v/>
      </c>
      <c r="BC155" s="185">
        <f>IF('2.Census &amp; Reference Benchmarks'!L155="N/A",IF(OR(AND(G155="",I155=""),AND(G155&lt;DATEVALUE("1/1/2020"),OR(I155="",I155&gt;DATEVALUE("3/31/2020")))),177.14,IF(OR(I155 = "", I155 &gt; DATEVALUE("1/31/2020")), ROUND(177.14*((DATEVALUE("2/1/2020") -G155)/31),1))),IF('2.Census &amp; Reference Benchmarks'!L155="",0,'2.Census &amp; Reference Benchmarks'!L155))</f>
        <v>0</v>
      </c>
      <c r="BD155" s="74" t="str">
        <f>IF('2.Census &amp; Reference Benchmarks'!N155 = "", "", '2.Census &amp; Reference Benchmarks'!N155)</f>
        <v/>
      </c>
      <c r="BE155" s="185">
        <f>IF('2.Census &amp; Reference Benchmarks'!O155="N/A",IF(OR(AND(G155="",I155=""),AND(G155&lt;=DATEVALUE("2/1/2020"),OR(I155="",I155&gt;=DATEVALUE("2/29/2020")))),165.71,IF(AND(G155&gt;DATEVALUE("2/1/2020"),OR(I155="",I155&lt;=DATEVALUE("2/29/2020"))),((DATEVALUE("3/1/2020")-G155)/29)*165.71,"")),IF('2.Census &amp; Reference Benchmarks'!O155="",0,'2.Census &amp; Reference Benchmarks'!O155))</f>
        <v>0</v>
      </c>
    </row>
    <row r="156" spans="1:57" x14ac:dyDescent="0.25">
      <c r="A156" s="3"/>
      <c r="B156" s="56">
        <f>IF('2.Census &amp; Reference Benchmarks'!B156 &lt;&gt;"",'2.Census &amp; Reference Benchmarks'!B156,"")</f>
        <v>0</v>
      </c>
      <c r="C156" s="56">
        <f>IF('2.Census &amp; Reference Benchmarks'!C156 &lt;&gt;"",'2.Census &amp; Reference Benchmarks'!C156,"")</f>
        <v>0</v>
      </c>
      <c r="D156" s="57" t="str">
        <f>IF('2.Census &amp; Reference Benchmarks'!D156 &lt;&gt;"",'2.Census &amp; Reference Benchmarks'!D156,"")</f>
        <v/>
      </c>
      <c r="E156" s="56" t="str">
        <f>IF('2.Census &amp; Reference Benchmarks'!E156 &lt;&gt;"",'2.Census &amp; Reference Benchmarks'!E156,"")</f>
        <v/>
      </c>
      <c r="F156" s="56" t="str">
        <f>IF('2.Census &amp; Reference Benchmarks'!F156 &lt;&gt;"",'2.Census &amp; Reference Benchmarks'!F156,"")</f>
        <v/>
      </c>
      <c r="G156" s="58" t="str">
        <f>IF('2.Census &amp; Reference Benchmarks'!G156 &lt;&gt;"",'2.Census &amp; Reference Benchmarks'!G156,"")</f>
        <v/>
      </c>
      <c r="H156" s="58" t="str">
        <f>IF('2.Census &amp; Reference Benchmarks'!H156 &lt;&gt;"",'2.Census &amp; Reference Benchmarks'!H156,"")</f>
        <v/>
      </c>
      <c r="I156" s="58" t="str">
        <f>IF('2.Census &amp; Reference Benchmarks'!I156 &lt;&gt;"",'2.Census &amp; Reference Benchmarks'!I156,"")</f>
        <v/>
      </c>
      <c r="J156" s="69" t="str">
        <f>IF('2.Census &amp; Reference Benchmarks'!J156 &lt;&gt;"",'2.Census &amp; Reference Benchmarks'!J156,"")</f>
        <v/>
      </c>
      <c r="K156" s="58" t="str">
        <f>IF('7.Safe Harbor Input Data &amp; Calc'!Q158 &lt;&gt; "", '7.Safe Harbor Input Data &amp; Calc'!Q158, "")</f>
        <v>No</v>
      </c>
      <c r="L156" s="59" t="str">
        <f>IF('2.Census &amp; Reference Benchmarks'!T156&lt;&gt; "",'2.Census &amp; Reference Benchmarks'!T156,"")</f>
        <v/>
      </c>
      <c r="M156" s="60">
        <f>'2.Census &amp; Reference Benchmarks'!M156</f>
        <v>0</v>
      </c>
      <c r="N156" s="60">
        <f>'2.Census &amp; Reference Benchmarks'!P156</f>
        <v>0</v>
      </c>
      <c r="O156" s="60">
        <f>'2.Census &amp; Reference Benchmarks'!S156</f>
        <v>0</v>
      </c>
      <c r="P156" s="52">
        <f>IF( AND(I156 &lt; '1. Summary for SBA'!$J$7, I156 &lt;&gt;""), 0, IF(AND(G156="",I156=""),SUM(M156:O156)*4,IF(I156&lt;'1. Summary for SBA'!$J$7,0,IF(K156="Yes",0,IF(H156="Salary",IF(AND(SUM(M156:O156)*4&lt;100000,L156=""),(SUM(M156:O156)/(IF(OR(I156=0,I156&gt;=DATEVALUE("3/31/2020")),DATEVALUE("3/31/2020"),I156)-IF(OR(G156&lt;=DATEVALUE("1/1/2020"), G156 = ""),DATEVALUE("1/1/2020"),IF(OR(MONTH(G156)=1),G156+1,IF(MONTH(G156)=3,G156,G156-1)))))*360,0),0)))))</f>
        <v>0</v>
      </c>
      <c r="Q156" s="52">
        <f t="shared" si="15"/>
        <v>0</v>
      </c>
      <c r="R156" s="67">
        <f t="shared" si="16"/>
        <v>0</v>
      </c>
      <c r="S156" s="53">
        <f>SUM('3.Weekly Hours &amp; Wage Activity'!AI156:BF156)</f>
        <v>0</v>
      </c>
      <c r="T156" s="53">
        <f>IF(AND(I156&lt;&gt; "",  I156 &lt; '1. Summary for SBA'!$J$11 +168, I156 &gt; '1. Summary for SBA'!$J$11),S156+(((168-(I156-'1. Summary for SBA'!$J$11+1))*S156)/((I156-'1. Summary for SBA'!$J$11+1))),0)</f>
        <v>0</v>
      </c>
      <c r="U156" s="369">
        <f>IF(K156= "Yes",0,IF( H156 = "salary",IF(T156 = 0,MAX(0,$R156-$S156), R156-T156),IF( H156 = "Hourly",'6. Hourly EE Wage Reduction'!AA156, 0)))</f>
        <v>0</v>
      </c>
      <c r="V156" s="67">
        <f t="shared" si="17"/>
        <v>0</v>
      </c>
      <c r="W156" s="405" t="str">
        <f>IF(U156 = 0, "No",IF('6. Hourly EE Wage Reduction'!T156 &gt;'6. Hourly EE Wage Reduction'!W156, "Yes", "No"))</f>
        <v>No</v>
      </c>
      <c r="X156" s="67">
        <f t="shared" si="18"/>
        <v>0</v>
      </c>
      <c r="Y156" s="67">
        <f t="shared" si="19"/>
        <v>0</v>
      </c>
      <c r="AA156" s="86">
        <f>IFERROR(IF('3.Weekly Hours &amp; Wage Activity'!J156 = "FT", 1,MIN(1,IF('3.Weekly Hours &amp; Wage Activity'!J156 = "", "",MIN('3.Weekly Hours &amp; Wage Activity'!J156/40,1)),IF('3.Weekly Hours &amp; Wage Activity'!J156="", "",'3.Weekly Hours &amp; Wage Activity'!J156/40 ))),0)</f>
        <v>0</v>
      </c>
      <c r="AB156" s="86">
        <f>IFERROR(IF('3.Weekly Hours &amp; Wage Activity'!K156 = "FT", 1,MIN(1,IF('3.Weekly Hours &amp; Wage Activity'!K156 = "", "",MIN('3.Weekly Hours &amp; Wage Activity'!K156/40,1)),IF('3.Weekly Hours &amp; Wage Activity'!K156="", "",'3.Weekly Hours &amp; Wage Activity'!K156/40 ))),0)</f>
        <v>0</v>
      </c>
      <c r="AC156" s="86">
        <f>IFERROR(IF('3.Weekly Hours &amp; Wage Activity'!L156 = "FT", 1,MIN(1,IF('3.Weekly Hours &amp; Wage Activity'!L156 = "", "",MIN('3.Weekly Hours &amp; Wage Activity'!L156/40,1)),IF('3.Weekly Hours &amp; Wage Activity'!L156="", "",'3.Weekly Hours &amp; Wage Activity'!L156/40 ))),0)</f>
        <v>0</v>
      </c>
      <c r="AD156" s="86">
        <f>IFERROR(IF('3.Weekly Hours &amp; Wage Activity'!M156 = "FT", 1,MIN(1,IF('3.Weekly Hours &amp; Wage Activity'!M156 = "", "",MIN('3.Weekly Hours &amp; Wage Activity'!M156/40,1)),IF('3.Weekly Hours &amp; Wage Activity'!M156="", "",'3.Weekly Hours &amp; Wage Activity'!M156/40 ))),0)</f>
        <v>0</v>
      </c>
      <c r="AE156" s="86">
        <f>IFERROR(IF('3.Weekly Hours &amp; Wage Activity'!N156 = "FT", 1,MIN(1,IF('3.Weekly Hours &amp; Wage Activity'!N156 = "", "",MIN('3.Weekly Hours &amp; Wage Activity'!N156/40,1)),IF('3.Weekly Hours &amp; Wage Activity'!N156="", "",'3.Weekly Hours &amp; Wage Activity'!N156/40 ))),0)</f>
        <v>0</v>
      </c>
      <c r="AF156" s="86">
        <f>IFERROR(IF('3.Weekly Hours &amp; Wage Activity'!O156 = "FT", 1,MIN(1,IF('3.Weekly Hours &amp; Wage Activity'!O156 = "", "",MIN('3.Weekly Hours &amp; Wage Activity'!O156/40,1)),IF('3.Weekly Hours &amp; Wage Activity'!O156="", "",'3.Weekly Hours &amp; Wage Activity'!O156/40 ))),0)</f>
        <v>0</v>
      </c>
      <c r="AG156" s="86">
        <f>IFERROR(IF('3.Weekly Hours &amp; Wage Activity'!P156 = "FT", 1,MIN(1,IF('3.Weekly Hours &amp; Wage Activity'!P156 = "", "",MIN('3.Weekly Hours &amp; Wage Activity'!P156/40,1)),IF('3.Weekly Hours &amp; Wage Activity'!P156="", "",'3.Weekly Hours &amp; Wage Activity'!P156/40 ))),0)</f>
        <v>0</v>
      </c>
      <c r="AH156" s="86">
        <f>IFERROR(IF('3.Weekly Hours &amp; Wage Activity'!Q156 = "FT", 1,MIN(1,IF('3.Weekly Hours &amp; Wage Activity'!Q156 = "", "",MIN('3.Weekly Hours &amp; Wage Activity'!Q156/40,1)),IF('3.Weekly Hours &amp; Wage Activity'!Q156="", "",'3.Weekly Hours &amp; Wage Activity'!Q156/40 ))),0)</f>
        <v>0</v>
      </c>
      <c r="AI156" s="86">
        <f>IFERROR(IF('3.Weekly Hours &amp; Wage Activity'!R156 = "FT", 1,MIN(1,IF('3.Weekly Hours &amp; Wage Activity'!R156 = "", "",MIN('3.Weekly Hours &amp; Wage Activity'!R156/40,1)),IF('3.Weekly Hours &amp; Wage Activity'!R156="", "",'3.Weekly Hours &amp; Wage Activity'!R156/40 ))),0)</f>
        <v>0</v>
      </c>
      <c r="AJ156" s="86">
        <f>IFERROR(IF('3.Weekly Hours &amp; Wage Activity'!S156 = "FT", 1,MIN(1,IF('3.Weekly Hours &amp; Wage Activity'!S156 = "", "",MIN('3.Weekly Hours &amp; Wage Activity'!S156/40,1)),IF('3.Weekly Hours &amp; Wage Activity'!S156="", "",'3.Weekly Hours &amp; Wage Activity'!S156/40 ))),0)</f>
        <v>0</v>
      </c>
      <c r="AK156" s="86">
        <f>IFERROR(IF('3.Weekly Hours &amp; Wage Activity'!T156 = "FT", 1,MIN(1,IF('3.Weekly Hours &amp; Wage Activity'!T156 = "", "",MIN('3.Weekly Hours &amp; Wage Activity'!T156/40,1)),IF('3.Weekly Hours &amp; Wage Activity'!T156="", "",'3.Weekly Hours &amp; Wage Activity'!T156/40 ))),0)</f>
        <v>0</v>
      </c>
      <c r="AL156" s="86">
        <f>IFERROR(IF('3.Weekly Hours &amp; Wage Activity'!U156 = "FT", 1,MIN(1,IF('3.Weekly Hours &amp; Wage Activity'!U156 = "", "",MIN('3.Weekly Hours &amp; Wage Activity'!U156/40,1)),IF('3.Weekly Hours &amp; Wage Activity'!U156="", "",'3.Weekly Hours &amp; Wage Activity'!U156/40 ))),0)</f>
        <v>0</v>
      </c>
      <c r="AM156" s="86">
        <f>IFERROR(IF('3.Weekly Hours &amp; Wage Activity'!V156 = "FT", 1,MIN(1,IF('3.Weekly Hours &amp; Wage Activity'!V156 = "", "",MIN('3.Weekly Hours &amp; Wage Activity'!V156/40,1)),IF('3.Weekly Hours &amp; Wage Activity'!V156="", "",'3.Weekly Hours &amp; Wage Activity'!V156/40 ))),0)</f>
        <v>0</v>
      </c>
      <c r="AN156" s="86">
        <f>IFERROR(IF('3.Weekly Hours &amp; Wage Activity'!W156 = "FT", 1,MIN(1,IF('3.Weekly Hours &amp; Wage Activity'!W156 = "", "",MIN('3.Weekly Hours &amp; Wage Activity'!W156/40,1)),IF('3.Weekly Hours &amp; Wage Activity'!W156="", "",'3.Weekly Hours &amp; Wage Activity'!W156/40 ))),0)</f>
        <v>0</v>
      </c>
      <c r="AO156" s="86">
        <f>IFERROR(IF('3.Weekly Hours &amp; Wage Activity'!X156 = "FT", 1,MIN(1,IF('3.Weekly Hours &amp; Wage Activity'!X156 = "", "",MIN('3.Weekly Hours &amp; Wage Activity'!X156/40,1)),IF('3.Weekly Hours &amp; Wage Activity'!X156="", "",'3.Weekly Hours &amp; Wage Activity'!X156/40 ))),0)</f>
        <v>0</v>
      </c>
      <c r="AP156" s="86">
        <f>IFERROR(IF('3.Weekly Hours &amp; Wage Activity'!Y156 = "FT", 1,MIN(1,IF('3.Weekly Hours &amp; Wage Activity'!Y156 = "", "",MIN('3.Weekly Hours &amp; Wage Activity'!Y156/40,1)),IF('3.Weekly Hours &amp; Wage Activity'!Y156="", "",'3.Weekly Hours &amp; Wage Activity'!Y156/40 ))),0)</f>
        <v>0</v>
      </c>
      <c r="AQ156" s="86">
        <f>IFERROR(IF('3.Weekly Hours &amp; Wage Activity'!Z156 = "FT", 1,MIN(1,IF('3.Weekly Hours &amp; Wage Activity'!Z156 = "", "",MIN('3.Weekly Hours &amp; Wage Activity'!Z156/40,1)),IF('3.Weekly Hours &amp; Wage Activity'!Z156="", "",'3.Weekly Hours &amp; Wage Activity'!Z156/40 ))),0)</f>
        <v>0</v>
      </c>
      <c r="AR156" s="86">
        <f>IFERROR(IF('3.Weekly Hours &amp; Wage Activity'!AA156 = "FT", 1,MIN(1,IF('3.Weekly Hours &amp; Wage Activity'!AA156 = "", "",MIN('3.Weekly Hours &amp; Wage Activity'!AA156/40,1)),IF('3.Weekly Hours &amp; Wage Activity'!AA156="", "",'3.Weekly Hours &amp; Wage Activity'!AA156/40 ))),0)</f>
        <v>0</v>
      </c>
      <c r="AS156" s="86">
        <f>IFERROR(IF('3.Weekly Hours &amp; Wage Activity'!AB156 = "FT", 1,MIN(1,IF('3.Weekly Hours &amp; Wage Activity'!AB156 = "", "",MIN('3.Weekly Hours &amp; Wage Activity'!AB156/40,1)),IF('3.Weekly Hours &amp; Wage Activity'!AB156="", "",'3.Weekly Hours &amp; Wage Activity'!AB156/40 ))),0)</f>
        <v>0</v>
      </c>
      <c r="AT156" s="86">
        <f>IFERROR(IF('3.Weekly Hours &amp; Wage Activity'!AC156 = "FT", 1,MIN(1,IF('3.Weekly Hours &amp; Wage Activity'!AC156 = "", "",MIN('3.Weekly Hours &amp; Wage Activity'!AC156/40,1)),IF('3.Weekly Hours &amp; Wage Activity'!AC156="", "",'3.Weekly Hours &amp; Wage Activity'!AC156/40 ))),0)</f>
        <v>0</v>
      </c>
      <c r="AU156" s="86">
        <f>IFERROR(IF('3.Weekly Hours &amp; Wage Activity'!AD156 = "FT", 1,MIN(1,IF('3.Weekly Hours &amp; Wage Activity'!AD156 = "", "",MIN('3.Weekly Hours &amp; Wage Activity'!AD156/40,1)),IF('3.Weekly Hours &amp; Wage Activity'!AD156="", "",'3.Weekly Hours &amp; Wage Activity'!AD156/40 ))),0)</f>
        <v>0</v>
      </c>
      <c r="AV156" s="86">
        <f>IFERROR(IF('3.Weekly Hours &amp; Wage Activity'!AE156 = "FT", 1,MIN(1,IF('3.Weekly Hours &amp; Wage Activity'!AE156 = "", "",MIN('3.Weekly Hours &amp; Wage Activity'!AE156/40,1)),IF('3.Weekly Hours &amp; Wage Activity'!AE156="", "",'3.Weekly Hours &amp; Wage Activity'!AE156/40 ))),0)</f>
        <v>0</v>
      </c>
      <c r="AW156" s="86">
        <f>IFERROR(IF('3.Weekly Hours &amp; Wage Activity'!AF156 = "FT", 1,MIN(1,IF('3.Weekly Hours &amp; Wage Activity'!AF156 = "", "",MIN('3.Weekly Hours &amp; Wage Activity'!AF156/40,1)),IF('3.Weekly Hours &amp; Wage Activity'!AF156="", "",'3.Weekly Hours &amp; Wage Activity'!AF156/40 ))),0)</f>
        <v>0</v>
      </c>
      <c r="AX156" s="86">
        <f>IFERROR(IF('3.Weekly Hours &amp; Wage Activity'!AG156 = "FT", 1,MIN(1,IF('3.Weekly Hours &amp; Wage Activity'!AG156 = "", "",MIN('3.Weekly Hours &amp; Wage Activity'!AG156/40,1)),IF('3.Weekly Hours &amp; Wage Activity'!AG156="", "",'3.Weekly Hours &amp; Wage Activity'!AG156/40 ))),0)</f>
        <v>0</v>
      </c>
      <c r="AY156" s="523">
        <f>SUM( IF(COUNTIF('3.Weekly Hours &amp; Wage Activity'!J156:Q156, "&lt;&gt;FT") = 0, COLUMNS('3.Weekly Hours &amp; Wage Activity'!J156:AG156) * 40, '3.Weekly Hours &amp; Wage Activity'!J156:AG156))</f>
        <v>0</v>
      </c>
      <c r="AZ156" s="86">
        <f t="shared" si="20"/>
        <v>0</v>
      </c>
      <c r="BA156" s="87">
        <f t="shared" si="21"/>
        <v>0</v>
      </c>
      <c r="BB156" s="74" t="str">
        <f>IF('2.Census &amp; Reference Benchmarks'!K156 = "", "", '2.Census &amp; Reference Benchmarks'!K156)</f>
        <v/>
      </c>
      <c r="BC156" s="185">
        <f>IF('2.Census &amp; Reference Benchmarks'!L156="N/A",IF(OR(AND(G156="",I156=""),AND(G156&lt;DATEVALUE("1/1/2020"),OR(I156="",I156&gt;DATEVALUE("3/31/2020")))),177.14,IF(OR(I156 = "", I156 &gt; DATEVALUE("1/31/2020")), ROUND(177.14*((DATEVALUE("2/1/2020") -G156)/31),1))),IF('2.Census &amp; Reference Benchmarks'!L156="",0,'2.Census &amp; Reference Benchmarks'!L156))</f>
        <v>0</v>
      </c>
      <c r="BD156" s="74" t="str">
        <f>IF('2.Census &amp; Reference Benchmarks'!N156 = "", "", '2.Census &amp; Reference Benchmarks'!N156)</f>
        <v/>
      </c>
      <c r="BE156" s="185">
        <f>IF('2.Census &amp; Reference Benchmarks'!O156="N/A",IF(OR(AND(G156="",I156=""),AND(G156&lt;=DATEVALUE("2/1/2020"),OR(I156="",I156&gt;=DATEVALUE("2/29/2020")))),165.71,IF(AND(G156&gt;DATEVALUE("2/1/2020"),OR(I156="",I156&lt;=DATEVALUE("2/29/2020"))),((DATEVALUE("3/1/2020")-G156)/29)*165.71,"")),IF('2.Census &amp; Reference Benchmarks'!O156="",0,'2.Census &amp; Reference Benchmarks'!O156))</f>
        <v>0</v>
      </c>
    </row>
    <row r="157" spans="1:57" x14ac:dyDescent="0.25">
      <c r="A157" s="3"/>
      <c r="B157" s="56">
        <f>IF('2.Census &amp; Reference Benchmarks'!B157 &lt;&gt;"",'2.Census &amp; Reference Benchmarks'!B157,"")</f>
        <v>0</v>
      </c>
      <c r="C157" s="56">
        <f>IF('2.Census &amp; Reference Benchmarks'!C157 &lt;&gt;"",'2.Census &amp; Reference Benchmarks'!C157,"")</f>
        <v>0</v>
      </c>
      <c r="D157" s="57" t="str">
        <f>IF('2.Census &amp; Reference Benchmarks'!D157 &lt;&gt;"",'2.Census &amp; Reference Benchmarks'!D157,"")</f>
        <v/>
      </c>
      <c r="E157" s="56" t="str">
        <f>IF('2.Census &amp; Reference Benchmarks'!E157 &lt;&gt;"",'2.Census &amp; Reference Benchmarks'!E157,"")</f>
        <v/>
      </c>
      <c r="F157" s="56" t="str">
        <f>IF('2.Census &amp; Reference Benchmarks'!F157 &lt;&gt;"",'2.Census &amp; Reference Benchmarks'!F157,"")</f>
        <v/>
      </c>
      <c r="G157" s="58" t="str">
        <f>IF('2.Census &amp; Reference Benchmarks'!G157 &lt;&gt;"",'2.Census &amp; Reference Benchmarks'!G157,"")</f>
        <v/>
      </c>
      <c r="H157" s="58" t="str">
        <f>IF('2.Census &amp; Reference Benchmarks'!H157 &lt;&gt;"",'2.Census &amp; Reference Benchmarks'!H157,"")</f>
        <v/>
      </c>
      <c r="I157" s="58" t="str">
        <f>IF('2.Census &amp; Reference Benchmarks'!I157 &lt;&gt;"",'2.Census &amp; Reference Benchmarks'!I157,"")</f>
        <v/>
      </c>
      <c r="J157" s="69" t="str">
        <f>IF('2.Census &amp; Reference Benchmarks'!J157 &lt;&gt;"",'2.Census &amp; Reference Benchmarks'!J157,"")</f>
        <v/>
      </c>
      <c r="K157" s="58" t="str">
        <f>IF('7.Safe Harbor Input Data &amp; Calc'!Q159 &lt;&gt; "", '7.Safe Harbor Input Data &amp; Calc'!Q159, "")</f>
        <v>No</v>
      </c>
      <c r="L157" s="59" t="str">
        <f>IF('2.Census &amp; Reference Benchmarks'!T157&lt;&gt; "",'2.Census &amp; Reference Benchmarks'!T157,"")</f>
        <v/>
      </c>
      <c r="M157" s="60">
        <f>'2.Census &amp; Reference Benchmarks'!M157</f>
        <v>0</v>
      </c>
      <c r="N157" s="60">
        <f>'2.Census &amp; Reference Benchmarks'!P157</f>
        <v>0</v>
      </c>
      <c r="O157" s="60">
        <f>'2.Census &amp; Reference Benchmarks'!S157</f>
        <v>0</v>
      </c>
      <c r="P157" s="52">
        <f>IF( AND(I157 &lt; '1. Summary for SBA'!$J$7, I157 &lt;&gt;""), 0, IF(AND(G157="",I157=""),SUM(M157:O157)*4,IF(I157&lt;'1. Summary for SBA'!$J$7,0,IF(K157="Yes",0,IF(H157="Salary",IF(AND(SUM(M157:O157)*4&lt;100000,L157=""),(SUM(M157:O157)/(IF(OR(I157=0,I157&gt;=DATEVALUE("3/31/2020")),DATEVALUE("3/31/2020"),I157)-IF(OR(G157&lt;=DATEVALUE("1/1/2020"), G157 = ""),DATEVALUE("1/1/2020"),IF(OR(MONTH(G157)=1),G157+1,IF(MONTH(G157)=3,G157,G157-1)))))*360,0),0)))))</f>
        <v>0</v>
      </c>
      <c r="Q157" s="52">
        <f t="shared" si="15"/>
        <v>0</v>
      </c>
      <c r="R157" s="67">
        <f t="shared" si="16"/>
        <v>0</v>
      </c>
      <c r="S157" s="53">
        <f>SUM('3.Weekly Hours &amp; Wage Activity'!AI157:BF157)</f>
        <v>0</v>
      </c>
      <c r="T157" s="53">
        <f>IF(AND(I157&lt;&gt; "",  I157 &lt; '1. Summary for SBA'!$J$11 +168, I157 &gt; '1. Summary for SBA'!$J$11),S157+(((168-(I157-'1. Summary for SBA'!$J$11+1))*S157)/((I157-'1. Summary for SBA'!$J$11+1))),0)</f>
        <v>0</v>
      </c>
      <c r="U157" s="369">
        <f>IF(K157= "Yes",0,IF( H157 = "salary",IF(T157 = 0,MAX(0,$R157-$S157), R157-T157),IF( H157 = "Hourly",'6. Hourly EE Wage Reduction'!AA157, 0)))</f>
        <v>0</v>
      </c>
      <c r="V157" s="67">
        <f t="shared" si="17"/>
        <v>0</v>
      </c>
      <c r="W157" s="405" t="str">
        <f>IF(U157 = 0, "No",IF('6. Hourly EE Wage Reduction'!T157 &gt;'6. Hourly EE Wage Reduction'!W157, "Yes", "No"))</f>
        <v>No</v>
      </c>
      <c r="X157" s="67">
        <f t="shared" si="18"/>
        <v>0</v>
      </c>
      <c r="Y157" s="67">
        <f t="shared" si="19"/>
        <v>0</v>
      </c>
      <c r="AA157" s="86">
        <f>IFERROR(IF('3.Weekly Hours &amp; Wage Activity'!J157 = "FT", 1,MIN(1,IF('3.Weekly Hours &amp; Wage Activity'!J157 = "", "",MIN('3.Weekly Hours &amp; Wage Activity'!J157/40,1)),IF('3.Weekly Hours &amp; Wage Activity'!J157="", "",'3.Weekly Hours &amp; Wage Activity'!J157/40 ))),0)</f>
        <v>0</v>
      </c>
      <c r="AB157" s="86">
        <f>IFERROR(IF('3.Weekly Hours &amp; Wage Activity'!K157 = "FT", 1,MIN(1,IF('3.Weekly Hours &amp; Wage Activity'!K157 = "", "",MIN('3.Weekly Hours &amp; Wage Activity'!K157/40,1)),IF('3.Weekly Hours &amp; Wage Activity'!K157="", "",'3.Weekly Hours &amp; Wage Activity'!K157/40 ))),0)</f>
        <v>0</v>
      </c>
      <c r="AC157" s="86">
        <f>IFERROR(IF('3.Weekly Hours &amp; Wage Activity'!L157 = "FT", 1,MIN(1,IF('3.Weekly Hours &amp; Wage Activity'!L157 = "", "",MIN('3.Weekly Hours &amp; Wage Activity'!L157/40,1)),IF('3.Weekly Hours &amp; Wage Activity'!L157="", "",'3.Weekly Hours &amp; Wage Activity'!L157/40 ))),0)</f>
        <v>0</v>
      </c>
      <c r="AD157" s="86">
        <f>IFERROR(IF('3.Weekly Hours &amp; Wage Activity'!M157 = "FT", 1,MIN(1,IF('3.Weekly Hours &amp; Wage Activity'!M157 = "", "",MIN('3.Weekly Hours &amp; Wage Activity'!M157/40,1)),IF('3.Weekly Hours &amp; Wage Activity'!M157="", "",'3.Weekly Hours &amp; Wage Activity'!M157/40 ))),0)</f>
        <v>0</v>
      </c>
      <c r="AE157" s="86">
        <f>IFERROR(IF('3.Weekly Hours &amp; Wage Activity'!N157 = "FT", 1,MIN(1,IF('3.Weekly Hours &amp; Wage Activity'!N157 = "", "",MIN('3.Weekly Hours &amp; Wage Activity'!N157/40,1)),IF('3.Weekly Hours &amp; Wage Activity'!N157="", "",'3.Weekly Hours &amp; Wage Activity'!N157/40 ))),0)</f>
        <v>0</v>
      </c>
      <c r="AF157" s="86">
        <f>IFERROR(IF('3.Weekly Hours &amp; Wage Activity'!O157 = "FT", 1,MIN(1,IF('3.Weekly Hours &amp; Wage Activity'!O157 = "", "",MIN('3.Weekly Hours &amp; Wage Activity'!O157/40,1)),IF('3.Weekly Hours &amp; Wage Activity'!O157="", "",'3.Weekly Hours &amp; Wage Activity'!O157/40 ))),0)</f>
        <v>0</v>
      </c>
      <c r="AG157" s="86">
        <f>IFERROR(IF('3.Weekly Hours &amp; Wage Activity'!P157 = "FT", 1,MIN(1,IF('3.Weekly Hours &amp; Wage Activity'!P157 = "", "",MIN('3.Weekly Hours &amp; Wage Activity'!P157/40,1)),IF('3.Weekly Hours &amp; Wage Activity'!P157="", "",'3.Weekly Hours &amp; Wage Activity'!P157/40 ))),0)</f>
        <v>0</v>
      </c>
      <c r="AH157" s="86">
        <f>IFERROR(IF('3.Weekly Hours &amp; Wage Activity'!Q157 = "FT", 1,MIN(1,IF('3.Weekly Hours &amp; Wage Activity'!Q157 = "", "",MIN('3.Weekly Hours &amp; Wage Activity'!Q157/40,1)),IF('3.Weekly Hours &amp; Wage Activity'!Q157="", "",'3.Weekly Hours &amp; Wage Activity'!Q157/40 ))),0)</f>
        <v>0</v>
      </c>
      <c r="AI157" s="86">
        <f>IFERROR(IF('3.Weekly Hours &amp; Wage Activity'!R157 = "FT", 1,MIN(1,IF('3.Weekly Hours &amp; Wage Activity'!R157 = "", "",MIN('3.Weekly Hours &amp; Wage Activity'!R157/40,1)),IF('3.Weekly Hours &amp; Wage Activity'!R157="", "",'3.Weekly Hours &amp; Wage Activity'!R157/40 ))),0)</f>
        <v>0</v>
      </c>
      <c r="AJ157" s="86">
        <f>IFERROR(IF('3.Weekly Hours &amp; Wage Activity'!S157 = "FT", 1,MIN(1,IF('3.Weekly Hours &amp; Wage Activity'!S157 = "", "",MIN('3.Weekly Hours &amp; Wage Activity'!S157/40,1)),IF('3.Weekly Hours &amp; Wage Activity'!S157="", "",'3.Weekly Hours &amp; Wage Activity'!S157/40 ))),0)</f>
        <v>0</v>
      </c>
      <c r="AK157" s="86">
        <f>IFERROR(IF('3.Weekly Hours &amp; Wage Activity'!T157 = "FT", 1,MIN(1,IF('3.Weekly Hours &amp; Wage Activity'!T157 = "", "",MIN('3.Weekly Hours &amp; Wage Activity'!T157/40,1)),IF('3.Weekly Hours &amp; Wage Activity'!T157="", "",'3.Weekly Hours &amp; Wage Activity'!T157/40 ))),0)</f>
        <v>0</v>
      </c>
      <c r="AL157" s="86">
        <f>IFERROR(IF('3.Weekly Hours &amp; Wage Activity'!U157 = "FT", 1,MIN(1,IF('3.Weekly Hours &amp; Wage Activity'!U157 = "", "",MIN('3.Weekly Hours &amp; Wage Activity'!U157/40,1)),IF('3.Weekly Hours &amp; Wage Activity'!U157="", "",'3.Weekly Hours &amp; Wage Activity'!U157/40 ))),0)</f>
        <v>0</v>
      </c>
      <c r="AM157" s="86">
        <f>IFERROR(IF('3.Weekly Hours &amp; Wage Activity'!V157 = "FT", 1,MIN(1,IF('3.Weekly Hours &amp; Wage Activity'!V157 = "", "",MIN('3.Weekly Hours &amp; Wage Activity'!V157/40,1)),IF('3.Weekly Hours &amp; Wage Activity'!V157="", "",'3.Weekly Hours &amp; Wage Activity'!V157/40 ))),0)</f>
        <v>0</v>
      </c>
      <c r="AN157" s="86">
        <f>IFERROR(IF('3.Weekly Hours &amp; Wage Activity'!W157 = "FT", 1,MIN(1,IF('3.Weekly Hours &amp; Wage Activity'!W157 = "", "",MIN('3.Weekly Hours &amp; Wage Activity'!W157/40,1)),IF('3.Weekly Hours &amp; Wage Activity'!W157="", "",'3.Weekly Hours &amp; Wage Activity'!W157/40 ))),0)</f>
        <v>0</v>
      </c>
      <c r="AO157" s="86">
        <f>IFERROR(IF('3.Weekly Hours &amp; Wage Activity'!X157 = "FT", 1,MIN(1,IF('3.Weekly Hours &amp; Wage Activity'!X157 = "", "",MIN('3.Weekly Hours &amp; Wage Activity'!X157/40,1)),IF('3.Weekly Hours &amp; Wage Activity'!X157="", "",'3.Weekly Hours &amp; Wage Activity'!X157/40 ))),0)</f>
        <v>0</v>
      </c>
      <c r="AP157" s="86">
        <f>IFERROR(IF('3.Weekly Hours &amp; Wage Activity'!Y157 = "FT", 1,MIN(1,IF('3.Weekly Hours &amp; Wage Activity'!Y157 = "", "",MIN('3.Weekly Hours &amp; Wage Activity'!Y157/40,1)),IF('3.Weekly Hours &amp; Wage Activity'!Y157="", "",'3.Weekly Hours &amp; Wage Activity'!Y157/40 ))),0)</f>
        <v>0</v>
      </c>
      <c r="AQ157" s="86">
        <f>IFERROR(IF('3.Weekly Hours &amp; Wage Activity'!Z157 = "FT", 1,MIN(1,IF('3.Weekly Hours &amp; Wage Activity'!Z157 = "", "",MIN('3.Weekly Hours &amp; Wage Activity'!Z157/40,1)),IF('3.Weekly Hours &amp; Wage Activity'!Z157="", "",'3.Weekly Hours &amp; Wage Activity'!Z157/40 ))),0)</f>
        <v>0</v>
      </c>
      <c r="AR157" s="86">
        <f>IFERROR(IF('3.Weekly Hours &amp; Wage Activity'!AA157 = "FT", 1,MIN(1,IF('3.Weekly Hours &amp; Wage Activity'!AA157 = "", "",MIN('3.Weekly Hours &amp; Wage Activity'!AA157/40,1)),IF('3.Weekly Hours &amp; Wage Activity'!AA157="", "",'3.Weekly Hours &amp; Wage Activity'!AA157/40 ))),0)</f>
        <v>0</v>
      </c>
      <c r="AS157" s="86">
        <f>IFERROR(IF('3.Weekly Hours &amp; Wage Activity'!AB157 = "FT", 1,MIN(1,IF('3.Weekly Hours &amp; Wage Activity'!AB157 = "", "",MIN('3.Weekly Hours &amp; Wage Activity'!AB157/40,1)),IF('3.Weekly Hours &amp; Wage Activity'!AB157="", "",'3.Weekly Hours &amp; Wage Activity'!AB157/40 ))),0)</f>
        <v>0</v>
      </c>
      <c r="AT157" s="86">
        <f>IFERROR(IF('3.Weekly Hours &amp; Wage Activity'!AC157 = "FT", 1,MIN(1,IF('3.Weekly Hours &amp; Wage Activity'!AC157 = "", "",MIN('3.Weekly Hours &amp; Wage Activity'!AC157/40,1)),IF('3.Weekly Hours &amp; Wage Activity'!AC157="", "",'3.Weekly Hours &amp; Wage Activity'!AC157/40 ))),0)</f>
        <v>0</v>
      </c>
      <c r="AU157" s="86">
        <f>IFERROR(IF('3.Weekly Hours &amp; Wage Activity'!AD157 = "FT", 1,MIN(1,IF('3.Weekly Hours &amp; Wage Activity'!AD157 = "", "",MIN('3.Weekly Hours &amp; Wage Activity'!AD157/40,1)),IF('3.Weekly Hours &amp; Wage Activity'!AD157="", "",'3.Weekly Hours &amp; Wage Activity'!AD157/40 ))),0)</f>
        <v>0</v>
      </c>
      <c r="AV157" s="86">
        <f>IFERROR(IF('3.Weekly Hours &amp; Wage Activity'!AE157 = "FT", 1,MIN(1,IF('3.Weekly Hours &amp; Wage Activity'!AE157 = "", "",MIN('3.Weekly Hours &amp; Wage Activity'!AE157/40,1)),IF('3.Weekly Hours &amp; Wage Activity'!AE157="", "",'3.Weekly Hours &amp; Wage Activity'!AE157/40 ))),0)</f>
        <v>0</v>
      </c>
      <c r="AW157" s="86">
        <f>IFERROR(IF('3.Weekly Hours &amp; Wage Activity'!AF157 = "FT", 1,MIN(1,IF('3.Weekly Hours &amp; Wage Activity'!AF157 = "", "",MIN('3.Weekly Hours &amp; Wage Activity'!AF157/40,1)),IF('3.Weekly Hours &amp; Wage Activity'!AF157="", "",'3.Weekly Hours &amp; Wage Activity'!AF157/40 ))),0)</f>
        <v>0</v>
      </c>
      <c r="AX157" s="86">
        <f>IFERROR(IF('3.Weekly Hours &amp; Wage Activity'!AG157 = "FT", 1,MIN(1,IF('3.Weekly Hours &amp; Wage Activity'!AG157 = "", "",MIN('3.Weekly Hours &amp; Wage Activity'!AG157/40,1)),IF('3.Weekly Hours &amp; Wage Activity'!AG157="", "",'3.Weekly Hours &amp; Wage Activity'!AG157/40 ))),0)</f>
        <v>0</v>
      </c>
      <c r="AY157" s="523">
        <f>SUM( IF(COUNTIF('3.Weekly Hours &amp; Wage Activity'!J157:Q157, "&lt;&gt;FT") = 0, COLUMNS('3.Weekly Hours &amp; Wage Activity'!J157:AG157) * 40, '3.Weekly Hours &amp; Wage Activity'!J157:AG157))</f>
        <v>0</v>
      </c>
      <c r="AZ157" s="86">
        <f t="shared" si="20"/>
        <v>0</v>
      </c>
      <c r="BA157" s="87">
        <f t="shared" si="21"/>
        <v>0</v>
      </c>
      <c r="BB157" s="74" t="str">
        <f>IF('2.Census &amp; Reference Benchmarks'!K157 = "", "", '2.Census &amp; Reference Benchmarks'!K157)</f>
        <v/>
      </c>
      <c r="BC157" s="185">
        <f>IF('2.Census &amp; Reference Benchmarks'!L157="N/A",IF(OR(AND(G157="",I157=""),AND(G157&lt;DATEVALUE("1/1/2020"),OR(I157="",I157&gt;DATEVALUE("3/31/2020")))),177.14,IF(OR(I157 = "", I157 &gt; DATEVALUE("1/31/2020")), ROUND(177.14*((DATEVALUE("2/1/2020") -G157)/31),1))),IF('2.Census &amp; Reference Benchmarks'!L157="",0,'2.Census &amp; Reference Benchmarks'!L157))</f>
        <v>0</v>
      </c>
      <c r="BD157" s="74" t="str">
        <f>IF('2.Census &amp; Reference Benchmarks'!N157 = "", "", '2.Census &amp; Reference Benchmarks'!N157)</f>
        <v/>
      </c>
      <c r="BE157" s="185">
        <f>IF('2.Census &amp; Reference Benchmarks'!O157="N/A",IF(OR(AND(G157="",I157=""),AND(G157&lt;=DATEVALUE("2/1/2020"),OR(I157="",I157&gt;=DATEVALUE("2/29/2020")))),165.71,IF(AND(G157&gt;DATEVALUE("2/1/2020"),OR(I157="",I157&lt;=DATEVALUE("2/29/2020"))),((DATEVALUE("3/1/2020")-G157)/29)*165.71,"")),IF('2.Census &amp; Reference Benchmarks'!O157="",0,'2.Census &amp; Reference Benchmarks'!O157))</f>
        <v>0</v>
      </c>
    </row>
    <row r="158" spans="1:57" x14ac:dyDescent="0.25">
      <c r="A158" s="3"/>
      <c r="B158" s="56">
        <f>IF('2.Census &amp; Reference Benchmarks'!B158 &lt;&gt;"",'2.Census &amp; Reference Benchmarks'!B158,"")</f>
        <v>0</v>
      </c>
      <c r="C158" s="56">
        <f>IF('2.Census &amp; Reference Benchmarks'!C158 &lt;&gt;"",'2.Census &amp; Reference Benchmarks'!C158,"")</f>
        <v>0</v>
      </c>
      <c r="D158" s="57" t="str">
        <f>IF('2.Census &amp; Reference Benchmarks'!D158 &lt;&gt;"",'2.Census &amp; Reference Benchmarks'!D158,"")</f>
        <v/>
      </c>
      <c r="E158" s="56" t="str">
        <f>IF('2.Census &amp; Reference Benchmarks'!E158 &lt;&gt;"",'2.Census &amp; Reference Benchmarks'!E158,"")</f>
        <v/>
      </c>
      <c r="F158" s="56" t="str">
        <f>IF('2.Census &amp; Reference Benchmarks'!F158 &lt;&gt;"",'2.Census &amp; Reference Benchmarks'!F158,"")</f>
        <v/>
      </c>
      <c r="G158" s="58" t="str">
        <f>IF('2.Census &amp; Reference Benchmarks'!G158 &lt;&gt;"",'2.Census &amp; Reference Benchmarks'!G158,"")</f>
        <v/>
      </c>
      <c r="H158" s="58" t="str">
        <f>IF('2.Census &amp; Reference Benchmarks'!H158 &lt;&gt;"",'2.Census &amp; Reference Benchmarks'!H158,"")</f>
        <v/>
      </c>
      <c r="I158" s="58" t="str">
        <f>IF('2.Census &amp; Reference Benchmarks'!I158 &lt;&gt;"",'2.Census &amp; Reference Benchmarks'!I158,"")</f>
        <v/>
      </c>
      <c r="J158" s="69" t="str">
        <f>IF('2.Census &amp; Reference Benchmarks'!J158 &lt;&gt;"",'2.Census &amp; Reference Benchmarks'!J158,"")</f>
        <v/>
      </c>
      <c r="K158" s="58" t="str">
        <f>IF('7.Safe Harbor Input Data &amp; Calc'!Q160 &lt;&gt; "", '7.Safe Harbor Input Data &amp; Calc'!Q160, "")</f>
        <v>No</v>
      </c>
      <c r="L158" s="59" t="str">
        <f>IF('2.Census &amp; Reference Benchmarks'!T158&lt;&gt; "",'2.Census &amp; Reference Benchmarks'!T158,"")</f>
        <v/>
      </c>
      <c r="M158" s="60">
        <f>'2.Census &amp; Reference Benchmarks'!M158</f>
        <v>0</v>
      </c>
      <c r="N158" s="60">
        <f>'2.Census &amp; Reference Benchmarks'!P158</f>
        <v>0</v>
      </c>
      <c r="O158" s="60">
        <f>'2.Census &amp; Reference Benchmarks'!S158</f>
        <v>0</v>
      </c>
      <c r="P158" s="52">
        <f>IF( AND(I158 &lt; '1. Summary for SBA'!$J$7, I158 &lt;&gt;""), 0, IF(AND(G158="",I158=""),SUM(M158:O158)*4,IF(I158&lt;'1. Summary for SBA'!$J$7,0,IF(K158="Yes",0,IF(H158="Salary",IF(AND(SUM(M158:O158)*4&lt;100000,L158=""),(SUM(M158:O158)/(IF(OR(I158=0,I158&gt;=DATEVALUE("3/31/2020")),DATEVALUE("3/31/2020"),I158)-IF(OR(G158&lt;=DATEVALUE("1/1/2020"), G158 = ""),DATEVALUE("1/1/2020"),IF(OR(MONTH(G158)=1),G158+1,IF(MONTH(G158)=3,G158,G158-1)))))*360,0),0)))))</f>
        <v>0</v>
      </c>
      <c r="Q158" s="52">
        <f t="shared" si="15"/>
        <v>0</v>
      </c>
      <c r="R158" s="67">
        <f t="shared" si="16"/>
        <v>0</v>
      </c>
      <c r="S158" s="53">
        <f>SUM('3.Weekly Hours &amp; Wage Activity'!AI158:BF158)</f>
        <v>0</v>
      </c>
      <c r="T158" s="53">
        <f>IF(AND(I158&lt;&gt; "",  I158 &lt; '1. Summary for SBA'!$J$11 +168, I158 &gt; '1. Summary for SBA'!$J$11),S158+(((168-(I158-'1. Summary for SBA'!$J$11+1))*S158)/((I158-'1. Summary for SBA'!$J$11+1))),0)</f>
        <v>0</v>
      </c>
      <c r="U158" s="369">
        <f>IF(K158= "Yes",0,IF( H158 = "salary",IF(T158 = 0,MAX(0,$R158-$S158), R158-T158),IF( H158 = "Hourly",'6. Hourly EE Wage Reduction'!AA158, 0)))</f>
        <v>0</v>
      </c>
      <c r="V158" s="67">
        <f t="shared" si="17"/>
        <v>0</v>
      </c>
      <c r="W158" s="405" t="str">
        <f>IF(U158 = 0, "No",IF('6. Hourly EE Wage Reduction'!T158 &gt;'6. Hourly EE Wage Reduction'!W158, "Yes", "No"))</f>
        <v>No</v>
      </c>
      <c r="X158" s="67">
        <f t="shared" si="18"/>
        <v>0</v>
      </c>
      <c r="Y158" s="67">
        <f t="shared" si="19"/>
        <v>0</v>
      </c>
      <c r="AA158" s="86">
        <f>IFERROR(IF('3.Weekly Hours &amp; Wage Activity'!J158 = "FT", 1,MIN(1,IF('3.Weekly Hours &amp; Wage Activity'!J158 = "", "",MIN('3.Weekly Hours &amp; Wage Activity'!J158/40,1)),IF('3.Weekly Hours &amp; Wage Activity'!J158="", "",'3.Weekly Hours &amp; Wage Activity'!J158/40 ))),0)</f>
        <v>0</v>
      </c>
      <c r="AB158" s="86">
        <f>IFERROR(IF('3.Weekly Hours &amp; Wage Activity'!K158 = "FT", 1,MIN(1,IF('3.Weekly Hours &amp; Wage Activity'!K158 = "", "",MIN('3.Weekly Hours &amp; Wage Activity'!K158/40,1)),IF('3.Weekly Hours &amp; Wage Activity'!K158="", "",'3.Weekly Hours &amp; Wage Activity'!K158/40 ))),0)</f>
        <v>0</v>
      </c>
      <c r="AC158" s="86">
        <f>IFERROR(IF('3.Weekly Hours &amp; Wage Activity'!L158 = "FT", 1,MIN(1,IF('3.Weekly Hours &amp; Wage Activity'!L158 = "", "",MIN('3.Weekly Hours &amp; Wage Activity'!L158/40,1)),IF('3.Weekly Hours &amp; Wage Activity'!L158="", "",'3.Weekly Hours &amp; Wage Activity'!L158/40 ))),0)</f>
        <v>0</v>
      </c>
      <c r="AD158" s="86">
        <f>IFERROR(IF('3.Weekly Hours &amp; Wage Activity'!M158 = "FT", 1,MIN(1,IF('3.Weekly Hours &amp; Wage Activity'!M158 = "", "",MIN('3.Weekly Hours &amp; Wage Activity'!M158/40,1)),IF('3.Weekly Hours &amp; Wage Activity'!M158="", "",'3.Weekly Hours &amp; Wage Activity'!M158/40 ))),0)</f>
        <v>0</v>
      </c>
      <c r="AE158" s="86">
        <f>IFERROR(IF('3.Weekly Hours &amp; Wage Activity'!N158 = "FT", 1,MIN(1,IF('3.Weekly Hours &amp; Wage Activity'!N158 = "", "",MIN('3.Weekly Hours &amp; Wage Activity'!N158/40,1)),IF('3.Weekly Hours &amp; Wage Activity'!N158="", "",'3.Weekly Hours &amp; Wage Activity'!N158/40 ))),0)</f>
        <v>0</v>
      </c>
      <c r="AF158" s="86">
        <f>IFERROR(IF('3.Weekly Hours &amp; Wage Activity'!O158 = "FT", 1,MIN(1,IF('3.Weekly Hours &amp; Wage Activity'!O158 = "", "",MIN('3.Weekly Hours &amp; Wage Activity'!O158/40,1)),IF('3.Weekly Hours &amp; Wage Activity'!O158="", "",'3.Weekly Hours &amp; Wage Activity'!O158/40 ))),0)</f>
        <v>0</v>
      </c>
      <c r="AG158" s="86">
        <f>IFERROR(IF('3.Weekly Hours &amp; Wage Activity'!P158 = "FT", 1,MIN(1,IF('3.Weekly Hours &amp; Wage Activity'!P158 = "", "",MIN('3.Weekly Hours &amp; Wage Activity'!P158/40,1)),IF('3.Weekly Hours &amp; Wage Activity'!P158="", "",'3.Weekly Hours &amp; Wage Activity'!P158/40 ))),0)</f>
        <v>0</v>
      </c>
      <c r="AH158" s="86">
        <f>IFERROR(IF('3.Weekly Hours &amp; Wage Activity'!Q158 = "FT", 1,MIN(1,IF('3.Weekly Hours &amp; Wage Activity'!Q158 = "", "",MIN('3.Weekly Hours &amp; Wage Activity'!Q158/40,1)),IF('3.Weekly Hours &amp; Wage Activity'!Q158="", "",'3.Weekly Hours &amp; Wage Activity'!Q158/40 ))),0)</f>
        <v>0</v>
      </c>
      <c r="AI158" s="86">
        <f>IFERROR(IF('3.Weekly Hours &amp; Wage Activity'!R158 = "FT", 1,MIN(1,IF('3.Weekly Hours &amp; Wage Activity'!R158 = "", "",MIN('3.Weekly Hours &amp; Wage Activity'!R158/40,1)),IF('3.Weekly Hours &amp; Wage Activity'!R158="", "",'3.Weekly Hours &amp; Wage Activity'!R158/40 ))),0)</f>
        <v>0</v>
      </c>
      <c r="AJ158" s="86">
        <f>IFERROR(IF('3.Weekly Hours &amp; Wage Activity'!S158 = "FT", 1,MIN(1,IF('3.Weekly Hours &amp; Wage Activity'!S158 = "", "",MIN('3.Weekly Hours &amp; Wage Activity'!S158/40,1)),IF('3.Weekly Hours &amp; Wage Activity'!S158="", "",'3.Weekly Hours &amp; Wage Activity'!S158/40 ))),0)</f>
        <v>0</v>
      </c>
      <c r="AK158" s="86">
        <f>IFERROR(IF('3.Weekly Hours &amp; Wage Activity'!T158 = "FT", 1,MIN(1,IF('3.Weekly Hours &amp; Wage Activity'!T158 = "", "",MIN('3.Weekly Hours &amp; Wage Activity'!T158/40,1)),IF('3.Weekly Hours &amp; Wage Activity'!T158="", "",'3.Weekly Hours &amp; Wage Activity'!T158/40 ))),0)</f>
        <v>0</v>
      </c>
      <c r="AL158" s="86">
        <f>IFERROR(IF('3.Weekly Hours &amp; Wage Activity'!U158 = "FT", 1,MIN(1,IF('3.Weekly Hours &amp; Wage Activity'!U158 = "", "",MIN('3.Weekly Hours &amp; Wage Activity'!U158/40,1)),IF('3.Weekly Hours &amp; Wage Activity'!U158="", "",'3.Weekly Hours &amp; Wage Activity'!U158/40 ))),0)</f>
        <v>0</v>
      </c>
      <c r="AM158" s="86">
        <f>IFERROR(IF('3.Weekly Hours &amp; Wage Activity'!V158 = "FT", 1,MIN(1,IF('3.Weekly Hours &amp; Wage Activity'!V158 = "", "",MIN('3.Weekly Hours &amp; Wage Activity'!V158/40,1)),IF('3.Weekly Hours &amp; Wage Activity'!V158="", "",'3.Weekly Hours &amp; Wage Activity'!V158/40 ))),0)</f>
        <v>0</v>
      </c>
      <c r="AN158" s="86">
        <f>IFERROR(IF('3.Weekly Hours &amp; Wage Activity'!W158 = "FT", 1,MIN(1,IF('3.Weekly Hours &amp; Wage Activity'!W158 = "", "",MIN('3.Weekly Hours &amp; Wage Activity'!W158/40,1)),IF('3.Weekly Hours &amp; Wage Activity'!W158="", "",'3.Weekly Hours &amp; Wage Activity'!W158/40 ))),0)</f>
        <v>0</v>
      </c>
      <c r="AO158" s="86">
        <f>IFERROR(IF('3.Weekly Hours &amp; Wage Activity'!X158 = "FT", 1,MIN(1,IF('3.Weekly Hours &amp; Wage Activity'!X158 = "", "",MIN('3.Weekly Hours &amp; Wage Activity'!X158/40,1)),IF('3.Weekly Hours &amp; Wage Activity'!X158="", "",'3.Weekly Hours &amp; Wage Activity'!X158/40 ))),0)</f>
        <v>0</v>
      </c>
      <c r="AP158" s="86">
        <f>IFERROR(IF('3.Weekly Hours &amp; Wage Activity'!Y158 = "FT", 1,MIN(1,IF('3.Weekly Hours &amp; Wage Activity'!Y158 = "", "",MIN('3.Weekly Hours &amp; Wage Activity'!Y158/40,1)),IF('3.Weekly Hours &amp; Wage Activity'!Y158="", "",'3.Weekly Hours &amp; Wage Activity'!Y158/40 ))),0)</f>
        <v>0</v>
      </c>
      <c r="AQ158" s="86">
        <f>IFERROR(IF('3.Weekly Hours &amp; Wage Activity'!Z158 = "FT", 1,MIN(1,IF('3.Weekly Hours &amp; Wage Activity'!Z158 = "", "",MIN('3.Weekly Hours &amp; Wage Activity'!Z158/40,1)),IF('3.Weekly Hours &amp; Wage Activity'!Z158="", "",'3.Weekly Hours &amp; Wage Activity'!Z158/40 ))),0)</f>
        <v>0</v>
      </c>
      <c r="AR158" s="86">
        <f>IFERROR(IF('3.Weekly Hours &amp; Wage Activity'!AA158 = "FT", 1,MIN(1,IF('3.Weekly Hours &amp; Wage Activity'!AA158 = "", "",MIN('3.Weekly Hours &amp; Wage Activity'!AA158/40,1)),IF('3.Weekly Hours &amp; Wage Activity'!AA158="", "",'3.Weekly Hours &amp; Wage Activity'!AA158/40 ))),0)</f>
        <v>0</v>
      </c>
      <c r="AS158" s="86">
        <f>IFERROR(IF('3.Weekly Hours &amp; Wage Activity'!AB158 = "FT", 1,MIN(1,IF('3.Weekly Hours &amp; Wage Activity'!AB158 = "", "",MIN('3.Weekly Hours &amp; Wage Activity'!AB158/40,1)),IF('3.Weekly Hours &amp; Wage Activity'!AB158="", "",'3.Weekly Hours &amp; Wage Activity'!AB158/40 ))),0)</f>
        <v>0</v>
      </c>
      <c r="AT158" s="86">
        <f>IFERROR(IF('3.Weekly Hours &amp; Wage Activity'!AC158 = "FT", 1,MIN(1,IF('3.Weekly Hours &amp; Wage Activity'!AC158 = "", "",MIN('3.Weekly Hours &amp; Wage Activity'!AC158/40,1)),IF('3.Weekly Hours &amp; Wage Activity'!AC158="", "",'3.Weekly Hours &amp; Wage Activity'!AC158/40 ))),0)</f>
        <v>0</v>
      </c>
      <c r="AU158" s="86">
        <f>IFERROR(IF('3.Weekly Hours &amp; Wage Activity'!AD158 = "FT", 1,MIN(1,IF('3.Weekly Hours &amp; Wage Activity'!AD158 = "", "",MIN('3.Weekly Hours &amp; Wage Activity'!AD158/40,1)),IF('3.Weekly Hours &amp; Wage Activity'!AD158="", "",'3.Weekly Hours &amp; Wage Activity'!AD158/40 ))),0)</f>
        <v>0</v>
      </c>
      <c r="AV158" s="86">
        <f>IFERROR(IF('3.Weekly Hours &amp; Wage Activity'!AE158 = "FT", 1,MIN(1,IF('3.Weekly Hours &amp; Wage Activity'!AE158 = "", "",MIN('3.Weekly Hours &amp; Wage Activity'!AE158/40,1)),IF('3.Weekly Hours &amp; Wage Activity'!AE158="", "",'3.Weekly Hours &amp; Wage Activity'!AE158/40 ))),0)</f>
        <v>0</v>
      </c>
      <c r="AW158" s="86">
        <f>IFERROR(IF('3.Weekly Hours &amp; Wage Activity'!AF158 = "FT", 1,MIN(1,IF('3.Weekly Hours &amp; Wage Activity'!AF158 = "", "",MIN('3.Weekly Hours &amp; Wage Activity'!AF158/40,1)),IF('3.Weekly Hours &amp; Wage Activity'!AF158="", "",'3.Weekly Hours &amp; Wage Activity'!AF158/40 ))),0)</f>
        <v>0</v>
      </c>
      <c r="AX158" s="86">
        <f>IFERROR(IF('3.Weekly Hours &amp; Wage Activity'!AG158 = "FT", 1,MIN(1,IF('3.Weekly Hours &amp; Wage Activity'!AG158 = "", "",MIN('3.Weekly Hours &amp; Wage Activity'!AG158/40,1)),IF('3.Weekly Hours &amp; Wage Activity'!AG158="", "",'3.Weekly Hours &amp; Wage Activity'!AG158/40 ))),0)</f>
        <v>0</v>
      </c>
      <c r="AY158" s="523">
        <f>SUM( IF(COUNTIF('3.Weekly Hours &amp; Wage Activity'!J158:Q158, "&lt;&gt;FT") = 0, COLUMNS('3.Weekly Hours &amp; Wage Activity'!J158:AG158) * 40, '3.Weekly Hours &amp; Wage Activity'!J158:AG158))</f>
        <v>0</v>
      </c>
      <c r="AZ158" s="86">
        <f t="shared" si="20"/>
        <v>0</v>
      </c>
      <c r="BA158" s="87">
        <f t="shared" si="21"/>
        <v>0</v>
      </c>
      <c r="BB158" s="74" t="str">
        <f>IF('2.Census &amp; Reference Benchmarks'!K158 = "", "", '2.Census &amp; Reference Benchmarks'!K158)</f>
        <v/>
      </c>
      <c r="BC158" s="185">
        <f>IF('2.Census &amp; Reference Benchmarks'!L158="N/A",IF(OR(AND(G158="",I158=""),AND(G158&lt;DATEVALUE("1/1/2020"),OR(I158="",I158&gt;DATEVALUE("3/31/2020")))),177.14,IF(OR(I158 = "", I158 &gt; DATEVALUE("1/31/2020")), ROUND(177.14*((DATEVALUE("2/1/2020") -G158)/31),1))),IF('2.Census &amp; Reference Benchmarks'!L158="",0,'2.Census &amp; Reference Benchmarks'!L158))</f>
        <v>0</v>
      </c>
      <c r="BD158" s="74" t="str">
        <f>IF('2.Census &amp; Reference Benchmarks'!N158 = "", "", '2.Census &amp; Reference Benchmarks'!N158)</f>
        <v/>
      </c>
      <c r="BE158" s="185">
        <f>IF('2.Census &amp; Reference Benchmarks'!O158="N/A",IF(OR(AND(G158="",I158=""),AND(G158&lt;=DATEVALUE("2/1/2020"),OR(I158="",I158&gt;=DATEVALUE("2/29/2020")))),165.71,IF(AND(G158&gt;DATEVALUE("2/1/2020"),OR(I158="",I158&lt;=DATEVALUE("2/29/2020"))),((DATEVALUE("3/1/2020")-G158)/29)*165.71,"")),IF('2.Census &amp; Reference Benchmarks'!O158="",0,'2.Census &amp; Reference Benchmarks'!O158))</f>
        <v>0</v>
      </c>
    </row>
    <row r="159" spans="1:57" x14ac:dyDescent="0.25">
      <c r="A159" s="3"/>
      <c r="B159" s="56">
        <f>IF('2.Census &amp; Reference Benchmarks'!B159 &lt;&gt;"",'2.Census &amp; Reference Benchmarks'!B159,"")</f>
        <v>0</v>
      </c>
      <c r="C159" s="56">
        <f>IF('2.Census &amp; Reference Benchmarks'!C159 &lt;&gt;"",'2.Census &amp; Reference Benchmarks'!C159,"")</f>
        <v>0</v>
      </c>
      <c r="D159" s="57" t="str">
        <f>IF('2.Census &amp; Reference Benchmarks'!D159 &lt;&gt;"",'2.Census &amp; Reference Benchmarks'!D159,"")</f>
        <v/>
      </c>
      <c r="E159" s="56" t="str">
        <f>IF('2.Census &amp; Reference Benchmarks'!E159 &lt;&gt;"",'2.Census &amp; Reference Benchmarks'!E159,"")</f>
        <v/>
      </c>
      <c r="F159" s="56" t="str">
        <f>IF('2.Census &amp; Reference Benchmarks'!F159 &lt;&gt;"",'2.Census &amp; Reference Benchmarks'!F159,"")</f>
        <v/>
      </c>
      <c r="G159" s="58" t="str">
        <f>IF('2.Census &amp; Reference Benchmarks'!G159 &lt;&gt;"",'2.Census &amp; Reference Benchmarks'!G159,"")</f>
        <v/>
      </c>
      <c r="H159" s="58" t="str">
        <f>IF('2.Census &amp; Reference Benchmarks'!H159 &lt;&gt;"",'2.Census &amp; Reference Benchmarks'!H159,"")</f>
        <v/>
      </c>
      <c r="I159" s="58" t="str">
        <f>IF('2.Census &amp; Reference Benchmarks'!I159 &lt;&gt;"",'2.Census &amp; Reference Benchmarks'!I159,"")</f>
        <v/>
      </c>
      <c r="J159" s="69" t="str">
        <f>IF('2.Census &amp; Reference Benchmarks'!J159 &lt;&gt;"",'2.Census &amp; Reference Benchmarks'!J159,"")</f>
        <v/>
      </c>
      <c r="K159" s="58" t="str">
        <f>IF('7.Safe Harbor Input Data &amp; Calc'!Q161 &lt;&gt; "", '7.Safe Harbor Input Data &amp; Calc'!Q161, "")</f>
        <v>No</v>
      </c>
      <c r="L159" s="59" t="str">
        <f>IF('2.Census &amp; Reference Benchmarks'!T159&lt;&gt; "",'2.Census &amp; Reference Benchmarks'!T159,"")</f>
        <v/>
      </c>
      <c r="M159" s="60">
        <f>'2.Census &amp; Reference Benchmarks'!M159</f>
        <v>0</v>
      </c>
      <c r="N159" s="60">
        <f>'2.Census &amp; Reference Benchmarks'!P159</f>
        <v>0</v>
      </c>
      <c r="O159" s="60">
        <f>'2.Census &amp; Reference Benchmarks'!S159</f>
        <v>0</v>
      </c>
      <c r="P159" s="52">
        <f>IF( AND(I159 &lt; '1. Summary for SBA'!$J$7, I159 &lt;&gt;""), 0, IF(AND(G159="",I159=""),SUM(M159:O159)*4,IF(I159&lt;'1. Summary for SBA'!$J$7,0,IF(K159="Yes",0,IF(H159="Salary",IF(AND(SUM(M159:O159)*4&lt;100000,L159=""),(SUM(M159:O159)/(IF(OR(I159=0,I159&gt;=DATEVALUE("3/31/2020")),DATEVALUE("3/31/2020"),I159)-IF(OR(G159&lt;=DATEVALUE("1/1/2020"), G159 = ""),DATEVALUE("1/1/2020"),IF(OR(MONTH(G159)=1),G159+1,IF(MONTH(G159)=3,G159,G159-1)))))*360,0),0)))))</f>
        <v>0</v>
      </c>
      <c r="Q159" s="52">
        <f t="shared" si="15"/>
        <v>0</v>
      </c>
      <c r="R159" s="67">
        <f t="shared" si="16"/>
        <v>0</v>
      </c>
      <c r="S159" s="53">
        <f>SUM('3.Weekly Hours &amp; Wage Activity'!AI159:BF159)</f>
        <v>0</v>
      </c>
      <c r="T159" s="53">
        <f>IF(AND(I159&lt;&gt; "",  I159 &lt; '1. Summary for SBA'!$J$11 +168, I159 &gt; '1. Summary for SBA'!$J$11),S159+(((168-(I159-'1. Summary for SBA'!$J$11+1))*S159)/((I159-'1. Summary for SBA'!$J$11+1))),0)</f>
        <v>0</v>
      </c>
      <c r="U159" s="369">
        <f>IF(K159= "Yes",0,IF( H159 = "salary",IF(T159 = 0,MAX(0,$R159-$S159), R159-T159),IF( H159 = "Hourly",'6. Hourly EE Wage Reduction'!AA159, 0)))</f>
        <v>0</v>
      </c>
      <c r="V159" s="67">
        <f t="shared" si="17"/>
        <v>0</v>
      </c>
      <c r="W159" s="405" t="str">
        <f>IF(U159 = 0, "No",IF('6. Hourly EE Wage Reduction'!T159 &gt;'6. Hourly EE Wage Reduction'!W159, "Yes", "No"))</f>
        <v>No</v>
      </c>
      <c r="X159" s="67">
        <f t="shared" si="18"/>
        <v>0</v>
      </c>
      <c r="Y159" s="67">
        <f t="shared" si="19"/>
        <v>0</v>
      </c>
      <c r="AA159" s="86">
        <f>IFERROR(IF('3.Weekly Hours &amp; Wage Activity'!J159 = "FT", 1,MIN(1,IF('3.Weekly Hours &amp; Wage Activity'!J159 = "", "",MIN('3.Weekly Hours &amp; Wage Activity'!J159/40,1)),IF('3.Weekly Hours &amp; Wage Activity'!J159="", "",'3.Weekly Hours &amp; Wage Activity'!J159/40 ))),0)</f>
        <v>0</v>
      </c>
      <c r="AB159" s="86">
        <f>IFERROR(IF('3.Weekly Hours &amp; Wage Activity'!K159 = "FT", 1,MIN(1,IF('3.Weekly Hours &amp; Wage Activity'!K159 = "", "",MIN('3.Weekly Hours &amp; Wage Activity'!K159/40,1)),IF('3.Weekly Hours &amp; Wage Activity'!K159="", "",'3.Weekly Hours &amp; Wage Activity'!K159/40 ))),0)</f>
        <v>0</v>
      </c>
      <c r="AC159" s="86">
        <f>IFERROR(IF('3.Weekly Hours &amp; Wage Activity'!L159 = "FT", 1,MIN(1,IF('3.Weekly Hours &amp; Wage Activity'!L159 = "", "",MIN('3.Weekly Hours &amp; Wage Activity'!L159/40,1)),IF('3.Weekly Hours &amp; Wage Activity'!L159="", "",'3.Weekly Hours &amp; Wage Activity'!L159/40 ))),0)</f>
        <v>0</v>
      </c>
      <c r="AD159" s="86">
        <f>IFERROR(IF('3.Weekly Hours &amp; Wage Activity'!M159 = "FT", 1,MIN(1,IF('3.Weekly Hours &amp; Wage Activity'!M159 = "", "",MIN('3.Weekly Hours &amp; Wage Activity'!M159/40,1)),IF('3.Weekly Hours &amp; Wage Activity'!M159="", "",'3.Weekly Hours &amp; Wage Activity'!M159/40 ))),0)</f>
        <v>0</v>
      </c>
      <c r="AE159" s="86">
        <f>IFERROR(IF('3.Weekly Hours &amp; Wage Activity'!N159 = "FT", 1,MIN(1,IF('3.Weekly Hours &amp; Wage Activity'!N159 = "", "",MIN('3.Weekly Hours &amp; Wage Activity'!N159/40,1)),IF('3.Weekly Hours &amp; Wage Activity'!N159="", "",'3.Weekly Hours &amp; Wage Activity'!N159/40 ))),0)</f>
        <v>0</v>
      </c>
      <c r="AF159" s="86">
        <f>IFERROR(IF('3.Weekly Hours &amp; Wage Activity'!O159 = "FT", 1,MIN(1,IF('3.Weekly Hours &amp; Wage Activity'!O159 = "", "",MIN('3.Weekly Hours &amp; Wage Activity'!O159/40,1)),IF('3.Weekly Hours &amp; Wage Activity'!O159="", "",'3.Weekly Hours &amp; Wage Activity'!O159/40 ))),0)</f>
        <v>0</v>
      </c>
      <c r="AG159" s="86">
        <f>IFERROR(IF('3.Weekly Hours &amp; Wage Activity'!P159 = "FT", 1,MIN(1,IF('3.Weekly Hours &amp; Wage Activity'!P159 = "", "",MIN('3.Weekly Hours &amp; Wage Activity'!P159/40,1)),IF('3.Weekly Hours &amp; Wage Activity'!P159="", "",'3.Weekly Hours &amp; Wage Activity'!P159/40 ))),0)</f>
        <v>0</v>
      </c>
      <c r="AH159" s="86">
        <f>IFERROR(IF('3.Weekly Hours &amp; Wage Activity'!Q159 = "FT", 1,MIN(1,IF('3.Weekly Hours &amp; Wage Activity'!Q159 = "", "",MIN('3.Weekly Hours &amp; Wage Activity'!Q159/40,1)),IF('3.Weekly Hours &amp; Wage Activity'!Q159="", "",'3.Weekly Hours &amp; Wage Activity'!Q159/40 ))),0)</f>
        <v>0</v>
      </c>
      <c r="AI159" s="86">
        <f>IFERROR(IF('3.Weekly Hours &amp; Wage Activity'!R159 = "FT", 1,MIN(1,IF('3.Weekly Hours &amp; Wage Activity'!R159 = "", "",MIN('3.Weekly Hours &amp; Wage Activity'!R159/40,1)),IF('3.Weekly Hours &amp; Wage Activity'!R159="", "",'3.Weekly Hours &amp; Wage Activity'!R159/40 ))),0)</f>
        <v>0</v>
      </c>
      <c r="AJ159" s="86">
        <f>IFERROR(IF('3.Weekly Hours &amp; Wage Activity'!S159 = "FT", 1,MIN(1,IF('3.Weekly Hours &amp; Wage Activity'!S159 = "", "",MIN('3.Weekly Hours &amp; Wage Activity'!S159/40,1)),IF('3.Weekly Hours &amp; Wage Activity'!S159="", "",'3.Weekly Hours &amp; Wage Activity'!S159/40 ))),0)</f>
        <v>0</v>
      </c>
      <c r="AK159" s="86">
        <f>IFERROR(IF('3.Weekly Hours &amp; Wage Activity'!T159 = "FT", 1,MIN(1,IF('3.Weekly Hours &amp; Wage Activity'!T159 = "", "",MIN('3.Weekly Hours &amp; Wage Activity'!T159/40,1)),IF('3.Weekly Hours &amp; Wage Activity'!T159="", "",'3.Weekly Hours &amp; Wage Activity'!T159/40 ))),0)</f>
        <v>0</v>
      </c>
      <c r="AL159" s="86">
        <f>IFERROR(IF('3.Weekly Hours &amp; Wage Activity'!U159 = "FT", 1,MIN(1,IF('3.Weekly Hours &amp; Wage Activity'!U159 = "", "",MIN('3.Weekly Hours &amp; Wage Activity'!U159/40,1)),IF('3.Weekly Hours &amp; Wage Activity'!U159="", "",'3.Weekly Hours &amp; Wage Activity'!U159/40 ))),0)</f>
        <v>0</v>
      </c>
      <c r="AM159" s="86">
        <f>IFERROR(IF('3.Weekly Hours &amp; Wage Activity'!V159 = "FT", 1,MIN(1,IF('3.Weekly Hours &amp; Wage Activity'!V159 = "", "",MIN('3.Weekly Hours &amp; Wage Activity'!V159/40,1)),IF('3.Weekly Hours &amp; Wage Activity'!V159="", "",'3.Weekly Hours &amp; Wage Activity'!V159/40 ))),0)</f>
        <v>0</v>
      </c>
      <c r="AN159" s="86">
        <f>IFERROR(IF('3.Weekly Hours &amp; Wage Activity'!W159 = "FT", 1,MIN(1,IF('3.Weekly Hours &amp; Wage Activity'!W159 = "", "",MIN('3.Weekly Hours &amp; Wage Activity'!W159/40,1)),IF('3.Weekly Hours &amp; Wage Activity'!W159="", "",'3.Weekly Hours &amp; Wage Activity'!W159/40 ))),0)</f>
        <v>0</v>
      </c>
      <c r="AO159" s="86">
        <f>IFERROR(IF('3.Weekly Hours &amp; Wage Activity'!X159 = "FT", 1,MIN(1,IF('3.Weekly Hours &amp; Wage Activity'!X159 = "", "",MIN('3.Weekly Hours &amp; Wage Activity'!X159/40,1)),IF('3.Weekly Hours &amp; Wage Activity'!X159="", "",'3.Weekly Hours &amp; Wage Activity'!X159/40 ))),0)</f>
        <v>0</v>
      </c>
      <c r="AP159" s="86">
        <f>IFERROR(IF('3.Weekly Hours &amp; Wage Activity'!Y159 = "FT", 1,MIN(1,IF('3.Weekly Hours &amp; Wage Activity'!Y159 = "", "",MIN('3.Weekly Hours &amp; Wage Activity'!Y159/40,1)),IF('3.Weekly Hours &amp; Wage Activity'!Y159="", "",'3.Weekly Hours &amp; Wage Activity'!Y159/40 ))),0)</f>
        <v>0</v>
      </c>
      <c r="AQ159" s="86">
        <f>IFERROR(IF('3.Weekly Hours &amp; Wage Activity'!Z159 = "FT", 1,MIN(1,IF('3.Weekly Hours &amp; Wage Activity'!Z159 = "", "",MIN('3.Weekly Hours &amp; Wage Activity'!Z159/40,1)),IF('3.Weekly Hours &amp; Wage Activity'!Z159="", "",'3.Weekly Hours &amp; Wage Activity'!Z159/40 ))),0)</f>
        <v>0</v>
      </c>
      <c r="AR159" s="86">
        <f>IFERROR(IF('3.Weekly Hours &amp; Wage Activity'!AA159 = "FT", 1,MIN(1,IF('3.Weekly Hours &amp; Wage Activity'!AA159 = "", "",MIN('3.Weekly Hours &amp; Wage Activity'!AA159/40,1)),IF('3.Weekly Hours &amp; Wage Activity'!AA159="", "",'3.Weekly Hours &amp; Wage Activity'!AA159/40 ))),0)</f>
        <v>0</v>
      </c>
      <c r="AS159" s="86">
        <f>IFERROR(IF('3.Weekly Hours &amp; Wage Activity'!AB159 = "FT", 1,MIN(1,IF('3.Weekly Hours &amp; Wage Activity'!AB159 = "", "",MIN('3.Weekly Hours &amp; Wage Activity'!AB159/40,1)),IF('3.Weekly Hours &amp; Wage Activity'!AB159="", "",'3.Weekly Hours &amp; Wage Activity'!AB159/40 ))),0)</f>
        <v>0</v>
      </c>
      <c r="AT159" s="86">
        <f>IFERROR(IF('3.Weekly Hours &amp; Wage Activity'!AC159 = "FT", 1,MIN(1,IF('3.Weekly Hours &amp; Wage Activity'!AC159 = "", "",MIN('3.Weekly Hours &amp; Wage Activity'!AC159/40,1)),IF('3.Weekly Hours &amp; Wage Activity'!AC159="", "",'3.Weekly Hours &amp; Wage Activity'!AC159/40 ))),0)</f>
        <v>0</v>
      </c>
      <c r="AU159" s="86">
        <f>IFERROR(IF('3.Weekly Hours &amp; Wage Activity'!AD159 = "FT", 1,MIN(1,IF('3.Weekly Hours &amp; Wage Activity'!AD159 = "", "",MIN('3.Weekly Hours &amp; Wage Activity'!AD159/40,1)),IF('3.Weekly Hours &amp; Wage Activity'!AD159="", "",'3.Weekly Hours &amp; Wage Activity'!AD159/40 ))),0)</f>
        <v>0</v>
      </c>
      <c r="AV159" s="86">
        <f>IFERROR(IF('3.Weekly Hours &amp; Wage Activity'!AE159 = "FT", 1,MIN(1,IF('3.Weekly Hours &amp; Wage Activity'!AE159 = "", "",MIN('3.Weekly Hours &amp; Wage Activity'!AE159/40,1)),IF('3.Weekly Hours &amp; Wage Activity'!AE159="", "",'3.Weekly Hours &amp; Wage Activity'!AE159/40 ))),0)</f>
        <v>0</v>
      </c>
      <c r="AW159" s="86">
        <f>IFERROR(IF('3.Weekly Hours &amp; Wage Activity'!AF159 = "FT", 1,MIN(1,IF('3.Weekly Hours &amp; Wage Activity'!AF159 = "", "",MIN('3.Weekly Hours &amp; Wage Activity'!AF159/40,1)),IF('3.Weekly Hours &amp; Wage Activity'!AF159="", "",'3.Weekly Hours &amp; Wage Activity'!AF159/40 ))),0)</f>
        <v>0</v>
      </c>
      <c r="AX159" s="86">
        <f>IFERROR(IF('3.Weekly Hours &amp; Wage Activity'!AG159 = "FT", 1,MIN(1,IF('3.Weekly Hours &amp; Wage Activity'!AG159 = "", "",MIN('3.Weekly Hours &amp; Wage Activity'!AG159/40,1)),IF('3.Weekly Hours &amp; Wage Activity'!AG159="", "",'3.Weekly Hours &amp; Wage Activity'!AG159/40 ))),0)</f>
        <v>0</v>
      </c>
      <c r="AY159" s="523">
        <f>SUM( IF(COUNTIF('3.Weekly Hours &amp; Wage Activity'!J159:Q159, "&lt;&gt;FT") = 0, COLUMNS('3.Weekly Hours &amp; Wage Activity'!J159:AG159) * 40, '3.Weekly Hours &amp; Wage Activity'!J159:AG159))</f>
        <v>0</v>
      </c>
      <c r="AZ159" s="86">
        <f t="shared" si="20"/>
        <v>0</v>
      </c>
      <c r="BA159" s="87">
        <f t="shared" si="21"/>
        <v>0</v>
      </c>
      <c r="BB159" s="74" t="str">
        <f>IF('2.Census &amp; Reference Benchmarks'!K159 = "", "", '2.Census &amp; Reference Benchmarks'!K159)</f>
        <v/>
      </c>
      <c r="BC159" s="185">
        <f>IF('2.Census &amp; Reference Benchmarks'!L159="N/A",IF(OR(AND(G159="",I159=""),AND(G159&lt;DATEVALUE("1/1/2020"),OR(I159="",I159&gt;DATEVALUE("3/31/2020")))),177.14,IF(OR(I159 = "", I159 &gt; DATEVALUE("1/31/2020")), ROUND(177.14*((DATEVALUE("2/1/2020") -G159)/31),1))),IF('2.Census &amp; Reference Benchmarks'!L159="",0,'2.Census &amp; Reference Benchmarks'!L159))</f>
        <v>0</v>
      </c>
      <c r="BD159" s="74" t="str">
        <f>IF('2.Census &amp; Reference Benchmarks'!N159 = "", "", '2.Census &amp; Reference Benchmarks'!N159)</f>
        <v/>
      </c>
      <c r="BE159" s="185">
        <f>IF('2.Census &amp; Reference Benchmarks'!O159="N/A",IF(OR(AND(G159="",I159=""),AND(G159&lt;=DATEVALUE("2/1/2020"),OR(I159="",I159&gt;=DATEVALUE("2/29/2020")))),165.71,IF(AND(G159&gt;DATEVALUE("2/1/2020"),OR(I159="",I159&lt;=DATEVALUE("2/29/2020"))),((DATEVALUE("3/1/2020")-G159)/29)*165.71,"")),IF('2.Census &amp; Reference Benchmarks'!O159="",0,'2.Census &amp; Reference Benchmarks'!O159))</f>
        <v>0</v>
      </c>
    </row>
    <row r="160" spans="1:57" x14ac:dyDescent="0.25">
      <c r="A160" s="3"/>
      <c r="B160" s="56">
        <f>IF('2.Census &amp; Reference Benchmarks'!B160 &lt;&gt;"",'2.Census &amp; Reference Benchmarks'!B160,"")</f>
        <v>0</v>
      </c>
      <c r="C160" s="56">
        <f>IF('2.Census &amp; Reference Benchmarks'!C160 &lt;&gt;"",'2.Census &amp; Reference Benchmarks'!C160,"")</f>
        <v>0</v>
      </c>
      <c r="D160" s="57" t="str">
        <f>IF('2.Census &amp; Reference Benchmarks'!D160 &lt;&gt;"",'2.Census &amp; Reference Benchmarks'!D160,"")</f>
        <v/>
      </c>
      <c r="E160" s="56" t="str">
        <f>IF('2.Census &amp; Reference Benchmarks'!E160 &lt;&gt;"",'2.Census &amp; Reference Benchmarks'!E160,"")</f>
        <v/>
      </c>
      <c r="F160" s="56" t="str">
        <f>IF('2.Census &amp; Reference Benchmarks'!F160 &lt;&gt;"",'2.Census &amp; Reference Benchmarks'!F160,"")</f>
        <v/>
      </c>
      <c r="G160" s="58" t="str">
        <f>IF('2.Census &amp; Reference Benchmarks'!G160 &lt;&gt;"",'2.Census &amp; Reference Benchmarks'!G160,"")</f>
        <v/>
      </c>
      <c r="H160" s="58" t="str">
        <f>IF('2.Census &amp; Reference Benchmarks'!H160 &lt;&gt;"",'2.Census &amp; Reference Benchmarks'!H160,"")</f>
        <v/>
      </c>
      <c r="I160" s="58" t="str">
        <f>IF('2.Census &amp; Reference Benchmarks'!I160 &lt;&gt;"",'2.Census &amp; Reference Benchmarks'!I160,"")</f>
        <v/>
      </c>
      <c r="J160" s="69" t="str">
        <f>IF('2.Census &amp; Reference Benchmarks'!J160 &lt;&gt;"",'2.Census &amp; Reference Benchmarks'!J160,"")</f>
        <v/>
      </c>
      <c r="K160" s="58" t="str">
        <f>IF('7.Safe Harbor Input Data &amp; Calc'!Q162 &lt;&gt; "", '7.Safe Harbor Input Data &amp; Calc'!Q162, "")</f>
        <v>No</v>
      </c>
      <c r="L160" s="59" t="str">
        <f>IF('2.Census &amp; Reference Benchmarks'!T160&lt;&gt; "",'2.Census &amp; Reference Benchmarks'!T160,"")</f>
        <v/>
      </c>
      <c r="M160" s="60">
        <f>'2.Census &amp; Reference Benchmarks'!M160</f>
        <v>0</v>
      </c>
      <c r="N160" s="60">
        <f>'2.Census &amp; Reference Benchmarks'!P160</f>
        <v>0</v>
      </c>
      <c r="O160" s="60">
        <f>'2.Census &amp; Reference Benchmarks'!S160</f>
        <v>0</v>
      </c>
      <c r="P160" s="52">
        <f>IF( AND(I160 &lt; '1. Summary for SBA'!$J$7, I160 &lt;&gt;""), 0, IF(AND(G160="",I160=""),SUM(M160:O160)*4,IF(I160&lt;'1. Summary for SBA'!$J$7,0,IF(K160="Yes",0,IF(H160="Salary",IF(AND(SUM(M160:O160)*4&lt;100000,L160=""),(SUM(M160:O160)/(IF(OR(I160=0,I160&gt;=DATEVALUE("3/31/2020")),DATEVALUE("3/31/2020"),I160)-IF(OR(G160&lt;=DATEVALUE("1/1/2020"), G160 = ""),DATEVALUE("1/1/2020"),IF(OR(MONTH(G160)=1),G160+1,IF(MONTH(G160)=3,G160,G160-1)))))*360,0),0)))))</f>
        <v>0</v>
      </c>
      <c r="Q160" s="52">
        <f t="shared" si="15"/>
        <v>0</v>
      </c>
      <c r="R160" s="67">
        <f t="shared" si="16"/>
        <v>0</v>
      </c>
      <c r="S160" s="53">
        <f>SUM('3.Weekly Hours &amp; Wage Activity'!AI160:BF160)</f>
        <v>0</v>
      </c>
      <c r="T160" s="53">
        <f>IF(AND(I160&lt;&gt; "",  I160 &lt; '1. Summary for SBA'!$J$11 +168, I160 &gt; '1. Summary for SBA'!$J$11),S160+(((168-(I160-'1. Summary for SBA'!$J$11+1))*S160)/((I160-'1. Summary for SBA'!$J$11+1))),0)</f>
        <v>0</v>
      </c>
      <c r="U160" s="369">
        <f>IF(K160= "Yes",0,IF( H160 = "salary",IF(T160 = 0,MAX(0,$R160-$S160), R160-T160),IF( H160 = "Hourly",'6. Hourly EE Wage Reduction'!AA160, 0)))</f>
        <v>0</v>
      </c>
      <c r="V160" s="67">
        <f t="shared" si="17"/>
        <v>0</v>
      </c>
      <c r="W160" s="405" t="str">
        <f>IF(U160 = 0, "No",IF('6. Hourly EE Wage Reduction'!T160 &gt;'6. Hourly EE Wage Reduction'!W160, "Yes", "No"))</f>
        <v>No</v>
      </c>
      <c r="X160" s="67">
        <f t="shared" si="18"/>
        <v>0</v>
      </c>
      <c r="Y160" s="67">
        <f t="shared" si="19"/>
        <v>0</v>
      </c>
      <c r="AA160" s="86">
        <f>IFERROR(IF('3.Weekly Hours &amp; Wage Activity'!J160 = "FT", 1,MIN(1,IF('3.Weekly Hours &amp; Wage Activity'!J160 = "", "",MIN('3.Weekly Hours &amp; Wage Activity'!J160/40,1)),IF('3.Weekly Hours &amp; Wage Activity'!J160="", "",'3.Weekly Hours &amp; Wage Activity'!J160/40 ))),0)</f>
        <v>0</v>
      </c>
      <c r="AB160" s="86">
        <f>IFERROR(IF('3.Weekly Hours &amp; Wage Activity'!K160 = "FT", 1,MIN(1,IF('3.Weekly Hours &amp; Wage Activity'!K160 = "", "",MIN('3.Weekly Hours &amp; Wage Activity'!K160/40,1)),IF('3.Weekly Hours &amp; Wage Activity'!K160="", "",'3.Weekly Hours &amp; Wage Activity'!K160/40 ))),0)</f>
        <v>0</v>
      </c>
      <c r="AC160" s="86">
        <f>IFERROR(IF('3.Weekly Hours &amp; Wage Activity'!L160 = "FT", 1,MIN(1,IF('3.Weekly Hours &amp; Wage Activity'!L160 = "", "",MIN('3.Weekly Hours &amp; Wage Activity'!L160/40,1)),IF('3.Weekly Hours &amp; Wage Activity'!L160="", "",'3.Weekly Hours &amp; Wage Activity'!L160/40 ))),0)</f>
        <v>0</v>
      </c>
      <c r="AD160" s="86">
        <f>IFERROR(IF('3.Weekly Hours &amp; Wage Activity'!M160 = "FT", 1,MIN(1,IF('3.Weekly Hours &amp; Wage Activity'!M160 = "", "",MIN('3.Weekly Hours &amp; Wage Activity'!M160/40,1)),IF('3.Weekly Hours &amp; Wage Activity'!M160="", "",'3.Weekly Hours &amp; Wage Activity'!M160/40 ))),0)</f>
        <v>0</v>
      </c>
      <c r="AE160" s="86">
        <f>IFERROR(IF('3.Weekly Hours &amp; Wage Activity'!N160 = "FT", 1,MIN(1,IF('3.Weekly Hours &amp; Wage Activity'!N160 = "", "",MIN('3.Weekly Hours &amp; Wage Activity'!N160/40,1)),IF('3.Weekly Hours &amp; Wage Activity'!N160="", "",'3.Weekly Hours &amp; Wage Activity'!N160/40 ))),0)</f>
        <v>0</v>
      </c>
      <c r="AF160" s="86">
        <f>IFERROR(IF('3.Weekly Hours &amp; Wage Activity'!O160 = "FT", 1,MIN(1,IF('3.Weekly Hours &amp; Wage Activity'!O160 = "", "",MIN('3.Weekly Hours &amp; Wage Activity'!O160/40,1)),IF('3.Weekly Hours &amp; Wage Activity'!O160="", "",'3.Weekly Hours &amp; Wage Activity'!O160/40 ))),0)</f>
        <v>0</v>
      </c>
      <c r="AG160" s="86">
        <f>IFERROR(IF('3.Weekly Hours &amp; Wage Activity'!P160 = "FT", 1,MIN(1,IF('3.Weekly Hours &amp; Wage Activity'!P160 = "", "",MIN('3.Weekly Hours &amp; Wage Activity'!P160/40,1)),IF('3.Weekly Hours &amp; Wage Activity'!P160="", "",'3.Weekly Hours &amp; Wage Activity'!P160/40 ))),0)</f>
        <v>0</v>
      </c>
      <c r="AH160" s="86">
        <f>IFERROR(IF('3.Weekly Hours &amp; Wage Activity'!Q160 = "FT", 1,MIN(1,IF('3.Weekly Hours &amp; Wage Activity'!Q160 = "", "",MIN('3.Weekly Hours &amp; Wage Activity'!Q160/40,1)),IF('3.Weekly Hours &amp; Wage Activity'!Q160="", "",'3.Weekly Hours &amp; Wage Activity'!Q160/40 ))),0)</f>
        <v>0</v>
      </c>
      <c r="AI160" s="86">
        <f>IFERROR(IF('3.Weekly Hours &amp; Wage Activity'!R160 = "FT", 1,MIN(1,IF('3.Weekly Hours &amp; Wage Activity'!R160 = "", "",MIN('3.Weekly Hours &amp; Wage Activity'!R160/40,1)),IF('3.Weekly Hours &amp; Wage Activity'!R160="", "",'3.Weekly Hours &amp; Wage Activity'!R160/40 ))),0)</f>
        <v>0</v>
      </c>
      <c r="AJ160" s="86">
        <f>IFERROR(IF('3.Weekly Hours &amp; Wage Activity'!S160 = "FT", 1,MIN(1,IF('3.Weekly Hours &amp; Wage Activity'!S160 = "", "",MIN('3.Weekly Hours &amp; Wage Activity'!S160/40,1)),IF('3.Weekly Hours &amp; Wage Activity'!S160="", "",'3.Weekly Hours &amp; Wage Activity'!S160/40 ))),0)</f>
        <v>0</v>
      </c>
      <c r="AK160" s="86">
        <f>IFERROR(IF('3.Weekly Hours &amp; Wage Activity'!T160 = "FT", 1,MIN(1,IF('3.Weekly Hours &amp; Wage Activity'!T160 = "", "",MIN('3.Weekly Hours &amp; Wage Activity'!T160/40,1)),IF('3.Weekly Hours &amp; Wage Activity'!T160="", "",'3.Weekly Hours &amp; Wage Activity'!T160/40 ))),0)</f>
        <v>0</v>
      </c>
      <c r="AL160" s="86">
        <f>IFERROR(IF('3.Weekly Hours &amp; Wage Activity'!U160 = "FT", 1,MIN(1,IF('3.Weekly Hours &amp; Wage Activity'!U160 = "", "",MIN('3.Weekly Hours &amp; Wage Activity'!U160/40,1)),IF('3.Weekly Hours &amp; Wage Activity'!U160="", "",'3.Weekly Hours &amp; Wage Activity'!U160/40 ))),0)</f>
        <v>0</v>
      </c>
      <c r="AM160" s="86">
        <f>IFERROR(IF('3.Weekly Hours &amp; Wage Activity'!V160 = "FT", 1,MIN(1,IF('3.Weekly Hours &amp; Wage Activity'!V160 = "", "",MIN('3.Weekly Hours &amp; Wage Activity'!V160/40,1)),IF('3.Weekly Hours &amp; Wage Activity'!V160="", "",'3.Weekly Hours &amp; Wage Activity'!V160/40 ))),0)</f>
        <v>0</v>
      </c>
      <c r="AN160" s="86">
        <f>IFERROR(IF('3.Weekly Hours &amp; Wage Activity'!W160 = "FT", 1,MIN(1,IF('3.Weekly Hours &amp; Wage Activity'!W160 = "", "",MIN('3.Weekly Hours &amp; Wage Activity'!W160/40,1)),IF('3.Weekly Hours &amp; Wage Activity'!W160="", "",'3.Weekly Hours &amp; Wage Activity'!W160/40 ))),0)</f>
        <v>0</v>
      </c>
      <c r="AO160" s="86">
        <f>IFERROR(IF('3.Weekly Hours &amp; Wage Activity'!X160 = "FT", 1,MIN(1,IF('3.Weekly Hours &amp; Wage Activity'!X160 = "", "",MIN('3.Weekly Hours &amp; Wage Activity'!X160/40,1)),IF('3.Weekly Hours &amp; Wage Activity'!X160="", "",'3.Weekly Hours &amp; Wage Activity'!X160/40 ))),0)</f>
        <v>0</v>
      </c>
      <c r="AP160" s="86">
        <f>IFERROR(IF('3.Weekly Hours &amp; Wage Activity'!Y160 = "FT", 1,MIN(1,IF('3.Weekly Hours &amp; Wage Activity'!Y160 = "", "",MIN('3.Weekly Hours &amp; Wage Activity'!Y160/40,1)),IF('3.Weekly Hours &amp; Wage Activity'!Y160="", "",'3.Weekly Hours &amp; Wage Activity'!Y160/40 ))),0)</f>
        <v>0</v>
      </c>
      <c r="AQ160" s="86">
        <f>IFERROR(IF('3.Weekly Hours &amp; Wage Activity'!Z160 = "FT", 1,MIN(1,IF('3.Weekly Hours &amp; Wage Activity'!Z160 = "", "",MIN('3.Weekly Hours &amp; Wage Activity'!Z160/40,1)),IF('3.Weekly Hours &amp; Wage Activity'!Z160="", "",'3.Weekly Hours &amp; Wage Activity'!Z160/40 ))),0)</f>
        <v>0</v>
      </c>
      <c r="AR160" s="86">
        <f>IFERROR(IF('3.Weekly Hours &amp; Wage Activity'!AA160 = "FT", 1,MIN(1,IF('3.Weekly Hours &amp; Wage Activity'!AA160 = "", "",MIN('3.Weekly Hours &amp; Wage Activity'!AA160/40,1)),IF('3.Weekly Hours &amp; Wage Activity'!AA160="", "",'3.Weekly Hours &amp; Wage Activity'!AA160/40 ))),0)</f>
        <v>0</v>
      </c>
      <c r="AS160" s="86">
        <f>IFERROR(IF('3.Weekly Hours &amp; Wage Activity'!AB160 = "FT", 1,MIN(1,IF('3.Weekly Hours &amp; Wage Activity'!AB160 = "", "",MIN('3.Weekly Hours &amp; Wage Activity'!AB160/40,1)),IF('3.Weekly Hours &amp; Wage Activity'!AB160="", "",'3.Weekly Hours &amp; Wage Activity'!AB160/40 ))),0)</f>
        <v>0</v>
      </c>
      <c r="AT160" s="86">
        <f>IFERROR(IF('3.Weekly Hours &amp; Wage Activity'!AC160 = "FT", 1,MIN(1,IF('3.Weekly Hours &amp; Wage Activity'!AC160 = "", "",MIN('3.Weekly Hours &amp; Wage Activity'!AC160/40,1)),IF('3.Weekly Hours &amp; Wage Activity'!AC160="", "",'3.Weekly Hours &amp; Wage Activity'!AC160/40 ))),0)</f>
        <v>0</v>
      </c>
      <c r="AU160" s="86">
        <f>IFERROR(IF('3.Weekly Hours &amp; Wage Activity'!AD160 = "FT", 1,MIN(1,IF('3.Weekly Hours &amp; Wage Activity'!AD160 = "", "",MIN('3.Weekly Hours &amp; Wage Activity'!AD160/40,1)),IF('3.Weekly Hours &amp; Wage Activity'!AD160="", "",'3.Weekly Hours &amp; Wage Activity'!AD160/40 ))),0)</f>
        <v>0</v>
      </c>
      <c r="AV160" s="86">
        <f>IFERROR(IF('3.Weekly Hours &amp; Wage Activity'!AE160 = "FT", 1,MIN(1,IF('3.Weekly Hours &amp; Wage Activity'!AE160 = "", "",MIN('3.Weekly Hours &amp; Wage Activity'!AE160/40,1)),IF('3.Weekly Hours &amp; Wage Activity'!AE160="", "",'3.Weekly Hours &amp; Wage Activity'!AE160/40 ))),0)</f>
        <v>0</v>
      </c>
      <c r="AW160" s="86">
        <f>IFERROR(IF('3.Weekly Hours &amp; Wage Activity'!AF160 = "FT", 1,MIN(1,IF('3.Weekly Hours &amp; Wage Activity'!AF160 = "", "",MIN('3.Weekly Hours &amp; Wage Activity'!AF160/40,1)),IF('3.Weekly Hours &amp; Wage Activity'!AF160="", "",'3.Weekly Hours &amp; Wage Activity'!AF160/40 ))),0)</f>
        <v>0</v>
      </c>
      <c r="AX160" s="86">
        <f>IFERROR(IF('3.Weekly Hours &amp; Wage Activity'!AG160 = "FT", 1,MIN(1,IF('3.Weekly Hours &amp; Wage Activity'!AG160 = "", "",MIN('3.Weekly Hours &amp; Wage Activity'!AG160/40,1)),IF('3.Weekly Hours &amp; Wage Activity'!AG160="", "",'3.Weekly Hours &amp; Wage Activity'!AG160/40 ))),0)</f>
        <v>0</v>
      </c>
      <c r="AY160" s="523">
        <f>SUM( IF(COUNTIF('3.Weekly Hours &amp; Wage Activity'!J160:Q160, "&lt;&gt;FT") = 0, COLUMNS('3.Weekly Hours &amp; Wage Activity'!J160:AG160) * 40, '3.Weekly Hours &amp; Wage Activity'!J160:AG160))</f>
        <v>0</v>
      </c>
      <c r="AZ160" s="86">
        <f t="shared" si="20"/>
        <v>0</v>
      </c>
      <c r="BA160" s="87">
        <f t="shared" si="21"/>
        <v>0</v>
      </c>
      <c r="BB160" s="74" t="str">
        <f>IF('2.Census &amp; Reference Benchmarks'!K160 = "", "", '2.Census &amp; Reference Benchmarks'!K160)</f>
        <v/>
      </c>
      <c r="BC160" s="185">
        <f>IF('2.Census &amp; Reference Benchmarks'!L160="N/A",IF(OR(AND(G160="",I160=""),AND(G160&lt;DATEVALUE("1/1/2020"),OR(I160="",I160&gt;DATEVALUE("3/31/2020")))),177.14,IF(OR(I160 = "", I160 &gt; DATEVALUE("1/31/2020")), ROUND(177.14*((DATEVALUE("2/1/2020") -G160)/31),1))),IF('2.Census &amp; Reference Benchmarks'!L160="",0,'2.Census &amp; Reference Benchmarks'!L160))</f>
        <v>0</v>
      </c>
      <c r="BD160" s="74" t="str">
        <f>IF('2.Census &amp; Reference Benchmarks'!N160 = "", "", '2.Census &amp; Reference Benchmarks'!N160)</f>
        <v/>
      </c>
      <c r="BE160" s="185">
        <f>IF('2.Census &amp; Reference Benchmarks'!O160="N/A",IF(OR(AND(G160="",I160=""),AND(G160&lt;=DATEVALUE("2/1/2020"),OR(I160="",I160&gt;=DATEVALUE("2/29/2020")))),165.71,IF(AND(G160&gt;DATEVALUE("2/1/2020"),OR(I160="",I160&lt;=DATEVALUE("2/29/2020"))),((DATEVALUE("3/1/2020")-G160)/29)*165.71,"")),IF('2.Census &amp; Reference Benchmarks'!O160="",0,'2.Census &amp; Reference Benchmarks'!O160))</f>
        <v>0</v>
      </c>
    </row>
    <row r="161" spans="1:57" x14ac:dyDescent="0.25">
      <c r="A161" s="3"/>
      <c r="B161" s="56">
        <f>IF('2.Census &amp; Reference Benchmarks'!B161 &lt;&gt;"",'2.Census &amp; Reference Benchmarks'!B161,"")</f>
        <v>0</v>
      </c>
      <c r="C161" s="56">
        <f>IF('2.Census &amp; Reference Benchmarks'!C161 &lt;&gt;"",'2.Census &amp; Reference Benchmarks'!C161,"")</f>
        <v>0</v>
      </c>
      <c r="D161" s="57" t="str">
        <f>IF('2.Census &amp; Reference Benchmarks'!D161 &lt;&gt;"",'2.Census &amp; Reference Benchmarks'!D161,"")</f>
        <v/>
      </c>
      <c r="E161" s="56" t="str">
        <f>IF('2.Census &amp; Reference Benchmarks'!E161 &lt;&gt;"",'2.Census &amp; Reference Benchmarks'!E161,"")</f>
        <v/>
      </c>
      <c r="F161" s="56" t="str">
        <f>IF('2.Census &amp; Reference Benchmarks'!F161 &lt;&gt;"",'2.Census &amp; Reference Benchmarks'!F161,"")</f>
        <v/>
      </c>
      <c r="G161" s="58" t="str">
        <f>IF('2.Census &amp; Reference Benchmarks'!G161 &lt;&gt;"",'2.Census &amp; Reference Benchmarks'!G161,"")</f>
        <v/>
      </c>
      <c r="H161" s="58" t="str">
        <f>IF('2.Census &amp; Reference Benchmarks'!H161 &lt;&gt;"",'2.Census &amp; Reference Benchmarks'!H161,"")</f>
        <v/>
      </c>
      <c r="I161" s="58" t="str">
        <f>IF('2.Census &amp; Reference Benchmarks'!I161 &lt;&gt;"",'2.Census &amp; Reference Benchmarks'!I161,"")</f>
        <v/>
      </c>
      <c r="J161" s="69" t="str">
        <f>IF('2.Census &amp; Reference Benchmarks'!J161 &lt;&gt;"",'2.Census &amp; Reference Benchmarks'!J161,"")</f>
        <v/>
      </c>
      <c r="K161" s="58" t="str">
        <f>IF('7.Safe Harbor Input Data &amp; Calc'!Q163 &lt;&gt; "", '7.Safe Harbor Input Data &amp; Calc'!Q163, "")</f>
        <v>No</v>
      </c>
      <c r="L161" s="59" t="str">
        <f>IF('2.Census &amp; Reference Benchmarks'!T161&lt;&gt; "",'2.Census &amp; Reference Benchmarks'!T161,"")</f>
        <v/>
      </c>
      <c r="M161" s="60">
        <f>'2.Census &amp; Reference Benchmarks'!M161</f>
        <v>0</v>
      </c>
      <c r="N161" s="60">
        <f>'2.Census &amp; Reference Benchmarks'!P161</f>
        <v>0</v>
      </c>
      <c r="O161" s="60">
        <f>'2.Census &amp; Reference Benchmarks'!S161</f>
        <v>0</v>
      </c>
      <c r="P161" s="52">
        <f>IF( AND(I161 &lt; '1. Summary for SBA'!$J$7, I161 &lt;&gt;""), 0, IF(AND(G161="",I161=""),SUM(M161:O161)*4,IF(I161&lt;'1. Summary for SBA'!$J$7,0,IF(K161="Yes",0,IF(H161="Salary",IF(AND(SUM(M161:O161)*4&lt;100000,L161=""),(SUM(M161:O161)/(IF(OR(I161=0,I161&gt;=DATEVALUE("3/31/2020")),DATEVALUE("3/31/2020"),I161)-IF(OR(G161&lt;=DATEVALUE("1/1/2020"), G161 = ""),DATEVALUE("1/1/2020"),IF(OR(MONTH(G161)=1),G161+1,IF(MONTH(G161)=3,G161,G161-1)))))*360,0),0)))))</f>
        <v>0</v>
      </c>
      <c r="Q161" s="52">
        <f t="shared" si="15"/>
        <v>0</v>
      </c>
      <c r="R161" s="67">
        <f t="shared" si="16"/>
        <v>0</v>
      </c>
      <c r="S161" s="53">
        <f>SUM('3.Weekly Hours &amp; Wage Activity'!AI161:BF161)</f>
        <v>0</v>
      </c>
      <c r="T161" s="53">
        <f>IF(AND(I161&lt;&gt; "",  I161 &lt; '1. Summary for SBA'!$J$11 +168, I161 &gt; '1. Summary for SBA'!$J$11),S161+(((168-(I161-'1. Summary for SBA'!$J$11+1))*S161)/((I161-'1. Summary for SBA'!$J$11+1))),0)</f>
        <v>0</v>
      </c>
      <c r="U161" s="369">
        <f>IF(K161= "Yes",0,IF( H161 = "salary",IF(T161 = 0,MAX(0,$R161-$S161), R161-T161),IF( H161 = "Hourly",'6. Hourly EE Wage Reduction'!AA161, 0)))</f>
        <v>0</v>
      </c>
      <c r="V161" s="67">
        <f t="shared" si="17"/>
        <v>0</v>
      </c>
      <c r="W161" s="405" t="str">
        <f>IF(U161 = 0, "No",IF('6. Hourly EE Wage Reduction'!T161 &gt;'6. Hourly EE Wage Reduction'!W161, "Yes", "No"))</f>
        <v>No</v>
      </c>
      <c r="X161" s="67">
        <f t="shared" si="18"/>
        <v>0</v>
      </c>
      <c r="Y161" s="67">
        <f t="shared" si="19"/>
        <v>0</v>
      </c>
      <c r="AA161" s="86">
        <f>IFERROR(IF('3.Weekly Hours &amp; Wage Activity'!J161 = "FT", 1,MIN(1,IF('3.Weekly Hours &amp; Wage Activity'!J161 = "", "",MIN('3.Weekly Hours &amp; Wage Activity'!J161/40,1)),IF('3.Weekly Hours &amp; Wage Activity'!J161="", "",'3.Weekly Hours &amp; Wage Activity'!J161/40 ))),0)</f>
        <v>0</v>
      </c>
      <c r="AB161" s="86">
        <f>IFERROR(IF('3.Weekly Hours &amp; Wage Activity'!K161 = "FT", 1,MIN(1,IF('3.Weekly Hours &amp; Wage Activity'!K161 = "", "",MIN('3.Weekly Hours &amp; Wage Activity'!K161/40,1)),IF('3.Weekly Hours &amp; Wage Activity'!K161="", "",'3.Weekly Hours &amp; Wage Activity'!K161/40 ))),0)</f>
        <v>0</v>
      </c>
      <c r="AC161" s="86">
        <f>IFERROR(IF('3.Weekly Hours &amp; Wage Activity'!L161 = "FT", 1,MIN(1,IF('3.Weekly Hours &amp; Wage Activity'!L161 = "", "",MIN('3.Weekly Hours &amp; Wage Activity'!L161/40,1)),IF('3.Weekly Hours &amp; Wage Activity'!L161="", "",'3.Weekly Hours &amp; Wage Activity'!L161/40 ))),0)</f>
        <v>0</v>
      </c>
      <c r="AD161" s="86">
        <f>IFERROR(IF('3.Weekly Hours &amp; Wage Activity'!M161 = "FT", 1,MIN(1,IF('3.Weekly Hours &amp; Wage Activity'!M161 = "", "",MIN('3.Weekly Hours &amp; Wage Activity'!M161/40,1)),IF('3.Weekly Hours &amp; Wage Activity'!M161="", "",'3.Weekly Hours &amp; Wage Activity'!M161/40 ))),0)</f>
        <v>0</v>
      </c>
      <c r="AE161" s="86">
        <f>IFERROR(IF('3.Weekly Hours &amp; Wage Activity'!N161 = "FT", 1,MIN(1,IF('3.Weekly Hours &amp; Wage Activity'!N161 = "", "",MIN('3.Weekly Hours &amp; Wage Activity'!N161/40,1)),IF('3.Weekly Hours &amp; Wage Activity'!N161="", "",'3.Weekly Hours &amp; Wage Activity'!N161/40 ))),0)</f>
        <v>0</v>
      </c>
      <c r="AF161" s="86">
        <f>IFERROR(IF('3.Weekly Hours &amp; Wage Activity'!O161 = "FT", 1,MIN(1,IF('3.Weekly Hours &amp; Wage Activity'!O161 = "", "",MIN('3.Weekly Hours &amp; Wage Activity'!O161/40,1)),IF('3.Weekly Hours &amp; Wage Activity'!O161="", "",'3.Weekly Hours &amp; Wage Activity'!O161/40 ))),0)</f>
        <v>0</v>
      </c>
      <c r="AG161" s="86">
        <f>IFERROR(IF('3.Weekly Hours &amp; Wage Activity'!P161 = "FT", 1,MIN(1,IF('3.Weekly Hours &amp; Wage Activity'!P161 = "", "",MIN('3.Weekly Hours &amp; Wage Activity'!P161/40,1)),IF('3.Weekly Hours &amp; Wage Activity'!P161="", "",'3.Weekly Hours &amp; Wage Activity'!P161/40 ))),0)</f>
        <v>0</v>
      </c>
      <c r="AH161" s="86">
        <f>IFERROR(IF('3.Weekly Hours &amp; Wage Activity'!Q161 = "FT", 1,MIN(1,IF('3.Weekly Hours &amp; Wage Activity'!Q161 = "", "",MIN('3.Weekly Hours &amp; Wage Activity'!Q161/40,1)),IF('3.Weekly Hours &amp; Wage Activity'!Q161="", "",'3.Weekly Hours &amp; Wage Activity'!Q161/40 ))),0)</f>
        <v>0</v>
      </c>
      <c r="AI161" s="86">
        <f>IFERROR(IF('3.Weekly Hours &amp; Wage Activity'!R161 = "FT", 1,MIN(1,IF('3.Weekly Hours &amp; Wage Activity'!R161 = "", "",MIN('3.Weekly Hours &amp; Wage Activity'!R161/40,1)),IF('3.Weekly Hours &amp; Wage Activity'!R161="", "",'3.Weekly Hours &amp; Wage Activity'!R161/40 ))),0)</f>
        <v>0</v>
      </c>
      <c r="AJ161" s="86">
        <f>IFERROR(IF('3.Weekly Hours &amp; Wage Activity'!S161 = "FT", 1,MIN(1,IF('3.Weekly Hours &amp; Wage Activity'!S161 = "", "",MIN('3.Weekly Hours &amp; Wage Activity'!S161/40,1)),IF('3.Weekly Hours &amp; Wage Activity'!S161="", "",'3.Weekly Hours &amp; Wage Activity'!S161/40 ))),0)</f>
        <v>0</v>
      </c>
      <c r="AK161" s="86">
        <f>IFERROR(IF('3.Weekly Hours &amp; Wage Activity'!T161 = "FT", 1,MIN(1,IF('3.Weekly Hours &amp; Wage Activity'!T161 = "", "",MIN('3.Weekly Hours &amp; Wage Activity'!T161/40,1)),IF('3.Weekly Hours &amp; Wage Activity'!T161="", "",'3.Weekly Hours &amp; Wage Activity'!T161/40 ))),0)</f>
        <v>0</v>
      </c>
      <c r="AL161" s="86">
        <f>IFERROR(IF('3.Weekly Hours &amp; Wage Activity'!U161 = "FT", 1,MIN(1,IF('3.Weekly Hours &amp; Wage Activity'!U161 = "", "",MIN('3.Weekly Hours &amp; Wage Activity'!U161/40,1)),IF('3.Weekly Hours &amp; Wage Activity'!U161="", "",'3.Weekly Hours &amp; Wage Activity'!U161/40 ))),0)</f>
        <v>0</v>
      </c>
      <c r="AM161" s="86">
        <f>IFERROR(IF('3.Weekly Hours &amp; Wage Activity'!V161 = "FT", 1,MIN(1,IF('3.Weekly Hours &amp; Wage Activity'!V161 = "", "",MIN('3.Weekly Hours &amp; Wage Activity'!V161/40,1)),IF('3.Weekly Hours &amp; Wage Activity'!V161="", "",'3.Weekly Hours &amp; Wage Activity'!V161/40 ))),0)</f>
        <v>0</v>
      </c>
      <c r="AN161" s="86">
        <f>IFERROR(IF('3.Weekly Hours &amp; Wage Activity'!W161 = "FT", 1,MIN(1,IF('3.Weekly Hours &amp; Wage Activity'!W161 = "", "",MIN('3.Weekly Hours &amp; Wage Activity'!W161/40,1)),IF('3.Weekly Hours &amp; Wage Activity'!W161="", "",'3.Weekly Hours &amp; Wage Activity'!W161/40 ))),0)</f>
        <v>0</v>
      </c>
      <c r="AO161" s="86">
        <f>IFERROR(IF('3.Weekly Hours &amp; Wage Activity'!X161 = "FT", 1,MIN(1,IF('3.Weekly Hours &amp; Wage Activity'!X161 = "", "",MIN('3.Weekly Hours &amp; Wage Activity'!X161/40,1)),IF('3.Weekly Hours &amp; Wage Activity'!X161="", "",'3.Weekly Hours &amp; Wage Activity'!X161/40 ))),0)</f>
        <v>0</v>
      </c>
      <c r="AP161" s="86">
        <f>IFERROR(IF('3.Weekly Hours &amp; Wage Activity'!Y161 = "FT", 1,MIN(1,IF('3.Weekly Hours &amp; Wage Activity'!Y161 = "", "",MIN('3.Weekly Hours &amp; Wage Activity'!Y161/40,1)),IF('3.Weekly Hours &amp; Wage Activity'!Y161="", "",'3.Weekly Hours &amp; Wage Activity'!Y161/40 ))),0)</f>
        <v>0</v>
      </c>
      <c r="AQ161" s="86">
        <f>IFERROR(IF('3.Weekly Hours &amp; Wage Activity'!Z161 = "FT", 1,MIN(1,IF('3.Weekly Hours &amp; Wage Activity'!Z161 = "", "",MIN('3.Weekly Hours &amp; Wage Activity'!Z161/40,1)),IF('3.Weekly Hours &amp; Wage Activity'!Z161="", "",'3.Weekly Hours &amp; Wage Activity'!Z161/40 ))),0)</f>
        <v>0</v>
      </c>
      <c r="AR161" s="86">
        <f>IFERROR(IF('3.Weekly Hours &amp; Wage Activity'!AA161 = "FT", 1,MIN(1,IF('3.Weekly Hours &amp; Wage Activity'!AA161 = "", "",MIN('3.Weekly Hours &amp; Wage Activity'!AA161/40,1)),IF('3.Weekly Hours &amp; Wage Activity'!AA161="", "",'3.Weekly Hours &amp; Wage Activity'!AA161/40 ))),0)</f>
        <v>0</v>
      </c>
      <c r="AS161" s="86">
        <f>IFERROR(IF('3.Weekly Hours &amp; Wage Activity'!AB161 = "FT", 1,MIN(1,IF('3.Weekly Hours &amp; Wage Activity'!AB161 = "", "",MIN('3.Weekly Hours &amp; Wage Activity'!AB161/40,1)),IF('3.Weekly Hours &amp; Wage Activity'!AB161="", "",'3.Weekly Hours &amp; Wage Activity'!AB161/40 ))),0)</f>
        <v>0</v>
      </c>
      <c r="AT161" s="86">
        <f>IFERROR(IF('3.Weekly Hours &amp; Wage Activity'!AC161 = "FT", 1,MIN(1,IF('3.Weekly Hours &amp; Wage Activity'!AC161 = "", "",MIN('3.Weekly Hours &amp; Wage Activity'!AC161/40,1)),IF('3.Weekly Hours &amp; Wage Activity'!AC161="", "",'3.Weekly Hours &amp; Wage Activity'!AC161/40 ))),0)</f>
        <v>0</v>
      </c>
      <c r="AU161" s="86">
        <f>IFERROR(IF('3.Weekly Hours &amp; Wage Activity'!AD161 = "FT", 1,MIN(1,IF('3.Weekly Hours &amp; Wage Activity'!AD161 = "", "",MIN('3.Weekly Hours &amp; Wage Activity'!AD161/40,1)),IF('3.Weekly Hours &amp; Wage Activity'!AD161="", "",'3.Weekly Hours &amp; Wage Activity'!AD161/40 ))),0)</f>
        <v>0</v>
      </c>
      <c r="AV161" s="86">
        <f>IFERROR(IF('3.Weekly Hours &amp; Wage Activity'!AE161 = "FT", 1,MIN(1,IF('3.Weekly Hours &amp; Wage Activity'!AE161 = "", "",MIN('3.Weekly Hours &amp; Wage Activity'!AE161/40,1)),IF('3.Weekly Hours &amp; Wage Activity'!AE161="", "",'3.Weekly Hours &amp; Wage Activity'!AE161/40 ))),0)</f>
        <v>0</v>
      </c>
      <c r="AW161" s="86">
        <f>IFERROR(IF('3.Weekly Hours &amp; Wage Activity'!AF161 = "FT", 1,MIN(1,IF('3.Weekly Hours &amp; Wage Activity'!AF161 = "", "",MIN('3.Weekly Hours &amp; Wage Activity'!AF161/40,1)),IF('3.Weekly Hours &amp; Wage Activity'!AF161="", "",'3.Weekly Hours &amp; Wage Activity'!AF161/40 ))),0)</f>
        <v>0</v>
      </c>
      <c r="AX161" s="86">
        <f>IFERROR(IF('3.Weekly Hours &amp; Wage Activity'!AG161 = "FT", 1,MIN(1,IF('3.Weekly Hours &amp; Wage Activity'!AG161 = "", "",MIN('3.Weekly Hours &amp; Wage Activity'!AG161/40,1)),IF('3.Weekly Hours &amp; Wage Activity'!AG161="", "",'3.Weekly Hours &amp; Wage Activity'!AG161/40 ))),0)</f>
        <v>0</v>
      </c>
      <c r="AY161" s="523">
        <f>SUM( IF(COUNTIF('3.Weekly Hours &amp; Wage Activity'!J161:Q161, "&lt;&gt;FT") = 0, COLUMNS('3.Weekly Hours &amp; Wage Activity'!J161:AG161) * 40, '3.Weekly Hours &amp; Wage Activity'!J161:AG161))</f>
        <v>0</v>
      </c>
      <c r="AZ161" s="86">
        <f t="shared" si="20"/>
        <v>0</v>
      </c>
      <c r="BA161" s="87">
        <f t="shared" si="21"/>
        <v>0</v>
      </c>
      <c r="BB161" s="74" t="str">
        <f>IF('2.Census &amp; Reference Benchmarks'!K161 = "", "", '2.Census &amp; Reference Benchmarks'!K161)</f>
        <v/>
      </c>
      <c r="BC161" s="185">
        <f>IF('2.Census &amp; Reference Benchmarks'!L161="N/A",IF(OR(AND(G161="",I161=""),AND(G161&lt;DATEVALUE("1/1/2020"),OR(I161="",I161&gt;DATEVALUE("3/31/2020")))),177.14,IF(OR(I161 = "", I161 &gt; DATEVALUE("1/31/2020")), ROUND(177.14*((DATEVALUE("2/1/2020") -G161)/31),1))),IF('2.Census &amp; Reference Benchmarks'!L161="",0,'2.Census &amp; Reference Benchmarks'!L161))</f>
        <v>0</v>
      </c>
      <c r="BD161" s="74" t="str">
        <f>IF('2.Census &amp; Reference Benchmarks'!N161 = "", "", '2.Census &amp; Reference Benchmarks'!N161)</f>
        <v/>
      </c>
      <c r="BE161" s="185">
        <f>IF('2.Census &amp; Reference Benchmarks'!O161="N/A",IF(OR(AND(G161="",I161=""),AND(G161&lt;=DATEVALUE("2/1/2020"),OR(I161="",I161&gt;=DATEVALUE("2/29/2020")))),165.71,IF(AND(G161&gt;DATEVALUE("2/1/2020"),OR(I161="",I161&lt;=DATEVALUE("2/29/2020"))),((DATEVALUE("3/1/2020")-G161)/29)*165.71,"")),IF('2.Census &amp; Reference Benchmarks'!O161="",0,'2.Census &amp; Reference Benchmarks'!O161))</f>
        <v>0</v>
      </c>
    </row>
    <row r="162" spans="1:57" x14ac:dyDescent="0.25">
      <c r="A162" s="3"/>
      <c r="B162" s="56">
        <f>IF('2.Census &amp; Reference Benchmarks'!B162 &lt;&gt;"",'2.Census &amp; Reference Benchmarks'!B162,"")</f>
        <v>0</v>
      </c>
      <c r="C162" s="56">
        <f>IF('2.Census &amp; Reference Benchmarks'!C162 &lt;&gt;"",'2.Census &amp; Reference Benchmarks'!C162,"")</f>
        <v>0</v>
      </c>
      <c r="D162" s="57" t="str">
        <f>IF('2.Census &amp; Reference Benchmarks'!D162 &lt;&gt;"",'2.Census &amp; Reference Benchmarks'!D162,"")</f>
        <v/>
      </c>
      <c r="E162" s="56" t="str">
        <f>IF('2.Census &amp; Reference Benchmarks'!E162 &lt;&gt;"",'2.Census &amp; Reference Benchmarks'!E162,"")</f>
        <v/>
      </c>
      <c r="F162" s="56" t="str">
        <f>IF('2.Census &amp; Reference Benchmarks'!F162 &lt;&gt;"",'2.Census &amp; Reference Benchmarks'!F162,"")</f>
        <v/>
      </c>
      <c r="G162" s="58" t="str">
        <f>IF('2.Census &amp; Reference Benchmarks'!G162 &lt;&gt;"",'2.Census &amp; Reference Benchmarks'!G162,"")</f>
        <v/>
      </c>
      <c r="H162" s="58" t="str">
        <f>IF('2.Census &amp; Reference Benchmarks'!H162 &lt;&gt;"",'2.Census &amp; Reference Benchmarks'!H162,"")</f>
        <v/>
      </c>
      <c r="I162" s="58" t="str">
        <f>IF('2.Census &amp; Reference Benchmarks'!I162 &lt;&gt;"",'2.Census &amp; Reference Benchmarks'!I162,"")</f>
        <v/>
      </c>
      <c r="J162" s="69" t="str">
        <f>IF('2.Census &amp; Reference Benchmarks'!J162 &lt;&gt;"",'2.Census &amp; Reference Benchmarks'!J162,"")</f>
        <v/>
      </c>
      <c r="K162" s="58" t="str">
        <f>IF('7.Safe Harbor Input Data &amp; Calc'!Q164 &lt;&gt; "", '7.Safe Harbor Input Data &amp; Calc'!Q164, "")</f>
        <v>No</v>
      </c>
      <c r="L162" s="59" t="str">
        <f>IF('2.Census &amp; Reference Benchmarks'!T162&lt;&gt; "",'2.Census &amp; Reference Benchmarks'!T162,"")</f>
        <v/>
      </c>
      <c r="M162" s="60">
        <f>'2.Census &amp; Reference Benchmarks'!M162</f>
        <v>0</v>
      </c>
      <c r="N162" s="60">
        <f>'2.Census &amp; Reference Benchmarks'!P162</f>
        <v>0</v>
      </c>
      <c r="O162" s="60">
        <f>'2.Census &amp; Reference Benchmarks'!S162</f>
        <v>0</v>
      </c>
      <c r="P162" s="52">
        <f>IF( AND(I162 &lt; '1. Summary for SBA'!$J$7, I162 &lt;&gt;""), 0, IF(AND(G162="",I162=""),SUM(M162:O162)*4,IF(I162&lt;'1. Summary for SBA'!$J$7,0,IF(K162="Yes",0,IF(H162="Salary",IF(AND(SUM(M162:O162)*4&lt;100000,L162=""),(SUM(M162:O162)/(IF(OR(I162=0,I162&gt;=DATEVALUE("3/31/2020")),DATEVALUE("3/31/2020"),I162)-IF(OR(G162&lt;=DATEVALUE("1/1/2020"), G162 = ""),DATEVALUE("1/1/2020"),IF(OR(MONTH(G162)=1),G162+1,IF(MONTH(G162)=3,G162,G162-1)))))*360,0),0)))))</f>
        <v>0</v>
      </c>
      <c r="Q162" s="52">
        <f t="shared" si="15"/>
        <v>0</v>
      </c>
      <c r="R162" s="67">
        <f t="shared" si="16"/>
        <v>0</v>
      </c>
      <c r="S162" s="53">
        <f>SUM('3.Weekly Hours &amp; Wage Activity'!AI162:BF162)</f>
        <v>0</v>
      </c>
      <c r="T162" s="53">
        <f>IF(AND(I162&lt;&gt; "",  I162 &lt; '1. Summary for SBA'!$J$11 +168, I162 &gt; '1. Summary for SBA'!$J$11),S162+(((168-(I162-'1. Summary for SBA'!$J$11+1))*S162)/((I162-'1. Summary for SBA'!$J$11+1))),0)</f>
        <v>0</v>
      </c>
      <c r="U162" s="369">
        <f>IF(K162= "Yes",0,IF( H162 = "salary",IF(T162 = 0,MAX(0,$R162-$S162), R162-T162),IF( H162 = "Hourly",'6. Hourly EE Wage Reduction'!AA162, 0)))</f>
        <v>0</v>
      </c>
      <c r="V162" s="67">
        <f t="shared" si="17"/>
        <v>0</v>
      </c>
      <c r="W162" s="405" t="str">
        <f>IF(U162 = 0, "No",IF('6. Hourly EE Wage Reduction'!T162 &gt;'6. Hourly EE Wage Reduction'!W162, "Yes", "No"))</f>
        <v>No</v>
      </c>
      <c r="X162" s="67">
        <f t="shared" si="18"/>
        <v>0</v>
      </c>
      <c r="Y162" s="67">
        <f t="shared" si="19"/>
        <v>0</v>
      </c>
      <c r="AA162" s="86">
        <f>IFERROR(IF('3.Weekly Hours &amp; Wage Activity'!J162 = "FT", 1,MIN(1,IF('3.Weekly Hours &amp; Wage Activity'!J162 = "", "",MIN('3.Weekly Hours &amp; Wage Activity'!J162/40,1)),IF('3.Weekly Hours &amp; Wage Activity'!J162="", "",'3.Weekly Hours &amp; Wage Activity'!J162/40 ))),0)</f>
        <v>0</v>
      </c>
      <c r="AB162" s="86">
        <f>IFERROR(IF('3.Weekly Hours &amp; Wage Activity'!K162 = "FT", 1,MIN(1,IF('3.Weekly Hours &amp; Wage Activity'!K162 = "", "",MIN('3.Weekly Hours &amp; Wage Activity'!K162/40,1)),IF('3.Weekly Hours &amp; Wage Activity'!K162="", "",'3.Weekly Hours &amp; Wage Activity'!K162/40 ))),0)</f>
        <v>0</v>
      </c>
      <c r="AC162" s="86">
        <f>IFERROR(IF('3.Weekly Hours &amp; Wage Activity'!L162 = "FT", 1,MIN(1,IF('3.Weekly Hours &amp; Wage Activity'!L162 = "", "",MIN('3.Weekly Hours &amp; Wage Activity'!L162/40,1)),IF('3.Weekly Hours &amp; Wage Activity'!L162="", "",'3.Weekly Hours &amp; Wage Activity'!L162/40 ))),0)</f>
        <v>0</v>
      </c>
      <c r="AD162" s="86">
        <f>IFERROR(IF('3.Weekly Hours &amp; Wage Activity'!M162 = "FT", 1,MIN(1,IF('3.Weekly Hours &amp; Wage Activity'!M162 = "", "",MIN('3.Weekly Hours &amp; Wage Activity'!M162/40,1)),IF('3.Weekly Hours &amp; Wage Activity'!M162="", "",'3.Weekly Hours &amp; Wage Activity'!M162/40 ))),0)</f>
        <v>0</v>
      </c>
      <c r="AE162" s="86">
        <f>IFERROR(IF('3.Weekly Hours &amp; Wage Activity'!N162 = "FT", 1,MIN(1,IF('3.Weekly Hours &amp; Wage Activity'!N162 = "", "",MIN('3.Weekly Hours &amp; Wage Activity'!N162/40,1)),IF('3.Weekly Hours &amp; Wage Activity'!N162="", "",'3.Weekly Hours &amp; Wage Activity'!N162/40 ))),0)</f>
        <v>0</v>
      </c>
      <c r="AF162" s="86">
        <f>IFERROR(IF('3.Weekly Hours &amp; Wage Activity'!O162 = "FT", 1,MIN(1,IF('3.Weekly Hours &amp; Wage Activity'!O162 = "", "",MIN('3.Weekly Hours &amp; Wage Activity'!O162/40,1)),IF('3.Weekly Hours &amp; Wage Activity'!O162="", "",'3.Weekly Hours &amp; Wage Activity'!O162/40 ))),0)</f>
        <v>0</v>
      </c>
      <c r="AG162" s="86">
        <f>IFERROR(IF('3.Weekly Hours &amp; Wage Activity'!P162 = "FT", 1,MIN(1,IF('3.Weekly Hours &amp; Wage Activity'!P162 = "", "",MIN('3.Weekly Hours &amp; Wage Activity'!P162/40,1)),IF('3.Weekly Hours &amp; Wage Activity'!P162="", "",'3.Weekly Hours &amp; Wage Activity'!P162/40 ))),0)</f>
        <v>0</v>
      </c>
      <c r="AH162" s="86">
        <f>IFERROR(IF('3.Weekly Hours &amp; Wage Activity'!Q162 = "FT", 1,MIN(1,IF('3.Weekly Hours &amp; Wage Activity'!Q162 = "", "",MIN('3.Weekly Hours &amp; Wage Activity'!Q162/40,1)),IF('3.Weekly Hours &amp; Wage Activity'!Q162="", "",'3.Weekly Hours &amp; Wage Activity'!Q162/40 ))),0)</f>
        <v>0</v>
      </c>
      <c r="AI162" s="86">
        <f>IFERROR(IF('3.Weekly Hours &amp; Wage Activity'!R162 = "FT", 1,MIN(1,IF('3.Weekly Hours &amp; Wage Activity'!R162 = "", "",MIN('3.Weekly Hours &amp; Wage Activity'!R162/40,1)),IF('3.Weekly Hours &amp; Wage Activity'!R162="", "",'3.Weekly Hours &amp; Wage Activity'!R162/40 ))),0)</f>
        <v>0</v>
      </c>
      <c r="AJ162" s="86">
        <f>IFERROR(IF('3.Weekly Hours &amp; Wage Activity'!S162 = "FT", 1,MIN(1,IF('3.Weekly Hours &amp; Wage Activity'!S162 = "", "",MIN('3.Weekly Hours &amp; Wage Activity'!S162/40,1)),IF('3.Weekly Hours &amp; Wage Activity'!S162="", "",'3.Weekly Hours &amp; Wage Activity'!S162/40 ))),0)</f>
        <v>0</v>
      </c>
      <c r="AK162" s="86">
        <f>IFERROR(IF('3.Weekly Hours &amp; Wage Activity'!T162 = "FT", 1,MIN(1,IF('3.Weekly Hours &amp; Wage Activity'!T162 = "", "",MIN('3.Weekly Hours &amp; Wage Activity'!T162/40,1)),IF('3.Weekly Hours &amp; Wage Activity'!T162="", "",'3.Weekly Hours &amp; Wage Activity'!T162/40 ))),0)</f>
        <v>0</v>
      </c>
      <c r="AL162" s="86">
        <f>IFERROR(IF('3.Weekly Hours &amp; Wage Activity'!U162 = "FT", 1,MIN(1,IF('3.Weekly Hours &amp; Wage Activity'!U162 = "", "",MIN('3.Weekly Hours &amp; Wage Activity'!U162/40,1)),IF('3.Weekly Hours &amp; Wage Activity'!U162="", "",'3.Weekly Hours &amp; Wage Activity'!U162/40 ))),0)</f>
        <v>0</v>
      </c>
      <c r="AM162" s="86">
        <f>IFERROR(IF('3.Weekly Hours &amp; Wage Activity'!V162 = "FT", 1,MIN(1,IF('3.Weekly Hours &amp; Wage Activity'!V162 = "", "",MIN('3.Weekly Hours &amp; Wage Activity'!V162/40,1)),IF('3.Weekly Hours &amp; Wage Activity'!V162="", "",'3.Weekly Hours &amp; Wage Activity'!V162/40 ))),0)</f>
        <v>0</v>
      </c>
      <c r="AN162" s="86">
        <f>IFERROR(IF('3.Weekly Hours &amp; Wage Activity'!W162 = "FT", 1,MIN(1,IF('3.Weekly Hours &amp; Wage Activity'!W162 = "", "",MIN('3.Weekly Hours &amp; Wage Activity'!W162/40,1)),IF('3.Weekly Hours &amp; Wage Activity'!W162="", "",'3.Weekly Hours &amp; Wage Activity'!W162/40 ))),0)</f>
        <v>0</v>
      </c>
      <c r="AO162" s="86">
        <f>IFERROR(IF('3.Weekly Hours &amp; Wage Activity'!X162 = "FT", 1,MIN(1,IF('3.Weekly Hours &amp; Wage Activity'!X162 = "", "",MIN('3.Weekly Hours &amp; Wage Activity'!X162/40,1)),IF('3.Weekly Hours &amp; Wage Activity'!X162="", "",'3.Weekly Hours &amp; Wage Activity'!X162/40 ))),0)</f>
        <v>0</v>
      </c>
      <c r="AP162" s="86">
        <f>IFERROR(IF('3.Weekly Hours &amp; Wage Activity'!Y162 = "FT", 1,MIN(1,IF('3.Weekly Hours &amp; Wage Activity'!Y162 = "", "",MIN('3.Weekly Hours &amp; Wage Activity'!Y162/40,1)),IF('3.Weekly Hours &amp; Wage Activity'!Y162="", "",'3.Weekly Hours &amp; Wage Activity'!Y162/40 ))),0)</f>
        <v>0</v>
      </c>
      <c r="AQ162" s="86">
        <f>IFERROR(IF('3.Weekly Hours &amp; Wage Activity'!Z162 = "FT", 1,MIN(1,IF('3.Weekly Hours &amp; Wage Activity'!Z162 = "", "",MIN('3.Weekly Hours &amp; Wage Activity'!Z162/40,1)),IF('3.Weekly Hours &amp; Wage Activity'!Z162="", "",'3.Weekly Hours &amp; Wage Activity'!Z162/40 ))),0)</f>
        <v>0</v>
      </c>
      <c r="AR162" s="86">
        <f>IFERROR(IF('3.Weekly Hours &amp; Wage Activity'!AA162 = "FT", 1,MIN(1,IF('3.Weekly Hours &amp; Wage Activity'!AA162 = "", "",MIN('3.Weekly Hours &amp; Wage Activity'!AA162/40,1)),IF('3.Weekly Hours &amp; Wage Activity'!AA162="", "",'3.Weekly Hours &amp; Wage Activity'!AA162/40 ))),0)</f>
        <v>0</v>
      </c>
      <c r="AS162" s="86">
        <f>IFERROR(IF('3.Weekly Hours &amp; Wage Activity'!AB162 = "FT", 1,MIN(1,IF('3.Weekly Hours &amp; Wage Activity'!AB162 = "", "",MIN('3.Weekly Hours &amp; Wage Activity'!AB162/40,1)),IF('3.Weekly Hours &amp; Wage Activity'!AB162="", "",'3.Weekly Hours &amp; Wage Activity'!AB162/40 ))),0)</f>
        <v>0</v>
      </c>
      <c r="AT162" s="86">
        <f>IFERROR(IF('3.Weekly Hours &amp; Wage Activity'!AC162 = "FT", 1,MIN(1,IF('3.Weekly Hours &amp; Wage Activity'!AC162 = "", "",MIN('3.Weekly Hours &amp; Wage Activity'!AC162/40,1)),IF('3.Weekly Hours &amp; Wage Activity'!AC162="", "",'3.Weekly Hours &amp; Wage Activity'!AC162/40 ))),0)</f>
        <v>0</v>
      </c>
      <c r="AU162" s="86">
        <f>IFERROR(IF('3.Weekly Hours &amp; Wage Activity'!AD162 = "FT", 1,MIN(1,IF('3.Weekly Hours &amp; Wage Activity'!AD162 = "", "",MIN('3.Weekly Hours &amp; Wage Activity'!AD162/40,1)),IF('3.Weekly Hours &amp; Wage Activity'!AD162="", "",'3.Weekly Hours &amp; Wage Activity'!AD162/40 ))),0)</f>
        <v>0</v>
      </c>
      <c r="AV162" s="86">
        <f>IFERROR(IF('3.Weekly Hours &amp; Wage Activity'!AE162 = "FT", 1,MIN(1,IF('3.Weekly Hours &amp; Wage Activity'!AE162 = "", "",MIN('3.Weekly Hours &amp; Wage Activity'!AE162/40,1)),IF('3.Weekly Hours &amp; Wage Activity'!AE162="", "",'3.Weekly Hours &amp; Wage Activity'!AE162/40 ))),0)</f>
        <v>0</v>
      </c>
      <c r="AW162" s="86">
        <f>IFERROR(IF('3.Weekly Hours &amp; Wage Activity'!AF162 = "FT", 1,MIN(1,IF('3.Weekly Hours &amp; Wage Activity'!AF162 = "", "",MIN('3.Weekly Hours &amp; Wage Activity'!AF162/40,1)),IF('3.Weekly Hours &amp; Wage Activity'!AF162="", "",'3.Weekly Hours &amp; Wage Activity'!AF162/40 ))),0)</f>
        <v>0</v>
      </c>
      <c r="AX162" s="86">
        <f>IFERROR(IF('3.Weekly Hours &amp; Wage Activity'!AG162 = "FT", 1,MIN(1,IF('3.Weekly Hours &amp; Wage Activity'!AG162 = "", "",MIN('3.Weekly Hours &amp; Wage Activity'!AG162/40,1)),IF('3.Weekly Hours &amp; Wage Activity'!AG162="", "",'3.Weekly Hours &amp; Wage Activity'!AG162/40 ))),0)</f>
        <v>0</v>
      </c>
      <c r="AY162" s="523">
        <f>SUM( IF(COUNTIF('3.Weekly Hours &amp; Wage Activity'!J162:Q162, "&lt;&gt;FT") = 0, COLUMNS('3.Weekly Hours &amp; Wage Activity'!J162:AG162) * 40, '3.Weekly Hours &amp; Wage Activity'!J162:AG162))</f>
        <v>0</v>
      </c>
      <c r="AZ162" s="86">
        <f t="shared" si="20"/>
        <v>0</v>
      </c>
      <c r="BA162" s="87">
        <f t="shared" si="21"/>
        <v>0</v>
      </c>
      <c r="BB162" s="74" t="str">
        <f>IF('2.Census &amp; Reference Benchmarks'!K162 = "", "", '2.Census &amp; Reference Benchmarks'!K162)</f>
        <v/>
      </c>
      <c r="BC162" s="185">
        <f>IF('2.Census &amp; Reference Benchmarks'!L162="N/A",IF(OR(AND(G162="",I162=""),AND(G162&lt;DATEVALUE("1/1/2020"),OR(I162="",I162&gt;DATEVALUE("3/31/2020")))),177.14,IF(OR(I162 = "", I162 &gt; DATEVALUE("1/31/2020")), ROUND(177.14*((DATEVALUE("2/1/2020") -G162)/31),1))),IF('2.Census &amp; Reference Benchmarks'!L162="",0,'2.Census &amp; Reference Benchmarks'!L162))</f>
        <v>0</v>
      </c>
      <c r="BD162" s="74" t="str">
        <f>IF('2.Census &amp; Reference Benchmarks'!N162 = "", "", '2.Census &amp; Reference Benchmarks'!N162)</f>
        <v/>
      </c>
      <c r="BE162" s="185">
        <f>IF('2.Census &amp; Reference Benchmarks'!O162="N/A",IF(OR(AND(G162="",I162=""),AND(G162&lt;=DATEVALUE("2/1/2020"),OR(I162="",I162&gt;=DATEVALUE("2/29/2020")))),165.71,IF(AND(G162&gt;DATEVALUE("2/1/2020"),OR(I162="",I162&lt;=DATEVALUE("2/29/2020"))),((DATEVALUE("3/1/2020")-G162)/29)*165.71,"")),IF('2.Census &amp; Reference Benchmarks'!O162="",0,'2.Census &amp; Reference Benchmarks'!O162))</f>
        <v>0</v>
      </c>
    </row>
    <row r="163" spans="1:57" x14ac:dyDescent="0.25">
      <c r="A163" s="3"/>
      <c r="B163" s="56">
        <f>IF('2.Census &amp; Reference Benchmarks'!B163 &lt;&gt;"",'2.Census &amp; Reference Benchmarks'!B163,"")</f>
        <v>0</v>
      </c>
      <c r="C163" s="56">
        <f>IF('2.Census &amp; Reference Benchmarks'!C163 &lt;&gt;"",'2.Census &amp; Reference Benchmarks'!C163,"")</f>
        <v>0</v>
      </c>
      <c r="D163" s="57" t="str">
        <f>IF('2.Census &amp; Reference Benchmarks'!D163 &lt;&gt;"",'2.Census &amp; Reference Benchmarks'!D163,"")</f>
        <v/>
      </c>
      <c r="E163" s="56" t="str">
        <f>IF('2.Census &amp; Reference Benchmarks'!E163 &lt;&gt;"",'2.Census &amp; Reference Benchmarks'!E163,"")</f>
        <v/>
      </c>
      <c r="F163" s="56" t="str">
        <f>IF('2.Census &amp; Reference Benchmarks'!F163 &lt;&gt;"",'2.Census &amp; Reference Benchmarks'!F163,"")</f>
        <v/>
      </c>
      <c r="G163" s="58" t="str">
        <f>IF('2.Census &amp; Reference Benchmarks'!G163 &lt;&gt;"",'2.Census &amp; Reference Benchmarks'!G163,"")</f>
        <v/>
      </c>
      <c r="H163" s="58" t="str">
        <f>IF('2.Census &amp; Reference Benchmarks'!H163 &lt;&gt;"",'2.Census &amp; Reference Benchmarks'!H163,"")</f>
        <v/>
      </c>
      <c r="I163" s="58" t="str">
        <f>IF('2.Census &amp; Reference Benchmarks'!I163 &lt;&gt;"",'2.Census &amp; Reference Benchmarks'!I163,"")</f>
        <v/>
      </c>
      <c r="J163" s="69" t="str">
        <f>IF('2.Census &amp; Reference Benchmarks'!J163 &lt;&gt;"",'2.Census &amp; Reference Benchmarks'!J163,"")</f>
        <v/>
      </c>
      <c r="K163" s="58" t="str">
        <f>IF('7.Safe Harbor Input Data &amp; Calc'!Q165 &lt;&gt; "", '7.Safe Harbor Input Data &amp; Calc'!Q165, "")</f>
        <v>No</v>
      </c>
      <c r="L163" s="59" t="str">
        <f>IF('2.Census &amp; Reference Benchmarks'!T163&lt;&gt; "",'2.Census &amp; Reference Benchmarks'!T163,"")</f>
        <v/>
      </c>
      <c r="M163" s="60">
        <f>'2.Census &amp; Reference Benchmarks'!M163</f>
        <v>0</v>
      </c>
      <c r="N163" s="60">
        <f>'2.Census &amp; Reference Benchmarks'!P163</f>
        <v>0</v>
      </c>
      <c r="O163" s="60">
        <f>'2.Census &amp; Reference Benchmarks'!S163</f>
        <v>0</v>
      </c>
      <c r="P163" s="52">
        <f>IF( AND(I163 &lt; '1. Summary for SBA'!$J$7, I163 &lt;&gt;""), 0, IF(AND(G163="",I163=""),SUM(M163:O163)*4,IF(I163&lt;'1. Summary for SBA'!$J$7,0,IF(K163="Yes",0,IF(H163="Salary",IF(AND(SUM(M163:O163)*4&lt;100000,L163=""),(SUM(M163:O163)/(IF(OR(I163=0,I163&gt;=DATEVALUE("3/31/2020")),DATEVALUE("3/31/2020"),I163)-IF(OR(G163&lt;=DATEVALUE("1/1/2020"), G163 = ""),DATEVALUE("1/1/2020"),IF(OR(MONTH(G163)=1),G163+1,IF(MONTH(G163)=3,G163,G163-1)))))*360,0),0)))))</f>
        <v>0</v>
      </c>
      <c r="Q163" s="52">
        <f t="shared" ref="Q163:Q226" si="22">0.75*P163</f>
        <v>0</v>
      </c>
      <c r="R163" s="67">
        <f t="shared" si="16"/>
        <v>0</v>
      </c>
      <c r="S163" s="53">
        <f>SUM('3.Weekly Hours &amp; Wage Activity'!AI163:BF163)</f>
        <v>0</v>
      </c>
      <c r="T163" s="53">
        <f>IF(AND(I163&lt;&gt; "",  I163 &lt; '1. Summary for SBA'!$J$11 +168, I163 &gt; '1. Summary for SBA'!$J$11),S163+(((168-(I163-'1. Summary for SBA'!$J$11+1))*S163)/((I163-'1. Summary for SBA'!$J$11+1))),0)</f>
        <v>0</v>
      </c>
      <c r="U163" s="369">
        <f>IF(K163= "Yes",0,IF( H163 = "salary",IF(T163 = 0,MAX(0,$R163-$S163), R163-T163),IF( H163 = "Hourly",'6. Hourly EE Wage Reduction'!AA163, 0)))</f>
        <v>0</v>
      </c>
      <c r="V163" s="67">
        <f t="shared" si="17"/>
        <v>0</v>
      </c>
      <c r="W163" s="405" t="str">
        <f>IF(U163 = 0, "No",IF('6. Hourly EE Wage Reduction'!T163 &gt;'6. Hourly EE Wage Reduction'!W163, "Yes", "No"))</f>
        <v>No</v>
      </c>
      <c r="X163" s="67">
        <f t="shared" si="18"/>
        <v>0</v>
      </c>
      <c r="Y163" s="67">
        <f t="shared" si="19"/>
        <v>0</v>
      </c>
      <c r="AA163" s="86">
        <f>IFERROR(IF('3.Weekly Hours &amp; Wage Activity'!J163 = "FT", 1,MIN(1,IF('3.Weekly Hours &amp; Wage Activity'!J163 = "", "",MIN('3.Weekly Hours &amp; Wage Activity'!J163/40,1)),IF('3.Weekly Hours &amp; Wage Activity'!J163="", "",'3.Weekly Hours &amp; Wage Activity'!J163/40 ))),0)</f>
        <v>0</v>
      </c>
      <c r="AB163" s="86">
        <f>IFERROR(IF('3.Weekly Hours &amp; Wage Activity'!K163 = "FT", 1,MIN(1,IF('3.Weekly Hours &amp; Wage Activity'!K163 = "", "",MIN('3.Weekly Hours &amp; Wage Activity'!K163/40,1)),IF('3.Weekly Hours &amp; Wage Activity'!K163="", "",'3.Weekly Hours &amp; Wage Activity'!K163/40 ))),0)</f>
        <v>0</v>
      </c>
      <c r="AC163" s="86">
        <f>IFERROR(IF('3.Weekly Hours &amp; Wage Activity'!L163 = "FT", 1,MIN(1,IF('3.Weekly Hours &amp; Wage Activity'!L163 = "", "",MIN('3.Weekly Hours &amp; Wage Activity'!L163/40,1)),IF('3.Weekly Hours &amp; Wage Activity'!L163="", "",'3.Weekly Hours &amp; Wage Activity'!L163/40 ))),0)</f>
        <v>0</v>
      </c>
      <c r="AD163" s="86">
        <f>IFERROR(IF('3.Weekly Hours &amp; Wage Activity'!M163 = "FT", 1,MIN(1,IF('3.Weekly Hours &amp; Wage Activity'!M163 = "", "",MIN('3.Weekly Hours &amp; Wage Activity'!M163/40,1)),IF('3.Weekly Hours &amp; Wage Activity'!M163="", "",'3.Weekly Hours &amp; Wage Activity'!M163/40 ))),0)</f>
        <v>0</v>
      </c>
      <c r="AE163" s="86">
        <f>IFERROR(IF('3.Weekly Hours &amp; Wage Activity'!N163 = "FT", 1,MIN(1,IF('3.Weekly Hours &amp; Wage Activity'!N163 = "", "",MIN('3.Weekly Hours &amp; Wage Activity'!N163/40,1)),IF('3.Weekly Hours &amp; Wage Activity'!N163="", "",'3.Weekly Hours &amp; Wage Activity'!N163/40 ))),0)</f>
        <v>0</v>
      </c>
      <c r="AF163" s="86">
        <f>IFERROR(IF('3.Weekly Hours &amp; Wage Activity'!O163 = "FT", 1,MIN(1,IF('3.Weekly Hours &amp; Wage Activity'!O163 = "", "",MIN('3.Weekly Hours &amp; Wage Activity'!O163/40,1)),IF('3.Weekly Hours &amp; Wage Activity'!O163="", "",'3.Weekly Hours &amp; Wage Activity'!O163/40 ))),0)</f>
        <v>0</v>
      </c>
      <c r="AG163" s="86">
        <f>IFERROR(IF('3.Weekly Hours &amp; Wage Activity'!P163 = "FT", 1,MIN(1,IF('3.Weekly Hours &amp; Wage Activity'!P163 = "", "",MIN('3.Weekly Hours &amp; Wage Activity'!P163/40,1)),IF('3.Weekly Hours &amp; Wage Activity'!P163="", "",'3.Weekly Hours &amp; Wage Activity'!P163/40 ))),0)</f>
        <v>0</v>
      </c>
      <c r="AH163" s="86">
        <f>IFERROR(IF('3.Weekly Hours &amp; Wage Activity'!Q163 = "FT", 1,MIN(1,IF('3.Weekly Hours &amp; Wage Activity'!Q163 = "", "",MIN('3.Weekly Hours &amp; Wage Activity'!Q163/40,1)),IF('3.Weekly Hours &amp; Wage Activity'!Q163="", "",'3.Weekly Hours &amp; Wage Activity'!Q163/40 ))),0)</f>
        <v>0</v>
      </c>
      <c r="AI163" s="86">
        <f>IFERROR(IF('3.Weekly Hours &amp; Wage Activity'!R163 = "FT", 1,MIN(1,IF('3.Weekly Hours &amp; Wage Activity'!R163 = "", "",MIN('3.Weekly Hours &amp; Wage Activity'!R163/40,1)),IF('3.Weekly Hours &amp; Wage Activity'!R163="", "",'3.Weekly Hours &amp; Wage Activity'!R163/40 ))),0)</f>
        <v>0</v>
      </c>
      <c r="AJ163" s="86">
        <f>IFERROR(IF('3.Weekly Hours &amp; Wage Activity'!S163 = "FT", 1,MIN(1,IF('3.Weekly Hours &amp; Wage Activity'!S163 = "", "",MIN('3.Weekly Hours &amp; Wage Activity'!S163/40,1)),IF('3.Weekly Hours &amp; Wage Activity'!S163="", "",'3.Weekly Hours &amp; Wage Activity'!S163/40 ))),0)</f>
        <v>0</v>
      </c>
      <c r="AK163" s="86">
        <f>IFERROR(IF('3.Weekly Hours &amp; Wage Activity'!T163 = "FT", 1,MIN(1,IF('3.Weekly Hours &amp; Wage Activity'!T163 = "", "",MIN('3.Weekly Hours &amp; Wage Activity'!T163/40,1)),IF('3.Weekly Hours &amp; Wage Activity'!T163="", "",'3.Weekly Hours &amp; Wage Activity'!T163/40 ))),0)</f>
        <v>0</v>
      </c>
      <c r="AL163" s="86">
        <f>IFERROR(IF('3.Weekly Hours &amp; Wage Activity'!U163 = "FT", 1,MIN(1,IF('3.Weekly Hours &amp; Wage Activity'!U163 = "", "",MIN('3.Weekly Hours &amp; Wage Activity'!U163/40,1)),IF('3.Weekly Hours &amp; Wage Activity'!U163="", "",'3.Weekly Hours &amp; Wage Activity'!U163/40 ))),0)</f>
        <v>0</v>
      </c>
      <c r="AM163" s="86">
        <f>IFERROR(IF('3.Weekly Hours &amp; Wage Activity'!V163 = "FT", 1,MIN(1,IF('3.Weekly Hours &amp; Wage Activity'!V163 = "", "",MIN('3.Weekly Hours &amp; Wage Activity'!V163/40,1)),IF('3.Weekly Hours &amp; Wage Activity'!V163="", "",'3.Weekly Hours &amp; Wage Activity'!V163/40 ))),0)</f>
        <v>0</v>
      </c>
      <c r="AN163" s="86">
        <f>IFERROR(IF('3.Weekly Hours &amp; Wage Activity'!W163 = "FT", 1,MIN(1,IF('3.Weekly Hours &amp; Wage Activity'!W163 = "", "",MIN('3.Weekly Hours &amp; Wage Activity'!W163/40,1)),IF('3.Weekly Hours &amp; Wage Activity'!W163="", "",'3.Weekly Hours &amp; Wage Activity'!W163/40 ))),0)</f>
        <v>0</v>
      </c>
      <c r="AO163" s="86">
        <f>IFERROR(IF('3.Weekly Hours &amp; Wage Activity'!X163 = "FT", 1,MIN(1,IF('3.Weekly Hours &amp; Wage Activity'!X163 = "", "",MIN('3.Weekly Hours &amp; Wage Activity'!X163/40,1)),IF('3.Weekly Hours &amp; Wage Activity'!X163="", "",'3.Weekly Hours &amp; Wage Activity'!X163/40 ))),0)</f>
        <v>0</v>
      </c>
      <c r="AP163" s="86">
        <f>IFERROR(IF('3.Weekly Hours &amp; Wage Activity'!Y163 = "FT", 1,MIN(1,IF('3.Weekly Hours &amp; Wage Activity'!Y163 = "", "",MIN('3.Weekly Hours &amp; Wage Activity'!Y163/40,1)),IF('3.Weekly Hours &amp; Wage Activity'!Y163="", "",'3.Weekly Hours &amp; Wage Activity'!Y163/40 ))),0)</f>
        <v>0</v>
      </c>
      <c r="AQ163" s="86">
        <f>IFERROR(IF('3.Weekly Hours &amp; Wage Activity'!Z163 = "FT", 1,MIN(1,IF('3.Weekly Hours &amp; Wage Activity'!Z163 = "", "",MIN('3.Weekly Hours &amp; Wage Activity'!Z163/40,1)),IF('3.Weekly Hours &amp; Wage Activity'!Z163="", "",'3.Weekly Hours &amp; Wage Activity'!Z163/40 ))),0)</f>
        <v>0</v>
      </c>
      <c r="AR163" s="86">
        <f>IFERROR(IF('3.Weekly Hours &amp; Wage Activity'!AA163 = "FT", 1,MIN(1,IF('3.Weekly Hours &amp; Wage Activity'!AA163 = "", "",MIN('3.Weekly Hours &amp; Wage Activity'!AA163/40,1)),IF('3.Weekly Hours &amp; Wage Activity'!AA163="", "",'3.Weekly Hours &amp; Wage Activity'!AA163/40 ))),0)</f>
        <v>0</v>
      </c>
      <c r="AS163" s="86">
        <f>IFERROR(IF('3.Weekly Hours &amp; Wage Activity'!AB163 = "FT", 1,MIN(1,IF('3.Weekly Hours &amp; Wage Activity'!AB163 = "", "",MIN('3.Weekly Hours &amp; Wage Activity'!AB163/40,1)),IF('3.Weekly Hours &amp; Wage Activity'!AB163="", "",'3.Weekly Hours &amp; Wage Activity'!AB163/40 ))),0)</f>
        <v>0</v>
      </c>
      <c r="AT163" s="86">
        <f>IFERROR(IF('3.Weekly Hours &amp; Wage Activity'!AC163 = "FT", 1,MIN(1,IF('3.Weekly Hours &amp; Wage Activity'!AC163 = "", "",MIN('3.Weekly Hours &amp; Wage Activity'!AC163/40,1)),IF('3.Weekly Hours &amp; Wage Activity'!AC163="", "",'3.Weekly Hours &amp; Wage Activity'!AC163/40 ))),0)</f>
        <v>0</v>
      </c>
      <c r="AU163" s="86">
        <f>IFERROR(IF('3.Weekly Hours &amp; Wage Activity'!AD163 = "FT", 1,MIN(1,IF('3.Weekly Hours &amp; Wage Activity'!AD163 = "", "",MIN('3.Weekly Hours &amp; Wage Activity'!AD163/40,1)),IF('3.Weekly Hours &amp; Wage Activity'!AD163="", "",'3.Weekly Hours &amp; Wage Activity'!AD163/40 ))),0)</f>
        <v>0</v>
      </c>
      <c r="AV163" s="86">
        <f>IFERROR(IF('3.Weekly Hours &amp; Wage Activity'!AE163 = "FT", 1,MIN(1,IF('3.Weekly Hours &amp; Wage Activity'!AE163 = "", "",MIN('3.Weekly Hours &amp; Wage Activity'!AE163/40,1)),IF('3.Weekly Hours &amp; Wage Activity'!AE163="", "",'3.Weekly Hours &amp; Wage Activity'!AE163/40 ))),0)</f>
        <v>0</v>
      </c>
      <c r="AW163" s="86">
        <f>IFERROR(IF('3.Weekly Hours &amp; Wage Activity'!AF163 = "FT", 1,MIN(1,IF('3.Weekly Hours &amp; Wage Activity'!AF163 = "", "",MIN('3.Weekly Hours &amp; Wage Activity'!AF163/40,1)),IF('3.Weekly Hours &amp; Wage Activity'!AF163="", "",'3.Weekly Hours &amp; Wage Activity'!AF163/40 ))),0)</f>
        <v>0</v>
      </c>
      <c r="AX163" s="86">
        <f>IFERROR(IF('3.Weekly Hours &amp; Wage Activity'!AG163 = "FT", 1,MIN(1,IF('3.Weekly Hours &amp; Wage Activity'!AG163 = "", "",MIN('3.Weekly Hours &amp; Wage Activity'!AG163/40,1)),IF('3.Weekly Hours &amp; Wage Activity'!AG163="", "",'3.Weekly Hours &amp; Wage Activity'!AG163/40 ))),0)</f>
        <v>0</v>
      </c>
      <c r="AY163" s="523">
        <f>SUM( IF(COUNTIF('3.Weekly Hours &amp; Wage Activity'!J163:Q163, "&lt;&gt;FT") = 0, COLUMNS('3.Weekly Hours &amp; Wage Activity'!J163:AG163) * 40, '3.Weekly Hours &amp; Wage Activity'!J163:AG163))</f>
        <v>0</v>
      </c>
      <c r="AZ163" s="86">
        <f t="shared" si="20"/>
        <v>0</v>
      </c>
      <c r="BA163" s="87">
        <f t="shared" si="21"/>
        <v>0</v>
      </c>
      <c r="BB163" s="74" t="str">
        <f>IF('2.Census &amp; Reference Benchmarks'!K163 = "", "", '2.Census &amp; Reference Benchmarks'!K163)</f>
        <v/>
      </c>
      <c r="BC163" s="185">
        <f>IF('2.Census &amp; Reference Benchmarks'!L163="N/A",IF(OR(AND(G163="",I163=""),AND(G163&lt;DATEVALUE("1/1/2020"),OR(I163="",I163&gt;DATEVALUE("3/31/2020")))),177.14,IF(OR(I163 = "", I163 &gt; DATEVALUE("1/31/2020")), ROUND(177.14*((DATEVALUE("2/1/2020") -G163)/31),1))),IF('2.Census &amp; Reference Benchmarks'!L163="",0,'2.Census &amp; Reference Benchmarks'!L163))</f>
        <v>0</v>
      </c>
      <c r="BD163" s="74" t="str">
        <f>IF('2.Census &amp; Reference Benchmarks'!N163 = "", "", '2.Census &amp; Reference Benchmarks'!N163)</f>
        <v/>
      </c>
      <c r="BE163" s="185">
        <f>IF('2.Census &amp; Reference Benchmarks'!O163="N/A",IF(OR(AND(G163="",I163=""),AND(G163&lt;=DATEVALUE("2/1/2020"),OR(I163="",I163&gt;=DATEVALUE("2/29/2020")))),165.71,IF(AND(G163&gt;DATEVALUE("2/1/2020"),OR(I163="",I163&lt;=DATEVALUE("2/29/2020"))),((DATEVALUE("3/1/2020")-G163)/29)*165.71,"")),IF('2.Census &amp; Reference Benchmarks'!O163="",0,'2.Census &amp; Reference Benchmarks'!O163))</f>
        <v>0</v>
      </c>
    </row>
    <row r="164" spans="1:57" x14ac:dyDescent="0.25">
      <c r="A164" s="3"/>
      <c r="B164" s="56">
        <f>IF('2.Census &amp; Reference Benchmarks'!B164 &lt;&gt;"",'2.Census &amp; Reference Benchmarks'!B164,"")</f>
        <v>0</v>
      </c>
      <c r="C164" s="56">
        <f>IF('2.Census &amp; Reference Benchmarks'!C164 &lt;&gt;"",'2.Census &amp; Reference Benchmarks'!C164,"")</f>
        <v>0</v>
      </c>
      <c r="D164" s="57" t="str">
        <f>IF('2.Census &amp; Reference Benchmarks'!D164 &lt;&gt;"",'2.Census &amp; Reference Benchmarks'!D164,"")</f>
        <v/>
      </c>
      <c r="E164" s="56" t="str">
        <f>IF('2.Census &amp; Reference Benchmarks'!E164 &lt;&gt;"",'2.Census &amp; Reference Benchmarks'!E164,"")</f>
        <v/>
      </c>
      <c r="F164" s="56" t="str">
        <f>IF('2.Census &amp; Reference Benchmarks'!F164 &lt;&gt;"",'2.Census &amp; Reference Benchmarks'!F164,"")</f>
        <v/>
      </c>
      <c r="G164" s="58" t="str">
        <f>IF('2.Census &amp; Reference Benchmarks'!G164 &lt;&gt;"",'2.Census &amp; Reference Benchmarks'!G164,"")</f>
        <v/>
      </c>
      <c r="H164" s="58" t="str">
        <f>IF('2.Census &amp; Reference Benchmarks'!H164 &lt;&gt;"",'2.Census &amp; Reference Benchmarks'!H164,"")</f>
        <v/>
      </c>
      <c r="I164" s="58" t="str">
        <f>IF('2.Census &amp; Reference Benchmarks'!I164 &lt;&gt;"",'2.Census &amp; Reference Benchmarks'!I164,"")</f>
        <v/>
      </c>
      <c r="J164" s="69" t="str">
        <f>IF('2.Census &amp; Reference Benchmarks'!J164 &lt;&gt;"",'2.Census &amp; Reference Benchmarks'!J164,"")</f>
        <v/>
      </c>
      <c r="K164" s="58" t="str">
        <f>IF('7.Safe Harbor Input Data &amp; Calc'!Q166 &lt;&gt; "", '7.Safe Harbor Input Data &amp; Calc'!Q166, "")</f>
        <v>No</v>
      </c>
      <c r="L164" s="59" t="str">
        <f>IF('2.Census &amp; Reference Benchmarks'!T164&lt;&gt; "",'2.Census &amp; Reference Benchmarks'!T164,"")</f>
        <v/>
      </c>
      <c r="M164" s="60">
        <f>'2.Census &amp; Reference Benchmarks'!M164</f>
        <v>0</v>
      </c>
      <c r="N164" s="60">
        <f>'2.Census &amp; Reference Benchmarks'!P164</f>
        <v>0</v>
      </c>
      <c r="O164" s="60">
        <f>'2.Census &amp; Reference Benchmarks'!S164</f>
        <v>0</v>
      </c>
      <c r="P164" s="52">
        <f>IF( AND(I164 &lt; '1. Summary for SBA'!$J$7, I164 &lt;&gt;""), 0, IF(AND(G164="",I164=""),SUM(M164:O164)*4,IF(I164&lt;'1. Summary for SBA'!$J$7,0,IF(K164="Yes",0,IF(H164="Salary",IF(AND(SUM(M164:O164)*4&lt;100000,L164=""),(SUM(M164:O164)/(IF(OR(I164=0,I164&gt;=DATEVALUE("3/31/2020")),DATEVALUE("3/31/2020"),I164)-IF(OR(G164&lt;=DATEVALUE("1/1/2020"), G164 = ""),DATEVALUE("1/1/2020"),IF(OR(MONTH(G164)=1),G164+1,IF(MONTH(G164)=3,G164,G164-1)))))*360,0),0)))))</f>
        <v>0</v>
      </c>
      <c r="Q164" s="52">
        <f t="shared" si="22"/>
        <v>0</v>
      </c>
      <c r="R164" s="67">
        <f t="shared" si="16"/>
        <v>0</v>
      </c>
      <c r="S164" s="53">
        <f>SUM('3.Weekly Hours &amp; Wage Activity'!AI164:BF164)</f>
        <v>0</v>
      </c>
      <c r="T164" s="53">
        <f>IF(AND(I164&lt;&gt; "",  I164 &lt; '1. Summary for SBA'!$J$11 +168, I164 &gt; '1. Summary for SBA'!$J$11),S164+(((168-(I164-'1. Summary for SBA'!$J$11+1))*S164)/((I164-'1. Summary for SBA'!$J$11+1))),0)</f>
        <v>0</v>
      </c>
      <c r="U164" s="369">
        <f>IF(K164= "Yes",0,IF( H164 = "salary",IF(T164 = 0,MAX(0,$R164-$S164), R164-T164),IF( H164 = "Hourly",'6. Hourly EE Wage Reduction'!AA164, 0)))</f>
        <v>0</v>
      </c>
      <c r="V164" s="67">
        <f t="shared" si="17"/>
        <v>0</v>
      </c>
      <c r="W164" s="405" t="str">
        <f>IF(U164 = 0, "No",IF('6. Hourly EE Wage Reduction'!T164 &gt;'6. Hourly EE Wage Reduction'!W164, "Yes", "No"))</f>
        <v>No</v>
      </c>
      <c r="X164" s="67">
        <f t="shared" si="18"/>
        <v>0</v>
      </c>
      <c r="Y164" s="67">
        <f t="shared" si="19"/>
        <v>0</v>
      </c>
      <c r="AA164" s="86">
        <f>IFERROR(IF('3.Weekly Hours &amp; Wage Activity'!J164 = "FT", 1,MIN(1,IF('3.Weekly Hours &amp; Wage Activity'!J164 = "", "",MIN('3.Weekly Hours &amp; Wage Activity'!J164/40,1)),IF('3.Weekly Hours &amp; Wage Activity'!J164="", "",'3.Weekly Hours &amp; Wage Activity'!J164/40 ))),0)</f>
        <v>0</v>
      </c>
      <c r="AB164" s="86">
        <f>IFERROR(IF('3.Weekly Hours &amp; Wage Activity'!K164 = "FT", 1,MIN(1,IF('3.Weekly Hours &amp; Wage Activity'!K164 = "", "",MIN('3.Weekly Hours &amp; Wage Activity'!K164/40,1)),IF('3.Weekly Hours &amp; Wage Activity'!K164="", "",'3.Weekly Hours &amp; Wage Activity'!K164/40 ))),0)</f>
        <v>0</v>
      </c>
      <c r="AC164" s="86">
        <f>IFERROR(IF('3.Weekly Hours &amp; Wage Activity'!L164 = "FT", 1,MIN(1,IF('3.Weekly Hours &amp; Wage Activity'!L164 = "", "",MIN('3.Weekly Hours &amp; Wage Activity'!L164/40,1)),IF('3.Weekly Hours &amp; Wage Activity'!L164="", "",'3.Weekly Hours &amp; Wage Activity'!L164/40 ))),0)</f>
        <v>0</v>
      </c>
      <c r="AD164" s="86">
        <f>IFERROR(IF('3.Weekly Hours &amp; Wage Activity'!M164 = "FT", 1,MIN(1,IF('3.Weekly Hours &amp; Wage Activity'!M164 = "", "",MIN('3.Weekly Hours &amp; Wage Activity'!M164/40,1)),IF('3.Weekly Hours &amp; Wage Activity'!M164="", "",'3.Weekly Hours &amp; Wage Activity'!M164/40 ))),0)</f>
        <v>0</v>
      </c>
      <c r="AE164" s="86">
        <f>IFERROR(IF('3.Weekly Hours &amp; Wage Activity'!N164 = "FT", 1,MIN(1,IF('3.Weekly Hours &amp; Wage Activity'!N164 = "", "",MIN('3.Weekly Hours &amp; Wage Activity'!N164/40,1)),IF('3.Weekly Hours &amp; Wage Activity'!N164="", "",'3.Weekly Hours &amp; Wage Activity'!N164/40 ))),0)</f>
        <v>0</v>
      </c>
      <c r="AF164" s="86">
        <f>IFERROR(IF('3.Weekly Hours &amp; Wage Activity'!O164 = "FT", 1,MIN(1,IF('3.Weekly Hours &amp; Wage Activity'!O164 = "", "",MIN('3.Weekly Hours &amp; Wage Activity'!O164/40,1)),IF('3.Weekly Hours &amp; Wage Activity'!O164="", "",'3.Weekly Hours &amp; Wage Activity'!O164/40 ))),0)</f>
        <v>0</v>
      </c>
      <c r="AG164" s="86">
        <f>IFERROR(IF('3.Weekly Hours &amp; Wage Activity'!P164 = "FT", 1,MIN(1,IF('3.Weekly Hours &amp; Wage Activity'!P164 = "", "",MIN('3.Weekly Hours &amp; Wage Activity'!P164/40,1)),IF('3.Weekly Hours &amp; Wage Activity'!P164="", "",'3.Weekly Hours &amp; Wage Activity'!P164/40 ))),0)</f>
        <v>0</v>
      </c>
      <c r="AH164" s="86">
        <f>IFERROR(IF('3.Weekly Hours &amp; Wage Activity'!Q164 = "FT", 1,MIN(1,IF('3.Weekly Hours &amp; Wage Activity'!Q164 = "", "",MIN('3.Weekly Hours &amp; Wage Activity'!Q164/40,1)),IF('3.Weekly Hours &amp; Wage Activity'!Q164="", "",'3.Weekly Hours &amp; Wage Activity'!Q164/40 ))),0)</f>
        <v>0</v>
      </c>
      <c r="AI164" s="86">
        <f>IFERROR(IF('3.Weekly Hours &amp; Wage Activity'!R164 = "FT", 1,MIN(1,IF('3.Weekly Hours &amp; Wage Activity'!R164 = "", "",MIN('3.Weekly Hours &amp; Wage Activity'!R164/40,1)),IF('3.Weekly Hours &amp; Wage Activity'!R164="", "",'3.Weekly Hours &amp; Wage Activity'!R164/40 ))),0)</f>
        <v>0</v>
      </c>
      <c r="AJ164" s="86">
        <f>IFERROR(IF('3.Weekly Hours &amp; Wage Activity'!S164 = "FT", 1,MIN(1,IF('3.Weekly Hours &amp; Wage Activity'!S164 = "", "",MIN('3.Weekly Hours &amp; Wage Activity'!S164/40,1)),IF('3.Weekly Hours &amp; Wage Activity'!S164="", "",'3.Weekly Hours &amp; Wage Activity'!S164/40 ))),0)</f>
        <v>0</v>
      </c>
      <c r="AK164" s="86">
        <f>IFERROR(IF('3.Weekly Hours &amp; Wage Activity'!T164 = "FT", 1,MIN(1,IF('3.Weekly Hours &amp; Wage Activity'!T164 = "", "",MIN('3.Weekly Hours &amp; Wage Activity'!T164/40,1)),IF('3.Weekly Hours &amp; Wage Activity'!T164="", "",'3.Weekly Hours &amp; Wage Activity'!T164/40 ))),0)</f>
        <v>0</v>
      </c>
      <c r="AL164" s="86">
        <f>IFERROR(IF('3.Weekly Hours &amp; Wage Activity'!U164 = "FT", 1,MIN(1,IF('3.Weekly Hours &amp; Wage Activity'!U164 = "", "",MIN('3.Weekly Hours &amp; Wage Activity'!U164/40,1)),IF('3.Weekly Hours &amp; Wage Activity'!U164="", "",'3.Weekly Hours &amp; Wage Activity'!U164/40 ))),0)</f>
        <v>0</v>
      </c>
      <c r="AM164" s="86">
        <f>IFERROR(IF('3.Weekly Hours &amp; Wage Activity'!V164 = "FT", 1,MIN(1,IF('3.Weekly Hours &amp; Wage Activity'!V164 = "", "",MIN('3.Weekly Hours &amp; Wage Activity'!V164/40,1)),IF('3.Weekly Hours &amp; Wage Activity'!V164="", "",'3.Weekly Hours &amp; Wage Activity'!V164/40 ))),0)</f>
        <v>0</v>
      </c>
      <c r="AN164" s="86">
        <f>IFERROR(IF('3.Weekly Hours &amp; Wage Activity'!W164 = "FT", 1,MIN(1,IF('3.Weekly Hours &amp; Wage Activity'!W164 = "", "",MIN('3.Weekly Hours &amp; Wage Activity'!W164/40,1)),IF('3.Weekly Hours &amp; Wage Activity'!W164="", "",'3.Weekly Hours &amp; Wage Activity'!W164/40 ))),0)</f>
        <v>0</v>
      </c>
      <c r="AO164" s="86">
        <f>IFERROR(IF('3.Weekly Hours &amp; Wage Activity'!X164 = "FT", 1,MIN(1,IF('3.Weekly Hours &amp; Wage Activity'!X164 = "", "",MIN('3.Weekly Hours &amp; Wage Activity'!X164/40,1)),IF('3.Weekly Hours &amp; Wage Activity'!X164="", "",'3.Weekly Hours &amp; Wage Activity'!X164/40 ))),0)</f>
        <v>0</v>
      </c>
      <c r="AP164" s="86">
        <f>IFERROR(IF('3.Weekly Hours &amp; Wage Activity'!Y164 = "FT", 1,MIN(1,IF('3.Weekly Hours &amp; Wage Activity'!Y164 = "", "",MIN('3.Weekly Hours &amp; Wage Activity'!Y164/40,1)),IF('3.Weekly Hours &amp; Wage Activity'!Y164="", "",'3.Weekly Hours &amp; Wage Activity'!Y164/40 ))),0)</f>
        <v>0</v>
      </c>
      <c r="AQ164" s="86">
        <f>IFERROR(IF('3.Weekly Hours &amp; Wage Activity'!Z164 = "FT", 1,MIN(1,IF('3.Weekly Hours &amp; Wage Activity'!Z164 = "", "",MIN('3.Weekly Hours &amp; Wage Activity'!Z164/40,1)),IF('3.Weekly Hours &amp; Wage Activity'!Z164="", "",'3.Weekly Hours &amp; Wage Activity'!Z164/40 ))),0)</f>
        <v>0</v>
      </c>
      <c r="AR164" s="86">
        <f>IFERROR(IF('3.Weekly Hours &amp; Wage Activity'!AA164 = "FT", 1,MIN(1,IF('3.Weekly Hours &amp; Wage Activity'!AA164 = "", "",MIN('3.Weekly Hours &amp; Wage Activity'!AA164/40,1)),IF('3.Weekly Hours &amp; Wage Activity'!AA164="", "",'3.Weekly Hours &amp; Wage Activity'!AA164/40 ))),0)</f>
        <v>0</v>
      </c>
      <c r="AS164" s="86">
        <f>IFERROR(IF('3.Weekly Hours &amp; Wage Activity'!AB164 = "FT", 1,MIN(1,IF('3.Weekly Hours &amp; Wage Activity'!AB164 = "", "",MIN('3.Weekly Hours &amp; Wage Activity'!AB164/40,1)),IF('3.Weekly Hours &amp; Wage Activity'!AB164="", "",'3.Weekly Hours &amp; Wage Activity'!AB164/40 ))),0)</f>
        <v>0</v>
      </c>
      <c r="AT164" s="86">
        <f>IFERROR(IF('3.Weekly Hours &amp; Wage Activity'!AC164 = "FT", 1,MIN(1,IF('3.Weekly Hours &amp; Wage Activity'!AC164 = "", "",MIN('3.Weekly Hours &amp; Wage Activity'!AC164/40,1)),IF('3.Weekly Hours &amp; Wage Activity'!AC164="", "",'3.Weekly Hours &amp; Wage Activity'!AC164/40 ))),0)</f>
        <v>0</v>
      </c>
      <c r="AU164" s="86">
        <f>IFERROR(IF('3.Weekly Hours &amp; Wage Activity'!AD164 = "FT", 1,MIN(1,IF('3.Weekly Hours &amp; Wage Activity'!AD164 = "", "",MIN('3.Weekly Hours &amp; Wage Activity'!AD164/40,1)),IF('3.Weekly Hours &amp; Wage Activity'!AD164="", "",'3.Weekly Hours &amp; Wage Activity'!AD164/40 ))),0)</f>
        <v>0</v>
      </c>
      <c r="AV164" s="86">
        <f>IFERROR(IF('3.Weekly Hours &amp; Wage Activity'!AE164 = "FT", 1,MIN(1,IF('3.Weekly Hours &amp; Wage Activity'!AE164 = "", "",MIN('3.Weekly Hours &amp; Wage Activity'!AE164/40,1)),IF('3.Weekly Hours &amp; Wage Activity'!AE164="", "",'3.Weekly Hours &amp; Wage Activity'!AE164/40 ))),0)</f>
        <v>0</v>
      </c>
      <c r="AW164" s="86">
        <f>IFERROR(IF('3.Weekly Hours &amp; Wage Activity'!AF164 = "FT", 1,MIN(1,IF('3.Weekly Hours &amp; Wage Activity'!AF164 = "", "",MIN('3.Weekly Hours &amp; Wage Activity'!AF164/40,1)),IF('3.Weekly Hours &amp; Wage Activity'!AF164="", "",'3.Weekly Hours &amp; Wage Activity'!AF164/40 ))),0)</f>
        <v>0</v>
      </c>
      <c r="AX164" s="86">
        <f>IFERROR(IF('3.Weekly Hours &amp; Wage Activity'!AG164 = "FT", 1,MIN(1,IF('3.Weekly Hours &amp; Wage Activity'!AG164 = "", "",MIN('3.Weekly Hours &amp; Wage Activity'!AG164/40,1)),IF('3.Weekly Hours &amp; Wage Activity'!AG164="", "",'3.Weekly Hours &amp; Wage Activity'!AG164/40 ))),0)</f>
        <v>0</v>
      </c>
      <c r="AY164" s="523">
        <f>SUM( IF(COUNTIF('3.Weekly Hours &amp; Wage Activity'!J164:Q164, "&lt;&gt;FT") = 0, COLUMNS('3.Weekly Hours &amp; Wage Activity'!J164:AG164) * 40, '3.Weekly Hours &amp; Wage Activity'!J164:AG164))</f>
        <v>0</v>
      </c>
      <c r="AZ164" s="86">
        <f t="shared" si="20"/>
        <v>0</v>
      </c>
      <c r="BA164" s="87">
        <f t="shared" si="21"/>
        <v>0</v>
      </c>
      <c r="BB164" s="74" t="str">
        <f>IF('2.Census &amp; Reference Benchmarks'!K164 = "", "", '2.Census &amp; Reference Benchmarks'!K164)</f>
        <v/>
      </c>
      <c r="BC164" s="185">
        <f>IF('2.Census &amp; Reference Benchmarks'!L164="N/A",IF(OR(AND(G164="",I164=""),AND(G164&lt;DATEVALUE("1/1/2020"),OR(I164="",I164&gt;DATEVALUE("3/31/2020")))),177.14,IF(OR(I164 = "", I164 &gt; DATEVALUE("1/31/2020")), ROUND(177.14*((DATEVALUE("2/1/2020") -G164)/31),1))),IF('2.Census &amp; Reference Benchmarks'!L164="",0,'2.Census &amp; Reference Benchmarks'!L164))</f>
        <v>0</v>
      </c>
      <c r="BD164" s="74" t="str">
        <f>IF('2.Census &amp; Reference Benchmarks'!N164 = "", "", '2.Census &amp; Reference Benchmarks'!N164)</f>
        <v/>
      </c>
      <c r="BE164" s="185">
        <f>IF('2.Census &amp; Reference Benchmarks'!O164="N/A",IF(OR(AND(G164="",I164=""),AND(G164&lt;=DATEVALUE("2/1/2020"),OR(I164="",I164&gt;=DATEVALUE("2/29/2020")))),165.71,IF(AND(G164&gt;DATEVALUE("2/1/2020"),OR(I164="",I164&lt;=DATEVALUE("2/29/2020"))),((DATEVALUE("3/1/2020")-G164)/29)*165.71,"")),IF('2.Census &amp; Reference Benchmarks'!O164="",0,'2.Census &amp; Reference Benchmarks'!O164))</f>
        <v>0</v>
      </c>
    </row>
    <row r="165" spans="1:57" x14ac:dyDescent="0.25">
      <c r="A165" s="3"/>
      <c r="B165" s="56">
        <f>IF('2.Census &amp; Reference Benchmarks'!B165 &lt;&gt;"",'2.Census &amp; Reference Benchmarks'!B165,"")</f>
        <v>0</v>
      </c>
      <c r="C165" s="56">
        <f>IF('2.Census &amp; Reference Benchmarks'!C165 &lt;&gt;"",'2.Census &amp; Reference Benchmarks'!C165,"")</f>
        <v>0</v>
      </c>
      <c r="D165" s="57" t="str">
        <f>IF('2.Census &amp; Reference Benchmarks'!D165 &lt;&gt;"",'2.Census &amp; Reference Benchmarks'!D165,"")</f>
        <v/>
      </c>
      <c r="E165" s="56" t="str">
        <f>IF('2.Census &amp; Reference Benchmarks'!E165 &lt;&gt;"",'2.Census &amp; Reference Benchmarks'!E165,"")</f>
        <v/>
      </c>
      <c r="F165" s="56" t="str">
        <f>IF('2.Census &amp; Reference Benchmarks'!F165 &lt;&gt;"",'2.Census &amp; Reference Benchmarks'!F165,"")</f>
        <v/>
      </c>
      <c r="G165" s="58" t="str">
        <f>IF('2.Census &amp; Reference Benchmarks'!G165 &lt;&gt;"",'2.Census &amp; Reference Benchmarks'!G165,"")</f>
        <v/>
      </c>
      <c r="H165" s="58" t="str">
        <f>IF('2.Census &amp; Reference Benchmarks'!H165 &lt;&gt;"",'2.Census &amp; Reference Benchmarks'!H165,"")</f>
        <v/>
      </c>
      <c r="I165" s="58" t="str">
        <f>IF('2.Census &amp; Reference Benchmarks'!I165 &lt;&gt;"",'2.Census &amp; Reference Benchmarks'!I165,"")</f>
        <v/>
      </c>
      <c r="J165" s="69" t="str">
        <f>IF('2.Census &amp; Reference Benchmarks'!J165 &lt;&gt;"",'2.Census &amp; Reference Benchmarks'!J165,"")</f>
        <v/>
      </c>
      <c r="K165" s="58" t="str">
        <f>IF('7.Safe Harbor Input Data &amp; Calc'!Q167 &lt;&gt; "", '7.Safe Harbor Input Data &amp; Calc'!Q167, "")</f>
        <v>No</v>
      </c>
      <c r="L165" s="59" t="str">
        <f>IF('2.Census &amp; Reference Benchmarks'!T165&lt;&gt; "",'2.Census &amp; Reference Benchmarks'!T165,"")</f>
        <v/>
      </c>
      <c r="M165" s="60">
        <f>'2.Census &amp; Reference Benchmarks'!M165</f>
        <v>0</v>
      </c>
      <c r="N165" s="60">
        <f>'2.Census &amp; Reference Benchmarks'!P165</f>
        <v>0</v>
      </c>
      <c r="O165" s="60">
        <f>'2.Census &amp; Reference Benchmarks'!S165</f>
        <v>0</v>
      </c>
      <c r="P165" s="52">
        <f>IF( AND(I165 &lt; '1. Summary for SBA'!$J$7, I165 &lt;&gt;""), 0, IF(AND(G165="",I165=""),SUM(M165:O165)*4,IF(I165&lt;'1. Summary for SBA'!$J$7,0,IF(K165="Yes",0,IF(H165="Salary",IF(AND(SUM(M165:O165)*4&lt;100000,L165=""),(SUM(M165:O165)/(IF(OR(I165=0,I165&gt;=DATEVALUE("3/31/2020")),DATEVALUE("3/31/2020"),I165)-IF(OR(G165&lt;=DATEVALUE("1/1/2020"), G165 = ""),DATEVALUE("1/1/2020"),IF(OR(MONTH(G165)=1),G165+1,IF(MONTH(G165)=3,G165,G165-1)))))*360,0),0)))))</f>
        <v>0</v>
      </c>
      <c r="Q165" s="52">
        <f t="shared" si="22"/>
        <v>0</v>
      </c>
      <c r="R165" s="67">
        <f t="shared" si="16"/>
        <v>0</v>
      </c>
      <c r="S165" s="53">
        <f>SUM('3.Weekly Hours &amp; Wage Activity'!AI165:BF165)</f>
        <v>0</v>
      </c>
      <c r="T165" s="53">
        <f>IF(AND(I165&lt;&gt; "",  I165 &lt; '1. Summary for SBA'!$J$11 +168, I165 &gt; '1. Summary for SBA'!$J$11),S165+(((168-(I165-'1. Summary for SBA'!$J$11+1))*S165)/((I165-'1. Summary for SBA'!$J$11+1))),0)</f>
        <v>0</v>
      </c>
      <c r="U165" s="369">
        <f>IF(K165= "Yes",0,IF( H165 = "salary",IF(T165 = 0,MAX(0,$R165-$S165), R165-T165),IF( H165 = "Hourly",'6. Hourly EE Wage Reduction'!AA165, 0)))</f>
        <v>0</v>
      </c>
      <c r="V165" s="67">
        <f t="shared" si="17"/>
        <v>0</v>
      </c>
      <c r="W165" s="405" t="str">
        <f>IF(U165 = 0, "No",IF('6. Hourly EE Wage Reduction'!T165 &gt;'6. Hourly EE Wage Reduction'!W165, "Yes", "No"))</f>
        <v>No</v>
      </c>
      <c r="X165" s="67">
        <f t="shared" si="18"/>
        <v>0</v>
      </c>
      <c r="Y165" s="67">
        <f t="shared" si="19"/>
        <v>0</v>
      </c>
      <c r="AA165" s="86">
        <f>IFERROR(IF('3.Weekly Hours &amp; Wage Activity'!J165 = "FT", 1,MIN(1,IF('3.Weekly Hours &amp; Wage Activity'!J165 = "", "",MIN('3.Weekly Hours &amp; Wage Activity'!J165/40,1)),IF('3.Weekly Hours &amp; Wage Activity'!J165="", "",'3.Weekly Hours &amp; Wage Activity'!J165/40 ))),0)</f>
        <v>0</v>
      </c>
      <c r="AB165" s="86">
        <f>IFERROR(IF('3.Weekly Hours &amp; Wage Activity'!K165 = "FT", 1,MIN(1,IF('3.Weekly Hours &amp; Wage Activity'!K165 = "", "",MIN('3.Weekly Hours &amp; Wage Activity'!K165/40,1)),IF('3.Weekly Hours &amp; Wage Activity'!K165="", "",'3.Weekly Hours &amp; Wage Activity'!K165/40 ))),0)</f>
        <v>0</v>
      </c>
      <c r="AC165" s="86">
        <f>IFERROR(IF('3.Weekly Hours &amp; Wage Activity'!L165 = "FT", 1,MIN(1,IF('3.Weekly Hours &amp; Wage Activity'!L165 = "", "",MIN('3.Weekly Hours &amp; Wage Activity'!L165/40,1)),IF('3.Weekly Hours &amp; Wage Activity'!L165="", "",'3.Weekly Hours &amp; Wage Activity'!L165/40 ))),0)</f>
        <v>0</v>
      </c>
      <c r="AD165" s="86">
        <f>IFERROR(IF('3.Weekly Hours &amp; Wage Activity'!M165 = "FT", 1,MIN(1,IF('3.Weekly Hours &amp; Wage Activity'!M165 = "", "",MIN('3.Weekly Hours &amp; Wage Activity'!M165/40,1)),IF('3.Weekly Hours &amp; Wage Activity'!M165="", "",'3.Weekly Hours &amp; Wage Activity'!M165/40 ))),0)</f>
        <v>0</v>
      </c>
      <c r="AE165" s="86">
        <f>IFERROR(IF('3.Weekly Hours &amp; Wage Activity'!N165 = "FT", 1,MIN(1,IF('3.Weekly Hours &amp; Wage Activity'!N165 = "", "",MIN('3.Weekly Hours &amp; Wage Activity'!N165/40,1)),IF('3.Weekly Hours &amp; Wage Activity'!N165="", "",'3.Weekly Hours &amp; Wage Activity'!N165/40 ))),0)</f>
        <v>0</v>
      </c>
      <c r="AF165" s="86">
        <f>IFERROR(IF('3.Weekly Hours &amp; Wage Activity'!O165 = "FT", 1,MIN(1,IF('3.Weekly Hours &amp; Wage Activity'!O165 = "", "",MIN('3.Weekly Hours &amp; Wage Activity'!O165/40,1)),IF('3.Weekly Hours &amp; Wage Activity'!O165="", "",'3.Weekly Hours &amp; Wage Activity'!O165/40 ))),0)</f>
        <v>0</v>
      </c>
      <c r="AG165" s="86">
        <f>IFERROR(IF('3.Weekly Hours &amp; Wage Activity'!P165 = "FT", 1,MIN(1,IF('3.Weekly Hours &amp; Wage Activity'!P165 = "", "",MIN('3.Weekly Hours &amp; Wage Activity'!P165/40,1)),IF('3.Weekly Hours &amp; Wage Activity'!P165="", "",'3.Weekly Hours &amp; Wage Activity'!P165/40 ))),0)</f>
        <v>0</v>
      </c>
      <c r="AH165" s="86">
        <f>IFERROR(IF('3.Weekly Hours &amp; Wage Activity'!Q165 = "FT", 1,MIN(1,IF('3.Weekly Hours &amp; Wage Activity'!Q165 = "", "",MIN('3.Weekly Hours &amp; Wage Activity'!Q165/40,1)),IF('3.Weekly Hours &amp; Wage Activity'!Q165="", "",'3.Weekly Hours &amp; Wage Activity'!Q165/40 ))),0)</f>
        <v>0</v>
      </c>
      <c r="AI165" s="86">
        <f>IFERROR(IF('3.Weekly Hours &amp; Wage Activity'!R165 = "FT", 1,MIN(1,IF('3.Weekly Hours &amp; Wage Activity'!R165 = "", "",MIN('3.Weekly Hours &amp; Wage Activity'!R165/40,1)),IF('3.Weekly Hours &amp; Wage Activity'!R165="", "",'3.Weekly Hours &amp; Wage Activity'!R165/40 ))),0)</f>
        <v>0</v>
      </c>
      <c r="AJ165" s="86">
        <f>IFERROR(IF('3.Weekly Hours &amp; Wage Activity'!S165 = "FT", 1,MIN(1,IF('3.Weekly Hours &amp; Wage Activity'!S165 = "", "",MIN('3.Weekly Hours &amp; Wage Activity'!S165/40,1)),IF('3.Weekly Hours &amp; Wage Activity'!S165="", "",'3.Weekly Hours &amp; Wage Activity'!S165/40 ))),0)</f>
        <v>0</v>
      </c>
      <c r="AK165" s="86">
        <f>IFERROR(IF('3.Weekly Hours &amp; Wage Activity'!T165 = "FT", 1,MIN(1,IF('3.Weekly Hours &amp; Wage Activity'!T165 = "", "",MIN('3.Weekly Hours &amp; Wage Activity'!T165/40,1)),IF('3.Weekly Hours &amp; Wage Activity'!T165="", "",'3.Weekly Hours &amp; Wage Activity'!T165/40 ))),0)</f>
        <v>0</v>
      </c>
      <c r="AL165" s="86">
        <f>IFERROR(IF('3.Weekly Hours &amp; Wage Activity'!U165 = "FT", 1,MIN(1,IF('3.Weekly Hours &amp; Wage Activity'!U165 = "", "",MIN('3.Weekly Hours &amp; Wage Activity'!U165/40,1)),IF('3.Weekly Hours &amp; Wage Activity'!U165="", "",'3.Weekly Hours &amp; Wage Activity'!U165/40 ))),0)</f>
        <v>0</v>
      </c>
      <c r="AM165" s="86">
        <f>IFERROR(IF('3.Weekly Hours &amp; Wage Activity'!V165 = "FT", 1,MIN(1,IF('3.Weekly Hours &amp; Wage Activity'!V165 = "", "",MIN('3.Weekly Hours &amp; Wage Activity'!V165/40,1)),IF('3.Weekly Hours &amp; Wage Activity'!V165="", "",'3.Weekly Hours &amp; Wage Activity'!V165/40 ))),0)</f>
        <v>0</v>
      </c>
      <c r="AN165" s="86">
        <f>IFERROR(IF('3.Weekly Hours &amp; Wage Activity'!W165 = "FT", 1,MIN(1,IF('3.Weekly Hours &amp; Wage Activity'!W165 = "", "",MIN('3.Weekly Hours &amp; Wage Activity'!W165/40,1)),IF('3.Weekly Hours &amp; Wage Activity'!W165="", "",'3.Weekly Hours &amp; Wage Activity'!W165/40 ))),0)</f>
        <v>0</v>
      </c>
      <c r="AO165" s="86">
        <f>IFERROR(IF('3.Weekly Hours &amp; Wage Activity'!X165 = "FT", 1,MIN(1,IF('3.Weekly Hours &amp; Wage Activity'!X165 = "", "",MIN('3.Weekly Hours &amp; Wage Activity'!X165/40,1)),IF('3.Weekly Hours &amp; Wage Activity'!X165="", "",'3.Weekly Hours &amp; Wage Activity'!X165/40 ))),0)</f>
        <v>0</v>
      </c>
      <c r="AP165" s="86">
        <f>IFERROR(IF('3.Weekly Hours &amp; Wage Activity'!Y165 = "FT", 1,MIN(1,IF('3.Weekly Hours &amp; Wage Activity'!Y165 = "", "",MIN('3.Weekly Hours &amp; Wage Activity'!Y165/40,1)),IF('3.Weekly Hours &amp; Wage Activity'!Y165="", "",'3.Weekly Hours &amp; Wage Activity'!Y165/40 ))),0)</f>
        <v>0</v>
      </c>
      <c r="AQ165" s="86">
        <f>IFERROR(IF('3.Weekly Hours &amp; Wage Activity'!Z165 = "FT", 1,MIN(1,IF('3.Weekly Hours &amp; Wage Activity'!Z165 = "", "",MIN('3.Weekly Hours &amp; Wage Activity'!Z165/40,1)),IF('3.Weekly Hours &amp; Wage Activity'!Z165="", "",'3.Weekly Hours &amp; Wage Activity'!Z165/40 ))),0)</f>
        <v>0</v>
      </c>
      <c r="AR165" s="86">
        <f>IFERROR(IF('3.Weekly Hours &amp; Wage Activity'!AA165 = "FT", 1,MIN(1,IF('3.Weekly Hours &amp; Wage Activity'!AA165 = "", "",MIN('3.Weekly Hours &amp; Wage Activity'!AA165/40,1)),IF('3.Weekly Hours &amp; Wage Activity'!AA165="", "",'3.Weekly Hours &amp; Wage Activity'!AA165/40 ))),0)</f>
        <v>0</v>
      </c>
      <c r="AS165" s="86">
        <f>IFERROR(IF('3.Weekly Hours &amp; Wage Activity'!AB165 = "FT", 1,MIN(1,IF('3.Weekly Hours &amp; Wage Activity'!AB165 = "", "",MIN('3.Weekly Hours &amp; Wage Activity'!AB165/40,1)),IF('3.Weekly Hours &amp; Wage Activity'!AB165="", "",'3.Weekly Hours &amp; Wage Activity'!AB165/40 ))),0)</f>
        <v>0</v>
      </c>
      <c r="AT165" s="86">
        <f>IFERROR(IF('3.Weekly Hours &amp; Wage Activity'!AC165 = "FT", 1,MIN(1,IF('3.Weekly Hours &amp; Wage Activity'!AC165 = "", "",MIN('3.Weekly Hours &amp; Wage Activity'!AC165/40,1)),IF('3.Weekly Hours &amp; Wage Activity'!AC165="", "",'3.Weekly Hours &amp; Wage Activity'!AC165/40 ))),0)</f>
        <v>0</v>
      </c>
      <c r="AU165" s="86">
        <f>IFERROR(IF('3.Weekly Hours &amp; Wage Activity'!AD165 = "FT", 1,MIN(1,IF('3.Weekly Hours &amp; Wage Activity'!AD165 = "", "",MIN('3.Weekly Hours &amp; Wage Activity'!AD165/40,1)),IF('3.Weekly Hours &amp; Wage Activity'!AD165="", "",'3.Weekly Hours &amp; Wage Activity'!AD165/40 ))),0)</f>
        <v>0</v>
      </c>
      <c r="AV165" s="86">
        <f>IFERROR(IF('3.Weekly Hours &amp; Wage Activity'!AE165 = "FT", 1,MIN(1,IF('3.Weekly Hours &amp; Wage Activity'!AE165 = "", "",MIN('3.Weekly Hours &amp; Wage Activity'!AE165/40,1)),IF('3.Weekly Hours &amp; Wage Activity'!AE165="", "",'3.Weekly Hours &amp; Wage Activity'!AE165/40 ))),0)</f>
        <v>0</v>
      </c>
      <c r="AW165" s="86">
        <f>IFERROR(IF('3.Weekly Hours &amp; Wage Activity'!AF165 = "FT", 1,MIN(1,IF('3.Weekly Hours &amp; Wage Activity'!AF165 = "", "",MIN('3.Weekly Hours &amp; Wage Activity'!AF165/40,1)),IF('3.Weekly Hours &amp; Wage Activity'!AF165="", "",'3.Weekly Hours &amp; Wage Activity'!AF165/40 ))),0)</f>
        <v>0</v>
      </c>
      <c r="AX165" s="86">
        <f>IFERROR(IF('3.Weekly Hours &amp; Wage Activity'!AG165 = "FT", 1,MIN(1,IF('3.Weekly Hours &amp; Wage Activity'!AG165 = "", "",MIN('3.Weekly Hours &amp; Wage Activity'!AG165/40,1)),IF('3.Weekly Hours &amp; Wage Activity'!AG165="", "",'3.Weekly Hours &amp; Wage Activity'!AG165/40 ))),0)</f>
        <v>0</v>
      </c>
      <c r="AY165" s="523">
        <f>SUM( IF(COUNTIF('3.Weekly Hours &amp; Wage Activity'!J165:Q165, "&lt;&gt;FT") = 0, COLUMNS('3.Weekly Hours &amp; Wage Activity'!J165:AG165) * 40, '3.Weekly Hours &amp; Wage Activity'!J165:AG165))</f>
        <v>0</v>
      </c>
      <c r="AZ165" s="86">
        <f t="shared" si="20"/>
        <v>0</v>
      </c>
      <c r="BA165" s="87">
        <f t="shared" si="21"/>
        <v>0</v>
      </c>
      <c r="BB165" s="74" t="str">
        <f>IF('2.Census &amp; Reference Benchmarks'!K165 = "", "", '2.Census &amp; Reference Benchmarks'!K165)</f>
        <v/>
      </c>
      <c r="BC165" s="185">
        <f>IF('2.Census &amp; Reference Benchmarks'!L165="N/A",IF(OR(AND(G165="",I165=""),AND(G165&lt;DATEVALUE("1/1/2020"),OR(I165="",I165&gt;DATEVALUE("3/31/2020")))),177.14,IF(OR(I165 = "", I165 &gt; DATEVALUE("1/31/2020")), ROUND(177.14*((DATEVALUE("2/1/2020") -G165)/31),1))),IF('2.Census &amp; Reference Benchmarks'!L165="",0,'2.Census &amp; Reference Benchmarks'!L165))</f>
        <v>0</v>
      </c>
      <c r="BD165" s="74" t="str">
        <f>IF('2.Census &amp; Reference Benchmarks'!N165 = "", "", '2.Census &amp; Reference Benchmarks'!N165)</f>
        <v/>
      </c>
      <c r="BE165" s="185">
        <f>IF('2.Census &amp; Reference Benchmarks'!O165="N/A",IF(OR(AND(G165="",I165=""),AND(G165&lt;=DATEVALUE("2/1/2020"),OR(I165="",I165&gt;=DATEVALUE("2/29/2020")))),165.71,IF(AND(G165&gt;DATEVALUE("2/1/2020"),OR(I165="",I165&lt;=DATEVALUE("2/29/2020"))),((DATEVALUE("3/1/2020")-G165)/29)*165.71,"")),IF('2.Census &amp; Reference Benchmarks'!O165="",0,'2.Census &amp; Reference Benchmarks'!O165))</f>
        <v>0</v>
      </c>
    </row>
    <row r="166" spans="1:57" x14ac:dyDescent="0.25">
      <c r="A166" s="3"/>
      <c r="B166" s="56">
        <f>IF('2.Census &amp; Reference Benchmarks'!B166 &lt;&gt;"",'2.Census &amp; Reference Benchmarks'!B166,"")</f>
        <v>0</v>
      </c>
      <c r="C166" s="56">
        <f>IF('2.Census &amp; Reference Benchmarks'!C166 &lt;&gt;"",'2.Census &amp; Reference Benchmarks'!C166,"")</f>
        <v>0</v>
      </c>
      <c r="D166" s="57" t="str">
        <f>IF('2.Census &amp; Reference Benchmarks'!D166 &lt;&gt;"",'2.Census &amp; Reference Benchmarks'!D166,"")</f>
        <v/>
      </c>
      <c r="E166" s="56" t="str">
        <f>IF('2.Census &amp; Reference Benchmarks'!E166 &lt;&gt;"",'2.Census &amp; Reference Benchmarks'!E166,"")</f>
        <v/>
      </c>
      <c r="F166" s="56" t="str">
        <f>IF('2.Census &amp; Reference Benchmarks'!F166 &lt;&gt;"",'2.Census &amp; Reference Benchmarks'!F166,"")</f>
        <v/>
      </c>
      <c r="G166" s="58" t="str">
        <f>IF('2.Census &amp; Reference Benchmarks'!G166 &lt;&gt;"",'2.Census &amp; Reference Benchmarks'!G166,"")</f>
        <v/>
      </c>
      <c r="H166" s="58" t="str">
        <f>IF('2.Census &amp; Reference Benchmarks'!H166 &lt;&gt;"",'2.Census &amp; Reference Benchmarks'!H166,"")</f>
        <v/>
      </c>
      <c r="I166" s="58" t="str">
        <f>IF('2.Census &amp; Reference Benchmarks'!I166 &lt;&gt;"",'2.Census &amp; Reference Benchmarks'!I166,"")</f>
        <v/>
      </c>
      <c r="J166" s="69" t="str">
        <f>IF('2.Census &amp; Reference Benchmarks'!J166 &lt;&gt;"",'2.Census &amp; Reference Benchmarks'!J166,"")</f>
        <v/>
      </c>
      <c r="K166" s="58" t="str">
        <f>IF('7.Safe Harbor Input Data &amp; Calc'!Q168 &lt;&gt; "", '7.Safe Harbor Input Data &amp; Calc'!Q168, "")</f>
        <v>No</v>
      </c>
      <c r="L166" s="59" t="str">
        <f>IF('2.Census &amp; Reference Benchmarks'!T166&lt;&gt; "",'2.Census &amp; Reference Benchmarks'!T166,"")</f>
        <v/>
      </c>
      <c r="M166" s="60">
        <f>'2.Census &amp; Reference Benchmarks'!M166</f>
        <v>0</v>
      </c>
      <c r="N166" s="60">
        <f>'2.Census &amp; Reference Benchmarks'!P166</f>
        <v>0</v>
      </c>
      <c r="O166" s="60">
        <f>'2.Census &amp; Reference Benchmarks'!S166</f>
        <v>0</v>
      </c>
      <c r="P166" s="52">
        <f>IF( AND(I166 &lt; '1. Summary for SBA'!$J$7, I166 &lt;&gt;""), 0, IF(AND(G166="",I166=""),SUM(M166:O166)*4,IF(I166&lt;'1. Summary for SBA'!$J$7,0,IF(K166="Yes",0,IF(H166="Salary",IF(AND(SUM(M166:O166)*4&lt;100000,L166=""),(SUM(M166:O166)/(IF(OR(I166=0,I166&gt;=DATEVALUE("3/31/2020")),DATEVALUE("3/31/2020"),I166)-IF(OR(G166&lt;=DATEVALUE("1/1/2020"), G166 = ""),DATEVALUE("1/1/2020"),IF(OR(MONTH(G166)=1),G166+1,IF(MONTH(G166)=3,G166,G166-1)))))*360,0),0)))))</f>
        <v>0</v>
      </c>
      <c r="Q166" s="52">
        <f t="shared" si="22"/>
        <v>0</v>
      </c>
      <c r="R166" s="67">
        <f t="shared" si="16"/>
        <v>0</v>
      </c>
      <c r="S166" s="53">
        <f>SUM('3.Weekly Hours &amp; Wage Activity'!AI166:BF166)</f>
        <v>0</v>
      </c>
      <c r="T166" s="53">
        <f>IF(AND(I166&lt;&gt; "",  I166 &lt; '1. Summary for SBA'!$J$11 +168, I166 &gt; '1. Summary for SBA'!$J$11),S166+(((168-(I166-'1. Summary for SBA'!$J$11+1))*S166)/((I166-'1. Summary for SBA'!$J$11+1))),0)</f>
        <v>0</v>
      </c>
      <c r="U166" s="369">
        <f>IF(K166= "Yes",0,IF( H166 = "salary",IF(T166 = 0,MAX(0,$R166-$S166), R166-T166),IF( H166 = "Hourly",'6. Hourly EE Wage Reduction'!AA166, 0)))</f>
        <v>0</v>
      </c>
      <c r="V166" s="67">
        <f t="shared" si="17"/>
        <v>0</v>
      </c>
      <c r="W166" s="405" t="str">
        <f>IF(U166 = 0, "No",IF('6. Hourly EE Wage Reduction'!T166 &gt;'6. Hourly EE Wage Reduction'!W166, "Yes", "No"))</f>
        <v>No</v>
      </c>
      <c r="X166" s="67">
        <f t="shared" si="18"/>
        <v>0</v>
      </c>
      <c r="Y166" s="67">
        <f t="shared" si="19"/>
        <v>0</v>
      </c>
      <c r="AA166" s="86">
        <f>IFERROR(IF('3.Weekly Hours &amp; Wage Activity'!J166 = "FT", 1,MIN(1,IF('3.Weekly Hours &amp; Wage Activity'!J166 = "", "",MIN('3.Weekly Hours &amp; Wage Activity'!J166/40,1)),IF('3.Weekly Hours &amp; Wage Activity'!J166="", "",'3.Weekly Hours &amp; Wage Activity'!J166/40 ))),0)</f>
        <v>0</v>
      </c>
      <c r="AB166" s="86">
        <f>IFERROR(IF('3.Weekly Hours &amp; Wage Activity'!K166 = "FT", 1,MIN(1,IF('3.Weekly Hours &amp; Wage Activity'!K166 = "", "",MIN('3.Weekly Hours &amp; Wage Activity'!K166/40,1)),IF('3.Weekly Hours &amp; Wage Activity'!K166="", "",'3.Weekly Hours &amp; Wage Activity'!K166/40 ))),0)</f>
        <v>0</v>
      </c>
      <c r="AC166" s="86">
        <f>IFERROR(IF('3.Weekly Hours &amp; Wage Activity'!L166 = "FT", 1,MIN(1,IF('3.Weekly Hours &amp; Wage Activity'!L166 = "", "",MIN('3.Weekly Hours &amp; Wage Activity'!L166/40,1)),IF('3.Weekly Hours &amp; Wage Activity'!L166="", "",'3.Weekly Hours &amp; Wage Activity'!L166/40 ))),0)</f>
        <v>0</v>
      </c>
      <c r="AD166" s="86">
        <f>IFERROR(IF('3.Weekly Hours &amp; Wage Activity'!M166 = "FT", 1,MIN(1,IF('3.Weekly Hours &amp; Wage Activity'!M166 = "", "",MIN('3.Weekly Hours &amp; Wage Activity'!M166/40,1)),IF('3.Weekly Hours &amp; Wage Activity'!M166="", "",'3.Weekly Hours &amp; Wage Activity'!M166/40 ))),0)</f>
        <v>0</v>
      </c>
      <c r="AE166" s="86">
        <f>IFERROR(IF('3.Weekly Hours &amp; Wage Activity'!N166 = "FT", 1,MIN(1,IF('3.Weekly Hours &amp; Wage Activity'!N166 = "", "",MIN('3.Weekly Hours &amp; Wage Activity'!N166/40,1)),IF('3.Weekly Hours &amp; Wage Activity'!N166="", "",'3.Weekly Hours &amp; Wage Activity'!N166/40 ))),0)</f>
        <v>0</v>
      </c>
      <c r="AF166" s="86">
        <f>IFERROR(IF('3.Weekly Hours &amp; Wage Activity'!O166 = "FT", 1,MIN(1,IF('3.Weekly Hours &amp; Wage Activity'!O166 = "", "",MIN('3.Weekly Hours &amp; Wage Activity'!O166/40,1)),IF('3.Weekly Hours &amp; Wage Activity'!O166="", "",'3.Weekly Hours &amp; Wage Activity'!O166/40 ))),0)</f>
        <v>0</v>
      </c>
      <c r="AG166" s="86">
        <f>IFERROR(IF('3.Weekly Hours &amp; Wage Activity'!P166 = "FT", 1,MIN(1,IF('3.Weekly Hours &amp; Wage Activity'!P166 = "", "",MIN('3.Weekly Hours &amp; Wage Activity'!P166/40,1)),IF('3.Weekly Hours &amp; Wage Activity'!P166="", "",'3.Weekly Hours &amp; Wage Activity'!P166/40 ))),0)</f>
        <v>0</v>
      </c>
      <c r="AH166" s="86">
        <f>IFERROR(IF('3.Weekly Hours &amp; Wage Activity'!Q166 = "FT", 1,MIN(1,IF('3.Weekly Hours &amp; Wage Activity'!Q166 = "", "",MIN('3.Weekly Hours &amp; Wage Activity'!Q166/40,1)),IF('3.Weekly Hours &amp; Wage Activity'!Q166="", "",'3.Weekly Hours &amp; Wage Activity'!Q166/40 ))),0)</f>
        <v>0</v>
      </c>
      <c r="AI166" s="86">
        <f>IFERROR(IF('3.Weekly Hours &amp; Wage Activity'!R166 = "FT", 1,MIN(1,IF('3.Weekly Hours &amp; Wage Activity'!R166 = "", "",MIN('3.Weekly Hours &amp; Wage Activity'!R166/40,1)),IF('3.Weekly Hours &amp; Wage Activity'!R166="", "",'3.Weekly Hours &amp; Wage Activity'!R166/40 ))),0)</f>
        <v>0</v>
      </c>
      <c r="AJ166" s="86">
        <f>IFERROR(IF('3.Weekly Hours &amp; Wage Activity'!S166 = "FT", 1,MIN(1,IF('3.Weekly Hours &amp; Wage Activity'!S166 = "", "",MIN('3.Weekly Hours &amp; Wage Activity'!S166/40,1)),IF('3.Weekly Hours &amp; Wage Activity'!S166="", "",'3.Weekly Hours &amp; Wage Activity'!S166/40 ))),0)</f>
        <v>0</v>
      </c>
      <c r="AK166" s="86">
        <f>IFERROR(IF('3.Weekly Hours &amp; Wage Activity'!T166 = "FT", 1,MIN(1,IF('3.Weekly Hours &amp; Wage Activity'!T166 = "", "",MIN('3.Weekly Hours &amp; Wage Activity'!T166/40,1)),IF('3.Weekly Hours &amp; Wage Activity'!T166="", "",'3.Weekly Hours &amp; Wage Activity'!T166/40 ))),0)</f>
        <v>0</v>
      </c>
      <c r="AL166" s="86">
        <f>IFERROR(IF('3.Weekly Hours &amp; Wage Activity'!U166 = "FT", 1,MIN(1,IF('3.Weekly Hours &amp; Wage Activity'!U166 = "", "",MIN('3.Weekly Hours &amp; Wage Activity'!U166/40,1)),IF('3.Weekly Hours &amp; Wage Activity'!U166="", "",'3.Weekly Hours &amp; Wage Activity'!U166/40 ))),0)</f>
        <v>0</v>
      </c>
      <c r="AM166" s="86">
        <f>IFERROR(IF('3.Weekly Hours &amp; Wage Activity'!V166 = "FT", 1,MIN(1,IF('3.Weekly Hours &amp; Wage Activity'!V166 = "", "",MIN('3.Weekly Hours &amp; Wage Activity'!V166/40,1)),IF('3.Weekly Hours &amp; Wage Activity'!V166="", "",'3.Weekly Hours &amp; Wage Activity'!V166/40 ))),0)</f>
        <v>0</v>
      </c>
      <c r="AN166" s="86">
        <f>IFERROR(IF('3.Weekly Hours &amp; Wage Activity'!W166 = "FT", 1,MIN(1,IF('3.Weekly Hours &amp; Wage Activity'!W166 = "", "",MIN('3.Weekly Hours &amp; Wage Activity'!W166/40,1)),IF('3.Weekly Hours &amp; Wage Activity'!W166="", "",'3.Weekly Hours &amp; Wage Activity'!W166/40 ))),0)</f>
        <v>0</v>
      </c>
      <c r="AO166" s="86">
        <f>IFERROR(IF('3.Weekly Hours &amp; Wage Activity'!X166 = "FT", 1,MIN(1,IF('3.Weekly Hours &amp; Wage Activity'!X166 = "", "",MIN('3.Weekly Hours &amp; Wage Activity'!X166/40,1)),IF('3.Weekly Hours &amp; Wage Activity'!X166="", "",'3.Weekly Hours &amp; Wage Activity'!X166/40 ))),0)</f>
        <v>0</v>
      </c>
      <c r="AP166" s="86">
        <f>IFERROR(IF('3.Weekly Hours &amp; Wage Activity'!Y166 = "FT", 1,MIN(1,IF('3.Weekly Hours &amp; Wage Activity'!Y166 = "", "",MIN('3.Weekly Hours &amp; Wage Activity'!Y166/40,1)),IF('3.Weekly Hours &amp; Wage Activity'!Y166="", "",'3.Weekly Hours &amp; Wage Activity'!Y166/40 ))),0)</f>
        <v>0</v>
      </c>
      <c r="AQ166" s="86">
        <f>IFERROR(IF('3.Weekly Hours &amp; Wage Activity'!Z166 = "FT", 1,MIN(1,IF('3.Weekly Hours &amp; Wage Activity'!Z166 = "", "",MIN('3.Weekly Hours &amp; Wage Activity'!Z166/40,1)),IF('3.Weekly Hours &amp; Wage Activity'!Z166="", "",'3.Weekly Hours &amp; Wage Activity'!Z166/40 ))),0)</f>
        <v>0</v>
      </c>
      <c r="AR166" s="86">
        <f>IFERROR(IF('3.Weekly Hours &amp; Wage Activity'!AA166 = "FT", 1,MIN(1,IF('3.Weekly Hours &amp; Wage Activity'!AA166 = "", "",MIN('3.Weekly Hours &amp; Wage Activity'!AA166/40,1)),IF('3.Weekly Hours &amp; Wage Activity'!AA166="", "",'3.Weekly Hours &amp; Wage Activity'!AA166/40 ))),0)</f>
        <v>0</v>
      </c>
      <c r="AS166" s="86">
        <f>IFERROR(IF('3.Weekly Hours &amp; Wage Activity'!AB166 = "FT", 1,MIN(1,IF('3.Weekly Hours &amp; Wage Activity'!AB166 = "", "",MIN('3.Weekly Hours &amp; Wage Activity'!AB166/40,1)),IF('3.Weekly Hours &amp; Wage Activity'!AB166="", "",'3.Weekly Hours &amp; Wage Activity'!AB166/40 ))),0)</f>
        <v>0</v>
      </c>
      <c r="AT166" s="86">
        <f>IFERROR(IF('3.Weekly Hours &amp; Wage Activity'!AC166 = "FT", 1,MIN(1,IF('3.Weekly Hours &amp; Wage Activity'!AC166 = "", "",MIN('3.Weekly Hours &amp; Wage Activity'!AC166/40,1)),IF('3.Weekly Hours &amp; Wage Activity'!AC166="", "",'3.Weekly Hours &amp; Wage Activity'!AC166/40 ))),0)</f>
        <v>0</v>
      </c>
      <c r="AU166" s="86">
        <f>IFERROR(IF('3.Weekly Hours &amp; Wage Activity'!AD166 = "FT", 1,MIN(1,IF('3.Weekly Hours &amp; Wage Activity'!AD166 = "", "",MIN('3.Weekly Hours &amp; Wage Activity'!AD166/40,1)),IF('3.Weekly Hours &amp; Wage Activity'!AD166="", "",'3.Weekly Hours &amp; Wage Activity'!AD166/40 ))),0)</f>
        <v>0</v>
      </c>
      <c r="AV166" s="86">
        <f>IFERROR(IF('3.Weekly Hours &amp; Wage Activity'!AE166 = "FT", 1,MIN(1,IF('3.Weekly Hours &amp; Wage Activity'!AE166 = "", "",MIN('3.Weekly Hours &amp; Wage Activity'!AE166/40,1)),IF('3.Weekly Hours &amp; Wage Activity'!AE166="", "",'3.Weekly Hours &amp; Wage Activity'!AE166/40 ))),0)</f>
        <v>0</v>
      </c>
      <c r="AW166" s="86">
        <f>IFERROR(IF('3.Weekly Hours &amp; Wage Activity'!AF166 = "FT", 1,MIN(1,IF('3.Weekly Hours &amp; Wage Activity'!AF166 = "", "",MIN('3.Weekly Hours &amp; Wage Activity'!AF166/40,1)),IF('3.Weekly Hours &amp; Wage Activity'!AF166="", "",'3.Weekly Hours &amp; Wage Activity'!AF166/40 ))),0)</f>
        <v>0</v>
      </c>
      <c r="AX166" s="86">
        <f>IFERROR(IF('3.Weekly Hours &amp; Wage Activity'!AG166 = "FT", 1,MIN(1,IF('3.Weekly Hours &amp; Wage Activity'!AG166 = "", "",MIN('3.Weekly Hours &amp; Wage Activity'!AG166/40,1)),IF('3.Weekly Hours &amp; Wage Activity'!AG166="", "",'3.Weekly Hours &amp; Wage Activity'!AG166/40 ))),0)</f>
        <v>0</v>
      </c>
      <c r="AY166" s="523">
        <f>SUM( IF(COUNTIF('3.Weekly Hours &amp; Wage Activity'!J166:Q166, "&lt;&gt;FT") = 0, COLUMNS('3.Weekly Hours &amp; Wage Activity'!J166:AG166) * 40, '3.Weekly Hours &amp; Wage Activity'!J166:AG166))</f>
        <v>0</v>
      </c>
      <c r="AZ166" s="86">
        <f t="shared" si="20"/>
        <v>0</v>
      </c>
      <c r="BA166" s="87">
        <f t="shared" si="21"/>
        <v>0</v>
      </c>
      <c r="BB166" s="74" t="str">
        <f>IF('2.Census &amp; Reference Benchmarks'!K166 = "", "", '2.Census &amp; Reference Benchmarks'!K166)</f>
        <v/>
      </c>
      <c r="BC166" s="185">
        <f>IF('2.Census &amp; Reference Benchmarks'!L166="N/A",IF(OR(AND(G166="",I166=""),AND(G166&lt;DATEVALUE("1/1/2020"),OR(I166="",I166&gt;DATEVALUE("3/31/2020")))),177.14,IF(OR(I166 = "", I166 &gt; DATEVALUE("1/31/2020")), ROUND(177.14*((DATEVALUE("2/1/2020") -G166)/31),1))),IF('2.Census &amp; Reference Benchmarks'!L166="",0,'2.Census &amp; Reference Benchmarks'!L166))</f>
        <v>0</v>
      </c>
      <c r="BD166" s="74" t="str">
        <f>IF('2.Census &amp; Reference Benchmarks'!N166 = "", "", '2.Census &amp; Reference Benchmarks'!N166)</f>
        <v/>
      </c>
      <c r="BE166" s="185">
        <f>IF('2.Census &amp; Reference Benchmarks'!O166="N/A",IF(OR(AND(G166="",I166=""),AND(G166&lt;=DATEVALUE("2/1/2020"),OR(I166="",I166&gt;=DATEVALUE("2/29/2020")))),165.71,IF(AND(G166&gt;DATEVALUE("2/1/2020"),OR(I166="",I166&lt;=DATEVALUE("2/29/2020"))),((DATEVALUE("3/1/2020")-G166)/29)*165.71,"")),IF('2.Census &amp; Reference Benchmarks'!O166="",0,'2.Census &amp; Reference Benchmarks'!O166))</f>
        <v>0</v>
      </c>
    </row>
    <row r="167" spans="1:57" x14ac:dyDescent="0.25">
      <c r="A167" s="3"/>
      <c r="B167" s="56">
        <f>IF('2.Census &amp; Reference Benchmarks'!B167 &lt;&gt;"",'2.Census &amp; Reference Benchmarks'!B167,"")</f>
        <v>0</v>
      </c>
      <c r="C167" s="56">
        <f>IF('2.Census &amp; Reference Benchmarks'!C167 &lt;&gt;"",'2.Census &amp; Reference Benchmarks'!C167,"")</f>
        <v>0</v>
      </c>
      <c r="D167" s="57" t="str">
        <f>IF('2.Census &amp; Reference Benchmarks'!D167 &lt;&gt;"",'2.Census &amp; Reference Benchmarks'!D167,"")</f>
        <v/>
      </c>
      <c r="E167" s="56" t="str">
        <f>IF('2.Census &amp; Reference Benchmarks'!E167 &lt;&gt;"",'2.Census &amp; Reference Benchmarks'!E167,"")</f>
        <v/>
      </c>
      <c r="F167" s="56" t="str">
        <f>IF('2.Census &amp; Reference Benchmarks'!F167 &lt;&gt;"",'2.Census &amp; Reference Benchmarks'!F167,"")</f>
        <v/>
      </c>
      <c r="G167" s="58" t="str">
        <f>IF('2.Census &amp; Reference Benchmarks'!G167 &lt;&gt;"",'2.Census &amp; Reference Benchmarks'!G167,"")</f>
        <v/>
      </c>
      <c r="H167" s="58" t="str">
        <f>IF('2.Census &amp; Reference Benchmarks'!H167 &lt;&gt;"",'2.Census &amp; Reference Benchmarks'!H167,"")</f>
        <v/>
      </c>
      <c r="I167" s="58" t="str">
        <f>IF('2.Census &amp; Reference Benchmarks'!I167 &lt;&gt;"",'2.Census &amp; Reference Benchmarks'!I167,"")</f>
        <v/>
      </c>
      <c r="J167" s="69" t="str">
        <f>IF('2.Census &amp; Reference Benchmarks'!J167 &lt;&gt;"",'2.Census &amp; Reference Benchmarks'!J167,"")</f>
        <v/>
      </c>
      <c r="K167" s="58" t="str">
        <f>IF('7.Safe Harbor Input Data &amp; Calc'!Q169 &lt;&gt; "", '7.Safe Harbor Input Data &amp; Calc'!Q169, "")</f>
        <v>No</v>
      </c>
      <c r="L167" s="59" t="str">
        <f>IF('2.Census &amp; Reference Benchmarks'!T167&lt;&gt; "",'2.Census &amp; Reference Benchmarks'!T167,"")</f>
        <v/>
      </c>
      <c r="M167" s="60">
        <f>'2.Census &amp; Reference Benchmarks'!M167</f>
        <v>0</v>
      </c>
      <c r="N167" s="60">
        <f>'2.Census &amp; Reference Benchmarks'!P167</f>
        <v>0</v>
      </c>
      <c r="O167" s="60">
        <f>'2.Census &amp; Reference Benchmarks'!S167</f>
        <v>0</v>
      </c>
      <c r="P167" s="52">
        <f>IF( AND(I167 &lt; '1. Summary for SBA'!$J$7, I167 &lt;&gt;""), 0, IF(AND(G167="",I167=""),SUM(M167:O167)*4,IF(I167&lt;'1. Summary for SBA'!$J$7,0,IF(K167="Yes",0,IF(H167="Salary",IF(AND(SUM(M167:O167)*4&lt;100000,L167=""),(SUM(M167:O167)/(IF(OR(I167=0,I167&gt;=DATEVALUE("3/31/2020")),DATEVALUE("3/31/2020"),I167)-IF(OR(G167&lt;=DATEVALUE("1/1/2020"), G167 = ""),DATEVALUE("1/1/2020"),IF(OR(MONTH(G167)=1),G167+1,IF(MONTH(G167)=3,G167,G167-1)))))*360,0),0)))))</f>
        <v>0</v>
      </c>
      <c r="Q167" s="52">
        <f t="shared" si="22"/>
        <v>0</v>
      </c>
      <c r="R167" s="67">
        <f t="shared" si="16"/>
        <v>0</v>
      </c>
      <c r="S167" s="53">
        <f>SUM('3.Weekly Hours &amp; Wage Activity'!AI167:BF167)</f>
        <v>0</v>
      </c>
      <c r="T167" s="53">
        <f>IF(AND(I167&lt;&gt; "",  I167 &lt; '1. Summary for SBA'!$J$11 +168, I167 &gt; '1. Summary for SBA'!$J$11),S167+(((168-(I167-'1. Summary for SBA'!$J$11+1))*S167)/((I167-'1. Summary for SBA'!$J$11+1))),0)</f>
        <v>0</v>
      </c>
      <c r="U167" s="369">
        <f>IF(K167= "Yes",0,IF( H167 = "salary",IF(T167 = 0,MAX(0,$R167-$S167), R167-T167),IF( H167 = "Hourly",'6. Hourly EE Wage Reduction'!AA167, 0)))</f>
        <v>0</v>
      </c>
      <c r="V167" s="67">
        <f t="shared" si="17"/>
        <v>0</v>
      </c>
      <c r="W167" s="405" t="str">
        <f>IF(U167 = 0, "No",IF('6. Hourly EE Wage Reduction'!T167 &gt;'6. Hourly EE Wage Reduction'!W167, "Yes", "No"))</f>
        <v>No</v>
      </c>
      <c r="X167" s="67">
        <f t="shared" si="18"/>
        <v>0</v>
      </c>
      <c r="Y167" s="67">
        <f t="shared" si="19"/>
        <v>0</v>
      </c>
      <c r="AA167" s="86">
        <f>IFERROR(IF('3.Weekly Hours &amp; Wage Activity'!J167 = "FT", 1,MIN(1,IF('3.Weekly Hours &amp; Wage Activity'!J167 = "", "",MIN('3.Weekly Hours &amp; Wage Activity'!J167/40,1)),IF('3.Weekly Hours &amp; Wage Activity'!J167="", "",'3.Weekly Hours &amp; Wage Activity'!J167/40 ))),0)</f>
        <v>0</v>
      </c>
      <c r="AB167" s="86">
        <f>IFERROR(IF('3.Weekly Hours &amp; Wage Activity'!K167 = "FT", 1,MIN(1,IF('3.Weekly Hours &amp; Wage Activity'!K167 = "", "",MIN('3.Weekly Hours &amp; Wage Activity'!K167/40,1)),IF('3.Weekly Hours &amp; Wage Activity'!K167="", "",'3.Weekly Hours &amp; Wage Activity'!K167/40 ))),0)</f>
        <v>0</v>
      </c>
      <c r="AC167" s="86">
        <f>IFERROR(IF('3.Weekly Hours &amp; Wage Activity'!L167 = "FT", 1,MIN(1,IF('3.Weekly Hours &amp; Wage Activity'!L167 = "", "",MIN('3.Weekly Hours &amp; Wage Activity'!L167/40,1)),IF('3.Weekly Hours &amp; Wage Activity'!L167="", "",'3.Weekly Hours &amp; Wage Activity'!L167/40 ))),0)</f>
        <v>0</v>
      </c>
      <c r="AD167" s="86">
        <f>IFERROR(IF('3.Weekly Hours &amp; Wage Activity'!M167 = "FT", 1,MIN(1,IF('3.Weekly Hours &amp; Wage Activity'!M167 = "", "",MIN('3.Weekly Hours &amp; Wage Activity'!M167/40,1)),IF('3.Weekly Hours &amp; Wage Activity'!M167="", "",'3.Weekly Hours &amp; Wage Activity'!M167/40 ))),0)</f>
        <v>0</v>
      </c>
      <c r="AE167" s="86">
        <f>IFERROR(IF('3.Weekly Hours &amp; Wage Activity'!N167 = "FT", 1,MIN(1,IF('3.Weekly Hours &amp; Wage Activity'!N167 = "", "",MIN('3.Weekly Hours &amp; Wage Activity'!N167/40,1)),IF('3.Weekly Hours &amp; Wage Activity'!N167="", "",'3.Weekly Hours &amp; Wage Activity'!N167/40 ))),0)</f>
        <v>0</v>
      </c>
      <c r="AF167" s="86">
        <f>IFERROR(IF('3.Weekly Hours &amp; Wage Activity'!O167 = "FT", 1,MIN(1,IF('3.Weekly Hours &amp; Wage Activity'!O167 = "", "",MIN('3.Weekly Hours &amp; Wage Activity'!O167/40,1)),IF('3.Weekly Hours &amp; Wage Activity'!O167="", "",'3.Weekly Hours &amp; Wage Activity'!O167/40 ))),0)</f>
        <v>0</v>
      </c>
      <c r="AG167" s="86">
        <f>IFERROR(IF('3.Weekly Hours &amp; Wage Activity'!P167 = "FT", 1,MIN(1,IF('3.Weekly Hours &amp; Wage Activity'!P167 = "", "",MIN('3.Weekly Hours &amp; Wage Activity'!P167/40,1)),IF('3.Weekly Hours &amp; Wage Activity'!P167="", "",'3.Weekly Hours &amp; Wage Activity'!P167/40 ))),0)</f>
        <v>0</v>
      </c>
      <c r="AH167" s="86">
        <f>IFERROR(IF('3.Weekly Hours &amp; Wage Activity'!Q167 = "FT", 1,MIN(1,IF('3.Weekly Hours &amp; Wage Activity'!Q167 = "", "",MIN('3.Weekly Hours &amp; Wage Activity'!Q167/40,1)),IF('3.Weekly Hours &amp; Wage Activity'!Q167="", "",'3.Weekly Hours &amp; Wage Activity'!Q167/40 ))),0)</f>
        <v>0</v>
      </c>
      <c r="AI167" s="86">
        <f>IFERROR(IF('3.Weekly Hours &amp; Wage Activity'!R167 = "FT", 1,MIN(1,IF('3.Weekly Hours &amp; Wage Activity'!R167 = "", "",MIN('3.Weekly Hours &amp; Wage Activity'!R167/40,1)),IF('3.Weekly Hours &amp; Wage Activity'!R167="", "",'3.Weekly Hours &amp; Wage Activity'!R167/40 ))),0)</f>
        <v>0</v>
      </c>
      <c r="AJ167" s="86">
        <f>IFERROR(IF('3.Weekly Hours &amp; Wage Activity'!S167 = "FT", 1,MIN(1,IF('3.Weekly Hours &amp; Wage Activity'!S167 = "", "",MIN('3.Weekly Hours &amp; Wage Activity'!S167/40,1)),IF('3.Weekly Hours &amp; Wage Activity'!S167="", "",'3.Weekly Hours &amp; Wage Activity'!S167/40 ))),0)</f>
        <v>0</v>
      </c>
      <c r="AK167" s="86">
        <f>IFERROR(IF('3.Weekly Hours &amp; Wage Activity'!T167 = "FT", 1,MIN(1,IF('3.Weekly Hours &amp; Wage Activity'!T167 = "", "",MIN('3.Weekly Hours &amp; Wage Activity'!T167/40,1)),IF('3.Weekly Hours &amp; Wage Activity'!T167="", "",'3.Weekly Hours &amp; Wage Activity'!T167/40 ))),0)</f>
        <v>0</v>
      </c>
      <c r="AL167" s="86">
        <f>IFERROR(IF('3.Weekly Hours &amp; Wage Activity'!U167 = "FT", 1,MIN(1,IF('3.Weekly Hours &amp; Wage Activity'!U167 = "", "",MIN('3.Weekly Hours &amp; Wage Activity'!U167/40,1)),IF('3.Weekly Hours &amp; Wage Activity'!U167="", "",'3.Weekly Hours &amp; Wage Activity'!U167/40 ))),0)</f>
        <v>0</v>
      </c>
      <c r="AM167" s="86">
        <f>IFERROR(IF('3.Weekly Hours &amp; Wage Activity'!V167 = "FT", 1,MIN(1,IF('3.Weekly Hours &amp; Wage Activity'!V167 = "", "",MIN('3.Weekly Hours &amp; Wage Activity'!V167/40,1)),IF('3.Weekly Hours &amp; Wage Activity'!V167="", "",'3.Weekly Hours &amp; Wage Activity'!V167/40 ))),0)</f>
        <v>0</v>
      </c>
      <c r="AN167" s="86">
        <f>IFERROR(IF('3.Weekly Hours &amp; Wage Activity'!W167 = "FT", 1,MIN(1,IF('3.Weekly Hours &amp; Wage Activity'!W167 = "", "",MIN('3.Weekly Hours &amp; Wage Activity'!W167/40,1)),IF('3.Weekly Hours &amp; Wage Activity'!W167="", "",'3.Weekly Hours &amp; Wage Activity'!W167/40 ))),0)</f>
        <v>0</v>
      </c>
      <c r="AO167" s="86">
        <f>IFERROR(IF('3.Weekly Hours &amp; Wage Activity'!X167 = "FT", 1,MIN(1,IF('3.Weekly Hours &amp; Wage Activity'!X167 = "", "",MIN('3.Weekly Hours &amp; Wage Activity'!X167/40,1)),IF('3.Weekly Hours &amp; Wage Activity'!X167="", "",'3.Weekly Hours &amp; Wage Activity'!X167/40 ))),0)</f>
        <v>0</v>
      </c>
      <c r="AP167" s="86">
        <f>IFERROR(IF('3.Weekly Hours &amp; Wage Activity'!Y167 = "FT", 1,MIN(1,IF('3.Weekly Hours &amp; Wage Activity'!Y167 = "", "",MIN('3.Weekly Hours &amp; Wage Activity'!Y167/40,1)),IF('3.Weekly Hours &amp; Wage Activity'!Y167="", "",'3.Weekly Hours &amp; Wage Activity'!Y167/40 ))),0)</f>
        <v>0</v>
      </c>
      <c r="AQ167" s="86">
        <f>IFERROR(IF('3.Weekly Hours &amp; Wage Activity'!Z167 = "FT", 1,MIN(1,IF('3.Weekly Hours &amp; Wage Activity'!Z167 = "", "",MIN('3.Weekly Hours &amp; Wage Activity'!Z167/40,1)),IF('3.Weekly Hours &amp; Wage Activity'!Z167="", "",'3.Weekly Hours &amp; Wage Activity'!Z167/40 ))),0)</f>
        <v>0</v>
      </c>
      <c r="AR167" s="86">
        <f>IFERROR(IF('3.Weekly Hours &amp; Wage Activity'!AA167 = "FT", 1,MIN(1,IF('3.Weekly Hours &amp; Wage Activity'!AA167 = "", "",MIN('3.Weekly Hours &amp; Wage Activity'!AA167/40,1)),IF('3.Weekly Hours &amp; Wage Activity'!AA167="", "",'3.Weekly Hours &amp; Wage Activity'!AA167/40 ))),0)</f>
        <v>0</v>
      </c>
      <c r="AS167" s="86">
        <f>IFERROR(IF('3.Weekly Hours &amp; Wage Activity'!AB167 = "FT", 1,MIN(1,IF('3.Weekly Hours &amp; Wage Activity'!AB167 = "", "",MIN('3.Weekly Hours &amp; Wage Activity'!AB167/40,1)),IF('3.Weekly Hours &amp; Wage Activity'!AB167="", "",'3.Weekly Hours &amp; Wage Activity'!AB167/40 ))),0)</f>
        <v>0</v>
      </c>
      <c r="AT167" s="86">
        <f>IFERROR(IF('3.Weekly Hours &amp; Wage Activity'!AC167 = "FT", 1,MIN(1,IF('3.Weekly Hours &amp; Wage Activity'!AC167 = "", "",MIN('3.Weekly Hours &amp; Wage Activity'!AC167/40,1)),IF('3.Weekly Hours &amp; Wage Activity'!AC167="", "",'3.Weekly Hours &amp; Wage Activity'!AC167/40 ))),0)</f>
        <v>0</v>
      </c>
      <c r="AU167" s="86">
        <f>IFERROR(IF('3.Weekly Hours &amp; Wage Activity'!AD167 = "FT", 1,MIN(1,IF('3.Weekly Hours &amp; Wage Activity'!AD167 = "", "",MIN('3.Weekly Hours &amp; Wage Activity'!AD167/40,1)),IF('3.Weekly Hours &amp; Wage Activity'!AD167="", "",'3.Weekly Hours &amp; Wage Activity'!AD167/40 ))),0)</f>
        <v>0</v>
      </c>
      <c r="AV167" s="86">
        <f>IFERROR(IF('3.Weekly Hours &amp; Wage Activity'!AE167 = "FT", 1,MIN(1,IF('3.Weekly Hours &amp; Wage Activity'!AE167 = "", "",MIN('3.Weekly Hours &amp; Wage Activity'!AE167/40,1)),IF('3.Weekly Hours &amp; Wage Activity'!AE167="", "",'3.Weekly Hours &amp; Wage Activity'!AE167/40 ))),0)</f>
        <v>0</v>
      </c>
      <c r="AW167" s="86">
        <f>IFERROR(IF('3.Weekly Hours &amp; Wage Activity'!AF167 = "FT", 1,MIN(1,IF('3.Weekly Hours &amp; Wage Activity'!AF167 = "", "",MIN('3.Weekly Hours &amp; Wage Activity'!AF167/40,1)),IF('3.Weekly Hours &amp; Wage Activity'!AF167="", "",'3.Weekly Hours &amp; Wage Activity'!AF167/40 ))),0)</f>
        <v>0</v>
      </c>
      <c r="AX167" s="86">
        <f>IFERROR(IF('3.Weekly Hours &amp; Wage Activity'!AG167 = "FT", 1,MIN(1,IF('3.Weekly Hours &amp; Wage Activity'!AG167 = "", "",MIN('3.Weekly Hours &amp; Wage Activity'!AG167/40,1)),IF('3.Weekly Hours &amp; Wage Activity'!AG167="", "",'3.Weekly Hours &amp; Wage Activity'!AG167/40 ))),0)</f>
        <v>0</v>
      </c>
      <c r="AY167" s="523">
        <f>SUM( IF(COUNTIF('3.Weekly Hours &amp; Wage Activity'!J167:Q167, "&lt;&gt;FT") = 0, COLUMNS('3.Weekly Hours &amp; Wage Activity'!J167:AG167) * 40, '3.Weekly Hours &amp; Wage Activity'!J167:AG167))</f>
        <v>0</v>
      </c>
      <c r="AZ167" s="86">
        <f t="shared" si="20"/>
        <v>0</v>
      </c>
      <c r="BA167" s="87">
        <f t="shared" si="21"/>
        <v>0</v>
      </c>
      <c r="BB167" s="74" t="str">
        <f>IF('2.Census &amp; Reference Benchmarks'!K167 = "", "", '2.Census &amp; Reference Benchmarks'!K167)</f>
        <v/>
      </c>
      <c r="BC167" s="185">
        <f>IF('2.Census &amp; Reference Benchmarks'!L167="N/A",IF(OR(AND(G167="",I167=""),AND(G167&lt;DATEVALUE("1/1/2020"),OR(I167="",I167&gt;DATEVALUE("3/31/2020")))),177.14,IF(OR(I167 = "", I167 &gt; DATEVALUE("1/31/2020")), ROUND(177.14*((DATEVALUE("2/1/2020") -G167)/31),1))),IF('2.Census &amp; Reference Benchmarks'!L167="",0,'2.Census &amp; Reference Benchmarks'!L167))</f>
        <v>0</v>
      </c>
      <c r="BD167" s="74" t="str">
        <f>IF('2.Census &amp; Reference Benchmarks'!N167 = "", "", '2.Census &amp; Reference Benchmarks'!N167)</f>
        <v/>
      </c>
      <c r="BE167" s="185">
        <f>IF('2.Census &amp; Reference Benchmarks'!O167="N/A",IF(OR(AND(G167="",I167=""),AND(G167&lt;=DATEVALUE("2/1/2020"),OR(I167="",I167&gt;=DATEVALUE("2/29/2020")))),165.71,IF(AND(G167&gt;DATEVALUE("2/1/2020"),OR(I167="",I167&lt;=DATEVALUE("2/29/2020"))),((DATEVALUE("3/1/2020")-G167)/29)*165.71,"")),IF('2.Census &amp; Reference Benchmarks'!O167="",0,'2.Census &amp; Reference Benchmarks'!O167))</f>
        <v>0</v>
      </c>
    </row>
    <row r="168" spans="1:57" x14ac:dyDescent="0.25">
      <c r="A168" s="3"/>
      <c r="B168" s="56">
        <f>IF('2.Census &amp; Reference Benchmarks'!B168 &lt;&gt;"",'2.Census &amp; Reference Benchmarks'!B168,"")</f>
        <v>0</v>
      </c>
      <c r="C168" s="56">
        <f>IF('2.Census &amp; Reference Benchmarks'!C168 &lt;&gt;"",'2.Census &amp; Reference Benchmarks'!C168,"")</f>
        <v>0</v>
      </c>
      <c r="D168" s="57" t="str">
        <f>IF('2.Census &amp; Reference Benchmarks'!D168 &lt;&gt;"",'2.Census &amp; Reference Benchmarks'!D168,"")</f>
        <v/>
      </c>
      <c r="E168" s="56" t="str">
        <f>IF('2.Census &amp; Reference Benchmarks'!E168 &lt;&gt;"",'2.Census &amp; Reference Benchmarks'!E168,"")</f>
        <v/>
      </c>
      <c r="F168" s="56" t="str">
        <f>IF('2.Census &amp; Reference Benchmarks'!F168 &lt;&gt;"",'2.Census &amp; Reference Benchmarks'!F168,"")</f>
        <v/>
      </c>
      <c r="G168" s="58" t="str">
        <f>IF('2.Census &amp; Reference Benchmarks'!G168 &lt;&gt;"",'2.Census &amp; Reference Benchmarks'!G168,"")</f>
        <v/>
      </c>
      <c r="H168" s="58" t="str">
        <f>IF('2.Census &amp; Reference Benchmarks'!H168 &lt;&gt;"",'2.Census &amp; Reference Benchmarks'!H168,"")</f>
        <v/>
      </c>
      <c r="I168" s="58" t="str">
        <f>IF('2.Census &amp; Reference Benchmarks'!I168 &lt;&gt;"",'2.Census &amp; Reference Benchmarks'!I168,"")</f>
        <v/>
      </c>
      <c r="J168" s="69" t="str">
        <f>IF('2.Census &amp; Reference Benchmarks'!J168 &lt;&gt;"",'2.Census &amp; Reference Benchmarks'!J168,"")</f>
        <v/>
      </c>
      <c r="K168" s="58" t="str">
        <f>IF('7.Safe Harbor Input Data &amp; Calc'!Q170 &lt;&gt; "", '7.Safe Harbor Input Data &amp; Calc'!Q170, "")</f>
        <v>No</v>
      </c>
      <c r="L168" s="59" t="str">
        <f>IF('2.Census &amp; Reference Benchmarks'!T168&lt;&gt; "",'2.Census &amp; Reference Benchmarks'!T168,"")</f>
        <v/>
      </c>
      <c r="M168" s="60">
        <f>'2.Census &amp; Reference Benchmarks'!M168</f>
        <v>0</v>
      </c>
      <c r="N168" s="60">
        <f>'2.Census &amp; Reference Benchmarks'!P168</f>
        <v>0</v>
      </c>
      <c r="O168" s="60">
        <f>'2.Census &amp; Reference Benchmarks'!S168</f>
        <v>0</v>
      </c>
      <c r="P168" s="52">
        <f>IF( AND(I168 &lt; '1. Summary for SBA'!$J$7, I168 &lt;&gt;""), 0, IF(AND(G168="",I168=""),SUM(M168:O168)*4,IF(I168&lt;'1. Summary for SBA'!$J$7,0,IF(K168="Yes",0,IF(H168="Salary",IF(AND(SUM(M168:O168)*4&lt;100000,L168=""),(SUM(M168:O168)/(IF(OR(I168=0,I168&gt;=DATEVALUE("3/31/2020")),DATEVALUE("3/31/2020"),I168)-IF(OR(G168&lt;=DATEVALUE("1/1/2020"), G168 = ""),DATEVALUE("1/1/2020"),IF(OR(MONTH(G168)=1),G168+1,IF(MONTH(G168)=3,G168,G168-1)))))*360,0),0)))))</f>
        <v>0</v>
      </c>
      <c r="Q168" s="52">
        <f t="shared" si="22"/>
        <v>0</v>
      </c>
      <c r="R168" s="67">
        <f t="shared" si="16"/>
        <v>0</v>
      </c>
      <c r="S168" s="53">
        <f>SUM('3.Weekly Hours &amp; Wage Activity'!AI168:BF168)</f>
        <v>0</v>
      </c>
      <c r="T168" s="53">
        <f>IF(AND(I168&lt;&gt; "",  I168 &lt; '1. Summary for SBA'!$J$11 +168, I168 &gt; '1. Summary for SBA'!$J$11),S168+(((168-(I168-'1. Summary for SBA'!$J$11+1))*S168)/((I168-'1. Summary for SBA'!$J$11+1))),0)</f>
        <v>0</v>
      </c>
      <c r="U168" s="369">
        <f>IF(K168= "Yes",0,IF( H168 = "salary",IF(T168 = 0,MAX(0,$R168-$S168), R168-T168),IF( H168 = "Hourly",'6. Hourly EE Wage Reduction'!AA168, 0)))</f>
        <v>0</v>
      </c>
      <c r="V168" s="67">
        <f t="shared" si="17"/>
        <v>0</v>
      </c>
      <c r="W168" s="405" t="str">
        <f>IF(U168 = 0, "No",IF('6. Hourly EE Wage Reduction'!T168 &gt;'6. Hourly EE Wage Reduction'!W168, "Yes", "No"))</f>
        <v>No</v>
      </c>
      <c r="X168" s="67">
        <f t="shared" si="18"/>
        <v>0</v>
      </c>
      <c r="Y168" s="67">
        <f t="shared" si="19"/>
        <v>0</v>
      </c>
      <c r="AA168" s="86">
        <f>IFERROR(IF('3.Weekly Hours &amp; Wage Activity'!J168 = "FT", 1,MIN(1,IF('3.Weekly Hours &amp; Wage Activity'!J168 = "", "",MIN('3.Weekly Hours &amp; Wage Activity'!J168/40,1)),IF('3.Weekly Hours &amp; Wage Activity'!J168="", "",'3.Weekly Hours &amp; Wage Activity'!J168/40 ))),0)</f>
        <v>0</v>
      </c>
      <c r="AB168" s="86">
        <f>IFERROR(IF('3.Weekly Hours &amp; Wage Activity'!K168 = "FT", 1,MIN(1,IF('3.Weekly Hours &amp; Wage Activity'!K168 = "", "",MIN('3.Weekly Hours &amp; Wage Activity'!K168/40,1)),IF('3.Weekly Hours &amp; Wage Activity'!K168="", "",'3.Weekly Hours &amp; Wage Activity'!K168/40 ))),0)</f>
        <v>0</v>
      </c>
      <c r="AC168" s="86">
        <f>IFERROR(IF('3.Weekly Hours &amp; Wage Activity'!L168 = "FT", 1,MIN(1,IF('3.Weekly Hours &amp; Wage Activity'!L168 = "", "",MIN('3.Weekly Hours &amp; Wage Activity'!L168/40,1)),IF('3.Weekly Hours &amp; Wage Activity'!L168="", "",'3.Weekly Hours &amp; Wage Activity'!L168/40 ))),0)</f>
        <v>0</v>
      </c>
      <c r="AD168" s="86">
        <f>IFERROR(IF('3.Weekly Hours &amp; Wage Activity'!M168 = "FT", 1,MIN(1,IF('3.Weekly Hours &amp; Wage Activity'!M168 = "", "",MIN('3.Weekly Hours &amp; Wage Activity'!M168/40,1)),IF('3.Weekly Hours &amp; Wage Activity'!M168="", "",'3.Weekly Hours &amp; Wage Activity'!M168/40 ))),0)</f>
        <v>0</v>
      </c>
      <c r="AE168" s="86">
        <f>IFERROR(IF('3.Weekly Hours &amp; Wage Activity'!N168 = "FT", 1,MIN(1,IF('3.Weekly Hours &amp; Wage Activity'!N168 = "", "",MIN('3.Weekly Hours &amp; Wage Activity'!N168/40,1)),IF('3.Weekly Hours &amp; Wage Activity'!N168="", "",'3.Weekly Hours &amp; Wage Activity'!N168/40 ))),0)</f>
        <v>0</v>
      </c>
      <c r="AF168" s="86">
        <f>IFERROR(IF('3.Weekly Hours &amp; Wage Activity'!O168 = "FT", 1,MIN(1,IF('3.Weekly Hours &amp; Wage Activity'!O168 = "", "",MIN('3.Weekly Hours &amp; Wage Activity'!O168/40,1)),IF('3.Weekly Hours &amp; Wage Activity'!O168="", "",'3.Weekly Hours &amp; Wage Activity'!O168/40 ))),0)</f>
        <v>0</v>
      </c>
      <c r="AG168" s="86">
        <f>IFERROR(IF('3.Weekly Hours &amp; Wage Activity'!P168 = "FT", 1,MIN(1,IF('3.Weekly Hours &amp; Wage Activity'!P168 = "", "",MIN('3.Weekly Hours &amp; Wage Activity'!P168/40,1)),IF('3.Weekly Hours &amp; Wage Activity'!P168="", "",'3.Weekly Hours &amp; Wage Activity'!P168/40 ))),0)</f>
        <v>0</v>
      </c>
      <c r="AH168" s="86">
        <f>IFERROR(IF('3.Weekly Hours &amp; Wage Activity'!Q168 = "FT", 1,MIN(1,IF('3.Weekly Hours &amp; Wage Activity'!Q168 = "", "",MIN('3.Weekly Hours &amp; Wage Activity'!Q168/40,1)),IF('3.Weekly Hours &amp; Wage Activity'!Q168="", "",'3.Weekly Hours &amp; Wage Activity'!Q168/40 ))),0)</f>
        <v>0</v>
      </c>
      <c r="AI168" s="86">
        <f>IFERROR(IF('3.Weekly Hours &amp; Wage Activity'!R168 = "FT", 1,MIN(1,IF('3.Weekly Hours &amp; Wage Activity'!R168 = "", "",MIN('3.Weekly Hours &amp; Wage Activity'!R168/40,1)),IF('3.Weekly Hours &amp; Wage Activity'!R168="", "",'3.Weekly Hours &amp; Wage Activity'!R168/40 ))),0)</f>
        <v>0</v>
      </c>
      <c r="AJ168" s="86">
        <f>IFERROR(IF('3.Weekly Hours &amp; Wage Activity'!S168 = "FT", 1,MIN(1,IF('3.Weekly Hours &amp; Wage Activity'!S168 = "", "",MIN('3.Weekly Hours &amp; Wage Activity'!S168/40,1)),IF('3.Weekly Hours &amp; Wage Activity'!S168="", "",'3.Weekly Hours &amp; Wage Activity'!S168/40 ))),0)</f>
        <v>0</v>
      </c>
      <c r="AK168" s="86">
        <f>IFERROR(IF('3.Weekly Hours &amp; Wage Activity'!T168 = "FT", 1,MIN(1,IF('3.Weekly Hours &amp; Wage Activity'!T168 = "", "",MIN('3.Weekly Hours &amp; Wage Activity'!T168/40,1)),IF('3.Weekly Hours &amp; Wage Activity'!T168="", "",'3.Weekly Hours &amp; Wage Activity'!T168/40 ))),0)</f>
        <v>0</v>
      </c>
      <c r="AL168" s="86">
        <f>IFERROR(IF('3.Weekly Hours &amp; Wage Activity'!U168 = "FT", 1,MIN(1,IF('3.Weekly Hours &amp; Wage Activity'!U168 = "", "",MIN('3.Weekly Hours &amp; Wage Activity'!U168/40,1)),IF('3.Weekly Hours &amp; Wage Activity'!U168="", "",'3.Weekly Hours &amp; Wage Activity'!U168/40 ))),0)</f>
        <v>0</v>
      </c>
      <c r="AM168" s="86">
        <f>IFERROR(IF('3.Weekly Hours &amp; Wage Activity'!V168 = "FT", 1,MIN(1,IF('3.Weekly Hours &amp; Wage Activity'!V168 = "", "",MIN('3.Weekly Hours &amp; Wage Activity'!V168/40,1)),IF('3.Weekly Hours &amp; Wage Activity'!V168="", "",'3.Weekly Hours &amp; Wage Activity'!V168/40 ))),0)</f>
        <v>0</v>
      </c>
      <c r="AN168" s="86">
        <f>IFERROR(IF('3.Weekly Hours &amp; Wage Activity'!W168 = "FT", 1,MIN(1,IF('3.Weekly Hours &amp; Wage Activity'!W168 = "", "",MIN('3.Weekly Hours &amp; Wage Activity'!W168/40,1)),IF('3.Weekly Hours &amp; Wage Activity'!W168="", "",'3.Weekly Hours &amp; Wage Activity'!W168/40 ))),0)</f>
        <v>0</v>
      </c>
      <c r="AO168" s="86">
        <f>IFERROR(IF('3.Weekly Hours &amp; Wage Activity'!X168 = "FT", 1,MIN(1,IF('3.Weekly Hours &amp; Wage Activity'!X168 = "", "",MIN('3.Weekly Hours &amp; Wage Activity'!X168/40,1)),IF('3.Weekly Hours &amp; Wage Activity'!X168="", "",'3.Weekly Hours &amp; Wage Activity'!X168/40 ))),0)</f>
        <v>0</v>
      </c>
      <c r="AP168" s="86">
        <f>IFERROR(IF('3.Weekly Hours &amp; Wage Activity'!Y168 = "FT", 1,MIN(1,IF('3.Weekly Hours &amp; Wage Activity'!Y168 = "", "",MIN('3.Weekly Hours &amp; Wage Activity'!Y168/40,1)),IF('3.Weekly Hours &amp; Wage Activity'!Y168="", "",'3.Weekly Hours &amp; Wage Activity'!Y168/40 ))),0)</f>
        <v>0</v>
      </c>
      <c r="AQ168" s="86">
        <f>IFERROR(IF('3.Weekly Hours &amp; Wage Activity'!Z168 = "FT", 1,MIN(1,IF('3.Weekly Hours &amp; Wage Activity'!Z168 = "", "",MIN('3.Weekly Hours &amp; Wage Activity'!Z168/40,1)),IF('3.Weekly Hours &amp; Wage Activity'!Z168="", "",'3.Weekly Hours &amp; Wage Activity'!Z168/40 ))),0)</f>
        <v>0</v>
      </c>
      <c r="AR168" s="86">
        <f>IFERROR(IF('3.Weekly Hours &amp; Wage Activity'!AA168 = "FT", 1,MIN(1,IF('3.Weekly Hours &amp; Wage Activity'!AA168 = "", "",MIN('3.Weekly Hours &amp; Wage Activity'!AA168/40,1)),IF('3.Weekly Hours &amp; Wage Activity'!AA168="", "",'3.Weekly Hours &amp; Wage Activity'!AA168/40 ))),0)</f>
        <v>0</v>
      </c>
      <c r="AS168" s="86">
        <f>IFERROR(IF('3.Weekly Hours &amp; Wage Activity'!AB168 = "FT", 1,MIN(1,IF('3.Weekly Hours &amp; Wage Activity'!AB168 = "", "",MIN('3.Weekly Hours &amp; Wage Activity'!AB168/40,1)),IF('3.Weekly Hours &amp; Wage Activity'!AB168="", "",'3.Weekly Hours &amp; Wage Activity'!AB168/40 ))),0)</f>
        <v>0</v>
      </c>
      <c r="AT168" s="86">
        <f>IFERROR(IF('3.Weekly Hours &amp; Wage Activity'!AC168 = "FT", 1,MIN(1,IF('3.Weekly Hours &amp; Wage Activity'!AC168 = "", "",MIN('3.Weekly Hours &amp; Wage Activity'!AC168/40,1)),IF('3.Weekly Hours &amp; Wage Activity'!AC168="", "",'3.Weekly Hours &amp; Wage Activity'!AC168/40 ))),0)</f>
        <v>0</v>
      </c>
      <c r="AU168" s="86">
        <f>IFERROR(IF('3.Weekly Hours &amp; Wage Activity'!AD168 = "FT", 1,MIN(1,IF('3.Weekly Hours &amp; Wage Activity'!AD168 = "", "",MIN('3.Weekly Hours &amp; Wage Activity'!AD168/40,1)),IF('3.Weekly Hours &amp; Wage Activity'!AD168="", "",'3.Weekly Hours &amp; Wage Activity'!AD168/40 ))),0)</f>
        <v>0</v>
      </c>
      <c r="AV168" s="86">
        <f>IFERROR(IF('3.Weekly Hours &amp; Wage Activity'!AE168 = "FT", 1,MIN(1,IF('3.Weekly Hours &amp; Wage Activity'!AE168 = "", "",MIN('3.Weekly Hours &amp; Wage Activity'!AE168/40,1)),IF('3.Weekly Hours &amp; Wage Activity'!AE168="", "",'3.Weekly Hours &amp; Wage Activity'!AE168/40 ))),0)</f>
        <v>0</v>
      </c>
      <c r="AW168" s="86">
        <f>IFERROR(IF('3.Weekly Hours &amp; Wage Activity'!AF168 = "FT", 1,MIN(1,IF('3.Weekly Hours &amp; Wage Activity'!AF168 = "", "",MIN('3.Weekly Hours &amp; Wage Activity'!AF168/40,1)),IF('3.Weekly Hours &amp; Wage Activity'!AF168="", "",'3.Weekly Hours &amp; Wage Activity'!AF168/40 ))),0)</f>
        <v>0</v>
      </c>
      <c r="AX168" s="86">
        <f>IFERROR(IF('3.Weekly Hours &amp; Wage Activity'!AG168 = "FT", 1,MIN(1,IF('3.Weekly Hours &amp; Wage Activity'!AG168 = "", "",MIN('3.Weekly Hours &amp; Wage Activity'!AG168/40,1)),IF('3.Weekly Hours &amp; Wage Activity'!AG168="", "",'3.Weekly Hours &amp; Wage Activity'!AG168/40 ))),0)</f>
        <v>0</v>
      </c>
      <c r="AY168" s="523">
        <f>SUM( IF(COUNTIF('3.Weekly Hours &amp; Wage Activity'!J168:Q168, "&lt;&gt;FT") = 0, COLUMNS('3.Weekly Hours &amp; Wage Activity'!J168:AG168) * 40, '3.Weekly Hours &amp; Wage Activity'!J168:AG168))</f>
        <v>0</v>
      </c>
      <c r="AZ168" s="86">
        <f t="shared" si="20"/>
        <v>0</v>
      </c>
      <c r="BA168" s="87">
        <f t="shared" si="21"/>
        <v>0</v>
      </c>
      <c r="BB168" s="74" t="str">
        <f>IF('2.Census &amp; Reference Benchmarks'!K168 = "", "", '2.Census &amp; Reference Benchmarks'!K168)</f>
        <v/>
      </c>
      <c r="BC168" s="185">
        <f>IF('2.Census &amp; Reference Benchmarks'!L168="N/A",IF(OR(AND(G168="",I168=""),AND(G168&lt;DATEVALUE("1/1/2020"),OR(I168="",I168&gt;DATEVALUE("3/31/2020")))),177.14,IF(OR(I168 = "", I168 &gt; DATEVALUE("1/31/2020")), ROUND(177.14*((DATEVALUE("2/1/2020") -G168)/31),1))),IF('2.Census &amp; Reference Benchmarks'!L168="",0,'2.Census &amp; Reference Benchmarks'!L168))</f>
        <v>0</v>
      </c>
      <c r="BD168" s="74" t="str">
        <f>IF('2.Census &amp; Reference Benchmarks'!N168 = "", "", '2.Census &amp; Reference Benchmarks'!N168)</f>
        <v/>
      </c>
      <c r="BE168" s="185">
        <f>IF('2.Census &amp; Reference Benchmarks'!O168="N/A",IF(OR(AND(G168="",I168=""),AND(G168&lt;=DATEVALUE("2/1/2020"),OR(I168="",I168&gt;=DATEVALUE("2/29/2020")))),165.71,IF(AND(G168&gt;DATEVALUE("2/1/2020"),OR(I168="",I168&lt;=DATEVALUE("2/29/2020"))),((DATEVALUE("3/1/2020")-G168)/29)*165.71,"")),IF('2.Census &amp; Reference Benchmarks'!O168="",0,'2.Census &amp; Reference Benchmarks'!O168))</f>
        <v>0</v>
      </c>
    </row>
    <row r="169" spans="1:57" x14ac:dyDescent="0.25">
      <c r="A169" s="3"/>
      <c r="B169" s="56">
        <f>IF('2.Census &amp; Reference Benchmarks'!B169 &lt;&gt;"",'2.Census &amp; Reference Benchmarks'!B169,"")</f>
        <v>0</v>
      </c>
      <c r="C169" s="56">
        <f>IF('2.Census &amp; Reference Benchmarks'!C169 &lt;&gt;"",'2.Census &amp; Reference Benchmarks'!C169,"")</f>
        <v>0</v>
      </c>
      <c r="D169" s="57" t="str">
        <f>IF('2.Census &amp; Reference Benchmarks'!D169 &lt;&gt;"",'2.Census &amp; Reference Benchmarks'!D169,"")</f>
        <v/>
      </c>
      <c r="E169" s="56" t="str">
        <f>IF('2.Census &amp; Reference Benchmarks'!E169 &lt;&gt;"",'2.Census &amp; Reference Benchmarks'!E169,"")</f>
        <v/>
      </c>
      <c r="F169" s="56" t="str">
        <f>IF('2.Census &amp; Reference Benchmarks'!F169 &lt;&gt;"",'2.Census &amp; Reference Benchmarks'!F169,"")</f>
        <v/>
      </c>
      <c r="G169" s="58" t="str">
        <f>IF('2.Census &amp; Reference Benchmarks'!G169 &lt;&gt;"",'2.Census &amp; Reference Benchmarks'!G169,"")</f>
        <v/>
      </c>
      <c r="H169" s="58" t="str">
        <f>IF('2.Census &amp; Reference Benchmarks'!H169 &lt;&gt;"",'2.Census &amp; Reference Benchmarks'!H169,"")</f>
        <v/>
      </c>
      <c r="I169" s="58" t="str">
        <f>IF('2.Census &amp; Reference Benchmarks'!I169 &lt;&gt;"",'2.Census &amp; Reference Benchmarks'!I169,"")</f>
        <v/>
      </c>
      <c r="J169" s="69" t="str">
        <f>IF('2.Census &amp; Reference Benchmarks'!J169 &lt;&gt;"",'2.Census &amp; Reference Benchmarks'!J169,"")</f>
        <v/>
      </c>
      <c r="K169" s="58" t="str">
        <f>IF('7.Safe Harbor Input Data &amp; Calc'!Q171 &lt;&gt; "", '7.Safe Harbor Input Data &amp; Calc'!Q171, "")</f>
        <v>No</v>
      </c>
      <c r="L169" s="59" t="str">
        <f>IF('2.Census &amp; Reference Benchmarks'!T169&lt;&gt; "",'2.Census &amp; Reference Benchmarks'!T169,"")</f>
        <v/>
      </c>
      <c r="M169" s="60">
        <f>'2.Census &amp; Reference Benchmarks'!M169</f>
        <v>0</v>
      </c>
      <c r="N169" s="60">
        <f>'2.Census &amp; Reference Benchmarks'!P169</f>
        <v>0</v>
      </c>
      <c r="O169" s="60">
        <f>'2.Census &amp; Reference Benchmarks'!S169</f>
        <v>0</v>
      </c>
      <c r="P169" s="52">
        <f>IF( AND(I169 &lt; '1. Summary for SBA'!$J$7, I169 &lt;&gt;""), 0, IF(AND(G169="",I169=""),SUM(M169:O169)*4,IF(I169&lt;'1. Summary for SBA'!$J$7,0,IF(K169="Yes",0,IF(H169="Salary",IF(AND(SUM(M169:O169)*4&lt;100000,L169=""),(SUM(M169:O169)/(IF(OR(I169=0,I169&gt;=DATEVALUE("3/31/2020")),DATEVALUE("3/31/2020"),I169)-IF(OR(G169&lt;=DATEVALUE("1/1/2020"), G169 = ""),DATEVALUE("1/1/2020"),IF(OR(MONTH(G169)=1),G169+1,IF(MONTH(G169)=3,G169,G169-1)))))*360,0),0)))))</f>
        <v>0</v>
      </c>
      <c r="Q169" s="52">
        <f t="shared" si="22"/>
        <v>0</v>
      </c>
      <c r="R169" s="67">
        <f t="shared" si="16"/>
        <v>0</v>
      </c>
      <c r="S169" s="53">
        <f>SUM('3.Weekly Hours &amp; Wage Activity'!AI169:BF169)</f>
        <v>0</v>
      </c>
      <c r="T169" s="53">
        <f>IF(AND(I169&lt;&gt; "",  I169 &lt; '1. Summary for SBA'!$J$11 +168, I169 &gt; '1. Summary for SBA'!$J$11),S169+(((168-(I169-'1. Summary for SBA'!$J$11+1))*S169)/((I169-'1. Summary for SBA'!$J$11+1))),0)</f>
        <v>0</v>
      </c>
      <c r="U169" s="369">
        <f>IF(K169= "Yes",0,IF( H169 = "salary",IF(T169 = 0,MAX(0,$R169-$S169), R169-T169),IF( H169 = "Hourly",'6. Hourly EE Wage Reduction'!AA169, 0)))</f>
        <v>0</v>
      </c>
      <c r="V169" s="67">
        <f t="shared" si="17"/>
        <v>0</v>
      </c>
      <c r="W169" s="405" t="str">
        <f>IF(U169 = 0, "No",IF('6. Hourly EE Wage Reduction'!T169 &gt;'6. Hourly EE Wage Reduction'!W169, "Yes", "No"))</f>
        <v>No</v>
      </c>
      <c r="X169" s="67">
        <f t="shared" si="18"/>
        <v>0</v>
      </c>
      <c r="Y169" s="67">
        <f t="shared" si="19"/>
        <v>0</v>
      </c>
      <c r="AA169" s="86">
        <f>IFERROR(IF('3.Weekly Hours &amp; Wage Activity'!J169 = "FT", 1,MIN(1,IF('3.Weekly Hours &amp; Wage Activity'!J169 = "", "",MIN('3.Weekly Hours &amp; Wage Activity'!J169/40,1)),IF('3.Weekly Hours &amp; Wage Activity'!J169="", "",'3.Weekly Hours &amp; Wage Activity'!J169/40 ))),0)</f>
        <v>0</v>
      </c>
      <c r="AB169" s="86">
        <f>IFERROR(IF('3.Weekly Hours &amp; Wage Activity'!K169 = "FT", 1,MIN(1,IF('3.Weekly Hours &amp; Wage Activity'!K169 = "", "",MIN('3.Weekly Hours &amp; Wage Activity'!K169/40,1)),IF('3.Weekly Hours &amp; Wage Activity'!K169="", "",'3.Weekly Hours &amp; Wage Activity'!K169/40 ))),0)</f>
        <v>0</v>
      </c>
      <c r="AC169" s="86">
        <f>IFERROR(IF('3.Weekly Hours &amp; Wage Activity'!L169 = "FT", 1,MIN(1,IF('3.Weekly Hours &amp; Wage Activity'!L169 = "", "",MIN('3.Weekly Hours &amp; Wage Activity'!L169/40,1)),IF('3.Weekly Hours &amp; Wage Activity'!L169="", "",'3.Weekly Hours &amp; Wage Activity'!L169/40 ))),0)</f>
        <v>0</v>
      </c>
      <c r="AD169" s="86">
        <f>IFERROR(IF('3.Weekly Hours &amp; Wage Activity'!M169 = "FT", 1,MIN(1,IF('3.Weekly Hours &amp; Wage Activity'!M169 = "", "",MIN('3.Weekly Hours &amp; Wage Activity'!M169/40,1)),IF('3.Weekly Hours &amp; Wage Activity'!M169="", "",'3.Weekly Hours &amp; Wage Activity'!M169/40 ))),0)</f>
        <v>0</v>
      </c>
      <c r="AE169" s="86">
        <f>IFERROR(IF('3.Weekly Hours &amp; Wage Activity'!N169 = "FT", 1,MIN(1,IF('3.Weekly Hours &amp; Wage Activity'!N169 = "", "",MIN('3.Weekly Hours &amp; Wage Activity'!N169/40,1)),IF('3.Weekly Hours &amp; Wage Activity'!N169="", "",'3.Weekly Hours &amp; Wage Activity'!N169/40 ))),0)</f>
        <v>0</v>
      </c>
      <c r="AF169" s="86">
        <f>IFERROR(IF('3.Weekly Hours &amp; Wage Activity'!O169 = "FT", 1,MIN(1,IF('3.Weekly Hours &amp; Wage Activity'!O169 = "", "",MIN('3.Weekly Hours &amp; Wage Activity'!O169/40,1)),IF('3.Weekly Hours &amp; Wage Activity'!O169="", "",'3.Weekly Hours &amp; Wage Activity'!O169/40 ))),0)</f>
        <v>0</v>
      </c>
      <c r="AG169" s="86">
        <f>IFERROR(IF('3.Weekly Hours &amp; Wage Activity'!P169 = "FT", 1,MIN(1,IF('3.Weekly Hours &amp; Wage Activity'!P169 = "", "",MIN('3.Weekly Hours &amp; Wage Activity'!P169/40,1)),IF('3.Weekly Hours &amp; Wage Activity'!P169="", "",'3.Weekly Hours &amp; Wage Activity'!P169/40 ))),0)</f>
        <v>0</v>
      </c>
      <c r="AH169" s="86">
        <f>IFERROR(IF('3.Weekly Hours &amp; Wage Activity'!Q169 = "FT", 1,MIN(1,IF('3.Weekly Hours &amp; Wage Activity'!Q169 = "", "",MIN('3.Weekly Hours &amp; Wage Activity'!Q169/40,1)),IF('3.Weekly Hours &amp; Wage Activity'!Q169="", "",'3.Weekly Hours &amp; Wage Activity'!Q169/40 ))),0)</f>
        <v>0</v>
      </c>
      <c r="AI169" s="86">
        <f>IFERROR(IF('3.Weekly Hours &amp; Wage Activity'!R169 = "FT", 1,MIN(1,IF('3.Weekly Hours &amp; Wage Activity'!R169 = "", "",MIN('3.Weekly Hours &amp; Wage Activity'!R169/40,1)),IF('3.Weekly Hours &amp; Wage Activity'!R169="", "",'3.Weekly Hours &amp; Wage Activity'!R169/40 ))),0)</f>
        <v>0</v>
      </c>
      <c r="AJ169" s="86">
        <f>IFERROR(IF('3.Weekly Hours &amp; Wage Activity'!S169 = "FT", 1,MIN(1,IF('3.Weekly Hours &amp; Wage Activity'!S169 = "", "",MIN('3.Weekly Hours &amp; Wage Activity'!S169/40,1)),IF('3.Weekly Hours &amp; Wage Activity'!S169="", "",'3.Weekly Hours &amp; Wage Activity'!S169/40 ))),0)</f>
        <v>0</v>
      </c>
      <c r="AK169" s="86">
        <f>IFERROR(IF('3.Weekly Hours &amp; Wage Activity'!T169 = "FT", 1,MIN(1,IF('3.Weekly Hours &amp; Wage Activity'!T169 = "", "",MIN('3.Weekly Hours &amp; Wage Activity'!T169/40,1)),IF('3.Weekly Hours &amp; Wage Activity'!T169="", "",'3.Weekly Hours &amp; Wage Activity'!T169/40 ))),0)</f>
        <v>0</v>
      </c>
      <c r="AL169" s="86">
        <f>IFERROR(IF('3.Weekly Hours &amp; Wage Activity'!U169 = "FT", 1,MIN(1,IF('3.Weekly Hours &amp; Wage Activity'!U169 = "", "",MIN('3.Weekly Hours &amp; Wage Activity'!U169/40,1)),IF('3.Weekly Hours &amp; Wage Activity'!U169="", "",'3.Weekly Hours &amp; Wage Activity'!U169/40 ))),0)</f>
        <v>0</v>
      </c>
      <c r="AM169" s="86">
        <f>IFERROR(IF('3.Weekly Hours &amp; Wage Activity'!V169 = "FT", 1,MIN(1,IF('3.Weekly Hours &amp; Wage Activity'!V169 = "", "",MIN('3.Weekly Hours &amp; Wage Activity'!V169/40,1)),IF('3.Weekly Hours &amp; Wage Activity'!V169="", "",'3.Weekly Hours &amp; Wage Activity'!V169/40 ))),0)</f>
        <v>0</v>
      </c>
      <c r="AN169" s="86">
        <f>IFERROR(IF('3.Weekly Hours &amp; Wage Activity'!W169 = "FT", 1,MIN(1,IF('3.Weekly Hours &amp; Wage Activity'!W169 = "", "",MIN('3.Weekly Hours &amp; Wage Activity'!W169/40,1)),IF('3.Weekly Hours &amp; Wage Activity'!W169="", "",'3.Weekly Hours &amp; Wage Activity'!W169/40 ))),0)</f>
        <v>0</v>
      </c>
      <c r="AO169" s="86">
        <f>IFERROR(IF('3.Weekly Hours &amp; Wage Activity'!X169 = "FT", 1,MIN(1,IF('3.Weekly Hours &amp; Wage Activity'!X169 = "", "",MIN('3.Weekly Hours &amp; Wage Activity'!X169/40,1)),IF('3.Weekly Hours &amp; Wage Activity'!X169="", "",'3.Weekly Hours &amp; Wage Activity'!X169/40 ))),0)</f>
        <v>0</v>
      </c>
      <c r="AP169" s="86">
        <f>IFERROR(IF('3.Weekly Hours &amp; Wage Activity'!Y169 = "FT", 1,MIN(1,IF('3.Weekly Hours &amp; Wage Activity'!Y169 = "", "",MIN('3.Weekly Hours &amp; Wage Activity'!Y169/40,1)),IF('3.Weekly Hours &amp; Wage Activity'!Y169="", "",'3.Weekly Hours &amp; Wage Activity'!Y169/40 ))),0)</f>
        <v>0</v>
      </c>
      <c r="AQ169" s="86">
        <f>IFERROR(IF('3.Weekly Hours &amp; Wage Activity'!Z169 = "FT", 1,MIN(1,IF('3.Weekly Hours &amp; Wage Activity'!Z169 = "", "",MIN('3.Weekly Hours &amp; Wage Activity'!Z169/40,1)),IF('3.Weekly Hours &amp; Wage Activity'!Z169="", "",'3.Weekly Hours &amp; Wage Activity'!Z169/40 ))),0)</f>
        <v>0</v>
      </c>
      <c r="AR169" s="86">
        <f>IFERROR(IF('3.Weekly Hours &amp; Wage Activity'!AA169 = "FT", 1,MIN(1,IF('3.Weekly Hours &amp; Wage Activity'!AA169 = "", "",MIN('3.Weekly Hours &amp; Wage Activity'!AA169/40,1)),IF('3.Weekly Hours &amp; Wage Activity'!AA169="", "",'3.Weekly Hours &amp; Wage Activity'!AA169/40 ))),0)</f>
        <v>0</v>
      </c>
      <c r="AS169" s="86">
        <f>IFERROR(IF('3.Weekly Hours &amp; Wage Activity'!AB169 = "FT", 1,MIN(1,IF('3.Weekly Hours &amp; Wage Activity'!AB169 = "", "",MIN('3.Weekly Hours &amp; Wage Activity'!AB169/40,1)),IF('3.Weekly Hours &amp; Wage Activity'!AB169="", "",'3.Weekly Hours &amp; Wage Activity'!AB169/40 ))),0)</f>
        <v>0</v>
      </c>
      <c r="AT169" s="86">
        <f>IFERROR(IF('3.Weekly Hours &amp; Wage Activity'!AC169 = "FT", 1,MIN(1,IF('3.Weekly Hours &amp; Wage Activity'!AC169 = "", "",MIN('3.Weekly Hours &amp; Wage Activity'!AC169/40,1)),IF('3.Weekly Hours &amp; Wage Activity'!AC169="", "",'3.Weekly Hours &amp; Wage Activity'!AC169/40 ))),0)</f>
        <v>0</v>
      </c>
      <c r="AU169" s="86">
        <f>IFERROR(IF('3.Weekly Hours &amp; Wage Activity'!AD169 = "FT", 1,MIN(1,IF('3.Weekly Hours &amp; Wage Activity'!AD169 = "", "",MIN('3.Weekly Hours &amp; Wage Activity'!AD169/40,1)),IF('3.Weekly Hours &amp; Wage Activity'!AD169="", "",'3.Weekly Hours &amp; Wage Activity'!AD169/40 ))),0)</f>
        <v>0</v>
      </c>
      <c r="AV169" s="86">
        <f>IFERROR(IF('3.Weekly Hours &amp; Wage Activity'!AE169 = "FT", 1,MIN(1,IF('3.Weekly Hours &amp; Wage Activity'!AE169 = "", "",MIN('3.Weekly Hours &amp; Wage Activity'!AE169/40,1)),IF('3.Weekly Hours &amp; Wage Activity'!AE169="", "",'3.Weekly Hours &amp; Wage Activity'!AE169/40 ))),0)</f>
        <v>0</v>
      </c>
      <c r="AW169" s="86">
        <f>IFERROR(IF('3.Weekly Hours &amp; Wage Activity'!AF169 = "FT", 1,MIN(1,IF('3.Weekly Hours &amp; Wage Activity'!AF169 = "", "",MIN('3.Weekly Hours &amp; Wage Activity'!AF169/40,1)),IF('3.Weekly Hours &amp; Wage Activity'!AF169="", "",'3.Weekly Hours &amp; Wage Activity'!AF169/40 ))),0)</f>
        <v>0</v>
      </c>
      <c r="AX169" s="86">
        <f>IFERROR(IF('3.Weekly Hours &amp; Wage Activity'!AG169 = "FT", 1,MIN(1,IF('3.Weekly Hours &amp; Wage Activity'!AG169 = "", "",MIN('3.Weekly Hours &amp; Wage Activity'!AG169/40,1)),IF('3.Weekly Hours &amp; Wage Activity'!AG169="", "",'3.Weekly Hours &amp; Wage Activity'!AG169/40 ))),0)</f>
        <v>0</v>
      </c>
      <c r="AY169" s="523">
        <f>SUM( IF(COUNTIF('3.Weekly Hours &amp; Wage Activity'!J169:Q169, "&lt;&gt;FT") = 0, COLUMNS('3.Weekly Hours &amp; Wage Activity'!J169:AG169) * 40, '3.Weekly Hours &amp; Wage Activity'!J169:AG169))</f>
        <v>0</v>
      </c>
      <c r="AZ169" s="86">
        <f t="shared" si="20"/>
        <v>0</v>
      </c>
      <c r="BA169" s="87">
        <f t="shared" si="21"/>
        <v>0</v>
      </c>
      <c r="BB169" s="74" t="str">
        <f>IF('2.Census &amp; Reference Benchmarks'!K169 = "", "", '2.Census &amp; Reference Benchmarks'!K169)</f>
        <v/>
      </c>
      <c r="BC169" s="185">
        <f>IF('2.Census &amp; Reference Benchmarks'!L169="N/A",IF(OR(AND(G169="",I169=""),AND(G169&lt;DATEVALUE("1/1/2020"),OR(I169="",I169&gt;DATEVALUE("3/31/2020")))),177.14,IF(OR(I169 = "", I169 &gt; DATEVALUE("1/31/2020")), ROUND(177.14*((DATEVALUE("2/1/2020") -G169)/31),1))),IF('2.Census &amp; Reference Benchmarks'!L169="",0,'2.Census &amp; Reference Benchmarks'!L169))</f>
        <v>0</v>
      </c>
      <c r="BD169" s="74" t="str">
        <f>IF('2.Census &amp; Reference Benchmarks'!N169 = "", "", '2.Census &amp; Reference Benchmarks'!N169)</f>
        <v/>
      </c>
      <c r="BE169" s="185">
        <f>IF('2.Census &amp; Reference Benchmarks'!O169="N/A",IF(OR(AND(G169="",I169=""),AND(G169&lt;=DATEVALUE("2/1/2020"),OR(I169="",I169&gt;=DATEVALUE("2/29/2020")))),165.71,IF(AND(G169&gt;DATEVALUE("2/1/2020"),OR(I169="",I169&lt;=DATEVALUE("2/29/2020"))),((DATEVALUE("3/1/2020")-G169)/29)*165.71,"")),IF('2.Census &amp; Reference Benchmarks'!O169="",0,'2.Census &amp; Reference Benchmarks'!O169))</f>
        <v>0</v>
      </c>
    </row>
    <row r="170" spans="1:57" x14ac:dyDescent="0.25">
      <c r="A170" s="3"/>
      <c r="B170" s="56">
        <f>IF('2.Census &amp; Reference Benchmarks'!B170 &lt;&gt;"",'2.Census &amp; Reference Benchmarks'!B170,"")</f>
        <v>0</v>
      </c>
      <c r="C170" s="56">
        <f>IF('2.Census &amp; Reference Benchmarks'!C170 &lt;&gt;"",'2.Census &amp; Reference Benchmarks'!C170,"")</f>
        <v>0</v>
      </c>
      <c r="D170" s="57" t="str">
        <f>IF('2.Census &amp; Reference Benchmarks'!D170 &lt;&gt;"",'2.Census &amp; Reference Benchmarks'!D170,"")</f>
        <v/>
      </c>
      <c r="E170" s="56" t="str">
        <f>IF('2.Census &amp; Reference Benchmarks'!E170 &lt;&gt;"",'2.Census &amp; Reference Benchmarks'!E170,"")</f>
        <v/>
      </c>
      <c r="F170" s="56" t="str">
        <f>IF('2.Census &amp; Reference Benchmarks'!F170 &lt;&gt;"",'2.Census &amp; Reference Benchmarks'!F170,"")</f>
        <v/>
      </c>
      <c r="G170" s="58" t="str">
        <f>IF('2.Census &amp; Reference Benchmarks'!G170 &lt;&gt;"",'2.Census &amp; Reference Benchmarks'!G170,"")</f>
        <v/>
      </c>
      <c r="H170" s="58" t="str">
        <f>IF('2.Census &amp; Reference Benchmarks'!H170 &lt;&gt;"",'2.Census &amp; Reference Benchmarks'!H170,"")</f>
        <v/>
      </c>
      <c r="I170" s="58" t="str">
        <f>IF('2.Census &amp; Reference Benchmarks'!I170 &lt;&gt;"",'2.Census &amp; Reference Benchmarks'!I170,"")</f>
        <v/>
      </c>
      <c r="J170" s="69" t="str">
        <f>IF('2.Census &amp; Reference Benchmarks'!J170 &lt;&gt;"",'2.Census &amp; Reference Benchmarks'!J170,"")</f>
        <v/>
      </c>
      <c r="K170" s="58" t="str">
        <f>IF('7.Safe Harbor Input Data &amp; Calc'!Q172 &lt;&gt; "", '7.Safe Harbor Input Data &amp; Calc'!Q172, "")</f>
        <v>No</v>
      </c>
      <c r="L170" s="59" t="str">
        <f>IF('2.Census &amp; Reference Benchmarks'!T170&lt;&gt; "",'2.Census &amp; Reference Benchmarks'!T170,"")</f>
        <v/>
      </c>
      <c r="M170" s="60">
        <f>'2.Census &amp; Reference Benchmarks'!M170</f>
        <v>0</v>
      </c>
      <c r="N170" s="60">
        <f>'2.Census &amp; Reference Benchmarks'!P170</f>
        <v>0</v>
      </c>
      <c r="O170" s="60">
        <f>'2.Census &amp; Reference Benchmarks'!S170</f>
        <v>0</v>
      </c>
      <c r="P170" s="52">
        <f>IF( AND(I170 &lt; '1. Summary for SBA'!$J$7, I170 &lt;&gt;""), 0, IF(AND(G170="",I170=""),SUM(M170:O170)*4,IF(I170&lt;'1. Summary for SBA'!$J$7,0,IF(K170="Yes",0,IF(H170="Salary",IF(AND(SUM(M170:O170)*4&lt;100000,L170=""),(SUM(M170:O170)/(IF(OR(I170=0,I170&gt;=DATEVALUE("3/31/2020")),DATEVALUE("3/31/2020"),I170)-IF(OR(G170&lt;=DATEVALUE("1/1/2020"), G170 = ""),DATEVALUE("1/1/2020"),IF(OR(MONTH(G170)=1),G170+1,IF(MONTH(G170)=3,G170,G170-1)))))*360,0),0)))))</f>
        <v>0</v>
      </c>
      <c r="Q170" s="52">
        <f t="shared" si="22"/>
        <v>0</v>
      </c>
      <c r="R170" s="67">
        <f t="shared" si="16"/>
        <v>0</v>
      </c>
      <c r="S170" s="53">
        <f>SUM('3.Weekly Hours &amp; Wage Activity'!AI170:BF170)</f>
        <v>0</v>
      </c>
      <c r="T170" s="53">
        <f>IF(AND(I170&lt;&gt; "",  I170 &lt; '1. Summary for SBA'!$J$11 +168, I170 &gt; '1. Summary for SBA'!$J$11),S170+(((168-(I170-'1. Summary for SBA'!$J$11+1))*S170)/((I170-'1. Summary for SBA'!$J$11+1))),0)</f>
        <v>0</v>
      </c>
      <c r="U170" s="369">
        <f>IF(K170= "Yes",0,IF( H170 = "salary",IF(T170 = 0,MAX(0,$R170-$S170), R170-T170),IF( H170 = "Hourly",'6. Hourly EE Wage Reduction'!AA170, 0)))</f>
        <v>0</v>
      </c>
      <c r="V170" s="67">
        <f t="shared" si="17"/>
        <v>0</v>
      </c>
      <c r="W170" s="405" t="str">
        <f>IF(U170 = 0, "No",IF('6. Hourly EE Wage Reduction'!T170 &gt;'6. Hourly EE Wage Reduction'!W170, "Yes", "No"))</f>
        <v>No</v>
      </c>
      <c r="X170" s="67">
        <f t="shared" si="18"/>
        <v>0</v>
      </c>
      <c r="Y170" s="67">
        <f t="shared" si="19"/>
        <v>0</v>
      </c>
      <c r="AA170" s="86">
        <f>IFERROR(IF('3.Weekly Hours &amp; Wage Activity'!J170 = "FT", 1,MIN(1,IF('3.Weekly Hours &amp; Wage Activity'!J170 = "", "",MIN('3.Weekly Hours &amp; Wage Activity'!J170/40,1)),IF('3.Weekly Hours &amp; Wage Activity'!J170="", "",'3.Weekly Hours &amp; Wage Activity'!J170/40 ))),0)</f>
        <v>0</v>
      </c>
      <c r="AB170" s="86">
        <f>IFERROR(IF('3.Weekly Hours &amp; Wage Activity'!K170 = "FT", 1,MIN(1,IF('3.Weekly Hours &amp; Wage Activity'!K170 = "", "",MIN('3.Weekly Hours &amp; Wage Activity'!K170/40,1)),IF('3.Weekly Hours &amp; Wage Activity'!K170="", "",'3.Weekly Hours &amp; Wage Activity'!K170/40 ))),0)</f>
        <v>0</v>
      </c>
      <c r="AC170" s="86">
        <f>IFERROR(IF('3.Weekly Hours &amp; Wage Activity'!L170 = "FT", 1,MIN(1,IF('3.Weekly Hours &amp; Wage Activity'!L170 = "", "",MIN('3.Weekly Hours &amp; Wage Activity'!L170/40,1)),IF('3.Weekly Hours &amp; Wage Activity'!L170="", "",'3.Weekly Hours &amp; Wage Activity'!L170/40 ))),0)</f>
        <v>0</v>
      </c>
      <c r="AD170" s="86">
        <f>IFERROR(IF('3.Weekly Hours &amp; Wage Activity'!M170 = "FT", 1,MIN(1,IF('3.Weekly Hours &amp; Wage Activity'!M170 = "", "",MIN('3.Weekly Hours &amp; Wage Activity'!M170/40,1)),IF('3.Weekly Hours &amp; Wage Activity'!M170="", "",'3.Weekly Hours &amp; Wage Activity'!M170/40 ))),0)</f>
        <v>0</v>
      </c>
      <c r="AE170" s="86">
        <f>IFERROR(IF('3.Weekly Hours &amp; Wage Activity'!N170 = "FT", 1,MIN(1,IF('3.Weekly Hours &amp; Wage Activity'!N170 = "", "",MIN('3.Weekly Hours &amp; Wage Activity'!N170/40,1)),IF('3.Weekly Hours &amp; Wage Activity'!N170="", "",'3.Weekly Hours &amp; Wage Activity'!N170/40 ))),0)</f>
        <v>0</v>
      </c>
      <c r="AF170" s="86">
        <f>IFERROR(IF('3.Weekly Hours &amp; Wage Activity'!O170 = "FT", 1,MIN(1,IF('3.Weekly Hours &amp; Wage Activity'!O170 = "", "",MIN('3.Weekly Hours &amp; Wage Activity'!O170/40,1)),IF('3.Weekly Hours &amp; Wage Activity'!O170="", "",'3.Weekly Hours &amp; Wage Activity'!O170/40 ))),0)</f>
        <v>0</v>
      </c>
      <c r="AG170" s="86">
        <f>IFERROR(IF('3.Weekly Hours &amp; Wage Activity'!P170 = "FT", 1,MIN(1,IF('3.Weekly Hours &amp; Wage Activity'!P170 = "", "",MIN('3.Weekly Hours &amp; Wage Activity'!P170/40,1)),IF('3.Weekly Hours &amp; Wage Activity'!P170="", "",'3.Weekly Hours &amp; Wage Activity'!P170/40 ))),0)</f>
        <v>0</v>
      </c>
      <c r="AH170" s="86">
        <f>IFERROR(IF('3.Weekly Hours &amp; Wage Activity'!Q170 = "FT", 1,MIN(1,IF('3.Weekly Hours &amp; Wage Activity'!Q170 = "", "",MIN('3.Weekly Hours &amp; Wage Activity'!Q170/40,1)),IF('3.Weekly Hours &amp; Wage Activity'!Q170="", "",'3.Weekly Hours &amp; Wage Activity'!Q170/40 ))),0)</f>
        <v>0</v>
      </c>
      <c r="AI170" s="86">
        <f>IFERROR(IF('3.Weekly Hours &amp; Wage Activity'!R170 = "FT", 1,MIN(1,IF('3.Weekly Hours &amp; Wage Activity'!R170 = "", "",MIN('3.Weekly Hours &amp; Wage Activity'!R170/40,1)),IF('3.Weekly Hours &amp; Wage Activity'!R170="", "",'3.Weekly Hours &amp; Wage Activity'!R170/40 ))),0)</f>
        <v>0</v>
      </c>
      <c r="AJ170" s="86">
        <f>IFERROR(IF('3.Weekly Hours &amp; Wage Activity'!S170 = "FT", 1,MIN(1,IF('3.Weekly Hours &amp; Wage Activity'!S170 = "", "",MIN('3.Weekly Hours &amp; Wage Activity'!S170/40,1)),IF('3.Weekly Hours &amp; Wage Activity'!S170="", "",'3.Weekly Hours &amp; Wage Activity'!S170/40 ))),0)</f>
        <v>0</v>
      </c>
      <c r="AK170" s="86">
        <f>IFERROR(IF('3.Weekly Hours &amp; Wage Activity'!T170 = "FT", 1,MIN(1,IF('3.Weekly Hours &amp; Wage Activity'!T170 = "", "",MIN('3.Weekly Hours &amp; Wage Activity'!T170/40,1)),IF('3.Weekly Hours &amp; Wage Activity'!T170="", "",'3.Weekly Hours &amp; Wage Activity'!T170/40 ))),0)</f>
        <v>0</v>
      </c>
      <c r="AL170" s="86">
        <f>IFERROR(IF('3.Weekly Hours &amp; Wage Activity'!U170 = "FT", 1,MIN(1,IF('3.Weekly Hours &amp; Wage Activity'!U170 = "", "",MIN('3.Weekly Hours &amp; Wage Activity'!U170/40,1)),IF('3.Weekly Hours &amp; Wage Activity'!U170="", "",'3.Weekly Hours &amp; Wage Activity'!U170/40 ))),0)</f>
        <v>0</v>
      </c>
      <c r="AM170" s="86">
        <f>IFERROR(IF('3.Weekly Hours &amp; Wage Activity'!V170 = "FT", 1,MIN(1,IF('3.Weekly Hours &amp; Wage Activity'!V170 = "", "",MIN('3.Weekly Hours &amp; Wage Activity'!V170/40,1)),IF('3.Weekly Hours &amp; Wage Activity'!V170="", "",'3.Weekly Hours &amp; Wage Activity'!V170/40 ))),0)</f>
        <v>0</v>
      </c>
      <c r="AN170" s="86">
        <f>IFERROR(IF('3.Weekly Hours &amp; Wage Activity'!W170 = "FT", 1,MIN(1,IF('3.Weekly Hours &amp; Wage Activity'!W170 = "", "",MIN('3.Weekly Hours &amp; Wage Activity'!W170/40,1)),IF('3.Weekly Hours &amp; Wage Activity'!W170="", "",'3.Weekly Hours &amp; Wage Activity'!W170/40 ))),0)</f>
        <v>0</v>
      </c>
      <c r="AO170" s="86">
        <f>IFERROR(IF('3.Weekly Hours &amp; Wage Activity'!X170 = "FT", 1,MIN(1,IF('3.Weekly Hours &amp; Wage Activity'!X170 = "", "",MIN('3.Weekly Hours &amp; Wage Activity'!X170/40,1)),IF('3.Weekly Hours &amp; Wage Activity'!X170="", "",'3.Weekly Hours &amp; Wage Activity'!X170/40 ))),0)</f>
        <v>0</v>
      </c>
      <c r="AP170" s="86">
        <f>IFERROR(IF('3.Weekly Hours &amp; Wage Activity'!Y170 = "FT", 1,MIN(1,IF('3.Weekly Hours &amp; Wage Activity'!Y170 = "", "",MIN('3.Weekly Hours &amp; Wage Activity'!Y170/40,1)),IF('3.Weekly Hours &amp; Wage Activity'!Y170="", "",'3.Weekly Hours &amp; Wage Activity'!Y170/40 ))),0)</f>
        <v>0</v>
      </c>
      <c r="AQ170" s="86">
        <f>IFERROR(IF('3.Weekly Hours &amp; Wage Activity'!Z170 = "FT", 1,MIN(1,IF('3.Weekly Hours &amp; Wage Activity'!Z170 = "", "",MIN('3.Weekly Hours &amp; Wage Activity'!Z170/40,1)),IF('3.Weekly Hours &amp; Wage Activity'!Z170="", "",'3.Weekly Hours &amp; Wage Activity'!Z170/40 ))),0)</f>
        <v>0</v>
      </c>
      <c r="AR170" s="86">
        <f>IFERROR(IF('3.Weekly Hours &amp; Wage Activity'!AA170 = "FT", 1,MIN(1,IF('3.Weekly Hours &amp; Wage Activity'!AA170 = "", "",MIN('3.Weekly Hours &amp; Wage Activity'!AA170/40,1)),IF('3.Weekly Hours &amp; Wage Activity'!AA170="", "",'3.Weekly Hours &amp; Wage Activity'!AA170/40 ))),0)</f>
        <v>0</v>
      </c>
      <c r="AS170" s="86">
        <f>IFERROR(IF('3.Weekly Hours &amp; Wage Activity'!AB170 = "FT", 1,MIN(1,IF('3.Weekly Hours &amp; Wage Activity'!AB170 = "", "",MIN('3.Weekly Hours &amp; Wage Activity'!AB170/40,1)),IF('3.Weekly Hours &amp; Wage Activity'!AB170="", "",'3.Weekly Hours &amp; Wage Activity'!AB170/40 ))),0)</f>
        <v>0</v>
      </c>
      <c r="AT170" s="86">
        <f>IFERROR(IF('3.Weekly Hours &amp; Wage Activity'!AC170 = "FT", 1,MIN(1,IF('3.Weekly Hours &amp; Wage Activity'!AC170 = "", "",MIN('3.Weekly Hours &amp; Wage Activity'!AC170/40,1)),IF('3.Weekly Hours &amp; Wage Activity'!AC170="", "",'3.Weekly Hours &amp; Wage Activity'!AC170/40 ))),0)</f>
        <v>0</v>
      </c>
      <c r="AU170" s="86">
        <f>IFERROR(IF('3.Weekly Hours &amp; Wage Activity'!AD170 = "FT", 1,MIN(1,IF('3.Weekly Hours &amp; Wage Activity'!AD170 = "", "",MIN('3.Weekly Hours &amp; Wage Activity'!AD170/40,1)),IF('3.Weekly Hours &amp; Wage Activity'!AD170="", "",'3.Weekly Hours &amp; Wage Activity'!AD170/40 ))),0)</f>
        <v>0</v>
      </c>
      <c r="AV170" s="86">
        <f>IFERROR(IF('3.Weekly Hours &amp; Wage Activity'!AE170 = "FT", 1,MIN(1,IF('3.Weekly Hours &amp; Wage Activity'!AE170 = "", "",MIN('3.Weekly Hours &amp; Wage Activity'!AE170/40,1)),IF('3.Weekly Hours &amp; Wage Activity'!AE170="", "",'3.Weekly Hours &amp; Wage Activity'!AE170/40 ))),0)</f>
        <v>0</v>
      </c>
      <c r="AW170" s="86">
        <f>IFERROR(IF('3.Weekly Hours &amp; Wage Activity'!AF170 = "FT", 1,MIN(1,IF('3.Weekly Hours &amp; Wage Activity'!AF170 = "", "",MIN('3.Weekly Hours &amp; Wage Activity'!AF170/40,1)),IF('3.Weekly Hours &amp; Wage Activity'!AF170="", "",'3.Weekly Hours &amp; Wage Activity'!AF170/40 ))),0)</f>
        <v>0</v>
      </c>
      <c r="AX170" s="86">
        <f>IFERROR(IF('3.Weekly Hours &amp; Wage Activity'!AG170 = "FT", 1,MIN(1,IF('3.Weekly Hours &amp; Wage Activity'!AG170 = "", "",MIN('3.Weekly Hours &amp; Wage Activity'!AG170/40,1)),IF('3.Weekly Hours &amp; Wage Activity'!AG170="", "",'3.Weekly Hours &amp; Wage Activity'!AG170/40 ))),0)</f>
        <v>0</v>
      </c>
      <c r="AY170" s="523">
        <f>SUM( IF(COUNTIF('3.Weekly Hours &amp; Wage Activity'!J170:Q170, "&lt;&gt;FT") = 0, COLUMNS('3.Weekly Hours &amp; Wage Activity'!J170:AG170) * 40, '3.Weekly Hours &amp; Wage Activity'!J170:AG170))</f>
        <v>0</v>
      </c>
      <c r="AZ170" s="86">
        <f t="shared" si="20"/>
        <v>0</v>
      </c>
      <c r="BA170" s="87">
        <f t="shared" si="21"/>
        <v>0</v>
      </c>
      <c r="BB170" s="74" t="str">
        <f>IF('2.Census &amp; Reference Benchmarks'!K170 = "", "", '2.Census &amp; Reference Benchmarks'!K170)</f>
        <v/>
      </c>
      <c r="BC170" s="185">
        <f>IF('2.Census &amp; Reference Benchmarks'!L170="N/A",IF(OR(AND(G170="",I170=""),AND(G170&lt;DATEVALUE("1/1/2020"),OR(I170="",I170&gt;DATEVALUE("3/31/2020")))),177.14,IF(OR(I170 = "", I170 &gt; DATEVALUE("1/31/2020")), ROUND(177.14*((DATEVALUE("2/1/2020") -G170)/31),1))),IF('2.Census &amp; Reference Benchmarks'!L170="",0,'2.Census &amp; Reference Benchmarks'!L170))</f>
        <v>0</v>
      </c>
      <c r="BD170" s="74" t="str">
        <f>IF('2.Census &amp; Reference Benchmarks'!N170 = "", "", '2.Census &amp; Reference Benchmarks'!N170)</f>
        <v/>
      </c>
      <c r="BE170" s="185">
        <f>IF('2.Census &amp; Reference Benchmarks'!O170="N/A",IF(OR(AND(G170="",I170=""),AND(G170&lt;=DATEVALUE("2/1/2020"),OR(I170="",I170&gt;=DATEVALUE("2/29/2020")))),165.71,IF(AND(G170&gt;DATEVALUE("2/1/2020"),OR(I170="",I170&lt;=DATEVALUE("2/29/2020"))),((DATEVALUE("3/1/2020")-G170)/29)*165.71,"")),IF('2.Census &amp; Reference Benchmarks'!O170="",0,'2.Census &amp; Reference Benchmarks'!O170))</f>
        <v>0</v>
      </c>
    </row>
    <row r="171" spans="1:57" x14ac:dyDescent="0.25">
      <c r="A171" s="3"/>
      <c r="B171" s="56">
        <f>IF('2.Census &amp; Reference Benchmarks'!B171 &lt;&gt;"",'2.Census &amp; Reference Benchmarks'!B171,"")</f>
        <v>0</v>
      </c>
      <c r="C171" s="56">
        <f>IF('2.Census &amp; Reference Benchmarks'!C171 &lt;&gt;"",'2.Census &amp; Reference Benchmarks'!C171,"")</f>
        <v>0</v>
      </c>
      <c r="D171" s="57" t="str">
        <f>IF('2.Census &amp; Reference Benchmarks'!D171 &lt;&gt;"",'2.Census &amp; Reference Benchmarks'!D171,"")</f>
        <v/>
      </c>
      <c r="E171" s="56" t="str">
        <f>IF('2.Census &amp; Reference Benchmarks'!E171 &lt;&gt;"",'2.Census &amp; Reference Benchmarks'!E171,"")</f>
        <v/>
      </c>
      <c r="F171" s="56" t="str">
        <f>IF('2.Census &amp; Reference Benchmarks'!F171 &lt;&gt;"",'2.Census &amp; Reference Benchmarks'!F171,"")</f>
        <v/>
      </c>
      <c r="G171" s="58" t="str">
        <f>IF('2.Census &amp; Reference Benchmarks'!G171 &lt;&gt;"",'2.Census &amp; Reference Benchmarks'!G171,"")</f>
        <v/>
      </c>
      <c r="H171" s="58" t="str">
        <f>IF('2.Census &amp; Reference Benchmarks'!H171 &lt;&gt;"",'2.Census &amp; Reference Benchmarks'!H171,"")</f>
        <v/>
      </c>
      <c r="I171" s="58" t="str">
        <f>IF('2.Census &amp; Reference Benchmarks'!I171 &lt;&gt;"",'2.Census &amp; Reference Benchmarks'!I171,"")</f>
        <v/>
      </c>
      <c r="J171" s="69" t="str">
        <f>IF('2.Census &amp; Reference Benchmarks'!J171 &lt;&gt;"",'2.Census &amp; Reference Benchmarks'!J171,"")</f>
        <v/>
      </c>
      <c r="K171" s="58" t="str">
        <f>IF('7.Safe Harbor Input Data &amp; Calc'!Q173 &lt;&gt; "", '7.Safe Harbor Input Data &amp; Calc'!Q173, "")</f>
        <v>No</v>
      </c>
      <c r="L171" s="59" t="str">
        <f>IF('2.Census &amp; Reference Benchmarks'!T171&lt;&gt; "",'2.Census &amp; Reference Benchmarks'!T171,"")</f>
        <v/>
      </c>
      <c r="M171" s="60">
        <f>'2.Census &amp; Reference Benchmarks'!M171</f>
        <v>0</v>
      </c>
      <c r="N171" s="60">
        <f>'2.Census &amp; Reference Benchmarks'!P171</f>
        <v>0</v>
      </c>
      <c r="O171" s="60">
        <f>'2.Census &amp; Reference Benchmarks'!S171</f>
        <v>0</v>
      </c>
      <c r="P171" s="52">
        <f>IF( AND(I171 &lt; '1. Summary for SBA'!$J$7, I171 &lt;&gt;""), 0, IF(AND(G171="",I171=""),SUM(M171:O171)*4,IF(I171&lt;'1. Summary for SBA'!$J$7,0,IF(K171="Yes",0,IF(H171="Salary",IF(AND(SUM(M171:O171)*4&lt;100000,L171=""),(SUM(M171:O171)/(IF(OR(I171=0,I171&gt;=DATEVALUE("3/31/2020")),DATEVALUE("3/31/2020"),I171)-IF(OR(G171&lt;=DATEVALUE("1/1/2020"), G171 = ""),DATEVALUE("1/1/2020"),IF(OR(MONTH(G171)=1),G171+1,IF(MONTH(G171)=3,G171,G171-1)))))*360,0),0)))))</f>
        <v>0</v>
      </c>
      <c r="Q171" s="52">
        <f t="shared" si="22"/>
        <v>0</v>
      </c>
      <c r="R171" s="67">
        <f t="shared" si="16"/>
        <v>0</v>
      </c>
      <c r="S171" s="53">
        <f>SUM('3.Weekly Hours &amp; Wage Activity'!AI171:BF171)</f>
        <v>0</v>
      </c>
      <c r="T171" s="53">
        <f>IF(AND(I171&lt;&gt; "",  I171 &lt; '1. Summary for SBA'!$J$11 +168, I171 &gt; '1. Summary for SBA'!$J$11),S171+(((168-(I171-'1. Summary for SBA'!$J$11+1))*S171)/((I171-'1. Summary for SBA'!$J$11+1))),0)</f>
        <v>0</v>
      </c>
      <c r="U171" s="369">
        <f>IF(K171= "Yes",0,IF( H171 = "salary",IF(T171 = 0,MAX(0,$R171-$S171), R171-T171),IF( H171 = "Hourly",'6. Hourly EE Wage Reduction'!AA171, 0)))</f>
        <v>0</v>
      </c>
      <c r="V171" s="67">
        <f t="shared" si="17"/>
        <v>0</v>
      </c>
      <c r="W171" s="405" t="str">
        <f>IF(U171 = 0, "No",IF('6. Hourly EE Wage Reduction'!T171 &gt;'6. Hourly EE Wage Reduction'!W171, "Yes", "No"))</f>
        <v>No</v>
      </c>
      <c r="X171" s="67">
        <f t="shared" si="18"/>
        <v>0</v>
      </c>
      <c r="Y171" s="67">
        <f t="shared" si="19"/>
        <v>0</v>
      </c>
      <c r="AA171" s="86">
        <f>IFERROR(IF('3.Weekly Hours &amp; Wage Activity'!J171 = "FT", 1,MIN(1,IF('3.Weekly Hours &amp; Wage Activity'!J171 = "", "",MIN('3.Weekly Hours &amp; Wage Activity'!J171/40,1)),IF('3.Weekly Hours &amp; Wage Activity'!J171="", "",'3.Weekly Hours &amp; Wage Activity'!J171/40 ))),0)</f>
        <v>0</v>
      </c>
      <c r="AB171" s="86">
        <f>IFERROR(IF('3.Weekly Hours &amp; Wage Activity'!K171 = "FT", 1,MIN(1,IF('3.Weekly Hours &amp; Wage Activity'!K171 = "", "",MIN('3.Weekly Hours &amp; Wage Activity'!K171/40,1)),IF('3.Weekly Hours &amp; Wage Activity'!K171="", "",'3.Weekly Hours &amp; Wage Activity'!K171/40 ))),0)</f>
        <v>0</v>
      </c>
      <c r="AC171" s="86">
        <f>IFERROR(IF('3.Weekly Hours &amp; Wage Activity'!L171 = "FT", 1,MIN(1,IF('3.Weekly Hours &amp; Wage Activity'!L171 = "", "",MIN('3.Weekly Hours &amp; Wage Activity'!L171/40,1)),IF('3.Weekly Hours &amp; Wage Activity'!L171="", "",'3.Weekly Hours &amp; Wage Activity'!L171/40 ))),0)</f>
        <v>0</v>
      </c>
      <c r="AD171" s="86">
        <f>IFERROR(IF('3.Weekly Hours &amp; Wage Activity'!M171 = "FT", 1,MIN(1,IF('3.Weekly Hours &amp; Wage Activity'!M171 = "", "",MIN('3.Weekly Hours &amp; Wage Activity'!M171/40,1)),IF('3.Weekly Hours &amp; Wage Activity'!M171="", "",'3.Weekly Hours &amp; Wage Activity'!M171/40 ))),0)</f>
        <v>0</v>
      </c>
      <c r="AE171" s="86">
        <f>IFERROR(IF('3.Weekly Hours &amp; Wage Activity'!N171 = "FT", 1,MIN(1,IF('3.Weekly Hours &amp; Wage Activity'!N171 = "", "",MIN('3.Weekly Hours &amp; Wage Activity'!N171/40,1)),IF('3.Weekly Hours &amp; Wage Activity'!N171="", "",'3.Weekly Hours &amp; Wage Activity'!N171/40 ))),0)</f>
        <v>0</v>
      </c>
      <c r="AF171" s="86">
        <f>IFERROR(IF('3.Weekly Hours &amp; Wage Activity'!O171 = "FT", 1,MIN(1,IF('3.Weekly Hours &amp; Wage Activity'!O171 = "", "",MIN('3.Weekly Hours &amp; Wage Activity'!O171/40,1)),IF('3.Weekly Hours &amp; Wage Activity'!O171="", "",'3.Weekly Hours &amp; Wage Activity'!O171/40 ))),0)</f>
        <v>0</v>
      </c>
      <c r="AG171" s="86">
        <f>IFERROR(IF('3.Weekly Hours &amp; Wage Activity'!P171 = "FT", 1,MIN(1,IF('3.Weekly Hours &amp; Wage Activity'!P171 = "", "",MIN('3.Weekly Hours &amp; Wage Activity'!P171/40,1)),IF('3.Weekly Hours &amp; Wage Activity'!P171="", "",'3.Weekly Hours &amp; Wage Activity'!P171/40 ))),0)</f>
        <v>0</v>
      </c>
      <c r="AH171" s="86">
        <f>IFERROR(IF('3.Weekly Hours &amp; Wage Activity'!Q171 = "FT", 1,MIN(1,IF('3.Weekly Hours &amp; Wage Activity'!Q171 = "", "",MIN('3.Weekly Hours &amp; Wage Activity'!Q171/40,1)),IF('3.Weekly Hours &amp; Wage Activity'!Q171="", "",'3.Weekly Hours &amp; Wage Activity'!Q171/40 ))),0)</f>
        <v>0</v>
      </c>
      <c r="AI171" s="86">
        <f>IFERROR(IF('3.Weekly Hours &amp; Wage Activity'!R171 = "FT", 1,MIN(1,IF('3.Weekly Hours &amp; Wage Activity'!R171 = "", "",MIN('3.Weekly Hours &amp; Wage Activity'!R171/40,1)),IF('3.Weekly Hours &amp; Wage Activity'!R171="", "",'3.Weekly Hours &amp; Wage Activity'!R171/40 ))),0)</f>
        <v>0</v>
      </c>
      <c r="AJ171" s="86">
        <f>IFERROR(IF('3.Weekly Hours &amp; Wage Activity'!S171 = "FT", 1,MIN(1,IF('3.Weekly Hours &amp; Wage Activity'!S171 = "", "",MIN('3.Weekly Hours &amp; Wage Activity'!S171/40,1)),IF('3.Weekly Hours &amp; Wage Activity'!S171="", "",'3.Weekly Hours &amp; Wage Activity'!S171/40 ))),0)</f>
        <v>0</v>
      </c>
      <c r="AK171" s="86">
        <f>IFERROR(IF('3.Weekly Hours &amp; Wage Activity'!T171 = "FT", 1,MIN(1,IF('3.Weekly Hours &amp; Wage Activity'!T171 = "", "",MIN('3.Weekly Hours &amp; Wage Activity'!T171/40,1)),IF('3.Weekly Hours &amp; Wage Activity'!T171="", "",'3.Weekly Hours &amp; Wage Activity'!T171/40 ))),0)</f>
        <v>0</v>
      </c>
      <c r="AL171" s="86">
        <f>IFERROR(IF('3.Weekly Hours &amp; Wage Activity'!U171 = "FT", 1,MIN(1,IF('3.Weekly Hours &amp; Wage Activity'!U171 = "", "",MIN('3.Weekly Hours &amp; Wage Activity'!U171/40,1)),IF('3.Weekly Hours &amp; Wage Activity'!U171="", "",'3.Weekly Hours &amp; Wage Activity'!U171/40 ))),0)</f>
        <v>0</v>
      </c>
      <c r="AM171" s="86">
        <f>IFERROR(IF('3.Weekly Hours &amp; Wage Activity'!V171 = "FT", 1,MIN(1,IF('3.Weekly Hours &amp; Wage Activity'!V171 = "", "",MIN('3.Weekly Hours &amp; Wage Activity'!V171/40,1)),IF('3.Weekly Hours &amp; Wage Activity'!V171="", "",'3.Weekly Hours &amp; Wage Activity'!V171/40 ))),0)</f>
        <v>0</v>
      </c>
      <c r="AN171" s="86">
        <f>IFERROR(IF('3.Weekly Hours &amp; Wage Activity'!W171 = "FT", 1,MIN(1,IF('3.Weekly Hours &amp; Wage Activity'!W171 = "", "",MIN('3.Weekly Hours &amp; Wage Activity'!W171/40,1)),IF('3.Weekly Hours &amp; Wage Activity'!W171="", "",'3.Weekly Hours &amp; Wage Activity'!W171/40 ))),0)</f>
        <v>0</v>
      </c>
      <c r="AO171" s="86">
        <f>IFERROR(IF('3.Weekly Hours &amp; Wage Activity'!X171 = "FT", 1,MIN(1,IF('3.Weekly Hours &amp; Wage Activity'!X171 = "", "",MIN('3.Weekly Hours &amp; Wage Activity'!X171/40,1)),IF('3.Weekly Hours &amp; Wage Activity'!X171="", "",'3.Weekly Hours &amp; Wage Activity'!X171/40 ))),0)</f>
        <v>0</v>
      </c>
      <c r="AP171" s="86">
        <f>IFERROR(IF('3.Weekly Hours &amp; Wage Activity'!Y171 = "FT", 1,MIN(1,IF('3.Weekly Hours &amp; Wage Activity'!Y171 = "", "",MIN('3.Weekly Hours &amp; Wage Activity'!Y171/40,1)),IF('3.Weekly Hours &amp; Wage Activity'!Y171="", "",'3.Weekly Hours &amp; Wage Activity'!Y171/40 ))),0)</f>
        <v>0</v>
      </c>
      <c r="AQ171" s="86">
        <f>IFERROR(IF('3.Weekly Hours &amp; Wage Activity'!Z171 = "FT", 1,MIN(1,IF('3.Weekly Hours &amp; Wage Activity'!Z171 = "", "",MIN('3.Weekly Hours &amp; Wage Activity'!Z171/40,1)),IF('3.Weekly Hours &amp; Wage Activity'!Z171="", "",'3.Weekly Hours &amp; Wage Activity'!Z171/40 ))),0)</f>
        <v>0</v>
      </c>
      <c r="AR171" s="86">
        <f>IFERROR(IF('3.Weekly Hours &amp; Wage Activity'!AA171 = "FT", 1,MIN(1,IF('3.Weekly Hours &amp; Wage Activity'!AA171 = "", "",MIN('3.Weekly Hours &amp; Wage Activity'!AA171/40,1)),IF('3.Weekly Hours &amp; Wage Activity'!AA171="", "",'3.Weekly Hours &amp; Wage Activity'!AA171/40 ))),0)</f>
        <v>0</v>
      </c>
      <c r="AS171" s="86">
        <f>IFERROR(IF('3.Weekly Hours &amp; Wage Activity'!AB171 = "FT", 1,MIN(1,IF('3.Weekly Hours &amp; Wage Activity'!AB171 = "", "",MIN('3.Weekly Hours &amp; Wage Activity'!AB171/40,1)),IF('3.Weekly Hours &amp; Wage Activity'!AB171="", "",'3.Weekly Hours &amp; Wage Activity'!AB171/40 ))),0)</f>
        <v>0</v>
      </c>
      <c r="AT171" s="86">
        <f>IFERROR(IF('3.Weekly Hours &amp; Wage Activity'!AC171 = "FT", 1,MIN(1,IF('3.Weekly Hours &amp; Wage Activity'!AC171 = "", "",MIN('3.Weekly Hours &amp; Wage Activity'!AC171/40,1)),IF('3.Weekly Hours &amp; Wage Activity'!AC171="", "",'3.Weekly Hours &amp; Wage Activity'!AC171/40 ))),0)</f>
        <v>0</v>
      </c>
      <c r="AU171" s="86">
        <f>IFERROR(IF('3.Weekly Hours &amp; Wage Activity'!AD171 = "FT", 1,MIN(1,IF('3.Weekly Hours &amp; Wage Activity'!AD171 = "", "",MIN('3.Weekly Hours &amp; Wage Activity'!AD171/40,1)),IF('3.Weekly Hours &amp; Wage Activity'!AD171="", "",'3.Weekly Hours &amp; Wage Activity'!AD171/40 ))),0)</f>
        <v>0</v>
      </c>
      <c r="AV171" s="86">
        <f>IFERROR(IF('3.Weekly Hours &amp; Wage Activity'!AE171 = "FT", 1,MIN(1,IF('3.Weekly Hours &amp; Wage Activity'!AE171 = "", "",MIN('3.Weekly Hours &amp; Wage Activity'!AE171/40,1)),IF('3.Weekly Hours &amp; Wage Activity'!AE171="", "",'3.Weekly Hours &amp; Wage Activity'!AE171/40 ))),0)</f>
        <v>0</v>
      </c>
      <c r="AW171" s="86">
        <f>IFERROR(IF('3.Weekly Hours &amp; Wage Activity'!AF171 = "FT", 1,MIN(1,IF('3.Weekly Hours &amp; Wage Activity'!AF171 = "", "",MIN('3.Weekly Hours &amp; Wage Activity'!AF171/40,1)),IF('3.Weekly Hours &amp; Wage Activity'!AF171="", "",'3.Weekly Hours &amp; Wage Activity'!AF171/40 ))),0)</f>
        <v>0</v>
      </c>
      <c r="AX171" s="86">
        <f>IFERROR(IF('3.Weekly Hours &amp; Wage Activity'!AG171 = "FT", 1,MIN(1,IF('3.Weekly Hours &amp; Wage Activity'!AG171 = "", "",MIN('3.Weekly Hours &amp; Wage Activity'!AG171/40,1)),IF('3.Weekly Hours &amp; Wage Activity'!AG171="", "",'3.Weekly Hours &amp; Wage Activity'!AG171/40 ))),0)</f>
        <v>0</v>
      </c>
      <c r="AY171" s="523">
        <f>SUM( IF(COUNTIF('3.Weekly Hours &amp; Wage Activity'!J171:Q171, "&lt;&gt;FT") = 0, COLUMNS('3.Weekly Hours &amp; Wage Activity'!J171:AG171) * 40, '3.Weekly Hours &amp; Wage Activity'!J171:AG171))</f>
        <v>0</v>
      </c>
      <c r="AZ171" s="86">
        <f t="shared" si="20"/>
        <v>0</v>
      </c>
      <c r="BA171" s="87">
        <f t="shared" si="21"/>
        <v>0</v>
      </c>
      <c r="BB171" s="74" t="str">
        <f>IF('2.Census &amp; Reference Benchmarks'!K171 = "", "", '2.Census &amp; Reference Benchmarks'!K171)</f>
        <v/>
      </c>
      <c r="BC171" s="185">
        <f>IF('2.Census &amp; Reference Benchmarks'!L171="N/A",IF(OR(AND(G171="",I171=""),AND(G171&lt;DATEVALUE("1/1/2020"),OR(I171="",I171&gt;DATEVALUE("3/31/2020")))),177.14,IF(OR(I171 = "", I171 &gt; DATEVALUE("1/31/2020")), ROUND(177.14*((DATEVALUE("2/1/2020") -G171)/31),1))),IF('2.Census &amp; Reference Benchmarks'!L171="",0,'2.Census &amp; Reference Benchmarks'!L171))</f>
        <v>0</v>
      </c>
      <c r="BD171" s="74" t="str">
        <f>IF('2.Census &amp; Reference Benchmarks'!N171 = "", "", '2.Census &amp; Reference Benchmarks'!N171)</f>
        <v/>
      </c>
      <c r="BE171" s="185">
        <f>IF('2.Census &amp; Reference Benchmarks'!O171="N/A",IF(OR(AND(G171="",I171=""),AND(G171&lt;=DATEVALUE("2/1/2020"),OR(I171="",I171&gt;=DATEVALUE("2/29/2020")))),165.71,IF(AND(G171&gt;DATEVALUE("2/1/2020"),OR(I171="",I171&lt;=DATEVALUE("2/29/2020"))),((DATEVALUE("3/1/2020")-G171)/29)*165.71,"")),IF('2.Census &amp; Reference Benchmarks'!O171="",0,'2.Census &amp; Reference Benchmarks'!O171))</f>
        <v>0</v>
      </c>
    </row>
    <row r="172" spans="1:57" x14ac:dyDescent="0.25">
      <c r="A172" s="3"/>
      <c r="B172" s="56">
        <f>IF('2.Census &amp; Reference Benchmarks'!B172 &lt;&gt;"",'2.Census &amp; Reference Benchmarks'!B172,"")</f>
        <v>0</v>
      </c>
      <c r="C172" s="56">
        <f>IF('2.Census &amp; Reference Benchmarks'!C172 &lt;&gt;"",'2.Census &amp; Reference Benchmarks'!C172,"")</f>
        <v>0</v>
      </c>
      <c r="D172" s="57" t="str">
        <f>IF('2.Census &amp; Reference Benchmarks'!D172 &lt;&gt;"",'2.Census &amp; Reference Benchmarks'!D172,"")</f>
        <v/>
      </c>
      <c r="E172" s="56" t="str">
        <f>IF('2.Census &amp; Reference Benchmarks'!E172 &lt;&gt;"",'2.Census &amp; Reference Benchmarks'!E172,"")</f>
        <v/>
      </c>
      <c r="F172" s="56" t="str">
        <f>IF('2.Census &amp; Reference Benchmarks'!F172 &lt;&gt;"",'2.Census &amp; Reference Benchmarks'!F172,"")</f>
        <v/>
      </c>
      <c r="G172" s="58" t="str">
        <f>IF('2.Census &amp; Reference Benchmarks'!G172 &lt;&gt;"",'2.Census &amp; Reference Benchmarks'!G172,"")</f>
        <v/>
      </c>
      <c r="H172" s="58" t="str">
        <f>IF('2.Census &amp; Reference Benchmarks'!H172 &lt;&gt;"",'2.Census &amp; Reference Benchmarks'!H172,"")</f>
        <v/>
      </c>
      <c r="I172" s="58" t="str">
        <f>IF('2.Census &amp; Reference Benchmarks'!I172 &lt;&gt;"",'2.Census &amp; Reference Benchmarks'!I172,"")</f>
        <v/>
      </c>
      <c r="J172" s="69" t="str">
        <f>IF('2.Census &amp; Reference Benchmarks'!J172 &lt;&gt;"",'2.Census &amp; Reference Benchmarks'!J172,"")</f>
        <v/>
      </c>
      <c r="K172" s="58" t="str">
        <f>IF('7.Safe Harbor Input Data &amp; Calc'!Q174 &lt;&gt; "", '7.Safe Harbor Input Data &amp; Calc'!Q174, "")</f>
        <v>No</v>
      </c>
      <c r="L172" s="59" t="str">
        <f>IF('2.Census &amp; Reference Benchmarks'!T172&lt;&gt; "",'2.Census &amp; Reference Benchmarks'!T172,"")</f>
        <v/>
      </c>
      <c r="M172" s="60">
        <f>'2.Census &amp; Reference Benchmarks'!M172</f>
        <v>0</v>
      </c>
      <c r="N172" s="60">
        <f>'2.Census &amp; Reference Benchmarks'!P172</f>
        <v>0</v>
      </c>
      <c r="O172" s="60">
        <f>'2.Census &amp; Reference Benchmarks'!S172</f>
        <v>0</v>
      </c>
      <c r="P172" s="52">
        <f>IF( AND(I172 &lt; '1. Summary for SBA'!$J$7, I172 &lt;&gt;""), 0, IF(AND(G172="",I172=""),SUM(M172:O172)*4,IF(I172&lt;'1. Summary for SBA'!$J$7,0,IF(K172="Yes",0,IF(H172="Salary",IF(AND(SUM(M172:O172)*4&lt;100000,L172=""),(SUM(M172:O172)/(IF(OR(I172=0,I172&gt;=DATEVALUE("3/31/2020")),DATEVALUE("3/31/2020"),I172)-IF(OR(G172&lt;=DATEVALUE("1/1/2020"), G172 = ""),DATEVALUE("1/1/2020"),IF(OR(MONTH(G172)=1),G172+1,IF(MONTH(G172)=3,G172,G172-1)))))*360,0),0)))))</f>
        <v>0</v>
      </c>
      <c r="Q172" s="52">
        <f t="shared" si="22"/>
        <v>0</v>
      </c>
      <c r="R172" s="67">
        <f t="shared" si="16"/>
        <v>0</v>
      </c>
      <c r="S172" s="53">
        <f>SUM('3.Weekly Hours &amp; Wage Activity'!AI172:BF172)</f>
        <v>0</v>
      </c>
      <c r="T172" s="53">
        <f>IF(AND(I172&lt;&gt; "",  I172 &lt; '1. Summary for SBA'!$J$11 +168, I172 &gt; '1. Summary for SBA'!$J$11),S172+(((168-(I172-'1. Summary for SBA'!$J$11+1))*S172)/((I172-'1. Summary for SBA'!$J$11+1))),0)</f>
        <v>0</v>
      </c>
      <c r="U172" s="369">
        <f>IF(K172= "Yes",0,IF( H172 = "salary",IF(T172 = 0,MAX(0,$R172-$S172), R172-T172),IF( H172 = "Hourly",'6. Hourly EE Wage Reduction'!AA172, 0)))</f>
        <v>0</v>
      </c>
      <c r="V172" s="67">
        <f t="shared" si="17"/>
        <v>0</v>
      </c>
      <c r="W172" s="405" t="str">
        <f>IF(U172 = 0, "No",IF('6. Hourly EE Wage Reduction'!T172 &gt;'6. Hourly EE Wage Reduction'!W172, "Yes", "No"))</f>
        <v>No</v>
      </c>
      <c r="X172" s="67">
        <f t="shared" si="18"/>
        <v>0</v>
      </c>
      <c r="Y172" s="67">
        <f t="shared" si="19"/>
        <v>0</v>
      </c>
      <c r="AA172" s="86">
        <f>IFERROR(IF('3.Weekly Hours &amp; Wage Activity'!J172 = "FT", 1,MIN(1,IF('3.Weekly Hours &amp; Wage Activity'!J172 = "", "",MIN('3.Weekly Hours &amp; Wage Activity'!J172/40,1)),IF('3.Weekly Hours &amp; Wage Activity'!J172="", "",'3.Weekly Hours &amp; Wage Activity'!J172/40 ))),0)</f>
        <v>0</v>
      </c>
      <c r="AB172" s="86">
        <f>IFERROR(IF('3.Weekly Hours &amp; Wage Activity'!K172 = "FT", 1,MIN(1,IF('3.Weekly Hours &amp; Wage Activity'!K172 = "", "",MIN('3.Weekly Hours &amp; Wage Activity'!K172/40,1)),IF('3.Weekly Hours &amp; Wage Activity'!K172="", "",'3.Weekly Hours &amp; Wage Activity'!K172/40 ))),0)</f>
        <v>0</v>
      </c>
      <c r="AC172" s="86">
        <f>IFERROR(IF('3.Weekly Hours &amp; Wage Activity'!L172 = "FT", 1,MIN(1,IF('3.Weekly Hours &amp; Wage Activity'!L172 = "", "",MIN('3.Weekly Hours &amp; Wage Activity'!L172/40,1)),IF('3.Weekly Hours &amp; Wage Activity'!L172="", "",'3.Weekly Hours &amp; Wage Activity'!L172/40 ))),0)</f>
        <v>0</v>
      </c>
      <c r="AD172" s="86">
        <f>IFERROR(IF('3.Weekly Hours &amp; Wage Activity'!M172 = "FT", 1,MIN(1,IF('3.Weekly Hours &amp; Wage Activity'!M172 = "", "",MIN('3.Weekly Hours &amp; Wage Activity'!M172/40,1)),IF('3.Weekly Hours &amp; Wage Activity'!M172="", "",'3.Weekly Hours &amp; Wage Activity'!M172/40 ))),0)</f>
        <v>0</v>
      </c>
      <c r="AE172" s="86">
        <f>IFERROR(IF('3.Weekly Hours &amp; Wage Activity'!N172 = "FT", 1,MIN(1,IF('3.Weekly Hours &amp; Wage Activity'!N172 = "", "",MIN('3.Weekly Hours &amp; Wage Activity'!N172/40,1)),IF('3.Weekly Hours &amp; Wage Activity'!N172="", "",'3.Weekly Hours &amp; Wage Activity'!N172/40 ))),0)</f>
        <v>0</v>
      </c>
      <c r="AF172" s="86">
        <f>IFERROR(IF('3.Weekly Hours &amp; Wage Activity'!O172 = "FT", 1,MIN(1,IF('3.Weekly Hours &amp; Wage Activity'!O172 = "", "",MIN('3.Weekly Hours &amp; Wage Activity'!O172/40,1)),IF('3.Weekly Hours &amp; Wage Activity'!O172="", "",'3.Weekly Hours &amp; Wage Activity'!O172/40 ))),0)</f>
        <v>0</v>
      </c>
      <c r="AG172" s="86">
        <f>IFERROR(IF('3.Weekly Hours &amp; Wage Activity'!P172 = "FT", 1,MIN(1,IF('3.Weekly Hours &amp; Wage Activity'!P172 = "", "",MIN('3.Weekly Hours &amp; Wage Activity'!P172/40,1)),IF('3.Weekly Hours &amp; Wage Activity'!P172="", "",'3.Weekly Hours &amp; Wage Activity'!P172/40 ))),0)</f>
        <v>0</v>
      </c>
      <c r="AH172" s="86">
        <f>IFERROR(IF('3.Weekly Hours &amp; Wage Activity'!Q172 = "FT", 1,MIN(1,IF('3.Weekly Hours &amp; Wage Activity'!Q172 = "", "",MIN('3.Weekly Hours &amp; Wage Activity'!Q172/40,1)),IF('3.Weekly Hours &amp; Wage Activity'!Q172="", "",'3.Weekly Hours &amp; Wage Activity'!Q172/40 ))),0)</f>
        <v>0</v>
      </c>
      <c r="AI172" s="86">
        <f>IFERROR(IF('3.Weekly Hours &amp; Wage Activity'!R172 = "FT", 1,MIN(1,IF('3.Weekly Hours &amp; Wage Activity'!R172 = "", "",MIN('3.Weekly Hours &amp; Wage Activity'!R172/40,1)),IF('3.Weekly Hours &amp; Wage Activity'!R172="", "",'3.Weekly Hours &amp; Wage Activity'!R172/40 ))),0)</f>
        <v>0</v>
      </c>
      <c r="AJ172" s="86">
        <f>IFERROR(IF('3.Weekly Hours &amp; Wage Activity'!S172 = "FT", 1,MIN(1,IF('3.Weekly Hours &amp; Wage Activity'!S172 = "", "",MIN('3.Weekly Hours &amp; Wage Activity'!S172/40,1)),IF('3.Weekly Hours &amp; Wage Activity'!S172="", "",'3.Weekly Hours &amp; Wage Activity'!S172/40 ))),0)</f>
        <v>0</v>
      </c>
      <c r="AK172" s="86">
        <f>IFERROR(IF('3.Weekly Hours &amp; Wage Activity'!T172 = "FT", 1,MIN(1,IF('3.Weekly Hours &amp; Wage Activity'!T172 = "", "",MIN('3.Weekly Hours &amp; Wage Activity'!T172/40,1)),IF('3.Weekly Hours &amp; Wage Activity'!T172="", "",'3.Weekly Hours &amp; Wage Activity'!T172/40 ))),0)</f>
        <v>0</v>
      </c>
      <c r="AL172" s="86">
        <f>IFERROR(IF('3.Weekly Hours &amp; Wage Activity'!U172 = "FT", 1,MIN(1,IF('3.Weekly Hours &amp; Wage Activity'!U172 = "", "",MIN('3.Weekly Hours &amp; Wage Activity'!U172/40,1)),IF('3.Weekly Hours &amp; Wage Activity'!U172="", "",'3.Weekly Hours &amp; Wage Activity'!U172/40 ))),0)</f>
        <v>0</v>
      </c>
      <c r="AM172" s="86">
        <f>IFERROR(IF('3.Weekly Hours &amp; Wage Activity'!V172 = "FT", 1,MIN(1,IF('3.Weekly Hours &amp; Wage Activity'!V172 = "", "",MIN('3.Weekly Hours &amp; Wage Activity'!V172/40,1)),IF('3.Weekly Hours &amp; Wage Activity'!V172="", "",'3.Weekly Hours &amp; Wage Activity'!V172/40 ))),0)</f>
        <v>0</v>
      </c>
      <c r="AN172" s="86">
        <f>IFERROR(IF('3.Weekly Hours &amp; Wage Activity'!W172 = "FT", 1,MIN(1,IF('3.Weekly Hours &amp; Wage Activity'!W172 = "", "",MIN('3.Weekly Hours &amp; Wage Activity'!W172/40,1)),IF('3.Weekly Hours &amp; Wage Activity'!W172="", "",'3.Weekly Hours &amp; Wage Activity'!W172/40 ))),0)</f>
        <v>0</v>
      </c>
      <c r="AO172" s="86">
        <f>IFERROR(IF('3.Weekly Hours &amp; Wage Activity'!X172 = "FT", 1,MIN(1,IF('3.Weekly Hours &amp; Wage Activity'!X172 = "", "",MIN('3.Weekly Hours &amp; Wage Activity'!X172/40,1)),IF('3.Weekly Hours &amp; Wage Activity'!X172="", "",'3.Weekly Hours &amp; Wage Activity'!X172/40 ))),0)</f>
        <v>0</v>
      </c>
      <c r="AP172" s="86">
        <f>IFERROR(IF('3.Weekly Hours &amp; Wage Activity'!Y172 = "FT", 1,MIN(1,IF('3.Weekly Hours &amp; Wage Activity'!Y172 = "", "",MIN('3.Weekly Hours &amp; Wage Activity'!Y172/40,1)),IF('3.Weekly Hours &amp; Wage Activity'!Y172="", "",'3.Weekly Hours &amp; Wage Activity'!Y172/40 ))),0)</f>
        <v>0</v>
      </c>
      <c r="AQ172" s="86">
        <f>IFERROR(IF('3.Weekly Hours &amp; Wage Activity'!Z172 = "FT", 1,MIN(1,IF('3.Weekly Hours &amp; Wage Activity'!Z172 = "", "",MIN('3.Weekly Hours &amp; Wage Activity'!Z172/40,1)),IF('3.Weekly Hours &amp; Wage Activity'!Z172="", "",'3.Weekly Hours &amp; Wage Activity'!Z172/40 ))),0)</f>
        <v>0</v>
      </c>
      <c r="AR172" s="86">
        <f>IFERROR(IF('3.Weekly Hours &amp; Wage Activity'!AA172 = "FT", 1,MIN(1,IF('3.Weekly Hours &amp; Wage Activity'!AA172 = "", "",MIN('3.Weekly Hours &amp; Wage Activity'!AA172/40,1)),IF('3.Weekly Hours &amp; Wage Activity'!AA172="", "",'3.Weekly Hours &amp; Wage Activity'!AA172/40 ))),0)</f>
        <v>0</v>
      </c>
      <c r="AS172" s="86">
        <f>IFERROR(IF('3.Weekly Hours &amp; Wage Activity'!AB172 = "FT", 1,MIN(1,IF('3.Weekly Hours &amp; Wage Activity'!AB172 = "", "",MIN('3.Weekly Hours &amp; Wage Activity'!AB172/40,1)),IF('3.Weekly Hours &amp; Wage Activity'!AB172="", "",'3.Weekly Hours &amp; Wage Activity'!AB172/40 ))),0)</f>
        <v>0</v>
      </c>
      <c r="AT172" s="86">
        <f>IFERROR(IF('3.Weekly Hours &amp; Wage Activity'!AC172 = "FT", 1,MIN(1,IF('3.Weekly Hours &amp; Wage Activity'!AC172 = "", "",MIN('3.Weekly Hours &amp; Wage Activity'!AC172/40,1)),IF('3.Weekly Hours &amp; Wage Activity'!AC172="", "",'3.Weekly Hours &amp; Wage Activity'!AC172/40 ))),0)</f>
        <v>0</v>
      </c>
      <c r="AU172" s="86">
        <f>IFERROR(IF('3.Weekly Hours &amp; Wage Activity'!AD172 = "FT", 1,MIN(1,IF('3.Weekly Hours &amp; Wage Activity'!AD172 = "", "",MIN('3.Weekly Hours &amp; Wage Activity'!AD172/40,1)),IF('3.Weekly Hours &amp; Wage Activity'!AD172="", "",'3.Weekly Hours &amp; Wage Activity'!AD172/40 ))),0)</f>
        <v>0</v>
      </c>
      <c r="AV172" s="86">
        <f>IFERROR(IF('3.Weekly Hours &amp; Wage Activity'!AE172 = "FT", 1,MIN(1,IF('3.Weekly Hours &amp; Wage Activity'!AE172 = "", "",MIN('3.Weekly Hours &amp; Wage Activity'!AE172/40,1)),IF('3.Weekly Hours &amp; Wage Activity'!AE172="", "",'3.Weekly Hours &amp; Wage Activity'!AE172/40 ))),0)</f>
        <v>0</v>
      </c>
      <c r="AW172" s="86">
        <f>IFERROR(IF('3.Weekly Hours &amp; Wage Activity'!AF172 = "FT", 1,MIN(1,IF('3.Weekly Hours &amp; Wage Activity'!AF172 = "", "",MIN('3.Weekly Hours &amp; Wage Activity'!AF172/40,1)),IF('3.Weekly Hours &amp; Wage Activity'!AF172="", "",'3.Weekly Hours &amp; Wage Activity'!AF172/40 ))),0)</f>
        <v>0</v>
      </c>
      <c r="AX172" s="86">
        <f>IFERROR(IF('3.Weekly Hours &amp; Wage Activity'!AG172 = "FT", 1,MIN(1,IF('3.Weekly Hours &amp; Wage Activity'!AG172 = "", "",MIN('3.Weekly Hours &amp; Wage Activity'!AG172/40,1)),IF('3.Weekly Hours &amp; Wage Activity'!AG172="", "",'3.Weekly Hours &amp; Wage Activity'!AG172/40 ))),0)</f>
        <v>0</v>
      </c>
      <c r="AY172" s="523">
        <f>SUM( IF(COUNTIF('3.Weekly Hours &amp; Wage Activity'!J172:Q172, "&lt;&gt;FT") = 0, COLUMNS('3.Weekly Hours &amp; Wage Activity'!J172:AG172) * 40, '3.Weekly Hours &amp; Wage Activity'!J172:AG172))</f>
        <v>0</v>
      </c>
      <c r="AZ172" s="86">
        <f t="shared" si="20"/>
        <v>0</v>
      </c>
      <c r="BA172" s="87">
        <f t="shared" si="21"/>
        <v>0</v>
      </c>
      <c r="BB172" s="74" t="str">
        <f>IF('2.Census &amp; Reference Benchmarks'!K172 = "", "", '2.Census &amp; Reference Benchmarks'!K172)</f>
        <v/>
      </c>
      <c r="BC172" s="185">
        <f>IF('2.Census &amp; Reference Benchmarks'!L172="N/A",IF(OR(AND(G172="",I172=""),AND(G172&lt;DATEVALUE("1/1/2020"),OR(I172="",I172&gt;DATEVALUE("3/31/2020")))),177.14,IF(OR(I172 = "", I172 &gt; DATEVALUE("1/31/2020")), ROUND(177.14*((DATEVALUE("2/1/2020") -G172)/31),1))),IF('2.Census &amp; Reference Benchmarks'!L172="",0,'2.Census &amp; Reference Benchmarks'!L172))</f>
        <v>0</v>
      </c>
      <c r="BD172" s="74" t="str">
        <f>IF('2.Census &amp; Reference Benchmarks'!N172 = "", "", '2.Census &amp; Reference Benchmarks'!N172)</f>
        <v/>
      </c>
      <c r="BE172" s="185">
        <f>IF('2.Census &amp; Reference Benchmarks'!O172="N/A",IF(OR(AND(G172="",I172=""),AND(G172&lt;=DATEVALUE("2/1/2020"),OR(I172="",I172&gt;=DATEVALUE("2/29/2020")))),165.71,IF(AND(G172&gt;DATEVALUE("2/1/2020"),OR(I172="",I172&lt;=DATEVALUE("2/29/2020"))),((DATEVALUE("3/1/2020")-G172)/29)*165.71,"")),IF('2.Census &amp; Reference Benchmarks'!O172="",0,'2.Census &amp; Reference Benchmarks'!O172))</f>
        <v>0</v>
      </c>
    </row>
    <row r="173" spans="1:57" x14ac:dyDescent="0.25">
      <c r="A173" s="3"/>
      <c r="B173" s="56">
        <f>IF('2.Census &amp; Reference Benchmarks'!B173 &lt;&gt;"",'2.Census &amp; Reference Benchmarks'!B173,"")</f>
        <v>0</v>
      </c>
      <c r="C173" s="56">
        <f>IF('2.Census &amp; Reference Benchmarks'!C173 &lt;&gt;"",'2.Census &amp; Reference Benchmarks'!C173,"")</f>
        <v>0</v>
      </c>
      <c r="D173" s="57" t="str">
        <f>IF('2.Census &amp; Reference Benchmarks'!D173 &lt;&gt;"",'2.Census &amp; Reference Benchmarks'!D173,"")</f>
        <v/>
      </c>
      <c r="E173" s="56" t="str">
        <f>IF('2.Census &amp; Reference Benchmarks'!E173 &lt;&gt;"",'2.Census &amp; Reference Benchmarks'!E173,"")</f>
        <v/>
      </c>
      <c r="F173" s="56" t="str">
        <f>IF('2.Census &amp; Reference Benchmarks'!F173 &lt;&gt;"",'2.Census &amp; Reference Benchmarks'!F173,"")</f>
        <v/>
      </c>
      <c r="G173" s="58" t="str">
        <f>IF('2.Census &amp; Reference Benchmarks'!G173 &lt;&gt;"",'2.Census &amp; Reference Benchmarks'!G173,"")</f>
        <v/>
      </c>
      <c r="H173" s="58" t="str">
        <f>IF('2.Census &amp; Reference Benchmarks'!H173 &lt;&gt;"",'2.Census &amp; Reference Benchmarks'!H173,"")</f>
        <v/>
      </c>
      <c r="I173" s="58" t="str">
        <f>IF('2.Census &amp; Reference Benchmarks'!I173 &lt;&gt;"",'2.Census &amp; Reference Benchmarks'!I173,"")</f>
        <v/>
      </c>
      <c r="J173" s="69" t="str">
        <f>IF('2.Census &amp; Reference Benchmarks'!J173 &lt;&gt;"",'2.Census &amp; Reference Benchmarks'!J173,"")</f>
        <v/>
      </c>
      <c r="K173" s="58" t="str">
        <f>IF('7.Safe Harbor Input Data &amp; Calc'!Q175 &lt;&gt; "", '7.Safe Harbor Input Data &amp; Calc'!Q175, "")</f>
        <v>No</v>
      </c>
      <c r="L173" s="59" t="str">
        <f>IF('2.Census &amp; Reference Benchmarks'!T173&lt;&gt; "",'2.Census &amp; Reference Benchmarks'!T173,"")</f>
        <v/>
      </c>
      <c r="M173" s="60">
        <f>'2.Census &amp; Reference Benchmarks'!M173</f>
        <v>0</v>
      </c>
      <c r="N173" s="60">
        <f>'2.Census &amp; Reference Benchmarks'!P173</f>
        <v>0</v>
      </c>
      <c r="O173" s="60">
        <f>'2.Census &amp; Reference Benchmarks'!S173</f>
        <v>0</v>
      </c>
      <c r="P173" s="52">
        <f>IF( AND(I173 &lt; '1. Summary for SBA'!$J$7, I173 &lt;&gt;""), 0, IF(AND(G173="",I173=""),SUM(M173:O173)*4,IF(I173&lt;'1. Summary for SBA'!$J$7,0,IF(K173="Yes",0,IF(H173="Salary",IF(AND(SUM(M173:O173)*4&lt;100000,L173=""),(SUM(M173:O173)/(IF(OR(I173=0,I173&gt;=DATEVALUE("3/31/2020")),DATEVALUE("3/31/2020"),I173)-IF(OR(G173&lt;=DATEVALUE("1/1/2020"), G173 = ""),DATEVALUE("1/1/2020"),IF(OR(MONTH(G173)=1),G173+1,IF(MONTH(G173)=3,G173,G173-1)))))*360,0),0)))))</f>
        <v>0</v>
      </c>
      <c r="Q173" s="52">
        <f t="shared" si="22"/>
        <v>0</v>
      </c>
      <c r="R173" s="67">
        <f t="shared" si="16"/>
        <v>0</v>
      </c>
      <c r="S173" s="53">
        <f>SUM('3.Weekly Hours &amp; Wage Activity'!AI173:BF173)</f>
        <v>0</v>
      </c>
      <c r="T173" s="53">
        <f>IF(AND(I173&lt;&gt; "",  I173 &lt; '1. Summary for SBA'!$J$11 +168, I173 &gt; '1. Summary for SBA'!$J$11),S173+(((168-(I173-'1. Summary for SBA'!$J$11+1))*S173)/((I173-'1. Summary for SBA'!$J$11+1))),0)</f>
        <v>0</v>
      </c>
      <c r="U173" s="369">
        <f>IF(K173= "Yes",0,IF( H173 = "salary",IF(T173 = 0,MAX(0,$R173-$S173), R173-T173),IF( H173 = "Hourly",'6. Hourly EE Wage Reduction'!AA173, 0)))</f>
        <v>0</v>
      </c>
      <c r="V173" s="67">
        <f t="shared" si="17"/>
        <v>0</v>
      </c>
      <c r="W173" s="405" t="str">
        <f>IF(U173 = 0, "No",IF('6. Hourly EE Wage Reduction'!T173 &gt;'6. Hourly EE Wage Reduction'!W173, "Yes", "No"))</f>
        <v>No</v>
      </c>
      <c r="X173" s="67">
        <f t="shared" si="18"/>
        <v>0</v>
      </c>
      <c r="Y173" s="67">
        <f t="shared" si="19"/>
        <v>0</v>
      </c>
      <c r="AA173" s="86">
        <f>IFERROR(IF('3.Weekly Hours &amp; Wage Activity'!J173 = "FT", 1,MIN(1,IF('3.Weekly Hours &amp; Wage Activity'!J173 = "", "",MIN('3.Weekly Hours &amp; Wage Activity'!J173/40,1)),IF('3.Weekly Hours &amp; Wage Activity'!J173="", "",'3.Weekly Hours &amp; Wage Activity'!J173/40 ))),0)</f>
        <v>0</v>
      </c>
      <c r="AB173" s="86">
        <f>IFERROR(IF('3.Weekly Hours &amp; Wage Activity'!K173 = "FT", 1,MIN(1,IF('3.Weekly Hours &amp; Wage Activity'!K173 = "", "",MIN('3.Weekly Hours &amp; Wage Activity'!K173/40,1)),IF('3.Weekly Hours &amp; Wage Activity'!K173="", "",'3.Weekly Hours &amp; Wage Activity'!K173/40 ))),0)</f>
        <v>0</v>
      </c>
      <c r="AC173" s="86">
        <f>IFERROR(IF('3.Weekly Hours &amp; Wage Activity'!L173 = "FT", 1,MIN(1,IF('3.Weekly Hours &amp; Wage Activity'!L173 = "", "",MIN('3.Weekly Hours &amp; Wage Activity'!L173/40,1)),IF('3.Weekly Hours &amp; Wage Activity'!L173="", "",'3.Weekly Hours &amp; Wage Activity'!L173/40 ))),0)</f>
        <v>0</v>
      </c>
      <c r="AD173" s="86">
        <f>IFERROR(IF('3.Weekly Hours &amp; Wage Activity'!M173 = "FT", 1,MIN(1,IF('3.Weekly Hours &amp; Wage Activity'!M173 = "", "",MIN('3.Weekly Hours &amp; Wage Activity'!M173/40,1)),IF('3.Weekly Hours &amp; Wage Activity'!M173="", "",'3.Weekly Hours &amp; Wage Activity'!M173/40 ))),0)</f>
        <v>0</v>
      </c>
      <c r="AE173" s="86">
        <f>IFERROR(IF('3.Weekly Hours &amp; Wage Activity'!N173 = "FT", 1,MIN(1,IF('3.Weekly Hours &amp; Wage Activity'!N173 = "", "",MIN('3.Weekly Hours &amp; Wage Activity'!N173/40,1)),IF('3.Weekly Hours &amp; Wage Activity'!N173="", "",'3.Weekly Hours &amp; Wage Activity'!N173/40 ))),0)</f>
        <v>0</v>
      </c>
      <c r="AF173" s="86">
        <f>IFERROR(IF('3.Weekly Hours &amp; Wage Activity'!O173 = "FT", 1,MIN(1,IF('3.Weekly Hours &amp; Wage Activity'!O173 = "", "",MIN('3.Weekly Hours &amp; Wage Activity'!O173/40,1)),IF('3.Weekly Hours &amp; Wage Activity'!O173="", "",'3.Weekly Hours &amp; Wage Activity'!O173/40 ))),0)</f>
        <v>0</v>
      </c>
      <c r="AG173" s="86">
        <f>IFERROR(IF('3.Weekly Hours &amp; Wage Activity'!P173 = "FT", 1,MIN(1,IF('3.Weekly Hours &amp; Wage Activity'!P173 = "", "",MIN('3.Weekly Hours &amp; Wage Activity'!P173/40,1)),IF('3.Weekly Hours &amp; Wage Activity'!P173="", "",'3.Weekly Hours &amp; Wage Activity'!P173/40 ))),0)</f>
        <v>0</v>
      </c>
      <c r="AH173" s="86">
        <f>IFERROR(IF('3.Weekly Hours &amp; Wage Activity'!Q173 = "FT", 1,MIN(1,IF('3.Weekly Hours &amp; Wage Activity'!Q173 = "", "",MIN('3.Weekly Hours &amp; Wage Activity'!Q173/40,1)),IF('3.Weekly Hours &amp; Wage Activity'!Q173="", "",'3.Weekly Hours &amp; Wage Activity'!Q173/40 ))),0)</f>
        <v>0</v>
      </c>
      <c r="AI173" s="86">
        <f>IFERROR(IF('3.Weekly Hours &amp; Wage Activity'!R173 = "FT", 1,MIN(1,IF('3.Weekly Hours &amp; Wage Activity'!R173 = "", "",MIN('3.Weekly Hours &amp; Wage Activity'!R173/40,1)),IF('3.Weekly Hours &amp; Wage Activity'!R173="", "",'3.Weekly Hours &amp; Wage Activity'!R173/40 ))),0)</f>
        <v>0</v>
      </c>
      <c r="AJ173" s="86">
        <f>IFERROR(IF('3.Weekly Hours &amp; Wage Activity'!S173 = "FT", 1,MIN(1,IF('3.Weekly Hours &amp; Wage Activity'!S173 = "", "",MIN('3.Weekly Hours &amp; Wage Activity'!S173/40,1)),IF('3.Weekly Hours &amp; Wage Activity'!S173="", "",'3.Weekly Hours &amp; Wage Activity'!S173/40 ))),0)</f>
        <v>0</v>
      </c>
      <c r="AK173" s="86">
        <f>IFERROR(IF('3.Weekly Hours &amp; Wage Activity'!T173 = "FT", 1,MIN(1,IF('3.Weekly Hours &amp; Wage Activity'!T173 = "", "",MIN('3.Weekly Hours &amp; Wage Activity'!T173/40,1)),IF('3.Weekly Hours &amp; Wage Activity'!T173="", "",'3.Weekly Hours &amp; Wage Activity'!T173/40 ))),0)</f>
        <v>0</v>
      </c>
      <c r="AL173" s="86">
        <f>IFERROR(IF('3.Weekly Hours &amp; Wage Activity'!U173 = "FT", 1,MIN(1,IF('3.Weekly Hours &amp; Wage Activity'!U173 = "", "",MIN('3.Weekly Hours &amp; Wage Activity'!U173/40,1)),IF('3.Weekly Hours &amp; Wage Activity'!U173="", "",'3.Weekly Hours &amp; Wage Activity'!U173/40 ))),0)</f>
        <v>0</v>
      </c>
      <c r="AM173" s="86">
        <f>IFERROR(IF('3.Weekly Hours &amp; Wage Activity'!V173 = "FT", 1,MIN(1,IF('3.Weekly Hours &amp; Wage Activity'!V173 = "", "",MIN('3.Weekly Hours &amp; Wage Activity'!V173/40,1)),IF('3.Weekly Hours &amp; Wage Activity'!V173="", "",'3.Weekly Hours &amp; Wage Activity'!V173/40 ))),0)</f>
        <v>0</v>
      </c>
      <c r="AN173" s="86">
        <f>IFERROR(IF('3.Weekly Hours &amp; Wage Activity'!W173 = "FT", 1,MIN(1,IF('3.Weekly Hours &amp; Wage Activity'!W173 = "", "",MIN('3.Weekly Hours &amp; Wage Activity'!W173/40,1)),IF('3.Weekly Hours &amp; Wage Activity'!W173="", "",'3.Weekly Hours &amp; Wage Activity'!W173/40 ))),0)</f>
        <v>0</v>
      </c>
      <c r="AO173" s="86">
        <f>IFERROR(IF('3.Weekly Hours &amp; Wage Activity'!X173 = "FT", 1,MIN(1,IF('3.Weekly Hours &amp; Wage Activity'!X173 = "", "",MIN('3.Weekly Hours &amp; Wage Activity'!X173/40,1)),IF('3.Weekly Hours &amp; Wage Activity'!X173="", "",'3.Weekly Hours &amp; Wage Activity'!X173/40 ))),0)</f>
        <v>0</v>
      </c>
      <c r="AP173" s="86">
        <f>IFERROR(IF('3.Weekly Hours &amp; Wage Activity'!Y173 = "FT", 1,MIN(1,IF('3.Weekly Hours &amp; Wage Activity'!Y173 = "", "",MIN('3.Weekly Hours &amp; Wage Activity'!Y173/40,1)),IF('3.Weekly Hours &amp; Wage Activity'!Y173="", "",'3.Weekly Hours &amp; Wage Activity'!Y173/40 ))),0)</f>
        <v>0</v>
      </c>
      <c r="AQ173" s="86">
        <f>IFERROR(IF('3.Weekly Hours &amp; Wage Activity'!Z173 = "FT", 1,MIN(1,IF('3.Weekly Hours &amp; Wage Activity'!Z173 = "", "",MIN('3.Weekly Hours &amp; Wage Activity'!Z173/40,1)),IF('3.Weekly Hours &amp; Wage Activity'!Z173="", "",'3.Weekly Hours &amp; Wage Activity'!Z173/40 ))),0)</f>
        <v>0</v>
      </c>
      <c r="AR173" s="86">
        <f>IFERROR(IF('3.Weekly Hours &amp; Wage Activity'!AA173 = "FT", 1,MIN(1,IF('3.Weekly Hours &amp; Wage Activity'!AA173 = "", "",MIN('3.Weekly Hours &amp; Wage Activity'!AA173/40,1)),IF('3.Weekly Hours &amp; Wage Activity'!AA173="", "",'3.Weekly Hours &amp; Wage Activity'!AA173/40 ))),0)</f>
        <v>0</v>
      </c>
      <c r="AS173" s="86">
        <f>IFERROR(IF('3.Weekly Hours &amp; Wage Activity'!AB173 = "FT", 1,MIN(1,IF('3.Weekly Hours &amp; Wage Activity'!AB173 = "", "",MIN('3.Weekly Hours &amp; Wage Activity'!AB173/40,1)),IF('3.Weekly Hours &amp; Wage Activity'!AB173="", "",'3.Weekly Hours &amp; Wage Activity'!AB173/40 ))),0)</f>
        <v>0</v>
      </c>
      <c r="AT173" s="86">
        <f>IFERROR(IF('3.Weekly Hours &amp; Wage Activity'!AC173 = "FT", 1,MIN(1,IF('3.Weekly Hours &amp; Wage Activity'!AC173 = "", "",MIN('3.Weekly Hours &amp; Wage Activity'!AC173/40,1)),IF('3.Weekly Hours &amp; Wage Activity'!AC173="", "",'3.Weekly Hours &amp; Wage Activity'!AC173/40 ))),0)</f>
        <v>0</v>
      </c>
      <c r="AU173" s="86">
        <f>IFERROR(IF('3.Weekly Hours &amp; Wage Activity'!AD173 = "FT", 1,MIN(1,IF('3.Weekly Hours &amp; Wage Activity'!AD173 = "", "",MIN('3.Weekly Hours &amp; Wage Activity'!AD173/40,1)),IF('3.Weekly Hours &amp; Wage Activity'!AD173="", "",'3.Weekly Hours &amp; Wage Activity'!AD173/40 ))),0)</f>
        <v>0</v>
      </c>
      <c r="AV173" s="86">
        <f>IFERROR(IF('3.Weekly Hours &amp; Wage Activity'!AE173 = "FT", 1,MIN(1,IF('3.Weekly Hours &amp; Wage Activity'!AE173 = "", "",MIN('3.Weekly Hours &amp; Wage Activity'!AE173/40,1)),IF('3.Weekly Hours &amp; Wage Activity'!AE173="", "",'3.Weekly Hours &amp; Wage Activity'!AE173/40 ))),0)</f>
        <v>0</v>
      </c>
      <c r="AW173" s="86">
        <f>IFERROR(IF('3.Weekly Hours &amp; Wage Activity'!AF173 = "FT", 1,MIN(1,IF('3.Weekly Hours &amp; Wage Activity'!AF173 = "", "",MIN('3.Weekly Hours &amp; Wage Activity'!AF173/40,1)),IF('3.Weekly Hours &amp; Wage Activity'!AF173="", "",'3.Weekly Hours &amp; Wage Activity'!AF173/40 ))),0)</f>
        <v>0</v>
      </c>
      <c r="AX173" s="86">
        <f>IFERROR(IF('3.Weekly Hours &amp; Wage Activity'!AG173 = "FT", 1,MIN(1,IF('3.Weekly Hours &amp; Wage Activity'!AG173 = "", "",MIN('3.Weekly Hours &amp; Wage Activity'!AG173/40,1)),IF('3.Weekly Hours &amp; Wage Activity'!AG173="", "",'3.Weekly Hours &amp; Wage Activity'!AG173/40 ))),0)</f>
        <v>0</v>
      </c>
      <c r="AY173" s="523">
        <f>SUM( IF(COUNTIF('3.Weekly Hours &amp; Wage Activity'!J173:Q173, "&lt;&gt;FT") = 0, COLUMNS('3.Weekly Hours &amp; Wage Activity'!J173:AG173) * 40, '3.Weekly Hours &amp; Wage Activity'!J173:AG173))</f>
        <v>0</v>
      </c>
      <c r="AZ173" s="86">
        <f t="shared" si="20"/>
        <v>0</v>
      </c>
      <c r="BA173" s="87">
        <f t="shared" si="21"/>
        <v>0</v>
      </c>
      <c r="BB173" s="74" t="str">
        <f>IF('2.Census &amp; Reference Benchmarks'!K173 = "", "", '2.Census &amp; Reference Benchmarks'!K173)</f>
        <v/>
      </c>
      <c r="BC173" s="185">
        <f>IF('2.Census &amp; Reference Benchmarks'!L173="N/A",IF(OR(AND(G173="",I173=""),AND(G173&lt;DATEVALUE("1/1/2020"),OR(I173="",I173&gt;DATEVALUE("3/31/2020")))),177.14,IF(OR(I173 = "", I173 &gt; DATEVALUE("1/31/2020")), ROUND(177.14*((DATEVALUE("2/1/2020") -G173)/31),1))),IF('2.Census &amp; Reference Benchmarks'!L173="",0,'2.Census &amp; Reference Benchmarks'!L173))</f>
        <v>0</v>
      </c>
      <c r="BD173" s="74" t="str">
        <f>IF('2.Census &amp; Reference Benchmarks'!N173 = "", "", '2.Census &amp; Reference Benchmarks'!N173)</f>
        <v/>
      </c>
      <c r="BE173" s="185">
        <f>IF('2.Census &amp; Reference Benchmarks'!O173="N/A",IF(OR(AND(G173="",I173=""),AND(G173&lt;=DATEVALUE("2/1/2020"),OR(I173="",I173&gt;=DATEVALUE("2/29/2020")))),165.71,IF(AND(G173&gt;DATEVALUE("2/1/2020"),OR(I173="",I173&lt;=DATEVALUE("2/29/2020"))),((DATEVALUE("3/1/2020")-G173)/29)*165.71,"")),IF('2.Census &amp; Reference Benchmarks'!O173="",0,'2.Census &amp; Reference Benchmarks'!O173))</f>
        <v>0</v>
      </c>
    </row>
    <row r="174" spans="1:57" x14ac:dyDescent="0.25">
      <c r="A174" s="3"/>
      <c r="B174" s="56">
        <f>IF('2.Census &amp; Reference Benchmarks'!B174 &lt;&gt;"",'2.Census &amp; Reference Benchmarks'!B174,"")</f>
        <v>0</v>
      </c>
      <c r="C174" s="56">
        <f>IF('2.Census &amp; Reference Benchmarks'!C174 &lt;&gt;"",'2.Census &amp; Reference Benchmarks'!C174,"")</f>
        <v>0</v>
      </c>
      <c r="D174" s="57" t="str">
        <f>IF('2.Census &amp; Reference Benchmarks'!D174 &lt;&gt;"",'2.Census &amp; Reference Benchmarks'!D174,"")</f>
        <v/>
      </c>
      <c r="E174" s="56" t="str">
        <f>IF('2.Census &amp; Reference Benchmarks'!E174 &lt;&gt;"",'2.Census &amp; Reference Benchmarks'!E174,"")</f>
        <v/>
      </c>
      <c r="F174" s="56" t="str">
        <f>IF('2.Census &amp; Reference Benchmarks'!F174 &lt;&gt;"",'2.Census &amp; Reference Benchmarks'!F174,"")</f>
        <v/>
      </c>
      <c r="G174" s="58" t="str">
        <f>IF('2.Census &amp; Reference Benchmarks'!G174 &lt;&gt;"",'2.Census &amp; Reference Benchmarks'!G174,"")</f>
        <v/>
      </c>
      <c r="H174" s="58" t="str">
        <f>IF('2.Census &amp; Reference Benchmarks'!H174 &lt;&gt;"",'2.Census &amp; Reference Benchmarks'!H174,"")</f>
        <v/>
      </c>
      <c r="I174" s="58" t="str">
        <f>IF('2.Census &amp; Reference Benchmarks'!I174 &lt;&gt;"",'2.Census &amp; Reference Benchmarks'!I174,"")</f>
        <v/>
      </c>
      <c r="J174" s="69" t="str">
        <f>IF('2.Census &amp; Reference Benchmarks'!J174 &lt;&gt;"",'2.Census &amp; Reference Benchmarks'!J174,"")</f>
        <v/>
      </c>
      <c r="K174" s="58" t="str">
        <f>IF('7.Safe Harbor Input Data &amp; Calc'!Q176 &lt;&gt; "", '7.Safe Harbor Input Data &amp; Calc'!Q176, "")</f>
        <v>No</v>
      </c>
      <c r="L174" s="59" t="str">
        <f>IF('2.Census &amp; Reference Benchmarks'!T174&lt;&gt; "",'2.Census &amp; Reference Benchmarks'!T174,"")</f>
        <v/>
      </c>
      <c r="M174" s="60">
        <f>'2.Census &amp; Reference Benchmarks'!M174</f>
        <v>0</v>
      </c>
      <c r="N174" s="60">
        <f>'2.Census &amp; Reference Benchmarks'!P174</f>
        <v>0</v>
      </c>
      <c r="O174" s="60">
        <f>'2.Census &amp; Reference Benchmarks'!S174</f>
        <v>0</v>
      </c>
      <c r="P174" s="52">
        <f>IF( AND(I174 &lt; '1. Summary for SBA'!$J$7, I174 &lt;&gt;""), 0, IF(AND(G174="",I174=""),SUM(M174:O174)*4,IF(I174&lt;'1. Summary for SBA'!$J$7,0,IF(K174="Yes",0,IF(H174="Salary",IF(AND(SUM(M174:O174)*4&lt;100000,L174=""),(SUM(M174:O174)/(IF(OR(I174=0,I174&gt;=DATEVALUE("3/31/2020")),DATEVALUE("3/31/2020"),I174)-IF(OR(G174&lt;=DATEVALUE("1/1/2020"), G174 = ""),DATEVALUE("1/1/2020"),IF(OR(MONTH(G174)=1),G174+1,IF(MONTH(G174)=3,G174,G174-1)))))*360,0),0)))))</f>
        <v>0</v>
      </c>
      <c r="Q174" s="52">
        <f t="shared" si="22"/>
        <v>0</v>
      </c>
      <c r="R174" s="67">
        <f t="shared" si="16"/>
        <v>0</v>
      </c>
      <c r="S174" s="53">
        <f>SUM('3.Weekly Hours &amp; Wage Activity'!AI174:BF174)</f>
        <v>0</v>
      </c>
      <c r="T174" s="53">
        <f>IF(AND(I174&lt;&gt; "",  I174 &lt; '1. Summary for SBA'!$J$11 +168, I174 &gt; '1. Summary for SBA'!$J$11),S174+(((168-(I174-'1. Summary for SBA'!$J$11+1))*S174)/((I174-'1. Summary for SBA'!$J$11+1))),0)</f>
        <v>0</v>
      </c>
      <c r="U174" s="369">
        <f>IF(K174= "Yes",0,IF( H174 = "salary",IF(T174 = 0,MAX(0,$R174-$S174), R174-T174),IF( H174 = "Hourly",'6. Hourly EE Wage Reduction'!AA174, 0)))</f>
        <v>0</v>
      </c>
      <c r="V174" s="67">
        <f t="shared" si="17"/>
        <v>0</v>
      </c>
      <c r="W174" s="405" t="str">
        <f>IF(U174 = 0, "No",IF('6. Hourly EE Wage Reduction'!T174 &gt;'6. Hourly EE Wage Reduction'!W174, "Yes", "No"))</f>
        <v>No</v>
      </c>
      <c r="X174" s="67">
        <f t="shared" si="18"/>
        <v>0</v>
      </c>
      <c r="Y174" s="67">
        <f t="shared" si="19"/>
        <v>0</v>
      </c>
      <c r="AA174" s="86">
        <f>IFERROR(IF('3.Weekly Hours &amp; Wage Activity'!J174 = "FT", 1,MIN(1,IF('3.Weekly Hours &amp; Wage Activity'!J174 = "", "",MIN('3.Weekly Hours &amp; Wage Activity'!J174/40,1)),IF('3.Weekly Hours &amp; Wage Activity'!J174="", "",'3.Weekly Hours &amp; Wage Activity'!J174/40 ))),0)</f>
        <v>0</v>
      </c>
      <c r="AB174" s="86">
        <f>IFERROR(IF('3.Weekly Hours &amp; Wage Activity'!K174 = "FT", 1,MIN(1,IF('3.Weekly Hours &amp; Wage Activity'!K174 = "", "",MIN('3.Weekly Hours &amp; Wage Activity'!K174/40,1)),IF('3.Weekly Hours &amp; Wage Activity'!K174="", "",'3.Weekly Hours &amp; Wage Activity'!K174/40 ))),0)</f>
        <v>0</v>
      </c>
      <c r="AC174" s="86">
        <f>IFERROR(IF('3.Weekly Hours &amp; Wage Activity'!L174 = "FT", 1,MIN(1,IF('3.Weekly Hours &amp; Wage Activity'!L174 = "", "",MIN('3.Weekly Hours &amp; Wage Activity'!L174/40,1)),IF('3.Weekly Hours &amp; Wage Activity'!L174="", "",'3.Weekly Hours &amp; Wage Activity'!L174/40 ))),0)</f>
        <v>0</v>
      </c>
      <c r="AD174" s="86">
        <f>IFERROR(IF('3.Weekly Hours &amp; Wage Activity'!M174 = "FT", 1,MIN(1,IF('3.Weekly Hours &amp; Wage Activity'!M174 = "", "",MIN('3.Weekly Hours &amp; Wage Activity'!M174/40,1)),IF('3.Weekly Hours &amp; Wage Activity'!M174="", "",'3.Weekly Hours &amp; Wage Activity'!M174/40 ))),0)</f>
        <v>0</v>
      </c>
      <c r="AE174" s="86">
        <f>IFERROR(IF('3.Weekly Hours &amp; Wage Activity'!N174 = "FT", 1,MIN(1,IF('3.Weekly Hours &amp; Wage Activity'!N174 = "", "",MIN('3.Weekly Hours &amp; Wage Activity'!N174/40,1)),IF('3.Weekly Hours &amp; Wage Activity'!N174="", "",'3.Weekly Hours &amp; Wage Activity'!N174/40 ))),0)</f>
        <v>0</v>
      </c>
      <c r="AF174" s="86">
        <f>IFERROR(IF('3.Weekly Hours &amp; Wage Activity'!O174 = "FT", 1,MIN(1,IF('3.Weekly Hours &amp; Wage Activity'!O174 = "", "",MIN('3.Weekly Hours &amp; Wage Activity'!O174/40,1)),IF('3.Weekly Hours &amp; Wage Activity'!O174="", "",'3.Weekly Hours &amp; Wage Activity'!O174/40 ))),0)</f>
        <v>0</v>
      </c>
      <c r="AG174" s="86">
        <f>IFERROR(IF('3.Weekly Hours &amp; Wage Activity'!P174 = "FT", 1,MIN(1,IF('3.Weekly Hours &amp; Wage Activity'!P174 = "", "",MIN('3.Weekly Hours &amp; Wage Activity'!P174/40,1)),IF('3.Weekly Hours &amp; Wage Activity'!P174="", "",'3.Weekly Hours &amp; Wage Activity'!P174/40 ))),0)</f>
        <v>0</v>
      </c>
      <c r="AH174" s="86">
        <f>IFERROR(IF('3.Weekly Hours &amp; Wage Activity'!Q174 = "FT", 1,MIN(1,IF('3.Weekly Hours &amp; Wage Activity'!Q174 = "", "",MIN('3.Weekly Hours &amp; Wage Activity'!Q174/40,1)),IF('3.Weekly Hours &amp; Wage Activity'!Q174="", "",'3.Weekly Hours &amp; Wage Activity'!Q174/40 ))),0)</f>
        <v>0</v>
      </c>
      <c r="AI174" s="86">
        <f>IFERROR(IF('3.Weekly Hours &amp; Wage Activity'!R174 = "FT", 1,MIN(1,IF('3.Weekly Hours &amp; Wage Activity'!R174 = "", "",MIN('3.Weekly Hours &amp; Wage Activity'!R174/40,1)),IF('3.Weekly Hours &amp; Wage Activity'!R174="", "",'3.Weekly Hours &amp; Wage Activity'!R174/40 ))),0)</f>
        <v>0</v>
      </c>
      <c r="AJ174" s="86">
        <f>IFERROR(IF('3.Weekly Hours &amp; Wage Activity'!S174 = "FT", 1,MIN(1,IF('3.Weekly Hours &amp; Wage Activity'!S174 = "", "",MIN('3.Weekly Hours &amp; Wage Activity'!S174/40,1)),IF('3.Weekly Hours &amp; Wage Activity'!S174="", "",'3.Weekly Hours &amp; Wage Activity'!S174/40 ))),0)</f>
        <v>0</v>
      </c>
      <c r="AK174" s="86">
        <f>IFERROR(IF('3.Weekly Hours &amp; Wage Activity'!T174 = "FT", 1,MIN(1,IF('3.Weekly Hours &amp; Wage Activity'!T174 = "", "",MIN('3.Weekly Hours &amp; Wage Activity'!T174/40,1)),IF('3.Weekly Hours &amp; Wage Activity'!T174="", "",'3.Weekly Hours &amp; Wage Activity'!T174/40 ))),0)</f>
        <v>0</v>
      </c>
      <c r="AL174" s="86">
        <f>IFERROR(IF('3.Weekly Hours &amp; Wage Activity'!U174 = "FT", 1,MIN(1,IF('3.Weekly Hours &amp; Wage Activity'!U174 = "", "",MIN('3.Weekly Hours &amp; Wage Activity'!U174/40,1)),IF('3.Weekly Hours &amp; Wage Activity'!U174="", "",'3.Weekly Hours &amp; Wage Activity'!U174/40 ))),0)</f>
        <v>0</v>
      </c>
      <c r="AM174" s="86">
        <f>IFERROR(IF('3.Weekly Hours &amp; Wage Activity'!V174 = "FT", 1,MIN(1,IF('3.Weekly Hours &amp; Wage Activity'!V174 = "", "",MIN('3.Weekly Hours &amp; Wage Activity'!V174/40,1)),IF('3.Weekly Hours &amp; Wage Activity'!V174="", "",'3.Weekly Hours &amp; Wage Activity'!V174/40 ))),0)</f>
        <v>0</v>
      </c>
      <c r="AN174" s="86">
        <f>IFERROR(IF('3.Weekly Hours &amp; Wage Activity'!W174 = "FT", 1,MIN(1,IF('3.Weekly Hours &amp; Wage Activity'!W174 = "", "",MIN('3.Weekly Hours &amp; Wage Activity'!W174/40,1)),IF('3.Weekly Hours &amp; Wage Activity'!W174="", "",'3.Weekly Hours &amp; Wage Activity'!W174/40 ))),0)</f>
        <v>0</v>
      </c>
      <c r="AO174" s="86">
        <f>IFERROR(IF('3.Weekly Hours &amp; Wage Activity'!X174 = "FT", 1,MIN(1,IF('3.Weekly Hours &amp; Wage Activity'!X174 = "", "",MIN('3.Weekly Hours &amp; Wage Activity'!X174/40,1)),IF('3.Weekly Hours &amp; Wage Activity'!X174="", "",'3.Weekly Hours &amp; Wage Activity'!X174/40 ))),0)</f>
        <v>0</v>
      </c>
      <c r="AP174" s="86">
        <f>IFERROR(IF('3.Weekly Hours &amp; Wage Activity'!Y174 = "FT", 1,MIN(1,IF('3.Weekly Hours &amp; Wage Activity'!Y174 = "", "",MIN('3.Weekly Hours &amp; Wage Activity'!Y174/40,1)),IF('3.Weekly Hours &amp; Wage Activity'!Y174="", "",'3.Weekly Hours &amp; Wage Activity'!Y174/40 ))),0)</f>
        <v>0</v>
      </c>
      <c r="AQ174" s="86">
        <f>IFERROR(IF('3.Weekly Hours &amp; Wage Activity'!Z174 = "FT", 1,MIN(1,IF('3.Weekly Hours &amp; Wage Activity'!Z174 = "", "",MIN('3.Weekly Hours &amp; Wage Activity'!Z174/40,1)),IF('3.Weekly Hours &amp; Wage Activity'!Z174="", "",'3.Weekly Hours &amp; Wage Activity'!Z174/40 ))),0)</f>
        <v>0</v>
      </c>
      <c r="AR174" s="86">
        <f>IFERROR(IF('3.Weekly Hours &amp; Wage Activity'!AA174 = "FT", 1,MIN(1,IF('3.Weekly Hours &amp; Wage Activity'!AA174 = "", "",MIN('3.Weekly Hours &amp; Wage Activity'!AA174/40,1)),IF('3.Weekly Hours &amp; Wage Activity'!AA174="", "",'3.Weekly Hours &amp; Wage Activity'!AA174/40 ))),0)</f>
        <v>0</v>
      </c>
      <c r="AS174" s="86">
        <f>IFERROR(IF('3.Weekly Hours &amp; Wage Activity'!AB174 = "FT", 1,MIN(1,IF('3.Weekly Hours &amp; Wage Activity'!AB174 = "", "",MIN('3.Weekly Hours &amp; Wage Activity'!AB174/40,1)),IF('3.Weekly Hours &amp; Wage Activity'!AB174="", "",'3.Weekly Hours &amp; Wage Activity'!AB174/40 ))),0)</f>
        <v>0</v>
      </c>
      <c r="AT174" s="86">
        <f>IFERROR(IF('3.Weekly Hours &amp; Wage Activity'!AC174 = "FT", 1,MIN(1,IF('3.Weekly Hours &amp; Wage Activity'!AC174 = "", "",MIN('3.Weekly Hours &amp; Wage Activity'!AC174/40,1)),IF('3.Weekly Hours &amp; Wage Activity'!AC174="", "",'3.Weekly Hours &amp; Wage Activity'!AC174/40 ))),0)</f>
        <v>0</v>
      </c>
      <c r="AU174" s="86">
        <f>IFERROR(IF('3.Weekly Hours &amp; Wage Activity'!AD174 = "FT", 1,MIN(1,IF('3.Weekly Hours &amp; Wage Activity'!AD174 = "", "",MIN('3.Weekly Hours &amp; Wage Activity'!AD174/40,1)),IF('3.Weekly Hours &amp; Wage Activity'!AD174="", "",'3.Weekly Hours &amp; Wage Activity'!AD174/40 ))),0)</f>
        <v>0</v>
      </c>
      <c r="AV174" s="86">
        <f>IFERROR(IF('3.Weekly Hours &amp; Wage Activity'!AE174 = "FT", 1,MIN(1,IF('3.Weekly Hours &amp; Wage Activity'!AE174 = "", "",MIN('3.Weekly Hours &amp; Wage Activity'!AE174/40,1)),IF('3.Weekly Hours &amp; Wage Activity'!AE174="", "",'3.Weekly Hours &amp; Wage Activity'!AE174/40 ))),0)</f>
        <v>0</v>
      </c>
      <c r="AW174" s="86">
        <f>IFERROR(IF('3.Weekly Hours &amp; Wage Activity'!AF174 = "FT", 1,MIN(1,IF('3.Weekly Hours &amp; Wage Activity'!AF174 = "", "",MIN('3.Weekly Hours &amp; Wage Activity'!AF174/40,1)),IF('3.Weekly Hours &amp; Wage Activity'!AF174="", "",'3.Weekly Hours &amp; Wage Activity'!AF174/40 ))),0)</f>
        <v>0</v>
      </c>
      <c r="AX174" s="86">
        <f>IFERROR(IF('3.Weekly Hours &amp; Wage Activity'!AG174 = "FT", 1,MIN(1,IF('3.Weekly Hours &amp; Wage Activity'!AG174 = "", "",MIN('3.Weekly Hours &amp; Wage Activity'!AG174/40,1)),IF('3.Weekly Hours &amp; Wage Activity'!AG174="", "",'3.Weekly Hours &amp; Wage Activity'!AG174/40 ))),0)</f>
        <v>0</v>
      </c>
      <c r="AY174" s="523">
        <f>SUM( IF(COUNTIF('3.Weekly Hours &amp; Wage Activity'!J174:Q174, "&lt;&gt;FT") = 0, COLUMNS('3.Weekly Hours &amp; Wage Activity'!J174:AG174) * 40, '3.Weekly Hours &amp; Wage Activity'!J174:AG174))</f>
        <v>0</v>
      </c>
      <c r="AZ174" s="86">
        <f t="shared" si="20"/>
        <v>0</v>
      </c>
      <c r="BA174" s="87">
        <f t="shared" si="21"/>
        <v>0</v>
      </c>
      <c r="BB174" s="74" t="str">
        <f>IF('2.Census &amp; Reference Benchmarks'!K174 = "", "", '2.Census &amp; Reference Benchmarks'!K174)</f>
        <v/>
      </c>
      <c r="BC174" s="185">
        <f>IF('2.Census &amp; Reference Benchmarks'!L174="N/A",IF(OR(AND(G174="",I174=""),AND(G174&lt;DATEVALUE("1/1/2020"),OR(I174="",I174&gt;DATEVALUE("3/31/2020")))),177.14,IF(OR(I174 = "", I174 &gt; DATEVALUE("1/31/2020")), ROUND(177.14*((DATEVALUE("2/1/2020") -G174)/31),1))),IF('2.Census &amp; Reference Benchmarks'!L174="",0,'2.Census &amp; Reference Benchmarks'!L174))</f>
        <v>0</v>
      </c>
      <c r="BD174" s="74" t="str">
        <f>IF('2.Census &amp; Reference Benchmarks'!N174 = "", "", '2.Census &amp; Reference Benchmarks'!N174)</f>
        <v/>
      </c>
      <c r="BE174" s="185">
        <f>IF('2.Census &amp; Reference Benchmarks'!O174="N/A",IF(OR(AND(G174="",I174=""),AND(G174&lt;=DATEVALUE("2/1/2020"),OR(I174="",I174&gt;=DATEVALUE("2/29/2020")))),165.71,IF(AND(G174&gt;DATEVALUE("2/1/2020"),OR(I174="",I174&lt;=DATEVALUE("2/29/2020"))),((DATEVALUE("3/1/2020")-G174)/29)*165.71,"")),IF('2.Census &amp; Reference Benchmarks'!O174="",0,'2.Census &amp; Reference Benchmarks'!O174))</f>
        <v>0</v>
      </c>
    </row>
    <row r="175" spans="1:57" x14ac:dyDescent="0.25">
      <c r="A175" s="3"/>
      <c r="B175" s="56">
        <f>IF('2.Census &amp; Reference Benchmarks'!B175 &lt;&gt;"",'2.Census &amp; Reference Benchmarks'!B175,"")</f>
        <v>0</v>
      </c>
      <c r="C175" s="56">
        <f>IF('2.Census &amp; Reference Benchmarks'!C175 &lt;&gt;"",'2.Census &amp; Reference Benchmarks'!C175,"")</f>
        <v>0</v>
      </c>
      <c r="D175" s="57" t="str">
        <f>IF('2.Census &amp; Reference Benchmarks'!D175 &lt;&gt;"",'2.Census &amp; Reference Benchmarks'!D175,"")</f>
        <v/>
      </c>
      <c r="E175" s="56" t="str">
        <f>IF('2.Census &amp; Reference Benchmarks'!E175 &lt;&gt;"",'2.Census &amp; Reference Benchmarks'!E175,"")</f>
        <v/>
      </c>
      <c r="F175" s="56" t="str">
        <f>IF('2.Census &amp; Reference Benchmarks'!F175 &lt;&gt;"",'2.Census &amp; Reference Benchmarks'!F175,"")</f>
        <v/>
      </c>
      <c r="G175" s="58" t="str">
        <f>IF('2.Census &amp; Reference Benchmarks'!G175 &lt;&gt;"",'2.Census &amp; Reference Benchmarks'!G175,"")</f>
        <v/>
      </c>
      <c r="H175" s="58" t="str">
        <f>IF('2.Census &amp; Reference Benchmarks'!H175 &lt;&gt;"",'2.Census &amp; Reference Benchmarks'!H175,"")</f>
        <v/>
      </c>
      <c r="I175" s="58" t="str">
        <f>IF('2.Census &amp; Reference Benchmarks'!I175 &lt;&gt;"",'2.Census &amp; Reference Benchmarks'!I175,"")</f>
        <v/>
      </c>
      <c r="J175" s="69" t="str">
        <f>IF('2.Census &amp; Reference Benchmarks'!J175 &lt;&gt;"",'2.Census &amp; Reference Benchmarks'!J175,"")</f>
        <v/>
      </c>
      <c r="K175" s="58" t="str">
        <f>IF('7.Safe Harbor Input Data &amp; Calc'!Q177 &lt;&gt; "", '7.Safe Harbor Input Data &amp; Calc'!Q177, "")</f>
        <v>No</v>
      </c>
      <c r="L175" s="59" t="str">
        <f>IF('2.Census &amp; Reference Benchmarks'!T175&lt;&gt; "",'2.Census &amp; Reference Benchmarks'!T175,"")</f>
        <v/>
      </c>
      <c r="M175" s="60">
        <f>'2.Census &amp; Reference Benchmarks'!M175</f>
        <v>0</v>
      </c>
      <c r="N175" s="60">
        <f>'2.Census &amp; Reference Benchmarks'!P175</f>
        <v>0</v>
      </c>
      <c r="O175" s="60">
        <f>'2.Census &amp; Reference Benchmarks'!S175</f>
        <v>0</v>
      </c>
      <c r="P175" s="52">
        <f>IF( AND(I175 &lt; '1. Summary for SBA'!$J$7, I175 &lt;&gt;""), 0, IF(AND(G175="",I175=""),SUM(M175:O175)*4,IF(I175&lt;'1. Summary for SBA'!$J$7,0,IF(K175="Yes",0,IF(H175="Salary",IF(AND(SUM(M175:O175)*4&lt;100000,L175=""),(SUM(M175:O175)/(IF(OR(I175=0,I175&gt;=DATEVALUE("3/31/2020")),DATEVALUE("3/31/2020"),I175)-IF(OR(G175&lt;=DATEVALUE("1/1/2020"), G175 = ""),DATEVALUE("1/1/2020"),IF(OR(MONTH(G175)=1),G175+1,IF(MONTH(G175)=3,G175,G175-1)))))*360,0),0)))))</f>
        <v>0</v>
      </c>
      <c r="Q175" s="52">
        <f t="shared" si="22"/>
        <v>0</v>
      </c>
      <c r="R175" s="67">
        <f t="shared" si="16"/>
        <v>0</v>
      </c>
      <c r="S175" s="53">
        <f>SUM('3.Weekly Hours &amp; Wage Activity'!AI175:BF175)</f>
        <v>0</v>
      </c>
      <c r="T175" s="53">
        <f>IF(AND(I175&lt;&gt; "",  I175 &lt; '1. Summary for SBA'!$J$11 +168, I175 &gt; '1. Summary for SBA'!$J$11),S175+(((168-(I175-'1. Summary for SBA'!$J$11+1))*S175)/((I175-'1. Summary for SBA'!$J$11+1))),0)</f>
        <v>0</v>
      </c>
      <c r="U175" s="369">
        <f>IF(K175= "Yes",0,IF( H175 = "salary",IF(T175 = 0,MAX(0,$R175-$S175), R175-T175),IF( H175 = "Hourly",'6. Hourly EE Wage Reduction'!AA175, 0)))</f>
        <v>0</v>
      </c>
      <c r="V175" s="67">
        <f t="shared" si="17"/>
        <v>0</v>
      </c>
      <c r="W175" s="405" t="str">
        <f>IF(U175 = 0, "No",IF('6. Hourly EE Wage Reduction'!T175 &gt;'6. Hourly EE Wage Reduction'!W175, "Yes", "No"))</f>
        <v>No</v>
      </c>
      <c r="X175" s="67">
        <f t="shared" si="18"/>
        <v>0</v>
      </c>
      <c r="Y175" s="67">
        <f t="shared" si="19"/>
        <v>0</v>
      </c>
      <c r="AA175" s="86">
        <f>IFERROR(IF('3.Weekly Hours &amp; Wage Activity'!J175 = "FT", 1,MIN(1,IF('3.Weekly Hours &amp; Wage Activity'!J175 = "", "",MIN('3.Weekly Hours &amp; Wage Activity'!J175/40,1)),IF('3.Weekly Hours &amp; Wage Activity'!J175="", "",'3.Weekly Hours &amp; Wage Activity'!J175/40 ))),0)</f>
        <v>0</v>
      </c>
      <c r="AB175" s="86">
        <f>IFERROR(IF('3.Weekly Hours &amp; Wage Activity'!K175 = "FT", 1,MIN(1,IF('3.Weekly Hours &amp; Wage Activity'!K175 = "", "",MIN('3.Weekly Hours &amp; Wage Activity'!K175/40,1)),IF('3.Weekly Hours &amp; Wage Activity'!K175="", "",'3.Weekly Hours &amp; Wage Activity'!K175/40 ))),0)</f>
        <v>0</v>
      </c>
      <c r="AC175" s="86">
        <f>IFERROR(IF('3.Weekly Hours &amp; Wage Activity'!L175 = "FT", 1,MIN(1,IF('3.Weekly Hours &amp; Wage Activity'!L175 = "", "",MIN('3.Weekly Hours &amp; Wage Activity'!L175/40,1)),IF('3.Weekly Hours &amp; Wage Activity'!L175="", "",'3.Weekly Hours &amp; Wage Activity'!L175/40 ))),0)</f>
        <v>0</v>
      </c>
      <c r="AD175" s="86">
        <f>IFERROR(IF('3.Weekly Hours &amp; Wage Activity'!M175 = "FT", 1,MIN(1,IF('3.Weekly Hours &amp; Wage Activity'!M175 = "", "",MIN('3.Weekly Hours &amp; Wage Activity'!M175/40,1)),IF('3.Weekly Hours &amp; Wage Activity'!M175="", "",'3.Weekly Hours &amp; Wage Activity'!M175/40 ))),0)</f>
        <v>0</v>
      </c>
      <c r="AE175" s="86">
        <f>IFERROR(IF('3.Weekly Hours &amp; Wage Activity'!N175 = "FT", 1,MIN(1,IF('3.Weekly Hours &amp; Wage Activity'!N175 = "", "",MIN('3.Weekly Hours &amp; Wage Activity'!N175/40,1)),IF('3.Weekly Hours &amp; Wage Activity'!N175="", "",'3.Weekly Hours &amp; Wage Activity'!N175/40 ))),0)</f>
        <v>0</v>
      </c>
      <c r="AF175" s="86">
        <f>IFERROR(IF('3.Weekly Hours &amp; Wage Activity'!O175 = "FT", 1,MIN(1,IF('3.Weekly Hours &amp; Wage Activity'!O175 = "", "",MIN('3.Weekly Hours &amp; Wage Activity'!O175/40,1)),IF('3.Weekly Hours &amp; Wage Activity'!O175="", "",'3.Weekly Hours &amp; Wage Activity'!O175/40 ))),0)</f>
        <v>0</v>
      </c>
      <c r="AG175" s="86">
        <f>IFERROR(IF('3.Weekly Hours &amp; Wage Activity'!P175 = "FT", 1,MIN(1,IF('3.Weekly Hours &amp; Wage Activity'!P175 = "", "",MIN('3.Weekly Hours &amp; Wage Activity'!P175/40,1)),IF('3.Weekly Hours &amp; Wage Activity'!P175="", "",'3.Weekly Hours &amp; Wage Activity'!P175/40 ))),0)</f>
        <v>0</v>
      </c>
      <c r="AH175" s="86">
        <f>IFERROR(IF('3.Weekly Hours &amp; Wage Activity'!Q175 = "FT", 1,MIN(1,IF('3.Weekly Hours &amp; Wage Activity'!Q175 = "", "",MIN('3.Weekly Hours &amp; Wage Activity'!Q175/40,1)),IF('3.Weekly Hours &amp; Wage Activity'!Q175="", "",'3.Weekly Hours &amp; Wage Activity'!Q175/40 ))),0)</f>
        <v>0</v>
      </c>
      <c r="AI175" s="86">
        <f>IFERROR(IF('3.Weekly Hours &amp; Wage Activity'!R175 = "FT", 1,MIN(1,IF('3.Weekly Hours &amp; Wage Activity'!R175 = "", "",MIN('3.Weekly Hours &amp; Wage Activity'!R175/40,1)),IF('3.Weekly Hours &amp; Wage Activity'!R175="", "",'3.Weekly Hours &amp; Wage Activity'!R175/40 ))),0)</f>
        <v>0</v>
      </c>
      <c r="AJ175" s="86">
        <f>IFERROR(IF('3.Weekly Hours &amp; Wage Activity'!S175 = "FT", 1,MIN(1,IF('3.Weekly Hours &amp; Wage Activity'!S175 = "", "",MIN('3.Weekly Hours &amp; Wage Activity'!S175/40,1)),IF('3.Weekly Hours &amp; Wage Activity'!S175="", "",'3.Weekly Hours &amp; Wage Activity'!S175/40 ))),0)</f>
        <v>0</v>
      </c>
      <c r="AK175" s="86">
        <f>IFERROR(IF('3.Weekly Hours &amp; Wage Activity'!T175 = "FT", 1,MIN(1,IF('3.Weekly Hours &amp; Wage Activity'!T175 = "", "",MIN('3.Weekly Hours &amp; Wage Activity'!T175/40,1)),IF('3.Weekly Hours &amp; Wage Activity'!T175="", "",'3.Weekly Hours &amp; Wage Activity'!T175/40 ))),0)</f>
        <v>0</v>
      </c>
      <c r="AL175" s="86">
        <f>IFERROR(IF('3.Weekly Hours &amp; Wage Activity'!U175 = "FT", 1,MIN(1,IF('3.Weekly Hours &amp; Wage Activity'!U175 = "", "",MIN('3.Weekly Hours &amp; Wage Activity'!U175/40,1)),IF('3.Weekly Hours &amp; Wage Activity'!U175="", "",'3.Weekly Hours &amp; Wage Activity'!U175/40 ))),0)</f>
        <v>0</v>
      </c>
      <c r="AM175" s="86">
        <f>IFERROR(IF('3.Weekly Hours &amp; Wage Activity'!V175 = "FT", 1,MIN(1,IF('3.Weekly Hours &amp; Wage Activity'!V175 = "", "",MIN('3.Weekly Hours &amp; Wage Activity'!V175/40,1)),IF('3.Weekly Hours &amp; Wage Activity'!V175="", "",'3.Weekly Hours &amp; Wage Activity'!V175/40 ))),0)</f>
        <v>0</v>
      </c>
      <c r="AN175" s="86">
        <f>IFERROR(IF('3.Weekly Hours &amp; Wage Activity'!W175 = "FT", 1,MIN(1,IF('3.Weekly Hours &amp; Wage Activity'!W175 = "", "",MIN('3.Weekly Hours &amp; Wage Activity'!W175/40,1)),IF('3.Weekly Hours &amp; Wage Activity'!W175="", "",'3.Weekly Hours &amp; Wage Activity'!W175/40 ))),0)</f>
        <v>0</v>
      </c>
      <c r="AO175" s="86">
        <f>IFERROR(IF('3.Weekly Hours &amp; Wage Activity'!X175 = "FT", 1,MIN(1,IF('3.Weekly Hours &amp; Wage Activity'!X175 = "", "",MIN('3.Weekly Hours &amp; Wage Activity'!X175/40,1)),IF('3.Weekly Hours &amp; Wage Activity'!X175="", "",'3.Weekly Hours &amp; Wage Activity'!X175/40 ))),0)</f>
        <v>0</v>
      </c>
      <c r="AP175" s="86">
        <f>IFERROR(IF('3.Weekly Hours &amp; Wage Activity'!Y175 = "FT", 1,MIN(1,IF('3.Weekly Hours &amp; Wage Activity'!Y175 = "", "",MIN('3.Weekly Hours &amp; Wage Activity'!Y175/40,1)),IF('3.Weekly Hours &amp; Wage Activity'!Y175="", "",'3.Weekly Hours &amp; Wage Activity'!Y175/40 ))),0)</f>
        <v>0</v>
      </c>
      <c r="AQ175" s="86">
        <f>IFERROR(IF('3.Weekly Hours &amp; Wage Activity'!Z175 = "FT", 1,MIN(1,IF('3.Weekly Hours &amp; Wage Activity'!Z175 = "", "",MIN('3.Weekly Hours &amp; Wage Activity'!Z175/40,1)),IF('3.Weekly Hours &amp; Wage Activity'!Z175="", "",'3.Weekly Hours &amp; Wage Activity'!Z175/40 ))),0)</f>
        <v>0</v>
      </c>
      <c r="AR175" s="86">
        <f>IFERROR(IF('3.Weekly Hours &amp; Wage Activity'!AA175 = "FT", 1,MIN(1,IF('3.Weekly Hours &amp; Wage Activity'!AA175 = "", "",MIN('3.Weekly Hours &amp; Wage Activity'!AA175/40,1)),IF('3.Weekly Hours &amp; Wage Activity'!AA175="", "",'3.Weekly Hours &amp; Wage Activity'!AA175/40 ))),0)</f>
        <v>0</v>
      </c>
      <c r="AS175" s="86">
        <f>IFERROR(IF('3.Weekly Hours &amp; Wage Activity'!AB175 = "FT", 1,MIN(1,IF('3.Weekly Hours &amp; Wage Activity'!AB175 = "", "",MIN('3.Weekly Hours &amp; Wage Activity'!AB175/40,1)),IF('3.Weekly Hours &amp; Wage Activity'!AB175="", "",'3.Weekly Hours &amp; Wage Activity'!AB175/40 ))),0)</f>
        <v>0</v>
      </c>
      <c r="AT175" s="86">
        <f>IFERROR(IF('3.Weekly Hours &amp; Wage Activity'!AC175 = "FT", 1,MIN(1,IF('3.Weekly Hours &amp; Wage Activity'!AC175 = "", "",MIN('3.Weekly Hours &amp; Wage Activity'!AC175/40,1)),IF('3.Weekly Hours &amp; Wage Activity'!AC175="", "",'3.Weekly Hours &amp; Wage Activity'!AC175/40 ))),0)</f>
        <v>0</v>
      </c>
      <c r="AU175" s="86">
        <f>IFERROR(IF('3.Weekly Hours &amp; Wage Activity'!AD175 = "FT", 1,MIN(1,IF('3.Weekly Hours &amp; Wage Activity'!AD175 = "", "",MIN('3.Weekly Hours &amp; Wage Activity'!AD175/40,1)),IF('3.Weekly Hours &amp; Wage Activity'!AD175="", "",'3.Weekly Hours &amp; Wage Activity'!AD175/40 ))),0)</f>
        <v>0</v>
      </c>
      <c r="AV175" s="86">
        <f>IFERROR(IF('3.Weekly Hours &amp; Wage Activity'!AE175 = "FT", 1,MIN(1,IF('3.Weekly Hours &amp; Wage Activity'!AE175 = "", "",MIN('3.Weekly Hours &amp; Wage Activity'!AE175/40,1)),IF('3.Weekly Hours &amp; Wage Activity'!AE175="", "",'3.Weekly Hours &amp; Wage Activity'!AE175/40 ))),0)</f>
        <v>0</v>
      </c>
      <c r="AW175" s="86">
        <f>IFERROR(IF('3.Weekly Hours &amp; Wage Activity'!AF175 = "FT", 1,MIN(1,IF('3.Weekly Hours &amp; Wage Activity'!AF175 = "", "",MIN('3.Weekly Hours &amp; Wage Activity'!AF175/40,1)),IF('3.Weekly Hours &amp; Wage Activity'!AF175="", "",'3.Weekly Hours &amp; Wage Activity'!AF175/40 ))),0)</f>
        <v>0</v>
      </c>
      <c r="AX175" s="86">
        <f>IFERROR(IF('3.Weekly Hours &amp; Wage Activity'!AG175 = "FT", 1,MIN(1,IF('3.Weekly Hours &amp; Wage Activity'!AG175 = "", "",MIN('3.Weekly Hours &amp; Wage Activity'!AG175/40,1)),IF('3.Weekly Hours &amp; Wage Activity'!AG175="", "",'3.Weekly Hours &amp; Wage Activity'!AG175/40 ))),0)</f>
        <v>0</v>
      </c>
      <c r="AY175" s="523">
        <f>SUM( IF(COUNTIF('3.Weekly Hours &amp; Wage Activity'!J175:Q175, "&lt;&gt;FT") = 0, COLUMNS('3.Weekly Hours &amp; Wage Activity'!J175:AG175) * 40, '3.Weekly Hours &amp; Wage Activity'!J175:AG175))</f>
        <v>0</v>
      </c>
      <c r="AZ175" s="86">
        <f t="shared" si="20"/>
        <v>0</v>
      </c>
      <c r="BA175" s="87">
        <f t="shared" si="21"/>
        <v>0</v>
      </c>
      <c r="BB175" s="74" t="str">
        <f>IF('2.Census &amp; Reference Benchmarks'!K175 = "", "", '2.Census &amp; Reference Benchmarks'!K175)</f>
        <v/>
      </c>
      <c r="BC175" s="185">
        <f>IF('2.Census &amp; Reference Benchmarks'!L175="N/A",IF(OR(AND(G175="",I175=""),AND(G175&lt;DATEVALUE("1/1/2020"),OR(I175="",I175&gt;DATEVALUE("3/31/2020")))),177.14,IF(OR(I175 = "", I175 &gt; DATEVALUE("1/31/2020")), ROUND(177.14*((DATEVALUE("2/1/2020") -G175)/31),1))),IF('2.Census &amp; Reference Benchmarks'!L175="",0,'2.Census &amp; Reference Benchmarks'!L175))</f>
        <v>0</v>
      </c>
      <c r="BD175" s="74" t="str">
        <f>IF('2.Census &amp; Reference Benchmarks'!N175 = "", "", '2.Census &amp; Reference Benchmarks'!N175)</f>
        <v/>
      </c>
      <c r="BE175" s="185">
        <f>IF('2.Census &amp; Reference Benchmarks'!O175="N/A",IF(OR(AND(G175="",I175=""),AND(G175&lt;=DATEVALUE("2/1/2020"),OR(I175="",I175&gt;=DATEVALUE("2/29/2020")))),165.71,IF(AND(G175&gt;DATEVALUE("2/1/2020"),OR(I175="",I175&lt;=DATEVALUE("2/29/2020"))),((DATEVALUE("3/1/2020")-G175)/29)*165.71,"")),IF('2.Census &amp; Reference Benchmarks'!O175="",0,'2.Census &amp; Reference Benchmarks'!O175))</f>
        <v>0</v>
      </c>
    </row>
    <row r="176" spans="1:57" x14ac:dyDescent="0.25">
      <c r="A176" s="3"/>
      <c r="B176" s="56">
        <f>IF('2.Census &amp; Reference Benchmarks'!B176 &lt;&gt;"",'2.Census &amp; Reference Benchmarks'!B176,"")</f>
        <v>0</v>
      </c>
      <c r="C176" s="56">
        <f>IF('2.Census &amp; Reference Benchmarks'!C176 &lt;&gt;"",'2.Census &amp; Reference Benchmarks'!C176,"")</f>
        <v>0</v>
      </c>
      <c r="D176" s="57" t="str">
        <f>IF('2.Census &amp; Reference Benchmarks'!D176 &lt;&gt;"",'2.Census &amp; Reference Benchmarks'!D176,"")</f>
        <v/>
      </c>
      <c r="E176" s="56" t="str">
        <f>IF('2.Census &amp; Reference Benchmarks'!E176 &lt;&gt;"",'2.Census &amp; Reference Benchmarks'!E176,"")</f>
        <v/>
      </c>
      <c r="F176" s="56" t="str">
        <f>IF('2.Census &amp; Reference Benchmarks'!F176 &lt;&gt;"",'2.Census &amp; Reference Benchmarks'!F176,"")</f>
        <v/>
      </c>
      <c r="G176" s="58" t="str">
        <f>IF('2.Census &amp; Reference Benchmarks'!G176 &lt;&gt;"",'2.Census &amp; Reference Benchmarks'!G176,"")</f>
        <v/>
      </c>
      <c r="H176" s="58" t="str">
        <f>IF('2.Census &amp; Reference Benchmarks'!H176 &lt;&gt;"",'2.Census &amp; Reference Benchmarks'!H176,"")</f>
        <v/>
      </c>
      <c r="I176" s="58" t="str">
        <f>IF('2.Census &amp; Reference Benchmarks'!I176 &lt;&gt;"",'2.Census &amp; Reference Benchmarks'!I176,"")</f>
        <v/>
      </c>
      <c r="J176" s="69" t="str">
        <f>IF('2.Census &amp; Reference Benchmarks'!J176 &lt;&gt;"",'2.Census &amp; Reference Benchmarks'!J176,"")</f>
        <v/>
      </c>
      <c r="K176" s="58" t="str">
        <f>IF('7.Safe Harbor Input Data &amp; Calc'!Q178 &lt;&gt; "", '7.Safe Harbor Input Data &amp; Calc'!Q178, "")</f>
        <v>No</v>
      </c>
      <c r="L176" s="59" t="str">
        <f>IF('2.Census &amp; Reference Benchmarks'!T176&lt;&gt; "",'2.Census &amp; Reference Benchmarks'!T176,"")</f>
        <v/>
      </c>
      <c r="M176" s="60">
        <f>'2.Census &amp; Reference Benchmarks'!M176</f>
        <v>0</v>
      </c>
      <c r="N176" s="60">
        <f>'2.Census &amp; Reference Benchmarks'!P176</f>
        <v>0</v>
      </c>
      <c r="O176" s="60">
        <f>'2.Census &amp; Reference Benchmarks'!S176</f>
        <v>0</v>
      </c>
      <c r="P176" s="52">
        <f>IF( AND(I176 &lt; '1. Summary for SBA'!$J$7, I176 &lt;&gt;""), 0, IF(AND(G176="",I176=""),SUM(M176:O176)*4,IF(I176&lt;'1. Summary for SBA'!$J$7,0,IF(K176="Yes",0,IF(H176="Salary",IF(AND(SUM(M176:O176)*4&lt;100000,L176=""),(SUM(M176:O176)/(IF(OR(I176=0,I176&gt;=DATEVALUE("3/31/2020")),DATEVALUE("3/31/2020"),I176)-IF(OR(G176&lt;=DATEVALUE("1/1/2020"), G176 = ""),DATEVALUE("1/1/2020"),IF(OR(MONTH(G176)=1),G176+1,IF(MONTH(G176)=3,G176,G176-1)))))*360,0),0)))))</f>
        <v>0</v>
      </c>
      <c r="Q176" s="52">
        <f t="shared" si="22"/>
        <v>0</v>
      </c>
      <c r="R176" s="67">
        <f t="shared" si="16"/>
        <v>0</v>
      </c>
      <c r="S176" s="53">
        <f>SUM('3.Weekly Hours &amp; Wage Activity'!AI176:BF176)</f>
        <v>0</v>
      </c>
      <c r="T176" s="53">
        <f>IF(AND(I176&lt;&gt; "",  I176 &lt; '1. Summary for SBA'!$J$11 +168, I176 &gt; '1. Summary for SBA'!$J$11),S176+(((168-(I176-'1. Summary for SBA'!$J$11+1))*S176)/((I176-'1. Summary for SBA'!$J$11+1))),0)</f>
        <v>0</v>
      </c>
      <c r="U176" s="369">
        <f>IF(K176= "Yes",0,IF( H176 = "salary",IF(T176 = 0,MAX(0,$R176-$S176), R176-T176),IF( H176 = "Hourly",'6. Hourly EE Wage Reduction'!AA176, 0)))</f>
        <v>0</v>
      </c>
      <c r="V176" s="67">
        <f t="shared" si="17"/>
        <v>0</v>
      </c>
      <c r="W176" s="405" t="str">
        <f>IF(U176 = 0, "No",IF('6. Hourly EE Wage Reduction'!T176 &gt;'6. Hourly EE Wage Reduction'!W176, "Yes", "No"))</f>
        <v>No</v>
      </c>
      <c r="X176" s="67">
        <f t="shared" si="18"/>
        <v>0</v>
      </c>
      <c r="Y176" s="67">
        <f t="shared" si="19"/>
        <v>0</v>
      </c>
      <c r="AA176" s="86">
        <f>IFERROR(IF('3.Weekly Hours &amp; Wage Activity'!J176 = "FT", 1,MIN(1,IF('3.Weekly Hours &amp; Wage Activity'!J176 = "", "",MIN('3.Weekly Hours &amp; Wage Activity'!J176/40,1)),IF('3.Weekly Hours &amp; Wage Activity'!J176="", "",'3.Weekly Hours &amp; Wage Activity'!J176/40 ))),0)</f>
        <v>0</v>
      </c>
      <c r="AB176" s="86">
        <f>IFERROR(IF('3.Weekly Hours &amp; Wage Activity'!K176 = "FT", 1,MIN(1,IF('3.Weekly Hours &amp; Wage Activity'!K176 = "", "",MIN('3.Weekly Hours &amp; Wage Activity'!K176/40,1)),IF('3.Weekly Hours &amp; Wage Activity'!K176="", "",'3.Weekly Hours &amp; Wage Activity'!K176/40 ))),0)</f>
        <v>0</v>
      </c>
      <c r="AC176" s="86">
        <f>IFERROR(IF('3.Weekly Hours &amp; Wage Activity'!L176 = "FT", 1,MIN(1,IF('3.Weekly Hours &amp; Wage Activity'!L176 = "", "",MIN('3.Weekly Hours &amp; Wage Activity'!L176/40,1)),IF('3.Weekly Hours &amp; Wage Activity'!L176="", "",'3.Weekly Hours &amp; Wage Activity'!L176/40 ))),0)</f>
        <v>0</v>
      </c>
      <c r="AD176" s="86">
        <f>IFERROR(IF('3.Weekly Hours &amp; Wage Activity'!M176 = "FT", 1,MIN(1,IF('3.Weekly Hours &amp; Wage Activity'!M176 = "", "",MIN('3.Weekly Hours &amp; Wage Activity'!M176/40,1)),IF('3.Weekly Hours &amp; Wage Activity'!M176="", "",'3.Weekly Hours &amp; Wage Activity'!M176/40 ))),0)</f>
        <v>0</v>
      </c>
      <c r="AE176" s="86">
        <f>IFERROR(IF('3.Weekly Hours &amp; Wage Activity'!N176 = "FT", 1,MIN(1,IF('3.Weekly Hours &amp; Wage Activity'!N176 = "", "",MIN('3.Weekly Hours &amp; Wage Activity'!N176/40,1)),IF('3.Weekly Hours &amp; Wage Activity'!N176="", "",'3.Weekly Hours &amp; Wage Activity'!N176/40 ))),0)</f>
        <v>0</v>
      </c>
      <c r="AF176" s="86">
        <f>IFERROR(IF('3.Weekly Hours &amp; Wage Activity'!O176 = "FT", 1,MIN(1,IF('3.Weekly Hours &amp; Wage Activity'!O176 = "", "",MIN('3.Weekly Hours &amp; Wage Activity'!O176/40,1)),IF('3.Weekly Hours &amp; Wage Activity'!O176="", "",'3.Weekly Hours &amp; Wage Activity'!O176/40 ))),0)</f>
        <v>0</v>
      </c>
      <c r="AG176" s="86">
        <f>IFERROR(IF('3.Weekly Hours &amp; Wage Activity'!P176 = "FT", 1,MIN(1,IF('3.Weekly Hours &amp; Wage Activity'!P176 = "", "",MIN('3.Weekly Hours &amp; Wage Activity'!P176/40,1)),IF('3.Weekly Hours &amp; Wage Activity'!P176="", "",'3.Weekly Hours &amp; Wage Activity'!P176/40 ))),0)</f>
        <v>0</v>
      </c>
      <c r="AH176" s="86">
        <f>IFERROR(IF('3.Weekly Hours &amp; Wage Activity'!Q176 = "FT", 1,MIN(1,IF('3.Weekly Hours &amp; Wage Activity'!Q176 = "", "",MIN('3.Weekly Hours &amp; Wage Activity'!Q176/40,1)),IF('3.Weekly Hours &amp; Wage Activity'!Q176="", "",'3.Weekly Hours &amp; Wage Activity'!Q176/40 ))),0)</f>
        <v>0</v>
      </c>
      <c r="AI176" s="86">
        <f>IFERROR(IF('3.Weekly Hours &amp; Wage Activity'!R176 = "FT", 1,MIN(1,IF('3.Weekly Hours &amp; Wage Activity'!R176 = "", "",MIN('3.Weekly Hours &amp; Wage Activity'!R176/40,1)),IF('3.Weekly Hours &amp; Wage Activity'!R176="", "",'3.Weekly Hours &amp; Wage Activity'!R176/40 ))),0)</f>
        <v>0</v>
      </c>
      <c r="AJ176" s="86">
        <f>IFERROR(IF('3.Weekly Hours &amp; Wage Activity'!S176 = "FT", 1,MIN(1,IF('3.Weekly Hours &amp; Wage Activity'!S176 = "", "",MIN('3.Weekly Hours &amp; Wage Activity'!S176/40,1)),IF('3.Weekly Hours &amp; Wage Activity'!S176="", "",'3.Weekly Hours &amp; Wage Activity'!S176/40 ))),0)</f>
        <v>0</v>
      </c>
      <c r="AK176" s="86">
        <f>IFERROR(IF('3.Weekly Hours &amp; Wage Activity'!T176 = "FT", 1,MIN(1,IF('3.Weekly Hours &amp; Wage Activity'!T176 = "", "",MIN('3.Weekly Hours &amp; Wage Activity'!T176/40,1)),IF('3.Weekly Hours &amp; Wage Activity'!T176="", "",'3.Weekly Hours &amp; Wage Activity'!T176/40 ))),0)</f>
        <v>0</v>
      </c>
      <c r="AL176" s="86">
        <f>IFERROR(IF('3.Weekly Hours &amp; Wage Activity'!U176 = "FT", 1,MIN(1,IF('3.Weekly Hours &amp; Wage Activity'!U176 = "", "",MIN('3.Weekly Hours &amp; Wage Activity'!U176/40,1)),IF('3.Weekly Hours &amp; Wage Activity'!U176="", "",'3.Weekly Hours &amp; Wage Activity'!U176/40 ))),0)</f>
        <v>0</v>
      </c>
      <c r="AM176" s="86">
        <f>IFERROR(IF('3.Weekly Hours &amp; Wage Activity'!V176 = "FT", 1,MIN(1,IF('3.Weekly Hours &amp; Wage Activity'!V176 = "", "",MIN('3.Weekly Hours &amp; Wage Activity'!V176/40,1)),IF('3.Weekly Hours &amp; Wage Activity'!V176="", "",'3.Weekly Hours &amp; Wage Activity'!V176/40 ))),0)</f>
        <v>0</v>
      </c>
      <c r="AN176" s="86">
        <f>IFERROR(IF('3.Weekly Hours &amp; Wage Activity'!W176 = "FT", 1,MIN(1,IF('3.Weekly Hours &amp; Wage Activity'!W176 = "", "",MIN('3.Weekly Hours &amp; Wage Activity'!W176/40,1)),IF('3.Weekly Hours &amp; Wage Activity'!W176="", "",'3.Weekly Hours &amp; Wage Activity'!W176/40 ))),0)</f>
        <v>0</v>
      </c>
      <c r="AO176" s="86">
        <f>IFERROR(IF('3.Weekly Hours &amp; Wage Activity'!X176 = "FT", 1,MIN(1,IF('3.Weekly Hours &amp; Wage Activity'!X176 = "", "",MIN('3.Weekly Hours &amp; Wage Activity'!X176/40,1)),IF('3.Weekly Hours &amp; Wage Activity'!X176="", "",'3.Weekly Hours &amp; Wage Activity'!X176/40 ))),0)</f>
        <v>0</v>
      </c>
      <c r="AP176" s="86">
        <f>IFERROR(IF('3.Weekly Hours &amp; Wage Activity'!Y176 = "FT", 1,MIN(1,IF('3.Weekly Hours &amp; Wage Activity'!Y176 = "", "",MIN('3.Weekly Hours &amp; Wage Activity'!Y176/40,1)),IF('3.Weekly Hours &amp; Wage Activity'!Y176="", "",'3.Weekly Hours &amp; Wage Activity'!Y176/40 ))),0)</f>
        <v>0</v>
      </c>
      <c r="AQ176" s="86">
        <f>IFERROR(IF('3.Weekly Hours &amp; Wage Activity'!Z176 = "FT", 1,MIN(1,IF('3.Weekly Hours &amp; Wage Activity'!Z176 = "", "",MIN('3.Weekly Hours &amp; Wage Activity'!Z176/40,1)),IF('3.Weekly Hours &amp; Wage Activity'!Z176="", "",'3.Weekly Hours &amp; Wage Activity'!Z176/40 ))),0)</f>
        <v>0</v>
      </c>
      <c r="AR176" s="86">
        <f>IFERROR(IF('3.Weekly Hours &amp; Wage Activity'!AA176 = "FT", 1,MIN(1,IF('3.Weekly Hours &amp; Wage Activity'!AA176 = "", "",MIN('3.Weekly Hours &amp; Wage Activity'!AA176/40,1)),IF('3.Weekly Hours &amp; Wage Activity'!AA176="", "",'3.Weekly Hours &amp; Wage Activity'!AA176/40 ))),0)</f>
        <v>0</v>
      </c>
      <c r="AS176" s="86">
        <f>IFERROR(IF('3.Weekly Hours &amp; Wage Activity'!AB176 = "FT", 1,MIN(1,IF('3.Weekly Hours &amp; Wage Activity'!AB176 = "", "",MIN('3.Weekly Hours &amp; Wage Activity'!AB176/40,1)),IF('3.Weekly Hours &amp; Wage Activity'!AB176="", "",'3.Weekly Hours &amp; Wage Activity'!AB176/40 ))),0)</f>
        <v>0</v>
      </c>
      <c r="AT176" s="86">
        <f>IFERROR(IF('3.Weekly Hours &amp; Wage Activity'!AC176 = "FT", 1,MIN(1,IF('3.Weekly Hours &amp; Wage Activity'!AC176 = "", "",MIN('3.Weekly Hours &amp; Wage Activity'!AC176/40,1)),IF('3.Weekly Hours &amp; Wage Activity'!AC176="", "",'3.Weekly Hours &amp; Wage Activity'!AC176/40 ))),0)</f>
        <v>0</v>
      </c>
      <c r="AU176" s="86">
        <f>IFERROR(IF('3.Weekly Hours &amp; Wage Activity'!AD176 = "FT", 1,MIN(1,IF('3.Weekly Hours &amp; Wage Activity'!AD176 = "", "",MIN('3.Weekly Hours &amp; Wage Activity'!AD176/40,1)),IF('3.Weekly Hours &amp; Wage Activity'!AD176="", "",'3.Weekly Hours &amp; Wage Activity'!AD176/40 ))),0)</f>
        <v>0</v>
      </c>
      <c r="AV176" s="86">
        <f>IFERROR(IF('3.Weekly Hours &amp; Wage Activity'!AE176 = "FT", 1,MIN(1,IF('3.Weekly Hours &amp; Wage Activity'!AE176 = "", "",MIN('3.Weekly Hours &amp; Wage Activity'!AE176/40,1)),IF('3.Weekly Hours &amp; Wage Activity'!AE176="", "",'3.Weekly Hours &amp; Wage Activity'!AE176/40 ))),0)</f>
        <v>0</v>
      </c>
      <c r="AW176" s="86">
        <f>IFERROR(IF('3.Weekly Hours &amp; Wage Activity'!AF176 = "FT", 1,MIN(1,IF('3.Weekly Hours &amp; Wage Activity'!AF176 = "", "",MIN('3.Weekly Hours &amp; Wage Activity'!AF176/40,1)),IF('3.Weekly Hours &amp; Wage Activity'!AF176="", "",'3.Weekly Hours &amp; Wage Activity'!AF176/40 ))),0)</f>
        <v>0</v>
      </c>
      <c r="AX176" s="86">
        <f>IFERROR(IF('3.Weekly Hours &amp; Wage Activity'!AG176 = "FT", 1,MIN(1,IF('3.Weekly Hours &amp; Wage Activity'!AG176 = "", "",MIN('3.Weekly Hours &amp; Wage Activity'!AG176/40,1)),IF('3.Weekly Hours &amp; Wage Activity'!AG176="", "",'3.Weekly Hours &amp; Wage Activity'!AG176/40 ))),0)</f>
        <v>0</v>
      </c>
      <c r="AY176" s="523">
        <f>SUM( IF(COUNTIF('3.Weekly Hours &amp; Wage Activity'!J176:Q176, "&lt;&gt;FT") = 0, COLUMNS('3.Weekly Hours &amp; Wage Activity'!J176:AG176) * 40, '3.Weekly Hours &amp; Wage Activity'!J176:AG176))</f>
        <v>0</v>
      </c>
      <c r="AZ176" s="86">
        <f t="shared" si="20"/>
        <v>0</v>
      </c>
      <c r="BA176" s="87">
        <f t="shared" si="21"/>
        <v>0</v>
      </c>
      <c r="BB176" s="74" t="str">
        <f>IF('2.Census &amp; Reference Benchmarks'!K176 = "", "", '2.Census &amp; Reference Benchmarks'!K176)</f>
        <v/>
      </c>
      <c r="BC176" s="185">
        <f>IF('2.Census &amp; Reference Benchmarks'!L176="N/A",IF(OR(AND(G176="",I176=""),AND(G176&lt;DATEVALUE("1/1/2020"),OR(I176="",I176&gt;DATEVALUE("3/31/2020")))),177.14,IF(OR(I176 = "", I176 &gt; DATEVALUE("1/31/2020")), ROUND(177.14*((DATEVALUE("2/1/2020") -G176)/31),1))),IF('2.Census &amp; Reference Benchmarks'!L176="",0,'2.Census &amp; Reference Benchmarks'!L176))</f>
        <v>0</v>
      </c>
      <c r="BD176" s="74" t="str">
        <f>IF('2.Census &amp; Reference Benchmarks'!N176 = "", "", '2.Census &amp; Reference Benchmarks'!N176)</f>
        <v/>
      </c>
      <c r="BE176" s="185">
        <f>IF('2.Census &amp; Reference Benchmarks'!O176="N/A",IF(OR(AND(G176="",I176=""),AND(G176&lt;=DATEVALUE("2/1/2020"),OR(I176="",I176&gt;=DATEVALUE("2/29/2020")))),165.71,IF(AND(G176&gt;DATEVALUE("2/1/2020"),OR(I176="",I176&lt;=DATEVALUE("2/29/2020"))),((DATEVALUE("3/1/2020")-G176)/29)*165.71,"")),IF('2.Census &amp; Reference Benchmarks'!O176="",0,'2.Census &amp; Reference Benchmarks'!O176))</f>
        <v>0</v>
      </c>
    </row>
    <row r="177" spans="1:57" x14ac:dyDescent="0.25">
      <c r="A177" s="3"/>
      <c r="B177" s="56">
        <f>IF('2.Census &amp; Reference Benchmarks'!B177 &lt;&gt;"",'2.Census &amp; Reference Benchmarks'!B177,"")</f>
        <v>0</v>
      </c>
      <c r="C177" s="56">
        <f>IF('2.Census &amp; Reference Benchmarks'!C177 &lt;&gt;"",'2.Census &amp; Reference Benchmarks'!C177,"")</f>
        <v>0</v>
      </c>
      <c r="D177" s="57" t="str">
        <f>IF('2.Census &amp; Reference Benchmarks'!D177 &lt;&gt;"",'2.Census &amp; Reference Benchmarks'!D177,"")</f>
        <v/>
      </c>
      <c r="E177" s="56" t="str">
        <f>IF('2.Census &amp; Reference Benchmarks'!E177 &lt;&gt;"",'2.Census &amp; Reference Benchmarks'!E177,"")</f>
        <v/>
      </c>
      <c r="F177" s="56" t="str">
        <f>IF('2.Census &amp; Reference Benchmarks'!F177 &lt;&gt;"",'2.Census &amp; Reference Benchmarks'!F177,"")</f>
        <v/>
      </c>
      <c r="G177" s="58" t="str">
        <f>IF('2.Census &amp; Reference Benchmarks'!G177 &lt;&gt;"",'2.Census &amp; Reference Benchmarks'!G177,"")</f>
        <v/>
      </c>
      <c r="H177" s="58" t="str">
        <f>IF('2.Census &amp; Reference Benchmarks'!H177 &lt;&gt;"",'2.Census &amp; Reference Benchmarks'!H177,"")</f>
        <v/>
      </c>
      <c r="I177" s="58" t="str">
        <f>IF('2.Census &amp; Reference Benchmarks'!I177 &lt;&gt;"",'2.Census &amp; Reference Benchmarks'!I177,"")</f>
        <v/>
      </c>
      <c r="J177" s="69" t="str">
        <f>IF('2.Census &amp; Reference Benchmarks'!J177 &lt;&gt;"",'2.Census &amp; Reference Benchmarks'!J177,"")</f>
        <v/>
      </c>
      <c r="K177" s="58" t="str">
        <f>IF('7.Safe Harbor Input Data &amp; Calc'!Q179 &lt;&gt; "", '7.Safe Harbor Input Data &amp; Calc'!Q179, "")</f>
        <v>No</v>
      </c>
      <c r="L177" s="59" t="str">
        <f>IF('2.Census &amp; Reference Benchmarks'!T177&lt;&gt; "",'2.Census &amp; Reference Benchmarks'!T177,"")</f>
        <v/>
      </c>
      <c r="M177" s="60">
        <f>'2.Census &amp; Reference Benchmarks'!M177</f>
        <v>0</v>
      </c>
      <c r="N177" s="60">
        <f>'2.Census &amp; Reference Benchmarks'!P177</f>
        <v>0</v>
      </c>
      <c r="O177" s="60">
        <f>'2.Census &amp; Reference Benchmarks'!S177</f>
        <v>0</v>
      </c>
      <c r="P177" s="52">
        <f>IF( AND(I177 &lt; '1. Summary for SBA'!$J$7, I177 &lt;&gt;""), 0, IF(AND(G177="",I177=""),SUM(M177:O177)*4,IF(I177&lt;'1. Summary for SBA'!$J$7,0,IF(K177="Yes",0,IF(H177="Salary",IF(AND(SUM(M177:O177)*4&lt;100000,L177=""),(SUM(M177:O177)/(IF(OR(I177=0,I177&gt;=DATEVALUE("3/31/2020")),DATEVALUE("3/31/2020"),I177)-IF(OR(G177&lt;=DATEVALUE("1/1/2020"), G177 = ""),DATEVALUE("1/1/2020"),IF(OR(MONTH(G177)=1),G177+1,IF(MONTH(G177)=3,G177,G177-1)))))*360,0),0)))))</f>
        <v>0</v>
      </c>
      <c r="Q177" s="52">
        <f t="shared" si="22"/>
        <v>0</v>
      </c>
      <c r="R177" s="67">
        <f t="shared" si="16"/>
        <v>0</v>
      </c>
      <c r="S177" s="53">
        <f>SUM('3.Weekly Hours &amp; Wage Activity'!AI177:BF177)</f>
        <v>0</v>
      </c>
      <c r="T177" s="53">
        <f>IF(AND(I177&lt;&gt; "",  I177 &lt; '1. Summary for SBA'!$J$11 +168, I177 &gt; '1. Summary for SBA'!$J$11),S177+(((168-(I177-'1. Summary for SBA'!$J$11+1))*S177)/((I177-'1. Summary for SBA'!$J$11+1))),0)</f>
        <v>0</v>
      </c>
      <c r="U177" s="369">
        <f>IF(K177= "Yes",0,IF( H177 = "salary",IF(T177 = 0,MAX(0,$R177-$S177), R177-T177),IF( H177 = "Hourly",'6. Hourly EE Wage Reduction'!AA177, 0)))</f>
        <v>0</v>
      </c>
      <c r="V177" s="67">
        <f t="shared" si="17"/>
        <v>0</v>
      </c>
      <c r="W177" s="405" t="str">
        <f>IF(U177 = 0, "No",IF('6. Hourly EE Wage Reduction'!T177 &gt;'6. Hourly EE Wage Reduction'!W177, "Yes", "No"))</f>
        <v>No</v>
      </c>
      <c r="X177" s="67">
        <f t="shared" si="18"/>
        <v>0</v>
      </c>
      <c r="Y177" s="67">
        <f t="shared" si="19"/>
        <v>0</v>
      </c>
      <c r="AA177" s="86">
        <f>IFERROR(IF('3.Weekly Hours &amp; Wage Activity'!J177 = "FT", 1,MIN(1,IF('3.Weekly Hours &amp; Wage Activity'!J177 = "", "",MIN('3.Weekly Hours &amp; Wage Activity'!J177/40,1)),IF('3.Weekly Hours &amp; Wage Activity'!J177="", "",'3.Weekly Hours &amp; Wage Activity'!J177/40 ))),0)</f>
        <v>0</v>
      </c>
      <c r="AB177" s="86">
        <f>IFERROR(IF('3.Weekly Hours &amp; Wage Activity'!K177 = "FT", 1,MIN(1,IF('3.Weekly Hours &amp; Wage Activity'!K177 = "", "",MIN('3.Weekly Hours &amp; Wage Activity'!K177/40,1)),IF('3.Weekly Hours &amp; Wage Activity'!K177="", "",'3.Weekly Hours &amp; Wage Activity'!K177/40 ))),0)</f>
        <v>0</v>
      </c>
      <c r="AC177" s="86">
        <f>IFERROR(IF('3.Weekly Hours &amp; Wage Activity'!L177 = "FT", 1,MIN(1,IF('3.Weekly Hours &amp; Wage Activity'!L177 = "", "",MIN('3.Weekly Hours &amp; Wage Activity'!L177/40,1)),IF('3.Weekly Hours &amp; Wage Activity'!L177="", "",'3.Weekly Hours &amp; Wage Activity'!L177/40 ))),0)</f>
        <v>0</v>
      </c>
      <c r="AD177" s="86">
        <f>IFERROR(IF('3.Weekly Hours &amp; Wage Activity'!M177 = "FT", 1,MIN(1,IF('3.Weekly Hours &amp; Wage Activity'!M177 = "", "",MIN('3.Weekly Hours &amp; Wage Activity'!M177/40,1)),IF('3.Weekly Hours &amp; Wage Activity'!M177="", "",'3.Weekly Hours &amp; Wage Activity'!M177/40 ))),0)</f>
        <v>0</v>
      </c>
      <c r="AE177" s="86">
        <f>IFERROR(IF('3.Weekly Hours &amp; Wage Activity'!N177 = "FT", 1,MIN(1,IF('3.Weekly Hours &amp; Wage Activity'!N177 = "", "",MIN('3.Weekly Hours &amp; Wage Activity'!N177/40,1)),IF('3.Weekly Hours &amp; Wage Activity'!N177="", "",'3.Weekly Hours &amp; Wage Activity'!N177/40 ))),0)</f>
        <v>0</v>
      </c>
      <c r="AF177" s="86">
        <f>IFERROR(IF('3.Weekly Hours &amp; Wage Activity'!O177 = "FT", 1,MIN(1,IF('3.Weekly Hours &amp; Wage Activity'!O177 = "", "",MIN('3.Weekly Hours &amp; Wage Activity'!O177/40,1)),IF('3.Weekly Hours &amp; Wage Activity'!O177="", "",'3.Weekly Hours &amp; Wage Activity'!O177/40 ))),0)</f>
        <v>0</v>
      </c>
      <c r="AG177" s="86">
        <f>IFERROR(IF('3.Weekly Hours &amp; Wage Activity'!P177 = "FT", 1,MIN(1,IF('3.Weekly Hours &amp; Wage Activity'!P177 = "", "",MIN('3.Weekly Hours &amp; Wage Activity'!P177/40,1)),IF('3.Weekly Hours &amp; Wage Activity'!P177="", "",'3.Weekly Hours &amp; Wage Activity'!P177/40 ))),0)</f>
        <v>0</v>
      </c>
      <c r="AH177" s="86">
        <f>IFERROR(IF('3.Weekly Hours &amp; Wage Activity'!Q177 = "FT", 1,MIN(1,IF('3.Weekly Hours &amp; Wage Activity'!Q177 = "", "",MIN('3.Weekly Hours &amp; Wage Activity'!Q177/40,1)),IF('3.Weekly Hours &amp; Wage Activity'!Q177="", "",'3.Weekly Hours &amp; Wage Activity'!Q177/40 ))),0)</f>
        <v>0</v>
      </c>
      <c r="AI177" s="86">
        <f>IFERROR(IF('3.Weekly Hours &amp; Wage Activity'!R177 = "FT", 1,MIN(1,IF('3.Weekly Hours &amp; Wage Activity'!R177 = "", "",MIN('3.Weekly Hours &amp; Wage Activity'!R177/40,1)),IF('3.Weekly Hours &amp; Wage Activity'!R177="", "",'3.Weekly Hours &amp; Wage Activity'!R177/40 ))),0)</f>
        <v>0</v>
      </c>
      <c r="AJ177" s="86">
        <f>IFERROR(IF('3.Weekly Hours &amp; Wage Activity'!S177 = "FT", 1,MIN(1,IF('3.Weekly Hours &amp; Wage Activity'!S177 = "", "",MIN('3.Weekly Hours &amp; Wage Activity'!S177/40,1)),IF('3.Weekly Hours &amp; Wage Activity'!S177="", "",'3.Weekly Hours &amp; Wage Activity'!S177/40 ))),0)</f>
        <v>0</v>
      </c>
      <c r="AK177" s="86">
        <f>IFERROR(IF('3.Weekly Hours &amp; Wage Activity'!T177 = "FT", 1,MIN(1,IF('3.Weekly Hours &amp; Wage Activity'!T177 = "", "",MIN('3.Weekly Hours &amp; Wage Activity'!T177/40,1)),IF('3.Weekly Hours &amp; Wage Activity'!T177="", "",'3.Weekly Hours &amp; Wage Activity'!T177/40 ))),0)</f>
        <v>0</v>
      </c>
      <c r="AL177" s="86">
        <f>IFERROR(IF('3.Weekly Hours &amp; Wage Activity'!U177 = "FT", 1,MIN(1,IF('3.Weekly Hours &amp; Wage Activity'!U177 = "", "",MIN('3.Weekly Hours &amp; Wage Activity'!U177/40,1)),IF('3.Weekly Hours &amp; Wage Activity'!U177="", "",'3.Weekly Hours &amp; Wage Activity'!U177/40 ))),0)</f>
        <v>0</v>
      </c>
      <c r="AM177" s="86">
        <f>IFERROR(IF('3.Weekly Hours &amp; Wage Activity'!V177 = "FT", 1,MIN(1,IF('3.Weekly Hours &amp; Wage Activity'!V177 = "", "",MIN('3.Weekly Hours &amp; Wage Activity'!V177/40,1)),IF('3.Weekly Hours &amp; Wage Activity'!V177="", "",'3.Weekly Hours &amp; Wage Activity'!V177/40 ))),0)</f>
        <v>0</v>
      </c>
      <c r="AN177" s="86">
        <f>IFERROR(IF('3.Weekly Hours &amp; Wage Activity'!W177 = "FT", 1,MIN(1,IF('3.Weekly Hours &amp; Wage Activity'!W177 = "", "",MIN('3.Weekly Hours &amp; Wage Activity'!W177/40,1)),IF('3.Weekly Hours &amp; Wage Activity'!W177="", "",'3.Weekly Hours &amp; Wage Activity'!W177/40 ))),0)</f>
        <v>0</v>
      </c>
      <c r="AO177" s="86">
        <f>IFERROR(IF('3.Weekly Hours &amp; Wage Activity'!X177 = "FT", 1,MIN(1,IF('3.Weekly Hours &amp; Wage Activity'!X177 = "", "",MIN('3.Weekly Hours &amp; Wage Activity'!X177/40,1)),IF('3.Weekly Hours &amp; Wage Activity'!X177="", "",'3.Weekly Hours &amp; Wage Activity'!X177/40 ))),0)</f>
        <v>0</v>
      </c>
      <c r="AP177" s="86">
        <f>IFERROR(IF('3.Weekly Hours &amp; Wage Activity'!Y177 = "FT", 1,MIN(1,IF('3.Weekly Hours &amp; Wage Activity'!Y177 = "", "",MIN('3.Weekly Hours &amp; Wage Activity'!Y177/40,1)),IF('3.Weekly Hours &amp; Wage Activity'!Y177="", "",'3.Weekly Hours &amp; Wage Activity'!Y177/40 ))),0)</f>
        <v>0</v>
      </c>
      <c r="AQ177" s="86">
        <f>IFERROR(IF('3.Weekly Hours &amp; Wage Activity'!Z177 = "FT", 1,MIN(1,IF('3.Weekly Hours &amp; Wage Activity'!Z177 = "", "",MIN('3.Weekly Hours &amp; Wage Activity'!Z177/40,1)),IF('3.Weekly Hours &amp; Wage Activity'!Z177="", "",'3.Weekly Hours &amp; Wage Activity'!Z177/40 ))),0)</f>
        <v>0</v>
      </c>
      <c r="AR177" s="86">
        <f>IFERROR(IF('3.Weekly Hours &amp; Wage Activity'!AA177 = "FT", 1,MIN(1,IF('3.Weekly Hours &amp; Wage Activity'!AA177 = "", "",MIN('3.Weekly Hours &amp; Wage Activity'!AA177/40,1)),IF('3.Weekly Hours &amp; Wage Activity'!AA177="", "",'3.Weekly Hours &amp; Wage Activity'!AA177/40 ))),0)</f>
        <v>0</v>
      </c>
      <c r="AS177" s="86">
        <f>IFERROR(IF('3.Weekly Hours &amp; Wage Activity'!AB177 = "FT", 1,MIN(1,IF('3.Weekly Hours &amp; Wage Activity'!AB177 = "", "",MIN('3.Weekly Hours &amp; Wage Activity'!AB177/40,1)),IF('3.Weekly Hours &amp; Wage Activity'!AB177="", "",'3.Weekly Hours &amp; Wage Activity'!AB177/40 ))),0)</f>
        <v>0</v>
      </c>
      <c r="AT177" s="86">
        <f>IFERROR(IF('3.Weekly Hours &amp; Wage Activity'!AC177 = "FT", 1,MIN(1,IF('3.Weekly Hours &amp; Wage Activity'!AC177 = "", "",MIN('3.Weekly Hours &amp; Wage Activity'!AC177/40,1)),IF('3.Weekly Hours &amp; Wage Activity'!AC177="", "",'3.Weekly Hours &amp; Wage Activity'!AC177/40 ))),0)</f>
        <v>0</v>
      </c>
      <c r="AU177" s="86">
        <f>IFERROR(IF('3.Weekly Hours &amp; Wage Activity'!AD177 = "FT", 1,MIN(1,IF('3.Weekly Hours &amp; Wage Activity'!AD177 = "", "",MIN('3.Weekly Hours &amp; Wage Activity'!AD177/40,1)),IF('3.Weekly Hours &amp; Wage Activity'!AD177="", "",'3.Weekly Hours &amp; Wage Activity'!AD177/40 ))),0)</f>
        <v>0</v>
      </c>
      <c r="AV177" s="86">
        <f>IFERROR(IF('3.Weekly Hours &amp; Wage Activity'!AE177 = "FT", 1,MIN(1,IF('3.Weekly Hours &amp; Wage Activity'!AE177 = "", "",MIN('3.Weekly Hours &amp; Wage Activity'!AE177/40,1)),IF('3.Weekly Hours &amp; Wage Activity'!AE177="", "",'3.Weekly Hours &amp; Wage Activity'!AE177/40 ))),0)</f>
        <v>0</v>
      </c>
      <c r="AW177" s="86">
        <f>IFERROR(IF('3.Weekly Hours &amp; Wage Activity'!AF177 = "FT", 1,MIN(1,IF('3.Weekly Hours &amp; Wage Activity'!AF177 = "", "",MIN('3.Weekly Hours &amp; Wage Activity'!AF177/40,1)),IF('3.Weekly Hours &amp; Wage Activity'!AF177="", "",'3.Weekly Hours &amp; Wage Activity'!AF177/40 ))),0)</f>
        <v>0</v>
      </c>
      <c r="AX177" s="86">
        <f>IFERROR(IF('3.Weekly Hours &amp; Wage Activity'!AG177 = "FT", 1,MIN(1,IF('3.Weekly Hours &amp; Wage Activity'!AG177 = "", "",MIN('3.Weekly Hours &amp; Wage Activity'!AG177/40,1)),IF('3.Weekly Hours &amp; Wage Activity'!AG177="", "",'3.Weekly Hours &amp; Wage Activity'!AG177/40 ))),0)</f>
        <v>0</v>
      </c>
      <c r="AY177" s="523">
        <f>SUM( IF(COUNTIF('3.Weekly Hours &amp; Wage Activity'!J177:Q177, "&lt;&gt;FT") = 0, COLUMNS('3.Weekly Hours &amp; Wage Activity'!J177:AG177) * 40, '3.Weekly Hours &amp; Wage Activity'!J177:AG177))</f>
        <v>0</v>
      </c>
      <c r="AZ177" s="86">
        <f t="shared" si="20"/>
        <v>0</v>
      </c>
      <c r="BA177" s="87">
        <f t="shared" si="21"/>
        <v>0</v>
      </c>
      <c r="BB177" s="74" t="str">
        <f>IF('2.Census &amp; Reference Benchmarks'!K177 = "", "", '2.Census &amp; Reference Benchmarks'!K177)</f>
        <v/>
      </c>
      <c r="BC177" s="185">
        <f>IF('2.Census &amp; Reference Benchmarks'!L177="N/A",IF(OR(AND(G177="",I177=""),AND(G177&lt;DATEVALUE("1/1/2020"),OR(I177="",I177&gt;DATEVALUE("3/31/2020")))),177.14,IF(OR(I177 = "", I177 &gt; DATEVALUE("1/31/2020")), ROUND(177.14*((DATEVALUE("2/1/2020") -G177)/31),1))),IF('2.Census &amp; Reference Benchmarks'!L177="",0,'2.Census &amp; Reference Benchmarks'!L177))</f>
        <v>0</v>
      </c>
      <c r="BD177" s="74" t="str">
        <f>IF('2.Census &amp; Reference Benchmarks'!N177 = "", "", '2.Census &amp; Reference Benchmarks'!N177)</f>
        <v/>
      </c>
      <c r="BE177" s="185">
        <f>IF('2.Census &amp; Reference Benchmarks'!O177="N/A",IF(OR(AND(G177="",I177=""),AND(G177&lt;=DATEVALUE("2/1/2020"),OR(I177="",I177&gt;=DATEVALUE("2/29/2020")))),165.71,IF(AND(G177&gt;DATEVALUE("2/1/2020"),OR(I177="",I177&lt;=DATEVALUE("2/29/2020"))),((DATEVALUE("3/1/2020")-G177)/29)*165.71,"")),IF('2.Census &amp; Reference Benchmarks'!O177="",0,'2.Census &amp; Reference Benchmarks'!O177))</f>
        <v>0</v>
      </c>
    </row>
    <row r="178" spans="1:57" x14ac:dyDescent="0.25">
      <c r="A178" s="3"/>
      <c r="B178" s="56">
        <f>IF('2.Census &amp; Reference Benchmarks'!B178 &lt;&gt;"",'2.Census &amp; Reference Benchmarks'!B178,"")</f>
        <v>0</v>
      </c>
      <c r="C178" s="56">
        <f>IF('2.Census &amp; Reference Benchmarks'!C178 &lt;&gt;"",'2.Census &amp; Reference Benchmarks'!C178,"")</f>
        <v>0</v>
      </c>
      <c r="D178" s="57" t="str">
        <f>IF('2.Census &amp; Reference Benchmarks'!D178 &lt;&gt;"",'2.Census &amp; Reference Benchmarks'!D178,"")</f>
        <v/>
      </c>
      <c r="E178" s="56" t="str">
        <f>IF('2.Census &amp; Reference Benchmarks'!E178 &lt;&gt;"",'2.Census &amp; Reference Benchmarks'!E178,"")</f>
        <v/>
      </c>
      <c r="F178" s="56" t="str">
        <f>IF('2.Census &amp; Reference Benchmarks'!F178 &lt;&gt;"",'2.Census &amp; Reference Benchmarks'!F178,"")</f>
        <v/>
      </c>
      <c r="G178" s="58" t="str">
        <f>IF('2.Census &amp; Reference Benchmarks'!G178 &lt;&gt;"",'2.Census &amp; Reference Benchmarks'!G178,"")</f>
        <v/>
      </c>
      <c r="H178" s="58" t="str">
        <f>IF('2.Census &amp; Reference Benchmarks'!H178 &lt;&gt;"",'2.Census &amp; Reference Benchmarks'!H178,"")</f>
        <v/>
      </c>
      <c r="I178" s="58" t="str">
        <f>IF('2.Census &amp; Reference Benchmarks'!I178 &lt;&gt;"",'2.Census &amp; Reference Benchmarks'!I178,"")</f>
        <v/>
      </c>
      <c r="J178" s="69" t="str">
        <f>IF('2.Census &amp; Reference Benchmarks'!J178 &lt;&gt;"",'2.Census &amp; Reference Benchmarks'!J178,"")</f>
        <v/>
      </c>
      <c r="K178" s="58" t="str">
        <f>IF('7.Safe Harbor Input Data &amp; Calc'!Q180 &lt;&gt; "", '7.Safe Harbor Input Data &amp; Calc'!Q180, "")</f>
        <v>No</v>
      </c>
      <c r="L178" s="59" t="str">
        <f>IF('2.Census &amp; Reference Benchmarks'!T178&lt;&gt; "",'2.Census &amp; Reference Benchmarks'!T178,"")</f>
        <v/>
      </c>
      <c r="M178" s="60">
        <f>'2.Census &amp; Reference Benchmarks'!M178</f>
        <v>0</v>
      </c>
      <c r="N178" s="60">
        <f>'2.Census &amp; Reference Benchmarks'!P178</f>
        <v>0</v>
      </c>
      <c r="O178" s="60">
        <f>'2.Census &amp; Reference Benchmarks'!S178</f>
        <v>0</v>
      </c>
      <c r="P178" s="52">
        <f>IF( AND(I178 &lt; '1. Summary for SBA'!$J$7, I178 &lt;&gt;""), 0, IF(AND(G178="",I178=""),SUM(M178:O178)*4,IF(I178&lt;'1. Summary for SBA'!$J$7,0,IF(K178="Yes",0,IF(H178="Salary",IF(AND(SUM(M178:O178)*4&lt;100000,L178=""),(SUM(M178:O178)/(IF(OR(I178=0,I178&gt;=DATEVALUE("3/31/2020")),DATEVALUE("3/31/2020"),I178)-IF(OR(G178&lt;=DATEVALUE("1/1/2020"), G178 = ""),DATEVALUE("1/1/2020"),IF(OR(MONTH(G178)=1),G178+1,IF(MONTH(G178)=3,G178,G178-1)))))*360,0),0)))))</f>
        <v>0</v>
      </c>
      <c r="Q178" s="52">
        <f t="shared" si="22"/>
        <v>0</v>
      </c>
      <c r="R178" s="67">
        <f t="shared" si="16"/>
        <v>0</v>
      </c>
      <c r="S178" s="53">
        <f>SUM('3.Weekly Hours &amp; Wage Activity'!AI178:BF178)</f>
        <v>0</v>
      </c>
      <c r="T178" s="53">
        <f>IF(AND(I178&lt;&gt; "",  I178 &lt; '1. Summary for SBA'!$J$11 +168, I178 &gt; '1. Summary for SBA'!$J$11),S178+(((168-(I178-'1. Summary for SBA'!$J$11+1))*S178)/((I178-'1. Summary for SBA'!$J$11+1))),0)</f>
        <v>0</v>
      </c>
      <c r="U178" s="369">
        <f>IF(K178= "Yes",0,IF( H178 = "salary",IF(T178 = 0,MAX(0,$R178-$S178), R178-T178),IF( H178 = "Hourly",'6. Hourly EE Wage Reduction'!AA178, 0)))</f>
        <v>0</v>
      </c>
      <c r="V178" s="67">
        <f t="shared" si="17"/>
        <v>0</v>
      </c>
      <c r="W178" s="405" t="str">
        <f>IF(U178 = 0, "No",IF('6. Hourly EE Wage Reduction'!T178 &gt;'6. Hourly EE Wage Reduction'!W178, "Yes", "No"))</f>
        <v>No</v>
      </c>
      <c r="X178" s="67">
        <f t="shared" si="18"/>
        <v>0</v>
      </c>
      <c r="Y178" s="67">
        <f t="shared" si="19"/>
        <v>0</v>
      </c>
      <c r="AA178" s="86">
        <f>IFERROR(IF('3.Weekly Hours &amp; Wage Activity'!J178 = "FT", 1,MIN(1,IF('3.Weekly Hours &amp; Wage Activity'!J178 = "", "",MIN('3.Weekly Hours &amp; Wage Activity'!J178/40,1)),IF('3.Weekly Hours &amp; Wage Activity'!J178="", "",'3.Weekly Hours &amp; Wage Activity'!J178/40 ))),0)</f>
        <v>0</v>
      </c>
      <c r="AB178" s="86">
        <f>IFERROR(IF('3.Weekly Hours &amp; Wage Activity'!K178 = "FT", 1,MIN(1,IF('3.Weekly Hours &amp; Wage Activity'!K178 = "", "",MIN('3.Weekly Hours &amp; Wage Activity'!K178/40,1)),IF('3.Weekly Hours &amp; Wage Activity'!K178="", "",'3.Weekly Hours &amp; Wage Activity'!K178/40 ))),0)</f>
        <v>0</v>
      </c>
      <c r="AC178" s="86">
        <f>IFERROR(IF('3.Weekly Hours &amp; Wage Activity'!L178 = "FT", 1,MIN(1,IF('3.Weekly Hours &amp; Wage Activity'!L178 = "", "",MIN('3.Weekly Hours &amp; Wage Activity'!L178/40,1)),IF('3.Weekly Hours &amp; Wage Activity'!L178="", "",'3.Weekly Hours &amp; Wage Activity'!L178/40 ))),0)</f>
        <v>0</v>
      </c>
      <c r="AD178" s="86">
        <f>IFERROR(IF('3.Weekly Hours &amp; Wage Activity'!M178 = "FT", 1,MIN(1,IF('3.Weekly Hours &amp; Wage Activity'!M178 = "", "",MIN('3.Weekly Hours &amp; Wage Activity'!M178/40,1)),IF('3.Weekly Hours &amp; Wage Activity'!M178="", "",'3.Weekly Hours &amp; Wage Activity'!M178/40 ))),0)</f>
        <v>0</v>
      </c>
      <c r="AE178" s="86">
        <f>IFERROR(IF('3.Weekly Hours &amp; Wage Activity'!N178 = "FT", 1,MIN(1,IF('3.Weekly Hours &amp; Wage Activity'!N178 = "", "",MIN('3.Weekly Hours &amp; Wage Activity'!N178/40,1)),IF('3.Weekly Hours &amp; Wage Activity'!N178="", "",'3.Weekly Hours &amp; Wage Activity'!N178/40 ))),0)</f>
        <v>0</v>
      </c>
      <c r="AF178" s="86">
        <f>IFERROR(IF('3.Weekly Hours &amp; Wage Activity'!O178 = "FT", 1,MIN(1,IF('3.Weekly Hours &amp; Wage Activity'!O178 = "", "",MIN('3.Weekly Hours &amp; Wage Activity'!O178/40,1)),IF('3.Weekly Hours &amp; Wage Activity'!O178="", "",'3.Weekly Hours &amp; Wage Activity'!O178/40 ))),0)</f>
        <v>0</v>
      </c>
      <c r="AG178" s="86">
        <f>IFERROR(IF('3.Weekly Hours &amp; Wage Activity'!P178 = "FT", 1,MIN(1,IF('3.Weekly Hours &amp; Wage Activity'!P178 = "", "",MIN('3.Weekly Hours &amp; Wage Activity'!P178/40,1)),IF('3.Weekly Hours &amp; Wage Activity'!P178="", "",'3.Weekly Hours &amp; Wage Activity'!P178/40 ))),0)</f>
        <v>0</v>
      </c>
      <c r="AH178" s="86">
        <f>IFERROR(IF('3.Weekly Hours &amp; Wage Activity'!Q178 = "FT", 1,MIN(1,IF('3.Weekly Hours &amp; Wage Activity'!Q178 = "", "",MIN('3.Weekly Hours &amp; Wage Activity'!Q178/40,1)),IF('3.Weekly Hours &amp; Wage Activity'!Q178="", "",'3.Weekly Hours &amp; Wage Activity'!Q178/40 ))),0)</f>
        <v>0</v>
      </c>
      <c r="AI178" s="86">
        <f>IFERROR(IF('3.Weekly Hours &amp; Wage Activity'!R178 = "FT", 1,MIN(1,IF('3.Weekly Hours &amp; Wage Activity'!R178 = "", "",MIN('3.Weekly Hours &amp; Wage Activity'!R178/40,1)),IF('3.Weekly Hours &amp; Wage Activity'!R178="", "",'3.Weekly Hours &amp; Wage Activity'!R178/40 ))),0)</f>
        <v>0</v>
      </c>
      <c r="AJ178" s="86">
        <f>IFERROR(IF('3.Weekly Hours &amp; Wage Activity'!S178 = "FT", 1,MIN(1,IF('3.Weekly Hours &amp; Wage Activity'!S178 = "", "",MIN('3.Weekly Hours &amp; Wage Activity'!S178/40,1)),IF('3.Weekly Hours &amp; Wage Activity'!S178="", "",'3.Weekly Hours &amp; Wage Activity'!S178/40 ))),0)</f>
        <v>0</v>
      </c>
      <c r="AK178" s="86">
        <f>IFERROR(IF('3.Weekly Hours &amp; Wage Activity'!T178 = "FT", 1,MIN(1,IF('3.Weekly Hours &amp; Wage Activity'!T178 = "", "",MIN('3.Weekly Hours &amp; Wage Activity'!T178/40,1)),IF('3.Weekly Hours &amp; Wage Activity'!T178="", "",'3.Weekly Hours &amp; Wage Activity'!T178/40 ))),0)</f>
        <v>0</v>
      </c>
      <c r="AL178" s="86">
        <f>IFERROR(IF('3.Weekly Hours &amp; Wage Activity'!U178 = "FT", 1,MIN(1,IF('3.Weekly Hours &amp; Wage Activity'!U178 = "", "",MIN('3.Weekly Hours &amp; Wage Activity'!U178/40,1)),IF('3.Weekly Hours &amp; Wage Activity'!U178="", "",'3.Weekly Hours &amp; Wage Activity'!U178/40 ))),0)</f>
        <v>0</v>
      </c>
      <c r="AM178" s="86">
        <f>IFERROR(IF('3.Weekly Hours &amp; Wage Activity'!V178 = "FT", 1,MIN(1,IF('3.Weekly Hours &amp; Wage Activity'!V178 = "", "",MIN('3.Weekly Hours &amp; Wage Activity'!V178/40,1)),IF('3.Weekly Hours &amp; Wage Activity'!V178="", "",'3.Weekly Hours &amp; Wage Activity'!V178/40 ))),0)</f>
        <v>0</v>
      </c>
      <c r="AN178" s="86">
        <f>IFERROR(IF('3.Weekly Hours &amp; Wage Activity'!W178 = "FT", 1,MIN(1,IF('3.Weekly Hours &amp; Wage Activity'!W178 = "", "",MIN('3.Weekly Hours &amp; Wage Activity'!W178/40,1)),IF('3.Weekly Hours &amp; Wage Activity'!W178="", "",'3.Weekly Hours &amp; Wage Activity'!W178/40 ))),0)</f>
        <v>0</v>
      </c>
      <c r="AO178" s="86">
        <f>IFERROR(IF('3.Weekly Hours &amp; Wage Activity'!X178 = "FT", 1,MIN(1,IF('3.Weekly Hours &amp; Wage Activity'!X178 = "", "",MIN('3.Weekly Hours &amp; Wage Activity'!X178/40,1)),IF('3.Weekly Hours &amp; Wage Activity'!X178="", "",'3.Weekly Hours &amp; Wage Activity'!X178/40 ))),0)</f>
        <v>0</v>
      </c>
      <c r="AP178" s="86">
        <f>IFERROR(IF('3.Weekly Hours &amp; Wage Activity'!Y178 = "FT", 1,MIN(1,IF('3.Weekly Hours &amp; Wage Activity'!Y178 = "", "",MIN('3.Weekly Hours &amp; Wage Activity'!Y178/40,1)),IF('3.Weekly Hours &amp; Wage Activity'!Y178="", "",'3.Weekly Hours &amp; Wage Activity'!Y178/40 ))),0)</f>
        <v>0</v>
      </c>
      <c r="AQ178" s="86">
        <f>IFERROR(IF('3.Weekly Hours &amp; Wage Activity'!Z178 = "FT", 1,MIN(1,IF('3.Weekly Hours &amp; Wage Activity'!Z178 = "", "",MIN('3.Weekly Hours &amp; Wage Activity'!Z178/40,1)),IF('3.Weekly Hours &amp; Wage Activity'!Z178="", "",'3.Weekly Hours &amp; Wage Activity'!Z178/40 ))),0)</f>
        <v>0</v>
      </c>
      <c r="AR178" s="86">
        <f>IFERROR(IF('3.Weekly Hours &amp; Wage Activity'!AA178 = "FT", 1,MIN(1,IF('3.Weekly Hours &amp; Wage Activity'!AA178 = "", "",MIN('3.Weekly Hours &amp; Wage Activity'!AA178/40,1)),IF('3.Weekly Hours &amp; Wage Activity'!AA178="", "",'3.Weekly Hours &amp; Wage Activity'!AA178/40 ))),0)</f>
        <v>0</v>
      </c>
      <c r="AS178" s="86">
        <f>IFERROR(IF('3.Weekly Hours &amp; Wage Activity'!AB178 = "FT", 1,MIN(1,IF('3.Weekly Hours &amp; Wage Activity'!AB178 = "", "",MIN('3.Weekly Hours &amp; Wage Activity'!AB178/40,1)),IF('3.Weekly Hours &amp; Wage Activity'!AB178="", "",'3.Weekly Hours &amp; Wage Activity'!AB178/40 ))),0)</f>
        <v>0</v>
      </c>
      <c r="AT178" s="86">
        <f>IFERROR(IF('3.Weekly Hours &amp; Wage Activity'!AC178 = "FT", 1,MIN(1,IF('3.Weekly Hours &amp; Wage Activity'!AC178 = "", "",MIN('3.Weekly Hours &amp; Wage Activity'!AC178/40,1)),IF('3.Weekly Hours &amp; Wage Activity'!AC178="", "",'3.Weekly Hours &amp; Wage Activity'!AC178/40 ))),0)</f>
        <v>0</v>
      </c>
      <c r="AU178" s="86">
        <f>IFERROR(IF('3.Weekly Hours &amp; Wage Activity'!AD178 = "FT", 1,MIN(1,IF('3.Weekly Hours &amp; Wage Activity'!AD178 = "", "",MIN('3.Weekly Hours &amp; Wage Activity'!AD178/40,1)),IF('3.Weekly Hours &amp; Wage Activity'!AD178="", "",'3.Weekly Hours &amp; Wage Activity'!AD178/40 ))),0)</f>
        <v>0</v>
      </c>
      <c r="AV178" s="86">
        <f>IFERROR(IF('3.Weekly Hours &amp; Wage Activity'!AE178 = "FT", 1,MIN(1,IF('3.Weekly Hours &amp; Wage Activity'!AE178 = "", "",MIN('3.Weekly Hours &amp; Wage Activity'!AE178/40,1)),IF('3.Weekly Hours &amp; Wage Activity'!AE178="", "",'3.Weekly Hours &amp; Wage Activity'!AE178/40 ))),0)</f>
        <v>0</v>
      </c>
      <c r="AW178" s="86">
        <f>IFERROR(IF('3.Weekly Hours &amp; Wage Activity'!AF178 = "FT", 1,MIN(1,IF('3.Weekly Hours &amp; Wage Activity'!AF178 = "", "",MIN('3.Weekly Hours &amp; Wage Activity'!AF178/40,1)),IF('3.Weekly Hours &amp; Wage Activity'!AF178="", "",'3.Weekly Hours &amp; Wage Activity'!AF178/40 ))),0)</f>
        <v>0</v>
      </c>
      <c r="AX178" s="86">
        <f>IFERROR(IF('3.Weekly Hours &amp; Wage Activity'!AG178 = "FT", 1,MIN(1,IF('3.Weekly Hours &amp; Wage Activity'!AG178 = "", "",MIN('3.Weekly Hours &amp; Wage Activity'!AG178/40,1)),IF('3.Weekly Hours &amp; Wage Activity'!AG178="", "",'3.Weekly Hours &amp; Wage Activity'!AG178/40 ))),0)</f>
        <v>0</v>
      </c>
      <c r="AY178" s="523">
        <f>SUM( IF(COUNTIF('3.Weekly Hours &amp; Wage Activity'!J178:Q178, "&lt;&gt;FT") = 0, COLUMNS('3.Weekly Hours &amp; Wage Activity'!J178:AG178) * 40, '3.Weekly Hours &amp; Wage Activity'!J178:AG178))</f>
        <v>0</v>
      </c>
      <c r="AZ178" s="86">
        <f t="shared" si="20"/>
        <v>0</v>
      </c>
      <c r="BA178" s="87">
        <f t="shared" si="21"/>
        <v>0</v>
      </c>
      <c r="BB178" s="74" t="str">
        <f>IF('2.Census &amp; Reference Benchmarks'!K178 = "", "", '2.Census &amp; Reference Benchmarks'!K178)</f>
        <v/>
      </c>
      <c r="BC178" s="185">
        <f>IF('2.Census &amp; Reference Benchmarks'!L178="N/A",IF(OR(AND(G178="",I178=""),AND(G178&lt;DATEVALUE("1/1/2020"),OR(I178="",I178&gt;DATEVALUE("3/31/2020")))),177.14,IF(OR(I178 = "", I178 &gt; DATEVALUE("1/31/2020")), ROUND(177.14*((DATEVALUE("2/1/2020") -G178)/31),1))),IF('2.Census &amp; Reference Benchmarks'!L178="",0,'2.Census &amp; Reference Benchmarks'!L178))</f>
        <v>0</v>
      </c>
      <c r="BD178" s="74" t="str">
        <f>IF('2.Census &amp; Reference Benchmarks'!N178 = "", "", '2.Census &amp; Reference Benchmarks'!N178)</f>
        <v/>
      </c>
      <c r="BE178" s="185">
        <f>IF('2.Census &amp; Reference Benchmarks'!O178="N/A",IF(OR(AND(G178="",I178=""),AND(G178&lt;=DATEVALUE("2/1/2020"),OR(I178="",I178&gt;=DATEVALUE("2/29/2020")))),165.71,IF(AND(G178&gt;DATEVALUE("2/1/2020"),OR(I178="",I178&lt;=DATEVALUE("2/29/2020"))),((DATEVALUE("3/1/2020")-G178)/29)*165.71,"")),IF('2.Census &amp; Reference Benchmarks'!O178="",0,'2.Census &amp; Reference Benchmarks'!O178))</f>
        <v>0</v>
      </c>
    </row>
    <row r="179" spans="1:57" x14ac:dyDescent="0.25">
      <c r="A179" s="3"/>
      <c r="B179" s="56">
        <f>IF('2.Census &amp; Reference Benchmarks'!B179 &lt;&gt;"",'2.Census &amp; Reference Benchmarks'!B179,"")</f>
        <v>0</v>
      </c>
      <c r="C179" s="56">
        <f>IF('2.Census &amp; Reference Benchmarks'!C179 &lt;&gt;"",'2.Census &amp; Reference Benchmarks'!C179,"")</f>
        <v>0</v>
      </c>
      <c r="D179" s="57" t="str">
        <f>IF('2.Census &amp; Reference Benchmarks'!D179 &lt;&gt;"",'2.Census &amp; Reference Benchmarks'!D179,"")</f>
        <v/>
      </c>
      <c r="E179" s="56" t="str">
        <f>IF('2.Census &amp; Reference Benchmarks'!E179 &lt;&gt;"",'2.Census &amp; Reference Benchmarks'!E179,"")</f>
        <v/>
      </c>
      <c r="F179" s="56" t="str">
        <f>IF('2.Census &amp; Reference Benchmarks'!F179 &lt;&gt;"",'2.Census &amp; Reference Benchmarks'!F179,"")</f>
        <v/>
      </c>
      <c r="G179" s="58" t="str">
        <f>IF('2.Census &amp; Reference Benchmarks'!G179 &lt;&gt;"",'2.Census &amp; Reference Benchmarks'!G179,"")</f>
        <v/>
      </c>
      <c r="H179" s="58" t="str">
        <f>IF('2.Census &amp; Reference Benchmarks'!H179 &lt;&gt;"",'2.Census &amp; Reference Benchmarks'!H179,"")</f>
        <v/>
      </c>
      <c r="I179" s="58" t="str">
        <f>IF('2.Census &amp; Reference Benchmarks'!I179 &lt;&gt;"",'2.Census &amp; Reference Benchmarks'!I179,"")</f>
        <v/>
      </c>
      <c r="J179" s="69" t="str">
        <f>IF('2.Census &amp; Reference Benchmarks'!J179 &lt;&gt;"",'2.Census &amp; Reference Benchmarks'!J179,"")</f>
        <v/>
      </c>
      <c r="K179" s="58" t="str">
        <f>IF('7.Safe Harbor Input Data &amp; Calc'!Q181 &lt;&gt; "", '7.Safe Harbor Input Data &amp; Calc'!Q181, "")</f>
        <v>No</v>
      </c>
      <c r="L179" s="59" t="str">
        <f>IF('2.Census &amp; Reference Benchmarks'!T179&lt;&gt; "",'2.Census &amp; Reference Benchmarks'!T179,"")</f>
        <v/>
      </c>
      <c r="M179" s="60">
        <f>'2.Census &amp; Reference Benchmarks'!M179</f>
        <v>0</v>
      </c>
      <c r="N179" s="60">
        <f>'2.Census &amp; Reference Benchmarks'!P179</f>
        <v>0</v>
      </c>
      <c r="O179" s="60">
        <f>'2.Census &amp; Reference Benchmarks'!S179</f>
        <v>0</v>
      </c>
      <c r="P179" s="52">
        <f>IF( AND(I179 &lt; '1. Summary for SBA'!$J$7, I179 &lt;&gt;""), 0, IF(AND(G179="",I179=""),SUM(M179:O179)*4,IF(I179&lt;'1. Summary for SBA'!$J$7,0,IF(K179="Yes",0,IF(H179="Salary",IF(AND(SUM(M179:O179)*4&lt;100000,L179=""),(SUM(M179:O179)/(IF(OR(I179=0,I179&gt;=DATEVALUE("3/31/2020")),DATEVALUE("3/31/2020"),I179)-IF(OR(G179&lt;=DATEVALUE("1/1/2020"), G179 = ""),DATEVALUE("1/1/2020"),IF(OR(MONTH(G179)=1),G179+1,IF(MONTH(G179)=3,G179,G179-1)))))*360,0),0)))))</f>
        <v>0</v>
      </c>
      <c r="Q179" s="52">
        <f t="shared" si="22"/>
        <v>0</v>
      </c>
      <c r="R179" s="67">
        <f t="shared" si="16"/>
        <v>0</v>
      </c>
      <c r="S179" s="53">
        <f>SUM('3.Weekly Hours &amp; Wage Activity'!AI179:BF179)</f>
        <v>0</v>
      </c>
      <c r="T179" s="53">
        <f>IF(AND(I179&lt;&gt; "",  I179 &lt; '1. Summary for SBA'!$J$11 +168, I179 &gt; '1. Summary for SBA'!$J$11),S179+(((168-(I179-'1. Summary for SBA'!$J$11+1))*S179)/((I179-'1. Summary for SBA'!$J$11+1))),0)</f>
        <v>0</v>
      </c>
      <c r="U179" s="369">
        <f>IF(K179= "Yes",0,IF( H179 = "salary",IF(T179 = 0,MAX(0,$R179-$S179), R179-T179),IF( H179 = "Hourly",'6. Hourly EE Wage Reduction'!AA179, 0)))</f>
        <v>0</v>
      </c>
      <c r="V179" s="67">
        <f t="shared" si="17"/>
        <v>0</v>
      </c>
      <c r="W179" s="405" t="str">
        <f>IF(U179 = 0, "No",IF('6. Hourly EE Wage Reduction'!T179 &gt;'6. Hourly EE Wage Reduction'!W179, "Yes", "No"))</f>
        <v>No</v>
      </c>
      <c r="X179" s="67">
        <f t="shared" si="18"/>
        <v>0</v>
      </c>
      <c r="Y179" s="67">
        <f t="shared" si="19"/>
        <v>0</v>
      </c>
      <c r="AA179" s="86">
        <f>IFERROR(IF('3.Weekly Hours &amp; Wage Activity'!J179 = "FT", 1,MIN(1,IF('3.Weekly Hours &amp; Wage Activity'!J179 = "", "",MIN('3.Weekly Hours &amp; Wage Activity'!J179/40,1)),IF('3.Weekly Hours &amp; Wage Activity'!J179="", "",'3.Weekly Hours &amp; Wage Activity'!J179/40 ))),0)</f>
        <v>0</v>
      </c>
      <c r="AB179" s="86">
        <f>IFERROR(IF('3.Weekly Hours &amp; Wage Activity'!K179 = "FT", 1,MIN(1,IF('3.Weekly Hours &amp; Wage Activity'!K179 = "", "",MIN('3.Weekly Hours &amp; Wage Activity'!K179/40,1)),IF('3.Weekly Hours &amp; Wage Activity'!K179="", "",'3.Weekly Hours &amp; Wage Activity'!K179/40 ))),0)</f>
        <v>0</v>
      </c>
      <c r="AC179" s="86">
        <f>IFERROR(IF('3.Weekly Hours &amp; Wage Activity'!L179 = "FT", 1,MIN(1,IF('3.Weekly Hours &amp; Wage Activity'!L179 = "", "",MIN('3.Weekly Hours &amp; Wage Activity'!L179/40,1)),IF('3.Weekly Hours &amp; Wage Activity'!L179="", "",'3.Weekly Hours &amp; Wage Activity'!L179/40 ))),0)</f>
        <v>0</v>
      </c>
      <c r="AD179" s="86">
        <f>IFERROR(IF('3.Weekly Hours &amp; Wage Activity'!M179 = "FT", 1,MIN(1,IF('3.Weekly Hours &amp; Wage Activity'!M179 = "", "",MIN('3.Weekly Hours &amp; Wage Activity'!M179/40,1)),IF('3.Weekly Hours &amp; Wage Activity'!M179="", "",'3.Weekly Hours &amp; Wage Activity'!M179/40 ))),0)</f>
        <v>0</v>
      </c>
      <c r="AE179" s="86">
        <f>IFERROR(IF('3.Weekly Hours &amp; Wage Activity'!N179 = "FT", 1,MIN(1,IF('3.Weekly Hours &amp; Wage Activity'!N179 = "", "",MIN('3.Weekly Hours &amp; Wage Activity'!N179/40,1)),IF('3.Weekly Hours &amp; Wage Activity'!N179="", "",'3.Weekly Hours &amp; Wage Activity'!N179/40 ))),0)</f>
        <v>0</v>
      </c>
      <c r="AF179" s="86">
        <f>IFERROR(IF('3.Weekly Hours &amp; Wage Activity'!O179 = "FT", 1,MIN(1,IF('3.Weekly Hours &amp; Wage Activity'!O179 = "", "",MIN('3.Weekly Hours &amp; Wage Activity'!O179/40,1)),IF('3.Weekly Hours &amp; Wage Activity'!O179="", "",'3.Weekly Hours &amp; Wage Activity'!O179/40 ))),0)</f>
        <v>0</v>
      </c>
      <c r="AG179" s="86">
        <f>IFERROR(IF('3.Weekly Hours &amp; Wage Activity'!P179 = "FT", 1,MIN(1,IF('3.Weekly Hours &amp; Wage Activity'!P179 = "", "",MIN('3.Weekly Hours &amp; Wage Activity'!P179/40,1)),IF('3.Weekly Hours &amp; Wage Activity'!P179="", "",'3.Weekly Hours &amp; Wage Activity'!P179/40 ))),0)</f>
        <v>0</v>
      </c>
      <c r="AH179" s="86">
        <f>IFERROR(IF('3.Weekly Hours &amp; Wage Activity'!Q179 = "FT", 1,MIN(1,IF('3.Weekly Hours &amp; Wage Activity'!Q179 = "", "",MIN('3.Weekly Hours &amp; Wage Activity'!Q179/40,1)),IF('3.Weekly Hours &amp; Wage Activity'!Q179="", "",'3.Weekly Hours &amp; Wage Activity'!Q179/40 ))),0)</f>
        <v>0</v>
      </c>
      <c r="AI179" s="86">
        <f>IFERROR(IF('3.Weekly Hours &amp; Wage Activity'!R179 = "FT", 1,MIN(1,IF('3.Weekly Hours &amp; Wage Activity'!R179 = "", "",MIN('3.Weekly Hours &amp; Wage Activity'!R179/40,1)),IF('3.Weekly Hours &amp; Wage Activity'!R179="", "",'3.Weekly Hours &amp; Wage Activity'!R179/40 ))),0)</f>
        <v>0</v>
      </c>
      <c r="AJ179" s="86">
        <f>IFERROR(IF('3.Weekly Hours &amp; Wage Activity'!S179 = "FT", 1,MIN(1,IF('3.Weekly Hours &amp; Wage Activity'!S179 = "", "",MIN('3.Weekly Hours &amp; Wage Activity'!S179/40,1)),IF('3.Weekly Hours &amp; Wage Activity'!S179="", "",'3.Weekly Hours &amp; Wage Activity'!S179/40 ))),0)</f>
        <v>0</v>
      </c>
      <c r="AK179" s="86">
        <f>IFERROR(IF('3.Weekly Hours &amp; Wage Activity'!T179 = "FT", 1,MIN(1,IF('3.Weekly Hours &amp; Wage Activity'!T179 = "", "",MIN('3.Weekly Hours &amp; Wage Activity'!T179/40,1)),IF('3.Weekly Hours &amp; Wage Activity'!T179="", "",'3.Weekly Hours &amp; Wage Activity'!T179/40 ))),0)</f>
        <v>0</v>
      </c>
      <c r="AL179" s="86">
        <f>IFERROR(IF('3.Weekly Hours &amp; Wage Activity'!U179 = "FT", 1,MIN(1,IF('3.Weekly Hours &amp; Wage Activity'!U179 = "", "",MIN('3.Weekly Hours &amp; Wage Activity'!U179/40,1)),IF('3.Weekly Hours &amp; Wage Activity'!U179="", "",'3.Weekly Hours &amp; Wage Activity'!U179/40 ))),0)</f>
        <v>0</v>
      </c>
      <c r="AM179" s="86">
        <f>IFERROR(IF('3.Weekly Hours &amp; Wage Activity'!V179 = "FT", 1,MIN(1,IF('3.Weekly Hours &amp; Wage Activity'!V179 = "", "",MIN('3.Weekly Hours &amp; Wage Activity'!V179/40,1)),IF('3.Weekly Hours &amp; Wage Activity'!V179="", "",'3.Weekly Hours &amp; Wage Activity'!V179/40 ))),0)</f>
        <v>0</v>
      </c>
      <c r="AN179" s="86">
        <f>IFERROR(IF('3.Weekly Hours &amp; Wage Activity'!W179 = "FT", 1,MIN(1,IF('3.Weekly Hours &amp; Wage Activity'!W179 = "", "",MIN('3.Weekly Hours &amp; Wage Activity'!W179/40,1)),IF('3.Weekly Hours &amp; Wage Activity'!W179="", "",'3.Weekly Hours &amp; Wage Activity'!W179/40 ))),0)</f>
        <v>0</v>
      </c>
      <c r="AO179" s="86">
        <f>IFERROR(IF('3.Weekly Hours &amp; Wage Activity'!X179 = "FT", 1,MIN(1,IF('3.Weekly Hours &amp; Wage Activity'!X179 = "", "",MIN('3.Weekly Hours &amp; Wage Activity'!X179/40,1)),IF('3.Weekly Hours &amp; Wage Activity'!X179="", "",'3.Weekly Hours &amp; Wage Activity'!X179/40 ))),0)</f>
        <v>0</v>
      </c>
      <c r="AP179" s="86">
        <f>IFERROR(IF('3.Weekly Hours &amp; Wage Activity'!Y179 = "FT", 1,MIN(1,IF('3.Weekly Hours &amp; Wage Activity'!Y179 = "", "",MIN('3.Weekly Hours &amp; Wage Activity'!Y179/40,1)),IF('3.Weekly Hours &amp; Wage Activity'!Y179="", "",'3.Weekly Hours &amp; Wage Activity'!Y179/40 ))),0)</f>
        <v>0</v>
      </c>
      <c r="AQ179" s="86">
        <f>IFERROR(IF('3.Weekly Hours &amp; Wage Activity'!Z179 = "FT", 1,MIN(1,IF('3.Weekly Hours &amp; Wage Activity'!Z179 = "", "",MIN('3.Weekly Hours &amp; Wage Activity'!Z179/40,1)),IF('3.Weekly Hours &amp; Wage Activity'!Z179="", "",'3.Weekly Hours &amp; Wage Activity'!Z179/40 ))),0)</f>
        <v>0</v>
      </c>
      <c r="AR179" s="86">
        <f>IFERROR(IF('3.Weekly Hours &amp; Wage Activity'!AA179 = "FT", 1,MIN(1,IF('3.Weekly Hours &amp; Wage Activity'!AA179 = "", "",MIN('3.Weekly Hours &amp; Wage Activity'!AA179/40,1)),IF('3.Weekly Hours &amp; Wage Activity'!AA179="", "",'3.Weekly Hours &amp; Wage Activity'!AA179/40 ))),0)</f>
        <v>0</v>
      </c>
      <c r="AS179" s="86">
        <f>IFERROR(IF('3.Weekly Hours &amp; Wage Activity'!AB179 = "FT", 1,MIN(1,IF('3.Weekly Hours &amp; Wage Activity'!AB179 = "", "",MIN('3.Weekly Hours &amp; Wage Activity'!AB179/40,1)),IF('3.Weekly Hours &amp; Wage Activity'!AB179="", "",'3.Weekly Hours &amp; Wage Activity'!AB179/40 ))),0)</f>
        <v>0</v>
      </c>
      <c r="AT179" s="86">
        <f>IFERROR(IF('3.Weekly Hours &amp; Wage Activity'!AC179 = "FT", 1,MIN(1,IF('3.Weekly Hours &amp; Wage Activity'!AC179 = "", "",MIN('3.Weekly Hours &amp; Wage Activity'!AC179/40,1)),IF('3.Weekly Hours &amp; Wage Activity'!AC179="", "",'3.Weekly Hours &amp; Wage Activity'!AC179/40 ))),0)</f>
        <v>0</v>
      </c>
      <c r="AU179" s="86">
        <f>IFERROR(IF('3.Weekly Hours &amp; Wage Activity'!AD179 = "FT", 1,MIN(1,IF('3.Weekly Hours &amp; Wage Activity'!AD179 = "", "",MIN('3.Weekly Hours &amp; Wage Activity'!AD179/40,1)),IF('3.Weekly Hours &amp; Wage Activity'!AD179="", "",'3.Weekly Hours &amp; Wage Activity'!AD179/40 ))),0)</f>
        <v>0</v>
      </c>
      <c r="AV179" s="86">
        <f>IFERROR(IF('3.Weekly Hours &amp; Wage Activity'!AE179 = "FT", 1,MIN(1,IF('3.Weekly Hours &amp; Wage Activity'!AE179 = "", "",MIN('3.Weekly Hours &amp; Wage Activity'!AE179/40,1)),IF('3.Weekly Hours &amp; Wage Activity'!AE179="", "",'3.Weekly Hours &amp; Wage Activity'!AE179/40 ))),0)</f>
        <v>0</v>
      </c>
      <c r="AW179" s="86">
        <f>IFERROR(IF('3.Weekly Hours &amp; Wage Activity'!AF179 = "FT", 1,MIN(1,IF('3.Weekly Hours &amp; Wage Activity'!AF179 = "", "",MIN('3.Weekly Hours &amp; Wage Activity'!AF179/40,1)),IF('3.Weekly Hours &amp; Wage Activity'!AF179="", "",'3.Weekly Hours &amp; Wage Activity'!AF179/40 ))),0)</f>
        <v>0</v>
      </c>
      <c r="AX179" s="86">
        <f>IFERROR(IF('3.Weekly Hours &amp; Wage Activity'!AG179 = "FT", 1,MIN(1,IF('3.Weekly Hours &amp; Wage Activity'!AG179 = "", "",MIN('3.Weekly Hours &amp; Wage Activity'!AG179/40,1)),IF('3.Weekly Hours &amp; Wage Activity'!AG179="", "",'3.Weekly Hours &amp; Wage Activity'!AG179/40 ))),0)</f>
        <v>0</v>
      </c>
      <c r="AY179" s="523">
        <f>SUM( IF(COUNTIF('3.Weekly Hours &amp; Wage Activity'!J179:Q179, "&lt;&gt;FT") = 0, COLUMNS('3.Weekly Hours &amp; Wage Activity'!J179:AG179) * 40, '3.Weekly Hours &amp; Wage Activity'!J179:AG179))</f>
        <v>0</v>
      </c>
      <c r="AZ179" s="86">
        <f t="shared" si="20"/>
        <v>0</v>
      </c>
      <c r="BA179" s="87">
        <f t="shared" si="21"/>
        <v>0</v>
      </c>
      <c r="BB179" s="74" t="str">
        <f>IF('2.Census &amp; Reference Benchmarks'!K179 = "", "", '2.Census &amp; Reference Benchmarks'!K179)</f>
        <v/>
      </c>
      <c r="BC179" s="185">
        <f>IF('2.Census &amp; Reference Benchmarks'!L179="N/A",IF(OR(AND(G179="",I179=""),AND(G179&lt;DATEVALUE("1/1/2020"),OR(I179="",I179&gt;DATEVALUE("3/31/2020")))),177.14,IF(OR(I179 = "", I179 &gt; DATEVALUE("1/31/2020")), ROUND(177.14*((DATEVALUE("2/1/2020") -G179)/31),1))),IF('2.Census &amp; Reference Benchmarks'!L179="",0,'2.Census &amp; Reference Benchmarks'!L179))</f>
        <v>0</v>
      </c>
      <c r="BD179" s="74" t="str">
        <f>IF('2.Census &amp; Reference Benchmarks'!N179 = "", "", '2.Census &amp; Reference Benchmarks'!N179)</f>
        <v/>
      </c>
      <c r="BE179" s="185">
        <f>IF('2.Census &amp; Reference Benchmarks'!O179="N/A",IF(OR(AND(G179="",I179=""),AND(G179&lt;=DATEVALUE("2/1/2020"),OR(I179="",I179&gt;=DATEVALUE("2/29/2020")))),165.71,IF(AND(G179&gt;DATEVALUE("2/1/2020"),OR(I179="",I179&lt;=DATEVALUE("2/29/2020"))),((DATEVALUE("3/1/2020")-G179)/29)*165.71,"")),IF('2.Census &amp; Reference Benchmarks'!O179="",0,'2.Census &amp; Reference Benchmarks'!O179))</f>
        <v>0</v>
      </c>
    </row>
    <row r="180" spans="1:57" x14ac:dyDescent="0.25">
      <c r="A180" s="3"/>
      <c r="B180" s="56">
        <f>IF('2.Census &amp; Reference Benchmarks'!B180 &lt;&gt;"",'2.Census &amp; Reference Benchmarks'!B180,"")</f>
        <v>0</v>
      </c>
      <c r="C180" s="56">
        <f>IF('2.Census &amp; Reference Benchmarks'!C180 &lt;&gt;"",'2.Census &amp; Reference Benchmarks'!C180,"")</f>
        <v>0</v>
      </c>
      <c r="D180" s="57" t="str">
        <f>IF('2.Census &amp; Reference Benchmarks'!D180 &lt;&gt;"",'2.Census &amp; Reference Benchmarks'!D180,"")</f>
        <v/>
      </c>
      <c r="E180" s="56" t="str">
        <f>IF('2.Census &amp; Reference Benchmarks'!E180 &lt;&gt;"",'2.Census &amp; Reference Benchmarks'!E180,"")</f>
        <v/>
      </c>
      <c r="F180" s="56" t="str">
        <f>IF('2.Census &amp; Reference Benchmarks'!F180 &lt;&gt;"",'2.Census &amp; Reference Benchmarks'!F180,"")</f>
        <v/>
      </c>
      <c r="G180" s="58" t="str">
        <f>IF('2.Census &amp; Reference Benchmarks'!G180 &lt;&gt;"",'2.Census &amp; Reference Benchmarks'!G180,"")</f>
        <v/>
      </c>
      <c r="H180" s="58" t="str">
        <f>IF('2.Census &amp; Reference Benchmarks'!H180 &lt;&gt;"",'2.Census &amp; Reference Benchmarks'!H180,"")</f>
        <v/>
      </c>
      <c r="I180" s="58" t="str">
        <f>IF('2.Census &amp; Reference Benchmarks'!I180 &lt;&gt;"",'2.Census &amp; Reference Benchmarks'!I180,"")</f>
        <v/>
      </c>
      <c r="J180" s="69" t="str">
        <f>IF('2.Census &amp; Reference Benchmarks'!J180 &lt;&gt;"",'2.Census &amp; Reference Benchmarks'!J180,"")</f>
        <v/>
      </c>
      <c r="K180" s="58" t="str">
        <f>IF('7.Safe Harbor Input Data &amp; Calc'!Q182 &lt;&gt; "", '7.Safe Harbor Input Data &amp; Calc'!Q182, "")</f>
        <v>No</v>
      </c>
      <c r="L180" s="59" t="str">
        <f>IF('2.Census &amp; Reference Benchmarks'!T180&lt;&gt; "",'2.Census &amp; Reference Benchmarks'!T180,"")</f>
        <v/>
      </c>
      <c r="M180" s="60">
        <f>'2.Census &amp; Reference Benchmarks'!M180</f>
        <v>0</v>
      </c>
      <c r="N180" s="60">
        <f>'2.Census &amp; Reference Benchmarks'!P180</f>
        <v>0</v>
      </c>
      <c r="O180" s="60">
        <f>'2.Census &amp; Reference Benchmarks'!S180</f>
        <v>0</v>
      </c>
      <c r="P180" s="52">
        <f>IF( AND(I180 &lt; '1. Summary for SBA'!$J$7, I180 &lt;&gt;""), 0, IF(AND(G180="",I180=""),SUM(M180:O180)*4,IF(I180&lt;'1. Summary for SBA'!$J$7,0,IF(K180="Yes",0,IF(H180="Salary",IF(AND(SUM(M180:O180)*4&lt;100000,L180=""),(SUM(M180:O180)/(IF(OR(I180=0,I180&gt;=DATEVALUE("3/31/2020")),DATEVALUE("3/31/2020"),I180)-IF(OR(G180&lt;=DATEVALUE("1/1/2020"), G180 = ""),DATEVALUE("1/1/2020"),IF(OR(MONTH(G180)=1),G180+1,IF(MONTH(G180)=3,G180,G180-1)))))*360,0),0)))))</f>
        <v>0</v>
      </c>
      <c r="Q180" s="52">
        <f t="shared" si="22"/>
        <v>0</v>
      </c>
      <c r="R180" s="67">
        <f t="shared" si="16"/>
        <v>0</v>
      </c>
      <c r="S180" s="53">
        <f>SUM('3.Weekly Hours &amp; Wage Activity'!AI180:BF180)</f>
        <v>0</v>
      </c>
      <c r="T180" s="53">
        <f>IF(AND(I180&lt;&gt; "",  I180 &lt; '1. Summary for SBA'!$J$11 +168, I180 &gt; '1. Summary for SBA'!$J$11),S180+(((168-(I180-'1. Summary for SBA'!$J$11+1))*S180)/((I180-'1. Summary for SBA'!$J$11+1))),0)</f>
        <v>0</v>
      </c>
      <c r="U180" s="369">
        <f>IF(K180= "Yes",0,IF( H180 = "salary",IF(T180 = 0,MAX(0,$R180-$S180), R180-T180),IF( H180 = "Hourly",'6. Hourly EE Wage Reduction'!AA180, 0)))</f>
        <v>0</v>
      </c>
      <c r="V180" s="67">
        <f t="shared" si="17"/>
        <v>0</v>
      </c>
      <c r="W180" s="405" t="str">
        <f>IF(U180 = 0, "No",IF('6. Hourly EE Wage Reduction'!T180 &gt;'6. Hourly EE Wage Reduction'!W180, "Yes", "No"))</f>
        <v>No</v>
      </c>
      <c r="X180" s="67">
        <f t="shared" si="18"/>
        <v>0</v>
      </c>
      <c r="Y180" s="67">
        <f t="shared" si="19"/>
        <v>0</v>
      </c>
      <c r="AA180" s="86">
        <f>IFERROR(IF('3.Weekly Hours &amp; Wage Activity'!J180 = "FT", 1,MIN(1,IF('3.Weekly Hours &amp; Wage Activity'!J180 = "", "",MIN('3.Weekly Hours &amp; Wage Activity'!J180/40,1)),IF('3.Weekly Hours &amp; Wage Activity'!J180="", "",'3.Weekly Hours &amp; Wage Activity'!J180/40 ))),0)</f>
        <v>0</v>
      </c>
      <c r="AB180" s="86">
        <f>IFERROR(IF('3.Weekly Hours &amp; Wage Activity'!K180 = "FT", 1,MIN(1,IF('3.Weekly Hours &amp; Wage Activity'!K180 = "", "",MIN('3.Weekly Hours &amp; Wage Activity'!K180/40,1)),IF('3.Weekly Hours &amp; Wage Activity'!K180="", "",'3.Weekly Hours &amp; Wage Activity'!K180/40 ))),0)</f>
        <v>0</v>
      </c>
      <c r="AC180" s="86">
        <f>IFERROR(IF('3.Weekly Hours &amp; Wage Activity'!L180 = "FT", 1,MIN(1,IF('3.Weekly Hours &amp; Wage Activity'!L180 = "", "",MIN('3.Weekly Hours &amp; Wage Activity'!L180/40,1)),IF('3.Weekly Hours &amp; Wage Activity'!L180="", "",'3.Weekly Hours &amp; Wage Activity'!L180/40 ))),0)</f>
        <v>0</v>
      </c>
      <c r="AD180" s="86">
        <f>IFERROR(IF('3.Weekly Hours &amp; Wage Activity'!M180 = "FT", 1,MIN(1,IF('3.Weekly Hours &amp; Wage Activity'!M180 = "", "",MIN('3.Weekly Hours &amp; Wage Activity'!M180/40,1)),IF('3.Weekly Hours &amp; Wage Activity'!M180="", "",'3.Weekly Hours &amp; Wage Activity'!M180/40 ))),0)</f>
        <v>0</v>
      </c>
      <c r="AE180" s="86">
        <f>IFERROR(IF('3.Weekly Hours &amp; Wage Activity'!N180 = "FT", 1,MIN(1,IF('3.Weekly Hours &amp; Wage Activity'!N180 = "", "",MIN('3.Weekly Hours &amp; Wage Activity'!N180/40,1)),IF('3.Weekly Hours &amp; Wage Activity'!N180="", "",'3.Weekly Hours &amp; Wage Activity'!N180/40 ))),0)</f>
        <v>0</v>
      </c>
      <c r="AF180" s="86">
        <f>IFERROR(IF('3.Weekly Hours &amp; Wage Activity'!O180 = "FT", 1,MIN(1,IF('3.Weekly Hours &amp; Wage Activity'!O180 = "", "",MIN('3.Weekly Hours &amp; Wage Activity'!O180/40,1)),IF('3.Weekly Hours &amp; Wage Activity'!O180="", "",'3.Weekly Hours &amp; Wage Activity'!O180/40 ))),0)</f>
        <v>0</v>
      </c>
      <c r="AG180" s="86">
        <f>IFERROR(IF('3.Weekly Hours &amp; Wage Activity'!P180 = "FT", 1,MIN(1,IF('3.Weekly Hours &amp; Wage Activity'!P180 = "", "",MIN('3.Weekly Hours &amp; Wage Activity'!P180/40,1)),IF('3.Weekly Hours &amp; Wage Activity'!P180="", "",'3.Weekly Hours &amp; Wage Activity'!P180/40 ))),0)</f>
        <v>0</v>
      </c>
      <c r="AH180" s="86">
        <f>IFERROR(IF('3.Weekly Hours &amp; Wage Activity'!Q180 = "FT", 1,MIN(1,IF('3.Weekly Hours &amp; Wage Activity'!Q180 = "", "",MIN('3.Weekly Hours &amp; Wage Activity'!Q180/40,1)),IF('3.Weekly Hours &amp; Wage Activity'!Q180="", "",'3.Weekly Hours &amp; Wage Activity'!Q180/40 ))),0)</f>
        <v>0</v>
      </c>
      <c r="AI180" s="86">
        <f>IFERROR(IF('3.Weekly Hours &amp; Wage Activity'!R180 = "FT", 1,MIN(1,IF('3.Weekly Hours &amp; Wage Activity'!R180 = "", "",MIN('3.Weekly Hours &amp; Wage Activity'!R180/40,1)),IF('3.Weekly Hours &amp; Wage Activity'!R180="", "",'3.Weekly Hours &amp; Wage Activity'!R180/40 ))),0)</f>
        <v>0</v>
      </c>
      <c r="AJ180" s="86">
        <f>IFERROR(IF('3.Weekly Hours &amp; Wage Activity'!S180 = "FT", 1,MIN(1,IF('3.Weekly Hours &amp; Wage Activity'!S180 = "", "",MIN('3.Weekly Hours &amp; Wage Activity'!S180/40,1)),IF('3.Weekly Hours &amp; Wage Activity'!S180="", "",'3.Weekly Hours &amp; Wage Activity'!S180/40 ))),0)</f>
        <v>0</v>
      </c>
      <c r="AK180" s="86">
        <f>IFERROR(IF('3.Weekly Hours &amp; Wage Activity'!T180 = "FT", 1,MIN(1,IF('3.Weekly Hours &amp; Wage Activity'!T180 = "", "",MIN('3.Weekly Hours &amp; Wage Activity'!T180/40,1)),IF('3.Weekly Hours &amp; Wage Activity'!T180="", "",'3.Weekly Hours &amp; Wage Activity'!T180/40 ))),0)</f>
        <v>0</v>
      </c>
      <c r="AL180" s="86">
        <f>IFERROR(IF('3.Weekly Hours &amp; Wage Activity'!U180 = "FT", 1,MIN(1,IF('3.Weekly Hours &amp; Wage Activity'!U180 = "", "",MIN('3.Weekly Hours &amp; Wage Activity'!U180/40,1)),IF('3.Weekly Hours &amp; Wage Activity'!U180="", "",'3.Weekly Hours &amp; Wage Activity'!U180/40 ))),0)</f>
        <v>0</v>
      </c>
      <c r="AM180" s="86">
        <f>IFERROR(IF('3.Weekly Hours &amp; Wage Activity'!V180 = "FT", 1,MIN(1,IF('3.Weekly Hours &amp; Wage Activity'!V180 = "", "",MIN('3.Weekly Hours &amp; Wage Activity'!V180/40,1)),IF('3.Weekly Hours &amp; Wage Activity'!V180="", "",'3.Weekly Hours &amp; Wage Activity'!V180/40 ))),0)</f>
        <v>0</v>
      </c>
      <c r="AN180" s="86">
        <f>IFERROR(IF('3.Weekly Hours &amp; Wage Activity'!W180 = "FT", 1,MIN(1,IF('3.Weekly Hours &amp; Wage Activity'!W180 = "", "",MIN('3.Weekly Hours &amp; Wage Activity'!W180/40,1)),IF('3.Weekly Hours &amp; Wage Activity'!W180="", "",'3.Weekly Hours &amp; Wage Activity'!W180/40 ))),0)</f>
        <v>0</v>
      </c>
      <c r="AO180" s="86">
        <f>IFERROR(IF('3.Weekly Hours &amp; Wage Activity'!X180 = "FT", 1,MIN(1,IF('3.Weekly Hours &amp; Wage Activity'!X180 = "", "",MIN('3.Weekly Hours &amp; Wage Activity'!X180/40,1)),IF('3.Weekly Hours &amp; Wage Activity'!X180="", "",'3.Weekly Hours &amp; Wage Activity'!X180/40 ))),0)</f>
        <v>0</v>
      </c>
      <c r="AP180" s="86">
        <f>IFERROR(IF('3.Weekly Hours &amp; Wage Activity'!Y180 = "FT", 1,MIN(1,IF('3.Weekly Hours &amp; Wage Activity'!Y180 = "", "",MIN('3.Weekly Hours &amp; Wage Activity'!Y180/40,1)),IF('3.Weekly Hours &amp; Wage Activity'!Y180="", "",'3.Weekly Hours &amp; Wage Activity'!Y180/40 ))),0)</f>
        <v>0</v>
      </c>
      <c r="AQ180" s="86">
        <f>IFERROR(IF('3.Weekly Hours &amp; Wage Activity'!Z180 = "FT", 1,MIN(1,IF('3.Weekly Hours &amp; Wage Activity'!Z180 = "", "",MIN('3.Weekly Hours &amp; Wage Activity'!Z180/40,1)),IF('3.Weekly Hours &amp; Wage Activity'!Z180="", "",'3.Weekly Hours &amp; Wage Activity'!Z180/40 ))),0)</f>
        <v>0</v>
      </c>
      <c r="AR180" s="86">
        <f>IFERROR(IF('3.Weekly Hours &amp; Wage Activity'!AA180 = "FT", 1,MIN(1,IF('3.Weekly Hours &amp; Wage Activity'!AA180 = "", "",MIN('3.Weekly Hours &amp; Wage Activity'!AA180/40,1)),IF('3.Weekly Hours &amp; Wage Activity'!AA180="", "",'3.Weekly Hours &amp; Wage Activity'!AA180/40 ))),0)</f>
        <v>0</v>
      </c>
      <c r="AS180" s="86">
        <f>IFERROR(IF('3.Weekly Hours &amp; Wage Activity'!AB180 = "FT", 1,MIN(1,IF('3.Weekly Hours &amp; Wage Activity'!AB180 = "", "",MIN('3.Weekly Hours &amp; Wage Activity'!AB180/40,1)),IF('3.Weekly Hours &amp; Wage Activity'!AB180="", "",'3.Weekly Hours &amp; Wage Activity'!AB180/40 ))),0)</f>
        <v>0</v>
      </c>
      <c r="AT180" s="86">
        <f>IFERROR(IF('3.Weekly Hours &amp; Wage Activity'!AC180 = "FT", 1,MIN(1,IF('3.Weekly Hours &amp; Wage Activity'!AC180 = "", "",MIN('3.Weekly Hours &amp; Wage Activity'!AC180/40,1)),IF('3.Weekly Hours &amp; Wage Activity'!AC180="", "",'3.Weekly Hours &amp; Wage Activity'!AC180/40 ))),0)</f>
        <v>0</v>
      </c>
      <c r="AU180" s="86">
        <f>IFERROR(IF('3.Weekly Hours &amp; Wage Activity'!AD180 = "FT", 1,MIN(1,IF('3.Weekly Hours &amp; Wage Activity'!AD180 = "", "",MIN('3.Weekly Hours &amp; Wage Activity'!AD180/40,1)),IF('3.Weekly Hours &amp; Wage Activity'!AD180="", "",'3.Weekly Hours &amp; Wage Activity'!AD180/40 ))),0)</f>
        <v>0</v>
      </c>
      <c r="AV180" s="86">
        <f>IFERROR(IF('3.Weekly Hours &amp; Wage Activity'!AE180 = "FT", 1,MIN(1,IF('3.Weekly Hours &amp; Wage Activity'!AE180 = "", "",MIN('3.Weekly Hours &amp; Wage Activity'!AE180/40,1)),IF('3.Weekly Hours &amp; Wage Activity'!AE180="", "",'3.Weekly Hours &amp; Wage Activity'!AE180/40 ))),0)</f>
        <v>0</v>
      </c>
      <c r="AW180" s="86">
        <f>IFERROR(IF('3.Weekly Hours &amp; Wage Activity'!AF180 = "FT", 1,MIN(1,IF('3.Weekly Hours &amp; Wage Activity'!AF180 = "", "",MIN('3.Weekly Hours &amp; Wage Activity'!AF180/40,1)),IF('3.Weekly Hours &amp; Wage Activity'!AF180="", "",'3.Weekly Hours &amp; Wage Activity'!AF180/40 ))),0)</f>
        <v>0</v>
      </c>
      <c r="AX180" s="86">
        <f>IFERROR(IF('3.Weekly Hours &amp; Wage Activity'!AG180 = "FT", 1,MIN(1,IF('3.Weekly Hours &amp; Wage Activity'!AG180 = "", "",MIN('3.Weekly Hours &amp; Wage Activity'!AG180/40,1)),IF('3.Weekly Hours &amp; Wage Activity'!AG180="", "",'3.Weekly Hours &amp; Wage Activity'!AG180/40 ))),0)</f>
        <v>0</v>
      </c>
      <c r="AY180" s="523">
        <f>SUM( IF(COUNTIF('3.Weekly Hours &amp; Wage Activity'!J180:Q180, "&lt;&gt;FT") = 0, COLUMNS('3.Weekly Hours &amp; Wage Activity'!J180:AG180) * 40, '3.Weekly Hours &amp; Wage Activity'!J180:AG180))</f>
        <v>0</v>
      </c>
      <c r="AZ180" s="86">
        <f t="shared" si="20"/>
        <v>0</v>
      </c>
      <c r="BA180" s="87">
        <f t="shared" si="21"/>
        <v>0</v>
      </c>
      <c r="BB180" s="74" t="str">
        <f>IF('2.Census &amp; Reference Benchmarks'!K180 = "", "", '2.Census &amp; Reference Benchmarks'!K180)</f>
        <v/>
      </c>
      <c r="BC180" s="185">
        <f>IF('2.Census &amp; Reference Benchmarks'!L180="N/A",IF(OR(AND(G180="",I180=""),AND(G180&lt;DATEVALUE("1/1/2020"),OR(I180="",I180&gt;DATEVALUE("3/31/2020")))),177.14,IF(OR(I180 = "", I180 &gt; DATEVALUE("1/31/2020")), ROUND(177.14*((DATEVALUE("2/1/2020") -G180)/31),1))),IF('2.Census &amp; Reference Benchmarks'!L180="",0,'2.Census &amp; Reference Benchmarks'!L180))</f>
        <v>0</v>
      </c>
      <c r="BD180" s="74" t="str">
        <f>IF('2.Census &amp; Reference Benchmarks'!N180 = "", "", '2.Census &amp; Reference Benchmarks'!N180)</f>
        <v/>
      </c>
      <c r="BE180" s="185">
        <f>IF('2.Census &amp; Reference Benchmarks'!O180="N/A",IF(OR(AND(G180="",I180=""),AND(G180&lt;=DATEVALUE("2/1/2020"),OR(I180="",I180&gt;=DATEVALUE("2/29/2020")))),165.71,IF(AND(G180&gt;DATEVALUE("2/1/2020"),OR(I180="",I180&lt;=DATEVALUE("2/29/2020"))),((DATEVALUE("3/1/2020")-G180)/29)*165.71,"")),IF('2.Census &amp; Reference Benchmarks'!O180="",0,'2.Census &amp; Reference Benchmarks'!O180))</f>
        <v>0</v>
      </c>
    </row>
    <row r="181" spans="1:57" x14ac:dyDescent="0.25">
      <c r="A181" s="3"/>
      <c r="B181" s="56">
        <f>IF('2.Census &amp; Reference Benchmarks'!B181 &lt;&gt;"",'2.Census &amp; Reference Benchmarks'!B181,"")</f>
        <v>0</v>
      </c>
      <c r="C181" s="56">
        <f>IF('2.Census &amp; Reference Benchmarks'!C181 &lt;&gt;"",'2.Census &amp; Reference Benchmarks'!C181,"")</f>
        <v>0</v>
      </c>
      <c r="D181" s="57" t="str">
        <f>IF('2.Census &amp; Reference Benchmarks'!D181 &lt;&gt;"",'2.Census &amp; Reference Benchmarks'!D181,"")</f>
        <v/>
      </c>
      <c r="E181" s="56" t="str">
        <f>IF('2.Census &amp; Reference Benchmarks'!E181 &lt;&gt;"",'2.Census &amp; Reference Benchmarks'!E181,"")</f>
        <v/>
      </c>
      <c r="F181" s="56" t="str">
        <f>IF('2.Census &amp; Reference Benchmarks'!F181 &lt;&gt;"",'2.Census &amp; Reference Benchmarks'!F181,"")</f>
        <v/>
      </c>
      <c r="G181" s="58" t="str">
        <f>IF('2.Census &amp; Reference Benchmarks'!G181 &lt;&gt;"",'2.Census &amp; Reference Benchmarks'!G181,"")</f>
        <v/>
      </c>
      <c r="H181" s="58" t="str">
        <f>IF('2.Census &amp; Reference Benchmarks'!H181 &lt;&gt;"",'2.Census &amp; Reference Benchmarks'!H181,"")</f>
        <v/>
      </c>
      <c r="I181" s="58" t="str">
        <f>IF('2.Census &amp; Reference Benchmarks'!I181 &lt;&gt;"",'2.Census &amp; Reference Benchmarks'!I181,"")</f>
        <v/>
      </c>
      <c r="J181" s="69" t="str">
        <f>IF('2.Census &amp; Reference Benchmarks'!J181 &lt;&gt;"",'2.Census &amp; Reference Benchmarks'!J181,"")</f>
        <v/>
      </c>
      <c r="K181" s="58" t="str">
        <f>IF('7.Safe Harbor Input Data &amp; Calc'!Q183 &lt;&gt; "", '7.Safe Harbor Input Data &amp; Calc'!Q183, "")</f>
        <v>No</v>
      </c>
      <c r="L181" s="59" t="str">
        <f>IF('2.Census &amp; Reference Benchmarks'!T181&lt;&gt; "",'2.Census &amp; Reference Benchmarks'!T181,"")</f>
        <v/>
      </c>
      <c r="M181" s="60">
        <f>'2.Census &amp; Reference Benchmarks'!M181</f>
        <v>0</v>
      </c>
      <c r="N181" s="60">
        <f>'2.Census &amp; Reference Benchmarks'!P181</f>
        <v>0</v>
      </c>
      <c r="O181" s="60">
        <f>'2.Census &amp; Reference Benchmarks'!S181</f>
        <v>0</v>
      </c>
      <c r="P181" s="52">
        <f>IF( AND(I181 &lt; '1. Summary for SBA'!$J$7, I181 &lt;&gt;""), 0, IF(AND(G181="",I181=""),SUM(M181:O181)*4,IF(I181&lt;'1. Summary for SBA'!$J$7,0,IF(K181="Yes",0,IF(H181="Salary",IF(AND(SUM(M181:O181)*4&lt;100000,L181=""),(SUM(M181:O181)/(IF(OR(I181=0,I181&gt;=DATEVALUE("3/31/2020")),DATEVALUE("3/31/2020"),I181)-IF(OR(G181&lt;=DATEVALUE("1/1/2020"), G181 = ""),DATEVALUE("1/1/2020"),IF(OR(MONTH(G181)=1),G181+1,IF(MONTH(G181)=3,G181,G181-1)))))*360,0),0)))))</f>
        <v>0</v>
      </c>
      <c r="Q181" s="52">
        <f t="shared" si="22"/>
        <v>0</v>
      </c>
      <c r="R181" s="67">
        <f t="shared" si="16"/>
        <v>0</v>
      </c>
      <c r="S181" s="53">
        <f>SUM('3.Weekly Hours &amp; Wage Activity'!AI181:BF181)</f>
        <v>0</v>
      </c>
      <c r="T181" s="53">
        <f>IF(AND(I181&lt;&gt; "",  I181 &lt; '1. Summary for SBA'!$J$11 +168, I181 &gt; '1. Summary for SBA'!$J$11),S181+(((168-(I181-'1. Summary for SBA'!$J$11+1))*S181)/((I181-'1. Summary for SBA'!$J$11+1))),0)</f>
        <v>0</v>
      </c>
      <c r="U181" s="369">
        <f>IF(K181= "Yes",0,IF( H181 = "salary",IF(T181 = 0,MAX(0,$R181-$S181), R181-T181),IF( H181 = "Hourly",'6. Hourly EE Wage Reduction'!AA181, 0)))</f>
        <v>0</v>
      </c>
      <c r="V181" s="67">
        <f t="shared" si="17"/>
        <v>0</v>
      </c>
      <c r="W181" s="405" t="str">
        <f>IF(U181 = 0, "No",IF('6. Hourly EE Wage Reduction'!T181 &gt;'6. Hourly EE Wage Reduction'!W181, "Yes", "No"))</f>
        <v>No</v>
      </c>
      <c r="X181" s="67">
        <f t="shared" si="18"/>
        <v>0</v>
      </c>
      <c r="Y181" s="67">
        <f t="shared" si="19"/>
        <v>0</v>
      </c>
      <c r="AA181" s="86">
        <f>IFERROR(IF('3.Weekly Hours &amp; Wage Activity'!J181 = "FT", 1,MIN(1,IF('3.Weekly Hours &amp; Wage Activity'!J181 = "", "",MIN('3.Weekly Hours &amp; Wage Activity'!J181/40,1)),IF('3.Weekly Hours &amp; Wage Activity'!J181="", "",'3.Weekly Hours &amp; Wage Activity'!J181/40 ))),0)</f>
        <v>0</v>
      </c>
      <c r="AB181" s="86">
        <f>IFERROR(IF('3.Weekly Hours &amp; Wage Activity'!K181 = "FT", 1,MIN(1,IF('3.Weekly Hours &amp; Wage Activity'!K181 = "", "",MIN('3.Weekly Hours &amp; Wage Activity'!K181/40,1)),IF('3.Weekly Hours &amp; Wage Activity'!K181="", "",'3.Weekly Hours &amp; Wage Activity'!K181/40 ))),0)</f>
        <v>0</v>
      </c>
      <c r="AC181" s="86">
        <f>IFERROR(IF('3.Weekly Hours &amp; Wage Activity'!L181 = "FT", 1,MIN(1,IF('3.Weekly Hours &amp; Wage Activity'!L181 = "", "",MIN('3.Weekly Hours &amp; Wage Activity'!L181/40,1)),IF('3.Weekly Hours &amp; Wage Activity'!L181="", "",'3.Weekly Hours &amp; Wage Activity'!L181/40 ))),0)</f>
        <v>0</v>
      </c>
      <c r="AD181" s="86">
        <f>IFERROR(IF('3.Weekly Hours &amp; Wage Activity'!M181 = "FT", 1,MIN(1,IF('3.Weekly Hours &amp; Wage Activity'!M181 = "", "",MIN('3.Weekly Hours &amp; Wage Activity'!M181/40,1)),IF('3.Weekly Hours &amp; Wage Activity'!M181="", "",'3.Weekly Hours &amp; Wage Activity'!M181/40 ))),0)</f>
        <v>0</v>
      </c>
      <c r="AE181" s="86">
        <f>IFERROR(IF('3.Weekly Hours &amp; Wage Activity'!N181 = "FT", 1,MIN(1,IF('3.Weekly Hours &amp; Wage Activity'!N181 = "", "",MIN('3.Weekly Hours &amp; Wage Activity'!N181/40,1)),IF('3.Weekly Hours &amp; Wage Activity'!N181="", "",'3.Weekly Hours &amp; Wage Activity'!N181/40 ))),0)</f>
        <v>0</v>
      </c>
      <c r="AF181" s="86">
        <f>IFERROR(IF('3.Weekly Hours &amp; Wage Activity'!O181 = "FT", 1,MIN(1,IF('3.Weekly Hours &amp; Wage Activity'!O181 = "", "",MIN('3.Weekly Hours &amp; Wage Activity'!O181/40,1)),IF('3.Weekly Hours &amp; Wage Activity'!O181="", "",'3.Weekly Hours &amp; Wage Activity'!O181/40 ))),0)</f>
        <v>0</v>
      </c>
      <c r="AG181" s="86">
        <f>IFERROR(IF('3.Weekly Hours &amp; Wage Activity'!P181 = "FT", 1,MIN(1,IF('3.Weekly Hours &amp; Wage Activity'!P181 = "", "",MIN('3.Weekly Hours &amp; Wage Activity'!P181/40,1)),IF('3.Weekly Hours &amp; Wage Activity'!P181="", "",'3.Weekly Hours &amp; Wage Activity'!P181/40 ))),0)</f>
        <v>0</v>
      </c>
      <c r="AH181" s="86">
        <f>IFERROR(IF('3.Weekly Hours &amp; Wage Activity'!Q181 = "FT", 1,MIN(1,IF('3.Weekly Hours &amp; Wage Activity'!Q181 = "", "",MIN('3.Weekly Hours &amp; Wage Activity'!Q181/40,1)),IF('3.Weekly Hours &amp; Wage Activity'!Q181="", "",'3.Weekly Hours &amp; Wage Activity'!Q181/40 ))),0)</f>
        <v>0</v>
      </c>
      <c r="AI181" s="86">
        <f>IFERROR(IF('3.Weekly Hours &amp; Wage Activity'!R181 = "FT", 1,MIN(1,IF('3.Weekly Hours &amp; Wage Activity'!R181 = "", "",MIN('3.Weekly Hours &amp; Wage Activity'!R181/40,1)),IF('3.Weekly Hours &amp; Wage Activity'!R181="", "",'3.Weekly Hours &amp; Wage Activity'!R181/40 ))),0)</f>
        <v>0</v>
      </c>
      <c r="AJ181" s="86">
        <f>IFERROR(IF('3.Weekly Hours &amp; Wage Activity'!S181 = "FT", 1,MIN(1,IF('3.Weekly Hours &amp; Wage Activity'!S181 = "", "",MIN('3.Weekly Hours &amp; Wage Activity'!S181/40,1)),IF('3.Weekly Hours &amp; Wage Activity'!S181="", "",'3.Weekly Hours &amp; Wage Activity'!S181/40 ))),0)</f>
        <v>0</v>
      </c>
      <c r="AK181" s="86">
        <f>IFERROR(IF('3.Weekly Hours &amp; Wage Activity'!T181 = "FT", 1,MIN(1,IF('3.Weekly Hours &amp; Wage Activity'!T181 = "", "",MIN('3.Weekly Hours &amp; Wage Activity'!T181/40,1)),IF('3.Weekly Hours &amp; Wage Activity'!T181="", "",'3.Weekly Hours &amp; Wage Activity'!T181/40 ))),0)</f>
        <v>0</v>
      </c>
      <c r="AL181" s="86">
        <f>IFERROR(IF('3.Weekly Hours &amp; Wage Activity'!U181 = "FT", 1,MIN(1,IF('3.Weekly Hours &amp; Wage Activity'!U181 = "", "",MIN('3.Weekly Hours &amp; Wage Activity'!U181/40,1)),IF('3.Weekly Hours &amp; Wage Activity'!U181="", "",'3.Weekly Hours &amp; Wage Activity'!U181/40 ))),0)</f>
        <v>0</v>
      </c>
      <c r="AM181" s="86">
        <f>IFERROR(IF('3.Weekly Hours &amp; Wage Activity'!V181 = "FT", 1,MIN(1,IF('3.Weekly Hours &amp; Wage Activity'!V181 = "", "",MIN('3.Weekly Hours &amp; Wage Activity'!V181/40,1)),IF('3.Weekly Hours &amp; Wage Activity'!V181="", "",'3.Weekly Hours &amp; Wage Activity'!V181/40 ))),0)</f>
        <v>0</v>
      </c>
      <c r="AN181" s="86">
        <f>IFERROR(IF('3.Weekly Hours &amp; Wage Activity'!W181 = "FT", 1,MIN(1,IF('3.Weekly Hours &amp; Wage Activity'!W181 = "", "",MIN('3.Weekly Hours &amp; Wage Activity'!W181/40,1)),IF('3.Weekly Hours &amp; Wage Activity'!W181="", "",'3.Weekly Hours &amp; Wage Activity'!W181/40 ))),0)</f>
        <v>0</v>
      </c>
      <c r="AO181" s="86">
        <f>IFERROR(IF('3.Weekly Hours &amp; Wage Activity'!X181 = "FT", 1,MIN(1,IF('3.Weekly Hours &amp; Wage Activity'!X181 = "", "",MIN('3.Weekly Hours &amp; Wage Activity'!X181/40,1)),IF('3.Weekly Hours &amp; Wage Activity'!X181="", "",'3.Weekly Hours &amp; Wage Activity'!X181/40 ))),0)</f>
        <v>0</v>
      </c>
      <c r="AP181" s="86">
        <f>IFERROR(IF('3.Weekly Hours &amp; Wage Activity'!Y181 = "FT", 1,MIN(1,IF('3.Weekly Hours &amp; Wage Activity'!Y181 = "", "",MIN('3.Weekly Hours &amp; Wage Activity'!Y181/40,1)),IF('3.Weekly Hours &amp; Wage Activity'!Y181="", "",'3.Weekly Hours &amp; Wage Activity'!Y181/40 ))),0)</f>
        <v>0</v>
      </c>
      <c r="AQ181" s="86">
        <f>IFERROR(IF('3.Weekly Hours &amp; Wage Activity'!Z181 = "FT", 1,MIN(1,IF('3.Weekly Hours &amp; Wage Activity'!Z181 = "", "",MIN('3.Weekly Hours &amp; Wage Activity'!Z181/40,1)),IF('3.Weekly Hours &amp; Wage Activity'!Z181="", "",'3.Weekly Hours &amp; Wage Activity'!Z181/40 ))),0)</f>
        <v>0</v>
      </c>
      <c r="AR181" s="86">
        <f>IFERROR(IF('3.Weekly Hours &amp; Wage Activity'!AA181 = "FT", 1,MIN(1,IF('3.Weekly Hours &amp; Wage Activity'!AA181 = "", "",MIN('3.Weekly Hours &amp; Wage Activity'!AA181/40,1)),IF('3.Weekly Hours &amp; Wage Activity'!AA181="", "",'3.Weekly Hours &amp; Wage Activity'!AA181/40 ))),0)</f>
        <v>0</v>
      </c>
      <c r="AS181" s="86">
        <f>IFERROR(IF('3.Weekly Hours &amp; Wage Activity'!AB181 = "FT", 1,MIN(1,IF('3.Weekly Hours &amp; Wage Activity'!AB181 = "", "",MIN('3.Weekly Hours &amp; Wage Activity'!AB181/40,1)),IF('3.Weekly Hours &amp; Wage Activity'!AB181="", "",'3.Weekly Hours &amp; Wage Activity'!AB181/40 ))),0)</f>
        <v>0</v>
      </c>
      <c r="AT181" s="86">
        <f>IFERROR(IF('3.Weekly Hours &amp; Wage Activity'!AC181 = "FT", 1,MIN(1,IF('3.Weekly Hours &amp; Wage Activity'!AC181 = "", "",MIN('3.Weekly Hours &amp; Wage Activity'!AC181/40,1)),IF('3.Weekly Hours &amp; Wage Activity'!AC181="", "",'3.Weekly Hours &amp; Wage Activity'!AC181/40 ))),0)</f>
        <v>0</v>
      </c>
      <c r="AU181" s="86">
        <f>IFERROR(IF('3.Weekly Hours &amp; Wage Activity'!AD181 = "FT", 1,MIN(1,IF('3.Weekly Hours &amp; Wage Activity'!AD181 = "", "",MIN('3.Weekly Hours &amp; Wage Activity'!AD181/40,1)),IF('3.Weekly Hours &amp; Wage Activity'!AD181="", "",'3.Weekly Hours &amp; Wage Activity'!AD181/40 ))),0)</f>
        <v>0</v>
      </c>
      <c r="AV181" s="86">
        <f>IFERROR(IF('3.Weekly Hours &amp; Wage Activity'!AE181 = "FT", 1,MIN(1,IF('3.Weekly Hours &amp; Wage Activity'!AE181 = "", "",MIN('3.Weekly Hours &amp; Wage Activity'!AE181/40,1)),IF('3.Weekly Hours &amp; Wage Activity'!AE181="", "",'3.Weekly Hours &amp; Wage Activity'!AE181/40 ))),0)</f>
        <v>0</v>
      </c>
      <c r="AW181" s="86">
        <f>IFERROR(IF('3.Weekly Hours &amp; Wage Activity'!AF181 = "FT", 1,MIN(1,IF('3.Weekly Hours &amp; Wage Activity'!AF181 = "", "",MIN('3.Weekly Hours &amp; Wage Activity'!AF181/40,1)),IF('3.Weekly Hours &amp; Wage Activity'!AF181="", "",'3.Weekly Hours &amp; Wage Activity'!AF181/40 ))),0)</f>
        <v>0</v>
      </c>
      <c r="AX181" s="86">
        <f>IFERROR(IF('3.Weekly Hours &amp; Wage Activity'!AG181 = "FT", 1,MIN(1,IF('3.Weekly Hours &amp; Wage Activity'!AG181 = "", "",MIN('3.Weekly Hours &amp; Wage Activity'!AG181/40,1)),IF('3.Weekly Hours &amp; Wage Activity'!AG181="", "",'3.Weekly Hours &amp; Wage Activity'!AG181/40 ))),0)</f>
        <v>0</v>
      </c>
      <c r="AY181" s="523">
        <f>SUM( IF(COUNTIF('3.Weekly Hours &amp; Wage Activity'!J181:Q181, "&lt;&gt;FT") = 0, COLUMNS('3.Weekly Hours &amp; Wage Activity'!J181:AG181) * 40, '3.Weekly Hours &amp; Wage Activity'!J181:AG181))</f>
        <v>0</v>
      </c>
      <c r="AZ181" s="86">
        <f t="shared" si="20"/>
        <v>0</v>
      </c>
      <c r="BA181" s="87">
        <f t="shared" si="21"/>
        <v>0</v>
      </c>
      <c r="BB181" s="74" t="str">
        <f>IF('2.Census &amp; Reference Benchmarks'!K181 = "", "", '2.Census &amp; Reference Benchmarks'!K181)</f>
        <v/>
      </c>
      <c r="BC181" s="185">
        <f>IF('2.Census &amp; Reference Benchmarks'!L181="N/A",IF(OR(AND(G181="",I181=""),AND(G181&lt;DATEVALUE("1/1/2020"),OR(I181="",I181&gt;DATEVALUE("3/31/2020")))),177.14,IF(OR(I181 = "", I181 &gt; DATEVALUE("1/31/2020")), ROUND(177.14*((DATEVALUE("2/1/2020") -G181)/31),1))),IF('2.Census &amp; Reference Benchmarks'!L181="",0,'2.Census &amp; Reference Benchmarks'!L181))</f>
        <v>0</v>
      </c>
      <c r="BD181" s="74" t="str">
        <f>IF('2.Census &amp; Reference Benchmarks'!N181 = "", "", '2.Census &amp; Reference Benchmarks'!N181)</f>
        <v/>
      </c>
      <c r="BE181" s="185">
        <f>IF('2.Census &amp; Reference Benchmarks'!O181="N/A",IF(OR(AND(G181="",I181=""),AND(G181&lt;=DATEVALUE("2/1/2020"),OR(I181="",I181&gt;=DATEVALUE("2/29/2020")))),165.71,IF(AND(G181&gt;DATEVALUE("2/1/2020"),OR(I181="",I181&lt;=DATEVALUE("2/29/2020"))),((DATEVALUE("3/1/2020")-G181)/29)*165.71,"")),IF('2.Census &amp; Reference Benchmarks'!O181="",0,'2.Census &amp; Reference Benchmarks'!O181))</f>
        <v>0</v>
      </c>
    </row>
    <row r="182" spans="1:57" x14ac:dyDescent="0.25">
      <c r="A182" s="3"/>
      <c r="B182" s="56">
        <f>IF('2.Census &amp; Reference Benchmarks'!B182 &lt;&gt;"",'2.Census &amp; Reference Benchmarks'!B182,"")</f>
        <v>0</v>
      </c>
      <c r="C182" s="56">
        <f>IF('2.Census &amp; Reference Benchmarks'!C182 &lt;&gt;"",'2.Census &amp; Reference Benchmarks'!C182,"")</f>
        <v>0</v>
      </c>
      <c r="D182" s="57" t="str">
        <f>IF('2.Census &amp; Reference Benchmarks'!D182 &lt;&gt;"",'2.Census &amp; Reference Benchmarks'!D182,"")</f>
        <v/>
      </c>
      <c r="E182" s="56" t="str">
        <f>IF('2.Census &amp; Reference Benchmarks'!E182 &lt;&gt;"",'2.Census &amp; Reference Benchmarks'!E182,"")</f>
        <v/>
      </c>
      <c r="F182" s="56" t="str">
        <f>IF('2.Census &amp; Reference Benchmarks'!F182 &lt;&gt;"",'2.Census &amp; Reference Benchmarks'!F182,"")</f>
        <v/>
      </c>
      <c r="G182" s="58" t="str">
        <f>IF('2.Census &amp; Reference Benchmarks'!G182 &lt;&gt;"",'2.Census &amp; Reference Benchmarks'!G182,"")</f>
        <v/>
      </c>
      <c r="H182" s="58" t="str">
        <f>IF('2.Census &amp; Reference Benchmarks'!H182 &lt;&gt;"",'2.Census &amp; Reference Benchmarks'!H182,"")</f>
        <v/>
      </c>
      <c r="I182" s="58" t="str">
        <f>IF('2.Census &amp; Reference Benchmarks'!I182 &lt;&gt;"",'2.Census &amp; Reference Benchmarks'!I182,"")</f>
        <v/>
      </c>
      <c r="J182" s="69" t="str">
        <f>IF('2.Census &amp; Reference Benchmarks'!J182 &lt;&gt;"",'2.Census &amp; Reference Benchmarks'!J182,"")</f>
        <v/>
      </c>
      <c r="K182" s="58" t="str">
        <f>IF('7.Safe Harbor Input Data &amp; Calc'!Q184 &lt;&gt; "", '7.Safe Harbor Input Data &amp; Calc'!Q184, "")</f>
        <v>No</v>
      </c>
      <c r="L182" s="59" t="str">
        <f>IF('2.Census &amp; Reference Benchmarks'!T182&lt;&gt; "",'2.Census &amp; Reference Benchmarks'!T182,"")</f>
        <v/>
      </c>
      <c r="M182" s="60">
        <f>'2.Census &amp; Reference Benchmarks'!M182</f>
        <v>0</v>
      </c>
      <c r="N182" s="60">
        <f>'2.Census &amp; Reference Benchmarks'!P182</f>
        <v>0</v>
      </c>
      <c r="O182" s="60">
        <f>'2.Census &amp; Reference Benchmarks'!S182</f>
        <v>0</v>
      </c>
      <c r="P182" s="52">
        <f>IF( AND(I182 &lt; '1. Summary for SBA'!$J$7, I182 &lt;&gt;""), 0, IF(AND(G182="",I182=""),SUM(M182:O182)*4,IF(I182&lt;'1. Summary for SBA'!$J$7,0,IF(K182="Yes",0,IF(H182="Salary",IF(AND(SUM(M182:O182)*4&lt;100000,L182=""),(SUM(M182:O182)/(IF(OR(I182=0,I182&gt;=DATEVALUE("3/31/2020")),DATEVALUE("3/31/2020"),I182)-IF(OR(G182&lt;=DATEVALUE("1/1/2020"), G182 = ""),DATEVALUE("1/1/2020"),IF(OR(MONTH(G182)=1),G182+1,IF(MONTH(G182)=3,G182,G182-1)))))*360,0),0)))))</f>
        <v>0</v>
      </c>
      <c r="Q182" s="52">
        <f t="shared" si="22"/>
        <v>0</v>
      </c>
      <c r="R182" s="67">
        <f t="shared" si="16"/>
        <v>0</v>
      </c>
      <c r="S182" s="53">
        <f>SUM('3.Weekly Hours &amp; Wage Activity'!AI182:BF182)</f>
        <v>0</v>
      </c>
      <c r="T182" s="53">
        <f>IF(AND(I182&lt;&gt; "",  I182 &lt; '1. Summary for SBA'!$J$11 +168, I182 &gt; '1. Summary for SBA'!$J$11),S182+(((168-(I182-'1. Summary for SBA'!$J$11+1))*S182)/((I182-'1. Summary for SBA'!$J$11+1))),0)</f>
        <v>0</v>
      </c>
      <c r="U182" s="369">
        <f>IF(K182= "Yes",0,IF( H182 = "salary",IF(T182 = 0,MAX(0,$R182-$S182), R182-T182),IF( H182 = "Hourly",'6. Hourly EE Wage Reduction'!AA182, 0)))</f>
        <v>0</v>
      </c>
      <c r="V182" s="67">
        <f t="shared" si="17"/>
        <v>0</v>
      </c>
      <c r="W182" s="405" t="str">
        <f>IF(U182 = 0, "No",IF('6. Hourly EE Wage Reduction'!T182 &gt;'6. Hourly EE Wage Reduction'!W182, "Yes", "No"))</f>
        <v>No</v>
      </c>
      <c r="X182" s="67">
        <f t="shared" si="18"/>
        <v>0</v>
      </c>
      <c r="Y182" s="67">
        <f t="shared" si="19"/>
        <v>0</v>
      </c>
      <c r="AA182" s="86">
        <f>IFERROR(IF('3.Weekly Hours &amp; Wage Activity'!J182 = "FT", 1,MIN(1,IF('3.Weekly Hours &amp; Wage Activity'!J182 = "", "",MIN('3.Weekly Hours &amp; Wage Activity'!J182/40,1)),IF('3.Weekly Hours &amp; Wage Activity'!J182="", "",'3.Weekly Hours &amp; Wage Activity'!J182/40 ))),0)</f>
        <v>0</v>
      </c>
      <c r="AB182" s="86">
        <f>IFERROR(IF('3.Weekly Hours &amp; Wage Activity'!K182 = "FT", 1,MIN(1,IF('3.Weekly Hours &amp; Wage Activity'!K182 = "", "",MIN('3.Weekly Hours &amp; Wage Activity'!K182/40,1)),IF('3.Weekly Hours &amp; Wage Activity'!K182="", "",'3.Weekly Hours &amp; Wage Activity'!K182/40 ))),0)</f>
        <v>0</v>
      </c>
      <c r="AC182" s="86">
        <f>IFERROR(IF('3.Weekly Hours &amp; Wage Activity'!L182 = "FT", 1,MIN(1,IF('3.Weekly Hours &amp; Wage Activity'!L182 = "", "",MIN('3.Weekly Hours &amp; Wage Activity'!L182/40,1)),IF('3.Weekly Hours &amp; Wage Activity'!L182="", "",'3.Weekly Hours &amp; Wage Activity'!L182/40 ))),0)</f>
        <v>0</v>
      </c>
      <c r="AD182" s="86">
        <f>IFERROR(IF('3.Weekly Hours &amp; Wage Activity'!M182 = "FT", 1,MIN(1,IF('3.Weekly Hours &amp; Wage Activity'!M182 = "", "",MIN('3.Weekly Hours &amp; Wage Activity'!M182/40,1)),IF('3.Weekly Hours &amp; Wage Activity'!M182="", "",'3.Weekly Hours &amp; Wage Activity'!M182/40 ))),0)</f>
        <v>0</v>
      </c>
      <c r="AE182" s="86">
        <f>IFERROR(IF('3.Weekly Hours &amp; Wage Activity'!N182 = "FT", 1,MIN(1,IF('3.Weekly Hours &amp; Wage Activity'!N182 = "", "",MIN('3.Weekly Hours &amp; Wage Activity'!N182/40,1)),IF('3.Weekly Hours &amp; Wage Activity'!N182="", "",'3.Weekly Hours &amp; Wage Activity'!N182/40 ))),0)</f>
        <v>0</v>
      </c>
      <c r="AF182" s="86">
        <f>IFERROR(IF('3.Weekly Hours &amp; Wage Activity'!O182 = "FT", 1,MIN(1,IF('3.Weekly Hours &amp; Wage Activity'!O182 = "", "",MIN('3.Weekly Hours &amp; Wage Activity'!O182/40,1)),IF('3.Weekly Hours &amp; Wage Activity'!O182="", "",'3.Weekly Hours &amp; Wage Activity'!O182/40 ))),0)</f>
        <v>0</v>
      </c>
      <c r="AG182" s="86">
        <f>IFERROR(IF('3.Weekly Hours &amp; Wage Activity'!P182 = "FT", 1,MIN(1,IF('3.Weekly Hours &amp; Wage Activity'!P182 = "", "",MIN('3.Weekly Hours &amp; Wage Activity'!P182/40,1)),IF('3.Weekly Hours &amp; Wage Activity'!P182="", "",'3.Weekly Hours &amp; Wage Activity'!P182/40 ))),0)</f>
        <v>0</v>
      </c>
      <c r="AH182" s="86">
        <f>IFERROR(IF('3.Weekly Hours &amp; Wage Activity'!Q182 = "FT", 1,MIN(1,IF('3.Weekly Hours &amp; Wage Activity'!Q182 = "", "",MIN('3.Weekly Hours &amp; Wage Activity'!Q182/40,1)),IF('3.Weekly Hours &amp; Wage Activity'!Q182="", "",'3.Weekly Hours &amp; Wage Activity'!Q182/40 ))),0)</f>
        <v>0</v>
      </c>
      <c r="AI182" s="86">
        <f>IFERROR(IF('3.Weekly Hours &amp; Wage Activity'!R182 = "FT", 1,MIN(1,IF('3.Weekly Hours &amp; Wage Activity'!R182 = "", "",MIN('3.Weekly Hours &amp; Wage Activity'!R182/40,1)),IF('3.Weekly Hours &amp; Wage Activity'!R182="", "",'3.Weekly Hours &amp; Wage Activity'!R182/40 ))),0)</f>
        <v>0</v>
      </c>
      <c r="AJ182" s="86">
        <f>IFERROR(IF('3.Weekly Hours &amp; Wage Activity'!S182 = "FT", 1,MIN(1,IF('3.Weekly Hours &amp; Wage Activity'!S182 = "", "",MIN('3.Weekly Hours &amp; Wage Activity'!S182/40,1)),IF('3.Weekly Hours &amp; Wage Activity'!S182="", "",'3.Weekly Hours &amp; Wage Activity'!S182/40 ))),0)</f>
        <v>0</v>
      </c>
      <c r="AK182" s="86">
        <f>IFERROR(IF('3.Weekly Hours &amp; Wage Activity'!T182 = "FT", 1,MIN(1,IF('3.Weekly Hours &amp; Wage Activity'!T182 = "", "",MIN('3.Weekly Hours &amp; Wage Activity'!T182/40,1)),IF('3.Weekly Hours &amp; Wage Activity'!T182="", "",'3.Weekly Hours &amp; Wage Activity'!T182/40 ))),0)</f>
        <v>0</v>
      </c>
      <c r="AL182" s="86">
        <f>IFERROR(IF('3.Weekly Hours &amp; Wage Activity'!U182 = "FT", 1,MIN(1,IF('3.Weekly Hours &amp; Wage Activity'!U182 = "", "",MIN('3.Weekly Hours &amp; Wage Activity'!U182/40,1)),IF('3.Weekly Hours &amp; Wage Activity'!U182="", "",'3.Weekly Hours &amp; Wage Activity'!U182/40 ))),0)</f>
        <v>0</v>
      </c>
      <c r="AM182" s="86">
        <f>IFERROR(IF('3.Weekly Hours &amp; Wage Activity'!V182 = "FT", 1,MIN(1,IF('3.Weekly Hours &amp; Wage Activity'!V182 = "", "",MIN('3.Weekly Hours &amp; Wage Activity'!V182/40,1)),IF('3.Weekly Hours &amp; Wage Activity'!V182="", "",'3.Weekly Hours &amp; Wage Activity'!V182/40 ))),0)</f>
        <v>0</v>
      </c>
      <c r="AN182" s="86">
        <f>IFERROR(IF('3.Weekly Hours &amp; Wage Activity'!W182 = "FT", 1,MIN(1,IF('3.Weekly Hours &amp; Wage Activity'!W182 = "", "",MIN('3.Weekly Hours &amp; Wage Activity'!W182/40,1)),IF('3.Weekly Hours &amp; Wage Activity'!W182="", "",'3.Weekly Hours &amp; Wage Activity'!W182/40 ))),0)</f>
        <v>0</v>
      </c>
      <c r="AO182" s="86">
        <f>IFERROR(IF('3.Weekly Hours &amp; Wage Activity'!X182 = "FT", 1,MIN(1,IF('3.Weekly Hours &amp; Wage Activity'!X182 = "", "",MIN('3.Weekly Hours &amp; Wage Activity'!X182/40,1)),IF('3.Weekly Hours &amp; Wage Activity'!X182="", "",'3.Weekly Hours &amp; Wage Activity'!X182/40 ))),0)</f>
        <v>0</v>
      </c>
      <c r="AP182" s="86">
        <f>IFERROR(IF('3.Weekly Hours &amp; Wage Activity'!Y182 = "FT", 1,MIN(1,IF('3.Weekly Hours &amp; Wage Activity'!Y182 = "", "",MIN('3.Weekly Hours &amp; Wage Activity'!Y182/40,1)),IF('3.Weekly Hours &amp; Wage Activity'!Y182="", "",'3.Weekly Hours &amp; Wage Activity'!Y182/40 ))),0)</f>
        <v>0</v>
      </c>
      <c r="AQ182" s="86">
        <f>IFERROR(IF('3.Weekly Hours &amp; Wage Activity'!Z182 = "FT", 1,MIN(1,IF('3.Weekly Hours &amp; Wage Activity'!Z182 = "", "",MIN('3.Weekly Hours &amp; Wage Activity'!Z182/40,1)),IF('3.Weekly Hours &amp; Wage Activity'!Z182="", "",'3.Weekly Hours &amp; Wage Activity'!Z182/40 ))),0)</f>
        <v>0</v>
      </c>
      <c r="AR182" s="86">
        <f>IFERROR(IF('3.Weekly Hours &amp; Wage Activity'!AA182 = "FT", 1,MIN(1,IF('3.Weekly Hours &amp; Wage Activity'!AA182 = "", "",MIN('3.Weekly Hours &amp; Wage Activity'!AA182/40,1)),IF('3.Weekly Hours &amp; Wage Activity'!AA182="", "",'3.Weekly Hours &amp; Wage Activity'!AA182/40 ))),0)</f>
        <v>0</v>
      </c>
      <c r="AS182" s="86">
        <f>IFERROR(IF('3.Weekly Hours &amp; Wage Activity'!AB182 = "FT", 1,MIN(1,IF('3.Weekly Hours &amp; Wage Activity'!AB182 = "", "",MIN('3.Weekly Hours &amp; Wage Activity'!AB182/40,1)),IF('3.Weekly Hours &amp; Wage Activity'!AB182="", "",'3.Weekly Hours &amp; Wage Activity'!AB182/40 ))),0)</f>
        <v>0</v>
      </c>
      <c r="AT182" s="86">
        <f>IFERROR(IF('3.Weekly Hours &amp; Wage Activity'!AC182 = "FT", 1,MIN(1,IF('3.Weekly Hours &amp; Wage Activity'!AC182 = "", "",MIN('3.Weekly Hours &amp; Wage Activity'!AC182/40,1)),IF('3.Weekly Hours &amp; Wage Activity'!AC182="", "",'3.Weekly Hours &amp; Wage Activity'!AC182/40 ))),0)</f>
        <v>0</v>
      </c>
      <c r="AU182" s="86">
        <f>IFERROR(IF('3.Weekly Hours &amp; Wage Activity'!AD182 = "FT", 1,MIN(1,IF('3.Weekly Hours &amp; Wage Activity'!AD182 = "", "",MIN('3.Weekly Hours &amp; Wage Activity'!AD182/40,1)),IF('3.Weekly Hours &amp; Wage Activity'!AD182="", "",'3.Weekly Hours &amp; Wage Activity'!AD182/40 ))),0)</f>
        <v>0</v>
      </c>
      <c r="AV182" s="86">
        <f>IFERROR(IF('3.Weekly Hours &amp; Wage Activity'!AE182 = "FT", 1,MIN(1,IF('3.Weekly Hours &amp; Wage Activity'!AE182 = "", "",MIN('3.Weekly Hours &amp; Wage Activity'!AE182/40,1)),IF('3.Weekly Hours &amp; Wage Activity'!AE182="", "",'3.Weekly Hours &amp; Wage Activity'!AE182/40 ))),0)</f>
        <v>0</v>
      </c>
      <c r="AW182" s="86">
        <f>IFERROR(IF('3.Weekly Hours &amp; Wage Activity'!AF182 = "FT", 1,MIN(1,IF('3.Weekly Hours &amp; Wage Activity'!AF182 = "", "",MIN('3.Weekly Hours &amp; Wage Activity'!AF182/40,1)),IF('3.Weekly Hours &amp; Wage Activity'!AF182="", "",'3.Weekly Hours &amp; Wage Activity'!AF182/40 ))),0)</f>
        <v>0</v>
      </c>
      <c r="AX182" s="86">
        <f>IFERROR(IF('3.Weekly Hours &amp; Wage Activity'!AG182 = "FT", 1,MIN(1,IF('3.Weekly Hours &amp; Wage Activity'!AG182 = "", "",MIN('3.Weekly Hours &amp; Wage Activity'!AG182/40,1)),IF('3.Weekly Hours &amp; Wage Activity'!AG182="", "",'3.Weekly Hours &amp; Wage Activity'!AG182/40 ))),0)</f>
        <v>0</v>
      </c>
      <c r="AY182" s="523">
        <f>SUM( IF(COUNTIF('3.Weekly Hours &amp; Wage Activity'!J182:Q182, "&lt;&gt;FT") = 0, COLUMNS('3.Weekly Hours &amp; Wage Activity'!J182:AG182) * 40, '3.Weekly Hours &amp; Wage Activity'!J182:AG182))</f>
        <v>0</v>
      </c>
      <c r="AZ182" s="86">
        <f t="shared" si="20"/>
        <v>0</v>
      </c>
      <c r="BA182" s="87">
        <f t="shared" si="21"/>
        <v>0</v>
      </c>
      <c r="BB182" s="74" t="str">
        <f>IF('2.Census &amp; Reference Benchmarks'!K182 = "", "", '2.Census &amp; Reference Benchmarks'!K182)</f>
        <v/>
      </c>
      <c r="BC182" s="185">
        <f>IF('2.Census &amp; Reference Benchmarks'!L182="N/A",IF(OR(AND(G182="",I182=""),AND(G182&lt;DATEVALUE("1/1/2020"),OR(I182="",I182&gt;DATEVALUE("3/31/2020")))),177.14,IF(OR(I182 = "", I182 &gt; DATEVALUE("1/31/2020")), ROUND(177.14*((DATEVALUE("2/1/2020") -G182)/31),1))),IF('2.Census &amp; Reference Benchmarks'!L182="",0,'2.Census &amp; Reference Benchmarks'!L182))</f>
        <v>0</v>
      </c>
      <c r="BD182" s="74" t="str">
        <f>IF('2.Census &amp; Reference Benchmarks'!N182 = "", "", '2.Census &amp; Reference Benchmarks'!N182)</f>
        <v/>
      </c>
      <c r="BE182" s="185">
        <f>IF('2.Census &amp; Reference Benchmarks'!O182="N/A",IF(OR(AND(G182="",I182=""),AND(G182&lt;=DATEVALUE("2/1/2020"),OR(I182="",I182&gt;=DATEVALUE("2/29/2020")))),165.71,IF(AND(G182&gt;DATEVALUE("2/1/2020"),OR(I182="",I182&lt;=DATEVALUE("2/29/2020"))),((DATEVALUE("3/1/2020")-G182)/29)*165.71,"")),IF('2.Census &amp; Reference Benchmarks'!O182="",0,'2.Census &amp; Reference Benchmarks'!O182))</f>
        <v>0</v>
      </c>
    </row>
    <row r="183" spans="1:57" x14ac:dyDescent="0.25">
      <c r="A183" s="3"/>
      <c r="B183" s="56">
        <f>IF('2.Census &amp; Reference Benchmarks'!B183 &lt;&gt;"",'2.Census &amp; Reference Benchmarks'!B183,"")</f>
        <v>0</v>
      </c>
      <c r="C183" s="56">
        <f>IF('2.Census &amp; Reference Benchmarks'!C183 &lt;&gt;"",'2.Census &amp; Reference Benchmarks'!C183,"")</f>
        <v>0</v>
      </c>
      <c r="D183" s="57" t="str">
        <f>IF('2.Census &amp; Reference Benchmarks'!D183 &lt;&gt;"",'2.Census &amp; Reference Benchmarks'!D183,"")</f>
        <v/>
      </c>
      <c r="E183" s="56" t="str">
        <f>IF('2.Census &amp; Reference Benchmarks'!E183 &lt;&gt;"",'2.Census &amp; Reference Benchmarks'!E183,"")</f>
        <v/>
      </c>
      <c r="F183" s="56" t="str">
        <f>IF('2.Census &amp; Reference Benchmarks'!F183 &lt;&gt;"",'2.Census &amp; Reference Benchmarks'!F183,"")</f>
        <v/>
      </c>
      <c r="G183" s="58" t="str">
        <f>IF('2.Census &amp; Reference Benchmarks'!G183 &lt;&gt;"",'2.Census &amp; Reference Benchmarks'!G183,"")</f>
        <v/>
      </c>
      <c r="H183" s="58" t="str">
        <f>IF('2.Census &amp; Reference Benchmarks'!H183 &lt;&gt;"",'2.Census &amp; Reference Benchmarks'!H183,"")</f>
        <v/>
      </c>
      <c r="I183" s="58" t="str">
        <f>IF('2.Census &amp; Reference Benchmarks'!I183 &lt;&gt;"",'2.Census &amp; Reference Benchmarks'!I183,"")</f>
        <v/>
      </c>
      <c r="J183" s="69" t="str">
        <f>IF('2.Census &amp; Reference Benchmarks'!J183 &lt;&gt;"",'2.Census &amp; Reference Benchmarks'!J183,"")</f>
        <v/>
      </c>
      <c r="K183" s="58" t="str">
        <f>IF('7.Safe Harbor Input Data &amp; Calc'!Q185 &lt;&gt; "", '7.Safe Harbor Input Data &amp; Calc'!Q185, "")</f>
        <v>No</v>
      </c>
      <c r="L183" s="59" t="str">
        <f>IF('2.Census &amp; Reference Benchmarks'!T183&lt;&gt; "",'2.Census &amp; Reference Benchmarks'!T183,"")</f>
        <v/>
      </c>
      <c r="M183" s="60">
        <f>'2.Census &amp; Reference Benchmarks'!M183</f>
        <v>0</v>
      </c>
      <c r="N183" s="60">
        <f>'2.Census &amp; Reference Benchmarks'!P183</f>
        <v>0</v>
      </c>
      <c r="O183" s="60">
        <f>'2.Census &amp; Reference Benchmarks'!S183</f>
        <v>0</v>
      </c>
      <c r="P183" s="52">
        <f>IF( AND(I183 &lt; '1. Summary for SBA'!$J$7, I183 &lt;&gt;""), 0, IF(AND(G183="",I183=""),SUM(M183:O183)*4,IF(I183&lt;'1. Summary for SBA'!$J$7,0,IF(K183="Yes",0,IF(H183="Salary",IF(AND(SUM(M183:O183)*4&lt;100000,L183=""),(SUM(M183:O183)/(IF(OR(I183=0,I183&gt;=DATEVALUE("3/31/2020")),DATEVALUE("3/31/2020"),I183)-IF(OR(G183&lt;=DATEVALUE("1/1/2020"), G183 = ""),DATEVALUE("1/1/2020"),IF(OR(MONTH(G183)=1),G183+1,IF(MONTH(G183)=3,G183,G183-1)))))*360,0),0)))))</f>
        <v>0</v>
      </c>
      <c r="Q183" s="52">
        <f t="shared" si="22"/>
        <v>0</v>
      </c>
      <c r="R183" s="67">
        <f t="shared" si="16"/>
        <v>0</v>
      </c>
      <c r="S183" s="53">
        <f>SUM('3.Weekly Hours &amp; Wage Activity'!AI183:BF183)</f>
        <v>0</v>
      </c>
      <c r="T183" s="53">
        <f>IF(AND(I183&lt;&gt; "",  I183 &lt; '1. Summary for SBA'!$J$11 +168, I183 &gt; '1. Summary for SBA'!$J$11),S183+(((168-(I183-'1. Summary for SBA'!$J$11+1))*S183)/((I183-'1. Summary for SBA'!$J$11+1))),0)</f>
        <v>0</v>
      </c>
      <c r="U183" s="369">
        <f>IF(K183= "Yes",0,IF( H183 = "salary",IF(T183 = 0,MAX(0,$R183-$S183), R183-T183),IF( H183 = "Hourly",'6. Hourly EE Wage Reduction'!AA183, 0)))</f>
        <v>0</v>
      </c>
      <c r="V183" s="67">
        <f t="shared" si="17"/>
        <v>0</v>
      </c>
      <c r="W183" s="405" t="str">
        <f>IF(U183 = 0, "No",IF('6. Hourly EE Wage Reduction'!T183 &gt;'6. Hourly EE Wage Reduction'!W183, "Yes", "No"))</f>
        <v>No</v>
      </c>
      <c r="X183" s="67">
        <f t="shared" si="18"/>
        <v>0</v>
      </c>
      <c r="Y183" s="67">
        <f t="shared" si="19"/>
        <v>0</v>
      </c>
      <c r="AA183" s="86">
        <f>IFERROR(IF('3.Weekly Hours &amp; Wage Activity'!J183 = "FT", 1,MIN(1,IF('3.Weekly Hours &amp; Wage Activity'!J183 = "", "",MIN('3.Weekly Hours &amp; Wage Activity'!J183/40,1)),IF('3.Weekly Hours &amp; Wage Activity'!J183="", "",'3.Weekly Hours &amp; Wage Activity'!J183/40 ))),0)</f>
        <v>0</v>
      </c>
      <c r="AB183" s="86">
        <f>IFERROR(IF('3.Weekly Hours &amp; Wage Activity'!K183 = "FT", 1,MIN(1,IF('3.Weekly Hours &amp; Wage Activity'!K183 = "", "",MIN('3.Weekly Hours &amp; Wage Activity'!K183/40,1)),IF('3.Weekly Hours &amp; Wage Activity'!K183="", "",'3.Weekly Hours &amp; Wage Activity'!K183/40 ))),0)</f>
        <v>0</v>
      </c>
      <c r="AC183" s="86">
        <f>IFERROR(IF('3.Weekly Hours &amp; Wage Activity'!L183 = "FT", 1,MIN(1,IF('3.Weekly Hours &amp; Wage Activity'!L183 = "", "",MIN('3.Weekly Hours &amp; Wage Activity'!L183/40,1)),IF('3.Weekly Hours &amp; Wage Activity'!L183="", "",'3.Weekly Hours &amp; Wage Activity'!L183/40 ))),0)</f>
        <v>0</v>
      </c>
      <c r="AD183" s="86">
        <f>IFERROR(IF('3.Weekly Hours &amp; Wage Activity'!M183 = "FT", 1,MIN(1,IF('3.Weekly Hours &amp; Wage Activity'!M183 = "", "",MIN('3.Weekly Hours &amp; Wage Activity'!M183/40,1)),IF('3.Weekly Hours &amp; Wage Activity'!M183="", "",'3.Weekly Hours &amp; Wage Activity'!M183/40 ))),0)</f>
        <v>0</v>
      </c>
      <c r="AE183" s="86">
        <f>IFERROR(IF('3.Weekly Hours &amp; Wage Activity'!N183 = "FT", 1,MIN(1,IF('3.Weekly Hours &amp; Wage Activity'!N183 = "", "",MIN('3.Weekly Hours &amp; Wage Activity'!N183/40,1)),IF('3.Weekly Hours &amp; Wage Activity'!N183="", "",'3.Weekly Hours &amp; Wage Activity'!N183/40 ))),0)</f>
        <v>0</v>
      </c>
      <c r="AF183" s="86">
        <f>IFERROR(IF('3.Weekly Hours &amp; Wage Activity'!O183 = "FT", 1,MIN(1,IF('3.Weekly Hours &amp; Wage Activity'!O183 = "", "",MIN('3.Weekly Hours &amp; Wage Activity'!O183/40,1)),IF('3.Weekly Hours &amp; Wage Activity'!O183="", "",'3.Weekly Hours &amp; Wage Activity'!O183/40 ))),0)</f>
        <v>0</v>
      </c>
      <c r="AG183" s="86">
        <f>IFERROR(IF('3.Weekly Hours &amp; Wage Activity'!P183 = "FT", 1,MIN(1,IF('3.Weekly Hours &amp; Wage Activity'!P183 = "", "",MIN('3.Weekly Hours &amp; Wage Activity'!P183/40,1)),IF('3.Weekly Hours &amp; Wage Activity'!P183="", "",'3.Weekly Hours &amp; Wage Activity'!P183/40 ))),0)</f>
        <v>0</v>
      </c>
      <c r="AH183" s="86">
        <f>IFERROR(IF('3.Weekly Hours &amp; Wage Activity'!Q183 = "FT", 1,MIN(1,IF('3.Weekly Hours &amp; Wage Activity'!Q183 = "", "",MIN('3.Weekly Hours &amp; Wage Activity'!Q183/40,1)),IF('3.Weekly Hours &amp; Wage Activity'!Q183="", "",'3.Weekly Hours &amp; Wage Activity'!Q183/40 ))),0)</f>
        <v>0</v>
      </c>
      <c r="AI183" s="86">
        <f>IFERROR(IF('3.Weekly Hours &amp; Wage Activity'!R183 = "FT", 1,MIN(1,IF('3.Weekly Hours &amp; Wage Activity'!R183 = "", "",MIN('3.Weekly Hours &amp; Wage Activity'!R183/40,1)),IF('3.Weekly Hours &amp; Wage Activity'!R183="", "",'3.Weekly Hours &amp; Wage Activity'!R183/40 ))),0)</f>
        <v>0</v>
      </c>
      <c r="AJ183" s="86">
        <f>IFERROR(IF('3.Weekly Hours &amp; Wage Activity'!S183 = "FT", 1,MIN(1,IF('3.Weekly Hours &amp; Wage Activity'!S183 = "", "",MIN('3.Weekly Hours &amp; Wage Activity'!S183/40,1)),IF('3.Weekly Hours &amp; Wage Activity'!S183="", "",'3.Weekly Hours &amp; Wage Activity'!S183/40 ))),0)</f>
        <v>0</v>
      </c>
      <c r="AK183" s="86">
        <f>IFERROR(IF('3.Weekly Hours &amp; Wage Activity'!T183 = "FT", 1,MIN(1,IF('3.Weekly Hours &amp; Wage Activity'!T183 = "", "",MIN('3.Weekly Hours &amp; Wage Activity'!T183/40,1)),IF('3.Weekly Hours &amp; Wage Activity'!T183="", "",'3.Weekly Hours &amp; Wage Activity'!T183/40 ))),0)</f>
        <v>0</v>
      </c>
      <c r="AL183" s="86">
        <f>IFERROR(IF('3.Weekly Hours &amp; Wage Activity'!U183 = "FT", 1,MIN(1,IF('3.Weekly Hours &amp; Wage Activity'!U183 = "", "",MIN('3.Weekly Hours &amp; Wage Activity'!U183/40,1)),IF('3.Weekly Hours &amp; Wage Activity'!U183="", "",'3.Weekly Hours &amp; Wage Activity'!U183/40 ))),0)</f>
        <v>0</v>
      </c>
      <c r="AM183" s="86">
        <f>IFERROR(IF('3.Weekly Hours &amp; Wage Activity'!V183 = "FT", 1,MIN(1,IF('3.Weekly Hours &amp; Wage Activity'!V183 = "", "",MIN('3.Weekly Hours &amp; Wage Activity'!V183/40,1)),IF('3.Weekly Hours &amp; Wage Activity'!V183="", "",'3.Weekly Hours &amp; Wage Activity'!V183/40 ))),0)</f>
        <v>0</v>
      </c>
      <c r="AN183" s="86">
        <f>IFERROR(IF('3.Weekly Hours &amp; Wage Activity'!W183 = "FT", 1,MIN(1,IF('3.Weekly Hours &amp; Wage Activity'!W183 = "", "",MIN('3.Weekly Hours &amp; Wage Activity'!W183/40,1)),IF('3.Weekly Hours &amp; Wage Activity'!W183="", "",'3.Weekly Hours &amp; Wage Activity'!W183/40 ))),0)</f>
        <v>0</v>
      </c>
      <c r="AO183" s="86">
        <f>IFERROR(IF('3.Weekly Hours &amp; Wage Activity'!X183 = "FT", 1,MIN(1,IF('3.Weekly Hours &amp; Wage Activity'!X183 = "", "",MIN('3.Weekly Hours &amp; Wage Activity'!X183/40,1)),IF('3.Weekly Hours &amp; Wage Activity'!X183="", "",'3.Weekly Hours &amp; Wage Activity'!X183/40 ))),0)</f>
        <v>0</v>
      </c>
      <c r="AP183" s="86">
        <f>IFERROR(IF('3.Weekly Hours &amp; Wage Activity'!Y183 = "FT", 1,MIN(1,IF('3.Weekly Hours &amp; Wage Activity'!Y183 = "", "",MIN('3.Weekly Hours &amp; Wage Activity'!Y183/40,1)),IF('3.Weekly Hours &amp; Wage Activity'!Y183="", "",'3.Weekly Hours &amp; Wage Activity'!Y183/40 ))),0)</f>
        <v>0</v>
      </c>
      <c r="AQ183" s="86">
        <f>IFERROR(IF('3.Weekly Hours &amp; Wage Activity'!Z183 = "FT", 1,MIN(1,IF('3.Weekly Hours &amp; Wage Activity'!Z183 = "", "",MIN('3.Weekly Hours &amp; Wage Activity'!Z183/40,1)),IF('3.Weekly Hours &amp; Wage Activity'!Z183="", "",'3.Weekly Hours &amp; Wage Activity'!Z183/40 ))),0)</f>
        <v>0</v>
      </c>
      <c r="AR183" s="86">
        <f>IFERROR(IF('3.Weekly Hours &amp; Wage Activity'!AA183 = "FT", 1,MIN(1,IF('3.Weekly Hours &amp; Wage Activity'!AA183 = "", "",MIN('3.Weekly Hours &amp; Wage Activity'!AA183/40,1)),IF('3.Weekly Hours &amp; Wage Activity'!AA183="", "",'3.Weekly Hours &amp; Wage Activity'!AA183/40 ))),0)</f>
        <v>0</v>
      </c>
      <c r="AS183" s="86">
        <f>IFERROR(IF('3.Weekly Hours &amp; Wage Activity'!AB183 = "FT", 1,MIN(1,IF('3.Weekly Hours &amp; Wage Activity'!AB183 = "", "",MIN('3.Weekly Hours &amp; Wage Activity'!AB183/40,1)),IF('3.Weekly Hours &amp; Wage Activity'!AB183="", "",'3.Weekly Hours &amp; Wage Activity'!AB183/40 ))),0)</f>
        <v>0</v>
      </c>
      <c r="AT183" s="86">
        <f>IFERROR(IF('3.Weekly Hours &amp; Wage Activity'!AC183 = "FT", 1,MIN(1,IF('3.Weekly Hours &amp; Wage Activity'!AC183 = "", "",MIN('3.Weekly Hours &amp; Wage Activity'!AC183/40,1)),IF('3.Weekly Hours &amp; Wage Activity'!AC183="", "",'3.Weekly Hours &amp; Wage Activity'!AC183/40 ))),0)</f>
        <v>0</v>
      </c>
      <c r="AU183" s="86">
        <f>IFERROR(IF('3.Weekly Hours &amp; Wage Activity'!AD183 = "FT", 1,MIN(1,IF('3.Weekly Hours &amp; Wage Activity'!AD183 = "", "",MIN('3.Weekly Hours &amp; Wage Activity'!AD183/40,1)),IF('3.Weekly Hours &amp; Wage Activity'!AD183="", "",'3.Weekly Hours &amp; Wage Activity'!AD183/40 ))),0)</f>
        <v>0</v>
      </c>
      <c r="AV183" s="86">
        <f>IFERROR(IF('3.Weekly Hours &amp; Wage Activity'!AE183 = "FT", 1,MIN(1,IF('3.Weekly Hours &amp; Wage Activity'!AE183 = "", "",MIN('3.Weekly Hours &amp; Wage Activity'!AE183/40,1)),IF('3.Weekly Hours &amp; Wage Activity'!AE183="", "",'3.Weekly Hours &amp; Wage Activity'!AE183/40 ))),0)</f>
        <v>0</v>
      </c>
      <c r="AW183" s="86">
        <f>IFERROR(IF('3.Weekly Hours &amp; Wage Activity'!AF183 = "FT", 1,MIN(1,IF('3.Weekly Hours &amp; Wage Activity'!AF183 = "", "",MIN('3.Weekly Hours &amp; Wage Activity'!AF183/40,1)),IF('3.Weekly Hours &amp; Wage Activity'!AF183="", "",'3.Weekly Hours &amp; Wage Activity'!AF183/40 ))),0)</f>
        <v>0</v>
      </c>
      <c r="AX183" s="86">
        <f>IFERROR(IF('3.Weekly Hours &amp; Wage Activity'!AG183 = "FT", 1,MIN(1,IF('3.Weekly Hours &amp; Wage Activity'!AG183 = "", "",MIN('3.Weekly Hours &amp; Wage Activity'!AG183/40,1)),IF('3.Weekly Hours &amp; Wage Activity'!AG183="", "",'3.Weekly Hours &amp; Wage Activity'!AG183/40 ))),0)</f>
        <v>0</v>
      </c>
      <c r="AY183" s="523">
        <f>SUM( IF(COUNTIF('3.Weekly Hours &amp; Wage Activity'!J183:Q183, "&lt;&gt;FT") = 0, COLUMNS('3.Weekly Hours &amp; Wage Activity'!J183:AG183) * 40, '3.Weekly Hours &amp; Wage Activity'!J183:AG183))</f>
        <v>0</v>
      </c>
      <c r="AZ183" s="86">
        <f t="shared" si="20"/>
        <v>0</v>
      </c>
      <c r="BA183" s="87">
        <f t="shared" si="21"/>
        <v>0</v>
      </c>
      <c r="BB183" s="74" t="str">
        <f>IF('2.Census &amp; Reference Benchmarks'!K183 = "", "", '2.Census &amp; Reference Benchmarks'!K183)</f>
        <v/>
      </c>
      <c r="BC183" s="185">
        <f>IF('2.Census &amp; Reference Benchmarks'!L183="N/A",IF(OR(AND(G183="",I183=""),AND(G183&lt;DATEVALUE("1/1/2020"),OR(I183="",I183&gt;DATEVALUE("3/31/2020")))),177.14,IF(OR(I183 = "", I183 &gt; DATEVALUE("1/31/2020")), ROUND(177.14*((DATEVALUE("2/1/2020") -G183)/31),1))),IF('2.Census &amp; Reference Benchmarks'!L183="",0,'2.Census &amp; Reference Benchmarks'!L183))</f>
        <v>0</v>
      </c>
      <c r="BD183" s="74" t="str">
        <f>IF('2.Census &amp; Reference Benchmarks'!N183 = "", "", '2.Census &amp; Reference Benchmarks'!N183)</f>
        <v/>
      </c>
      <c r="BE183" s="185">
        <f>IF('2.Census &amp; Reference Benchmarks'!O183="N/A",IF(OR(AND(G183="",I183=""),AND(G183&lt;=DATEVALUE("2/1/2020"),OR(I183="",I183&gt;=DATEVALUE("2/29/2020")))),165.71,IF(AND(G183&gt;DATEVALUE("2/1/2020"),OR(I183="",I183&lt;=DATEVALUE("2/29/2020"))),((DATEVALUE("3/1/2020")-G183)/29)*165.71,"")),IF('2.Census &amp; Reference Benchmarks'!O183="",0,'2.Census &amp; Reference Benchmarks'!O183))</f>
        <v>0</v>
      </c>
    </row>
    <row r="184" spans="1:57" x14ac:dyDescent="0.25">
      <c r="A184" s="3"/>
      <c r="B184" s="56">
        <f>IF('2.Census &amp; Reference Benchmarks'!B184 &lt;&gt;"",'2.Census &amp; Reference Benchmarks'!B184,"")</f>
        <v>0</v>
      </c>
      <c r="C184" s="56">
        <f>IF('2.Census &amp; Reference Benchmarks'!C184 &lt;&gt;"",'2.Census &amp; Reference Benchmarks'!C184,"")</f>
        <v>0</v>
      </c>
      <c r="D184" s="57" t="str">
        <f>IF('2.Census &amp; Reference Benchmarks'!D184 &lt;&gt;"",'2.Census &amp; Reference Benchmarks'!D184,"")</f>
        <v/>
      </c>
      <c r="E184" s="56" t="str">
        <f>IF('2.Census &amp; Reference Benchmarks'!E184 &lt;&gt;"",'2.Census &amp; Reference Benchmarks'!E184,"")</f>
        <v/>
      </c>
      <c r="F184" s="56" t="str">
        <f>IF('2.Census &amp; Reference Benchmarks'!F184 &lt;&gt;"",'2.Census &amp; Reference Benchmarks'!F184,"")</f>
        <v/>
      </c>
      <c r="G184" s="58" t="str">
        <f>IF('2.Census &amp; Reference Benchmarks'!G184 &lt;&gt;"",'2.Census &amp; Reference Benchmarks'!G184,"")</f>
        <v/>
      </c>
      <c r="H184" s="58" t="str">
        <f>IF('2.Census &amp; Reference Benchmarks'!H184 &lt;&gt;"",'2.Census &amp; Reference Benchmarks'!H184,"")</f>
        <v/>
      </c>
      <c r="I184" s="58" t="str">
        <f>IF('2.Census &amp; Reference Benchmarks'!I184 &lt;&gt;"",'2.Census &amp; Reference Benchmarks'!I184,"")</f>
        <v/>
      </c>
      <c r="J184" s="69" t="str">
        <f>IF('2.Census &amp; Reference Benchmarks'!J184 &lt;&gt;"",'2.Census &amp; Reference Benchmarks'!J184,"")</f>
        <v/>
      </c>
      <c r="K184" s="58" t="str">
        <f>IF('7.Safe Harbor Input Data &amp; Calc'!Q186 &lt;&gt; "", '7.Safe Harbor Input Data &amp; Calc'!Q186, "")</f>
        <v>No</v>
      </c>
      <c r="L184" s="59" t="str">
        <f>IF('2.Census &amp; Reference Benchmarks'!T184&lt;&gt; "",'2.Census &amp; Reference Benchmarks'!T184,"")</f>
        <v/>
      </c>
      <c r="M184" s="60">
        <f>'2.Census &amp; Reference Benchmarks'!M184</f>
        <v>0</v>
      </c>
      <c r="N184" s="60">
        <f>'2.Census &amp; Reference Benchmarks'!P184</f>
        <v>0</v>
      </c>
      <c r="O184" s="60">
        <f>'2.Census &amp; Reference Benchmarks'!S184</f>
        <v>0</v>
      </c>
      <c r="P184" s="52">
        <f>IF( AND(I184 &lt; '1. Summary for SBA'!$J$7, I184 &lt;&gt;""), 0, IF(AND(G184="",I184=""),SUM(M184:O184)*4,IF(I184&lt;'1. Summary for SBA'!$J$7,0,IF(K184="Yes",0,IF(H184="Salary",IF(AND(SUM(M184:O184)*4&lt;100000,L184=""),(SUM(M184:O184)/(IF(OR(I184=0,I184&gt;=DATEVALUE("3/31/2020")),DATEVALUE("3/31/2020"),I184)-IF(OR(G184&lt;=DATEVALUE("1/1/2020"), G184 = ""),DATEVALUE("1/1/2020"),IF(OR(MONTH(G184)=1),G184+1,IF(MONTH(G184)=3,G184,G184-1)))))*360,0),0)))))</f>
        <v>0</v>
      </c>
      <c r="Q184" s="52">
        <f t="shared" si="22"/>
        <v>0</v>
      </c>
      <c r="R184" s="67">
        <f t="shared" si="16"/>
        <v>0</v>
      </c>
      <c r="S184" s="53">
        <f>SUM('3.Weekly Hours &amp; Wage Activity'!AI184:BF184)</f>
        <v>0</v>
      </c>
      <c r="T184" s="53">
        <f>IF(AND(I184&lt;&gt; "",  I184 &lt; '1. Summary for SBA'!$J$11 +168, I184 &gt; '1. Summary for SBA'!$J$11),S184+(((168-(I184-'1. Summary for SBA'!$J$11+1))*S184)/((I184-'1. Summary for SBA'!$J$11+1))),0)</f>
        <v>0</v>
      </c>
      <c r="U184" s="369">
        <f>IF(K184= "Yes",0,IF( H184 = "salary",IF(T184 = 0,MAX(0,$R184-$S184), R184-T184),IF( H184 = "Hourly",'6. Hourly EE Wage Reduction'!AA184, 0)))</f>
        <v>0</v>
      </c>
      <c r="V184" s="67">
        <f t="shared" si="17"/>
        <v>0</v>
      </c>
      <c r="W184" s="405" t="str">
        <f>IF(U184 = 0, "No",IF('6. Hourly EE Wage Reduction'!T184 &gt;'6. Hourly EE Wage Reduction'!W184, "Yes", "No"))</f>
        <v>No</v>
      </c>
      <c r="X184" s="67">
        <f t="shared" si="18"/>
        <v>0</v>
      </c>
      <c r="Y184" s="67">
        <f t="shared" si="19"/>
        <v>0</v>
      </c>
      <c r="AA184" s="86">
        <f>IFERROR(IF('3.Weekly Hours &amp; Wage Activity'!J184 = "FT", 1,MIN(1,IF('3.Weekly Hours &amp; Wage Activity'!J184 = "", "",MIN('3.Weekly Hours &amp; Wage Activity'!J184/40,1)),IF('3.Weekly Hours &amp; Wage Activity'!J184="", "",'3.Weekly Hours &amp; Wage Activity'!J184/40 ))),0)</f>
        <v>0</v>
      </c>
      <c r="AB184" s="86">
        <f>IFERROR(IF('3.Weekly Hours &amp; Wage Activity'!K184 = "FT", 1,MIN(1,IF('3.Weekly Hours &amp; Wage Activity'!K184 = "", "",MIN('3.Weekly Hours &amp; Wage Activity'!K184/40,1)),IF('3.Weekly Hours &amp; Wage Activity'!K184="", "",'3.Weekly Hours &amp; Wage Activity'!K184/40 ))),0)</f>
        <v>0</v>
      </c>
      <c r="AC184" s="86">
        <f>IFERROR(IF('3.Weekly Hours &amp; Wage Activity'!L184 = "FT", 1,MIN(1,IF('3.Weekly Hours &amp; Wage Activity'!L184 = "", "",MIN('3.Weekly Hours &amp; Wage Activity'!L184/40,1)),IF('3.Weekly Hours &amp; Wage Activity'!L184="", "",'3.Weekly Hours &amp; Wage Activity'!L184/40 ))),0)</f>
        <v>0</v>
      </c>
      <c r="AD184" s="86">
        <f>IFERROR(IF('3.Weekly Hours &amp; Wage Activity'!M184 = "FT", 1,MIN(1,IF('3.Weekly Hours &amp; Wage Activity'!M184 = "", "",MIN('3.Weekly Hours &amp; Wage Activity'!M184/40,1)),IF('3.Weekly Hours &amp; Wage Activity'!M184="", "",'3.Weekly Hours &amp; Wage Activity'!M184/40 ))),0)</f>
        <v>0</v>
      </c>
      <c r="AE184" s="86">
        <f>IFERROR(IF('3.Weekly Hours &amp; Wage Activity'!N184 = "FT", 1,MIN(1,IF('3.Weekly Hours &amp; Wage Activity'!N184 = "", "",MIN('3.Weekly Hours &amp; Wage Activity'!N184/40,1)),IF('3.Weekly Hours &amp; Wage Activity'!N184="", "",'3.Weekly Hours &amp; Wage Activity'!N184/40 ))),0)</f>
        <v>0</v>
      </c>
      <c r="AF184" s="86">
        <f>IFERROR(IF('3.Weekly Hours &amp; Wage Activity'!O184 = "FT", 1,MIN(1,IF('3.Weekly Hours &amp; Wage Activity'!O184 = "", "",MIN('3.Weekly Hours &amp; Wage Activity'!O184/40,1)),IF('3.Weekly Hours &amp; Wage Activity'!O184="", "",'3.Weekly Hours &amp; Wage Activity'!O184/40 ))),0)</f>
        <v>0</v>
      </c>
      <c r="AG184" s="86">
        <f>IFERROR(IF('3.Weekly Hours &amp; Wage Activity'!P184 = "FT", 1,MIN(1,IF('3.Weekly Hours &amp; Wage Activity'!P184 = "", "",MIN('3.Weekly Hours &amp; Wage Activity'!P184/40,1)),IF('3.Weekly Hours &amp; Wage Activity'!P184="", "",'3.Weekly Hours &amp; Wage Activity'!P184/40 ))),0)</f>
        <v>0</v>
      </c>
      <c r="AH184" s="86">
        <f>IFERROR(IF('3.Weekly Hours &amp; Wage Activity'!Q184 = "FT", 1,MIN(1,IF('3.Weekly Hours &amp; Wage Activity'!Q184 = "", "",MIN('3.Weekly Hours &amp; Wage Activity'!Q184/40,1)),IF('3.Weekly Hours &amp; Wage Activity'!Q184="", "",'3.Weekly Hours &amp; Wage Activity'!Q184/40 ))),0)</f>
        <v>0</v>
      </c>
      <c r="AI184" s="86">
        <f>IFERROR(IF('3.Weekly Hours &amp; Wage Activity'!R184 = "FT", 1,MIN(1,IF('3.Weekly Hours &amp; Wage Activity'!R184 = "", "",MIN('3.Weekly Hours &amp; Wage Activity'!R184/40,1)),IF('3.Weekly Hours &amp; Wage Activity'!R184="", "",'3.Weekly Hours &amp; Wage Activity'!R184/40 ))),0)</f>
        <v>0</v>
      </c>
      <c r="AJ184" s="86">
        <f>IFERROR(IF('3.Weekly Hours &amp; Wage Activity'!S184 = "FT", 1,MIN(1,IF('3.Weekly Hours &amp; Wage Activity'!S184 = "", "",MIN('3.Weekly Hours &amp; Wage Activity'!S184/40,1)),IF('3.Weekly Hours &amp; Wage Activity'!S184="", "",'3.Weekly Hours &amp; Wage Activity'!S184/40 ))),0)</f>
        <v>0</v>
      </c>
      <c r="AK184" s="86">
        <f>IFERROR(IF('3.Weekly Hours &amp; Wage Activity'!T184 = "FT", 1,MIN(1,IF('3.Weekly Hours &amp; Wage Activity'!T184 = "", "",MIN('3.Weekly Hours &amp; Wage Activity'!T184/40,1)),IF('3.Weekly Hours &amp; Wage Activity'!T184="", "",'3.Weekly Hours &amp; Wage Activity'!T184/40 ))),0)</f>
        <v>0</v>
      </c>
      <c r="AL184" s="86">
        <f>IFERROR(IF('3.Weekly Hours &amp; Wage Activity'!U184 = "FT", 1,MIN(1,IF('3.Weekly Hours &amp; Wage Activity'!U184 = "", "",MIN('3.Weekly Hours &amp; Wage Activity'!U184/40,1)),IF('3.Weekly Hours &amp; Wage Activity'!U184="", "",'3.Weekly Hours &amp; Wage Activity'!U184/40 ))),0)</f>
        <v>0</v>
      </c>
      <c r="AM184" s="86">
        <f>IFERROR(IF('3.Weekly Hours &amp; Wage Activity'!V184 = "FT", 1,MIN(1,IF('3.Weekly Hours &amp; Wage Activity'!V184 = "", "",MIN('3.Weekly Hours &amp; Wage Activity'!V184/40,1)),IF('3.Weekly Hours &amp; Wage Activity'!V184="", "",'3.Weekly Hours &amp; Wage Activity'!V184/40 ))),0)</f>
        <v>0</v>
      </c>
      <c r="AN184" s="86">
        <f>IFERROR(IF('3.Weekly Hours &amp; Wage Activity'!W184 = "FT", 1,MIN(1,IF('3.Weekly Hours &amp; Wage Activity'!W184 = "", "",MIN('3.Weekly Hours &amp; Wage Activity'!W184/40,1)),IF('3.Weekly Hours &amp; Wage Activity'!W184="", "",'3.Weekly Hours &amp; Wage Activity'!W184/40 ))),0)</f>
        <v>0</v>
      </c>
      <c r="AO184" s="86">
        <f>IFERROR(IF('3.Weekly Hours &amp; Wage Activity'!X184 = "FT", 1,MIN(1,IF('3.Weekly Hours &amp; Wage Activity'!X184 = "", "",MIN('3.Weekly Hours &amp; Wage Activity'!X184/40,1)),IF('3.Weekly Hours &amp; Wage Activity'!X184="", "",'3.Weekly Hours &amp; Wage Activity'!X184/40 ))),0)</f>
        <v>0</v>
      </c>
      <c r="AP184" s="86">
        <f>IFERROR(IF('3.Weekly Hours &amp; Wage Activity'!Y184 = "FT", 1,MIN(1,IF('3.Weekly Hours &amp; Wage Activity'!Y184 = "", "",MIN('3.Weekly Hours &amp; Wage Activity'!Y184/40,1)),IF('3.Weekly Hours &amp; Wage Activity'!Y184="", "",'3.Weekly Hours &amp; Wage Activity'!Y184/40 ))),0)</f>
        <v>0</v>
      </c>
      <c r="AQ184" s="86">
        <f>IFERROR(IF('3.Weekly Hours &amp; Wage Activity'!Z184 = "FT", 1,MIN(1,IF('3.Weekly Hours &amp; Wage Activity'!Z184 = "", "",MIN('3.Weekly Hours &amp; Wage Activity'!Z184/40,1)),IF('3.Weekly Hours &amp; Wage Activity'!Z184="", "",'3.Weekly Hours &amp; Wage Activity'!Z184/40 ))),0)</f>
        <v>0</v>
      </c>
      <c r="AR184" s="86">
        <f>IFERROR(IF('3.Weekly Hours &amp; Wage Activity'!AA184 = "FT", 1,MIN(1,IF('3.Weekly Hours &amp; Wage Activity'!AA184 = "", "",MIN('3.Weekly Hours &amp; Wage Activity'!AA184/40,1)),IF('3.Weekly Hours &amp; Wage Activity'!AA184="", "",'3.Weekly Hours &amp; Wage Activity'!AA184/40 ))),0)</f>
        <v>0</v>
      </c>
      <c r="AS184" s="86">
        <f>IFERROR(IF('3.Weekly Hours &amp; Wage Activity'!AB184 = "FT", 1,MIN(1,IF('3.Weekly Hours &amp; Wage Activity'!AB184 = "", "",MIN('3.Weekly Hours &amp; Wage Activity'!AB184/40,1)),IF('3.Weekly Hours &amp; Wage Activity'!AB184="", "",'3.Weekly Hours &amp; Wage Activity'!AB184/40 ))),0)</f>
        <v>0</v>
      </c>
      <c r="AT184" s="86">
        <f>IFERROR(IF('3.Weekly Hours &amp; Wage Activity'!AC184 = "FT", 1,MIN(1,IF('3.Weekly Hours &amp; Wage Activity'!AC184 = "", "",MIN('3.Weekly Hours &amp; Wage Activity'!AC184/40,1)),IF('3.Weekly Hours &amp; Wage Activity'!AC184="", "",'3.Weekly Hours &amp; Wage Activity'!AC184/40 ))),0)</f>
        <v>0</v>
      </c>
      <c r="AU184" s="86">
        <f>IFERROR(IF('3.Weekly Hours &amp; Wage Activity'!AD184 = "FT", 1,MIN(1,IF('3.Weekly Hours &amp; Wage Activity'!AD184 = "", "",MIN('3.Weekly Hours &amp; Wage Activity'!AD184/40,1)),IF('3.Weekly Hours &amp; Wage Activity'!AD184="", "",'3.Weekly Hours &amp; Wage Activity'!AD184/40 ))),0)</f>
        <v>0</v>
      </c>
      <c r="AV184" s="86">
        <f>IFERROR(IF('3.Weekly Hours &amp; Wage Activity'!AE184 = "FT", 1,MIN(1,IF('3.Weekly Hours &amp; Wage Activity'!AE184 = "", "",MIN('3.Weekly Hours &amp; Wage Activity'!AE184/40,1)),IF('3.Weekly Hours &amp; Wage Activity'!AE184="", "",'3.Weekly Hours &amp; Wage Activity'!AE184/40 ))),0)</f>
        <v>0</v>
      </c>
      <c r="AW184" s="86">
        <f>IFERROR(IF('3.Weekly Hours &amp; Wage Activity'!AF184 = "FT", 1,MIN(1,IF('3.Weekly Hours &amp; Wage Activity'!AF184 = "", "",MIN('3.Weekly Hours &amp; Wage Activity'!AF184/40,1)),IF('3.Weekly Hours &amp; Wage Activity'!AF184="", "",'3.Weekly Hours &amp; Wage Activity'!AF184/40 ))),0)</f>
        <v>0</v>
      </c>
      <c r="AX184" s="86">
        <f>IFERROR(IF('3.Weekly Hours &amp; Wage Activity'!AG184 = "FT", 1,MIN(1,IF('3.Weekly Hours &amp; Wage Activity'!AG184 = "", "",MIN('3.Weekly Hours &amp; Wage Activity'!AG184/40,1)),IF('3.Weekly Hours &amp; Wage Activity'!AG184="", "",'3.Weekly Hours &amp; Wage Activity'!AG184/40 ))),0)</f>
        <v>0</v>
      </c>
      <c r="AY184" s="523">
        <f>SUM( IF(COUNTIF('3.Weekly Hours &amp; Wage Activity'!J184:Q184, "&lt;&gt;FT") = 0, COLUMNS('3.Weekly Hours &amp; Wage Activity'!J184:AG184) * 40, '3.Weekly Hours &amp; Wage Activity'!J184:AG184))</f>
        <v>0</v>
      </c>
      <c r="AZ184" s="86">
        <f t="shared" si="20"/>
        <v>0</v>
      </c>
      <c r="BA184" s="87">
        <f t="shared" si="21"/>
        <v>0</v>
      </c>
      <c r="BB184" s="74" t="str">
        <f>IF('2.Census &amp; Reference Benchmarks'!K184 = "", "", '2.Census &amp; Reference Benchmarks'!K184)</f>
        <v/>
      </c>
      <c r="BC184" s="185">
        <f>IF('2.Census &amp; Reference Benchmarks'!L184="N/A",IF(OR(AND(G184="",I184=""),AND(G184&lt;DATEVALUE("1/1/2020"),OR(I184="",I184&gt;DATEVALUE("3/31/2020")))),177.14,IF(OR(I184 = "", I184 &gt; DATEVALUE("1/31/2020")), ROUND(177.14*((DATEVALUE("2/1/2020") -G184)/31),1))),IF('2.Census &amp; Reference Benchmarks'!L184="",0,'2.Census &amp; Reference Benchmarks'!L184))</f>
        <v>0</v>
      </c>
      <c r="BD184" s="74" t="str">
        <f>IF('2.Census &amp; Reference Benchmarks'!N184 = "", "", '2.Census &amp; Reference Benchmarks'!N184)</f>
        <v/>
      </c>
      <c r="BE184" s="185">
        <f>IF('2.Census &amp; Reference Benchmarks'!O184="N/A",IF(OR(AND(G184="",I184=""),AND(G184&lt;=DATEVALUE("2/1/2020"),OR(I184="",I184&gt;=DATEVALUE("2/29/2020")))),165.71,IF(AND(G184&gt;DATEVALUE("2/1/2020"),OR(I184="",I184&lt;=DATEVALUE("2/29/2020"))),((DATEVALUE("3/1/2020")-G184)/29)*165.71,"")),IF('2.Census &amp; Reference Benchmarks'!O184="",0,'2.Census &amp; Reference Benchmarks'!O184))</f>
        <v>0</v>
      </c>
    </row>
    <row r="185" spans="1:57" x14ac:dyDescent="0.25">
      <c r="A185" s="3"/>
      <c r="B185" s="56">
        <f>IF('2.Census &amp; Reference Benchmarks'!B185 &lt;&gt;"",'2.Census &amp; Reference Benchmarks'!B185,"")</f>
        <v>0</v>
      </c>
      <c r="C185" s="56">
        <f>IF('2.Census &amp; Reference Benchmarks'!C185 &lt;&gt;"",'2.Census &amp; Reference Benchmarks'!C185,"")</f>
        <v>0</v>
      </c>
      <c r="D185" s="57" t="str">
        <f>IF('2.Census &amp; Reference Benchmarks'!D185 &lt;&gt;"",'2.Census &amp; Reference Benchmarks'!D185,"")</f>
        <v/>
      </c>
      <c r="E185" s="56" t="str">
        <f>IF('2.Census &amp; Reference Benchmarks'!E185 &lt;&gt;"",'2.Census &amp; Reference Benchmarks'!E185,"")</f>
        <v/>
      </c>
      <c r="F185" s="56" t="str">
        <f>IF('2.Census &amp; Reference Benchmarks'!F185 &lt;&gt;"",'2.Census &amp; Reference Benchmarks'!F185,"")</f>
        <v/>
      </c>
      <c r="G185" s="58" t="str">
        <f>IF('2.Census &amp; Reference Benchmarks'!G185 &lt;&gt;"",'2.Census &amp; Reference Benchmarks'!G185,"")</f>
        <v/>
      </c>
      <c r="H185" s="58" t="str">
        <f>IF('2.Census &amp; Reference Benchmarks'!H185 &lt;&gt;"",'2.Census &amp; Reference Benchmarks'!H185,"")</f>
        <v/>
      </c>
      <c r="I185" s="58" t="str">
        <f>IF('2.Census &amp; Reference Benchmarks'!I185 &lt;&gt;"",'2.Census &amp; Reference Benchmarks'!I185,"")</f>
        <v/>
      </c>
      <c r="J185" s="69" t="str">
        <f>IF('2.Census &amp; Reference Benchmarks'!J185 &lt;&gt;"",'2.Census &amp; Reference Benchmarks'!J185,"")</f>
        <v/>
      </c>
      <c r="K185" s="58" t="str">
        <f>IF('7.Safe Harbor Input Data &amp; Calc'!Q187 &lt;&gt; "", '7.Safe Harbor Input Data &amp; Calc'!Q187, "")</f>
        <v>No</v>
      </c>
      <c r="L185" s="59" t="str">
        <f>IF('2.Census &amp; Reference Benchmarks'!T185&lt;&gt; "",'2.Census &amp; Reference Benchmarks'!T185,"")</f>
        <v/>
      </c>
      <c r="M185" s="60">
        <f>'2.Census &amp; Reference Benchmarks'!M185</f>
        <v>0</v>
      </c>
      <c r="N185" s="60">
        <f>'2.Census &amp; Reference Benchmarks'!P185</f>
        <v>0</v>
      </c>
      <c r="O185" s="60">
        <f>'2.Census &amp; Reference Benchmarks'!S185</f>
        <v>0</v>
      </c>
      <c r="P185" s="52">
        <f>IF( AND(I185 &lt; '1. Summary for SBA'!$J$7, I185 &lt;&gt;""), 0, IF(AND(G185="",I185=""),SUM(M185:O185)*4,IF(I185&lt;'1. Summary for SBA'!$J$7,0,IF(K185="Yes",0,IF(H185="Salary",IF(AND(SUM(M185:O185)*4&lt;100000,L185=""),(SUM(M185:O185)/(IF(OR(I185=0,I185&gt;=DATEVALUE("3/31/2020")),DATEVALUE("3/31/2020"),I185)-IF(OR(G185&lt;=DATEVALUE("1/1/2020"), G185 = ""),DATEVALUE("1/1/2020"),IF(OR(MONTH(G185)=1),G185+1,IF(MONTH(G185)=3,G185,G185-1)))))*360,0),0)))))</f>
        <v>0</v>
      </c>
      <c r="Q185" s="52">
        <f t="shared" si="22"/>
        <v>0</v>
      </c>
      <c r="R185" s="67">
        <f t="shared" si="16"/>
        <v>0</v>
      </c>
      <c r="S185" s="53">
        <f>SUM('3.Weekly Hours &amp; Wage Activity'!AI185:BF185)</f>
        <v>0</v>
      </c>
      <c r="T185" s="53">
        <f>IF(AND(I185&lt;&gt; "",  I185 &lt; '1. Summary for SBA'!$J$11 +168, I185 &gt; '1. Summary for SBA'!$J$11),S185+(((168-(I185-'1. Summary for SBA'!$J$11+1))*S185)/((I185-'1. Summary for SBA'!$J$11+1))),0)</f>
        <v>0</v>
      </c>
      <c r="U185" s="369">
        <f>IF(K185= "Yes",0,IF( H185 = "salary",IF(T185 = 0,MAX(0,$R185-$S185), R185-T185),IF( H185 = "Hourly",'6. Hourly EE Wage Reduction'!AA185, 0)))</f>
        <v>0</v>
      </c>
      <c r="V185" s="67">
        <f t="shared" si="17"/>
        <v>0</v>
      </c>
      <c r="W185" s="405" t="str">
        <f>IF(U185 = 0, "No",IF('6. Hourly EE Wage Reduction'!T185 &gt;'6. Hourly EE Wage Reduction'!W185, "Yes", "No"))</f>
        <v>No</v>
      </c>
      <c r="X185" s="67">
        <f t="shared" si="18"/>
        <v>0</v>
      </c>
      <c r="Y185" s="67">
        <f t="shared" si="19"/>
        <v>0</v>
      </c>
      <c r="AA185" s="86">
        <f>IFERROR(IF('3.Weekly Hours &amp; Wage Activity'!J185 = "FT", 1,MIN(1,IF('3.Weekly Hours &amp; Wage Activity'!J185 = "", "",MIN('3.Weekly Hours &amp; Wage Activity'!J185/40,1)),IF('3.Weekly Hours &amp; Wage Activity'!J185="", "",'3.Weekly Hours &amp; Wage Activity'!J185/40 ))),0)</f>
        <v>0</v>
      </c>
      <c r="AB185" s="86">
        <f>IFERROR(IF('3.Weekly Hours &amp; Wage Activity'!K185 = "FT", 1,MIN(1,IF('3.Weekly Hours &amp; Wage Activity'!K185 = "", "",MIN('3.Weekly Hours &amp; Wage Activity'!K185/40,1)),IF('3.Weekly Hours &amp; Wage Activity'!K185="", "",'3.Weekly Hours &amp; Wage Activity'!K185/40 ))),0)</f>
        <v>0</v>
      </c>
      <c r="AC185" s="86">
        <f>IFERROR(IF('3.Weekly Hours &amp; Wage Activity'!L185 = "FT", 1,MIN(1,IF('3.Weekly Hours &amp; Wage Activity'!L185 = "", "",MIN('3.Weekly Hours &amp; Wage Activity'!L185/40,1)),IF('3.Weekly Hours &amp; Wage Activity'!L185="", "",'3.Weekly Hours &amp; Wage Activity'!L185/40 ))),0)</f>
        <v>0</v>
      </c>
      <c r="AD185" s="86">
        <f>IFERROR(IF('3.Weekly Hours &amp; Wage Activity'!M185 = "FT", 1,MIN(1,IF('3.Weekly Hours &amp; Wage Activity'!M185 = "", "",MIN('3.Weekly Hours &amp; Wage Activity'!M185/40,1)),IF('3.Weekly Hours &amp; Wage Activity'!M185="", "",'3.Weekly Hours &amp; Wage Activity'!M185/40 ))),0)</f>
        <v>0</v>
      </c>
      <c r="AE185" s="86">
        <f>IFERROR(IF('3.Weekly Hours &amp; Wage Activity'!N185 = "FT", 1,MIN(1,IF('3.Weekly Hours &amp; Wage Activity'!N185 = "", "",MIN('3.Weekly Hours &amp; Wage Activity'!N185/40,1)),IF('3.Weekly Hours &amp; Wage Activity'!N185="", "",'3.Weekly Hours &amp; Wage Activity'!N185/40 ))),0)</f>
        <v>0</v>
      </c>
      <c r="AF185" s="86">
        <f>IFERROR(IF('3.Weekly Hours &amp; Wage Activity'!O185 = "FT", 1,MIN(1,IF('3.Weekly Hours &amp; Wage Activity'!O185 = "", "",MIN('3.Weekly Hours &amp; Wage Activity'!O185/40,1)),IF('3.Weekly Hours &amp; Wage Activity'!O185="", "",'3.Weekly Hours &amp; Wage Activity'!O185/40 ))),0)</f>
        <v>0</v>
      </c>
      <c r="AG185" s="86">
        <f>IFERROR(IF('3.Weekly Hours &amp; Wage Activity'!P185 = "FT", 1,MIN(1,IF('3.Weekly Hours &amp; Wage Activity'!P185 = "", "",MIN('3.Weekly Hours &amp; Wage Activity'!P185/40,1)),IF('3.Weekly Hours &amp; Wage Activity'!P185="", "",'3.Weekly Hours &amp; Wage Activity'!P185/40 ))),0)</f>
        <v>0</v>
      </c>
      <c r="AH185" s="86">
        <f>IFERROR(IF('3.Weekly Hours &amp; Wage Activity'!Q185 = "FT", 1,MIN(1,IF('3.Weekly Hours &amp; Wage Activity'!Q185 = "", "",MIN('3.Weekly Hours &amp; Wage Activity'!Q185/40,1)),IF('3.Weekly Hours &amp; Wage Activity'!Q185="", "",'3.Weekly Hours &amp; Wage Activity'!Q185/40 ))),0)</f>
        <v>0</v>
      </c>
      <c r="AI185" s="86">
        <f>IFERROR(IF('3.Weekly Hours &amp; Wage Activity'!R185 = "FT", 1,MIN(1,IF('3.Weekly Hours &amp; Wage Activity'!R185 = "", "",MIN('3.Weekly Hours &amp; Wage Activity'!R185/40,1)),IF('3.Weekly Hours &amp; Wage Activity'!R185="", "",'3.Weekly Hours &amp; Wage Activity'!R185/40 ))),0)</f>
        <v>0</v>
      </c>
      <c r="AJ185" s="86">
        <f>IFERROR(IF('3.Weekly Hours &amp; Wage Activity'!S185 = "FT", 1,MIN(1,IF('3.Weekly Hours &amp; Wage Activity'!S185 = "", "",MIN('3.Weekly Hours &amp; Wage Activity'!S185/40,1)),IF('3.Weekly Hours &amp; Wage Activity'!S185="", "",'3.Weekly Hours &amp; Wage Activity'!S185/40 ))),0)</f>
        <v>0</v>
      </c>
      <c r="AK185" s="86">
        <f>IFERROR(IF('3.Weekly Hours &amp; Wage Activity'!T185 = "FT", 1,MIN(1,IF('3.Weekly Hours &amp; Wage Activity'!T185 = "", "",MIN('3.Weekly Hours &amp; Wage Activity'!T185/40,1)),IF('3.Weekly Hours &amp; Wage Activity'!T185="", "",'3.Weekly Hours &amp; Wage Activity'!T185/40 ))),0)</f>
        <v>0</v>
      </c>
      <c r="AL185" s="86">
        <f>IFERROR(IF('3.Weekly Hours &amp; Wage Activity'!U185 = "FT", 1,MIN(1,IF('3.Weekly Hours &amp; Wage Activity'!U185 = "", "",MIN('3.Weekly Hours &amp; Wage Activity'!U185/40,1)),IF('3.Weekly Hours &amp; Wage Activity'!U185="", "",'3.Weekly Hours &amp; Wage Activity'!U185/40 ))),0)</f>
        <v>0</v>
      </c>
      <c r="AM185" s="86">
        <f>IFERROR(IF('3.Weekly Hours &amp; Wage Activity'!V185 = "FT", 1,MIN(1,IF('3.Weekly Hours &amp; Wage Activity'!V185 = "", "",MIN('3.Weekly Hours &amp; Wage Activity'!V185/40,1)),IF('3.Weekly Hours &amp; Wage Activity'!V185="", "",'3.Weekly Hours &amp; Wage Activity'!V185/40 ))),0)</f>
        <v>0</v>
      </c>
      <c r="AN185" s="86">
        <f>IFERROR(IF('3.Weekly Hours &amp; Wage Activity'!W185 = "FT", 1,MIN(1,IF('3.Weekly Hours &amp; Wage Activity'!W185 = "", "",MIN('3.Weekly Hours &amp; Wage Activity'!W185/40,1)),IF('3.Weekly Hours &amp; Wage Activity'!W185="", "",'3.Weekly Hours &amp; Wage Activity'!W185/40 ))),0)</f>
        <v>0</v>
      </c>
      <c r="AO185" s="86">
        <f>IFERROR(IF('3.Weekly Hours &amp; Wage Activity'!X185 = "FT", 1,MIN(1,IF('3.Weekly Hours &amp; Wage Activity'!X185 = "", "",MIN('3.Weekly Hours &amp; Wage Activity'!X185/40,1)),IF('3.Weekly Hours &amp; Wage Activity'!X185="", "",'3.Weekly Hours &amp; Wage Activity'!X185/40 ))),0)</f>
        <v>0</v>
      </c>
      <c r="AP185" s="86">
        <f>IFERROR(IF('3.Weekly Hours &amp; Wage Activity'!Y185 = "FT", 1,MIN(1,IF('3.Weekly Hours &amp; Wage Activity'!Y185 = "", "",MIN('3.Weekly Hours &amp; Wage Activity'!Y185/40,1)),IF('3.Weekly Hours &amp; Wage Activity'!Y185="", "",'3.Weekly Hours &amp; Wage Activity'!Y185/40 ))),0)</f>
        <v>0</v>
      </c>
      <c r="AQ185" s="86">
        <f>IFERROR(IF('3.Weekly Hours &amp; Wage Activity'!Z185 = "FT", 1,MIN(1,IF('3.Weekly Hours &amp; Wage Activity'!Z185 = "", "",MIN('3.Weekly Hours &amp; Wage Activity'!Z185/40,1)),IF('3.Weekly Hours &amp; Wage Activity'!Z185="", "",'3.Weekly Hours &amp; Wage Activity'!Z185/40 ))),0)</f>
        <v>0</v>
      </c>
      <c r="AR185" s="86">
        <f>IFERROR(IF('3.Weekly Hours &amp; Wage Activity'!AA185 = "FT", 1,MIN(1,IF('3.Weekly Hours &amp; Wage Activity'!AA185 = "", "",MIN('3.Weekly Hours &amp; Wage Activity'!AA185/40,1)),IF('3.Weekly Hours &amp; Wage Activity'!AA185="", "",'3.Weekly Hours &amp; Wage Activity'!AA185/40 ))),0)</f>
        <v>0</v>
      </c>
      <c r="AS185" s="86">
        <f>IFERROR(IF('3.Weekly Hours &amp; Wage Activity'!AB185 = "FT", 1,MIN(1,IF('3.Weekly Hours &amp; Wage Activity'!AB185 = "", "",MIN('3.Weekly Hours &amp; Wage Activity'!AB185/40,1)),IF('3.Weekly Hours &amp; Wage Activity'!AB185="", "",'3.Weekly Hours &amp; Wage Activity'!AB185/40 ))),0)</f>
        <v>0</v>
      </c>
      <c r="AT185" s="86">
        <f>IFERROR(IF('3.Weekly Hours &amp; Wage Activity'!AC185 = "FT", 1,MIN(1,IF('3.Weekly Hours &amp; Wage Activity'!AC185 = "", "",MIN('3.Weekly Hours &amp; Wage Activity'!AC185/40,1)),IF('3.Weekly Hours &amp; Wage Activity'!AC185="", "",'3.Weekly Hours &amp; Wage Activity'!AC185/40 ))),0)</f>
        <v>0</v>
      </c>
      <c r="AU185" s="86">
        <f>IFERROR(IF('3.Weekly Hours &amp; Wage Activity'!AD185 = "FT", 1,MIN(1,IF('3.Weekly Hours &amp; Wage Activity'!AD185 = "", "",MIN('3.Weekly Hours &amp; Wage Activity'!AD185/40,1)),IF('3.Weekly Hours &amp; Wage Activity'!AD185="", "",'3.Weekly Hours &amp; Wage Activity'!AD185/40 ))),0)</f>
        <v>0</v>
      </c>
      <c r="AV185" s="86">
        <f>IFERROR(IF('3.Weekly Hours &amp; Wage Activity'!AE185 = "FT", 1,MIN(1,IF('3.Weekly Hours &amp; Wage Activity'!AE185 = "", "",MIN('3.Weekly Hours &amp; Wage Activity'!AE185/40,1)),IF('3.Weekly Hours &amp; Wage Activity'!AE185="", "",'3.Weekly Hours &amp; Wage Activity'!AE185/40 ))),0)</f>
        <v>0</v>
      </c>
      <c r="AW185" s="86">
        <f>IFERROR(IF('3.Weekly Hours &amp; Wage Activity'!AF185 = "FT", 1,MIN(1,IF('3.Weekly Hours &amp; Wage Activity'!AF185 = "", "",MIN('3.Weekly Hours &amp; Wage Activity'!AF185/40,1)),IF('3.Weekly Hours &amp; Wage Activity'!AF185="", "",'3.Weekly Hours &amp; Wage Activity'!AF185/40 ))),0)</f>
        <v>0</v>
      </c>
      <c r="AX185" s="86">
        <f>IFERROR(IF('3.Weekly Hours &amp; Wage Activity'!AG185 = "FT", 1,MIN(1,IF('3.Weekly Hours &amp; Wage Activity'!AG185 = "", "",MIN('3.Weekly Hours &amp; Wage Activity'!AG185/40,1)),IF('3.Weekly Hours &amp; Wage Activity'!AG185="", "",'3.Weekly Hours &amp; Wage Activity'!AG185/40 ))),0)</f>
        <v>0</v>
      </c>
      <c r="AY185" s="523">
        <f>SUM( IF(COUNTIF('3.Weekly Hours &amp; Wage Activity'!J185:Q185, "&lt;&gt;FT") = 0, COLUMNS('3.Weekly Hours &amp; Wage Activity'!J185:AG185) * 40, '3.Weekly Hours &amp; Wage Activity'!J185:AG185))</f>
        <v>0</v>
      </c>
      <c r="AZ185" s="86">
        <f t="shared" si="20"/>
        <v>0</v>
      </c>
      <c r="BA185" s="87">
        <f t="shared" si="21"/>
        <v>0</v>
      </c>
      <c r="BB185" s="74" t="str">
        <f>IF('2.Census &amp; Reference Benchmarks'!K185 = "", "", '2.Census &amp; Reference Benchmarks'!K185)</f>
        <v/>
      </c>
      <c r="BC185" s="185">
        <f>IF('2.Census &amp; Reference Benchmarks'!L185="N/A",IF(OR(AND(G185="",I185=""),AND(G185&lt;DATEVALUE("1/1/2020"),OR(I185="",I185&gt;DATEVALUE("3/31/2020")))),177.14,IF(OR(I185 = "", I185 &gt; DATEVALUE("1/31/2020")), ROUND(177.14*((DATEVALUE("2/1/2020") -G185)/31),1))),IF('2.Census &amp; Reference Benchmarks'!L185="",0,'2.Census &amp; Reference Benchmarks'!L185))</f>
        <v>0</v>
      </c>
      <c r="BD185" s="74" t="str">
        <f>IF('2.Census &amp; Reference Benchmarks'!N185 = "", "", '2.Census &amp; Reference Benchmarks'!N185)</f>
        <v/>
      </c>
      <c r="BE185" s="185">
        <f>IF('2.Census &amp; Reference Benchmarks'!O185="N/A",IF(OR(AND(G185="",I185=""),AND(G185&lt;=DATEVALUE("2/1/2020"),OR(I185="",I185&gt;=DATEVALUE("2/29/2020")))),165.71,IF(AND(G185&gt;DATEVALUE("2/1/2020"),OR(I185="",I185&lt;=DATEVALUE("2/29/2020"))),((DATEVALUE("3/1/2020")-G185)/29)*165.71,"")),IF('2.Census &amp; Reference Benchmarks'!O185="",0,'2.Census &amp; Reference Benchmarks'!O185))</f>
        <v>0</v>
      </c>
    </row>
    <row r="186" spans="1:57" x14ac:dyDescent="0.25">
      <c r="A186" s="3"/>
      <c r="B186" s="56">
        <f>IF('2.Census &amp; Reference Benchmarks'!B186 &lt;&gt;"",'2.Census &amp; Reference Benchmarks'!B186,"")</f>
        <v>0</v>
      </c>
      <c r="C186" s="56">
        <f>IF('2.Census &amp; Reference Benchmarks'!C186 &lt;&gt;"",'2.Census &amp; Reference Benchmarks'!C186,"")</f>
        <v>0</v>
      </c>
      <c r="D186" s="57" t="str">
        <f>IF('2.Census &amp; Reference Benchmarks'!D186 &lt;&gt;"",'2.Census &amp; Reference Benchmarks'!D186,"")</f>
        <v/>
      </c>
      <c r="E186" s="56" t="str">
        <f>IF('2.Census &amp; Reference Benchmarks'!E186 &lt;&gt;"",'2.Census &amp; Reference Benchmarks'!E186,"")</f>
        <v/>
      </c>
      <c r="F186" s="56" t="str">
        <f>IF('2.Census &amp; Reference Benchmarks'!F186 &lt;&gt;"",'2.Census &amp; Reference Benchmarks'!F186,"")</f>
        <v/>
      </c>
      <c r="G186" s="58" t="str">
        <f>IF('2.Census &amp; Reference Benchmarks'!G186 &lt;&gt;"",'2.Census &amp; Reference Benchmarks'!G186,"")</f>
        <v/>
      </c>
      <c r="H186" s="58" t="str">
        <f>IF('2.Census &amp; Reference Benchmarks'!H186 &lt;&gt;"",'2.Census &amp; Reference Benchmarks'!H186,"")</f>
        <v/>
      </c>
      <c r="I186" s="58" t="str">
        <f>IF('2.Census &amp; Reference Benchmarks'!I186 &lt;&gt;"",'2.Census &amp; Reference Benchmarks'!I186,"")</f>
        <v/>
      </c>
      <c r="J186" s="69" t="str">
        <f>IF('2.Census &amp; Reference Benchmarks'!J186 &lt;&gt;"",'2.Census &amp; Reference Benchmarks'!J186,"")</f>
        <v/>
      </c>
      <c r="K186" s="58" t="str">
        <f>IF('7.Safe Harbor Input Data &amp; Calc'!Q188 &lt;&gt; "", '7.Safe Harbor Input Data &amp; Calc'!Q188, "")</f>
        <v>No</v>
      </c>
      <c r="L186" s="59" t="str">
        <f>IF('2.Census &amp; Reference Benchmarks'!T186&lt;&gt; "",'2.Census &amp; Reference Benchmarks'!T186,"")</f>
        <v/>
      </c>
      <c r="M186" s="60">
        <f>'2.Census &amp; Reference Benchmarks'!M186</f>
        <v>0</v>
      </c>
      <c r="N186" s="60">
        <f>'2.Census &amp; Reference Benchmarks'!P186</f>
        <v>0</v>
      </c>
      <c r="O186" s="60">
        <f>'2.Census &amp; Reference Benchmarks'!S186</f>
        <v>0</v>
      </c>
      <c r="P186" s="52">
        <f>IF( AND(I186 &lt; '1. Summary for SBA'!$J$7, I186 &lt;&gt;""), 0, IF(AND(G186="",I186=""),SUM(M186:O186)*4,IF(I186&lt;'1. Summary for SBA'!$J$7,0,IF(K186="Yes",0,IF(H186="Salary",IF(AND(SUM(M186:O186)*4&lt;100000,L186=""),(SUM(M186:O186)/(IF(OR(I186=0,I186&gt;=DATEVALUE("3/31/2020")),DATEVALUE("3/31/2020"),I186)-IF(OR(G186&lt;=DATEVALUE("1/1/2020"), G186 = ""),DATEVALUE("1/1/2020"),IF(OR(MONTH(G186)=1),G186+1,IF(MONTH(G186)=3,G186,G186-1)))))*360,0),0)))))</f>
        <v>0</v>
      </c>
      <c r="Q186" s="52">
        <f t="shared" si="22"/>
        <v>0</v>
      </c>
      <c r="R186" s="67">
        <f t="shared" si="16"/>
        <v>0</v>
      </c>
      <c r="S186" s="53">
        <f>SUM('3.Weekly Hours &amp; Wage Activity'!AI186:BF186)</f>
        <v>0</v>
      </c>
      <c r="T186" s="53">
        <f>IF(AND(I186&lt;&gt; "",  I186 &lt; '1. Summary for SBA'!$J$11 +168, I186 &gt; '1. Summary for SBA'!$J$11),S186+(((168-(I186-'1. Summary for SBA'!$J$11+1))*S186)/((I186-'1. Summary for SBA'!$J$11+1))),0)</f>
        <v>0</v>
      </c>
      <c r="U186" s="369">
        <f>IF(K186= "Yes",0,IF( H186 = "salary",IF(T186 = 0,MAX(0,$R186-$S186), R186-T186),IF( H186 = "Hourly",'6. Hourly EE Wage Reduction'!AA186, 0)))</f>
        <v>0</v>
      </c>
      <c r="V186" s="67">
        <f t="shared" si="17"/>
        <v>0</v>
      </c>
      <c r="W186" s="405" t="str">
        <f>IF(U186 = 0, "No",IF('6. Hourly EE Wage Reduction'!T186 &gt;'6. Hourly EE Wage Reduction'!W186, "Yes", "No"))</f>
        <v>No</v>
      </c>
      <c r="X186" s="67">
        <f t="shared" si="18"/>
        <v>0</v>
      </c>
      <c r="Y186" s="67">
        <f t="shared" si="19"/>
        <v>0</v>
      </c>
      <c r="AA186" s="86">
        <f>IFERROR(IF('3.Weekly Hours &amp; Wage Activity'!J186 = "FT", 1,MIN(1,IF('3.Weekly Hours &amp; Wage Activity'!J186 = "", "",MIN('3.Weekly Hours &amp; Wage Activity'!J186/40,1)),IF('3.Weekly Hours &amp; Wage Activity'!J186="", "",'3.Weekly Hours &amp; Wage Activity'!J186/40 ))),0)</f>
        <v>0</v>
      </c>
      <c r="AB186" s="86">
        <f>IFERROR(IF('3.Weekly Hours &amp; Wage Activity'!K186 = "FT", 1,MIN(1,IF('3.Weekly Hours &amp; Wage Activity'!K186 = "", "",MIN('3.Weekly Hours &amp; Wage Activity'!K186/40,1)),IF('3.Weekly Hours &amp; Wage Activity'!K186="", "",'3.Weekly Hours &amp; Wage Activity'!K186/40 ))),0)</f>
        <v>0</v>
      </c>
      <c r="AC186" s="86">
        <f>IFERROR(IF('3.Weekly Hours &amp; Wage Activity'!L186 = "FT", 1,MIN(1,IF('3.Weekly Hours &amp; Wage Activity'!L186 = "", "",MIN('3.Weekly Hours &amp; Wage Activity'!L186/40,1)),IF('3.Weekly Hours &amp; Wage Activity'!L186="", "",'3.Weekly Hours &amp; Wage Activity'!L186/40 ))),0)</f>
        <v>0</v>
      </c>
      <c r="AD186" s="86">
        <f>IFERROR(IF('3.Weekly Hours &amp; Wage Activity'!M186 = "FT", 1,MIN(1,IF('3.Weekly Hours &amp; Wage Activity'!M186 = "", "",MIN('3.Weekly Hours &amp; Wage Activity'!M186/40,1)),IF('3.Weekly Hours &amp; Wage Activity'!M186="", "",'3.Weekly Hours &amp; Wage Activity'!M186/40 ))),0)</f>
        <v>0</v>
      </c>
      <c r="AE186" s="86">
        <f>IFERROR(IF('3.Weekly Hours &amp; Wage Activity'!N186 = "FT", 1,MIN(1,IF('3.Weekly Hours &amp; Wage Activity'!N186 = "", "",MIN('3.Weekly Hours &amp; Wage Activity'!N186/40,1)),IF('3.Weekly Hours &amp; Wage Activity'!N186="", "",'3.Weekly Hours &amp; Wage Activity'!N186/40 ))),0)</f>
        <v>0</v>
      </c>
      <c r="AF186" s="86">
        <f>IFERROR(IF('3.Weekly Hours &amp; Wage Activity'!O186 = "FT", 1,MIN(1,IF('3.Weekly Hours &amp; Wage Activity'!O186 = "", "",MIN('3.Weekly Hours &amp; Wage Activity'!O186/40,1)),IF('3.Weekly Hours &amp; Wage Activity'!O186="", "",'3.Weekly Hours &amp; Wage Activity'!O186/40 ))),0)</f>
        <v>0</v>
      </c>
      <c r="AG186" s="86">
        <f>IFERROR(IF('3.Weekly Hours &amp; Wage Activity'!P186 = "FT", 1,MIN(1,IF('3.Weekly Hours &amp; Wage Activity'!P186 = "", "",MIN('3.Weekly Hours &amp; Wage Activity'!P186/40,1)),IF('3.Weekly Hours &amp; Wage Activity'!P186="", "",'3.Weekly Hours &amp; Wage Activity'!P186/40 ))),0)</f>
        <v>0</v>
      </c>
      <c r="AH186" s="86">
        <f>IFERROR(IF('3.Weekly Hours &amp; Wage Activity'!Q186 = "FT", 1,MIN(1,IF('3.Weekly Hours &amp; Wage Activity'!Q186 = "", "",MIN('3.Weekly Hours &amp; Wage Activity'!Q186/40,1)),IF('3.Weekly Hours &amp; Wage Activity'!Q186="", "",'3.Weekly Hours &amp; Wage Activity'!Q186/40 ))),0)</f>
        <v>0</v>
      </c>
      <c r="AI186" s="86">
        <f>IFERROR(IF('3.Weekly Hours &amp; Wage Activity'!R186 = "FT", 1,MIN(1,IF('3.Weekly Hours &amp; Wage Activity'!R186 = "", "",MIN('3.Weekly Hours &amp; Wage Activity'!R186/40,1)),IF('3.Weekly Hours &amp; Wage Activity'!R186="", "",'3.Weekly Hours &amp; Wage Activity'!R186/40 ))),0)</f>
        <v>0</v>
      </c>
      <c r="AJ186" s="86">
        <f>IFERROR(IF('3.Weekly Hours &amp; Wage Activity'!S186 = "FT", 1,MIN(1,IF('3.Weekly Hours &amp; Wage Activity'!S186 = "", "",MIN('3.Weekly Hours &amp; Wage Activity'!S186/40,1)),IF('3.Weekly Hours &amp; Wage Activity'!S186="", "",'3.Weekly Hours &amp; Wage Activity'!S186/40 ))),0)</f>
        <v>0</v>
      </c>
      <c r="AK186" s="86">
        <f>IFERROR(IF('3.Weekly Hours &amp; Wage Activity'!T186 = "FT", 1,MIN(1,IF('3.Weekly Hours &amp; Wage Activity'!T186 = "", "",MIN('3.Weekly Hours &amp; Wage Activity'!T186/40,1)),IF('3.Weekly Hours &amp; Wage Activity'!T186="", "",'3.Weekly Hours &amp; Wage Activity'!T186/40 ))),0)</f>
        <v>0</v>
      </c>
      <c r="AL186" s="86">
        <f>IFERROR(IF('3.Weekly Hours &amp; Wage Activity'!U186 = "FT", 1,MIN(1,IF('3.Weekly Hours &amp; Wage Activity'!U186 = "", "",MIN('3.Weekly Hours &amp; Wage Activity'!U186/40,1)),IF('3.Weekly Hours &amp; Wage Activity'!U186="", "",'3.Weekly Hours &amp; Wage Activity'!U186/40 ))),0)</f>
        <v>0</v>
      </c>
      <c r="AM186" s="86">
        <f>IFERROR(IF('3.Weekly Hours &amp; Wage Activity'!V186 = "FT", 1,MIN(1,IF('3.Weekly Hours &amp; Wage Activity'!V186 = "", "",MIN('3.Weekly Hours &amp; Wage Activity'!V186/40,1)),IF('3.Weekly Hours &amp; Wage Activity'!V186="", "",'3.Weekly Hours &amp; Wage Activity'!V186/40 ))),0)</f>
        <v>0</v>
      </c>
      <c r="AN186" s="86">
        <f>IFERROR(IF('3.Weekly Hours &amp; Wage Activity'!W186 = "FT", 1,MIN(1,IF('3.Weekly Hours &amp; Wage Activity'!W186 = "", "",MIN('3.Weekly Hours &amp; Wage Activity'!W186/40,1)),IF('3.Weekly Hours &amp; Wage Activity'!W186="", "",'3.Weekly Hours &amp; Wage Activity'!W186/40 ))),0)</f>
        <v>0</v>
      </c>
      <c r="AO186" s="86">
        <f>IFERROR(IF('3.Weekly Hours &amp; Wage Activity'!X186 = "FT", 1,MIN(1,IF('3.Weekly Hours &amp; Wage Activity'!X186 = "", "",MIN('3.Weekly Hours &amp; Wage Activity'!X186/40,1)),IF('3.Weekly Hours &amp; Wage Activity'!X186="", "",'3.Weekly Hours &amp; Wage Activity'!X186/40 ))),0)</f>
        <v>0</v>
      </c>
      <c r="AP186" s="86">
        <f>IFERROR(IF('3.Weekly Hours &amp; Wage Activity'!Y186 = "FT", 1,MIN(1,IF('3.Weekly Hours &amp; Wage Activity'!Y186 = "", "",MIN('3.Weekly Hours &amp; Wage Activity'!Y186/40,1)),IF('3.Weekly Hours &amp; Wage Activity'!Y186="", "",'3.Weekly Hours &amp; Wage Activity'!Y186/40 ))),0)</f>
        <v>0</v>
      </c>
      <c r="AQ186" s="86">
        <f>IFERROR(IF('3.Weekly Hours &amp; Wage Activity'!Z186 = "FT", 1,MIN(1,IF('3.Weekly Hours &amp; Wage Activity'!Z186 = "", "",MIN('3.Weekly Hours &amp; Wage Activity'!Z186/40,1)),IF('3.Weekly Hours &amp; Wage Activity'!Z186="", "",'3.Weekly Hours &amp; Wage Activity'!Z186/40 ))),0)</f>
        <v>0</v>
      </c>
      <c r="AR186" s="86">
        <f>IFERROR(IF('3.Weekly Hours &amp; Wage Activity'!AA186 = "FT", 1,MIN(1,IF('3.Weekly Hours &amp; Wage Activity'!AA186 = "", "",MIN('3.Weekly Hours &amp; Wage Activity'!AA186/40,1)),IF('3.Weekly Hours &amp; Wage Activity'!AA186="", "",'3.Weekly Hours &amp; Wage Activity'!AA186/40 ))),0)</f>
        <v>0</v>
      </c>
      <c r="AS186" s="86">
        <f>IFERROR(IF('3.Weekly Hours &amp; Wage Activity'!AB186 = "FT", 1,MIN(1,IF('3.Weekly Hours &amp; Wage Activity'!AB186 = "", "",MIN('3.Weekly Hours &amp; Wage Activity'!AB186/40,1)),IF('3.Weekly Hours &amp; Wage Activity'!AB186="", "",'3.Weekly Hours &amp; Wage Activity'!AB186/40 ))),0)</f>
        <v>0</v>
      </c>
      <c r="AT186" s="86">
        <f>IFERROR(IF('3.Weekly Hours &amp; Wage Activity'!AC186 = "FT", 1,MIN(1,IF('3.Weekly Hours &amp; Wage Activity'!AC186 = "", "",MIN('3.Weekly Hours &amp; Wage Activity'!AC186/40,1)),IF('3.Weekly Hours &amp; Wage Activity'!AC186="", "",'3.Weekly Hours &amp; Wage Activity'!AC186/40 ))),0)</f>
        <v>0</v>
      </c>
      <c r="AU186" s="86">
        <f>IFERROR(IF('3.Weekly Hours &amp; Wage Activity'!AD186 = "FT", 1,MIN(1,IF('3.Weekly Hours &amp; Wage Activity'!AD186 = "", "",MIN('3.Weekly Hours &amp; Wage Activity'!AD186/40,1)),IF('3.Weekly Hours &amp; Wage Activity'!AD186="", "",'3.Weekly Hours &amp; Wage Activity'!AD186/40 ))),0)</f>
        <v>0</v>
      </c>
      <c r="AV186" s="86">
        <f>IFERROR(IF('3.Weekly Hours &amp; Wage Activity'!AE186 = "FT", 1,MIN(1,IF('3.Weekly Hours &amp; Wage Activity'!AE186 = "", "",MIN('3.Weekly Hours &amp; Wage Activity'!AE186/40,1)),IF('3.Weekly Hours &amp; Wage Activity'!AE186="", "",'3.Weekly Hours &amp; Wage Activity'!AE186/40 ))),0)</f>
        <v>0</v>
      </c>
      <c r="AW186" s="86">
        <f>IFERROR(IF('3.Weekly Hours &amp; Wage Activity'!AF186 = "FT", 1,MIN(1,IF('3.Weekly Hours &amp; Wage Activity'!AF186 = "", "",MIN('3.Weekly Hours &amp; Wage Activity'!AF186/40,1)),IF('3.Weekly Hours &amp; Wage Activity'!AF186="", "",'3.Weekly Hours &amp; Wage Activity'!AF186/40 ))),0)</f>
        <v>0</v>
      </c>
      <c r="AX186" s="86">
        <f>IFERROR(IF('3.Weekly Hours &amp; Wage Activity'!AG186 = "FT", 1,MIN(1,IF('3.Weekly Hours &amp; Wage Activity'!AG186 = "", "",MIN('3.Weekly Hours &amp; Wage Activity'!AG186/40,1)),IF('3.Weekly Hours &amp; Wage Activity'!AG186="", "",'3.Weekly Hours &amp; Wage Activity'!AG186/40 ))),0)</f>
        <v>0</v>
      </c>
      <c r="AY186" s="523">
        <f>SUM( IF(COUNTIF('3.Weekly Hours &amp; Wage Activity'!J186:Q186, "&lt;&gt;FT") = 0, COLUMNS('3.Weekly Hours &amp; Wage Activity'!J186:AG186) * 40, '3.Weekly Hours &amp; Wage Activity'!J186:AG186))</f>
        <v>0</v>
      </c>
      <c r="AZ186" s="86">
        <f t="shared" si="20"/>
        <v>0</v>
      </c>
      <c r="BA186" s="87">
        <f t="shared" si="21"/>
        <v>0</v>
      </c>
      <c r="BB186" s="74" t="str">
        <f>IF('2.Census &amp; Reference Benchmarks'!K186 = "", "", '2.Census &amp; Reference Benchmarks'!K186)</f>
        <v/>
      </c>
      <c r="BC186" s="185">
        <f>IF('2.Census &amp; Reference Benchmarks'!L186="N/A",IF(OR(AND(G186="",I186=""),AND(G186&lt;DATEVALUE("1/1/2020"),OR(I186="",I186&gt;DATEVALUE("3/31/2020")))),177.14,IF(OR(I186 = "", I186 &gt; DATEVALUE("1/31/2020")), ROUND(177.14*((DATEVALUE("2/1/2020") -G186)/31),1))),IF('2.Census &amp; Reference Benchmarks'!L186="",0,'2.Census &amp; Reference Benchmarks'!L186))</f>
        <v>0</v>
      </c>
      <c r="BD186" s="74" t="str">
        <f>IF('2.Census &amp; Reference Benchmarks'!N186 = "", "", '2.Census &amp; Reference Benchmarks'!N186)</f>
        <v/>
      </c>
      <c r="BE186" s="185">
        <f>IF('2.Census &amp; Reference Benchmarks'!O186="N/A",IF(OR(AND(G186="",I186=""),AND(G186&lt;=DATEVALUE("2/1/2020"),OR(I186="",I186&gt;=DATEVALUE("2/29/2020")))),165.71,IF(AND(G186&gt;DATEVALUE("2/1/2020"),OR(I186="",I186&lt;=DATEVALUE("2/29/2020"))),((DATEVALUE("3/1/2020")-G186)/29)*165.71,"")),IF('2.Census &amp; Reference Benchmarks'!O186="",0,'2.Census &amp; Reference Benchmarks'!O186))</f>
        <v>0</v>
      </c>
    </row>
    <row r="187" spans="1:57" x14ac:dyDescent="0.25">
      <c r="A187" s="3"/>
      <c r="B187" s="56">
        <f>IF('2.Census &amp; Reference Benchmarks'!B187 &lt;&gt;"",'2.Census &amp; Reference Benchmarks'!B187,"")</f>
        <v>0</v>
      </c>
      <c r="C187" s="56">
        <f>IF('2.Census &amp; Reference Benchmarks'!C187 &lt;&gt;"",'2.Census &amp; Reference Benchmarks'!C187,"")</f>
        <v>0</v>
      </c>
      <c r="D187" s="57" t="str">
        <f>IF('2.Census &amp; Reference Benchmarks'!D187 &lt;&gt;"",'2.Census &amp; Reference Benchmarks'!D187,"")</f>
        <v/>
      </c>
      <c r="E187" s="56" t="str">
        <f>IF('2.Census &amp; Reference Benchmarks'!E187 &lt;&gt;"",'2.Census &amp; Reference Benchmarks'!E187,"")</f>
        <v/>
      </c>
      <c r="F187" s="56" t="str">
        <f>IF('2.Census &amp; Reference Benchmarks'!F187 &lt;&gt;"",'2.Census &amp; Reference Benchmarks'!F187,"")</f>
        <v/>
      </c>
      <c r="G187" s="58" t="str">
        <f>IF('2.Census &amp; Reference Benchmarks'!G187 &lt;&gt;"",'2.Census &amp; Reference Benchmarks'!G187,"")</f>
        <v/>
      </c>
      <c r="H187" s="58" t="str">
        <f>IF('2.Census &amp; Reference Benchmarks'!H187 &lt;&gt;"",'2.Census &amp; Reference Benchmarks'!H187,"")</f>
        <v/>
      </c>
      <c r="I187" s="58" t="str">
        <f>IF('2.Census &amp; Reference Benchmarks'!I187 &lt;&gt;"",'2.Census &amp; Reference Benchmarks'!I187,"")</f>
        <v/>
      </c>
      <c r="J187" s="69" t="str">
        <f>IF('2.Census &amp; Reference Benchmarks'!J187 &lt;&gt;"",'2.Census &amp; Reference Benchmarks'!J187,"")</f>
        <v/>
      </c>
      <c r="K187" s="58" t="str">
        <f>IF('7.Safe Harbor Input Data &amp; Calc'!Q189 &lt;&gt; "", '7.Safe Harbor Input Data &amp; Calc'!Q189, "")</f>
        <v>No</v>
      </c>
      <c r="L187" s="59" t="str">
        <f>IF('2.Census &amp; Reference Benchmarks'!T187&lt;&gt; "",'2.Census &amp; Reference Benchmarks'!T187,"")</f>
        <v/>
      </c>
      <c r="M187" s="60">
        <f>'2.Census &amp; Reference Benchmarks'!M187</f>
        <v>0</v>
      </c>
      <c r="N187" s="60">
        <f>'2.Census &amp; Reference Benchmarks'!P187</f>
        <v>0</v>
      </c>
      <c r="O187" s="60">
        <f>'2.Census &amp; Reference Benchmarks'!S187</f>
        <v>0</v>
      </c>
      <c r="P187" s="52">
        <f>IF( AND(I187 &lt; '1. Summary for SBA'!$J$7, I187 &lt;&gt;""), 0, IF(AND(G187="",I187=""),SUM(M187:O187)*4,IF(I187&lt;'1. Summary for SBA'!$J$7,0,IF(K187="Yes",0,IF(H187="Salary",IF(AND(SUM(M187:O187)*4&lt;100000,L187=""),(SUM(M187:O187)/(IF(OR(I187=0,I187&gt;=DATEVALUE("3/31/2020")),DATEVALUE("3/31/2020"),I187)-IF(OR(G187&lt;=DATEVALUE("1/1/2020"), G187 = ""),DATEVALUE("1/1/2020"),IF(OR(MONTH(G187)=1),G187+1,IF(MONTH(G187)=3,G187,G187-1)))))*360,0),0)))))</f>
        <v>0</v>
      </c>
      <c r="Q187" s="52">
        <f t="shared" si="22"/>
        <v>0</v>
      </c>
      <c r="R187" s="67">
        <f t="shared" si="16"/>
        <v>0</v>
      </c>
      <c r="S187" s="53">
        <f>SUM('3.Weekly Hours &amp; Wage Activity'!AI187:BF187)</f>
        <v>0</v>
      </c>
      <c r="T187" s="53">
        <f>IF(AND(I187&lt;&gt; "",  I187 &lt; '1. Summary for SBA'!$J$11 +168, I187 &gt; '1. Summary for SBA'!$J$11),S187+(((168-(I187-'1. Summary for SBA'!$J$11+1))*S187)/((I187-'1. Summary for SBA'!$J$11+1))),0)</f>
        <v>0</v>
      </c>
      <c r="U187" s="369">
        <f>IF(K187= "Yes",0,IF( H187 = "salary",IF(T187 = 0,MAX(0,$R187-$S187), R187-T187),IF( H187 = "Hourly",'6. Hourly EE Wage Reduction'!AA187, 0)))</f>
        <v>0</v>
      </c>
      <c r="V187" s="67">
        <f t="shared" si="17"/>
        <v>0</v>
      </c>
      <c r="W187" s="405" t="str">
        <f>IF(U187 = 0, "No",IF('6. Hourly EE Wage Reduction'!T187 &gt;'6. Hourly EE Wage Reduction'!W187, "Yes", "No"))</f>
        <v>No</v>
      </c>
      <c r="X187" s="67">
        <f t="shared" si="18"/>
        <v>0</v>
      </c>
      <c r="Y187" s="67">
        <f t="shared" si="19"/>
        <v>0</v>
      </c>
      <c r="AA187" s="86">
        <f>IFERROR(IF('3.Weekly Hours &amp; Wage Activity'!J187 = "FT", 1,MIN(1,IF('3.Weekly Hours &amp; Wage Activity'!J187 = "", "",MIN('3.Weekly Hours &amp; Wage Activity'!J187/40,1)),IF('3.Weekly Hours &amp; Wage Activity'!J187="", "",'3.Weekly Hours &amp; Wage Activity'!J187/40 ))),0)</f>
        <v>0</v>
      </c>
      <c r="AB187" s="86">
        <f>IFERROR(IF('3.Weekly Hours &amp; Wage Activity'!K187 = "FT", 1,MIN(1,IF('3.Weekly Hours &amp; Wage Activity'!K187 = "", "",MIN('3.Weekly Hours &amp; Wage Activity'!K187/40,1)),IF('3.Weekly Hours &amp; Wage Activity'!K187="", "",'3.Weekly Hours &amp; Wage Activity'!K187/40 ))),0)</f>
        <v>0</v>
      </c>
      <c r="AC187" s="86">
        <f>IFERROR(IF('3.Weekly Hours &amp; Wage Activity'!L187 = "FT", 1,MIN(1,IF('3.Weekly Hours &amp; Wage Activity'!L187 = "", "",MIN('3.Weekly Hours &amp; Wage Activity'!L187/40,1)),IF('3.Weekly Hours &amp; Wage Activity'!L187="", "",'3.Weekly Hours &amp; Wage Activity'!L187/40 ))),0)</f>
        <v>0</v>
      </c>
      <c r="AD187" s="86">
        <f>IFERROR(IF('3.Weekly Hours &amp; Wage Activity'!M187 = "FT", 1,MIN(1,IF('3.Weekly Hours &amp; Wage Activity'!M187 = "", "",MIN('3.Weekly Hours &amp; Wage Activity'!M187/40,1)),IF('3.Weekly Hours &amp; Wage Activity'!M187="", "",'3.Weekly Hours &amp; Wage Activity'!M187/40 ))),0)</f>
        <v>0</v>
      </c>
      <c r="AE187" s="86">
        <f>IFERROR(IF('3.Weekly Hours &amp; Wage Activity'!N187 = "FT", 1,MIN(1,IF('3.Weekly Hours &amp; Wage Activity'!N187 = "", "",MIN('3.Weekly Hours &amp; Wage Activity'!N187/40,1)),IF('3.Weekly Hours &amp; Wage Activity'!N187="", "",'3.Weekly Hours &amp; Wage Activity'!N187/40 ))),0)</f>
        <v>0</v>
      </c>
      <c r="AF187" s="86">
        <f>IFERROR(IF('3.Weekly Hours &amp; Wage Activity'!O187 = "FT", 1,MIN(1,IF('3.Weekly Hours &amp; Wage Activity'!O187 = "", "",MIN('3.Weekly Hours &amp; Wage Activity'!O187/40,1)),IF('3.Weekly Hours &amp; Wage Activity'!O187="", "",'3.Weekly Hours &amp; Wage Activity'!O187/40 ))),0)</f>
        <v>0</v>
      </c>
      <c r="AG187" s="86">
        <f>IFERROR(IF('3.Weekly Hours &amp; Wage Activity'!P187 = "FT", 1,MIN(1,IF('3.Weekly Hours &amp; Wage Activity'!P187 = "", "",MIN('3.Weekly Hours &amp; Wage Activity'!P187/40,1)),IF('3.Weekly Hours &amp; Wage Activity'!P187="", "",'3.Weekly Hours &amp; Wage Activity'!P187/40 ))),0)</f>
        <v>0</v>
      </c>
      <c r="AH187" s="86">
        <f>IFERROR(IF('3.Weekly Hours &amp; Wage Activity'!Q187 = "FT", 1,MIN(1,IF('3.Weekly Hours &amp; Wage Activity'!Q187 = "", "",MIN('3.Weekly Hours &amp; Wage Activity'!Q187/40,1)),IF('3.Weekly Hours &amp; Wage Activity'!Q187="", "",'3.Weekly Hours &amp; Wage Activity'!Q187/40 ))),0)</f>
        <v>0</v>
      </c>
      <c r="AI187" s="86">
        <f>IFERROR(IF('3.Weekly Hours &amp; Wage Activity'!R187 = "FT", 1,MIN(1,IF('3.Weekly Hours &amp; Wage Activity'!R187 = "", "",MIN('3.Weekly Hours &amp; Wage Activity'!R187/40,1)),IF('3.Weekly Hours &amp; Wage Activity'!R187="", "",'3.Weekly Hours &amp; Wage Activity'!R187/40 ))),0)</f>
        <v>0</v>
      </c>
      <c r="AJ187" s="86">
        <f>IFERROR(IF('3.Weekly Hours &amp; Wage Activity'!S187 = "FT", 1,MIN(1,IF('3.Weekly Hours &amp; Wage Activity'!S187 = "", "",MIN('3.Weekly Hours &amp; Wage Activity'!S187/40,1)),IF('3.Weekly Hours &amp; Wage Activity'!S187="", "",'3.Weekly Hours &amp; Wage Activity'!S187/40 ))),0)</f>
        <v>0</v>
      </c>
      <c r="AK187" s="86">
        <f>IFERROR(IF('3.Weekly Hours &amp; Wage Activity'!T187 = "FT", 1,MIN(1,IF('3.Weekly Hours &amp; Wage Activity'!T187 = "", "",MIN('3.Weekly Hours &amp; Wage Activity'!T187/40,1)),IF('3.Weekly Hours &amp; Wage Activity'!T187="", "",'3.Weekly Hours &amp; Wage Activity'!T187/40 ))),0)</f>
        <v>0</v>
      </c>
      <c r="AL187" s="86">
        <f>IFERROR(IF('3.Weekly Hours &amp; Wage Activity'!U187 = "FT", 1,MIN(1,IF('3.Weekly Hours &amp; Wage Activity'!U187 = "", "",MIN('3.Weekly Hours &amp; Wage Activity'!U187/40,1)),IF('3.Weekly Hours &amp; Wage Activity'!U187="", "",'3.Weekly Hours &amp; Wage Activity'!U187/40 ))),0)</f>
        <v>0</v>
      </c>
      <c r="AM187" s="86">
        <f>IFERROR(IF('3.Weekly Hours &amp; Wage Activity'!V187 = "FT", 1,MIN(1,IF('3.Weekly Hours &amp; Wage Activity'!V187 = "", "",MIN('3.Weekly Hours &amp; Wage Activity'!V187/40,1)),IF('3.Weekly Hours &amp; Wage Activity'!V187="", "",'3.Weekly Hours &amp; Wage Activity'!V187/40 ))),0)</f>
        <v>0</v>
      </c>
      <c r="AN187" s="86">
        <f>IFERROR(IF('3.Weekly Hours &amp; Wage Activity'!W187 = "FT", 1,MIN(1,IF('3.Weekly Hours &amp; Wage Activity'!W187 = "", "",MIN('3.Weekly Hours &amp; Wage Activity'!W187/40,1)),IF('3.Weekly Hours &amp; Wage Activity'!W187="", "",'3.Weekly Hours &amp; Wage Activity'!W187/40 ))),0)</f>
        <v>0</v>
      </c>
      <c r="AO187" s="86">
        <f>IFERROR(IF('3.Weekly Hours &amp; Wage Activity'!X187 = "FT", 1,MIN(1,IF('3.Weekly Hours &amp; Wage Activity'!X187 = "", "",MIN('3.Weekly Hours &amp; Wage Activity'!X187/40,1)),IF('3.Weekly Hours &amp; Wage Activity'!X187="", "",'3.Weekly Hours &amp; Wage Activity'!X187/40 ))),0)</f>
        <v>0</v>
      </c>
      <c r="AP187" s="86">
        <f>IFERROR(IF('3.Weekly Hours &amp; Wage Activity'!Y187 = "FT", 1,MIN(1,IF('3.Weekly Hours &amp; Wage Activity'!Y187 = "", "",MIN('3.Weekly Hours &amp; Wage Activity'!Y187/40,1)),IF('3.Weekly Hours &amp; Wage Activity'!Y187="", "",'3.Weekly Hours &amp; Wage Activity'!Y187/40 ))),0)</f>
        <v>0</v>
      </c>
      <c r="AQ187" s="86">
        <f>IFERROR(IF('3.Weekly Hours &amp; Wage Activity'!Z187 = "FT", 1,MIN(1,IF('3.Weekly Hours &amp; Wage Activity'!Z187 = "", "",MIN('3.Weekly Hours &amp; Wage Activity'!Z187/40,1)),IF('3.Weekly Hours &amp; Wage Activity'!Z187="", "",'3.Weekly Hours &amp; Wage Activity'!Z187/40 ))),0)</f>
        <v>0</v>
      </c>
      <c r="AR187" s="86">
        <f>IFERROR(IF('3.Weekly Hours &amp; Wage Activity'!AA187 = "FT", 1,MIN(1,IF('3.Weekly Hours &amp; Wage Activity'!AA187 = "", "",MIN('3.Weekly Hours &amp; Wage Activity'!AA187/40,1)),IF('3.Weekly Hours &amp; Wage Activity'!AA187="", "",'3.Weekly Hours &amp; Wage Activity'!AA187/40 ))),0)</f>
        <v>0</v>
      </c>
      <c r="AS187" s="86">
        <f>IFERROR(IF('3.Weekly Hours &amp; Wage Activity'!AB187 = "FT", 1,MIN(1,IF('3.Weekly Hours &amp; Wage Activity'!AB187 = "", "",MIN('3.Weekly Hours &amp; Wage Activity'!AB187/40,1)),IF('3.Weekly Hours &amp; Wage Activity'!AB187="", "",'3.Weekly Hours &amp; Wage Activity'!AB187/40 ))),0)</f>
        <v>0</v>
      </c>
      <c r="AT187" s="86">
        <f>IFERROR(IF('3.Weekly Hours &amp; Wage Activity'!AC187 = "FT", 1,MIN(1,IF('3.Weekly Hours &amp; Wage Activity'!AC187 = "", "",MIN('3.Weekly Hours &amp; Wage Activity'!AC187/40,1)),IF('3.Weekly Hours &amp; Wage Activity'!AC187="", "",'3.Weekly Hours &amp; Wage Activity'!AC187/40 ))),0)</f>
        <v>0</v>
      </c>
      <c r="AU187" s="86">
        <f>IFERROR(IF('3.Weekly Hours &amp; Wage Activity'!AD187 = "FT", 1,MIN(1,IF('3.Weekly Hours &amp; Wage Activity'!AD187 = "", "",MIN('3.Weekly Hours &amp; Wage Activity'!AD187/40,1)),IF('3.Weekly Hours &amp; Wage Activity'!AD187="", "",'3.Weekly Hours &amp; Wage Activity'!AD187/40 ))),0)</f>
        <v>0</v>
      </c>
      <c r="AV187" s="86">
        <f>IFERROR(IF('3.Weekly Hours &amp; Wage Activity'!AE187 = "FT", 1,MIN(1,IF('3.Weekly Hours &amp; Wage Activity'!AE187 = "", "",MIN('3.Weekly Hours &amp; Wage Activity'!AE187/40,1)),IF('3.Weekly Hours &amp; Wage Activity'!AE187="", "",'3.Weekly Hours &amp; Wage Activity'!AE187/40 ))),0)</f>
        <v>0</v>
      </c>
      <c r="AW187" s="86">
        <f>IFERROR(IF('3.Weekly Hours &amp; Wage Activity'!AF187 = "FT", 1,MIN(1,IF('3.Weekly Hours &amp; Wage Activity'!AF187 = "", "",MIN('3.Weekly Hours &amp; Wage Activity'!AF187/40,1)),IF('3.Weekly Hours &amp; Wage Activity'!AF187="", "",'3.Weekly Hours &amp; Wage Activity'!AF187/40 ))),0)</f>
        <v>0</v>
      </c>
      <c r="AX187" s="86">
        <f>IFERROR(IF('3.Weekly Hours &amp; Wage Activity'!AG187 = "FT", 1,MIN(1,IF('3.Weekly Hours &amp; Wage Activity'!AG187 = "", "",MIN('3.Weekly Hours &amp; Wage Activity'!AG187/40,1)),IF('3.Weekly Hours &amp; Wage Activity'!AG187="", "",'3.Weekly Hours &amp; Wage Activity'!AG187/40 ))),0)</f>
        <v>0</v>
      </c>
      <c r="AY187" s="523">
        <f>SUM( IF(COUNTIF('3.Weekly Hours &amp; Wage Activity'!J187:Q187, "&lt;&gt;FT") = 0, COLUMNS('3.Weekly Hours &amp; Wage Activity'!J187:AG187) * 40, '3.Weekly Hours &amp; Wage Activity'!J187:AG187))</f>
        <v>0</v>
      </c>
      <c r="AZ187" s="86">
        <f t="shared" si="20"/>
        <v>0</v>
      </c>
      <c r="BA187" s="87">
        <f t="shared" si="21"/>
        <v>0</v>
      </c>
      <c r="BB187" s="74" t="str">
        <f>IF('2.Census &amp; Reference Benchmarks'!K187 = "", "", '2.Census &amp; Reference Benchmarks'!K187)</f>
        <v/>
      </c>
      <c r="BC187" s="185">
        <f>IF('2.Census &amp; Reference Benchmarks'!L187="N/A",IF(OR(AND(G187="",I187=""),AND(G187&lt;DATEVALUE("1/1/2020"),OR(I187="",I187&gt;DATEVALUE("3/31/2020")))),177.14,IF(OR(I187 = "", I187 &gt; DATEVALUE("1/31/2020")), ROUND(177.14*((DATEVALUE("2/1/2020") -G187)/31),1))),IF('2.Census &amp; Reference Benchmarks'!L187="",0,'2.Census &amp; Reference Benchmarks'!L187))</f>
        <v>0</v>
      </c>
      <c r="BD187" s="74" t="str">
        <f>IF('2.Census &amp; Reference Benchmarks'!N187 = "", "", '2.Census &amp; Reference Benchmarks'!N187)</f>
        <v/>
      </c>
      <c r="BE187" s="185">
        <f>IF('2.Census &amp; Reference Benchmarks'!O187="N/A",IF(OR(AND(G187="",I187=""),AND(G187&lt;=DATEVALUE("2/1/2020"),OR(I187="",I187&gt;=DATEVALUE("2/29/2020")))),165.71,IF(AND(G187&gt;DATEVALUE("2/1/2020"),OR(I187="",I187&lt;=DATEVALUE("2/29/2020"))),((DATEVALUE("3/1/2020")-G187)/29)*165.71,"")),IF('2.Census &amp; Reference Benchmarks'!O187="",0,'2.Census &amp; Reference Benchmarks'!O187))</f>
        <v>0</v>
      </c>
    </row>
    <row r="188" spans="1:57" x14ac:dyDescent="0.25">
      <c r="A188" s="3"/>
      <c r="B188" s="56">
        <f>IF('2.Census &amp; Reference Benchmarks'!B188 &lt;&gt;"",'2.Census &amp; Reference Benchmarks'!B188,"")</f>
        <v>0</v>
      </c>
      <c r="C188" s="56">
        <f>IF('2.Census &amp; Reference Benchmarks'!C188 &lt;&gt;"",'2.Census &amp; Reference Benchmarks'!C188,"")</f>
        <v>0</v>
      </c>
      <c r="D188" s="57" t="str">
        <f>IF('2.Census &amp; Reference Benchmarks'!D188 &lt;&gt;"",'2.Census &amp; Reference Benchmarks'!D188,"")</f>
        <v/>
      </c>
      <c r="E188" s="56" t="str">
        <f>IF('2.Census &amp; Reference Benchmarks'!E188 &lt;&gt;"",'2.Census &amp; Reference Benchmarks'!E188,"")</f>
        <v/>
      </c>
      <c r="F188" s="56" t="str">
        <f>IF('2.Census &amp; Reference Benchmarks'!F188 &lt;&gt;"",'2.Census &amp; Reference Benchmarks'!F188,"")</f>
        <v/>
      </c>
      <c r="G188" s="58" t="str">
        <f>IF('2.Census &amp; Reference Benchmarks'!G188 &lt;&gt;"",'2.Census &amp; Reference Benchmarks'!G188,"")</f>
        <v/>
      </c>
      <c r="H188" s="58" t="str">
        <f>IF('2.Census &amp; Reference Benchmarks'!H188 &lt;&gt;"",'2.Census &amp; Reference Benchmarks'!H188,"")</f>
        <v/>
      </c>
      <c r="I188" s="58" t="str">
        <f>IF('2.Census &amp; Reference Benchmarks'!I188 &lt;&gt;"",'2.Census &amp; Reference Benchmarks'!I188,"")</f>
        <v/>
      </c>
      <c r="J188" s="69" t="str">
        <f>IF('2.Census &amp; Reference Benchmarks'!J188 &lt;&gt;"",'2.Census &amp; Reference Benchmarks'!J188,"")</f>
        <v/>
      </c>
      <c r="K188" s="58" t="str">
        <f>IF('7.Safe Harbor Input Data &amp; Calc'!Q190 &lt;&gt; "", '7.Safe Harbor Input Data &amp; Calc'!Q190, "")</f>
        <v>No</v>
      </c>
      <c r="L188" s="59" t="str">
        <f>IF('2.Census &amp; Reference Benchmarks'!T188&lt;&gt; "",'2.Census &amp; Reference Benchmarks'!T188,"")</f>
        <v/>
      </c>
      <c r="M188" s="60">
        <f>'2.Census &amp; Reference Benchmarks'!M188</f>
        <v>0</v>
      </c>
      <c r="N188" s="60">
        <f>'2.Census &amp; Reference Benchmarks'!P188</f>
        <v>0</v>
      </c>
      <c r="O188" s="60">
        <f>'2.Census &amp; Reference Benchmarks'!S188</f>
        <v>0</v>
      </c>
      <c r="P188" s="52">
        <f>IF( AND(I188 &lt; '1. Summary for SBA'!$J$7, I188 &lt;&gt;""), 0, IF(AND(G188="",I188=""),SUM(M188:O188)*4,IF(I188&lt;'1. Summary for SBA'!$J$7,0,IF(K188="Yes",0,IF(H188="Salary",IF(AND(SUM(M188:O188)*4&lt;100000,L188=""),(SUM(M188:O188)/(IF(OR(I188=0,I188&gt;=DATEVALUE("3/31/2020")),DATEVALUE("3/31/2020"),I188)-IF(OR(G188&lt;=DATEVALUE("1/1/2020"), G188 = ""),DATEVALUE("1/1/2020"),IF(OR(MONTH(G188)=1),G188+1,IF(MONTH(G188)=3,G188,G188-1)))))*360,0),0)))))</f>
        <v>0</v>
      </c>
      <c r="Q188" s="52">
        <f t="shared" si="22"/>
        <v>0</v>
      </c>
      <c r="R188" s="67">
        <f t="shared" si="16"/>
        <v>0</v>
      </c>
      <c r="S188" s="53">
        <f>SUM('3.Weekly Hours &amp; Wage Activity'!AI188:BF188)</f>
        <v>0</v>
      </c>
      <c r="T188" s="53">
        <f>IF(AND(I188&lt;&gt; "",  I188 &lt; '1. Summary for SBA'!$J$11 +168, I188 &gt; '1. Summary for SBA'!$J$11),S188+(((168-(I188-'1. Summary for SBA'!$J$11+1))*S188)/((I188-'1. Summary for SBA'!$J$11+1))),0)</f>
        <v>0</v>
      </c>
      <c r="U188" s="369">
        <f>IF(K188= "Yes",0,IF( H188 = "salary",IF(T188 = 0,MAX(0,$R188-$S188), R188-T188),IF( H188 = "Hourly",'6. Hourly EE Wage Reduction'!AA188, 0)))</f>
        <v>0</v>
      </c>
      <c r="V188" s="67">
        <f t="shared" si="17"/>
        <v>0</v>
      </c>
      <c r="W188" s="405" t="str">
        <f>IF(U188 = 0, "No",IF('6. Hourly EE Wage Reduction'!T188 &gt;'6. Hourly EE Wage Reduction'!W188, "Yes", "No"))</f>
        <v>No</v>
      </c>
      <c r="X188" s="67">
        <f t="shared" si="18"/>
        <v>0</v>
      </c>
      <c r="Y188" s="67">
        <f t="shared" si="19"/>
        <v>0</v>
      </c>
      <c r="AA188" s="86">
        <f>IFERROR(IF('3.Weekly Hours &amp; Wage Activity'!J188 = "FT", 1,MIN(1,IF('3.Weekly Hours &amp; Wage Activity'!J188 = "", "",MIN('3.Weekly Hours &amp; Wage Activity'!J188/40,1)),IF('3.Weekly Hours &amp; Wage Activity'!J188="", "",'3.Weekly Hours &amp; Wage Activity'!J188/40 ))),0)</f>
        <v>0</v>
      </c>
      <c r="AB188" s="86">
        <f>IFERROR(IF('3.Weekly Hours &amp; Wage Activity'!K188 = "FT", 1,MIN(1,IF('3.Weekly Hours &amp; Wage Activity'!K188 = "", "",MIN('3.Weekly Hours &amp; Wage Activity'!K188/40,1)),IF('3.Weekly Hours &amp; Wage Activity'!K188="", "",'3.Weekly Hours &amp; Wage Activity'!K188/40 ))),0)</f>
        <v>0</v>
      </c>
      <c r="AC188" s="86">
        <f>IFERROR(IF('3.Weekly Hours &amp; Wage Activity'!L188 = "FT", 1,MIN(1,IF('3.Weekly Hours &amp; Wage Activity'!L188 = "", "",MIN('3.Weekly Hours &amp; Wage Activity'!L188/40,1)),IF('3.Weekly Hours &amp; Wage Activity'!L188="", "",'3.Weekly Hours &amp; Wage Activity'!L188/40 ))),0)</f>
        <v>0</v>
      </c>
      <c r="AD188" s="86">
        <f>IFERROR(IF('3.Weekly Hours &amp; Wage Activity'!M188 = "FT", 1,MIN(1,IF('3.Weekly Hours &amp; Wage Activity'!M188 = "", "",MIN('3.Weekly Hours &amp; Wage Activity'!M188/40,1)),IF('3.Weekly Hours &amp; Wage Activity'!M188="", "",'3.Weekly Hours &amp; Wage Activity'!M188/40 ))),0)</f>
        <v>0</v>
      </c>
      <c r="AE188" s="86">
        <f>IFERROR(IF('3.Weekly Hours &amp; Wage Activity'!N188 = "FT", 1,MIN(1,IF('3.Weekly Hours &amp; Wage Activity'!N188 = "", "",MIN('3.Weekly Hours &amp; Wage Activity'!N188/40,1)),IF('3.Weekly Hours &amp; Wage Activity'!N188="", "",'3.Weekly Hours &amp; Wage Activity'!N188/40 ))),0)</f>
        <v>0</v>
      </c>
      <c r="AF188" s="86">
        <f>IFERROR(IF('3.Weekly Hours &amp; Wage Activity'!O188 = "FT", 1,MIN(1,IF('3.Weekly Hours &amp; Wage Activity'!O188 = "", "",MIN('3.Weekly Hours &amp; Wage Activity'!O188/40,1)),IF('3.Weekly Hours &amp; Wage Activity'!O188="", "",'3.Weekly Hours &amp; Wage Activity'!O188/40 ))),0)</f>
        <v>0</v>
      </c>
      <c r="AG188" s="86">
        <f>IFERROR(IF('3.Weekly Hours &amp; Wage Activity'!P188 = "FT", 1,MIN(1,IF('3.Weekly Hours &amp; Wage Activity'!P188 = "", "",MIN('3.Weekly Hours &amp; Wage Activity'!P188/40,1)),IF('3.Weekly Hours &amp; Wage Activity'!P188="", "",'3.Weekly Hours &amp; Wage Activity'!P188/40 ))),0)</f>
        <v>0</v>
      </c>
      <c r="AH188" s="86">
        <f>IFERROR(IF('3.Weekly Hours &amp; Wage Activity'!Q188 = "FT", 1,MIN(1,IF('3.Weekly Hours &amp; Wage Activity'!Q188 = "", "",MIN('3.Weekly Hours &amp; Wage Activity'!Q188/40,1)),IF('3.Weekly Hours &amp; Wage Activity'!Q188="", "",'3.Weekly Hours &amp; Wage Activity'!Q188/40 ))),0)</f>
        <v>0</v>
      </c>
      <c r="AI188" s="86">
        <f>IFERROR(IF('3.Weekly Hours &amp; Wage Activity'!R188 = "FT", 1,MIN(1,IF('3.Weekly Hours &amp; Wage Activity'!R188 = "", "",MIN('3.Weekly Hours &amp; Wage Activity'!R188/40,1)),IF('3.Weekly Hours &amp; Wage Activity'!R188="", "",'3.Weekly Hours &amp; Wage Activity'!R188/40 ))),0)</f>
        <v>0</v>
      </c>
      <c r="AJ188" s="86">
        <f>IFERROR(IF('3.Weekly Hours &amp; Wage Activity'!S188 = "FT", 1,MIN(1,IF('3.Weekly Hours &amp; Wage Activity'!S188 = "", "",MIN('3.Weekly Hours &amp; Wage Activity'!S188/40,1)),IF('3.Weekly Hours &amp; Wage Activity'!S188="", "",'3.Weekly Hours &amp; Wage Activity'!S188/40 ))),0)</f>
        <v>0</v>
      </c>
      <c r="AK188" s="86">
        <f>IFERROR(IF('3.Weekly Hours &amp; Wage Activity'!T188 = "FT", 1,MIN(1,IF('3.Weekly Hours &amp; Wage Activity'!T188 = "", "",MIN('3.Weekly Hours &amp; Wage Activity'!T188/40,1)),IF('3.Weekly Hours &amp; Wage Activity'!T188="", "",'3.Weekly Hours &amp; Wage Activity'!T188/40 ))),0)</f>
        <v>0</v>
      </c>
      <c r="AL188" s="86">
        <f>IFERROR(IF('3.Weekly Hours &amp; Wage Activity'!U188 = "FT", 1,MIN(1,IF('3.Weekly Hours &amp; Wage Activity'!U188 = "", "",MIN('3.Weekly Hours &amp; Wage Activity'!U188/40,1)),IF('3.Weekly Hours &amp; Wage Activity'!U188="", "",'3.Weekly Hours &amp; Wage Activity'!U188/40 ))),0)</f>
        <v>0</v>
      </c>
      <c r="AM188" s="86">
        <f>IFERROR(IF('3.Weekly Hours &amp; Wage Activity'!V188 = "FT", 1,MIN(1,IF('3.Weekly Hours &amp; Wage Activity'!V188 = "", "",MIN('3.Weekly Hours &amp; Wage Activity'!V188/40,1)),IF('3.Weekly Hours &amp; Wage Activity'!V188="", "",'3.Weekly Hours &amp; Wage Activity'!V188/40 ))),0)</f>
        <v>0</v>
      </c>
      <c r="AN188" s="86">
        <f>IFERROR(IF('3.Weekly Hours &amp; Wage Activity'!W188 = "FT", 1,MIN(1,IF('3.Weekly Hours &amp; Wage Activity'!W188 = "", "",MIN('3.Weekly Hours &amp; Wage Activity'!W188/40,1)),IF('3.Weekly Hours &amp; Wage Activity'!W188="", "",'3.Weekly Hours &amp; Wage Activity'!W188/40 ))),0)</f>
        <v>0</v>
      </c>
      <c r="AO188" s="86">
        <f>IFERROR(IF('3.Weekly Hours &amp; Wage Activity'!X188 = "FT", 1,MIN(1,IF('3.Weekly Hours &amp; Wage Activity'!X188 = "", "",MIN('3.Weekly Hours &amp; Wage Activity'!X188/40,1)),IF('3.Weekly Hours &amp; Wage Activity'!X188="", "",'3.Weekly Hours &amp; Wage Activity'!X188/40 ))),0)</f>
        <v>0</v>
      </c>
      <c r="AP188" s="86">
        <f>IFERROR(IF('3.Weekly Hours &amp; Wage Activity'!Y188 = "FT", 1,MIN(1,IF('3.Weekly Hours &amp; Wage Activity'!Y188 = "", "",MIN('3.Weekly Hours &amp; Wage Activity'!Y188/40,1)),IF('3.Weekly Hours &amp; Wage Activity'!Y188="", "",'3.Weekly Hours &amp; Wage Activity'!Y188/40 ))),0)</f>
        <v>0</v>
      </c>
      <c r="AQ188" s="86">
        <f>IFERROR(IF('3.Weekly Hours &amp; Wage Activity'!Z188 = "FT", 1,MIN(1,IF('3.Weekly Hours &amp; Wage Activity'!Z188 = "", "",MIN('3.Weekly Hours &amp; Wage Activity'!Z188/40,1)),IF('3.Weekly Hours &amp; Wage Activity'!Z188="", "",'3.Weekly Hours &amp; Wage Activity'!Z188/40 ))),0)</f>
        <v>0</v>
      </c>
      <c r="AR188" s="86">
        <f>IFERROR(IF('3.Weekly Hours &amp; Wage Activity'!AA188 = "FT", 1,MIN(1,IF('3.Weekly Hours &amp; Wage Activity'!AA188 = "", "",MIN('3.Weekly Hours &amp; Wage Activity'!AA188/40,1)),IF('3.Weekly Hours &amp; Wage Activity'!AA188="", "",'3.Weekly Hours &amp; Wage Activity'!AA188/40 ))),0)</f>
        <v>0</v>
      </c>
      <c r="AS188" s="86">
        <f>IFERROR(IF('3.Weekly Hours &amp; Wage Activity'!AB188 = "FT", 1,MIN(1,IF('3.Weekly Hours &amp; Wage Activity'!AB188 = "", "",MIN('3.Weekly Hours &amp; Wage Activity'!AB188/40,1)),IF('3.Weekly Hours &amp; Wage Activity'!AB188="", "",'3.Weekly Hours &amp; Wage Activity'!AB188/40 ))),0)</f>
        <v>0</v>
      </c>
      <c r="AT188" s="86">
        <f>IFERROR(IF('3.Weekly Hours &amp; Wage Activity'!AC188 = "FT", 1,MIN(1,IF('3.Weekly Hours &amp; Wage Activity'!AC188 = "", "",MIN('3.Weekly Hours &amp; Wage Activity'!AC188/40,1)),IF('3.Weekly Hours &amp; Wage Activity'!AC188="", "",'3.Weekly Hours &amp; Wage Activity'!AC188/40 ))),0)</f>
        <v>0</v>
      </c>
      <c r="AU188" s="86">
        <f>IFERROR(IF('3.Weekly Hours &amp; Wage Activity'!AD188 = "FT", 1,MIN(1,IF('3.Weekly Hours &amp; Wage Activity'!AD188 = "", "",MIN('3.Weekly Hours &amp; Wage Activity'!AD188/40,1)),IF('3.Weekly Hours &amp; Wage Activity'!AD188="", "",'3.Weekly Hours &amp; Wage Activity'!AD188/40 ))),0)</f>
        <v>0</v>
      </c>
      <c r="AV188" s="86">
        <f>IFERROR(IF('3.Weekly Hours &amp; Wage Activity'!AE188 = "FT", 1,MIN(1,IF('3.Weekly Hours &amp; Wage Activity'!AE188 = "", "",MIN('3.Weekly Hours &amp; Wage Activity'!AE188/40,1)),IF('3.Weekly Hours &amp; Wage Activity'!AE188="", "",'3.Weekly Hours &amp; Wage Activity'!AE188/40 ))),0)</f>
        <v>0</v>
      </c>
      <c r="AW188" s="86">
        <f>IFERROR(IF('3.Weekly Hours &amp; Wage Activity'!AF188 = "FT", 1,MIN(1,IF('3.Weekly Hours &amp; Wage Activity'!AF188 = "", "",MIN('3.Weekly Hours &amp; Wage Activity'!AF188/40,1)),IF('3.Weekly Hours &amp; Wage Activity'!AF188="", "",'3.Weekly Hours &amp; Wage Activity'!AF188/40 ))),0)</f>
        <v>0</v>
      </c>
      <c r="AX188" s="86">
        <f>IFERROR(IF('3.Weekly Hours &amp; Wage Activity'!AG188 = "FT", 1,MIN(1,IF('3.Weekly Hours &amp; Wage Activity'!AG188 = "", "",MIN('3.Weekly Hours &amp; Wage Activity'!AG188/40,1)),IF('3.Weekly Hours &amp; Wage Activity'!AG188="", "",'3.Weekly Hours &amp; Wage Activity'!AG188/40 ))),0)</f>
        <v>0</v>
      </c>
      <c r="AY188" s="523">
        <f>SUM( IF(COUNTIF('3.Weekly Hours &amp; Wage Activity'!J188:Q188, "&lt;&gt;FT") = 0, COLUMNS('3.Weekly Hours &amp; Wage Activity'!J188:AG188) * 40, '3.Weekly Hours &amp; Wage Activity'!J188:AG188))</f>
        <v>0</v>
      </c>
      <c r="AZ188" s="86">
        <f t="shared" si="20"/>
        <v>0</v>
      </c>
      <c r="BA188" s="87">
        <f t="shared" si="21"/>
        <v>0</v>
      </c>
      <c r="BB188" s="74" t="str">
        <f>IF('2.Census &amp; Reference Benchmarks'!K188 = "", "", '2.Census &amp; Reference Benchmarks'!K188)</f>
        <v/>
      </c>
      <c r="BC188" s="185">
        <f>IF('2.Census &amp; Reference Benchmarks'!L188="N/A",IF(OR(AND(G188="",I188=""),AND(G188&lt;DATEVALUE("1/1/2020"),OR(I188="",I188&gt;DATEVALUE("3/31/2020")))),177.14,IF(OR(I188 = "", I188 &gt; DATEVALUE("1/31/2020")), ROUND(177.14*((DATEVALUE("2/1/2020") -G188)/31),1))),IF('2.Census &amp; Reference Benchmarks'!L188="",0,'2.Census &amp; Reference Benchmarks'!L188))</f>
        <v>0</v>
      </c>
      <c r="BD188" s="74" t="str">
        <f>IF('2.Census &amp; Reference Benchmarks'!N188 = "", "", '2.Census &amp; Reference Benchmarks'!N188)</f>
        <v/>
      </c>
      <c r="BE188" s="185">
        <f>IF('2.Census &amp; Reference Benchmarks'!O188="N/A",IF(OR(AND(G188="",I188=""),AND(G188&lt;=DATEVALUE("2/1/2020"),OR(I188="",I188&gt;=DATEVALUE("2/29/2020")))),165.71,IF(AND(G188&gt;DATEVALUE("2/1/2020"),OR(I188="",I188&lt;=DATEVALUE("2/29/2020"))),((DATEVALUE("3/1/2020")-G188)/29)*165.71,"")),IF('2.Census &amp; Reference Benchmarks'!O188="",0,'2.Census &amp; Reference Benchmarks'!O188))</f>
        <v>0</v>
      </c>
    </row>
    <row r="189" spans="1:57" x14ac:dyDescent="0.25">
      <c r="A189" s="3"/>
      <c r="B189" s="56">
        <f>IF('2.Census &amp; Reference Benchmarks'!B189 &lt;&gt;"",'2.Census &amp; Reference Benchmarks'!B189,"")</f>
        <v>0</v>
      </c>
      <c r="C189" s="56">
        <f>IF('2.Census &amp; Reference Benchmarks'!C189 &lt;&gt;"",'2.Census &amp; Reference Benchmarks'!C189,"")</f>
        <v>0</v>
      </c>
      <c r="D189" s="57" t="str">
        <f>IF('2.Census &amp; Reference Benchmarks'!D189 &lt;&gt;"",'2.Census &amp; Reference Benchmarks'!D189,"")</f>
        <v/>
      </c>
      <c r="E189" s="56" t="str">
        <f>IF('2.Census &amp; Reference Benchmarks'!E189 &lt;&gt;"",'2.Census &amp; Reference Benchmarks'!E189,"")</f>
        <v/>
      </c>
      <c r="F189" s="56" t="str">
        <f>IF('2.Census &amp; Reference Benchmarks'!F189 &lt;&gt;"",'2.Census &amp; Reference Benchmarks'!F189,"")</f>
        <v/>
      </c>
      <c r="G189" s="58" t="str">
        <f>IF('2.Census &amp; Reference Benchmarks'!G189 &lt;&gt;"",'2.Census &amp; Reference Benchmarks'!G189,"")</f>
        <v/>
      </c>
      <c r="H189" s="58" t="str">
        <f>IF('2.Census &amp; Reference Benchmarks'!H189 &lt;&gt;"",'2.Census &amp; Reference Benchmarks'!H189,"")</f>
        <v/>
      </c>
      <c r="I189" s="58" t="str">
        <f>IF('2.Census &amp; Reference Benchmarks'!I189 &lt;&gt;"",'2.Census &amp; Reference Benchmarks'!I189,"")</f>
        <v/>
      </c>
      <c r="J189" s="69" t="str">
        <f>IF('2.Census &amp; Reference Benchmarks'!J189 &lt;&gt;"",'2.Census &amp; Reference Benchmarks'!J189,"")</f>
        <v/>
      </c>
      <c r="K189" s="58" t="str">
        <f>IF('7.Safe Harbor Input Data &amp; Calc'!Q191 &lt;&gt; "", '7.Safe Harbor Input Data &amp; Calc'!Q191, "")</f>
        <v>No</v>
      </c>
      <c r="L189" s="59" t="str">
        <f>IF('2.Census &amp; Reference Benchmarks'!T189&lt;&gt; "",'2.Census &amp; Reference Benchmarks'!T189,"")</f>
        <v/>
      </c>
      <c r="M189" s="60">
        <f>'2.Census &amp; Reference Benchmarks'!M189</f>
        <v>0</v>
      </c>
      <c r="N189" s="60">
        <f>'2.Census &amp; Reference Benchmarks'!P189</f>
        <v>0</v>
      </c>
      <c r="O189" s="60">
        <f>'2.Census &amp; Reference Benchmarks'!S189</f>
        <v>0</v>
      </c>
      <c r="P189" s="52">
        <f>IF( AND(I189 &lt; '1. Summary for SBA'!$J$7, I189 &lt;&gt;""), 0, IF(AND(G189="",I189=""),SUM(M189:O189)*4,IF(I189&lt;'1. Summary for SBA'!$J$7,0,IF(K189="Yes",0,IF(H189="Salary",IF(AND(SUM(M189:O189)*4&lt;100000,L189=""),(SUM(M189:O189)/(IF(OR(I189=0,I189&gt;=DATEVALUE("3/31/2020")),DATEVALUE("3/31/2020"),I189)-IF(OR(G189&lt;=DATEVALUE("1/1/2020"), G189 = ""),DATEVALUE("1/1/2020"),IF(OR(MONTH(G189)=1),G189+1,IF(MONTH(G189)=3,G189,G189-1)))))*360,0),0)))))</f>
        <v>0</v>
      </c>
      <c r="Q189" s="52">
        <f t="shared" si="22"/>
        <v>0</v>
      </c>
      <c r="R189" s="67">
        <f t="shared" si="16"/>
        <v>0</v>
      </c>
      <c r="S189" s="53">
        <f>SUM('3.Weekly Hours &amp; Wage Activity'!AI189:BF189)</f>
        <v>0</v>
      </c>
      <c r="T189" s="53">
        <f>IF(AND(I189&lt;&gt; "",  I189 &lt; '1. Summary for SBA'!$J$11 +168, I189 &gt; '1. Summary for SBA'!$J$11),S189+(((168-(I189-'1. Summary for SBA'!$J$11+1))*S189)/((I189-'1. Summary for SBA'!$J$11+1))),0)</f>
        <v>0</v>
      </c>
      <c r="U189" s="369">
        <f>IF(K189= "Yes",0,IF( H189 = "salary",IF(T189 = 0,MAX(0,$R189-$S189), R189-T189),IF( H189 = "Hourly",'6. Hourly EE Wage Reduction'!AA189, 0)))</f>
        <v>0</v>
      </c>
      <c r="V189" s="67">
        <f t="shared" si="17"/>
        <v>0</v>
      </c>
      <c r="W189" s="405" t="str">
        <f>IF(U189 = 0, "No",IF('6. Hourly EE Wage Reduction'!T189 &gt;'6. Hourly EE Wage Reduction'!W189, "Yes", "No"))</f>
        <v>No</v>
      </c>
      <c r="X189" s="67">
        <f t="shared" si="18"/>
        <v>0</v>
      </c>
      <c r="Y189" s="67">
        <f t="shared" si="19"/>
        <v>0</v>
      </c>
      <c r="AA189" s="86">
        <f>IFERROR(IF('3.Weekly Hours &amp; Wage Activity'!J189 = "FT", 1,MIN(1,IF('3.Weekly Hours &amp; Wage Activity'!J189 = "", "",MIN('3.Weekly Hours &amp; Wage Activity'!J189/40,1)),IF('3.Weekly Hours &amp; Wage Activity'!J189="", "",'3.Weekly Hours &amp; Wage Activity'!J189/40 ))),0)</f>
        <v>0</v>
      </c>
      <c r="AB189" s="86">
        <f>IFERROR(IF('3.Weekly Hours &amp; Wage Activity'!K189 = "FT", 1,MIN(1,IF('3.Weekly Hours &amp; Wage Activity'!K189 = "", "",MIN('3.Weekly Hours &amp; Wage Activity'!K189/40,1)),IF('3.Weekly Hours &amp; Wage Activity'!K189="", "",'3.Weekly Hours &amp; Wage Activity'!K189/40 ))),0)</f>
        <v>0</v>
      </c>
      <c r="AC189" s="86">
        <f>IFERROR(IF('3.Weekly Hours &amp; Wage Activity'!L189 = "FT", 1,MIN(1,IF('3.Weekly Hours &amp; Wage Activity'!L189 = "", "",MIN('3.Weekly Hours &amp; Wage Activity'!L189/40,1)),IF('3.Weekly Hours &amp; Wage Activity'!L189="", "",'3.Weekly Hours &amp; Wage Activity'!L189/40 ))),0)</f>
        <v>0</v>
      </c>
      <c r="AD189" s="86">
        <f>IFERROR(IF('3.Weekly Hours &amp; Wage Activity'!M189 = "FT", 1,MIN(1,IF('3.Weekly Hours &amp; Wage Activity'!M189 = "", "",MIN('3.Weekly Hours &amp; Wage Activity'!M189/40,1)),IF('3.Weekly Hours &amp; Wage Activity'!M189="", "",'3.Weekly Hours &amp; Wage Activity'!M189/40 ))),0)</f>
        <v>0</v>
      </c>
      <c r="AE189" s="86">
        <f>IFERROR(IF('3.Weekly Hours &amp; Wage Activity'!N189 = "FT", 1,MIN(1,IF('3.Weekly Hours &amp; Wage Activity'!N189 = "", "",MIN('3.Weekly Hours &amp; Wage Activity'!N189/40,1)),IF('3.Weekly Hours &amp; Wage Activity'!N189="", "",'3.Weekly Hours &amp; Wage Activity'!N189/40 ))),0)</f>
        <v>0</v>
      </c>
      <c r="AF189" s="86">
        <f>IFERROR(IF('3.Weekly Hours &amp; Wage Activity'!O189 = "FT", 1,MIN(1,IF('3.Weekly Hours &amp; Wage Activity'!O189 = "", "",MIN('3.Weekly Hours &amp; Wage Activity'!O189/40,1)),IF('3.Weekly Hours &amp; Wage Activity'!O189="", "",'3.Weekly Hours &amp; Wage Activity'!O189/40 ))),0)</f>
        <v>0</v>
      </c>
      <c r="AG189" s="86">
        <f>IFERROR(IF('3.Weekly Hours &amp; Wage Activity'!P189 = "FT", 1,MIN(1,IF('3.Weekly Hours &amp; Wage Activity'!P189 = "", "",MIN('3.Weekly Hours &amp; Wage Activity'!P189/40,1)),IF('3.Weekly Hours &amp; Wage Activity'!P189="", "",'3.Weekly Hours &amp; Wage Activity'!P189/40 ))),0)</f>
        <v>0</v>
      </c>
      <c r="AH189" s="86">
        <f>IFERROR(IF('3.Weekly Hours &amp; Wage Activity'!Q189 = "FT", 1,MIN(1,IF('3.Weekly Hours &amp; Wage Activity'!Q189 = "", "",MIN('3.Weekly Hours &amp; Wage Activity'!Q189/40,1)),IF('3.Weekly Hours &amp; Wage Activity'!Q189="", "",'3.Weekly Hours &amp; Wage Activity'!Q189/40 ))),0)</f>
        <v>0</v>
      </c>
      <c r="AI189" s="86">
        <f>IFERROR(IF('3.Weekly Hours &amp; Wage Activity'!R189 = "FT", 1,MIN(1,IF('3.Weekly Hours &amp; Wage Activity'!R189 = "", "",MIN('3.Weekly Hours &amp; Wage Activity'!R189/40,1)),IF('3.Weekly Hours &amp; Wage Activity'!R189="", "",'3.Weekly Hours &amp; Wage Activity'!R189/40 ))),0)</f>
        <v>0</v>
      </c>
      <c r="AJ189" s="86">
        <f>IFERROR(IF('3.Weekly Hours &amp; Wage Activity'!S189 = "FT", 1,MIN(1,IF('3.Weekly Hours &amp; Wage Activity'!S189 = "", "",MIN('3.Weekly Hours &amp; Wage Activity'!S189/40,1)),IF('3.Weekly Hours &amp; Wage Activity'!S189="", "",'3.Weekly Hours &amp; Wage Activity'!S189/40 ))),0)</f>
        <v>0</v>
      </c>
      <c r="AK189" s="86">
        <f>IFERROR(IF('3.Weekly Hours &amp; Wage Activity'!T189 = "FT", 1,MIN(1,IF('3.Weekly Hours &amp; Wage Activity'!T189 = "", "",MIN('3.Weekly Hours &amp; Wage Activity'!T189/40,1)),IF('3.Weekly Hours &amp; Wage Activity'!T189="", "",'3.Weekly Hours &amp; Wage Activity'!T189/40 ))),0)</f>
        <v>0</v>
      </c>
      <c r="AL189" s="86">
        <f>IFERROR(IF('3.Weekly Hours &amp; Wage Activity'!U189 = "FT", 1,MIN(1,IF('3.Weekly Hours &amp; Wage Activity'!U189 = "", "",MIN('3.Weekly Hours &amp; Wage Activity'!U189/40,1)),IF('3.Weekly Hours &amp; Wage Activity'!U189="", "",'3.Weekly Hours &amp; Wage Activity'!U189/40 ))),0)</f>
        <v>0</v>
      </c>
      <c r="AM189" s="86">
        <f>IFERROR(IF('3.Weekly Hours &amp; Wage Activity'!V189 = "FT", 1,MIN(1,IF('3.Weekly Hours &amp; Wage Activity'!V189 = "", "",MIN('3.Weekly Hours &amp; Wage Activity'!V189/40,1)),IF('3.Weekly Hours &amp; Wage Activity'!V189="", "",'3.Weekly Hours &amp; Wage Activity'!V189/40 ))),0)</f>
        <v>0</v>
      </c>
      <c r="AN189" s="86">
        <f>IFERROR(IF('3.Weekly Hours &amp; Wage Activity'!W189 = "FT", 1,MIN(1,IF('3.Weekly Hours &amp; Wage Activity'!W189 = "", "",MIN('3.Weekly Hours &amp; Wage Activity'!W189/40,1)),IF('3.Weekly Hours &amp; Wage Activity'!W189="", "",'3.Weekly Hours &amp; Wage Activity'!W189/40 ))),0)</f>
        <v>0</v>
      </c>
      <c r="AO189" s="86">
        <f>IFERROR(IF('3.Weekly Hours &amp; Wage Activity'!X189 = "FT", 1,MIN(1,IF('3.Weekly Hours &amp; Wage Activity'!X189 = "", "",MIN('3.Weekly Hours &amp; Wage Activity'!X189/40,1)),IF('3.Weekly Hours &amp; Wage Activity'!X189="", "",'3.Weekly Hours &amp; Wage Activity'!X189/40 ))),0)</f>
        <v>0</v>
      </c>
      <c r="AP189" s="86">
        <f>IFERROR(IF('3.Weekly Hours &amp; Wage Activity'!Y189 = "FT", 1,MIN(1,IF('3.Weekly Hours &amp; Wage Activity'!Y189 = "", "",MIN('3.Weekly Hours &amp; Wage Activity'!Y189/40,1)),IF('3.Weekly Hours &amp; Wage Activity'!Y189="", "",'3.Weekly Hours &amp; Wage Activity'!Y189/40 ))),0)</f>
        <v>0</v>
      </c>
      <c r="AQ189" s="86">
        <f>IFERROR(IF('3.Weekly Hours &amp; Wage Activity'!Z189 = "FT", 1,MIN(1,IF('3.Weekly Hours &amp; Wage Activity'!Z189 = "", "",MIN('3.Weekly Hours &amp; Wage Activity'!Z189/40,1)),IF('3.Weekly Hours &amp; Wage Activity'!Z189="", "",'3.Weekly Hours &amp; Wage Activity'!Z189/40 ))),0)</f>
        <v>0</v>
      </c>
      <c r="AR189" s="86">
        <f>IFERROR(IF('3.Weekly Hours &amp; Wage Activity'!AA189 = "FT", 1,MIN(1,IF('3.Weekly Hours &amp; Wage Activity'!AA189 = "", "",MIN('3.Weekly Hours &amp; Wage Activity'!AA189/40,1)),IF('3.Weekly Hours &amp; Wage Activity'!AA189="", "",'3.Weekly Hours &amp; Wage Activity'!AA189/40 ))),0)</f>
        <v>0</v>
      </c>
      <c r="AS189" s="86">
        <f>IFERROR(IF('3.Weekly Hours &amp; Wage Activity'!AB189 = "FT", 1,MIN(1,IF('3.Weekly Hours &amp; Wage Activity'!AB189 = "", "",MIN('3.Weekly Hours &amp; Wage Activity'!AB189/40,1)),IF('3.Weekly Hours &amp; Wage Activity'!AB189="", "",'3.Weekly Hours &amp; Wage Activity'!AB189/40 ))),0)</f>
        <v>0</v>
      </c>
      <c r="AT189" s="86">
        <f>IFERROR(IF('3.Weekly Hours &amp; Wage Activity'!AC189 = "FT", 1,MIN(1,IF('3.Weekly Hours &amp; Wage Activity'!AC189 = "", "",MIN('3.Weekly Hours &amp; Wage Activity'!AC189/40,1)),IF('3.Weekly Hours &amp; Wage Activity'!AC189="", "",'3.Weekly Hours &amp; Wage Activity'!AC189/40 ))),0)</f>
        <v>0</v>
      </c>
      <c r="AU189" s="86">
        <f>IFERROR(IF('3.Weekly Hours &amp; Wage Activity'!AD189 = "FT", 1,MIN(1,IF('3.Weekly Hours &amp; Wage Activity'!AD189 = "", "",MIN('3.Weekly Hours &amp; Wage Activity'!AD189/40,1)),IF('3.Weekly Hours &amp; Wage Activity'!AD189="", "",'3.Weekly Hours &amp; Wage Activity'!AD189/40 ))),0)</f>
        <v>0</v>
      </c>
      <c r="AV189" s="86">
        <f>IFERROR(IF('3.Weekly Hours &amp; Wage Activity'!AE189 = "FT", 1,MIN(1,IF('3.Weekly Hours &amp; Wage Activity'!AE189 = "", "",MIN('3.Weekly Hours &amp; Wage Activity'!AE189/40,1)),IF('3.Weekly Hours &amp; Wage Activity'!AE189="", "",'3.Weekly Hours &amp; Wage Activity'!AE189/40 ))),0)</f>
        <v>0</v>
      </c>
      <c r="AW189" s="86">
        <f>IFERROR(IF('3.Weekly Hours &amp; Wage Activity'!AF189 = "FT", 1,MIN(1,IF('3.Weekly Hours &amp; Wage Activity'!AF189 = "", "",MIN('3.Weekly Hours &amp; Wage Activity'!AF189/40,1)),IF('3.Weekly Hours &amp; Wage Activity'!AF189="", "",'3.Weekly Hours &amp; Wage Activity'!AF189/40 ))),0)</f>
        <v>0</v>
      </c>
      <c r="AX189" s="86">
        <f>IFERROR(IF('3.Weekly Hours &amp; Wage Activity'!AG189 = "FT", 1,MIN(1,IF('3.Weekly Hours &amp; Wage Activity'!AG189 = "", "",MIN('3.Weekly Hours &amp; Wage Activity'!AG189/40,1)),IF('3.Weekly Hours &amp; Wage Activity'!AG189="", "",'3.Weekly Hours &amp; Wage Activity'!AG189/40 ))),0)</f>
        <v>0</v>
      </c>
      <c r="AY189" s="523">
        <f>SUM( IF(COUNTIF('3.Weekly Hours &amp; Wage Activity'!J189:Q189, "&lt;&gt;FT") = 0, COLUMNS('3.Weekly Hours &amp; Wage Activity'!J189:AG189) * 40, '3.Weekly Hours &amp; Wage Activity'!J189:AG189))</f>
        <v>0</v>
      </c>
      <c r="AZ189" s="86">
        <f t="shared" si="20"/>
        <v>0</v>
      </c>
      <c r="BA189" s="87">
        <f t="shared" si="21"/>
        <v>0</v>
      </c>
      <c r="BB189" s="74" t="str">
        <f>IF('2.Census &amp; Reference Benchmarks'!K189 = "", "", '2.Census &amp; Reference Benchmarks'!K189)</f>
        <v/>
      </c>
      <c r="BC189" s="185">
        <f>IF('2.Census &amp; Reference Benchmarks'!L189="N/A",IF(OR(AND(G189="",I189=""),AND(G189&lt;DATEVALUE("1/1/2020"),OR(I189="",I189&gt;DATEVALUE("3/31/2020")))),177.14,IF(OR(I189 = "", I189 &gt; DATEVALUE("1/31/2020")), ROUND(177.14*((DATEVALUE("2/1/2020") -G189)/31),1))),IF('2.Census &amp; Reference Benchmarks'!L189="",0,'2.Census &amp; Reference Benchmarks'!L189))</f>
        <v>0</v>
      </c>
      <c r="BD189" s="74" t="str">
        <f>IF('2.Census &amp; Reference Benchmarks'!N189 = "", "", '2.Census &amp; Reference Benchmarks'!N189)</f>
        <v/>
      </c>
      <c r="BE189" s="185">
        <f>IF('2.Census &amp; Reference Benchmarks'!O189="N/A",IF(OR(AND(G189="",I189=""),AND(G189&lt;=DATEVALUE("2/1/2020"),OR(I189="",I189&gt;=DATEVALUE("2/29/2020")))),165.71,IF(AND(G189&gt;DATEVALUE("2/1/2020"),OR(I189="",I189&lt;=DATEVALUE("2/29/2020"))),((DATEVALUE("3/1/2020")-G189)/29)*165.71,"")),IF('2.Census &amp; Reference Benchmarks'!O189="",0,'2.Census &amp; Reference Benchmarks'!O189))</f>
        <v>0</v>
      </c>
    </row>
    <row r="190" spans="1:57" x14ac:dyDescent="0.25">
      <c r="A190" s="3"/>
      <c r="B190" s="56">
        <f>IF('2.Census &amp; Reference Benchmarks'!B190 &lt;&gt;"",'2.Census &amp; Reference Benchmarks'!B190,"")</f>
        <v>0</v>
      </c>
      <c r="C190" s="56">
        <f>IF('2.Census &amp; Reference Benchmarks'!C190 &lt;&gt;"",'2.Census &amp; Reference Benchmarks'!C190,"")</f>
        <v>0</v>
      </c>
      <c r="D190" s="57" t="str">
        <f>IF('2.Census &amp; Reference Benchmarks'!D190 &lt;&gt;"",'2.Census &amp; Reference Benchmarks'!D190,"")</f>
        <v/>
      </c>
      <c r="E190" s="56" t="str">
        <f>IF('2.Census &amp; Reference Benchmarks'!E190 &lt;&gt;"",'2.Census &amp; Reference Benchmarks'!E190,"")</f>
        <v/>
      </c>
      <c r="F190" s="56" t="str">
        <f>IF('2.Census &amp; Reference Benchmarks'!F190 &lt;&gt;"",'2.Census &amp; Reference Benchmarks'!F190,"")</f>
        <v/>
      </c>
      <c r="G190" s="58" t="str">
        <f>IF('2.Census &amp; Reference Benchmarks'!G190 &lt;&gt;"",'2.Census &amp; Reference Benchmarks'!G190,"")</f>
        <v/>
      </c>
      <c r="H190" s="58" t="str">
        <f>IF('2.Census &amp; Reference Benchmarks'!H190 &lt;&gt;"",'2.Census &amp; Reference Benchmarks'!H190,"")</f>
        <v/>
      </c>
      <c r="I190" s="58" t="str">
        <f>IF('2.Census &amp; Reference Benchmarks'!I190 &lt;&gt;"",'2.Census &amp; Reference Benchmarks'!I190,"")</f>
        <v/>
      </c>
      <c r="J190" s="69" t="str">
        <f>IF('2.Census &amp; Reference Benchmarks'!J190 &lt;&gt;"",'2.Census &amp; Reference Benchmarks'!J190,"")</f>
        <v/>
      </c>
      <c r="K190" s="58" t="str">
        <f>IF('7.Safe Harbor Input Data &amp; Calc'!Q192 &lt;&gt; "", '7.Safe Harbor Input Data &amp; Calc'!Q192, "")</f>
        <v>No</v>
      </c>
      <c r="L190" s="59" t="str">
        <f>IF('2.Census &amp; Reference Benchmarks'!T190&lt;&gt; "",'2.Census &amp; Reference Benchmarks'!T190,"")</f>
        <v/>
      </c>
      <c r="M190" s="60">
        <f>'2.Census &amp; Reference Benchmarks'!M190</f>
        <v>0</v>
      </c>
      <c r="N190" s="60">
        <f>'2.Census &amp; Reference Benchmarks'!P190</f>
        <v>0</v>
      </c>
      <c r="O190" s="60">
        <f>'2.Census &amp; Reference Benchmarks'!S190</f>
        <v>0</v>
      </c>
      <c r="P190" s="52">
        <f>IF( AND(I190 &lt; '1. Summary for SBA'!$J$7, I190 &lt;&gt;""), 0, IF(AND(G190="",I190=""),SUM(M190:O190)*4,IF(I190&lt;'1. Summary for SBA'!$J$7,0,IF(K190="Yes",0,IF(H190="Salary",IF(AND(SUM(M190:O190)*4&lt;100000,L190=""),(SUM(M190:O190)/(IF(OR(I190=0,I190&gt;=DATEVALUE("3/31/2020")),DATEVALUE("3/31/2020"),I190)-IF(OR(G190&lt;=DATEVALUE("1/1/2020"), G190 = ""),DATEVALUE("1/1/2020"),IF(OR(MONTH(G190)=1),G190+1,IF(MONTH(G190)=3,G190,G190-1)))))*360,0),0)))))</f>
        <v>0</v>
      </c>
      <c r="Q190" s="52">
        <f t="shared" si="22"/>
        <v>0</v>
      </c>
      <c r="R190" s="67">
        <f t="shared" si="16"/>
        <v>0</v>
      </c>
      <c r="S190" s="53">
        <f>SUM('3.Weekly Hours &amp; Wage Activity'!AI190:BF190)</f>
        <v>0</v>
      </c>
      <c r="T190" s="53">
        <f>IF(AND(I190&lt;&gt; "",  I190 &lt; '1. Summary for SBA'!$J$11 +168, I190 &gt; '1. Summary for SBA'!$J$11),S190+(((168-(I190-'1. Summary for SBA'!$J$11+1))*S190)/((I190-'1. Summary for SBA'!$J$11+1))),0)</f>
        <v>0</v>
      </c>
      <c r="U190" s="369">
        <f>IF(K190= "Yes",0,IF( H190 = "salary",IF(T190 = 0,MAX(0,$R190-$S190), R190-T190),IF( H190 = "Hourly",'6. Hourly EE Wage Reduction'!AA190, 0)))</f>
        <v>0</v>
      </c>
      <c r="V190" s="67">
        <f t="shared" si="17"/>
        <v>0</v>
      </c>
      <c r="W190" s="405" t="str">
        <f>IF(U190 = 0, "No",IF('6. Hourly EE Wage Reduction'!T190 &gt;'6. Hourly EE Wage Reduction'!W190, "Yes", "No"))</f>
        <v>No</v>
      </c>
      <c r="X190" s="67">
        <f t="shared" si="18"/>
        <v>0</v>
      </c>
      <c r="Y190" s="67">
        <f t="shared" si="19"/>
        <v>0</v>
      </c>
      <c r="AA190" s="86">
        <f>IFERROR(IF('3.Weekly Hours &amp; Wage Activity'!J190 = "FT", 1,MIN(1,IF('3.Weekly Hours &amp; Wage Activity'!J190 = "", "",MIN('3.Weekly Hours &amp; Wage Activity'!J190/40,1)),IF('3.Weekly Hours &amp; Wage Activity'!J190="", "",'3.Weekly Hours &amp; Wage Activity'!J190/40 ))),0)</f>
        <v>0</v>
      </c>
      <c r="AB190" s="86">
        <f>IFERROR(IF('3.Weekly Hours &amp; Wage Activity'!K190 = "FT", 1,MIN(1,IF('3.Weekly Hours &amp; Wage Activity'!K190 = "", "",MIN('3.Weekly Hours &amp; Wage Activity'!K190/40,1)),IF('3.Weekly Hours &amp; Wage Activity'!K190="", "",'3.Weekly Hours &amp; Wage Activity'!K190/40 ))),0)</f>
        <v>0</v>
      </c>
      <c r="AC190" s="86">
        <f>IFERROR(IF('3.Weekly Hours &amp; Wage Activity'!L190 = "FT", 1,MIN(1,IF('3.Weekly Hours &amp; Wage Activity'!L190 = "", "",MIN('3.Weekly Hours &amp; Wage Activity'!L190/40,1)),IF('3.Weekly Hours &amp; Wage Activity'!L190="", "",'3.Weekly Hours &amp; Wage Activity'!L190/40 ))),0)</f>
        <v>0</v>
      </c>
      <c r="AD190" s="86">
        <f>IFERROR(IF('3.Weekly Hours &amp; Wage Activity'!M190 = "FT", 1,MIN(1,IF('3.Weekly Hours &amp; Wage Activity'!M190 = "", "",MIN('3.Weekly Hours &amp; Wage Activity'!M190/40,1)),IF('3.Weekly Hours &amp; Wage Activity'!M190="", "",'3.Weekly Hours &amp; Wage Activity'!M190/40 ))),0)</f>
        <v>0</v>
      </c>
      <c r="AE190" s="86">
        <f>IFERROR(IF('3.Weekly Hours &amp; Wage Activity'!N190 = "FT", 1,MIN(1,IF('3.Weekly Hours &amp; Wage Activity'!N190 = "", "",MIN('3.Weekly Hours &amp; Wage Activity'!N190/40,1)),IF('3.Weekly Hours &amp; Wage Activity'!N190="", "",'3.Weekly Hours &amp; Wage Activity'!N190/40 ))),0)</f>
        <v>0</v>
      </c>
      <c r="AF190" s="86">
        <f>IFERROR(IF('3.Weekly Hours &amp; Wage Activity'!O190 = "FT", 1,MIN(1,IF('3.Weekly Hours &amp; Wage Activity'!O190 = "", "",MIN('3.Weekly Hours &amp; Wage Activity'!O190/40,1)),IF('3.Weekly Hours &amp; Wage Activity'!O190="", "",'3.Weekly Hours &amp; Wage Activity'!O190/40 ))),0)</f>
        <v>0</v>
      </c>
      <c r="AG190" s="86">
        <f>IFERROR(IF('3.Weekly Hours &amp; Wage Activity'!P190 = "FT", 1,MIN(1,IF('3.Weekly Hours &amp; Wage Activity'!P190 = "", "",MIN('3.Weekly Hours &amp; Wage Activity'!P190/40,1)),IF('3.Weekly Hours &amp; Wage Activity'!P190="", "",'3.Weekly Hours &amp; Wage Activity'!P190/40 ))),0)</f>
        <v>0</v>
      </c>
      <c r="AH190" s="86">
        <f>IFERROR(IF('3.Weekly Hours &amp; Wage Activity'!Q190 = "FT", 1,MIN(1,IF('3.Weekly Hours &amp; Wage Activity'!Q190 = "", "",MIN('3.Weekly Hours &amp; Wage Activity'!Q190/40,1)),IF('3.Weekly Hours &amp; Wage Activity'!Q190="", "",'3.Weekly Hours &amp; Wage Activity'!Q190/40 ))),0)</f>
        <v>0</v>
      </c>
      <c r="AI190" s="86">
        <f>IFERROR(IF('3.Weekly Hours &amp; Wage Activity'!R190 = "FT", 1,MIN(1,IF('3.Weekly Hours &amp; Wage Activity'!R190 = "", "",MIN('3.Weekly Hours &amp; Wage Activity'!R190/40,1)),IF('3.Weekly Hours &amp; Wage Activity'!R190="", "",'3.Weekly Hours &amp; Wage Activity'!R190/40 ))),0)</f>
        <v>0</v>
      </c>
      <c r="AJ190" s="86">
        <f>IFERROR(IF('3.Weekly Hours &amp; Wage Activity'!S190 = "FT", 1,MIN(1,IF('3.Weekly Hours &amp; Wage Activity'!S190 = "", "",MIN('3.Weekly Hours &amp; Wage Activity'!S190/40,1)),IF('3.Weekly Hours &amp; Wage Activity'!S190="", "",'3.Weekly Hours &amp; Wage Activity'!S190/40 ))),0)</f>
        <v>0</v>
      </c>
      <c r="AK190" s="86">
        <f>IFERROR(IF('3.Weekly Hours &amp; Wage Activity'!T190 = "FT", 1,MIN(1,IF('3.Weekly Hours &amp; Wage Activity'!T190 = "", "",MIN('3.Weekly Hours &amp; Wage Activity'!T190/40,1)),IF('3.Weekly Hours &amp; Wage Activity'!T190="", "",'3.Weekly Hours &amp; Wage Activity'!T190/40 ))),0)</f>
        <v>0</v>
      </c>
      <c r="AL190" s="86">
        <f>IFERROR(IF('3.Weekly Hours &amp; Wage Activity'!U190 = "FT", 1,MIN(1,IF('3.Weekly Hours &amp; Wage Activity'!U190 = "", "",MIN('3.Weekly Hours &amp; Wage Activity'!U190/40,1)),IF('3.Weekly Hours &amp; Wage Activity'!U190="", "",'3.Weekly Hours &amp; Wage Activity'!U190/40 ))),0)</f>
        <v>0</v>
      </c>
      <c r="AM190" s="86">
        <f>IFERROR(IF('3.Weekly Hours &amp; Wage Activity'!V190 = "FT", 1,MIN(1,IF('3.Weekly Hours &amp; Wage Activity'!V190 = "", "",MIN('3.Weekly Hours &amp; Wage Activity'!V190/40,1)),IF('3.Weekly Hours &amp; Wage Activity'!V190="", "",'3.Weekly Hours &amp; Wage Activity'!V190/40 ))),0)</f>
        <v>0</v>
      </c>
      <c r="AN190" s="86">
        <f>IFERROR(IF('3.Weekly Hours &amp; Wage Activity'!W190 = "FT", 1,MIN(1,IF('3.Weekly Hours &amp; Wage Activity'!W190 = "", "",MIN('3.Weekly Hours &amp; Wage Activity'!W190/40,1)),IF('3.Weekly Hours &amp; Wage Activity'!W190="", "",'3.Weekly Hours &amp; Wage Activity'!W190/40 ))),0)</f>
        <v>0</v>
      </c>
      <c r="AO190" s="86">
        <f>IFERROR(IF('3.Weekly Hours &amp; Wage Activity'!X190 = "FT", 1,MIN(1,IF('3.Weekly Hours &amp; Wage Activity'!X190 = "", "",MIN('3.Weekly Hours &amp; Wage Activity'!X190/40,1)),IF('3.Weekly Hours &amp; Wage Activity'!X190="", "",'3.Weekly Hours &amp; Wage Activity'!X190/40 ))),0)</f>
        <v>0</v>
      </c>
      <c r="AP190" s="86">
        <f>IFERROR(IF('3.Weekly Hours &amp; Wage Activity'!Y190 = "FT", 1,MIN(1,IF('3.Weekly Hours &amp; Wage Activity'!Y190 = "", "",MIN('3.Weekly Hours &amp; Wage Activity'!Y190/40,1)),IF('3.Weekly Hours &amp; Wage Activity'!Y190="", "",'3.Weekly Hours &amp; Wage Activity'!Y190/40 ))),0)</f>
        <v>0</v>
      </c>
      <c r="AQ190" s="86">
        <f>IFERROR(IF('3.Weekly Hours &amp; Wage Activity'!Z190 = "FT", 1,MIN(1,IF('3.Weekly Hours &amp; Wage Activity'!Z190 = "", "",MIN('3.Weekly Hours &amp; Wage Activity'!Z190/40,1)),IF('3.Weekly Hours &amp; Wage Activity'!Z190="", "",'3.Weekly Hours &amp; Wage Activity'!Z190/40 ))),0)</f>
        <v>0</v>
      </c>
      <c r="AR190" s="86">
        <f>IFERROR(IF('3.Weekly Hours &amp; Wage Activity'!AA190 = "FT", 1,MIN(1,IF('3.Weekly Hours &amp; Wage Activity'!AA190 = "", "",MIN('3.Weekly Hours &amp; Wage Activity'!AA190/40,1)),IF('3.Weekly Hours &amp; Wage Activity'!AA190="", "",'3.Weekly Hours &amp; Wage Activity'!AA190/40 ))),0)</f>
        <v>0</v>
      </c>
      <c r="AS190" s="86">
        <f>IFERROR(IF('3.Weekly Hours &amp; Wage Activity'!AB190 = "FT", 1,MIN(1,IF('3.Weekly Hours &amp; Wage Activity'!AB190 = "", "",MIN('3.Weekly Hours &amp; Wage Activity'!AB190/40,1)),IF('3.Weekly Hours &amp; Wage Activity'!AB190="", "",'3.Weekly Hours &amp; Wage Activity'!AB190/40 ))),0)</f>
        <v>0</v>
      </c>
      <c r="AT190" s="86">
        <f>IFERROR(IF('3.Weekly Hours &amp; Wage Activity'!AC190 = "FT", 1,MIN(1,IF('3.Weekly Hours &amp; Wage Activity'!AC190 = "", "",MIN('3.Weekly Hours &amp; Wage Activity'!AC190/40,1)),IF('3.Weekly Hours &amp; Wage Activity'!AC190="", "",'3.Weekly Hours &amp; Wage Activity'!AC190/40 ))),0)</f>
        <v>0</v>
      </c>
      <c r="AU190" s="86">
        <f>IFERROR(IF('3.Weekly Hours &amp; Wage Activity'!AD190 = "FT", 1,MIN(1,IF('3.Weekly Hours &amp; Wage Activity'!AD190 = "", "",MIN('3.Weekly Hours &amp; Wage Activity'!AD190/40,1)),IF('3.Weekly Hours &amp; Wage Activity'!AD190="", "",'3.Weekly Hours &amp; Wage Activity'!AD190/40 ))),0)</f>
        <v>0</v>
      </c>
      <c r="AV190" s="86">
        <f>IFERROR(IF('3.Weekly Hours &amp; Wage Activity'!AE190 = "FT", 1,MIN(1,IF('3.Weekly Hours &amp; Wage Activity'!AE190 = "", "",MIN('3.Weekly Hours &amp; Wage Activity'!AE190/40,1)),IF('3.Weekly Hours &amp; Wage Activity'!AE190="", "",'3.Weekly Hours &amp; Wage Activity'!AE190/40 ))),0)</f>
        <v>0</v>
      </c>
      <c r="AW190" s="86">
        <f>IFERROR(IF('3.Weekly Hours &amp; Wage Activity'!AF190 = "FT", 1,MIN(1,IF('3.Weekly Hours &amp; Wage Activity'!AF190 = "", "",MIN('3.Weekly Hours &amp; Wage Activity'!AF190/40,1)),IF('3.Weekly Hours &amp; Wage Activity'!AF190="", "",'3.Weekly Hours &amp; Wage Activity'!AF190/40 ))),0)</f>
        <v>0</v>
      </c>
      <c r="AX190" s="86">
        <f>IFERROR(IF('3.Weekly Hours &amp; Wage Activity'!AG190 = "FT", 1,MIN(1,IF('3.Weekly Hours &amp; Wage Activity'!AG190 = "", "",MIN('3.Weekly Hours &amp; Wage Activity'!AG190/40,1)),IF('3.Weekly Hours &amp; Wage Activity'!AG190="", "",'3.Weekly Hours &amp; Wage Activity'!AG190/40 ))),0)</f>
        <v>0</v>
      </c>
      <c r="AY190" s="523">
        <f>SUM( IF(COUNTIF('3.Weekly Hours &amp; Wage Activity'!J190:Q190, "&lt;&gt;FT") = 0, COLUMNS('3.Weekly Hours &amp; Wage Activity'!J190:AG190) * 40, '3.Weekly Hours &amp; Wage Activity'!J190:AG190))</f>
        <v>0</v>
      </c>
      <c r="AZ190" s="86">
        <f t="shared" si="20"/>
        <v>0</v>
      </c>
      <c r="BA190" s="87">
        <f t="shared" si="21"/>
        <v>0</v>
      </c>
      <c r="BB190" s="74" t="str">
        <f>IF('2.Census &amp; Reference Benchmarks'!K190 = "", "", '2.Census &amp; Reference Benchmarks'!K190)</f>
        <v/>
      </c>
      <c r="BC190" s="185">
        <f>IF('2.Census &amp; Reference Benchmarks'!L190="N/A",IF(OR(AND(G190="",I190=""),AND(G190&lt;DATEVALUE("1/1/2020"),OR(I190="",I190&gt;DATEVALUE("3/31/2020")))),177.14,IF(OR(I190 = "", I190 &gt; DATEVALUE("1/31/2020")), ROUND(177.14*((DATEVALUE("2/1/2020") -G190)/31),1))),IF('2.Census &amp; Reference Benchmarks'!L190="",0,'2.Census &amp; Reference Benchmarks'!L190))</f>
        <v>0</v>
      </c>
      <c r="BD190" s="74" t="str">
        <f>IF('2.Census &amp; Reference Benchmarks'!N190 = "", "", '2.Census &amp; Reference Benchmarks'!N190)</f>
        <v/>
      </c>
      <c r="BE190" s="185">
        <f>IF('2.Census &amp; Reference Benchmarks'!O190="N/A",IF(OR(AND(G190="",I190=""),AND(G190&lt;=DATEVALUE("2/1/2020"),OR(I190="",I190&gt;=DATEVALUE("2/29/2020")))),165.71,IF(AND(G190&gt;DATEVALUE("2/1/2020"),OR(I190="",I190&lt;=DATEVALUE("2/29/2020"))),((DATEVALUE("3/1/2020")-G190)/29)*165.71,"")),IF('2.Census &amp; Reference Benchmarks'!O190="",0,'2.Census &amp; Reference Benchmarks'!O190))</f>
        <v>0</v>
      </c>
    </row>
    <row r="191" spans="1:57" x14ac:dyDescent="0.25">
      <c r="A191" s="3"/>
      <c r="B191" s="56">
        <f>IF('2.Census &amp; Reference Benchmarks'!B191 &lt;&gt;"",'2.Census &amp; Reference Benchmarks'!B191,"")</f>
        <v>0</v>
      </c>
      <c r="C191" s="56">
        <f>IF('2.Census &amp; Reference Benchmarks'!C191 &lt;&gt;"",'2.Census &amp; Reference Benchmarks'!C191,"")</f>
        <v>0</v>
      </c>
      <c r="D191" s="57" t="str">
        <f>IF('2.Census &amp; Reference Benchmarks'!D191 &lt;&gt;"",'2.Census &amp; Reference Benchmarks'!D191,"")</f>
        <v/>
      </c>
      <c r="E191" s="56" t="str">
        <f>IF('2.Census &amp; Reference Benchmarks'!E191 &lt;&gt;"",'2.Census &amp; Reference Benchmarks'!E191,"")</f>
        <v/>
      </c>
      <c r="F191" s="56" t="str">
        <f>IF('2.Census &amp; Reference Benchmarks'!F191 &lt;&gt;"",'2.Census &amp; Reference Benchmarks'!F191,"")</f>
        <v/>
      </c>
      <c r="G191" s="58" t="str">
        <f>IF('2.Census &amp; Reference Benchmarks'!G191 &lt;&gt;"",'2.Census &amp; Reference Benchmarks'!G191,"")</f>
        <v/>
      </c>
      <c r="H191" s="58" t="str">
        <f>IF('2.Census &amp; Reference Benchmarks'!H191 &lt;&gt;"",'2.Census &amp; Reference Benchmarks'!H191,"")</f>
        <v/>
      </c>
      <c r="I191" s="58" t="str">
        <f>IF('2.Census &amp; Reference Benchmarks'!I191 &lt;&gt;"",'2.Census &amp; Reference Benchmarks'!I191,"")</f>
        <v/>
      </c>
      <c r="J191" s="69" t="str">
        <f>IF('2.Census &amp; Reference Benchmarks'!J191 &lt;&gt;"",'2.Census &amp; Reference Benchmarks'!J191,"")</f>
        <v/>
      </c>
      <c r="K191" s="58" t="str">
        <f>IF('7.Safe Harbor Input Data &amp; Calc'!Q193 &lt;&gt; "", '7.Safe Harbor Input Data &amp; Calc'!Q193, "")</f>
        <v>No</v>
      </c>
      <c r="L191" s="59" t="str">
        <f>IF('2.Census &amp; Reference Benchmarks'!T191&lt;&gt; "",'2.Census &amp; Reference Benchmarks'!T191,"")</f>
        <v/>
      </c>
      <c r="M191" s="60">
        <f>'2.Census &amp; Reference Benchmarks'!M191</f>
        <v>0</v>
      </c>
      <c r="N191" s="60">
        <f>'2.Census &amp; Reference Benchmarks'!P191</f>
        <v>0</v>
      </c>
      <c r="O191" s="60">
        <f>'2.Census &amp; Reference Benchmarks'!S191</f>
        <v>0</v>
      </c>
      <c r="P191" s="52">
        <f>IF( AND(I191 &lt; '1. Summary for SBA'!$J$7, I191 &lt;&gt;""), 0, IF(AND(G191="",I191=""),SUM(M191:O191)*4,IF(I191&lt;'1. Summary for SBA'!$J$7,0,IF(K191="Yes",0,IF(H191="Salary",IF(AND(SUM(M191:O191)*4&lt;100000,L191=""),(SUM(M191:O191)/(IF(OR(I191=0,I191&gt;=DATEVALUE("3/31/2020")),DATEVALUE("3/31/2020"),I191)-IF(OR(G191&lt;=DATEVALUE("1/1/2020"), G191 = ""),DATEVALUE("1/1/2020"),IF(OR(MONTH(G191)=1),G191+1,IF(MONTH(G191)=3,G191,G191-1)))))*360,0),0)))))</f>
        <v>0</v>
      </c>
      <c r="Q191" s="52">
        <f t="shared" si="22"/>
        <v>0</v>
      </c>
      <c r="R191" s="67">
        <f t="shared" si="16"/>
        <v>0</v>
      </c>
      <c r="S191" s="53">
        <f>SUM('3.Weekly Hours &amp; Wage Activity'!AI191:BF191)</f>
        <v>0</v>
      </c>
      <c r="T191" s="53">
        <f>IF(AND(I191&lt;&gt; "",  I191 &lt; '1. Summary for SBA'!$J$11 +168, I191 &gt; '1. Summary for SBA'!$J$11),S191+(((168-(I191-'1. Summary for SBA'!$J$11+1))*S191)/((I191-'1. Summary for SBA'!$J$11+1))),0)</f>
        <v>0</v>
      </c>
      <c r="U191" s="369">
        <f>IF(K191= "Yes",0,IF( H191 = "salary",IF(T191 = 0,MAX(0,$R191-$S191), R191-T191),IF( H191 = "Hourly",'6. Hourly EE Wage Reduction'!AA191, 0)))</f>
        <v>0</v>
      </c>
      <c r="V191" s="67">
        <f t="shared" si="17"/>
        <v>0</v>
      </c>
      <c r="W191" s="405" t="str">
        <f>IF(U191 = 0, "No",IF('6. Hourly EE Wage Reduction'!T191 &gt;'6. Hourly EE Wage Reduction'!W191, "Yes", "No"))</f>
        <v>No</v>
      </c>
      <c r="X191" s="67">
        <f t="shared" si="18"/>
        <v>0</v>
      </c>
      <c r="Y191" s="67">
        <f t="shared" si="19"/>
        <v>0</v>
      </c>
      <c r="AA191" s="86">
        <f>IFERROR(IF('3.Weekly Hours &amp; Wage Activity'!J191 = "FT", 1,MIN(1,IF('3.Weekly Hours &amp; Wage Activity'!J191 = "", "",MIN('3.Weekly Hours &amp; Wage Activity'!J191/40,1)),IF('3.Weekly Hours &amp; Wage Activity'!J191="", "",'3.Weekly Hours &amp; Wage Activity'!J191/40 ))),0)</f>
        <v>0</v>
      </c>
      <c r="AB191" s="86">
        <f>IFERROR(IF('3.Weekly Hours &amp; Wage Activity'!K191 = "FT", 1,MIN(1,IF('3.Weekly Hours &amp; Wage Activity'!K191 = "", "",MIN('3.Weekly Hours &amp; Wage Activity'!K191/40,1)),IF('3.Weekly Hours &amp; Wage Activity'!K191="", "",'3.Weekly Hours &amp; Wage Activity'!K191/40 ))),0)</f>
        <v>0</v>
      </c>
      <c r="AC191" s="86">
        <f>IFERROR(IF('3.Weekly Hours &amp; Wage Activity'!L191 = "FT", 1,MIN(1,IF('3.Weekly Hours &amp; Wage Activity'!L191 = "", "",MIN('3.Weekly Hours &amp; Wage Activity'!L191/40,1)),IF('3.Weekly Hours &amp; Wage Activity'!L191="", "",'3.Weekly Hours &amp; Wage Activity'!L191/40 ))),0)</f>
        <v>0</v>
      </c>
      <c r="AD191" s="86">
        <f>IFERROR(IF('3.Weekly Hours &amp; Wage Activity'!M191 = "FT", 1,MIN(1,IF('3.Weekly Hours &amp; Wage Activity'!M191 = "", "",MIN('3.Weekly Hours &amp; Wage Activity'!M191/40,1)),IF('3.Weekly Hours &amp; Wage Activity'!M191="", "",'3.Weekly Hours &amp; Wage Activity'!M191/40 ))),0)</f>
        <v>0</v>
      </c>
      <c r="AE191" s="86">
        <f>IFERROR(IF('3.Weekly Hours &amp; Wage Activity'!N191 = "FT", 1,MIN(1,IF('3.Weekly Hours &amp; Wage Activity'!N191 = "", "",MIN('3.Weekly Hours &amp; Wage Activity'!N191/40,1)),IF('3.Weekly Hours &amp; Wage Activity'!N191="", "",'3.Weekly Hours &amp; Wage Activity'!N191/40 ))),0)</f>
        <v>0</v>
      </c>
      <c r="AF191" s="86">
        <f>IFERROR(IF('3.Weekly Hours &amp; Wage Activity'!O191 = "FT", 1,MIN(1,IF('3.Weekly Hours &amp; Wage Activity'!O191 = "", "",MIN('3.Weekly Hours &amp; Wage Activity'!O191/40,1)),IF('3.Weekly Hours &amp; Wage Activity'!O191="", "",'3.Weekly Hours &amp; Wage Activity'!O191/40 ))),0)</f>
        <v>0</v>
      </c>
      <c r="AG191" s="86">
        <f>IFERROR(IF('3.Weekly Hours &amp; Wage Activity'!P191 = "FT", 1,MIN(1,IF('3.Weekly Hours &amp; Wage Activity'!P191 = "", "",MIN('3.Weekly Hours &amp; Wage Activity'!P191/40,1)),IF('3.Weekly Hours &amp; Wage Activity'!P191="", "",'3.Weekly Hours &amp; Wage Activity'!P191/40 ))),0)</f>
        <v>0</v>
      </c>
      <c r="AH191" s="86">
        <f>IFERROR(IF('3.Weekly Hours &amp; Wage Activity'!Q191 = "FT", 1,MIN(1,IF('3.Weekly Hours &amp; Wage Activity'!Q191 = "", "",MIN('3.Weekly Hours &amp; Wage Activity'!Q191/40,1)),IF('3.Weekly Hours &amp; Wage Activity'!Q191="", "",'3.Weekly Hours &amp; Wage Activity'!Q191/40 ))),0)</f>
        <v>0</v>
      </c>
      <c r="AI191" s="86">
        <f>IFERROR(IF('3.Weekly Hours &amp; Wage Activity'!R191 = "FT", 1,MIN(1,IF('3.Weekly Hours &amp; Wage Activity'!R191 = "", "",MIN('3.Weekly Hours &amp; Wage Activity'!R191/40,1)),IF('3.Weekly Hours &amp; Wage Activity'!R191="", "",'3.Weekly Hours &amp; Wage Activity'!R191/40 ))),0)</f>
        <v>0</v>
      </c>
      <c r="AJ191" s="86">
        <f>IFERROR(IF('3.Weekly Hours &amp; Wage Activity'!S191 = "FT", 1,MIN(1,IF('3.Weekly Hours &amp; Wage Activity'!S191 = "", "",MIN('3.Weekly Hours &amp; Wage Activity'!S191/40,1)),IF('3.Weekly Hours &amp; Wage Activity'!S191="", "",'3.Weekly Hours &amp; Wage Activity'!S191/40 ))),0)</f>
        <v>0</v>
      </c>
      <c r="AK191" s="86">
        <f>IFERROR(IF('3.Weekly Hours &amp; Wage Activity'!T191 = "FT", 1,MIN(1,IF('3.Weekly Hours &amp; Wage Activity'!T191 = "", "",MIN('3.Weekly Hours &amp; Wage Activity'!T191/40,1)),IF('3.Weekly Hours &amp; Wage Activity'!T191="", "",'3.Weekly Hours &amp; Wage Activity'!T191/40 ))),0)</f>
        <v>0</v>
      </c>
      <c r="AL191" s="86">
        <f>IFERROR(IF('3.Weekly Hours &amp; Wage Activity'!U191 = "FT", 1,MIN(1,IF('3.Weekly Hours &amp; Wage Activity'!U191 = "", "",MIN('3.Weekly Hours &amp; Wage Activity'!U191/40,1)),IF('3.Weekly Hours &amp; Wage Activity'!U191="", "",'3.Weekly Hours &amp; Wage Activity'!U191/40 ))),0)</f>
        <v>0</v>
      </c>
      <c r="AM191" s="86">
        <f>IFERROR(IF('3.Weekly Hours &amp; Wage Activity'!V191 = "FT", 1,MIN(1,IF('3.Weekly Hours &amp; Wage Activity'!V191 = "", "",MIN('3.Weekly Hours &amp; Wage Activity'!V191/40,1)),IF('3.Weekly Hours &amp; Wage Activity'!V191="", "",'3.Weekly Hours &amp; Wage Activity'!V191/40 ))),0)</f>
        <v>0</v>
      </c>
      <c r="AN191" s="86">
        <f>IFERROR(IF('3.Weekly Hours &amp; Wage Activity'!W191 = "FT", 1,MIN(1,IF('3.Weekly Hours &amp; Wage Activity'!W191 = "", "",MIN('3.Weekly Hours &amp; Wage Activity'!W191/40,1)),IF('3.Weekly Hours &amp; Wage Activity'!W191="", "",'3.Weekly Hours &amp; Wage Activity'!W191/40 ))),0)</f>
        <v>0</v>
      </c>
      <c r="AO191" s="86">
        <f>IFERROR(IF('3.Weekly Hours &amp; Wage Activity'!X191 = "FT", 1,MIN(1,IF('3.Weekly Hours &amp; Wage Activity'!X191 = "", "",MIN('3.Weekly Hours &amp; Wage Activity'!X191/40,1)),IF('3.Weekly Hours &amp; Wage Activity'!X191="", "",'3.Weekly Hours &amp; Wage Activity'!X191/40 ))),0)</f>
        <v>0</v>
      </c>
      <c r="AP191" s="86">
        <f>IFERROR(IF('3.Weekly Hours &amp; Wage Activity'!Y191 = "FT", 1,MIN(1,IF('3.Weekly Hours &amp; Wage Activity'!Y191 = "", "",MIN('3.Weekly Hours &amp; Wage Activity'!Y191/40,1)),IF('3.Weekly Hours &amp; Wage Activity'!Y191="", "",'3.Weekly Hours &amp; Wage Activity'!Y191/40 ))),0)</f>
        <v>0</v>
      </c>
      <c r="AQ191" s="86">
        <f>IFERROR(IF('3.Weekly Hours &amp; Wage Activity'!Z191 = "FT", 1,MIN(1,IF('3.Weekly Hours &amp; Wage Activity'!Z191 = "", "",MIN('3.Weekly Hours &amp; Wage Activity'!Z191/40,1)),IF('3.Weekly Hours &amp; Wage Activity'!Z191="", "",'3.Weekly Hours &amp; Wage Activity'!Z191/40 ))),0)</f>
        <v>0</v>
      </c>
      <c r="AR191" s="86">
        <f>IFERROR(IF('3.Weekly Hours &amp; Wage Activity'!AA191 = "FT", 1,MIN(1,IF('3.Weekly Hours &amp; Wage Activity'!AA191 = "", "",MIN('3.Weekly Hours &amp; Wage Activity'!AA191/40,1)),IF('3.Weekly Hours &amp; Wage Activity'!AA191="", "",'3.Weekly Hours &amp; Wage Activity'!AA191/40 ))),0)</f>
        <v>0</v>
      </c>
      <c r="AS191" s="86">
        <f>IFERROR(IF('3.Weekly Hours &amp; Wage Activity'!AB191 = "FT", 1,MIN(1,IF('3.Weekly Hours &amp; Wage Activity'!AB191 = "", "",MIN('3.Weekly Hours &amp; Wage Activity'!AB191/40,1)),IF('3.Weekly Hours &amp; Wage Activity'!AB191="", "",'3.Weekly Hours &amp; Wage Activity'!AB191/40 ))),0)</f>
        <v>0</v>
      </c>
      <c r="AT191" s="86">
        <f>IFERROR(IF('3.Weekly Hours &amp; Wage Activity'!AC191 = "FT", 1,MIN(1,IF('3.Weekly Hours &amp; Wage Activity'!AC191 = "", "",MIN('3.Weekly Hours &amp; Wage Activity'!AC191/40,1)),IF('3.Weekly Hours &amp; Wage Activity'!AC191="", "",'3.Weekly Hours &amp; Wage Activity'!AC191/40 ))),0)</f>
        <v>0</v>
      </c>
      <c r="AU191" s="86">
        <f>IFERROR(IF('3.Weekly Hours &amp; Wage Activity'!AD191 = "FT", 1,MIN(1,IF('3.Weekly Hours &amp; Wage Activity'!AD191 = "", "",MIN('3.Weekly Hours &amp; Wage Activity'!AD191/40,1)),IF('3.Weekly Hours &amp; Wage Activity'!AD191="", "",'3.Weekly Hours &amp; Wage Activity'!AD191/40 ))),0)</f>
        <v>0</v>
      </c>
      <c r="AV191" s="86">
        <f>IFERROR(IF('3.Weekly Hours &amp; Wage Activity'!AE191 = "FT", 1,MIN(1,IF('3.Weekly Hours &amp; Wage Activity'!AE191 = "", "",MIN('3.Weekly Hours &amp; Wage Activity'!AE191/40,1)),IF('3.Weekly Hours &amp; Wage Activity'!AE191="", "",'3.Weekly Hours &amp; Wage Activity'!AE191/40 ))),0)</f>
        <v>0</v>
      </c>
      <c r="AW191" s="86">
        <f>IFERROR(IF('3.Weekly Hours &amp; Wage Activity'!AF191 = "FT", 1,MIN(1,IF('3.Weekly Hours &amp; Wage Activity'!AF191 = "", "",MIN('3.Weekly Hours &amp; Wage Activity'!AF191/40,1)),IF('3.Weekly Hours &amp; Wage Activity'!AF191="", "",'3.Weekly Hours &amp; Wage Activity'!AF191/40 ))),0)</f>
        <v>0</v>
      </c>
      <c r="AX191" s="86">
        <f>IFERROR(IF('3.Weekly Hours &amp; Wage Activity'!AG191 = "FT", 1,MIN(1,IF('3.Weekly Hours &amp; Wage Activity'!AG191 = "", "",MIN('3.Weekly Hours &amp; Wage Activity'!AG191/40,1)),IF('3.Weekly Hours &amp; Wage Activity'!AG191="", "",'3.Weekly Hours &amp; Wage Activity'!AG191/40 ))),0)</f>
        <v>0</v>
      </c>
      <c r="AY191" s="523">
        <f>SUM( IF(COUNTIF('3.Weekly Hours &amp; Wage Activity'!J191:Q191, "&lt;&gt;FT") = 0, COLUMNS('3.Weekly Hours &amp; Wage Activity'!J191:AG191) * 40, '3.Weekly Hours &amp; Wage Activity'!J191:AG191))</f>
        <v>0</v>
      </c>
      <c r="AZ191" s="86">
        <f t="shared" si="20"/>
        <v>0</v>
      </c>
      <c r="BA191" s="87">
        <f t="shared" si="21"/>
        <v>0</v>
      </c>
      <c r="BB191" s="74" t="str">
        <f>IF('2.Census &amp; Reference Benchmarks'!K191 = "", "", '2.Census &amp; Reference Benchmarks'!K191)</f>
        <v/>
      </c>
      <c r="BC191" s="185">
        <f>IF('2.Census &amp; Reference Benchmarks'!L191="N/A",IF(OR(AND(G191="",I191=""),AND(G191&lt;DATEVALUE("1/1/2020"),OR(I191="",I191&gt;DATEVALUE("3/31/2020")))),177.14,IF(OR(I191 = "", I191 &gt; DATEVALUE("1/31/2020")), ROUND(177.14*((DATEVALUE("2/1/2020") -G191)/31),1))),IF('2.Census &amp; Reference Benchmarks'!L191="",0,'2.Census &amp; Reference Benchmarks'!L191))</f>
        <v>0</v>
      </c>
      <c r="BD191" s="74" t="str">
        <f>IF('2.Census &amp; Reference Benchmarks'!N191 = "", "", '2.Census &amp; Reference Benchmarks'!N191)</f>
        <v/>
      </c>
      <c r="BE191" s="185">
        <f>IF('2.Census &amp; Reference Benchmarks'!O191="N/A",IF(OR(AND(G191="",I191=""),AND(G191&lt;=DATEVALUE("2/1/2020"),OR(I191="",I191&gt;=DATEVALUE("2/29/2020")))),165.71,IF(AND(G191&gt;DATEVALUE("2/1/2020"),OR(I191="",I191&lt;=DATEVALUE("2/29/2020"))),((DATEVALUE("3/1/2020")-G191)/29)*165.71,"")),IF('2.Census &amp; Reference Benchmarks'!O191="",0,'2.Census &amp; Reference Benchmarks'!O191))</f>
        <v>0</v>
      </c>
    </row>
    <row r="192" spans="1:57" x14ac:dyDescent="0.25">
      <c r="A192" s="3"/>
      <c r="B192" s="56">
        <f>IF('2.Census &amp; Reference Benchmarks'!B192 &lt;&gt;"",'2.Census &amp; Reference Benchmarks'!B192,"")</f>
        <v>0</v>
      </c>
      <c r="C192" s="56">
        <f>IF('2.Census &amp; Reference Benchmarks'!C192 &lt;&gt;"",'2.Census &amp; Reference Benchmarks'!C192,"")</f>
        <v>0</v>
      </c>
      <c r="D192" s="57" t="str">
        <f>IF('2.Census &amp; Reference Benchmarks'!D192 &lt;&gt;"",'2.Census &amp; Reference Benchmarks'!D192,"")</f>
        <v/>
      </c>
      <c r="E192" s="56" t="str">
        <f>IF('2.Census &amp; Reference Benchmarks'!E192 &lt;&gt;"",'2.Census &amp; Reference Benchmarks'!E192,"")</f>
        <v/>
      </c>
      <c r="F192" s="56" t="str">
        <f>IF('2.Census &amp; Reference Benchmarks'!F192 &lt;&gt;"",'2.Census &amp; Reference Benchmarks'!F192,"")</f>
        <v/>
      </c>
      <c r="G192" s="58" t="str">
        <f>IF('2.Census &amp; Reference Benchmarks'!G192 &lt;&gt;"",'2.Census &amp; Reference Benchmarks'!G192,"")</f>
        <v/>
      </c>
      <c r="H192" s="58" t="str">
        <f>IF('2.Census &amp; Reference Benchmarks'!H192 &lt;&gt;"",'2.Census &amp; Reference Benchmarks'!H192,"")</f>
        <v/>
      </c>
      <c r="I192" s="58" t="str">
        <f>IF('2.Census &amp; Reference Benchmarks'!I192 &lt;&gt;"",'2.Census &amp; Reference Benchmarks'!I192,"")</f>
        <v/>
      </c>
      <c r="J192" s="69" t="str">
        <f>IF('2.Census &amp; Reference Benchmarks'!J192 &lt;&gt;"",'2.Census &amp; Reference Benchmarks'!J192,"")</f>
        <v/>
      </c>
      <c r="K192" s="58" t="str">
        <f>IF('7.Safe Harbor Input Data &amp; Calc'!Q194 &lt;&gt; "", '7.Safe Harbor Input Data &amp; Calc'!Q194, "")</f>
        <v>No</v>
      </c>
      <c r="L192" s="59" t="str">
        <f>IF('2.Census &amp; Reference Benchmarks'!T192&lt;&gt; "",'2.Census &amp; Reference Benchmarks'!T192,"")</f>
        <v/>
      </c>
      <c r="M192" s="60">
        <f>'2.Census &amp; Reference Benchmarks'!M192</f>
        <v>0</v>
      </c>
      <c r="N192" s="60">
        <f>'2.Census &amp; Reference Benchmarks'!P192</f>
        <v>0</v>
      </c>
      <c r="O192" s="60">
        <f>'2.Census &amp; Reference Benchmarks'!S192</f>
        <v>0</v>
      </c>
      <c r="P192" s="52">
        <f>IF( AND(I192 &lt; '1. Summary for SBA'!$J$7, I192 &lt;&gt;""), 0, IF(AND(G192="",I192=""),SUM(M192:O192)*4,IF(I192&lt;'1. Summary for SBA'!$J$7,0,IF(K192="Yes",0,IF(H192="Salary",IF(AND(SUM(M192:O192)*4&lt;100000,L192=""),(SUM(M192:O192)/(IF(OR(I192=0,I192&gt;=DATEVALUE("3/31/2020")),DATEVALUE("3/31/2020"),I192)-IF(OR(G192&lt;=DATEVALUE("1/1/2020"), G192 = ""),DATEVALUE("1/1/2020"),IF(OR(MONTH(G192)=1),G192+1,IF(MONTH(G192)=3,G192,G192-1)))))*360,0),0)))))</f>
        <v>0</v>
      </c>
      <c r="Q192" s="52">
        <f t="shared" si="22"/>
        <v>0</v>
      </c>
      <c r="R192" s="67">
        <f t="shared" si="16"/>
        <v>0</v>
      </c>
      <c r="S192" s="53">
        <f>SUM('3.Weekly Hours &amp; Wage Activity'!AI192:BF192)</f>
        <v>0</v>
      </c>
      <c r="T192" s="53">
        <f>IF(AND(I192&lt;&gt; "",  I192 &lt; '1. Summary for SBA'!$J$11 +168, I192 &gt; '1. Summary for SBA'!$J$11),S192+(((168-(I192-'1. Summary for SBA'!$J$11+1))*S192)/((I192-'1. Summary for SBA'!$J$11+1))),0)</f>
        <v>0</v>
      </c>
      <c r="U192" s="369">
        <f>IF(K192= "Yes",0,IF( H192 = "salary",IF(T192 = 0,MAX(0,$R192-$S192), R192-T192),IF( H192 = "Hourly",'6. Hourly EE Wage Reduction'!AA192, 0)))</f>
        <v>0</v>
      </c>
      <c r="V192" s="67">
        <f t="shared" si="17"/>
        <v>0</v>
      </c>
      <c r="W192" s="405" t="str">
        <f>IF(U192 = 0, "No",IF('6. Hourly EE Wage Reduction'!T192 &gt;'6. Hourly EE Wage Reduction'!W192, "Yes", "No"))</f>
        <v>No</v>
      </c>
      <c r="X192" s="67">
        <f t="shared" si="18"/>
        <v>0</v>
      </c>
      <c r="Y192" s="67">
        <f t="shared" si="19"/>
        <v>0</v>
      </c>
      <c r="AA192" s="86">
        <f>IFERROR(IF('3.Weekly Hours &amp; Wage Activity'!J192 = "FT", 1,MIN(1,IF('3.Weekly Hours &amp; Wage Activity'!J192 = "", "",MIN('3.Weekly Hours &amp; Wage Activity'!J192/40,1)),IF('3.Weekly Hours &amp; Wage Activity'!J192="", "",'3.Weekly Hours &amp; Wage Activity'!J192/40 ))),0)</f>
        <v>0</v>
      </c>
      <c r="AB192" s="86">
        <f>IFERROR(IF('3.Weekly Hours &amp; Wage Activity'!K192 = "FT", 1,MIN(1,IF('3.Weekly Hours &amp; Wage Activity'!K192 = "", "",MIN('3.Weekly Hours &amp; Wage Activity'!K192/40,1)),IF('3.Weekly Hours &amp; Wage Activity'!K192="", "",'3.Weekly Hours &amp; Wage Activity'!K192/40 ))),0)</f>
        <v>0</v>
      </c>
      <c r="AC192" s="86">
        <f>IFERROR(IF('3.Weekly Hours &amp; Wage Activity'!L192 = "FT", 1,MIN(1,IF('3.Weekly Hours &amp; Wage Activity'!L192 = "", "",MIN('3.Weekly Hours &amp; Wage Activity'!L192/40,1)),IF('3.Weekly Hours &amp; Wage Activity'!L192="", "",'3.Weekly Hours &amp; Wage Activity'!L192/40 ))),0)</f>
        <v>0</v>
      </c>
      <c r="AD192" s="86">
        <f>IFERROR(IF('3.Weekly Hours &amp; Wage Activity'!M192 = "FT", 1,MIN(1,IF('3.Weekly Hours &amp; Wage Activity'!M192 = "", "",MIN('3.Weekly Hours &amp; Wage Activity'!M192/40,1)),IF('3.Weekly Hours &amp; Wage Activity'!M192="", "",'3.Weekly Hours &amp; Wage Activity'!M192/40 ))),0)</f>
        <v>0</v>
      </c>
      <c r="AE192" s="86">
        <f>IFERROR(IF('3.Weekly Hours &amp; Wage Activity'!N192 = "FT", 1,MIN(1,IF('3.Weekly Hours &amp; Wage Activity'!N192 = "", "",MIN('3.Weekly Hours &amp; Wage Activity'!N192/40,1)),IF('3.Weekly Hours &amp; Wage Activity'!N192="", "",'3.Weekly Hours &amp; Wage Activity'!N192/40 ))),0)</f>
        <v>0</v>
      </c>
      <c r="AF192" s="86">
        <f>IFERROR(IF('3.Weekly Hours &amp; Wage Activity'!O192 = "FT", 1,MIN(1,IF('3.Weekly Hours &amp; Wage Activity'!O192 = "", "",MIN('3.Weekly Hours &amp; Wage Activity'!O192/40,1)),IF('3.Weekly Hours &amp; Wage Activity'!O192="", "",'3.Weekly Hours &amp; Wage Activity'!O192/40 ))),0)</f>
        <v>0</v>
      </c>
      <c r="AG192" s="86">
        <f>IFERROR(IF('3.Weekly Hours &amp; Wage Activity'!P192 = "FT", 1,MIN(1,IF('3.Weekly Hours &amp; Wage Activity'!P192 = "", "",MIN('3.Weekly Hours &amp; Wage Activity'!P192/40,1)),IF('3.Weekly Hours &amp; Wage Activity'!P192="", "",'3.Weekly Hours &amp; Wage Activity'!P192/40 ))),0)</f>
        <v>0</v>
      </c>
      <c r="AH192" s="86">
        <f>IFERROR(IF('3.Weekly Hours &amp; Wage Activity'!Q192 = "FT", 1,MIN(1,IF('3.Weekly Hours &amp; Wage Activity'!Q192 = "", "",MIN('3.Weekly Hours &amp; Wage Activity'!Q192/40,1)),IF('3.Weekly Hours &amp; Wage Activity'!Q192="", "",'3.Weekly Hours &amp; Wage Activity'!Q192/40 ))),0)</f>
        <v>0</v>
      </c>
      <c r="AI192" s="86">
        <f>IFERROR(IF('3.Weekly Hours &amp; Wage Activity'!R192 = "FT", 1,MIN(1,IF('3.Weekly Hours &amp; Wage Activity'!R192 = "", "",MIN('3.Weekly Hours &amp; Wage Activity'!R192/40,1)),IF('3.Weekly Hours &amp; Wage Activity'!R192="", "",'3.Weekly Hours &amp; Wage Activity'!R192/40 ))),0)</f>
        <v>0</v>
      </c>
      <c r="AJ192" s="86">
        <f>IFERROR(IF('3.Weekly Hours &amp; Wage Activity'!S192 = "FT", 1,MIN(1,IF('3.Weekly Hours &amp; Wage Activity'!S192 = "", "",MIN('3.Weekly Hours &amp; Wage Activity'!S192/40,1)),IF('3.Weekly Hours &amp; Wage Activity'!S192="", "",'3.Weekly Hours &amp; Wage Activity'!S192/40 ))),0)</f>
        <v>0</v>
      </c>
      <c r="AK192" s="86">
        <f>IFERROR(IF('3.Weekly Hours &amp; Wage Activity'!T192 = "FT", 1,MIN(1,IF('3.Weekly Hours &amp; Wage Activity'!T192 = "", "",MIN('3.Weekly Hours &amp; Wage Activity'!T192/40,1)),IF('3.Weekly Hours &amp; Wage Activity'!T192="", "",'3.Weekly Hours &amp; Wage Activity'!T192/40 ))),0)</f>
        <v>0</v>
      </c>
      <c r="AL192" s="86">
        <f>IFERROR(IF('3.Weekly Hours &amp; Wage Activity'!U192 = "FT", 1,MIN(1,IF('3.Weekly Hours &amp; Wage Activity'!U192 = "", "",MIN('3.Weekly Hours &amp; Wage Activity'!U192/40,1)),IF('3.Weekly Hours &amp; Wage Activity'!U192="", "",'3.Weekly Hours &amp; Wage Activity'!U192/40 ))),0)</f>
        <v>0</v>
      </c>
      <c r="AM192" s="86">
        <f>IFERROR(IF('3.Weekly Hours &amp; Wage Activity'!V192 = "FT", 1,MIN(1,IF('3.Weekly Hours &amp; Wage Activity'!V192 = "", "",MIN('3.Weekly Hours &amp; Wage Activity'!V192/40,1)),IF('3.Weekly Hours &amp; Wage Activity'!V192="", "",'3.Weekly Hours &amp; Wage Activity'!V192/40 ))),0)</f>
        <v>0</v>
      </c>
      <c r="AN192" s="86">
        <f>IFERROR(IF('3.Weekly Hours &amp; Wage Activity'!W192 = "FT", 1,MIN(1,IF('3.Weekly Hours &amp; Wage Activity'!W192 = "", "",MIN('3.Weekly Hours &amp; Wage Activity'!W192/40,1)),IF('3.Weekly Hours &amp; Wage Activity'!W192="", "",'3.Weekly Hours &amp; Wage Activity'!W192/40 ))),0)</f>
        <v>0</v>
      </c>
      <c r="AO192" s="86">
        <f>IFERROR(IF('3.Weekly Hours &amp; Wage Activity'!X192 = "FT", 1,MIN(1,IF('3.Weekly Hours &amp; Wage Activity'!X192 = "", "",MIN('3.Weekly Hours &amp; Wage Activity'!X192/40,1)),IF('3.Weekly Hours &amp; Wage Activity'!X192="", "",'3.Weekly Hours &amp; Wage Activity'!X192/40 ))),0)</f>
        <v>0</v>
      </c>
      <c r="AP192" s="86">
        <f>IFERROR(IF('3.Weekly Hours &amp; Wage Activity'!Y192 = "FT", 1,MIN(1,IF('3.Weekly Hours &amp; Wage Activity'!Y192 = "", "",MIN('3.Weekly Hours &amp; Wage Activity'!Y192/40,1)),IF('3.Weekly Hours &amp; Wage Activity'!Y192="", "",'3.Weekly Hours &amp; Wage Activity'!Y192/40 ))),0)</f>
        <v>0</v>
      </c>
      <c r="AQ192" s="86">
        <f>IFERROR(IF('3.Weekly Hours &amp; Wage Activity'!Z192 = "FT", 1,MIN(1,IF('3.Weekly Hours &amp; Wage Activity'!Z192 = "", "",MIN('3.Weekly Hours &amp; Wage Activity'!Z192/40,1)),IF('3.Weekly Hours &amp; Wage Activity'!Z192="", "",'3.Weekly Hours &amp; Wage Activity'!Z192/40 ))),0)</f>
        <v>0</v>
      </c>
      <c r="AR192" s="86">
        <f>IFERROR(IF('3.Weekly Hours &amp; Wage Activity'!AA192 = "FT", 1,MIN(1,IF('3.Weekly Hours &amp; Wage Activity'!AA192 = "", "",MIN('3.Weekly Hours &amp; Wage Activity'!AA192/40,1)),IF('3.Weekly Hours &amp; Wage Activity'!AA192="", "",'3.Weekly Hours &amp; Wage Activity'!AA192/40 ))),0)</f>
        <v>0</v>
      </c>
      <c r="AS192" s="86">
        <f>IFERROR(IF('3.Weekly Hours &amp; Wage Activity'!AB192 = "FT", 1,MIN(1,IF('3.Weekly Hours &amp; Wage Activity'!AB192 = "", "",MIN('3.Weekly Hours &amp; Wage Activity'!AB192/40,1)),IF('3.Weekly Hours &amp; Wage Activity'!AB192="", "",'3.Weekly Hours &amp; Wage Activity'!AB192/40 ))),0)</f>
        <v>0</v>
      </c>
      <c r="AT192" s="86">
        <f>IFERROR(IF('3.Weekly Hours &amp; Wage Activity'!AC192 = "FT", 1,MIN(1,IF('3.Weekly Hours &amp; Wage Activity'!AC192 = "", "",MIN('3.Weekly Hours &amp; Wage Activity'!AC192/40,1)),IF('3.Weekly Hours &amp; Wage Activity'!AC192="", "",'3.Weekly Hours &amp; Wage Activity'!AC192/40 ))),0)</f>
        <v>0</v>
      </c>
      <c r="AU192" s="86">
        <f>IFERROR(IF('3.Weekly Hours &amp; Wage Activity'!AD192 = "FT", 1,MIN(1,IF('3.Weekly Hours &amp; Wage Activity'!AD192 = "", "",MIN('3.Weekly Hours &amp; Wage Activity'!AD192/40,1)),IF('3.Weekly Hours &amp; Wage Activity'!AD192="", "",'3.Weekly Hours &amp; Wage Activity'!AD192/40 ))),0)</f>
        <v>0</v>
      </c>
      <c r="AV192" s="86">
        <f>IFERROR(IF('3.Weekly Hours &amp; Wage Activity'!AE192 = "FT", 1,MIN(1,IF('3.Weekly Hours &amp; Wage Activity'!AE192 = "", "",MIN('3.Weekly Hours &amp; Wage Activity'!AE192/40,1)),IF('3.Weekly Hours &amp; Wage Activity'!AE192="", "",'3.Weekly Hours &amp; Wage Activity'!AE192/40 ))),0)</f>
        <v>0</v>
      </c>
      <c r="AW192" s="86">
        <f>IFERROR(IF('3.Weekly Hours &amp; Wage Activity'!AF192 = "FT", 1,MIN(1,IF('3.Weekly Hours &amp; Wage Activity'!AF192 = "", "",MIN('3.Weekly Hours &amp; Wage Activity'!AF192/40,1)),IF('3.Weekly Hours &amp; Wage Activity'!AF192="", "",'3.Weekly Hours &amp; Wage Activity'!AF192/40 ))),0)</f>
        <v>0</v>
      </c>
      <c r="AX192" s="86">
        <f>IFERROR(IF('3.Weekly Hours &amp; Wage Activity'!AG192 = "FT", 1,MIN(1,IF('3.Weekly Hours &amp; Wage Activity'!AG192 = "", "",MIN('3.Weekly Hours &amp; Wage Activity'!AG192/40,1)),IF('3.Weekly Hours &amp; Wage Activity'!AG192="", "",'3.Weekly Hours &amp; Wage Activity'!AG192/40 ))),0)</f>
        <v>0</v>
      </c>
      <c r="AY192" s="523">
        <f>SUM( IF(COUNTIF('3.Weekly Hours &amp; Wage Activity'!J192:Q192, "&lt;&gt;FT") = 0, COLUMNS('3.Weekly Hours &amp; Wage Activity'!J192:AG192) * 40, '3.Weekly Hours &amp; Wage Activity'!J192:AG192))</f>
        <v>0</v>
      </c>
      <c r="AZ192" s="86">
        <f t="shared" si="20"/>
        <v>0</v>
      </c>
      <c r="BA192" s="87">
        <f t="shared" si="21"/>
        <v>0</v>
      </c>
      <c r="BB192" s="74" t="str">
        <f>IF('2.Census &amp; Reference Benchmarks'!K192 = "", "", '2.Census &amp; Reference Benchmarks'!K192)</f>
        <v/>
      </c>
      <c r="BC192" s="185">
        <f>IF('2.Census &amp; Reference Benchmarks'!L192="N/A",IF(OR(AND(G192="",I192=""),AND(G192&lt;DATEVALUE("1/1/2020"),OR(I192="",I192&gt;DATEVALUE("3/31/2020")))),177.14,IF(OR(I192 = "", I192 &gt; DATEVALUE("1/31/2020")), ROUND(177.14*((DATEVALUE("2/1/2020") -G192)/31),1))),IF('2.Census &amp; Reference Benchmarks'!L192="",0,'2.Census &amp; Reference Benchmarks'!L192))</f>
        <v>0</v>
      </c>
      <c r="BD192" s="74" t="str">
        <f>IF('2.Census &amp; Reference Benchmarks'!N192 = "", "", '2.Census &amp; Reference Benchmarks'!N192)</f>
        <v/>
      </c>
      <c r="BE192" s="185">
        <f>IF('2.Census &amp; Reference Benchmarks'!O192="N/A",IF(OR(AND(G192="",I192=""),AND(G192&lt;=DATEVALUE("2/1/2020"),OR(I192="",I192&gt;=DATEVALUE("2/29/2020")))),165.71,IF(AND(G192&gt;DATEVALUE("2/1/2020"),OR(I192="",I192&lt;=DATEVALUE("2/29/2020"))),((DATEVALUE("3/1/2020")-G192)/29)*165.71,"")),IF('2.Census &amp; Reference Benchmarks'!O192="",0,'2.Census &amp; Reference Benchmarks'!O192))</f>
        <v>0</v>
      </c>
    </row>
    <row r="193" spans="1:57" x14ac:dyDescent="0.25">
      <c r="A193" s="3"/>
      <c r="B193" s="56">
        <f>IF('2.Census &amp; Reference Benchmarks'!B193 &lt;&gt;"",'2.Census &amp; Reference Benchmarks'!B193,"")</f>
        <v>0</v>
      </c>
      <c r="C193" s="56">
        <f>IF('2.Census &amp; Reference Benchmarks'!C193 &lt;&gt;"",'2.Census &amp; Reference Benchmarks'!C193,"")</f>
        <v>0</v>
      </c>
      <c r="D193" s="57" t="str">
        <f>IF('2.Census &amp; Reference Benchmarks'!D193 &lt;&gt;"",'2.Census &amp; Reference Benchmarks'!D193,"")</f>
        <v/>
      </c>
      <c r="E193" s="56" t="str">
        <f>IF('2.Census &amp; Reference Benchmarks'!E193 &lt;&gt;"",'2.Census &amp; Reference Benchmarks'!E193,"")</f>
        <v/>
      </c>
      <c r="F193" s="56" t="str">
        <f>IF('2.Census &amp; Reference Benchmarks'!F193 &lt;&gt;"",'2.Census &amp; Reference Benchmarks'!F193,"")</f>
        <v/>
      </c>
      <c r="G193" s="58" t="str">
        <f>IF('2.Census &amp; Reference Benchmarks'!G193 &lt;&gt;"",'2.Census &amp; Reference Benchmarks'!G193,"")</f>
        <v/>
      </c>
      <c r="H193" s="58" t="str">
        <f>IF('2.Census &amp; Reference Benchmarks'!H193 &lt;&gt;"",'2.Census &amp; Reference Benchmarks'!H193,"")</f>
        <v/>
      </c>
      <c r="I193" s="58" t="str">
        <f>IF('2.Census &amp; Reference Benchmarks'!I193 &lt;&gt;"",'2.Census &amp; Reference Benchmarks'!I193,"")</f>
        <v/>
      </c>
      <c r="J193" s="69" t="str">
        <f>IF('2.Census &amp; Reference Benchmarks'!J193 &lt;&gt;"",'2.Census &amp; Reference Benchmarks'!J193,"")</f>
        <v/>
      </c>
      <c r="K193" s="58" t="str">
        <f>IF('7.Safe Harbor Input Data &amp; Calc'!Q195 &lt;&gt; "", '7.Safe Harbor Input Data &amp; Calc'!Q195, "")</f>
        <v>No</v>
      </c>
      <c r="L193" s="59" t="str">
        <f>IF('2.Census &amp; Reference Benchmarks'!T193&lt;&gt; "",'2.Census &amp; Reference Benchmarks'!T193,"")</f>
        <v/>
      </c>
      <c r="M193" s="60">
        <f>'2.Census &amp; Reference Benchmarks'!M193</f>
        <v>0</v>
      </c>
      <c r="N193" s="60">
        <f>'2.Census &amp; Reference Benchmarks'!P193</f>
        <v>0</v>
      </c>
      <c r="O193" s="60">
        <f>'2.Census &amp; Reference Benchmarks'!S193</f>
        <v>0</v>
      </c>
      <c r="P193" s="52">
        <f>IF( AND(I193 &lt; '1. Summary for SBA'!$J$7, I193 &lt;&gt;""), 0, IF(AND(G193="",I193=""),SUM(M193:O193)*4,IF(I193&lt;'1. Summary for SBA'!$J$7,0,IF(K193="Yes",0,IF(H193="Salary",IF(AND(SUM(M193:O193)*4&lt;100000,L193=""),(SUM(M193:O193)/(IF(OR(I193=0,I193&gt;=DATEVALUE("3/31/2020")),DATEVALUE("3/31/2020"),I193)-IF(OR(G193&lt;=DATEVALUE("1/1/2020"), G193 = ""),DATEVALUE("1/1/2020"),IF(OR(MONTH(G193)=1),G193+1,IF(MONTH(G193)=3,G193,G193-1)))))*360,0),0)))))</f>
        <v>0</v>
      </c>
      <c r="Q193" s="52">
        <f t="shared" si="22"/>
        <v>0</v>
      </c>
      <c r="R193" s="67">
        <f t="shared" si="16"/>
        <v>0</v>
      </c>
      <c r="S193" s="53">
        <f>SUM('3.Weekly Hours &amp; Wage Activity'!AI193:BF193)</f>
        <v>0</v>
      </c>
      <c r="T193" s="53">
        <f>IF(AND(I193&lt;&gt; "",  I193 &lt; '1. Summary for SBA'!$J$11 +168, I193 &gt; '1. Summary for SBA'!$J$11),S193+(((168-(I193-'1. Summary for SBA'!$J$11+1))*S193)/((I193-'1. Summary for SBA'!$J$11+1))),0)</f>
        <v>0</v>
      </c>
      <c r="U193" s="369">
        <f>IF(K193= "Yes",0,IF( H193 = "salary",IF(T193 = 0,MAX(0,$R193-$S193), R193-T193),IF( H193 = "Hourly",'6. Hourly EE Wage Reduction'!AA193, 0)))</f>
        <v>0</v>
      </c>
      <c r="V193" s="67">
        <f t="shared" si="17"/>
        <v>0</v>
      </c>
      <c r="W193" s="405" t="str">
        <f>IF(U193 = 0, "No",IF('6. Hourly EE Wage Reduction'!T193 &gt;'6. Hourly EE Wage Reduction'!W193, "Yes", "No"))</f>
        <v>No</v>
      </c>
      <c r="X193" s="67">
        <f t="shared" si="18"/>
        <v>0</v>
      </c>
      <c r="Y193" s="67">
        <f t="shared" si="19"/>
        <v>0</v>
      </c>
      <c r="AA193" s="86">
        <f>IFERROR(IF('3.Weekly Hours &amp; Wage Activity'!J193 = "FT", 1,MIN(1,IF('3.Weekly Hours &amp; Wage Activity'!J193 = "", "",MIN('3.Weekly Hours &amp; Wage Activity'!J193/40,1)),IF('3.Weekly Hours &amp; Wage Activity'!J193="", "",'3.Weekly Hours &amp; Wage Activity'!J193/40 ))),0)</f>
        <v>0</v>
      </c>
      <c r="AB193" s="86">
        <f>IFERROR(IF('3.Weekly Hours &amp; Wage Activity'!K193 = "FT", 1,MIN(1,IF('3.Weekly Hours &amp; Wage Activity'!K193 = "", "",MIN('3.Weekly Hours &amp; Wage Activity'!K193/40,1)),IF('3.Weekly Hours &amp; Wage Activity'!K193="", "",'3.Weekly Hours &amp; Wage Activity'!K193/40 ))),0)</f>
        <v>0</v>
      </c>
      <c r="AC193" s="86">
        <f>IFERROR(IF('3.Weekly Hours &amp; Wage Activity'!L193 = "FT", 1,MIN(1,IF('3.Weekly Hours &amp; Wage Activity'!L193 = "", "",MIN('3.Weekly Hours &amp; Wage Activity'!L193/40,1)),IF('3.Weekly Hours &amp; Wage Activity'!L193="", "",'3.Weekly Hours &amp; Wage Activity'!L193/40 ))),0)</f>
        <v>0</v>
      </c>
      <c r="AD193" s="86">
        <f>IFERROR(IF('3.Weekly Hours &amp; Wage Activity'!M193 = "FT", 1,MIN(1,IF('3.Weekly Hours &amp; Wage Activity'!M193 = "", "",MIN('3.Weekly Hours &amp; Wage Activity'!M193/40,1)),IF('3.Weekly Hours &amp; Wage Activity'!M193="", "",'3.Weekly Hours &amp; Wage Activity'!M193/40 ))),0)</f>
        <v>0</v>
      </c>
      <c r="AE193" s="86">
        <f>IFERROR(IF('3.Weekly Hours &amp; Wage Activity'!N193 = "FT", 1,MIN(1,IF('3.Weekly Hours &amp; Wage Activity'!N193 = "", "",MIN('3.Weekly Hours &amp; Wage Activity'!N193/40,1)),IF('3.Weekly Hours &amp; Wage Activity'!N193="", "",'3.Weekly Hours &amp; Wage Activity'!N193/40 ))),0)</f>
        <v>0</v>
      </c>
      <c r="AF193" s="86">
        <f>IFERROR(IF('3.Weekly Hours &amp; Wage Activity'!O193 = "FT", 1,MIN(1,IF('3.Weekly Hours &amp; Wage Activity'!O193 = "", "",MIN('3.Weekly Hours &amp; Wage Activity'!O193/40,1)),IF('3.Weekly Hours &amp; Wage Activity'!O193="", "",'3.Weekly Hours &amp; Wage Activity'!O193/40 ))),0)</f>
        <v>0</v>
      </c>
      <c r="AG193" s="86">
        <f>IFERROR(IF('3.Weekly Hours &amp; Wage Activity'!P193 = "FT", 1,MIN(1,IF('3.Weekly Hours &amp; Wage Activity'!P193 = "", "",MIN('3.Weekly Hours &amp; Wage Activity'!P193/40,1)),IF('3.Weekly Hours &amp; Wage Activity'!P193="", "",'3.Weekly Hours &amp; Wage Activity'!P193/40 ))),0)</f>
        <v>0</v>
      </c>
      <c r="AH193" s="86">
        <f>IFERROR(IF('3.Weekly Hours &amp; Wage Activity'!Q193 = "FT", 1,MIN(1,IF('3.Weekly Hours &amp; Wage Activity'!Q193 = "", "",MIN('3.Weekly Hours &amp; Wage Activity'!Q193/40,1)),IF('3.Weekly Hours &amp; Wage Activity'!Q193="", "",'3.Weekly Hours &amp; Wage Activity'!Q193/40 ))),0)</f>
        <v>0</v>
      </c>
      <c r="AI193" s="86">
        <f>IFERROR(IF('3.Weekly Hours &amp; Wage Activity'!R193 = "FT", 1,MIN(1,IF('3.Weekly Hours &amp; Wage Activity'!R193 = "", "",MIN('3.Weekly Hours &amp; Wage Activity'!R193/40,1)),IF('3.Weekly Hours &amp; Wage Activity'!R193="", "",'3.Weekly Hours &amp; Wage Activity'!R193/40 ))),0)</f>
        <v>0</v>
      </c>
      <c r="AJ193" s="86">
        <f>IFERROR(IF('3.Weekly Hours &amp; Wage Activity'!S193 = "FT", 1,MIN(1,IF('3.Weekly Hours &amp; Wage Activity'!S193 = "", "",MIN('3.Weekly Hours &amp; Wage Activity'!S193/40,1)),IF('3.Weekly Hours &amp; Wage Activity'!S193="", "",'3.Weekly Hours &amp; Wage Activity'!S193/40 ))),0)</f>
        <v>0</v>
      </c>
      <c r="AK193" s="86">
        <f>IFERROR(IF('3.Weekly Hours &amp; Wage Activity'!T193 = "FT", 1,MIN(1,IF('3.Weekly Hours &amp; Wage Activity'!T193 = "", "",MIN('3.Weekly Hours &amp; Wage Activity'!T193/40,1)),IF('3.Weekly Hours &amp; Wage Activity'!T193="", "",'3.Weekly Hours &amp; Wage Activity'!T193/40 ))),0)</f>
        <v>0</v>
      </c>
      <c r="AL193" s="86">
        <f>IFERROR(IF('3.Weekly Hours &amp; Wage Activity'!U193 = "FT", 1,MIN(1,IF('3.Weekly Hours &amp; Wage Activity'!U193 = "", "",MIN('3.Weekly Hours &amp; Wage Activity'!U193/40,1)),IF('3.Weekly Hours &amp; Wage Activity'!U193="", "",'3.Weekly Hours &amp; Wage Activity'!U193/40 ))),0)</f>
        <v>0</v>
      </c>
      <c r="AM193" s="86">
        <f>IFERROR(IF('3.Weekly Hours &amp; Wage Activity'!V193 = "FT", 1,MIN(1,IF('3.Weekly Hours &amp; Wage Activity'!V193 = "", "",MIN('3.Weekly Hours &amp; Wage Activity'!V193/40,1)),IF('3.Weekly Hours &amp; Wage Activity'!V193="", "",'3.Weekly Hours &amp; Wage Activity'!V193/40 ))),0)</f>
        <v>0</v>
      </c>
      <c r="AN193" s="86">
        <f>IFERROR(IF('3.Weekly Hours &amp; Wage Activity'!W193 = "FT", 1,MIN(1,IF('3.Weekly Hours &amp; Wage Activity'!W193 = "", "",MIN('3.Weekly Hours &amp; Wage Activity'!W193/40,1)),IF('3.Weekly Hours &amp; Wage Activity'!W193="", "",'3.Weekly Hours &amp; Wage Activity'!W193/40 ))),0)</f>
        <v>0</v>
      </c>
      <c r="AO193" s="86">
        <f>IFERROR(IF('3.Weekly Hours &amp; Wage Activity'!X193 = "FT", 1,MIN(1,IF('3.Weekly Hours &amp; Wage Activity'!X193 = "", "",MIN('3.Weekly Hours &amp; Wage Activity'!X193/40,1)),IF('3.Weekly Hours &amp; Wage Activity'!X193="", "",'3.Weekly Hours &amp; Wage Activity'!X193/40 ))),0)</f>
        <v>0</v>
      </c>
      <c r="AP193" s="86">
        <f>IFERROR(IF('3.Weekly Hours &amp; Wage Activity'!Y193 = "FT", 1,MIN(1,IF('3.Weekly Hours &amp; Wage Activity'!Y193 = "", "",MIN('3.Weekly Hours &amp; Wage Activity'!Y193/40,1)),IF('3.Weekly Hours &amp; Wage Activity'!Y193="", "",'3.Weekly Hours &amp; Wage Activity'!Y193/40 ))),0)</f>
        <v>0</v>
      </c>
      <c r="AQ193" s="86">
        <f>IFERROR(IF('3.Weekly Hours &amp; Wage Activity'!Z193 = "FT", 1,MIN(1,IF('3.Weekly Hours &amp; Wage Activity'!Z193 = "", "",MIN('3.Weekly Hours &amp; Wage Activity'!Z193/40,1)),IF('3.Weekly Hours &amp; Wage Activity'!Z193="", "",'3.Weekly Hours &amp; Wage Activity'!Z193/40 ))),0)</f>
        <v>0</v>
      </c>
      <c r="AR193" s="86">
        <f>IFERROR(IF('3.Weekly Hours &amp; Wage Activity'!AA193 = "FT", 1,MIN(1,IF('3.Weekly Hours &amp; Wage Activity'!AA193 = "", "",MIN('3.Weekly Hours &amp; Wage Activity'!AA193/40,1)),IF('3.Weekly Hours &amp; Wage Activity'!AA193="", "",'3.Weekly Hours &amp; Wage Activity'!AA193/40 ))),0)</f>
        <v>0</v>
      </c>
      <c r="AS193" s="86">
        <f>IFERROR(IF('3.Weekly Hours &amp; Wage Activity'!AB193 = "FT", 1,MIN(1,IF('3.Weekly Hours &amp; Wage Activity'!AB193 = "", "",MIN('3.Weekly Hours &amp; Wage Activity'!AB193/40,1)),IF('3.Weekly Hours &amp; Wage Activity'!AB193="", "",'3.Weekly Hours &amp; Wage Activity'!AB193/40 ))),0)</f>
        <v>0</v>
      </c>
      <c r="AT193" s="86">
        <f>IFERROR(IF('3.Weekly Hours &amp; Wage Activity'!AC193 = "FT", 1,MIN(1,IF('3.Weekly Hours &amp; Wage Activity'!AC193 = "", "",MIN('3.Weekly Hours &amp; Wage Activity'!AC193/40,1)),IF('3.Weekly Hours &amp; Wage Activity'!AC193="", "",'3.Weekly Hours &amp; Wage Activity'!AC193/40 ))),0)</f>
        <v>0</v>
      </c>
      <c r="AU193" s="86">
        <f>IFERROR(IF('3.Weekly Hours &amp; Wage Activity'!AD193 = "FT", 1,MIN(1,IF('3.Weekly Hours &amp; Wage Activity'!AD193 = "", "",MIN('3.Weekly Hours &amp; Wage Activity'!AD193/40,1)),IF('3.Weekly Hours &amp; Wage Activity'!AD193="", "",'3.Weekly Hours &amp; Wage Activity'!AD193/40 ))),0)</f>
        <v>0</v>
      </c>
      <c r="AV193" s="86">
        <f>IFERROR(IF('3.Weekly Hours &amp; Wage Activity'!AE193 = "FT", 1,MIN(1,IF('3.Weekly Hours &amp; Wage Activity'!AE193 = "", "",MIN('3.Weekly Hours &amp; Wage Activity'!AE193/40,1)),IF('3.Weekly Hours &amp; Wage Activity'!AE193="", "",'3.Weekly Hours &amp; Wage Activity'!AE193/40 ))),0)</f>
        <v>0</v>
      </c>
      <c r="AW193" s="86">
        <f>IFERROR(IF('3.Weekly Hours &amp; Wage Activity'!AF193 = "FT", 1,MIN(1,IF('3.Weekly Hours &amp; Wage Activity'!AF193 = "", "",MIN('3.Weekly Hours &amp; Wage Activity'!AF193/40,1)),IF('3.Weekly Hours &amp; Wage Activity'!AF193="", "",'3.Weekly Hours &amp; Wage Activity'!AF193/40 ))),0)</f>
        <v>0</v>
      </c>
      <c r="AX193" s="86">
        <f>IFERROR(IF('3.Weekly Hours &amp; Wage Activity'!AG193 = "FT", 1,MIN(1,IF('3.Weekly Hours &amp; Wage Activity'!AG193 = "", "",MIN('3.Weekly Hours &amp; Wage Activity'!AG193/40,1)),IF('3.Weekly Hours &amp; Wage Activity'!AG193="", "",'3.Weekly Hours &amp; Wage Activity'!AG193/40 ))),0)</f>
        <v>0</v>
      </c>
      <c r="AY193" s="523">
        <f>SUM( IF(COUNTIF('3.Weekly Hours &amp; Wage Activity'!J193:Q193, "&lt;&gt;FT") = 0, COLUMNS('3.Weekly Hours &amp; Wage Activity'!J193:AG193) * 40, '3.Weekly Hours &amp; Wage Activity'!J193:AG193))</f>
        <v>0</v>
      </c>
      <c r="AZ193" s="86">
        <f t="shared" si="20"/>
        <v>0</v>
      </c>
      <c r="BA193" s="87">
        <f t="shared" si="21"/>
        <v>0</v>
      </c>
      <c r="BB193" s="74" t="str">
        <f>IF('2.Census &amp; Reference Benchmarks'!K193 = "", "", '2.Census &amp; Reference Benchmarks'!K193)</f>
        <v/>
      </c>
      <c r="BC193" s="185">
        <f>IF('2.Census &amp; Reference Benchmarks'!L193="N/A",IF(OR(AND(G193="",I193=""),AND(G193&lt;DATEVALUE("1/1/2020"),OR(I193="",I193&gt;DATEVALUE("3/31/2020")))),177.14,IF(OR(I193 = "", I193 &gt; DATEVALUE("1/31/2020")), ROUND(177.14*((DATEVALUE("2/1/2020") -G193)/31),1))),IF('2.Census &amp; Reference Benchmarks'!L193="",0,'2.Census &amp; Reference Benchmarks'!L193))</f>
        <v>0</v>
      </c>
      <c r="BD193" s="74" t="str">
        <f>IF('2.Census &amp; Reference Benchmarks'!N193 = "", "", '2.Census &amp; Reference Benchmarks'!N193)</f>
        <v/>
      </c>
      <c r="BE193" s="185">
        <f>IF('2.Census &amp; Reference Benchmarks'!O193="N/A",IF(OR(AND(G193="",I193=""),AND(G193&lt;=DATEVALUE("2/1/2020"),OR(I193="",I193&gt;=DATEVALUE("2/29/2020")))),165.71,IF(AND(G193&gt;DATEVALUE("2/1/2020"),OR(I193="",I193&lt;=DATEVALUE("2/29/2020"))),((DATEVALUE("3/1/2020")-G193)/29)*165.71,"")),IF('2.Census &amp; Reference Benchmarks'!O193="",0,'2.Census &amp; Reference Benchmarks'!O193))</f>
        <v>0</v>
      </c>
    </row>
    <row r="194" spans="1:57" x14ac:dyDescent="0.25">
      <c r="A194" s="3"/>
      <c r="B194" s="56">
        <f>IF('2.Census &amp; Reference Benchmarks'!B194 &lt;&gt;"",'2.Census &amp; Reference Benchmarks'!B194,"")</f>
        <v>0</v>
      </c>
      <c r="C194" s="56">
        <f>IF('2.Census &amp; Reference Benchmarks'!C194 &lt;&gt;"",'2.Census &amp; Reference Benchmarks'!C194,"")</f>
        <v>0</v>
      </c>
      <c r="D194" s="57" t="str">
        <f>IF('2.Census &amp; Reference Benchmarks'!D194 &lt;&gt;"",'2.Census &amp; Reference Benchmarks'!D194,"")</f>
        <v/>
      </c>
      <c r="E194" s="56" t="str">
        <f>IF('2.Census &amp; Reference Benchmarks'!E194 &lt;&gt;"",'2.Census &amp; Reference Benchmarks'!E194,"")</f>
        <v/>
      </c>
      <c r="F194" s="56" t="str">
        <f>IF('2.Census &amp; Reference Benchmarks'!F194 &lt;&gt;"",'2.Census &amp; Reference Benchmarks'!F194,"")</f>
        <v/>
      </c>
      <c r="G194" s="58" t="str">
        <f>IF('2.Census &amp; Reference Benchmarks'!G194 &lt;&gt;"",'2.Census &amp; Reference Benchmarks'!G194,"")</f>
        <v/>
      </c>
      <c r="H194" s="58" t="str">
        <f>IF('2.Census &amp; Reference Benchmarks'!H194 &lt;&gt;"",'2.Census &amp; Reference Benchmarks'!H194,"")</f>
        <v/>
      </c>
      <c r="I194" s="58" t="str">
        <f>IF('2.Census &amp; Reference Benchmarks'!I194 &lt;&gt;"",'2.Census &amp; Reference Benchmarks'!I194,"")</f>
        <v/>
      </c>
      <c r="J194" s="69" t="str">
        <f>IF('2.Census &amp; Reference Benchmarks'!J194 &lt;&gt;"",'2.Census &amp; Reference Benchmarks'!J194,"")</f>
        <v/>
      </c>
      <c r="K194" s="58" t="str">
        <f>IF('7.Safe Harbor Input Data &amp; Calc'!Q196 &lt;&gt; "", '7.Safe Harbor Input Data &amp; Calc'!Q196, "")</f>
        <v>No</v>
      </c>
      <c r="L194" s="59" t="str">
        <f>IF('2.Census &amp; Reference Benchmarks'!T194&lt;&gt; "",'2.Census &amp; Reference Benchmarks'!T194,"")</f>
        <v/>
      </c>
      <c r="M194" s="60">
        <f>'2.Census &amp; Reference Benchmarks'!M194</f>
        <v>0</v>
      </c>
      <c r="N194" s="60">
        <f>'2.Census &amp; Reference Benchmarks'!P194</f>
        <v>0</v>
      </c>
      <c r="O194" s="60">
        <f>'2.Census &amp; Reference Benchmarks'!S194</f>
        <v>0</v>
      </c>
      <c r="P194" s="52">
        <f>IF( AND(I194 &lt; '1. Summary for SBA'!$J$7, I194 &lt;&gt;""), 0, IF(AND(G194="",I194=""),SUM(M194:O194)*4,IF(I194&lt;'1. Summary for SBA'!$J$7,0,IF(K194="Yes",0,IF(H194="Salary",IF(AND(SUM(M194:O194)*4&lt;100000,L194=""),(SUM(M194:O194)/(IF(OR(I194=0,I194&gt;=DATEVALUE("3/31/2020")),DATEVALUE("3/31/2020"),I194)-IF(OR(G194&lt;=DATEVALUE("1/1/2020"), G194 = ""),DATEVALUE("1/1/2020"),IF(OR(MONTH(G194)=1),G194+1,IF(MONTH(G194)=3,G194,G194-1)))))*360,0),0)))))</f>
        <v>0</v>
      </c>
      <c r="Q194" s="52">
        <f t="shared" si="22"/>
        <v>0</v>
      </c>
      <c r="R194" s="67">
        <f t="shared" si="16"/>
        <v>0</v>
      </c>
      <c r="S194" s="53">
        <f>SUM('3.Weekly Hours &amp; Wage Activity'!AI194:BF194)</f>
        <v>0</v>
      </c>
      <c r="T194" s="53">
        <f>IF(AND(I194&lt;&gt; "",  I194 &lt; '1. Summary for SBA'!$J$11 +168, I194 &gt; '1. Summary for SBA'!$J$11),S194+(((168-(I194-'1. Summary for SBA'!$J$11+1))*S194)/((I194-'1. Summary for SBA'!$J$11+1))),0)</f>
        <v>0</v>
      </c>
      <c r="U194" s="369">
        <f>IF(K194= "Yes",0,IF( H194 = "salary",IF(T194 = 0,MAX(0,$R194-$S194), R194-T194),IF( H194 = "Hourly",'6. Hourly EE Wage Reduction'!AA194, 0)))</f>
        <v>0</v>
      </c>
      <c r="V194" s="67">
        <f t="shared" si="17"/>
        <v>0</v>
      </c>
      <c r="W194" s="405" t="str">
        <f>IF(U194 = 0, "No",IF('6. Hourly EE Wage Reduction'!T194 &gt;'6. Hourly EE Wage Reduction'!W194, "Yes", "No"))</f>
        <v>No</v>
      </c>
      <c r="X194" s="67">
        <f t="shared" si="18"/>
        <v>0</v>
      </c>
      <c r="Y194" s="67">
        <f t="shared" si="19"/>
        <v>0</v>
      </c>
      <c r="AA194" s="86">
        <f>IFERROR(IF('3.Weekly Hours &amp; Wage Activity'!J194 = "FT", 1,MIN(1,IF('3.Weekly Hours &amp; Wage Activity'!J194 = "", "",MIN('3.Weekly Hours &amp; Wage Activity'!J194/40,1)),IF('3.Weekly Hours &amp; Wage Activity'!J194="", "",'3.Weekly Hours &amp; Wage Activity'!J194/40 ))),0)</f>
        <v>0</v>
      </c>
      <c r="AB194" s="86">
        <f>IFERROR(IF('3.Weekly Hours &amp; Wage Activity'!K194 = "FT", 1,MIN(1,IF('3.Weekly Hours &amp; Wage Activity'!K194 = "", "",MIN('3.Weekly Hours &amp; Wage Activity'!K194/40,1)),IF('3.Weekly Hours &amp; Wage Activity'!K194="", "",'3.Weekly Hours &amp; Wage Activity'!K194/40 ))),0)</f>
        <v>0</v>
      </c>
      <c r="AC194" s="86">
        <f>IFERROR(IF('3.Weekly Hours &amp; Wage Activity'!L194 = "FT", 1,MIN(1,IF('3.Weekly Hours &amp; Wage Activity'!L194 = "", "",MIN('3.Weekly Hours &amp; Wage Activity'!L194/40,1)),IF('3.Weekly Hours &amp; Wage Activity'!L194="", "",'3.Weekly Hours &amp; Wage Activity'!L194/40 ))),0)</f>
        <v>0</v>
      </c>
      <c r="AD194" s="86">
        <f>IFERROR(IF('3.Weekly Hours &amp; Wage Activity'!M194 = "FT", 1,MIN(1,IF('3.Weekly Hours &amp; Wage Activity'!M194 = "", "",MIN('3.Weekly Hours &amp; Wage Activity'!M194/40,1)),IF('3.Weekly Hours &amp; Wage Activity'!M194="", "",'3.Weekly Hours &amp; Wage Activity'!M194/40 ))),0)</f>
        <v>0</v>
      </c>
      <c r="AE194" s="86">
        <f>IFERROR(IF('3.Weekly Hours &amp; Wage Activity'!N194 = "FT", 1,MIN(1,IF('3.Weekly Hours &amp; Wage Activity'!N194 = "", "",MIN('3.Weekly Hours &amp; Wage Activity'!N194/40,1)),IF('3.Weekly Hours &amp; Wage Activity'!N194="", "",'3.Weekly Hours &amp; Wage Activity'!N194/40 ))),0)</f>
        <v>0</v>
      </c>
      <c r="AF194" s="86">
        <f>IFERROR(IF('3.Weekly Hours &amp; Wage Activity'!O194 = "FT", 1,MIN(1,IF('3.Weekly Hours &amp; Wage Activity'!O194 = "", "",MIN('3.Weekly Hours &amp; Wage Activity'!O194/40,1)),IF('3.Weekly Hours &amp; Wage Activity'!O194="", "",'3.Weekly Hours &amp; Wage Activity'!O194/40 ))),0)</f>
        <v>0</v>
      </c>
      <c r="AG194" s="86">
        <f>IFERROR(IF('3.Weekly Hours &amp; Wage Activity'!P194 = "FT", 1,MIN(1,IF('3.Weekly Hours &amp; Wage Activity'!P194 = "", "",MIN('3.Weekly Hours &amp; Wage Activity'!P194/40,1)),IF('3.Weekly Hours &amp; Wage Activity'!P194="", "",'3.Weekly Hours &amp; Wage Activity'!P194/40 ))),0)</f>
        <v>0</v>
      </c>
      <c r="AH194" s="86">
        <f>IFERROR(IF('3.Weekly Hours &amp; Wage Activity'!Q194 = "FT", 1,MIN(1,IF('3.Weekly Hours &amp; Wage Activity'!Q194 = "", "",MIN('3.Weekly Hours &amp; Wage Activity'!Q194/40,1)),IF('3.Weekly Hours &amp; Wage Activity'!Q194="", "",'3.Weekly Hours &amp; Wage Activity'!Q194/40 ))),0)</f>
        <v>0</v>
      </c>
      <c r="AI194" s="86">
        <f>IFERROR(IF('3.Weekly Hours &amp; Wage Activity'!R194 = "FT", 1,MIN(1,IF('3.Weekly Hours &amp; Wage Activity'!R194 = "", "",MIN('3.Weekly Hours &amp; Wage Activity'!R194/40,1)),IF('3.Weekly Hours &amp; Wage Activity'!R194="", "",'3.Weekly Hours &amp; Wage Activity'!R194/40 ))),0)</f>
        <v>0</v>
      </c>
      <c r="AJ194" s="86">
        <f>IFERROR(IF('3.Weekly Hours &amp; Wage Activity'!S194 = "FT", 1,MIN(1,IF('3.Weekly Hours &amp; Wage Activity'!S194 = "", "",MIN('3.Weekly Hours &amp; Wage Activity'!S194/40,1)),IF('3.Weekly Hours &amp; Wage Activity'!S194="", "",'3.Weekly Hours &amp; Wage Activity'!S194/40 ))),0)</f>
        <v>0</v>
      </c>
      <c r="AK194" s="86">
        <f>IFERROR(IF('3.Weekly Hours &amp; Wage Activity'!T194 = "FT", 1,MIN(1,IF('3.Weekly Hours &amp; Wage Activity'!T194 = "", "",MIN('3.Weekly Hours &amp; Wage Activity'!T194/40,1)),IF('3.Weekly Hours &amp; Wage Activity'!T194="", "",'3.Weekly Hours &amp; Wage Activity'!T194/40 ))),0)</f>
        <v>0</v>
      </c>
      <c r="AL194" s="86">
        <f>IFERROR(IF('3.Weekly Hours &amp; Wage Activity'!U194 = "FT", 1,MIN(1,IF('3.Weekly Hours &amp; Wage Activity'!U194 = "", "",MIN('3.Weekly Hours &amp; Wage Activity'!U194/40,1)),IF('3.Weekly Hours &amp; Wage Activity'!U194="", "",'3.Weekly Hours &amp; Wage Activity'!U194/40 ))),0)</f>
        <v>0</v>
      </c>
      <c r="AM194" s="86">
        <f>IFERROR(IF('3.Weekly Hours &amp; Wage Activity'!V194 = "FT", 1,MIN(1,IF('3.Weekly Hours &amp; Wage Activity'!V194 = "", "",MIN('3.Weekly Hours &amp; Wage Activity'!V194/40,1)),IF('3.Weekly Hours &amp; Wage Activity'!V194="", "",'3.Weekly Hours &amp; Wage Activity'!V194/40 ))),0)</f>
        <v>0</v>
      </c>
      <c r="AN194" s="86">
        <f>IFERROR(IF('3.Weekly Hours &amp; Wage Activity'!W194 = "FT", 1,MIN(1,IF('3.Weekly Hours &amp; Wage Activity'!W194 = "", "",MIN('3.Weekly Hours &amp; Wage Activity'!W194/40,1)),IF('3.Weekly Hours &amp; Wage Activity'!W194="", "",'3.Weekly Hours &amp; Wage Activity'!W194/40 ))),0)</f>
        <v>0</v>
      </c>
      <c r="AO194" s="86">
        <f>IFERROR(IF('3.Weekly Hours &amp; Wage Activity'!X194 = "FT", 1,MIN(1,IF('3.Weekly Hours &amp; Wage Activity'!X194 = "", "",MIN('3.Weekly Hours &amp; Wage Activity'!X194/40,1)),IF('3.Weekly Hours &amp; Wage Activity'!X194="", "",'3.Weekly Hours &amp; Wage Activity'!X194/40 ))),0)</f>
        <v>0</v>
      </c>
      <c r="AP194" s="86">
        <f>IFERROR(IF('3.Weekly Hours &amp; Wage Activity'!Y194 = "FT", 1,MIN(1,IF('3.Weekly Hours &amp; Wage Activity'!Y194 = "", "",MIN('3.Weekly Hours &amp; Wage Activity'!Y194/40,1)),IF('3.Weekly Hours &amp; Wage Activity'!Y194="", "",'3.Weekly Hours &amp; Wage Activity'!Y194/40 ))),0)</f>
        <v>0</v>
      </c>
      <c r="AQ194" s="86">
        <f>IFERROR(IF('3.Weekly Hours &amp; Wage Activity'!Z194 = "FT", 1,MIN(1,IF('3.Weekly Hours &amp; Wage Activity'!Z194 = "", "",MIN('3.Weekly Hours &amp; Wage Activity'!Z194/40,1)),IF('3.Weekly Hours &amp; Wage Activity'!Z194="", "",'3.Weekly Hours &amp; Wage Activity'!Z194/40 ))),0)</f>
        <v>0</v>
      </c>
      <c r="AR194" s="86">
        <f>IFERROR(IF('3.Weekly Hours &amp; Wage Activity'!AA194 = "FT", 1,MIN(1,IF('3.Weekly Hours &amp; Wage Activity'!AA194 = "", "",MIN('3.Weekly Hours &amp; Wage Activity'!AA194/40,1)),IF('3.Weekly Hours &amp; Wage Activity'!AA194="", "",'3.Weekly Hours &amp; Wage Activity'!AA194/40 ))),0)</f>
        <v>0</v>
      </c>
      <c r="AS194" s="86">
        <f>IFERROR(IF('3.Weekly Hours &amp; Wage Activity'!AB194 = "FT", 1,MIN(1,IF('3.Weekly Hours &amp; Wage Activity'!AB194 = "", "",MIN('3.Weekly Hours &amp; Wage Activity'!AB194/40,1)),IF('3.Weekly Hours &amp; Wage Activity'!AB194="", "",'3.Weekly Hours &amp; Wage Activity'!AB194/40 ))),0)</f>
        <v>0</v>
      </c>
      <c r="AT194" s="86">
        <f>IFERROR(IF('3.Weekly Hours &amp; Wage Activity'!AC194 = "FT", 1,MIN(1,IF('3.Weekly Hours &amp; Wage Activity'!AC194 = "", "",MIN('3.Weekly Hours &amp; Wage Activity'!AC194/40,1)),IF('3.Weekly Hours &amp; Wage Activity'!AC194="", "",'3.Weekly Hours &amp; Wage Activity'!AC194/40 ))),0)</f>
        <v>0</v>
      </c>
      <c r="AU194" s="86">
        <f>IFERROR(IF('3.Weekly Hours &amp; Wage Activity'!AD194 = "FT", 1,MIN(1,IF('3.Weekly Hours &amp; Wage Activity'!AD194 = "", "",MIN('3.Weekly Hours &amp; Wage Activity'!AD194/40,1)),IF('3.Weekly Hours &amp; Wage Activity'!AD194="", "",'3.Weekly Hours &amp; Wage Activity'!AD194/40 ))),0)</f>
        <v>0</v>
      </c>
      <c r="AV194" s="86">
        <f>IFERROR(IF('3.Weekly Hours &amp; Wage Activity'!AE194 = "FT", 1,MIN(1,IF('3.Weekly Hours &amp; Wage Activity'!AE194 = "", "",MIN('3.Weekly Hours &amp; Wage Activity'!AE194/40,1)),IF('3.Weekly Hours &amp; Wage Activity'!AE194="", "",'3.Weekly Hours &amp; Wage Activity'!AE194/40 ))),0)</f>
        <v>0</v>
      </c>
      <c r="AW194" s="86">
        <f>IFERROR(IF('3.Weekly Hours &amp; Wage Activity'!AF194 = "FT", 1,MIN(1,IF('3.Weekly Hours &amp; Wage Activity'!AF194 = "", "",MIN('3.Weekly Hours &amp; Wage Activity'!AF194/40,1)),IF('3.Weekly Hours &amp; Wage Activity'!AF194="", "",'3.Weekly Hours &amp; Wage Activity'!AF194/40 ))),0)</f>
        <v>0</v>
      </c>
      <c r="AX194" s="86">
        <f>IFERROR(IF('3.Weekly Hours &amp; Wage Activity'!AG194 = "FT", 1,MIN(1,IF('3.Weekly Hours &amp; Wage Activity'!AG194 = "", "",MIN('3.Weekly Hours &amp; Wage Activity'!AG194/40,1)),IF('3.Weekly Hours &amp; Wage Activity'!AG194="", "",'3.Weekly Hours &amp; Wage Activity'!AG194/40 ))),0)</f>
        <v>0</v>
      </c>
      <c r="AY194" s="523">
        <f>SUM( IF(COUNTIF('3.Weekly Hours &amp; Wage Activity'!J194:Q194, "&lt;&gt;FT") = 0, COLUMNS('3.Weekly Hours &amp; Wage Activity'!J194:AG194) * 40, '3.Weekly Hours &amp; Wage Activity'!J194:AG194))</f>
        <v>0</v>
      </c>
      <c r="AZ194" s="86">
        <f t="shared" si="20"/>
        <v>0</v>
      </c>
      <c r="BA194" s="87">
        <f t="shared" si="21"/>
        <v>0</v>
      </c>
      <c r="BB194" s="74" t="str">
        <f>IF('2.Census &amp; Reference Benchmarks'!K194 = "", "", '2.Census &amp; Reference Benchmarks'!K194)</f>
        <v/>
      </c>
      <c r="BC194" s="185">
        <f>IF('2.Census &amp; Reference Benchmarks'!L194="N/A",IF(OR(AND(G194="",I194=""),AND(G194&lt;DATEVALUE("1/1/2020"),OR(I194="",I194&gt;DATEVALUE("3/31/2020")))),177.14,IF(OR(I194 = "", I194 &gt; DATEVALUE("1/31/2020")), ROUND(177.14*((DATEVALUE("2/1/2020") -G194)/31),1))),IF('2.Census &amp; Reference Benchmarks'!L194="",0,'2.Census &amp; Reference Benchmarks'!L194))</f>
        <v>0</v>
      </c>
      <c r="BD194" s="74" t="str">
        <f>IF('2.Census &amp; Reference Benchmarks'!N194 = "", "", '2.Census &amp; Reference Benchmarks'!N194)</f>
        <v/>
      </c>
      <c r="BE194" s="185">
        <f>IF('2.Census &amp; Reference Benchmarks'!O194="N/A",IF(OR(AND(G194="",I194=""),AND(G194&lt;=DATEVALUE("2/1/2020"),OR(I194="",I194&gt;=DATEVALUE("2/29/2020")))),165.71,IF(AND(G194&gt;DATEVALUE("2/1/2020"),OR(I194="",I194&lt;=DATEVALUE("2/29/2020"))),((DATEVALUE("3/1/2020")-G194)/29)*165.71,"")),IF('2.Census &amp; Reference Benchmarks'!O194="",0,'2.Census &amp; Reference Benchmarks'!O194))</f>
        <v>0</v>
      </c>
    </row>
    <row r="195" spans="1:57" x14ac:dyDescent="0.25">
      <c r="A195" s="3"/>
      <c r="B195" s="56">
        <f>IF('2.Census &amp; Reference Benchmarks'!B195 &lt;&gt;"",'2.Census &amp; Reference Benchmarks'!B195,"")</f>
        <v>0</v>
      </c>
      <c r="C195" s="56">
        <f>IF('2.Census &amp; Reference Benchmarks'!C195 &lt;&gt;"",'2.Census &amp; Reference Benchmarks'!C195,"")</f>
        <v>0</v>
      </c>
      <c r="D195" s="57" t="str">
        <f>IF('2.Census &amp; Reference Benchmarks'!D195 &lt;&gt;"",'2.Census &amp; Reference Benchmarks'!D195,"")</f>
        <v/>
      </c>
      <c r="E195" s="56" t="str">
        <f>IF('2.Census &amp; Reference Benchmarks'!E195 &lt;&gt;"",'2.Census &amp; Reference Benchmarks'!E195,"")</f>
        <v/>
      </c>
      <c r="F195" s="56" t="str">
        <f>IF('2.Census &amp; Reference Benchmarks'!F195 &lt;&gt;"",'2.Census &amp; Reference Benchmarks'!F195,"")</f>
        <v/>
      </c>
      <c r="G195" s="58" t="str">
        <f>IF('2.Census &amp; Reference Benchmarks'!G195 &lt;&gt;"",'2.Census &amp; Reference Benchmarks'!G195,"")</f>
        <v/>
      </c>
      <c r="H195" s="58" t="str">
        <f>IF('2.Census &amp; Reference Benchmarks'!H195 &lt;&gt;"",'2.Census &amp; Reference Benchmarks'!H195,"")</f>
        <v/>
      </c>
      <c r="I195" s="58" t="str">
        <f>IF('2.Census &amp; Reference Benchmarks'!I195 &lt;&gt;"",'2.Census &amp; Reference Benchmarks'!I195,"")</f>
        <v/>
      </c>
      <c r="J195" s="69" t="str">
        <f>IF('2.Census &amp; Reference Benchmarks'!J195 &lt;&gt;"",'2.Census &amp; Reference Benchmarks'!J195,"")</f>
        <v/>
      </c>
      <c r="K195" s="58" t="str">
        <f>IF('7.Safe Harbor Input Data &amp; Calc'!Q197 &lt;&gt; "", '7.Safe Harbor Input Data &amp; Calc'!Q197, "")</f>
        <v>No</v>
      </c>
      <c r="L195" s="59" t="str">
        <f>IF('2.Census &amp; Reference Benchmarks'!T195&lt;&gt; "",'2.Census &amp; Reference Benchmarks'!T195,"")</f>
        <v/>
      </c>
      <c r="M195" s="60">
        <f>'2.Census &amp; Reference Benchmarks'!M195</f>
        <v>0</v>
      </c>
      <c r="N195" s="60">
        <f>'2.Census &amp; Reference Benchmarks'!P195</f>
        <v>0</v>
      </c>
      <c r="O195" s="60">
        <f>'2.Census &amp; Reference Benchmarks'!S195</f>
        <v>0</v>
      </c>
      <c r="P195" s="52">
        <f>IF( AND(I195 &lt; '1. Summary for SBA'!$J$7, I195 &lt;&gt;""), 0, IF(AND(G195="",I195=""),SUM(M195:O195)*4,IF(I195&lt;'1. Summary for SBA'!$J$7,0,IF(K195="Yes",0,IF(H195="Salary",IF(AND(SUM(M195:O195)*4&lt;100000,L195=""),(SUM(M195:O195)/(IF(OR(I195=0,I195&gt;=DATEVALUE("3/31/2020")),DATEVALUE("3/31/2020"),I195)-IF(OR(G195&lt;=DATEVALUE("1/1/2020"), G195 = ""),DATEVALUE("1/1/2020"),IF(OR(MONTH(G195)=1),G195+1,IF(MONTH(G195)=3,G195,G195-1)))))*360,0),0)))))</f>
        <v>0</v>
      </c>
      <c r="Q195" s="52">
        <f t="shared" si="22"/>
        <v>0</v>
      </c>
      <c r="R195" s="67">
        <f t="shared" si="16"/>
        <v>0</v>
      </c>
      <c r="S195" s="53">
        <f>SUM('3.Weekly Hours &amp; Wage Activity'!AI195:BF195)</f>
        <v>0</v>
      </c>
      <c r="T195" s="53">
        <f>IF(AND(I195&lt;&gt; "",  I195 &lt; '1. Summary for SBA'!$J$11 +168, I195 &gt; '1. Summary for SBA'!$J$11),S195+(((168-(I195-'1. Summary for SBA'!$J$11+1))*S195)/((I195-'1. Summary for SBA'!$J$11+1))),0)</f>
        <v>0</v>
      </c>
      <c r="U195" s="369">
        <f>IF(K195= "Yes",0,IF( H195 = "salary",IF(T195 = 0,MAX(0,$R195-$S195), R195-T195),IF( H195 = "Hourly",'6. Hourly EE Wage Reduction'!AA195, 0)))</f>
        <v>0</v>
      </c>
      <c r="V195" s="67">
        <f t="shared" si="17"/>
        <v>0</v>
      </c>
      <c r="W195" s="405" t="str">
        <f>IF(U195 = 0, "No",IF('6. Hourly EE Wage Reduction'!T195 &gt;'6. Hourly EE Wage Reduction'!W195, "Yes", "No"))</f>
        <v>No</v>
      </c>
      <c r="X195" s="67">
        <f t="shared" si="18"/>
        <v>0</v>
      </c>
      <c r="Y195" s="67">
        <f t="shared" si="19"/>
        <v>0</v>
      </c>
      <c r="AA195" s="86">
        <f>IFERROR(IF('3.Weekly Hours &amp; Wage Activity'!J195 = "FT", 1,MIN(1,IF('3.Weekly Hours &amp; Wage Activity'!J195 = "", "",MIN('3.Weekly Hours &amp; Wage Activity'!J195/40,1)),IF('3.Weekly Hours &amp; Wage Activity'!J195="", "",'3.Weekly Hours &amp; Wage Activity'!J195/40 ))),0)</f>
        <v>0</v>
      </c>
      <c r="AB195" s="86">
        <f>IFERROR(IF('3.Weekly Hours &amp; Wage Activity'!K195 = "FT", 1,MIN(1,IF('3.Weekly Hours &amp; Wage Activity'!K195 = "", "",MIN('3.Weekly Hours &amp; Wage Activity'!K195/40,1)),IF('3.Weekly Hours &amp; Wage Activity'!K195="", "",'3.Weekly Hours &amp; Wage Activity'!K195/40 ))),0)</f>
        <v>0</v>
      </c>
      <c r="AC195" s="86">
        <f>IFERROR(IF('3.Weekly Hours &amp; Wage Activity'!L195 = "FT", 1,MIN(1,IF('3.Weekly Hours &amp; Wage Activity'!L195 = "", "",MIN('3.Weekly Hours &amp; Wage Activity'!L195/40,1)),IF('3.Weekly Hours &amp; Wage Activity'!L195="", "",'3.Weekly Hours &amp; Wage Activity'!L195/40 ))),0)</f>
        <v>0</v>
      </c>
      <c r="AD195" s="86">
        <f>IFERROR(IF('3.Weekly Hours &amp; Wage Activity'!M195 = "FT", 1,MIN(1,IF('3.Weekly Hours &amp; Wage Activity'!M195 = "", "",MIN('3.Weekly Hours &amp; Wage Activity'!M195/40,1)),IF('3.Weekly Hours &amp; Wage Activity'!M195="", "",'3.Weekly Hours &amp; Wage Activity'!M195/40 ))),0)</f>
        <v>0</v>
      </c>
      <c r="AE195" s="86">
        <f>IFERROR(IF('3.Weekly Hours &amp; Wage Activity'!N195 = "FT", 1,MIN(1,IF('3.Weekly Hours &amp; Wage Activity'!N195 = "", "",MIN('3.Weekly Hours &amp; Wage Activity'!N195/40,1)),IF('3.Weekly Hours &amp; Wage Activity'!N195="", "",'3.Weekly Hours &amp; Wage Activity'!N195/40 ))),0)</f>
        <v>0</v>
      </c>
      <c r="AF195" s="86">
        <f>IFERROR(IF('3.Weekly Hours &amp; Wage Activity'!O195 = "FT", 1,MIN(1,IF('3.Weekly Hours &amp; Wage Activity'!O195 = "", "",MIN('3.Weekly Hours &amp; Wage Activity'!O195/40,1)),IF('3.Weekly Hours &amp; Wage Activity'!O195="", "",'3.Weekly Hours &amp; Wage Activity'!O195/40 ))),0)</f>
        <v>0</v>
      </c>
      <c r="AG195" s="86">
        <f>IFERROR(IF('3.Weekly Hours &amp; Wage Activity'!P195 = "FT", 1,MIN(1,IF('3.Weekly Hours &amp; Wage Activity'!P195 = "", "",MIN('3.Weekly Hours &amp; Wage Activity'!P195/40,1)),IF('3.Weekly Hours &amp; Wage Activity'!P195="", "",'3.Weekly Hours &amp; Wage Activity'!P195/40 ))),0)</f>
        <v>0</v>
      </c>
      <c r="AH195" s="86">
        <f>IFERROR(IF('3.Weekly Hours &amp; Wage Activity'!Q195 = "FT", 1,MIN(1,IF('3.Weekly Hours &amp; Wage Activity'!Q195 = "", "",MIN('3.Weekly Hours &amp; Wage Activity'!Q195/40,1)),IF('3.Weekly Hours &amp; Wage Activity'!Q195="", "",'3.Weekly Hours &amp; Wage Activity'!Q195/40 ))),0)</f>
        <v>0</v>
      </c>
      <c r="AI195" s="86">
        <f>IFERROR(IF('3.Weekly Hours &amp; Wage Activity'!R195 = "FT", 1,MIN(1,IF('3.Weekly Hours &amp; Wage Activity'!R195 = "", "",MIN('3.Weekly Hours &amp; Wage Activity'!R195/40,1)),IF('3.Weekly Hours &amp; Wage Activity'!R195="", "",'3.Weekly Hours &amp; Wage Activity'!R195/40 ))),0)</f>
        <v>0</v>
      </c>
      <c r="AJ195" s="86">
        <f>IFERROR(IF('3.Weekly Hours &amp; Wage Activity'!S195 = "FT", 1,MIN(1,IF('3.Weekly Hours &amp; Wage Activity'!S195 = "", "",MIN('3.Weekly Hours &amp; Wage Activity'!S195/40,1)),IF('3.Weekly Hours &amp; Wage Activity'!S195="", "",'3.Weekly Hours &amp; Wage Activity'!S195/40 ))),0)</f>
        <v>0</v>
      </c>
      <c r="AK195" s="86">
        <f>IFERROR(IF('3.Weekly Hours &amp; Wage Activity'!T195 = "FT", 1,MIN(1,IF('3.Weekly Hours &amp; Wage Activity'!T195 = "", "",MIN('3.Weekly Hours &amp; Wage Activity'!T195/40,1)),IF('3.Weekly Hours &amp; Wage Activity'!T195="", "",'3.Weekly Hours &amp; Wage Activity'!T195/40 ))),0)</f>
        <v>0</v>
      </c>
      <c r="AL195" s="86">
        <f>IFERROR(IF('3.Weekly Hours &amp; Wage Activity'!U195 = "FT", 1,MIN(1,IF('3.Weekly Hours &amp; Wage Activity'!U195 = "", "",MIN('3.Weekly Hours &amp; Wage Activity'!U195/40,1)),IF('3.Weekly Hours &amp; Wage Activity'!U195="", "",'3.Weekly Hours &amp; Wage Activity'!U195/40 ))),0)</f>
        <v>0</v>
      </c>
      <c r="AM195" s="86">
        <f>IFERROR(IF('3.Weekly Hours &amp; Wage Activity'!V195 = "FT", 1,MIN(1,IF('3.Weekly Hours &amp; Wage Activity'!V195 = "", "",MIN('3.Weekly Hours &amp; Wage Activity'!V195/40,1)),IF('3.Weekly Hours &amp; Wage Activity'!V195="", "",'3.Weekly Hours &amp; Wage Activity'!V195/40 ))),0)</f>
        <v>0</v>
      </c>
      <c r="AN195" s="86">
        <f>IFERROR(IF('3.Weekly Hours &amp; Wage Activity'!W195 = "FT", 1,MIN(1,IF('3.Weekly Hours &amp; Wage Activity'!W195 = "", "",MIN('3.Weekly Hours &amp; Wage Activity'!W195/40,1)),IF('3.Weekly Hours &amp; Wage Activity'!W195="", "",'3.Weekly Hours &amp; Wage Activity'!W195/40 ))),0)</f>
        <v>0</v>
      </c>
      <c r="AO195" s="86">
        <f>IFERROR(IF('3.Weekly Hours &amp; Wage Activity'!X195 = "FT", 1,MIN(1,IF('3.Weekly Hours &amp; Wage Activity'!X195 = "", "",MIN('3.Weekly Hours &amp; Wage Activity'!X195/40,1)),IF('3.Weekly Hours &amp; Wage Activity'!X195="", "",'3.Weekly Hours &amp; Wage Activity'!X195/40 ))),0)</f>
        <v>0</v>
      </c>
      <c r="AP195" s="86">
        <f>IFERROR(IF('3.Weekly Hours &amp; Wage Activity'!Y195 = "FT", 1,MIN(1,IF('3.Weekly Hours &amp; Wage Activity'!Y195 = "", "",MIN('3.Weekly Hours &amp; Wage Activity'!Y195/40,1)),IF('3.Weekly Hours &amp; Wage Activity'!Y195="", "",'3.Weekly Hours &amp; Wage Activity'!Y195/40 ))),0)</f>
        <v>0</v>
      </c>
      <c r="AQ195" s="86">
        <f>IFERROR(IF('3.Weekly Hours &amp; Wage Activity'!Z195 = "FT", 1,MIN(1,IF('3.Weekly Hours &amp; Wage Activity'!Z195 = "", "",MIN('3.Weekly Hours &amp; Wage Activity'!Z195/40,1)),IF('3.Weekly Hours &amp; Wage Activity'!Z195="", "",'3.Weekly Hours &amp; Wage Activity'!Z195/40 ))),0)</f>
        <v>0</v>
      </c>
      <c r="AR195" s="86">
        <f>IFERROR(IF('3.Weekly Hours &amp; Wage Activity'!AA195 = "FT", 1,MIN(1,IF('3.Weekly Hours &amp; Wage Activity'!AA195 = "", "",MIN('3.Weekly Hours &amp; Wage Activity'!AA195/40,1)),IF('3.Weekly Hours &amp; Wage Activity'!AA195="", "",'3.Weekly Hours &amp; Wage Activity'!AA195/40 ))),0)</f>
        <v>0</v>
      </c>
      <c r="AS195" s="86">
        <f>IFERROR(IF('3.Weekly Hours &amp; Wage Activity'!AB195 = "FT", 1,MIN(1,IF('3.Weekly Hours &amp; Wage Activity'!AB195 = "", "",MIN('3.Weekly Hours &amp; Wage Activity'!AB195/40,1)),IF('3.Weekly Hours &amp; Wage Activity'!AB195="", "",'3.Weekly Hours &amp; Wage Activity'!AB195/40 ))),0)</f>
        <v>0</v>
      </c>
      <c r="AT195" s="86">
        <f>IFERROR(IF('3.Weekly Hours &amp; Wage Activity'!AC195 = "FT", 1,MIN(1,IF('3.Weekly Hours &amp; Wage Activity'!AC195 = "", "",MIN('3.Weekly Hours &amp; Wage Activity'!AC195/40,1)),IF('3.Weekly Hours &amp; Wage Activity'!AC195="", "",'3.Weekly Hours &amp; Wage Activity'!AC195/40 ))),0)</f>
        <v>0</v>
      </c>
      <c r="AU195" s="86">
        <f>IFERROR(IF('3.Weekly Hours &amp; Wage Activity'!AD195 = "FT", 1,MIN(1,IF('3.Weekly Hours &amp; Wage Activity'!AD195 = "", "",MIN('3.Weekly Hours &amp; Wage Activity'!AD195/40,1)),IF('3.Weekly Hours &amp; Wage Activity'!AD195="", "",'3.Weekly Hours &amp; Wage Activity'!AD195/40 ))),0)</f>
        <v>0</v>
      </c>
      <c r="AV195" s="86">
        <f>IFERROR(IF('3.Weekly Hours &amp; Wage Activity'!AE195 = "FT", 1,MIN(1,IF('3.Weekly Hours &amp; Wage Activity'!AE195 = "", "",MIN('3.Weekly Hours &amp; Wage Activity'!AE195/40,1)),IF('3.Weekly Hours &amp; Wage Activity'!AE195="", "",'3.Weekly Hours &amp; Wage Activity'!AE195/40 ))),0)</f>
        <v>0</v>
      </c>
      <c r="AW195" s="86">
        <f>IFERROR(IF('3.Weekly Hours &amp; Wage Activity'!AF195 = "FT", 1,MIN(1,IF('3.Weekly Hours &amp; Wage Activity'!AF195 = "", "",MIN('3.Weekly Hours &amp; Wage Activity'!AF195/40,1)),IF('3.Weekly Hours &amp; Wage Activity'!AF195="", "",'3.Weekly Hours &amp; Wage Activity'!AF195/40 ))),0)</f>
        <v>0</v>
      </c>
      <c r="AX195" s="86">
        <f>IFERROR(IF('3.Weekly Hours &amp; Wage Activity'!AG195 = "FT", 1,MIN(1,IF('3.Weekly Hours &amp; Wage Activity'!AG195 = "", "",MIN('3.Weekly Hours &amp; Wage Activity'!AG195/40,1)),IF('3.Weekly Hours &amp; Wage Activity'!AG195="", "",'3.Weekly Hours &amp; Wage Activity'!AG195/40 ))),0)</f>
        <v>0</v>
      </c>
      <c r="AY195" s="523">
        <f>SUM( IF(COUNTIF('3.Weekly Hours &amp; Wage Activity'!J195:Q195, "&lt;&gt;FT") = 0, COLUMNS('3.Weekly Hours &amp; Wage Activity'!J195:AG195) * 40, '3.Weekly Hours &amp; Wage Activity'!J195:AG195))</f>
        <v>0</v>
      </c>
      <c r="AZ195" s="86">
        <f t="shared" si="20"/>
        <v>0</v>
      </c>
      <c r="BA195" s="87">
        <f t="shared" si="21"/>
        <v>0</v>
      </c>
      <c r="BB195" s="74" t="str">
        <f>IF('2.Census &amp; Reference Benchmarks'!K195 = "", "", '2.Census &amp; Reference Benchmarks'!K195)</f>
        <v/>
      </c>
      <c r="BC195" s="185">
        <f>IF('2.Census &amp; Reference Benchmarks'!L195="N/A",IF(OR(AND(G195="",I195=""),AND(G195&lt;DATEVALUE("1/1/2020"),OR(I195="",I195&gt;DATEVALUE("3/31/2020")))),177.14,IF(OR(I195 = "", I195 &gt; DATEVALUE("1/31/2020")), ROUND(177.14*((DATEVALUE("2/1/2020") -G195)/31),1))),IF('2.Census &amp; Reference Benchmarks'!L195="",0,'2.Census &amp; Reference Benchmarks'!L195))</f>
        <v>0</v>
      </c>
      <c r="BD195" s="74" t="str">
        <f>IF('2.Census &amp; Reference Benchmarks'!N195 = "", "", '2.Census &amp; Reference Benchmarks'!N195)</f>
        <v/>
      </c>
      <c r="BE195" s="185">
        <f>IF('2.Census &amp; Reference Benchmarks'!O195="N/A",IF(OR(AND(G195="",I195=""),AND(G195&lt;=DATEVALUE("2/1/2020"),OR(I195="",I195&gt;=DATEVALUE("2/29/2020")))),165.71,IF(AND(G195&gt;DATEVALUE("2/1/2020"),OR(I195="",I195&lt;=DATEVALUE("2/29/2020"))),((DATEVALUE("3/1/2020")-G195)/29)*165.71,"")),IF('2.Census &amp; Reference Benchmarks'!O195="",0,'2.Census &amp; Reference Benchmarks'!O195))</f>
        <v>0</v>
      </c>
    </row>
    <row r="196" spans="1:57" x14ac:dyDescent="0.25">
      <c r="A196" s="3"/>
      <c r="B196" s="56">
        <f>IF('2.Census &amp; Reference Benchmarks'!B196 &lt;&gt;"",'2.Census &amp; Reference Benchmarks'!B196,"")</f>
        <v>0</v>
      </c>
      <c r="C196" s="56">
        <f>IF('2.Census &amp; Reference Benchmarks'!C196 &lt;&gt;"",'2.Census &amp; Reference Benchmarks'!C196,"")</f>
        <v>0</v>
      </c>
      <c r="D196" s="57" t="str">
        <f>IF('2.Census &amp; Reference Benchmarks'!D196 &lt;&gt;"",'2.Census &amp; Reference Benchmarks'!D196,"")</f>
        <v/>
      </c>
      <c r="E196" s="56" t="str">
        <f>IF('2.Census &amp; Reference Benchmarks'!E196 &lt;&gt;"",'2.Census &amp; Reference Benchmarks'!E196,"")</f>
        <v/>
      </c>
      <c r="F196" s="56" t="str">
        <f>IF('2.Census &amp; Reference Benchmarks'!F196 &lt;&gt;"",'2.Census &amp; Reference Benchmarks'!F196,"")</f>
        <v/>
      </c>
      <c r="G196" s="58" t="str">
        <f>IF('2.Census &amp; Reference Benchmarks'!G196 &lt;&gt;"",'2.Census &amp; Reference Benchmarks'!G196,"")</f>
        <v/>
      </c>
      <c r="H196" s="58" t="str">
        <f>IF('2.Census &amp; Reference Benchmarks'!H196 &lt;&gt;"",'2.Census &amp; Reference Benchmarks'!H196,"")</f>
        <v/>
      </c>
      <c r="I196" s="58" t="str">
        <f>IF('2.Census &amp; Reference Benchmarks'!I196 &lt;&gt;"",'2.Census &amp; Reference Benchmarks'!I196,"")</f>
        <v/>
      </c>
      <c r="J196" s="69" t="str">
        <f>IF('2.Census &amp; Reference Benchmarks'!J196 &lt;&gt;"",'2.Census &amp; Reference Benchmarks'!J196,"")</f>
        <v/>
      </c>
      <c r="K196" s="58" t="str">
        <f>IF('7.Safe Harbor Input Data &amp; Calc'!Q198 &lt;&gt; "", '7.Safe Harbor Input Data &amp; Calc'!Q198, "")</f>
        <v>No</v>
      </c>
      <c r="L196" s="59" t="str">
        <f>IF('2.Census &amp; Reference Benchmarks'!T196&lt;&gt; "",'2.Census &amp; Reference Benchmarks'!T196,"")</f>
        <v/>
      </c>
      <c r="M196" s="60">
        <f>'2.Census &amp; Reference Benchmarks'!M196</f>
        <v>0</v>
      </c>
      <c r="N196" s="60">
        <f>'2.Census &amp; Reference Benchmarks'!P196</f>
        <v>0</v>
      </c>
      <c r="O196" s="60">
        <f>'2.Census &amp; Reference Benchmarks'!S196</f>
        <v>0</v>
      </c>
      <c r="P196" s="52">
        <f>IF( AND(I196 &lt; '1. Summary for SBA'!$J$7, I196 &lt;&gt;""), 0, IF(AND(G196="",I196=""),SUM(M196:O196)*4,IF(I196&lt;'1. Summary for SBA'!$J$7,0,IF(K196="Yes",0,IF(H196="Salary",IF(AND(SUM(M196:O196)*4&lt;100000,L196=""),(SUM(M196:O196)/(IF(OR(I196=0,I196&gt;=DATEVALUE("3/31/2020")),DATEVALUE("3/31/2020"),I196)-IF(OR(G196&lt;=DATEVALUE("1/1/2020"), G196 = ""),DATEVALUE("1/1/2020"),IF(OR(MONTH(G196)=1),G196+1,IF(MONTH(G196)=3,G196,G196-1)))))*360,0),0)))))</f>
        <v>0</v>
      </c>
      <c r="Q196" s="52">
        <f t="shared" si="22"/>
        <v>0</v>
      </c>
      <c r="R196" s="67">
        <f t="shared" si="16"/>
        <v>0</v>
      </c>
      <c r="S196" s="53">
        <f>SUM('3.Weekly Hours &amp; Wage Activity'!AI196:BF196)</f>
        <v>0</v>
      </c>
      <c r="T196" s="53">
        <f>IF(AND(I196&lt;&gt; "",  I196 &lt; '1. Summary for SBA'!$J$11 +168, I196 &gt; '1. Summary for SBA'!$J$11),S196+(((168-(I196-'1. Summary for SBA'!$J$11+1))*S196)/((I196-'1. Summary for SBA'!$J$11+1))),0)</f>
        <v>0</v>
      </c>
      <c r="U196" s="369">
        <f>IF(K196= "Yes",0,IF( H196 = "salary",IF(T196 = 0,MAX(0,$R196-$S196), R196-T196),IF( H196 = "Hourly",'6. Hourly EE Wage Reduction'!AA196, 0)))</f>
        <v>0</v>
      </c>
      <c r="V196" s="67">
        <f t="shared" si="17"/>
        <v>0</v>
      </c>
      <c r="W196" s="405" t="str">
        <f>IF(U196 = 0, "No",IF('6. Hourly EE Wage Reduction'!T196 &gt;'6. Hourly EE Wage Reduction'!W196, "Yes", "No"))</f>
        <v>No</v>
      </c>
      <c r="X196" s="67">
        <f t="shared" si="18"/>
        <v>0</v>
      </c>
      <c r="Y196" s="67">
        <f t="shared" si="19"/>
        <v>0</v>
      </c>
      <c r="AA196" s="86">
        <f>IFERROR(IF('3.Weekly Hours &amp; Wage Activity'!J196 = "FT", 1,MIN(1,IF('3.Weekly Hours &amp; Wage Activity'!J196 = "", "",MIN('3.Weekly Hours &amp; Wage Activity'!J196/40,1)),IF('3.Weekly Hours &amp; Wage Activity'!J196="", "",'3.Weekly Hours &amp; Wage Activity'!J196/40 ))),0)</f>
        <v>0</v>
      </c>
      <c r="AB196" s="86">
        <f>IFERROR(IF('3.Weekly Hours &amp; Wage Activity'!K196 = "FT", 1,MIN(1,IF('3.Weekly Hours &amp; Wage Activity'!K196 = "", "",MIN('3.Weekly Hours &amp; Wage Activity'!K196/40,1)),IF('3.Weekly Hours &amp; Wage Activity'!K196="", "",'3.Weekly Hours &amp; Wage Activity'!K196/40 ))),0)</f>
        <v>0</v>
      </c>
      <c r="AC196" s="86">
        <f>IFERROR(IF('3.Weekly Hours &amp; Wage Activity'!L196 = "FT", 1,MIN(1,IF('3.Weekly Hours &amp; Wage Activity'!L196 = "", "",MIN('3.Weekly Hours &amp; Wage Activity'!L196/40,1)),IF('3.Weekly Hours &amp; Wage Activity'!L196="", "",'3.Weekly Hours &amp; Wage Activity'!L196/40 ))),0)</f>
        <v>0</v>
      </c>
      <c r="AD196" s="86">
        <f>IFERROR(IF('3.Weekly Hours &amp; Wage Activity'!M196 = "FT", 1,MIN(1,IF('3.Weekly Hours &amp; Wage Activity'!M196 = "", "",MIN('3.Weekly Hours &amp; Wage Activity'!M196/40,1)),IF('3.Weekly Hours &amp; Wage Activity'!M196="", "",'3.Weekly Hours &amp; Wage Activity'!M196/40 ))),0)</f>
        <v>0</v>
      </c>
      <c r="AE196" s="86">
        <f>IFERROR(IF('3.Weekly Hours &amp; Wage Activity'!N196 = "FT", 1,MIN(1,IF('3.Weekly Hours &amp; Wage Activity'!N196 = "", "",MIN('3.Weekly Hours &amp; Wage Activity'!N196/40,1)),IF('3.Weekly Hours &amp; Wage Activity'!N196="", "",'3.Weekly Hours &amp; Wage Activity'!N196/40 ))),0)</f>
        <v>0</v>
      </c>
      <c r="AF196" s="86">
        <f>IFERROR(IF('3.Weekly Hours &amp; Wage Activity'!O196 = "FT", 1,MIN(1,IF('3.Weekly Hours &amp; Wage Activity'!O196 = "", "",MIN('3.Weekly Hours &amp; Wage Activity'!O196/40,1)),IF('3.Weekly Hours &amp; Wage Activity'!O196="", "",'3.Weekly Hours &amp; Wage Activity'!O196/40 ))),0)</f>
        <v>0</v>
      </c>
      <c r="AG196" s="86">
        <f>IFERROR(IF('3.Weekly Hours &amp; Wage Activity'!P196 = "FT", 1,MIN(1,IF('3.Weekly Hours &amp; Wage Activity'!P196 = "", "",MIN('3.Weekly Hours &amp; Wage Activity'!P196/40,1)),IF('3.Weekly Hours &amp; Wage Activity'!P196="", "",'3.Weekly Hours &amp; Wage Activity'!P196/40 ))),0)</f>
        <v>0</v>
      </c>
      <c r="AH196" s="86">
        <f>IFERROR(IF('3.Weekly Hours &amp; Wage Activity'!Q196 = "FT", 1,MIN(1,IF('3.Weekly Hours &amp; Wage Activity'!Q196 = "", "",MIN('3.Weekly Hours &amp; Wage Activity'!Q196/40,1)),IF('3.Weekly Hours &amp; Wage Activity'!Q196="", "",'3.Weekly Hours &amp; Wage Activity'!Q196/40 ))),0)</f>
        <v>0</v>
      </c>
      <c r="AI196" s="86">
        <f>IFERROR(IF('3.Weekly Hours &amp; Wage Activity'!R196 = "FT", 1,MIN(1,IF('3.Weekly Hours &amp; Wage Activity'!R196 = "", "",MIN('3.Weekly Hours &amp; Wage Activity'!R196/40,1)),IF('3.Weekly Hours &amp; Wage Activity'!R196="", "",'3.Weekly Hours &amp; Wage Activity'!R196/40 ))),0)</f>
        <v>0</v>
      </c>
      <c r="AJ196" s="86">
        <f>IFERROR(IF('3.Weekly Hours &amp; Wage Activity'!S196 = "FT", 1,MIN(1,IF('3.Weekly Hours &amp; Wage Activity'!S196 = "", "",MIN('3.Weekly Hours &amp; Wage Activity'!S196/40,1)),IF('3.Weekly Hours &amp; Wage Activity'!S196="", "",'3.Weekly Hours &amp; Wage Activity'!S196/40 ))),0)</f>
        <v>0</v>
      </c>
      <c r="AK196" s="86">
        <f>IFERROR(IF('3.Weekly Hours &amp; Wage Activity'!T196 = "FT", 1,MIN(1,IF('3.Weekly Hours &amp; Wage Activity'!T196 = "", "",MIN('3.Weekly Hours &amp; Wage Activity'!T196/40,1)),IF('3.Weekly Hours &amp; Wage Activity'!T196="", "",'3.Weekly Hours &amp; Wage Activity'!T196/40 ))),0)</f>
        <v>0</v>
      </c>
      <c r="AL196" s="86">
        <f>IFERROR(IF('3.Weekly Hours &amp; Wage Activity'!U196 = "FT", 1,MIN(1,IF('3.Weekly Hours &amp; Wage Activity'!U196 = "", "",MIN('3.Weekly Hours &amp; Wage Activity'!U196/40,1)),IF('3.Weekly Hours &amp; Wage Activity'!U196="", "",'3.Weekly Hours &amp; Wage Activity'!U196/40 ))),0)</f>
        <v>0</v>
      </c>
      <c r="AM196" s="86">
        <f>IFERROR(IF('3.Weekly Hours &amp; Wage Activity'!V196 = "FT", 1,MIN(1,IF('3.Weekly Hours &amp; Wage Activity'!V196 = "", "",MIN('3.Weekly Hours &amp; Wage Activity'!V196/40,1)),IF('3.Weekly Hours &amp; Wage Activity'!V196="", "",'3.Weekly Hours &amp; Wage Activity'!V196/40 ))),0)</f>
        <v>0</v>
      </c>
      <c r="AN196" s="86">
        <f>IFERROR(IF('3.Weekly Hours &amp; Wage Activity'!W196 = "FT", 1,MIN(1,IF('3.Weekly Hours &amp; Wage Activity'!W196 = "", "",MIN('3.Weekly Hours &amp; Wage Activity'!W196/40,1)),IF('3.Weekly Hours &amp; Wage Activity'!W196="", "",'3.Weekly Hours &amp; Wage Activity'!W196/40 ))),0)</f>
        <v>0</v>
      </c>
      <c r="AO196" s="86">
        <f>IFERROR(IF('3.Weekly Hours &amp; Wage Activity'!X196 = "FT", 1,MIN(1,IF('3.Weekly Hours &amp; Wage Activity'!X196 = "", "",MIN('3.Weekly Hours &amp; Wage Activity'!X196/40,1)),IF('3.Weekly Hours &amp; Wage Activity'!X196="", "",'3.Weekly Hours &amp; Wage Activity'!X196/40 ))),0)</f>
        <v>0</v>
      </c>
      <c r="AP196" s="86">
        <f>IFERROR(IF('3.Weekly Hours &amp; Wage Activity'!Y196 = "FT", 1,MIN(1,IF('3.Weekly Hours &amp; Wage Activity'!Y196 = "", "",MIN('3.Weekly Hours &amp; Wage Activity'!Y196/40,1)),IF('3.Weekly Hours &amp; Wage Activity'!Y196="", "",'3.Weekly Hours &amp; Wage Activity'!Y196/40 ))),0)</f>
        <v>0</v>
      </c>
      <c r="AQ196" s="86">
        <f>IFERROR(IF('3.Weekly Hours &amp; Wage Activity'!Z196 = "FT", 1,MIN(1,IF('3.Weekly Hours &amp; Wage Activity'!Z196 = "", "",MIN('3.Weekly Hours &amp; Wage Activity'!Z196/40,1)),IF('3.Weekly Hours &amp; Wage Activity'!Z196="", "",'3.Weekly Hours &amp; Wage Activity'!Z196/40 ))),0)</f>
        <v>0</v>
      </c>
      <c r="AR196" s="86">
        <f>IFERROR(IF('3.Weekly Hours &amp; Wage Activity'!AA196 = "FT", 1,MIN(1,IF('3.Weekly Hours &amp; Wage Activity'!AA196 = "", "",MIN('3.Weekly Hours &amp; Wage Activity'!AA196/40,1)),IF('3.Weekly Hours &amp; Wage Activity'!AA196="", "",'3.Weekly Hours &amp; Wage Activity'!AA196/40 ))),0)</f>
        <v>0</v>
      </c>
      <c r="AS196" s="86">
        <f>IFERROR(IF('3.Weekly Hours &amp; Wage Activity'!AB196 = "FT", 1,MIN(1,IF('3.Weekly Hours &amp; Wage Activity'!AB196 = "", "",MIN('3.Weekly Hours &amp; Wage Activity'!AB196/40,1)),IF('3.Weekly Hours &amp; Wage Activity'!AB196="", "",'3.Weekly Hours &amp; Wage Activity'!AB196/40 ))),0)</f>
        <v>0</v>
      </c>
      <c r="AT196" s="86">
        <f>IFERROR(IF('3.Weekly Hours &amp; Wage Activity'!AC196 = "FT", 1,MIN(1,IF('3.Weekly Hours &amp; Wage Activity'!AC196 = "", "",MIN('3.Weekly Hours &amp; Wage Activity'!AC196/40,1)),IF('3.Weekly Hours &amp; Wage Activity'!AC196="", "",'3.Weekly Hours &amp; Wage Activity'!AC196/40 ))),0)</f>
        <v>0</v>
      </c>
      <c r="AU196" s="86">
        <f>IFERROR(IF('3.Weekly Hours &amp; Wage Activity'!AD196 = "FT", 1,MIN(1,IF('3.Weekly Hours &amp; Wage Activity'!AD196 = "", "",MIN('3.Weekly Hours &amp; Wage Activity'!AD196/40,1)),IF('3.Weekly Hours &amp; Wage Activity'!AD196="", "",'3.Weekly Hours &amp; Wage Activity'!AD196/40 ))),0)</f>
        <v>0</v>
      </c>
      <c r="AV196" s="86">
        <f>IFERROR(IF('3.Weekly Hours &amp; Wage Activity'!AE196 = "FT", 1,MIN(1,IF('3.Weekly Hours &amp; Wage Activity'!AE196 = "", "",MIN('3.Weekly Hours &amp; Wage Activity'!AE196/40,1)),IF('3.Weekly Hours &amp; Wage Activity'!AE196="", "",'3.Weekly Hours &amp; Wage Activity'!AE196/40 ))),0)</f>
        <v>0</v>
      </c>
      <c r="AW196" s="86">
        <f>IFERROR(IF('3.Weekly Hours &amp; Wage Activity'!AF196 = "FT", 1,MIN(1,IF('3.Weekly Hours &amp; Wage Activity'!AF196 = "", "",MIN('3.Weekly Hours &amp; Wage Activity'!AF196/40,1)),IF('3.Weekly Hours &amp; Wage Activity'!AF196="", "",'3.Weekly Hours &amp; Wage Activity'!AF196/40 ))),0)</f>
        <v>0</v>
      </c>
      <c r="AX196" s="86">
        <f>IFERROR(IF('3.Weekly Hours &amp; Wage Activity'!AG196 = "FT", 1,MIN(1,IF('3.Weekly Hours &amp; Wage Activity'!AG196 = "", "",MIN('3.Weekly Hours &amp; Wage Activity'!AG196/40,1)),IF('3.Weekly Hours &amp; Wage Activity'!AG196="", "",'3.Weekly Hours &amp; Wage Activity'!AG196/40 ))),0)</f>
        <v>0</v>
      </c>
      <c r="AY196" s="523">
        <f>SUM( IF(COUNTIF('3.Weekly Hours &amp; Wage Activity'!J196:Q196, "&lt;&gt;FT") = 0, COLUMNS('3.Weekly Hours &amp; Wage Activity'!J196:AG196) * 40, '3.Weekly Hours &amp; Wage Activity'!J196:AG196))</f>
        <v>0</v>
      </c>
      <c r="AZ196" s="86">
        <f t="shared" si="20"/>
        <v>0</v>
      </c>
      <c r="BA196" s="87">
        <f t="shared" si="21"/>
        <v>0</v>
      </c>
      <c r="BB196" s="74" t="str">
        <f>IF('2.Census &amp; Reference Benchmarks'!K196 = "", "", '2.Census &amp; Reference Benchmarks'!K196)</f>
        <v/>
      </c>
      <c r="BC196" s="185">
        <f>IF('2.Census &amp; Reference Benchmarks'!L196="N/A",IF(OR(AND(G196="",I196=""),AND(G196&lt;DATEVALUE("1/1/2020"),OR(I196="",I196&gt;DATEVALUE("3/31/2020")))),177.14,IF(OR(I196 = "", I196 &gt; DATEVALUE("1/31/2020")), ROUND(177.14*((DATEVALUE("2/1/2020") -G196)/31),1))),IF('2.Census &amp; Reference Benchmarks'!L196="",0,'2.Census &amp; Reference Benchmarks'!L196))</f>
        <v>0</v>
      </c>
      <c r="BD196" s="74" t="str">
        <f>IF('2.Census &amp; Reference Benchmarks'!N196 = "", "", '2.Census &amp; Reference Benchmarks'!N196)</f>
        <v/>
      </c>
      <c r="BE196" s="185">
        <f>IF('2.Census &amp; Reference Benchmarks'!O196="N/A",IF(OR(AND(G196="",I196=""),AND(G196&lt;=DATEVALUE("2/1/2020"),OR(I196="",I196&gt;=DATEVALUE("2/29/2020")))),165.71,IF(AND(G196&gt;DATEVALUE("2/1/2020"),OR(I196="",I196&lt;=DATEVALUE("2/29/2020"))),((DATEVALUE("3/1/2020")-G196)/29)*165.71,"")),IF('2.Census &amp; Reference Benchmarks'!O196="",0,'2.Census &amp; Reference Benchmarks'!O196))</f>
        <v>0</v>
      </c>
    </row>
    <row r="197" spans="1:57" x14ac:dyDescent="0.25">
      <c r="A197" s="3"/>
      <c r="B197" s="56">
        <f>IF('2.Census &amp; Reference Benchmarks'!B197 &lt;&gt;"",'2.Census &amp; Reference Benchmarks'!B197,"")</f>
        <v>0</v>
      </c>
      <c r="C197" s="56">
        <f>IF('2.Census &amp; Reference Benchmarks'!C197 &lt;&gt;"",'2.Census &amp; Reference Benchmarks'!C197,"")</f>
        <v>0</v>
      </c>
      <c r="D197" s="57" t="str">
        <f>IF('2.Census &amp; Reference Benchmarks'!D197 &lt;&gt;"",'2.Census &amp; Reference Benchmarks'!D197,"")</f>
        <v/>
      </c>
      <c r="E197" s="56" t="str">
        <f>IF('2.Census &amp; Reference Benchmarks'!E197 &lt;&gt;"",'2.Census &amp; Reference Benchmarks'!E197,"")</f>
        <v/>
      </c>
      <c r="F197" s="56" t="str">
        <f>IF('2.Census &amp; Reference Benchmarks'!F197 &lt;&gt;"",'2.Census &amp; Reference Benchmarks'!F197,"")</f>
        <v/>
      </c>
      <c r="G197" s="58" t="str">
        <f>IF('2.Census &amp; Reference Benchmarks'!G197 &lt;&gt;"",'2.Census &amp; Reference Benchmarks'!G197,"")</f>
        <v/>
      </c>
      <c r="H197" s="58" t="str">
        <f>IF('2.Census &amp; Reference Benchmarks'!H197 &lt;&gt;"",'2.Census &amp; Reference Benchmarks'!H197,"")</f>
        <v/>
      </c>
      <c r="I197" s="58" t="str">
        <f>IF('2.Census &amp; Reference Benchmarks'!I197 &lt;&gt;"",'2.Census &amp; Reference Benchmarks'!I197,"")</f>
        <v/>
      </c>
      <c r="J197" s="69" t="str">
        <f>IF('2.Census &amp; Reference Benchmarks'!J197 &lt;&gt;"",'2.Census &amp; Reference Benchmarks'!J197,"")</f>
        <v/>
      </c>
      <c r="K197" s="58" t="str">
        <f>IF('7.Safe Harbor Input Data &amp; Calc'!Q199 &lt;&gt; "", '7.Safe Harbor Input Data &amp; Calc'!Q199, "")</f>
        <v>No</v>
      </c>
      <c r="L197" s="59" t="str">
        <f>IF('2.Census &amp; Reference Benchmarks'!T197&lt;&gt; "",'2.Census &amp; Reference Benchmarks'!T197,"")</f>
        <v/>
      </c>
      <c r="M197" s="60">
        <f>'2.Census &amp; Reference Benchmarks'!M197</f>
        <v>0</v>
      </c>
      <c r="N197" s="60">
        <f>'2.Census &amp; Reference Benchmarks'!P197</f>
        <v>0</v>
      </c>
      <c r="O197" s="60">
        <f>'2.Census &amp; Reference Benchmarks'!S197</f>
        <v>0</v>
      </c>
      <c r="P197" s="52">
        <f>IF( AND(I197 &lt; '1. Summary for SBA'!$J$7, I197 &lt;&gt;""), 0, IF(AND(G197="",I197=""),SUM(M197:O197)*4,IF(I197&lt;'1. Summary for SBA'!$J$7,0,IF(K197="Yes",0,IF(H197="Salary",IF(AND(SUM(M197:O197)*4&lt;100000,L197=""),(SUM(M197:O197)/(IF(OR(I197=0,I197&gt;=DATEVALUE("3/31/2020")),DATEVALUE("3/31/2020"),I197)-IF(OR(G197&lt;=DATEVALUE("1/1/2020"), G197 = ""),DATEVALUE("1/1/2020"),IF(OR(MONTH(G197)=1),G197+1,IF(MONTH(G197)=3,G197,G197-1)))))*360,0),0)))))</f>
        <v>0</v>
      </c>
      <c r="Q197" s="52">
        <f t="shared" si="22"/>
        <v>0</v>
      </c>
      <c r="R197" s="67">
        <f t="shared" si="16"/>
        <v>0</v>
      </c>
      <c r="S197" s="53">
        <f>SUM('3.Weekly Hours &amp; Wage Activity'!AI197:BF197)</f>
        <v>0</v>
      </c>
      <c r="T197" s="53">
        <f>IF(AND(I197&lt;&gt; "",  I197 &lt; '1. Summary for SBA'!$J$11 +168, I197 &gt; '1. Summary for SBA'!$J$11),S197+(((168-(I197-'1. Summary for SBA'!$J$11+1))*S197)/((I197-'1. Summary for SBA'!$J$11+1))),0)</f>
        <v>0</v>
      </c>
      <c r="U197" s="369">
        <f>IF(K197= "Yes",0,IF( H197 = "salary",IF(T197 = 0,MAX(0,$R197-$S197), R197-T197),IF( H197 = "Hourly",'6. Hourly EE Wage Reduction'!AA197, 0)))</f>
        <v>0</v>
      </c>
      <c r="V197" s="67">
        <f t="shared" si="17"/>
        <v>0</v>
      </c>
      <c r="W197" s="405" t="str">
        <f>IF(U197 = 0, "No",IF('6. Hourly EE Wage Reduction'!T197 &gt;'6. Hourly EE Wage Reduction'!W197, "Yes", "No"))</f>
        <v>No</v>
      </c>
      <c r="X197" s="67">
        <f t="shared" si="18"/>
        <v>0</v>
      </c>
      <c r="Y197" s="67">
        <f t="shared" si="19"/>
        <v>0</v>
      </c>
      <c r="AA197" s="86">
        <f>IFERROR(IF('3.Weekly Hours &amp; Wage Activity'!J197 = "FT", 1,MIN(1,IF('3.Weekly Hours &amp; Wage Activity'!J197 = "", "",MIN('3.Weekly Hours &amp; Wage Activity'!J197/40,1)),IF('3.Weekly Hours &amp; Wage Activity'!J197="", "",'3.Weekly Hours &amp; Wage Activity'!J197/40 ))),0)</f>
        <v>0</v>
      </c>
      <c r="AB197" s="86">
        <f>IFERROR(IF('3.Weekly Hours &amp; Wage Activity'!K197 = "FT", 1,MIN(1,IF('3.Weekly Hours &amp; Wage Activity'!K197 = "", "",MIN('3.Weekly Hours &amp; Wage Activity'!K197/40,1)),IF('3.Weekly Hours &amp; Wage Activity'!K197="", "",'3.Weekly Hours &amp; Wage Activity'!K197/40 ))),0)</f>
        <v>0</v>
      </c>
      <c r="AC197" s="86">
        <f>IFERROR(IF('3.Weekly Hours &amp; Wage Activity'!L197 = "FT", 1,MIN(1,IF('3.Weekly Hours &amp; Wage Activity'!L197 = "", "",MIN('3.Weekly Hours &amp; Wage Activity'!L197/40,1)),IF('3.Weekly Hours &amp; Wage Activity'!L197="", "",'3.Weekly Hours &amp; Wage Activity'!L197/40 ))),0)</f>
        <v>0</v>
      </c>
      <c r="AD197" s="86">
        <f>IFERROR(IF('3.Weekly Hours &amp; Wage Activity'!M197 = "FT", 1,MIN(1,IF('3.Weekly Hours &amp; Wage Activity'!M197 = "", "",MIN('3.Weekly Hours &amp; Wage Activity'!M197/40,1)),IF('3.Weekly Hours &amp; Wage Activity'!M197="", "",'3.Weekly Hours &amp; Wage Activity'!M197/40 ))),0)</f>
        <v>0</v>
      </c>
      <c r="AE197" s="86">
        <f>IFERROR(IF('3.Weekly Hours &amp; Wage Activity'!N197 = "FT", 1,MIN(1,IF('3.Weekly Hours &amp; Wage Activity'!N197 = "", "",MIN('3.Weekly Hours &amp; Wage Activity'!N197/40,1)),IF('3.Weekly Hours &amp; Wage Activity'!N197="", "",'3.Weekly Hours &amp; Wage Activity'!N197/40 ))),0)</f>
        <v>0</v>
      </c>
      <c r="AF197" s="86">
        <f>IFERROR(IF('3.Weekly Hours &amp; Wage Activity'!O197 = "FT", 1,MIN(1,IF('3.Weekly Hours &amp; Wage Activity'!O197 = "", "",MIN('3.Weekly Hours &amp; Wage Activity'!O197/40,1)),IF('3.Weekly Hours &amp; Wage Activity'!O197="", "",'3.Weekly Hours &amp; Wage Activity'!O197/40 ))),0)</f>
        <v>0</v>
      </c>
      <c r="AG197" s="86">
        <f>IFERROR(IF('3.Weekly Hours &amp; Wage Activity'!P197 = "FT", 1,MIN(1,IF('3.Weekly Hours &amp; Wage Activity'!P197 = "", "",MIN('3.Weekly Hours &amp; Wage Activity'!P197/40,1)),IF('3.Weekly Hours &amp; Wage Activity'!P197="", "",'3.Weekly Hours &amp; Wage Activity'!P197/40 ))),0)</f>
        <v>0</v>
      </c>
      <c r="AH197" s="86">
        <f>IFERROR(IF('3.Weekly Hours &amp; Wage Activity'!Q197 = "FT", 1,MIN(1,IF('3.Weekly Hours &amp; Wage Activity'!Q197 = "", "",MIN('3.Weekly Hours &amp; Wage Activity'!Q197/40,1)),IF('3.Weekly Hours &amp; Wage Activity'!Q197="", "",'3.Weekly Hours &amp; Wage Activity'!Q197/40 ))),0)</f>
        <v>0</v>
      </c>
      <c r="AI197" s="86">
        <f>IFERROR(IF('3.Weekly Hours &amp; Wage Activity'!R197 = "FT", 1,MIN(1,IF('3.Weekly Hours &amp; Wage Activity'!R197 = "", "",MIN('3.Weekly Hours &amp; Wage Activity'!R197/40,1)),IF('3.Weekly Hours &amp; Wage Activity'!R197="", "",'3.Weekly Hours &amp; Wage Activity'!R197/40 ))),0)</f>
        <v>0</v>
      </c>
      <c r="AJ197" s="86">
        <f>IFERROR(IF('3.Weekly Hours &amp; Wage Activity'!S197 = "FT", 1,MIN(1,IF('3.Weekly Hours &amp; Wage Activity'!S197 = "", "",MIN('3.Weekly Hours &amp; Wage Activity'!S197/40,1)),IF('3.Weekly Hours &amp; Wage Activity'!S197="", "",'3.Weekly Hours &amp; Wage Activity'!S197/40 ))),0)</f>
        <v>0</v>
      </c>
      <c r="AK197" s="86">
        <f>IFERROR(IF('3.Weekly Hours &amp; Wage Activity'!T197 = "FT", 1,MIN(1,IF('3.Weekly Hours &amp; Wage Activity'!T197 = "", "",MIN('3.Weekly Hours &amp; Wage Activity'!T197/40,1)),IF('3.Weekly Hours &amp; Wage Activity'!T197="", "",'3.Weekly Hours &amp; Wage Activity'!T197/40 ))),0)</f>
        <v>0</v>
      </c>
      <c r="AL197" s="86">
        <f>IFERROR(IF('3.Weekly Hours &amp; Wage Activity'!U197 = "FT", 1,MIN(1,IF('3.Weekly Hours &amp; Wage Activity'!U197 = "", "",MIN('3.Weekly Hours &amp; Wage Activity'!U197/40,1)),IF('3.Weekly Hours &amp; Wage Activity'!U197="", "",'3.Weekly Hours &amp; Wage Activity'!U197/40 ))),0)</f>
        <v>0</v>
      </c>
      <c r="AM197" s="86">
        <f>IFERROR(IF('3.Weekly Hours &amp; Wage Activity'!V197 = "FT", 1,MIN(1,IF('3.Weekly Hours &amp; Wage Activity'!V197 = "", "",MIN('3.Weekly Hours &amp; Wage Activity'!V197/40,1)),IF('3.Weekly Hours &amp; Wage Activity'!V197="", "",'3.Weekly Hours &amp; Wage Activity'!V197/40 ))),0)</f>
        <v>0</v>
      </c>
      <c r="AN197" s="86">
        <f>IFERROR(IF('3.Weekly Hours &amp; Wage Activity'!W197 = "FT", 1,MIN(1,IF('3.Weekly Hours &amp; Wage Activity'!W197 = "", "",MIN('3.Weekly Hours &amp; Wage Activity'!W197/40,1)),IF('3.Weekly Hours &amp; Wage Activity'!W197="", "",'3.Weekly Hours &amp; Wage Activity'!W197/40 ))),0)</f>
        <v>0</v>
      </c>
      <c r="AO197" s="86">
        <f>IFERROR(IF('3.Weekly Hours &amp; Wage Activity'!X197 = "FT", 1,MIN(1,IF('3.Weekly Hours &amp; Wage Activity'!X197 = "", "",MIN('3.Weekly Hours &amp; Wage Activity'!X197/40,1)),IF('3.Weekly Hours &amp; Wage Activity'!X197="", "",'3.Weekly Hours &amp; Wage Activity'!X197/40 ))),0)</f>
        <v>0</v>
      </c>
      <c r="AP197" s="86">
        <f>IFERROR(IF('3.Weekly Hours &amp; Wage Activity'!Y197 = "FT", 1,MIN(1,IF('3.Weekly Hours &amp; Wage Activity'!Y197 = "", "",MIN('3.Weekly Hours &amp; Wage Activity'!Y197/40,1)),IF('3.Weekly Hours &amp; Wage Activity'!Y197="", "",'3.Weekly Hours &amp; Wage Activity'!Y197/40 ))),0)</f>
        <v>0</v>
      </c>
      <c r="AQ197" s="86">
        <f>IFERROR(IF('3.Weekly Hours &amp; Wage Activity'!Z197 = "FT", 1,MIN(1,IF('3.Weekly Hours &amp; Wage Activity'!Z197 = "", "",MIN('3.Weekly Hours &amp; Wage Activity'!Z197/40,1)),IF('3.Weekly Hours &amp; Wage Activity'!Z197="", "",'3.Weekly Hours &amp; Wage Activity'!Z197/40 ))),0)</f>
        <v>0</v>
      </c>
      <c r="AR197" s="86">
        <f>IFERROR(IF('3.Weekly Hours &amp; Wage Activity'!AA197 = "FT", 1,MIN(1,IF('3.Weekly Hours &amp; Wage Activity'!AA197 = "", "",MIN('3.Weekly Hours &amp; Wage Activity'!AA197/40,1)),IF('3.Weekly Hours &amp; Wage Activity'!AA197="", "",'3.Weekly Hours &amp; Wage Activity'!AA197/40 ))),0)</f>
        <v>0</v>
      </c>
      <c r="AS197" s="86">
        <f>IFERROR(IF('3.Weekly Hours &amp; Wage Activity'!AB197 = "FT", 1,MIN(1,IF('3.Weekly Hours &amp; Wage Activity'!AB197 = "", "",MIN('3.Weekly Hours &amp; Wage Activity'!AB197/40,1)),IF('3.Weekly Hours &amp; Wage Activity'!AB197="", "",'3.Weekly Hours &amp; Wage Activity'!AB197/40 ))),0)</f>
        <v>0</v>
      </c>
      <c r="AT197" s="86">
        <f>IFERROR(IF('3.Weekly Hours &amp; Wage Activity'!AC197 = "FT", 1,MIN(1,IF('3.Weekly Hours &amp; Wage Activity'!AC197 = "", "",MIN('3.Weekly Hours &amp; Wage Activity'!AC197/40,1)),IF('3.Weekly Hours &amp; Wage Activity'!AC197="", "",'3.Weekly Hours &amp; Wage Activity'!AC197/40 ))),0)</f>
        <v>0</v>
      </c>
      <c r="AU197" s="86">
        <f>IFERROR(IF('3.Weekly Hours &amp; Wage Activity'!AD197 = "FT", 1,MIN(1,IF('3.Weekly Hours &amp; Wage Activity'!AD197 = "", "",MIN('3.Weekly Hours &amp; Wage Activity'!AD197/40,1)),IF('3.Weekly Hours &amp; Wage Activity'!AD197="", "",'3.Weekly Hours &amp; Wage Activity'!AD197/40 ))),0)</f>
        <v>0</v>
      </c>
      <c r="AV197" s="86">
        <f>IFERROR(IF('3.Weekly Hours &amp; Wage Activity'!AE197 = "FT", 1,MIN(1,IF('3.Weekly Hours &amp; Wage Activity'!AE197 = "", "",MIN('3.Weekly Hours &amp; Wage Activity'!AE197/40,1)),IF('3.Weekly Hours &amp; Wage Activity'!AE197="", "",'3.Weekly Hours &amp; Wage Activity'!AE197/40 ))),0)</f>
        <v>0</v>
      </c>
      <c r="AW197" s="86">
        <f>IFERROR(IF('3.Weekly Hours &amp; Wage Activity'!AF197 = "FT", 1,MIN(1,IF('3.Weekly Hours &amp; Wage Activity'!AF197 = "", "",MIN('3.Weekly Hours &amp; Wage Activity'!AF197/40,1)),IF('3.Weekly Hours &amp; Wage Activity'!AF197="", "",'3.Weekly Hours &amp; Wage Activity'!AF197/40 ))),0)</f>
        <v>0</v>
      </c>
      <c r="AX197" s="86">
        <f>IFERROR(IF('3.Weekly Hours &amp; Wage Activity'!AG197 = "FT", 1,MIN(1,IF('3.Weekly Hours &amp; Wage Activity'!AG197 = "", "",MIN('3.Weekly Hours &amp; Wage Activity'!AG197/40,1)),IF('3.Weekly Hours &amp; Wage Activity'!AG197="", "",'3.Weekly Hours &amp; Wage Activity'!AG197/40 ))),0)</f>
        <v>0</v>
      </c>
      <c r="AY197" s="523">
        <f>SUM( IF(COUNTIF('3.Weekly Hours &amp; Wage Activity'!J197:Q197, "&lt;&gt;FT") = 0, COLUMNS('3.Weekly Hours &amp; Wage Activity'!J197:AG197) * 40, '3.Weekly Hours &amp; Wage Activity'!J197:AG197))</f>
        <v>0</v>
      </c>
      <c r="AZ197" s="86">
        <f t="shared" si="20"/>
        <v>0</v>
      </c>
      <c r="BA197" s="87">
        <f t="shared" si="21"/>
        <v>0</v>
      </c>
      <c r="BB197" s="74" t="str">
        <f>IF('2.Census &amp; Reference Benchmarks'!K197 = "", "", '2.Census &amp; Reference Benchmarks'!K197)</f>
        <v/>
      </c>
      <c r="BC197" s="185">
        <f>IF('2.Census &amp; Reference Benchmarks'!L197="N/A",IF(OR(AND(G197="",I197=""),AND(G197&lt;DATEVALUE("1/1/2020"),OR(I197="",I197&gt;DATEVALUE("3/31/2020")))),177.14,IF(OR(I197 = "", I197 &gt; DATEVALUE("1/31/2020")), ROUND(177.14*((DATEVALUE("2/1/2020") -G197)/31),1))),IF('2.Census &amp; Reference Benchmarks'!L197="",0,'2.Census &amp; Reference Benchmarks'!L197))</f>
        <v>0</v>
      </c>
      <c r="BD197" s="74" t="str">
        <f>IF('2.Census &amp; Reference Benchmarks'!N197 = "", "", '2.Census &amp; Reference Benchmarks'!N197)</f>
        <v/>
      </c>
      <c r="BE197" s="185">
        <f>IF('2.Census &amp; Reference Benchmarks'!O197="N/A",IF(OR(AND(G197="",I197=""),AND(G197&lt;=DATEVALUE("2/1/2020"),OR(I197="",I197&gt;=DATEVALUE("2/29/2020")))),165.71,IF(AND(G197&gt;DATEVALUE("2/1/2020"),OR(I197="",I197&lt;=DATEVALUE("2/29/2020"))),((DATEVALUE("3/1/2020")-G197)/29)*165.71,"")),IF('2.Census &amp; Reference Benchmarks'!O197="",0,'2.Census &amp; Reference Benchmarks'!O197))</f>
        <v>0</v>
      </c>
    </row>
    <row r="198" spans="1:57" x14ac:dyDescent="0.25">
      <c r="A198" s="3"/>
      <c r="B198" s="56">
        <f>IF('2.Census &amp; Reference Benchmarks'!B198 &lt;&gt;"",'2.Census &amp; Reference Benchmarks'!B198,"")</f>
        <v>0</v>
      </c>
      <c r="C198" s="56">
        <f>IF('2.Census &amp; Reference Benchmarks'!C198 &lt;&gt;"",'2.Census &amp; Reference Benchmarks'!C198,"")</f>
        <v>0</v>
      </c>
      <c r="D198" s="57" t="str">
        <f>IF('2.Census &amp; Reference Benchmarks'!D198 &lt;&gt;"",'2.Census &amp; Reference Benchmarks'!D198,"")</f>
        <v/>
      </c>
      <c r="E198" s="56" t="str">
        <f>IF('2.Census &amp; Reference Benchmarks'!E198 &lt;&gt;"",'2.Census &amp; Reference Benchmarks'!E198,"")</f>
        <v/>
      </c>
      <c r="F198" s="56" t="str">
        <f>IF('2.Census &amp; Reference Benchmarks'!F198 &lt;&gt;"",'2.Census &amp; Reference Benchmarks'!F198,"")</f>
        <v/>
      </c>
      <c r="G198" s="58" t="str">
        <f>IF('2.Census &amp; Reference Benchmarks'!G198 &lt;&gt;"",'2.Census &amp; Reference Benchmarks'!G198,"")</f>
        <v/>
      </c>
      <c r="H198" s="58" t="str">
        <f>IF('2.Census &amp; Reference Benchmarks'!H198 &lt;&gt;"",'2.Census &amp; Reference Benchmarks'!H198,"")</f>
        <v/>
      </c>
      <c r="I198" s="58" t="str">
        <f>IF('2.Census &amp; Reference Benchmarks'!I198 &lt;&gt;"",'2.Census &amp; Reference Benchmarks'!I198,"")</f>
        <v/>
      </c>
      <c r="J198" s="69" t="str">
        <f>IF('2.Census &amp; Reference Benchmarks'!J198 &lt;&gt;"",'2.Census &amp; Reference Benchmarks'!J198,"")</f>
        <v/>
      </c>
      <c r="K198" s="58" t="str">
        <f>IF('7.Safe Harbor Input Data &amp; Calc'!Q200 &lt;&gt; "", '7.Safe Harbor Input Data &amp; Calc'!Q200, "")</f>
        <v>No</v>
      </c>
      <c r="L198" s="59" t="str">
        <f>IF('2.Census &amp; Reference Benchmarks'!T198&lt;&gt; "",'2.Census &amp; Reference Benchmarks'!T198,"")</f>
        <v/>
      </c>
      <c r="M198" s="60">
        <f>'2.Census &amp; Reference Benchmarks'!M198</f>
        <v>0</v>
      </c>
      <c r="N198" s="60">
        <f>'2.Census &amp; Reference Benchmarks'!P198</f>
        <v>0</v>
      </c>
      <c r="O198" s="60">
        <f>'2.Census &amp; Reference Benchmarks'!S198</f>
        <v>0</v>
      </c>
      <c r="P198" s="52">
        <f>IF( AND(I198 &lt; '1. Summary for SBA'!$J$7, I198 &lt;&gt;""), 0, IF(AND(G198="",I198=""),SUM(M198:O198)*4,IF(I198&lt;'1. Summary for SBA'!$J$7,0,IF(K198="Yes",0,IF(H198="Salary",IF(AND(SUM(M198:O198)*4&lt;100000,L198=""),(SUM(M198:O198)/(IF(OR(I198=0,I198&gt;=DATEVALUE("3/31/2020")),DATEVALUE("3/31/2020"),I198)-IF(OR(G198&lt;=DATEVALUE("1/1/2020"), G198 = ""),DATEVALUE("1/1/2020"),IF(OR(MONTH(G198)=1),G198+1,IF(MONTH(G198)=3,G198,G198-1)))))*360,0),0)))))</f>
        <v>0</v>
      </c>
      <c r="Q198" s="52">
        <f t="shared" si="22"/>
        <v>0</v>
      </c>
      <c r="R198" s="67">
        <f t="shared" ref="R198:R261" si="23">(Q198/52)*24</f>
        <v>0</v>
      </c>
      <c r="S198" s="53">
        <f>SUM('3.Weekly Hours &amp; Wage Activity'!AI198:BF198)</f>
        <v>0</v>
      </c>
      <c r="T198" s="53">
        <f>IF(AND(I198&lt;&gt; "",  I198 &lt; '1. Summary for SBA'!$J$11 +168, I198 &gt; '1. Summary for SBA'!$J$11),S198+(((168-(I198-'1. Summary for SBA'!$J$11+1))*S198)/((I198-'1. Summary for SBA'!$J$11+1))),0)</f>
        <v>0</v>
      </c>
      <c r="U198" s="369">
        <f>IF(K198= "Yes",0,IF( H198 = "salary",IF(T198 = 0,MAX(0,$R198-$S198), R198-T198),IF( H198 = "Hourly",'6. Hourly EE Wage Reduction'!AA198, 0)))</f>
        <v>0</v>
      </c>
      <c r="V198" s="67">
        <f t="shared" ref="V198:V261" si="24">IF(W198 &lt;&gt; "Yes", 0,IF(H198 = "salary",U198, 0))</f>
        <v>0</v>
      </c>
      <c r="W198" s="405" t="str">
        <f>IF(U198 = 0, "No",IF('6. Hourly EE Wage Reduction'!T198 &gt;'6. Hourly EE Wage Reduction'!W198, "Yes", "No"))</f>
        <v>No</v>
      </c>
      <c r="X198" s="67">
        <f t="shared" ref="X198:X261" si="25">IF(W198= "No", 0,U198)</f>
        <v>0</v>
      </c>
      <c r="Y198" s="67">
        <f t="shared" ref="Y198:Y261" si="26">IF(S198 &gt; 46154, S198 - 46154,0)</f>
        <v>0</v>
      </c>
      <c r="AA198" s="86">
        <f>IFERROR(IF('3.Weekly Hours &amp; Wage Activity'!J198 = "FT", 1,MIN(1,IF('3.Weekly Hours &amp; Wage Activity'!J198 = "", "",MIN('3.Weekly Hours &amp; Wage Activity'!J198/40,1)),IF('3.Weekly Hours &amp; Wage Activity'!J198="", "",'3.Weekly Hours &amp; Wage Activity'!J198/40 ))),0)</f>
        <v>0</v>
      </c>
      <c r="AB198" s="86">
        <f>IFERROR(IF('3.Weekly Hours &amp; Wage Activity'!K198 = "FT", 1,MIN(1,IF('3.Weekly Hours &amp; Wage Activity'!K198 = "", "",MIN('3.Weekly Hours &amp; Wage Activity'!K198/40,1)),IF('3.Weekly Hours &amp; Wage Activity'!K198="", "",'3.Weekly Hours &amp; Wage Activity'!K198/40 ))),0)</f>
        <v>0</v>
      </c>
      <c r="AC198" s="86">
        <f>IFERROR(IF('3.Weekly Hours &amp; Wage Activity'!L198 = "FT", 1,MIN(1,IF('3.Weekly Hours &amp; Wage Activity'!L198 = "", "",MIN('3.Weekly Hours &amp; Wage Activity'!L198/40,1)),IF('3.Weekly Hours &amp; Wage Activity'!L198="", "",'3.Weekly Hours &amp; Wage Activity'!L198/40 ))),0)</f>
        <v>0</v>
      </c>
      <c r="AD198" s="86">
        <f>IFERROR(IF('3.Weekly Hours &amp; Wage Activity'!M198 = "FT", 1,MIN(1,IF('3.Weekly Hours &amp; Wage Activity'!M198 = "", "",MIN('3.Weekly Hours &amp; Wage Activity'!M198/40,1)),IF('3.Weekly Hours &amp; Wage Activity'!M198="", "",'3.Weekly Hours &amp; Wage Activity'!M198/40 ))),0)</f>
        <v>0</v>
      </c>
      <c r="AE198" s="86">
        <f>IFERROR(IF('3.Weekly Hours &amp; Wage Activity'!N198 = "FT", 1,MIN(1,IF('3.Weekly Hours &amp; Wage Activity'!N198 = "", "",MIN('3.Weekly Hours &amp; Wage Activity'!N198/40,1)),IF('3.Weekly Hours &amp; Wage Activity'!N198="", "",'3.Weekly Hours &amp; Wage Activity'!N198/40 ))),0)</f>
        <v>0</v>
      </c>
      <c r="AF198" s="86">
        <f>IFERROR(IF('3.Weekly Hours &amp; Wage Activity'!O198 = "FT", 1,MIN(1,IF('3.Weekly Hours &amp; Wage Activity'!O198 = "", "",MIN('3.Weekly Hours &amp; Wage Activity'!O198/40,1)),IF('3.Weekly Hours &amp; Wage Activity'!O198="", "",'3.Weekly Hours &amp; Wage Activity'!O198/40 ))),0)</f>
        <v>0</v>
      </c>
      <c r="AG198" s="86">
        <f>IFERROR(IF('3.Weekly Hours &amp; Wage Activity'!P198 = "FT", 1,MIN(1,IF('3.Weekly Hours &amp; Wage Activity'!P198 = "", "",MIN('3.Weekly Hours &amp; Wage Activity'!P198/40,1)),IF('3.Weekly Hours &amp; Wage Activity'!P198="", "",'3.Weekly Hours &amp; Wage Activity'!P198/40 ))),0)</f>
        <v>0</v>
      </c>
      <c r="AH198" s="86">
        <f>IFERROR(IF('3.Weekly Hours &amp; Wage Activity'!Q198 = "FT", 1,MIN(1,IF('3.Weekly Hours &amp; Wage Activity'!Q198 = "", "",MIN('3.Weekly Hours &amp; Wage Activity'!Q198/40,1)),IF('3.Weekly Hours &amp; Wage Activity'!Q198="", "",'3.Weekly Hours &amp; Wage Activity'!Q198/40 ))),0)</f>
        <v>0</v>
      </c>
      <c r="AI198" s="86">
        <f>IFERROR(IF('3.Weekly Hours &amp; Wage Activity'!R198 = "FT", 1,MIN(1,IF('3.Weekly Hours &amp; Wage Activity'!R198 = "", "",MIN('3.Weekly Hours &amp; Wage Activity'!R198/40,1)),IF('3.Weekly Hours &amp; Wage Activity'!R198="", "",'3.Weekly Hours &amp; Wage Activity'!R198/40 ))),0)</f>
        <v>0</v>
      </c>
      <c r="AJ198" s="86">
        <f>IFERROR(IF('3.Weekly Hours &amp; Wage Activity'!S198 = "FT", 1,MIN(1,IF('3.Weekly Hours &amp; Wage Activity'!S198 = "", "",MIN('3.Weekly Hours &amp; Wage Activity'!S198/40,1)),IF('3.Weekly Hours &amp; Wage Activity'!S198="", "",'3.Weekly Hours &amp; Wage Activity'!S198/40 ))),0)</f>
        <v>0</v>
      </c>
      <c r="AK198" s="86">
        <f>IFERROR(IF('3.Weekly Hours &amp; Wage Activity'!T198 = "FT", 1,MIN(1,IF('3.Weekly Hours &amp; Wage Activity'!T198 = "", "",MIN('3.Weekly Hours &amp; Wage Activity'!T198/40,1)),IF('3.Weekly Hours &amp; Wage Activity'!T198="", "",'3.Weekly Hours &amp; Wage Activity'!T198/40 ))),0)</f>
        <v>0</v>
      </c>
      <c r="AL198" s="86">
        <f>IFERROR(IF('3.Weekly Hours &amp; Wage Activity'!U198 = "FT", 1,MIN(1,IF('3.Weekly Hours &amp; Wage Activity'!U198 = "", "",MIN('3.Weekly Hours &amp; Wage Activity'!U198/40,1)),IF('3.Weekly Hours &amp; Wage Activity'!U198="", "",'3.Weekly Hours &amp; Wage Activity'!U198/40 ))),0)</f>
        <v>0</v>
      </c>
      <c r="AM198" s="86">
        <f>IFERROR(IF('3.Weekly Hours &amp; Wage Activity'!V198 = "FT", 1,MIN(1,IF('3.Weekly Hours &amp; Wage Activity'!V198 = "", "",MIN('3.Weekly Hours &amp; Wage Activity'!V198/40,1)),IF('3.Weekly Hours &amp; Wage Activity'!V198="", "",'3.Weekly Hours &amp; Wage Activity'!V198/40 ))),0)</f>
        <v>0</v>
      </c>
      <c r="AN198" s="86">
        <f>IFERROR(IF('3.Weekly Hours &amp; Wage Activity'!W198 = "FT", 1,MIN(1,IF('3.Weekly Hours &amp; Wage Activity'!W198 = "", "",MIN('3.Weekly Hours &amp; Wage Activity'!W198/40,1)),IF('3.Weekly Hours &amp; Wage Activity'!W198="", "",'3.Weekly Hours &amp; Wage Activity'!W198/40 ))),0)</f>
        <v>0</v>
      </c>
      <c r="AO198" s="86">
        <f>IFERROR(IF('3.Weekly Hours &amp; Wage Activity'!X198 = "FT", 1,MIN(1,IF('3.Weekly Hours &amp; Wage Activity'!X198 = "", "",MIN('3.Weekly Hours &amp; Wage Activity'!X198/40,1)),IF('3.Weekly Hours &amp; Wage Activity'!X198="", "",'3.Weekly Hours &amp; Wage Activity'!X198/40 ))),0)</f>
        <v>0</v>
      </c>
      <c r="AP198" s="86">
        <f>IFERROR(IF('3.Weekly Hours &amp; Wage Activity'!Y198 = "FT", 1,MIN(1,IF('3.Weekly Hours &amp; Wage Activity'!Y198 = "", "",MIN('3.Weekly Hours &amp; Wage Activity'!Y198/40,1)),IF('3.Weekly Hours &amp; Wage Activity'!Y198="", "",'3.Weekly Hours &amp; Wage Activity'!Y198/40 ))),0)</f>
        <v>0</v>
      </c>
      <c r="AQ198" s="86">
        <f>IFERROR(IF('3.Weekly Hours &amp; Wage Activity'!Z198 = "FT", 1,MIN(1,IF('3.Weekly Hours &amp; Wage Activity'!Z198 = "", "",MIN('3.Weekly Hours &amp; Wage Activity'!Z198/40,1)),IF('3.Weekly Hours &amp; Wage Activity'!Z198="", "",'3.Weekly Hours &amp; Wage Activity'!Z198/40 ))),0)</f>
        <v>0</v>
      </c>
      <c r="AR198" s="86">
        <f>IFERROR(IF('3.Weekly Hours &amp; Wage Activity'!AA198 = "FT", 1,MIN(1,IF('3.Weekly Hours &amp; Wage Activity'!AA198 = "", "",MIN('3.Weekly Hours &amp; Wage Activity'!AA198/40,1)),IF('3.Weekly Hours &amp; Wage Activity'!AA198="", "",'3.Weekly Hours &amp; Wage Activity'!AA198/40 ))),0)</f>
        <v>0</v>
      </c>
      <c r="AS198" s="86">
        <f>IFERROR(IF('3.Weekly Hours &amp; Wage Activity'!AB198 = "FT", 1,MIN(1,IF('3.Weekly Hours &amp; Wage Activity'!AB198 = "", "",MIN('3.Weekly Hours &amp; Wage Activity'!AB198/40,1)),IF('3.Weekly Hours &amp; Wage Activity'!AB198="", "",'3.Weekly Hours &amp; Wage Activity'!AB198/40 ))),0)</f>
        <v>0</v>
      </c>
      <c r="AT198" s="86">
        <f>IFERROR(IF('3.Weekly Hours &amp; Wage Activity'!AC198 = "FT", 1,MIN(1,IF('3.Weekly Hours &amp; Wage Activity'!AC198 = "", "",MIN('3.Weekly Hours &amp; Wage Activity'!AC198/40,1)),IF('3.Weekly Hours &amp; Wage Activity'!AC198="", "",'3.Weekly Hours &amp; Wage Activity'!AC198/40 ))),0)</f>
        <v>0</v>
      </c>
      <c r="AU198" s="86">
        <f>IFERROR(IF('3.Weekly Hours &amp; Wage Activity'!AD198 = "FT", 1,MIN(1,IF('3.Weekly Hours &amp; Wage Activity'!AD198 = "", "",MIN('3.Weekly Hours &amp; Wage Activity'!AD198/40,1)),IF('3.Weekly Hours &amp; Wage Activity'!AD198="", "",'3.Weekly Hours &amp; Wage Activity'!AD198/40 ))),0)</f>
        <v>0</v>
      </c>
      <c r="AV198" s="86">
        <f>IFERROR(IF('3.Weekly Hours &amp; Wage Activity'!AE198 = "FT", 1,MIN(1,IF('3.Weekly Hours &amp; Wage Activity'!AE198 = "", "",MIN('3.Weekly Hours &amp; Wage Activity'!AE198/40,1)),IF('3.Weekly Hours &amp; Wage Activity'!AE198="", "",'3.Weekly Hours &amp; Wage Activity'!AE198/40 ))),0)</f>
        <v>0</v>
      </c>
      <c r="AW198" s="86">
        <f>IFERROR(IF('3.Weekly Hours &amp; Wage Activity'!AF198 = "FT", 1,MIN(1,IF('3.Weekly Hours &amp; Wage Activity'!AF198 = "", "",MIN('3.Weekly Hours &amp; Wage Activity'!AF198/40,1)),IF('3.Weekly Hours &amp; Wage Activity'!AF198="", "",'3.Weekly Hours &amp; Wage Activity'!AF198/40 ))),0)</f>
        <v>0</v>
      </c>
      <c r="AX198" s="86">
        <f>IFERROR(IF('3.Weekly Hours &amp; Wage Activity'!AG198 = "FT", 1,MIN(1,IF('3.Weekly Hours &amp; Wage Activity'!AG198 = "", "",MIN('3.Weekly Hours &amp; Wage Activity'!AG198/40,1)),IF('3.Weekly Hours &amp; Wage Activity'!AG198="", "",'3.Weekly Hours &amp; Wage Activity'!AG198/40 ))),0)</f>
        <v>0</v>
      </c>
      <c r="AY198" s="523">
        <f>SUM( IF(COUNTIF('3.Weekly Hours &amp; Wage Activity'!J198:Q198, "&lt;&gt;FT") = 0, COLUMNS('3.Weekly Hours &amp; Wage Activity'!J198:AG198) * 40, '3.Weekly Hours &amp; Wage Activity'!J198:AG198))</f>
        <v>0</v>
      </c>
      <c r="AZ198" s="86">
        <f t="shared" ref="AZ198:AZ261" si="27">MIN( IF(AY198 = 0,0,(AVERAGE(AA198:AX198))),1)</f>
        <v>0</v>
      </c>
      <c r="BA198" s="87">
        <f t="shared" ref="BA198:BA261" si="28">IFERROR(ROUND(MIN(AVERAGE(BC198/177.14,BE198/165.71),1),1),0)</f>
        <v>0</v>
      </c>
      <c r="BB198" s="74" t="str">
        <f>IF('2.Census &amp; Reference Benchmarks'!K198 = "", "", '2.Census &amp; Reference Benchmarks'!K198)</f>
        <v/>
      </c>
      <c r="BC198" s="185">
        <f>IF('2.Census &amp; Reference Benchmarks'!L198="N/A",IF(OR(AND(G198="",I198=""),AND(G198&lt;DATEVALUE("1/1/2020"),OR(I198="",I198&gt;DATEVALUE("3/31/2020")))),177.14,IF(OR(I198 = "", I198 &gt; DATEVALUE("1/31/2020")), ROUND(177.14*((DATEVALUE("2/1/2020") -G198)/31),1))),IF('2.Census &amp; Reference Benchmarks'!L198="",0,'2.Census &amp; Reference Benchmarks'!L198))</f>
        <v>0</v>
      </c>
      <c r="BD198" s="74" t="str">
        <f>IF('2.Census &amp; Reference Benchmarks'!N198 = "", "", '2.Census &amp; Reference Benchmarks'!N198)</f>
        <v/>
      </c>
      <c r="BE198" s="185">
        <f>IF('2.Census &amp; Reference Benchmarks'!O198="N/A",IF(OR(AND(G198="",I198=""),AND(G198&lt;=DATEVALUE("2/1/2020"),OR(I198="",I198&gt;=DATEVALUE("2/29/2020")))),165.71,IF(AND(G198&gt;DATEVALUE("2/1/2020"),OR(I198="",I198&lt;=DATEVALUE("2/29/2020"))),((DATEVALUE("3/1/2020")-G198)/29)*165.71,"")),IF('2.Census &amp; Reference Benchmarks'!O198="",0,'2.Census &amp; Reference Benchmarks'!O198))</f>
        <v>0</v>
      </c>
    </row>
    <row r="199" spans="1:57" x14ac:dyDescent="0.25">
      <c r="A199" s="3"/>
      <c r="B199" s="56">
        <f>IF('2.Census &amp; Reference Benchmarks'!B199 &lt;&gt;"",'2.Census &amp; Reference Benchmarks'!B199,"")</f>
        <v>0</v>
      </c>
      <c r="C199" s="56">
        <f>IF('2.Census &amp; Reference Benchmarks'!C199 &lt;&gt;"",'2.Census &amp; Reference Benchmarks'!C199,"")</f>
        <v>0</v>
      </c>
      <c r="D199" s="57" t="str">
        <f>IF('2.Census &amp; Reference Benchmarks'!D199 &lt;&gt;"",'2.Census &amp; Reference Benchmarks'!D199,"")</f>
        <v/>
      </c>
      <c r="E199" s="56" t="str">
        <f>IF('2.Census &amp; Reference Benchmarks'!E199 &lt;&gt;"",'2.Census &amp; Reference Benchmarks'!E199,"")</f>
        <v/>
      </c>
      <c r="F199" s="56" t="str">
        <f>IF('2.Census &amp; Reference Benchmarks'!F199 &lt;&gt;"",'2.Census &amp; Reference Benchmarks'!F199,"")</f>
        <v/>
      </c>
      <c r="G199" s="58" t="str">
        <f>IF('2.Census &amp; Reference Benchmarks'!G199 &lt;&gt;"",'2.Census &amp; Reference Benchmarks'!G199,"")</f>
        <v/>
      </c>
      <c r="H199" s="58" t="str">
        <f>IF('2.Census &amp; Reference Benchmarks'!H199 &lt;&gt;"",'2.Census &amp; Reference Benchmarks'!H199,"")</f>
        <v/>
      </c>
      <c r="I199" s="58" t="str">
        <f>IF('2.Census &amp; Reference Benchmarks'!I199 &lt;&gt;"",'2.Census &amp; Reference Benchmarks'!I199,"")</f>
        <v/>
      </c>
      <c r="J199" s="69" t="str">
        <f>IF('2.Census &amp; Reference Benchmarks'!J199 &lt;&gt;"",'2.Census &amp; Reference Benchmarks'!J199,"")</f>
        <v/>
      </c>
      <c r="K199" s="58" t="str">
        <f>IF('7.Safe Harbor Input Data &amp; Calc'!Q201 &lt;&gt; "", '7.Safe Harbor Input Data &amp; Calc'!Q201, "")</f>
        <v>No</v>
      </c>
      <c r="L199" s="59" t="str">
        <f>IF('2.Census &amp; Reference Benchmarks'!T199&lt;&gt; "",'2.Census &amp; Reference Benchmarks'!T199,"")</f>
        <v/>
      </c>
      <c r="M199" s="60">
        <f>'2.Census &amp; Reference Benchmarks'!M199</f>
        <v>0</v>
      </c>
      <c r="N199" s="60">
        <f>'2.Census &amp; Reference Benchmarks'!P199</f>
        <v>0</v>
      </c>
      <c r="O199" s="60">
        <f>'2.Census &amp; Reference Benchmarks'!S199</f>
        <v>0</v>
      </c>
      <c r="P199" s="52">
        <f>IF( AND(I199 &lt; '1. Summary for SBA'!$J$7, I199 &lt;&gt;""), 0, IF(AND(G199="",I199=""),SUM(M199:O199)*4,IF(I199&lt;'1. Summary for SBA'!$J$7,0,IF(K199="Yes",0,IF(H199="Salary",IF(AND(SUM(M199:O199)*4&lt;100000,L199=""),(SUM(M199:O199)/(IF(OR(I199=0,I199&gt;=DATEVALUE("3/31/2020")),DATEVALUE("3/31/2020"),I199)-IF(OR(G199&lt;=DATEVALUE("1/1/2020"), G199 = ""),DATEVALUE("1/1/2020"),IF(OR(MONTH(G199)=1),G199+1,IF(MONTH(G199)=3,G199,G199-1)))))*360,0),0)))))</f>
        <v>0</v>
      </c>
      <c r="Q199" s="52">
        <f t="shared" si="22"/>
        <v>0</v>
      </c>
      <c r="R199" s="67">
        <f t="shared" si="23"/>
        <v>0</v>
      </c>
      <c r="S199" s="53">
        <f>SUM('3.Weekly Hours &amp; Wage Activity'!AI199:BF199)</f>
        <v>0</v>
      </c>
      <c r="T199" s="53">
        <f>IF(AND(I199&lt;&gt; "",  I199 &lt; '1. Summary for SBA'!$J$11 +168, I199 &gt; '1. Summary for SBA'!$J$11),S199+(((168-(I199-'1. Summary for SBA'!$J$11+1))*S199)/((I199-'1. Summary for SBA'!$J$11+1))),0)</f>
        <v>0</v>
      </c>
      <c r="U199" s="369">
        <f>IF(K199= "Yes",0,IF( H199 = "salary",IF(T199 = 0,MAX(0,$R199-$S199), R199-T199),IF( H199 = "Hourly",'6. Hourly EE Wage Reduction'!AA199, 0)))</f>
        <v>0</v>
      </c>
      <c r="V199" s="67">
        <f t="shared" si="24"/>
        <v>0</v>
      </c>
      <c r="W199" s="405" t="str">
        <f>IF(U199 = 0, "No",IF('6. Hourly EE Wage Reduction'!T199 &gt;'6. Hourly EE Wage Reduction'!W199, "Yes", "No"))</f>
        <v>No</v>
      </c>
      <c r="X199" s="67">
        <f t="shared" si="25"/>
        <v>0</v>
      </c>
      <c r="Y199" s="67">
        <f t="shared" si="26"/>
        <v>0</v>
      </c>
      <c r="AA199" s="86">
        <f>IFERROR(IF('3.Weekly Hours &amp; Wage Activity'!J199 = "FT", 1,MIN(1,IF('3.Weekly Hours &amp; Wage Activity'!J199 = "", "",MIN('3.Weekly Hours &amp; Wage Activity'!J199/40,1)),IF('3.Weekly Hours &amp; Wage Activity'!J199="", "",'3.Weekly Hours &amp; Wage Activity'!J199/40 ))),0)</f>
        <v>0</v>
      </c>
      <c r="AB199" s="86">
        <f>IFERROR(IF('3.Weekly Hours &amp; Wage Activity'!K199 = "FT", 1,MIN(1,IF('3.Weekly Hours &amp; Wage Activity'!K199 = "", "",MIN('3.Weekly Hours &amp; Wage Activity'!K199/40,1)),IF('3.Weekly Hours &amp; Wage Activity'!K199="", "",'3.Weekly Hours &amp; Wage Activity'!K199/40 ))),0)</f>
        <v>0</v>
      </c>
      <c r="AC199" s="86">
        <f>IFERROR(IF('3.Weekly Hours &amp; Wage Activity'!L199 = "FT", 1,MIN(1,IF('3.Weekly Hours &amp; Wage Activity'!L199 = "", "",MIN('3.Weekly Hours &amp; Wage Activity'!L199/40,1)),IF('3.Weekly Hours &amp; Wage Activity'!L199="", "",'3.Weekly Hours &amp; Wage Activity'!L199/40 ))),0)</f>
        <v>0</v>
      </c>
      <c r="AD199" s="86">
        <f>IFERROR(IF('3.Weekly Hours &amp; Wage Activity'!M199 = "FT", 1,MIN(1,IF('3.Weekly Hours &amp; Wage Activity'!M199 = "", "",MIN('3.Weekly Hours &amp; Wage Activity'!M199/40,1)),IF('3.Weekly Hours &amp; Wage Activity'!M199="", "",'3.Weekly Hours &amp; Wage Activity'!M199/40 ))),0)</f>
        <v>0</v>
      </c>
      <c r="AE199" s="86">
        <f>IFERROR(IF('3.Weekly Hours &amp; Wage Activity'!N199 = "FT", 1,MIN(1,IF('3.Weekly Hours &amp; Wage Activity'!N199 = "", "",MIN('3.Weekly Hours &amp; Wage Activity'!N199/40,1)),IF('3.Weekly Hours &amp; Wage Activity'!N199="", "",'3.Weekly Hours &amp; Wage Activity'!N199/40 ))),0)</f>
        <v>0</v>
      </c>
      <c r="AF199" s="86">
        <f>IFERROR(IF('3.Weekly Hours &amp; Wage Activity'!O199 = "FT", 1,MIN(1,IF('3.Weekly Hours &amp; Wage Activity'!O199 = "", "",MIN('3.Weekly Hours &amp; Wage Activity'!O199/40,1)),IF('3.Weekly Hours &amp; Wage Activity'!O199="", "",'3.Weekly Hours &amp; Wage Activity'!O199/40 ))),0)</f>
        <v>0</v>
      </c>
      <c r="AG199" s="86">
        <f>IFERROR(IF('3.Weekly Hours &amp; Wage Activity'!P199 = "FT", 1,MIN(1,IF('3.Weekly Hours &amp; Wage Activity'!P199 = "", "",MIN('3.Weekly Hours &amp; Wage Activity'!P199/40,1)),IF('3.Weekly Hours &amp; Wage Activity'!P199="", "",'3.Weekly Hours &amp; Wage Activity'!P199/40 ))),0)</f>
        <v>0</v>
      </c>
      <c r="AH199" s="86">
        <f>IFERROR(IF('3.Weekly Hours &amp; Wage Activity'!Q199 = "FT", 1,MIN(1,IF('3.Weekly Hours &amp; Wage Activity'!Q199 = "", "",MIN('3.Weekly Hours &amp; Wage Activity'!Q199/40,1)),IF('3.Weekly Hours &amp; Wage Activity'!Q199="", "",'3.Weekly Hours &amp; Wage Activity'!Q199/40 ))),0)</f>
        <v>0</v>
      </c>
      <c r="AI199" s="86">
        <f>IFERROR(IF('3.Weekly Hours &amp; Wage Activity'!R199 = "FT", 1,MIN(1,IF('3.Weekly Hours &amp; Wage Activity'!R199 = "", "",MIN('3.Weekly Hours &amp; Wage Activity'!R199/40,1)),IF('3.Weekly Hours &amp; Wage Activity'!R199="", "",'3.Weekly Hours &amp; Wage Activity'!R199/40 ))),0)</f>
        <v>0</v>
      </c>
      <c r="AJ199" s="86">
        <f>IFERROR(IF('3.Weekly Hours &amp; Wage Activity'!S199 = "FT", 1,MIN(1,IF('3.Weekly Hours &amp; Wage Activity'!S199 = "", "",MIN('3.Weekly Hours &amp; Wage Activity'!S199/40,1)),IF('3.Weekly Hours &amp; Wage Activity'!S199="", "",'3.Weekly Hours &amp; Wage Activity'!S199/40 ))),0)</f>
        <v>0</v>
      </c>
      <c r="AK199" s="86">
        <f>IFERROR(IF('3.Weekly Hours &amp; Wage Activity'!T199 = "FT", 1,MIN(1,IF('3.Weekly Hours &amp; Wage Activity'!T199 = "", "",MIN('3.Weekly Hours &amp; Wage Activity'!T199/40,1)),IF('3.Weekly Hours &amp; Wage Activity'!T199="", "",'3.Weekly Hours &amp; Wage Activity'!T199/40 ))),0)</f>
        <v>0</v>
      </c>
      <c r="AL199" s="86">
        <f>IFERROR(IF('3.Weekly Hours &amp; Wage Activity'!U199 = "FT", 1,MIN(1,IF('3.Weekly Hours &amp; Wage Activity'!U199 = "", "",MIN('3.Weekly Hours &amp; Wage Activity'!U199/40,1)),IF('3.Weekly Hours &amp; Wage Activity'!U199="", "",'3.Weekly Hours &amp; Wage Activity'!U199/40 ))),0)</f>
        <v>0</v>
      </c>
      <c r="AM199" s="86">
        <f>IFERROR(IF('3.Weekly Hours &amp; Wage Activity'!V199 = "FT", 1,MIN(1,IF('3.Weekly Hours &amp; Wage Activity'!V199 = "", "",MIN('3.Weekly Hours &amp; Wage Activity'!V199/40,1)),IF('3.Weekly Hours &amp; Wage Activity'!V199="", "",'3.Weekly Hours &amp; Wage Activity'!V199/40 ))),0)</f>
        <v>0</v>
      </c>
      <c r="AN199" s="86">
        <f>IFERROR(IF('3.Weekly Hours &amp; Wage Activity'!W199 = "FT", 1,MIN(1,IF('3.Weekly Hours &amp; Wage Activity'!W199 = "", "",MIN('3.Weekly Hours &amp; Wage Activity'!W199/40,1)),IF('3.Weekly Hours &amp; Wage Activity'!W199="", "",'3.Weekly Hours &amp; Wage Activity'!W199/40 ))),0)</f>
        <v>0</v>
      </c>
      <c r="AO199" s="86">
        <f>IFERROR(IF('3.Weekly Hours &amp; Wage Activity'!X199 = "FT", 1,MIN(1,IF('3.Weekly Hours &amp; Wage Activity'!X199 = "", "",MIN('3.Weekly Hours &amp; Wage Activity'!X199/40,1)),IF('3.Weekly Hours &amp; Wage Activity'!X199="", "",'3.Weekly Hours &amp; Wage Activity'!X199/40 ))),0)</f>
        <v>0</v>
      </c>
      <c r="AP199" s="86">
        <f>IFERROR(IF('3.Weekly Hours &amp; Wage Activity'!Y199 = "FT", 1,MIN(1,IF('3.Weekly Hours &amp; Wage Activity'!Y199 = "", "",MIN('3.Weekly Hours &amp; Wage Activity'!Y199/40,1)),IF('3.Weekly Hours &amp; Wage Activity'!Y199="", "",'3.Weekly Hours &amp; Wage Activity'!Y199/40 ))),0)</f>
        <v>0</v>
      </c>
      <c r="AQ199" s="86">
        <f>IFERROR(IF('3.Weekly Hours &amp; Wage Activity'!Z199 = "FT", 1,MIN(1,IF('3.Weekly Hours &amp; Wage Activity'!Z199 = "", "",MIN('3.Weekly Hours &amp; Wage Activity'!Z199/40,1)),IF('3.Weekly Hours &amp; Wage Activity'!Z199="", "",'3.Weekly Hours &amp; Wage Activity'!Z199/40 ))),0)</f>
        <v>0</v>
      </c>
      <c r="AR199" s="86">
        <f>IFERROR(IF('3.Weekly Hours &amp; Wage Activity'!AA199 = "FT", 1,MIN(1,IF('3.Weekly Hours &amp; Wage Activity'!AA199 = "", "",MIN('3.Weekly Hours &amp; Wage Activity'!AA199/40,1)),IF('3.Weekly Hours &amp; Wage Activity'!AA199="", "",'3.Weekly Hours &amp; Wage Activity'!AA199/40 ))),0)</f>
        <v>0</v>
      </c>
      <c r="AS199" s="86">
        <f>IFERROR(IF('3.Weekly Hours &amp; Wage Activity'!AB199 = "FT", 1,MIN(1,IF('3.Weekly Hours &amp; Wage Activity'!AB199 = "", "",MIN('3.Weekly Hours &amp; Wage Activity'!AB199/40,1)),IF('3.Weekly Hours &amp; Wage Activity'!AB199="", "",'3.Weekly Hours &amp; Wage Activity'!AB199/40 ))),0)</f>
        <v>0</v>
      </c>
      <c r="AT199" s="86">
        <f>IFERROR(IF('3.Weekly Hours &amp; Wage Activity'!AC199 = "FT", 1,MIN(1,IF('3.Weekly Hours &amp; Wage Activity'!AC199 = "", "",MIN('3.Weekly Hours &amp; Wage Activity'!AC199/40,1)),IF('3.Weekly Hours &amp; Wage Activity'!AC199="", "",'3.Weekly Hours &amp; Wage Activity'!AC199/40 ))),0)</f>
        <v>0</v>
      </c>
      <c r="AU199" s="86">
        <f>IFERROR(IF('3.Weekly Hours &amp; Wage Activity'!AD199 = "FT", 1,MIN(1,IF('3.Weekly Hours &amp; Wage Activity'!AD199 = "", "",MIN('3.Weekly Hours &amp; Wage Activity'!AD199/40,1)),IF('3.Weekly Hours &amp; Wage Activity'!AD199="", "",'3.Weekly Hours &amp; Wage Activity'!AD199/40 ))),0)</f>
        <v>0</v>
      </c>
      <c r="AV199" s="86">
        <f>IFERROR(IF('3.Weekly Hours &amp; Wage Activity'!AE199 = "FT", 1,MIN(1,IF('3.Weekly Hours &amp; Wage Activity'!AE199 = "", "",MIN('3.Weekly Hours &amp; Wage Activity'!AE199/40,1)),IF('3.Weekly Hours &amp; Wage Activity'!AE199="", "",'3.Weekly Hours &amp; Wage Activity'!AE199/40 ))),0)</f>
        <v>0</v>
      </c>
      <c r="AW199" s="86">
        <f>IFERROR(IF('3.Weekly Hours &amp; Wage Activity'!AF199 = "FT", 1,MIN(1,IF('3.Weekly Hours &amp; Wage Activity'!AF199 = "", "",MIN('3.Weekly Hours &amp; Wage Activity'!AF199/40,1)),IF('3.Weekly Hours &amp; Wage Activity'!AF199="", "",'3.Weekly Hours &amp; Wage Activity'!AF199/40 ))),0)</f>
        <v>0</v>
      </c>
      <c r="AX199" s="86">
        <f>IFERROR(IF('3.Weekly Hours &amp; Wage Activity'!AG199 = "FT", 1,MIN(1,IF('3.Weekly Hours &amp; Wage Activity'!AG199 = "", "",MIN('3.Weekly Hours &amp; Wage Activity'!AG199/40,1)),IF('3.Weekly Hours &amp; Wage Activity'!AG199="", "",'3.Weekly Hours &amp; Wage Activity'!AG199/40 ))),0)</f>
        <v>0</v>
      </c>
      <c r="AY199" s="523">
        <f>SUM( IF(COUNTIF('3.Weekly Hours &amp; Wage Activity'!J199:Q199, "&lt;&gt;FT") = 0, COLUMNS('3.Weekly Hours &amp; Wage Activity'!J199:AG199) * 40, '3.Weekly Hours &amp; Wage Activity'!J199:AG199))</f>
        <v>0</v>
      </c>
      <c r="AZ199" s="86">
        <f t="shared" si="27"/>
        <v>0</v>
      </c>
      <c r="BA199" s="87">
        <f t="shared" si="28"/>
        <v>0</v>
      </c>
      <c r="BB199" s="74" t="str">
        <f>IF('2.Census &amp; Reference Benchmarks'!K199 = "", "", '2.Census &amp; Reference Benchmarks'!K199)</f>
        <v/>
      </c>
      <c r="BC199" s="185">
        <f>IF('2.Census &amp; Reference Benchmarks'!L199="N/A",IF(OR(AND(G199="",I199=""),AND(G199&lt;DATEVALUE("1/1/2020"),OR(I199="",I199&gt;DATEVALUE("3/31/2020")))),177.14,IF(OR(I199 = "", I199 &gt; DATEVALUE("1/31/2020")), ROUND(177.14*((DATEVALUE("2/1/2020") -G199)/31),1))),IF('2.Census &amp; Reference Benchmarks'!L199="",0,'2.Census &amp; Reference Benchmarks'!L199))</f>
        <v>0</v>
      </c>
      <c r="BD199" s="74" t="str">
        <f>IF('2.Census &amp; Reference Benchmarks'!N199 = "", "", '2.Census &amp; Reference Benchmarks'!N199)</f>
        <v/>
      </c>
      <c r="BE199" s="185">
        <f>IF('2.Census &amp; Reference Benchmarks'!O199="N/A",IF(OR(AND(G199="",I199=""),AND(G199&lt;=DATEVALUE("2/1/2020"),OR(I199="",I199&gt;=DATEVALUE("2/29/2020")))),165.71,IF(AND(G199&gt;DATEVALUE("2/1/2020"),OR(I199="",I199&lt;=DATEVALUE("2/29/2020"))),((DATEVALUE("3/1/2020")-G199)/29)*165.71,"")),IF('2.Census &amp; Reference Benchmarks'!O199="",0,'2.Census &amp; Reference Benchmarks'!O199))</f>
        <v>0</v>
      </c>
    </row>
    <row r="200" spans="1:57" x14ac:dyDescent="0.25">
      <c r="A200" s="3"/>
      <c r="B200" s="56">
        <f>IF('2.Census &amp; Reference Benchmarks'!B200 &lt;&gt;"",'2.Census &amp; Reference Benchmarks'!B200,"")</f>
        <v>0</v>
      </c>
      <c r="C200" s="56">
        <f>IF('2.Census &amp; Reference Benchmarks'!C200 &lt;&gt;"",'2.Census &amp; Reference Benchmarks'!C200,"")</f>
        <v>0</v>
      </c>
      <c r="D200" s="57" t="str">
        <f>IF('2.Census &amp; Reference Benchmarks'!D200 &lt;&gt;"",'2.Census &amp; Reference Benchmarks'!D200,"")</f>
        <v/>
      </c>
      <c r="E200" s="56" t="str">
        <f>IF('2.Census &amp; Reference Benchmarks'!E200 &lt;&gt;"",'2.Census &amp; Reference Benchmarks'!E200,"")</f>
        <v/>
      </c>
      <c r="F200" s="56" t="str">
        <f>IF('2.Census &amp; Reference Benchmarks'!F200 &lt;&gt;"",'2.Census &amp; Reference Benchmarks'!F200,"")</f>
        <v/>
      </c>
      <c r="G200" s="58" t="str">
        <f>IF('2.Census &amp; Reference Benchmarks'!G200 &lt;&gt;"",'2.Census &amp; Reference Benchmarks'!G200,"")</f>
        <v/>
      </c>
      <c r="H200" s="58" t="str">
        <f>IF('2.Census &amp; Reference Benchmarks'!H200 &lt;&gt;"",'2.Census &amp; Reference Benchmarks'!H200,"")</f>
        <v/>
      </c>
      <c r="I200" s="58" t="str">
        <f>IF('2.Census &amp; Reference Benchmarks'!I200 &lt;&gt;"",'2.Census &amp; Reference Benchmarks'!I200,"")</f>
        <v/>
      </c>
      <c r="J200" s="69" t="str">
        <f>IF('2.Census &amp; Reference Benchmarks'!J200 &lt;&gt;"",'2.Census &amp; Reference Benchmarks'!J200,"")</f>
        <v/>
      </c>
      <c r="K200" s="58" t="str">
        <f>IF('7.Safe Harbor Input Data &amp; Calc'!Q202 &lt;&gt; "", '7.Safe Harbor Input Data &amp; Calc'!Q202, "")</f>
        <v>No</v>
      </c>
      <c r="L200" s="59" t="str">
        <f>IF('2.Census &amp; Reference Benchmarks'!T200&lt;&gt; "",'2.Census &amp; Reference Benchmarks'!T200,"")</f>
        <v/>
      </c>
      <c r="M200" s="60">
        <f>'2.Census &amp; Reference Benchmarks'!M200</f>
        <v>0</v>
      </c>
      <c r="N200" s="60">
        <f>'2.Census &amp; Reference Benchmarks'!P200</f>
        <v>0</v>
      </c>
      <c r="O200" s="60">
        <f>'2.Census &amp; Reference Benchmarks'!S200</f>
        <v>0</v>
      </c>
      <c r="P200" s="52">
        <f>IF( AND(I200 &lt; '1. Summary for SBA'!$J$7, I200 &lt;&gt;""), 0, IF(AND(G200="",I200=""),SUM(M200:O200)*4,IF(I200&lt;'1. Summary for SBA'!$J$7,0,IF(K200="Yes",0,IF(H200="Salary",IF(AND(SUM(M200:O200)*4&lt;100000,L200=""),(SUM(M200:O200)/(IF(OR(I200=0,I200&gt;=DATEVALUE("3/31/2020")),DATEVALUE("3/31/2020"),I200)-IF(OR(G200&lt;=DATEVALUE("1/1/2020"), G200 = ""),DATEVALUE("1/1/2020"),IF(OR(MONTH(G200)=1),G200+1,IF(MONTH(G200)=3,G200,G200-1)))))*360,0),0)))))</f>
        <v>0</v>
      </c>
      <c r="Q200" s="52">
        <f t="shared" si="22"/>
        <v>0</v>
      </c>
      <c r="R200" s="67">
        <f t="shared" si="23"/>
        <v>0</v>
      </c>
      <c r="S200" s="53">
        <f>SUM('3.Weekly Hours &amp; Wage Activity'!AI200:BF200)</f>
        <v>0</v>
      </c>
      <c r="T200" s="53">
        <f>IF(AND(I200&lt;&gt; "",  I200 &lt; '1. Summary for SBA'!$J$11 +168, I200 &gt; '1. Summary for SBA'!$J$11),S200+(((168-(I200-'1. Summary for SBA'!$J$11+1))*S200)/((I200-'1. Summary for SBA'!$J$11+1))),0)</f>
        <v>0</v>
      </c>
      <c r="U200" s="369">
        <f>IF(K200= "Yes",0,IF( H200 = "salary",IF(T200 = 0,MAX(0,$R200-$S200), R200-T200),IF( H200 = "Hourly",'6. Hourly EE Wage Reduction'!AA200, 0)))</f>
        <v>0</v>
      </c>
      <c r="V200" s="67">
        <f t="shared" si="24"/>
        <v>0</v>
      </c>
      <c r="W200" s="405" t="str">
        <f>IF(U200 = 0, "No",IF('6. Hourly EE Wage Reduction'!T200 &gt;'6. Hourly EE Wage Reduction'!W200, "Yes", "No"))</f>
        <v>No</v>
      </c>
      <c r="X200" s="67">
        <f t="shared" si="25"/>
        <v>0</v>
      </c>
      <c r="Y200" s="67">
        <f t="shared" si="26"/>
        <v>0</v>
      </c>
      <c r="AA200" s="86">
        <f>IFERROR(IF('3.Weekly Hours &amp; Wage Activity'!J200 = "FT", 1,MIN(1,IF('3.Weekly Hours &amp; Wage Activity'!J200 = "", "",MIN('3.Weekly Hours &amp; Wage Activity'!J200/40,1)),IF('3.Weekly Hours &amp; Wage Activity'!J200="", "",'3.Weekly Hours &amp; Wage Activity'!J200/40 ))),0)</f>
        <v>0</v>
      </c>
      <c r="AB200" s="86">
        <f>IFERROR(IF('3.Weekly Hours &amp; Wage Activity'!K200 = "FT", 1,MIN(1,IF('3.Weekly Hours &amp; Wage Activity'!K200 = "", "",MIN('3.Weekly Hours &amp; Wage Activity'!K200/40,1)),IF('3.Weekly Hours &amp; Wage Activity'!K200="", "",'3.Weekly Hours &amp; Wage Activity'!K200/40 ))),0)</f>
        <v>0</v>
      </c>
      <c r="AC200" s="86">
        <f>IFERROR(IF('3.Weekly Hours &amp; Wage Activity'!L200 = "FT", 1,MIN(1,IF('3.Weekly Hours &amp; Wage Activity'!L200 = "", "",MIN('3.Weekly Hours &amp; Wage Activity'!L200/40,1)),IF('3.Weekly Hours &amp; Wage Activity'!L200="", "",'3.Weekly Hours &amp; Wage Activity'!L200/40 ))),0)</f>
        <v>0</v>
      </c>
      <c r="AD200" s="86">
        <f>IFERROR(IF('3.Weekly Hours &amp; Wage Activity'!M200 = "FT", 1,MIN(1,IF('3.Weekly Hours &amp; Wage Activity'!M200 = "", "",MIN('3.Weekly Hours &amp; Wage Activity'!M200/40,1)),IF('3.Weekly Hours &amp; Wage Activity'!M200="", "",'3.Weekly Hours &amp; Wage Activity'!M200/40 ))),0)</f>
        <v>0</v>
      </c>
      <c r="AE200" s="86">
        <f>IFERROR(IF('3.Weekly Hours &amp; Wage Activity'!N200 = "FT", 1,MIN(1,IF('3.Weekly Hours &amp; Wage Activity'!N200 = "", "",MIN('3.Weekly Hours &amp; Wage Activity'!N200/40,1)),IF('3.Weekly Hours &amp; Wage Activity'!N200="", "",'3.Weekly Hours &amp; Wage Activity'!N200/40 ))),0)</f>
        <v>0</v>
      </c>
      <c r="AF200" s="86">
        <f>IFERROR(IF('3.Weekly Hours &amp; Wage Activity'!O200 = "FT", 1,MIN(1,IF('3.Weekly Hours &amp; Wage Activity'!O200 = "", "",MIN('3.Weekly Hours &amp; Wage Activity'!O200/40,1)),IF('3.Weekly Hours &amp; Wage Activity'!O200="", "",'3.Weekly Hours &amp; Wage Activity'!O200/40 ))),0)</f>
        <v>0</v>
      </c>
      <c r="AG200" s="86">
        <f>IFERROR(IF('3.Weekly Hours &amp; Wage Activity'!P200 = "FT", 1,MIN(1,IF('3.Weekly Hours &amp; Wage Activity'!P200 = "", "",MIN('3.Weekly Hours &amp; Wage Activity'!P200/40,1)),IF('3.Weekly Hours &amp; Wage Activity'!P200="", "",'3.Weekly Hours &amp; Wage Activity'!P200/40 ))),0)</f>
        <v>0</v>
      </c>
      <c r="AH200" s="86">
        <f>IFERROR(IF('3.Weekly Hours &amp; Wage Activity'!Q200 = "FT", 1,MIN(1,IF('3.Weekly Hours &amp; Wage Activity'!Q200 = "", "",MIN('3.Weekly Hours &amp; Wage Activity'!Q200/40,1)),IF('3.Weekly Hours &amp; Wage Activity'!Q200="", "",'3.Weekly Hours &amp; Wage Activity'!Q200/40 ))),0)</f>
        <v>0</v>
      </c>
      <c r="AI200" s="86">
        <f>IFERROR(IF('3.Weekly Hours &amp; Wage Activity'!R200 = "FT", 1,MIN(1,IF('3.Weekly Hours &amp; Wage Activity'!R200 = "", "",MIN('3.Weekly Hours &amp; Wage Activity'!R200/40,1)),IF('3.Weekly Hours &amp; Wage Activity'!R200="", "",'3.Weekly Hours &amp; Wage Activity'!R200/40 ))),0)</f>
        <v>0</v>
      </c>
      <c r="AJ200" s="86">
        <f>IFERROR(IF('3.Weekly Hours &amp; Wage Activity'!S200 = "FT", 1,MIN(1,IF('3.Weekly Hours &amp; Wage Activity'!S200 = "", "",MIN('3.Weekly Hours &amp; Wage Activity'!S200/40,1)),IF('3.Weekly Hours &amp; Wage Activity'!S200="", "",'3.Weekly Hours &amp; Wage Activity'!S200/40 ))),0)</f>
        <v>0</v>
      </c>
      <c r="AK200" s="86">
        <f>IFERROR(IF('3.Weekly Hours &amp; Wage Activity'!T200 = "FT", 1,MIN(1,IF('3.Weekly Hours &amp; Wage Activity'!T200 = "", "",MIN('3.Weekly Hours &amp; Wage Activity'!T200/40,1)),IF('3.Weekly Hours &amp; Wage Activity'!T200="", "",'3.Weekly Hours &amp; Wage Activity'!T200/40 ))),0)</f>
        <v>0</v>
      </c>
      <c r="AL200" s="86">
        <f>IFERROR(IF('3.Weekly Hours &amp; Wage Activity'!U200 = "FT", 1,MIN(1,IF('3.Weekly Hours &amp; Wage Activity'!U200 = "", "",MIN('3.Weekly Hours &amp; Wage Activity'!U200/40,1)),IF('3.Weekly Hours &amp; Wage Activity'!U200="", "",'3.Weekly Hours &amp; Wage Activity'!U200/40 ))),0)</f>
        <v>0</v>
      </c>
      <c r="AM200" s="86">
        <f>IFERROR(IF('3.Weekly Hours &amp; Wage Activity'!V200 = "FT", 1,MIN(1,IF('3.Weekly Hours &amp; Wage Activity'!V200 = "", "",MIN('3.Weekly Hours &amp; Wage Activity'!V200/40,1)),IF('3.Weekly Hours &amp; Wage Activity'!V200="", "",'3.Weekly Hours &amp; Wage Activity'!V200/40 ))),0)</f>
        <v>0</v>
      </c>
      <c r="AN200" s="86">
        <f>IFERROR(IF('3.Weekly Hours &amp; Wage Activity'!W200 = "FT", 1,MIN(1,IF('3.Weekly Hours &amp; Wage Activity'!W200 = "", "",MIN('3.Weekly Hours &amp; Wage Activity'!W200/40,1)),IF('3.Weekly Hours &amp; Wage Activity'!W200="", "",'3.Weekly Hours &amp; Wage Activity'!W200/40 ))),0)</f>
        <v>0</v>
      </c>
      <c r="AO200" s="86">
        <f>IFERROR(IF('3.Weekly Hours &amp; Wage Activity'!X200 = "FT", 1,MIN(1,IF('3.Weekly Hours &amp; Wage Activity'!X200 = "", "",MIN('3.Weekly Hours &amp; Wage Activity'!X200/40,1)),IF('3.Weekly Hours &amp; Wage Activity'!X200="", "",'3.Weekly Hours &amp; Wage Activity'!X200/40 ))),0)</f>
        <v>0</v>
      </c>
      <c r="AP200" s="86">
        <f>IFERROR(IF('3.Weekly Hours &amp; Wage Activity'!Y200 = "FT", 1,MIN(1,IF('3.Weekly Hours &amp; Wage Activity'!Y200 = "", "",MIN('3.Weekly Hours &amp; Wage Activity'!Y200/40,1)),IF('3.Weekly Hours &amp; Wage Activity'!Y200="", "",'3.Weekly Hours &amp; Wage Activity'!Y200/40 ))),0)</f>
        <v>0</v>
      </c>
      <c r="AQ200" s="86">
        <f>IFERROR(IF('3.Weekly Hours &amp; Wage Activity'!Z200 = "FT", 1,MIN(1,IF('3.Weekly Hours &amp; Wage Activity'!Z200 = "", "",MIN('3.Weekly Hours &amp; Wage Activity'!Z200/40,1)),IF('3.Weekly Hours &amp; Wage Activity'!Z200="", "",'3.Weekly Hours &amp; Wage Activity'!Z200/40 ))),0)</f>
        <v>0</v>
      </c>
      <c r="AR200" s="86">
        <f>IFERROR(IF('3.Weekly Hours &amp; Wage Activity'!AA200 = "FT", 1,MIN(1,IF('3.Weekly Hours &amp; Wage Activity'!AA200 = "", "",MIN('3.Weekly Hours &amp; Wage Activity'!AA200/40,1)),IF('3.Weekly Hours &amp; Wage Activity'!AA200="", "",'3.Weekly Hours &amp; Wage Activity'!AA200/40 ))),0)</f>
        <v>0</v>
      </c>
      <c r="AS200" s="86">
        <f>IFERROR(IF('3.Weekly Hours &amp; Wage Activity'!AB200 = "FT", 1,MIN(1,IF('3.Weekly Hours &amp; Wage Activity'!AB200 = "", "",MIN('3.Weekly Hours &amp; Wage Activity'!AB200/40,1)),IF('3.Weekly Hours &amp; Wage Activity'!AB200="", "",'3.Weekly Hours &amp; Wage Activity'!AB200/40 ))),0)</f>
        <v>0</v>
      </c>
      <c r="AT200" s="86">
        <f>IFERROR(IF('3.Weekly Hours &amp; Wage Activity'!AC200 = "FT", 1,MIN(1,IF('3.Weekly Hours &amp; Wage Activity'!AC200 = "", "",MIN('3.Weekly Hours &amp; Wage Activity'!AC200/40,1)),IF('3.Weekly Hours &amp; Wage Activity'!AC200="", "",'3.Weekly Hours &amp; Wage Activity'!AC200/40 ))),0)</f>
        <v>0</v>
      </c>
      <c r="AU200" s="86">
        <f>IFERROR(IF('3.Weekly Hours &amp; Wage Activity'!AD200 = "FT", 1,MIN(1,IF('3.Weekly Hours &amp; Wage Activity'!AD200 = "", "",MIN('3.Weekly Hours &amp; Wage Activity'!AD200/40,1)),IF('3.Weekly Hours &amp; Wage Activity'!AD200="", "",'3.Weekly Hours &amp; Wage Activity'!AD200/40 ))),0)</f>
        <v>0</v>
      </c>
      <c r="AV200" s="86">
        <f>IFERROR(IF('3.Weekly Hours &amp; Wage Activity'!AE200 = "FT", 1,MIN(1,IF('3.Weekly Hours &amp; Wage Activity'!AE200 = "", "",MIN('3.Weekly Hours &amp; Wage Activity'!AE200/40,1)),IF('3.Weekly Hours &amp; Wage Activity'!AE200="", "",'3.Weekly Hours &amp; Wage Activity'!AE200/40 ))),0)</f>
        <v>0</v>
      </c>
      <c r="AW200" s="86">
        <f>IFERROR(IF('3.Weekly Hours &amp; Wage Activity'!AF200 = "FT", 1,MIN(1,IF('3.Weekly Hours &amp; Wage Activity'!AF200 = "", "",MIN('3.Weekly Hours &amp; Wage Activity'!AF200/40,1)),IF('3.Weekly Hours &amp; Wage Activity'!AF200="", "",'3.Weekly Hours &amp; Wage Activity'!AF200/40 ))),0)</f>
        <v>0</v>
      </c>
      <c r="AX200" s="86">
        <f>IFERROR(IF('3.Weekly Hours &amp; Wage Activity'!AG200 = "FT", 1,MIN(1,IF('3.Weekly Hours &amp; Wage Activity'!AG200 = "", "",MIN('3.Weekly Hours &amp; Wage Activity'!AG200/40,1)),IF('3.Weekly Hours &amp; Wage Activity'!AG200="", "",'3.Weekly Hours &amp; Wage Activity'!AG200/40 ))),0)</f>
        <v>0</v>
      </c>
      <c r="AY200" s="523">
        <f>SUM( IF(COUNTIF('3.Weekly Hours &amp; Wage Activity'!J200:Q200, "&lt;&gt;FT") = 0, COLUMNS('3.Weekly Hours &amp; Wage Activity'!J200:AG200) * 40, '3.Weekly Hours &amp; Wage Activity'!J200:AG200))</f>
        <v>0</v>
      </c>
      <c r="AZ200" s="86">
        <f t="shared" si="27"/>
        <v>0</v>
      </c>
      <c r="BA200" s="87">
        <f t="shared" si="28"/>
        <v>0</v>
      </c>
      <c r="BB200" s="74" t="str">
        <f>IF('2.Census &amp; Reference Benchmarks'!K200 = "", "", '2.Census &amp; Reference Benchmarks'!K200)</f>
        <v/>
      </c>
      <c r="BC200" s="185">
        <f>IF('2.Census &amp; Reference Benchmarks'!L200="N/A",IF(OR(AND(G200="",I200=""),AND(G200&lt;DATEVALUE("1/1/2020"),OR(I200="",I200&gt;DATEVALUE("3/31/2020")))),177.14,IF(OR(I200 = "", I200 &gt; DATEVALUE("1/31/2020")), ROUND(177.14*((DATEVALUE("2/1/2020") -G200)/31),1))),IF('2.Census &amp; Reference Benchmarks'!L200="",0,'2.Census &amp; Reference Benchmarks'!L200))</f>
        <v>0</v>
      </c>
      <c r="BD200" s="74" t="str">
        <f>IF('2.Census &amp; Reference Benchmarks'!N200 = "", "", '2.Census &amp; Reference Benchmarks'!N200)</f>
        <v/>
      </c>
      <c r="BE200" s="185">
        <f>IF('2.Census &amp; Reference Benchmarks'!O200="N/A",IF(OR(AND(G200="",I200=""),AND(G200&lt;=DATEVALUE("2/1/2020"),OR(I200="",I200&gt;=DATEVALUE("2/29/2020")))),165.71,IF(AND(G200&gt;DATEVALUE("2/1/2020"),OR(I200="",I200&lt;=DATEVALUE("2/29/2020"))),((DATEVALUE("3/1/2020")-G200)/29)*165.71,"")),IF('2.Census &amp; Reference Benchmarks'!O200="",0,'2.Census &amp; Reference Benchmarks'!O200))</f>
        <v>0</v>
      </c>
    </row>
    <row r="201" spans="1:57" x14ac:dyDescent="0.25">
      <c r="A201" s="3"/>
      <c r="B201" s="56">
        <f>IF('2.Census &amp; Reference Benchmarks'!B201 &lt;&gt;"",'2.Census &amp; Reference Benchmarks'!B201,"")</f>
        <v>0</v>
      </c>
      <c r="C201" s="56">
        <f>IF('2.Census &amp; Reference Benchmarks'!C201 &lt;&gt;"",'2.Census &amp; Reference Benchmarks'!C201,"")</f>
        <v>0</v>
      </c>
      <c r="D201" s="57" t="str">
        <f>IF('2.Census &amp; Reference Benchmarks'!D201 &lt;&gt;"",'2.Census &amp; Reference Benchmarks'!D201,"")</f>
        <v/>
      </c>
      <c r="E201" s="56" t="str">
        <f>IF('2.Census &amp; Reference Benchmarks'!E201 &lt;&gt;"",'2.Census &amp; Reference Benchmarks'!E201,"")</f>
        <v/>
      </c>
      <c r="F201" s="56" t="str">
        <f>IF('2.Census &amp; Reference Benchmarks'!F201 &lt;&gt;"",'2.Census &amp; Reference Benchmarks'!F201,"")</f>
        <v/>
      </c>
      <c r="G201" s="58" t="str">
        <f>IF('2.Census &amp; Reference Benchmarks'!G201 &lt;&gt;"",'2.Census &amp; Reference Benchmarks'!G201,"")</f>
        <v/>
      </c>
      <c r="H201" s="58" t="str">
        <f>IF('2.Census &amp; Reference Benchmarks'!H201 &lt;&gt;"",'2.Census &amp; Reference Benchmarks'!H201,"")</f>
        <v/>
      </c>
      <c r="I201" s="58" t="str">
        <f>IF('2.Census &amp; Reference Benchmarks'!I201 &lt;&gt;"",'2.Census &amp; Reference Benchmarks'!I201,"")</f>
        <v/>
      </c>
      <c r="J201" s="69" t="str">
        <f>IF('2.Census &amp; Reference Benchmarks'!J201 &lt;&gt;"",'2.Census &amp; Reference Benchmarks'!J201,"")</f>
        <v/>
      </c>
      <c r="K201" s="58" t="str">
        <f>IF('7.Safe Harbor Input Data &amp; Calc'!Q203 &lt;&gt; "", '7.Safe Harbor Input Data &amp; Calc'!Q203, "")</f>
        <v>No</v>
      </c>
      <c r="L201" s="59" t="str">
        <f>IF('2.Census &amp; Reference Benchmarks'!T201&lt;&gt; "",'2.Census &amp; Reference Benchmarks'!T201,"")</f>
        <v/>
      </c>
      <c r="M201" s="60">
        <f>'2.Census &amp; Reference Benchmarks'!M201</f>
        <v>0</v>
      </c>
      <c r="N201" s="60">
        <f>'2.Census &amp; Reference Benchmarks'!P201</f>
        <v>0</v>
      </c>
      <c r="O201" s="60">
        <f>'2.Census &amp; Reference Benchmarks'!S201</f>
        <v>0</v>
      </c>
      <c r="P201" s="52">
        <f>IF( AND(I201 &lt; '1. Summary for SBA'!$J$7, I201 &lt;&gt;""), 0, IF(AND(G201="",I201=""),SUM(M201:O201)*4,IF(I201&lt;'1. Summary for SBA'!$J$7,0,IF(K201="Yes",0,IF(H201="Salary",IF(AND(SUM(M201:O201)*4&lt;100000,L201=""),(SUM(M201:O201)/(IF(OR(I201=0,I201&gt;=DATEVALUE("3/31/2020")),DATEVALUE("3/31/2020"),I201)-IF(OR(G201&lt;=DATEVALUE("1/1/2020"), G201 = ""),DATEVALUE("1/1/2020"),IF(OR(MONTH(G201)=1),G201+1,IF(MONTH(G201)=3,G201,G201-1)))))*360,0),0)))))</f>
        <v>0</v>
      </c>
      <c r="Q201" s="52">
        <f t="shared" si="22"/>
        <v>0</v>
      </c>
      <c r="R201" s="67">
        <f t="shared" si="23"/>
        <v>0</v>
      </c>
      <c r="S201" s="53">
        <f>SUM('3.Weekly Hours &amp; Wage Activity'!AI201:BF201)</f>
        <v>0</v>
      </c>
      <c r="T201" s="53">
        <f>IF(AND(I201&lt;&gt; "",  I201 &lt; '1. Summary for SBA'!$J$11 +168, I201 &gt; '1. Summary for SBA'!$J$11),S201+(((168-(I201-'1. Summary for SBA'!$J$11+1))*S201)/((I201-'1. Summary for SBA'!$J$11+1))),0)</f>
        <v>0</v>
      </c>
      <c r="U201" s="369">
        <f>IF(K201= "Yes",0,IF( H201 = "salary",IF(T201 = 0,MAX(0,$R201-$S201), R201-T201),IF( H201 = "Hourly",'6. Hourly EE Wage Reduction'!AA201, 0)))</f>
        <v>0</v>
      </c>
      <c r="V201" s="67">
        <f t="shared" si="24"/>
        <v>0</v>
      </c>
      <c r="W201" s="405" t="str">
        <f>IF(U201 = 0, "No",IF('6. Hourly EE Wage Reduction'!T201 &gt;'6. Hourly EE Wage Reduction'!W201, "Yes", "No"))</f>
        <v>No</v>
      </c>
      <c r="X201" s="67">
        <f t="shared" si="25"/>
        <v>0</v>
      </c>
      <c r="Y201" s="67">
        <f t="shared" si="26"/>
        <v>0</v>
      </c>
      <c r="AA201" s="86">
        <f>IFERROR(IF('3.Weekly Hours &amp; Wage Activity'!J201 = "FT", 1,MIN(1,IF('3.Weekly Hours &amp; Wage Activity'!J201 = "", "",MIN('3.Weekly Hours &amp; Wage Activity'!J201/40,1)),IF('3.Weekly Hours &amp; Wage Activity'!J201="", "",'3.Weekly Hours &amp; Wage Activity'!J201/40 ))),0)</f>
        <v>0</v>
      </c>
      <c r="AB201" s="86">
        <f>IFERROR(IF('3.Weekly Hours &amp; Wage Activity'!K201 = "FT", 1,MIN(1,IF('3.Weekly Hours &amp; Wage Activity'!K201 = "", "",MIN('3.Weekly Hours &amp; Wage Activity'!K201/40,1)),IF('3.Weekly Hours &amp; Wage Activity'!K201="", "",'3.Weekly Hours &amp; Wage Activity'!K201/40 ))),0)</f>
        <v>0</v>
      </c>
      <c r="AC201" s="86">
        <f>IFERROR(IF('3.Weekly Hours &amp; Wage Activity'!L201 = "FT", 1,MIN(1,IF('3.Weekly Hours &amp; Wage Activity'!L201 = "", "",MIN('3.Weekly Hours &amp; Wage Activity'!L201/40,1)),IF('3.Weekly Hours &amp; Wage Activity'!L201="", "",'3.Weekly Hours &amp; Wage Activity'!L201/40 ))),0)</f>
        <v>0</v>
      </c>
      <c r="AD201" s="86">
        <f>IFERROR(IF('3.Weekly Hours &amp; Wage Activity'!M201 = "FT", 1,MIN(1,IF('3.Weekly Hours &amp; Wage Activity'!M201 = "", "",MIN('3.Weekly Hours &amp; Wage Activity'!M201/40,1)),IF('3.Weekly Hours &amp; Wage Activity'!M201="", "",'3.Weekly Hours &amp; Wage Activity'!M201/40 ))),0)</f>
        <v>0</v>
      </c>
      <c r="AE201" s="86">
        <f>IFERROR(IF('3.Weekly Hours &amp; Wage Activity'!N201 = "FT", 1,MIN(1,IF('3.Weekly Hours &amp; Wage Activity'!N201 = "", "",MIN('3.Weekly Hours &amp; Wage Activity'!N201/40,1)),IF('3.Weekly Hours &amp; Wage Activity'!N201="", "",'3.Weekly Hours &amp; Wage Activity'!N201/40 ))),0)</f>
        <v>0</v>
      </c>
      <c r="AF201" s="86">
        <f>IFERROR(IF('3.Weekly Hours &amp; Wage Activity'!O201 = "FT", 1,MIN(1,IF('3.Weekly Hours &amp; Wage Activity'!O201 = "", "",MIN('3.Weekly Hours &amp; Wage Activity'!O201/40,1)),IF('3.Weekly Hours &amp; Wage Activity'!O201="", "",'3.Weekly Hours &amp; Wage Activity'!O201/40 ))),0)</f>
        <v>0</v>
      </c>
      <c r="AG201" s="86">
        <f>IFERROR(IF('3.Weekly Hours &amp; Wage Activity'!P201 = "FT", 1,MIN(1,IF('3.Weekly Hours &amp; Wage Activity'!P201 = "", "",MIN('3.Weekly Hours &amp; Wage Activity'!P201/40,1)),IF('3.Weekly Hours &amp; Wage Activity'!P201="", "",'3.Weekly Hours &amp; Wage Activity'!P201/40 ))),0)</f>
        <v>0</v>
      </c>
      <c r="AH201" s="86">
        <f>IFERROR(IF('3.Weekly Hours &amp; Wage Activity'!Q201 = "FT", 1,MIN(1,IF('3.Weekly Hours &amp; Wage Activity'!Q201 = "", "",MIN('3.Weekly Hours &amp; Wage Activity'!Q201/40,1)),IF('3.Weekly Hours &amp; Wage Activity'!Q201="", "",'3.Weekly Hours &amp; Wage Activity'!Q201/40 ))),0)</f>
        <v>0</v>
      </c>
      <c r="AI201" s="86">
        <f>IFERROR(IF('3.Weekly Hours &amp; Wage Activity'!R201 = "FT", 1,MIN(1,IF('3.Weekly Hours &amp; Wage Activity'!R201 = "", "",MIN('3.Weekly Hours &amp; Wage Activity'!R201/40,1)),IF('3.Weekly Hours &amp; Wage Activity'!R201="", "",'3.Weekly Hours &amp; Wage Activity'!R201/40 ))),0)</f>
        <v>0</v>
      </c>
      <c r="AJ201" s="86">
        <f>IFERROR(IF('3.Weekly Hours &amp; Wage Activity'!S201 = "FT", 1,MIN(1,IF('3.Weekly Hours &amp; Wage Activity'!S201 = "", "",MIN('3.Weekly Hours &amp; Wage Activity'!S201/40,1)),IF('3.Weekly Hours &amp; Wage Activity'!S201="", "",'3.Weekly Hours &amp; Wage Activity'!S201/40 ))),0)</f>
        <v>0</v>
      </c>
      <c r="AK201" s="86">
        <f>IFERROR(IF('3.Weekly Hours &amp; Wage Activity'!T201 = "FT", 1,MIN(1,IF('3.Weekly Hours &amp; Wage Activity'!T201 = "", "",MIN('3.Weekly Hours &amp; Wage Activity'!T201/40,1)),IF('3.Weekly Hours &amp; Wage Activity'!T201="", "",'3.Weekly Hours &amp; Wage Activity'!T201/40 ))),0)</f>
        <v>0</v>
      </c>
      <c r="AL201" s="86">
        <f>IFERROR(IF('3.Weekly Hours &amp; Wage Activity'!U201 = "FT", 1,MIN(1,IF('3.Weekly Hours &amp; Wage Activity'!U201 = "", "",MIN('3.Weekly Hours &amp; Wage Activity'!U201/40,1)),IF('3.Weekly Hours &amp; Wage Activity'!U201="", "",'3.Weekly Hours &amp; Wage Activity'!U201/40 ))),0)</f>
        <v>0</v>
      </c>
      <c r="AM201" s="86">
        <f>IFERROR(IF('3.Weekly Hours &amp; Wage Activity'!V201 = "FT", 1,MIN(1,IF('3.Weekly Hours &amp; Wage Activity'!V201 = "", "",MIN('3.Weekly Hours &amp; Wage Activity'!V201/40,1)),IF('3.Weekly Hours &amp; Wage Activity'!V201="", "",'3.Weekly Hours &amp; Wage Activity'!V201/40 ))),0)</f>
        <v>0</v>
      </c>
      <c r="AN201" s="86">
        <f>IFERROR(IF('3.Weekly Hours &amp; Wage Activity'!W201 = "FT", 1,MIN(1,IF('3.Weekly Hours &amp; Wage Activity'!W201 = "", "",MIN('3.Weekly Hours &amp; Wage Activity'!W201/40,1)),IF('3.Weekly Hours &amp; Wage Activity'!W201="", "",'3.Weekly Hours &amp; Wage Activity'!W201/40 ))),0)</f>
        <v>0</v>
      </c>
      <c r="AO201" s="86">
        <f>IFERROR(IF('3.Weekly Hours &amp; Wage Activity'!X201 = "FT", 1,MIN(1,IF('3.Weekly Hours &amp; Wage Activity'!X201 = "", "",MIN('3.Weekly Hours &amp; Wage Activity'!X201/40,1)),IF('3.Weekly Hours &amp; Wage Activity'!X201="", "",'3.Weekly Hours &amp; Wage Activity'!X201/40 ))),0)</f>
        <v>0</v>
      </c>
      <c r="AP201" s="86">
        <f>IFERROR(IF('3.Weekly Hours &amp; Wage Activity'!Y201 = "FT", 1,MIN(1,IF('3.Weekly Hours &amp; Wage Activity'!Y201 = "", "",MIN('3.Weekly Hours &amp; Wage Activity'!Y201/40,1)),IF('3.Weekly Hours &amp; Wage Activity'!Y201="", "",'3.Weekly Hours &amp; Wage Activity'!Y201/40 ))),0)</f>
        <v>0</v>
      </c>
      <c r="AQ201" s="86">
        <f>IFERROR(IF('3.Weekly Hours &amp; Wage Activity'!Z201 = "FT", 1,MIN(1,IF('3.Weekly Hours &amp; Wage Activity'!Z201 = "", "",MIN('3.Weekly Hours &amp; Wage Activity'!Z201/40,1)),IF('3.Weekly Hours &amp; Wage Activity'!Z201="", "",'3.Weekly Hours &amp; Wage Activity'!Z201/40 ))),0)</f>
        <v>0</v>
      </c>
      <c r="AR201" s="86">
        <f>IFERROR(IF('3.Weekly Hours &amp; Wage Activity'!AA201 = "FT", 1,MIN(1,IF('3.Weekly Hours &amp; Wage Activity'!AA201 = "", "",MIN('3.Weekly Hours &amp; Wage Activity'!AA201/40,1)),IF('3.Weekly Hours &amp; Wage Activity'!AA201="", "",'3.Weekly Hours &amp; Wage Activity'!AA201/40 ))),0)</f>
        <v>0</v>
      </c>
      <c r="AS201" s="86">
        <f>IFERROR(IF('3.Weekly Hours &amp; Wage Activity'!AB201 = "FT", 1,MIN(1,IF('3.Weekly Hours &amp; Wage Activity'!AB201 = "", "",MIN('3.Weekly Hours &amp; Wage Activity'!AB201/40,1)),IF('3.Weekly Hours &amp; Wage Activity'!AB201="", "",'3.Weekly Hours &amp; Wage Activity'!AB201/40 ))),0)</f>
        <v>0</v>
      </c>
      <c r="AT201" s="86">
        <f>IFERROR(IF('3.Weekly Hours &amp; Wage Activity'!AC201 = "FT", 1,MIN(1,IF('3.Weekly Hours &amp; Wage Activity'!AC201 = "", "",MIN('3.Weekly Hours &amp; Wage Activity'!AC201/40,1)),IF('3.Weekly Hours &amp; Wage Activity'!AC201="", "",'3.Weekly Hours &amp; Wage Activity'!AC201/40 ))),0)</f>
        <v>0</v>
      </c>
      <c r="AU201" s="86">
        <f>IFERROR(IF('3.Weekly Hours &amp; Wage Activity'!AD201 = "FT", 1,MIN(1,IF('3.Weekly Hours &amp; Wage Activity'!AD201 = "", "",MIN('3.Weekly Hours &amp; Wage Activity'!AD201/40,1)),IF('3.Weekly Hours &amp; Wage Activity'!AD201="", "",'3.Weekly Hours &amp; Wage Activity'!AD201/40 ))),0)</f>
        <v>0</v>
      </c>
      <c r="AV201" s="86">
        <f>IFERROR(IF('3.Weekly Hours &amp; Wage Activity'!AE201 = "FT", 1,MIN(1,IF('3.Weekly Hours &amp; Wage Activity'!AE201 = "", "",MIN('3.Weekly Hours &amp; Wage Activity'!AE201/40,1)),IF('3.Weekly Hours &amp; Wage Activity'!AE201="", "",'3.Weekly Hours &amp; Wage Activity'!AE201/40 ))),0)</f>
        <v>0</v>
      </c>
      <c r="AW201" s="86">
        <f>IFERROR(IF('3.Weekly Hours &amp; Wage Activity'!AF201 = "FT", 1,MIN(1,IF('3.Weekly Hours &amp; Wage Activity'!AF201 = "", "",MIN('3.Weekly Hours &amp; Wage Activity'!AF201/40,1)),IF('3.Weekly Hours &amp; Wage Activity'!AF201="", "",'3.Weekly Hours &amp; Wage Activity'!AF201/40 ))),0)</f>
        <v>0</v>
      </c>
      <c r="AX201" s="86">
        <f>IFERROR(IF('3.Weekly Hours &amp; Wage Activity'!AG201 = "FT", 1,MIN(1,IF('3.Weekly Hours &amp; Wage Activity'!AG201 = "", "",MIN('3.Weekly Hours &amp; Wage Activity'!AG201/40,1)),IF('3.Weekly Hours &amp; Wage Activity'!AG201="", "",'3.Weekly Hours &amp; Wage Activity'!AG201/40 ))),0)</f>
        <v>0</v>
      </c>
      <c r="AY201" s="523">
        <f>SUM( IF(COUNTIF('3.Weekly Hours &amp; Wage Activity'!J201:Q201, "&lt;&gt;FT") = 0, COLUMNS('3.Weekly Hours &amp; Wage Activity'!J201:AG201) * 40, '3.Weekly Hours &amp; Wage Activity'!J201:AG201))</f>
        <v>0</v>
      </c>
      <c r="AZ201" s="86">
        <f t="shared" si="27"/>
        <v>0</v>
      </c>
      <c r="BA201" s="87">
        <f t="shared" si="28"/>
        <v>0</v>
      </c>
      <c r="BB201" s="74" t="str">
        <f>IF('2.Census &amp; Reference Benchmarks'!K201 = "", "", '2.Census &amp; Reference Benchmarks'!K201)</f>
        <v/>
      </c>
      <c r="BC201" s="185">
        <f>IF('2.Census &amp; Reference Benchmarks'!L201="N/A",IF(OR(AND(G201="",I201=""),AND(G201&lt;DATEVALUE("1/1/2020"),OR(I201="",I201&gt;DATEVALUE("3/31/2020")))),177.14,IF(OR(I201 = "", I201 &gt; DATEVALUE("1/31/2020")), ROUND(177.14*((DATEVALUE("2/1/2020") -G201)/31),1))),IF('2.Census &amp; Reference Benchmarks'!L201="",0,'2.Census &amp; Reference Benchmarks'!L201))</f>
        <v>0</v>
      </c>
      <c r="BD201" s="74" t="str">
        <f>IF('2.Census &amp; Reference Benchmarks'!N201 = "", "", '2.Census &amp; Reference Benchmarks'!N201)</f>
        <v/>
      </c>
      <c r="BE201" s="185">
        <f>IF('2.Census &amp; Reference Benchmarks'!O201="N/A",IF(OR(AND(G201="",I201=""),AND(G201&lt;=DATEVALUE("2/1/2020"),OR(I201="",I201&gt;=DATEVALUE("2/29/2020")))),165.71,IF(AND(G201&gt;DATEVALUE("2/1/2020"),OR(I201="",I201&lt;=DATEVALUE("2/29/2020"))),((DATEVALUE("3/1/2020")-G201)/29)*165.71,"")),IF('2.Census &amp; Reference Benchmarks'!O201="",0,'2.Census &amp; Reference Benchmarks'!O201))</f>
        <v>0</v>
      </c>
    </row>
    <row r="202" spans="1:57" x14ac:dyDescent="0.25">
      <c r="A202" s="3"/>
      <c r="B202" s="56">
        <f>IF('2.Census &amp; Reference Benchmarks'!B202 &lt;&gt;"",'2.Census &amp; Reference Benchmarks'!B202,"")</f>
        <v>0</v>
      </c>
      <c r="C202" s="56">
        <f>IF('2.Census &amp; Reference Benchmarks'!C202 &lt;&gt;"",'2.Census &amp; Reference Benchmarks'!C202,"")</f>
        <v>0</v>
      </c>
      <c r="D202" s="57" t="str">
        <f>IF('2.Census &amp; Reference Benchmarks'!D202 &lt;&gt;"",'2.Census &amp; Reference Benchmarks'!D202,"")</f>
        <v/>
      </c>
      <c r="E202" s="56" t="str">
        <f>IF('2.Census &amp; Reference Benchmarks'!E202 &lt;&gt;"",'2.Census &amp; Reference Benchmarks'!E202,"")</f>
        <v/>
      </c>
      <c r="F202" s="56" t="str">
        <f>IF('2.Census &amp; Reference Benchmarks'!F202 &lt;&gt;"",'2.Census &amp; Reference Benchmarks'!F202,"")</f>
        <v/>
      </c>
      <c r="G202" s="58" t="str">
        <f>IF('2.Census &amp; Reference Benchmarks'!G202 &lt;&gt;"",'2.Census &amp; Reference Benchmarks'!G202,"")</f>
        <v/>
      </c>
      <c r="H202" s="58" t="str">
        <f>IF('2.Census &amp; Reference Benchmarks'!H202 &lt;&gt;"",'2.Census &amp; Reference Benchmarks'!H202,"")</f>
        <v/>
      </c>
      <c r="I202" s="58" t="str">
        <f>IF('2.Census &amp; Reference Benchmarks'!I202 &lt;&gt;"",'2.Census &amp; Reference Benchmarks'!I202,"")</f>
        <v/>
      </c>
      <c r="J202" s="69" t="str">
        <f>IF('2.Census &amp; Reference Benchmarks'!J202 &lt;&gt;"",'2.Census &amp; Reference Benchmarks'!J202,"")</f>
        <v/>
      </c>
      <c r="K202" s="58" t="str">
        <f>IF('7.Safe Harbor Input Data &amp; Calc'!Q204 &lt;&gt; "", '7.Safe Harbor Input Data &amp; Calc'!Q204, "")</f>
        <v>No</v>
      </c>
      <c r="L202" s="59" t="str">
        <f>IF('2.Census &amp; Reference Benchmarks'!T202&lt;&gt; "",'2.Census &amp; Reference Benchmarks'!T202,"")</f>
        <v/>
      </c>
      <c r="M202" s="60">
        <f>'2.Census &amp; Reference Benchmarks'!M202</f>
        <v>0</v>
      </c>
      <c r="N202" s="60">
        <f>'2.Census &amp; Reference Benchmarks'!P202</f>
        <v>0</v>
      </c>
      <c r="O202" s="60">
        <f>'2.Census &amp; Reference Benchmarks'!S202</f>
        <v>0</v>
      </c>
      <c r="P202" s="52">
        <f>IF( AND(I202 &lt; '1. Summary for SBA'!$J$7, I202 &lt;&gt;""), 0, IF(AND(G202="",I202=""),SUM(M202:O202)*4,IF(I202&lt;'1. Summary for SBA'!$J$7,0,IF(K202="Yes",0,IF(H202="Salary",IF(AND(SUM(M202:O202)*4&lt;100000,L202=""),(SUM(M202:O202)/(IF(OR(I202=0,I202&gt;=DATEVALUE("3/31/2020")),DATEVALUE("3/31/2020"),I202)-IF(OR(G202&lt;=DATEVALUE("1/1/2020"), G202 = ""),DATEVALUE("1/1/2020"),IF(OR(MONTH(G202)=1),G202+1,IF(MONTH(G202)=3,G202,G202-1)))))*360,0),0)))))</f>
        <v>0</v>
      </c>
      <c r="Q202" s="52">
        <f t="shared" si="22"/>
        <v>0</v>
      </c>
      <c r="R202" s="67">
        <f t="shared" si="23"/>
        <v>0</v>
      </c>
      <c r="S202" s="53">
        <f>SUM('3.Weekly Hours &amp; Wage Activity'!AI202:BF202)</f>
        <v>0</v>
      </c>
      <c r="T202" s="53">
        <f>IF(AND(I202&lt;&gt; "",  I202 &lt; '1. Summary for SBA'!$J$11 +168, I202 &gt; '1. Summary for SBA'!$J$11),S202+(((168-(I202-'1. Summary for SBA'!$J$11+1))*S202)/((I202-'1. Summary for SBA'!$J$11+1))),0)</f>
        <v>0</v>
      </c>
      <c r="U202" s="369">
        <f>IF(K202= "Yes",0,IF( H202 = "salary",IF(T202 = 0,MAX(0,$R202-$S202), R202-T202),IF( H202 = "Hourly",'6. Hourly EE Wage Reduction'!AA202, 0)))</f>
        <v>0</v>
      </c>
      <c r="V202" s="67">
        <f t="shared" si="24"/>
        <v>0</v>
      </c>
      <c r="W202" s="405" t="str">
        <f>IF(U202 = 0, "No",IF('6. Hourly EE Wage Reduction'!T202 &gt;'6. Hourly EE Wage Reduction'!W202, "Yes", "No"))</f>
        <v>No</v>
      </c>
      <c r="X202" s="67">
        <f t="shared" si="25"/>
        <v>0</v>
      </c>
      <c r="Y202" s="67">
        <f t="shared" si="26"/>
        <v>0</v>
      </c>
      <c r="AA202" s="86">
        <f>IFERROR(IF('3.Weekly Hours &amp; Wage Activity'!J202 = "FT", 1,MIN(1,IF('3.Weekly Hours &amp; Wage Activity'!J202 = "", "",MIN('3.Weekly Hours &amp; Wage Activity'!J202/40,1)),IF('3.Weekly Hours &amp; Wage Activity'!J202="", "",'3.Weekly Hours &amp; Wage Activity'!J202/40 ))),0)</f>
        <v>0</v>
      </c>
      <c r="AB202" s="86">
        <f>IFERROR(IF('3.Weekly Hours &amp; Wage Activity'!K202 = "FT", 1,MIN(1,IF('3.Weekly Hours &amp; Wage Activity'!K202 = "", "",MIN('3.Weekly Hours &amp; Wage Activity'!K202/40,1)),IF('3.Weekly Hours &amp; Wage Activity'!K202="", "",'3.Weekly Hours &amp; Wage Activity'!K202/40 ))),0)</f>
        <v>0</v>
      </c>
      <c r="AC202" s="86">
        <f>IFERROR(IF('3.Weekly Hours &amp; Wage Activity'!L202 = "FT", 1,MIN(1,IF('3.Weekly Hours &amp; Wage Activity'!L202 = "", "",MIN('3.Weekly Hours &amp; Wage Activity'!L202/40,1)),IF('3.Weekly Hours &amp; Wage Activity'!L202="", "",'3.Weekly Hours &amp; Wage Activity'!L202/40 ))),0)</f>
        <v>0</v>
      </c>
      <c r="AD202" s="86">
        <f>IFERROR(IF('3.Weekly Hours &amp; Wage Activity'!M202 = "FT", 1,MIN(1,IF('3.Weekly Hours &amp; Wage Activity'!M202 = "", "",MIN('3.Weekly Hours &amp; Wage Activity'!M202/40,1)),IF('3.Weekly Hours &amp; Wage Activity'!M202="", "",'3.Weekly Hours &amp; Wage Activity'!M202/40 ))),0)</f>
        <v>0</v>
      </c>
      <c r="AE202" s="86">
        <f>IFERROR(IF('3.Weekly Hours &amp; Wage Activity'!N202 = "FT", 1,MIN(1,IF('3.Weekly Hours &amp; Wage Activity'!N202 = "", "",MIN('3.Weekly Hours &amp; Wage Activity'!N202/40,1)),IF('3.Weekly Hours &amp; Wage Activity'!N202="", "",'3.Weekly Hours &amp; Wage Activity'!N202/40 ))),0)</f>
        <v>0</v>
      </c>
      <c r="AF202" s="86">
        <f>IFERROR(IF('3.Weekly Hours &amp; Wage Activity'!O202 = "FT", 1,MIN(1,IF('3.Weekly Hours &amp; Wage Activity'!O202 = "", "",MIN('3.Weekly Hours &amp; Wage Activity'!O202/40,1)),IF('3.Weekly Hours &amp; Wage Activity'!O202="", "",'3.Weekly Hours &amp; Wage Activity'!O202/40 ))),0)</f>
        <v>0</v>
      </c>
      <c r="AG202" s="86">
        <f>IFERROR(IF('3.Weekly Hours &amp; Wage Activity'!P202 = "FT", 1,MIN(1,IF('3.Weekly Hours &amp; Wage Activity'!P202 = "", "",MIN('3.Weekly Hours &amp; Wage Activity'!P202/40,1)),IF('3.Weekly Hours &amp; Wage Activity'!P202="", "",'3.Weekly Hours &amp; Wage Activity'!P202/40 ))),0)</f>
        <v>0</v>
      </c>
      <c r="AH202" s="86">
        <f>IFERROR(IF('3.Weekly Hours &amp; Wage Activity'!Q202 = "FT", 1,MIN(1,IF('3.Weekly Hours &amp; Wage Activity'!Q202 = "", "",MIN('3.Weekly Hours &amp; Wage Activity'!Q202/40,1)),IF('3.Weekly Hours &amp; Wage Activity'!Q202="", "",'3.Weekly Hours &amp; Wage Activity'!Q202/40 ))),0)</f>
        <v>0</v>
      </c>
      <c r="AI202" s="86">
        <f>IFERROR(IF('3.Weekly Hours &amp; Wage Activity'!R202 = "FT", 1,MIN(1,IF('3.Weekly Hours &amp; Wage Activity'!R202 = "", "",MIN('3.Weekly Hours &amp; Wage Activity'!R202/40,1)),IF('3.Weekly Hours &amp; Wage Activity'!R202="", "",'3.Weekly Hours &amp; Wage Activity'!R202/40 ))),0)</f>
        <v>0</v>
      </c>
      <c r="AJ202" s="86">
        <f>IFERROR(IF('3.Weekly Hours &amp; Wage Activity'!S202 = "FT", 1,MIN(1,IF('3.Weekly Hours &amp; Wage Activity'!S202 = "", "",MIN('3.Weekly Hours &amp; Wage Activity'!S202/40,1)),IF('3.Weekly Hours &amp; Wage Activity'!S202="", "",'3.Weekly Hours &amp; Wage Activity'!S202/40 ))),0)</f>
        <v>0</v>
      </c>
      <c r="AK202" s="86">
        <f>IFERROR(IF('3.Weekly Hours &amp; Wage Activity'!T202 = "FT", 1,MIN(1,IF('3.Weekly Hours &amp; Wage Activity'!T202 = "", "",MIN('3.Weekly Hours &amp; Wage Activity'!T202/40,1)),IF('3.Weekly Hours &amp; Wage Activity'!T202="", "",'3.Weekly Hours &amp; Wage Activity'!T202/40 ))),0)</f>
        <v>0</v>
      </c>
      <c r="AL202" s="86">
        <f>IFERROR(IF('3.Weekly Hours &amp; Wage Activity'!U202 = "FT", 1,MIN(1,IF('3.Weekly Hours &amp; Wage Activity'!U202 = "", "",MIN('3.Weekly Hours &amp; Wage Activity'!U202/40,1)),IF('3.Weekly Hours &amp; Wage Activity'!U202="", "",'3.Weekly Hours &amp; Wage Activity'!U202/40 ))),0)</f>
        <v>0</v>
      </c>
      <c r="AM202" s="86">
        <f>IFERROR(IF('3.Weekly Hours &amp; Wage Activity'!V202 = "FT", 1,MIN(1,IF('3.Weekly Hours &amp; Wage Activity'!V202 = "", "",MIN('3.Weekly Hours &amp; Wage Activity'!V202/40,1)),IF('3.Weekly Hours &amp; Wage Activity'!V202="", "",'3.Weekly Hours &amp; Wage Activity'!V202/40 ))),0)</f>
        <v>0</v>
      </c>
      <c r="AN202" s="86">
        <f>IFERROR(IF('3.Weekly Hours &amp; Wage Activity'!W202 = "FT", 1,MIN(1,IF('3.Weekly Hours &amp; Wage Activity'!W202 = "", "",MIN('3.Weekly Hours &amp; Wage Activity'!W202/40,1)),IF('3.Weekly Hours &amp; Wage Activity'!W202="", "",'3.Weekly Hours &amp; Wage Activity'!W202/40 ))),0)</f>
        <v>0</v>
      </c>
      <c r="AO202" s="86">
        <f>IFERROR(IF('3.Weekly Hours &amp; Wage Activity'!X202 = "FT", 1,MIN(1,IF('3.Weekly Hours &amp; Wage Activity'!X202 = "", "",MIN('3.Weekly Hours &amp; Wage Activity'!X202/40,1)),IF('3.Weekly Hours &amp; Wage Activity'!X202="", "",'3.Weekly Hours &amp; Wage Activity'!X202/40 ))),0)</f>
        <v>0</v>
      </c>
      <c r="AP202" s="86">
        <f>IFERROR(IF('3.Weekly Hours &amp; Wage Activity'!Y202 = "FT", 1,MIN(1,IF('3.Weekly Hours &amp; Wage Activity'!Y202 = "", "",MIN('3.Weekly Hours &amp; Wage Activity'!Y202/40,1)),IF('3.Weekly Hours &amp; Wage Activity'!Y202="", "",'3.Weekly Hours &amp; Wage Activity'!Y202/40 ))),0)</f>
        <v>0</v>
      </c>
      <c r="AQ202" s="86">
        <f>IFERROR(IF('3.Weekly Hours &amp; Wage Activity'!Z202 = "FT", 1,MIN(1,IF('3.Weekly Hours &amp; Wage Activity'!Z202 = "", "",MIN('3.Weekly Hours &amp; Wage Activity'!Z202/40,1)),IF('3.Weekly Hours &amp; Wage Activity'!Z202="", "",'3.Weekly Hours &amp; Wage Activity'!Z202/40 ))),0)</f>
        <v>0</v>
      </c>
      <c r="AR202" s="86">
        <f>IFERROR(IF('3.Weekly Hours &amp; Wage Activity'!AA202 = "FT", 1,MIN(1,IF('3.Weekly Hours &amp; Wage Activity'!AA202 = "", "",MIN('3.Weekly Hours &amp; Wage Activity'!AA202/40,1)),IF('3.Weekly Hours &amp; Wage Activity'!AA202="", "",'3.Weekly Hours &amp; Wage Activity'!AA202/40 ))),0)</f>
        <v>0</v>
      </c>
      <c r="AS202" s="86">
        <f>IFERROR(IF('3.Weekly Hours &amp; Wage Activity'!AB202 = "FT", 1,MIN(1,IF('3.Weekly Hours &amp; Wage Activity'!AB202 = "", "",MIN('3.Weekly Hours &amp; Wage Activity'!AB202/40,1)),IF('3.Weekly Hours &amp; Wage Activity'!AB202="", "",'3.Weekly Hours &amp; Wage Activity'!AB202/40 ))),0)</f>
        <v>0</v>
      </c>
      <c r="AT202" s="86">
        <f>IFERROR(IF('3.Weekly Hours &amp; Wage Activity'!AC202 = "FT", 1,MIN(1,IF('3.Weekly Hours &amp; Wage Activity'!AC202 = "", "",MIN('3.Weekly Hours &amp; Wage Activity'!AC202/40,1)),IF('3.Weekly Hours &amp; Wage Activity'!AC202="", "",'3.Weekly Hours &amp; Wage Activity'!AC202/40 ))),0)</f>
        <v>0</v>
      </c>
      <c r="AU202" s="86">
        <f>IFERROR(IF('3.Weekly Hours &amp; Wage Activity'!AD202 = "FT", 1,MIN(1,IF('3.Weekly Hours &amp; Wage Activity'!AD202 = "", "",MIN('3.Weekly Hours &amp; Wage Activity'!AD202/40,1)),IF('3.Weekly Hours &amp; Wage Activity'!AD202="", "",'3.Weekly Hours &amp; Wage Activity'!AD202/40 ))),0)</f>
        <v>0</v>
      </c>
      <c r="AV202" s="86">
        <f>IFERROR(IF('3.Weekly Hours &amp; Wage Activity'!AE202 = "FT", 1,MIN(1,IF('3.Weekly Hours &amp; Wage Activity'!AE202 = "", "",MIN('3.Weekly Hours &amp; Wage Activity'!AE202/40,1)),IF('3.Weekly Hours &amp; Wage Activity'!AE202="", "",'3.Weekly Hours &amp; Wage Activity'!AE202/40 ))),0)</f>
        <v>0</v>
      </c>
      <c r="AW202" s="86">
        <f>IFERROR(IF('3.Weekly Hours &amp; Wage Activity'!AF202 = "FT", 1,MIN(1,IF('3.Weekly Hours &amp; Wage Activity'!AF202 = "", "",MIN('3.Weekly Hours &amp; Wage Activity'!AF202/40,1)),IF('3.Weekly Hours &amp; Wage Activity'!AF202="", "",'3.Weekly Hours &amp; Wage Activity'!AF202/40 ))),0)</f>
        <v>0</v>
      </c>
      <c r="AX202" s="86">
        <f>IFERROR(IF('3.Weekly Hours &amp; Wage Activity'!AG202 = "FT", 1,MIN(1,IF('3.Weekly Hours &amp; Wage Activity'!AG202 = "", "",MIN('3.Weekly Hours &amp; Wage Activity'!AG202/40,1)),IF('3.Weekly Hours &amp; Wage Activity'!AG202="", "",'3.Weekly Hours &amp; Wage Activity'!AG202/40 ))),0)</f>
        <v>0</v>
      </c>
      <c r="AY202" s="523">
        <f>SUM( IF(COUNTIF('3.Weekly Hours &amp; Wage Activity'!J202:Q202, "&lt;&gt;FT") = 0, COLUMNS('3.Weekly Hours &amp; Wage Activity'!J202:AG202) * 40, '3.Weekly Hours &amp; Wage Activity'!J202:AG202))</f>
        <v>0</v>
      </c>
      <c r="AZ202" s="86">
        <f t="shared" si="27"/>
        <v>0</v>
      </c>
      <c r="BA202" s="87">
        <f t="shared" si="28"/>
        <v>0</v>
      </c>
      <c r="BB202" s="74" t="str">
        <f>IF('2.Census &amp; Reference Benchmarks'!K202 = "", "", '2.Census &amp; Reference Benchmarks'!K202)</f>
        <v/>
      </c>
      <c r="BC202" s="185">
        <f>IF('2.Census &amp; Reference Benchmarks'!L202="N/A",IF(OR(AND(G202="",I202=""),AND(G202&lt;DATEVALUE("1/1/2020"),OR(I202="",I202&gt;DATEVALUE("3/31/2020")))),177.14,IF(OR(I202 = "", I202 &gt; DATEVALUE("1/31/2020")), ROUND(177.14*((DATEVALUE("2/1/2020") -G202)/31),1))),IF('2.Census &amp; Reference Benchmarks'!L202="",0,'2.Census &amp; Reference Benchmarks'!L202))</f>
        <v>0</v>
      </c>
      <c r="BD202" s="74" t="str">
        <f>IF('2.Census &amp; Reference Benchmarks'!N202 = "", "", '2.Census &amp; Reference Benchmarks'!N202)</f>
        <v/>
      </c>
      <c r="BE202" s="185">
        <f>IF('2.Census &amp; Reference Benchmarks'!O202="N/A",IF(OR(AND(G202="",I202=""),AND(G202&lt;=DATEVALUE("2/1/2020"),OR(I202="",I202&gt;=DATEVALUE("2/29/2020")))),165.71,IF(AND(G202&gt;DATEVALUE("2/1/2020"),OR(I202="",I202&lt;=DATEVALUE("2/29/2020"))),((DATEVALUE("3/1/2020")-G202)/29)*165.71,"")),IF('2.Census &amp; Reference Benchmarks'!O202="",0,'2.Census &amp; Reference Benchmarks'!O202))</f>
        <v>0</v>
      </c>
    </row>
    <row r="203" spans="1:57" x14ac:dyDescent="0.25">
      <c r="A203" s="3"/>
      <c r="B203" s="56">
        <f>IF('2.Census &amp; Reference Benchmarks'!B203 &lt;&gt;"",'2.Census &amp; Reference Benchmarks'!B203,"")</f>
        <v>0</v>
      </c>
      <c r="C203" s="56">
        <f>IF('2.Census &amp; Reference Benchmarks'!C203 &lt;&gt;"",'2.Census &amp; Reference Benchmarks'!C203,"")</f>
        <v>0</v>
      </c>
      <c r="D203" s="57" t="str">
        <f>IF('2.Census &amp; Reference Benchmarks'!D203 &lt;&gt;"",'2.Census &amp; Reference Benchmarks'!D203,"")</f>
        <v/>
      </c>
      <c r="E203" s="56" t="str">
        <f>IF('2.Census &amp; Reference Benchmarks'!E203 &lt;&gt;"",'2.Census &amp; Reference Benchmarks'!E203,"")</f>
        <v/>
      </c>
      <c r="F203" s="56" t="str">
        <f>IF('2.Census &amp; Reference Benchmarks'!F203 &lt;&gt;"",'2.Census &amp; Reference Benchmarks'!F203,"")</f>
        <v/>
      </c>
      <c r="G203" s="58" t="str">
        <f>IF('2.Census &amp; Reference Benchmarks'!G203 &lt;&gt;"",'2.Census &amp; Reference Benchmarks'!G203,"")</f>
        <v/>
      </c>
      <c r="H203" s="58" t="str">
        <f>IF('2.Census &amp; Reference Benchmarks'!H203 &lt;&gt;"",'2.Census &amp; Reference Benchmarks'!H203,"")</f>
        <v/>
      </c>
      <c r="I203" s="58" t="str">
        <f>IF('2.Census &amp; Reference Benchmarks'!I203 &lt;&gt;"",'2.Census &amp; Reference Benchmarks'!I203,"")</f>
        <v/>
      </c>
      <c r="J203" s="69" t="str">
        <f>IF('2.Census &amp; Reference Benchmarks'!J203 &lt;&gt;"",'2.Census &amp; Reference Benchmarks'!J203,"")</f>
        <v/>
      </c>
      <c r="K203" s="58" t="str">
        <f>IF('7.Safe Harbor Input Data &amp; Calc'!Q205 &lt;&gt; "", '7.Safe Harbor Input Data &amp; Calc'!Q205, "")</f>
        <v>No</v>
      </c>
      <c r="L203" s="59" t="str">
        <f>IF('2.Census &amp; Reference Benchmarks'!T203&lt;&gt; "",'2.Census &amp; Reference Benchmarks'!T203,"")</f>
        <v/>
      </c>
      <c r="M203" s="60">
        <f>'2.Census &amp; Reference Benchmarks'!M203</f>
        <v>0</v>
      </c>
      <c r="N203" s="60">
        <f>'2.Census &amp; Reference Benchmarks'!P203</f>
        <v>0</v>
      </c>
      <c r="O203" s="60">
        <f>'2.Census &amp; Reference Benchmarks'!S203</f>
        <v>0</v>
      </c>
      <c r="P203" s="52">
        <f>IF( AND(I203 &lt; '1. Summary for SBA'!$J$7, I203 &lt;&gt;""), 0, IF(AND(G203="",I203=""),SUM(M203:O203)*4,IF(I203&lt;'1. Summary for SBA'!$J$7,0,IF(K203="Yes",0,IF(H203="Salary",IF(AND(SUM(M203:O203)*4&lt;100000,L203=""),(SUM(M203:O203)/(IF(OR(I203=0,I203&gt;=DATEVALUE("3/31/2020")),DATEVALUE("3/31/2020"),I203)-IF(OR(G203&lt;=DATEVALUE("1/1/2020"), G203 = ""),DATEVALUE("1/1/2020"),IF(OR(MONTH(G203)=1),G203+1,IF(MONTH(G203)=3,G203,G203-1)))))*360,0),0)))))</f>
        <v>0</v>
      </c>
      <c r="Q203" s="52">
        <f t="shared" si="22"/>
        <v>0</v>
      </c>
      <c r="R203" s="67">
        <f t="shared" si="23"/>
        <v>0</v>
      </c>
      <c r="S203" s="53">
        <f>SUM('3.Weekly Hours &amp; Wage Activity'!AI203:BF203)</f>
        <v>0</v>
      </c>
      <c r="T203" s="53">
        <f>IF(AND(I203&lt;&gt; "",  I203 &lt; '1. Summary for SBA'!$J$11 +168, I203 &gt; '1. Summary for SBA'!$J$11),S203+(((168-(I203-'1. Summary for SBA'!$J$11+1))*S203)/((I203-'1. Summary for SBA'!$J$11+1))),0)</f>
        <v>0</v>
      </c>
      <c r="U203" s="369">
        <f>IF(K203= "Yes",0,IF( H203 = "salary",IF(T203 = 0,MAX(0,$R203-$S203), R203-T203),IF( H203 = "Hourly",'6. Hourly EE Wage Reduction'!AA203, 0)))</f>
        <v>0</v>
      </c>
      <c r="V203" s="67">
        <f t="shared" si="24"/>
        <v>0</v>
      </c>
      <c r="W203" s="405" t="str">
        <f>IF(U203 = 0, "No",IF('6. Hourly EE Wage Reduction'!T203 &gt;'6. Hourly EE Wage Reduction'!W203, "Yes", "No"))</f>
        <v>No</v>
      </c>
      <c r="X203" s="67">
        <f t="shared" si="25"/>
        <v>0</v>
      </c>
      <c r="Y203" s="67">
        <f t="shared" si="26"/>
        <v>0</v>
      </c>
      <c r="AA203" s="86">
        <f>IFERROR(IF('3.Weekly Hours &amp; Wage Activity'!J203 = "FT", 1,MIN(1,IF('3.Weekly Hours &amp; Wage Activity'!J203 = "", "",MIN('3.Weekly Hours &amp; Wage Activity'!J203/40,1)),IF('3.Weekly Hours &amp; Wage Activity'!J203="", "",'3.Weekly Hours &amp; Wage Activity'!J203/40 ))),0)</f>
        <v>0</v>
      </c>
      <c r="AB203" s="86">
        <f>IFERROR(IF('3.Weekly Hours &amp; Wage Activity'!K203 = "FT", 1,MIN(1,IF('3.Weekly Hours &amp; Wage Activity'!K203 = "", "",MIN('3.Weekly Hours &amp; Wage Activity'!K203/40,1)),IF('3.Weekly Hours &amp; Wage Activity'!K203="", "",'3.Weekly Hours &amp; Wage Activity'!K203/40 ))),0)</f>
        <v>0</v>
      </c>
      <c r="AC203" s="86">
        <f>IFERROR(IF('3.Weekly Hours &amp; Wage Activity'!L203 = "FT", 1,MIN(1,IF('3.Weekly Hours &amp; Wage Activity'!L203 = "", "",MIN('3.Weekly Hours &amp; Wage Activity'!L203/40,1)),IF('3.Weekly Hours &amp; Wage Activity'!L203="", "",'3.Weekly Hours &amp; Wage Activity'!L203/40 ))),0)</f>
        <v>0</v>
      </c>
      <c r="AD203" s="86">
        <f>IFERROR(IF('3.Weekly Hours &amp; Wage Activity'!M203 = "FT", 1,MIN(1,IF('3.Weekly Hours &amp; Wage Activity'!M203 = "", "",MIN('3.Weekly Hours &amp; Wage Activity'!M203/40,1)),IF('3.Weekly Hours &amp; Wage Activity'!M203="", "",'3.Weekly Hours &amp; Wage Activity'!M203/40 ))),0)</f>
        <v>0</v>
      </c>
      <c r="AE203" s="86">
        <f>IFERROR(IF('3.Weekly Hours &amp; Wage Activity'!N203 = "FT", 1,MIN(1,IF('3.Weekly Hours &amp; Wage Activity'!N203 = "", "",MIN('3.Weekly Hours &amp; Wage Activity'!N203/40,1)),IF('3.Weekly Hours &amp; Wage Activity'!N203="", "",'3.Weekly Hours &amp; Wage Activity'!N203/40 ))),0)</f>
        <v>0</v>
      </c>
      <c r="AF203" s="86">
        <f>IFERROR(IF('3.Weekly Hours &amp; Wage Activity'!O203 = "FT", 1,MIN(1,IF('3.Weekly Hours &amp; Wage Activity'!O203 = "", "",MIN('3.Weekly Hours &amp; Wage Activity'!O203/40,1)),IF('3.Weekly Hours &amp; Wage Activity'!O203="", "",'3.Weekly Hours &amp; Wage Activity'!O203/40 ))),0)</f>
        <v>0</v>
      </c>
      <c r="AG203" s="86">
        <f>IFERROR(IF('3.Weekly Hours &amp; Wage Activity'!P203 = "FT", 1,MIN(1,IF('3.Weekly Hours &amp; Wage Activity'!P203 = "", "",MIN('3.Weekly Hours &amp; Wage Activity'!P203/40,1)),IF('3.Weekly Hours &amp; Wage Activity'!P203="", "",'3.Weekly Hours &amp; Wage Activity'!P203/40 ))),0)</f>
        <v>0</v>
      </c>
      <c r="AH203" s="86">
        <f>IFERROR(IF('3.Weekly Hours &amp; Wage Activity'!Q203 = "FT", 1,MIN(1,IF('3.Weekly Hours &amp; Wage Activity'!Q203 = "", "",MIN('3.Weekly Hours &amp; Wage Activity'!Q203/40,1)),IF('3.Weekly Hours &amp; Wage Activity'!Q203="", "",'3.Weekly Hours &amp; Wage Activity'!Q203/40 ))),0)</f>
        <v>0</v>
      </c>
      <c r="AI203" s="86">
        <f>IFERROR(IF('3.Weekly Hours &amp; Wage Activity'!R203 = "FT", 1,MIN(1,IF('3.Weekly Hours &amp; Wage Activity'!R203 = "", "",MIN('3.Weekly Hours &amp; Wage Activity'!R203/40,1)),IF('3.Weekly Hours &amp; Wage Activity'!R203="", "",'3.Weekly Hours &amp; Wage Activity'!R203/40 ))),0)</f>
        <v>0</v>
      </c>
      <c r="AJ203" s="86">
        <f>IFERROR(IF('3.Weekly Hours &amp; Wage Activity'!S203 = "FT", 1,MIN(1,IF('3.Weekly Hours &amp; Wage Activity'!S203 = "", "",MIN('3.Weekly Hours &amp; Wage Activity'!S203/40,1)),IF('3.Weekly Hours &amp; Wage Activity'!S203="", "",'3.Weekly Hours &amp; Wage Activity'!S203/40 ))),0)</f>
        <v>0</v>
      </c>
      <c r="AK203" s="86">
        <f>IFERROR(IF('3.Weekly Hours &amp; Wage Activity'!T203 = "FT", 1,MIN(1,IF('3.Weekly Hours &amp; Wage Activity'!T203 = "", "",MIN('3.Weekly Hours &amp; Wage Activity'!T203/40,1)),IF('3.Weekly Hours &amp; Wage Activity'!T203="", "",'3.Weekly Hours &amp; Wage Activity'!T203/40 ))),0)</f>
        <v>0</v>
      </c>
      <c r="AL203" s="86">
        <f>IFERROR(IF('3.Weekly Hours &amp; Wage Activity'!U203 = "FT", 1,MIN(1,IF('3.Weekly Hours &amp; Wage Activity'!U203 = "", "",MIN('3.Weekly Hours &amp; Wage Activity'!U203/40,1)),IF('3.Weekly Hours &amp; Wage Activity'!U203="", "",'3.Weekly Hours &amp; Wage Activity'!U203/40 ))),0)</f>
        <v>0</v>
      </c>
      <c r="AM203" s="86">
        <f>IFERROR(IF('3.Weekly Hours &amp; Wage Activity'!V203 = "FT", 1,MIN(1,IF('3.Weekly Hours &amp; Wage Activity'!V203 = "", "",MIN('3.Weekly Hours &amp; Wage Activity'!V203/40,1)),IF('3.Weekly Hours &amp; Wage Activity'!V203="", "",'3.Weekly Hours &amp; Wage Activity'!V203/40 ))),0)</f>
        <v>0</v>
      </c>
      <c r="AN203" s="86">
        <f>IFERROR(IF('3.Weekly Hours &amp; Wage Activity'!W203 = "FT", 1,MIN(1,IF('3.Weekly Hours &amp; Wage Activity'!W203 = "", "",MIN('3.Weekly Hours &amp; Wage Activity'!W203/40,1)),IF('3.Weekly Hours &amp; Wage Activity'!W203="", "",'3.Weekly Hours &amp; Wage Activity'!W203/40 ))),0)</f>
        <v>0</v>
      </c>
      <c r="AO203" s="86">
        <f>IFERROR(IF('3.Weekly Hours &amp; Wage Activity'!X203 = "FT", 1,MIN(1,IF('3.Weekly Hours &amp; Wage Activity'!X203 = "", "",MIN('3.Weekly Hours &amp; Wage Activity'!X203/40,1)),IF('3.Weekly Hours &amp; Wage Activity'!X203="", "",'3.Weekly Hours &amp; Wage Activity'!X203/40 ))),0)</f>
        <v>0</v>
      </c>
      <c r="AP203" s="86">
        <f>IFERROR(IF('3.Weekly Hours &amp; Wage Activity'!Y203 = "FT", 1,MIN(1,IF('3.Weekly Hours &amp; Wage Activity'!Y203 = "", "",MIN('3.Weekly Hours &amp; Wage Activity'!Y203/40,1)),IF('3.Weekly Hours &amp; Wage Activity'!Y203="", "",'3.Weekly Hours &amp; Wage Activity'!Y203/40 ))),0)</f>
        <v>0</v>
      </c>
      <c r="AQ203" s="86">
        <f>IFERROR(IF('3.Weekly Hours &amp; Wage Activity'!Z203 = "FT", 1,MIN(1,IF('3.Weekly Hours &amp; Wage Activity'!Z203 = "", "",MIN('3.Weekly Hours &amp; Wage Activity'!Z203/40,1)),IF('3.Weekly Hours &amp; Wage Activity'!Z203="", "",'3.Weekly Hours &amp; Wage Activity'!Z203/40 ))),0)</f>
        <v>0</v>
      </c>
      <c r="AR203" s="86">
        <f>IFERROR(IF('3.Weekly Hours &amp; Wage Activity'!AA203 = "FT", 1,MIN(1,IF('3.Weekly Hours &amp; Wage Activity'!AA203 = "", "",MIN('3.Weekly Hours &amp; Wage Activity'!AA203/40,1)),IF('3.Weekly Hours &amp; Wage Activity'!AA203="", "",'3.Weekly Hours &amp; Wage Activity'!AA203/40 ))),0)</f>
        <v>0</v>
      </c>
      <c r="AS203" s="86">
        <f>IFERROR(IF('3.Weekly Hours &amp; Wage Activity'!AB203 = "FT", 1,MIN(1,IF('3.Weekly Hours &amp; Wage Activity'!AB203 = "", "",MIN('3.Weekly Hours &amp; Wage Activity'!AB203/40,1)),IF('3.Weekly Hours &amp; Wage Activity'!AB203="", "",'3.Weekly Hours &amp; Wage Activity'!AB203/40 ))),0)</f>
        <v>0</v>
      </c>
      <c r="AT203" s="86">
        <f>IFERROR(IF('3.Weekly Hours &amp; Wage Activity'!AC203 = "FT", 1,MIN(1,IF('3.Weekly Hours &amp; Wage Activity'!AC203 = "", "",MIN('3.Weekly Hours &amp; Wage Activity'!AC203/40,1)),IF('3.Weekly Hours &amp; Wage Activity'!AC203="", "",'3.Weekly Hours &amp; Wage Activity'!AC203/40 ))),0)</f>
        <v>0</v>
      </c>
      <c r="AU203" s="86">
        <f>IFERROR(IF('3.Weekly Hours &amp; Wage Activity'!AD203 = "FT", 1,MIN(1,IF('3.Weekly Hours &amp; Wage Activity'!AD203 = "", "",MIN('3.Weekly Hours &amp; Wage Activity'!AD203/40,1)),IF('3.Weekly Hours &amp; Wage Activity'!AD203="", "",'3.Weekly Hours &amp; Wage Activity'!AD203/40 ))),0)</f>
        <v>0</v>
      </c>
      <c r="AV203" s="86">
        <f>IFERROR(IF('3.Weekly Hours &amp; Wage Activity'!AE203 = "FT", 1,MIN(1,IF('3.Weekly Hours &amp; Wage Activity'!AE203 = "", "",MIN('3.Weekly Hours &amp; Wage Activity'!AE203/40,1)),IF('3.Weekly Hours &amp; Wage Activity'!AE203="", "",'3.Weekly Hours &amp; Wage Activity'!AE203/40 ))),0)</f>
        <v>0</v>
      </c>
      <c r="AW203" s="86">
        <f>IFERROR(IF('3.Weekly Hours &amp; Wage Activity'!AF203 = "FT", 1,MIN(1,IF('3.Weekly Hours &amp; Wage Activity'!AF203 = "", "",MIN('3.Weekly Hours &amp; Wage Activity'!AF203/40,1)),IF('3.Weekly Hours &amp; Wage Activity'!AF203="", "",'3.Weekly Hours &amp; Wage Activity'!AF203/40 ))),0)</f>
        <v>0</v>
      </c>
      <c r="AX203" s="86">
        <f>IFERROR(IF('3.Weekly Hours &amp; Wage Activity'!AG203 = "FT", 1,MIN(1,IF('3.Weekly Hours &amp; Wage Activity'!AG203 = "", "",MIN('3.Weekly Hours &amp; Wage Activity'!AG203/40,1)),IF('3.Weekly Hours &amp; Wage Activity'!AG203="", "",'3.Weekly Hours &amp; Wage Activity'!AG203/40 ))),0)</f>
        <v>0</v>
      </c>
      <c r="AY203" s="523">
        <f>SUM( IF(COUNTIF('3.Weekly Hours &amp; Wage Activity'!J203:Q203, "&lt;&gt;FT") = 0, COLUMNS('3.Weekly Hours &amp; Wage Activity'!J203:AG203) * 40, '3.Weekly Hours &amp; Wage Activity'!J203:AG203))</f>
        <v>0</v>
      </c>
      <c r="AZ203" s="86">
        <f t="shared" si="27"/>
        <v>0</v>
      </c>
      <c r="BA203" s="87">
        <f t="shared" si="28"/>
        <v>0</v>
      </c>
      <c r="BB203" s="74" t="str">
        <f>IF('2.Census &amp; Reference Benchmarks'!K203 = "", "", '2.Census &amp; Reference Benchmarks'!K203)</f>
        <v/>
      </c>
      <c r="BC203" s="185">
        <f>IF('2.Census &amp; Reference Benchmarks'!L203="N/A",IF(OR(AND(G203="",I203=""),AND(G203&lt;DATEVALUE("1/1/2020"),OR(I203="",I203&gt;DATEVALUE("3/31/2020")))),177.14,IF(OR(I203 = "", I203 &gt; DATEVALUE("1/31/2020")), ROUND(177.14*((DATEVALUE("2/1/2020") -G203)/31),1))),IF('2.Census &amp; Reference Benchmarks'!L203="",0,'2.Census &amp; Reference Benchmarks'!L203))</f>
        <v>0</v>
      </c>
      <c r="BD203" s="74" t="str">
        <f>IF('2.Census &amp; Reference Benchmarks'!N203 = "", "", '2.Census &amp; Reference Benchmarks'!N203)</f>
        <v/>
      </c>
      <c r="BE203" s="185">
        <f>IF('2.Census &amp; Reference Benchmarks'!O203="N/A",IF(OR(AND(G203="",I203=""),AND(G203&lt;=DATEVALUE("2/1/2020"),OR(I203="",I203&gt;=DATEVALUE("2/29/2020")))),165.71,IF(AND(G203&gt;DATEVALUE("2/1/2020"),OR(I203="",I203&lt;=DATEVALUE("2/29/2020"))),((DATEVALUE("3/1/2020")-G203)/29)*165.71,"")),IF('2.Census &amp; Reference Benchmarks'!O203="",0,'2.Census &amp; Reference Benchmarks'!O203))</f>
        <v>0</v>
      </c>
    </row>
    <row r="204" spans="1:57" x14ac:dyDescent="0.25">
      <c r="A204" s="3"/>
      <c r="B204" s="56">
        <f>IF('2.Census &amp; Reference Benchmarks'!B204 &lt;&gt;"",'2.Census &amp; Reference Benchmarks'!B204,"")</f>
        <v>0</v>
      </c>
      <c r="C204" s="56">
        <f>IF('2.Census &amp; Reference Benchmarks'!C204 &lt;&gt;"",'2.Census &amp; Reference Benchmarks'!C204,"")</f>
        <v>0</v>
      </c>
      <c r="D204" s="57" t="str">
        <f>IF('2.Census &amp; Reference Benchmarks'!D204 &lt;&gt;"",'2.Census &amp; Reference Benchmarks'!D204,"")</f>
        <v/>
      </c>
      <c r="E204" s="56" t="str">
        <f>IF('2.Census &amp; Reference Benchmarks'!E204 &lt;&gt;"",'2.Census &amp; Reference Benchmarks'!E204,"")</f>
        <v/>
      </c>
      <c r="F204" s="56" t="str">
        <f>IF('2.Census &amp; Reference Benchmarks'!F204 &lt;&gt;"",'2.Census &amp; Reference Benchmarks'!F204,"")</f>
        <v/>
      </c>
      <c r="G204" s="58" t="str">
        <f>IF('2.Census &amp; Reference Benchmarks'!G204 &lt;&gt;"",'2.Census &amp; Reference Benchmarks'!G204,"")</f>
        <v/>
      </c>
      <c r="H204" s="58" t="str">
        <f>IF('2.Census &amp; Reference Benchmarks'!H204 &lt;&gt;"",'2.Census &amp; Reference Benchmarks'!H204,"")</f>
        <v/>
      </c>
      <c r="I204" s="58" t="str">
        <f>IF('2.Census &amp; Reference Benchmarks'!I204 &lt;&gt;"",'2.Census &amp; Reference Benchmarks'!I204,"")</f>
        <v/>
      </c>
      <c r="J204" s="69" t="str">
        <f>IF('2.Census &amp; Reference Benchmarks'!J204 &lt;&gt;"",'2.Census &amp; Reference Benchmarks'!J204,"")</f>
        <v/>
      </c>
      <c r="K204" s="58" t="str">
        <f>IF('7.Safe Harbor Input Data &amp; Calc'!Q206 &lt;&gt; "", '7.Safe Harbor Input Data &amp; Calc'!Q206, "")</f>
        <v>No</v>
      </c>
      <c r="L204" s="59" t="str">
        <f>IF('2.Census &amp; Reference Benchmarks'!T204&lt;&gt; "",'2.Census &amp; Reference Benchmarks'!T204,"")</f>
        <v/>
      </c>
      <c r="M204" s="60">
        <f>'2.Census &amp; Reference Benchmarks'!M204</f>
        <v>0</v>
      </c>
      <c r="N204" s="60">
        <f>'2.Census &amp; Reference Benchmarks'!P204</f>
        <v>0</v>
      </c>
      <c r="O204" s="60">
        <f>'2.Census &amp; Reference Benchmarks'!S204</f>
        <v>0</v>
      </c>
      <c r="P204" s="52">
        <f>IF( AND(I204 &lt; '1. Summary for SBA'!$J$7, I204 &lt;&gt;""), 0, IF(AND(G204="",I204=""),SUM(M204:O204)*4,IF(I204&lt;'1. Summary for SBA'!$J$7,0,IF(K204="Yes",0,IF(H204="Salary",IF(AND(SUM(M204:O204)*4&lt;100000,L204=""),(SUM(M204:O204)/(IF(OR(I204=0,I204&gt;=DATEVALUE("3/31/2020")),DATEVALUE("3/31/2020"),I204)-IF(OR(G204&lt;=DATEVALUE("1/1/2020"), G204 = ""),DATEVALUE("1/1/2020"),IF(OR(MONTH(G204)=1),G204+1,IF(MONTH(G204)=3,G204,G204-1)))))*360,0),0)))))</f>
        <v>0</v>
      </c>
      <c r="Q204" s="52">
        <f t="shared" si="22"/>
        <v>0</v>
      </c>
      <c r="R204" s="67">
        <f t="shared" si="23"/>
        <v>0</v>
      </c>
      <c r="S204" s="53">
        <f>SUM('3.Weekly Hours &amp; Wage Activity'!AI204:BF204)</f>
        <v>0</v>
      </c>
      <c r="T204" s="53">
        <f>IF(AND(I204&lt;&gt; "",  I204 &lt; '1. Summary for SBA'!$J$11 +168, I204 &gt; '1. Summary for SBA'!$J$11),S204+(((168-(I204-'1. Summary for SBA'!$J$11+1))*S204)/((I204-'1. Summary for SBA'!$J$11+1))),0)</f>
        <v>0</v>
      </c>
      <c r="U204" s="369">
        <f>IF(K204= "Yes",0,IF( H204 = "salary",IF(T204 = 0,MAX(0,$R204-$S204), R204-T204),IF( H204 = "Hourly",'6. Hourly EE Wage Reduction'!AA204, 0)))</f>
        <v>0</v>
      </c>
      <c r="V204" s="67">
        <f t="shared" si="24"/>
        <v>0</v>
      </c>
      <c r="W204" s="405" t="str">
        <f>IF(U204 = 0, "No",IF('6. Hourly EE Wage Reduction'!T204 &gt;'6. Hourly EE Wage Reduction'!W204, "Yes", "No"))</f>
        <v>No</v>
      </c>
      <c r="X204" s="67">
        <f t="shared" si="25"/>
        <v>0</v>
      </c>
      <c r="Y204" s="67">
        <f t="shared" si="26"/>
        <v>0</v>
      </c>
      <c r="AA204" s="86">
        <f>IFERROR(IF('3.Weekly Hours &amp; Wage Activity'!J204 = "FT", 1,MIN(1,IF('3.Weekly Hours &amp; Wage Activity'!J204 = "", "",MIN('3.Weekly Hours &amp; Wage Activity'!J204/40,1)),IF('3.Weekly Hours &amp; Wage Activity'!J204="", "",'3.Weekly Hours &amp; Wage Activity'!J204/40 ))),0)</f>
        <v>0</v>
      </c>
      <c r="AB204" s="86">
        <f>IFERROR(IF('3.Weekly Hours &amp; Wage Activity'!K204 = "FT", 1,MIN(1,IF('3.Weekly Hours &amp; Wage Activity'!K204 = "", "",MIN('3.Weekly Hours &amp; Wage Activity'!K204/40,1)),IF('3.Weekly Hours &amp; Wage Activity'!K204="", "",'3.Weekly Hours &amp; Wage Activity'!K204/40 ))),0)</f>
        <v>0</v>
      </c>
      <c r="AC204" s="86">
        <f>IFERROR(IF('3.Weekly Hours &amp; Wage Activity'!L204 = "FT", 1,MIN(1,IF('3.Weekly Hours &amp; Wage Activity'!L204 = "", "",MIN('3.Weekly Hours &amp; Wage Activity'!L204/40,1)),IF('3.Weekly Hours &amp; Wage Activity'!L204="", "",'3.Weekly Hours &amp; Wage Activity'!L204/40 ))),0)</f>
        <v>0</v>
      </c>
      <c r="AD204" s="86">
        <f>IFERROR(IF('3.Weekly Hours &amp; Wage Activity'!M204 = "FT", 1,MIN(1,IF('3.Weekly Hours &amp; Wage Activity'!M204 = "", "",MIN('3.Weekly Hours &amp; Wage Activity'!M204/40,1)),IF('3.Weekly Hours &amp; Wage Activity'!M204="", "",'3.Weekly Hours &amp; Wage Activity'!M204/40 ))),0)</f>
        <v>0</v>
      </c>
      <c r="AE204" s="86">
        <f>IFERROR(IF('3.Weekly Hours &amp; Wage Activity'!N204 = "FT", 1,MIN(1,IF('3.Weekly Hours &amp; Wage Activity'!N204 = "", "",MIN('3.Weekly Hours &amp; Wage Activity'!N204/40,1)),IF('3.Weekly Hours &amp; Wage Activity'!N204="", "",'3.Weekly Hours &amp; Wage Activity'!N204/40 ))),0)</f>
        <v>0</v>
      </c>
      <c r="AF204" s="86">
        <f>IFERROR(IF('3.Weekly Hours &amp; Wage Activity'!O204 = "FT", 1,MIN(1,IF('3.Weekly Hours &amp; Wage Activity'!O204 = "", "",MIN('3.Weekly Hours &amp; Wage Activity'!O204/40,1)),IF('3.Weekly Hours &amp; Wage Activity'!O204="", "",'3.Weekly Hours &amp; Wage Activity'!O204/40 ))),0)</f>
        <v>0</v>
      </c>
      <c r="AG204" s="86">
        <f>IFERROR(IF('3.Weekly Hours &amp; Wage Activity'!P204 = "FT", 1,MIN(1,IF('3.Weekly Hours &amp; Wage Activity'!P204 = "", "",MIN('3.Weekly Hours &amp; Wage Activity'!P204/40,1)),IF('3.Weekly Hours &amp; Wage Activity'!P204="", "",'3.Weekly Hours &amp; Wage Activity'!P204/40 ))),0)</f>
        <v>0</v>
      </c>
      <c r="AH204" s="86">
        <f>IFERROR(IF('3.Weekly Hours &amp; Wage Activity'!Q204 = "FT", 1,MIN(1,IF('3.Weekly Hours &amp; Wage Activity'!Q204 = "", "",MIN('3.Weekly Hours &amp; Wage Activity'!Q204/40,1)),IF('3.Weekly Hours &amp; Wage Activity'!Q204="", "",'3.Weekly Hours &amp; Wage Activity'!Q204/40 ))),0)</f>
        <v>0</v>
      </c>
      <c r="AI204" s="86">
        <f>IFERROR(IF('3.Weekly Hours &amp; Wage Activity'!R204 = "FT", 1,MIN(1,IF('3.Weekly Hours &amp; Wage Activity'!R204 = "", "",MIN('3.Weekly Hours &amp; Wage Activity'!R204/40,1)),IF('3.Weekly Hours &amp; Wage Activity'!R204="", "",'3.Weekly Hours &amp; Wage Activity'!R204/40 ))),0)</f>
        <v>0</v>
      </c>
      <c r="AJ204" s="86">
        <f>IFERROR(IF('3.Weekly Hours &amp; Wage Activity'!S204 = "FT", 1,MIN(1,IF('3.Weekly Hours &amp; Wage Activity'!S204 = "", "",MIN('3.Weekly Hours &amp; Wage Activity'!S204/40,1)),IF('3.Weekly Hours &amp; Wage Activity'!S204="", "",'3.Weekly Hours &amp; Wage Activity'!S204/40 ))),0)</f>
        <v>0</v>
      </c>
      <c r="AK204" s="86">
        <f>IFERROR(IF('3.Weekly Hours &amp; Wage Activity'!T204 = "FT", 1,MIN(1,IF('3.Weekly Hours &amp; Wage Activity'!T204 = "", "",MIN('3.Weekly Hours &amp; Wage Activity'!T204/40,1)),IF('3.Weekly Hours &amp; Wage Activity'!T204="", "",'3.Weekly Hours &amp; Wage Activity'!T204/40 ))),0)</f>
        <v>0</v>
      </c>
      <c r="AL204" s="86">
        <f>IFERROR(IF('3.Weekly Hours &amp; Wage Activity'!U204 = "FT", 1,MIN(1,IF('3.Weekly Hours &amp; Wage Activity'!U204 = "", "",MIN('3.Weekly Hours &amp; Wage Activity'!U204/40,1)),IF('3.Weekly Hours &amp; Wage Activity'!U204="", "",'3.Weekly Hours &amp; Wage Activity'!U204/40 ))),0)</f>
        <v>0</v>
      </c>
      <c r="AM204" s="86">
        <f>IFERROR(IF('3.Weekly Hours &amp; Wage Activity'!V204 = "FT", 1,MIN(1,IF('3.Weekly Hours &amp; Wage Activity'!V204 = "", "",MIN('3.Weekly Hours &amp; Wage Activity'!V204/40,1)),IF('3.Weekly Hours &amp; Wage Activity'!V204="", "",'3.Weekly Hours &amp; Wage Activity'!V204/40 ))),0)</f>
        <v>0</v>
      </c>
      <c r="AN204" s="86">
        <f>IFERROR(IF('3.Weekly Hours &amp; Wage Activity'!W204 = "FT", 1,MIN(1,IF('3.Weekly Hours &amp; Wage Activity'!W204 = "", "",MIN('3.Weekly Hours &amp; Wage Activity'!W204/40,1)),IF('3.Weekly Hours &amp; Wage Activity'!W204="", "",'3.Weekly Hours &amp; Wage Activity'!W204/40 ))),0)</f>
        <v>0</v>
      </c>
      <c r="AO204" s="86">
        <f>IFERROR(IF('3.Weekly Hours &amp; Wage Activity'!X204 = "FT", 1,MIN(1,IF('3.Weekly Hours &amp; Wage Activity'!X204 = "", "",MIN('3.Weekly Hours &amp; Wage Activity'!X204/40,1)),IF('3.Weekly Hours &amp; Wage Activity'!X204="", "",'3.Weekly Hours &amp; Wage Activity'!X204/40 ))),0)</f>
        <v>0</v>
      </c>
      <c r="AP204" s="86">
        <f>IFERROR(IF('3.Weekly Hours &amp; Wage Activity'!Y204 = "FT", 1,MIN(1,IF('3.Weekly Hours &amp; Wage Activity'!Y204 = "", "",MIN('3.Weekly Hours &amp; Wage Activity'!Y204/40,1)),IF('3.Weekly Hours &amp; Wage Activity'!Y204="", "",'3.Weekly Hours &amp; Wage Activity'!Y204/40 ))),0)</f>
        <v>0</v>
      </c>
      <c r="AQ204" s="86">
        <f>IFERROR(IF('3.Weekly Hours &amp; Wage Activity'!Z204 = "FT", 1,MIN(1,IF('3.Weekly Hours &amp; Wage Activity'!Z204 = "", "",MIN('3.Weekly Hours &amp; Wage Activity'!Z204/40,1)),IF('3.Weekly Hours &amp; Wage Activity'!Z204="", "",'3.Weekly Hours &amp; Wage Activity'!Z204/40 ))),0)</f>
        <v>0</v>
      </c>
      <c r="AR204" s="86">
        <f>IFERROR(IF('3.Weekly Hours &amp; Wage Activity'!AA204 = "FT", 1,MIN(1,IF('3.Weekly Hours &amp; Wage Activity'!AA204 = "", "",MIN('3.Weekly Hours &amp; Wage Activity'!AA204/40,1)),IF('3.Weekly Hours &amp; Wage Activity'!AA204="", "",'3.Weekly Hours &amp; Wage Activity'!AA204/40 ))),0)</f>
        <v>0</v>
      </c>
      <c r="AS204" s="86">
        <f>IFERROR(IF('3.Weekly Hours &amp; Wage Activity'!AB204 = "FT", 1,MIN(1,IF('3.Weekly Hours &amp; Wage Activity'!AB204 = "", "",MIN('3.Weekly Hours &amp; Wage Activity'!AB204/40,1)),IF('3.Weekly Hours &amp; Wage Activity'!AB204="", "",'3.Weekly Hours &amp; Wage Activity'!AB204/40 ))),0)</f>
        <v>0</v>
      </c>
      <c r="AT204" s="86">
        <f>IFERROR(IF('3.Weekly Hours &amp; Wage Activity'!AC204 = "FT", 1,MIN(1,IF('3.Weekly Hours &amp; Wage Activity'!AC204 = "", "",MIN('3.Weekly Hours &amp; Wage Activity'!AC204/40,1)),IF('3.Weekly Hours &amp; Wage Activity'!AC204="", "",'3.Weekly Hours &amp; Wage Activity'!AC204/40 ))),0)</f>
        <v>0</v>
      </c>
      <c r="AU204" s="86">
        <f>IFERROR(IF('3.Weekly Hours &amp; Wage Activity'!AD204 = "FT", 1,MIN(1,IF('3.Weekly Hours &amp; Wage Activity'!AD204 = "", "",MIN('3.Weekly Hours &amp; Wage Activity'!AD204/40,1)),IF('3.Weekly Hours &amp; Wage Activity'!AD204="", "",'3.Weekly Hours &amp; Wage Activity'!AD204/40 ))),0)</f>
        <v>0</v>
      </c>
      <c r="AV204" s="86">
        <f>IFERROR(IF('3.Weekly Hours &amp; Wage Activity'!AE204 = "FT", 1,MIN(1,IF('3.Weekly Hours &amp; Wage Activity'!AE204 = "", "",MIN('3.Weekly Hours &amp; Wage Activity'!AE204/40,1)),IF('3.Weekly Hours &amp; Wage Activity'!AE204="", "",'3.Weekly Hours &amp; Wage Activity'!AE204/40 ))),0)</f>
        <v>0</v>
      </c>
      <c r="AW204" s="86">
        <f>IFERROR(IF('3.Weekly Hours &amp; Wage Activity'!AF204 = "FT", 1,MIN(1,IF('3.Weekly Hours &amp; Wage Activity'!AF204 = "", "",MIN('3.Weekly Hours &amp; Wage Activity'!AF204/40,1)),IF('3.Weekly Hours &amp; Wage Activity'!AF204="", "",'3.Weekly Hours &amp; Wage Activity'!AF204/40 ))),0)</f>
        <v>0</v>
      </c>
      <c r="AX204" s="86">
        <f>IFERROR(IF('3.Weekly Hours &amp; Wage Activity'!AG204 = "FT", 1,MIN(1,IF('3.Weekly Hours &amp; Wage Activity'!AG204 = "", "",MIN('3.Weekly Hours &amp; Wage Activity'!AG204/40,1)),IF('3.Weekly Hours &amp; Wage Activity'!AG204="", "",'3.Weekly Hours &amp; Wage Activity'!AG204/40 ))),0)</f>
        <v>0</v>
      </c>
      <c r="AY204" s="523">
        <f>SUM( IF(COUNTIF('3.Weekly Hours &amp; Wage Activity'!J204:Q204, "&lt;&gt;FT") = 0, COLUMNS('3.Weekly Hours &amp; Wage Activity'!J204:AG204) * 40, '3.Weekly Hours &amp; Wage Activity'!J204:AG204))</f>
        <v>0</v>
      </c>
      <c r="AZ204" s="86">
        <f t="shared" si="27"/>
        <v>0</v>
      </c>
      <c r="BA204" s="87">
        <f t="shared" si="28"/>
        <v>0</v>
      </c>
      <c r="BB204" s="74" t="str">
        <f>IF('2.Census &amp; Reference Benchmarks'!K204 = "", "", '2.Census &amp; Reference Benchmarks'!K204)</f>
        <v/>
      </c>
      <c r="BC204" s="185">
        <f>IF('2.Census &amp; Reference Benchmarks'!L204="N/A",IF(OR(AND(G204="",I204=""),AND(G204&lt;DATEVALUE("1/1/2020"),OR(I204="",I204&gt;DATEVALUE("3/31/2020")))),177.14,IF(OR(I204 = "", I204 &gt; DATEVALUE("1/31/2020")), ROUND(177.14*((DATEVALUE("2/1/2020") -G204)/31),1))),IF('2.Census &amp; Reference Benchmarks'!L204="",0,'2.Census &amp; Reference Benchmarks'!L204))</f>
        <v>0</v>
      </c>
      <c r="BD204" s="74" t="str">
        <f>IF('2.Census &amp; Reference Benchmarks'!N204 = "", "", '2.Census &amp; Reference Benchmarks'!N204)</f>
        <v/>
      </c>
      <c r="BE204" s="185">
        <f>IF('2.Census &amp; Reference Benchmarks'!O204="N/A",IF(OR(AND(G204="",I204=""),AND(G204&lt;=DATEVALUE("2/1/2020"),OR(I204="",I204&gt;=DATEVALUE("2/29/2020")))),165.71,IF(AND(G204&gt;DATEVALUE("2/1/2020"),OR(I204="",I204&lt;=DATEVALUE("2/29/2020"))),((DATEVALUE("3/1/2020")-G204)/29)*165.71,"")),IF('2.Census &amp; Reference Benchmarks'!O204="",0,'2.Census &amp; Reference Benchmarks'!O204))</f>
        <v>0</v>
      </c>
    </row>
    <row r="205" spans="1:57" x14ac:dyDescent="0.25">
      <c r="A205" s="3"/>
      <c r="B205" s="56">
        <f>IF('2.Census &amp; Reference Benchmarks'!B205 &lt;&gt;"",'2.Census &amp; Reference Benchmarks'!B205,"")</f>
        <v>0</v>
      </c>
      <c r="C205" s="56">
        <f>IF('2.Census &amp; Reference Benchmarks'!C205 &lt;&gt;"",'2.Census &amp; Reference Benchmarks'!C205,"")</f>
        <v>0</v>
      </c>
      <c r="D205" s="57" t="str">
        <f>IF('2.Census &amp; Reference Benchmarks'!D205 &lt;&gt;"",'2.Census &amp; Reference Benchmarks'!D205,"")</f>
        <v/>
      </c>
      <c r="E205" s="56" t="str">
        <f>IF('2.Census &amp; Reference Benchmarks'!E205 &lt;&gt;"",'2.Census &amp; Reference Benchmarks'!E205,"")</f>
        <v/>
      </c>
      <c r="F205" s="56" t="str">
        <f>IF('2.Census &amp; Reference Benchmarks'!F205 &lt;&gt;"",'2.Census &amp; Reference Benchmarks'!F205,"")</f>
        <v/>
      </c>
      <c r="G205" s="58" t="str">
        <f>IF('2.Census &amp; Reference Benchmarks'!G205 &lt;&gt;"",'2.Census &amp; Reference Benchmarks'!G205,"")</f>
        <v/>
      </c>
      <c r="H205" s="58" t="str">
        <f>IF('2.Census &amp; Reference Benchmarks'!H205 &lt;&gt;"",'2.Census &amp; Reference Benchmarks'!H205,"")</f>
        <v/>
      </c>
      <c r="I205" s="58" t="str">
        <f>IF('2.Census &amp; Reference Benchmarks'!I205 &lt;&gt;"",'2.Census &amp; Reference Benchmarks'!I205,"")</f>
        <v/>
      </c>
      <c r="J205" s="69" t="str">
        <f>IF('2.Census &amp; Reference Benchmarks'!J205 &lt;&gt;"",'2.Census &amp; Reference Benchmarks'!J205,"")</f>
        <v/>
      </c>
      <c r="K205" s="58" t="str">
        <f>IF('7.Safe Harbor Input Data &amp; Calc'!Q207 &lt;&gt; "", '7.Safe Harbor Input Data &amp; Calc'!Q207, "")</f>
        <v>No</v>
      </c>
      <c r="L205" s="59" t="str">
        <f>IF('2.Census &amp; Reference Benchmarks'!T205&lt;&gt; "",'2.Census &amp; Reference Benchmarks'!T205,"")</f>
        <v/>
      </c>
      <c r="M205" s="60">
        <f>'2.Census &amp; Reference Benchmarks'!M205</f>
        <v>0</v>
      </c>
      <c r="N205" s="60">
        <f>'2.Census &amp; Reference Benchmarks'!P205</f>
        <v>0</v>
      </c>
      <c r="O205" s="60">
        <f>'2.Census &amp; Reference Benchmarks'!S205</f>
        <v>0</v>
      </c>
      <c r="P205" s="52">
        <f>IF( AND(I205 &lt; '1. Summary for SBA'!$J$7, I205 &lt;&gt;""), 0, IF(AND(G205="",I205=""),SUM(M205:O205)*4,IF(I205&lt;'1. Summary for SBA'!$J$7,0,IF(K205="Yes",0,IF(H205="Salary",IF(AND(SUM(M205:O205)*4&lt;100000,L205=""),(SUM(M205:O205)/(IF(OR(I205=0,I205&gt;=DATEVALUE("3/31/2020")),DATEVALUE("3/31/2020"),I205)-IF(OR(G205&lt;=DATEVALUE("1/1/2020"), G205 = ""),DATEVALUE("1/1/2020"),IF(OR(MONTH(G205)=1),G205+1,IF(MONTH(G205)=3,G205,G205-1)))))*360,0),0)))))</f>
        <v>0</v>
      </c>
      <c r="Q205" s="52">
        <f t="shared" si="22"/>
        <v>0</v>
      </c>
      <c r="R205" s="67">
        <f t="shared" si="23"/>
        <v>0</v>
      </c>
      <c r="S205" s="53">
        <f>SUM('3.Weekly Hours &amp; Wage Activity'!AI205:BF205)</f>
        <v>0</v>
      </c>
      <c r="T205" s="53">
        <f>IF(AND(I205&lt;&gt; "",  I205 &lt; '1. Summary for SBA'!$J$11 +168, I205 &gt; '1. Summary for SBA'!$J$11),S205+(((168-(I205-'1. Summary for SBA'!$J$11+1))*S205)/((I205-'1. Summary for SBA'!$J$11+1))),0)</f>
        <v>0</v>
      </c>
      <c r="U205" s="369">
        <f>IF(K205= "Yes",0,IF( H205 = "salary",IF(T205 = 0,MAX(0,$R205-$S205), R205-T205),IF( H205 = "Hourly",'6. Hourly EE Wage Reduction'!AA205, 0)))</f>
        <v>0</v>
      </c>
      <c r="V205" s="67">
        <f t="shared" si="24"/>
        <v>0</v>
      </c>
      <c r="W205" s="405" t="str">
        <f>IF(U205 = 0, "No",IF('6. Hourly EE Wage Reduction'!T205 &gt;'6. Hourly EE Wage Reduction'!W205, "Yes", "No"))</f>
        <v>No</v>
      </c>
      <c r="X205" s="67">
        <f t="shared" si="25"/>
        <v>0</v>
      </c>
      <c r="Y205" s="67">
        <f t="shared" si="26"/>
        <v>0</v>
      </c>
      <c r="AA205" s="86">
        <f>IFERROR(IF('3.Weekly Hours &amp; Wage Activity'!J205 = "FT", 1,MIN(1,IF('3.Weekly Hours &amp; Wage Activity'!J205 = "", "",MIN('3.Weekly Hours &amp; Wage Activity'!J205/40,1)),IF('3.Weekly Hours &amp; Wage Activity'!J205="", "",'3.Weekly Hours &amp; Wage Activity'!J205/40 ))),0)</f>
        <v>0</v>
      </c>
      <c r="AB205" s="86">
        <f>IFERROR(IF('3.Weekly Hours &amp; Wage Activity'!K205 = "FT", 1,MIN(1,IF('3.Weekly Hours &amp; Wage Activity'!K205 = "", "",MIN('3.Weekly Hours &amp; Wage Activity'!K205/40,1)),IF('3.Weekly Hours &amp; Wage Activity'!K205="", "",'3.Weekly Hours &amp; Wage Activity'!K205/40 ))),0)</f>
        <v>0</v>
      </c>
      <c r="AC205" s="86">
        <f>IFERROR(IF('3.Weekly Hours &amp; Wage Activity'!L205 = "FT", 1,MIN(1,IF('3.Weekly Hours &amp; Wage Activity'!L205 = "", "",MIN('3.Weekly Hours &amp; Wage Activity'!L205/40,1)),IF('3.Weekly Hours &amp; Wage Activity'!L205="", "",'3.Weekly Hours &amp; Wage Activity'!L205/40 ))),0)</f>
        <v>0</v>
      </c>
      <c r="AD205" s="86">
        <f>IFERROR(IF('3.Weekly Hours &amp; Wage Activity'!M205 = "FT", 1,MIN(1,IF('3.Weekly Hours &amp; Wage Activity'!M205 = "", "",MIN('3.Weekly Hours &amp; Wage Activity'!M205/40,1)),IF('3.Weekly Hours &amp; Wage Activity'!M205="", "",'3.Weekly Hours &amp; Wage Activity'!M205/40 ))),0)</f>
        <v>0</v>
      </c>
      <c r="AE205" s="86">
        <f>IFERROR(IF('3.Weekly Hours &amp; Wage Activity'!N205 = "FT", 1,MIN(1,IF('3.Weekly Hours &amp; Wage Activity'!N205 = "", "",MIN('3.Weekly Hours &amp; Wage Activity'!N205/40,1)),IF('3.Weekly Hours &amp; Wage Activity'!N205="", "",'3.Weekly Hours &amp; Wage Activity'!N205/40 ))),0)</f>
        <v>0</v>
      </c>
      <c r="AF205" s="86">
        <f>IFERROR(IF('3.Weekly Hours &amp; Wage Activity'!O205 = "FT", 1,MIN(1,IF('3.Weekly Hours &amp; Wage Activity'!O205 = "", "",MIN('3.Weekly Hours &amp; Wage Activity'!O205/40,1)),IF('3.Weekly Hours &amp; Wage Activity'!O205="", "",'3.Weekly Hours &amp; Wage Activity'!O205/40 ))),0)</f>
        <v>0</v>
      </c>
      <c r="AG205" s="86">
        <f>IFERROR(IF('3.Weekly Hours &amp; Wage Activity'!P205 = "FT", 1,MIN(1,IF('3.Weekly Hours &amp; Wage Activity'!P205 = "", "",MIN('3.Weekly Hours &amp; Wage Activity'!P205/40,1)),IF('3.Weekly Hours &amp; Wage Activity'!P205="", "",'3.Weekly Hours &amp; Wage Activity'!P205/40 ))),0)</f>
        <v>0</v>
      </c>
      <c r="AH205" s="86">
        <f>IFERROR(IF('3.Weekly Hours &amp; Wage Activity'!Q205 = "FT", 1,MIN(1,IF('3.Weekly Hours &amp; Wage Activity'!Q205 = "", "",MIN('3.Weekly Hours &amp; Wage Activity'!Q205/40,1)),IF('3.Weekly Hours &amp; Wage Activity'!Q205="", "",'3.Weekly Hours &amp; Wage Activity'!Q205/40 ))),0)</f>
        <v>0</v>
      </c>
      <c r="AI205" s="86">
        <f>IFERROR(IF('3.Weekly Hours &amp; Wage Activity'!R205 = "FT", 1,MIN(1,IF('3.Weekly Hours &amp; Wage Activity'!R205 = "", "",MIN('3.Weekly Hours &amp; Wage Activity'!R205/40,1)),IF('3.Weekly Hours &amp; Wage Activity'!R205="", "",'3.Weekly Hours &amp; Wage Activity'!R205/40 ))),0)</f>
        <v>0</v>
      </c>
      <c r="AJ205" s="86">
        <f>IFERROR(IF('3.Weekly Hours &amp; Wage Activity'!S205 = "FT", 1,MIN(1,IF('3.Weekly Hours &amp; Wage Activity'!S205 = "", "",MIN('3.Weekly Hours &amp; Wage Activity'!S205/40,1)),IF('3.Weekly Hours &amp; Wage Activity'!S205="", "",'3.Weekly Hours &amp; Wage Activity'!S205/40 ))),0)</f>
        <v>0</v>
      </c>
      <c r="AK205" s="86">
        <f>IFERROR(IF('3.Weekly Hours &amp; Wage Activity'!T205 = "FT", 1,MIN(1,IF('3.Weekly Hours &amp; Wage Activity'!T205 = "", "",MIN('3.Weekly Hours &amp; Wage Activity'!T205/40,1)),IF('3.Weekly Hours &amp; Wage Activity'!T205="", "",'3.Weekly Hours &amp; Wage Activity'!T205/40 ))),0)</f>
        <v>0</v>
      </c>
      <c r="AL205" s="86">
        <f>IFERROR(IF('3.Weekly Hours &amp; Wage Activity'!U205 = "FT", 1,MIN(1,IF('3.Weekly Hours &amp; Wage Activity'!U205 = "", "",MIN('3.Weekly Hours &amp; Wage Activity'!U205/40,1)),IF('3.Weekly Hours &amp; Wage Activity'!U205="", "",'3.Weekly Hours &amp; Wage Activity'!U205/40 ))),0)</f>
        <v>0</v>
      </c>
      <c r="AM205" s="86">
        <f>IFERROR(IF('3.Weekly Hours &amp; Wage Activity'!V205 = "FT", 1,MIN(1,IF('3.Weekly Hours &amp; Wage Activity'!V205 = "", "",MIN('3.Weekly Hours &amp; Wage Activity'!V205/40,1)),IF('3.Weekly Hours &amp; Wage Activity'!V205="", "",'3.Weekly Hours &amp; Wage Activity'!V205/40 ))),0)</f>
        <v>0</v>
      </c>
      <c r="AN205" s="86">
        <f>IFERROR(IF('3.Weekly Hours &amp; Wage Activity'!W205 = "FT", 1,MIN(1,IF('3.Weekly Hours &amp; Wage Activity'!W205 = "", "",MIN('3.Weekly Hours &amp; Wage Activity'!W205/40,1)),IF('3.Weekly Hours &amp; Wage Activity'!W205="", "",'3.Weekly Hours &amp; Wage Activity'!W205/40 ))),0)</f>
        <v>0</v>
      </c>
      <c r="AO205" s="86">
        <f>IFERROR(IF('3.Weekly Hours &amp; Wage Activity'!X205 = "FT", 1,MIN(1,IF('3.Weekly Hours &amp; Wage Activity'!X205 = "", "",MIN('3.Weekly Hours &amp; Wage Activity'!X205/40,1)),IF('3.Weekly Hours &amp; Wage Activity'!X205="", "",'3.Weekly Hours &amp; Wage Activity'!X205/40 ))),0)</f>
        <v>0</v>
      </c>
      <c r="AP205" s="86">
        <f>IFERROR(IF('3.Weekly Hours &amp; Wage Activity'!Y205 = "FT", 1,MIN(1,IF('3.Weekly Hours &amp; Wage Activity'!Y205 = "", "",MIN('3.Weekly Hours &amp; Wage Activity'!Y205/40,1)),IF('3.Weekly Hours &amp; Wage Activity'!Y205="", "",'3.Weekly Hours &amp; Wage Activity'!Y205/40 ))),0)</f>
        <v>0</v>
      </c>
      <c r="AQ205" s="86">
        <f>IFERROR(IF('3.Weekly Hours &amp; Wage Activity'!Z205 = "FT", 1,MIN(1,IF('3.Weekly Hours &amp; Wage Activity'!Z205 = "", "",MIN('3.Weekly Hours &amp; Wage Activity'!Z205/40,1)),IF('3.Weekly Hours &amp; Wage Activity'!Z205="", "",'3.Weekly Hours &amp; Wage Activity'!Z205/40 ))),0)</f>
        <v>0</v>
      </c>
      <c r="AR205" s="86">
        <f>IFERROR(IF('3.Weekly Hours &amp; Wage Activity'!AA205 = "FT", 1,MIN(1,IF('3.Weekly Hours &amp; Wage Activity'!AA205 = "", "",MIN('3.Weekly Hours &amp; Wage Activity'!AA205/40,1)),IF('3.Weekly Hours &amp; Wage Activity'!AA205="", "",'3.Weekly Hours &amp; Wage Activity'!AA205/40 ))),0)</f>
        <v>0</v>
      </c>
      <c r="AS205" s="86">
        <f>IFERROR(IF('3.Weekly Hours &amp; Wage Activity'!AB205 = "FT", 1,MIN(1,IF('3.Weekly Hours &amp; Wage Activity'!AB205 = "", "",MIN('3.Weekly Hours &amp; Wage Activity'!AB205/40,1)),IF('3.Weekly Hours &amp; Wage Activity'!AB205="", "",'3.Weekly Hours &amp; Wage Activity'!AB205/40 ))),0)</f>
        <v>0</v>
      </c>
      <c r="AT205" s="86">
        <f>IFERROR(IF('3.Weekly Hours &amp; Wage Activity'!AC205 = "FT", 1,MIN(1,IF('3.Weekly Hours &amp; Wage Activity'!AC205 = "", "",MIN('3.Weekly Hours &amp; Wage Activity'!AC205/40,1)),IF('3.Weekly Hours &amp; Wage Activity'!AC205="", "",'3.Weekly Hours &amp; Wage Activity'!AC205/40 ))),0)</f>
        <v>0</v>
      </c>
      <c r="AU205" s="86">
        <f>IFERROR(IF('3.Weekly Hours &amp; Wage Activity'!AD205 = "FT", 1,MIN(1,IF('3.Weekly Hours &amp; Wage Activity'!AD205 = "", "",MIN('3.Weekly Hours &amp; Wage Activity'!AD205/40,1)),IF('3.Weekly Hours &amp; Wage Activity'!AD205="", "",'3.Weekly Hours &amp; Wage Activity'!AD205/40 ))),0)</f>
        <v>0</v>
      </c>
      <c r="AV205" s="86">
        <f>IFERROR(IF('3.Weekly Hours &amp; Wage Activity'!AE205 = "FT", 1,MIN(1,IF('3.Weekly Hours &amp; Wage Activity'!AE205 = "", "",MIN('3.Weekly Hours &amp; Wage Activity'!AE205/40,1)),IF('3.Weekly Hours &amp; Wage Activity'!AE205="", "",'3.Weekly Hours &amp; Wage Activity'!AE205/40 ))),0)</f>
        <v>0</v>
      </c>
      <c r="AW205" s="86">
        <f>IFERROR(IF('3.Weekly Hours &amp; Wage Activity'!AF205 = "FT", 1,MIN(1,IF('3.Weekly Hours &amp; Wage Activity'!AF205 = "", "",MIN('3.Weekly Hours &amp; Wage Activity'!AF205/40,1)),IF('3.Weekly Hours &amp; Wage Activity'!AF205="", "",'3.Weekly Hours &amp; Wage Activity'!AF205/40 ))),0)</f>
        <v>0</v>
      </c>
      <c r="AX205" s="86">
        <f>IFERROR(IF('3.Weekly Hours &amp; Wage Activity'!AG205 = "FT", 1,MIN(1,IF('3.Weekly Hours &amp; Wage Activity'!AG205 = "", "",MIN('3.Weekly Hours &amp; Wage Activity'!AG205/40,1)),IF('3.Weekly Hours &amp; Wage Activity'!AG205="", "",'3.Weekly Hours &amp; Wage Activity'!AG205/40 ))),0)</f>
        <v>0</v>
      </c>
      <c r="AY205" s="523">
        <f>SUM( IF(COUNTIF('3.Weekly Hours &amp; Wage Activity'!J205:Q205, "&lt;&gt;FT") = 0, COLUMNS('3.Weekly Hours &amp; Wage Activity'!J205:AG205) * 40, '3.Weekly Hours &amp; Wage Activity'!J205:AG205))</f>
        <v>0</v>
      </c>
      <c r="AZ205" s="86">
        <f t="shared" si="27"/>
        <v>0</v>
      </c>
      <c r="BA205" s="87">
        <f t="shared" si="28"/>
        <v>0</v>
      </c>
      <c r="BB205" s="74" t="str">
        <f>IF('2.Census &amp; Reference Benchmarks'!K205 = "", "", '2.Census &amp; Reference Benchmarks'!K205)</f>
        <v/>
      </c>
      <c r="BC205" s="185">
        <f>IF('2.Census &amp; Reference Benchmarks'!L205="N/A",IF(OR(AND(G205="",I205=""),AND(G205&lt;DATEVALUE("1/1/2020"),OR(I205="",I205&gt;DATEVALUE("3/31/2020")))),177.14,IF(OR(I205 = "", I205 &gt; DATEVALUE("1/31/2020")), ROUND(177.14*((DATEVALUE("2/1/2020") -G205)/31),1))),IF('2.Census &amp; Reference Benchmarks'!L205="",0,'2.Census &amp; Reference Benchmarks'!L205))</f>
        <v>0</v>
      </c>
      <c r="BD205" s="74" t="str">
        <f>IF('2.Census &amp; Reference Benchmarks'!N205 = "", "", '2.Census &amp; Reference Benchmarks'!N205)</f>
        <v/>
      </c>
      <c r="BE205" s="185">
        <f>IF('2.Census &amp; Reference Benchmarks'!O205="N/A",IF(OR(AND(G205="",I205=""),AND(G205&lt;=DATEVALUE("2/1/2020"),OR(I205="",I205&gt;=DATEVALUE("2/29/2020")))),165.71,IF(AND(G205&gt;DATEVALUE("2/1/2020"),OR(I205="",I205&lt;=DATEVALUE("2/29/2020"))),((DATEVALUE("3/1/2020")-G205)/29)*165.71,"")),IF('2.Census &amp; Reference Benchmarks'!O205="",0,'2.Census &amp; Reference Benchmarks'!O205))</f>
        <v>0</v>
      </c>
    </row>
    <row r="206" spans="1:57" x14ac:dyDescent="0.25">
      <c r="A206" s="3"/>
      <c r="B206" s="56">
        <f>IF('2.Census &amp; Reference Benchmarks'!B206 &lt;&gt;"",'2.Census &amp; Reference Benchmarks'!B206,"")</f>
        <v>0</v>
      </c>
      <c r="C206" s="56">
        <f>IF('2.Census &amp; Reference Benchmarks'!C206 &lt;&gt;"",'2.Census &amp; Reference Benchmarks'!C206,"")</f>
        <v>0</v>
      </c>
      <c r="D206" s="57" t="str">
        <f>IF('2.Census &amp; Reference Benchmarks'!D206 &lt;&gt;"",'2.Census &amp; Reference Benchmarks'!D206,"")</f>
        <v/>
      </c>
      <c r="E206" s="56" t="str">
        <f>IF('2.Census &amp; Reference Benchmarks'!E206 &lt;&gt;"",'2.Census &amp; Reference Benchmarks'!E206,"")</f>
        <v/>
      </c>
      <c r="F206" s="56" t="str">
        <f>IF('2.Census &amp; Reference Benchmarks'!F206 &lt;&gt;"",'2.Census &amp; Reference Benchmarks'!F206,"")</f>
        <v/>
      </c>
      <c r="G206" s="58" t="str">
        <f>IF('2.Census &amp; Reference Benchmarks'!G206 &lt;&gt;"",'2.Census &amp; Reference Benchmarks'!G206,"")</f>
        <v/>
      </c>
      <c r="H206" s="58" t="str">
        <f>IF('2.Census &amp; Reference Benchmarks'!H206 &lt;&gt;"",'2.Census &amp; Reference Benchmarks'!H206,"")</f>
        <v/>
      </c>
      <c r="I206" s="58" t="str">
        <f>IF('2.Census &amp; Reference Benchmarks'!I206 &lt;&gt;"",'2.Census &amp; Reference Benchmarks'!I206,"")</f>
        <v/>
      </c>
      <c r="J206" s="69" t="str">
        <f>IF('2.Census &amp; Reference Benchmarks'!J206 &lt;&gt;"",'2.Census &amp; Reference Benchmarks'!J206,"")</f>
        <v/>
      </c>
      <c r="K206" s="58" t="str">
        <f>IF('7.Safe Harbor Input Data &amp; Calc'!Q208 &lt;&gt; "", '7.Safe Harbor Input Data &amp; Calc'!Q208, "")</f>
        <v>No</v>
      </c>
      <c r="L206" s="59" t="str">
        <f>IF('2.Census &amp; Reference Benchmarks'!T206&lt;&gt; "",'2.Census &amp; Reference Benchmarks'!T206,"")</f>
        <v/>
      </c>
      <c r="M206" s="60">
        <f>'2.Census &amp; Reference Benchmarks'!M206</f>
        <v>0</v>
      </c>
      <c r="N206" s="60">
        <f>'2.Census &amp; Reference Benchmarks'!P206</f>
        <v>0</v>
      </c>
      <c r="O206" s="60">
        <f>'2.Census &amp; Reference Benchmarks'!S206</f>
        <v>0</v>
      </c>
      <c r="P206" s="52">
        <f>IF( AND(I206 &lt; '1. Summary for SBA'!$J$7, I206 &lt;&gt;""), 0, IF(AND(G206="",I206=""),SUM(M206:O206)*4,IF(I206&lt;'1. Summary for SBA'!$J$7,0,IF(K206="Yes",0,IF(H206="Salary",IF(AND(SUM(M206:O206)*4&lt;100000,L206=""),(SUM(M206:O206)/(IF(OR(I206=0,I206&gt;=DATEVALUE("3/31/2020")),DATEVALUE("3/31/2020"),I206)-IF(OR(G206&lt;=DATEVALUE("1/1/2020"), G206 = ""),DATEVALUE("1/1/2020"),IF(OR(MONTH(G206)=1),G206+1,IF(MONTH(G206)=3,G206,G206-1)))))*360,0),0)))))</f>
        <v>0</v>
      </c>
      <c r="Q206" s="52">
        <f t="shared" si="22"/>
        <v>0</v>
      </c>
      <c r="R206" s="67">
        <f t="shared" si="23"/>
        <v>0</v>
      </c>
      <c r="S206" s="53">
        <f>SUM('3.Weekly Hours &amp; Wage Activity'!AI206:BF206)</f>
        <v>0</v>
      </c>
      <c r="T206" s="53">
        <f>IF(AND(I206&lt;&gt; "",  I206 &lt; '1. Summary for SBA'!$J$11 +168, I206 &gt; '1. Summary for SBA'!$J$11),S206+(((168-(I206-'1. Summary for SBA'!$J$11+1))*S206)/((I206-'1. Summary for SBA'!$J$11+1))),0)</f>
        <v>0</v>
      </c>
      <c r="U206" s="369">
        <f>IF(K206= "Yes",0,IF( H206 = "salary",IF(T206 = 0,MAX(0,$R206-$S206), R206-T206),IF( H206 = "Hourly",'6. Hourly EE Wage Reduction'!AA206, 0)))</f>
        <v>0</v>
      </c>
      <c r="V206" s="67">
        <f t="shared" si="24"/>
        <v>0</v>
      </c>
      <c r="W206" s="405" t="str">
        <f>IF(U206 = 0, "No",IF('6. Hourly EE Wage Reduction'!T206 &gt;'6. Hourly EE Wage Reduction'!W206, "Yes", "No"))</f>
        <v>No</v>
      </c>
      <c r="X206" s="67">
        <f t="shared" si="25"/>
        <v>0</v>
      </c>
      <c r="Y206" s="67">
        <f t="shared" si="26"/>
        <v>0</v>
      </c>
      <c r="AA206" s="86">
        <f>IFERROR(IF('3.Weekly Hours &amp; Wage Activity'!J206 = "FT", 1,MIN(1,IF('3.Weekly Hours &amp; Wage Activity'!J206 = "", "",MIN('3.Weekly Hours &amp; Wage Activity'!J206/40,1)),IF('3.Weekly Hours &amp; Wage Activity'!J206="", "",'3.Weekly Hours &amp; Wage Activity'!J206/40 ))),0)</f>
        <v>0</v>
      </c>
      <c r="AB206" s="86">
        <f>IFERROR(IF('3.Weekly Hours &amp; Wage Activity'!K206 = "FT", 1,MIN(1,IF('3.Weekly Hours &amp; Wage Activity'!K206 = "", "",MIN('3.Weekly Hours &amp; Wage Activity'!K206/40,1)),IF('3.Weekly Hours &amp; Wage Activity'!K206="", "",'3.Weekly Hours &amp; Wage Activity'!K206/40 ))),0)</f>
        <v>0</v>
      </c>
      <c r="AC206" s="86">
        <f>IFERROR(IF('3.Weekly Hours &amp; Wage Activity'!L206 = "FT", 1,MIN(1,IF('3.Weekly Hours &amp; Wage Activity'!L206 = "", "",MIN('3.Weekly Hours &amp; Wage Activity'!L206/40,1)),IF('3.Weekly Hours &amp; Wage Activity'!L206="", "",'3.Weekly Hours &amp; Wage Activity'!L206/40 ))),0)</f>
        <v>0</v>
      </c>
      <c r="AD206" s="86">
        <f>IFERROR(IF('3.Weekly Hours &amp; Wage Activity'!M206 = "FT", 1,MIN(1,IF('3.Weekly Hours &amp; Wage Activity'!M206 = "", "",MIN('3.Weekly Hours &amp; Wage Activity'!M206/40,1)),IF('3.Weekly Hours &amp; Wage Activity'!M206="", "",'3.Weekly Hours &amp; Wage Activity'!M206/40 ))),0)</f>
        <v>0</v>
      </c>
      <c r="AE206" s="86">
        <f>IFERROR(IF('3.Weekly Hours &amp; Wage Activity'!N206 = "FT", 1,MIN(1,IF('3.Weekly Hours &amp; Wage Activity'!N206 = "", "",MIN('3.Weekly Hours &amp; Wage Activity'!N206/40,1)),IF('3.Weekly Hours &amp; Wage Activity'!N206="", "",'3.Weekly Hours &amp; Wage Activity'!N206/40 ))),0)</f>
        <v>0</v>
      </c>
      <c r="AF206" s="86">
        <f>IFERROR(IF('3.Weekly Hours &amp; Wage Activity'!O206 = "FT", 1,MIN(1,IF('3.Weekly Hours &amp; Wage Activity'!O206 = "", "",MIN('3.Weekly Hours &amp; Wage Activity'!O206/40,1)),IF('3.Weekly Hours &amp; Wage Activity'!O206="", "",'3.Weekly Hours &amp; Wage Activity'!O206/40 ))),0)</f>
        <v>0</v>
      </c>
      <c r="AG206" s="86">
        <f>IFERROR(IF('3.Weekly Hours &amp; Wage Activity'!P206 = "FT", 1,MIN(1,IF('3.Weekly Hours &amp; Wage Activity'!P206 = "", "",MIN('3.Weekly Hours &amp; Wage Activity'!P206/40,1)),IF('3.Weekly Hours &amp; Wage Activity'!P206="", "",'3.Weekly Hours &amp; Wage Activity'!P206/40 ))),0)</f>
        <v>0</v>
      </c>
      <c r="AH206" s="86">
        <f>IFERROR(IF('3.Weekly Hours &amp; Wage Activity'!Q206 = "FT", 1,MIN(1,IF('3.Weekly Hours &amp; Wage Activity'!Q206 = "", "",MIN('3.Weekly Hours &amp; Wage Activity'!Q206/40,1)),IF('3.Weekly Hours &amp; Wage Activity'!Q206="", "",'3.Weekly Hours &amp; Wage Activity'!Q206/40 ))),0)</f>
        <v>0</v>
      </c>
      <c r="AI206" s="86">
        <f>IFERROR(IF('3.Weekly Hours &amp; Wage Activity'!R206 = "FT", 1,MIN(1,IF('3.Weekly Hours &amp; Wage Activity'!R206 = "", "",MIN('3.Weekly Hours &amp; Wage Activity'!R206/40,1)),IF('3.Weekly Hours &amp; Wage Activity'!R206="", "",'3.Weekly Hours &amp; Wage Activity'!R206/40 ))),0)</f>
        <v>0</v>
      </c>
      <c r="AJ206" s="86">
        <f>IFERROR(IF('3.Weekly Hours &amp; Wage Activity'!S206 = "FT", 1,MIN(1,IF('3.Weekly Hours &amp; Wage Activity'!S206 = "", "",MIN('3.Weekly Hours &amp; Wage Activity'!S206/40,1)),IF('3.Weekly Hours &amp; Wage Activity'!S206="", "",'3.Weekly Hours &amp; Wage Activity'!S206/40 ))),0)</f>
        <v>0</v>
      </c>
      <c r="AK206" s="86">
        <f>IFERROR(IF('3.Weekly Hours &amp; Wage Activity'!T206 = "FT", 1,MIN(1,IF('3.Weekly Hours &amp; Wage Activity'!T206 = "", "",MIN('3.Weekly Hours &amp; Wage Activity'!T206/40,1)),IF('3.Weekly Hours &amp; Wage Activity'!T206="", "",'3.Weekly Hours &amp; Wage Activity'!T206/40 ))),0)</f>
        <v>0</v>
      </c>
      <c r="AL206" s="86">
        <f>IFERROR(IF('3.Weekly Hours &amp; Wage Activity'!U206 = "FT", 1,MIN(1,IF('3.Weekly Hours &amp; Wage Activity'!U206 = "", "",MIN('3.Weekly Hours &amp; Wage Activity'!U206/40,1)),IF('3.Weekly Hours &amp; Wage Activity'!U206="", "",'3.Weekly Hours &amp; Wage Activity'!U206/40 ))),0)</f>
        <v>0</v>
      </c>
      <c r="AM206" s="86">
        <f>IFERROR(IF('3.Weekly Hours &amp; Wage Activity'!V206 = "FT", 1,MIN(1,IF('3.Weekly Hours &amp; Wage Activity'!V206 = "", "",MIN('3.Weekly Hours &amp; Wage Activity'!V206/40,1)),IF('3.Weekly Hours &amp; Wage Activity'!V206="", "",'3.Weekly Hours &amp; Wage Activity'!V206/40 ))),0)</f>
        <v>0</v>
      </c>
      <c r="AN206" s="86">
        <f>IFERROR(IF('3.Weekly Hours &amp; Wage Activity'!W206 = "FT", 1,MIN(1,IF('3.Weekly Hours &amp; Wage Activity'!W206 = "", "",MIN('3.Weekly Hours &amp; Wage Activity'!W206/40,1)),IF('3.Weekly Hours &amp; Wage Activity'!W206="", "",'3.Weekly Hours &amp; Wage Activity'!W206/40 ))),0)</f>
        <v>0</v>
      </c>
      <c r="AO206" s="86">
        <f>IFERROR(IF('3.Weekly Hours &amp; Wage Activity'!X206 = "FT", 1,MIN(1,IF('3.Weekly Hours &amp; Wage Activity'!X206 = "", "",MIN('3.Weekly Hours &amp; Wage Activity'!X206/40,1)),IF('3.Weekly Hours &amp; Wage Activity'!X206="", "",'3.Weekly Hours &amp; Wage Activity'!X206/40 ))),0)</f>
        <v>0</v>
      </c>
      <c r="AP206" s="86">
        <f>IFERROR(IF('3.Weekly Hours &amp; Wage Activity'!Y206 = "FT", 1,MIN(1,IF('3.Weekly Hours &amp; Wage Activity'!Y206 = "", "",MIN('3.Weekly Hours &amp; Wage Activity'!Y206/40,1)),IF('3.Weekly Hours &amp; Wage Activity'!Y206="", "",'3.Weekly Hours &amp; Wage Activity'!Y206/40 ))),0)</f>
        <v>0</v>
      </c>
      <c r="AQ206" s="86">
        <f>IFERROR(IF('3.Weekly Hours &amp; Wage Activity'!Z206 = "FT", 1,MIN(1,IF('3.Weekly Hours &amp; Wage Activity'!Z206 = "", "",MIN('3.Weekly Hours &amp; Wage Activity'!Z206/40,1)),IF('3.Weekly Hours &amp; Wage Activity'!Z206="", "",'3.Weekly Hours &amp; Wage Activity'!Z206/40 ))),0)</f>
        <v>0</v>
      </c>
      <c r="AR206" s="86">
        <f>IFERROR(IF('3.Weekly Hours &amp; Wage Activity'!AA206 = "FT", 1,MIN(1,IF('3.Weekly Hours &amp; Wage Activity'!AA206 = "", "",MIN('3.Weekly Hours &amp; Wage Activity'!AA206/40,1)),IF('3.Weekly Hours &amp; Wage Activity'!AA206="", "",'3.Weekly Hours &amp; Wage Activity'!AA206/40 ))),0)</f>
        <v>0</v>
      </c>
      <c r="AS206" s="86">
        <f>IFERROR(IF('3.Weekly Hours &amp; Wage Activity'!AB206 = "FT", 1,MIN(1,IF('3.Weekly Hours &amp; Wage Activity'!AB206 = "", "",MIN('3.Weekly Hours &amp; Wage Activity'!AB206/40,1)),IF('3.Weekly Hours &amp; Wage Activity'!AB206="", "",'3.Weekly Hours &amp; Wage Activity'!AB206/40 ))),0)</f>
        <v>0</v>
      </c>
      <c r="AT206" s="86">
        <f>IFERROR(IF('3.Weekly Hours &amp; Wage Activity'!AC206 = "FT", 1,MIN(1,IF('3.Weekly Hours &amp; Wage Activity'!AC206 = "", "",MIN('3.Weekly Hours &amp; Wage Activity'!AC206/40,1)),IF('3.Weekly Hours &amp; Wage Activity'!AC206="", "",'3.Weekly Hours &amp; Wage Activity'!AC206/40 ))),0)</f>
        <v>0</v>
      </c>
      <c r="AU206" s="86">
        <f>IFERROR(IF('3.Weekly Hours &amp; Wage Activity'!AD206 = "FT", 1,MIN(1,IF('3.Weekly Hours &amp; Wage Activity'!AD206 = "", "",MIN('3.Weekly Hours &amp; Wage Activity'!AD206/40,1)),IF('3.Weekly Hours &amp; Wage Activity'!AD206="", "",'3.Weekly Hours &amp; Wage Activity'!AD206/40 ))),0)</f>
        <v>0</v>
      </c>
      <c r="AV206" s="86">
        <f>IFERROR(IF('3.Weekly Hours &amp; Wage Activity'!AE206 = "FT", 1,MIN(1,IF('3.Weekly Hours &amp; Wage Activity'!AE206 = "", "",MIN('3.Weekly Hours &amp; Wage Activity'!AE206/40,1)),IF('3.Weekly Hours &amp; Wage Activity'!AE206="", "",'3.Weekly Hours &amp; Wage Activity'!AE206/40 ))),0)</f>
        <v>0</v>
      </c>
      <c r="AW206" s="86">
        <f>IFERROR(IF('3.Weekly Hours &amp; Wage Activity'!AF206 = "FT", 1,MIN(1,IF('3.Weekly Hours &amp; Wage Activity'!AF206 = "", "",MIN('3.Weekly Hours &amp; Wage Activity'!AF206/40,1)),IF('3.Weekly Hours &amp; Wage Activity'!AF206="", "",'3.Weekly Hours &amp; Wage Activity'!AF206/40 ))),0)</f>
        <v>0</v>
      </c>
      <c r="AX206" s="86">
        <f>IFERROR(IF('3.Weekly Hours &amp; Wage Activity'!AG206 = "FT", 1,MIN(1,IF('3.Weekly Hours &amp; Wage Activity'!AG206 = "", "",MIN('3.Weekly Hours &amp; Wage Activity'!AG206/40,1)),IF('3.Weekly Hours &amp; Wage Activity'!AG206="", "",'3.Weekly Hours &amp; Wage Activity'!AG206/40 ))),0)</f>
        <v>0</v>
      </c>
      <c r="AY206" s="523">
        <f>SUM( IF(COUNTIF('3.Weekly Hours &amp; Wage Activity'!J206:Q206, "&lt;&gt;FT") = 0, COLUMNS('3.Weekly Hours &amp; Wage Activity'!J206:AG206) * 40, '3.Weekly Hours &amp; Wage Activity'!J206:AG206))</f>
        <v>0</v>
      </c>
      <c r="AZ206" s="86">
        <f t="shared" si="27"/>
        <v>0</v>
      </c>
      <c r="BA206" s="87">
        <f t="shared" si="28"/>
        <v>0</v>
      </c>
      <c r="BB206" s="74" t="str">
        <f>IF('2.Census &amp; Reference Benchmarks'!K206 = "", "", '2.Census &amp; Reference Benchmarks'!K206)</f>
        <v/>
      </c>
      <c r="BC206" s="185">
        <f>IF('2.Census &amp; Reference Benchmarks'!L206="N/A",IF(OR(AND(G206="",I206=""),AND(G206&lt;DATEVALUE("1/1/2020"),OR(I206="",I206&gt;DATEVALUE("3/31/2020")))),177.14,IF(OR(I206 = "", I206 &gt; DATEVALUE("1/31/2020")), ROUND(177.14*((DATEVALUE("2/1/2020") -G206)/31),1))),IF('2.Census &amp; Reference Benchmarks'!L206="",0,'2.Census &amp; Reference Benchmarks'!L206))</f>
        <v>0</v>
      </c>
      <c r="BD206" s="74" t="str">
        <f>IF('2.Census &amp; Reference Benchmarks'!N206 = "", "", '2.Census &amp; Reference Benchmarks'!N206)</f>
        <v/>
      </c>
      <c r="BE206" s="185">
        <f>IF('2.Census &amp; Reference Benchmarks'!O206="N/A",IF(OR(AND(G206="",I206=""),AND(G206&lt;=DATEVALUE("2/1/2020"),OR(I206="",I206&gt;=DATEVALUE("2/29/2020")))),165.71,IF(AND(G206&gt;DATEVALUE("2/1/2020"),OR(I206="",I206&lt;=DATEVALUE("2/29/2020"))),((DATEVALUE("3/1/2020")-G206)/29)*165.71,"")),IF('2.Census &amp; Reference Benchmarks'!O206="",0,'2.Census &amp; Reference Benchmarks'!O206))</f>
        <v>0</v>
      </c>
    </row>
    <row r="207" spans="1:57" x14ac:dyDescent="0.25">
      <c r="A207" s="3"/>
      <c r="B207" s="56">
        <f>IF('2.Census &amp; Reference Benchmarks'!B207 &lt;&gt;"",'2.Census &amp; Reference Benchmarks'!B207,"")</f>
        <v>0</v>
      </c>
      <c r="C207" s="56">
        <f>IF('2.Census &amp; Reference Benchmarks'!C207 &lt;&gt;"",'2.Census &amp; Reference Benchmarks'!C207,"")</f>
        <v>0</v>
      </c>
      <c r="D207" s="57" t="str">
        <f>IF('2.Census &amp; Reference Benchmarks'!D207 &lt;&gt;"",'2.Census &amp; Reference Benchmarks'!D207,"")</f>
        <v/>
      </c>
      <c r="E207" s="56" t="str">
        <f>IF('2.Census &amp; Reference Benchmarks'!E207 &lt;&gt;"",'2.Census &amp; Reference Benchmarks'!E207,"")</f>
        <v/>
      </c>
      <c r="F207" s="56" t="str">
        <f>IF('2.Census &amp; Reference Benchmarks'!F207 &lt;&gt;"",'2.Census &amp; Reference Benchmarks'!F207,"")</f>
        <v/>
      </c>
      <c r="G207" s="58" t="str">
        <f>IF('2.Census &amp; Reference Benchmarks'!G207 &lt;&gt;"",'2.Census &amp; Reference Benchmarks'!G207,"")</f>
        <v/>
      </c>
      <c r="H207" s="58" t="str">
        <f>IF('2.Census &amp; Reference Benchmarks'!H207 &lt;&gt;"",'2.Census &amp; Reference Benchmarks'!H207,"")</f>
        <v/>
      </c>
      <c r="I207" s="58" t="str">
        <f>IF('2.Census &amp; Reference Benchmarks'!I207 &lt;&gt;"",'2.Census &amp; Reference Benchmarks'!I207,"")</f>
        <v/>
      </c>
      <c r="J207" s="69" t="str">
        <f>IF('2.Census &amp; Reference Benchmarks'!J207 &lt;&gt;"",'2.Census &amp; Reference Benchmarks'!J207,"")</f>
        <v/>
      </c>
      <c r="K207" s="58" t="str">
        <f>IF('7.Safe Harbor Input Data &amp; Calc'!Q209 &lt;&gt; "", '7.Safe Harbor Input Data &amp; Calc'!Q209, "")</f>
        <v>No</v>
      </c>
      <c r="L207" s="59" t="str">
        <f>IF('2.Census &amp; Reference Benchmarks'!T207&lt;&gt; "",'2.Census &amp; Reference Benchmarks'!T207,"")</f>
        <v/>
      </c>
      <c r="M207" s="60">
        <f>'2.Census &amp; Reference Benchmarks'!M207</f>
        <v>0</v>
      </c>
      <c r="N207" s="60">
        <f>'2.Census &amp; Reference Benchmarks'!P207</f>
        <v>0</v>
      </c>
      <c r="O207" s="60">
        <f>'2.Census &amp; Reference Benchmarks'!S207</f>
        <v>0</v>
      </c>
      <c r="P207" s="52">
        <f>IF( AND(I207 &lt; '1. Summary for SBA'!$J$7, I207 &lt;&gt;""), 0, IF(AND(G207="",I207=""),SUM(M207:O207)*4,IF(I207&lt;'1. Summary for SBA'!$J$7,0,IF(K207="Yes",0,IF(H207="Salary",IF(AND(SUM(M207:O207)*4&lt;100000,L207=""),(SUM(M207:O207)/(IF(OR(I207=0,I207&gt;=DATEVALUE("3/31/2020")),DATEVALUE("3/31/2020"),I207)-IF(OR(G207&lt;=DATEVALUE("1/1/2020"), G207 = ""),DATEVALUE("1/1/2020"),IF(OR(MONTH(G207)=1),G207+1,IF(MONTH(G207)=3,G207,G207-1)))))*360,0),0)))))</f>
        <v>0</v>
      </c>
      <c r="Q207" s="52">
        <f t="shared" si="22"/>
        <v>0</v>
      </c>
      <c r="R207" s="67">
        <f t="shared" si="23"/>
        <v>0</v>
      </c>
      <c r="S207" s="53">
        <f>SUM('3.Weekly Hours &amp; Wage Activity'!AI207:BF207)</f>
        <v>0</v>
      </c>
      <c r="T207" s="53">
        <f>IF(AND(I207&lt;&gt; "",  I207 &lt; '1. Summary for SBA'!$J$11 +168, I207 &gt; '1. Summary for SBA'!$J$11),S207+(((168-(I207-'1. Summary for SBA'!$J$11+1))*S207)/((I207-'1. Summary for SBA'!$J$11+1))),0)</f>
        <v>0</v>
      </c>
      <c r="U207" s="369">
        <f>IF(K207= "Yes",0,IF( H207 = "salary",IF(T207 = 0,MAX(0,$R207-$S207), R207-T207),IF( H207 = "Hourly",'6. Hourly EE Wage Reduction'!AA207, 0)))</f>
        <v>0</v>
      </c>
      <c r="V207" s="67">
        <f t="shared" si="24"/>
        <v>0</v>
      </c>
      <c r="W207" s="405" t="str">
        <f>IF(U207 = 0, "No",IF('6. Hourly EE Wage Reduction'!T207 &gt;'6. Hourly EE Wage Reduction'!W207, "Yes", "No"))</f>
        <v>No</v>
      </c>
      <c r="X207" s="67">
        <f t="shared" si="25"/>
        <v>0</v>
      </c>
      <c r="Y207" s="67">
        <f t="shared" si="26"/>
        <v>0</v>
      </c>
      <c r="AA207" s="86">
        <f>IFERROR(IF('3.Weekly Hours &amp; Wage Activity'!J207 = "FT", 1,MIN(1,IF('3.Weekly Hours &amp; Wage Activity'!J207 = "", "",MIN('3.Weekly Hours &amp; Wage Activity'!J207/40,1)),IF('3.Weekly Hours &amp; Wage Activity'!J207="", "",'3.Weekly Hours &amp; Wage Activity'!J207/40 ))),0)</f>
        <v>0</v>
      </c>
      <c r="AB207" s="86">
        <f>IFERROR(IF('3.Weekly Hours &amp; Wage Activity'!K207 = "FT", 1,MIN(1,IF('3.Weekly Hours &amp; Wage Activity'!K207 = "", "",MIN('3.Weekly Hours &amp; Wage Activity'!K207/40,1)),IF('3.Weekly Hours &amp; Wage Activity'!K207="", "",'3.Weekly Hours &amp; Wage Activity'!K207/40 ))),0)</f>
        <v>0</v>
      </c>
      <c r="AC207" s="86">
        <f>IFERROR(IF('3.Weekly Hours &amp; Wage Activity'!L207 = "FT", 1,MIN(1,IF('3.Weekly Hours &amp; Wage Activity'!L207 = "", "",MIN('3.Weekly Hours &amp; Wage Activity'!L207/40,1)),IF('3.Weekly Hours &amp; Wage Activity'!L207="", "",'3.Weekly Hours &amp; Wage Activity'!L207/40 ))),0)</f>
        <v>0</v>
      </c>
      <c r="AD207" s="86">
        <f>IFERROR(IF('3.Weekly Hours &amp; Wage Activity'!M207 = "FT", 1,MIN(1,IF('3.Weekly Hours &amp; Wage Activity'!M207 = "", "",MIN('3.Weekly Hours &amp; Wage Activity'!M207/40,1)),IF('3.Weekly Hours &amp; Wage Activity'!M207="", "",'3.Weekly Hours &amp; Wage Activity'!M207/40 ))),0)</f>
        <v>0</v>
      </c>
      <c r="AE207" s="86">
        <f>IFERROR(IF('3.Weekly Hours &amp; Wage Activity'!N207 = "FT", 1,MIN(1,IF('3.Weekly Hours &amp; Wage Activity'!N207 = "", "",MIN('3.Weekly Hours &amp; Wage Activity'!N207/40,1)),IF('3.Weekly Hours &amp; Wage Activity'!N207="", "",'3.Weekly Hours &amp; Wage Activity'!N207/40 ))),0)</f>
        <v>0</v>
      </c>
      <c r="AF207" s="86">
        <f>IFERROR(IF('3.Weekly Hours &amp; Wage Activity'!O207 = "FT", 1,MIN(1,IF('3.Weekly Hours &amp; Wage Activity'!O207 = "", "",MIN('3.Weekly Hours &amp; Wage Activity'!O207/40,1)),IF('3.Weekly Hours &amp; Wage Activity'!O207="", "",'3.Weekly Hours &amp; Wage Activity'!O207/40 ))),0)</f>
        <v>0</v>
      </c>
      <c r="AG207" s="86">
        <f>IFERROR(IF('3.Weekly Hours &amp; Wage Activity'!P207 = "FT", 1,MIN(1,IF('3.Weekly Hours &amp; Wage Activity'!P207 = "", "",MIN('3.Weekly Hours &amp; Wage Activity'!P207/40,1)),IF('3.Weekly Hours &amp; Wage Activity'!P207="", "",'3.Weekly Hours &amp; Wage Activity'!P207/40 ))),0)</f>
        <v>0</v>
      </c>
      <c r="AH207" s="86">
        <f>IFERROR(IF('3.Weekly Hours &amp; Wage Activity'!Q207 = "FT", 1,MIN(1,IF('3.Weekly Hours &amp; Wage Activity'!Q207 = "", "",MIN('3.Weekly Hours &amp; Wage Activity'!Q207/40,1)),IF('3.Weekly Hours &amp; Wage Activity'!Q207="", "",'3.Weekly Hours &amp; Wage Activity'!Q207/40 ))),0)</f>
        <v>0</v>
      </c>
      <c r="AI207" s="86">
        <f>IFERROR(IF('3.Weekly Hours &amp; Wage Activity'!R207 = "FT", 1,MIN(1,IF('3.Weekly Hours &amp; Wage Activity'!R207 = "", "",MIN('3.Weekly Hours &amp; Wage Activity'!R207/40,1)),IF('3.Weekly Hours &amp; Wage Activity'!R207="", "",'3.Weekly Hours &amp; Wage Activity'!R207/40 ))),0)</f>
        <v>0</v>
      </c>
      <c r="AJ207" s="86">
        <f>IFERROR(IF('3.Weekly Hours &amp; Wage Activity'!S207 = "FT", 1,MIN(1,IF('3.Weekly Hours &amp; Wage Activity'!S207 = "", "",MIN('3.Weekly Hours &amp; Wage Activity'!S207/40,1)),IF('3.Weekly Hours &amp; Wage Activity'!S207="", "",'3.Weekly Hours &amp; Wage Activity'!S207/40 ))),0)</f>
        <v>0</v>
      </c>
      <c r="AK207" s="86">
        <f>IFERROR(IF('3.Weekly Hours &amp; Wage Activity'!T207 = "FT", 1,MIN(1,IF('3.Weekly Hours &amp; Wage Activity'!T207 = "", "",MIN('3.Weekly Hours &amp; Wage Activity'!T207/40,1)),IF('3.Weekly Hours &amp; Wage Activity'!T207="", "",'3.Weekly Hours &amp; Wage Activity'!T207/40 ))),0)</f>
        <v>0</v>
      </c>
      <c r="AL207" s="86">
        <f>IFERROR(IF('3.Weekly Hours &amp; Wage Activity'!U207 = "FT", 1,MIN(1,IF('3.Weekly Hours &amp; Wage Activity'!U207 = "", "",MIN('3.Weekly Hours &amp; Wage Activity'!U207/40,1)),IF('3.Weekly Hours &amp; Wage Activity'!U207="", "",'3.Weekly Hours &amp; Wage Activity'!U207/40 ))),0)</f>
        <v>0</v>
      </c>
      <c r="AM207" s="86">
        <f>IFERROR(IF('3.Weekly Hours &amp; Wage Activity'!V207 = "FT", 1,MIN(1,IF('3.Weekly Hours &amp; Wage Activity'!V207 = "", "",MIN('3.Weekly Hours &amp; Wage Activity'!V207/40,1)),IF('3.Weekly Hours &amp; Wage Activity'!V207="", "",'3.Weekly Hours &amp; Wage Activity'!V207/40 ))),0)</f>
        <v>0</v>
      </c>
      <c r="AN207" s="86">
        <f>IFERROR(IF('3.Weekly Hours &amp; Wage Activity'!W207 = "FT", 1,MIN(1,IF('3.Weekly Hours &amp; Wage Activity'!W207 = "", "",MIN('3.Weekly Hours &amp; Wage Activity'!W207/40,1)),IF('3.Weekly Hours &amp; Wage Activity'!W207="", "",'3.Weekly Hours &amp; Wage Activity'!W207/40 ))),0)</f>
        <v>0</v>
      </c>
      <c r="AO207" s="86">
        <f>IFERROR(IF('3.Weekly Hours &amp; Wage Activity'!X207 = "FT", 1,MIN(1,IF('3.Weekly Hours &amp; Wage Activity'!X207 = "", "",MIN('3.Weekly Hours &amp; Wage Activity'!X207/40,1)),IF('3.Weekly Hours &amp; Wage Activity'!X207="", "",'3.Weekly Hours &amp; Wage Activity'!X207/40 ))),0)</f>
        <v>0</v>
      </c>
      <c r="AP207" s="86">
        <f>IFERROR(IF('3.Weekly Hours &amp; Wage Activity'!Y207 = "FT", 1,MIN(1,IF('3.Weekly Hours &amp; Wage Activity'!Y207 = "", "",MIN('3.Weekly Hours &amp; Wage Activity'!Y207/40,1)),IF('3.Weekly Hours &amp; Wage Activity'!Y207="", "",'3.Weekly Hours &amp; Wage Activity'!Y207/40 ))),0)</f>
        <v>0</v>
      </c>
      <c r="AQ207" s="86">
        <f>IFERROR(IF('3.Weekly Hours &amp; Wage Activity'!Z207 = "FT", 1,MIN(1,IF('3.Weekly Hours &amp; Wage Activity'!Z207 = "", "",MIN('3.Weekly Hours &amp; Wage Activity'!Z207/40,1)),IF('3.Weekly Hours &amp; Wage Activity'!Z207="", "",'3.Weekly Hours &amp; Wage Activity'!Z207/40 ))),0)</f>
        <v>0</v>
      </c>
      <c r="AR207" s="86">
        <f>IFERROR(IF('3.Weekly Hours &amp; Wage Activity'!AA207 = "FT", 1,MIN(1,IF('3.Weekly Hours &amp; Wage Activity'!AA207 = "", "",MIN('3.Weekly Hours &amp; Wage Activity'!AA207/40,1)),IF('3.Weekly Hours &amp; Wage Activity'!AA207="", "",'3.Weekly Hours &amp; Wage Activity'!AA207/40 ))),0)</f>
        <v>0</v>
      </c>
      <c r="AS207" s="86">
        <f>IFERROR(IF('3.Weekly Hours &amp; Wage Activity'!AB207 = "FT", 1,MIN(1,IF('3.Weekly Hours &amp; Wage Activity'!AB207 = "", "",MIN('3.Weekly Hours &amp; Wage Activity'!AB207/40,1)),IF('3.Weekly Hours &amp; Wage Activity'!AB207="", "",'3.Weekly Hours &amp; Wage Activity'!AB207/40 ))),0)</f>
        <v>0</v>
      </c>
      <c r="AT207" s="86">
        <f>IFERROR(IF('3.Weekly Hours &amp; Wage Activity'!AC207 = "FT", 1,MIN(1,IF('3.Weekly Hours &amp; Wage Activity'!AC207 = "", "",MIN('3.Weekly Hours &amp; Wage Activity'!AC207/40,1)),IF('3.Weekly Hours &amp; Wage Activity'!AC207="", "",'3.Weekly Hours &amp; Wage Activity'!AC207/40 ))),0)</f>
        <v>0</v>
      </c>
      <c r="AU207" s="86">
        <f>IFERROR(IF('3.Weekly Hours &amp; Wage Activity'!AD207 = "FT", 1,MIN(1,IF('3.Weekly Hours &amp; Wage Activity'!AD207 = "", "",MIN('3.Weekly Hours &amp; Wage Activity'!AD207/40,1)),IF('3.Weekly Hours &amp; Wage Activity'!AD207="", "",'3.Weekly Hours &amp; Wage Activity'!AD207/40 ))),0)</f>
        <v>0</v>
      </c>
      <c r="AV207" s="86">
        <f>IFERROR(IF('3.Weekly Hours &amp; Wage Activity'!AE207 = "FT", 1,MIN(1,IF('3.Weekly Hours &amp; Wage Activity'!AE207 = "", "",MIN('3.Weekly Hours &amp; Wage Activity'!AE207/40,1)),IF('3.Weekly Hours &amp; Wage Activity'!AE207="", "",'3.Weekly Hours &amp; Wage Activity'!AE207/40 ))),0)</f>
        <v>0</v>
      </c>
      <c r="AW207" s="86">
        <f>IFERROR(IF('3.Weekly Hours &amp; Wage Activity'!AF207 = "FT", 1,MIN(1,IF('3.Weekly Hours &amp; Wage Activity'!AF207 = "", "",MIN('3.Weekly Hours &amp; Wage Activity'!AF207/40,1)),IF('3.Weekly Hours &amp; Wage Activity'!AF207="", "",'3.Weekly Hours &amp; Wage Activity'!AF207/40 ))),0)</f>
        <v>0</v>
      </c>
      <c r="AX207" s="86">
        <f>IFERROR(IF('3.Weekly Hours &amp; Wage Activity'!AG207 = "FT", 1,MIN(1,IF('3.Weekly Hours &amp; Wage Activity'!AG207 = "", "",MIN('3.Weekly Hours &amp; Wage Activity'!AG207/40,1)),IF('3.Weekly Hours &amp; Wage Activity'!AG207="", "",'3.Weekly Hours &amp; Wage Activity'!AG207/40 ))),0)</f>
        <v>0</v>
      </c>
      <c r="AY207" s="523">
        <f>SUM( IF(COUNTIF('3.Weekly Hours &amp; Wage Activity'!J207:Q207, "&lt;&gt;FT") = 0, COLUMNS('3.Weekly Hours &amp; Wage Activity'!J207:AG207) * 40, '3.Weekly Hours &amp; Wage Activity'!J207:AG207))</f>
        <v>0</v>
      </c>
      <c r="AZ207" s="86">
        <f t="shared" si="27"/>
        <v>0</v>
      </c>
      <c r="BA207" s="87">
        <f t="shared" si="28"/>
        <v>0</v>
      </c>
      <c r="BB207" s="74" t="str">
        <f>IF('2.Census &amp; Reference Benchmarks'!K207 = "", "", '2.Census &amp; Reference Benchmarks'!K207)</f>
        <v/>
      </c>
      <c r="BC207" s="185">
        <f>IF('2.Census &amp; Reference Benchmarks'!L207="N/A",IF(OR(AND(G207="",I207=""),AND(G207&lt;DATEVALUE("1/1/2020"),OR(I207="",I207&gt;DATEVALUE("3/31/2020")))),177.14,IF(OR(I207 = "", I207 &gt; DATEVALUE("1/31/2020")), ROUND(177.14*((DATEVALUE("2/1/2020") -G207)/31),1))),IF('2.Census &amp; Reference Benchmarks'!L207="",0,'2.Census &amp; Reference Benchmarks'!L207))</f>
        <v>0</v>
      </c>
      <c r="BD207" s="74" t="str">
        <f>IF('2.Census &amp; Reference Benchmarks'!N207 = "", "", '2.Census &amp; Reference Benchmarks'!N207)</f>
        <v/>
      </c>
      <c r="BE207" s="185">
        <f>IF('2.Census &amp; Reference Benchmarks'!O207="N/A",IF(OR(AND(G207="",I207=""),AND(G207&lt;=DATEVALUE("2/1/2020"),OR(I207="",I207&gt;=DATEVALUE("2/29/2020")))),165.71,IF(AND(G207&gt;DATEVALUE("2/1/2020"),OR(I207="",I207&lt;=DATEVALUE("2/29/2020"))),((DATEVALUE("3/1/2020")-G207)/29)*165.71,"")),IF('2.Census &amp; Reference Benchmarks'!O207="",0,'2.Census &amp; Reference Benchmarks'!O207))</f>
        <v>0</v>
      </c>
    </row>
    <row r="208" spans="1:57" x14ac:dyDescent="0.25">
      <c r="A208" s="3"/>
      <c r="B208" s="56">
        <f>IF('2.Census &amp; Reference Benchmarks'!B208 &lt;&gt;"",'2.Census &amp; Reference Benchmarks'!B208,"")</f>
        <v>0</v>
      </c>
      <c r="C208" s="56">
        <f>IF('2.Census &amp; Reference Benchmarks'!C208 &lt;&gt;"",'2.Census &amp; Reference Benchmarks'!C208,"")</f>
        <v>0</v>
      </c>
      <c r="D208" s="57" t="str">
        <f>IF('2.Census &amp; Reference Benchmarks'!D208 &lt;&gt;"",'2.Census &amp; Reference Benchmarks'!D208,"")</f>
        <v/>
      </c>
      <c r="E208" s="56" t="str">
        <f>IF('2.Census &amp; Reference Benchmarks'!E208 &lt;&gt;"",'2.Census &amp; Reference Benchmarks'!E208,"")</f>
        <v/>
      </c>
      <c r="F208" s="56" t="str">
        <f>IF('2.Census &amp; Reference Benchmarks'!F208 &lt;&gt;"",'2.Census &amp; Reference Benchmarks'!F208,"")</f>
        <v/>
      </c>
      <c r="G208" s="58" t="str">
        <f>IF('2.Census &amp; Reference Benchmarks'!G208 &lt;&gt;"",'2.Census &amp; Reference Benchmarks'!G208,"")</f>
        <v/>
      </c>
      <c r="H208" s="58" t="str">
        <f>IF('2.Census &amp; Reference Benchmarks'!H208 &lt;&gt;"",'2.Census &amp; Reference Benchmarks'!H208,"")</f>
        <v/>
      </c>
      <c r="I208" s="58" t="str">
        <f>IF('2.Census &amp; Reference Benchmarks'!I208 &lt;&gt;"",'2.Census &amp; Reference Benchmarks'!I208,"")</f>
        <v/>
      </c>
      <c r="J208" s="69" t="str">
        <f>IF('2.Census &amp; Reference Benchmarks'!J208 &lt;&gt;"",'2.Census &amp; Reference Benchmarks'!J208,"")</f>
        <v/>
      </c>
      <c r="K208" s="58" t="str">
        <f>IF('7.Safe Harbor Input Data &amp; Calc'!Q210 &lt;&gt; "", '7.Safe Harbor Input Data &amp; Calc'!Q210, "")</f>
        <v>No</v>
      </c>
      <c r="L208" s="59" t="str">
        <f>IF('2.Census &amp; Reference Benchmarks'!T208&lt;&gt; "",'2.Census &amp; Reference Benchmarks'!T208,"")</f>
        <v/>
      </c>
      <c r="M208" s="60">
        <f>'2.Census &amp; Reference Benchmarks'!M208</f>
        <v>0</v>
      </c>
      <c r="N208" s="60">
        <f>'2.Census &amp; Reference Benchmarks'!P208</f>
        <v>0</v>
      </c>
      <c r="O208" s="60">
        <f>'2.Census &amp; Reference Benchmarks'!S208</f>
        <v>0</v>
      </c>
      <c r="P208" s="52">
        <f>IF( AND(I208 &lt; '1. Summary for SBA'!$J$7, I208 &lt;&gt;""), 0, IF(AND(G208="",I208=""),SUM(M208:O208)*4,IF(I208&lt;'1. Summary for SBA'!$J$7,0,IF(K208="Yes",0,IF(H208="Salary",IF(AND(SUM(M208:O208)*4&lt;100000,L208=""),(SUM(M208:O208)/(IF(OR(I208=0,I208&gt;=DATEVALUE("3/31/2020")),DATEVALUE("3/31/2020"),I208)-IF(OR(G208&lt;=DATEVALUE("1/1/2020"), G208 = ""),DATEVALUE("1/1/2020"),IF(OR(MONTH(G208)=1),G208+1,IF(MONTH(G208)=3,G208,G208-1)))))*360,0),0)))))</f>
        <v>0</v>
      </c>
      <c r="Q208" s="52">
        <f t="shared" si="22"/>
        <v>0</v>
      </c>
      <c r="R208" s="67">
        <f t="shared" si="23"/>
        <v>0</v>
      </c>
      <c r="S208" s="53">
        <f>SUM('3.Weekly Hours &amp; Wage Activity'!AI208:BF208)</f>
        <v>0</v>
      </c>
      <c r="T208" s="53">
        <f>IF(AND(I208&lt;&gt; "",  I208 &lt; '1. Summary for SBA'!$J$11 +168, I208 &gt; '1. Summary for SBA'!$J$11),S208+(((168-(I208-'1. Summary for SBA'!$J$11+1))*S208)/((I208-'1. Summary for SBA'!$J$11+1))),0)</f>
        <v>0</v>
      </c>
      <c r="U208" s="369">
        <f>IF(K208= "Yes",0,IF( H208 = "salary",IF(T208 = 0,MAX(0,$R208-$S208), R208-T208),IF( H208 = "Hourly",'6. Hourly EE Wage Reduction'!AA208, 0)))</f>
        <v>0</v>
      </c>
      <c r="V208" s="67">
        <f t="shared" si="24"/>
        <v>0</v>
      </c>
      <c r="W208" s="405" t="str">
        <f>IF(U208 = 0, "No",IF('6. Hourly EE Wage Reduction'!T208 &gt;'6. Hourly EE Wage Reduction'!W208, "Yes", "No"))</f>
        <v>No</v>
      </c>
      <c r="X208" s="67">
        <f t="shared" si="25"/>
        <v>0</v>
      </c>
      <c r="Y208" s="67">
        <f t="shared" si="26"/>
        <v>0</v>
      </c>
      <c r="AA208" s="86">
        <f>IFERROR(IF('3.Weekly Hours &amp; Wage Activity'!J208 = "FT", 1,MIN(1,IF('3.Weekly Hours &amp; Wage Activity'!J208 = "", "",MIN('3.Weekly Hours &amp; Wage Activity'!J208/40,1)),IF('3.Weekly Hours &amp; Wage Activity'!J208="", "",'3.Weekly Hours &amp; Wage Activity'!J208/40 ))),0)</f>
        <v>0</v>
      </c>
      <c r="AB208" s="86">
        <f>IFERROR(IF('3.Weekly Hours &amp; Wage Activity'!K208 = "FT", 1,MIN(1,IF('3.Weekly Hours &amp; Wage Activity'!K208 = "", "",MIN('3.Weekly Hours &amp; Wage Activity'!K208/40,1)),IF('3.Weekly Hours &amp; Wage Activity'!K208="", "",'3.Weekly Hours &amp; Wage Activity'!K208/40 ))),0)</f>
        <v>0</v>
      </c>
      <c r="AC208" s="86">
        <f>IFERROR(IF('3.Weekly Hours &amp; Wage Activity'!L208 = "FT", 1,MIN(1,IF('3.Weekly Hours &amp; Wage Activity'!L208 = "", "",MIN('3.Weekly Hours &amp; Wage Activity'!L208/40,1)),IF('3.Weekly Hours &amp; Wage Activity'!L208="", "",'3.Weekly Hours &amp; Wage Activity'!L208/40 ))),0)</f>
        <v>0</v>
      </c>
      <c r="AD208" s="86">
        <f>IFERROR(IF('3.Weekly Hours &amp; Wage Activity'!M208 = "FT", 1,MIN(1,IF('3.Weekly Hours &amp; Wage Activity'!M208 = "", "",MIN('3.Weekly Hours &amp; Wage Activity'!M208/40,1)),IF('3.Weekly Hours &amp; Wage Activity'!M208="", "",'3.Weekly Hours &amp; Wage Activity'!M208/40 ))),0)</f>
        <v>0</v>
      </c>
      <c r="AE208" s="86">
        <f>IFERROR(IF('3.Weekly Hours &amp; Wage Activity'!N208 = "FT", 1,MIN(1,IF('3.Weekly Hours &amp; Wage Activity'!N208 = "", "",MIN('3.Weekly Hours &amp; Wage Activity'!N208/40,1)),IF('3.Weekly Hours &amp; Wage Activity'!N208="", "",'3.Weekly Hours &amp; Wage Activity'!N208/40 ))),0)</f>
        <v>0</v>
      </c>
      <c r="AF208" s="86">
        <f>IFERROR(IF('3.Weekly Hours &amp; Wage Activity'!O208 = "FT", 1,MIN(1,IF('3.Weekly Hours &amp; Wage Activity'!O208 = "", "",MIN('3.Weekly Hours &amp; Wage Activity'!O208/40,1)),IF('3.Weekly Hours &amp; Wage Activity'!O208="", "",'3.Weekly Hours &amp; Wage Activity'!O208/40 ))),0)</f>
        <v>0</v>
      </c>
      <c r="AG208" s="86">
        <f>IFERROR(IF('3.Weekly Hours &amp; Wage Activity'!P208 = "FT", 1,MIN(1,IF('3.Weekly Hours &amp; Wage Activity'!P208 = "", "",MIN('3.Weekly Hours &amp; Wage Activity'!P208/40,1)),IF('3.Weekly Hours &amp; Wage Activity'!P208="", "",'3.Weekly Hours &amp; Wage Activity'!P208/40 ))),0)</f>
        <v>0</v>
      </c>
      <c r="AH208" s="86">
        <f>IFERROR(IF('3.Weekly Hours &amp; Wage Activity'!Q208 = "FT", 1,MIN(1,IF('3.Weekly Hours &amp; Wage Activity'!Q208 = "", "",MIN('3.Weekly Hours &amp; Wage Activity'!Q208/40,1)),IF('3.Weekly Hours &amp; Wage Activity'!Q208="", "",'3.Weekly Hours &amp; Wage Activity'!Q208/40 ))),0)</f>
        <v>0</v>
      </c>
      <c r="AI208" s="86">
        <f>IFERROR(IF('3.Weekly Hours &amp; Wage Activity'!R208 = "FT", 1,MIN(1,IF('3.Weekly Hours &amp; Wage Activity'!R208 = "", "",MIN('3.Weekly Hours &amp; Wage Activity'!R208/40,1)),IF('3.Weekly Hours &amp; Wage Activity'!R208="", "",'3.Weekly Hours &amp; Wage Activity'!R208/40 ))),0)</f>
        <v>0</v>
      </c>
      <c r="AJ208" s="86">
        <f>IFERROR(IF('3.Weekly Hours &amp; Wage Activity'!S208 = "FT", 1,MIN(1,IF('3.Weekly Hours &amp; Wage Activity'!S208 = "", "",MIN('3.Weekly Hours &amp; Wage Activity'!S208/40,1)),IF('3.Weekly Hours &amp; Wage Activity'!S208="", "",'3.Weekly Hours &amp; Wage Activity'!S208/40 ))),0)</f>
        <v>0</v>
      </c>
      <c r="AK208" s="86">
        <f>IFERROR(IF('3.Weekly Hours &amp; Wage Activity'!T208 = "FT", 1,MIN(1,IF('3.Weekly Hours &amp; Wage Activity'!T208 = "", "",MIN('3.Weekly Hours &amp; Wage Activity'!T208/40,1)),IF('3.Weekly Hours &amp; Wage Activity'!T208="", "",'3.Weekly Hours &amp; Wage Activity'!T208/40 ))),0)</f>
        <v>0</v>
      </c>
      <c r="AL208" s="86">
        <f>IFERROR(IF('3.Weekly Hours &amp; Wage Activity'!U208 = "FT", 1,MIN(1,IF('3.Weekly Hours &amp; Wage Activity'!U208 = "", "",MIN('3.Weekly Hours &amp; Wage Activity'!U208/40,1)),IF('3.Weekly Hours &amp; Wage Activity'!U208="", "",'3.Weekly Hours &amp; Wage Activity'!U208/40 ))),0)</f>
        <v>0</v>
      </c>
      <c r="AM208" s="86">
        <f>IFERROR(IF('3.Weekly Hours &amp; Wage Activity'!V208 = "FT", 1,MIN(1,IF('3.Weekly Hours &amp; Wage Activity'!V208 = "", "",MIN('3.Weekly Hours &amp; Wage Activity'!V208/40,1)),IF('3.Weekly Hours &amp; Wage Activity'!V208="", "",'3.Weekly Hours &amp; Wage Activity'!V208/40 ))),0)</f>
        <v>0</v>
      </c>
      <c r="AN208" s="86">
        <f>IFERROR(IF('3.Weekly Hours &amp; Wage Activity'!W208 = "FT", 1,MIN(1,IF('3.Weekly Hours &amp; Wage Activity'!W208 = "", "",MIN('3.Weekly Hours &amp; Wage Activity'!W208/40,1)),IF('3.Weekly Hours &amp; Wage Activity'!W208="", "",'3.Weekly Hours &amp; Wage Activity'!W208/40 ))),0)</f>
        <v>0</v>
      </c>
      <c r="AO208" s="86">
        <f>IFERROR(IF('3.Weekly Hours &amp; Wage Activity'!X208 = "FT", 1,MIN(1,IF('3.Weekly Hours &amp; Wage Activity'!X208 = "", "",MIN('3.Weekly Hours &amp; Wage Activity'!X208/40,1)),IF('3.Weekly Hours &amp; Wage Activity'!X208="", "",'3.Weekly Hours &amp; Wage Activity'!X208/40 ))),0)</f>
        <v>0</v>
      </c>
      <c r="AP208" s="86">
        <f>IFERROR(IF('3.Weekly Hours &amp; Wage Activity'!Y208 = "FT", 1,MIN(1,IF('3.Weekly Hours &amp; Wage Activity'!Y208 = "", "",MIN('3.Weekly Hours &amp; Wage Activity'!Y208/40,1)),IF('3.Weekly Hours &amp; Wage Activity'!Y208="", "",'3.Weekly Hours &amp; Wage Activity'!Y208/40 ))),0)</f>
        <v>0</v>
      </c>
      <c r="AQ208" s="86">
        <f>IFERROR(IF('3.Weekly Hours &amp; Wage Activity'!Z208 = "FT", 1,MIN(1,IF('3.Weekly Hours &amp; Wage Activity'!Z208 = "", "",MIN('3.Weekly Hours &amp; Wage Activity'!Z208/40,1)),IF('3.Weekly Hours &amp; Wage Activity'!Z208="", "",'3.Weekly Hours &amp; Wage Activity'!Z208/40 ))),0)</f>
        <v>0</v>
      </c>
      <c r="AR208" s="86">
        <f>IFERROR(IF('3.Weekly Hours &amp; Wage Activity'!AA208 = "FT", 1,MIN(1,IF('3.Weekly Hours &amp; Wage Activity'!AA208 = "", "",MIN('3.Weekly Hours &amp; Wage Activity'!AA208/40,1)),IF('3.Weekly Hours &amp; Wage Activity'!AA208="", "",'3.Weekly Hours &amp; Wage Activity'!AA208/40 ))),0)</f>
        <v>0</v>
      </c>
      <c r="AS208" s="86">
        <f>IFERROR(IF('3.Weekly Hours &amp; Wage Activity'!AB208 = "FT", 1,MIN(1,IF('3.Weekly Hours &amp; Wage Activity'!AB208 = "", "",MIN('3.Weekly Hours &amp; Wage Activity'!AB208/40,1)),IF('3.Weekly Hours &amp; Wage Activity'!AB208="", "",'3.Weekly Hours &amp; Wage Activity'!AB208/40 ))),0)</f>
        <v>0</v>
      </c>
      <c r="AT208" s="86">
        <f>IFERROR(IF('3.Weekly Hours &amp; Wage Activity'!AC208 = "FT", 1,MIN(1,IF('3.Weekly Hours &amp; Wage Activity'!AC208 = "", "",MIN('3.Weekly Hours &amp; Wage Activity'!AC208/40,1)),IF('3.Weekly Hours &amp; Wage Activity'!AC208="", "",'3.Weekly Hours &amp; Wage Activity'!AC208/40 ))),0)</f>
        <v>0</v>
      </c>
      <c r="AU208" s="86">
        <f>IFERROR(IF('3.Weekly Hours &amp; Wage Activity'!AD208 = "FT", 1,MIN(1,IF('3.Weekly Hours &amp; Wage Activity'!AD208 = "", "",MIN('3.Weekly Hours &amp; Wage Activity'!AD208/40,1)),IF('3.Weekly Hours &amp; Wage Activity'!AD208="", "",'3.Weekly Hours &amp; Wage Activity'!AD208/40 ))),0)</f>
        <v>0</v>
      </c>
      <c r="AV208" s="86">
        <f>IFERROR(IF('3.Weekly Hours &amp; Wage Activity'!AE208 = "FT", 1,MIN(1,IF('3.Weekly Hours &amp; Wage Activity'!AE208 = "", "",MIN('3.Weekly Hours &amp; Wage Activity'!AE208/40,1)),IF('3.Weekly Hours &amp; Wage Activity'!AE208="", "",'3.Weekly Hours &amp; Wage Activity'!AE208/40 ))),0)</f>
        <v>0</v>
      </c>
      <c r="AW208" s="86">
        <f>IFERROR(IF('3.Weekly Hours &amp; Wage Activity'!AF208 = "FT", 1,MIN(1,IF('3.Weekly Hours &amp; Wage Activity'!AF208 = "", "",MIN('3.Weekly Hours &amp; Wage Activity'!AF208/40,1)),IF('3.Weekly Hours &amp; Wage Activity'!AF208="", "",'3.Weekly Hours &amp; Wage Activity'!AF208/40 ))),0)</f>
        <v>0</v>
      </c>
      <c r="AX208" s="86">
        <f>IFERROR(IF('3.Weekly Hours &amp; Wage Activity'!AG208 = "FT", 1,MIN(1,IF('3.Weekly Hours &amp; Wage Activity'!AG208 = "", "",MIN('3.Weekly Hours &amp; Wage Activity'!AG208/40,1)),IF('3.Weekly Hours &amp; Wage Activity'!AG208="", "",'3.Weekly Hours &amp; Wage Activity'!AG208/40 ))),0)</f>
        <v>0</v>
      </c>
      <c r="AY208" s="523">
        <f>SUM( IF(COUNTIF('3.Weekly Hours &amp; Wage Activity'!J208:Q208, "&lt;&gt;FT") = 0, COLUMNS('3.Weekly Hours &amp; Wage Activity'!J208:AG208) * 40, '3.Weekly Hours &amp; Wage Activity'!J208:AG208))</f>
        <v>0</v>
      </c>
      <c r="AZ208" s="86">
        <f t="shared" si="27"/>
        <v>0</v>
      </c>
      <c r="BA208" s="87">
        <f t="shared" si="28"/>
        <v>0</v>
      </c>
      <c r="BB208" s="74" t="str">
        <f>IF('2.Census &amp; Reference Benchmarks'!K208 = "", "", '2.Census &amp; Reference Benchmarks'!K208)</f>
        <v/>
      </c>
      <c r="BC208" s="185">
        <f>IF('2.Census &amp; Reference Benchmarks'!L208="N/A",IF(OR(AND(G208="",I208=""),AND(G208&lt;DATEVALUE("1/1/2020"),OR(I208="",I208&gt;DATEVALUE("3/31/2020")))),177.14,IF(OR(I208 = "", I208 &gt; DATEVALUE("1/31/2020")), ROUND(177.14*((DATEVALUE("2/1/2020") -G208)/31),1))),IF('2.Census &amp; Reference Benchmarks'!L208="",0,'2.Census &amp; Reference Benchmarks'!L208))</f>
        <v>0</v>
      </c>
      <c r="BD208" s="74" t="str">
        <f>IF('2.Census &amp; Reference Benchmarks'!N208 = "", "", '2.Census &amp; Reference Benchmarks'!N208)</f>
        <v/>
      </c>
      <c r="BE208" s="185">
        <f>IF('2.Census &amp; Reference Benchmarks'!O208="N/A",IF(OR(AND(G208="",I208=""),AND(G208&lt;=DATEVALUE("2/1/2020"),OR(I208="",I208&gt;=DATEVALUE("2/29/2020")))),165.71,IF(AND(G208&gt;DATEVALUE("2/1/2020"),OR(I208="",I208&lt;=DATEVALUE("2/29/2020"))),((DATEVALUE("3/1/2020")-G208)/29)*165.71,"")),IF('2.Census &amp; Reference Benchmarks'!O208="",0,'2.Census &amp; Reference Benchmarks'!O208))</f>
        <v>0</v>
      </c>
    </row>
    <row r="209" spans="1:57" x14ac:dyDescent="0.25">
      <c r="A209" s="3"/>
      <c r="B209" s="56">
        <f>IF('2.Census &amp; Reference Benchmarks'!B209 &lt;&gt;"",'2.Census &amp; Reference Benchmarks'!B209,"")</f>
        <v>0</v>
      </c>
      <c r="C209" s="56">
        <f>IF('2.Census &amp; Reference Benchmarks'!C209 &lt;&gt;"",'2.Census &amp; Reference Benchmarks'!C209,"")</f>
        <v>0</v>
      </c>
      <c r="D209" s="57" t="str">
        <f>IF('2.Census &amp; Reference Benchmarks'!D209 &lt;&gt;"",'2.Census &amp; Reference Benchmarks'!D209,"")</f>
        <v/>
      </c>
      <c r="E209" s="56" t="str">
        <f>IF('2.Census &amp; Reference Benchmarks'!E209 &lt;&gt;"",'2.Census &amp; Reference Benchmarks'!E209,"")</f>
        <v/>
      </c>
      <c r="F209" s="56" t="str">
        <f>IF('2.Census &amp; Reference Benchmarks'!F209 &lt;&gt;"",'2.Census &amp; Reference Benchmarks'!F209,"")</f>
        <v/>
      </c>
      <c r="G209" s="58" t="str">
        <f>IF('2.Census &amp; Reference Benchmarks'!G209 &lt;&gt;"",'2.Census &amp; Reference Benchmarks'!G209,"")</f>
        <v/>
      </c>
      <c r="H209" s="58" t="str">
        <f>IF('2.Census &amp; Reference Benchmarks'!H209 &lt;&gt;"",'2.Census &amp; Reference Benchmarks'!H209,"")</f>
        <v/>
      </c>
      <c r="I209" s="58" t="str">
        <f>IF('2.Census &amp; Reference Benchmarks'!I209 &lt;&gt;"",'2.Census &amp; Reference Benchmarks'!I209,"")</f>
        <v/>
      </c>
      <c r="J209" s="69" t="str">
        <f>IF('2.Census &amp; Reference Benchmarks'!J209 &lt;&gt;"",'2.Census &amp; Reference Benchmarks'!J209,"")</f>
        <v/>
      </c>
      <c r="K209" s="58" t="str">
        <f>IF('7.Safe Harbor Input Data &amp; Calc'!Q211 &lt;&gt; "", '7.Safe Harbor Input Data &amp; Calc'!Q211, "")</f>
        <v>No</v>
      </c>
      <c r="L209" s="59" t="str">
        <f>IF('2.Census &amp; Reference Benchmarks'!T209&lt;&gt; "",'2.Census &amp; Reference Benchmarks'!T209,"")</f>
        <v/>
      </c>
      <c r="M209" s="60">
        <f>'2.Census &amp; Reference Benchmarks'!M209</f>
        <v>0</v>
      </c>
      <c r="N209" s="60">
        <f>'2.Census &amp; Reference Benchmarks'!P209</f>
        <v>0</v>
      </c>
      <c r="O209" s="60">
        <f>'2.Census &amp; Reference Benchmarks'!S209</f>
        <v>0</v>
      </c>
      <c r="P209" s="52">
        <f>IF( AND(I209 &lt; '1. Summary for SBA'!$J$7, I209 &lt;&gt;""), 0, IF(AND(G209="",I209=""),SUM(M209:O209)*4,IF(I209&lt;'1. Summary for SBA'!$J$7,0,IF(K209="Yes",0,IF(H209="Salary",IF(AND(SUM(M209:O209)*4&lt;100000,L209=""),(SUM(M209:O209)/(IF(OR(I209=0,I209&gt;=DATEVALUE("3/31/2020")),DATEVALUE("3/31/2020"),I209)-IF(OR(G209&lt;=DATEVALUE("1/1/2020"), G209 = ""),DATEVALUE("1/1/2020"),IF(OR(MONTH(G209)=1),G209+1,IF(MONTH(G209)=3,G209,G209-1)))))*360,0),0)))))</f>
        <v>0</v>
      </c>
      <c r="Q209" s="52">
        <f t="shared" si="22"/>
        <v>0</v>
      </c>
      <c r="R209" s="67">
        <f t="shared" si="23"/>
        <v>0</v>
      </c>
      <c r="S209" s="53">
        <f>SUM('3.Weekly Hours &amp; Wage Activity'!AI209:BF209)</f>
        <v>0</v>
      </c>
      <c r="T209" s="53">
        <f>IF(AND(I209&lt;&gt; "",  I209 &lt; '1. Summary for SBA'!$J$11 +168, I209 &gt; '1. Summary for SBA'!$J$11),S209+(((168-(I209-'1. Summary for SBA'!$J$11+1))*S209)/((I209-'1. Summary for SBA'!$J$11+1))),0)</f>
        <v>0</v>
      </c>
      <c r="U209" s="369">
        <f>IF(K209= "Yes",0,IF( H209 = "salary",IF(T209 = 0,MAX(0,$R209-$S209), R209-T209),IF( H209 = "Hourly",'6. Hourly EE Wage Reduction'!AA209, 0)))</f>
        <v>0</v>
      </c>
      <c r="V209" s="67">
        <f t="shared" si="24"/>
        <v>0</v>
      </c>
      <c r="W209" s="405" t="str">
        <f>IF(U209 = 0, "No",IF('6. Hourly EE Wage Reduction'!T209 &gt;'6. Hourly EE Wage Reduction'!W209, "Yes", "No"))</f>
        <v>No</v>
      </c>
      <c r="X209" s="67">
        <f t="shared" si="25"/>
        <v>0</v>
      </c>
      <c r="Y209" s="67">
        <f t="shared" si="26"/>
        <v>0</v>
      </c>
      <c r="AA209" s="86">
        <f>IFERROR(IF('3.Weekly Hours &amp; Wage Activity'!J209 = "FT", 1,MIN(1,IF('3.Weekly Hours &amp; Wage Activity'!J209 = "", "",MIN('3.Weekly Hours &amp; Wage Activity'!J209/40,1)),IF('3.Weekly Hours &amp; Wage Activity'!J209="", "",'3.Weekly Hours &amp; Wage Activity'!J209/40 ))),0)</f>
        <v>0</v>
      </c>
      <c r="AB209" s="86">
        <f>IFERROR(IF('3.Weekly Hours &amp; Wage Activity'!K209 = "FT", 1,MIN(1,IF('3.Weekly Hours &amp; Wage Activity'!K209 = "", "",MIN('3.Weekly Hours &amp; Wage Activity'!K209/40,1)),IF('3.Weekly Hours &amp; Wage Activity'!K209="", "",'3.Weekly Hours &amp; Wage Activity'!K209/40 ))),0)</f>
        <v>0</v>
      </c>
      <c r="AC209" s="86">
        <f>IFERROR(IF('3.Weekly Hours &amp; Wage Activity'!L209 = "FT", 1,MIN(1,IF('3.Weekly Hours &amp; Wage Activity'!L209 = "", "",MIN('3.Weekly Hours &amp; Wage Activity'!L209/40,1)),IF('3.Weekly Hours &amp; Wage Activity'!L209="", "",'3.Weekly Hours &amp; Wage Activity'!L209/40 ))),0)</f>
        <v>0</v>
      </c>
      <c r="AD209" s="86">
        <f>IFERROR(IF('3.Weekly Hours &amp; Wage Activity'!M209 = "FT", 1,MIN(1,IF('3.Weekly Hours &amp; Wage Activity'!M209 = "", "",MIN('3.Weekly Hours &amp; Wage Activity'!M209/40,1)),IF('3.Weekly Hours &amp; Wage Activity'!M209="", "",'3.Weekly Hours &amp; Wage Activity'!M209/40 ))),0)</f>
        <v>0</v>
      </c>
      <c r="AE209" s="86">
        <f>IFERROR(IF('3.Weekly Hours &amp; Wage Activity'!N209 = "FT", 1,MIN(1,IF('3.Weekly Hours &amp; Wage Activity'!N209 = "", "",MIN('3.Weekly Hours &amp; Wage Activity'!N209/40,1)),IF('3.Weekly Hours &amp; Wage Activity'!N209="", "",'3.Weekly Hours &amp; Wage Activity'!N209/40 ))),0)</f>
        <v>0</v>
      </c>
      <c r="AF209" s="86">
        <f>IFERROR(IF('3.Weekly Hours &amp; Wage Activity'!O209 = "FT", 1,MIN(1,IF('3.Weekly Hours &amp; Wage Activity'!O209 = "", "",MIN('3.Weekly Hours &amp; Wage Activity'!O209/40,1)),IF('3.Weekly Hours &amp; Wage Activity'!O209="", "",'3.Weekly Hours &amp; Wage Activity'!O209/40 ))),0)</f>
        <v>0</v>
      </c>
      <c r="AG209" s="86">
        <f>IFERROR(IF('3.Weekly Hours &amp; Wage Activity'!P209 = "FT", 1,MIN(1,IF('3.Weekly Hours &amp; Wage Activity'!P209 = "", "",MIN('3.Weekly Hours &amp; Wage Activity'!P209/40,1)),IF('3.Weekly Hours &amp; Wage Activity'!P209="", "",'3.Weekly Hours &amp; Wage Activity'!P209/40 ))),0)</f>
        <v>0</v>
      </c>
      <c r="AH209" s="86">
        <f>IFERROR(IF('3.Weekly Hours &amp; Wage Activity'!Q209 = "FT", 1,MIN(1,IF('3.Weekly Hours &amp; Wage Activity'!Q209 = "", "",MIN('3.Weekly Hours &amp; Wage Activity'!Q209/40,1)),IF('3.Weekly Hours &amp; Wage Activity'!Q209="", "",'3.Weekly Hours &amp; Wage Activity'!Q209/40 ))),0)</f>
        <v>0</v>
      </c>
      <c r="AI209" s="86">
        <f>IFERROR(IF('3.Weekly Hours &amp; Wage Activity'!R209 = "FT", 1,MIN(1,IF('3.Weekly Hours &amp; Wage Activity'!R209 = "", "",MIN('3.Weekly Hours &amp; Wage Activity'!R209/40,1)),IF('3.Weekly Hours &amp; Wage Activity'!R209="", "",'3.Weekly Hours &amp; Wage Activity'!R209/40 ))),0)</f>
        <v>0</v>
      </c>
      <c r="AJ209" s="86">
        <f>IFERROR(IF('3.Weekly Hours &amp; Wage Activity'!S209 = "FT", 1,MIN(1,IF('3.Weekly Hours &amp; Wage Activity'!S209 = "", "",MIN('3.Weekly Hours &amp; Wage Activity'!S209/40,1)),IF('3.Weekly Hours &amp; Wage Activity'!S209="", "",'3.Weekly Hours &amp; Wage Activity'!S209/40 ))),0)</f>
        <v>0</v>
      </c>
      <c r="AK209" s="86">
        <f>IFERROR(IF('3.Weekly Hours &amp; Wage Activity'!T209 = "FT", 1,MIN(1,IF('3.Weekly Hours &amp; Wage Activity'!T209 = "", "",MIN('3.Weekly Hours &amp; Wage Activity'!T209/40,1)),IF('3.Weekly Hours &amp; Wage Activity'!T209="", "",'3.Weekly Hours &amp; Wage Activity'!T209/40 ))),0)</f>
        <v>0</v>
      </c>
      <c r="AL209" s="86">
        <f>IFERROR(IF('3.Weekly Hours &amp; Wage Activity'!U209 = "FT", 1,MIN(1,IF('3.Weekly Hours &amp; Wage Activity'!U209 = "", "",MIN('3.Weekly Hours &amp; Wage Activity'!U209/40,1)),IF('3.Weekly Hours &amp; Wage Activity'!U209="", "",'3.Weekly Hours &amp; Wage Activity'!U209/40 ))),0)</f>
        <v>0</v>
      </c>
      <c r="AM209" s="86">
        <f>IFERROR(IF('3.Weekly Hours &amp; Wage Activity'!V209 = "FT", 1,MIN(1,IF('3.Weekly Hours &amp; Wage Activity'!V209 = "", "",MIN('3.Weekly Hours &amp; Wage Activity'!V209/40,1)),IF('3.Weekly Hours &amp; Wage Activity'!V209="", "",'3.Weekly Hours &amp; Wage Activity'!V209/40 ))),0)</f>
        <v>0</v>
      </c>
      <c r="AN209" s="86">
        <f>IFERROR(IF('3.Weekly Hours &amp; Wage Activity'!W209 = "FT", 1,MIN(1,IF('3.Weekly Hours &amp; Wage Activity'!W209 = "", "",MIN('3.Weekly Hours &amp; Wage Activity'!W209/40,1)),IF('3.Weekly Hours &amp; Wage Activity'!W209="", "",'3.Weekly Hours &amp; Wage Activity'!W209/40 ))),0)</f>
        <v>0</v>
      </c>
      <c r="AO209" s="86">
        <f>IFERROR(IF('3.Weekly Hours &amp; Wage Activity'!X209 = "FT", 1,MIN(1,IF('3.Weekly Hours &amp; Wage Activity'!X209 = "", "",MIN('3.Weekly Hours &amp; Wage Activity'!X209/40,1)),IF('3.Weekly Hours &amp; Wage Activity'!X209="", "",'3.Weekly Hours &amp; Wage Activity'!X209/40 ))),0)</f>
        <v>0</v>
      </c>
      <c r="AP209" s="86">
        <f>IFERROR(IF('3.Weekly Hours &amp; Wage Activity'!Y209 = "FT", 1,MIN(1,IF('3.Weekly Hours &amp; Wage Activity'!Y209 = "", "",MIN('3.Weekly Hours &amp; Wage Activity'!Y209/40,1)),IF('3.Weekly Hours &amp; Wage Activity'!Y209="", "",'3.Weekly Hours &amp; Wage Activity'!Y209/40 ))),0)</f>
        <v>0</v>
      </c>
      <c r="AQ209" s="86">
        <f>IFERROR(IF('3.Weekly Hours &amp; Wage Activity'!Z209 = "FT", 1,MIN(1,IF('3.Weekly Hours &amp; Wage Activity'!Z209 = "", "",MIN('3.Weekly Hours &amp; Wage Activity'!Z209/40,1)),IF('3.Weekly Hours &amp; Wage Activity'!Z209="", "",'3.Weekly Hours &amp; Wage Activity'!Z209/40 ))),0)</f>
        <v>0</v>
      </c>
      <c r="AR209" s="86">
        <f>IFERROR(IF('3.Weekly Hours &amp; Wage Activity'!AA209 = "FT", 1,MIN(1,IF('3.Weekly Hours &amp; Wage Activity'!AA209 = "", "",MIN('3.Weekly Hours &amp; Wage Activity'!AA209/40,1)),IF('3.Weekly Hours &amp; Wage Activity'!AA209="", "",'3.Weekly Hours &amp; Wage Activity'!AA209/40 ))),0)</f>
        <v>0</v>
      </c>
      <c r="AS209" s="86">
        <f>IFERROR(IF('3.Weekly Hours &amp; Wage Activity'!AB209 = "FT", 1,MIN(1,IF('3.Weekly Hours &amp; Wage Activity'!AB209 = "", "",MIN('3.Weekly Hours &amp; Wage Activity'!AB209/40,1)),IF('3.Weekly Hours &amp; Wage Activity'!AB209="", "",'3.Weekly Hours &amp; Wage Activity'!AB209/40 ))),0)</f>
        <v>0</v>
      </c>
      <c r="AT209" s="86">
        <f>IFERROR(IF('3.Weekly Hours &amp; Wage Activity'!AC209 = "FT", 1,MIN(1,IF('3.Weekly Hours &amp; Wage Activity'!AC209 = "", "",MIN('3.Weekly Hours &amp; Wage Activity'!AC209/40,1)),IF('3.Weekly Hours &amp; Wage Activity'!AC209="", "",'3.Weekly Hours &amp; Wage Activity'!AC209/40 ))),0)</f>
        <v>0</v>
      </c>
      <c r="AU209" s="86">
        <f>IFERROR(IF('3.Weekly Hours &amp; Wage Activity'!AD209 = "FT", 1,MIN(1,IF('3.Weekly Hours &amp; Wage Activity'!AD209 = "", "",MIN('3.Weekly Hours &amp; Wage Activity'!AD209/40,1)),IF('3.Weekly Hours &amp; Wage Activity'!AD209="", "",'3.Weekly Hours &amp; Wage Activity'!AD209/40 ))),0)</f>
        <v>0</v>
      </c>
      <c r="AV209" s="86">
        <f>IFERROR(IF('3.Weekly Hours &amp; Wage Activity'!AE209 = "FT", 1,MIN(1,IF('3.Weekly Hours &amp; Wage Activity'!AE209 = "", "",MIN('3.Weekly Hours &amp; Wage Activity'!AE209/40,1)),IF('3.Weekly Hours &amp; Wage Activity'!AE209="", "",'3.Weekly Hours &amp; Wage Activity'!AE209/40 ))),0)</f>
        <v>0</v>
      </c>
      <c r="AW209" s="86">
        <f>IFERROR(IF('3.Weekly Hours &amp; Wage Activity'!AF209 = "FT", 1,MIN(1,IF('3.Weekly Hours &amp; Wage Activity'!AF209 = "", "",MIN('3.Weekly Hours &amp; Wage Activity'!AF209/40,1)),IF('3.Weekly Hours &amp; Wage Activity'!AF209="", "",'3.Weekly Hours &amp; Wage Activity'!AF209/40 ))),0)</f>
        <v>0</v>
      </c>
      <c r="AX209" s="86">
        <f>IFERROR(IF('3.Weekly Hours &amp; Wage Activity'!AG209 = "FT", 1,MIN(1,IF('3.Weekly Hours &amp; Wage Activity'!AG209 = "", "",MIN('3.Weekly Hours &amp; Wage Activity'!AG209/40,1)),IF('3.Weekly Hours &amp; Wage Activity'!AG209="", "",'3.Weekly Hours &amp; Wage Activity'!AG209/40 ))),0)</f>
        <v>0</v>
      </c>
      <c r="AY209" s="523">
        <f>SUM( IF(COUNTIF('3.Weekly Hours &amp; Wage Activity'!J209:Q209, "&lt;&gt;FT") = 0, COLUMNS('3.Weekly Hours &amp; Wage Activity'!J209:AG209) * 40, '3.Weekly Hours &amp; Wage Activity'!J209:AG209))</f>
        <v>0</v>
      </c>
      <c r="AZ209" s="86">
        <f t="shared" si="27"/>
        <v>0</v>
      </c>
      <c r="BA209" s="87">
        <f t="shared" si="28"/>
        <v>0</v>
      </c>
      <c r="BB209" s="74" t="str">
        <f>IF('2.Census &amp; Reference Benchmarks'!K209 = "", "", '2.Census &amp; Reference Benchmarks'!K209)</f>
        <v/>
      </c>
      <c r="BC209" s="185">
        <f>IF('2.Census &amp; Reference Benchmarks'!L209="N/A",IF(OR(AND(G209="",I209=""),AND(G209&lt;DATEVALUE("1/1/2020"),OR(I209="",I209&gt;DATEVALUE("3/31/2020")))),177.14,IF(OR(I209 = "", I209 &gt; DATEVALUE("1/31/2020")), ROUND(177.14*((DATEVALUE("2/1/2020") -G209)/31),1))),IF('2.Census &amp; Reference Benchmarks'!L209="",0,'2.Census &amp; Reference Benchmarks'!L209))</f>
        <v>0</v>
      </c>
      <c r="BD209" s="74" t="str">
        <f>IF('2.Census &amp; Reference Benchmarks'!N209 = "", "", '2.Census &amp; Reference Benchmarks'!N209)</f>
        <v/>
      </c>
      <c r="BE209" s="185">
        <f>IF('2.Census &amp; Reference Benchmarks'!O209="N/A",IF(OR(AND(G209="",I209=""),AND(G209&lt;=DATEVALUE("2/1/2020"),OR(I209="",I209&gt;=DATEVALUE("2/29/2020")))),165.71,IF(AND(G209&gt;DATEVALUE("2/1/2020"),OR(I209="",I209&lt;=DATEVALUE("2/29/2020"))),((DATEVALUE("3/1/2020")-G209)/29)*165.71,"")),IF('2.Census &amp; Reference Benchmarks'!O209="",0,'2.Census &amp; Reference Benchmarks'!O209))</f>
        <v>0</v>
      </c>
    </row>
    <row r="210" spans="1:57" x14ac:dyDescent="0.25">
      <c r="A210" s="3"/>
      <c r="B210" s="56">
        <f>IF('2.Census &amp; Reference Benchmarks'!B210 &lt;&gt;"",'2.Census &amp; Reference Benchmarks'!B210,"")</f>
        <v>0</v>
      </c>
      <c r="C210" s="56">
        <f>IF('2.Census &amp; Reference Benchmarks'!C210 &lt;&gt;"",'2.Census &amp; Reference Benchmarks'!C210,"")</f>
        <v>0</v>
      </c>
      <c r="D210" s="57" t="str">
        <f>IF('2.Census &amp; Reference Benchmarks'!D210 &lt;&gt;"",'2.Census &amp; Reference Benchmarks'!D210,"")</f>
        <v/>
      </c>
      <c r="E210" s="56" t="str">
        <f>IF('2.Census &amp; Reference Benchmarks'!E210 &lt;&gt;"",'2.Census &amp; Reference Benchmarks'!E210,"")</f>
        <v/>
      </c>
      <c r="F210" s="56" t="str">
        <f>IF('2.Census &amp; Reference Benchmarks'!F210 &lt;&gt;"",'2.Census &amp; Reference Benchmarks'!F210,"")</f>
        <v/>
      </c>
      <c r="G210" s="58" t="str">
        <f>IF('2.Census &amp; Reference Benchmarks'!G210 &lt;&gt;"",'2.Census &amp; Reference Benchmarks'!G210,"")</f>
        <v/>
      </c>
      <c r="H210" s="58" t="str">
        <f>IF('2.Census &amp; Reference Benchmarks'!H210 &lt;&gt;"",'2.Census &amp; Reference Benchmarks'!H210,"")</f>
        <v/>
      </c>
      <c r="I210" s="58" t="str">
        <f>IF('2.Census &amp; Reference Benchmarks'!I210 &lt;&gt;"",'2.Census &amp; Reference Benchmarks'!I210,"")</f>
        <v/>
      </c>
      <c r="J210" s="69" t="str">
        <f>IF('2.Census &amp; Reference Benchmarks'!J210 &lt;&gt;"",'2.Census &amp; Reference Benchmarks'!J210,"")</f>
        <v/>
      </c>
      <c r="K210" s="58" t="str">
        <f>IF('7.Safe Harbor Input Data &amp; Calc'!Q212 &lt;&gt; "", '7.Safe Harbor Input Data &amp; Calc'!Q212, "")</f>
        <v>No</v>
      </c>
      <c r="L210" s="59" t="str">
        <f>IF('2.Census &amp; Reference Benchmarks'!T210&lt;&gt; "",'2.Census &amp; Reference Benchmarks'!T210,"")</f>
        <v/>
      </c>
      <c r="M210" s="60">
        <f>'2.Census &amp; Reference Benchmarks'!M210</f>
        <v>0</v>
      </c>
      <c r="N210" s="60">
        <f>'2.Census &amp; Reference Benchmarks'!P210</f>
        <v>0</v>
      </c>
      <c r="O210" s="60">
        <f>'2.Census &amp; Reference Benchmarks'!S210</f>
        <v>0</v>
      </c>
      <c r="P210" s="52">
        <f>IF( AND(I210 &lt; '1. Summary for SBA'!$J$7, I210 &lt;&gt;""), 0, IF(AND(G210="",I210=""),SUM(M210:O210)*4,IF(I210&lt;'1. Summary for SBA'!$J$7,0,IF(K210="Yes",0,IF(H210="Salary",IF(AND(SUM(M210:O210)*4&lt;100000,L210=""),(SUM(M210:O210)/(IF(OR(I210=0,I210&gt;=DATEVALUE("3/31/2020")),DATEVALUE("3/31/2020"),I210)-IF(OR(G210&lt;=DATEVALUE("1/1/2020"), G210 = ""),DATEVALUE("1/1/2020"),IF(OR(MONTH(G210)=1),G210+1,IF(MONTH(G210)=3,G210,G210-1)))))*360,0),0)))))</f>
        <v>0</v>
      </c>
      <c r="Q210" s="52">
        <f t="shared" si="22"/>
        <v>0</v>
      </c>
      <c r="R210" s="67">
        <f t="shared" si="23"/>
        <v>0</v>
      </c>
      <c r="S210" s="53">
        <f>SUM('3.Weekly Hours &amp; Wage Activity'!AI210:BF210)</f>
        <v>0</v>
      </c>
      <c r="T210" s="53">
        <f>IF(AND(I210&lt;&gt; "",  I210 &lt; '1. Summary for SBA'!$J$11 +168, I210 &gt; '1. Summary for SBA'!$J$11),S210+(((168-(I210-'1. Summary for SBA'!$J$11+1))*S210)/((I210-'1. Summary for SBA'!$J$11+1))),0)</f>
        <v>0</v>
      </c>
      <c r="U210" s="369">
        <f>IF(K210= "Yes",0,IF( H210 = "salary",IF(T210 = 0,MAX(0,$R210-$S210), R210-T210),IF( H210 = "Hourly",'6. Hourly EE Wage Reduction'!AA210, 0)))</f>
        <v>0</v>
      </c>
      <c r="V210" s="67">
        <f t="shared" si="24"/>
        <v>0</v>
      </c>
      <c r="W210" s="405" t="str">
        <f>IF(U210 = 0, "No",IF('6. Hourly EE Wage Reduction'!T210 &gt;'6. Hourly EE Wage Reduction'!W210, "Yes", "No"))</f>
        <v>No</v>
      </c>
      <c r="X210" s="67">
        <f t="shared" si="25"/>
        <v>0</v>
      </c>
      <c r="Y210" s="67">
        <f t="shared" si="26"/>
        <v>0</v>
      </c>
      <c r="AA210" s="86">
        <f>IFERROR(IF('3.Weekly Hours &amp; Wage Activity'!J210 = "FT", 1,MIN(1,IF('3.Weekly Hours &amp; Wage Activity'!J210 = "", "",MIN('3.Weekly Hours &amp; Wage Activity'!J210/40,1)),IF('3.Weekly Hours &amp; Wage Activity'!J210="", "",'3.Weekly Hours &amp; Wage Activity'!J210/40 ))),0)</f>
        <v>0</v>
      </c>
      <c r="AB210" s="86">
        <f>IFERROR(IF('3.Weekly Hours &amp; Wage Activity'!K210 = "FT", 1,MIN(1,IF('3.Weekly Hours &amp; Wage Activity'!K210 = "", "",MIN('3.Weekly Hours &amp; Wage Activity'!K210/40,1)),IF('3.Weekly Hours &amp; Wage Activity'!K210="", "",'3.Weekly Hours &amp; Wage Activity'!K210/40 ))),0)</f>
        <v>0</v>
      </c>
      <c r="AC210" s="86">
        <f>IFERROR(IF('3.Weekly Hours &amp; Wage Activity'!L210 = "FT", 1,MIN(1,IF('3.Weekly Hours &amp; Wage Activity'!L210 = "", "",MIN('3.Weekly Hours &amp; Wage Activity'!L210/40,1)),IF('3.Weekly Hours &amp; Wage Activity'!L210="", "",'3.Weekly Hours &amp; Wage Activity'!L210/40 ))),0)</f>
        <v>0</v>
      </c>
      <c r="AD210" s="86">
        <f>IFERROR(IF('3.Weekly Hours &amp; Wage Activity'!M210 = "FT", 1,MIN(1,IF('3.Weekly Hours &amp; Wage Activity'!M210 = "", "",MIN('3.Weekly Hours &amp; Wage Activity'!M210/40,1)),IF('3.Weekly Hours &amp; Wage Activity'!M210="", "",'3.Weekly Hours &amp; Wage Activity'!M210/40 ))),0)</f>
        <v>0</v>
      </c>
      <c r="AE210" s="86">
        <f>IFERROR(IF('3.Weekly Hours &amp; Wage Activity'!N210 = "FT", 1,MIN(1,IF('3.Weekly Hours &amp; Wage Activity'!N210 = "", "",MIN('3.Weekly Hours &amp; Wage Activity'!N210/40,1)),IF('3.Weekly Hours &amp; Wage Activity'!N210="", "",'3.Weekly Hours &amp; Wage Activity'!N210/40 ))),0)</f>
        <v>0</v>
      </c>
      <c r="AF210" s="86">
        <f>IFERROR(IF('3.Weekly Hours &amp; Wage Activity'!O210 = "FT", 1,MIN(1,IF('3.Weekly Hours &amp; Wage Activity'!O210 = "", "",MIN('3.Weekly Hours &amp; Wage Activity'!O210/40,1)),IF('3.Weekly Hours &amp; Wage Activity'!O210="", "",'3.Weekly Hours &amp; Wage Activity'!O210/40 ))),0)</f>
        <v>0</v>
      </c>
      <c r="AG210" s="86">
        <f>IFERROR(IF('3.Weekly Hours &amp; Wage Activity'!P210 = "FT", 1,MIN(1,IF('3.Weekly Hours &amp; Wage Activity'!P210 = "", "",MIN('3.Weekly Hours &amp; Wage Activity'!P210/40,1)),IF('3.Weekly Hours &amp; Wage Activity'!P210="", "",'3.Weekly Hours &amp; Wage Activity'!P210/40 ))),0)</f>
        <v>0</v>
      </c>
      <c r="AH210" s="86">
        <f>IFERROR(IF('3.Weekly Hours &amp; Wage Activity'!Q210 = "FT", 1,MIN(1,IF('3.Weekly Hours &amp; Wage Activity'!Q210 = "", "",MIN('3.Weekly Hours &amp; Wage Activity'!Q210/40,1)),IF('3.Weekly Hours &amp; Wage Activity'!Q210="", "",'3.Weekly Hours &amp; Wage Activity'!Q210/40 ))),0)</f>
        <v>0</v>
      </c>
      <c r="AI210" s="86">
        <f>IFERROR(IF('3.Weekly Hours &amp; Wage Activity'!R210 = "FT", 1,MIN(1,IF('3.Weekly Hours &amp; Wage Activity'!R210 = "", "",MIN('3.Weekly Hours &amp; Wage Activity'!R210/40,1)),IF('3.Weekly Hours &amp; Wage Activity'!R210="", "",'3.Weekly Hours &amp; Wage Activity'!R210/40 ))),0)</f>
        <v>0</v>
      </c>
      <c r="AJ210" s="86">
        <f>IFERROR(IF('3.Weekly Hours &amp; Wage Activity'!S210 = "FT", 1,MIN(1,IF('3.Weekly Hours &amp; Wage Activity'!S210 = "", "",MIN('3.Weekly Hours &amp; Wage Activity'!S210/40,1)),IF('3.Weekly Hours &amp; Wage Activity'!S210="", "",'3.Weekly Hours &amp; Wage Activity'!S210/40 ))),0)</f>
        <v>0</v>
      </c>
      <c r="AK210" s="86">
        <f>IFERROR(IF('3.Weekly Hours &amp; Wage Activity'!T210 = "FT", 1,MIN(1,IF('3.Weekly Hours &amp; Wage Activity'!T210 = "", "",MIN('3.Weekly Hours &amp; Wage Activity'!T210/40,1)),IF('3.Weekly Hours &amp; Wage Activity'!T210="", "",'3.Weekly Hours &amp; Wage Activity'!T210/40 ))),0)</f>
        <v>0</v>
      </c>
      <c r="AL210" s="86">
        <f>IFERROR(IF('3.Weekly Hours &amp; Wage Activity'!U210 = "FT", 1,MIN(1,IF('3.Weekly Hours &amp; Wage Activity'!U210 = "", "",MIN('3.Weekly Hours &amp; Wage Activity'!U210/40,1)),IF('3.Weekly Hours &amp; Wage Activity'!U210="", "",'3.Weekly Hours &amp; Wage Activity'!U210/40 ))),0)</f>
        <v>0</v>
      </c>
      <c r="AM210" s="86">
        <f>IFERROR(IF('3.Weekly Hours &amp; Wage Activity'!V210 = "FT", 1,MIN(1,IF('3.Weekly Hours &amp; Wage Activity'!V210 = "", "",MIN('3.Weekly Hours &amp; Wage Activity'!V210/40,1)),IF('3.Weekly Hours &amp; Wage Activity'!V210="", "",'3.Weekly Hours &amp; Wage Activity'!V210/40 ))),0)</f>
        <v>0</v>
      </c>
      <c r="AN210" s="86">
        <f>IFERROR(IF('3.Weekly Hours &amp; Wage Activity'!W210 = "FT", 1,MIN(1,IF('3.Weekly Hours &amp; Wage Activity'!W210 = "", "",MIN('3.Weekly Hours &amp; Wage Activity'!W210/40,1)),IF('3.Weekly Hours &amp; Wage Activity'!W210="", "",'3.Weekly Hours &amp; Wage Activity'!W210/40 ))),0)</f>
        <v>0</v>
      </c>
      <c r="AO210" s="86">
        <f>IFERROR(IF('3.Weekly Hours &amp; Wage Activity'!X210 = "FT", 1,MIN(1,IF('3.Weekly Hours &amp; Wage Activity'!X210 = "", "",MIN('3.Weekly Hours &amp; Wage Activity'!X210/40,1)),IF('3.Weekly Hours &amp; Wage Activity'!X210="", "",'3.Weekly Hours &amp; Wage Activity'!X210/40 ))),0)</f>
        <v>0</v>
      </c>
      <c r="AP210" s="86">
        <f>IFERROR(IF('3.Weekly Hours &amp; Wage Activity'!Y210 = "FT", 1,MIN(1,IF('3.Weekly Hours &amp; Wage Activity'!Y210 = "", "",MIN('3.Weekly Hours &amp; Wage Activity'!Y210/40,1)),IF('3.Weekly Hours &amp; Wage Activity'!Y210="", "",'3.Weekly Hours &amp; Wage Activity'!Y210/40 ))),0)</f>
        <v>0</v>
      </c>
      <c r="AQ210" s="86">
        <f>IFERROR(IF('3.Weekly Hours &amp; Wage Activity'!Z210 = "FT", 1,MIN(1,IF('3.Weekly Hours &amp; Wage Activity'!Z210 = "", "",MIN('3.Weekly Hours &amp; Wage Activity'!Z210/40,1)),IF('3.Weekly Hours &amp; Wage Activity'!Z210="", "",'3.Weekly Hours &amp; Wage Activity'!Z210/40 ))),0)</f>
        <v>0</v>
      </c>
      <c r="AR210" s="86">
        <f>IFERROR(IF('3.Weekly Hours &amp; Wage Activity'!AA210 = "FT", 1,MIN(1,IF('3.Weekly Hours &amp; Wage Activity'!AA210 = "", "",MIN('3.Weekly Hours &amp; Wage Activity'!AA210/40,1)),IF('3.Weekly Hours &amp; Wage Activity'!AA210="", "",'3.Weekly Hours &amp; Wage Activity'!AA210/40 ))),0)</f>
        <v>0</v>
      </c>
      <c r="AS210" s="86">
        <f>IFERROR(IF('3.Weekly Hours &amp; Wage Activity'!AB210 = "FT", 1,MIN(1,IF('3.Weekly Hours &amp; Wage Activity'!AB210 = "", "",MIN('3.Weekly Hours &amp; Wage Activity'!AB210/40,1)),IF('3.Weekly Hours &amp; Wage Activity'!AB210="", "",'3.Weekly Hours &amp; Wage Activity'!AB210/40 ))),0)</f>
        <v>0</v>
      </c>
      <c r="AT210" s="86">
        <f>IFERROR(IF('3.Weekly Hours &amp; Wage Activity'!AC210 = "FT", 1,MIN(1,IF('3.Weekly Hours &amp; Wage Activity'!AC210 = "", "",MIN('3.Weekly Hours &amp; Wage Activity'!AC210/40,1)),IF('3.Weekly Hours &amp; Wage Activity'!AC210="", "",'3.Weekly Hours &amp; Wage Activity'!AC210/40 ))),0)</f>
        <v>0</v>
      </c>
      <c r="AU210" s="86">
        <f>IFERROR(IF('3.Weekly Hours &amp; Wage Activity'!AD210 = "FT", 1,MIN(1,IF('3.Weekly Hours &amp; Wage Activity'!AD210 = "", "",MIN('3.Weekly Hours &amp; Wage Activity'!AD210/40,1)),IF('3.Weekly Hours &amp; Wage Activity'!AD210="", "",'3.Weekly Hours &amp; Wage Activity'!AD210/40 ))),0)</f>
        <v>0</v>
      </c>
      <c r="AV210" s="86">
        <f>IFERROR(IF('3.Weekly Hours &amp; Wage Activity'!AE210 = "FT", 1,MIN(1,IF('3.Weekly Hours &amp; Wage Activity'!AE210 = "", "",MIN('3.Weekly Hours &amp; Wage Activity'!AE210/40,1)),IF('3.Weekly Hours &amp; Wage Activity'!AE210="", "",'3.Weekly Hours &amp; Wage Activity'!AE210/40 ))),0)</f>
        <v>0</v>
      </c>
      <c r="AW210" s="86">
        <f>IFERROR(IF('3.Weekly Hours &amp; Wage Activity'!AF210 = "FT", 1,MIN(1,IF('3.Weekly Hours &amp; Wage Activity'!AF210 = "", "",MIN('3.Weekly Hours &amp; Wage Activity'!AF210/40,1)),IF('3.Weekly Hours &amp; Wage Activity'!AF210="", "",'3.Weekly Hours &amp; Wage Activity'!AF210/40 ))),0)</f>
        <v>0</v>
      </c>
      <c r="AX210" s="86">
        <f>IFERROR(IF('3.Weekly Hours &amp; Wage Activity'!AG210 = "FT", 1,MIN(1,IF('3.Weekly Hours &amp; Wage Activity'!AG210 = "", "",MIN('3.Weekly Hours &amp; Wage Activity'!AG210/40,1)),IF('3.Weekly Hours &amp; Wage Activity'!AG210="", "",'3.Weekly Hours &amp; Wage Activity'!AG210/40 ))),0)</f>
        <v>0</v>
      </c>
      <c r="AY210" s="523">
        <f>SUM( IF(COUNTIF('3.Weekly Hours &amp; Wage Activity'!J210:Q210, "&lt;&gt;FT") = 0, COLUMNS('3.Weekly Hours &amp; Wage Activity'!J210:AG210) * 40, '3.Weekly Hours &amp; Wage Activity'!J210:AG210))</f>
        <v>0</v>
      </c>
      <c r="AZ210" s="86">
        <f t="shared" si="27"/>
        <v>0</v>
      </c>
      <c r="BA210" s="87">
        <f t="shared" si="28"/>
        <v>0</v>
      </c>
      <c r="BB210" s="74" t="str">
        <f>IF('2.Census &amp; Reference Benchmarks'!K210 = "", "", '2.Census &amp; Reference Benchmarks'!K210)</f>
        <v/>
      </c>
      <c r="BC210" s="185">
        <f>IF('2.Census &amp; Reference Benchmarks'!L210="N/A",IF(OR(AND(G210="",I210=""),AND(G210&lt;DATEVALUE("1/1/2020"),OR(I210="",I210&gt;DATEVALUE("3/31/2020")))),177.14,IF(OR(I210 = "", I210 &gt; DATEVALUE("1/31/2020")), ROUND(177.14*((DATEVALUE("2/1/2020") -G210)/31),1))),IF('2.Census &amp; Reference Benchmarks'!L210="",0,'2.Census &amp; Reference Benchmarks'!L210))</f>
        <v>0</v>
      </c>
      <c r="BD210" s="74" t="str">
        <f>IF('2.Census &amp; Reference Benchmarks'!N210 = "", "", '2.Census &amp; Reference Benchmarks'!N210)</f>
        <v/>
      </c>
      <c r="BE210" s="185">
        <f>IF('2.Census &amp; Reference Benchmarks'!O210="N/A",IF(OR(AND(G210="",I210=""),AND(G210&lt;=DATEVALUE("2/1/2020"),OR(I210="",I210&gt;=DATEVALUE("2/29/2020")))),165.71,IF(AND(G210&gt;DATEVALUE("2/1/2020"),OR(I210="",I210&lt;=DATEVALUE("2/29/2020"))),((DATEVALUE("3/1/2020")-G210)/29)*165.71,"")),IF('2.Census &amp; Reference Benchmarks'!O210="",0,'2.Census &amp; Reference Benchmarks'!O210))</f>
        <v>0</v>
      </c>
    </row>
    <row r="211" spans="1:57" x14ac:dyDescent="0.25">
      <c r="A211" s="3"/>
      <c r="B211" s="56">
        <f>IF('2.Census &amp; Reference Benchmarks'!B211 &lt;&gt;"",'2.Census &amp; Reference Benchmarks'!B211,"")</f>
        <v>0</v>
      </c>
      <c r="C211" s="56">
        <f>IF('2.Census &amp; Reference Benchmarks'!C211 &lt;&gt;"",'2.Census &amp; Reference Benchmarks'!C211,"")</f>
        <v>0</v>
      </c>
      <c r="D211" s="57" t="str">
        <f>IF('2.Census &amp; Reference Benchmarks'!D211 &lt;&gt;"",'2.Census &amp; Reference Benchmarks'!D211,"")</f>
        <v/>
      </c>
      <c r="E211" s="56" t="str">
        <f>IF('2.Census &amp; Reference Benchmarks'!E211 &lt;&gt;"",'2.Census &amp; Reference Benchmarks'!E211,"")</f>
        <v/>
      </c>
      <c r="F211" s="56" t="str">
        <f>IF('2.Census &amp; Reference Benchmarks'!F211 &lt;&gt;"",'2.Census &amp; Reference Benchmarks'!F211,"")</f>
        <v/>
      </c>
      <c r="G211" s="58" t="str">
        <f>IF('2.Census &amp; Reference Benchmarks'!G211 &lt;&gt;"",'2.Census &amp; Reference Benchmarks'!G211,"")</f>
        <v/>
      </c>
      <c r="H211" s="58" t="str">
        <f>IF('2.Census &amp; Reference Benchmarks'!H211 &lt;&gt;"",'2.Census &amp; Reference Benchmarks'!H211,"")</f>
        <v/>
      </c>
      <c r="I211" s="58" t="str">
        <f>IF('2.Census &amp; Reference Benchmarks'!I211 &lt;&gt;"",'2.Census &amp; Reference Benchmarks'!I211,"")</f>
        <v/>
      </c>
      <c r="J211" s="69" t="str">
        <f>IF('2.Census &amp; Reference Benchmarks'!J211 &lt;&gt;"",'2.Census &amp; Reference Benchmarks'!J211,"")</f>
        <v/>
      </c>
      <c r="K211" s="58" t="str">
        <f>IF('7.Safe Harbor Input Data &amp; Calc'!Q213 &lt;&gt; "", '7.Safe Harbor Input Data &amp; Calc'!Q213, "")</f>
        <v>No</v>
      </c>
      <c r="L211" s="59" t="str">
        <f>IF('2.Census &amp; Reference Benchmarks'!T211&lt;&gt; "",'2.Census &amp; Reference Benchmarks'!T211,"")</f>
        <v/>
      </c>
      <c r="M211" s="60">
        <f>'2.Census &amp; Reference Benchmarks'!M211</f>
        <v>0</v>
      </c>
      <c r="N211" s="60">
        <f>'2.Census &amp; Reference Benchmarks'!P211</f>
        <v>0</v>
      </c>
      <c r="O211" s="60">
        <f>'2.Census &amp; Reference Benchmarks'!S211</f>
        <v>0</v>
      </c>
      <c r="P211" s="52">
        <f>IF( AND(I211 &lt; '1. Summary for SBA'!$J$7, I211 &lt;&gt;""), 0, IF(AND(G211="",I211=""),SUM(M211:O211)*4,IF(I211&lt;'1. Summary for SBA'!$J$7,0,IF(K211="Yes",0,IF(H211="Salary",IF(AND(SUM(M211:O211)*4&lt;100000,L211=""),(SUM(M211:O211)/(IF(OR(I211=0,I211&gt;=DATEVALUE("3/31/2020")),DATEVALUE("3/31/2020"),I211)-IF(OR(G211&lt;=DATEVALUE("1/1/2020"), G211 = ""),DATEVALUE("1/1/2020"),IF(OR(MONTH(G211)=1),G211+1,IF(MONTH(G211)=3,G211,G211-1)))))*360,0),0)))))</f>
        <v>0</v>
      </c>
      <c r="Q211" s="52">
        <f t="shared" si="22"/>
        <v>0</v>
      </c>
      <c r="R211" s="67">
        <f t="shared" si="23"/>
        <v>0</v>
      </c>
      <c r="S211" s="53">
        <f>SUM('3.Weekly Hours &amp; Wage Activity'!AI211:BF211)</f>
        <v>0</v>
      </c>
      <c r="T211" s="53">
        <f>IF(AND(I211&lt;&gt; "",  I211 &lt; '1. Summary for SBA'!$J$11 +168, I211 &gt; '1. Summary for SBA'!$J$11),S211+(((168-(I211-'1. Summary for SBA'!$J$11+1))*S211)/((I211-'1. Summary for SBA'!$J$11+1))),0)</f>
        <v>0</v>
      </c>
      <c r="U211" s="369">
        <f>IF(K211= "Yes",0,IF( H211 = "salary",IF(T211 = 0,MAX(0,$R211-$S211), R211-T211),IF( H211 = "Hourly",'6. Hourly EE Wage Reduction'!AA211, 0)))</f>
        <v>0</v>
      </c>
      <c r="V211" s="67">
        <f t="shared" si="24"/>
        <v>0</v>
      </c>
      <c r="W211" s="405" t="str">
        <f>IF(U211 = 0, "No",IF('6. Hourly EE Wage Reduction'!T211 &gt;'6. Hourly EE Wage Reduction'!W211, "Yes", "No"))</f>
        <v>No</v>
      </c>
      <c r="X211" s="67">
        <f t="shared" si="25"/>
        <v>0</v>
      </c>
      <c r="Y211" s="67">
        <f t="shared" si="26"/>
        <v>0</v>
      </c>
      <c r="AA211" s="86">
        <f>IFERROR(IF('3.Weekly Hours &amp; Wage Activity'!J211 = "FT", 1,MIN(1,IF('3.Weekly Hours &amp; Wage Activity'!J211 = "", "",MIN('3.Weekly Hours &amp; Wage Activity'!J211/40,1)),IF('3.Weekly Hours &amp; Wage Activity'!J211="", "",'3.Weekly Hours &amp; Wage Activity'!J211/40 ))),0)</f>
        <v>0</v>
      </c>
      <c r="AB211" s="86">
        <f>IFERROR(IF('3.Weekly Hours &amp; Wage Activity'!K211 = "FT", 1,MIN(1,IF('3.Weekly Hours &amp; Wage Activity'!K211 = "", "",MIN('3.Weekly Hours &amp; Wage Activity'!K211/40,1)),IF('3.Weekly Hours &amp; Wage Activity'!K211="", "",'3.Weekly Hours &amp; Wage Activity'!K211/40 ))),0)</f>
        <v>0</v>
      </c>
      <c r="AC211" s="86">
        <f>IFERROR(IF('3.Weekly Hours &amp; Wage Activity'!L211 = "FT", 1,MIN(1,IF('3.Weekly Hours &amp; Wage Activity'!L211 = "", "",MIN('3.Weekly Hours &amp; Wage Activity'!L211/40,1)),IF('3.Weekly Hours &amp; Wage Activity'!L211="", "",'3.Weekly Hours &amp; Wage Activity'!L211/40 ))),0)</f>
        <v>0</v>
      </c>
      <c r="AD211" s="86">
        <f>IFERROR(IF('3.Weekly Hours &amp; Wage Activity'!M211 = "FT", 1,MIN(1,IF('3.Weekly Hours &amp; Wage Activity'!M211 = "", "",MIN('3.Weekly Hours &amp; Wage Activity'!M211/40,1)),IF('3.Weekly Hours &amp; Wage Activity'!M211="", "",'3.Weekly Hours &amp; Wage Activity'!M211/40 ))),0)</f>
        <v>0</v>
      </c>
      <c r="AE211" s="86">
        <f>IFERROR(IF('3.Weekly Hours &amp; Wage Activity'!N211 = "FT", 1,MIN(1,IF('3.Weekly Hours &amp; Wage Activity'!N211 = "", "",MIN('3.Weekly Hours &amp; Wage Activity'!N211/40,1)),IF('3.Weekly Hours &amp; Wage Activity'!N211="", "",'3.Weekly Hours &amp; Wage Activity'!N211/40 ))),0)</f>
        <v>0</v>
      </c>
      <c r="AF211" s="86">
        <f>IFERROR(IF('3.Weekly Hours &amp; Wage Activity'!O211 = "FT", 1,MIN(1,IF('3.Weekly Hours &amp; Wage Activity'!O211 = "", "",MIN('3.Weekly Hours &amp; Wage Activity'!O211/40,1)),IF('3.Weekly Hours &amp; Wage Activity'!O211="", "",'3.Weekly Hours &amp; Wage Activity'!O211/40 ))),0)</f>
        <v>0</v>
      </c>
      <c r="AG211" s="86">
        <f>IFERROR(IF('3.Weekly Hours &amp; Wage Activity'!P211 = "FT", 1,MIN(1,IF('3.Weekly Hours &amp; Wage Activity'!P211 = "", "",MIN('3.Weekly Hours &amp; Wage Activity'!P211/40,1)),IF('3.Weekly Hours &amp; Wage Activity'!P211="", "",'3.Weekly Hours &amp; Wage Activity'!P211/40 ))),0)</f>
        <v>0</v>
      </c>
      <c r="AH211" s="86">
        <f>IFERROR(IF('3.Weekly Hours &amp; Wage Activity'!Q211 = "FT", 1,MIN(1,IF('3.Weekly Hours &amp; Wage Activity'!Q211 = "", "",MIN('3.Weekly Hours &amp; Wage Activity'!Q211/40,1)),IF('3.Weekly Hours &amp; Wage Activity'!Q211="", "",'3.Weekly Hours &amp; Wage Activity'!Q211/40 ))),0)</f>
        <v>0</v>
      </c>
      <c r="AI211" s="86">
        <f>IFERROR(IF('3.Weekly Hours &amp; Wage Activity'!R211 = "FT", 1,MIN(1,IF('3.Weekly Hours &amp; Wage Activity'!R211 = "", "",MIN('3.Weekly Hours &amp; Wage Activity'!R211/40,1)),IF('3.Weekly Hours &amp; Wage Activity'!R211="", "",'3.Weekly Hours &amp; Wage Activity'!R211/40 ))),0)</f>
        <v>0</v>
      </c>
      <c r="AJ211" s="86">
        <f>IFERROR(IF('3.Weekly Hours &amp; Wage Activity'!S211 = "FT", 1,MIN(1,IF('3.Weekly Hours &amp; Wage Activity'!S211 = "", "",MIN('3.Weekly Hours &amp; Wage Activity'!S211/40,1)),IF('3.Weekly Hours &amp; Wage Activity'!S211="", "",'3.Weekly Hours &amp; Wage Activity'!S211/40 ))),0)</f>
        <v>0</v>
      </c>
      <c r="AK211" s="86">
        <f>IFERROR(IF('3.Weekly Hours &amp; Wage Activity'!T211 = "FT", 1,MIN(1,IF('3.Weekly Hours &amp; Wage Activity'!T211 = "", "",MIN('3.Weekly Hours &amp; Wage Activity'!T211/40,1)),IF('3.Weekly Hours &amp; Wage Activity'!T211="", "",'3.Weekly Hours &amp; Wage Activity'!T211/40 ))),0)</f>
        <v>0</v>
      </c>
      <c r="AL211" s="86">
        <f>IFERROR(IF('3.Weekly Hours &amp; Wage Activity'!U211 = "FT", 1,MIN(1,IF('3.Weekly Hours &amp; Wage Activity'!U211 = "", "",MIN('3.Weekly Hours &amp; Wage Activity'!U211/40,1)),IF('3.Weekly Hours &amp; Wage Activity'!U211="", "",'3.Weekly Hours &amp; Wage Activity'!U211/40 ))),0)</f>
        <v>0</v>
      </c>
      <c r="AM211" s="86">
        <f>IFERROR(IF('3.Weekly Hours &amp; Wage Activity'!V211 = "FT", 1,MIN(1,IF('3.Weekly Hours &amp; Wage Activity'!V211 = "", "",MIN('3.Weekly Hours &amp; Wage Activity'!V211/40,1)),IF('3.Weekly Hours &amp; Wage Activity'!V211="", "",'3.Weekly Hours &amp; Wage Activity'!V211/40 ))),0)</f>
        <v>0</v>
      </c>
      <c r="AN211" s="86">
        <f>IFERROR(IF('3.Weekly Hours &amp; Wage Activity'!W211 = "FT", 1,MIN(1,IF('3.Weekly Hours &amp; Wage Activity'!W211 = "", "",MIN('3.Weekly Hours &amp; Wage Activity'!W211/40,1)),IF('3.Weekly Hours &amp; Wage Activity'!W211="", "",'3.Weekly Hours &amp; Wage Activity'!W211/40 ))),0)</f>
        <v>0</v>
      </c>
      <c r="AO211" s="86">
        <f>IFERROR(IF('3.Weekly Hours &amp; Wage Activity'!X211 = "FT", 1,MIN(1,IF('3.Weekly Hours &amp; Wage Activity'!X211 = "", "",MIN('3.Weekly Hours &amp; Wage Activity'!X211/40,1)),IF('3.Weekly Hours &amp; Wage Activity'!X211="", "",'3.Weekly Hours &amp; Wage Activity'!X211/40 ))),0)</f>
        <v>0</v>
      </c>
      <c r="AP211" s="86">
        <f>IFERROR(IF('3.Weekly Hours &amp; Wage Activity'!Y211 = "FT", 1,MIN(1,IF('3.Weekly Hours &amp; Wage Activity'!Y211 = "", "",MIN('3.Weekly Hours &amp; Wage Activity'!Y211/40,1)),IF('3.Weekly Hours &amp; Wage Activity'!Y211="", "",'3.Weekly Hours &amp; Wage Activity'!Y211/40 ))),0)</f>
        <v>0</v>
      </c>
      <c r="AQ211" s="86">
        <f>IFERROR(IF('3.Weekly Hours &amp; Wage Activity'!Z211 = "FT", 1,MIN(1,IF('3.Weekly Hours &amp; Wage Activity'!Z211 = "", "",MIN('3.Weekly Hours &amp; Wage Activity'!Z211/40,1)),IF('3.Weekly Hours &amp; Wage Activity'!Z211="", "",'3.Weekly Hours &amp; Wage Activity'!Z211/40 ))),0)</f>
        <v>0</v>
      </c>
      <c r="AR211" s="86">
        <f>IFERROR(IF('3.Weekly Hours &amp; Wage Activity'!AA211 = "FT", 1,MIN(1,IF('3.Weekly Hours &amp; Wage Activity'!AA211 = "", "",MIN('3.Weekly Hours &amp; Wage Activity'!AA211/40,1)),IF('3.Weekly Hours &amp; Wage Activity'!AA211="", "",'3.Weekly Hours &amp; Wage Activity'!AA211/40 ))),0)</f>
        <v>0</v>
      </c>
      <c r="AS211" s="86">
        <f>IFERROR(IF('3.Weekly Hours &amp; Wage Activity'!AB211 = "FT", 1,MIN(1,IF('3.Weekly Hours &amp; Wage Activity'!AB211 = "", "",MIN('3.Weekly Hours &amp; Wage Activity'!AB211/40,1)),IF('3.Weekly Hours &amp; Wage Activity'!AB211="", "",'3.Weekly Hours &amp; Wage Activity'!AB211/40 ))),0)</f>
        <v>0</v>
      </c>
      <c r="AT211" s="86">
        <f>IFERROR(IF('3.Weekly Hours &amp; Wage Activity'!AC211 = "FT", 1,MIN(1,IF('3.Weekly Hours &amp; Wage Activity'!AC211 = "", "",MIN('3.Weekly Hours &amp; Wage Activity'!AC211/40,1)),IF('3.Weekly Hours &amp; Wage Activity'!AC211="", "",'3.Weekly Hours &amp; Wage Activity'!AC211/40 ))),0)</f>
        <v>0</v>
      </c>
      <c r="AU211" s="86">
        <f>IFERROR(IF('3.Weekly Hours &amp; Wage Activity'!AD211 = "FT", 1,MIN(1,IF('3.Weekly Hours &amp; Wage Activity'!AD211 = "", "",MIN('3.Weekly Hours &amp; Wage Activity'!AD211/40,1)),IF('3.Weekly Hours &amp; Wage Activity'!AD211="", "",'3.Weekly Hours &amp; Wage Activity'!AD211/40 ))),0)</f>
        <v>0</v>
      </c>
      <c r="AV211" s="86">
        <f>IFERROR(IF('3.Weekly Hours &amp; Wage Activity'!AE211 = "FT", 1,MIN(1,IF('3.Weekly Hours &amp; Wage Activity'!AE211 = "", "",MIN('3.Weekly Hours &amp; Wage Activity'!AE211/40,1)),IF('3.Weekly Hours &amp; Wage Activity'!AE211="", "",'3.Weekly Hours &amp; Wage Activity'!AE211/40 ))),0)</f>
        <v>0</v>
      </c>
      <c r="AW211" s="86">
        <f>IFERROR(IF('3.Weekly Hours &amp; Wage Activity'!AF211 = "FT", 1,MIN(1,IF('3.Weekly Hours &amp; Wage Activity'!AF211 = "", "",MIN('3.Weekly Hours &amp; Wage Activity'!AF211/40,1)),IF('3.Weekly Hours &amp; Wage Activity'!AF211="", "",'3.Weekly Hours &amp; Wage Activity'!AF211/40 ))),0)</f>
        <v>0</v>
      </c>
      <c r="AX211" s="86">
        <f>IFERROR(IF('3.Weekly Hours &amp; Wage Activity'!AG211 = "FT", 1,MIN(1,IF('3.Weekly Hours &amp; Wage Activity'!AG211 = "", "",MIN('3.Weekly Hours &amp; Wage Activity'!AG211/40,1)),IF('3.Weekly Hours &amp; Wage Activity'!AG211="", "",'3.Weekly Hours &amp; Wage Activity'!AG211/40 ))),0)</f>
        <v>0</v>
      </c>
      <c r="AY211" s="523">
        <f>SUM( IF(COUNTIF('3.Weekly Hours &amp; Wage Activity'!J211:Q211, "&lt;&gt;FT") = 0, COLUMNS('3.Weekly Hours &amp; Wage Activity'!J211:AG211) * 40, '3.Weekly Hours &amp; Wage Activity'!J211:AG211))</f>
        <v>0</v>
      </c>
      <c r="AZ211" s="86">
        <f t="shared" si="27"/>
        <v>0</v>
      </c>
      <c r="BA211" s="87">
        <f t="shared" si="28"/>
        <v>0</v>
      </c>
      <c r="BB211" s="74" t="str">
        <f>IF('2.Census &amp; Reference Benchmarks'!K211 = "", "", '2.Census &amp; Reference Benchmarks'!K211)</f>
        <v/>
      </c>
      <c r="BC211" s="185">
        <f>IF('2.Census &amp; Reference Benchmarks'!L211="N/A",IF(OR(AND(G211="",I211=""),AND(G211&lt;DATEVALUE("1/1/2020"),OR(I211="",I211&gt;DATEVALUE("3/31/2020")))),177.14,IF(OR(I211 = "", I211 &gt; DATEVALUE("1/31/2020")), ROUND(177.14*((DATEVALUE("2/1/2020") -G211)/31),1))),IF('2.Census &amp; Reference Benchmarks'!L211="",0,'2.Census &amp; Reference Benchmarks'!L211))</f>
        <v>0</v>
      </c>
      <c r="BD211" s="74" t="str">
        <f>IF('2.Census &amp; Reference Benchmarks'!N211 = "", "", '2.Census &amp; Reference Benchmarks'!N211)</f>
        <v/>
      </c>
      <c r="BE211" s="185">
        <f>IF('2.Census &amp; Reference Benchmarks'!O211="N/A",IF(OR(AND(G211="",I211=""),AND(G211&lt;=DATEVALUE("2/1/2020"),OR(I211="",I211&gt;=DATEVALUE("2/29/2020")))),165.71,IF(AND(G211&gt;DATEVALUE("2/1/2020"),OR(I211="",I211&lt;=DATEVALUE("2/29/2020"))),((DATEVALUE("3/1/2020")-G211)/29)*165.71,"")),IF('2.Census &amp; Reference Benchmarks'!O211="",0,'2.Census &amp; Reference Benchmarks'!O211))</f>
        <v>0</v>
      </c>
    </row>
    <row r="212" spans="1:57" x14ac:dyDescent="0.25">
      <c r="A212" s="3"/>
      <c r="B212" s="56">
        <f>IF('2.Census &amp; Reference Benchmarks'!B212 &lt;&gt;"",'2.Census &amp; Reference Benchmarks'!B212,"")</f>
        <v>0</v>
      </c>
      <c r="C212" s="56">
        <f>IF('2.Census &amp; Reference Benchmarks'!C212 &lt;&gt;"",'2.Census &amp; Reference Benchmarks'!C212,"")</f>
        <v>0</v>
      </c>
      <c r="D212" s="57" t="str">
        <f>IF('2.Census &amp; Reference Benchmarks'!D212 &lt;&gt;"",'2.Census &amp; Reference Benchmarks'!D212,"")</f>
        <v/>
      </c>
      <c r="E212" s="56" t="str">
        <f>IF('2.Census &amp; Reference Benchmarks'!E212 &lt;&gt;"",'2.Census &amp; Reference Benchmarks'!E212,"")</f>
        <v/>
      </c>
      <c r="F212" s="56" t="str">
        <f>IF('2.Census &amp; Reference Benchmarks'!F212 &lt;&gt;"",'2.Census &amp; Reference Benchmarks'!F212,"")</f>
        <v/>
      </c>
      <c r="G212" s="58" t="str">
        <f>IF('2.Census &amp; Reference Benchmarks'!G212 &lt;&gt;"",'2.Census &amp; Reference Benchmarks'!G212,"")</f>
        <v/>
      </c>
      <c r="H212" s="58" t="str">
        <f>IF('2.Census &amp; Reference Benchmarks'!H212 &lt;&gt;"",'2.Census &amp; Reference Benchmarks'!H212,"")</f>
        <v/>
      </c>
      <c r="I212" s="58" t="str">
        <f>IF('2.Census &amp; Reference Benchmarks'!I212 &lt;&gt;"",'2.Census &amp; Reference Benchmarks'!I212,"")</f>
        <v/>
      </c>
      <c r="J212" s="69" t="str">
        <f>IF('2.Census &amp; Reference Benchmarks'!J212 &lt;&gt;"",'2.Census &amp; Reference Benchmarks'!J212,"")</f>
        <v/>
      </c>
      <c r="K212" s="58" t="str">
        <f>IF('7.Safe Harbor Input Data &amp; Calc'!Q214 &lt;&gt; "", '7.Safe Harbor Input Data &amp; Calc'!Q214, "")</f>
        <v>No</v>
      </c>
      <c r="L212" s="59" t="str">
        <f>IF('2.Census &amp; Reference Benchmarks'!T212&lt;&gt; "",'2.Census &amp; Reference Benchmarks'!T212,"")</f>
        <v/>
      </c>
      <c r="M212" s="60">
        <f>'2.Census &amp; Reference Benchmarks'!M212</f>
        <v>0</v>
      </c>
      <c r="N212" s="60">
        <f>'2.Census &amp; Reference Benchmarks'!P212</f>
        <v>0</v>
      </c>
      <c r="O212" s="60">
        <f>'2.Census &amp; Reference Benchmarks'!S212</f>
        <v>0</v>
      </c>
      <c r="P212" s="52">
        <f>IF( AND(I212 &lt; '1. Summary for SBA'!$J$7, I212 &lt;&gt;""), 0, IF(AND(G212="",I212=""),SUM(M212:O212)*4,IF(I212&lt;'1. Summary for SBA'!$J$7,0,IF(K212="Yes",0,IF(H212="Salary",IF(AND(SUM(M212:O212)*4&lt;100000,L212=""),(SUM(M212:O212)/(IF(OR(I212=0,I212&gt;=DATEVALUE("3/31/2020")),DATEVALUE("3/31/2020"),I212)-IF(OR(G212&lt;=DATEVALUE("1/1/2020"), G212 = ""),DATEVALUE("1/1/2020"),IF(OR(MONTH(G212)=1),G212+1,IF(MONTH(G212)=3,G212,G212-1)))))*360,0),0)))))</f>
        <v>0</v>
      </c>
      <c r="Q212" s="52">
        <f t="shared" si="22"/>
        <v>0</v>
      </c>
      <c r="R212" s="67">
        <f t="shared" si="23"/>
        <v>0</v>
      </c>
      <c r="S212" s="53">
        <f>SUM('3.Weekly Hours &amp; Wage Activity'!AI212:BF212)</f>
        <v>0</v>
      </c>
      <c r="T212" s="53">
        <f>IF(AND(I212&lt;&gt; "",  I212 &lt; '1. Summary for SBA'!$J$11 +168, I212 &gt; '1. Summary for SBA'!$J$11),S212+(((168-(I212-'1. Summary for SBA'!$J$11+1))*S212)/((I212-'1. Summary for SBA'!$J$11+1))),0)</f>
        <v>0</v>
      </c>
      <c r="U212" s="369">
        <f>IF(K212= "Yes",0,IF( H212 = "salary",IF(T212 = 0,MAX(0,$R212-$S212), R212-T212),IF( H212 = "Hourly",'6. Hourly EE Wage Reduction'!AA212, 0)))</f>
        <v>0</v>
      </c>
      <c r="V212" s="67">
        <f t="shared" si="24"/>
        <v>0</v>
      </c>
      <c r="W212" s="405" t="str">
        <f>IF(U212 = 0, "No",IF('6. Hourly EE Wage Reduction'!T212 &gt;'6. Hourly EE Wage Reduction'!W212, "Yes", "No"))</f>
        <v>No</v>
      </c>
      <c r="X212" s="67">
        <f t="shared" si="25"/>
        <v>0</v>
      </c>
      <c r="Y212" s="67">
        <f t="shared" si="26"/>
        <v>0</v>
      </c>
      <c r="AA212" s="86">
        <f>IFERROR(IF('3.Weekly Hours &amp; Wage Activity'!J212 = "FT", 1,MIN(1,IF('3.Weekly Hours &amp; Wage Activity'!J212 = "", "",MIN('3.Weekly Hours &amp; Wage Activity'!J212/40,1)),IF('3.Weekly Hours &amp; Wage Activity'!J212="", "",'3.Weekly Hours &amp; Wage Activity'!J212/40 ))),0)</f>
        <v>0</v>
      </c>
      <c r="AB212" s="86">
        <f>IFERROR(IF('3.Weekly Hours &amp; Wage Activity'!K212 = "FT", 1,MIN(1,IF('3.Weekly Hours &amp; Wage Activity'!K212 = "", "",MIN('3.Weekly Hours &amp; Wage Activity'!K212/40,1)),IF('3.Weekly Hours &amp; Wage Activity'!K212="", "",'3.Weekly Hours &amp; Wage Activity'!K212/40 ))),0)</f>
        <v>0</v>
      </c>
      <c r="AC212" s="86">
        <f>IFERROR(IF('3.Weekly Hours &amp; Wage Activity'!L212 = "FT", 1,MIN(1,IF('3.Weekly Hours &amp; Wage Activity'!L212 = "", "",MIN('3.Weekly Hours &amp; Wage Activity'!L212/40,1)),IF('3.Weekly Hours &amp; Wage Activity'!L212="", "",'3.Weekly Hours &amp; Wage Activity'!L212/40 ))),0)</f>
        <v>0</v>
      </c>
      <c r="AD212" s="86">
        <f>IFERROR(IF('3.Weekly Hours &amp; Wage Activity'!M212 = "FT", 1,MIN(1,IF('3.Weekly Hours &amp; Wage Activity'!M212 = "", "",MIN('3.Weekly Hours &amp; Wage Activity'!M212/40,1)),IF('3.Weekly Hours &amp; Wage Activity'!M212="", "",'3.Weekly Hours &amp; Wage Activity'!M212/40 ))),0)</f>
        <v>0</v>
      </c>
      <c r="AE212" s="86">
        <f>IFERROR(IF('3.Weekly Hours &amp; Wage Activity'!N212 = "FT", 1,MIN(1,IF('3.Weekly Hours &amp; Wage Activity'!N212 = "", "",MIN('3.Weekly Hours &amp; Wage Activity'!N212/40,1)),IF('3.Weekly Hours &amp; Wage Activity'!N212="", "",'3.Weekly Hours &amp; Wage Activity'!N212/40 ))),0)</f>
        <v>0</v>
      </c>
      <c r="AF212" s="86">
        <f>IFERROR(IF('3.Weekly Hours &amp; Wage Activity'!O212 = "FT", 1,MIN(1,IF('3.Weekly Hours &amp; Wage Activity'!O212 = "", "",MIN('3.Weekly Hours &amp; Wage Activity'!O212/40,1)),IF('3.Weekly Hours &amp; Wage Activity'!O212="", "",'3.Weekly Hours &amp; Wage Activity'!O212/40 ))),0)</f>
        <v>0</v>
      </c>
      <c r="AG212" s="86">
        <f>IFERROR(IF('3.Weekly Hours &amp; Wage Activity'!P212 = "FT", 1,MIN(1,IF('3.Weekly Hours &amp; Wage Activity'!P212 = "", "",MIN('3.Weekly Hours &amp; Wage Activity'!P212/40,1)),IF('3.Weekly Hours &amp; Wage Activity'!P212="", "",'3.Weekly Hours &amp; Wage Activity'!P212/40 ))),0)</f>
        <v>0</v>
      </c>
      <c r="AH212" s="86">
        <f>IFERROR(IF('3.Weekly Hours &amp; Wage Activity'!Q212 = "FT", 1,MIN(1,IF('3.Weekly Hours &amp; Wage Activity'!Q212 = "", "",MIN('3.Weekly Hours &amp; Wage Activity'!Q212/40,1)),IF('3.Weekly Hours &amp; Wage Activity'!Q212="", "",'3.Weekly Hours &amp; Wage Activity'!Q212/40 ))),0)</f>
        <v>0</v>
      </c>
      <c r="AI212" s="86">
        <f>IFERROR(IF('3.Weekly Hours &amp; Wage Activity'!R212 = "FT", 1,MIN(1,IF('3.Weekly Hours &amp; Wage Activity'!R212 = "", "",MIN('3.Weekly Hours &amp; Wage Activity'!R212/40,1)),IF('3.Weekly Hours &amp; Wage Activity'!R212="", "",'3.Weekly Hours &amp; Wage Activity'!R212/40 ))),0)</f>
        <v>0</v>
      </c>
      <c r="AJ212" s="86">
        <f>IFERROR(IF('3.Weekly Hours &amp; Wage Activity'!S212 = "FT", 1,MIN(1,IF('3.Weekly Hours &amp; Wage Activity'!S212 = "", "",MIN('3.Weekly Hours &amp; Wage Activity'!S212/40,1)),IF('3.Weekly Hours &amp; Wage Activity'!S212="", "",'3.Weekly Hours &amp; Wage Activity'!S212/40 ))),0)</f>
        <v>0</v>
      </c>
      <c r="AK212" s="86">
        <f>IFERROR(IF('3.Weekly Hours &amp; Wage Activity'!T212 = "FT", 1,MIN(1,IF('3.Weekly Hours &amp; Wage Activity'!T212 = "", "",MIN('3.Weekly Hours &amp; Wage Activity'!T212/40,1)),IF('3.Weekly Hours &amp; Wage Activity'!T212="", "",'3.Weekly Hours &amp; Wage Activity'!T212/40 ))),0)</f>
        <v>0</v>
      </c>
      <c r="AL212" s="86">
        <f>IFERROR(IF('3.Weekly Hours &amp; Wage Activity'!U212 = "FT", 1,MIN(1,IF('3.Weekly Hours &amp; Wage Activity'!U212 = "", "",MIN('3.Weekly Hours &amp; Wage Activity'!U212/40,1)),IF('3.Weekly Hours &amp; Wage Activity'!U212="", "",'3.Weekly Hours &amp; Wage Activity'!U212/40 ))),0)</f>
        <v>0</v>
      </c>
      <c r="AM212" s="86">
        <f>IFERROR(IF('3.Weekly Hours &amp; Wage Activity'!V212 = "FT", 1,MIN(1,IF('3.Weekly Hours &amp; Wage Activity'!V212 = "", "",MIN('3.Weekly Hours &amp; Wage Activity'!V212/40,1)),IF('3.Weekly Hours &amp; Wage Activity'!V212="", "",'3.Weekly Hours &amp; Wage Activity'!V212/40 ))),0)</f>
        <v>0</v>
      </c>
      <c r="AN212" s="86">
        <f>IFERROR(IF('3.Weekly Hours &amp; Wage Activity'!W212 = "FT", 1,MIN(1,IF('3.Weekly Hours &amp; Wage Activity'!W212 = "", "",MIN('3.Weekly Hours &amp; Wage Activity'!W212/40,1)),IF('3.Weekly Hours &amp; Wage Activity'!W212="", "",'3.Weekly Hours &amp; Wage Activity'!W212/40 ))),0)</f>
        <v>0</v>
      </c>
      <c r="AO212" s="86">
        <f>IFERROR(IF('3.Weekly Hours &amp; Wage Activity'!X212 = "FT", 1,MIN(1,IF('3.Weekly Hours &amp; Wage Activity'!X212 = "", "",MIN('3.Weekly Hours &amp; Wage Activity'!X212/40,1)),IF('3.Weekly Hours &amp; Wage Activity'!X212="", "",'3.Weekly Hours &amp; Wage Activity'!X212/40 ))),0)</f>
        <v>0</v>
      </c>
      <c r="AP212" s="86">
        <f>IFERROR(IF('3.Weekly Hours &amp; Wage Activity'!Y212 = "FT", 1,MIN(1,IF('3.Weekly Hours &amp; Wage Activity'!Y212 = "", "",MIN('3.Weekly Hours &amp; Wage Activity'!Y212/40,1)),IF('3.Weekly Hours &amp; Wage Activity'!Y212="", "",'3.Weekly Hours &amp; Wage Activity'!Y212/40 ))),0)</f>
        <v>0</v>
      </c>
      <c r="AQ212" s="86">
        <f>IFERROR(IF('3.Weekly Hours &amp; Wage Activity'!Z212 = "FT", 1,MIN(1,IF('3.Weekly Hours &amp; Wage Activity'!Z212 = "", "",MIN('3.Weekly Hours &amp; Wage Activity'!Z212/40,1)),IF('3.Weekly Hours &amp; Wage Activity'!Z212="", "",'3.Weekly Hours &amp; Wage Activity'!Z212/40 ))),0)</f>
        <v>0</v>
      </c>
      <c r="AR212" s="86">
        <f>IFERROR(IF('3.Weekly Hours &amp; Wage Activity'!AA212 = "FT", 1,MIN(1,IF('3.Weekly Hours &amp; Wage Activity'!AA212 = "", "",MIN('3.Weekly Hours &amp; Wage Activity'!AA212/40,1)),IF('3.Weekly Hours &amp; Wage Activity'!AA212="", "",'3.Weekly Hours &amp; Wage Activity'!AA212/40 ))),0)</f>
        <v>0</v>
      </c>
      <c r="AS212" s="86">
        <f>IFERROR(IF('3.Weekly Hours &amp; Wage Activity'!AB212 = "FT", 1,MIN(1,IF('3.Weekly Hours &amp; Wage Activity'!AB212 = "", "",MIN('3.Weekly Hours &amp; Wage Activity'!AB212/40,1)),IF('3.Weekly Hours &amp; Wage Activity'!AB212="", "",'3.Weekly Hours &amp; Wage Activity'!AB212/40 ))),0)</f>
        <v>0</v>
      </c>
      <c r="AT212" s="86">
        <f>IFERROR(IF('3.Weekly Hours &amp; Wage Activity'!AC212 = "FT", 1,MIN(1,IF('3.Weekly Hours &amp; Wage Activity'!AC212 = "", "",MIN('3.Weekly Hours &amp; Wage Activity'!AC212/40,1)),IF('3.Weekly Hours &amp; Wage Activity'!AC212="", "",'3.Weekly Hours &amp; Wage Activity'!AC212/40 ))),0)</f>
        <v>0</v>
      </c>
      <c r="AU212" s="86">
        <f>IFERROR(IF('3.Weekly Hours &amp; Wage Activity'!AD212 = "FT", 1,MIN(1,IF('3.Weekly Hours &amp; Wage Activity'!AD212 = "", "",MIN('3.Weekly Hours &amp; Wage Activity'!AD212/40,1)),IF('3.Weekly Hours &amp; Wage Activity'!AD212="", "",'3.Weekly Hours &amp; Wage Activity'!AD212/40 ))),0)</f>
        <v>0</v>
      </c>
      <c r="AV212" s="86">
        <f>IFERROR(IF('3.Weekly Hours &amp; Wage Activity'!AE212 = "FT", 1,MIN(1,IF('3.Weekly Hours &amp; Wage Activity'!AE212 = "", "",MIN('3.Weekly Hours &amp; Wage Activity'!AE212/40,1)),IF('3.Weekly Hours &amp; Wage Activity'!AE212="", "",'3.Weekly Hours &amp; Wage Activity'!AE212/40 ))),0)</f>
        <v>0</v>
      </c>
      <c r="AW212" s="86">
        <f>IFERROR(IF('3.Weekly Hours &amp; Wage Activity'!AF212 = "FT", 1,MIN(1,IF('3.Weekly Hours &amp; Wage Activity'!AF212 = "", "",MIN('3.Weekly Hours &amp; Wage Activity'!AF212/40,1)),IF('3.Weekly Hours &amp; Wage Activity'!AF212="", "",'3.Weekly Hours &amp; Wage Activity'!AF212/40 ))),0)</f>
        <v>0</v>
      </c>
      <c r="AX212" s="86">
        <f>IFERROR(IF('3.Weekly Hours &amp; Wage Activity'!AG212 = "FT", 1,MIN(1,IF('3.Weekly Hours &amp; Wage Activity'!AG212 = "", "",MIN('3.Weekly Hours &amp; Wage Activity'!AG212/40,1)),IF('3.Weekly Hours &amp; Wage Activity'!AG212="", "",'3.Weekly Hours &amp; Wage Activity'!AG212/40 ))),0)</f>
        <v>0</v>
      </c>
      <c r="AY212" s="523">
        <f>SUM( IF(COUNTIF('3.Weekly Hours &amp; Wage Activity'!J212:Q212, "&lt;&gt;FT") = 0, COLUMNS('3.Weekly Hours &amp; Wage Activity'!J212:AG212) * 40, '3.Weekly Hours &amp; Wage Activity'!J212:AG212))</f>
        <v>0</v>
      </c>
      <c r="AZ212" s="86">
        <f t="shared" si="27"/>
        <v>0</v>
      </c>
      <c r="BA212" s="87">
        <f t="shared" si="28"/>
        <v>0</v>
      </c>
      <c r="BB212" s="74" t="str">
        <f>IF('2.Census &amp; Reference Benchmarks'!K212 = "", "", '2.Census &amp; Reference Benchmarks'!K212)</f>
        <v/>
      </c>
      <c r="BC212" s="185">
        <f>IF('2.Census &amp; Reference Benchmarks'!L212="N/A",IF(OR(AND(G212="",I212=""),AND(G212&lt;DATEVALUE("1/1/2020"),OR(I212="",I212&gt;DATEVALUE("3/31/2020")))),177.14,IF(OR(I212 = "", I212 &gt; DATEVALUE("1/31/2020")), ROUND(177.14*((DATEVALUE("2/1/2020") -G212)/31),1))),IF('2.Census &amp; Reference Benchmarks'!L212="",0,'2.Census &amp; Reference Benchmarks'!L212))</f>
        <v>0</v>
      </c>
      <c r="BD212" s="74" t="str">
        <f>IF('2.Census &amp; Reference Benchmarks'!N212 = "", "", '2.Census &amp; Reference Benchmarks'!N212)</f>
        <v/>
      </c>
      <c r="BE212" s="185">
        <f>IF('2.Census &amp; Reference Benchmarks'!O212="N/A",IF(OR(AND(G212="",I212=""),AND(G212&lt;=DATEVALUE("2/1/2020"),OR(I212="",I212&gt;=DATEVALUE("2/29/2020")))),165.71,IF(AND(G212&gt;DATEVALUE("2/1/2020"),OR(I212="",I212&lt;=DATEVALUE("2/29/2020"))),((DATEVALUE("3/1/2020")-G212)/29)*165.71,"")),IF('2.Census &amp; Reference Benchmarks'!O212="",0,'2.Census &amp; Reference Benchmarks'!O212))</f>
        <v>0</v>
      </c>
    </row>
    <row r="213" spans="1:57" x14ac:dyDescent="0.25">
      <c r="A213" s="3"/>
      <c r="B213" s="56">
        <f>IF('2.Census &amp; Reference Benchmarks'!B213 &lt;&gt;"",'2.Census &amp; Reference Benchmarks'!B213,"")</f>
        <v>0</v>
      </c>
      <c r="C213" s="56">
        <f>IF('2.Census &amp; Reference Benchmarks'!C213 &lt;&gt;"",'2.Census &amp; Reference Benchmarks'!C213,"")</f>
        <v>0</v>
      </c>
      <c r="D213" s="57" t="str">
        <f>IF('2.Census &amp; Reference Benchmarks'!D213 &lt;&gt;"",'2.Census &amp; Reference Benchmarks'!D213,"")</f>
        <v/>
      </c>
      <c r="E213" s="56" t="str">
        <f>IF('2.Census &amp; Reference Benchmarks'!E213 &lt;&gt;"",'2.Census &amp; Reference Benchmarks'!E213,"")</f>
        <v/>
      </c>
      <c r="F213" s="56" t="str">
        <f>IF('2.Census &amp; Reference Benchmarks'!F213 &lt;&gt;"",'2.Census &amp; Reference Benchmarks'!F213,"")</f>
        <v/>
      </c>
      <c r="G213" s="58" t="str">
        <f>IF('2.Census &amp; Reference Benchmarks'!G213 &lt;&gt;"",'2.Census &amp; Reference Benchmarks'!G213,"")</f>
        <v/>
      </c>
      <c r="H213" s="58" t="str">
        <f>IF('2.Census &amp; Reference Benchmarks'!H213 &lt;&gt;"",'2.Census &amp; Reference Benchmarks'!H213,"")</f>
        <v/>
      </c>
      <c r="I213" s="58" t="str">
        <f>IF('2.Census &amp; Reference Benchmarks'!I213 &lt;&gt;"",'2.Census &amp; Reference Benchmarks'!I213,"")</f>
        <v/>
      </c>
      <c r="J213" s="69" t="str">
        <f>IF('2.Census &amp; Reference Benchmarks'!J213 &lt;&gt;"",'2.Census &amp; Reference Benchmarks'!J213,"")</f>
        <v/>
      </c>
      <c r="K213" s="58" t="str">
        <f>IF('7.Safe Harbor Input Data &amp; Calc'!Q215 &lt;&gt; "", '7.Safe Harbor Input Data &amp; Calc'!Q215, "")</f>
        <v>No</v>
      </c>
      <c r="L213" s="59" t="str">
        <f>IF('2.Census &amp; Reference Benchmarks'!T213&lt;&gt; "",'2.Census &amp; Reference Benchmarks'!T213,"")</f>
        <v/>
      </c>
      <c r="M213" s="60">
        <f>'2.Census &amp; Reference Benchmarks'!M213</f>
        <v>0</v>
      </c>
      <c r="N213" s="60">
        <f>'2.Census &amp; Reference Benchmarks'!P213</f>
        <v>0</v>
      </c>
      <c r="O213" s="60">
        <f>'2.Census &amp; Reference Benchmarks'!S213</f>
        <v>0</v>
      </c>
      <c r="P213" s="52">
        <f>IF( AND(I213 &lt; '1. Summary for SBA'!$J$7, I213 &lt;&gt;""), 0, IF(AND(G213="",I213=""),SUM(M213:O213)*4,IF(I213&lt;'1. Summary for SBA'!$J$7,0,IF(K213="Yes",0,IF(H213="Salary",IF(AND(SUM(M213:O213)*4&lt;100000,L213=""),(SUM(M213:O213)/(IF(OR(I213=0,I213&gt;=DATEVALUE("3/31/2020")),DATEVALUE("3/31/2020"),I213)-IF(OR(G213&lt;=DATEVALUE("1/1/2020"), G213 = ""),DATEVALUE("1/1/2020"),IF(OR(MONTH(G213)=1),G213+1,IF(MONTH(G213)=3,G213,G213-1)))))*360,0),0)))))</f>
        <v>0</v>
      </c>
      <c r="Q213" s="52">
        <f t="shared" si="22"/>
        <v>0</v>
      </c>
      <c r="R213" s="67">
        <f t="shared" si="23"/>
        <v>0</v>
      </c>
      <c r="S213" s="53">
        <f>SUM('3.Weekly Hours &amp; Wage Activity'!AI213:BF213)</f>
        <v>0</v>
      </c>
      <c r="T213" s="53">
        <f>IF(AND(I213&lt;&gt; "",  I213 &lt; '1. Summary for SBA'!$J$11 +168, I213 &gt; '1. Summary for SBA'!$J$11),S213+(((168-(I213-'1. Summary for SBA'!$J$11+1))*S213)/((I213-'1. Summary for SBA'!$J$11+1))),0)</f>
        <v>0</v>
      </c>
      <c r="U213" s="369">
        <f>IF(K213= "Yes",0,IF( H213 = "salary",IF(T213 = 0,MAX(0,$R213-$S213), R213-T213),IF( H213 = "Hourly",'6. Hourly EE Wage Reduction'!AA213, 0)))</f>
        <v>0</v>
      </c>
      <c r="V213" s="67">
        <f t="shared" si="24"/>
        <v>0</v>
      </c>
      <c r="W213" s="405" t="str">
        <f>IF(U213 = 0, "No",IF('6. Hourly EE Wage Reduction'!T213 &gt;'6. Hourly EE Wage Reduction'!W213, "Yes", "No"))</f>
        <v>No</v>
      </c>
      <c r="X213" s="67">
        <f t="shared" si="25"/>
        <v>0</v>
      </c>
      <c r="Y213" s="67">
        <f t="shared" si="26"/>
        <v>0</v>
      </c>
      <c r="AA213" s="86">
        <f>IFERROR(IF('3.Weekly Hours &amp; Wage Activity'!J213 = "FT", 1,MIN(1,IF('3.Weekly Hours &amp; Wage Activity'!J213 = "", "",MIN('3.Weekly Hours &amp; Wage Activity'!J213/40,1)),IF('3.Weekly Hours &amp; Wage Activity'!J213="", "",'3.Weekly Hours &amp; Wage Activity'!J213/40 ))),0)</f>
        <v>0</v>
      </c>
      <c r="AB213" s="86">
        <f>IFERROR(IF('3.Weekly Hours &amp; Wage Activity'!K213 = "FT", 1,MIN(1,IF('3.Weekly Hours &amp; Wage Activity'!K213 = "", "",MIN('3.Weekly Hours &amp; Wage Activity'!K213/40,1)),IF('3.Weekly Hours &amp; Wage Activity'!K213="", "",'3.Weekly Hours &amp; Wage Activity'!K213/40 ))),0)</f>
        <v>0</v>
      </c>
      <c r="AC213" s="86">
        <f>IFERROR(IF('3.Weekly Hours &amp; Wage Activity'!L213 = "FT", 1,MIN(1,IF('3.Weekly Hours &amp; Wage Activity'!L213 = "", "",MIN('3.Weekly Hours &amp; Wage Activity'!L213/40,1)),IF('3.Weekly Hours &amp; Wage Activity'!L213="", "",'3.Weekly Hours &amp; Wage Activity'!L213/40 ))),0)</f>
        <v>0</v>
      </c>
      <c r="AD213" s="86">
        <f>IFERROR(IF('3.Weekly Hours &amp; Wage Activity'!M213 = "FT", 1,MIN(1,IF('3.Weekly Hours &amp; Wage Activity'!M213 = "", "",MIN('3.Weekly Hours &amp; Wage Activity'!M213/40,1)),IF('3.Weekly Hours &amp; Wage Activity'!M213="", "",'3.Weekly Hours &amp; Wage Activity'!M213/40 ))),0)</f>
        <v>0</v>
      </c>
      <c r="AE213" s="86">
        <f>IFERROR(IF('3.Weekly Hours &amp; Wage Activity'!N213 = "FT", 1,MIN(1,IF('3.Weekly Hours &amp; Wage Activity'!N213 = "", "",MIN('3.Weekly Hours &amp; Wage Activity'!N213/40,1)),IF('3.Weekly Hours &amp; Wage Activity'!N213="", "",'3.Weekly Hours &amp; Wage Activity'!N213/40 ))),0)</f>
        <v>0</v>
      </c>
      <c r="AF213" s="86">
        <f>IFERROR(IF('3.Weekly Hours &amp; Wage Activity'!O213 = "FT", 1,MIN(1,IF('3.Weekly Hours &amp; Wage Activity'!O213 = "", "",MIN('3.Weekly Hours &amp; Wage Activity'!O213/40,1)),IF('3.Weekly Hours &amp; Wage Activity'!O213="", "",'3.Weekly Hours &amp; Wage Activity'!O213/40 ))),0)</f>
        <v>0</v>
      </c>
      <c r="AG213" s="86">
        <f>IFERROR(IF('3.Weekly Hours &amp; Wage Activity'!P213 = "FT", 1,MIN(1,IF('3.Weekly Hours &amp; Wage Activity'!P213 = "", "",MIN('3.Weekly Hours &amp; Wage Activity'!P213/40,1)),IF('3.Weekly Hours &amp; Wage Activity'!P213="", "",'3.Weekly Hours &amp; Wage Activity'!P213/40 ))),0)</f>
        <v>0</v>
      </c>
      <c r="AH213" s="86">
        <f>IFERROR(IF('3.Weekly Hours &amp; Wage Activity'!Q213 = "FT", 1,MIN(1,IF('3.Weekly Hours &amp; Wage Activity'!Q213 = "", "",MIN('3.Weekly Hours &amp; Wage Activity'!Q213/40,1)),IF('3.Weekly Hours &amp; Wage Activity'!Q213="", "",'3.Weekly Hours &amp; Wage Activity'!Q213/40 ))),0)</f>
        <v>0</v>
      </c>
      <c r="AI213" s="86">
        <f>IFERROR(IF('3.Weekly Hours &amp; Wage Activity'!R213 = "FT", 1,MIN(1,IF('3.Weekly Hours &amp; Wage Activity'!R213 = "", "",MIN('3.Weekly Hours &amp; Wage Activity'!R213/40,1)),IF('3.Weekly Hours &amp; Wage Activity'!R213="", "",'3.Weekly Hours &amp; Wage Activity'!R213/40 ))),0)</f>
        <v>0</v>
      </c>
      <c r="AJ213" s="86">
        <f>IFERROR(IF('3.Weekly Hours &amp; Wage Activity'!S213 = "FT", 1,MIN(1,IF('3.Weekly Hours &amp; Wage Activity'!S213 = "", "",MIN('3.Weekly Hours &amp; Wage Activity'!S213/40,1)),IF('3.Weekly Hours &amp; Wage Activity'!S213="", "",'3.Weekly Hours &amp; Wage Activity'!S213/40 ))),0)</f>
        <v>0</v>
      </c>
      <c r="AK213" s="86">
        <f>IFERROR(IF('3.Weekly Hours &amp; Wage Activity'!T213 = "FT", 1,MIN(1,IF('3.Weekly Hours &amp; Wage Activity'!T213 = "", "",MIN('3.Weekly Hours &amp; Wage Activity'!T213/40,1)),IF('3.Weekly Hours &amp; Wage Activity'!T213="", "",'3.Weekly Hours &amp; Wage Activity'!T213/40 ))),0)</f>
        <v>0</v>
      </c>
      <c r="AL213" s="86">
        <f>IFERROR(IF('3.Weekly Hours &amp; Wage Activity'!U213 = "FT", 1,MIN(1,IF('3.Weekly Hours &amp; Wage Activity'!U213 = "", "",MIN('3.Weekly Hours &amp; Wage Activity'!U213/40,1)),IF('3.Weekly Hours &amp; Wage Activity'!U213="", "",'3.Weekly Hours &amp; Wage Activity'!U213/40 ))),0)</f>
        <v>0</v>
      </c>
      <c r="AM213" s="86">
        <f>IFERROR(IF('3.Weekly Hours &amp; Wage Activity'!V213 = "FT", 1,MIN(1,IF('3.Weekly Hours &amp; Wage Activity'!V213 = "", "",MIN('3.Weekly Hours &amp; Wage Activity'!V213/40,1)),IF('3.Weekly Hours &amp; Wage Activity'!V213="", "",'3.Weekly Hours &amp; Wage Activity'!V213/40 ))),0)</f>
        <v>0</v>
      </c>
      <c r="AN213" s="86">
        <f>IFERROR(IF('3.Weekly Hours &amp; Wage Activity'!W213 = "FT", 1,MIN(1,IF('3.Weekly Hours &amp; Wage Activity'!W213 = "", "",MIN('3.Weekly Hours &amp; Wage Activity'!W213/40,1)),IF('3.Weekly Hours &amp; Wage Activity'!W213="", "",'3.Weekly Hours &amp; Wage Activity'!W213/40 ))),0)</f>
        <v>0</v>
      </c>
      <c r="AO213" s="86">
        <f>IFERROR(IF('3.Weekly Hours &amp; Wage Activity'!X213 = "FT", 1,MIN(1,IF('3.Weekly Hours &amp; Wage Activity'!X213 = "", "",MIN('3.Weekly Hours &amp; Wage Activity'!X213/40,1)),IF('3.Weekly Hours &amp; Wage Activity'!X213="", "",'3.Weekly Hours &amp; Wage Activity'!X213/40 ))),0)</f>
        <v>0</v>
      </c>
      <c r="AP213" s="86">
        <f>IFERROR(IF('3.Weekly Hours &amp; Wage Activity'!Y213 = "FT", 1,MIN(1,IF('3.Weekly Hours &amp; Wage Activity'!Y213 = "", "",MIN('3.Weekly Hours &amp; Wage Activity'!Y213/40,1)),IF('3.Weekly Hours &amp; Wage Activity'!Y213="", "",'3.Weekly Hours &amp; Wage Activity'!Y213/40 ))),0)</f>
        <v>0</v>
      </c>
      <c r="AQ213" s="86">
        <f>IFERROR(IF('3.Weekly Hours &amp; Wage Activity'!Z213 = "FT", 1,MIN(1,IF('3.Weekly Hours &amp; Wage Activity'!Z213 = "", "",MIN('3.Weekly Hours &amp; Wage Activity'!Z213/40,1)),IF('3.Weekly Hours &amp; Wage Activity'!Z213="", "",'3.Weekly Hours &amp; Wage Activity'!Z213/40 ))),0)</f>
        <v>0</v>
      </c>
      <c r="AR213" s="86">
        <f>IFERROR(IF('3.Weekly Hours &amp; Wage Activity'!AA213 = "FT", 1,MIN(1,IF('3.Weekly Hours &amp; Wage Activity'!AA213 = "", "",MIN('3.Weekly Hours &amp; Wage Activity'!AA213/40,1)),IF('3.Weekly Hours &amp; Wage Activity'!AA213="", "",'3.Weekly Hours &amp; Wage Activity'!AA213/40 ))),0)</f>
        <v>0</v>
      </c>
      <c r="AS213" s="86">
        <f>IFERROR(IF('3.Weekly Hours &amp; Wage Activity'!AB213 = "FT", 1,MIN(1,IF('3.Weekly Hours &amp; Wage Activity'!AB213 = "", "",MIN('3.Weekly Hours &amp; Wage Activity'!AB213/40,1)),IF('3.Weekly Hours &amp; Wage Activity'!AB213="", "",'3.Weekly Hours &amp; Wage Activity'!AB213/40 ))),0)</f>
        <v>0</v>
      </c>
      <c r="AT213" s="86">
        <f>IFERROR(IF('3.Weekly Hours &amp; Wage Activity'!AC213 = "FT", 1,MIN(1,IF('3.Weekly Hours &amp; Wage Activity'!AC213 = "", "",MIN('3.Weekly Hours &amp; Wage Activity'!AC213/40,1)),IF('3.Weekly Hours &amp; Wage Activity'!AC213="", "",'3.Weekly Hours &amp; Wage Activity'!AC213/40 ))),0)</f>
        <v>0</v>
      </c>
      <c r="AU213" s="86">
        <f>IFERROR(IF('3.Weekly Hours &amp; Wage Activity'!AD213 = "FT", 1,MIN(1,IF('3.Weekly Hours &amp; Wage Activity'!AD213 = "", "",MIN('3.Weekly Hours &amp; Wage Activity'!AD213/40,1)),IF('3.Weekly Hours &amp; Wage Activity'!AD213="", "",'3.Weekly Hours &amp; Wage Activity'!AD213/40 ))),0)</f>
        <v>0</v>
      </c>
      <c r="AV213" s="86">
        <f>IFERROR(IF('3.Weekly Hours &amp; Wage Activity'!AE213 = "FT", 1,MIN(1,IF('3.Weekly Hours &amp; Wage Activity'!AE213 = "", "",MIN('3.Weekly Hours &amp; Wage Activity'!AE213/40,1)),IF('3.Weekly Hours &amp; Wage Activity'!AE213="", "",'3.Weekly Hours &amp; Wage Activity'!AE213/40 ))),0)</f>
        <v>0</v>
      </c>
      <c r="AW213" s="86">
        <f>IFERROR(IF('3.Weekly Hours &amp; Wage Activity'!AF213 = "FT", 1,MIN(1,IF('3.Weekly Hours &amp; Wage Activity'!AF213 = "", "",MIN('3.Weekly Hours &amp; Wage Activity'!AF213/40,1)),IF('3.Weekly Hours &amp; Wage Activity'!AF213="", "",'3.Weekly Hours &amp; Wage Activity'!AF213/40 ))),0)</f>
        <v>0</v>
      </c>
      <c r="AX213" s="86">
        <f>IFERROR(IF('3.Weekly Hours &amp; Wage Activity'!AG213 = "FT", 1,MIN(1,IF('3.Weekly Hours &amp; Wage Activity'!AG213 = "", "",MIN('3.Weekly Hours &amp; Wage Activity'!AG213/40,1)),IF('3.Weekly Hours &amp; Wage Activity'!AG213="", "",'3.Weekly Hours &amp; Wage Activity'!AG213/40 ))),0)</f>
        <v>0</v>
      </c>
      <c r="AY213" s="523">
        <f>SUM( IF(COUNTIF('3.Weekly Hours &amp; Wage Activity'!J213:Q213, "&lt;&gt;FT") = 0, COLUMNS('3.Weekly Hours &amp; Wage Activity'!J213:AG213) * 40, '3.Weekly Hours &amp; Wage Activity'!J213:AG213))</f>
        <v>0</v>
      </c>
      <c r="AZ213" s="86">
        <f t="shared" si="27"/>
        <v>0</v>
      </c>
      <c r="BA213" s="87">
        <f t="shared" si="28"/>
        <v>0</v>
      </c>
      <c r="BB213" s="74" t="str">
        <f>IF('2.Census &amp; Reference Benchmarks'!K213 = "", "", '2.Census &amp; Reference Benchmarks'!K213)</f>
        <v/>
      </c>
      <c r="BC213" s="185">
        <f>IF('2.Census &amp; Reference Benchmarks'!L213="N/A",IF(OR(AND(G213="",I213=""),AND(G213&lt;DATEVALUE("1/1/2020"),OR(I213="",I213&gt;DATEVALUE("3/31/2020")))),177.14,IF(OR(I213 = "", I213 &gt; DATEVALUE("1/31/2020")), ROUND(177.14*((DATEVALUE("2/1/2020") -G213)/31),1))),IF('2.Census &amp; Reference Benchmarks'!L213="",0,'2.Census &amp; Reference Benchmarks'!L213))</f>
        <v>0</v>
      </c>
      <c r="BD213" s="74" t="str">
        <f>IF('2.Census &amp; Reference Benchmarks'!N213 = "", "", '2.Census &amp; Reference Benchmarks'!N213)</f>
        <v/>
      </c>
      <c r="BE213" s="185">
        <f>IF('2.Census &amp; Reference Benchmarks'!O213="N/A",IF(OR(AND(G213="",I213=""),AND(G213&lt;=DATEVALUE("2/1/2020"),OR(I213="",I213&gt;=DATEVALUE("2/29/2020")))),165.71,IF(AND(G213&gt;DATEVALUE("2/1/2020"),OR(I213="",I213&lt;=DATEVALUE("2/29/2020"))),((DATEVALUE("3/1/2020")-G213)/29)*165.71,"")),IF('2.Census &amp; Reference Benchmarks'!O213="",0,'2.Census &amp; Reference Benchmarks'!O213))</f>
        <v>0</v>
      </c>
    </row>
    <row r="214" spans="1:57" x14ac:dyDescent="0.25">
      <c r="A214" s="3"/>
      <c r="B214" s="56">
        <f>IF('2.Census &amp; Reference Benchmarks'!B214 &lt;&gt;"",'2.Census &amp; Reference Benchmarks'!B214,"")</f>
        <v>0</v>
      </c>
      <c r="C214" s="56">
        <f>IF('2.Census &amp; Reference Benchmarks'!C214 &lt;&gt;"",'2.Census &amp; Reference Benchmarks'!C214,"")</f>
        <v>0</v>
      </c>
      <c r="D214" s="57" t="str">
        <f>IF('2.Census &amp; Reference Benchmarks'!D214 &lt;&gt;"",'2.Census &amp; Reference Benchmarks'!D214,"")</f>
        <v/>
      </c>
      <c r="E214" s="56" t="str">
        <f>IF('2.Census &amp; Reference Benchmarks'!E214 &lt;&gt;"",'2.Census &amp; Reference Benchmarks'!E214,"")</f>
        <v/>
      </c>
      <c r="F214" s="56" t="str">
        <f>IF('2.Census &amp; Reference Benchmarks'!F214 &lt;&gt;"",'2.Census &amp; Reference Benchmarks'!F214,"")</f>
        <v/>
      </c>
      <c r="G214" s="58" t="str">
        <f>IF('2.Census &amp; Reference Benchmarks'!G214 &lt;&gt;"",'2.Census &amp; Reference Benchmarks'!G214,"")</f>
        <v/>
      </c>
      <c r="H214" s="58" t="str">
        <f>IF('2.Census &amp; Reference Benchmarks'!H214 &lt;&gt;"",'2.Census &amp; Reference Benchmarks'!H214,"")</f>
        <v/>
      </c>
      <c r="I214" s="58" t="str">
        <f>IF('2.Census &amp; Reference Benchmarks'!I214 &lt;&gt;"",'2.Census &amp; Reference Benchmarks'!I214,"")</f>
        <v/>
      </c>
      <c r="J214" s="69" t="str">
        <f>IF('2.Census &amp; Reference Benchmarks'!J214 &lt;&gt;"",'2.Census &amp; Reference Benchmarks'!J214,"")</f>
        <v/>
      </c>
      <c r="K214" s="58" t="str">
        <f>IF('7.Safe Harbor Input Data &amp; Calc'!Q216 &lt;&gt; "", '7.Safe Harbor Input Data &amp; Calc'!Q216, "")</f>
        <v>No</v>
      </c>
      <c r="L214" s="59" t="str">
        <f>IF('2.Census &amp; Reference Benchmarks'!T214&lt;&gt; "",'2.Census &amp; Reference Benchmarks'!T214,"")</f>
        <v/>
      </c>
      <c r="M214" s="60">
        <f>'2.Census &amp; Reference Benchmarks'!M214</f>
        <v>0</v>
      </c>
      <c r="N214" s="60">
        <f>'2.Census &amp; Reference Benchmarks'!P214</f>
        <v>0</v>
      </c>
      <c r="O214" s="60">
        <f>'2.Census &amp; Reference Benchmarks'!S214</f>
        <v>0</v>
      </c>
      <c r="P214" s="52">
        <f>IF( AND(I214 &lt; '1. Summary for SBA'!$J$7, I214 &lt;&gt;""), 0, IF(AND(G214="",I214=""),SUM(M214:O214)*4,IF(I214&lt;'1. Summary for SBA'!$J$7,0,IF(K214="Yes",0,IF(H214="Salary",IF(AND(SUM(M214:O214)*4&lt;100000,L214=""),(SUM(M214:O214)/(IF(OR(I214=0,I214&gt;=DATEVALUE("3/31/2020")),DATEVALUE("3/31/2020"),I214)-IF(OR(G214&lt;=DATEVALUE("1/1/2020"), G214 = ""),DATEVALUE("1/1/2020"),IF(OR(MONTH(G214)=1),G214+1,IF(MONTH(G214)=3,G214,G214-1)))))*360,0),0)))))</f>
        <v>0</v>
      </c>
      <c r="Q214" s="52">
        <f t="shared" si="22"/>
        <v>0</v>
      </c>
      <c r="R214" s="67">
        <f t="shared" si="23"/>
        <v>0</v>
      </c>
      <c r="S214" s="53">
        <f>SUM('3.Weekly Hours &amp; Wage Activity'!AI214:BF214)</f>
        <v>0</v>
      </c>
      <c r="T214" s="53">
        <f>IF(AND(I214&lt;&gt; "",  I214 &lt; '1. Summary for SBA'!$J$11 +168, I214 &gt; '1. Summary for SBA'!$J$11),S214+(((168-(I214-'1. Summary for SBA'!$J$11+1))*S214)/((I214-'1. Summary for SBA'!$J$11+1))),0)</f>
        <v>0</v>
      </c>
      <c r="U214" s="369">
        <f>IF(K214= "Yes",0,IF( H214 = "salary",IF(T214 = 0,MAX(0,$R214-$S214), R214-T214),IF( H214 = "Hourly",'6. Hourly EE Wage Reduction'!AA214, 0)))</f>
        <v>0</v>
      </c>
      <c r="V214" s="67">
        <f t="shared" si="24"/>
        <v>0</v>
      </c>
      <c r="W214" s="405" t="str">
        <f>IF(U214 = 0, "No",IF('6. Hourly EE Wage Reduction'!T214 &gt;'6. Hourly EE Wage Reduction'!W214, "Yes", "No"))</f>
        <v>No</v>
      </c>
      <c r="X214" s="67">
        <f t="shared" si="25"/>
        <v>0</v>
      </c>
      <c r="Y214" s="67">
        <f t="shared" si="26"/>
        <v>0</v>
      </c>
      <c r="AA214" s="86">
        <f>IFERROR(IF('3.Weekly Hours &amp; Wage Activity'!J214 = "FT", 1,MIN(1,IF('3.Weekly Hours &amp; Wage Activity'!J214 = "", "",MIN('3.Weekly Hours &amp; Wage Activity'!J214/40,1)),IF('3.Weekly Hours &amp; Wage Activity'!J214="", "",'3.Weekly Hours &amp; Wage Activity'!J214/40 ))),0)</f>
        <v>0</v>
      </c>
      <c r="AB214" s="86">
        <f>IFERROR(IF('3.Weekly Hours &amp; Wage Activity'!K214 = "FT", 1,MIN(1,IF('3.Weekly Hours &amp; Wage Activity'!K214 = "", "",MIN('3.Weekly Hours &amp; Wage Activity'!K214/40,1)),IF('3.Weekly Hours &amp; Wage Activity'!K214="", "",'3.Weekly Hours &amp; Wage Activity'!K214/40 ))),0)</f>
        <v>0</v>
      </c>
      <c r="AC214" s="86">
        <f>IFERROR(IF('3.Weekly Hours &amp; Wage Activity'!L214 = "FT", 1,MIN(1,IF('3.Weekly Hours &amp; Wage Activity'!L214 = "", "",MIN('3.Weekly Hours &amp; Wage Activity'!L214/40,1)),IF('3.Weekly Hours &amp; Wage Activity'!L214="", "",'3.Weekly Hours &amp; Wage Activity'!L214/40 ))),0)</f>
        <v>0</v>
      </c>
      <c r="AD214" s="86">
        <f>IFERROR(IF('3.Weekly Hours &amp; Wage Activity'!M214 = "FT", 1,MIN(1,IF('3.Weekly Hours &amp; Wage Activity'!M214 = "", "",MIN('3.Weekly Hours &amp; Wage Activity'!M214/40,1)),IF('3.Weekly Hours &amp; Wage Activity'!M214="", "",'3.Weekly Hours &amp; Wage Activity'!M214/40 ))),0)</f>
        <v>0</v>
      </c>
      <c r="AE214" s="86">
        <f>IFERROR(IF('3.Weekly Hours &amp; Wage Activity'!N214 = "FT", 1,MIN(1,IF('3.Weekly Hours &amp; Wage Activity'!N214 = "", "",MIN('3.Weekly Hours &amp; Wage Activity'!N214/40,1)),IF('3.Weekly Hours &amp; Wage Activity'!N214="", "",'3.Weekly Hours &amp; Wage Activity'!N214/40 ))),0)</f>
        <v>0</v>
      </c>
      <c r="AF214" s="86">
        <f>IFERROR(IF('3.Weekly Hours &amp; Wage Activity'!O214 = "FT", 1,MIN(1,IF('3.Weekly Hours &amp; Wage Activity'!O214 = "", "",MIN('3.Weekly Hours &amp; Wage Activity'!O214/40,1)),IF('3.Weekly Hours &amp; Wage Activity'!O214="", "",'3.Weekly Hours &amp; Wage Activity'!O214/40 ))),0)</f>
        <v>0</v>
      </c>
      <c r="AG214" s="86">
        <f>IFERROR(IF('3.Weekly Hours &amp; Wage Activity'!P214 = "FT", 1,MIN(1,IF('3.Weekly Hours &amp; Wage Activity'!P214 = "", "",MIN('3.Weekly Hours &amp; Wage Activity'!P214/40,1)),IF('3.Weekly Hours &amp; Wage Activity'!P214="", "",'3.Weekly Hours &amp; Wage Activity'!P214/40 ))),0)</f>
        <v>0</v>
      </c>
      <c r="AH214" s="86">
        <f>IFERROR(IF('3.Weekly Hours &amp; Wage Activity'!Q214 = "FT", 1,MIN(1,IF('3.Weekly Hours &amp; Wage Activity'!Q214 = "", "",MIN('3.Weekly Hours &amp; Wage Activity'!Q214/40,1)),IF('3.Weekly Hours &amp; Wage Activity'!Q214="", "",'3.Weekly Hours &amp; Wage Activity'!Q214/40 ))),0)</f>
        <v>0</v>
      </c>
      <c r="AI214" s="86">
        <f>IFERROR(IF('3.Weekly Hours &amp; Wage Activity'!R214 = "FT", 1,MIN(1,IF('3.Weekly Hours &amp; Wage Activity'!R214 = "", "",MIN('3.Weekly Hours &amp; Wage Activity'!R214/40,1)),IF('3.Weekly Hours &amp; Wage Activity'!R214="", "",'3.Weekly Hours &amp; Wage Activity'!R214/40 ))),0)</f>
        <v>0</v>
      </c>
      <c r="AJ214" s="86">
        <f>IFERROR(IF('3.Weekly Hours &amp; Wage Activity'!S214 = "FT", 1,MIN(1,IF('3.Weekly Hours &amp; Wage Activity'!S214 = "", "",MIN('3.Weekly Hours &amp; Wage Activity'!S214/40,1)),IF('3.Weekly Hours &amp; Wage Activity'!S214="", "",'3.Weekly Hours &amp; Wage Activity'!S214/40 ))),0)</f>
        <v>0</v>
      </c>
      <c r="AK214" s="86">
        <f>IFERROR(IF('3.Weekly Hours &amp; Wage Activity'!T214 = "FT", 1,MIN(1,IF('3.Weekly Hours &amp; Wage Activity'!T214 = "", "",MIN('3.Weekly Hours &amp; Wage Activity'!T214/40,1)),IF('3.Weekly Hours &amp; Wage Activity'!T214="", "",'3.Weekly Hours &amp; Wage Activity'!T214/40 ))),0)</f>
        <v>0</v>
      </c>
      <c r="AL214" s="86">
        <f>IFERROR(IF('3.Weekly Hours &amp; Wage Activity'!U214 = "FT", 1,MIN(1,IF('3.Weekly Hours &amp; Wage Activity'!U214 = "", "",MIN('3.Weekly Hours &amp; Wage Activity'!U214/40,1)),IF('3.Weekly Hours &amp; Wage Activity'!U214="", "",'3.Weekly Hours &amp; Wage Activity'!U214/40 ))),0)</f>
        <v>0</v>
      </c>
      <c r="AM214" s="86">
        <f>IFERROR(IF('3.Weekly Hours &amp; Wage Activity'!V214 = "FT", 1,MIN(1,IF('3.Weekly Hours &amp; Wage Activity'!V214 = "", "",MIN('3.Weekly Hours &amp; Wage Activity'!V214/40,1)),IF('3.Weekly Hours &amp; Wage Activity'!V214="", "",'3.Weekly Hours &amp; Wage Activity'!V214/40 ))),0)</f>
        <v>0</v>
      </c>
      <c r="AN214" s="86">
        <f>IFERROR(IF('3.Weekly Hours &amp; Wage Activity'!W214 = "FT", 1,MIN(1,IF('3.Weekly Hours &amp; Wage Activity'!W214 = "", "",MIN('3.Weekly Hours &amp; Wage Activity'!W214/40,1)),IF('3.Weekly Hours &amp; Wage Activity'!W214="", "",'3.Weekly Hours &amp; Wage Activity'!W214/40 ))),0)</f>
        <v>0</v>
      </c>
      <c r="AO214" s="86">
        <f>IFERROR(IF('3.Weekly Hours &amp; Wage Activity'!X214 = "FT", 1,MIN(1,IF('3.Weekly Hours &amp; Wage Activity'!X214 = "", "",MIN('3.Weekly Hours &amp; Wage Activity'!X214/40,1)),IF('3.Weekly Hours &amp; Wage Activity'!X214="", "",'3.Weekly Hours &amp; Wage Activity'!X214/40 ))),0)</f>
        <v>0</v>
      </c>
      <c r="AP214" s="86">
        <f>IFERROR(IF('3.Weekly Hours &amp; Wage Activity'!Y214 = "FT", 1,MIN(1,IF('3.Weekly Hours &amp; Wage Activity'!Y214 = "", "",MIN('3.Weekly Hours &amp; Wage Activity'!Y214/40,1)),IF('3.Weekly Hours &amp; Wage Activity'!Y214="", "",'3.Weekly Hours &amp; Wage Activity'!Y214/40 ))),0)</f>
        <v>0</v>
      </c>
      <c r="AQ214" s="86">
        <f>IFERROR(IF('3.Weekly Hours &amp; Wage Activity'!Z214 = "FT", 1,MIN(1,IF('3.Weekly Hours &amp; Wage Activity'!Z214 = "", "",MIN('3.Weekly Hours &amp; Wage Activity'!Z214/40,1)),IF('3.Weekly Hours &amp; Wage Activity'!Z214="", "",'3.Weekly Hours &amp; Wage Activity'!Z214/40 ))),0)</f>
        <v>0</v>
      </c>
      <c r="AR214" s="86">
        <f>IFERROR(IF('3.Weekly Hours &amp; Wage Activity'!AA214 = "FT", 1,MIN(1,IF('3.Weekly Hours &amp; Wage Activity'!AA214 = "", "",MIN('3.Weekly Hours &amp; Wage Activity'!AA214/40,1)),IF('3.Weekly Hours &amp; Wage Activity'!AA214="", "",'3.Weekly Hours &amp; Wage Activity'!AA214/40 ))),0)</f>
        <v>0</v>
      </c>
      <c r="AS214" s="86">
        <f>IFERROR(IF('3.Weekly Hours &amp; Wage Activity'!AB214 = "FT", 1,MIN(1,IF('3.Weekly Hours &amp; Wage Activity'!AB214 = "", "",MIN('3.Weekly Hours &amp; Wage Activity'!AB214/40,1)),IF('3.Weekly Hours &amp; Wage Activity'!AB214="", "",'3.Weekly Hours &amp; Wage Activity'!AB214/40 ))),0)</f>
        <v>0</v>
      </c>
      <c r="AT214" s="86">
        <f>IFERROR(IF('3.Weekly Hours &amp; Wage Activity'!AC214 = "FT", 1,MIN(1,IF('3.Weekly Hours &amp; Wage Activity'!AC214 = "", "",MIN('3.Weekly Hours &amp; Wage Activity'!AC214/40,1)),IF('3.Weekly Hours &amp; Wage Activity'!AC214="", "",'3.Weekly Hours &amp; Wage Activity'!AC214/40 ))),0)</f>
        <v>0</v>
      </c>
      <c r="AU214" s="86">
        <f>IFERROR(IF('3.Weekly Hours &amp; Wage Activity'!AD214 = "FT", 1,MIN(1,IF('3.Weekly Hours &amp; Wage Activity'!AD214 = "", "",MIN('3.Weekly Hours &amp; Wage Activity'!AD214/40,1)),IF('3.Weekly Hours &amp; Wage Activity'!AD214="", "",'3.Weekly Hours &amp; Wage Activity'!AD214/40 ))),0)</f>
        <v>0</v>
      </c>
      <c r="AV214" s="86">
        <f>IFERROR(IF('3.Weekly Hours &amp; Wage Activity'!AE214 = "FT", 1,MIN(1,IF('3.Weekly Hours &amp; Wage Activity'!AE214 = "", "",MIN('3.Weekly Hours &amp; Wage Activity'!AE214/40,1)),IF('3.Weekly Hours &amp; Wage Activity'!AE214="", "",'3.Weekly Hours &amp; Wage Activity'!AE214/40 ))),0)</f>
        <v>0</v>
      </c>
      <c r="AW214" s="86">
        <f>IFERROR(IF('3.Weekly Hours &amp; Wage Activity'!AF214 = "FT", 1,MIN(1,IF('3.Weekly Hours &amp; Wage Activity'!AF214 = "", "",MIN('3.Weekly Hours &amp; Wage Activity'!AF214/40,1)),IF('3.Weekly Hours &amp; Wage Activity'!AF214="", "",'3.Weekly Hours &amp; Wage Activity'!AF214/40 ))),0)</f>
        <v>0</v>
      </c>
      <c r="AX214" s="86">
        <f>IFERROR(IF('3.Weekly Hours &amp; Wage Activity'!AG214 = "FT", 1,MIN(1,IF('3.Weekly Hours &amp; Wage Activity'!AG214 = "", "",MIN('3.Weekly Hours &amp; Wage Activity'!AG214/40,1)),IF('3.Weekly Hours &amp; Wage Activity'!AG214="", "",'3.Weekly Hours &amp; Wage Activity'!AG214/40 ))),0)</f>
        <v>0</v>
      </c>
      <c r="AY214" s="523">
        <f>SUM( IF(COUNTIF('3.Weekly Hours &amp; Wage Activity'!J214:Q214, "&lt;&gt;FT") = 0, COLUMNS('3.Weekly Hours &amp; Wage Activity'!J214:AG214) * 40, '3.Weekly Hours &amp; Wage Activity'!J214:AG214))</f>
        <v>0</v>
      </c>
      <c r="AZ214" s="86">
        <f t="shared" si="27"/>
        <v>0</v>
      </c>
      <c r="BA214" s="87">
        <f t="shared" si="28"/>
        <v>0</v>
      </c>
      <c r="BB214" s="74" t="str">
        <f>IF('2.Census &amp; Reference Benchmarks'!K214 = "", "", '2.Census &amp; Reference Benchmarks'!K214)</f>
        <v/>
      </c>
      <c r="BC214" s="185">
        <f>IF('2.Census &amp; Reference Benchmarks'!L214="N/A",IF(OR(AND(G214="",I214=""),AND(G214&lt;DATEVALUE("1/1/2020"),OR(I214="",I214&gt;DATEVALUE("3/31/2020")))),177.14,IF(OR(I214 = "", I214 &gt; DATEVALUE("1/31/2020")), ROUND(177.14*((DATEVALUE("2/1/2020") -G214)/31),1))),IF('2.Census &amp; Reference Benchmarks'!L214="",0,'2.Census &amp; Reference Benchmarks'!L214))</f>
        <v>0</v>
      </c>
      <c r="BD214" s="74" t="str">
        <f>IF('2.Census &amp; Reference Benchmarks'!N214 = "", "", '2.Census &amp; Reference Benchmarks'!N214)</f>
        <v/>
      </c>
      <c r="BE214" s="185">
        <f>IF('2.Census &amp; Reference Benchmarks'!O214="N/A",IF(OR(AND(G214="",I214=""),AND(G214&lt;=DATEVALUE("2/1/2020"),OR(I214="",I214&gt;=DATEVALUE("2/29/2020")))),165.71,IF(AND(G214&gt;DATEVALUE("2/1/2020"),OR(I214="",I214&lt;=DATEVALUE("2/29/2020"))),((DATEVALUE("3/1/2020")-G214)/29)*165.71,"")),IF('2.Census &amp; Reference Benchmarks'!O214="",0,'2.Census &amp; Reference Benchmarks'!O214))</f>
        <v>0</v>
      </c>
    </row>
    <row r="215" spans="1:57" x14ac:dyDescent="0.25">
      <c r="A215" s="3"/>
      <c r="B215" s="56">
        <f>IF('2.Census &amp; Reference Benchmarks'!B215 &lt;&gt;"",'2.Census &amp; Reference Benchmarks'!B215,"")</f>
        <v>0</v>
      </c>
      <c r="C215" s="56">
        <f>IF('2.Census &amp; Reference Benchmarks'!C215 &lt;&gt;"",'2.Census &amp; Reference Benchmarks'!C215,"")</f>
        <v>0</v>
      </c>
      <c r="D215" s="57" t="str">
        <f>IF('2.Census &amp; Reference Benchmarks'!D215 &lt;&gt;"",'2.Census &amp; Reference Benchmarks'!D215,"")</f>
        <v/>
      </c>
      <c r="E215" s="56" t="str">
        <f>IF('2.Census &amp; Reference Benchmarks'!E215 &lt;&gt;"",'2.Census &amp; Reference Benchmarks'!E215,"")</f>
        <v/>
      </c>
      <c r="F215" s="56" t="str">
        <f>IF('2.Census &amp; Reference Benchmarks'!F215 &lt;&gt;"",'2.Census &amp; Reference Benchmarks'!F215,"")</f>
        <v/>
      </c>
      <c r="G215" s="58" t="str">
        <f>IF('2.Census &amp; Reference Benchmarks'!G215 &lt;&gt;"",'2.Census &amp; Reference Benchmarks'!G215,"")</f>
        <v/>
      </c>
      <c r="H215" s="58" t="str">
        <f>IF('2.Census &amp; Reference Benchmarks'!H215 &lt;&gt;"",'2.Census &amp; Reference Benchmarks'!H215,"")</f>
        <v/>
      </c>
      <c r="I215" s="58" t="str">
        <f>IF('2.Census &amp; Reference Benchmarks'!I215 &lt;&gt;"",'2.Census &amp; Reference Benchmarks'!I215,"")</f>
        <v/>
      </c>
      <c r="J215" s="69" t="str">
        <f>IF('2.Census &amp; Reference Benchmarks'!J215 &lt;&gt;"",'2.Census &amp; Reference Benchmarks'!J215,"")</f>
        <v/>
      </c>
      <c r="K215" s="58" t="str">
        <f>IF('7.Safe Harbor Input Data &amp; Calc'!Q217 &lt;&gt; "", '7.Safe Harbor Input Data &amp; Calc'!Q217, "")</f>
        <v>No</v>
      </c>
      <c r="L215" s="59" t="str">
        <f>IF('2.Census &amp; Reference Benchmarks'!T215&lt;&gt; "",'2.Census &amp; Reference Benchmarks'!T215,"")</f>
        <v/>
      </c>
      <c r="M215" s="60">
        <f>'2.Census &amp; Reference Benchmarks'!M215</f>
        <v>0</v>
      </c>
      <c r="N215" s="60">
        <f>'2.Census &amp; Reference Benchmarks'!P215</f>
        <v>0</v>
      </c>
      <c r="O215" s="60">
        <f>'2.Census &amp; Reference Benchmarks'!S215</f>
        <v>0</v>
      </c>
      <c r="P215" s="52">
        <f>IF( AND(I215 &lt; '1. Summary for SBA'!$J$7, I215 &lt;&gt;""), 0, IF(AND(G215="",I215=""),SUM(M215:O215)*4,IF(I215&lt;'1. Summary for SBA'!$J$7,0,IF(K215="Yes",0,IF(H215="Salary",IF(AND(SUM(M215:O215)*4&lt;100000,L215=""),(SUM(M215:O215)/(IF(OR(I215=0,I215&gt;=DATEVALUE("3/31/2020")),DATEVALUE("3/31/2020"),I215)-IF(OR(G215&lt;=DATEVALUE("1/1/2020"), G215 = ""),DATEVALUE("1/1/2020"),IF(OR(MONTH(G215)=1),G215+1,IF(MONTH(G215)=3,G215,G215-1)))))*360,0),0)))))</f>
        <v>0</v>
      </c>
      <c r="Q215" s="52">
        <f t="shared" si="22"/>
        <v>0</v>
      </c>
      <c r="R215" s="67">
        <f t="shared" si="23"/>
        <v>0</v>
      </c>
      <c r="S215" s="53">
        <f>SUM('3.Weekly Hours &amp; Wage Activity'!AI215:BF215)</f>
        <v>0</v>
      </c>
      <c r="T215" s="53">
        <f>IF(AND(I215&lt;&gt; "",  I215 &lt; '1. Summary for SBA'!$J$11 +168, I215 &gt; '1. Summary for SBA'!$J$11),S215+(((168-(I215-'1. Summary for SBA'!$J$11+1))*S215)/((I215-'1. Summary for SBA'!$J$11+1))),0)</f>
        <v>0</v>
      </c>
      <c r="U215" s="369">
        <f>IF(K215= "Yes",0,IF( H215 = "salary",IF(T215 = 0,MAX(0,$R215-$S215), R215-T215),IF( H215 = "Hourly",'6. Hourly EE Wage Reduction'!AA215, 0)))</f>
        <v>0</v>
      </c>
      <c r="V215" s="67">
        <f t="shared" si="24"/>
        <v>0</v>
      </c>
      <c r="W215" s="405" t="str">
        <f>IF(U215 = 0, "No",IF('6. Hourly EE Wage Reduction'!T215 &gt;'6. Hourly EE Wage Reduction'!W215, "Yes", "No"))</f>
        <v>No</v>
      </c>
      <c r="X215" s="67">
        <f t="shared" si="25"/>
        <v>0</v>
      </c>
      <c r="Y215" s="67">
        <f t="shared" si="26"/>
        <v>0</v>
      </c>
      <c r="AA215" s="86">
        <f>IFERROR(IF('3.Weekly Hours &amp; Wage Activity'!J215 = "FT", 1,MIN(1,IF('3.Weekly Hours &amp; Wage Activity'!J215 = "", "",MIN('3.Weekly Hours &amp; Wage Activity'!J215/40,1)),IF('3.Weekly Hours &amp; Wage Activity'!J215="", "",'3.Weekly Hours &amp; Wage Activity'!J215/40 ))),0)</f>
        <v>0</v>
      </c>
      <c r="AB215" s="86">
        <f>IFERROR(IF('3.Weekly Hours &amp; Wage Activity'!K215 = "FT", 1,MIN(1,IF('3.Weekly Hours &amp; Wage Activity'!K215 = "", "",MIN('3.Weekly Hours &amp; Wage Activity'!K215/40,1)),IF('3.Weekly Hours &amp; Wage Activity'!K215="", "",'3.Weekly Hours &amp; Wage Activity'!K215/40 ))),0)</f>
        <v>0</v>
      </c>
      <c r="AC215" s="86">
        <f>IFERROR(IF('3.Weekly Hours &amp; Wage Activity'!L215 = "FT", 1,MIN(1,IF('3.Weekly Hours &amp; Wage Activity'!L215 = "", "",MIN('3.Weekly Hours &amp; Wage Activity'!L215/40,1)),IF('3.Weekly Hours &amp; Wage Activity'!L215="", "",'3.Weekly Hours &amp; Wage Activity'!L215/40 ))),0)</f>
        <v>0</v>
      </c>
      <c r="AD215" s="86">
        <f>IFERROR(IF('3.Weekly Hours &amp; Wage Activity'!M215 = "FT", 1,MIN(1,IF('3.Weekly Hours &amp; Wage Activity'!M215 = "", "",MIN('3.Weekly Hours &amp; Wage Activity'!M215/40,1)),IF('3.Weekly Hours &amp; Wage Activity'!M215="", "",'3.Weekly Hours &amp; Wage Activity'!M215/40 ))),0)</f>
        <v>0</v>
      </c>
      <c r="AE215" s="86">
        <f>IFERROR(IF('3.Weekly Hours &amp; Wage Activity'!N215 = "FT", 1,MIN(1,IF('3.Weekly Hours &amp; Wage Activity'!N215 = "", "",MIN('3.Weekly Hours &amp; Wage Activity'!N215/40,1)),IF('3.Weekly Hours &amp; Wage Activity'!N215="", "",'3.Weekly Hours &amp; Wage Activity'!N215/40 ))),0)</f>
        <v>0</v>
      </c>
      <c r="AF215" s="86">
        <f>IFERROR(IF('3.Weekly Hours &amp; Wage Activity'!O215 = "FT", 1,MIN(1,IF('3.Weekly Hours &amp; Wage Activity'!O215 = "", "",MIN('3.Weekly Hours &amp; Wage Activity'!O215/40,1)),IF('3.Weekly Hours &amp; Wage Activity'!O215="", "",'3.Weekly Hours &amp; Wage Activity'!O215/40 ))),0)</f>
        <v>0</v>
      </c>
      <c r="AG215" s="86">
        <f>IFERROR(IF('3.Weekly Hours &amp; Wage Activity'!P215 = "FT", 1,MIN(1,IF('3.Weekly Hours &amp; Wage Activity'!P215 = "", "",MIN('3.Weekly Hours &amp; Wage Activity'!P215/40,1)),IF('3.Weekly Hours &amp; Wage Activity'!P215="", "",'3.Weekly Hours &amp; Wage Activity'!P215/40 ))),0)</f>
        <v>0</v>
      </c>
      <c r="AH215" s="86">
        <f>IFERROR(IF('3.Weekly Hours &amp; Wage Activity'!Q215 = "FT", 1,MIN(1,IF('3.Weekly Hours &amp; Wage Activity'!Q215 = "", "",MIN('3.Weekly Hours &amp; Wage Activity'!Q215/40,1)),IF('3.Weekly Hours &amp; Wage Activity'!Q215="", "",'3.Weekly Hours &amp; Wage Activity'!Q215/40 ))),0)</f>
        <v>0</v>
      </c>
      <c r="AI215" s="86">
        <f>IFERROR(IF('3.Weekly Hours &amp; Wage Activity'!R215 = "FT", 1,MIN(1,IF('3.Weekly Hours &amp; Wage Activity'!R215 = "", "",MIN('3.Weekly Hours &amp; Wage Activity'!R215/40,1)),IF('3.Weekly Hours &amp; Wage Activity'!R215="", "",'3.Weekly Hours &amp; Wage Activity'!R215/40 ))),0)</f>
        <v>0</v>
      </c>
      <c r="AJ215" s="86">
        <f>IFERROR(IF('3.Weekly Hours &amp; Wage Activity'!S215 = "FT", 1,MIN(1,IF('3.Weekly Hours &amp; Wage Activity'!S215 = "", "",MIN('3.Weekly Hours &amp; Wage Activity'!S215/40,1)),IF('3.Weekly Hours &amp; Wage Activity'!S215="", "",'3.Weekly Hours &amp; Wage Activity'!S215/40 ))),0)</f>
        <v>0</v>
      </c>
      <c r="AK215" s="86">
        <f>IFERROR(IF('3.Weekly Hours &amp; Wage Activity'!T215 = "FT", 1,MIN(1,IF('3.Weekly Hours &amp; Wage Activity'!T215 = "", "",MIN('3.Weekly Hours &amp; Wage Activity'!T215/40,1)),IF('3.Weekly Hours &amp; Wage Activity'!T215="", "",'3.Weekly Hours &amp; Wage Activity'!T215/40 ))),0)</f>
        <v>0</v>
      </c>
      <c r="AL215" s="86">
        <f>IFERROR(IF('3.Weekly Hours &amp; Wage Activity'!U215 = "FT", 1,MIN(1,IF('3.Weekly Hours &amp; Wage Activity'!U215 = "", "",MIN('3.Weekly Hours &amp; Wage Activity'!U215/40,1)),IF('3.Weekly Hours &amp; Wage Activity'!U215="", "",'3.Weekly Hours &amp; Wage Activity'!U215/40 ))),0)</f>
        <v>0</v>
      </c>
      <c r="AM215" s="86">
        <f>IFERROR(IF('3.Weekly Hours &amp; Wage Activity'!V215 = "FT", 1,MIN(1,IF('3.Weekly Hours &amp; Wage Activity'!V215 = "", "",MIN('3.Weekly Hours &amp; Wage Activity'!V215/40,1)),IF('3.Weekly Hours &amp; Wage Activity'!V215="", "",'3.Weekly Hours &amp; Wage Activity'!V215/40 ))),0)</f>
        <v>0</v>
      </c>
      <c r="AN215" s="86">
        <f>IFERROR(IF('3.Weekly Hours &amp; Wage Activity'!W215 = "FT", 1,MIN(1,IF('3.Weekly Hours &amp; Wage Activity'!W215 = "", "",MIN('3.Weekly Hours &amp; Wage Activity'!W215/40,1)),IF('3.Weekly Hours &amp; Wage Activity'!W215="", "",'3.Weekly Hours &amp; Wage Activity'!W215/40 ))),0)</f>
        <v>0</v>
      </c>
      <c r="AO215" s="86">
        <f>IFERROR(IF('3.Weekly Hours &amp; Wage Activity'!X215 = "FT", 1,MIN(1,IF('3.Weekly Hours &amp; Wage Activity'!X215 = "", "",MIN('3.Weekly Hours &amp; Wage Activity'!X215/40,1)),IF('3.Weekly Hours &amp; Wage Activity'!X215="", "",'3.Weekly Hours &amp; Wage Activity'!X215/40 ))),0)</f>
        <v>0</v>
      </c>
      <c r="AP215" s="86">
        <f>IFERROR(IF('3.Weekly Hours &amp; Wage Activity'!Y215 = "FT", 1,MIN(1,IF('3.Weekly Hours &amp; Wage Activity'!Y215 = "", "",MIN('3.Weekly Hours &amp; Wage Activity'!Y215/40,1)),IF('3.Weekly Hours &amp; Wage Activity'!Y215="", "",'3.Weekly Hours &amp; Wage Activity'!Y215/40 ))),0)</f>
        <v>0</v>
      </c>
      <c r="AQ215" s="86">
        <f>IFERROR(IF('3.Weekly Hours &amp; Wage Activity'!Z215 = "FT", 1,MIN(1,IF('3.Weekly Hours &amp; Wage Activity'!Z215 = "", "",MIN('3.Weekly Hours &amp; Wage Activity'!Z215/40,1)),IF('3.Weekly Hours &amp; Wage Activity'!Z215="", "",'3.Weekly Hours &amp; Wage Activity'!Z215/40 ))),0)</f>
        <v>0</v>
      </c>
      <c r="AR215" s="86">
        <f>IFERROR(IF('3.Weekly Hours &amp; Wage Activity'!AA215 = "FT", 1,MIN(1,IF('3.Weekly Hours &amp; Wage Activity'!AA215 = "", "",MIN('3.Weekly Hours &amp; Wage Activity'!AA215/40,1)),IF('3.Weekly Hours &amp; Wage Activity'!AA215="", "",'3.Weekly Hours &amp; Wage Activity'!AA215/40 ))),0)</f>
        <v>0</v>
      </c>
      <c r="AS215" s="86">
        <f>IFERROR(IF('3.Weekly Hours &amp; Wage Activity'!AB215 = "FT", 1,MIN(1,IF('3.Weekly Hours &amp; Wage Activity'!AB215 = "", "",MIN('3.Weekly Hours &amp; Wage Activity'!AB215/40,1)),IF('3.Weekly Hours &amp; Wage Activity'!AB215="", "",'3.Weekly Hours &amp; Wage Activity'!AB215/40 ))),0)</f>
        <v>0</v>
      </c>
      <c r="AT215" s="86">
        <f>IFERROR(IF('3.Weekly Hours &amp; Wage Activity'!AC215 = "FT", 1,MIN(1,IF('3.Weekly Hours &amp; Wage Activity'!AC215 = "", "",MIN('3.Weekly Hours &amp; Wage Activity'!AC215/40,1)),IF('3.Weekly Hours &amp; Wage Activity'!AC215="", "",'3.Weekly Hours &amp; Wage Activity'!AC215/40 ))),0)</f>
        <v>0</v>
      </c>
      <c r="AU215" s="86">
        <f>IFERROR(IF('3.Weekly Hours &amp; Wage Activity'!AD215 = "FT", 1,MIN(1,IF('3.Weekly Hours &amp; Wage Activity'!AD215 = "", "",MIN('3.Weekly Hours &amp; Wage Activity'!AD215/40,1)),IF('3.Weekly Hours &amp; Wage Activity'!AD215="", "",'3.Weekly Hours &amp; Wage Activity'!AD215/40 ))),0)</f>
        <v>0</v>
      </c>
      <c r="AV215" s="86">
        <f>IFERROR(IF('3.Weekly Hours &amp; Wage Activity'!AE215 = "FT", 1,MIN(1,IF('3.Weekly Hours &amp; Wage Activity'!AE215 = "", "",MIN('3.Weekly Hours &amp; Wage Activity'!AE215/40,1)),IF('3.Weekly Hours &amp; Wage Activity'!AE215="", "",'3.Weekly Hours &amp; Wage Activity'!AE215/40 ))),0)</f>
        <v>0</v>
      </c>
      <c r="AW215" s="86">
        <f>IFERROR(IF('3.Weekly Hours &amp; Wage Activity'!AF215 = "FT", 1,MIN(1,IF('3.Weekly Hours &amp; Wage Activity'!AF215 = "", "",MIN('3.Weekly Hours &amp; Wage Activity'!AF215/40,1)),IF('3.Weekly Hours &amp; Wage Activity'!AF215="", "",'3.Weekly Hours &amp; Wage Activity'!AF215/40 ))),0)</f>
        <v>0</v>
      </c>
      <c r="AX215" s="86">
        <f>IFERROR(IF('3.Weekly Hours &amp; Wage Activity'!AG215 = "FT", 1,MIN(1,IF('3.Weekly Hours &amp; Wage Activity'!AG215 = "", "",MIN('3.Weekly Hours &amp; Wage Activity'!AG215/40,1)),IF('3.Weekly Hours &amp; Wage Activity'!AG215="", "",'3.Weekly Hours &amp; Wage Activity'!AG215/40 ))),0)</f>
        <v>0</v>
      </c>
      <c r="AY215" s="523">
        <f>SUM( IF(COUNTIF('3.Weekly Hours &amp; Wage Activity'!J215:Q215, "&lt;&gt;FT") = 0, COLUMNS('3.Weekly Hours &amp; Wage Activity'!J215:AG215) * 40, '3.Weekly Hours &amp; Wage Activity'!J215:AG215))</f>
        <v>0</v>
      </c>
      <c r="AZ215" s="86">
        <f t="shared" si="27"/>
        <v>0</v>
      </c>
      <c r="BA215" s="87">
        <f t="shared" si="28"/>
        <v>0</v>
      </c>
      <c r="BB215" s="74" t="str">
        <f>IF('2.Census &amp; Reference Benchmarks'!K215 = "", "", '2.Census &amp; Reference Benchmarks'!K215)</f>
        <v/>
      </c>
      <c r="BC215" s="185">
        <f>IF('2.Census &amp; Reference Benchmarks'!L215="N/A",IF(OR(AND(G215="",I215=""),AND(G215&lt;DATEVALUE("1/1/2020"),OR(I215="",I215&gt;DATEVALUE("3/31/2020")))),177.14,IF(OR(I215 = "", I215 &gt; DATEVALUE("1/31/2020")), ROUND(177.14*((DATEVALUE("2/1/2020") -G215)/31),1))),IF('2.Census &amp; Reference Benchmarks'!L215="",0,'2.Census &amp; Reference Benchmarks'!L215))</f>
        <v>0</v>
      </c>
      <c r="BD215" s="74" t="str">
        <f>IF('2.Census &amp; Reference Benchmarks'!N215 = "", "", '2.Census &amp; Reference Benchmarks'!N215)</f>
        <v/>
      </c>
      <c r="BE215" s="185">
        <f>IF('2.Census &amp; Reference Benchmarks'!O215="N/A",IF(OR(AND(G215="",I215=""),AND(G215&lt;=DATEVALUE("2/1/2020"),OR(I215="",I215&gt;=DATEVALUE("2/29/2020")))),165.71,IF(AND(G215&gt;DATEVALUE("2/1/2020"),OR(I215="",I215&lt;=DATEVALUE("2/29/2020"))),((DATEVALUE("3/1/2020")-G215)/29)*165.71,"")),IF('2.Census &amp; Reference Benchmarks'!O215="",0,'2.Census &amp; Reference Benchmarks'!O215))</f>
        <v>0</v>
      </c>
    </row>
    <row r="216" spans="1:57" x14ac:dyDescent="0.25">
      <c r="A216" s="3"/>
      <c r="B216" s="56">
        <f>IF('2.Census &amp; Reference Benchmarks'!B216 &lt;&gt;"",'2.Census &amp; Reference Benchmarks'!B216,"")</f>
        <v>0</v>
      </c>
      <c r="C216" s="56">
        <f>IF('2.Census &amp; Reference Benchmarks'!C216 &lt;&gt;"",'2.Census &amp; Reference Benchmarks'!C216,"")</f>
        <v>0</v>
      </c>
      <c r="D216" s="57" t="str">
        <f>IF('2.Census &amp; Reference Benchmarks'!D216 &lt;&gt;"",'2.Census &amp; Reference Benchmarks'!D216,"")</f>
        <v/>
      </c>
      <c r="E216" s="56" t="str">
        <f>IF('2.Census &amp; Reference Benchmarks'!E216 &lt;&gt;"",'2.Census &amp; Reference Benchmarks'!E216,"")</f>
        <v/>
      </c>
      <c r="F216" s="56" t="str">
        <f>IF('2.Census &amp; Reference Benchmarks'!F216 &lt;&gt;"",'2.Census &amp; Reference Benchmarks'!F216,"")</f>
        <v/>
      </c>
      <c r="G216" s="58" t="str">
        <f>IF('2.Census &amp; Reference Benchmarks'!G216 &lt;&gt;"",'2.Census &amp; Reference Benchmarks'!G216,"")</f>
        <v/>
      </c>
      <c r="H216" s="58" t="str">
        <f>IF('2.Census &amp; Reference Benchmarks'!H216 &lt;&gt;"",'2.Census &amp; Reference Benchmarks'!H216,"")</f>
        <v/>
      </c>
      <c r="I216" s="58" t="str">
        <f>IF('2.Census &amp; Reference Benchmarks'!I216 &lt;&gt;"",'2.Census &amp; Reference Benchmarks'!I216,"")</f>
        <v/>
      </c>
      <c r="J216" s="69" t="str">
        <f>IF('2.Census &amp; Reference Benchmarks'!J216 &lt;&gt;"",'2.Census &amp; Reference Benchmarks'!J216,"")</f>
        <v/>
      </c>
      <c r="K216" s="58" t="str">
        <f>IF('7.Safe Harbor Input Data &amp; Calc'!Q218 &lt;&gt; "", '7.Safe Harbor Input Data &amp; Calc'!Q218, "")</f>
        <v>No</v>
      </c>
      <c r="L216" s="59" t="str">
        <f>IF('2.Census &amp; Reference Benchmarks'!T216&lt;&gt; "",'2.Census &amp; Reference Benchmarks'!T216,"")</f>
        <v/>
      </c>
      <c r="M216" s="60">
        <f>'2.Census &amp; Reference Benchmarks'!M216</f>
        <v>0</v>
      </c>
      <c r="N216" s="60">
        <f>'2.Census &amp; Reference Benchmarks'!P216</f>
        <v>0</v>
      </c>
      <c r="O216" s="60">
        <f>'2.Census &amp; Reference Benchmarks'!S216</f>
        <v>0</v>
      </c>
      <c r="P216" s="52">
        <f>IF( AND(I216 &lt; '1. Summary for SBA'!$J$7, I216 &lt;&gt;""), 0, IF(AND(G216="",I216=""),SUM(M216:O216)*4,IF(I216&lt;'1. Summary for SBA'!$J$7,0,IF(K216="Yes",0,IF(H216="Salary",IF(AND(SUM(M216:O216)*4&lt;100000,L216=""),(SUM(M216:O216)/(IF(OR(I216=0,I216&gt;=DATEVALUE("3/31/2020")),DATEVALUE("3/31/2020"),I216)-IF(OR(G216&lt;=DATEVALUE("1/1/2020"), G216 = ""),DATEVALUE("1/1/2020"),IF(OR(MONTH(G216)=1),G216+1,IF(MONTH(G216)=3,G216,G216-1)))))*360,0),0)))))</f>
        <v>0</v>
      </c>
      <c r="Q216" s="52">
        <f t="shared" si="22"/>
        <v>0</v>
      </c>
      <c r="R216" s="67">
        <f t="shared" si="23"/>
        <v>0</v>
      </c>
      <c r="S216" s="53">
        <f>SUM('3.Weekly Hours &amp; Wage Activity'!AI216:BF216)</f>
        <v>0</v>
      </c>
      <c r="T216" s="53">
        <f>IF(AND(I216&lt;&gt; "",  I216 &lt; '1. Summary for SBA'!$J$11 +168, I216 &gt; '1. Summary for SBA'!$J$11),S216+(((168-(I216-'1. Summary for SBA'!$J$11+1))*S216)/((I216-'1. Summary for SBA'!$J$11+1))),0)</f>
        <v>0</v>
      </c>
      <c r="U216" s="369">
        <f>IF(K216= "Yes",0,IF( H216 = "salary",IF(T216 = 0,MAX(0,$R216-$S216), R216-T216),IF( H216 = "Hourly",'6. Hourly EE Wage Reduction'!AA216, 0)))</f>
        <v>0</v>
      </c>
      <c r="V216" s="67">
        <f t="shared" si="24"/>
        <v>0</v>
      </c>
      <c r="W216" s="405" t="str">
        <f>IF(U216 = 0, "No",IF('6. Hourly EE Wage Reduction'!T216 &gt;'6. Hourly EE Wage Reduction'!W216, "Yes", "No"))</f>
        <v>No</v>
      </c>
      <c r="X216" s="67">
        <f t="shared" si="25"/>
        <v>0</v>
      </c>
      <c r="Y216" s="67">
        <f t="shared" si="26"/>
        <v>0</v>
      </c>
      <c r="AA216" s="86">
        <f>IFERROR(IF('3.Weekly Hours &amp; Wage Activity'!J216 = "FT", 1,MIN(1,IF('3.Weekly Hours &amp; Wage Activity'!J216 = "", "",MIN('3.Weekly Hours &amp; Wage Activity'!J216/40,1)),IF('3.Weekly Hours &amp; Wage Activity'!J216="", "",'3.Weekly Hours &amp; Wage Activity'!J216/40 ))),0)</f>
        <v>0</v>
      </c>
      <c r="AB216" s="86">
        <f>IFERROR(IF('3.Weekly Hours &amp; Wage Activity'!K216 = "FT", 1,MIN(1,IF('3.Weekly Hours &amp; Wage Activity'!K216 = "", "",MIN('3.Weekly Hours &amp; Wage Activity'!K216/40,1)),IF('3.Weekly Hours &amp; Wage Activity'!K216="", "",'3.Weekly Hours &amp; Wage Activity'!K216/40 ))),0)</f>
        <v>0</v>
      </c>
      <c r="AC216" s="86">
        <f>IFERROR(IF('3.Weekly Hours &amp; Wage Activity'!L216 = "FT", 1,MIN(1,IF('3.Weekly Hours &amp; Wage Activity'!L216 = "", "",MIN('3.Weekly Hours &amp; Wage Activity'!L216/40,1)),IF('3.Weekly Hours &amp; Wage Activity'!L216="", "",'3.Weekly Hours &amp; Wage Activity'!L216/40 ))),0)</f>
        <v>0</v>
      </c>
      <c r="AD216" s="86">
        <f>IFERROR(IF('3.Weekly Hours &amp; Wage Activity'!M216 = "FT", 1,MIN(1,IF('3.Weekly Hours &amp; Wage Activity'!M216 = "", "",MIN('3.Weekly Hours &amp; Wage Activity'!M216/40,1)),IF('3.Weekly Hours &amp; Wage Activity'!M216="", "",'3.Weekly Hours &amp; Wage Activity'!M216/40 ))),0)</f>
        <v>0</v>
      </c>
      <c r="AE216" s="86">
        <f>IFERROR(IF('3.Weekly Hours &amp; Wage Activity'!N216 = "FT", 1,MIN(1,IF('3.Weekly Hours &amp; Wage Activity'!N216 = "", "",MIN('3.Weekly Hours &amp; Wage Activity'!N216/40,1)),IF('3.Weekly Hours &amp; Wage Activity'!N216="", "",'3.Weekly Hours &amp; Wage Activity'!N216/40 ))),0)</f>
        <v>0</v>
      </c>
      <c r="AF216" s="86">
        <f>IFERROR(IF('3.Weekly Hours &amp; Wage Activity'!O216 = "FT", 1,MIN(1,IF('3.Weekly Hours &amp; Wage Activity'!O216 = "", "",MIN('3.Weekly Hours &amp; Wage Activity'!O216/40,1)),IF('3.Weekly Hours &amp; Wage Activity'!O216="", "",'3.Weekly Hours &amp; Wage Activity'!O216/40 ))),0)</f>
        <v>0</v>
      </c>
      <c r="AG216" s="86">
        <f>IFERROR(IF('3.Weekly Hours &amp; Wage Activity'!P216 = "FT", 1,MIN(1,IF('3.Weekly Hours &amp; Wage Activity'!P216 = "", "",MIN('3.Weekly Hours &amp; Wage Activity'!P216/40,1)),IF('3.Weekly Hours &amp; Wage Activity'!P216="", "",'3.Weekly Hours &amp; Wage Activity'!P216/40 ))),0)</f>
        <v>0</v>
      </c>
      <c r="AH216" s="86">
        <f>IFERROR(IF('3.Weekly Hours &amp; Wage Activity'!Q216 = "FT", 1,MIN(1,IF('3.Weekly Hours &amp; Wage Activity'!Q216 = "", "",MIN('3.Weekly Hours &amp; Wage Activity'!Q216/40,1)),IF('3.Weekly Hours &amp; Wage Activity'!Q216="", "",'3.Weekly Hours &amp; Wage Activity'!Q216/40 ))),0)</f>
        <v>0</v>
      </c>
      <c r="AI216" s="86">
        <f>IFERROR(IF('3.Weekly Hours &amp; Wage Activity'!R216 = "FT", 1,MIN(1,IF('3.Weekly Hours &amp; Wage Activity'!R216 = "", "",MIN('3.Weekly Hours &amp; Wage Activity'!R216/40,1)),IF('3.Weekly Hours &amp; Wage Activity'!R216="", "",'3.Weekly Hours &amp; Wage Activity'!R216/40 ))),0)</f>
        <v>0</v>
      </c>
      <c r="AJ216" s="86">
        <f>IFERROR(IF('3.Weekly Hours &amp; Wage Activity'!S216 = "FT", 1,MIN(1,IF('3.Weekly Hours &amp; Wage Activity'!S216 = "", "",MIN('3.Weekly Hours &amp; Wage Activity'!S216/40,1)),IF('3.Weekly Hours &amp; Wage Activity'!S216="", "",'3.Weekly Hours &amp; Wage Activity'!S216/40 ))),0)</f>
        <v>0</v>
      </c>
      <c r="AK216" s="86">
        <f>IFERROR(IF('3.Weekly Hours &amp; Wage Activity'!T216 = "FT", 1,MIN(1,IF('3.Weekly Hours &amp; Wage Activity'!T216 = "", "",MIN('3.Weekly Hours &amp; Wage Activity'!T216/40,1)),IF('3.Weekly Hours &amp; Wage Activity'!T216="", "",'3.Weekly Hours &amp; Wage Activity'!T216/40 ))),0)</f>
        <v>0</v>
      </c>
      <c r="AL216" s="86">
        <f>IFERROR(IF('3.Weekly Hours &amp; Wage Activity'!U216 = "FT", 1,MIN(1,IF('3.Weekly Hours &amp; Wage Activity'!U216 = "", "",MIN('3.Weekly Hours &amp; Wage Activity'!U216/40,1)),IF('3.Weekly Hours &amp; Wage Activity'!U216="", "",'3.Weekly Hours &amp; Wage Activity'!U216/40 ))),0)</f>
        <v>0</v>
      </c>
      <c r="AM216" s="86">
        <f>IFERROR(IF('3.Weekly Hours &amp; Wage Activity'!V216 = "FT", 1,MIN(1,IF('3.Weekly Hours &amp; Wage Activity'!V216 = "", "",MIN('3.Weekly Hours &amp; Wage Activity'!V216/40,1)),IF('3.Weekly Hours &amp; Wage Activity'!V216="", "",'3.Weekly Hours &amp; Wage Activity'!V216/40 ))),0)</f>
        <v>0</v>
      </c>
      <c r="AN216" s="86">
        <f>IFERROR(IF('3.Weekly Hours &amp; Wage Activity'!W216 = "FT", 1,MIN(1,IF('3.Weekly Hours &amp; Wage Activity'!W216 = "", "",MIN('3.Weekly Hours &amp; Wage Activity'!W216/40,1)),IF('3.Weekly Hours &amp; Wage Activity'!W216="", "",'3.Weekly Hours &amp; Wage Activity'!W216/40 ))),0)</f>
        <v>0</v>
      </c>
      <c r="AO216" s="86">
        <f>IFERROR(IF('3.Weekly Hours &amp; Wage Activity'!X216 = "FT", 1,MIN(1,IF('3.Weekly Hours &amp; Wage Activity'!X216 = "", "",MIN('3.Weekly Hours &amp; Wage Activity'!X216/40,1)),IF('3.Weekly Hours &amp; Wage Activity'!X216="", "",'3.Weekly Hours &amp; Wage Activity'!X216/40 ))),0)</f>
        <v>0</v>
      </c>
      <c r="AP216" s="86">
        <f>IFERROR(IF('3.Weekly Hours &amp; Wage Activity'!Y216 = "FT", 1,MIN(1,IF('3.Weekly Hours &amp; Wage Activity'!Y216 = "", "",MIN('3.Weekly Hours &amp; Wage Activity'!Y216/40,1)),IF('3.Weekly Hours &amp; Wage Activity'!Y216="", "",'3.Weekly Hours &amp; Wage Activity'!Y216/40 ))),0)</f>
        <v>0</v>
      </c>
      <c r="AQ216" s="86">
        <f>IFERROR(IF('3.Weekly Hours &amp; Wage Activity'!Z216 = "FT", 1,MIN(1,IF('3.Weekly Hours &amp; Wage Activity'!Z216 = "", "",MIN('3.Weekly Hours &amp; Wage Activity'!Z216/40,1)),IF('3.Weekly Hours &amp; Wage Activity'!Z216="", "",'3.Weekly Hours &amp; Wage Activity'!Z216/40 ))),0)</f>
        <v>0</v>
      </c>
      <c r="AR216" s="86">
        <f>IFERROR(IF('3.Weekly Hours &amp; Wage Activity'!AA216 = "FT", 1,MIN(1,IF('3.Weekly Hours &amp; Wage Activity'!AA216 = "", "",MIN('3.Weekly Hours &amp; Wage Activity'!AA216/40,1)),IF('3.Weekly Hours &amp; Wage Activity'!AA216="", "",'3.Weekly Hours &amp; Wage Activity'!AA216/40 ))),0)</f>
        <v>0</v>
      </c>
      <c r="AS216" s="86">
        <f>IFERROR(IF('3.Weekly Hours &amp; Wage Activity'!AB216 = "FT", 1,MIN(1,IF('3.Weekly Hours &amp; Wage Activity'!AB216 = "", "",MIN('3.Weekly Hours &amp; Wage Activity'!AB216/40,1)),IF('3.Weekly Hours &amp; Wage Activity'!AB216="", "",'3.Weekly Hours &amp; Wage Activity'!AB216/40 ))),0)</f>
        <v>0</v>
      </c>
      <c r="AT216" s="86">
        <f>IFERROR(IF('3.Weekly Hours &amp; Wage Activity'!AC216 = "FT", 1,MIN(1,IF('3.Weekly Hours &amp; Wage Activity'!AC216 = "", "",MIN('3.Weekly Hours &amp; Wage Activity'!AC216/40,1)),IF('3.Weekly Hours &amp; Wage Activity'!AC216="", "",'3.Weekly Hours &amp; Wage Activity'!AC216/40 ))),0)</f>
        <v>0</v>
      </c>
      <c r="AU216" s="86">
        <f>IFERROR(IF('3.Weekly Hours &amp; Wage Activity'!AD216 = "FT", 1,MIN(1,IF('3.Weekly Hours &amp; Wage Activity'!AD216 = "", "",MIN('3.Weekly Hours &amp; Wage Activity'!AD216/40,1)),IF('3.Weekly Hours &amp; Wage Activity'!AD216="", "",'3.Weekly Hours &amp; Wage Activity'!AD216/40 ))),0)</f>
        <v>0</v>
      </c>
      <c r="AV216" s="86">
        <f>IFERROR(IF('3.Weekly Hours &amp; Wage Activity'!AE216 = "FT", 1,MIN(1,IF('3.Weekly Hours &amp; Wage Activity'!AE216 = "", "",MIN('3.Weekly Hours &amp; Wage Activity'!AE216/40,1)),IF('3.Weekly Hours &amp; Wage Activity'!AE216="", "",'3.Weekly Hours &amp; Wage Activity'!AE216/40 ))),0)</f>
        <v>0</v>
      </c>
      <c r="AW216" s="86">
        <f>IFERROR(IF('3.Weekly Hours &amp; Wage Activity'!AF216 = "FT", 1,MIN(1,IF('3.Weekly Hours &amp; Wage Activity'!AF216 = "", "",MIN('3.Weekly Hours &amp; Wage Activity'!AF216/40,1)),IF('3.Weekly Hours &amp; Wage Activity'!AF216="", "",'3.Weekly Hours &amp; Wage Activity'!AF216/40 ))),0)</f>
        <v>0</v>
      </c>
      <c r="AX216" s="86">
        <f>IFERROR(IF('3.Weekly Hours &amp; Wage Activity'!AG216 = "FT", 1,MIN(1,IF('3.Weekly Hours &amp; Wage Activity'!AG216 = "", "",MIN('3.Weekly Hours &amp; Wage Activity'!AG216/40,1)),IF('3.Weekly Hours &amp; Wage Activity'!AG216="", "",'3.Weekly Hours &amp; Wage Activity'!AG216/40 ))),0)</f>
        <v>0</v>
      </c>
      <c r="AY216" s="523">
        <f>SUM( IF(COUNTIF('3.Weekly Hours &amp; Wage Activity'!J216:Q216, "&lt;&gt;FT") = 0, COLUMNS('3.Weekly Hours &amp; Wage Activity'!J216:AG216) * 40, '3.Weekly Hours &amp; Wage Activity'!J216:AG216))</f>
        <v>0</v>
      </c>
      <c r="AZ216" s="86">
        <f t="shared" si="27"/>
        <v>0</v>
      </c>
      <c r="BA216" s="87">
        <f t="shared" si="28"/>
        <v>0</v>
      </c>
      <c r="BB216" s="74" t="str">
        <f>IF('2.Census &amp; Reference Benchmarks'!K216 = "", "", '2.Census &amp; Reference Benchmarks'!K216)</f>
        <v/>
      </c>
      <c r="BC216" s="185">
        <f>IF('2.Census &amp; Reference Benchmarks'!L216="N/A",IF(OR(AND(G216="",I216=""),AND(G216&lt;DATEVALUE("1/1/2020"),OR(I216="",I216&gt;DATEVALUE("3/31/2020")))),177.14,IF(OR(I216 = "", I216 &gt; DATEVALUE("1/31/2020")), ROUND(177.14*((DATEVALUE("2/1/2020") -G216)/31),1))),IF('2.Census &amp; Reference Benchmarks'!L216="",0,'2.Census &amp; Reference Benchmarks'!L216))</f>
        <v>0</v>
      </c>
      <c r="BD216" s="74" t="str">
        <f>IF('2.Census &amp; Reference Benchmarks'!N216 = "", "", '2.Census &amp; Reference Benchmarks'!N216)</f>
        <v/>
      </c>
      <c r="BE216" s="185">
        <f>IF('2.Census &amp; Reference Benchmarks'!O216="N/A",IF(OR(AND(G216="",I216=""),AND(G216&lt;=DATEVALUE("2/1/2020"),OR(I216="",I216&gt;=DATEVALUE("2/29/2020")))),165.71,IF(AND(G216&gt;DATEVALUE("2/1/2020"),OR(I216="",I216&lt;=DATEVALUE("2/29/2020"))),((DATEVALUE("3/1/2020")-G216)/29)*165.71,"")),IF('2.Census &amp; Reference Benchmarks'!O216="",0,'2.Census &amp; Reference Benchmarks'!O216))</f>
        <v>0</v>
      </c>
    </row>
    <row r="217" spans="1:57" x14ac:dyDescent="0.25">
      <c r="A217" s="3"/>
      <c r="B217" s="56">
        <f>IF('2.Census &amp; Reference Benchmarks'!B217 &lt;&gt;"",'2.Census &amp; Reference Benchmarks'!B217,"")</f>
        <v>0</v>
      </c>
      <c r="C217" s="56">
        <f>IF('2.Census &amp; Reference Benchmarks'!C217 &lt;&gt;"",'2.Census &amp; Reference Benchmarks'!C217,"")</f>
        <v>0</v>
      </c>
      <c r="D217" s="57" t="str">
        <f>IF('2.Census &amp; Reference Benchmarks'!D217 &lt;&gt;"",'2.Census &amp; Reference Benchmarks'!D217,"")</f>
        <v/>
      </c>
      <c r="E217" s="56" t="str">
        <f>IF('2.Census &amp; Reference Benchmarks'!E217 &lt;&gt;"",'2.Census &amp; Reference Benchmarks'!E217,"")</f>
        <v/>
      </c>
      <c r="F217" s="56" t="str">
        <f>IF('2.Census &amp; Reference Benchmarks'!F217 &lt;&gt;"",'2.Census &amp; Reference Benchmarks'!F217,"")</f>
        <v/>
      </c>
      <c r="G217" s="58" t="str">
        <f>IF('2.Census &amp; Reference Benchmarks'!G217 &lt;&gt;"",'2.Census &amp; Reference Benchmarks'!G217,"")</f>
        <v/>
      </c>
      <c r="H217" s="58" t="str">
        <f>IF('2.Census &amp; Reference Benchmarks'!H217 &lt;&gt;"",'2.Census &amp; Reference Benchmarks'!H217,"")</f>
        <v/>
      </c>
      <c r="I217" s="58" t="str">
        <f>IF('2.Census &amp; Reference Benchmarks'!I217 &lt;&gt;"",'2.Census &amp; Reference Benchmarks'!I217,"")</f>
        <v/>
      </c>
      <c r="J217" s="69" t="str">
        <f>IF('2.Census &amp; Reference Benchmarks'!J217 &lt;&gt;"",'2.Census &amp; Reference Benchmarks'!J217,"")</f>
        <v/>
      </c>
      <c r="K217" s="58" t="str">
        <f>IF('7.Safe Harbor Input Data &amp; Calc'!Q219 &lt;&gt; "", '7.Safe Harbor Input Data &amp; Calc'!Q219, "")</f>
        <v>No</v>
      </c>
      <c r="L217" s="59" t="str">
        <f>IF('2.Census &amp; Reference Benchmarks'!T217&lt;&gt; "",'2.Census &amp; Reference Benchmarks'!T217,"")</f>
        <v/>
      </c>
      <c r="M217" s="60">
        <f>'2.Census &amp; Reference Benchmarks'!M217</f>
        <v>0</v>
      </c>
      <c r="N217" s="60">
        <f>'2.Census &amp; Reference Benchmarks'!P217</f>
        <v>0</v>
      </c>
      <c r="O217" s="60">
        <f>'2.Census &amp; Reference Benchmarks'!S217</f>
        <v>0</v>
      </c>
      <c r="P217" s="52">
        <f>IF( AND(I217 &lt; '1. Summary for SBA'!$J$7, I217 &lt;&gt;""), 0, IF(AND(G217="",I217=""),SUM(M217:O217)*4,IF(I217&lt;'1. Summary for SBA'!$J$7,0,IF(K217="Yes",0,IF(H217="Salary",IF(AND(SUM(M217:O217)*4&lt;100000,L217=""),(SUM(M217:O217)/(IF(OR(I217=0,I217&gt;=DATEVALUE("3/31/2020")),DATEVALUE("3/31/2020"),I217)-IF(OR(G217&lt;=DATEVALUE("1/1/2020"), G217 = ""),DATEVALUE("1/1/2020"),IF(OR(MONTH(G217)=1),G217+1,IF(MONTH(G217)=3,G217,G217-1)))))*360,0),0)))))</f>
        <v>0</v>
      </c>
      <c r="Q217" s="52">
        <f t="shared" si="22"/>
        <v>0</v>
      </c>
      <c r="R217" s="67">
        <f t="shared" si="23"/>
        <v>0</v>
      </c>
      <c r="S217" s="53">
        <f>SUM('3.Weekly Hours &amp; Wage Activity'!AI217:BF217)</f>
        <v>0</v>
      </c>
      <c r="T217" s="53">
        <f>IF(AND(I217&lt;&gt; "",  I217 &lt; '1. Summary for SBA'!$J$11 +168, I217 &gt; '1. Summary for SBA'!$J$11),S217+(((168-(I217-'1. Summary for SBA'!$J$11+1))*S217)/((I217-'1. Summary for SBA'!$J$11+1))),0)</f>
        <v>0</v>
      </c>
      <c r="U217" s="369">
        <f>IF(K217= "Yes",0,IF( H217 = "salary",IF(T217 = 0,MAX(0,$R217-$S217), R217-T217),IF( H217 = "Hourly",'6. Hourly EE Wage Reduction'!AA217, 0)))</f>
        <v>0</v>
      </c>
      <c r="V217" s="67">
        <f t="shared" si="24"/>
        <v>0</v>
      </c>
      <c r="W217" s="405" t="str">
        <f>IF(U217 = 0, "No",IF('6. Hourly EE Wage Reduction'!T217 &gt;'6. Hourly EE Wage Reduction'!W217, "Yes", "No"))</f>
        <v>No</v>
      </c>
      <c r="X217" s="67">
        <f t="shared" si="25"/>
        <v>0</v>
      </c>
      <c r="Y217" s="67">
        <f t="shared" si="26"/>
        <v>0</v>
      </c>
      <c r="AA217" s="86">
        <f>IFERROR(IF('3.Weekly Hours &amp; Wage Activity'!J217 = "FT", 1,MIN(1,IF('3.Weekly Hours &amp; Wage Activity'!J217 = "", "",MIN('3.Weekly Hours &amp; Wage Activity'!J217/40,1)),IF('3.Weekly Hours &amp; Wage Activity'!J217="", "",'3.Weekly Hours &amp; Wage Activity'!J217/40 ))),0)</f>
        <v>0</v>
      </c>
      <c r="AB217" s="86">
        <f>IFERROR(IF('3.Weekly Hours &amp; Wage Activity'!K217 = "FT", 1,MIN(1,IF('3.Weekly Hours &amp; Wage Activity'!K217 = "", "",MIN('3.Weekly Hours &amp; Wage Activity'!K217/40,1)),IF('3.Weekly Hours &amp; Wage Activity'!K217="", "",'3.Weekly Hours &amp; Wage Activity'!K217/40 ))),0)</f>
        <v>0</v>
      </c>
      <c r="AC217" s="86">
        <f>IFERROR(IF('3.Weekly Hours &amp; Wage Activity'!L217 = "FT", 1,MIN(1,IF('3.Weekly Hours &amp; Wage Activity'!L217 = "", "",MIN('3.Weekly Hours &amp; Wage Activity'!L217/40,1)),IF('3.Weekly Hours &amp; Wage Activity'!L217="", "",'3.Weekly Hours &amp; Wage Activity'!L217/40 ))),0)</f>
        <v>0</v>
      </c>
      <c r="AD217" s="86">
        <f>IFERROR(IF('3.Weekly Hours &amp; Wage Activity'!M217 = "FT", 1,MIN(1,IF('3.Weekly Hours &amp; Wage Activity'!M217 = "", "",MIN('3.Weekly Hours &amp; Wage Activity'!M217/40,1)),IF('3.Weekly Hours &amp; Wage Activity'!M217="", "",'3.Weekly Hours &amp; Wage Activity'!M217/40 ))),0)</f>
        <v>0</v>
      </c>
      <c r="AE217" s="86">
        <f>IFERROR(IF('3.Weekly Hours &amp; Wage Activity'!N217 = "FT", 1,MIN(1,IF('3.Weekly Hours &amp; Wage Activity'!N217 = "", "",MIN('3.Weekly Hours &amp; Wage Activity'!N217/40,1)),IF('3.Weekly Hours &amp; Wage Activity'!N217="", "",'3.Weekly Hours &amp; Wage Activity'!N217/40 ))),0)</f>
        <v>0</v>
      </c>
      <c r="AF217" s="86">
        <f>IFERROR(IF('3.Weekly Hours &amp; Wage Activity'!O217 = "FT", 1,MIN(1,IF('3.Weekly Hours &amp; Wage Activity'!O217 = "", "",MIN('3.Weekly Hours &amp; Wage Activity'!O217/40,1)),IF('3.Weekly Hours &amp; Wage Activity'!O217="", "",'3.Weekly Hours &amp; Wage Activity'!O217/40 ))),0)</f>
        <v>0</v>
      </c>
      <c r="AG217" s="86">
        <f>IFERROR(IF('3.Weekly Hours &amp; Wage Activity'!P217 = "FT", 1,MIN(1,IF('3.Weekly Hours &amp; Wage Activity'!P217 = "", "",MIN('3.Weekly Hours &amp; Wage Activity'!P217/40,1)),IF('3.Weekly Hours &amp; Wage Activity'!P217="", "",'3.Weekly Hours &amp; Wage Activity'!P217/40 ))),0)</f>
        <v>0</v>
      </c>
      <c r="AH217" s="86">
        <f>IFERROR(IF('3.Weekly Hours &amp; Wage Activity'!Q217 = "FT", 1,MIN(1,IF('3.Weekly Hours &amp; Wage Activity'!Q217 = "", "",MIN('3.Weekly Hours &amp; Wage Activity'!Q217/40,1)),IF('3.Weekly Hours &amp; Wage Activity'!Q217="", "",'3.Weekly Hours &amp; Wage Activity'!Q217/40 ))),0)</f>
        <v>0</v>
      </c>
      <c r="AI217" s="86">
        <f>IFERROR(IF('3.Weekly Hours &amp; Wage Activity'!R217 = "FT", 1,MIN(1,IF('3.Weekly Hours &amp; Wage Activity'!R217 = "", "",MIN('3.Weekly Hours &amp; Wage Activity'!R217/40,1)),IF('3.Weekly Hours &amp; Wage Activity'!R217="", "",'3.Weekly Hours &amp; Wage Activity'!R217/40 ))),0)</f>
        <v>0</v>
      </c>
      <c r="AJ217" s="86">
        <f>IFERROR(IF('3.Weekly Hours &amp; Wage Activity'!S217 = "FT", 1,MIN(1,IF('3.Weekly Hours &amp; Wage Activity'!S217 = "", "",MIN('3.Weekly Hours &amp; Wage Activity'!S217/40,1)),IF('3.Weekly Hours &amp; Wage Activity'!S217="", "",'3.Weekly Hours &amp; Wage Activity'!S217/40 ))),0)</f>
        <v>0</v>
      </c>
      <c r="AK217" s="86">
        <f>IFERROR(IF('3.Weekly Hours &amp; Wage Activity'!T217 = "FT", 1,MIN(1,IF('3.Weekly Hours &amp; Wage Activity'!T217 = "", "",MIN('3.Weekly Hours &amp; Wage Activity'!T217/40,1)),IF('3.Weekly Hours &amp; Wage Activity'!T217="", "",'3.Weekly Hours &amp; Wage Activity'!T217/40 ))),0)</f>
        <v>0</v>
      </c>
      <c r="AL217" s="86">
        <f>IFERROR(IF('3.Weekly Hours &amp; Wage Activity'!U217 = "FT", 1,MIN(1,IF('3.Weekly Hours &amp; Wage Activity'!U217 = "", "",MIN('3.Weekly Hours &amp; Wage Activity'!U217/40,1)),IF('3.Weekly Hours &amp; Wage Activity'!U217="", "",'3.Weekly Hours &amp; Wage Activity'!U217/40 ))),0)</f>
        <v>0</v>
      </c>
      <c r="AM217" s="86">
        <f>IFERROR(IF('3.Weekly Hours &amp; Wage Activity'!V217 = "FT", 1,MIN(1,IF('3.Weekly Hours &amp; Wage Activity'!V217 = "", "",MIN('3.Weekly Hours &amp; Wage Activity'!V217/40,1)),IF('3.Weekly Hours &amp; Wage Activity'!V217="", "",'3.Weekly Hours &amp; Wage Activity'!V217/40 ))),0)</f>
        <v>0</v>
      </c>
      <c r="AN217" s="86">
        <f>IFERROR(IF('3.Weekly Hours &amp; Wage Activity'!W217 = "FT", 1,MIN(1,IF('3.Weekly Hours &amp; Wage Activity'!W217 = "", "",MIN('3.Weekly Hours &amp; Wage Activity'!W217/40,1)),IF('3.Weekly Hours &amp; Wage Activity'!W217="", "",'3.Weekly Hours &amp; Wage Activity'!W217/40 ))),0)</f>
        <v>0</v>
      </c>
      <c r="AO217" s="86">
        <f>IFERROR(IF('3.Weekly Hours &amp; Wage Activity'!X217 = "FT", 1,MIN(1,IF('3.Weekly Hours &amp; Wage Activity'!X217 = "", "",MIN('3.Weekly Hours &amp; Wage Activity'!X217/40,1)),IF('3.Weekly Hours &amp; Wage Activity'!X217="", "",'3.Weekly Hours &amp; Wage Activity'!X217/40 ))),0)</f>
        <v>0</v>
      </c>
      <c r="AP217" s="86">
        <f>IFERROR(IF('3.Weekly Hours &amp; Wage Activity'!Y217 = "FT", 1,MIN(1,IF('3.Weekly Hours &amp; Wage Activity'!Y217 = "", "",MIN('3.Weekly Hours &amp; Wage Activity'!Y217/40,1)),IF('3.Weekly Hours &amp; Wage Activity'!Y217="", "",'3.Weekly Hours &amp; Wage Activity'!Y217/40 ))),0)</f>
        <v>0</v>
      </c>
      <c r="AQ217" s="86">
        <f>IFERROR(IF('3.Weekly Hours &amp; Wage Activity'!Z217 = "FT", 1,MIN(1,IF('3.Weekly Hours &amp; Wage Activity'!Z217 = "", "",MIN('3.Weekly Hours &amp; Wage Activity'!Z217/40,1)),IF('3.Weekly Hours &amp; Wage Activity'!Z217="", "",'3.Weekly Hours &amp; Wage Activity'!Z217/40 ))),0)</f>
        <v>0</v>
      </c>
      <c r="AR217" s="86">
        <f>IFERROR(IF('3.Weekly Hours &amp; Wage Activity'!AA217 = "FT", 1,MIN(1,IF('3.Weekly Hours &amp; Wage Activity'!AA217 = "", "",MIN('3.Weekly Hours &amp; Wage Activity'!AA217/40,1)),IF('3.Weekly Hours &amp; Wage Activity'!AA217="", "",'3.Weekly Hours &amp; Wage Activity'!AA217/40 ))),0)</f>
        <v>0</v>
      </c>
      <c r="AS217" s="86">
        <f>IFERROR(IF('3.Weekly Hours &amp; Wage Activity'!AB217 = "FT", 1,MIN(1,IF('3.Weekly Hours &amp; Wage Activity'!AB217 = "", "",MIN('3.Weekly Hours &amp; Wage Activity'!AB217/40,1)),IF('3.Weekly Hours &amp; Wage Activity'!AB217="", "",'3.Weekly Hours &amp; Wage Activity'!AB217/40 ))),0)</f>
        <v>0</v>
      </c>
      <c r="AT217" s="86">
        <f>IFERROR(IF('3.Weekly Hours &amp; Wage Activity'!AC217 = "FT", 1,MIN(1,IF('3.Weekly Hours &amp; Wage Activity'!AC217 = "", "",MIN('3.Weekly Hours &amp; Wage Activity'!AC217/40,1)),IF('3.Weekly Hours &amp; Wage Activity'!AC217="", "",'3.Weekly Hours &amp; Wage Activity'!AC217/40 ))),0)</f>
        <v>0</v>
      </c>
      <c r="AU217" s="86">
        <f>IFERROR(IF('3.Weekly Hours &amp; Wage Activity'!AD217 = "FT", 1,MIN(1,IF('3.Weekly Hours &amp; Wage Activity'!AD217 = "", "",MIN('3.Weekly Hours &amp; Wage Activity'!AD217/40,1)),IF('3.Weekly Hours &amp; Wage Activity'!AD217="", "",'3.Weekly Hours &amp; Wage Activity'!AD217/40 ))),0)</f>
        <v>0</v>
      </c>
      <c r="AV217" s="86">
        <f>IFERROR(IF('3.Weekly Hours &amp; Wage Activity'!AE217 = "FT", 1,MIN(1,IF('3.Weekly Hours &amp; Wage Activity'!AE217 = "", "",MIN('3.Weekly Hours &amp; Wage Activity'!AE217/40,1)),IF('3.Weekly Hours &amp; Wage Activity'!AE217="", "",'3.Weekly Hours &amp; Wage Activity'!AE217/40 ))),0)</f>
        <v>0</v>
      </c>
      <c r="AW217" s="86">
        <f>IFERROR(IF('3.Weekly Hours &amp; Wage Activity'!AF217 = "FT", 1,MIN(1,IF('3.Weekly Hours &amp; Wage Activity'!AF217 = "", "",MIN('3.Weekly Hours &amp; Wage Activity'!AF217/40,1)),IF('3.Weekly Hours &amp; Wage Activity'!AF217="", "",'3.Weekly Hours &amp; Wage Activity'!AF217/40 ))),0)</f>
        <v>0</v>
      </c>
      <c r="AX217" s="86">
        <f>IFERROR(IF('3.Weekly Hours &amp; Wage Activity'!AG217 = "FT", 1,MIN(1,IF('3.Weekly Hours &amp; Wage Activity'!AG217 = "", "",MIN('3.Weekly Hours &amp; Wage Activity'!AG217/40,1)),IF('3.Weekly Hours &amp; Wage Activity'!AG217="", "",'3.Weekly Hours &amp; Wage Activity'!AG217/40 ))),0)</f>
        <v>0</v>
      </c>
      <c r="AY217" s="523">
        <f>SUM( IF(COUNTIF('3.Weekly Hours &amp; Wage Activity'!J217:Q217, "&lt;&gt;FT") = 0, COLUMNS('3.Weekly Hours &amp; Wage Activity'!J217:AG217) * 40, '3.Weekly Hours &amp; Wage Activity'!J217:AG217))</f>
        <v>0</v>
      </c>
      <c r="AZ217" s="86">
        <f t="shared" si="27"/>
        <v>0</v>
      </c>
      <c r="BA217" s="87">
        <f t="shared" si="28"/>
        <v>0</v>
      </c>
      <c r="BB217" s="74" t="str">
        <f>IF('2.Census &amp; Reference Benchmarks'!K217 = "", "", '2.Census &amp; Reference Benchmarks'!K217)</f>
        <v/>
      </c>
      <c r="BC217" s="185">
        <f>IF('2.Census &amp; Reference Benchmarks'!L217="N/A",IF(OR(AND(G217="",I217=""),AND(G217&lt;DATEVALUE("1/1/2020"),OR(I217="",I217&gt;DATEVALUE("3/31/2020")))),177.14,IF(OR(I217 = "", I217 &gt; DATEVALUE("1/31/2020")), ROUND(177.14*((DATEVALUE("2/1/2020") -G217)/31),1))),IF('2.Census &amp; Reference Benchmarks'!L217="",0,'2.Census &amp; Reference Benchmarks'!L217))</f>
        <v>0</v>
      </c>
      <c r="BD217" s="74" t="str">
        <f>IF('2.Census &amp; Reference Benchmarks'!N217 = "", "", '2.Census &amp; Reference Benchmarks'!N217)</f>
        <v/>
      </c>
      <c r="BE217" s="185">
        <f>IF('2.Census &amp; Reference Benchmarks'!O217="N/A",IF(OR(AND(G217="",I217=""),AND(G217&lt;=DATEVALUE("2/1/2020"),OR(I217="",I217&gt;=DATEVALUE("2/29/2020")))),165.71,IF(AND(G217&gt;DATEVALUE("2/1/2020"),OR(I217="",I217&lt;=DATEVALUE("2/29/2020"))),((DATEVALUE("3/1/2020")-G217)/29)*165.71,"")),IF('2.Census &amp; Reference Benchmarks'!O217="",0,'2.Census &amp; Reference Benchmarks'!O217))</f>
        <v>0</v>
      </c>
    </row>
    <row r="218" spans="1:57" x14ac:dyDescent="0.25">
      <c r="A218" s="3"/>
      <c r="B218" s="56">
        <f>IF('2.Census &amp; Reference Benchmarks'!B218 &lt;&gt;"",'2.Census &amp; Reference Benchmarks'!B218,"")</f>
        <v>0</v>
      </c>
      <c r="C218" s="56">
        <f>IF('2.Census &amp; Reference Benchmarks'!C218 &lt;&gt;"",'2.Census &amp; Reference Benchmarks'!C218,"")</f>
        <v>0</v>
      </c>
      <c r="D218" s="57" t="str">
        <f>IF('2.Census &amp; Reference Benchmarks'!D218 &lt;&gt;"",'2.Census &amp; Reference Benchmarks'!D218,"")</f>
        <v/>
      </c>
      <c r="E218" s="56" t="str">
        <f>IF('2.Census &amp; Reference Benchmarks'!E218 &lt;&gt;"",'2.Census &amp; Reference Benchmarks'!E218,"")</f>
        <v/>
      </c>
      <c r="F218" s="56" t="str">
        <f>IF('2.Census &amp; Reference Benchmarks'!F218 &lt;&gt;"",'2.Census &amp; Reference Benchmarks'!F218,"")</f>
        <v/>
      </c>
      <c r="G218" s="58" t="str">
        <f>IF('2.Census &amp; Reference Benchmarks'!G218 &lt;&gt;"",'2.Census &amp; Reference Benchmarks'!G218,"")</f>
        <v/>
      </c>
      <c r="H218" s="58" t="str">
        <f>IF('2.Census &amp; Reference Benchmarks'!H218 &lt;&gt;"",'2.Census &amp; Reference Benchmarks'!H218,"")</f>
        <v/>
      </c>
      <c r="I218" s="58" t="str">
        <f>IF('2.Census &amp; Reference Benchmarks'!I218 &lt;&gt;"",'2.Census &amp; Reference Benchmarks'!I218,"")</f>
        <v/>
      </c>
      <c r="J218" s="69" t="str">
        <f>IF('2.Census &amp; Reference Benchmarks'!J218 &lt;&gt;"",'2.Census &amp; Reference Benchmarks'!J218,"")</f>
        <v/>
      </c>
      <c r="K218" s="58" t="str">
        <f>IF('7.Safe Harbor Input Data &amp; Calc'!Q220 &lt;&gt; "", '7.Safe Harbor Input Data &amp; Calc'!Q220, "")</f>
        <v>No</v>
      </c>
      <c r="L218" s="59" t="str">
        <f>IF('2.Census &amp; Reference Benchmarks'!T218&lt;&gt; "",'2.Census &amp; Reference Benchmarks'!T218,"")</f>
        <v/>
      </c>
      <c r="M218" s="60">
        <f>'2.Census &amp; Reference Benchmarks'!M218</f>
        <v>0</v>
      </c>
      <c r="N218" s="60">
        <f>'2.Census &amp; Reference Benchmarks'!P218</f>
        <v>0</v>
      </c>
      <c r="O218" s="60">
        <f>'2.Census &amp; Reference Benchmarks'!S218</f>
        <v>0</v>
      </c>
      <c r="P218" s="52">
        <f>IF( AND(I218 &lt; '1. Summary for SBA'!$J$7, I218 &lt;&gt;""), 0, IF(AND(G218="",I218=""),SUM(M218:O218)*4,IF(I218&lt;'1. Summary for SBA'!$J$7,0,IF(K218="Yes",0,IF(H218="Salary",IF(AND(SUM(M218:O218)*4&lt;100000,L218=""),(SUM(M218:O218)/(IF(OR(I218=0,I218&gt;=DATEVALUE("3/31/2020")),DATEVALUE("3/31/2020"),I218)-IF(OR(G218&lt;=DATEVALUE("1/1/2020"), G218 = ""),DATEVALUE("1/1/2020"),IF(OR(MONTH(G218)=1),G218+1,IF(MONTH(G218)=3,G218,G218-1)))))*360,0),0)))))</f>
        <v>0</v>
      </c>
      <c r="Q218" s="52">
        <f t="shared" si="22"/>
        <v>0</v>
      </c>
      <c r="R218" s="67">
        <f t="shared" si="23"/>
        <v>0</v>
      </c>
      <c r="S218" s="53">
        <f>SUM('3.Weekly Hours &amp; Wage Activity'!AI218:BF218)</f>
        <v>0</v>
      </c>
      <c r="T218" s="53">
        <f>IF(AND(I218&lt;&gt; "",  I218 &lt; '1. Summary for SBA'!$J$11 +168, I218 &gt; '1. Summary for SBA'!$J$11),S218+(((168-(I218-'1. Summary for SBA'!$J$11+1))*S218)/((I218-'1. Summary for SBA'!$J$11+1))),0)</f>
        <v>0</v>
      </c>
      <c r="U218" s="369">
        <f>IF(K218= "Yes",0,IF( H218 = "salary",IF(T218 = 0,MAX(0,$R218-$S218), R218-T218),IF( H218 = "Hourly",'6. Hourly EE Wage Reduction'!AA218, 0)))</f>
        <v>0</v>
      </c>
      <c r="V218" s="67">
        <f t="shared" si="24"/>
        <v>0</v>
      </c>
      <c r="W218" s="405" t="str">
        <f>IF(U218 = 0, "No",IF('6. Hourly EE Wage Reduction'!T218 &gt;'6. Hourly EE Wage Reduction'!W218, "Yes", "No"))</f>
        <v>No</v>
      </c>
      <c r="X218" s="67">
        <f t="shared" si="25"/>
        <v>0</v>
      </c>
      <c r="Y218" s="67">
        <f t="shared" si="26"/>
        <v>0</v>
      </c>
      <c r="AA218" s="86">
        <f>IFERROR(IF('3.Weekly Hours &amp; Wage Activity'!J218 = "FT", 1,MIN(1,IF('3.Weekly Hours &amp; Wage Activity'!J218 = "", "",MIN('3.Weekly Hours &amp; Wage Activity'!J218/40,1)),IF('3.Weekly Hours &amp; Wage Activity'!J218="", "",'3.Weekly Hours &amp; Wage Activity'!J218/40 ))),0)</f>
        <v>0</v>
      </c>
      <c r="AB218" s="86">
        <f>IFERROR(IF('3.Weekly Hours &amp; Wage Activity'!K218 = "FT", 1,MIN(1,IF('3.Weekly Hours &amp; Wage Activity'!K218 = "", "",MIN('3.Weekly Hours &amp; Wage Activity'!K218/40,1)),IF('3.Weekly Hours &amp; Wage Activity'!K218="", "",'3.Weekly Hours &amp; Wage Activity'!K218/40 ))),0)</f>
        <v>0</v>
      </c>
      <c r="AC218" s="86">
        <f>IFERROR(IF('3.Weekly Hours &amp; Wage Activity'!L218 = "FT", 1,MIN(1,IF('3.Weekly Hours &amp; Wage Activity'!L218 = "", "",MIN('3.Weekly Hours &amp; Wage Activity'!L218/40,1)),IF('3.Weekly Hours &amp; Wage Activity'!L218="", "",'3.Weekly Hours &amp; Wage Activity'!L218/40 ))),0)</f>
        <v>0</v>
      </c>
      <c r="AD218" s="86">
        <f>IFERROR(IF('3.Weekly Hours &amp; Wage Activity'!M218 = "FT", 1,MIN(1,IF('3.Weekly Hours &amp; Wage Activity'!M218 = "", "",MIN('3.Weekly Hours &amp; Wage Activity'!M218/40,1)),IF('3.Weekly Hours &amp; Wage Activity'!M218="", "",'3.Weekly Hours &amp; Wage Activity'!M218/40 ))),0)</f>
        <v>0</v>
      </c>
      <c r="AE218" s="86">
        <f>IFERROR(IF('3.Weekly Hours &amp; Wage Activity'!N218 = "FT", 1,MIN(1,IF('3.Weekly Hours &amp; Wage Activity'!N218 = "", "",MIN('3.Weekly Hours &amp; Wage Activity'!N218/40,1)),IF('3.Weekly Hours &amp; Wage Activity'!N218="", "",'3.Weekly Hours &amp; Wage Activity'!N218/40 ))),0)</f>
        <v>0</v>
      </c>
      <c r="AF218" s="86">
        <f>IFERROR(IF('3.Weekly Hours &amp; Wage Activity'!O218 = "FT", 1,MIN(1,IF('3.Weekly Hours &amp; Wage Activity'!O218 = "", "",MIN('3.Weekly Hours &amp; Wage Activity'!O218/40,1)),IF('3.Weekly Hours &amp; Wage Activity'!O218="", "",'3.Weekly Hours &amp; Wage Activity'!O218/40 ))),0)</f>
        <v>0</v>
      </c>
      <c r="AG218" s="86">
        <f>IFERROR(IF('3.Weekly Hours &amp; Wage Activity'!P218 = "FT", 1,MIN(1,IF('3.Weekly Hours &amp; Wage Activity'!P218 = "", "",MIN('3.Weekly Hours &amp; Wage Activity'!P218/40,1)),IF('3.Weekly Hours &amp; Wage Activity'!P218="", "",'3.Weekly Hours &amp; Wage Activity'!P218/40 ))),0)</f>
        <v>0</v>
      </c>
      <c r="AH218" s="86">
        <f>IFERROR(IF('3.Weekly Hours &amp; Wage Activity'!Q218 = "FT", 1,MIN(1,IF('3.Weekly Hours &amp; Wage Activity'!Q218 = "", "",MIN('3.Weekly Hours &amp; Wage Activity'!Q218/40,1)),IF('3.Weekly Hours &amp; Wage Activity'!Q218="", "",'3.Weekly Hours &amp; Wage Activity'!Q218/40 ))),0)</f>
        <v>0</v>
      </c>
      <c r="AI218" s="86">
        <f>IFERROR(IF('3.Weekly Hours &amp; Wage Activity'!R218 = "FT", 1,MIN(1,IF('3.Weekly Hours &amp; Wage Activity'!R218 = "", "",MIN('3.Weekly Hours &amp; Wage Activity'!R218/40,1)),IF('3.Weekly Hours &amp; Wage Activity'!R218="", "",'3.Weekly Hours &amp; Wage Activity'!R218/40 ))),0)</f>
        <v>0</v>
      </c>
      <c r="AJ218" s="86">
        <f>IFERROR(IF('3.Weekly Hours &amp; Wage Activity'!S218 = "FT", 1,MIN(1,IF('3.Weekly Hours &amp; Wage Activity'!S218 = "", "",MIN('3.Weekly Hours &amp; Wage Activity'!S218/40,1)),IF('3.Weekly Hours &amp; Wage Activity'!S218="", "",'3.Weekly Hours &amp; Wage Activity'!S218/40 ))),0)</f>
        <v>0</v>
      </c>
      <c r="AK218" s="86">
        <f>IFERROR(IF('3.Weekly Hours &amp; Wage Activity'!T218 = "FT", 1,MIN(1,IF('3.Weekly Hours &amp; Wage Activity'!T218 = "", "",MIN('3.Weekly Hours &amp; Wage Activity'!T218/40,1)),IF('3.Weekly Hours &amp; Wage Activity'!T218="", "",'3.Weekly Hours &amp; Wage Activity'!T218/40 ))),0)</f>
        <v>0</v>
      </c>
      <c r="AL218" s="86">
        <f>IFERROR(IF('3.Weekly Hours &amp; Wage Activity'!U218 = "FT", 1,MIN(1,IF('3.Weekly Hours &amp; Wage Activity'!U218 = "", "",MIN('3.Weekly Hours &amp; Wage Activity'!U218/40,1)),IF('3.Weekly Hours &amp; Wage Activity'!U218="", "",'3.Weekly Hours &amp; Wage Activity'!U218/40 ))),0)</f>
        <v>0</v>
      </c>
      <c r="AM218" s="86">
        <f>IFERROR(IF('3.Weekly Hours &amp; Wage Activity'!V218 = "FT", 1,MIN(1,IF('3.Weekly Hours &amp; Wage Activity'!V218 = "", "",MIN('3.Weekly Hours &amp; Wage Activity'!V218/40,1)),IF('3.Weekly Hours &amp; Wage Activity'!V218="", "",'3.Weekly Hours &amp; Wage Activity'!V218/40 ))),0)</f>
        <v>0</v>
      </c>
      <c r="AN218" s="86">
        <f>IFERROR(IF('3.Weekly Hours &amp; Wage Activity'!W218 = "FT", 1,MIN(1,IF('3.Weekly Hours &amp; Wage Activity'!W218 = "", "",MIN('3.Weekly Hours &amp; Wage Activity'!W218/40,1)),IF('3.Weekly Hours &amp; Wage Activity'!W218="", "",'3.Weekly Hours &amp; Wage Activity'!W218/40 ))),0)</f>
        <v>0</v>
      </c>
      <c r="AO218" s="86">
        <f>IFERROR(IF('3.Weekly Hours &amp; Wage Activity'!X218 = "FT", 1,MIN(1,IF('3.Weekly Hours &amp; Wage Activity'!X218 = "", "",MIN('3.Weekly Hours &amp; Wage Activity'!X218/40,1)),IF('3.Weekly Hours &amp; Wage Activity'!X218="", "",'3.Weekly Hours &amp; Wage Activity'!X218/40 ))),0)</f>
        <v>0</v>
      </c>
      <c r="AP218" s="86">
        <f>IFERROR(IF('3.Weekly Hours &amp; Wage Activity'!Y218 = "FT", 1,MIN(1,IF('3.Weekly Hours &amp; Wage Activity'!Y218 = "", "",MIN('3.Weekly Hours &amp; Wage Activity'!Y218/40,1)),IF('3.Weekly Hours &amp; Wage Activity'!Y218="", "",'3.Weekly Hours &amp; Wage Activity'!Y218/40 ))),0)</f>
        <v>0</v>
      </c>
      <c r="AQ218" s="86">
        <f>IFERROR(IF('3.Weekly Hours &amp; Wage Activity'!Z218 = "FT", 1,MIN(1,IF('3.Weekly Hours &amp; Wage Activity'!Z218 = "", "",MIN('3.Weekly Hours &amp; Wage Activity'!Z218/40,1)),IF('3.Weekly Hours &amp; Wage Activity'!Z218="", "",'3.Weekly Hours &amp; Wage Activity'!Z218/40 ))),0)</f>
        <v>0</v>
      </c>
      <c r="AR218" s="86">
        <f>IFERROR(IF('3.Weekly Hours &amp; Wage Activity'!AA218 = "FT", 1,MIN(1,IF('3.Weekly Hours &amp; Wage Activity'!AA218 = "", "",MIN('3.Weekly Hours &amp; Wage Activity'!AA218/40,1)),IF('3.Weekly Hours &amp; Wage Activity'!AA218="", "",'3.Weekly Hours &amp; Wage Activity'!AA218/40 ))),0)</f>
        <v>0</v>
      </c>
      <c r="AS218" s="86">
        <f>IFERROR(IF('3.Weekly Hours &amp; Wage Activity'!AB218 = "FT", 1,MIN(1,IF('3.Weekly Hours &amp; Wage Activity'!AB218 = "", "",MIN('3.Weekly Hours &amp; Wage Activity'!AB218/40,1)),IF('3.Weekly Hours &amp; Wage Activity'!AB218="", "",'3.Weekly Hours &amp; Wage Activity'!AB218/40 ))),0)</f>
        <v>0</v>
      </c>
      <c r="AT218" s="86">
        <f>IFERROR(IF('3.Weekly Hours &amp; Wage Activity'!AC218 = "FT", 1,MIN(1,IF('3.Weekly Hours &amp; Wage Activity'!AC218 = "", "",MIN('3.Weekly Hours &amp; Wage Activity'!AC218/40,1)),IF('3.Weekly Hours &amp; Wage Activity'!AC218="", "",'3.Weekly Hours &amp; Wage Activity'!AC218/40 ))),0)</f>
        <v>0</v>
      </c>
      <c r="AU218" s="86">
        <f>IFERROR(IF('3.Weekly Hours &amp; Wage Activity'!AD218 = "FT", 1,MIN(1,IF('3.Weekly Hours &amp; Wage Activity'!AD218 = "", "",MIN('3.Weekly Hours &amp; Wage Activity'!AD218/40,1)),IF('3.Weekly Hours &amp; Wage Activity'!AD218="", "",'3.Weekly Hours &amp; Wage Activity'!AD218/40 ))),0)</f>
        <v>0</v>
      </c>
      <c r="AV218" s="86">
        <f>IFERROR(IF('3.Weekly Hours &amp; Wage Activity'!AE218 = "FT", 1,MIN(1,IF('3.Weekly Hours &amp; Wage Activity'!AE218 = "", "",MIN('3.Weekly Hours &amp; Wage Activity'!AE218/40,1)),IF('3.Weekly Hours &amp; Wage Activity'!AE218="", "",'3.Weekly Hours &amp; Wage Activity'!AE218/40 ))),0)</f>
        <v>0</v>
      </c>
      <c r="AW218" s="86">
        <f>IFERROR(IF('3.Weekly Hours &amp; Wage Activity'!AF218 = "FT", 1,MIN(1,IF('3.Weekly Hours &amp; Wage Activity'!AF218 = "", "",MIN('3.Weekly Hours &amp; Wage Activity'!AF218/40,1)),IF('3.Weekly Hours &amp; Wage Activity'!AF218="", "",'3.Weekly Hours &amp; Wage Activity'!AF218/40 ))),0)</f>
        <v>0</v>
      </c>
      <c r="AX218" s="86">
        <f>IFERROR(IF('3.Weekly Hours &amp; Wage Activity'!AG218 = "FT", 1,MIN(1,IF('3.Weekly Hours &amp; Wage Activity'!AG218 = "", "",MIN('3.Weekly Hours &amp; Wage Activity'!AG218/40,1)),IF('3.Weekly Hours &amp; Wage Activity'!AG218="", "",'3.Weekly Hours &amp; Wage Activity'!AG218/40 ))),0)</f>
        <v>0</v>
      </c>
      <c r="AY218" s="523">
        <f>SUM( IF(COUNTIF('3.Weekly Hours &amp; Wage Activity'!J218:Q218, "&lt;&gt;FT") = 0, COLUMNS('3.Weekly Hours &amp; Wage Activity'!J218:AG218) * 40, '3.Weekly Hours &amp; Wage Activity'!J218:AG218))</f>
        <v>0</v>
      </c>
      <c r="AZ218" s="86">
        <f t="shared" si="27"/>
        <v>0</v>
      </c>
      <c r="BA218" s="87">
        <f t="shared" si="28"/>
        <v>0</v>
      </c>
      <c r="BB218" s="74" t="str">
        <f>IF('2.Census &amp; Reference Benchmarks'!K218 = "", "", '2.Census &amp; Reference Benchmarks'!K218)</f>
        <v/>
      </c>
      <c r="BC218" s="185">
        <f>IF('2.Census &amp; Reference Benchmarks'!L218="N/A",IF(OR(AND(G218="",I218=""),AND(G218&lt;DATEVALUE("1/1/2020"),OR(I218="",I218&gt;DATEVALUE("3/31/2020")))),177.14,IF(OR(I218 = "", I218 &gt; DATEVALUE("1/31/2020")), ROUND(177.14*((DATEVALUE("2/1/2020") -G218)/31),1))),IF('2.Census &amp; Reference Benchmarks'!L218="",0,'2.Census &amp; Reference Benchmarks'!L218))</f>
        <v>0</v>
      </c>
      <c r="BD218" s="74" t="str">
        <f>IF('2.Census &amp; Reference Benchmarks'!N218 = "", "", '2.Census &amp; Reference Benchmarks'!N218)</f>
        <v/>
      </c>
      <c r="BE218" s="185">
        <f>IF('2.Census &amp; Reference Benchmarks'!O218="N/A",IF(OR(AND(G218="",I218=""),AND(G218&lt;=DATEVALUE("2/1/2020"),OR(I218="",I218&gt;=DATEVALUE("2/29/2020")))),165.71,IF(AND(G218&gt;DATEVALUE("2/1/2020"),OR(I218="",I218&lt;=DATEVALUE("2/29/2020"))),((DATEVALUE("3/1/2020")-G218)/29)*165.71,"")),IF('2.Census &amp; Reference Benchmarks'!O218="",0,'2.Census &amp; Reference Benchmarks'!O218))</f>
        <v>0</v>
      </c>
    </row>
    <row r="219" spans="1:57" x14ac:dyDescent="0.25">
      <c r="A219" s="3"/>
      <c r="B219" s="56">
        <f>IF('2.Census &amp; Reference Benchmarks'!B219 &lt;&gt;"",'2.Census &amp; Reference Benchmarks'!B219,"")</f>
        <v>0</v>
      </c>
      <c r="C219" s="56">
        <f>IF('2.Census &amp; Reference Benchmarks'!C219 &lt;&gt;"",'2.Census &amp; Reference Benchmarks'!C219,"")</f>
        <v>0</v>
      </c>
      <c r="D219" s="57" t="str">
        <f>IF('2.Census &amp; Reference Benchmarks'!D219 &lt;&gt;"",'2.Census &amp; Reference Benchmarks'!D219,"")</f>
        <v/>
      </c>
      <c r="E219" s="56" t="str">
        <f>IF('2.Census &amp; Reference Benchmarks'!E219 &lt;&gt;"",'2.Census &amp; Reference Benchmarks'!E219,"")</f>
        <v/>
      </c>
      <c r="F219" s="56" t="str">
        <f>IF('2.Census &amp; Reference Benchmarks'!F219 &lt;&gt;"",'2.Census &amp; Reference Benchmarks'!F219,"")</f>
        <v/>
      </c>
      <c r="G219" s="58" t="str">
        <f>IF('2.Census &amp; Reference Benchmarks'!G219 &lt;&gt;"",'2.Census &amp; Reference Benchmarks'!G219,"")</f>
        <v/>
      </c>
      <c r="H219" s="58" t="str">
        <f>IF('2.Census &amp; Reference Benchmarks'!H219 &lt;&gt;"",'2.Census &amp; Reference Benchmarks'!H219,"")</f>
        <v/>
      </c>
      <c r="I219" s="58" t="str">
        <f>IF('2.Census &amp; Reference Benchmarks'!I219 &lt;&gt;"",'2.Census &amp; Reference Benchmarks'!I219,"")</f>
        <v/>
      </c>
      <c r="J219" s="69" t="str">
        <f>IF('2.Census &amp; Reference Benchmarks'!J219 &lt;&gt;"",'2.Census &amp; Reference Benchmarks'!J219,"")</f>
        <v/>
      </c>
      <c r="K219" s="58" t="str">
        <f>IF('7.Safe Harbor Input Data &amp; Calc'!Q221 &lt;&gt; "", '7.Safe Harbor Input Data &amp; Calc'!Q221, "")</f>
        <v>No</v>
      </c>
      <c r="L219" s="59" t="str">
        <f>IF('2.Census &amp; Reference Benchmarks'!T219&lt;&gt; "",'2.Census &amp; Reference Benchmarks'!T219,"")</f>
        <v/>
      </c>
      <c r="M219" s="60">
        <f>'2.Census &amp; Reference Benchmarks'!M219</f>
        <v>0</v>
      </c>
      <c r="N219" s="60">
        <f>'2.Census &amp; Reference Benchmarks'!P219</f>
        <v>0</v>
      </c>
      <c r="O219" s="60">
        <f>'2.Census &amp; Reference Benchmarks'!S219</f>
        <v>0</v>
      </c>
      <c r="P219" s="52">
        <f>IF( AND(I219 &lt; '1. Summary for SBA'!$J$7, I219 &lt;&gt;""), 0, IF(AND(G219="",I219=""),SUM(M219:O219)*4,IF(I219&lt;'1. Summary for SBA'!$J$7,0,IF(K219="Yes",0,IF(H219="Salary",IF(AND(SUM(M219:O219)*4&lt;100000,L219=""),(SUM(M219:O219)/(IF(OR(I219=0,I219&gt;=DATEVALUE("3/31/2020")),DATEVALUE("3/31/2020"),I219)-IF(OR(G219&lt;=DATEVALUE("1/1/2020"), G219 = ""),DATEVALUE("1/1/2020"),IF(OR(MONTH(G219)=1),G219+1,IF(MONTH(G219)=3,G219,G219-1)))))*360,0),0)))))</f>
        <v>0</v>
      </c>
      <c r="Q219" s="52">
        <f t="shared" si="22"/>
        <v>0</v>
      </c>
      <c r="R219" s="67">
        <f t="shared" si="23"/>
        <v>0</v>
      </c>
      <c r="S219" s="53">
        <f>SUM('3.Weekly Hours &amp; Wage Activity'!AI219:BF219)</f>
        <v>0</v>
      </c>
      <c r="T219" s="53">
        <f>IF(AND(I219&lt;&gt; "",  I219 &lt; '1. Summary for SBA'!$J$11 +168, I219 &gt; '1. Summary for SBA'!$J$11),S219+(((168-(I219-'1. Summary for SBA'!$J$11+1))*S219)/((I219-'1. Summary for SBA'!$J$11+1))),0)</f>
        <v>0</v>
      </c>
      <c r="U219" s="369">
        <f>IF(K219= "Yes",0,IF( H219 = "salary",IF(T219 = 0,MAX(0,$R219-$S219), R219-T219),IF( H219 = "Hourly",'6. Hourly EE Wage Reduction'!AA219, 0)))</f>
        <v>0</v>
      </c>
      <c r="V219" s="67">
        <f t="shared" si="24"/>
        <v>0</v>
      </c>
      <c r="W219" s="405" t="str">
        <f>IF(U219 = 0, "No",IF('6. Hourly EE Wage Reduction'!T219 &gt;'6. Hourly EE Wage Reduction'!W219, "Yes", "No"))</f>
        <v>No</v>
      </c>
      <c r="X219" s="67">
        <f t="shared" si="25"/>
        <v>0</v>
      </c>
      <c r="Y219" s="67">
        <f t="shared" si="26"/>
        <v>0</v>
      </c>
      <c r="AA219" s="86">
        <f>IFERROR(IF('3.Weekly Hours &amp; Wage Activity'!J219 = "FT", 1,MIN(1,IF('3.Weekly Hours &amp; Wage Activity'!J219 = "", "",MIN('3.Weekly Hours &amp; Wage Activity'!J219/40,1)),IF('3.Weekly Hours &amp; Wage Activity'!J219="", "",'3.Weekly Hours &amp; Wage Activity'!J219/40 ))),0)</f>
        <v>0</v>
      </c>
      <c r="AB219" s="86">
        <f>IFERROR(IF('3.Weekly Hours &amp; Wage Activity'!K219 = "FT", 1,MIN(1,IF('3.Weekly Hours &amp; Wage Activity'!K219 = "", "",MIN('3.Weekly Hours &amp; Wage Activity'!K219/40,1)),IF('3.Weekly Hours &amp; Wage Activity'!K219="", "",'3.Weekly Hours &amp; Wage Activity'!K219/40 ))),0)</f>
        <v>0</v>
      </c>
      <c r="AC219" s="86">
        <f>IFERROR(IF('3.Weekly Hours &amp; Wage Activity'!L219 = "FT", 1,MIN(1,IF('3.Weekly Hours &amp; Wage Activity'!L219 = "", "",MIN('3.Weekly Hours &amp; Wage Activity'!L219/40,1)),IF('3.Weekly Hours &amp; Wage Activity'!L219="", "",'3.Weekly Hours &amp; Wage Activity'!L219/40 ))),0)</f>
        <v>0</v>
      </c>
      <c r="AD219" s="86">
        <f>IFERROR(IF('3.Weekly Hours &amp; Wage Activity'!M219 = "FT", 1,MIN(1,IF('3.Weekly Hours &amp; Wage Activity'!M219 = "", "",MIN('3.Weekly Hours &amp; Wage Activity'!M219/40,1)),IF('3.Weekly Hours &amp; Wage Activity'!M219="", "",'3.Weekly Hours &amp; Wage Activity'!M219/40 ))),0)</f>
        <v>0</v>
      </c>
      <c r="AE219" s="86">
        <f>IFERROR(IF('3.Weekly Hours &amp; Wage Activity'!N219 = "FT", 1,MIN(1,IF('3.Weekly Hours &amp; Wage Activity'!N219 = "", "",MIN('3.Weekly Hours &amp; Wage Activity'!N219/40,1)),IF('3.Weekly Hours &amp; Wage Activity'!N219="", "",'3.Weekly Hours &amp; Wage Activity'!N219/40 ))),0)</f>
        <v>0</v>
      </c>
      <c r="AF219" s="86">
        <f>IFERROR(IF('3.Weekly Hours &amp; Wage Activity'!O219 = "FT", 1,MIN(1,IF('3.Weekly Hours &amp; Wage Activity'!O219 = "", "",MIN('3.Weekly Hours &amp; Wage Activity'!O219/40,1)),IF('3.Weekly Hours &amp; Wage Activity'!O219="", "",'3.Weekly Hours &amp; Wage Activity'!O219/40 ))),0)</f>
        <v>0</v>
      </c>
      <c r="AG219" s="86">
        <f>IFERROR(IF('3.Weekly Hours &amp; Wage Activity'!P219 = "FT", 1,MIN(1,IF('3.Weekly Hours &amp; Wage Activity'!P219 = "", "",MIN('3.Weekly Hours &amp; Wage Activity'!P219/40,1)),IF('3.Weekly Hours &amp; Wage Activity'!P219="", "",'3.Weekly Hours &amp; Wage Activity'!P219/40 ))),0)</f>
        <v>0</v>
      </c>
      <c r="AH219" s="86">
        <f>IFERROR(IF('3.Weekly Hours &amp; Wage Activity'!Q219 = "FT", 1,MIN(1,IF('3.Weekly Hours &amp; Wage Activity'!Q219 = "", "",MIN('3.Weekly Hours &amp; Wage Activity'!Q219/40,1)),IF('3.Weekly Hours &amp; Wage Activity'!Q219="", "",'3.Weekly Hours &amp; Wage Activity'!Q219/40 ))),0)</f>
        <v>0</v>
      </c>
      <c r="AI219" s="86">
        <f>IFERROR(IF('3.Weekly Hours &amp; Wage Activity'!R219 = "FT", 1,MIN(1,IF('3.Weekly Hours &amp; Wage Activity'!R219 = "", "",MIN('3.Weekly Hours &amp; Wage Activity'!R219/40,1)),IF('3.Weekly Hours &amp; Wage Activity'!R219="", "",'3.Weekly Hours &amp; Wage Activity'!R219/40 ))),0)</f>
        <v>0</v>
      </c>
      <c r="AJ219" s="86">
        <f>IFERROR(IF('3.Weekly Hours &amp; Wage Activity'!S219 = "FT", 1,MIN(1,IF('3.Weekly Hours &amp; Wage Activity'!S219 = "", "",MIN('3.Weekly Hours &amp; Wage Activity'!S219/40,1)),IF('3.Weekly Hours &amp; Wage Activity'!S219="", "",'3.Weekly Hours &amp; Wage Activity'!S219/40 ))),0)</f>
        <v>0</v>
      </c>
      <c r="AK219" s="86">
        <f>IFERROR(IF('3.Weekly Hours &amp; Wage Activity'!T219 = "FT", 1,MIN(1,IF('3.Weekly Hours &amp; Wage Activity'!T219 = "", "",MIN('3.Weekly Hours &amp; Wage Activity'!T219/40,1)),IF('3.Weekly Hours &amp; Wage Activity'!T219="", "",'3.Weekly Hours &amp; Wage Activity'!T219/40 ))),0)</f>
        <v>0</v>
      </c>
      <c r="AL219" s="86">
        <f>IFERROR(IF('3.Weekly Hours &amp; Wage Activity'!U219 = "FT", 1,MIN(1,IF('3.Weekly Hours &amp; Wage Activity'!U219 = "", "",MIN('3.Weekly Hours &amp; Wage Activity'!U219/40,1)),IF('3.Weekly Hours &amp; Wage Activity'!U219="", "",'3.Weekly Hours &amp; Wage Activity'!U219/40 ))),0)</f>
        <v>0</v>
      </c>
      <c r="AM219" s="86">
        <f>IFERROR(IF('3.Weekly Hours &amp; Wage Activity'!V219 = "FT", 1,MIN(1,IF('3.Weekly Hours &amp; Wage Activity'!V219 = "", "",MIN('3.Weekly Hours &amp; Wage Activity'!V219/40,1)),IF('3.Weekly Hours &amp; Wage Activity'!V219="", "",'3.Weekly Hours &amp; Wage Activity'!V219/40 ))),0)</f>
        <v>0</v>
      </c>
      <c r="AN219" s="86">
        <f>IFERROR(IF('3.Weekly Hours &amp; Wage Activity'!W219 = "FT", 1,MIN(1,IF('3.Weekly Hours &amp; Wage Activity'!W219 = "", "",MIN('3.Weekly Hours &amp; Wage Activity'!W219/40,1)),IF('3.Weekly Hours &amp; Wage Activity'!W219="", "",'3.Weekly Hours &amp; Wage Activity'!W219/40 ))),0)</f>
        <v>0</v>
      </c>
      <c r="AO219" s="86">
        <f>IFERROR(IF('3.Weekly Hours &amp; Wage Activity'!X219 = "FT", 1,MIN(1,IF('3.Weekly Hours &amp; Wage Activity'!X219 = "", "",MIN('3.Weekly Hours &amp; Wage Activity'!X219/40,1)),IF('3.Weekly Hours &amp; Wage Activity'!X219="", "",'3.Weekly Hours &amp; Wage Activity'!X219/40 ))),0)</f>
        <v>0</v>
      </c>
      <c r="AP219" s="86">
        <f>IFERROR(IF('3.Weekly Hours &amp; Wage Activity'!Y219 = "FT", 1,MIN(1,IF('3.Weekly Hours &amp; Wage Activity'!Y219 = "", "",MIN('3.Weekly Hours &amp; Wage Activity'!Y219/40,1)),IF('3.Weekly Hours &amp; Wage Activity'!Y219="", "",'3.Weekly Hours &amp; Wage Activity'!Y219/40 ))),0)</f>
        <v>0</v>
      </c>
      <c r="AQ219" s="86">
        <f>IFERROR(IF('3.Weekly Hours &amp; Wage Activity'!Z219 = "FT", 1,MIN(1,IF('3.Weekly Hours &amp; Wage Activity'!Z219 = "", "",MIN('3.Weekly Hours &amp; Wage Activity'!Z219/40,1)),IF('3.Weekly Hours &amp; Wage Activity'!Z219="", "",'3.Weekly Hours &amp; Wage Activity'!Z219/40 ))),0)</f>
        <v>0</v>
      </c>
      <c r="AR219" s="86">
        <f>IFERROR(IF('3.Weekly Hours &amp; Wage Activity'!AA219 = "FT", 1,MIN(1,IF('3.Weekly Hours &amp; Wage Activity'!AA219 = "", "",MIN('3.Weekly Hours &amp; Wage Activity'!AA219/40,1)),IF('3.Weekly Hours &amp; Wage Activity'!AA219="", "",'3.Weekly Hours &amp; Wage Activity'!AA219/40 ))),0)</f>
        <v>0</v>
      </c>
      <c r="AS219" s="86">
        <f>IFERROR(IF('3.Weekly Hours &amp; Wage Activity'!AB219 = "FT", 1,MIN(1,IF('3.Weekly Hours &amp; Wage Activity'!AB219 = "", "",MIN('3.Weekly Hours &amp; Wage Activity'!AB219/40,1)),IF('3.Weekly Hours &amp; Wage Activity'!AB219="", "",'3.Weekly Hours &amp; Wage Activity'!AB219/40 ))),0)</f>
        <v>0</v>
      </c>
      <c r="AT219" s="86">
        <f>IFERROR(IF('3.Weekly Hours &amp; Wage Activity'!AC219 = "FT", 1,MIN(1,IF('3.Weekly Hours &amp; Wage Activity'!AC219 = "", "",MIN('3.Weekly Hours &amp; Wage Activity'!AC219/40,1)),IF('3.Weekly Hours &amp; Wage Activity'!AC219="", "",'3.Weekly Hours &amp; Wage Activity'!AC219/40 ))),0)</f>
        <v>0</v>
      </c>
      <c r="AU219" s="86">
        <f>IFERROR(IF('3.Weekly Hours &amp; Wage Activity'!AD219 = "FT", 1,MIN(1,IF('3.Weekly Hours &amp; Wage Activity'!AD219 = "", "",MIN('3.Weekly Hours &amp; Wage Activity'!AD219/40,1)),IF('3.Weekly Hours &amp; Wage Activity'!AD219="", "",'3.Weekly Hours &amp; Wage Activity'!AD219/40 ))),0)</f>
        <v>0</v>
      </c>
      <c r="AV219" s="86">
        <f>IFERROR(IF('3.Weekly Hours &amp; Wage Activity'!AE219 = "FT", 1,MIN(1,IF('3.Weekly Hours &amp; Wage Activity'!AE219 = "", "",MIN('3.Weekly Hours &amp; Wage Activity'!AE219/40,1)),IF('3.Weekly Hours &amp; Wage Activity'!AE219="", "",'3.Weekly Hours &amp; Wage Activity'!AE219/40 ))),0)</f>
        <v>0</v>
      </c>
      <c r="AW219" s="86">
        <f>IFERROR(IF('3.Weekly Hours &amp; Wage Activity'!AF219 = "FT", 1,MIN(1,IF('3.Weekly Hours &amp; Wage Activity'!AF219 = "", "",MIN('3.Weekly Hours &amp; Wage Activity'!AF219/40,1)),IF('3.Weekly Hours &amp; Wage Activity'!AF219="", "",'3.Weekly Hours &amp; Wage Activity'!AF219/40 ))),0)</f>
        <v>0</v>
      </c>
      <c r="AX219" s="86">
        <f>IFERROR(IF('3.Weekly Hours &amp; Wage Activity'!AG219 = "FT", 1,MIN(1,IF('3.Weekly Hours &amp; Wage Activity'!AG219 = "", "",MIN('3.Weekly Hours &amp; Wage Activity'!AG219/40,1)),IF('3.Weekly Hours &amp; Wage Activity'!AG219="", "",'3.Weekly Hours &amp; Wage Activity'!AG219/40 ))),0)</f>
        <v>0</v>
      </c>
      <c r="AY219" s="523">
        <f>SUM( IF(COUNTIF('3.Weekly Hours &amp; Wage Activity'!J219:Q219, "&lt;&gt;FT") = 0, COLUMNS('3.Weekly Hours &amp; Wage Activity'!J219:AG219) * 40, '3.Weekly Hours &amp; Wage Activity'!J219:AG219))</f>
        <v>0</v>
      </c>
      <c r="AZ219" s="86">
        <f t="shared" si="27"/>
        <v>0</v>
      </c>
      <c r="BA219" s="87">
        <f t="shared" si="28"/>
        <v>0</v>
      </c>
      <c r="BB219" s="74" t="str">
        <f>IF('2.Census &amp; Reference Benchmarks'!K219 = "", "", '2.Census &amp; Reference Benchmarks'!K219)</f>
        <v/>
      </c>
      <c r="BC219" s="185">
        <f>IF('2.Census &amp; Reference Benchmarks'!L219="N/A",IF(OR(AND(G219="",I219=""),AND(G219&lt;DATEVALUE("1/1/2020"),OR(I219="",I219&gt;DATEVALUE("3/31/2020")))),177.14,IF(OR(I219 = "", I219 &gt; DATEVALUE("1/31/2020")), ROUND(177.14*((DATEVALUE("2/1/2020") -G219)/31),1))),IF('2.Census &amp; Reference Benchmarks'!L219="",0,'2.Census &amp; Reference Benchmarks'!L219))</f>
        <v>0</v>
      </c>
      <c r="BD219" s="74" t="str">
        <f>IF('2.Census &amp; Reference Benchmarks'!N219 = "", "", '2.Census &amp; Reference Benchmarks'!N219)</f>
        <v/>
      </c>
      <c r="BE219" s="185">
        <f>IF('2.Census &amp; Reference Benchmarks'!O219="N/A",IF(OR(AND(G219="",I219=""),AND(G219&lt;=DATEVALUE("2/1/2020"),OR(I219="",I219&gt;=DATEVALUE("2/29/2020")))),165.71,IF(AND(G219&gt;DATEVALUE("2/1/2020"),OR(I219="",I219&lt;=DATEVALUE("2/29/2020"))),((DATEVALUE("3/1/2020")-G219)/29)*165.71,"")),IF('2.Census &amp; Reference Benchmarks'!O219="",0,'2.Census &amp; Reference Benchmarks'!O219))</f>
        <v>0</v>
      </c>
    </row>
    <row r="220" spans="1:57" x14ac:dyDescent="0.25">
      <c r="A220" s="3"/>
      <c r="B220" s="56">
        <f>IF('2.Census &amp; Reference Benchmarks'!B220 &lt;&gt;"",'2.Census &amp; Reference Benchmarks'!B220,"")</f>
        <v>0</v>
      </c>
      <c r="C220" s="56">
        <f>IF('2.Census &amp; Reference Benchmarks'!C220 &lt;&gt;"",'2.Census &amp; Reference Benchmarks'!C220,"")</f>
        <v>0</v>
      </c>
      <c r="D220" s="57" t="str">
        <f>IF('2.Census &amp; Reference Benchmarks'!D220 &lt;&gt;"",'2.Census &amp; Reference Benchmarks'!D220,"")</f>
        <v/>
      </c>
      <c r="E220" s="56" t="str">
        <f>IF('2.Census &amp; Reference Benchmarks'!E220 &lt;&gt;"",'2.Census &amp; Reference Benchmarks'!E220,"")</f>
        <v/>
      </c>
      <c r="F220" s="56" t="str">
        <f>IF('2.Census &amp; Reference Benchmarks'!F220 &lt;&gt;"",'2.Census &amp; Reference Benchmarks'!F220,"")</f>
        <v/>
      </c>
      <c r="G220" s="58" t="str">
        <f>IF('2.Census &amp; Reference Benchmarks'!G220 &lt;&gt;"",'2.Census &amp; Reference Benchmarks'!G220,"")</f>
        <v/>
      </c>
      <c r="H220" s="58" t="str">
        <f>IF('2.Census &amp; Reference Benchmarks'!H220 &lt;&gt;"",'2.Census &amp; Reference Benchmarks'!H220,"")</f>
        <v/>
      </c>
      <c r="I220" s="58" t="str">
        <f>IF('2.Census &amp; Reference Benchmarks'!I220 &lt;&gt;"",'2.Census &amp; Reference Benchmarks'!I220,"")</f>
        <v/>
      </c>
      <c r="J220" s="69" t="str">
        <f>IF('2.Census &amp; Reference Benchmarks'!J220 &lt;&gt;"",'2.Census &amp; Reference Benchmarks'!J220,"")</f>
        <v/>
      </c>
      <c r="K220" s="58" t="str">
        <f>IF('7.Safe Harbor Input Data &amp; Calc'!Q222 &lt;&gt; "", '7.Safe Harbor Input Data &amp; Calc'!Q222, "")</f>
        <v>No</v>
      </c>
      <c r="L220" s="59" t="str">
        <f>IF('2.Census &amp; Reference Benchmarks'!T220&lt;&gt; "",'2.Census &amp; Reference Benchmarks'!T220,"")</f>
        <v/>
      </c>
      <c r="M220" s="60">
        <f>'2.Census &amp; Reference Benchmarks'!M220</f>
        <v>0</v>
      </c>
      <c r="N220" s="60">
        <f>'2.Census &amp; Reference Benchmarks'!P220</f>
        <v>0</v>
      </c>
      <c r="O220" s="60">
        <f>'2.Census &amp; Reference Benchmarks'!S220</f>
        <v>0</v>
      </c>
      <c r="P220" s="52">
        <f>IF( AND(I220 &lt; '1. Summary for SBA'!$J$7, I220 &lt;&gt;""), 0, IF(AND(G220="",I220=""),SUM(M220:O220)*4,IF(I220&lt;'1. Summary for SBA'!$J$7,0,IF(K220="Yes",0,IF(H220="Salary",IF(AND(SUM(M220:O220)*4&lt;100000,L220=""),(SUM(M220:O220)/(IF(OR(I220=0,I220&gt;=DATEVALUE("3/31/2020")),DATEVALUE("3/31/2020"),I220)-IF(OR(G220&lt;=DATEVALUE("1/1/2020"), G220 = ""),DATEVALUE("1/1/2020"),IF(OR(MONTH(G220)=1),G220+1,IF(MONTH(G220)=3,G220,G220-1)))))*360,0),0)))))</f>
        <v>0</v>
      </c>
      <c r="Q220" s="52">
        <f t="shared" si="22"/>
        <v>0</v>
      </c>
      <c r="R220" s="67">
        <f t="shared" si="23"/>
        <v>0</v>
      </c>
      <c r="S220" s="53">
        <f>SUM('3.Weekly Hours &amp; Wage Activity'!AI220:BF220)</f>
        <v>0</v>
      </c>
      <c r="T220" s="53">
        <f>IF(AND(I220&lt;&gt; "",  I220 &lt; '1. Summary for SBA'!$J$11 +168, I220 &gt; '1. Summary for SBA'!$J$11),S220+(((168-(I220-'1. Summary for SBA'!$J$11+1))*S220)/((I220-'1. Summary for SBA'!$J$11+1))),0)</f>
        <v>0</v>
      </c>
      <c r="U220" s="369">
        <f>IF(K220= "Yes",0,IF( H220 = "salary",IF(T220 = 0,MAX(0,$R220-$S220), R220-T220),IF( H220 = "Hourly",'6. Hourly EE Wage Reduction'!AA220, 0)))</f>
        <v>0</v>
      </c>
      <c r="V220" s="67">
        <f t="shared" si="24"/>
        <v>0</v>
      </c>
      <c r="W220" s="405" t="str">
        <f>IF(U220 = 0, "No",IF('6. Hourly EE Wage Reduction'!T220 &gt;'6. Hourly EE Wage Reduction'!W220, "Yes", "No"))</f>
        <v>No</v>
      </c>
      <c r="X220" s="67">
        <f t="shared" si="25"/>
        <v>0</v>
      </c>
      <c r="Y220" s="67">
        <f t="shared" si="26"/>
        <v>0</v>
      </c>
      <c r="AA220" s="86">
        <f>IFERROR(IF('3.Weekly Hours &amp; Wage Activity'!J220 = "FT", 1,MIN(1,IF('3.Weekly Hours &amp; Wage Activity'!J220 = "", "",MIN('3.Weekly Hours &amp; Wage Activity'!J220/40,1)),IF('3.Weekly Hours &amp; Wage Activity'!J220="", "",'3.Weekly Hours &amp; Wage Activity'!J220/40 ))),0)</f>
        <v>0</v>
      </c>
      <c r="AB220" s="86">
        <f>IFERROR(IF('3.Weekly Hours &amp; Wage Activity'!K220 = "FT", 1,MIN(1,IF('3.Weekly Hours &amp; Wage Activity'!K220 = "", "",MIN('3.Weekly Hours &amp; Wage Activity'!K220/40,1)),IF('3.Weekly Hours &amp; Wage Activity'!K220="", "",'3.Weekly Hours &amp; Wage Activity'!K220/40 ))),0)</f>
        <v>0</v>
      </c>
      <c r="AC220" s="86">
        <f>IFERROR(IF('3.Weekly Hours &amp; Wage Activity'!L220 = "FT", 1,MIN(1,IF('3.Weekly Hours &amp; Wage Activity'!L220 = "", "",MIN('3.Weekly Hours &amp; Wage Activity'!L220/40,1)),IF('3.Weekly Hours &amp; Wage Activity'!L220="", "",'3.Weekly Hours &amp; Wage Activity'!L220/40 ))),0)</f>
        <v>0</v>
      </c>
      <c r="AD220" s="86">
        <f>IFERROR(IF('3.Weekly Hours &amp; Wage Activity'!M220 = "FT", 1,MIN(1,IF('3.Weekly Hours &amp; Wage Activity'!M220 = "", "",MIN('3.Weekly Hours &amp; Wage Activity'!M220/40,1)),IF('3.Weekly Hours &amp; Wage Activity'!M220="", "",'3.Weekly Hours &amp; Wage Activity'!M220/40 ))),0)</f>
        <v>0</v>
      </c>
      <c r="AE220" s="86">
        <f>IFERROR(IF('3.Weekly Hours &amp; Wage Activity'!N220 = "FT", 1,MIN(1,IF('3.Weekly Hours &amp; Wage Activity'!N220 = "", "",MIN('3.Weekly Hours &amp; Wage Activity'!N220/40,1)),IF('3.Weekly Hours &amp; Wage Activity'!N220="", "",'3.Weekly Hours &amp; Wage Activity'!N220/40 ))),0)</f>
        <v>0</v>
      </c>
      <c r="AF220" s="86">
        <f>IFERROR(IF('3.Weekly Hours &amp; Wage Activity'!O220 = "FT", 1,MIN(1,IF('3.Weekly Hours &amp; Wage Activity'!O220 = "", "",MIN('3.Weekly Hours &amp; Wage Activity'!O220/40,1)),IF('3.Weekly Hours &amp; Wage Activity'!O220="", "",'3.Weekly Hours &amp; Wage Activity'!O220/40 ))),0)</f>
        <v>0</v>
      </c>
      <c r="AG220" s="86">
        <f>IFERROR(IF('3.Weekly Hours &amp; Wage Activity'!P220 = "FT", 1,MIN(1,IF('3.Weekly Hours &amp; Wage Activity'!P220 = "", "",MIN('3.Weekly Hours &amp; Wage Activity'!P220/40,1)),IF('3.Weekly Hours &amp; Wage Activity'!P220="", "",'3.Weekly Hours &amp; Wage Activity'!P220/40 ))),0)</f>
        <v>0</v>
      </c>
      <c r="AH220" s="86">
        <f>IFERROR(IF('3.Weekly Hours &amp; Wage Activity'!Q220 = "FT", 1,MIN(1,IF('3.Weekly Hours &amp; Wage Activity'!Q220 = "", "",MIN('3.Weekly Hours &amp; Wage Activity'!Q220/40,1)),IF('3.Weekly Hours &amp; Wage Activity'!Q220="", "",'3.Weekly Hours &amp; Wage Activity'!Q220/40 ))),0)</f>
        <v>0</v>
      </c>
      <c r="AI220" s="86">
        <f>IFERROR(IF('3.Weekly Hours &amp; Wage Activity'!R220 = "FT", 1,MIN(1,IF('3.Weekly Hours &amp; Wage Activity'!R220 = "", "",MIN('3.Weekly Hours &amp; Wage Activity'!R220/40,1)),IF('3.Weekly Hours &amp; Wage Activity'!R220="", "",'3.Weekly Hours &amp; Wage Activity'!R220/40 ))),0)</f>
        <v>0</v>
      </c>
      <c r="AJ220" s="86">
        <f>IFERROR(IF('3.Weekly Hours &amp; Wage Activity'!S220 = "FT", 1,MIN(1,IF('3.Weekly Hours &amp; Wage Activity'!S220 = "", "",MIN('3.Weekly Hours &amp; Wage Activity'!S220/40,1)),IF('3.Weekly Hours &amp; Wage Activity'!S220="", "",'3.Weekly Hours &amp; Wage Activity'!S220/40 ))),0)</f>
        <v>0</v>
      </c>
      <c r="AK220" s="86">
        <f>IFERROR(IF('3.Weekly Hours &amp; Wage Activity'!T220 = "FT", 1,MIN(1,IF('3.Weekly Hours &amp; Wage Activity'!T220 = "", "",MIN('3.Weekly Hours &amp; Wage Activity'!T220/40,1)),IF('3.Weekly Hours &amp; Wage Activity'!T220="", "",'3.Weekly Hours &amp; Wage Activity'!T220/40 ))),0)</f>
        <v>0</v>
      </c>
      <c r="AL220" s="86">
        <f>IFERROR(IF('3.Weekly Hours &amp; Wage Activity'!U220 = "FT", 1,MIN(1,IF('3.Weekly Hours &amp; Wage Activity'!U220 = "", "",MIN('3.Weekly Hours &amp; Wage Activity'!U220/40,1)),IF('3.Weekly Hours &amp; Wage Activity'!U220="", "",'3.Weekly Hours &amp; Wage Activity'!U220/40 ))),0)</f>
        <v>0</v>
      </c>
      <c r="AM220" s="86">
        <f>IFERROR(IF('3.Weekly Hours &amp; Wage Activity'!V220 = "FT", 1,MIN(1,IF('3.Weekly Hours &amp; Wage Activity'!V220 = "", "",MIN('3.Weekly Hours &amp; Wage Activity'!V220/40,1)),IF('3.Weekly Hours &amp; Wage Activity'!V220="", "",'3.Weekly Hours &amp; Wage Activity'!V220/40 ))),0)</f>
        <v>0</v>
      </c>
      <c r="AN220" s="86">
        <f>IFERROR(IF('3.Weekly Hours &amp; Wage Activity'!W220 = "FT", 1,MIN(1,IF('3.Weekly Hours &amp; Wage Activity'!W220 = "", "",MIN('3.Weekly Hours &amp; Wage Activity'!W220/40,1)),IF('3.Weekly Hours &amp; Wage Activity'!W220="", "",'3.Weekly Hours &amp; Wage Activity'!W220/40 ))),0)</f>
        <v>0</v>
      </c>
      <c r="AO220" s="86">
        <f>IFERROR(IF('3.Weekly Hours &amp; Wage Activity'!X220 = "FT", 1,MIN(1,IF('3.Weekly Hours &amp; Wage Activity'!X220 = "", "",MIN('3.Weekly Hours &amp; Wage Activity'!X220/40,1)),IF('3.Weekly Hours &amp; Wage Activity'!X220="", "",'3.Weekly Hours &amp; Wage Activity'!X220/40 ))),0)</f>
        <v>0</v>
      </c>
      <c r="AP220" s="86">
        <f>IFERROR(IF('3.Weekly Hours &amp; Wage Activity'!Y220 = "FT", 1,MIN(1,IF('3.Weekly Hours &amp; Wage Activity'!Y220 = "", "",MIN('3.Weekly Hours &amp; Wage Activity'!Y220/40,1)),IF('3.Weekly Hours &amp; Wage Activity'!Y220="", "",'3.Weekly Hours &amp; Wage Activity'!Y220/40 ))),0)</f>
        <v>0</v>
      </c>
      <c r="AQ220" s="86">
        <f>IFERROR(IF('3.Weekly Hours &amp; Wage Activity'!Z220 = "FT", 1,MIN(1,IF('3.Weekly Hours &amp; Wage Activity'!Z220 = "", "",MIN('3.Weekly Hours &amp; Wage Activity'!Z220/40,1)),IF('3.Weekly Hours &amp; Wage Activity'!Z220="", "",'3.Weekly Hours &amp; Wage Activity'!Z220/40 ))),0)</f>
        <v>0</v>
      </c>
      <c r="AR220" s="86">
        <f>IFERROR(IF('3.Weekly Hours &amp; Wage Activity'!AA220 = "FT", 1,MIN(1,IF('3.Weekly Hours &amp; Wage Activity'!AA220 = "", "",MIN('3.Weekly Hours &amp; Wage Activity'!AA220/40,1)),IF('3.Weekly Hours &amp; Wage Activity'!AA220="", "",'3.Weekly Hours &amp; Wage Activity'!AA220/40 ))),0)</f>
        <v>0</v>
      </c>
      <c r="AS220" s="86">
        <f>IFERROR(IF('3.Weekly Hours &amp; Wage Activity'!AB220 = "FT", 1,MIN(1,IF('3.Weekly Hours &amp; Wage Activity'!AB220 = "", "",MIN('3.Weekly Hours &amp; Wage Activity'!AB220/40,1)),IF('3.Weekly Hours &amp; Wage Activity'!AB220="", "",'3.Weekly Hours &amp; Wage Activity'!AB220/40 ))),0)</f>
        <v>0</v>
      </c>
      <c r="AT220" s="86">
        <f>IFERROR(IF('3.Weekly Hours &amp; Wage Activity'!AC220 = "FT", 1,MIN(1,IF('3.Weekly Hours &amp; Wage Activity'!AC220 = "", "",MIN('3.Weekly Hours &amp; Wage Activity'!AC220/40,1)),IF('3.Weekly Hours &amp; Wage Activity'!AC220="", "",'3.Weekly Hours &amp; Wage Activity'!AC220/40 ))),0)</f>
        <v>0</v>
      </c>
      <c r="AU220" s="86">
        <f>IFERROR(IF('3.Weekly Hours &amp; Wage Activity'!AD220 = "FT", 1,MIN(1,IF('3.Weekly Hours &amp; Wage Activity'!AD220 = "", "",MIN('3.Weekly Hours &amp; Wage Activity'!AD220/40,1)),IF('3.Weekly Hours &amp; Wage Activity'!AD220="", "",'3.Weekly Hours &amp; Wage Activity'!AD220/40 ))),0)</f>
        <v>0</v>
      </c>
      <c r="AV220" s="86">
        <f>IFERROR(IF('3.Weekly Hours &amp; Wage Activity'!AE220 = "FT", 1,MIN(1,IF('3.Weekly Hours &amp; Wage Activity'!AE220 = "", "",MIN('3.Weekly Hours &amp; Wage Activity'!AE220/40,1)),IF('3.Weekly Hours &amp; Wage Activity'!AE220="", "",'3.Weekly Hours &amp; Wage Activity'!AE220/40 ))),0)</f>
        <v>0</v>
      </c>
      <c r="AW220" s="86">
        <f>IFERROR(IF('3.Weekly Hours &amp; Wage Activity'!AF220 = "FT", 1,MIN(1,IF('3.Weekly Hours &amp; Wage Activity'!AF220 = "", "",MIN('3.Weekly Hours &amp; Wage Activity'!AF220/40,1)),IF('3.Weekly Hours &amp; Wage Activity'!AF220="", "",'3.Weekly Hours &amp; Wage Activity'!AF220/40 ))),0)</f>
        <v>0</v>
      </c>
      <c r="AX220" s="86">
        <f>IFERROR(IF('3.Weekly Hours &amp; Wage Activity'!AG220 = "FT", 1,MIN(1,IF('3.Weekly Hours &amp; Wage Activity'!AG220 = "", "",MIN('3.Weekly Hours &amp; Wage Activity'!AG220/40,1)),IF('3.Weekly Hours &amp; Wage Activity'!AG220="", "",'3.Weekly Hours &amp; Wage Activity'!AG220/40 ))),0)</f>
        <v>0</v>
      </c>
      <c r="AY220" s="523">
        <f>SUM( IF(COUNTIF('3.Weekly Hours &amp; Wage Activity'!J220:Q220, "&lt;&gt;FT") = 0, COLUMNS('3.Weekly Hours &amp; Wage Activity'!J220:AG220) * 40, '3.Weekly Hours &amp; Wage Activity'!J220:AG220))</f>
        <v>0</v>
      </c>
      <c r="AZ220" s="86">
        <f t="shared" si="27"/>
        <v>0</v>
      </c>
      <c r="BA220" s="87">
        <f t="shared" si="28"/>
        <v>0</v>
      </c>
      <c r="BB220" s="74" t="str">
        <f>IF('2.Census &amp; Reference Benchmarks'!K220 = "", "", '2.Census &amp; Reference Benchmarks'!K220)</f>
        <v/>
      </c>
      <c r="BC220" s="185">
        <f>IF('2.Census &amp; Reference Benchmarks'!L220="N/A",IF(OR(AND(G220="",I220=""),AND(G220&lt;DATEVALUE("1/1/2020"),OR(I220="",I220&gt;DATEVALUE("3/31/2020")))),177.14,IF(OR(I220 = "", I220 &gt; DATEVALUE("1/31/2020")), ROUND(177.14*((DATEVALUE("2/1/2020") -G220)/31),1))),IF('2.Census &amp; Reference Benchmarks'!L220="",0,'2.Census &amp; Reference Benchmarks'!L220))</f>
        <v>0</v>
      </c>
      <c r="BD220" s="74" t="str">
        <f>IF('2.Census &amp; Reference Benchmarks'!N220 = "", "", '2.Census &amp; Reference Benchmarks'!N220)</f>
        <v/>
      </c>
      <c r="BE220" s="185">
        <f>IF('2.Census &amp; Reference Benchmarks'!O220="N/A",IF(OR(AND(G220="",I220=""),AND(G220&lt;=DATEVALUE("2/1/2020"),OR(I220="",I220&gt;=DATEVALUE("2/29/2020")))),165.71,IF(AND(G220&gt;DATEVALUE("2/1/2020"),OR(I220="",I220&lt;=DATEVALUE("2/29/2020"))),((DATEVALUE("3/1/2020")-G220)/29)*165.71,"")),IF('2.Census &amp; Reference Benchmarks'!O220="",0,'2.Census &amp; Reference Benchmarks'!O220))</f>
        <v>0</v>
      </c>
    </row>
    <row r="221" spans="1:57" x14ac:dyDescent="0.25">
      <c r="A221" s="3"/>
      <c r="B221" s="56">
        <f>IF('2.Census &amp; Reference Benchmarks'!B221 &lt;&gt;"",'2.Census &amp; Reference Benchmarks'!B221,"")</f>
        <v>0</v>
      </c>
      <c r="C221" s="56">
        <f>IF('2.Census &amp; Reference Benchmarks'!C221 &lt;&gt;"",'2.Census &amp; Reference Benchmarks'!C221,"")</f>
        <v>0</v>
      </c>
      <c r="D221" s="57" t="str">
        <f>IF('2.Census &amp; Reference Benchmarks'!D221 &lt;&gt;"",'2.Census &amp; Reference Benchmarks'!D221,"")</f>
        <v/>
      </c>
      <c r="E221" s="56" t="str">
        <f>IF('2.Census &amp; Reference Benchmarks'!E221 &lt;&gt;"",'2.Census &amp; Reference Benchmarks'!E221,"")</f>
        <v/>
      </c>
      <c r="F221" s="56" t="str">
        <f>IF('2.Census &amp; Reference Benchmarks'!F221 &lt;&gt;"",'2.Census &amp; Reference Benchmarks'!F221,"")</f>
        <v/>
      </c>
      <c r="G221" s="58" t="str">
        <f>IF('2.Census &amp; Reference Benchmarks'!G221 &lt;&gt;"",'2.Census &amp; Reference Benchmarks'!G221,"")</f>
        <v/>
      </c>
      <c r="H221" s="58" t="str">
        <f>IF('2.Census &amp; Reference Benchmarks'!H221 &lt;&gt;"",'2.Census &amp; Reference Benchmarks'!H221,"")</f>
        <v/>
      </c>
      <c r="I221" s="58" t="str">
        <f>IF('2.Census &amp; Reference Benchmarks'!I221 &lt;&gt;"",'2.Census &amp; Reference Benchmarks'!I221,"")</f>
        <v/>
      </c>
      <c r="J221" s="69" t="str">
        <f>IF('2.Census &amp; Reference Benchmarks'!J221 &lt;&gt;"",'2.Census &amp; Reference Benchmarks'!J221,"")</f>
        <v/>
      </c>
      <c r="K221" s="58" t="str">
        <f>IF('7.Safe Harbor Input Data &amp; Calc'!Q223 &lt;&gt; "", '7.Safe Harbor Input Data &amp; Calc'!Q223, "")</f>
        <v>No</v>
      </c>
      <c r="L221" s="59" t="str">
        <f>IF('2.Census &amp; Reference Benchmarks'!T221&lt;&gt; "",'2.Census &amp; Reference Benchmarks'!T221,"")</f>
        <v/>
      </c>
      <c r="M221" s="60">
        <f>'2.Census &amp; Reference Benchmarks'!M221</f>
        <v>0</v>
      </c>
      <c r="N221" s="60">
        <f>'2.Census &amp; Reference Benchmarks'!P221</f>
        <v>0</v>
      </c>
      <c r="O221" s="60">
        <f>'2.Census &amp; Reference Benchmarks'!S221</f>
        <v>0</v>
      </c>
      <c r="P221" s="52">
        <f>IF( AND(I221 &lt; '1. Summary for SBA'!$J$7, I221 &lt;&gt;""), 0, IF(AND(G221="",I221=""),SUM(M221:O221)*4,IF(I221&lt;'1. Summary for SBA'!$J$7,0,IF(K221="Yes",0,IF(H221="Salary",IF(AND(SUM(M221:O221)*4&lt;100000,L221=""),(SUM(M221:O221)/(IF(OR(I221=0,I221&gt;=DATEVALUE("3/31/2020")),DATEVALUE("3/31/2020"),I221)-IF(OR(G221&lt;=DATEVALUE("1/1/2020"), G221 = ""),DATEVALUE("1/1/2020"),IF(OR(MONTH(G221)=1),G221+1,IF(MONTH(G221)=3,G221,G221-1)))))*360,0),0)))))</f>
        <v>0</v>
      </c>
      <c r="Q221" s="52">
        <f t="shared" si="22"/>
        <v>0</v>
      </c>
      <c r="R221" s="67">
        <f t="shared" si="23"/>
        <v>0</v>
      </c>
      <c r="S221" s="53">
        <f>SUM('3.Weekly Hours &amp; Wage Activity'!AI221:BF221)</f>
        <v>0</v>
      </c>
      <c r="T221" s="53">
        <f>IF(AND(I221&lt;&gt; "",  I221 &lt; '1. Summary for SBA'!$J$11 +168, I221 &gt; '1. Summary for SBA'!$J$11),S221+(((168-(I221-'1. Summary for SBA'!$J$11+1))*S221)/((I221-'1. Summary for SBA'!$J$11+1))),0)</f>
        <v>0</v>
      </c>
      <c r="U221" s="369">
        <f>IF(K221= "Yes",0,IF( H221 = "salary",IF(T221 = 0,MAX(0,$R221-$S221), R221-T221),IF( H221 = "Hourly",'6. Hourly EE Wage Reduction'!AA221, 0)))</f>
        <v>0</v>
      </c>
      <c r="V221" s="67">
        <f t="shared" si="24"/>
        <v>0</v>
      </c>
      <c r="W221" s="405" t="str">
        <f>IF(U221 = 0, "No",IF('6. Hourly EE Wage Reduction'!T221 &gt;'6. Hourly EE Wage Reduction'!W221, "Yes", "No"))</f>
        <v>No</v>
      </c>
      <c r="X221" s="67">
        <f t="shared" si="25"/>
        <v>0</v>
      </c>
      <c r="Y221" s="67">
        <f t="shared" si="26"/>
        <v>0</v>
      </c>
      <c r="AA221" s="86">
        <f>IFERROR(IF('3.Weekly Hours &amp; Wage Activity'!J221 = "FT", 1,MIN(1,IF('3.Weekly Hours &amp; Wage Activity'!J221 = "", "",MIN('3.Weekly Hours &amp; Wage Activity'!J221/40,1)),IF('3.Weekly Hours &amp; Wage Activity'!J221="", "",'3.Weekly Hours &amp; Wage Activity'!J221/40 ))),0)</f>
        <v>0</v>
      </c>
      <c r="AB221" s="86">
        <f>IFERROR(IF('3.Weekly Hours &amp; Wage Activity'!K221 = "FT", 1,MIN(1,IF('3.Weekly Hours &amp; Wage Activity'!K221 = "", "",MIN('3.Weekly Hours &amp; Wage Activity'!K221/40,1)),IF('3.Weekly Hours &amp; Wage Activity'!K221="", "",'3.Weekly Hours &amp; Wage Activity'!K221/40 ))),0)</f>
        <v>0</v>
      </c>
      <c r="AC221" s="86">
        <f>IFERROR(IF('3.Weekly Hours &amp; Wage Activity'!L221 = "FT", 1,MIN(1,IF('3.Weekly Hours &amp; Wage Activity'!L221 = "", "",MIN('3.Weekly Hours &amp; Wage Activity'!L221/40,1)),IF('3.Weekly Hours &amp; Wage Activity'!L221="", "",'3.Weekly Hours &amp; Wage Activity'!L221/40 ))),0)</f>
        <v>0</v>
      </c>
      <c r="AD221" s="86">
        <f>IFERROR(IF('3.Weekly Hours &amp; Wage Activity'!M221 = "FT", 1,MIN(1,IF('3.Weekly Hours &amp; Wage Activity'!M221 = "", "",MIN('3.Weekly Hours &amp; Wage Activity'!M221/40,1)),IF('3.Weekly Hours &amp; Wage Activity'!M221="", "",'3.Weekly Hours &amp; Wage Activity'!M221/40 ))),0)</f>
        <v>0</v>
      </c>
      <c r="AE221" s="86">
        <f>IFERROR(IF('3.Weekly Hours &amp; Wage Activity'!N221 = "FT", 1,MIN(1,IF('3.Weekly Hours &amp; Wage Activity'!N221 = "", "",MIN('3.Weekly Hours &amp; Wage Activity'!N221/40,1)),IF('3.Weekly Hours &amp; Wage Activity'!N221="", "",'3.Weekly Hours &amp; Wage Activity'!N221/40 ))),0)</f>
        <v>0</v>
      </c>
      <c r="AF221" s="86">
        <f>IFERROR(IF('3.Weekly Hours &amp; Wage Activity'!O221 = "FT", 1,MIN(1,IF('3.Weekly Hours &amp; Wage Activity'!O221 = "", "",MIN('3.Weekly Hours &amp; Wage Activity'!O221/40,1)),IF('3.Weekly Hours &amp; Wage Activity'!O221="", "",'3.Weekly Hours &amp; Wage Activity'!O221/40 ))),0)</f>
        <v>0</v>
      </c>
      <c r="AG221" s="86">
        <f>IFERROR(IF('3.Weekly Hours &amp; Wage Activity'!P221 = "FT", 1,MIN(1,IF('3.Weekly Hours &amp; Wage Activity'!P221 = "", "",MIN('3.Weekly Hours &amp; Wage Activity'!P221/40,1)),IF('3.Weekly Hours &amp; Wage Activity'!P221="", "",'3.Weekly Hours &amp; Wage Activity'!P221/40 ))),0)</f>
        <v>0</v>
      </c>
      <c r="AH221" s="86">
        <f>IFERROR(IF('3.Weekly Hours &amp; Wage Activity'!Q221 = "FT", 1,MIN(1,IF('3.Weekly Hours &amp; Wage Activity'!Q221 = "", "",MIN('3.Weekly Hours &amp; Wage Activity'!Q221/40,1)),IF('3.Weekly Hours &amp; Wage Activity'!Q221="", "",'3.Weekly Hours &amp; Wage Activity'!Q221/40 ))),0)</f>
        <v>0</v>
      </c>
      <c r="AI221" s="86">
        <f>IFERROR(IF('3.Weekly Hours &amp; Wage Activity'!R221 = "FT", 1,MIN(1,IF('3.Weekly Hours &amp; Wage Activity'!R221 = "", "",MIN('3.Weekly Hours &amp; Wage Activity'!R221/40,1)),IF('3.Weekly Hours &amp; Wage Activity'!R221="", "",'3.Weekly Hours &amp; Wage Activity'!R221/40 ))),0)</f>
        <v>0</v>
      </c>
      <c r="AJ221" s="86">
        <f>IFERROR(IF('3.Weekly Hours &amp; Wage Activity'!S221 = "FT", 1,MIN(1,IF('3.Weekly Hours &amp; Wage Activity'!S221 = "", "",MIN('3.Weekly Hours &amp; Wage Activity'!S221/40,1)),IF('3.Weekly Hours &amp; Wage Activity'!S221="", "",'3.Weekly Hours &amp; Wage Activity'!S221/40 ))),0)</f>
        <v>0</v>
      </c>
      <c r="AK221" s="86">
        <f>IFERROR(IF('3.Weekly Hours &amp; Wage Activity'!T221 = "FT", 1,MIN(1,IF('3.Weekly Hours &amp; Wage Activity'!T221 = "", "",MIN('3.Weekly Hours &amp; Wage Activity'!T221/40,1)),IF('3.Weekly Hours &amp; Wage Activity'!T221="", "",'3.Weekly Hours &amp; Wage Activity'!T221/40 ))),0)</f>
        <v>0</v>
      </c>
      <c r="AL221" s="86">
        <f>IFERROR(IF('3.Weekly Hours &amp; Wage Activity'!U221 = "FT", 1,MIN(1,IF('3.Weekly Hours &amp; Wage Activity'!U221 = "", "",MIN('3.Weekly Hours &amp; Wage Activity'!U221/40,1)),IF('3.Weekly Hours &amp; Wage Activity'!U221="", "",'3.Weekly Hours &amp; Wage Activity'!U221/40 ))),0)</f>
        <v>0</v>
      </c>
      <c r="AM221" s="86">
        <f>IFERROR(IF('3.Weekly Hours &amp; Wage Activity'!V221 = "FT", 1,MIN(1,IF('3.Weekly Hours &amp; Wage Activity'!V221 = "", "",MIN('3.Weekly Hours &amp; Wage Activity'!V221/40,1)),IF('3.Weekly Hours &amp; Wage Activity'!V221="", "",'3.Weekly Hours &amp; Wage Activity'!V221/40 ))),0)</f>
        <v>0</v>
      </c>
      <c r="AN221" s="86">
        <f>IFERROR(IF('3.Weekly Hours &amp; Wage Activity'!W221 = "FT", 1,MIN(1,IF('3.Weekly Hours &amp; Wage Activity'!W221 = "", "",MIN('3.Weekly Hours &amp; Wage Activity'!W221/40,1)),IF('3.Weekly Hours &amp; Wage Activity'!W221="", "",'3.Weekly Hours &amp; Wage Activity'!W221/40 ))),0)</f>
        <v>0</v>
      </c>
      <c r="AO221" s="86">
        <f>IFERROR(IF('3.Weekly Hours &amp; Wage Activity'!X221 = "FT", 1,MIN(1,IF('3.Weekly Hours &amp; Wage Activity'!X221 = "", "",MIN('3.Weekly Hours &amp; Wage Activity'!X221/40,1)),IF('3.Weekly Hours &amp; Wage Activity'!X221="", "",'3.Weekly Hours &amp; Wage Activity'!X221/40 ))),0)</f>
        <v>0</v>
      </c>
      <c r="AP221" s="86">
        <f>IFERROR(IF('3.Weekly Hours &amp; Wage Activity'!Y221 = "FT", 1,MIN(1,IF('3.Weekly Hours &amp; Wage Activity'!Y221 = "", "",MIN('3.Weekly Hours &amp; Wage Activity'!Y221/40,1)),IF('3.Weekly Hours &amp; Wage Activity'!Y221="", "",'3.Weekly Hours &amp; Wage Activity'!Y221/40 ))),0)</f>
        <v>0</v>
      </c>
      <c r="AQ221" s="86">
        <f>IFERROR(IF('3.Weekly Hours &amp; Wage Activity'!Z221 = "FT", 1,MIN(1,IF('3.Weekly Hours &amp; Wage Activity'!Z221 = "", "",MIN('3.Weekly Hours &amp; Wage Activity'!Z221/40,1)),IF('3.Weekly Hours &amp; Wage Activity'!Z221="", "",'3.Weekly Hours &amp; Wage Activity'!Z221/40 ))),0)</f>
        <v>0</v>
      </c>
      <c r="AR221" s="86">
        <f>IFERROR(IF('3.Weekly Hours &amp; Wage Activity'!AA221 = "FT", 1,MIN(1,IF('3.Weekly Hours &amp; Wage Activity'!AA221 = "", "",MIN('3.Weekly Hours &amp; Wage Activity'!AA221/40,1)),IF('3.Weekly Hours &amp; Wage Activity'!AA221="", "",'3.Weekly Hours &amp; Wage Activity'!AA221/40 ))),0)</f>
        <v>0</v>
      </c>
      <c r="AS221" s="86">
        <f>IFERROR(IF('3.Weekly Hours &amp; Wage Activity'!AB221 = "FT", 1,MIN(1,IF('3.Weekly Hours &amp; Wage Activity'!AB221 = "", "",MIN('3.Weekly Hours &amp; Wage Activity'!AB221/40,1)),IF('3.Weekly Hours &amp; Wage Activity'!AB221="", "",'3.Weekly Hours &amp; Wage Activity'!AB221/40 ))),0)</f>
        <v>0</v>
      </c>
      <c r="AT221" s="86">
        <f>IFERROR(IF('3.Weekly Hours &amp; Wage Activity'!AC221 = "FT", 1,MIN(1,IF('3.Weekly Hours &amp; Wage Activity'!AC221 = "", "",MIN('3.Weekly Hours &amp; Wage Activity'!AC221/40,1)),IF('3.Weekly Hours &amp; Wage Activity'!AC221="", "",'3.Weekly Hours &amp; Wage Activity'!AC221/40 ))),0)</f>
        <v>0</v>
      </c>
      <c r="AU221" s="86">
        <f>IFERROR(IF('3.Weekly Hours &amp; Wage Activity'!AD221 = "FT", 1,MIN(1,IF('3.Weekly Hours &amp; Wage Activity'!AD221 = "", "",MIN('3.Weekly Hours &amp; Wage Activity'!AD221/40,1)),IF('3.Weekly Hours &amp; Wage Activity'!AD221="", "",'3.Weekly Hours &amp; Wage Activity'!AD221/40 ))),0)</f>
        <v>0</v>
      </c>
      <c r="AV221" s="86">
        <f>IFERROR(IF('3.Weekly Hours &amp; Wage Activity'!AE221 = "FT", 1,MIN(1,IF('3.Weekly Hours &amp; Wage Activity'!AE221 = "", "",MIN('3.Weekly Hours &amp; Wage Activity'!AE221/40,1)),IF('3.Weekly Hours &amp; Wage Activity'!AE221="", "",'3.Weekly Hours &amp; Wage Activity'!AE221/40 ))),0)</f>
        <v>0</v>
      </c>
      <c r="AW221" s="86">
        <f>IFERROR(IF('3.Weekly Hours &amp; Wage Activity'!AF221 = "FT", 1,MIN(1,IF('3.Weekly Hours &amp; Wage Activity'!AF221 = "", "",MIN('3.Weekly Hours &amp; Wage Activity'!AF221/40,1)),IF('3.Weekly Hours &amp; Wage Activity'!AF221="", "",'3.Weekly Hours &amp; Wage Activity'!AF221/40 ))),0)</f>
        <v>0</v>
      </c>
      <c r="AX221" s="86">
        <f>IFERROR(IF('3.Weekly Hours &amp; Wage Activity'!AG221 = "FT", 1,MIN(1,IF('3.Weekly Hours &amp; Wage Activity'!AG221 = "", "",MIN('3.Weekly Hours &amp; Wage Activity'!AG221/40,1)),IF('3.Weekly Hours &amp; Wage Activity'!AG221="", "",'3.Weekly Hours &amp; Wage Activity'!AG221/40 ))),0)</f>
        <v>0</v>
      </c>
      <c r="AY221" s="523">
        <f>SUM( IF(COUNTIF('3.Weekly Hours &amp; Wage Activity'!J221:Q221, "&lt;&gt;FT") = 0, COLUMNS('3.Weekly Hours &amp; Wage Activity'!J221:AG221) * 40, '3.Weekly Hours &amp; Wage Activity'!J221:AG221))</f>
        <v>0</v>
      </c>
      <c r="AZ221" s="86">
        <f t="shared" si="27"/>
        <v>0</v>
      </c>
      <c r="BA221" s="87">
        <f t="shared" si="28"/>
        <v>0</v>
      </c>
      <c r="BB221" s="74" t="str">
        <f>IF('2.Census &amp; Reference Benchmarks'!K221 = "", "", '2.Census &amp; Reference Benchmarks'!K221)</f>
        <v/>
      </c>
      <c r="BC221" s="185">
        <f>IF('2.Census &amp; Reference Benchmarks'!L221="N/A",IF(OR(AND(G221="",I221=""),AND(G221&lt;DATEVALUE("1/1/2020"),OR(I221="",I221&gt;DATEVALUE("3/31/2020")))),177.14,IF(OR(I221 = "", I221 &gt; DATEVALUE("1/31/2020")), ROUND(177.14*((DATEVALUE("2/1/2020") -G221)/31),1))),IF('2.Census &amp; Reference Benchmarks'!L221="",0,'2.Census &amp; Reference Benchmarks'!L221))</f>
        <v>0</v>
      </c>
      <c r="BD221" s="74" t="str">
        <f>IF('2.Census &amp; Reference Benchmarks'!N221 = "", "", '2.Census &amp; Reference Benchmarks'!N221)</f>
        <v/>
      </c>
      <c r="BE221" s="185">
        <f>IF('2.Census &amp; Reference Benchmarks'!O221="N/A",IF(OR(AND(G221="",I221=""),AND(G221&lt;=DATEVALUE("2/1/2020"),OR(I221="",I221&gt;=DATEVALUE("2/29/2020")))),165.71,IF(AND(G221&gt;DATEVALUE("2/1/2020"),OR(I221="",I221&lt;=DATEVALUE("2/29/2020"))),((DATEVALUE("3/1/2020")-G221)/29)*165.71,"")),IF('2.Census &amp; Reference Benchmarks'!O221="",0,'2.Census &amp; Reference Benchmarks'!O221))</f>
        <v>0</v>
      </c>
    </row>
    <row r="222" spans="1:57" x14ac:dyDescent="0.25">
      <c r="A222" s="3"/>
      <c r="B222" s="56">
        <f>IF('2.Census &amp; Reference Benchmarks'!B222 &lt;&gt;"",'2.Census &amp; Reference Benchmarks'!B222,"")</f>
        <v>0</v>
      </c>
      <c r="C222" s="56">
        <f>IF('2.Census &amp; Reference Benchmarks'!C222 &lt;&gt;"",'2.Census &amp; Reference Benchmarks'!C222,"")</f>
        <v>0</v>
      </c>
      <c r="D222" s="57" t="str">
        <f>IF('2.Census &amp; Reference Benchmarks'!D222 &lt;&gt;"",'2.Census &amp; Reference Benchmarks'!D222,"")</f>
        <v/>
      </c>
      <c r="E222" s="56" t="str">
        <f>IF('2.Census &amp; Reference Benchmarks'!E222 &lt;&gt;"",'2.Census &amp; Reference Benchmarks'!E222,"")</f>
        <v/>
      </c>
      <c r="F222" s="56" t="str">
        <f>IF('2.Census &amp; Reference Benchmarks'!F222 &lt;&gt;"",'2.Census &amp; Reference Benchmarks'!F222,"")</f>
        <v/>
      </c>
      <c r="G222" s="58" t="str">
        <f>IF('2.Census &amp; Reference Benchmarks'!G222 &lt;&gt;"",'2.Census &amp; Reference Benchmarks'!G222,"")</f>
        <v/>
      </c>
      <c r="H222" s="58" t="str">
        <f>IF('2.Census &amp; Reference Benchmarks'!H222 &lt;&gt;"",'2.Census &amp; Reference Benchmarks'!H222,"")</f>
        <v/>
      </c>
      <c r="I222" s="58" t="str">
        <f>IF('2.Census &amp; Reference Benchmarks'!I222 &lt;&gt;"",'2.Census &amp; Reference Benchmarks'!I222,"")</f>
        <v/>
      </c>
      <c r="J222" s="69" t="str">
        <f>IF('2.Census &amp; Reference Benchmarks'!J222 &lt;&gt;"",'2.Census &amp; Reference Benchmarks'!J222,"")</f>
        <v/>
      </c>
      <c r="K222" s="58" t="str">
        <f>IF('7.Safe Harbor Input Data &amp; Calc'!Q224 &lt;&gt; "", '7.Safe Harbor Input Data &amp; Calc'!Q224, "")</f>
        <v>No</v>
      </c>
      <c r="L222" s="59" t="str">
        <f>IF('2.Census &amp; Reference Benchmarks'!T222&lt;&gt; "",'2.Census &amp; Reference Benchmarks'!T222,"")</f>
        <v/>
      </c>
      <c r="M222" s="60">
        <f>'2.Census &amp; Reference Benchmarks'!M222</f>
        <v>0</v>
      </c>
      <c r="N222" s="60">
        <f>'2.Census &amp; Reference Benchmarks'!P222</f>
        <v>0</v>
      </c>
      <c r="O222" s="60">
        <f>'2.Census &amp; Reference Benchmarks'!S222</f>
        <v>0</v>
      </c>
      <c r="P222" s="52">
        <f>IF( AND(I222 &lt; '1. Summary for SBA'!$J$7, I222 &lt;&gt;""), 0, IF(AND(G222="",I222=""),SUM(M222:O222)*4,IF(I222&lt;'1. Summary for SBA'!$J$7,0,IF(K222="Yes",0,IF(H222="Salary",IF(AND(SUM(M222:O222)*4&lt;100000,L222=""),(SUM(M222:O222)/(IF(OR(I222=0,I222&gt;=DATEVALUE("3/31/2020")),DATEVALUE("3/31/2020"),I222)-IF(OR(G222&lt;=DATEVALUE("1/1/2020"), G222 = ""),DATEVALUE("1/1/2020"),IF(OR(MONTH(G222)=1),G222+1,IF(MONTH(G222)=3,G222,G222-1)))))*360,0),0)))))</f>
        <v>0</v>
      </c>
      <c r="Q222" s="52">
        <f t="shared" si="22"/>
        <v>0</v>
      </c>
      <c r="R222" s="67">
        <f t="shared" si="23"/>
        <v>0</v>
      </c>
      <c r="S222" s="53">
        <f>SUM('3.Weekly Hours &amp; Wage Activity'!AI222:BF222)</f>
        <v>0</v>
      </c>
      <c r="T222" s="53">
        <f>IF(AND(I222&lt;&gt; "",  I222 &lt; '1. Summary for SBA'!$J$11 +168, I222 &gt; '1. Summary for SBA'!$J$11),S222+(((168-(I222-'1. Summary for SBA'!$J$11+1))*S222)/((I222-'1. Summary for SBA'!$J$11+1))),0)</f>
        <v>0</v>
      </c>
      <c r="U222" s="369">
        <f>IF(K222= "Yes",0,IF( H222 = "salary",IF(T222 = 0,MAX(0,$R222-$S222), R222-T222),IF( H222 = "Hourly",'6. Hourly EE Wage Reduction'!AA222, 0)))</f>
        <v>0</v>
      </c>
      <c r="V222" s="67">
        <f t="shared" si="24"/>
        <v>0</v>
      </c>
      <c r="W222" s="405" t="str">
        <f>IF(U222 = 0, "No",IF('6. Hourly EE Wage Reduction'!T222 &gt;'6. Hourly EE Wage Reduction'!W222, "Yes", "No"))</f>
        <v>No</v>
      </c>
      <c r="X222" s="67">
        <f t="shared" si="25"/>
        <v>0</v>
      </c>
      <c r="Y222" s="67">
        <f t="shared" si="26"/>
        <v>0</v>
      </c>
      <c r="AA222" s="86">
        <f>IFERROR(IF('3.Weekly Hours &amp; Wage Activity'!J222 = "FT", 1,MIN(1,IF('3.Weekly Hours &amp; Wage Activity'!J222 = "", "",MIN('3.Weekly Hours &amp; Wage Activity'!J222/40,1)),IF('3.Weekly Hours &amp; Wage Activity'!J222="", "",'3.Weekly Hours &amp; Wage Activity'!J222/40 ))),0)</f>
        <v>0</v>
      </c>
      <c r="AB222" s="86">
        <f>IFERROR(IF('3.Weekly Hours &amp; Wage Activity'!K222 = "FT", 1,MIN(1,IF('3.Weekly Hours &amp; Wage Activity'!K222 = "", "",MIN('3.Weekly Hours &amp; Wage Activity'!K222/40,1)),IF('3.Weekly Hours &amp; Wage Activity'!K222="", "",'3.Weekly Hours &amp; Wage Activity'!K222/40 ))),0)</f>
        <v>0</v>
      </c>
      <c r="AC222" s="86">
        <f>IFERROR(IF('3.Weekly Hours &amp; Wage Activity'!L222 = "FT", 1,MIN(1,IF('3.Weekly Hours &amp; Wage Activity'!L222 = "", "",MIN('3.Weekly Hours &amp; Wage Activity'!L222/40,1)),IF('3.Weekly Hours &amp; Wage Activity'!L222="", "",'3.Weekly Hours &amp; Wage Activity'!L222/40 ))),0)</f>
        <v>0</v>
      </c>
      <c r="AD222" s="86">
        <f>IFERROR(IF('3.Weekly Hours &amp; Wage Activity'!M222 = "FT", 1,MIN(1,IF('3.Weekly Hours &amp; Wage Activity'!M222 = "", "",MIN('3.Weekly Hours &amp; Wage Activity'!M222/40,1)),IF('3.Weekly Hours &amp; Wage Activity'!M222="", "",'3.Weekly Hours &amp; Wage Activity'!M222/40 ))),0)</f>
        <v>0</v>
      </c>
      <c r="AE222" s="86">
        <f>IFERROR(IF('3.Weekly Hours &amp; Wage Activity'!N222 = "FT", 1,MIN(1,IF('3.Weekly Hours &amp; Wage Activity'!N222 = "", "",MIN('3.Weekly Hours &amp; Wage Activity'!N222/40,1)),IF('3.Weekly Hours &amp; Wage Activity'!N222="", "",'3.Weekly Hours &amp; Wage Activity'!N222/40 ))),0)</f>
        <v>0</v>
      </c>
      <c r="AF222" s="86">
        <f>IFERROR(IF('3.Weekly Hours &amp; Wage Activity'!O222 = "FT", 1,MIN(1,IF('3.Weekly Hours &amp; Wage Activity'!O222 = "", "",MIN('3.Weekly Hours &amp; Wage Activity'!O222/40,1)),IF('3.Weekly Hours &amp; Wage Activity'!O222="", "",'3.Weekly Hours &amp; Wage Activity'!O222/40 ))),0)</f>
        <v>0</v>
      </c>
      <c r="AG222" s="86">
        <f>IFERROR(IF('3.Weekly Hours &amp; Wage Activity'!P222 = "FT", 1,MIN(1,IF('3.Weekly Hours &amp; Wage Activity'!P222 = "", "",MIN('3.Weekly Hours &amp; Wage Activity'!P222/40,1)),IF('3.Weekly Hours &amp; Wage Activity'!P222="", "",'3.Weekly Hours &amp; Wage Activity'!P222/40 ))),0)</f>
        <v>0</v>
      </c>
      <c r="AH222" s="86">
        <f>IFERROR(IF('3.Weekly Hours &amp; Wage Activity'!Q222 = "FT", 1,MIN(1,IF('3.Weekly Hours &amp; Wage Activity'!Q222 = "", "",MIN('3.Weekly Hours &amp; Wage Activity'!Q222/40,1)),IF('3.Weekly Hours &amp; Wage Activity'!Q222="", "",'3.Weekly Hours &amp; Wage Activity'!Q222/40 ))),0)</f>
        <v>0</v>
      </c>
      <c r="AI222" s="86">
        <f>IFERROR(IF('3.Weekly Hours &amp; Wage Activity'!R222 = "FT", 1,MIN(1,IF('3.Weekly Hours &amp; Wage Activity'!R222 = "", "",MIN('3.Weekly Hours &amp; Wage Activity'!R222/40,1)),IF('3.Weekly Hours &amp; Wage Activity'!R222="", "",'3.Weekly Hours &amp; Wage Activity'!R222/40 ))),0)</f>
        <v>0</v>
      </c>
      <c r="AJ222" s="86">
        <f>IFERROR(IF('3.Weekly Hours &amp; Wage Activity'!S222 = "FT", 1,MIN(1,IF('3.Weekly Hours &amp; Wage Activity'!S222 = "", "",MIN('3.Weekly Hours &amp; Wage Activity'!S222/40,1)),IF('3.Weekly Hours &amp; Wage Activity'!S222="", "",'3.Weekly Hours &amp; Wage Activity'!S222/40 ))),0)</f>
        <v>0</v>
      </c>
      <c r="AK222" s="86">
        <f>IFERROR(IF('3.Weekly Hours &amp; Wage Activity'!T222 = "FT", 1,MIN(1,IF('3.Weekly Hours &amp; Wage Activity'!T222 = "", "",MIN('3.Weekly Hours &amp; Wage Activity'!T222/40,1)),IF('3.Weekly Hours &amp; Wage Activity'!T222="", "",'3.Weekly Hours &amp; Wage Activity'!T222/40 ))),0)</f>
        <v>0</v>
      </c>
      <c r="AL222" s="86">
        <f>IFERROR(IF('3.Weekly Hours &amp; Wage Activity'!U222 = "FT", 1,MIN(1,IF('3.Weekly Hours &amp; Wage Activity'!U222 = "", "",MIN('3.Weekly Hours &amp; Wage Activity'!U222/40,1)),IF('3.Weekly Hours &amp; Wage Activity'!U222="", "",'3.Weekly Hours &amp; Wage Activity'!U222/40 ))),0)</f>
        <v>0</v>
      </c>
      <c r="AM222" s="86">
        <f>IFERROR(IF('3.Weekly Hours &amp; Wage Activity'!V222 = "FT", 1,MIN(1,IF('3.Weekly Hours &amp; Wage Activity'!V222 = "", "",MIN('3.Weekly Hours &amp; Wage Activity'!V222/40,1)),IF('3.Weekly Hours &amp; Wage Activity'!V222="", "",'3.Weekly Hours &amp; Wage Activity'!V222/40 ))),0)</f>
        <v>0</v>
      </c>
      <c r="AN222" s="86">
        <f>IFERROR(IF('3.Weekly Hours &amp; Wage Activity'!W222 = "FT", 1,MIN(1,IF('3.Weekly Hours &amp; Wage Activity'!W222 = "", "",MIN('3.Weekly Hours &amp; Wage Activity'!W222/40,1)),IF('3.Weekly Hours &amp; Wage Activity'!W222="", "",'3.Weekly Hours &amp; Wage Activity'!W222/40 ))),0)</f>
        <v>0</v>
      </c>
      <c r="AO222" s="86">
        <f>IFERROR(IF('3.Weekly Hours &amp; Wage Activity'!X222 = "FT", 1,MIN(1,IF('3.Weekly Hours &amp; Wage Activity'!X222 = "", "",MIN('3.Weekly Hours &amp; Wage Activity'!X222/40,1)),IF('3.Weekly Hours &amp; Wage Activity'!X222="", "",'3.Weekly Hours &amp; Wage Activity'!X222/40 ))),0)</f>
        <v>0</v>
      </c>
      <c r="AP222" s="86">
        <f>IFERROR(IF('3.Weekly Hours &amp; Wage Activity'!Y222 = "FT", 1,MIN(1,IF('3.Weekly Hours &amp; Wage Activity'!Y222 = "", "",MIN('3.Weekly Hours &amp; Wage Activity'!Y222/40,1)),IF('3.Weekly Hours &amp; Wage Activity'!Y222="", "",'3.Weekly Hours &amp; Wage Activity'!Y222/40 ))),0)</f>
        <v>0</v>
      </c>
      <c r="AQ222" s="86">
        <f>IFERROR(IF('3.Weekly Hours &amp; Wage Activity'!Z222 = "FT", 1,MIN(1,IF('3.Weekly Hours &amp; Wage Activity'!Z222 = "", "",MIN('3.Weekly Hours &amp; Wage Activity'!Z222/40,1)),IF('3.Weekly Hours &amp; Wage Activity'!Z222="", "",'3.Weekly Hours &amp; Wage Activity'!Z222/40 ))),0)</f>
        <v>0</v>
      </c>
      <c r="AR222" s="86">
        <f>IFERROR(IF('3.Weekly Hours &amp; Wage Activity'!AA222 = "FT", 1,MIN(1,IF('3.Weekly Hours &amp; Wage Activity'!AA222 = "", "",MIN('3.Weekly Hours &amp; Wage Activity'!AA222/40,1)),IF('3.Weekly Hours &amp; Wage Activity'!AA222="", "",'3.Weekly Hours &amp; Wage Activity'!AA222/40 ))),0)</f>
        <v>0</v>
      </c>
      <c r="AS222" s="86">
        <f>IFERROR(IF('3.Weekly Hours &amp; Wage Activity'!AB222 = "FT", 1,MIN(1,IF('3.Weekly Hours &amp; Wage Activity'!AB222 = "", "",MIN('3.Weekly Hours &amp; Wage Activity'!AB222/40,1)),IF('3.Weekly Hours &amp; Wage Activity'!AB222="", "",'3.Weekly Hours &amp; Wage Activity'!AB222/40 ))),0)</f>
        <v>0</v>
      </c>
      <c r="AT222" s="86">
        <f>IFERROR(IF('3.Weekly Hours &amp; Wage Activity'!AC222 = "FT", 1,MIN(1,IF('3.Weekly Hours &amp; Wage Activity'!AC222 = "", "",MIN('3.Weekly Hours &amp; Wage Activity'!AC222/40,1)),IF('3.Weekly Hours &amp; Wage Activity'!AC222="", "",'3.Weekly Hours &amp; Wage Activity'!AC222/40 ))),0)</f>
        <v>0</v>
      </c>
      <c r="AU222" s="86">
        <f>IFERROR(IF('3.Weekly Hours &amp; Wage Activity'!AD222 = "FT", 1,MIN(1,IF('3.Weekly Hours &amp; Wage Activity'!AD222 = "", "",MIN('3.Weekly Hours &amp; Wage Activity'!AD222/40,1)),IF('3.Weekly Hours &amp; Wage Activity'!AD222="", "",'3.Weekly Hours &amp; Wage Activity'!AD222/40 ))),0)</f>
        <v>0</v>
      </c>
      <c r="AV222" s="86">
        <f>IFERROR(IF('3.Weekly Hours &amp; Wage Activity'!AE222 = "FT", 1,MIN(1,IF('3.Weekly Hours &amp; Wage Activity'!AE222 = "", "",MIN('3.Weekly Hours &amp; Wage Activity'!AE222/40,1)),IF('3.Weekly Hours &amp; Wage Activity'!AE222="", "",'3.Weekly Hours &amp; Wage Activity'!AE222/40 ))),0)</f>
        <v>0</v>
      </c>
      <c r="AW222" s="86">
        <f>IFERROR(IF('3.Weekly Hours &amp; Wage Activity'!AF222 = "FT", 1,MIN(1,IF('3.Weekly Hours &amp; Wage Activity'!AF222 = "", "",MIN('3.Weekly Hours &amp; Wage Activity'!AF222/40,1)),IF('3.Weekly Hours &amp; Wage Activity'!AF222="", "",'3.Weekly Hours &amp; Wage Activity'!AF222/40 ))),0)</f>
        <v>0</v>
      </c>
      <c r="AX222" s="86">
        <f>IFERROR(IF('3.Weekly Hours &amp; Wage Activity'!AG222 = "FT", 1,MIN(1,IF('3.Weekly Hours &amp; Wage Activity'!AG222 = "", "",MIN('3.Weekly Hours &amp; Wage Activity'!AG222/40,1)),IF('3.Weekly Hours &amp; Wage Activity'!AG222="", "",'3.Weekly Hours &amp; Wage Activity'!AG222/40 ))),0)</f>
        <v>0</v>
      </c>
      <c r="AY222" s="523">
        <f>SUM( IF(COUNTIF('3.Weekly Hours &amp; Wage Activity'!J222:Q222, "&lt;&gt;FT") = 0, COLUMNS('3.Weekly Hours &amp; Wage Activity'!J222:AG222) * 40, '3.Weekly Hours &amp; Wage Activity'!J222:AG222))</f>
        <v>0</v>
      </c>
      <c r="AZ222" s="86">
        <f t="shared" si="27"/>
        <v>0</v>
      </c>
      <c r="BA222" s="87">
        <f t="shared" si="28"/>
        <v>0</v>
      </c>
      <c r="BB222" s="74" t="str">
        <f>IF('2.Census &amp; Reference Benchmarks'!K222 = "", "", '2.Census &amp; Reference Benchmarks'!K222)</f>
        <v/>
      </c>
      <c r="BC222" s="185">
        <f>IF('2.Census &amp; Reference Benchmarks'!L222="N/A",IF(OR(AND(G222="",I222=""),AND(G222&lt;DATEVALUE("1/1/2020"),OR(I222="",I222&gt;DATEVALUE("3/31/2020")))),177.14,IF(OR(I222 = "", I222 &gt; DATEVALUE("1/31/2020")), ROUND(177.14*((DATEVALUE("2/1/2020") -G222)/31),1))),IF('2.Census &amp; Reference Benchmarks'!L222="",0,'2.Census &amp; Reference Benchmarks'!L222))</f>
        <v>0</v>
      </c>
      <c r="BD222" s="74" t="str">
        <f>IF('2.Census &amp; Reference Benchmarks'!N222 = "", "", '2.Census &amp; Reference Benchmarks'!N222)</f>
        <v/>
      </c>
      <c r="BE222" s="185">
        <f>IF('2.Census &amp; Reference Benchmarks'!O222="N/A",IF(OR(AND(G222="",I222=""),AND(G222&lt;=DATEVALUE("2/1/2020"),OR(I222="",I222&gt;=DATEVALUE("2/29/2020")))),165.71,IF(AND(G222&gt;DATEVALUE("2/1/2020"),OR(I222="",I222&lt;=DATEVALUE("2/29/2020"))),((DATEVALUE("3/1/2020")-G222)/29)*165.71,"")),IF('2.Census &amp; Reference Benchmarks'!O222="",0,'2.Census &amp; Reference Benchmarks'!O222))</f>
        <v>0</v>
      </c>
    </row>
    <row r="223" spans="1:57" x14ac:dyDescent="0.25">
      <c r="A223" s="3"/>
      <c r="B223" s="56">
        <f>IF('2.Census &amp; Reference Benchmarks'!B223 &lt;&gt;"",'2.Census &amp; Reference Benchmarks'!B223,"")</f>
        <v>0</v>
      </c>
      <c r="C223" s="56">
        <f>IF('2.Census &amp; Reference Benchmarks'!C223 &lt;&gt;"",'2.Census &amp; Reference Benchmarks'!C223,"")</f>
        <v>0</v>
      </c>
      <c r="D223" s="57" t="str">
        <f>IF('2.Census &amp; Reference Benchmarks'!D223 &lt;&gt;"",'2.Census &amp; Reference Benchmarks'!D223,"")</f>
        <v/>
      </c>
      <c r="E223" s="56" t="str">
        <f>IF('2.Census &amp; Reference Benchmarks'!E223 &lt;&gt;"",'2.Census &amp; Reference Benchmarks'!E223,"")</f>
        <v/>
      </c>
      <c r="F223" s="56" t="str">
        <f>IF('2.Census &amp; Reference Benchmarks'!F223 &lt;&gt;"",'2.Census &amp; Reference Benchmarks'!F223,"")</f>
        <v/>
      </c>
      <c r="G223" s="58" t="str">
        <f>IF('2.Census &amp; Reference Benchmarks'!G223 &lt;&gt;"",'2.Census &amp; Reference Benchmarks'!G223,"")</f>
        <v/>
      </c>
      <c r="H223" s="58" t="str">
        <f>IF('2.Census &amp; Reference Benchmarks'!H223 &lt;&gt;"",'2.Census &amp; Reference Benchmarks'!H223,"")</f>
        <v/>
      </c>
      <c r="I223" s="58" t="str">
        <f>IF('2.Census &amp; Reference Benchmarks'!I223 &lt;&gt;"",'2.Census &amp; Reference Benchmarks'!I223,"")</f>
        <v/>
      </c>
      <c r="J223" s="69" t="str">
        <f>IF('2.Census &amp; Reference Benchmarks'!J223 &lt;&gt;"",'2.Census &amp; Reference Benchmarks'!J223,"")</f>
        <v/>
      </c>
      <c r="K223" s="58" t="str">
        <f>IF('7.Safe Harbor Input Data &amp; Calc'!Q225 &lt;&gt; "", '7.Safe Harbor Input Data &amp; Calc'!Q225, "")</f>
        <v>No</v>
      </c>
      <c r="L223" s="59" t="str">
        <f>IF('2.Census &amp; Reference Benchmarks'!T223&lt;&gt; "",'2.Census &amp; Reference Benchmarks'!T223,"")</f>
        <v/>
      </c>
      <c r="M223" s="60">
        <f>'2.Census &amp; Reference Benchmarks'!M223</f>
        <v>0</v>
      </c>
      <c r="N223" s="60">
        <f>'2.Census &amp; Reference Benchmarks'!P223</f>
        <v>0</v>
      </c>
      <c r="O223" s="60">
        <f>'2.Census &amp; Reference Benchmarks'!S223</f>
        <v>0</v>
      </c>
      <c r="P223" s="52">
        <f>IF( AND(I223 &lt; '1. Summary for SBA'!$J$7, I223 &lt;&gt;""), 0, IF(AND(G223="",I223=""),SUM(M223:O223)*4,IF(I223&lt;'1. Summary for SBA'!$J$7,0,IF(K223="Yes",0,IF(H223="Salary",IF(AND(SUM(M223:O223)*4&lt;100000,L223=""),(SUM(M223:O223)/(IF(OR(I223=0,I223&gt;=DATEVALUE("3/31/2020")),DATEVALUE("3/31/2020"),I223)-IF(OR(G223&lt;=DATEVALUE("1/1/2020"), G223 = ""),DATEVALUE("1/1/2020"),IF(OR(MONTH(G223)=1),G223+1,IF(MONTH(G223)=3,G223,G223-1)))))*360,0),0)))))</f>
        <v>0</v>
      </c>
      <c r="Q223" s="52">
        <f t="shared" si="22"/>
        <v>0</v>
      </c>
      <c r="R223" s="67">
        <f t="shared" si="23"/>
        <v>0</v>
      </c>
      <c r="S223" s="53">
        <f>SUM('3.Weekly Hours &amp; Wage Activity'!AI223:BF223)</f>
        <v>0</v>
      </c>
      <c r="T223" s="53">
        <f>IF(AND(I223&lt;&gt; "",  I223 &lt; '1. Summary for SBA'!$J$11 +168, I223 &gt; '1. Summary for SBA'!$J$11),S223+(((168-(I223-'1. Summary for SBA'!$J$11+1))*S223)/((I223-'1. Summary for SBA'!$J$11+1))),0)</f>
        <v>0</v>
      </c>
      <c r="U223" s="369">
        <f>IF(K223= "Yes",0,IF( H223 = "salary",IF(T223 = 0,MAX(0,$R223-$S223), R223-T223),IF( H223 = "Hourly",'6. Hourly EE Wage Reduction'!AA223, 0)))</f>
        <v>0</v>
      </c>
      <c r="V223" s="67">
        <f t="shared" si="24"/>
        <v>0</v>
      </c>
      <c r="W223" s="405" t="str">
        <f>IF(U223 = 0, "No",IF('6. Hourly EE Wage Reduction'!T223 &gt;'6. Hourly EE Wage Reduction'!W223, "Yes", "No"))</f>
        <v>No</v>
      </c>
      <c r="X223" s="67">
        <f t="shared" si="25"/>
        <v>0</v>
      </c>
      <c r="Y223" s="67">
        <f t="shared" si="26"/>
        <v>0</v>
      </c>
      <c r="AA223" s="86">
        <f>IFERROR(IF('3.Weekly Hours &amp; Wage Activity'!J223 = "FT", 1,MIN(1,IF('3.Weekly Hours &amp; Wage Activity'!J223 = "", "",MIN('3.Weekly Hours &amp; Wage Activity'!J223/40,1)),IF('3.Weekly Hours &amp; Wage Activity'!J223="", "",'3.Weekly Hours &amp; Wage Activity'!J223/40 ))),0)</f>
        <v>0</v>
      </c>
      <c r="AB223" s="86">
        <f>IFERROR(IF('3.Weekly Hours &amp; Wage Activity'!K223 = "FT", 1,MIN(1,IF('3.Weekly Hours &amp; Wage Activity'!K223 = "", "",MIN('3.Weekly Hours &amp; Wage Activity'!K223/40,1)),IF('3.Weekly Hours &amp; Wage Activity'!K223="", "",'3.Weekly Hours &amp; Wage Activity'!K223/40 ))),0)</f>
        <v>0</v>
      </c>
      <c r="AC223" s="86">
        <f>IFERROR(IF('3.Weekly Hours &amp; Wage Activity'!L223 = "FT", 1,MIN(1,IF('3.Weekly Hours &amp; Wage Activity'!L223 = "", "",MIN('3.Weekly Hours &amp; Wage Activity'!L223/40,1)),IF('3.Weekly Hours &amp; Wage Activity'!L223="", "",'3.Weekly Hours &amp; Wage Activity'!L223/40 ))),0)</f>
        <v>0</v>
      </c>
      <c r="AD223" s="86">
        <f>IFERROR(IF('3.Weekly Hours &amp; Wage Activity'!M223 = "FT", 1,MIN(1,IF('3.Weekly Hours &amp; Wage Activity'!M223 = "", "",MIN('3.Weekly Hours &amp; Wage Activity'!M223/40,1)),IF('3.Weekly Hours &amp; Wage Activity'!M223="", "",'3.Weekly Hours &amp; Wage Activity'!M223/40 ))),0)</f>
        <v>0</v>
      </c>
      <c r="AE223" s="86">
        <f>IFERROR(IF('3.Weekly Hours &amp; Wage Activity'!N223 = "FT", 1,MIN(1,IF('3.Weekly Hours &amp; Wage Activity'!N223 = "", "",MIN('3.Weekly Hours &amp; Wage Activity'!N223/40,1)),IF('3.Weekly Hours &amp; Wage Activity'!N223="", "",'3.Weekly Hours &amp; Wage Activity'!N223/40 ))),0)</f>
        <v>0</v>
      </c>
      <c r="AF223" s="86">
        <f>IFERROR(IF('3.Weekly Hours &amp; Wage Activity'!O223 = "FT", 1,MIN(1,IF('3.Weekly Hours &amp; Wage Activity'!O223 = "", "",MIN('3.Weekly Hours &amp; Wage Activity'!O223/40,1)),IF('3.Weekly Hours &amp; Wage Activity'!O223="", "",'3.Weekly Hours &amp; Wage Activity'!O223/40 ))),0)</f>
        <v>0</v>
      </c>
      <c r="AG223" s="86">
        <f>IFERROR(IF('3.Weekly Hours &amp; Wage Activity'!P223 = "FT", 1,MIN(1,IF('3.Weekly Hours &amp; Wage Activity'!P223 = "", "",MIN('3.Weekly Hours &amp; Wage Activity'!P223/40,1)),IF('3.Weekly Hours &amp; Wage Activity'!P223="", "",'3.Weekly Hours &amp; Wage Activity'!P223/40 ))),0)</f>
        <v>0</v>
      </c>
      <c r="AH223" s="86">
        <f>IFERROR(IF('3.Weekly Hours &amp; Wage Activity'!Q223 = "FT", 1,MIN(1,IF('3.Weekly Hours &amp; Wage Activity'!Q223 = "", "",MIN('3.Weekly Hours &amp; Wage Activity'!Q223/40,1)),IF('3.Weekly Hours &amp; Wage Activity'!Q223="", "",'3.Weekly Hours &amp; Wage Activity'!Q223/40 ))),0)</f>
        <v>0</v>
      </c>
      <c r="AI223" s="86">
        <f>IFERROR(IF('3.Weekly Hours &amp; Wage Activity'!R223 = "FT", 1,MIN(1,IF('3.Weekly Hours &amp; Wage Activity'!R223 = "", "",MIN('3.Weekly Hours &amp; Wage Activity'!R223/40,1)),IF('3.Weekly Hours &amp; Wage Activity'!R223="", "",'3.Weekly Hours &amp; Wage Activity'!R223/40 ))),0)</f>
        <v>0</v>
      </c>
      <c r="AJ223" s="86">
        <f>IFERROR(IF('3.Weekly Hours &amp; Wage Activity'!S223 = "FT", 1,MIN(1,IF('3.Weekly Hours &amp; Wage Activity'!S223 = "", "",MIN('3.Weekly Hours &amp; Wage Activity'!S223/40,1)),IF('3.Weekly Hours &amp; Wage Activity'!S223="", "",'3.Weekly Hours &amp; Wage Activity'!S223/40 ))),0)</f>
        <v>0</v>
      </c>
      <c r="AK223" s="86">
        <f>IFERROR(IF('3.Weekly Hours &amp; Wage Activity'!T223 = "FT", 1,MIN(1,IF('3.Weekly Hours &amp; Wage Activity'!T223 = "", "",MIN('3.Weekly Hours &amp; Wage Activity'!T223/40,1)),IF('3.Weekly Hours &amp; Wage Activity'!T223="", "",'3.Weekly Hours &amp; Wage Activity'!T223/40 ))),0)</f>
        <v>0</v>
      </c>
      <c r="AL223" s="86">
        <f>IFERROR(IF('3.Weekly Hours &amp; Wage Activity'!U223 = "FT", 1,MIN(1,IF('3.Weekly Hours &amp; Wage Activity'!U223 = "", "",MIN('3.Weekly Hours &amp; Wage Activity'!U223/40,1)),IF('3.Weekly Hours &amp; Wage Activity'!U223="", "",'3.Weekly Hours &amp; Wage Activity'!U223/40 ))),0)</f>
        <v>0</v>
      </c>
      <c r="AM223" s="86">
        <f>IFERROR(IF('3.Weekly Hours &amp; Wage Activity'!V223 = "FT", 1,MIN(1,IF('3.Weekly Hours &amp; Wage Activity'!V223 = "", "",MIN('3.Weekly Hours &amp; Wage Activity'!V223/40,1)),IF('3.Weekly Hours &amp; Wage Activity'!V223="", "",'3.Weekly Hours &amp; Wage Activity'!V223/40 ))),0)</f>
        <v>0</v>
      </c>
      <c r="AN223" s="86">
        <f>IFERROR(IF('3.Weekly Hours &amp; Wage Activity'!W223 = "FT", 1,MIN(1,IF('3.Weekly Hours &amp; Wage Activity'!W223 = "", "",MIN('3.Weekly Hours &amp; Wage Activity'!W223/40,1)),IF('3.Weekly Hours &amp; Wage Activity'!W223="", "",'3.Weekly Hours &amp; Wage Activity'!W223/40 ))),0)</f>
        <v>0</v>
      </c>
      <c r="AO223" s="86">
        <f>IFERROR(IF('3.Weekly Hours &amp; Wage Activity'!X223 = "FT", 1,MIN(1,IF('3.Weekly Hours &amp; Wage Activity'!X223 = "", "",MIN('3.Weekly Hours &amp; Wage Activity'!X223/40,1)),IF('3.Weekly Hours &amp; Wage Activity'!X223="", "",'3.Weekly Hours &amp; Wage Activity'!X223/40 ))),0)</f>
        <v>0</v>
      </c>
      <c r="AP223" s="86">
        <f>IFERROR(IF('3.Weekly Hours &amp; Wage Activity'!Y223 = "FT", 1,MIN(1,IF('3.Weekly Hours &amp; Wage Activity'!Y223 = "", "",MIN('3.Weekly Hours &amp; Wage Activity'!Y223/40,1)),IF('3.Weekly Hours &amp; Wage Activity'!Y223="", "",'3.Weekly Hours &amp; Wage Activity'!Y223/40 ))),0)</f>
        <v>0</v>
      </c>
      <c r="AQ223" s="86">
        <f>IFERROR(IF('3.Weekly Hours &amp; Wage Activity'!Z223 = "FT", 1,MIN(1,IF('3.Weekly Hours &amp; Wage Activity'!Z223 = "", "",MIN('3.Weekly Hours &amp; Wage Activity'!Z223/40,1)),IF('3.Weekly Hours &amp; Wage Activity'!Z223="", "",'3.Weekly Hours &amp; Wage Activity'!Z223/40 ))),0)</f>
        <v>0</v>
      </c>
      <c r="AR223" s="86">
        <f>IFERROR(IF('3.Weekly Hours &amp; Wage Activity'!AA223 = "FT", 1,MIN(1,IF('3.Weekly Hours &amp; Wage Activity'!AA223 = "", "",MIN('3.Weekly Hours &amp; Wage Activity'!AA223/40,1)),IF('3.Weekly Hours &amp; Wage Activity'!AA223="", "",'3.Weekly Hours &amp; Wage Activity'!AA223/40 ))),0)</f>
        <v>0</v>
      </c>
      <c r="AS223" s="86">
        <f>IFERROR(IF('3.Weekly Hours &amp; Wage Activity'!AB223 = "FT", 1,MIN(1,IF('3.Weekly Hours &amp; Wage Activity'!AB223 = "", "",MIN('3.Weekly Hours &amp; Wage Activity'!AB223/40,1)),IF('3.Weekly Hours &amp; Wage Activity'!AB223="", "",'3.Weekly Hours &amp; Wage Activity'!AB223/40 ))),0)</f>
        <v>0</v>
      </c>
      <c r="AT223" s="86">
        <f>IFERROR(IF('3.Weekly Hours &amp; Wage Activity'!AC223 = "FT", 1,MIN(1,IF('3.Weekly Hours &amp; Wage Activity'!AC223 = "", "",MIN('3.Weekly Hours &amp; Wage Activity'!AC223/40,1)),IF('3.Weekly Hours &amp; Wage Activity'!AC223="", "",'3.Weekly Hours &amp; Wage Activity'!AC223/40 ))),0)</f>
        <v>0</v>
      </c>
      <c r="AU223" s="86">
        <f>IFERROR(IF('3.Weekly Hours &amp; Wage Activity'!AD223 = "FT", 1,MIN(1,IF('3.Weekly Hours &amp; Wage Activity'!AD223 = "", "",MIN('3.Weekly Hours &amp; Wage Activity'!AD223/40,1)),IF('3.Weekly Hours &amp; Wage Activity'!AD223="", "",'3.Weekly Hours &amp; Wage Activity'!AD223/40 ))),0)</f>
        <v>0</v>
      </c>
      <c r="AV223" s="86">
        <f>IFERROR(IF('3.Weekly Hours &amp; Wage Activity'!AE223 = "FT", 1,MIN(1,IF('3.Weekly Hours &amp; Wage Activity'!AE223 = "", "",MIN('3.Weekly Hours &amp; Wage Activity'!AE223/40,1)),IF('3.Weekly Hours &amp; Wage Activity'!AE223="", "",'3.Weekly Hours &amp; Wage Activity'!AE223/40 ))),0)</f>
        <v>0</v>
      </c>
      <c r="AW223" s="86">
        <f>IFERROR(IF('3.Weekly Hours &amp; Wage Activity'!AF223 = "FT", 1,MIN(1,IF('3.Weekly Hours &amp; Wage Activity'!AF223 = "", "",MIN('3.Weekly Hours &amp; Wage Activity'!AF223/40,1)),IF('3.Weekly Hours &amp; Wage Activity'!AF223="", "",'3.Weekly Hours &amp; Wage Activity'!AF223/40 ))),0)</f>
        <v>0</v>
      </c>
      <c r="AX223" s="86">
        <f>IFERROR(IF('3.Weekly Hours &amp; Wage Activity'!AG223 = "FT", 1,MIN(1,IF('3.Weekly Hours &amp; Wage Activity'!AG223 = "", "",MIN('3.Weekly Hours &amp; Wage Activity'!AG223/40,1)),IF('3.Weekly Hours &amp; Wage Activity'!AG223="", "",'3.Weekly Hours &amp; Wage Activity'!AG223/40 ))),0)</f>
        <v>0</v>
      </c>
      <c r="AY223" s="523">
        <f>SUM( IF(COUNTIF('3.Weekly Hours &amp; Wage Activity'!J223:Q223, "&lt;&gt;FT") = 0, COLUMNS('3.Weekly Hours &amp; Wage Activity'!J223:AG223) * 40, '3.Weekly Hours &amp; Wage Activity'!J223:AG223))</f>
        <v>0</v>
      </c>
      <c r="AZ223" s="86">
        <f t="shared" si="27"/>
        <v>0</v>
      </c>
      <c r="BA223" s="87">
        <f t="shared" si="28"/>
        <v>0</v>
      </c>
      <c r="BB223" s="74" t="str">
        <f>IF('2.Census &amp; Reference Benchmarks'!K223 = "", "", '2.Census &amp; Reference Benchmarks'!K223)</f>
        <v/>
      </c>
      <c r="BC223" s="185">
        <f>IF('2.Census &amp; Reference Benchmarks'!L223="N/A",IF(OR(AND(G223="",I223=""),AND(G223&lt;DATEVALUE("1/1/2020"),OR(I223="",I223&gt;DATEVALUE("3/31/2020")))),177.14,IF(OR(I223 = "", I223 &gt; DATEVALUE("1/31/2020")), ROUND(177.14*((DATEVALUE("2/1/2020") -G223)/31),1))),IF('2.Census &amp; Reference Benchmarks'!L223="",0,'2.Census &amp; Reference Benchmarks'!L223))</f>
        <v>0</v>
      </c>
      <c r="BD223" s="74" t="str">
        <f>IF('2.Census &amp; Reference Benchmarks'!N223 = "", "", '2.Census &amp; Reference Benchmarks'!N223)</f>
        <v/>
      </c>
      <c r="BE223" s="185">
        <f>IF('2.Census &amp; Reference Benchmarks'!O223="N/A",IF(OR(AND(G223="",I223=""),AND(G223&lt;=DATEVALUE("2/1/2020"),OR(I223="",I223&gt;=DATEVALUE("2/29/2020")))),165.71,IF(AND(G223&gt;DATEVALUE("2/1/2020"),OR(I223="",I223&lt;=DATEVALUE("2/29/2020"))),((DATEVALUE("3/1/2020")-G223)/29)*165.71,"")),IF('2.Census &amp; Reference Benchmarks'!O223="",0,'2.Census &amp; Reference Benchmarks'!O223))</f>
        <v>0</v>
      </c>
    </row>
    <row r="224" spans="1:57" x14ac:dyDescent="0.25">
      <c r="A224" s="3"/>
      <c r="B224" s="56">
        <f>IF('2.Census &amp; Reference Benchmarks'!B224 &lt;&gt;"",'2.Census &amp; Reference Benchmarks'!B224,"")</f>
        <v>0</v>
      </c>
      <c r="C224" s="56">
        <f>IF('2.Census &amp; Reference Benchmarks'!C224 &lt;&gt;"",'2.Census &amp; Reference Benchmarks'!C224,"")</f>
        <v>0</v>
      </c>
      <c r="D224" s="57" t="str">
        <f>IF('2.Census &amp; Reference Benchmarks'!D224 &lt;&gt;"",'2.Census &amp; Reference Benchmarks'!D224,"")</f>
        <v/>
      </c>
      <c r="E224" s="56" t="str">
        <f>IF('2.Census &amp; Reference Benchmarks'!E224 &lt;&gt;"",'2.Census &amp; Reference Benchmarks'!E224,"")</f>
        <v/>
      </c>
      <c r="F224" s="56" t="str">
        <f>IF('2.Census &amp; Reference Benchmarks'!F224 &lt;&gt;"",'2.Census &amp; Reference Benchmarks'!F224,"")</f>
        <v/>
      </c>
      <c r="G224" s="58" t="str">
        <f>IF('2.Census &amp; Reference Benchmarks'!G224 &lt;&gt;"",'2.Census &amp; Reference Benchmarks'!G224,"")</f>
        <v/>
      </c>
      <c r="H224" s="58" t="str">
        <f>IF('2.Census &amp; Reference Benchmarks'!H224 &lt;&gt;"",'2.Census &amp; Reference Benchmarks'!H224,"")</f>
        <v/>
      </c>
      <c r="I224" s="58" t="str">
        <f>IF('2.Census &amp; Reference Benchmarks'!I224 &lt;&gt;"",'2.Census &amp; Reference Benchmarks'!I224,"")</f>
        <v/>
      </c>
      <c r="J224" s="69" t="str">
        <f>IF('2.Census &amp; Reference Benchmarks'!J224 &lt;&gt;"",'2.Census &amp; Reference Benchmarks'!J224,"")</f>
        <v/>
      </c>
      <c r="K224" s="58" t="str">
        <f>IF('7.Safe Harbor Input Data &amp; Calc'!Q226 &lt;&gt; "", '7.Safe Harbor Input Data &amp; Calc'!Q226, "")</f>
        <v>No</v>
      </c>
      <c r="L224" s="59" t="str">
        <f>IF('2.Census &amp; Reference Benchmarks'!T224&lt;&gt; "",'2.Census &amp; Reference Benchmarks'!T224,"")</f>
        <v/>
      </c>
      <c r="M224" s="60">
        <f>'2.Census &amp; Reference Benchmarks'!M224</f>
        <v>0</v>
      </c>
      <c r="N224" s="60">
        <f>'2.Census &amp; Reference Benchmarks'!P224</f>
        <v>0</v>
      </c>
      <c r="O224" s="60">
        <f>'2.Census &amp; Reference Benchmarks'!S224</f>
        <v>0</v>
      </c>
      <c r="P224" s="52">
        <f>IF( AND(I224 &lt; '1. Summary for SBA'!$J$7, I224 &lt;&gt;""), 0, IF(AND(G224="",I224=""),SUM(M224:O224)*4,IF(I224&lt;'1. Summary for SBA'!$J$7,0,IF(K224="Yes",0,IF(H224="Salary",IF(AND(SUM(M224:O224)*4&lt;100000,L224=""),(SUM(M224:O224)/(IF(OR(I224=0,I224&gt;=DATEVALUE("3/31/2020")),DATEVALUE("3/31/2020"),I224)-IF(OR(G224&lt;=DATEVALUE("1/1/2020"), G224 = ""),DATEVALUE("1/1/2020"),IF(OR(MONTH(G224)=1),G224+1,IF(MONTH(G224)=3,G224,G224-1)))))*360,0),0)))))</f>
        <v>0</v>
      </c>
      <c r="Q224" s="52">
        <f t="shared" si="22"/>
        <v>0</v>
      </c>
      <c r="R224" s="67">
        <f t="shared" si="23"/>
        <v>0</v>
      </c>
      <c r="S224" s="53">
        <f>SUM('3.Weekly Hours &amp; Wage Activity'!AI224:BF224)</f>
        <v>0</v>
      </c>
      <c r="T224" s="53">
        <f>IF(AND(I224&lt;&gt; "",  I224 &lt; '1. Summary for SBA'!$J$11 +168, I224 &gt; '1. Summary for SBA'!$J$11),S224+(((168-(I224-'1. Summary for SBA'!$J$11+1))*S224)/((I224-'1. Summary for SBA'!$J$11+1))),0)</f>
        <v>0</v>
      </c>
      <c r="U224" s="369">
        <f>IF(K224= "Yes",0,IF( H224 = "salary",IF(T224 = 0,MAX(0,$R224-$S224), R224-T224),IF( H224 = "Hourly",'6. Hourly EE Wage Reduction'!AA224, 0)))</f>
        <v>0</v>
      </c>
      <c r="V224" s="67">
        <f t="shared" si="24"/>
        <v>0</v>
      </c>
      <c r="W224" s="405" t="str">
        <f>IF(U224 = 0, "No",IF('6. Hourly EE Wage Reduction'!T224 &gt;'6. Hourly EE Wage Reduction'!W224, "Yes", "No"))</f>
        <v>No</v>
      </c>
      <c r="X224" s="67">
        <f t="shared" si="25"/>
        <v>0</v>
      </c>
      <c r="Y224" s="67">
        <f t="shared" si="26"/>
        <v>0</v>
      </c>
      <c r="AA224" s="86">
        <f>IFERROR(IF('3.Weekly Hours &amp; Wage Activity'!J224 = "FT", 1,MIN(1,IF('3.Weekly Hours &amp; Wage Activity'!J224 = "", "",MIN('3.Weekly Hours &amp; Wage Activity'!J224/40,1)),IF('3.Weekly Hours &amp; Wage Activity'!J224="", "",'3.Weekly Hours &amp; Wage Activity'!J224/40 ))),0)</f>
        <v>0</v>
      </c>
      <c r="AB224" s="86">
        <f>IFERROR(IF('3.Weekly Hours &amp; Wage Activity'!K224 = "FT", 1,MIN(1,IF('3.Weekly Hours &amp; Wage Activity'!K224 = "", "",MIN('3.Weekly Hours &amp; Wage Activity'!K224/40,1)),IF('3.Weekly Hours &amp; Wage Activity'!K224="", "",'3.Weekly Hours &amp; Wage Activity'!K224/40 ))),0)</f>
        <v>0</v>
      </c>
      <c r="AC224" s="86">
        <f>IFERROR(IF('3.Weekly Hours &amp; Wage Activity'!L224 = "FT", 1,MIN(1,IF('3.Weekly Hours &amp; Wage Activity'!L224 = "", "",MIN('3.Weekly Hours &amp; Wage Activity'!L224/40,1)),IF('3.Weekly Hours &amp; Wage Activity'!L224="", "",'3.Weekly Hours &amp; Wage Activity'!L224/40 ))),0)</f>
        <v>0</v>
      </c>
      <c r="AD224" s="86">
        <f>IFERROR(IF('3.Weekly Hours &amp; Wage Activity'!M224 = "FT", 1,MIN(1,IF('3.Weekly Hours &amp; Wage Activity'!M224 = "", "",MIN('3.Weekly Hours &amp; Wage Activity'!M224/40,1)),IF('3.Weekly Hours &amp; Wage Activity'!M224="", "",'3.Weekly Hours &amp; Wage Activity'!M224/40 ))),0)</f>
        <v>0</v>
      </c>
      <c r="AE224" s="86">
        <f>IFERROR(IF('3.Weekly Hours &amp; Wage Activity'!N224 = "FT", 1,MIN(1,IF('3.Weekly Hours &amp; Wage Activity'!N224 = "", "",MIN('3.Weekly Hours &amp; Wage Activity'!N224/40,1)),IF('3.Weekly Hours &amp; Wage Activity'!N224="", "",'3.Weekly Hours &amp; Wage Activity'!N224/40 ))),0)</f>
        <v>0</v>
      </c>
      <c r="AF224" s="86">
        <f>IFERROR(IF('3.Weekly Hours &amp; Wage Activity'!O224 = "FT", 1,MIN(1,IF('3.Weekly Hours &amp; Wage Activity'!O224 = "", "",MIN('3.Weekly Hours &amp; Wage Activity'!O224/40,1)),IF('3.Weekly Hours &amp; Wage Activity'!O224="", "",'3.Weekly Hours &amp; Wage Activity'!O224/40 ))),0)</f>
        <v>0</v>
      </c>
      <c r="AG224" s="86">
        <f>IFERROR(IF('3.Weekly Hours &amp; Wage Activity'!P224 = "FT", 1,MIN(1,IF('3.Weekly Hours &amp; Wage Activity'!P224 = "", "",MIN('3.Weekly Hours &amp; Wage Activity'!P224/40,1)),IF('3.Weekly Hours &amp; Wage Activity'!P224="", "",'3.Weekly Hours &amp; Wage Activity'!P224/40 ))),0)</f>
        <v>0</v>
      </c>
      <c r="AH224" s="86">
        <f>IFERROR(IF('3.Weekly Hours &amp; Wage Activity'!Q224 = "FT", 1,MIN(1,IF('3.Weekly Hours &amp; Wage Activity'!Q224 = "", "",MIN('3.Weekly Hours &amp; Wage Activity'!Q224/40,1)),IF('3.Weekly Hours &amp; Wage Activity'!Q224="", "",'3.Weekly Hours &amp; Wage Activity'!Q224/40 ))),0)</f>
        <v>0</v>
      </c>
      <c r="AI224" s="86">
        <f>IFERROR(IF('3.Weekly Hours &amp; Wage Activity'!R224 = "FT", 1,MIN(1,IF('3.Weekly Hours &amp; Wage Activity'!R224 = "", "",MIN('3.Weekly Hours &amp; Wage Activity'!R224/40,1)),IF('3.Weekly Hours &amp; Wage Activity'!R224="", "",'3.Weekly Hours &amp; Wage Activity'!R224/40 ))),0)</f>
        <v>0</v>
      </c>
      <c r="AJ224" s="86">
        <f>IFERROR(IF('3.Weekly Hours &amp; Wage Activity'!S224 = "FT", 1,MIN(1,IF('3.Weekly Hours &amp; Wage Activity'!S224 = "", "",MIN('3.Weekly Hours &amp; Wage Activity'!S224/40,1)),IF('3.Weekly Hours &amp; Wage Activity'!S224="", "",'3.Weekly Hours &amp; Wage Activity'!S224/40 ))),0)</f>
        <v>0</v>
      </c>
      <c r="AK224" s="86">
        <f>IFERROR(IF('3.Weekly Hours &amp; Wage Activity'!T224 = "FT", 1,MIN(1,IF('3.Weekly Hours &amp; Wage Activity'!T224 = "", "",MIN('3.Weekly Hours &amp; Wage Activity'!T224/40,1)),IF('3.Weekly Hours &amp; Wage Activity'!T224="", "",'3.Weekly Hours &amp; Wage Activity'!T224/40 ))),0)</f>
        <v>0</v>
      </c>
      <c r="AL224" s="86">
        <f>IFERROR(IF('3.Weekly Hours &amp; Wage Activity'!U224 = "FT", 1,MIN(1,IF('3.Weekly Hours &amp; Wage Activity'!U224 = "", "",MIN('3.Weekly Hours &amp; Wage Activity'!U224/40,1)),IF('3.Weekly Hours &amp; Wage Activity'!U224="", "",'3.Weekly Hours &amp; Wage Activity'!U224/40 ))),0)</f>
        <v>0</v>
      </c>
      <c r="AM224" s="86">
        <f>IFERROR(IF('3.Weekly Hours &amp; Wage Activity'!V224 = "FT", 1,MIN(1,IF('3.Weekly Hours &amp; Wage Activity'!V224 = "", "",MIN('3.Weekly Hours &amp; Wage Activity'!V224/40,1)),IF('3.Weekly Hours &amp; Wage Activity'!V224="", "",'3.Weekly Hours &amp; Wage Activity'!V224/40 ))),0)</f>
        <v>0</v>
      </c>
      <c r="AN224" s="86">
        <f>IFERROR(IF('3.Weekly Hours &amp; Wage Activity'!W224 = "FT", 1,MIN(1,IF('3.Weekly Hours &amp; Wage Activity'!W224 = "", "",MIN('3.Weekly Hours &amp; Wage Activity'!W224/40,1)),IF('3.Weekly Hours &amp; Wage Activity'!W224="", "",'3.Weekly Hours &amp; Wage Activity'!W224/40 ))),0)</f>
        <v>0</v>
      </c>
      <c r="AO224" s="86">
        <f>IFERROR(IF('3.Weekly Hours &amp; Wage Activity'!X224 = "FT", 1,MIN(1,IF('3.Weekly Hours &amp; Wage Activity'!X224 = "", "",MIN('3.Weekly Hours &amp; Wage Activity'!X224/40,1)),IF('3.Weekly Hours &amp; Wage Activity'!X224="", "",'3.Weekly Hours &amp; Wage Activity'!X224/40 ))),0)</f>
        <v>0</v>
      </c>
      <c r="AP224" s="86">
        <f>IFERROR(IF('3.Weekly Hours &amp; Wage Activity'!Y224 = "FT", 1,MIN(1,IF('3.Weekly Hours &amp; Wage Activity'!Y224 = "", "",MIN('3.Weekly Hours &amp; Wage Activity'!Y224/40,1)),IF('3.Weekly Hours &amp; Wage Activity'!Y224="", "",'3.Weekly Hours &amp; Wage Activity'!Y224/40 ))),0)</f>
        <v>0</v>
      </c>
      <c r="AQ224" s="86">
        <f>IFERROR(IF('3.Weekly Hours &amp; Wage Activity'!Z224 = "FT", 1,MIN(1,IF('3.Weekly Hours &amp; Wage Activity'!Z224 = "", "",MIN('3.Weekly Hours &amp; Wage Activity'!Z224/40,1)),IF('3.Weekly Hours &amp; Wage Activity'!Z224="", "",'3.Weekly Hours &amp; Wage Activity'!Z224/40 ))),0)</f>
        <v>0</v>
      </c>
      <c r="AR224" s="86">
        <f>IFERROR(IF('3.Weekly Hours &amp; Wage Activity'!AA224 = "FT", 1,MIN(1,IF('3.Weekly Hours &amp; Wage Activity'!AA224 = "", "",MIN('3.Weekly Hours &amp; Wage Activity'!AA224/40,1)),IF('3.Weekly Hours &amp; Wage Activity'!AA224="", "",'3.Weekly Hours &amp; Wage Activity'!AA224/40 ))),0)</f>
        <v>0</v>
      </c>
      <c r="AS224" s="86">
        <f>IFERROR(IF('3.Weekly Hours &amp; Wage Activity'!AB224 = "FT", 1,MIN(1,IF('3.Weekly Hours &amp; Wage Activity'!AB224 = "", "",MIN('3.Weekly Hours &amp; Wage Activity'!AB224/40,1)),IF('3.Weekly Hours &amp; Wage Activity'!AB224="", "",'3.Weekly Hours &amp; Wage Activity'!AB224/40 ))),0)</f>
        <v>0</v>
      </c>
      <c r="AT224" s="86">
        <f>IFERROR(IF('3.Weekly Hours &amp; Wage Activity'!AC224 = "FT", 1,MIN(1,IF('3.Weekly Hours &amp; Wage Activity'!AC224 = "", "",MIN('3.Weekly Hours &amp; Wage Activity'!AC224/40,1)),IF('3.Weekly Hours &amp; Wage Activity'!AC224="", "",'3.Weekly Hours &amp; Wage Activity'!AC224/40 ))),0)</f>
        <v>0</v>
      </c>
      <c r="AU224" s="86">
        <f>IFERROR(IF('3.Weekly Hours &amp; Wage Activity'!AD224 = "FT", 1,MIN(1,IF('3.Weekly Hours &amp; Wage Activity'!AD224 = "", "",MIN('3.Weekly Hours &amp; Wage Activity'!AD224/40,1)),IF('3.Weekly Hours &amp; Wage Activity'!AD224="", "",'3.Weekly Hours &amp; Wage Activity'!AD224/40 ))),0)</f>
        <v>0</v>
      </c>
      <c r="AV224" s="86">
        <f>IFERROR(IF('3.Weekly Hours &amp; Wage Activity'!AE224 = "FT", 1,MIN(1,IF('3.Weekly Hours &amp; Wage Activity'!AE224 = "", "",MIN('3.Weekly Hours &amp; Wage Activity'!AE224/40,1)),IF('3.Weekly Hours &amp; Wage Activity'!AE224="", "",'3.Weekly Hours &amp; Wage Activity'!AE224/40 ))),0)</f>
        <v>0</v>
      </c>
      <c r="AW224" s="86">
        <f>IFERROR(IF('3.Weekly Hours &amp; Wage Activity'!AF224 = "FT", 1,MIN(1,IF('3.Weekly Hours &amp; Wage Activity'!AF224 = "", "",MIN('3.Weekly Hours &amp; Wage Activity'!AF224/40,1)),IF('3.Weekly Hours &amp; Wage Activity'!AF224="", "",'3.Weekly Hours &amp; Wage Activity'!AF224/40 ))),0)</f>
        <v>0</v>
      </c>
      <c r="AX224" s="86">
        <f>IFERROR(IF('3.Weekly Hours &amp; Wage Activity'!AG224 = "FT", 1,MIN(1,IF('3.Weekly Hours &amp; Wage Activity'!AG224 = "", "",MIN('3.Weekly Hours &amp; Wage Activity'!AG224/40,1)),IF('3.Weekly Hours &amp; Wage Activity'!AG224="", "",'3.Weekly Hours &amp; Wage Activity'!AG224/40 ))),0)</f>
        <v>0</v>
      </c>
      <c r="AY224" s="523">
        <f>SUM( IF(COUNTIF('3.Weekly Hours &amp; Wage Activity'!J224:Q224, "&lt;&gt;FT") = 0, COLUMNS('3.Weekly Hours &amp; Wage Activity'!J224:AG224) * 40, '3.Weekly Hours &amp; Wage Activity'!J224:AG224))</f>
        <v>0</v>
      </c>
      <c r="AZ224" s="86">
        <f t="shared" si="27"/>
        <v>0</v>
      </c>
      <c r="BA224" s="87">
        <f t="shared" si="28"/>
        <v>0</v>
      </c>
      <c r="BB224" s="74" t="str">
        <f>IF('2.Census &amp; Reference Benchmarks'!K224 = "", "", '2.Census &amp; Reference Benchmarks'!K224)</f>
        <v/>
      </c>
      <c r="BC224" s="185">
        <f>IF('2.Census &amp; Reference Benchmarks'!L224="N/A",IF(OR(AND(G224="",I224=""),AND(G224&lt;DATEVALUE("1/1/2020"),OR(I224="",I224&gt;DATEVALUE("3/31/2020")))),177.14,IF(OR(I224 = "", I224 &gt; DATEVALUE("1/31/2020")), ROUND(177.14*((DATEVALUE("2/1/2020") -G224)/31),1))),IF('2.Census &amp; Reference Benchmarks'!L224="",0,'2.Census &amp; Reference Benchmarks'!L224))</f>
        <v>0</v>
      </c>
      <c r="BD224" s="74" t="str">
        <f>IF('2.Census &amp; Reference Benchmarks'!N224 = "", "", '2.Census &amp; Reference Benchmarks'!N224)</f>
        <v/>
      </c>
      <c r="BE224" s="185">
        <f>IF('2.Census &amp; Reference Benchmarks'!O224="N/A",IF(OR(AND(G224="",I224=""),AND(G224&lt;=DATEVALUE("2/1/2020"),OR(I224="",I224&gt;=DATEVALUE("2/29/2020")))),165.71,IF(AND(G224&gt;DATEVALUE("2/1/2020"),OR(I224="",I224&lt;=DATEVALUE("2/29/2020"))),((DATEVALUE("3/1/2020")-G224)/29)*165.71,"")),IF('2.Census &amp; Reference Benchmarks'!O224="",0,'2.Census &amp; Reference Benchmarks'!O224))</f>
        <v>0</v>
      </c>
    </row>
    <row r="225" spans="1:57" x14ac:dyDescent="0.25">
      <c r="A225" s="3"/>
      <c r="B225" s="56">
        <f>IF('2.Census &amp; Reference Benchmarks'!B225 &lt;&gt;"",'2.Census &amp; Reference Benchmarks'!B225,"")</f>
        <v>0</v>
      </c>
      <c r="C225" s="56">
        <f>IF('2.Census &amp; Reference Benchmarks'!C225 &lt;&gt;"",'2.Census &amp; Reference Benchmarks'!C225,"")</f>
        <v>0</v>
      </c>
      <c r="D225" s="57" t="str">
        <f>IF('2.Census &amp; Reference Benchmarks'!D225 &lt;&gt;"",'2.Census &amp; Reference Benchmarks'!D225,"")</f>
        <v/>
      </c>
      <c r="E225" s="56" t="str">
        <f>IF('2.Census &amp; Reference Benchmarks'!E225 &lt;&gt;"",'2.Census &amp; Reference Benchmarks'!E225,"")</f>
        <v/>
      </c>
      <c r="F225" s="56" t="str">
        <f>IF('2.Census &amp; Reference Benchmarks'!F225 &lt;&gt;"",'2.Census &amp; Reference Benchmarks'!F225,"")</f>
        <v/>
      </c>
      <c r="G225" s="58" t="str">
        <f>IF('2.Census &amp; Reference Benchmarks'!G225 &lt;&gt;"",'2.Census &amp; Reference Benchmarks'!G225,"")</f>
        <v/>
      </c>
      <c r="H225" s="58" t="str">
        <f>IF('2.Census &amp; Reference Benchmarks'!H225 &lt;&gt;"",'2.Census &amp; Reference Benchmarks'!H225,"")</f>
        <v/>
      </c>
      <c r="I225" s="58" t="str">
        <f>IF('2.Census &amp; Reference Benchmarks'!I225 &lt;&gt;"",'2.Census &amp; Reference Benchmarks'!I225,"")</f>
        <v/>
      </c>
      <c r="J225" s="69" t="str">
        <f>IF('2.Census &amp; Reference Benchmarks'!J225 &lt;&gt;"",'2.Census &amp; Reference Benchmarks'!J225,"")</f>
        <v/>
      </c>
      <c r="K225" s="58" t="str">
        <f>IF('7.Safe Harbor Input Data &amp; Calc'!Q227 &lt;&gt; "", '7.Safe Harbor Input Data &amp; Calc'!Q227, "")</f>
        <v>No</v>
      </c>
      <c r="L225" s="59" t="str">
        <f>IF('2.Census &amp; Reference Benchmarks'!T225&lt;&gt; "",'2.Census &amp; Reference Benchmarks'!T225,"")</f>
        <v/>
      </c>
      <c r="M225" s="60">
        <f>'2.Census &amp; Reference Benchmarks'!M225</f>
        <v>0</v>
      </c>
      <c r="N225" s="60">
        <f>'2.Census &amp; Reference Benchmarks'!P225</f>
        <v>0</v>
      </c>
      <c r="O225" s="60">
        <f>'2.Census &amp; Reference Benchmarks'!S225</f>
        <v>0</v>
      </c>
      <c r="P225" s="52">
        <f>IF( AND(I225 &lt; '1. Summary for SBA'!$J$7, I225 &lt;&gt;""), 0, IF(AND(G225="",I225=""),SUM(M225:O225)*4,IF(I225&lt;'1. Summary for SBA'!$J$7,0,IF(K225="Yes",0,IF(H225="Salary",IF(AND(SUM(M225:O225)*4&lt;100000,L225=""),(SUM(M225:O225)/(IF(OR(I225=0,I225&gt;=DATEVALUE("3/31/2020")),DATEVALUE("3/31/2020"),I225)-IF(OR(G225&lt;=DATEVALUE("1/1/2020"), G225 = ""),DATEVALUE("1/1/2020"),IF(OR(MONTH(G225)=1),G225+1,IF(MONTH(G225)=3,G225,G225-1)))))*360,0),0)))))</f>
        <v>0</v>
      </c>
      <c r="Q225" s="52">
        <f t="shared" si="22"/>
        <v>0</v>
      </c>
      <c r="R225" s="67">
        <f t="shared" si="23"/>
        <v>0</v>
      </c>
      <c r="S225" s="53">
        <f>SUM('3.Weekly Hours &amp; Wage Activity'!AI225:BF225)</f>
        <v>0</v>
      </c>
      <c r="T225" s="53">
        <f>IF(AND(I225&lt;&gt; "",  I225 &lt; '1. Summary for SBA'!$J$11 +168, I225 &gt; '1. Summary for SBA'!$J$11),S225+(((168-(I225-'1. Summary for SBA'!$J$11+1))*S225)/((I225-'1. Summary for SBA'!$J$11+1))),0)</f>
        <v>0</v>
      </c>
      <c r="U225" s="369">
        <f>IF(K225= "Yes",0,IF( H225 = "salary",IF(T225 = 0,MAX(0,$R225-$S225), R225-T225),IF( H225 = "Hourly",'6. Hourly EE Wage Reduction'!AA225, 0)))</f>
        <v>0</v>
      </c>
      <c r="V225" s="67">
        <f t="shared" si="24"/>
        <v>0</v>
      </c>
      <c r="W225" s="405" t="str">
        <f>IF(U225 = 0, "No",IF('6. Hourly EE Wage Reduction'!T225 &gt;'6. Hourly EE Wage Reduction'!W225, "Yes", "No"))</f>
        <v>No</v>
      </c>
      <c r="X225" s="67">
        <f t="shared" si="25"/>
        <v>0</v>
      </c>
      <c r="Y225" s="67">
        <f t="shared" si="26"/>
        <v>0</v>
      </c>
      <c r="AA225" s="86">
        <f>IFERROR(IF('3.Weekly Hours &amp; Wage Activity'!J225 = "FT", 1,MIN(1,IF('3.Weekly Hours &amp; Wage Activity'!J225 = "", "",MIN('3.Weekly Hours &amp; Wage Activity'!J225/40,1)),IF('3.Weekly Hours &amp; Wage Activity'!J225="", "",'3.Weekly Hours &amp; Wage Activity'!J225/40 ))),0)</f>
        <v>0</v>
      </c>
      <c r="AB225" s="86">
        <f>IFERROR(IF('3.Weekly Hours &amp; Wage Activity'!K225 = "FT", 1,MIN(1,IF('3.Weekly Hours &amp; Wage Activity'!K225 = "", "",MIN('3.Weekly Hours &amp; Wage Activity'!K225/40,1)),IF('3.Weekly Hours &amp; Wage Activity'!K225="", "",'3.Weekly Hours &amp; Wage Activity'!K225/40 ))),0)</f>
        <v>0</v>
      </c>
      <c r="AC225" s="86">
        <f>IFERROR(IF('3.Weekly Hours &amp; Wage Activity'!L225 = "FT", 1,MIN(1,IF('3.Weekly Hours &amp; Wage Activity'!L225 = "", "",MIN('3.Weekly Hours &amp; Wage Activity'!L225/40,1)),IF('3.Weekly Hours &amp; Wage Activity'!L225="", "",'3.Weekly Hours &amp; Wage Activity'!L225/40 ))),0)</f>
        <v>0</v>
      </c>
      <c r="AD225" s="86">
        <f>IFERROR(IF('3.Weekly Hours &amp; Wage Activity'!M225 = "FT", 1,MIN(1,IF('3.Weekly Hours &amp; Wage Activity'!M225 = "", "",MIN('3.Weekly Hours &amp; Wage Activity'!M225/40,1)),IF('3.Weekly Hours &amp; Wage Activity'!M225="", "",'3.Weekly Hours &amp; Wage Activity'!M225/40 ))),0)</f>
        <v>0</v>
      </c>
      <c r="AE225" s="86">
        <f>IFERROR(IF('3.Weekly Hours &amp; Wage Activity'!N225 = "FT", 1,MIN(1,IF('3.Weekly Hours &amp; Wage Activity'!N225 = "", "",MIN('3.Weekly Hours &amp; Wage Activity'!N225/40,1)),IF('3.Weekly Hours &amp; Wage Activity'!N225="", "",'3.Weekly Hours &amp; Wage Activity'!N225/40 ))),0)</f>
        <v>0</v>
      </c>
      <c r="AF225" s="86">
        <f>IFERROR(IF('3.Weekly Hours &amp; Wage Activity'!O225 = "FT", 1,MIN(1,IF('3.Weekly Hours &amp; Wage Activity'!O225 = "", "",MIN('3.Weekly Hours &amp; Wage Activity'!O225/40,1)),IF('3.Weekly Hours &amp; Wage Activity'!O225="", "",'3.Weekly Hours &amp; Wage Activity'!O225/40 ))),0)</f>
        <v>0</v>
      </c>
      <c r="AG225" s="86">
        <f>IFERROR(IF('3.Weekly Hours &amp; Wage Activity'!P225 = "FT", 1,MIN(1,IF('3.Weekly Hours &amp; Wage Activity'!P225 = "", "",MIN('3.Weekly Hours &amp; Wage Activity'!P225/40,1)),IF('3.Weekly Hours &amp; Wage Activity'!P225="", "",'3.Weekly Hours &amp; Wage Activity'!P225/40 ))),0)</f>
        <v>0</v>
      </c>
      <c r="AH225" s="86">
        <f>IFERROR(IF('3.Weekly Hours &amp; Wage Activity'!Q225 = "FT", 1,MIN(1,IF('3.Weekly Hours &amp; Wage Activity'!Q225 = "", "",MIN('3.Weekly Hours &amp; Wage Activity'!Q225/40,1)),IF('3.Weekly Hours &amp; Wage Activity'!Q225="", "",'3.Weekly Hours &amp; Wage Activity'!Q225/40 ))),0)</f>
        <v>0</v>
      </c>
      <c r="AI225" s="86">
        <f>IFERROR(IF('3.Weekly Hours &amp; Wage Activity'!R225 = "FT", 1,MIN(1,IF('3.Weekly Hours &amp; Wage Activity'!R225 = "", "",MIN('3.Weekly Hours &amp; Wage Activity'!R225/40,1)),IF('3.Weekly Hours &amp; Wage Activity'!R225="", "",'3.Weekly Hours &amp; Wage Activity'!R225/40 ))),0)</f>
        <v>0</v>
      </c>
      <c r="AJ225" s="86">
        <f>IFERROR(IF('3.Weekly Hours &amp; Wage Activity'!S225 = "FT", 1,MIN(1,IF('3.Weekly Hours &amp; Wage Activity'!S225 = "", "",MIN('3.Weekly Hours &amp; Wage Activity'!S225/40,1)),IF('3.Weekly Hours &amp; Wage Activity'!S225="", "",'3.Weekly Hours &amp; Wage Activity'!S225/40 ))),0)</f>
        <v>0</v>
      </c>
      <c r="AK225" s="86">
        <f>IFERROR(IF('3.Weekly Hours &amp; Wage Activity'!T225 = "FT", 1,MIN(1,IF('3.Weekly Hours &amp; Wage Activity'!T225 = "", "",MIN('3.Weekly Hours &amp; Wage Activity'!T225/40,1)),IF('3.Weekly Hours &amp; Wage Activity'!T225="", "",'3.Weekly Hours &amp; Wage Activity'!T225/40 ))),0)</f>
        <v>0</v>
      </c>
      <c r="AL225" s="86">
        <f>IFERROR(IF('3.Weekly Hours &amp; Wage Activity'!U225 = "FT", 1,MIN(1,IF('3.Weekly Hours &amp; Wage Activity'!U225 = "", "",MIN('3.Weekly Hours &amp; Wage Activity'!U225/40,1)),IF('3.Weekly Hours &amp; Wage Activity'!U225="", "",'3.Weekly Hours &amp; Wage Activity'!U225/40 ))),0)</f>
        <v>0</v>
      </c>
      <c r="AM225" s="86">
        <f>IFERROR(IF('3.Weekly Hours &amp; Wage Activity'!V225 = "FT", 1,MIN(1,IF('3.Weekly Hours &amp; Wage Activity'!V225 = "", "",MIN('3.Weekly Hours &amp; Wage Activity'!V225/40,1)),IF('3.Weekly Hours &amp; Wage Activity'!V225="", "",'3.Weekly Hours &amp; Wage Activity'!V225/40 ))),0)</f>
        <v>0</v>
      </c>
      <c r="AN225" s="86">
        <f>IFERROR(IF('3.Weekly Hours &amp; Wage Activity'!W225 = "FT", 1,MIN(1,IF('3.Weekly Hours &amp; Wage Activity'!W225 = "", "",MIN('3.Weekly Hours &amp; Wage Activity'!W225/40,1)),IF('3.Weekly Hours &amp; Wage Activity'!W225="", "",'3.Weekly Hours &amp; Wage Activity'!W225/40 ))),0)</f>
        <v>0</v>
      </c>
      <c r="AO225" s="86">
        <f>IFERROR(IF('3.Weekly Hours &amp; Wage Activity'!X225 = "FT", 1,MIN(1,IF('3.Weekly Hours &amp; Wage Activity'!X225 = "", "",MIN('3.Weekly Hours &amp; Wage Activity'!X225/40,1)),IF('3.Weekly Hours &amp; Wage Activity'!X225="", "",'3.Weekly Hours &amp; Wage Activity'!X225/40 ))),0)</f>
        <v>0</v>
      </c>
      <c r="AP225" s="86">
        <f>IFERROR(IF('3.Weekly Hours &amp; Wage Activity'!Y225 = "FT", 1,MIN(1,IF('3.Weekly Hours &amp; Wage Activity'!Y225 = "", "",MIN('3.Weekly Hours &amp; Wage Activity'!Y225/40,1)),IF('3.Weekly Hours &amp; Wage Activity'!Y225="", "",'3.Weekly Hours &amp; Wage Activity'!Y225/40 ))),0)</f>
        <v>0</v>
      </c>
      <c r="AQ225" s="86">
        <f>IFERROR(IF('3.Weekly Hours &amp; Wage Activity'!Z225 = "FT", 1,MIN(1,IF('3.Weekly Hours &amp; Wage Activity'!Z225 = "", "",MIN('3.Weekly Hours &amp; Wage Activity'!Z225/40,1)),IF('3.Weekly Hours &amp; Wage Activity'!Z225="", "",'3.Weekly Hours &amp; Wage Activity'!Z225/40 ))),0)</f>
        <v>0</v>
      </c>
      <c r="AR225" s="86">
        <f>IFERROR(IF('3.Weekly Hours &amp; Wage Activity'!AA225 = "FT", 1,MIN(1,IF('3.Weekly Hours &amp; Wage Activity'!AA225 = "", "",MIN('3.Weekly Hours &amp; Wage Activity'!AA225/40,1)),IF('3.Weekly Hours &amp; Wage Activity'!AA225="", "",'3.Weekly Hours &amp; Wage Activity'!AA225/40 ))),0)</f>
        <v>0</v>
      </c>
      <c r="AS225" s="86">
        <f>IFERROR(IF('3.Weekly Hours &amp; Wage Activity'!AB225 = "FT", 1,MIN(1,IF('3.Weekly Hours &amp; Wage Activity'!AB225 = "", "",MIN('3.Weekly Hours &amp; Wage Activity'!AB225/40,1)),IF('3.Weekly Hours &amp; Wage Activity'!AB225="", "",'3.Weekly Hours &amp; Wage Activity'!AB225/40 ))),0)</f>
        <v>0</v>
      </c>
      <c r="AT225" s="86">
        <f>IFERROR(IF('3.Weekly Hours &amp; Wage Activity'!AC225 = "FT", 1,MIN(1,IF('3.Weekly Hours &amp; Wage Activity'!AC225 = "", "",MIN('3.Weekly Hours &amp; Wage Activity'!AC225/40,1)),IF('3.Weekly Hours &amp; Wage Activity'!AC225="", "",'3.Weekly Hours &amp; Wage Activity'!AC225/40 ))),0)</f>
        <v>0</v>
      </c>
      <c r="AU225" s="86">
        <f>IFERROR(IF('3.Weekly Hours &amp; Wage Activity'!AD225 = "FT", 1,MIN(1,IF('3.Weekly Hours &amp; Wage Activity'!AD225 = "", "",MIN('3.Weekly Hours &amp; Wage Activity'!AD225/40,1)),IF('3.Weekly Hours &amp; Wage Activity'!AD225="", "",'3.Weekly Hours &amp; Wage Activity'!AD225/40 ))),0)</f>
        <v>0</v>
      </c>
      <c r="AV225" s="86">
        <f>IFERROR(IF('3.Weekly Hours &amp; Wage Activity'!AE225 = "FT", 1,MIN(1,IF('3.Weekly Hours &amp; Wage Activity'!AE225 = "", "",MIN('3.Weekly Hours &amp; Wage Activity'!AE225/40,1)),IF('3.Weekly Hours &amp; Wage Activity'!AE225="", "",'3.Weekly Hours &amp; Wage Activity'!AE225/40 ))),0)</f>
        <v>0</v>
      </c>
      <c r="AW225" s="86">
        <f>IFERROR(IF('3.Weekly Hours &amp; Wage Activity'!AF225 = "FT", 1,MIN(1,IF('3.Weekly Hours &amp; Wage Activity'!AF225 = "", "",MIN('3.Weekly Hours &amp; Wage Activity'!AF225/40,1)),IF('3.Weekly Hours &amp; Wage Activity'!AF225="", "",'3.Weekly Hours &amp; Wage Activity'!AF225/40 ))),0)</f>
        <v>0</v>
      </c>
      <c r="AX225" s="86">
        <f>IFERROR(IF('3.Weekly Hours &amp; Wage Activity'!AG225 = "FT", 1,MIN(1,IF('3.Weekly Hours &amp; Wage Activity'!AG225 = "", "",MIN('3.Weekly Hours &amp; Wage Activity'!AG225/40,1)),IF('3.Weekly Hours &amp; Wage Activity'!AG225="", "",'3.Weekly Hours &amp; Wage Activity'!AG225/40 ))),0)</f>
        <v>0</v>
      </c>
      <c r="AY225" s="523">
        <f>SUM( IF(COUNTIF('3.Weekly Hours &amp; Wage Activity'!J225:Q225, "&lt;&gt;FT") = 0, COLUMNS('3.Weekly Hours &amp; Wage Activity'!J225:AG225) * 40, '3.Weekly Hours &amp; Wage Activity'!J225:AG225))</f>
        <v>0</v>
      </c>
      <c r="AZ225" s="86">
        <f t="shared" si="27"/>
        <v>0</v>
      </c>
      <c r="BA225" s="87">
        <f t="shared" si="28"/>
        <v>0</v>
      </c>
      <c r="BB225" s="74" t="str">
        <f>IF('2.Census &amp; Reference Benchmarks'!K225 = "", "", '2.Census &amp; Reference Benchmarks'!K225)</f>
        <v/>
      </c>
      <c r="BC225" s="185">
        <f>IF('2.Census &amp; Reference Benchmarks'!L225="N/A",IF(OR(AND(G225="",I225=""),AND(G225&lt;DATEVALUE("1/1/2020"),OR(I225="",I225&gt;DATEVALUE("3/31/2020")))),177.14,IF(OR(I225 = "", I225 &gt; DATEVALUE("1/31/2020")), ROUND(177.14*((DATEVALUE("2/1/2020") -G225)/31),1))),IF('2.Census &amp; Reference Benchmarks'!L225="",0,'2.Census &amp; Reference Benchmarks'!L225))</f>
        <v>0</v>
      </c>
      <c r="BD225" s="74" t="str">
        <f>IF('2.Census &amp; Reference Benchmarks'!N225 = "", "", '2.Census &amp; Reference Benchmarks'!N225)</f>
        <v/>
      </c>
      <c r="BE225" s="185">
        <f>IF('2.Census &amp; Reference Benchmarks'!O225="N/A",IF(OR(AND(G225="",I225=""),AND(G225&lt;=DATEVALUE("2/1/2020"),OR(I225="",I225&gt;=DATEVALUE("2/29/2020")))),165.71,IF(AND(G225&gt;DATEVALUE("2/1/2020"),OR(I225="",I225&lt;=DATEVALUE("2/29/2020"))),((DATEVALUE("3/1/2020")-G225)/29)*165.71,"")),IF('2.Census &amp; Reference Benchmarks'!O225="",0,'2.Census &amp; Reference Benchmarks'!O225))</f>
        <v>0</v>
      </c>
    </row>
    <row r="226" spans="1:57" x14ac:dyDescent="0.25">
      <c r="A226" s="3"/>
      <c r="B226" s="56">
        <f>IF('2.Census &amp; Reference Benchmarks'!B226 &lt;&gt;"",'2.Census &amp; Reference Benchmarks'!B226,"")</f>
        <v>0</v>
      </c>
      <c r="C226" s="56">
        <f>IF('2.Census &amp; Reference Benchmarks'!C226 &lt;&gt;"",'2.Census &amp; Reference Benchmarks'!C226,"")</f>
        <v>0</v>
      </c>
      <c r="D226" s="57" t="str">
        <f>IF('2.Census &amp; Reference Benchmarks'!D226 &lt;&gt;"",'2.Census &amp; Reference Benchmarks'!D226,"")</f>
        <v/>
      </c>
      <c r="E226" s="56" t="str">
        <f>IF('2.Census &amp; Reference Benchmarks'!E226 &lt;&gt;"",'2.Census &amp; Reference Benchmarks'!E226,"")</f>
        <v/>
      </c>
      <c r="F226" s="56" t="str">
        <f>IF('2.Census &amp; Reference Benchmarks'!F226 &lt;&gt;"",'2.Census &amp; Reference Benchmarks'!F226,"")</f>
        <v/>
      </c>
      <c r="G226" s="58" t="str">
        <f>IF('2.Census &amp; Reference Benchmarks'!G226 &lt;&gt;"",'2.Census &amp; Reference Benchmarks'!G226,"")</f>
        <v/>
      </c>
      <c r="H226" s="58" t="str">
        <f>IF('2.Census &amp; Reference Benchmarks'!H226 &lt;&gt;"",'2.Census &amp; Reference Benchmarks'!H226,"")</f>
        <v/>
      </c>
      <c r="I226" s="58" t="str">
        <f>IF('2.Census &amp; Reference Benchmarks'!I226 &lt;&gt;"",'2.Census &amp; Reference Benchmarks'!I226,"")</f>
        <v/>
      </c>
      <c r="J226" s="69" t="str">
        <f>IF('2.Census &amp; Reference Benchmarks'!J226 &lt;&gt;"",'2.Census &amp; Reference Benchmarks'!J226,"")</f>
        <v/>
      </c>
      <c r="K226" s="58" t="str">
        <f>IF('7.Safe Harbor Input Data &amp; Calc'!Q228 &lt;&gt; "", '7.Safe Harbor Input Data &amp; Calc'!Q228, "")</f>
        <v>No</v>
      </c>
      <c r="L226" s="59" t="str">
        <f>IF('2.Census &amp; Reference Benchmarks'!T226&lt;&gt; "",'2.Census &amp; Reference Benchmarks'!T226,"")</f>
        <v/>
      </c>
      <c r="M226" s="60">
        <f>'2.Census &amp; Reference Benchmarks'!M226</f>
        <v>0</v>
      </c>
      <c r="N226" s="60">
        <f>'2.Census &amp; Reference Benchmarks'!P226</f>
        <v>0</v>
      </c>
      <c r="O226" s="60">
        <f>'2.Census &amp; Reference Benchmarks'!S226</f>
        <v>0</v>
      </c>
      <c r="P226" s="52">
        <f>IF( AND(I226 &lt; '1. Summary for SBA'!$J$7, I226 &lt;&gt;""), 0, IF(AND(G226="",I226=""),SUM(M226:O226)*4,IF(I226&lt;'1. Summary for SBA'!$J$7,0,IF(K226="Yes",0,IF(H226="Salary",IF(AND(SUM(M226:O226)*4&lt;100000,L226=""),(SUM(M226:O226)/(IF(OR(I226=0,I226&gt;=DATEVALUE("3/31/2020")),DATEVALUE("3/31/2020"),I226)-IF(OR(G226&lt;=DATEVALUE("1/1/2020"), G226 = ""),DATEVALUE("1/1/2020"),IF(OR(MONTH(G226)=1),G226+1,IF(MONTH(G226)=3,G226,G226-1)))))*360,0),0)))))</f>
        <v>0</v>
      </c>
      <c r="Q226" s="52">
        <f t="shared" si="22"/>
        <v>0</v>
      </c>
      <c r="R226" s="67">
        <f t="shared" si="23"/>
        <v>0</v>
      </c>
      <c r="S226" s="53">
        <f>SUM('3.Weekly Hours &amp; Wage Activity'!AI226:BF226)</f>
        <v>0</v>
      </c>
      <c r="T226" s="53">
        <f>IF(AND(I226&lt;&gt; "",  I226 &lt; '1. Summary for SBA'!$J$11 +168, I226 &gt; '1. Summary for SBA'!$J$11),S226+(((168-(I226-'1. Summary for SBA'!$J$11+1))*S226)/((I226-'1. Summary for SBA'!$J$11+1))),0)</f>
        <v>0</v>
      </c>
      <c r="U226" s="369">
        <f>IF(K226= "Yes",0,IF( H226 = "salary",IF(T226 = 0,MAX(0,$R226-$S226), R226-T226),IF( H226 = "Hourly",'6. Hourly EE Wage Reduction'!AA226, 0)))</f>
        <v>0</v>
      </c>
      <c r="V226" s="67">
        <f t="shared" si="24"/>
        <v>0</v>
      </c>
      <c r="W226" s="405" t="str">
        <f>IF(U226 = 0, "No",IF('6. Hourly EE Wage Reduction'!T226 &gt;'6. Hourly EE Wage Reduction'!W226, "Yes", "No"))</f>
        <v>No</v>
      </c>
      <c r="X226" s="67">
        <f t="shared" si="25"/>
        <v>0</v>
      </c>
      <c r="Y226" s="67">
        <f t="shared" si="26"/>
        <v>0</v>
      </c>
      <c r="AA226" s="86">
        <f>IFERROR(IF('3.Weekly Hours &amp; Wage Activity'!J226 = "FT", 1,MIN(1,IF('3.Weekly Hours &amp; Wage Activity'!J226 = "", "",MIN('3.Weekly Hours &amp; Wage Activity'!J226/40,1)),IF('3.Weekly Hours &amp; Wage Activity'!J226="", "",'3.Weekly Hours &amp; Wage Activity'!J226/40 ))),0)</f>
        <v>0</v>
      </c>
      <c r="AB226" s="86">
        <f>IFERROR(IF('3.Weekly Hours &amp; Wage Activity'!K226 = "FT", 1,MIN(1,IF('3.Weekly Hours &amp; Wage Activity'!K226 = "", "",MIN('3.Weekly Hours &amp; Wage Activity'!K226/40,1)),IF('3.Weekly Hours &amp; Wage Activity'!K226="", "",'3.Weekly Hours &amp; Wage Activity'!K226/40 ))),0)</f>
        <v>0</v>
      </c>
      <c r="AC226" s="86">
        <f>IFERROR(IF('3.Weekly Hours &amp; Wage Activity'!L226 = "FT", 1,MIN(1,IF('3.Weekly Hours &amp; Wage Activity'!L226 = "", "",MIN('3.Weekly Hours &amp; Wage Activity'!L226/40,1)),IF('3.Weekly Hours &amp; Wage Activity'!L226="", "",'3.Weekly Hours &amp; Wage Activity'!L226/40 ))),0)</f>
        <v>0</v>
      </c>
      <c r="AD226" s="86">
        <f>IFERROR(IF('3.Weekly Hours &amp; Wage Activity'!M226 = "FT", 1,MIN(1,IF('3.Weekly Hours &amp; Wage Activity'!M226 = "", "",MIN('3.Weekly Hours &amp; Wage Activity'!M226/40,1)),IF('3.Weekly Hours &amp; Wage Activity'!M226="", "",'3.Weekly Hours &amp; Wage Activity'!M226/40 ))),0)</f>
        <v>0</v>
      </c>
      <c r="AE226" s="86">
        <f>IFERROR(IF('3.Weekly Hours &amp; Wage Activity'!N226 = "FT", 1,MIN(1,IF('3.Weekly Hours &amp; Wage Activity'!N226 = "", "",MIN('3.Weekly Hours &amp; Wage Activity'!N226/40,1)),IF('3.Weekly Hours &amp; Wage Activity'!N226="", "",'3.Weekly Hours &amp; Wage Activity'!N226/40 ))),0)</f>
        <v>0</v>
      </c>
      <c r="AF226" s="86">
        <f>IFERROR(IF('3.Weekly Hours &amp; Wage Activity'!O226 = "FT", 1,MIN(1,IF('3.Weekly Hours &amp; Wage Activity'!O226 = "", "",MIN('3.Weekly Hours &amp; Wage Activity'!O226/40,1)),IF('3.Weekly Hours &amp; Wage Activity'!O226="", "",'3.Weekly Hours &amp; Wage Activity'!O226/40 ))),0)</f>
        <v>0</v>
      </c>
      <c r="AG226" s="86">
        <f>IFERROR(IF('3.Weekly Hours &amp; Wage Activity'!P226 = "FT", 1,MIN(1,IF('3.Weekly Hours &amp; Wage Activity'!P226 = "", "",MIN('3.Weekly Hours &amp; Wage Activity'!P226/40,1)),IF('3.Weekly Hours &amp; Wage Activity'!P226="", "",'3.Weekly Hours &amp; Wage Activity'!P226/40 ))),0)</f>
        <v>0</v>
      </c>
      <c r="AH226" s="86">
        <f>IFERROR(IF('3.Weekly Hours &amp; Wage Activity'!Q226 = "FT", 1,MIN(1,IF('3.Weekly Hours &amp; Wage Activity'!Q226 = "", "",MIN('3.Weekly Hours &amp; Wage Activity'!Q226/40,1)),IF('3.Weekly Hours &amp; Wage Activity'!Q226="", "",'3.Weekly Hours &amp; Wage Activity'!Q226/40 ))),0)</f>
        <v>0</v>
      </c>
      <c r="AI226" s="86">
        <f>IFERROR(IF('3.Weekly Hours &amp; Wage Activity'!R226 = "FT", 1,MIN(1,IF('3.Weekly Hours &amp; Wage Activity'!R226 = "", "",MIN('3.Weekly Hours &amp; Wage Activity'!R226/40,1)),IF('3.Weekly Hours &amp; Wage Activity'!R226="", "",'3.Weekly Hours &amp; Wage Activity'!R226/40 ))),0)</f>
        <v>0</v>
      </c>
      <c r="AJ226" s="86">
        <f>IFERROR(IF('3.Weekly Hours &amp; Wage Activity'!S226 = "FT", 1,MIN(1,IF('3.Weekly Hours &amp; Wage Activity'!S226 = "", "",MIN('3.Weekly Hours &amp; Wage Activity'!S226/40,1)),IF('3.Weekly Hours &amp; Wage Activity'!S226="", "",'3.Weekly Hours &amp; Wage Activity'!S226/40 ))),0)</f>
        <v>0</v>
      </c>
      <c r="AK226" s="86">
        <f>IFERROR(IF('3.Weekly Hours &amp; Wage Activity'!T226 = "FT", 1,MIN(1,IF('3.Weekly Hours &amp; Wage Activity'!T226 = "", "",MIN('3.Weekly Hours &amp; Wage Activity'!T226/40,1)),IF('3.Weekly Hours &amp; Wage Activity'!T226="", "",'3.Weekly Hours &amp; Wage Activity'!T226/40 ))),0)</f>
        <v>0</v>
      </c>
      <c r="AL226" s="86">
        <f>IFERROR(IF('3.Weekly Hours &amp; Wage Activity'!U226 = "FT", 1,MIN(1,IF('3.Weekly Hours &amp; Wage Activity'!U226 = "", "",MIN('3.Weekly Hours &amp; Wage Activity'!U226/40,1)),IF('3.Weekly Hours &amp; Wage Activity'!U226="", "",'3.Weekly Hours &amp; Wage Activity'!U226/40 ))),0)</f>
        <v>0</v>
      </c>
      <c r="AM226" s="86">
        <f>IFERROR(IF('3.Weekly Hours &amp; Wage Activity'!V226 = "FT", 1,MIN(1,IF('3.Weekly Hours &amp; Wage Activity'!V226 = "", "",MIN('3.Weekly Hours &amp; Wage Activity'!V226/40,1)),IF('3.Weekly Hours &amp; Wage Activity'!V226="", "",'3.Weekly Hours &amp; Wage Activity'!V226/40 ))),0)</f>
        <v>0</v>
      </c>
      <c r="AN226" s="86">
        <f>IFERROR(IF('3.Weekly Hours &amp; Wage Activity'!W226 = "FT", 1,MIN(1,IF('3.Weekly Hours &amp; Wage Activity'!W226 = "", "",MIN('3.Weekly Hours &amp; Wage Activity'!W226/40,1)),IF('3.Weekly Hours &amp; Wage Activity'!W226="", "",'3.Weekly Hours &amp; Wage Activity'!W226/40 ))),0)</f>
        <v>0</v>
      </c>
      <c r="AO226" s="86">
        <f>IFERROR(IF('3.Weekly Hours &amp; Wage Activity'!X226 = "FT", 1,MIN(1,IF('3.Weekly Hours &amp; Wage Activity'!X226 = "", "",MIN('3.Weekly Hours &amp; Wage Activity'!X226/40,1)),IF('3.Weekly Hours &amp; Wage Activity'!X226="", "",'3.Weekly Hours &amp; Wage Activity'!X226/40 ))),0)</f>
        <v>0</v>
      </c>
      <c r="AP226" s="86">
        <f>IFERROR(IF('3.Weekly Hours &amp; Wage Activity'!Y226 = "FT", 1,MIN(1,IF('3.Weekly Hours &amp; Wage Activity'!Y226 = "", "",MIN('3.Weekly Hours &amp; Wage Activity'!Y226/40,1)),IF('3.Weekly Hours &amp; Wage Activity'!Y226="", "",'3.Weekly Hours &amp; Wage Activity'!Y226/40 ))),0)</f>
        <v>0</v>
      </c>
      <c r="AQ226" s="86">
        <f>IFERROR(IF('3.Weekly Hours &amp; Wage Activity'!Z226 = "FT", 1,MIN(1,IF('3.Weekly Hours &amp; Wage Activity'!Z226 = "", "",MIN('3.Weekly Hours &amp; Wage Activity'!Z226/40,1)),IF('3.Weekly Hours &amp; Wage Activity'!Z226="", "",'3.Weekly Hours &amp; Wage Activity'!Z226/40 ))),0)</f>
        <v>0</v>
      </c>
      <c r="AR226" s="86">
        <f>IFERROR(IF('3.Weekly Hours &amp; Wage Activity'!AA226 = "FT", 1,MIN(1,IF('3.Weekly Hours &amp; Wage Activity'!AA226 = "", "",MIN('3.Weekly Hours &amp; Wage Activity'!AA226/40,1)),IF('3.Weekly Hours &amp; Wage Activity'!AA226="", "",'3.Weekly Hours &amp; Wage Activity'!AA226/40 ))),0)</f>
        <v>0</v>
      </c>
      <c r="AS226" s="86">
        <f>IFERROR(IF('3.Weekly Hours &amp; Wage Activity'!AB226 = "FT", 1,MIN(1,IF('3.Weekly Hours &amp; Wage Activity'!AB226 = "", "",MIN('3.Weekly Hours &amp; Wage Activity'!AB226/40,1)),IF('3.Weekly Hours &amp; Wage Activity'!AB226="", "",'3.Weekly Hours &amp; Wage Activity'!AB226/40 ))),0)</f>
        <v>0</v>
      </c>
      <c r="AT226" s="86">
        <f>IFERROR(IF('3.Weekly Hours &amp; Wage Activity'!AC226 = "FT", 1,MIN(1,IF('3.Weekly Hours &amp; Wage Activity'!AC226 = "", "",MIN('3.Weekly Hours &amp; Wage Activity'!AC226/40,1)),IF('3.Weekly Hours &amp; Wage Activity'!AC226="", "",'3.Weekly Hours &amp; Wage Activity'!AC226/40 ))),0)</f>
        <v>0</v>
      </c>
      <c r="AU226" s="86">
        <f>IFERROR(IF('3.Weekly Hours &amp; Wage Activity'!AD226 = "FT", 1,MIN(1,IF('3.Weekly Hours &amp; Wage Activity'!AD226 = "", "",MIN('3.Weekly Hours &amp; Wage Activity'!AD226/40,1)),IF('3.Weekly Hours &amp; Wage Activity'!AD226="", "",'3.Weekly Hours &amp; Wage Activity'!AD226/40 ))),0)</f>
        <v>0</v>
      </c>
      <c r="AV226" s="86">
        <f>IFERROR(IF('3.Weekly Hours &amp; Wage Activity'!AE226 = "FT", 1,MIN(1,IF('3.Weekly Hours &amp; Wage Activity'!AE226 = "", "",MIN('3.Weekly Hours &amp; Wage Activity'!AE226/40,1)),IF('3.Weekly Hours &amp; Wage Activity'!AE226="", "",'3.Weekly Hours &amp; Wage Activity'!AE226/40 ))),0)</f>
        <v>0</v>
      </c>
      <c r="AW226" s="86">
        <f>IFERROR(IF('3.Weekly Hours &amp; Wage Activity'!AF226 = "FT", 1,MIN(1,IF('3.Weekly Hours &amp; Wage Activity'!AF226 = "", "",MIN('3.Weekly Hours &amp; Wage Activity'!AF226/40,1)),IF('3.Weekly Hours &amp; Wage Activity'!AF226="", "",'3.Weekly Hours &amp; Wage Activity'!AF226/40 ))),0)</f>
        <v>0</v>
      </c>
      <c r="AX226" s="86">
        <f>IFERROR(IF('3.Weekly Hours &amp; Wage Activity'!AG226 = "FT", 1,MIN(1,IF('3.Weekly Hours &amp; Wage Activity'!AG226 = "", "",MIN('3.Weekly Hours &amp; Wage Activity'!AG226/40,1)),IF('3.Weekly Hours &amp; Wage Activity'!AG226="", "",'3.Weekly Hours &amp; Wage Activity'!AG226/40 ))),0)</f>
        <v>0</v>
      </c>
      <c r="AY226" s="523">
        <f>SUM( IF(COUNTIF('3.Weekly Hours &amp; Wage Activity'!J226:Q226, "&lt;&gt;FT") = 0, COLUMNS('3.Weekly Hours &amp; Wage Activity'!J226:AG226) * 40, '3.Weekly Hours &amp; Wage Activity'!J226:AG226))</f>
        <v>0</v>
      </c>
      <c r="AZ226" s="86">
        <f t="shared" si="27"/>
        <v>0</v>
      </c>
      <c r="BA226" s="87">
        <f t="shared" si="28"/>
        <v>0</v>
      </c>
      <c r="BB226" s="74" t="str">
        <f>IF('2.Census &amp; Reference Benchmarks'!K226 = "", "", '2.Census &amp; Reference Benchmarks'!K226)</f>
        <v/>
      </c>
      <c r="BC226" s="185">
        <f>IF('2.Census &amp; Reference Benchmarks'!L226="N/A",IF(OR(AND(G226="",I226=""),AND(G226&lt;DATEVALUE("1/1/2020"),OR(I226="",I226&gt;DATEVALUE("3/31/2020")))),177.14,IF(OR(I226 = "", I226 &gt; DATEVALUE("1/31/2020")), ROUND(177.14*((DATEVALUE("2/1/2020") -G226)/31),1))),IF('2.Census &amp; Reference Benchmarks'!L226="",0,'2.Census &amp; Reference Benchmarks'!L226))</f>
        <v>0</v>
      </c>
      <c r="BD226" s="74" t="str">
        <f>IF('2.Census &amp; Reference Benchmarks'!N226 = "", "", '2.Census &amp; Reference Benchmarks'!N226)</f>
        <v/>
      </c>
      <c r="BE226" s="185">
        <f>IF('2.Census &amp; Reference Benchmarks'!O226="N/A",IF(OR(AND(G226="",I226=""),AND(G226&lt;=DATEVALUE("2/1/2020"),OR(I226="",I226&gt;=DATEVALUE("2/29/2020")))),165.71,IF(AND(G226&gt;DATEVALUE("2/1/2020"),OR(I226="",I226&lt;=DATEVALUE("2/29/2020"))),((DATEVALUE("3/1/2020")-G226)/29)*165.71,"")),IF('2.Census &amp; Reference Benchmarks'!O226="",0,'2.Census &amp; Reference Benchmarks'!O226))</f>
        <v>0</v>
      </c>
    </row>
    <row r="227" spans="1:57" x14ac:dyDescent="0.25">
      <c r="A227" s="3"/>
      <c r="B227" s="56">
        <f>IF('2.Census &amp; Reference Benchmarks'!B227 &lt;&gt;"",'2.Census &amp; Reference Benchmarks'!B227,"")</f>
        <v>0</v>
      </c>
      <c r="C227" s="56">
        <f>IF('2.Census &amp; Reference Benchmarks'!C227 &lt;&gt;"",'2.Census &amp; Reference Benchmarks'!C227,"")</f>
        <v>0</v>
      </c>
      <c r="D227" s="57" t="str">
        <f>IF('2.Census &amp; Reference Benchmarks'!D227 &lt;&gt;"",'2.Census &amp; Reference Benchmarks'!D227,"")</f>
        <v/>
      </c>
      <c r="E227" s="56" t="str">
        <f>IF('2.Census &amp; Reference Benchmarks'!E227 &lt;&gt;"",'2.Census &amp; Reference Benchmarks'!E227,"")</f>
        <v/>
      </c>
      <c r="F227" s="56" t="str">
        <f>IF('2.Census &amp; Reference Benchmarks'!F227 &lt;&gt;"",'2.Census &amp; Reference Benchmarks'!F227,"")</f>
        <v/>
      </c>
      <c r="G227" s="58" t="str">
        <f>IF('2.Census &amp; Reference Benchmarks'!G227 &lt;&gt;"",'2.Census &amp; Reference Benchmarks'!G227,"")</f>
        <v/>
      </c>
      <c r="H227" s="58" t="str">
        <f>IF('2.Census &amp; Reference Benchmarks'!H227 &lt;&gt;"",'2.Census &amp; Reference Benchmarks'!H227,"")</f>
        <v/>
      </c>
      <c r="I227" s="58" t="str">
        <f>IF('2.Census &amp; Reference Benchmarks'!I227 &lt;&gt;"",'2.Census &amp; Reference Benchmarks'!I227,"")</f>
        <v/>
      </c>
      <c r="J227" s="69" t="str">
        <f>IF('2.Census &amp; Reference Benchmarks'!J227 &lt;&gt;"",'2.Census &amp; Reference Benchmarks'!J227,"")</f>
        <v/>
      </c>
      <c r="K227" s="58" t="str">
        <f>IF('7.Safe Harbor Input Data &amp; Calc'!Q229 &lt;&gt; "", '7.Safe Harbor Input Data &amp; Calc'!Q229, "")</f>
        <v>No</v>
      </c>
      <c r="L227" s="59" t="str">
        <f>IF('2.Census &amp; Reference Benchmarks'!T227&lt;&gt; "",'2.Census &amp; Reference Benchmarks'!T227,"")</f>
        <v/>
      </c>
      <c r="M227" s="60">
        <f>'2.Census &amp; Reference Benchmarks'!M227</f>
        <v>0</v>
      </c>
      <c r="N227" s="60">
        <f>'2.Census &amp; Reference Benchmarks'!P227</f>
        <v>0</v>
      </c>
      <c r="O227" s="60">
        <f>'2.Census &amp; Reference Benchmarks'!S227</f>
        <v>0</v>
      </c>
      <c r="P227" s="52">
        <f>IF( AND(I227 &lt; '1. Summary for SBA'!$J$7, I227 &lt;&gt;""), 0, IF(AND(G227="",I227=""),SUM(M227:O227)*4,IF(I227&lt;'1. Summary for SBA'!$J$7,0,IF(K227="Yes",0,IF(H227="Salary",IF(AND(SUM(M227:O227)*4&lt;100000,L227=""),(SUM(M227:O227)/(IF(OR(I227=0,I227&gt;=DATEVALUE("3/31/2020")),DATEVALUE("3/31/2020"),I227)-IF(OR(G227&lt;=DATEVALUE("1/1/2020"), G227 = ""),DATEVALUE("1/1/2020"),IF(OR(MONTH(G227)=1),G227+1,IF(MONTH(G227)=3,G227,G227-1)))))*360,0),0)))))</f>
        <v>0</v>
      </c>
      <c r="Q227" s="52">
        <f t="shared" ref="Q227:Q290" si="29">0.75*P227</f>
        <v>0</v>
      </c>
      <c r="R227" s="67">
        <f t="shared" si="23"/>
        <v>0</v>
      </c>
      <c r="S227" s="53">
        <f>SUM('3.Weekly Hours &amp; Wage Activity'!AI227:BF227)</f>
        <v>0</v>
      </c>
      <c r="T227" s="53">
        <f>IF(AND(I227&lt;&gt; "",  I227 &lt; '1. Summary for SBA'!$J$11 +168, I227 &gt; '1. Summary for SBA'!$J$11),S227+(((168-(I227-'1. Summary for SBA'!$J$11+1))*S227)/((I227-'1. Summary for SBA'!$J$11+1))),0)</f>
        <v>0</v>
      </c>
      <c r="U227" s="369">
        <f>IF(K227= "Yes",0,IF( H227 = "salary",IF(T227 = 0,MAX(0,$R227-$S227), R227-T227),IF( H227 = "Hourly",'6. Hourly EE Wage Reduction'!AA227, 0)))</f>
        <v>0</v>
      </c>
      <c r="V227" s="67">
        <f t="shared" si="24"/>
        <v>0</v>
      </c>
      <c r="W227" s="405" t="str">
        <f>IF(U227 = 0, "No",IF('6. Hourly EE Wage Reduction'!T227 &gt;'6. Hourly EE Wage Reduction'!W227, "Yes", "No"))</f>
        <v>No</v>
      </c>
      <c r="X227" s="67">
        <f t="shared" si="25"/>
        <v>0</v>
      </c>
      <c r="Y227" s="67">
        <f t="shared" si="26"/>
        <v>0</v>
      </c>
      <c r="AA227" s="86">
        <f>IFERROR(IF('3.Weekly Hours &amp; Wage Activity'!J227 = "FT", 1,MIN(1,IF('3.Weekly Hours &amp; Wage Activity'!J227 = "", "",MIN('3.Weekly Hours &amp; Wage Activity'!J227/40,1)),IF('3.Weekly Hours &amp; Wage Activity'!J227="", "",'3.Weekly Hours &amp; Wage Activity'!J227/40 ))),0)</f>
        <v>0</v>
      </c>
      <c r="AB227" s="86">
        <f>IFERROR(IF('3.Weekly Hours &amp; Wage Activity'!K227 = "FT", 1,MIN(1,IF('3.Weekly Hours &amp; Wage Activity'!K227 = "", "",MIN('3.Weekly Hours &amp; Wage Activity'!K227/40,1)),IF('3.Weekly Hours &amp; Wage Activity'!K227="", "",'3.Weekly Hours &amp; Wage Activity'!K227/40 ))),0)</f>
        <v>0</v>
      </c>
      <c r="AC227" s="86">
        <f>IFERROR(IF('3.Weekly Hours &amp; Wage Activity'!L227 = "FT", 1,MIN(1,IF('3.Weekly Hours &amp; Wage Activity'!L227 = "", "",MIN('3.Weekly Hours &amp; Wage Activity'!L227/40,1)),IF('3.Weekly Hours &amp; Wage Activity'!L227="", "",'3.Weekly Hours &amp; Wage Activity'!L227/40 ))),0)</f>
        <v>0</v>
      </c>
      <c r="AD227" s="86">
        <f>IFERROR(IF('3.Weekly Hours &amp; Wage Activity'!M227 = "FT", 1,MIN(1,IF('3.Weekly Hours &amp; Wage Activity'!M227 = "", "",MIN('3.Weekly Hours &amp; Wage Activity'!M227/40,1)),IF('3.Weekly Hours &amp; Wage Activity'!M227="", "",'3.Weekly Hours &amp; Wage Activity'!M227/40 ))),0)</f>
        <v>0</v>
      </c>
      <c r="AE227" s="86">
        <f>IFERROR(IF('3.Weekly Hours &amp; Wage Activity'!N227 = "FT", 1,MIN(1,IF('3.Weekly Hours &amp; Wage Activity'!N227 = "", "",MIN('3.Weekly Hours &amp; Wage Activity'!N227/40,1)),IF('3.Weekly Hours &amp; Wage Activity'!N227="", "",'3.Weekly Hours &amp; Wage Activity'!N227/40 ))),0)</f>
        <v>0</v>
      </c>
      <c r="AF227" s="86">
        <f>IFERROR(IF('3.Weekly Hours &amp; Wage Activity'!O227 = "FT", 1,MIN(1,IF('3.Weekly Hours &amp; Wage Activity'!O227 = "", "",MIN('3.Weekly Hours &amp; Wage Activity'!O227/40,1)),IF('3.Weekly Hours &amp; Wage Activity'!O227="", "",'3.Weekly Hours &amp; Wage Activity'!O227/40 ))),0)</f>
        <v>0</v>
      </c>
      <c r="AG227" s="86">
        <f>IFERROR(IF('3.Weekly Hours &amp; Wage Activity'!P227 = "FT", 1,MIN(1,IF('3.Weekly Hours &amp; Wage Activity'!P227 = "", "",MIN('3.Weekly Hours &amp; Wage Activity'!P227/40,1)),IF('3.Weekly Hours &amp; Wage Activity'!P227="", "",'3.Weekly Hours &amp; Wage Activity'!P227/40 ))),0)</f>
        <v>0</v>
      </c>
      <c r="AH227" s="86">
        <f>IFERROR(IF('3.Weekly Hours &amp; Wage Activity'!Q227 = "FT", 1,MIN(1,IF('3.Weekly Hours &amp; Wage Activity'!Q227 = "", "",MIN('3.Weekly Hours &amp; Wage Activity'!Q227/40,1)),IF('3.Weekly Hours &amp; Wage Activity'!Q227="", "",'3.Weekly Hours &amp; Wage Activity'!Q227/40 ))),0)</f>
        <v>0</v>
      </c>
      <c r="AI227" s="86">
        <f>IFERROR(IF('3.Weekly Hours &amp; Wage Activity'!R227 = "FT", 1,MIN(1,IF('3.Weekly Hours &amp; Wage Activity'!R227 = "", "",MIN('3.Weekly Hours &amp; Wage Activity'!R227/40,1)),IF('3.Weekly Hours &amp; Wage Activity'!R227="", "",'3.Weekly Hours &amp; Wage Activity'!R227/40 ))),0)</f>
        <v>0</v>
      </c>
      <c r="AJ227" s="86">
        <f>IFERROR(IF('3.Weekly Hours &amp; Wage Activity'!S227 = "FT", 1,MIN(1,IF('3.Weekly Hours &amp; Wage Activity'!S227 = "", "",MIN('3.Weekly Hours &amp; Wage Activity'!S227/40,1)),IF('3.Weekly Hours &amp; Wage Activity'!S227="", "",'3.Weekly Hours &amp; Wage Activity'!S227/40 ))),0)</f>
        <v>0</v>
      </c>
      <c r="AK227" s="86">
        <f>IFERROR(IF('3.Weekly Hours &amp; Wage Activity'!T227 = "FT", 1,MIN(1,IF('3.Weekly Hours &amp; Wage Activity'!T227 = "", "",MIN('3.Weekly Hours &amp; Wage Activity'!T227/40,1)),IF('3.Weekly Hours &amp; Wage Activity'!T227="", "",'3.Weekly Hours &amp; Wage Activity'!T227/40 ))),0)</f>
        <v>0</v>
      </c>
      <c r="AL227" s="86">
        <f>IFERROR(IF('3.Weekly Hours &amp; Wage Activity'!U227 = "FT", 1,MIN(1,IF('3.Weekly Hours &amp; Wage Activity'!U227 = "", "",MIN('3.Weekly Hours &amp; Wage Activity'!U227/40,1)),IF('3.Weekly Hours &amp; Wage Activity'!U227="", "",'3.Weekly Hours &amp; Wage Activity'!U227/40 ))),0)</f>
        <v>0</v>
      </c>
      <c r="AM227" s="86">
        <f>IFERROR(IF('3.Weekly Hours &amp; Wage Activity'!V227 = "FT", 1,MIN(1,IF('3.Weekly Hours &amp; Wage Activity'!V227 = "", "",MIN('3.Weekly Hours &amp; Wage Activity'!V227/40,1)),IF('3.Weekly Hours &amp; Wage Activity'!V227="", "",'3.Weekly Hours &amp; Wage Activity'!V227/40 ))),0)</f>
        <v>0</v>
      </c>
      <c r="AN227" s="86">
        <f>IFERROR(IF('3.Weekly Hours &amp; Wage Activity'!W227 = "FT", 1,MIN(1,IF('3.Weekly Hours &amp; Wage Activity'!W227 = "", "",MIN('3.Weekly Hours &amp; Wage Activity'!W227/40,1)),IF('3.Weekly Hours &amp; Wage Activity'!W227="", "",'3.Weekly Hours &amp; Wage Activity'!W227/40 ))),0)</f>
        <v>0</v>
      </c>
      <c r="AO227" s="86">
        <f>IFERROR(IF('3.Weekly Hours &amp; Wage Activity'!X227 = "FT", 1,MIN(1,IF('3.Weekly Hours &amp; Wage Activity'!X227 = "", "",MIN('3.Weekly Hours &amp; Wage Activity'!X227/40,1)),IF('3.Weekly Hours &amp; Wage Activity'!X227="", "",'3.Weekly Hours &amp; Wage Activity'!X227/40 ))),0)</f>
        <v>0</v>
      </c>
      <c r="AP227" s="86">
        <f>IFERROR(IF('3.Weekly Hours &amp; Wage Activity'!Y227 = "FT", 1,MIN(1,IF('3.Weekly Hours &amp; Wage Activity'!Y227 = "", "",MIN('3.Weekly Hours &amp; Wage Activity'!Y227/40,1)),IF('3.Weekly Hours &amp; Wage Activity'!Y227="", "",'3.Weekly Hours &amp; Wage Activity'!Y227/40 ))),0)</f>
        <v>0</v>
      </c>
      <c r="AQ227" s="86">
        <f>IFERROR(IF('3.Weekly Hours &amp; Wage Activity'!Z227 = "FT", 1,MIN(1,IF('3.Weekly Hours &amp; Wage Activity'!Z227 = "", "",MIN('3.Weekly Hours &amp; Wage Activity'!Z227/40,1)),IF('3.Weekly Hours &amp; Wage Activity'!Z227="", "",'3.Weekly Hours &amp; Wage Activity'!Z227/40 ))),0)</f>
        <v>0</v>
      </c>
      <c r="AR227" s="86">
        <f>IFERROR(IF('3.Weekly Hours &amp; Wage Activity'!AA227 = "FT", 1,MIN(1,IF('3.Weekly Hours &amp; Wage Activity'!AA227 = "", "",MIN('3.Weekly Hours &amp; Wage Activity'!AA227/40,1)),IF('3.Weekly Hours &amp; Wage Activity'!AA227="", "",'3.Weekly Hours &amp; Wage Activity'!AA227/40 ))),0)</f>
        <v>0</v>
      </c>
      <c r="AS227" s="86">
        <f>IFERROR(IF('3.Weekly Hours &amp; Wage Activity'!AB227 = "FT", 1,MIN(1,IF('3.Weekly Hours &amp; Wage Activity'!AB227 = "", "",MIN('3.Weekly Hours &amp; Wage Activity'!AB227/40,1)),IF('3.Weekly Hours &amp; Wage Activity'!AB227="", "",'3.Weekly Hours &amp; Wage Activity'!AB227/40 ))),0)</f>
        <v>0</v>
      </c>
      <c r="AT227" s="86">
        <f>IFERROR(IF('3.Weekly Hours &amp; Wage Activity'!AC227 = "FT", 1,MIN(1,IF('3.Weekly Hours &amp; Wage Activity'!AC227 = "", "",MIN('3.Weekly Hours &amp; Wage Activity'!AC227/40,1)),IF('3.Weekly Hours &amp; Wage Activity'!AC227="", "",'3.Weekly Hours &amp; Wage Activity'!AC227/40 ))),0)</f>
        <v>0</v>
      </c>
      <c r="AU227" s="86">
        <f>IFERROR(IF('3.Weekly Hours &amp; Wage Activity'!AD227 = "FT", 1,MIN(1,IF('3.Weekly Hours &amp; Wage Activity'!AD227 = "", "",MIN('3.Weekly Hours &amp; Wage Activity'!AD227/40,1)),IF('3.Weekly Hours &amp; Wage Activity'!AD227="", "",'3.Weekly Hours &amp; Wage Activity'!AD227/40 ))),0)</f>
        <v>0</v>
      </c>
      <c r="AV227" s="86">
        <f>IFERROR(IF('3.Weekly Hours &amp; Wage Activity'!AE227 = "FT", 1,MIN(1,IF('3.Weekly Hours &amp; Wage Activity'!AE227 = "", "",MIN('3.Weekly Hours &amp; Wage Activity'!AE227/40,1)),IF('3.Weekly Hours &amp; Wage Activity'!AE227="", "",'3.Weekly Hours &amp; Wage Activity'!AE227/40 ))),0)</f>
        <v>0</v>
      </c>
      <c r="AW227" s="86">
        <f>IFERROR(IF('3.Weekly Hours &amp; Wage Activity'!AF227 = "FT", 1,MIN(1,IF('3.Weekly Hours &amp; Wage Activity'!AF227 = "", "",MIN('3.Weekly Hours &amp; Wage Activity'!AF227/40,1)),IF('3.Weekly Hours &amp; Wage Activity'!AF227="", "",'3.Weekly Hours &amp; Wage Activity'!AF227/40 ))),0)</f>
        <v>0</v>
      </c>
      <c r="AX227" s="86">
        <f>IFERROR(IF('3.Weekly Hours &amp; Wage Activity'!AG227 = "FT", 1,MIN(1,IF('3.Weekly Hours &amp; Wage Activity'!AG227 = "", "",MIN('3.Weekly Hours &amp; Wage Activity'!AG227/40,1)),IF('3.Weekly Hours &amp; Wage Activity'!AG227="", "",'3.Weekly Hours &amp; Wage Activity'!AG227/40 ))),0)</f>
        <v>0</v>
      </c>
      <c r="AY227" s="523">
        <f>SUM( IF(COUNTIF('3.Weekly Hours &amp; Wage Activity'!J227:Q227, "&lt;&gt;FT") = 0, COLUMNS('3.Weekly Hours &amp; Wage Activity'!J227:AG227) * 40, '3.Weekly Hours &amp; Wage Activity'!J227:AG227))</f>
        <v>0</v>
      </c>
      <c r="AZ227" s="86">
        <f t="shared" si="27"/>
        <v>0</v>
      </c>
      <c r="BA227" s="87">
        <f t="shared" si="28"/>
        <v>0</v>
      </c>
      <c r="BB227" s="74" t="str">
        <f>IF('2.Census &amp; Reference Benchmarks'!K227 = "", "", '2.Census &amp; Reference Benchmarks'!K227)</f>
        <v/>
      </c>
      <c r="BC227" s="185">
        <f>IF('2.Census &amp; Reference Benchmarks'!L227="N/A",IF(OR(AND(G227="",I227=""),AND(G227&lt;DATEVALUE("1/1/2020"),OR(I227="",I227&gt;DATEVALUE("3/31/2020")))),177.14,IF(OR(I227 = "", I227 &gt; DATEVALUE("1/31/2020")), ROUND(177.14*((DATEVALUE("2/1/2020") -G227)/31),1))),IF('2.Census &amp; Reference Benchmarks'!L227="",0,'2.Census &amp; Reference Benchmarks'!L227))</f>
        <v>0</v>
      </c>
      <c r="BD227" s="74" t="str">
        <f>IF('2.Census &amp; Reference Benchmarks'!N227 = "", "", '2.Census &amp; Reference Benchmarks'!N227)</f>
        <v/>
      </c>
      <c r="BE227" s="185">
        <f>IF('2.Census &amp; Reference Benchmarks'!O227="N/A",IF(OR(AND(G227="",I227=""),AND(G227&lt;=DATEVALUE("2/1/2020"),OR(I227="",I227&gt;=DATEVALUE("2/29/2020")))),165.71,IF(AND(G227&gt;DATEVALUE("2/1/2020"),OR(I227="",I227&lt;=DATEVALUE("2/29/2020"))),((DATEVALUE("3/1/2020")-G227)/29)*165.71,"")),IF('2.Census &amp; Reference Benchmarks'!O227="",0,'2.Census &amp; Reference Benchmarks'!O227))</f>
        <v>0</v>
      </c>
    </row>
    <row r="228" spans="1:57" x14ac:dyDescent="0.25">
      <c r="A228" s="3"/>
      <c r="B228" s="56">
        <f>IF('2.Census &amp; Reference Benchmarks'!B228 &lt;&gt;"",'2.Census &amp; Reference Benchmarks'!B228,"")</f>
        <v>0</v>
      </c>
      <c r="C228" s="56">
        <f>IF('2.Census &amp; Reference Benchmarks'!C228 &lt;&gt;"",'2.Census &amp; Reference Benchmarks'!C228,"")</f>
        <v>0</v>
      </c>
      <c r="D228" s="57" t="str">
        <f>IF('2.Census &amp; Reference Benchmarks'!D228 &lt;&gt;"",'2.Census &amp; Reference Benchmarks'!D228,"")</f>
        <v/>
      </c>
      <c r="E228" s="56" t="str">
        <f>IF('2.Census &amp; Reference Benchmarks'!E228 &lt;&gt;"",'2.Census &amp; Reference Benchmarks'!E228,"")</f>
        <v/>
      </c>
      <c r="F228" s="56" t="str">
        <f>IF('2.Census &amp; Reference Benchmarks'!F228 &lt;&gt;"",'2.Census &amp; Reference Benchmarks'!F228,"")</f>
        <v/>
      </c>
      <c r="G228" s="58" t="str">
        <f>IF('2.Census &amp; Reference Benchmarks'!G228 &lt;&gt;"",'2.Census &amp; Reference Benchmarks'!G228,"")</f>
        <v/>
      </c>
      <c r="H228" s="58" t="str">
        <f>IF('2.Census &amp; Reference Benchmarks'!H228 &lt;&gt;"",'2.Census &amp; Reference Benchmarks'!H228,"")</f>
        <v/>
      </c>
      <c r="I228" s="58" t="str">
        <f>IF('2.Census &amp; Reference Benchmarks'!I228 &lt;&gt;"",'2.Census &amp; Reference Benchmarks'!I228,"")</f>
        <v/>
      </c>
      <c r="J228" s="69" t="str">
        <f>IF('2.Census &amp; Reference Benchmarks'!J228 &lt;&gt;"",'2.Census &amp; Reference Benchmarks'!J228,"")</f>
        <v/>
      </c>
      <c r="K228" s="58" t="str">
        <f>IF('7.Safe Harbor Input Data &amp; Calc'!Q230 &lt;&gt; "", '7.Safe Harbor Input Data &amp; Calc'!Q230, "")</f>
        <v>No</v>
      </c>
      <c r="L228" s="59" t="str">
        <f>IF('2.Census &amp; Reference Benchmarks'!T228&lt;&gt; "",'2.Census &amp; Reference Benchmarks'!T228,"")</f>
        <v/>
      </c>
      <c r="M228" s="60">
        <f>'2.Census &amp; Reference Benchmarks'!M228</f>
        <v>0</v>
      </c>
      <c r="N228" s="60">
        <f>'2.Census &amp; Reference Benchmarks'!P228</f>
        <v>0</v>
      </c>
      <c r="O228" s="60">
        <f>'2.Census &amp; Reference Benchmarks'!S228</f>
        <v>0</v>
      </c>
      <c r="P228" s="52">
        <f>IF( AND(I228 &lt; '1. Summary for SBA'!$J$7, I228 &lt;&gt;""), 0, IF(AND(G228="",I228=""),SUM(M228:O228)*4,IF(I228&lt;'1. Summary for SBA'!$J$7,0,IF(K228="Yes",0,IF(H228="Salary",IF(AND(SUM(M228:O228)*4&lt;100000,L228=""),(SUM(M228:O228)/(IF(OR(I228=0,I228&gt;=DATEVALUE("3/31/2020")),DATEVALUE("3/31/2020"),I228)-IF(OR(G228&lt;=DATEVALUE("1/1/2020"), G228 = ""),DATEVALUE("1/1/2020"),IF(OR(MONTH(G228)=1),G228+1,IF(MONTH(G228)=3,G228,G228-1)))))*360,0),0)))))</f>
        <v>0</v>
      </c>
      <c r="Q228" s="52">
        <f t="shared" si="29"/>
        <v>0</v>
      </c>
      <c r="R228" s="67">
        <f t="shared" si="23"/>
        <v>0</v>
      </c>
      <c r="S228" s="53">
        <f>SUM('3.Weekly Hours &amp; Wage Activity'!AI228:BF228)</f>
        <v>0</v>
      </c>
      <c r="T228" s="53">
        <f>IF(AND(I228&lt;&gt; "",  I228 &lt; '1. Summary for SBA'!$J$11 +168, I228 &gt; '1. Summary for SBA'!$J$11),S228+(((168-(I228-'1. Summary for SBA'!$J$11+1))*S228)/((I228-'1. Summary for SBA'!$J$11+1))),0)</f>
        <v>0</v>
      </c>
      <c r="U228" s="369">
        <f>IF(K228= "Yes",0,IF( H228 = "salary",IF(T228 = 0,MAX(0,$R228-$S228), R228-T228),IF( H228 = "Hourly",'6. Hourly EE Wage Reduction'!AA228, 0)))</f>
        <v>0</v>
      </c>
      <c r="V228" s="67">
        <f t="shared" si="24"/>
        <v>0</v>
      </c>
      <c r="W228" s="405" t="str">
        <f>IF(U228 = 0, "No",IF('6. Hourly EE Wage Reduction'!T228 &gt;'6. Hourly EE Wage Reduction'!W228, "Yes", "No"))</f>
        <v>No</v>
      </c>
      <c r="X228" s="67">
        <f t="shared" si="25"/>
        <v>0</v>
      </c>
      <c r="Y228" s="67">
        <f t="shared" si="26"/>
        <v>0</v>
      </c>
      <c r="AA228" s="86">
        <f>IFERROR(IF('3.Weekly Hours &amp; Wage Activity'!J228 = "FT", 1,MIN(1,IF('3.Weekly Hours &amp; Wage Activity'!J228 = "", "",MIN('3.Weekly Hours &amp; Wage Activity'!J228/40,1)),IF('3.Weekly Hours &amp; Wage Activity'!J228="", "",'3.Weekly Hours &amp; Wage Activity'!J228/40 ))),0)</f>
        <v>0</v>
      </c>
      <c r="AB228" s="86">
        <f>IFERROR(IF('3.Weekly Hours &amp; Wage Activity'!K228 = "FT", 1,MIN(1,IF('3.Weekly Hours &amp; Wage Activity'!K228 = "", "",MIN('3.Weekly Hours &amp; Wage Activity'!K228/40,1)),IF('3.Weekly Hours &amp; Wage Activity'!K228="", "",'3.Weekly Hours &amp; Wage Activity'!K228/40 ))),0)</f>
        <v>0</v>
      </c>
      <c r="AC228" s="86">
        <f>IFERROR(IF('3.Weekly Hours &amp; Wage Activity'!L228 = "FT", 1,MIN(1,IF('3.Weekly Hours &amp; Wage Activity'!L228 = "", "",MIN('3.Weekly Hours &amp; Wage Activity'!L228/40,1)),IF('3.Weekly Hours &amp; Wage Activity'!L228="", "",'3.Weekly Hours &amp; Wage Activity'!L228/40 ))),0)</f>
        <v>0</v>
      </c>
      <c r="AD228" s="86">
        <f>IFERROR(IF('3.Weekly Hours &amp; Wage Activity'!M228 = "FT", 1,MIN(1,IF('3.Weekly Hours &amp; Wage Activity'!M228 = "", "",MIN('3.Weekly Hours &amp; Wage Activity'!M228/40,1)),IF('3.Weekly Hours &amp; Wage Activity'!M228="", "",'3.Weekly Hours &amp; Wage Activity'!M228/40 ))),0)</f>
        <v>0</v>
      </c>
      <c r="AE228" s="86">
        <f>IFERROR(IF('3.Weekly Hours &amp; Wage Activity'!N228 = "FT", 1,MIN(1,IF('3.Weekly Hours &amp; Wage Activity'!N228 = "", "",MIN('3.Weekly Hours &amp; Wage Activity'!N228/40,1)),IF('3.Weekly Hours &amp; Wage Activity'!N228="", "",'3.Weekly Hours &amp; Wage Activity'!N228/40 ))),0)</f>
        <v>0</v>
      </c>
      <c r="AF228" s="86">
        <f>IFERROR(IF('3.Weekly Hours &amp; Wage Activity'!O228 = "FT", 1,MIN(1,IF('3.Weekly Hours &amp; Wage Activity'!O228 = "", "",MIN('3.Weekly Hours &amp; Wage Activity'!O228/40,1)),IF('3.Weekly Hours &amp; Wage Activity'!O228="", "",'3.Weekly Hours &amp; Wage Activity'!O228/40 ))),0)</f>
        <v>0</v>
      </c>
      <c r="AG228" s="86">
        <f>IFERROR(IF('3.Weekly Hours &amp; Wage Activity'!P228 = "FT", 1,MIN(1,IF('3.Weekly Hours &amp; Wage Activity'!P228 = "", "",MIN('3.Weekly Hours &amp; Wage Activity'!P228/40,1)),IF('3.Weekly Hours &amp; Wage Activity'!P228="", "",'3.Weekly Hours &amp; Wage Activity'!P228/40 ))),0)</f>
        <v>0</v>
      </c>
      <c r="AH228" s="86">
        <f>IFERROR(IF('3.Weekly Hours &amp; Wage Activity'!Q228 = "FT", 1,MIN(1,IF('3.Weekly Hours &amp; Wage Activity'!Q228 = "", "",MIN('3.Weekly Hours &amp; Wage Activity'!Q228/40,1)),IF('3.Weekly Hours &amp; Wage Activity'!Q228="", "",'3.Weekly Hours &amp; Wage Activity'!Q228/40 ))),0)</f>
        <v>0</v>
      </c>
      <c r="AI228" s="86">
        <f>IFERROR(IF('3.Weekly Hours &amp; Wage Activity'!R228 = "FT", 1,MIN(1,IF('3.Weekly Hours &amp; Wage Activity'!R228 = "", "",MIN('3.Weekly Hours &amp; Wage Activity'!R228/40,1)),IF('3.Weekly Hours &amp; Wage Activity'!R228="", "",'3.Weekly Hours &amp; Wage Activity'!R228/40 ))),0)</f>
        <v>0</v>
      </c>
      <c r="AJ228" s="86">
        <f>IFERROR(IF('3.Weekly Hours &amp; Wage Activity'!S228 = "FT", 1,MIN(1,IF('3.Weekly Hours &amp; Wage Activity'!S228 = "", "",MIN('3.Weekly Hours &amp; Wage Activity'!S228/40,1)),IF('3.Weekly Hours &amp; Wage Activity'!S228="", "",'3.Weekly Hours &amp; Wage Activity'!S228/40 ))),0)</f>
        <v>0</v>
      </c>
      <c r="AK228" s="86">
        <f>IFERROR(IF('3.Weekly Hours &amp; Wage Activity'!T228 = "FT", 1,MIN(1,IF('3.Weekly Hours &amp; Wage Activity'!T228 = "", "",MIN('3.Weekly Hours &amp; Wage Activity'!T228/40,1)),IF('3.Weekly Hours &amp; Wage Activity'!T228="", "",'3.Weekly Hours &amp; Wage Activity'!T228/40 ))),0)</f>
        <v>0</v>
      </c>
      <c r="AL228" s="86">
        <f>IFERROR(IF('3.Weekly Hours &amp; Wage Activity'!U228 = "FT", 1,MIN(1,IF('3.Weekly Hours &amp; Wage Activity'!U228 = "", "",MIN('3.Weekly Hours &amp; Wage Activity'!U228/40,1)),IF('3.Weekly Hours &amp; Wage Activity'!U228="", "",'3.Weekly Hours &amp; Wage Activity'!U228/40 ))),0)</f>
        <v>0</v>
      </c>
      <c r="AM228" s="86">
        <f>IFERROR(IF('3.Weekly Hours &amp; Wage Activity'!V228 = "FT", 1,MIN(1,IF('3.Weekly Hours &amp; Wage Activity'!V228 = "", "",MIN('3.Weekly Hours &amp; Wage Activity'!V228/40,1)),IF('3.Weekly Hours &amp; Wage Activity'!V228="", "",'3.Weekly Hours &amp; Wage Activity'!V228/40 ))),0)</f>
        <v>0</v>
      </c>
      <c r="AN228" s="86">
        <f>IFERROR(IF('3.Weekly Hours &amp; Wage Activity'!W228 = "FT", 1,MIN(1,IF('3.Weekly Hours &amp; Wage Activity'!W228 = "", "",MIN('3.Weekly Hours &amp; Wage Activity'!W228/40,1)),IF('3.Weekly Hours &amp; Wage Activity'!W228="", "",'3.Weekly Hours &amp; Wage Activity'!W228/40 ))),0)</f>
        <v>0</v>
      </c>
      <c r="AO228" s="86">
        <f>IFERROR(IF('3.Weekly Hours &amp; Wage Activity'!X228 = "FT", 1,MIN(1,IF('3.Weekly Hours &amp; Wage Activity'!X228 = "", "",MIN('3.Weekly Hours &amp; Wage Activity'!X228/40,1)),IF('3.Weekly Hours &amp; Wage Activity'!X228="", "",'3.Weekly Hours &amp; Wage Activity'!X228/40 ))),0)</f>
        <v>0</v>
      </c>
      <c r="AP228" s="86">
        <f>IFERROR(IF('3.Weekly Hours &amp; Wage Activity'!Y228 = "FT", 1,MIN(1,IF('3.Weekly Hours &amp; Wage Activity'!Y228 = "", "",MIN('3.Weekly Hours &amp; Wage Activity'!Y228/40,1)),IF('3.Weekly Hours &amp; Wage Activity'!Y228="", "",'3.Weekly Hours &amp; Wage Activity'!Y228/40 ))),0)</f>
        <v>0</v>
      </c>
      <c r="AQ228" s="86">
        <f>IFERROR(IF('3.Weekly Hours &amp; Wage Activity'!Z228 = "FT", 1,MIN(1,IF('3.Weekly Hours &amp; Wage Activity'!Z228 = "", "",MIN('3.Weekly Hours &amp; Wage Activity'!Z228/40,1)),IF('3.Weekly Hours &amp; Wage Activity'!Z228="", "",'3.Weekly Hours &amp; Wage Activity'!Z228/40 ))),0)</f>
        <v>0</v>
      </c>
      <c r="AR228" s="86">
        <f>IFERROR(IF('3.Weekly Hours &amp; Wage Activity'!AA228 = "FT", 1,MIN(1,IF('3.Weekly Hours &amp; Wage Activity'!AA228 = "", "",MIN('3.Weekly Hours &amp; Wage Activity'!AA228/40,1)),IF('3.Weekly Hours &amp; Wage Activity'!AA228="", "",'3.Weekly Hours &amp; Wage Activity'!AA228/40 ))),0)</f>
        <v>0</v>
      </c>
      <c r="AS228" s="86">
        <f>IFERROR(IF('3.Weekly Hours &amp; Wage Activity'!AB228 = "FT", 1,MIN(1,IF('3.Weekly Hours &amp; Wage Activity'!AB228 = "", "",MIN('3.Weekly Hours &amp; Wage Activity'!AB228/40,1)),IF('3.Weekly Hours &amp; Wage Activity'!AB228="", "",'3.Weekly Hours &amp; Wage Activity'!AB228/40 ))),0)</f>
        <v>0</v>
      </c>
      <c r="AT228" s="86">
        <f>IFERROR(IF('3.Weekly Hours &amp; Wage Activity'!AC228 = "FT", 1,MIN(1,IF('3.Weekly Hours &amp; Wage Activity'!AC228 = "", "",MIN('3.Weekly Hours &amp; Wage Activity'!AC228/40,1)),IF('3.Weekly Hours &amp; Wage Activity'!AC228="", "",'3.Weekly Hours &amp; Wage Activity'!AC228/40 ))),0)</f>
        <v>0</v>
      </c>
      <c r="AU228" s="86">
        <f>IFERROR(IF('3.Weekly Hours &amp; Wage Activity'!AD228 = "FT", 1,MIN(1,IF('3.Weekly Hours &amp; Wage Activity'!AD228 = "", "",MIN('3.Weekly Hours &amp; Wage Activity'!AD228/40,1)),IF('3.Weekly Hours &amp; Wage Activity'!AD228="", "",'3.Weekly Hours &amp; Wage Activity'!AD228/40 ))),0)</f>
        <v>0</v>
      </c>
      <c r="AV228" s="86">
        <f>IFERROR(IF('3.Weekly Hours &amp; Wage Activity'!AE228 = "FT", 1,MIN(1,IF('3.Weekly Hours &amp; Wage Activity'!AE228 = "", "",MIN('3.Weekly Hours &amp; Wage Activity'!AE228/40,1)),IF('3.Weekly Hours &amp; Wage Activity'!AE228="", "",'3.Weekly Hours &amp; Wage Activity'!AE228/40 ))),0)</f>
        <v>0</v>
      </c>
      <c r="AW228" s="86">
        <f>IFERROR(IF('3.Weekly Hours &amp; Wage Activity'!AF228 = "FT", 1,MIN(1,IF('3.Weekly Hours &amp; Wage Activity'!AF228 = "", "",MIN('3.Weekly Hours &amp; Wage Activity'!AF228/40,1)),IF('3.Weekly Hours &amp; Wage Activity'!AF228="", "",'3.Weekly Hours &amp; Wage Activity'!AF228/40 ))),0)</f>
        <v>0</v>
      </c>
      <c r="AX228" s="86">
        <f>IFERROR(IF('3.Weekly Hours &amp; Wage Activity'!AG228 = "FT", 1,MIN(1,IF('3.Weekly Hours &amp; Wage Activity'!AG228 = "", "",MIN('3.Weekly Hours &amp; Wage Activity'!AG228/40,1)),IF('3.Weekly Hours &amp; Wage Activity'!AG228="", "",'3.Weekly Hours &amp; Wage Activity'!AG228/40 ))),0)</f>
        <v>0</v>
      </c>
      <c r="AY228" s="523">
        <f>SUM( IF(COUNTIF('3.Weekly Hours &amp; Wage Activity'!J228:Q228, "&lt;&gt;FT") = 0, COLUMNS('3.Weekly Hours &amp; Wage Activity'!J228:AG228) * 40, '3.Weekly Hours &amp; Wage Activity'!J228:AG228))</f>
        <v>0</v>
      </c>
      <c r="AZ228" s="86">
        <f t="shared" si="27"/>
        <v>0</v>
      </c>
      <c r="BA228" s="87">
        <f t="shared" si="28"/>
        <v>0</v>
      </c>
      <c r="BB228" s="74" t="str">
        <f>IF('2.Census &amp; Reference Benchmarks'!K228 = "", "", '2.Census &amp; Reference Benchmarks'!K228)</f>
        <v/>
      </c>
      <c r="BC228" s="185">
        <f>IF('2.Census &amp; Reference Benchmarks'!L228="N/A",IF(OR(AND(G228="",I228=""),AND(G228&lt;DATEVALUE("1/1/2020"),OR(I228="",I228&gt;DATEVALUE("3/31/2020")))),177.14,IF(OR(I228 = "", I228 &gt; DATEVALUE("1/31/2020")), ROUND(177.14*((DATEVALUE("2/1/2020") -G228)/31),1))),IF('2.Census &amp; Reference Benchmarks'!L228="",0,'2.Census &amp; Reference Benchmarks'!L228))</f>
        <v>0</v>
      </c>
      <c r="BD228" s="74" t="str">
        <f>IF('2.Census &amp; Reference Benchmarks'!N228 = "", "", '2.Census &amp; Reference Benchmarks'!N228)</f>
        <v/>
      </c>
      <c r="BE228" s="185">
        <f>IF('2.Census &amp; Reference Benchmarks'!O228="N/A",IF(OR(AND(G228="",I228=""),AND(G228&lt;=DATEVALUE("2/1/2020"),OR(I228="",I228&gt;=DATEVALUE("2/29/2020")))),165.71,IF(AND(G228&gt;DATEVALUE("2/1/2020"),OR(I228="",I228&lt;=DATEVALUE("2/29/2020"))),((DATEVALUE("3/1/2020")-G228)/29)*165.71,"")),IF('2.Census &amp; Reference Benchmarks'!O228="",0,'2.Census &amp; Reference Benchmarks'!O228))</f>
        <v>0</v>
      </c>
    </row>
    <row r="229" spans="1:57" x14ac:dyDescent="0.25">
      <c r="A229" s="3"/>
      <c r="B229" s="56">
        <f>IF('2.Census &amp; Reference Benchmarks'!B229 &lt;&gt;"",'2.Census &amp; Reference Benchmarks'!B229,"")</f>
        <v>0</v>
      </c>
      <c r="C229" s="56">
        <f>IF('2.Census &amp; Reference Benchmarks'!C229 &lt;&gt;"",'2.Census &amp; Reference Benchmarks'!C229,"")</f>
        <v>0</v>
      </c>
      <c r="D229" s="57" t="str">
        <f>IF('2.Census &amp; Reference Benchmarks'!D229 &lt;&gt;"",'2.Census &amp; Reference Benchmarks'!D229,"")</f>
        <v/>
      </c>
      <c r="E229" s="56" t="str">
        <f>IF('2.Census &amp; Reference Benchmarks'!E229 &lt;&gt;"",'2.Census &amp; Reference Benchmarks'!E229,"")</f>
        <v/>
      </c>
      <c r="F229" s="56" t="str">
        <f>IF('2.Census &amp; Reference Benchmarks'!F229 &lt;&gt;"",'2.Census &amp; Reference Benchmarks'!F229,"")</f>
        <v/>
      </c>
      <c r="G229" s="58" t="str">
        <f>IF('2.Census &amp; Reference Benchmarks'!G229 &lt;&gt;"",'2.Census &amp; Reference Benchmarks'!G229,"")</f>
        <v/>
      </c>
      <c r="H229" s="58" t="str">
        <f>IF('2.Census &amp; Reference Benchmarks'!H229 &lt;&gt;"",'2.Census &amp; Reference Benchmarks'!H229,"")</f>
        <v/>
      </c>
      <c r="I229" s="58" t="str">
        <f>IF('2.Census &amp; Reference Benchmarks'!I229 &lt;&gt;"",'2.Census &amp; Reference Benchmarks'!I229,"")</f>
        <v/>
      </c>
      <c r="J229" s="69" t="str">
        <f>IF('2.Census &amp; Reference Benchmarks'!J229 &lt;&gt;"",'2.Census &amp; Reference Benchmarks'!J229,"")</f>
        <v/>
      </c>
      <c r="K229" s="58" t="str">
        <f>IF('7.Safe Harbor Input Data &amp; Calc'!Q231 &lt;&gt; "", '7.Safe Harbor Input Data &amp; Calc'!Q231, "")</f>
        <v>No</v>
      </c>
      <c r="L229" s="59" t="str">
        <f>IF('2.Census &amp; Reference Benchmarks'!T229&lt;&gt; "",'2.Census &amp; Reference Benchmarks'!T229,"")</f>
        <v/>
      </c>
      <c r="M229" s="60">
        <f>'2.Census &amp; Reference Benchmarks'!M229</f>
        <v>0</v>
      </c>
      <c r="N229" s="60">
        <f>'2.Census &amp; Reference Benchmarks'!P229</f>
        <v>0</v>
      </c>
      <c r="O229" s="60">
        <f>'2.Census &amp; Reference Benchmarks'!S229</f>
        <v>0</v>
      </c>
      <c r="P229" s="52">
        <f>IF( AND(I229 &lt; '1. Summary for SBA'!$J$7, I229 &lt;&gt;""), 0, IF(AND(G229="",I229=""),SUM(M229:O229)*4,IF(I229&lt;'1. Summary for SBA'!$J$7,0,IF(K229="Yes",0,IF(H229="Salary",IF(AND(SUM(M229:O229)*4&lt;100000,L229=""),(SUM(M229:O229)/(IF(OR(I229=0,I229&gt;=DATEVALUE("3/31/2020")),DATEVALUE("3/31/2020"),I229)-IF(OR(G229&lt;=DATEVALUE("1/1/2020"), G229 = ""),DATEVALUE("1/1/2020"),IF(OR(MONTH(G229)=1),G229+1,IF(MONTH(G229)=3,G229,G229-1)))))*360,0),0)))))</f>
        <v>0</v>
      </c>
      <c r="Q229" s="52">
        <f t="shared" si="29"/>
        <v>0</v>
      </c>
      <c r="R229" s="67">
        <f t="shared" si="23"/>
        <v>0</v>
      </c>
      <c r="S229" s="53">
        <f>SUM('3.Weekly Hours &amp; Wage Activity'!AI229:BF229)</f>
        <v>0</v>
      </c>
      <c r="T229" s="53">
        <f>IF(AND(I229&lt;&gt; "",  I229 &lt; '1. Summary for SBA'!$J$11 +168, I229 &gt; '1. Summary for SBA'!$J$11),S229+(((168-(I229-'1. Summary for SBA'!$J$11+1))*S229)/((I229-'1. Summary for SBA'!$J$11+1))),0)</f>
        <v>0</v>
      </c>
      <c r="U229" s="369">
        <f>IF(K229= "Yes",0,IF( H229 = "salary",IF(T229 = 0,MAX(0,$R229-$S229), R229-T229),IF( H229 = "Hourly",'6. Hourly EE Wage Reduction'!AA229, 0)))</f>
        <v>0</v>
      </c>
      <c r="V229" s="67">
        <f t="shared" si="24"/>
        <v>0</v>
      </c>
      <c r="W229" s="405" t="str">
        <f>IF(U229 = 0, "No",IF('6. Hourly EE Wage Reduction'!T229 &gt;'6. Hourly EE Wage Reduction'!W229, "Yes", "No"))</f>
        <v>No</v>
      </c>
      <c r="X229" s="67">
        <f t="shared" si="25"/>
        <v>0</v>
      </c>
      <c r="Y229" s="67">
        <f t="shared" si="26"/>
        <v>0</v>
      </c>
      <c r="AA229" s="86">
        <f>IFERROR(IF('3.Weekly Hours &amp; Wage Activity'!J229 = "FT", 1,MIN(1,IF('3.Weekly Hours &amp; Wage Activity'!J229 = "", "",MIN('3.Weekly Hours &amp; Wage Activity'!J229/40,1)),IF('3.Weekly Hours &amp; Wage Activity'!J229="", "",'3.Weekly Hours &amp; Wage Activity'!J229/40 ))),0)</f>
        <v>0</v>
      </c>
      <c r="AB229" s="86">
        <f>IFERROR(IF('3.Weekly Hours &amp; Wage Activity'!K229 = "FT", 1,MIN(1,IF('3.Weekly Hours &amp; Wage Activity'!K229 = "", "",MIN('3.Weekly Hours &amp; Wage Activity'!K229/40,1)),IF('3.Weekly Hours &amp; Wage Activity'!K229="", "",'3.Weekly Hours &amp; Wage Activity'!K229/40 ))),0)</f>
        <v>0</v>
      </c>
      <c r="AC229" s="86">
        <f>IFERROR(IF('3.Weekly Hours &amp; Wage Activity'!L229 = "FT", 1,MIN(1,IF('3.Weekly Hours &amp; Wage Activity'!L229 = "", "",MIN('3.Weekly Hours &amp; Wage Activity'!L229/40,1)),IF('3.Weekly Hours &amp; Wage Activity'!L229="", "",'3.Weekly Hours &amp; Wage Activity'!L229/40 ))),0)</f>
        <v>0</v>
      </c>
      <c r="AD229" s="86">
        <f>IFERROR(IF('3.Weekly Hours &amp; Wage Activity'!M229 = "FT", 1,MIN(1,IF('3.Weekly Hours &amp; Wage Activity'!M229 = "", "",MIN('3.Weekly Hours &amp; Wage Activity'!M229/40,1)),IF('3.Weekly Hours &amp; Wage Activity'!M229="", "",'3.Weekly Hours &amp; Wage Activity'!M229/40 ))),0)</f>
        <v>0</v>
      </c>
      <c r="AE229" s="86">
        <f>IFERROR(IF('3.Weekly Hours &amp; Wage Activity'!N229 = "FT", 1,MIN(1,IF('3.Weekly Hours &amp; Wage Activity'!N229 = "", "",MIN('3.Weekly Hours &amp; Wage Activity'!N229/40,1)),IF('3.Weekly Hours &amp; Wage Activity'!N229="", "",'3.Weekly Hours &amp; Wage Activity'!N229/40 ))),0)</f>
        <v>0</v>
      </c>
      <c r="AF229" s="86">
        <f>IFERROR(IF('3.Weekly Hours &amp; Wage Activity'!O229 = "FT", 1,MIN(1,IF('3.Weekly Hours &amp; Wage Activity'!O229 = "", "",MIN('3.Weekly Hours &amp; Wage Activity'!O229/40,1)),IF('3.Weekly Hours &amp; Wage Activity'!O229="", "",'3.Weekly Hours &amp; Wage Activity'!O229/40 ))),0)</f>
        <v>0</v>
      </c>
      <c r="AG229" s="86">
        <f>IFERROR(IF('3.Weekly Hours &amp; Wage Activity'!P229 = "FT", 1,MIN(1,IF('3.Weekly Hours &amp; Wage Activity'!P229 = "", "",MIN('3.Weekly Hours &amp; Wage Activity'!P229/40,1)),IF('3.Weekly Hours &amp; Wage Activity'!P229="", "",'3.Weekly Hours &amp; Wage Activity'!P229/40 ))),0)</f>
        <v>0</v>
      </c>
      <c r="AH229" s="86">
        <f>IFERROR(IF('3.Weekly Hours &amp; Wage Activity'!Q229 = "FT", 1,MIN(1,IF('3.Weekly Hours &amp; Wage Activity'!Q229 = "", "",MIN('3.Weekly Hours &amp; Wage Activity'!Q229/40,1)),IF('3.Weekly Hours &amp; Wage Activity'!Q229="", "",'3.Weekly Hours &amp; Wage Activity'!Q229/40 ))),0)</f>
        <v>0</v>
      </c>
      <c r="AI229" s="86">
        <f>IFERROR(IF('3.Weekly Hours &amp; Wage Activity'!R229 = "FT", 1,MIN(1,IF('3.Weekly Hours &amp; Wage Activity'!R229 = "", "",MIN('3.Weekly Hours &amp; Wage Activity'!R229/40,1)),IF('3.Weekly Hours &amp; Wage Activity'!R229="", "",'3.Weekly Hours &amp; Wage Activity'!R229/40 ))),0)</f>
        <v>0</v>
      </c>
      <c r="AJ229" s="86">
        <f>IFERROR(IF('3.Weekly Hours &amp; Wage Activity'!S229 = "FT", 1,MIN(1,IF('3.Weekly Hours &amp; Wage Activity'!S229 = "", "",MIN('3.Weekly Hours &amp; Wage Activity'!S229/40,1)),IF('3.Weekly Hours &amp; Wage Activity'!S229="", "",'3.Weekly Hours &amp; Wage Activity'!S229/40 ))),0)</f>
        <v>0</v>
      </c>
      <c r="AK229" s="86">
        <f>IFERROR(IF('3.Weekly Hours &amp; Wage Activity'!T229 = "FT", 1,MIN(1,IF('3.Weekly Hours &amp; Wage Activity'!T229 = "", "",MIN('3.Weekly Hours &amp; Wage Activity'!T229/40,1)),IF('3.Weekly Hours &amp; Wage Activity'!T229="", "",'3.Weekly Hours &amp; Wage Activity'!T229/40 ))),0)</f>
        <v>0</v>
      </c>
      <c r="AL229" s="86">
        <f>IFERROR(IF('3.Weekly Hours &amp; Wage Activity'!U229 = "FT", 1,MIN(1,IF('3.Weekly Hours &amp; Wage Activity'!U229 = "", "",MIN('3.Weekly Hours &amp; Wage Activity'!U229/40,1)),IF('3.Weekly Hours &amp; Wage Activity'!U229="", "",'3.Weekly Hours &amp; Wage Activity'!U229/40 ))),0)</f>
        <v>0</v>
      </c>
      <c r="AM229" s="86">
        <f>IFERROR(IF('3.Weekly Hours &amp; Wage Activity'!V229 = "FT", 1,MIN(1,IF('3.Weekly Hours &amp; Wage Activity'!V229 = "", "",MIN('3.Weekly Hours &amp; Wage Activity'!V229/40,1)),IF('3.Weekly Hours &amp; Wage Activity'!V229="", "",'3.Weekly Hours &amp; Wage Activity'!V229/40 ))),0)</f>
        <v>0</v>
      </c>
      <c r="AN229" s="86">
        <f>IFERROR(IF('3.Weekly Hours &amp; Wage Activity'!W229 = "FT", 1,MIN(1,IF('3.Weekly Hours &amp; Wage Activity'!W229 = "", "",MIN('3.Weekly Hours &amp; Wage Activity'!W229/40,1)),IF('3.Weekly Hours &amp; Wage Activity'!W229="", "",'3.Weekly Hours &amp; Wage Activity'!W229/40 ))),0)</f>
        <v>0</v>
      </c>
      <c r="AO229" s="86">
        <f>IFERROR(IF('3.Weekly Hours &amp; Wage Activity'!X229 = "FT", 1,MIN(1,IF('3.Weekly Hours &amp; Wage Activity'!X229 = "", "",MIN('3.Weekly Hours &amp; Wage Activity'!X229/40,1)),IF('3.Weekly Hours &amp; Wage Activity'!X229="", "",'3.Weekly Hours &amp; Wage Activity'!X229/40 ))),0)</f>
        <v>0</v>
      </c>
      <c r="AP229" s="86">
        <f>IFERROR(IF('3.Weekly Hours &amp; Wage Activity'!Y229 = "FT", 1,MIN(1,IF('3.Weekly Hours &amp; Wage Activity'!Y229 = "", "",MIN('3.Weekly Hours &amp; Wage Activity'!Y229/40,1)),IF('3.Weekly Hours &amp; Wage Activity'!Y229="", "",'3.Weekly Hours &amp; Wage Activity'!Y229/40 ))),0)</f>
        <v>0</v>
      </c>
      <c r="AQ229" s="86">
        <f>IFERROR(IF('3.Weekly Hours &amp; Wage Activity'!Z229 = "FT", 1,MIN(1,IF('3.Weekly Hours &amp; Wage Activity'!Z229 = "", "",MIN('3.Weekly Hours &amp; Wage Activity'!Z229/40,1)),IF('3.Weekly Hours &amp; Wage Activity'!Z229="", "",'3.Weekly Hours &amp; Wage Activity'!Z229/40 ))),0)</f>
        <v>0</v>
      </c>
      <c r="AR229" s="86">
        <f>IFERROR(IF('3.Weekly Hours &amp; Wage Activity'!AA229 = "FT", 1,MIN(1,IF('3.Weekly Hours &amp; Wage Activity'!AA229 = "", "",MIN('3.Weekly Hours &amp; Wage Activity'!AA229/40,1)),IF('3.Weekly Hours &amp; Wage Activity'!AA229="", "",'3.Weekly Hours &amp; Wage Activity'!AA229/40 ))),0)</f>
        <v>0</v>
      </c>
      <c r="AS229" s="86">
        <f>IFERROR(IF('3.Weekly Hours &amp; Wage Activity'!AB229 = "FT", 1,MIN(1,IF('3.Weekly Hours &amp; Wage Activity'!AB229 = "", "",MIN('3.Weekly Hours &amp; Wage Activity'!AB229/40,1)),IF('3.Weekly Hours &amp; Wage Activity'!AB229="", "",'3.Weekly Hours &amp; Wage Activity'!AB229/40 ))),0)</f>
        <v>0</v>
      </c>
      <c r="AT229" s="86">
        <f>IFERROR(IF('3.Weekly Hours &amp; Wage Activity'!AC229 = "FT", 1,MIN(1,IF('3.Weekly Hours &amp; Wage Activity'!AC229 = "", "",MIN('3.Weekly Hours &amp; Wage Activity'!AC229/40,1)),IF('3.Weekly Hours &amp; Wage Activity'!AC229="", "",'3.Weekly Hours &amp; Wage Activity'!AC229/40 ))),0)</f>
        <v>0</v>
      </c>
      <c r="AU229" s="86">
        <f>IFERROR(IF('3.Weekly Hours &amp; Wage Activity'!AD229 = "FT", 1,MIN(1,IF('3.Weekly Hours &amp; Wage Activity'!AD229 = "", "",MIN('3.Weekly Hours &amp; Wage Activity'!AD229/40,1)),IF('3.Weekly Hours &amp; Wage Activity'!AD229="", "",'3.Weekly Hours &amp; Wage Activity'!AD229/40 ))),0)</f>
        <v>0</v>
      </c>
      <c r="AV229" s="86">
        <f>IFERROR(IF('3.Weekly Hours &amp; Wage Activity'!AE229 = "FT", 1,MIN(1,IF('3.Weekly Hours &amp; Wage Activity'!AE229 = "", "",MIN('3.Weekly Hours &amp; Wage Activity'!AE229/40,1)),IF('3.Weekly Hours &amp; Wage Activity'!AE229="", "",'3.Weekly Hours &amp; Wage Activity'!AE229/40 ))),0)</f>
        <v>0</v>
      </c>
      <c r="AW229" s="86">
        <f>IFERROR(IF('3.Weekly Hours &amp; Wage Activity'!AF229 = "FT", 1,MIN(1,IF('3.Weekly Hours &amp; Wage Activity'!AF229 = "", "",MIN('3.Weekly Hours &amp; Wage Activity'!AF229/40,1)),IF('3.Weekly Hours &amp; Wage Activity'!AF229="", "",'3.Weekly Hours &amp; Wage Activity'!AF229/40 ))),0)</f>
        <v>0</v>
      </c>
      <c r="AX229" s="86">
        <f>IFERROR(IF('3.Weekly Hours &amp; Wage Activity'!AG229 = "FT", 1,MIN(1,IF('3.Weekly Hours &amp; Wage Activity'!AG229 = "", "",MIN('3.Weekly Hours &amp; Wage Activity'!AG229/40,1)),IF('3.Weekly Hours &amp; Wage Activity'!AG229="", "",'3.Weekly Hours &amp; Wage Activity'!AG229/40 ))),0)</f>
        <v>0</v>
      </c>
      <c r="AY229" s="523">
        <f>SUM( IF(COUNTIF('3.Weekly Hours &amp; Wage Activity'!J229:Q229, "&lt;&gt;FT") = 0, COLUMNS('3.Weekly Hours &amp; Wage Activity'!J229:AG229) * 40, '3.Weekly Hours &amp; Wage Activity'!J229:AG229))</f>
        <v>0</v>
      </c>
      <c r="AZ229" s="86">
        <f t="shared" si="27"/>
        <v>0</v>
      </c>
      <c r="BA229" s="87">
        <f t="shared" si="28"/>
        <v>0</v>
      </c>
      <c r="BB229" s="74" t="str">
        <f>IF('2.Census &amp; Reference Benchmarks'!K229 = "", "", '2.Census &amp; Reference Benchmarks'!K229)</f>
        <v/>
      </c>
      <c r="BC229" s="185">
        <f>IF('2.Census &amp; Reference Benchmarks'!L229="N/A",IF(OR(AND(G229="",I229=""),AND(G229&lt;DATEVALUE("1/1/2020"),OR(I229="",I229&gt;DATEVALUE("3/31/2020")))),177.14,IF(OR(I229 = "", I229 &gt; DATEVALUE("1/31/2020")), ROUND(177.14*((DATEVALUE("2/1/2020") -G229)/31),1))),IF('2.Census &amp; Reference Benchmarks'!L229="",0,'2.Census &amp; Reference Benchmarks'!L229))</f>
        <v>0</v>
      </c>
      <c r="BD229" s="74" t="str">
        <f>IF('2.Census &amp; Reference Benchmarks'!N229 = "", "", '2.Census &amp; Reference Benchmarks'!N229)</f>
        <v/>
      </c>
      <c r="BE229" s="185">
        <f>IF('2.Census &amp; Reference Benchmarks'!O229="N/A",IF(OR(AND(G229="",I229=""),AND(G229&lt;=DATEVALUE("2/1/2020"),OR(I229="",I229&gt;=DATEVALUE("2/29/2020")))),165.71,IF(AND(G229&gt;DATEVALUE("2/1/2020"),OR(I229="",I229&lt;=DATEVALUE("2/29/2020"))),((DATEVALUE("3/1/2020")-G229)/29)*165.71,"")),IF('2.Census &amp; Reference Benchmarks'!O229="",0,'2.Census &amp; Reference Benchmarks'!O229))</f>
        <v>0</v>
      </c>
    </row>
    <row r="230" spans="1:57" x14ac:dyDescent="0.25">
      <c r="A230" s="3"/>
      <c r="B230" s="56">
        <f>IF('2.Census &amp; Reference Benchmarks'!B230 &lt;&gt;"",'2.Census &amp; Reference Benchmarks'!B230,"")</f>
        <v>0</v>
      </c>
      <c r="C230" s="56">
        <f>IF('2.Census &amp; Reference Benchmarks'!C230 &lt;&gt;"",'2.Census &amp; Reference Benchmarks'!C230,"")</f>
        <v>0</v>
      </c>
      <c r="D230" s="57" t="str">
        <f>IF('2.Census &amp; Reference Benchmarks'!D230 &lt;&gt;"",'2.Census &amp; Reference Benchmarks'!D230,"")</f>
        <v/>
      </c>
      <c r="E230" s="56" t="str">
        <f>IF('2.Census &amp; Reference Benchmarks'!E230 &lt;&gt;"",'2.Census &amp; Reference Benchmarks'!E230,"")</f>
        <v/>
      </c>
      <c r="F230" s="56" t="str">
        <f>IF('2.Census &amp; Reference Benchmarks'!F230 &lt;&gt;"",'2.Census &amp; Reference Benchmarks'!F230,"")</f>
        <v/>
      </c>
      <c r="G230" s="58" t="str">
        <f>IF('2.Census &amp; Reference Benchmarks'!G230 &lt;&gt;"",'2.Census &amp; Reference Benchmarks'!G230,"")</f>
        <v/>
      </c>
      <c r="H230" s="58" t="str">
        <f>IF('2.Census &amp; Reference Benchmarks'!H230 &lt;&gt;"",'2.Census &amp; Reference Benchmarks'!H230,"")</f>
        <v/>
      </c>
      <c r="I230" s="58" t="str">
        <f>IF('2.Census &amp; Reference Benchmarks'!I230 &lt;&gt;"",'2.Census &amp; Reference Benchmarks'!I230,"")</f>
        <v/>
      </c>
      <c r="J230" s="69" t="str">
        <f>IF('2.Census &amp; Reference Benchmarks'!J230 &lt;&gt;"",'2.Census &amp; Reference Benchmarks'!J230,"")</f>
        <v/>
      </c>
      <c r="K230" s="58" t="str">
        <f>IF('7.Safe Harbor Input Data &amp; Calc'!Q232 &lt;&gt; "", '7.Safe Harbor Input Data &amp; Calc'!Q232, "")</f>
        <v>No</v>
      </c>
      <c r="L230" s="59" t="str">
        <f>IF('2.Census &amp; Reference Benchmarks'!T230&lt;&gt; "",'2.Census &amp; Reference Benchmarks'!T230,"")</f>
        <v/>
      </c>
      <c r="M230" s="60">
        <f>'2.Census &amp; Reference Benchmarks'!M230</f>
        <v>0</v>
      </c>
      <c r="N230" s="60">
        <f>'2.Census &amp; Reference Benchmarks'!P230</f>
        <v>0</v>
      </c>
      <c r="O230" s="60">
        <f>'2.Census &amp; Reference Benchmarks'!S230</f>
        <v>0</v>
      </c>
      <c r="P230" s="52">
        <f>IF( AND(I230 &lt; '1. Summary for SBA'!$J$7, I230 &lt;&gt;""), 0, IF(AND(G230="",I230=""),SUM(M230:O230)*4,IF(I230&lt;'1. Summary for SBA'!$J$7,0,IF(K230="Yes",0,IF(H230="Salary",IF(AND(SUM(M230:O230)*4&lt;100000,L230=""),(SUM(M230:O230)/(IF(OR(I230=0,I230&gt;=DATEVALUE("3/31/2020")),DATEVALUE("3/31/2020"),I230)-IF(OR(G230&lt;=DATEVALUE("1/1/2020"), G230 = ""),DATEVALUE("1/1/2020"),IF(OR(MONTH(G230)=1),G230+1,IF(MONTH(G230)=3,G230,G230-1)))))*360,0),0)))))</f>
        <v>0</v>
      </c>
      <c r="Q230" s="52">
        <f t="shared" si="29"/>
        <v>0</v>
      </c>
      <c r="R230" s="67">
        <f t="shared" si="23"/>
        <v>0</v>
      </c>
      <c r="S230" s="53">
        <f>SUM('3.Weekly Hours &amp; Wage Activity'!AI230:BF230)</f>
        <v>0</v>
      </c>
      <c r="T230" s="53">
        <f>IF(AND(I230&lt;&gt; "",  I230 &lt; '1. Summary for SBA'!$J$11 +168, I230 &gt; '1. Summary for SBA'!$J$11),S230+(((168-(I230-'1. Summary for SBA'!$J$11+1))*S230)/((I230-'1. Summary for SBA'!$J$11+1))),0)</f>
        <v>0</v>
      </c>
      <c r="U230" s="369">
        <f>IF(K230= "Yes",0,IF( H230 = "salary",IF(T230 = 0,MAX(0,$R230-$S230), R230-T230),IF( H230 = "Hourly",'6. Hourly EE Wage Reduction'!AA230, 0)))</f>
        <v>0</v>
      </c>
      <c r="V230" s="67">
        <f t="shared" si="24"/>
        <v>0</v>
      </c>
      <c r="W230" s="405" t="str">
        <f>IF(U230 = 0, "No",IF('6. Hourly EE Wage Reduction'!T230 &gt;'6. Hourly EE Wage Reduction'!W230, "Yes", "No"))</f>
        <v>No</v>
      </c>
      <c r="X230" s="67">
        <f t="shared" si="25"/>
        <v>0</v>
      </c>
      <c r="Y230" s="67">
        <f t="shared" si="26"/>
        <v>0</v>
      </c>
      <c r="AA230" s="86">
        <f>IFERROR(IF('3.Weekly Hours &amp; Wage Activity'!J230 = "FT", 1,MIN(1,IF('3.Weekly Hours &amp; Wage Activity'!J230 = "", "",MIN('3.Weekly Hours &amp; Wage Activity'!J230/40,1)),IF('3.Weekly Hours &amp; Wage Activity'!J230="", "",'3.Weekly Hours &amp; Wage Activity'!J230/40 ))),0)</f>
        <v>0</v>
      </c>
      <c r="AB230" s="86">
        <f>IFERROR(IF('3.Weekly Hours &amp; Wage Activity'!K230 = "FT", 1,MIN(1,IF('3.Weekly Hours &amp; Wage Activity'!K230 = "", "",MIN('3.Weekly Hours &amp; Wage Activity'!K230/40,1)),IF('3.Weekly Hours &amp; Wage Activity'!K230="", "",'3.Weekly Hours &amp; Wage Activity'!K230/40 ))),0)</f>
        <v>0</v>
      </c>
      <c r="AC230" s="86">
        <f>IFERROR(IF('3.Weekly Hours &amp; Wage Activity'!L230 = "FT", 1,MIN(1,IF('3.Weekly Hours &amp; Wage Activity'!L230 = "", "",MIN('3.Weekly Hours &amp; Wage Activity'!L230/40,1)),IF('3.Weekly Hours &amp; Wage Activity'!L230="", "",'3.Weekly Hours &amp; Wage Activity'!L230/40 ))),0)</f>
        <v>0</v>
      </c>
      <c r="AD230" s="86">
        <f>IFERROR(IF('3.Weekly Hours &amp; Wage Activity'!M230 = "FT", 1,MIN(1,IF('3.Weekly Hours &amp; Wage Activity'!M230 = "", "",MIN('3.Weekly Hours &amp; Wage Activity'!M230/40,1)),IF('3.Weekly Hours &amp; Wage Activity'!M230="", "",'3.Weekly Hours &amp; Wage Activity'!M230/40 ))),0)</f>
        <v>0</v>
      </c>
      <c r="AE230" s="86">
        <f>IFERROR(IF('3.Weekly Hours &amp; Wage Activity'!N230 = "FT", 1,MIN(1,IF('3.Weekly Hours &amp; Wage Activity'!N230 = "", "",MIN('3.Weekly Hours &amp; Wage Activity'!N230/40,1)),IF('3.Weekly Hours &amp; Wage Activity'!N230="", "",'3.Weekly Hours &amp; Wage Activity'!N230/40 ))),0)</f>
        <v>0</v>
      </c>
      <c r="AF230" s="86">
        <f>IFERROR(IF('3.Weekly Hours &amp; Wage Activity'!O230 = "FT", 1,MIN(1,IF('3.Weekly Hours &amp; Wage Activity'!O230 = "", "",MIN('3.Weekly Hours &amp; Wage Activity'!O230/40,1)),IF('3.Weekly Hours &amp; Wage Activity'!O230="", "",'3.Weekly Hours &amp; Wage Activity'!O230/40 ))),0)</f>
        <v>0</v>
      </c>
      <c r="AG230" s="86">
        <f>IFERROR(IF('3.Weekly Hours &amp; Wage Activity'!P230 = "FT", 1,MIN(1,IF('3.Weekly Hours &amp; Wage Activity'!P230 = "", "",MIN('3.Weekly Hours &amp; Wage Activity'!P230/40,1)),IF('3.Weekly Hours &amp; Wage Activity'!P230="", "",'3.Weekly Hours &amp; Wage Activity'!P230/40 ))),0)</f>
        <v>0</v>
      </c>
      <c r="AH230" s="86">
        <f>IFERROR(IF('3.Weekly Hours &amp; Wage Activity'!Q230 = "FT", 1,MIN(1,IF('3.Weekly Hours &amp; Wage Activity'!Q230 = "", "",MIN('3.Weekly Hours &amp; Wage Activity'!Q230/40,1)),IF('3.Weekly Hours &amp; Wage Activity'!Q230="", "",'3.Weekly Hours &amp; Wage Activity'!Q230/40 ))),0)</f>
        <v>0</v>
      </c>
      <c r="AI230" s="86">
        <f>IFERROR(IF('3.Weekly Hours &amp; Wage Activity'!R230 = "FT", 1,MIN(1,IF('3.Weekly Hours &amp; Wage Activity'!R230 = "", "",MIN('3.Weekly Hours &amp; Wage Activity'!R230/40,1)),IF('3.Weekly Hours &amp; Wage Activity'!R230="", "",'3.Weekly Hours &amp; Wage Activity'!R230/40 ))),0)</f>
        <v>0</v>
      </c>
      <c r="AJ230" s="86">
        <f>IFERROR(IF('3.Weekly Hours &amp; Wage Activity'!S230 = "FT", 1,MIN(1,IF('3.Weekly Hours &amp; Wage Activity'!S230 = "", "",MIN('3.Weekly Hours &amp; Wage Activity'!S230/40,1)),IF('3.Weekly Hours &amp; Wage Activity'!S230="", "",'3.Weekly Hours &amp; Wage Activity'!S230/40 ))),0)</f>
        <v>0</v>
      </c>
      <c r="AK230" s="86">
        <f>IFERROR(IF('3.Weekly Hours &amp; Wage Activity'!T230 = "FT", 1,MIN(1,IF('3.Weekly Hours &amp; Wage Activity'!T230 = "", "",MIN('3.Weekly Hours &amp; Wage Activity'!T230/40,1)),IF('3.Weekly Hours &amp; Wage Activity'!T230="", "",'3.Weekly Hours &amp; Wage Activity'!T230/40 ))),0)</f>
        <v>0</v>
      </c>
      <c r="AL230" s="86">
        <f>IFERROR(IF('3.Weekly Hours &amp; Wage Activity'!U230 = "FT", 1,MIN(1,IF('3.Weekly Hours &amp; Wage Activity'!U230 = "", "",MIN('3.Weekly Hours &amp; Wage Activity'!U230/40,1)),IF('3.Weekly Hours &amp; Wage Activity'!U230="", "",'3.Weekly Hours &amp; Wage Activity'!U230/40 ))),0)</f>
        <v>0</v>
      </c>
      <c r="AM230" s="86">
        <f>IFERROR(IF('3.Weekly Hours &amp; Wage Activity'!V230 = "FT", 1,MIN(1,IF('3.Weekly Hours &amp; Wage Activity'!V230 = "", "",MIN('3.Weekly Hours &amp; Wage Activity'!V230/40,1)),IF('3.Weekly Hours &amp; Wage Activity'!V230="", "",'3.Weekly Hours &amp; Wage Activity'!V230/40 ))),0)</f>
        <v>0</v>
      </c>
      <c r="AN230" s="86">
        <f>IFERROR(IF('3.Weekly Hours &amp; Wage Activity'!W230 = "FT", 1,MIN(1,IF('3.Weekly Hours &amp; Wage Activity'!W230 = "", "",MIN('3.Weekly Hours &amp; Wage Activity'!W230/40,1)),IF('3.Weekly Hours &amp; Wage Activity'!W230="", "",'3.Weekly Hours &amp; Wage Activity'!W230/40 ))),0)</f>
        <v>0</v>
      </c>
      <c r="AO230" s="86">
        <f>IFERROR(IF('3.Weekly Hours &amp; Wage Activity'!X230 = "FT", 1,MIN(1,IF('3.Weekly Hours &amp; Wage Activity'!X230 = "", "",MIN('3.Weekly Hours &amp; Wage Activity'!X230/40,1)),IF('3.Weekly Hours &amp; Wage Activity'!X230="", "",'3.Weekly Hours &amp; Wage Activity'!X230/40 ))),0)</f>
        <v>0</v>
      </c>
      <c r="AP230" s="86">
        <f>IFERROR(IF('3.Weekly Hours &amp; Wage Activity'!Y230 = "FT", 1,MIN(1,IF('3.Weekly Hours &amp; Wage Activity'!Y230 = "", "",MIN('3.Weekly Hours &amp; Wage Activity'!Y230/40,1)),IF('3.Weekly Hours &amp; Wage Activity'!Y230="", "",'3.Weekly Hours &amp; Wage Activity'!Y230/40 ))),0)</f>
        <v>0</v>
      </c>
      <c r="AQ230" s="86">
        <f>IFERROR(IF('3.Weekly Hours &amp; Wage Activity'!Z230 = "FT", 1,MIN(1,IF('3.Weekly Hours &amp; Wage Activity'!Z230 = "", "",MIN('3.Weekly Hours &amp; Wage Activity'!Z230/40,1)),IF('3.Weekly Hours &amp; Wage Activity'!Z230="", "",'3.Weekly Hours &amp; Wage Activity'!Z230/40 ))),0)</f>
        <v>0</v>
      </c>
      <c r="AR230" s="86">
        <f>IFERROR(IF('3.Weekly Hours &amp; Wage Activity'!AA230 = "FT", 1,MIN(1,IF('3.Weekly Hours &amp; Wage Activity'!AA230 = "", "",MIN('3.Weekly Hours &amp; Wage Activity'!AA230/40,1)),IF('3.Weekly Hours &amp; Wage Activity'!AA230="", "",'3.Weekly Hours &amp; Wage Activity'!AA230/40 ))),0)</f>
        <v>0</v>
      </c>
      <c r="AS230" s="86">
        <f>IFERROR(IF('3.Weekly Hours &amp; Wage Activity'!AB230 = "FT", 1,MIN(1,IF('3.Weekly Hours &amp; Wage Activity'!AB230 = "", "",MIN('3.Weekly Hours &amp; Wage Activity'!AB230/40,1)),IF('3.Weekly Hours &amp; Wage Activity'!AB230="", "",'3.Weekly Hours &amp; Wage Activity'!AB230/40 ))),0)</f>
        <v>0</v>
      </c>
      <c r="AT230" s="86">
        <f>IFERROR(IF('3.Weekly Hours &amp; Wage Activity'!AC230 = "FT", 1,MIN(1,IF('3.Weekly Hours &amp; Wage Activity'!AC230 = "", "",MIN('3.Weekly Hours &amp; Wage Activity'!AC230/40,1)),IF('3.Weekly Hours &amp; Wage Activity'!AC230="", "",'3.Weekly Hours &amp; Wage Activity'!AC230/40 ))),0)</f>
        <v>0</v>
      </c>
      <c r="AU230" s="86">
        <f>IFERROR(IF('3.Weekly Hours &amp; Wage Activity'!AD230 = "FT", 1,MIN(1,IF('3.Weekly Hours &amp; Wage Activity'!AD230 = "", "",MIN('3.Weekly Hours &amp; Wage Activity'!AD230/40,1)),IF('3.Weekly Hours &amp; Wage Activity'!AD230="", "",'3.Weekly Hours &amp; Wage Activity'!AD230/40 ))),0)</f>
        <v>0</v>
      </c>
      <c r="AV230" s="86">
        <f>IFERROR(IF('3.Weekly Hours &amp; Wage Activity'!AE230 = "FT", 1,MIN(1,IF('3.Weekly Hours &amp; Wage Activity'!AE230 = "", "",MIN('3.Weekly Hours &amp; Wage Activity'!AE230/40,1)),IF('3.Weekly Hours &amp; Wage Activity'!AE230="", "",'3.Weekly Hours &amp; Wage Activity'!AE230/40 ))),0)</f>
        <v>0</v>
      </c>
      <c r="AW230" s="86">
        <f>IFERROR(IF('3.Weekly Hours &amp; Wage Activity'!AF230 = "FT", 1,MIN(1,IF('3.Weekly Hours &amp; Wage Activity'!AF230 = "", "",MIN('3.Weekly Hours &amp; Wage Activity'!AF230/40,1)),IF('3.Weekly Hours &amp; Wage Activity'!AF230="", "",'3.Weekly Hours &amp; Wage Activity'!AF230/40 ))),0)</f>
        <v>0</v>
      </c>
      <c r="AX230" s="86">
        <f>IFERROR(IF('3.Weekly Hours &amp; Wage Activity'!AG230 = "FT", 1,MIN(1,IF('3.Weekly Hours &amp; Wage Activity'!AG230 = "", "",MIN('3.Weekly Hours &amp; Wage Activity'!AG230/40,1)),IF('3.Weekly Hours &amp; Wage Activity'!AG230="", "",'3.Weekly Hours &amp; Wage Activity'!AG230/40 ))),0)</f>
        <v>0</v>
      </c>
      <c r="AY230" s="523">
        <f>SUM( IF(COUNTIF('3.Weekly Hours &amp; Wage Activity'!J230:Q230, "&lt;&gt;FT") = 0, COLUMNS('3.Weekly Hours &amp; Wage Activity'!J230:AG230) * 40, '3.Weekly Hours &amp; Wage Activity'!J230:AG230))</f>
        <v>0</v>
      </c>
      <c r="AZ230" s="86">
        <f t="shared" si="27"/>
        <v>0</v>
      </c>
      <c r="BA230" s="87">
        <f t="shared" si="28"/>
        <v>0</v>
      </c>
      <c r="BB230" s="74" t="str">
        <f>IF('2.Census &amp; Reference Benchmarks'!K230 = "", "", '2.Census &amp; Reference Benchmarks'!K230)</f>
        <v/>
      </c>
      <c r="BC230" s="185">
        <f>IF('2.Census &amp; Reference Benchmarks'!L230="N/A",IF(OR(AND(G230="",I230=""),AND(G230&lt;DATEVALUE("1/1/2020"),OR(I230="",I230&gt;DATEVALUE("3/31/2020")))),177.14,IF(OR(I230 = "", I230 &gt; DATEVALUE("1/31/2020")), ROUND(177.14*((DATEVALUE("2/1/2020") -G230)/31),1))),IF('2.Census &amp; Reference Benchmarks'!L230="",0,'2.Census &amp; Reference Benchmarks'!L230))</f>
        <v>0</v>
      </c>
      <c r="BD230" s="74" t="str">
        <f>IF('2.Census &amp; Reference Benchmarks'!N230 = "", "", '2.Census &amp; Reference Benchmarks'!N230)</f>
        <v/>
      </c>
      <c r="BE230" s="185">
        <f>IF('2.Census &amp; Reference Benchmarks'!O230="N/A",IF(OR(AND(G230="",I230=""),AND(G230&lt;=DATEVALUE("2/1/2020"),OR(I230="",I230&gt;=DATEVALUE("2/29/2020")))),165.71,IF(AND(G230&gt;DATEVALUE("2/1/2020"),OR(I230="",I230&lt;=DATEVALUE("2/29/2020"))),((DATEVALUE("3/1/2020")-G230)/29)*165.71,"")),IF('2.Census &amp; Reference Benchmarks'!O230="",0,'2.Census &amp; Reference Benchmarks'!O230))</f>
        <v>0</v>
      </c>
    </row>
    <row r="231" spans="1:57" x14ac:dyDescent="0.25">
      <c r="A231" s="3"/>
      <c r="B231" s="56">
        <f>IF('2.Census &amp; Reference Benchmarks'!B231 &lt;&gt;"",'2.Census &amp; Reference Benchmarks'!B231,"")</f>
        <v>0</v>
      </c>
      <c r="C231" s="56">
        <f>IF('2.Census &amp; Reference Benchmarks'!C231 &lt;&gt;"",'2.Census &amp; Reference Benchmarks'!C231,"")</f>
        <v>0</v>
      </c>
      <c r="D231" s="57" t="str">
        <f>IF('2.Census &amp; Reference Benchmarks'!D231 &lt;&gt;"",'2.Census &amp; Reference Benchmarks'!D231,"")</f>
        <v/>
      </c>
      <c r="E231" s="56" t="str">
        <f>IF('2.Census &amp; Reference Benchmarks'!E231 &lt;&gt;"",'2.Census &amp; Reference Benchmarks'!E231,"")</f>
        <v/>
      </c>
      <c r="F231" s="56" t="str">
        <f>IF('2.Census &amp; Reference Benchmarks'!F231 &lt;&gt;"",'2.Census &amp; Reference Benchmarks'!F231,"")</f>
        <v/>
      </c>
      <c r="G231" s="58" t="str">
        <f>IF('2.Census &amp; Reference Benchmarks'!G231 &lt;&gt;"",'2.Census &amp; Reference Benchmarks'!G231,"")</f>
        <v/>
      </c>
      <c r="H231" s="58" t="str">
        <f>IF('2.Census &amp; Reference Benchmarks'!H231 &lt;&gt;"",'2.Census &amp; Reference Benchmarks'!H231,"")</f>
        <v/>
      </c>
      <c r="I231" s="58" t="str">
        <f>IF('2.Census &amp; Reference Benchmarks'!I231 &lt;&gt;"",'2.Census &amp; Reference Benchmarks'!I231,"")</f>
        <v/>
      </c>
      <c r="J231" s="69" t="str">
        <f>IF('2.Census &amp; Reference Benchmarks'!J231 &lt;&gt;"",'2.Census &amp; Reference Benchmarks'!J231,"")</f>
        <v/>
      </c>
      <c r="K231" s="58" t="str">
        <f>IF('7.Safe Harbor Input Data &amp; Calc'!Q233 &lt;&gt; "", '7.Safe Harbor Input Data &amp; Calc'!Q233, "")</f>
        <v>No</v>
      </c>
      <c r="L231" s="59" t="str">
        <f>IF('2.Census &amp; Reference Benchmarks'!T231&lt;&gt; "",'2.Census &amp; Reference Benchmarks'!T231,"")</f>
        <v/>
      </c>
      <c r="M231" s="60">
        <f>'2.Census &amp; Reference Benchmarks'!M231</f>
        <v>0</v>
      </c>
      <c r="N231" s="60">
        <f>'2.Census &amp; Reference Benchmarks'!P231</f>
        <v>0</v>
      </c>
      <c r="O231" s="60">
        <f>'2.Census &amp; Reference Benchmarks'!S231</f>
        <v>0</v>
      </c>
      <c r="P231" s="52">
        <f>IF( AND(I231 &lt; '1. Summary for SBA'!$J$7, I231 &lt;&gt;""), 0, IF(AND(G231="",I231=""),SUM(M231:O231)*4,IF(I231&lt;'1. Summary for SBA'!$J$7,0,IF(K231="Yes",0,IF(H231="Salary",IF(AND(SUM(M231:O231)*4&lt;100000,L231=""),(SUM(M231:O231)/(IF(OR(I231=0,I231&gt;=DATEVALUE("3/31/2020")),DATEVALUE("3/31/2020"),I231)-IF(OR(G231&lt;=DATEVALUE("1/1/2020"), G231 = ""),DATEVALUE("1/1/2020"),IF(OR(MONTH(G231)=1),G231+1,IF(MONTH(G231)=3,G231,G231-1)))))*360,0),0)))))</f>
        <v>0</v>
      </c>
      <c r="Q231" s="52">
        <f t="shared" si="29"/>
        <v>0</v>
      </c>
      <c r="R231" s="67">
        <f t="shared" si="23"/>
        <v>0</v>
      </c>
      <c r="S231" s="53">
        <f>SUM('3.Weekly Hours &amp; Wage Activity'!AI231:BF231)</f>
        <v>0</v>
      </c>
      <c r="T231" s="53">
        <f>IF(AND(I231&lt;&gt; "",  I231 &lt; '1. Summary for SBA'!$J$11 +168, I231 &gt; '1. Summary for SBA'!$J$11),S231+(((168-(I231-'1. Summary for SBA'!$J$11+1))*S231)/((I231-'1. Summary for SBA'!$J$11+1))),0)</f>
        <v>0</v>
      </c>
      <c r="U231" s="369">
        <f>IF(K231= "Yes",0,IF( H231 = "salary",IF(T231 = 0,MAX(0,$R231-$S231), R231-T231),IF( H231 = "Hourly",'6. Hourly EE Wage Reduction'!AA231, 0)))</f>
        <v>0</v>
      </c>
      <c r="V231" s="67">
        <f t="shared" si="24"/>
        <v>0</v>
      </c>
      <c r="W231" s="405" t="str">
        <f>IF(U231 = 0, "No",IF('6. Hourly EE Wage Reduction'!T231 &gt;'6. Hourly EE Wage Reduction'!W231, "Yes", "No"))</f>
        <v>No</v>
      </c>
      <c r="X231" s="67">
        <f t="shared" si="25"/>
        <v>0</v>
      </c>
      <c r="Y231" s="67">
        <f t="shared" si="26"/>
        <v>0</v>
      </c>
      <c r="AA231" s="86">
        <f>IFERROR(IF('3.Weekly Hours &amp; Wage Activity'!J231 = "FT", 1,MIN(1,IF('3.Weekly Hours &amp; Wage Activity'!J231 = "", "",MIN('3.Weekly Hours &amp; Wage Activity'!J231/40,1)),IF('3.Weekly Hours &amp; Wage Activity'!J231="", "",'3.Weekly Hours &amp; Wage Activity'!J231/40 ))),0)</f>
        <v>0</v>
      </c>
      <c r="AB231" s="86">
        <f>IFERROR(IF('3.Weekly Hours &amp; Wage Activity'!K231 = "FT", 1,MIN(1,IF('3.Weekly Hours &amp; Wage Activity'!K231 = "", "",MIN('3.Weekly Hours &amp; Wage Activity'!K231/40,1)),IF('3.Weekly Hours &amp; Wage Activity'!K231="", "",'3.Weekly Hours &amp; Wage Activity'!K231/40 ))),0)</f>
        <v>0</v>
      </c>
      <c r="AC231" s="86">
        <f>IFERROR(IF('3.Weekly Hours &amp; Wage Activity'!L231 = "FT", 1,MIN(1,IF('3.Weekly Hours &amp; Wage Activity'!L231 = "", "",MIN('3.Weekly Hours &amp; Wage Activity'!L231/40,1)),IF('3.Weekly Hours &amp; Wage Activity'!L231="", "",'3.Weekly Hours &amp; Wage Activity'!L231/40 ))),0)</f>
        <v>0</v>
      </c>
      <c r="AD231" s="86">
        <f>IFERROR(IF('3.Weekly Hours &amp; Wage Activity'!M231 = "FT", 1,MIN(1,IF('3.Weekly Hours &amp; Wage Activity'!M231 = "", "",MIN('3.Weekly Hours &amp; Wage Activity'!M231/40,1)),IF('3.Weekly Hours &amp; Wage Activity'!M231="", "",'3.Weekly Hours &amp; Wage Activity'!M231/40 ))),0)</f>
        <v>0</v>
      </c>
      <c r="AE231" s="86">
        <f>IFERROR(IF('3.Weekly Hours &amp; Wage Activity'!N231 = "FT", 1,MIN(1,IF('3.Weekly Hours &amp; Wage Activity'!N231 = "", "",MIN('3.Weekly Hours &amp; Wage Activity'!N231/40,1)),IF('3.Weekly Hours &amp; Wage Activity'!N231="", "",'3.Weekly Hours &amp; Wage Activity'!N231/40 ))),0)</f>
        <v>0</v>
      </c>
      <c r="AF231" s="86">
        <f>IFERROR(IF('3.Weekly Hours &amp; Wage Activity'!O231 = "FT", 1,MIN(1,IF('3.Weekly Hours &amp; Wage Activity'!O231 = "", "",MIN('3.Weekly Hours &amp; Wage Activity'!O231/40,1)),IF('3.Weekly Hours &amp; Wage Activity'!O231="", "",'3.Weekly Hours &amp; Wage Activity'!O231/40 ))),0)</f>
        <v>0</v>
      </c>
      <c r="AG231" s="86">
        <f>IFERROR(IF('3.Weekly Hours &amp; Wage Activity'!P231 = "FT", 1,MIN(1,IF('3.Weekly Hours &amp; Wage Activity'!P231 = "", "",MIN('3.Weekly Hours &amp; Wage Activity'!P231/40,1)),IF('3.Weekly Hours &amp; Wage Activity'!P231="", "",'3.Weekly Hours &amp; Wage Activity'!P231/40 ))),0)</f>
        <v>0</v>
      </c>
      <c r="AH231" s="86">
        <f>IFERROR(IF('3.Weekly Hours &amp; Wage Activity'!Q231 = "FT", 1,MIN(1,IF('3.Weekly Hours &amp; Wage Activity'!Q231 = "", "",MIN('3.Weekly Hours &amp; Wage Activity'!Q231/40,1)),IF('3.Weekly Hours &amp; Wage Activity'!Q231="", "",'3.Weekly Hours &amp; Wage Activity'!Q231/40 ))),0)</f>
        <v>0</v>
      </c>
      <c r="AI231" s="86">
        <f>IFERROR(IF('3.Weekly Hours &amp; Wage Activity'!R231 = "FT", 1,MIN(1,IF('3.Weekly Hours &amp; Wage Activity'!R231 = "", "",MIN('3.Weekly Hours &amp; Wage Activity'!R231/40,1)),IF('3.Weekly Hours &amp; Wage Activity'!R231="", "",'3.Weekly Hours &amp; Wage Activity'!R231/40 ))),0)</f>
        <v>0</v>
      </c>
      <c r="AJ231" s="86">
        <f>IFERROR(IF('3.Weekly Hours &amp; Wage Activity'!S231 = "FT", 1,MIN(1,IF('3.Weekly Hours &amp; Wage Activity'!S231 = "", "",MIN('3.Weekly Hours &amp; Wage Activity'!S231/40,1)),IF('3.Weekly Hours &amp; Wage Activity'!S231="", "",'3.Weekly Hours &amp; Wage Activity'!S231/40 ))),0)</f>
        <v>0</v>
      </c>
      <c r="AK231" s="86">
        <f>IFERROR(IF('3.Weekly Hours &amp; Wage Activity'!T231 = "FT", 1,MIN(1,IF('3.Weekly Hours &amp; Wage Activity'!T231 = "", "",MIN('3.Weekly Hours &amp; Wage Activity'!T231/40,1)),IF('3.Weekly Hours &amp; Wage Activity'!T231="", "",'3.Weekly Hours &amp; Wage Activity'!T231/40 ))),0)</f>
        <v>0</v>
      </c>
      <c r="AL231" s="86">
        <f>IFERROR(IF('3.Weekly Hours &amp; Wage Activity'!U231 = "FT", 1,MIN(1,IF('3.Weekly Hours &amp; Wage Activity'!U231 = "", "",MIN('3.Weekly Hours &amp; Wage Activity'!U231/40,1)),IF('3.Weekly Hours &amp; Wage Activity'!U231="", "",'3.Weekly Hours &amp; Wage Activity'!U231/40 ))),0)</f>
        <v>0</v>
      </c>
      <c r="AM231" s="86">
        <f>IFERROR(IF('3.Weekly Hours &amp; Wage Activity'!V231 = "FT", 1,MIN(1,IF('3.Weekly Hours &amp; Wage Activity'!V231 = "", "",MIN('3.Weekly Hours &amp; Wage Activity'!V231/40,1)),IF('3.Weekly Hours &amp; Wage Activity'!V231="", "",'3.Weekly Hours &amp; Wage Activity'!V231/40 ))),0)</f>
        <v>0</v>
      </c>
      <c r="AN231" s="86">
        <f>IFERROR(IF('3.Weekly Hours &amp; Wage Activity'!W231 = "FT", 1,MIN(1,IF('3.Weekly Hours &amp; Wage Activity'!W231 = "", "",MIN('3.Weekly Hours &amp; Wage Activity'!W231/40,1)),IF('3.Weekly Hours &amp; Wage Activity'!W231="", "",'3.Weekly Hours &amp; Wage Activity'!W231/40 ))),0)</f>
        <v>0</v>
      </c>
      <c r="AO231" s="86">
        <f>IFERROR(IF('3.Weekly Hours &amp; Wage Activity'!X231 = "FT", 1,MIN(1,IF('3.Weekly Hours &amp; Wage Activity'!X231 = "", "",MIN('3.Weekly Hours &amp; Wage Activity'!X231/40,1)),IF('3.Weekly Hours &amp; Wage Activity'!X231="", "",'3.Weekly Hours &amp; Wage Activity'!X231/40 ))),0)</f>
        <v>0</v>
      </c>
      <c r="AP231" s="86">
        <f>IFERROR(IF('3.Weekly Hours &amp; Wage Activity'!Y231 = "FT", 1,MIN(1,IF('3.Weekly Hours &amp; Wage Activity'!Y231 = "", "",MIN('3.Weekly Hours &amp; Wage Activity'!Y231/40,1)),IF('3.Weekly Hours &amp; Wage Activity'!Y231="", "",'3.Weekly Hours &amp; Wage Activity'!Y231/40 ))),0)</f>
        <v>0</v>
      </c>
      <c r="AQ231" s="86">
        <f>IFERROR(IF('3.Weekly Hours &amp; Wage Activity'!Z231 = "FT", 1,MIN(1,IF('3.Weekly Hours &amp; Wage Activity'!Z231 = "", "",MIN('3.Weekly Hours &amp; Wage Activity'!Z231/40,1)),IF('3.Weekly Hours &amp; Wage Activity'!Z231="", "",'3.Weekly Hours &amp; Wage Activity'!Z231/40 ))),0)</f>
        <v>0</v>
      </c>
      <c r="AR231" s="86">
        <f>IFERROR(IF('3.Weekly Hours &amp; Wage Activity'!AA231 = "FT", 1,MIN(1,IF('3.Weekly Hours &amp; Wage Activity'!AA231 = "", "",MIN('3.Weekly Hours &amp; Wage Activity'!AA231/40,1)),IF('3.Weekly Hours &amp; Wage Activity'!AA231="", "",'3.Weekly Hours &amp; Wage Activity'!AA231/40 ))),0)</f>
        <v>0</v>
      </c>
      <c r="AS231" s="86">
        <f>IFERROR(IF('3.Weekly Hours &amp; Wage Activity'!AB231 = "FT", 1,MIN(1,IF('3.Weekly Hours &amp; Wage Activity'!AB231 = "", "",MIN('3.Weekly Hours &amp; Wage Activity'!AB231/40,1)),IF('3.Weekly Hours &amp; Wage Activity'!AB231="", "",'3.Weekly Hours &amp; Wage Activity'!AB231/40 ))),0)</f>
        <v>0</v>
      </c>
      <c r="AT231" s="86">
        <f>IFERROR(IF('3.Weekly Hours &amp; Wage Activity'!AC231 = "FT", 1,MIN(1,IF('3.Weekly Hours &amp; Wage Activity'!AC231 = "", "",MIN('3.Weekly Hours &amp; Wage Activity'!AC231/40,1)),IF('3.Weekly Hours &amp; Wage Activity'!AC231="", "",'3.Weekly Hours &amp; Wage Activity'!AC231/40 ))),0)</f>
        <v>0</v>
      </c>
      <c r="AU231" s="86">
        <f>IFERROR(IF('3.Weekly Hours &amp; Wage Activity'!AD231 = "FT", 1,MIN(1,IF('3.Weekly Hours &amp; Wage Activity'!AD231 = "", "",MIN('3.Weekly Hours &amp; Wage Activity'!AD231/40,1)),IF('3.Weekly Hours &amp; Wage Activity'!AD231="", "",'3.Weekly Hours &amp; Wage Activity'!AD231/40 ))),0)</f>
        <v>0</v>
      </c>
      <c r="AV231" s="86">
        <f>IFERROR(IF('3.Weekly Hours &amp; Wage Activity'!AE231 = "FT", 1,MIN(1,IF('3.Weekly Hours &amp; Wage Activity'!AE231 = "", "",MIN('3.Weekly Hours &amp; Wage Activity'!AE231/40,1)),IF('3.Weekly Hours &amp; Wage Activity'!AE231="", "",'3.Weekly Hours &amp; Wage Activity'!AE231/40 ))),0)</f>
        <v>0</v>
      </c>
      <c r="AW231" s="86">
        <f>IFERROR(IF('3.Weekly Hours &amp; Wage Activity'!AF231 = "FT", 1,MIN(1,IF('3.Weekly Hours &amp; Wage Activity'!AF231 = "", "",MIN('3.Weekly Hours &amp; Wage Activity'!AF231/40,1)),IF('3.Weekly Hours &amp; Wage Activity'!AF231="", "",'3.Weekly Hours &amp; Wage Activity'!AF231/40 ))),0)</f>
        <v>0</v>
      </c>
      <c r="AX231" s="86">
        <f>IFERROR(IF('3.Weekly Hours &amp; Wage Activity'!AG231 = "FT", 1,MIN(1,IF('3.Weekly Hours &amp; Wage Activity'!AG231 = "", "",MIN('3.Weekly Hours &amp; Wage Activity'!AG231/40,1)),IF('3.Weekly Hours &amp; Wage Activity'!AG231="", "",'3.Weekly Hours &amp; Wage Activity'!AG231/40 ))),0)</f>
        <v>0</v>
      </c>
      <c r="AY231" s="523">
        <f>SUM( IF(COUNTIF('3.Weekly Hours &amp; Wage Activity'!J231:Q231, "&lt;&gt;FT") = 0, COLUMNS('3.Weekly Hours &amp; Wage Activity'!J231:AG231) * 40, '3.Weekly Hours &amp; Wage Activity'!J231:AG231))</f>
        <v>0</v>
      </c>
      <c r="AZ231" s="86">
        <f t="shared" si="27"/>
        <v>0</v>
      </c>
      <c r="BA231" s="87">
        <f t="shared" si="28"/>
        <v>0</v>
      </c>
      <c r="BB231" s="74" t="str">
        <f>IF('2.Census &amp; Reference Benchmarks'!K231 = "", "", '2.Census &amp; Reference Benchmarks'!K231)</f>
        <v/>
      </c>
      <c r="BC231" s="185">
        <f>IF('2.Census &amp; Reference Benchmarks'!L231="N/A",IF(OR(AND(G231="",I231=""),AND(G231&lt;DATEVALUE("1/1/2020"),OR(I231="",I231&gt;DATEVALUE("3/31/2020")))),177.14,IF(OR(I231 = "", I231 &gt; DATEVALUE("1/31/2020")), ROUND(177.14*((DATEVALUE("2/1/2020") -G231)/31),1))),IF('2.Census &amp; Reference Benchmarks'!L231="",0,'2.Census &amp; Reference Benchmarks'!L231))</f>
        <v>0</v>
      </c>
      <c r="BD231" s="74" t="str">
        <f>IF('2.Census &amp; Reference Benchmarks'!N231 = "", "", '2.Census &amp; Reference Benchmarks'!N231)</f>
        <v/>
      </c>
      <c r="BE231" s="185">
        <f>IF('2.Census &amp; Reference Benchmarks'!O231="N/A",IF(OR(AND(G231="",I231=""),AND(G231&lt;=DATEVALUE("2/1/2020"),OR(I231="",I231&gt;=DATEVALUE("2/29/2020")))),165.71,IF(AND(G231&gt;DATEVALUE("2/1/2020"),OR(I231="",I231&lt;=DATEVALUE("2/29/2020"))),((DATEVALUE("3/1/2020")-G231)/29)*165.71,"")),IF('2.Census &amp; Reference Benchmarks'!O231="",0,'2.Census &amp; Reference Benchmarks'!O231))</f>
        <v>0</v>
      </c>
    </row>
    <row r="232" spans="1:57" x14ac:dyDescent="0.25">
      <c r="A232" s="3"/>
      <c r="B232" s="56">
        <f>IF('2.Census &amp; Reference Benchmarks'!B232 &lt;&gt;"",'2.Census &amp; Reference Benchmarks'!B232,"")</f>
        <v>0</v>
      </c>
      <c r="C232" s="56">
        <f>IF('2.Census &amp; Reference Benchmarks'!C232 &lt;&gt;"",'2.Census &amp; Reference Benchmarks'!C232,"")</f>
        <v>0</v>
      </c>
      <c r="D232" s="57" t="str">
        <f>IF('2.Census &amp; Reference Benchmarks'!D232 &lt;&gt;"",'2.Census &amp; Reference Benchmarks'!D232,"")</f>
        <v/>
      </c>
      <c r="E232" s="56" t="str">
        <f>IF('2.Census &amp; Reference Benchmarks'!E232 &lt;&gt;"",'2.Census &amp; Reference Benchmarks'!E232,"")</f>
        <v/>
      </c>
      <c r="F232" s="56" t="str">
        <f>IF('2.Census &amp; Reference Benchmarks'!F232 &lt;&gt;"",'2.Census &amp; Reference Benchmarks'!F232,"")</f>
        <v/>
      </c>
      <c r="G232" s="58" t="str">
        <f>IF('2.Census &amp; Reference Benchmarks'!G232 &lt;&gt;"",'2.Census &amp; Reference Benchmarks'!G232,"")</f>
        <v/>
      </c>
      <c r="H232" s="58" t="str">
        <f>IF('2.Census &amp; Reference Benchmarks'!H232 &lt;&gt;"",'2.Census &amp; Reference Benchmarks'!H232,"")</f>
        <v/>
      </c>
      <c r="I232" s="58" t="str">
        <f>IF('2.Census &amp; Reference Benchmarks'!I232 &lt;&gt;"",'2.Census &amp; Reference Benchmarks'!I232,"")</f>
        <v/>
      </c>
      <c r="J232" s="69" t="str">
        <f>IF('2.Census &amp; Reference Benchmarks'!J232 &lt;&gt;"",'2.Census &amp; Reference Benchmarks'!J232,"")</f>
        <v/>
      </c>
      <c r="K232" s="58" t="str">
        <f>IF('7.Safe Harbor Input Data &amp; Calc'!Q234 &lt;&gt; "", '7.Safe Harbor Input Data &amp; Calc'!Q234, "")</f>
        <v>No</v>
      </c>
      <c r="L232" s="59" t="str">
        <f>IF('2.Census &amp; Reference Benchmarks'!T232&lt;&gt; "",'2.Census &amp; Reference Benchmarks'!T232,"")</f>
        <v/>
      </c>
      <c r="M232" s="60">
        <f>'2.Census &amp; Reference Benchmarks'!M232</f>
        <v>0</v>
      </c>
      <c r="N232" s="60">
        <f>'2.Census &amp; Reference Benchmarks'!P232</f>
        <v>0</v>
      </c>
      <c r="O232" s="60">
        <f>'2.Census &amp; Reference Benchmarks'!S232</f>
        <v>0</v>
      </c>
      <c r="P232" s="52">
        <f>IF( AND(I232 &lt; '1. Summary for SBA'!$J$7, I232 &lt;&gt;""), 0, IF(AND(G232="",I232=""),SUM(M232:O232)*4,IF(I232&lt;'1. Summary for SBA'!$J$7,0,IF(K232="Yes",0,IF(H232="Salary",IF(AND(SUM(M232:O232)*4&lt;100000,L232=""),(SUM(M232:O232)/(IF(OR(I232=0,I232&gt;=DATEVALUE("3/31/2020")),DATEVALUE("3/31/2020"),I232)-IF(OR(G232&lt;=DATEVALUE("1/1/2020"), G232 = ""),DATEVALUE("1/1/2020"),IF(OR(MONTH(G232)=1),G232+1,IF(MONTH(G232)=3,G232,G232-1)))))*360,0),0)))))</f>
        <v>0</v>
      </c>
      <c r="Q232" s="52">
        <f t="shared" si="29"/>
        <v>0</v>
      </c>
      <c r="R232" s="67">
        <f t="shared" si="23"/>
        <v>0</v>
      </c>
      <c r="S232" s="53">
        <f>SUM('3.Weekly Hours &amp; Wage Activity'!AI232:BF232)</f>
        <v>0</v>
      </c>
      <c r="T232" s="53">
        <f>IF(AND(I232&lt;&gt; "",  I232 &lt; '1. Summary for SBA'!$J$11 +168, I232 &gt; '1. Summary for SBA'!$J$11),S232+(((168-(I232-'1. Summary for SBA'!$J$11+1))*S232)/((I232-'1. Summary for SBA'!$J$11+1))),0)</f>
        <v>0</v>
      </c>
      <c r="U232" s="369">
        <f>IF(K232= "Yes",0,IF( H232 = "salary",IF(T232 = 0,MAX(0,$R232-$S232), R232-T232),IF( H232 = "Hourly",'6. Hourly EE Wage Reduction'!AA232, 0)))</f>
        <v>0</v>
      </c>
      <c r="V232" s="67">
        <f t="shared" si="24"/>
        <v>0</v>
      </c>
      <c r="W232" s="405" t="str">
        <f>IF(U232 = 0, "No",IF('6. Hourly EE Wage Reduction'!T232 &gt;'6. Hourly EE Wage Reduction'!W232, "Yes", "No"))</f>
        <v>No</v>
      </c>
      <c r="X232" s="67">
        <f t="shared" si="25"/>
        <v>0</v>
      </c>
      <c r="Y232" s="67">
        <f t="shared" si="26"/>
        <v>0</v>
      </c>
      <c r="AA232" s="86">
        <f>IFERROR(IF('3.Weekly Hours &amp; Wage Activity'!J232 = "FT", 1,MIN(1,IF('3.Weekly Hours &amp; Wage Activity'!J232 = "", "",MIN('3.Weekly Hours &amp; Wage Activity'!J232/40,1)),IF('3.Weekly Hours &amp; Wage Activity'!J232="", "",'3.Weekly Hours &amp; Wage Activity'!J232/40 ))),0)</f>
        <v>0</v>
      </c>
      <c r="AB232" s="86">
        <f>IFERROR(IF('3.Weekly Hours &amp; Wage Activity'!K232 = "FT", 1,MIN(1,IF('3.Weekly Hours &amp; Wage Activity'!K232 = "", "",MIN('3.Weekly Hours &amp; Wage Activity'!K232/40,1)),IF('3.Weekly Hours &amp; Wage Activity'!K232="", "",'3.Weekly Hours &amp; Wage Activity'!K232/40 ))),0)</f>
        <v>0</v>
      </c>
      <c r="AC232" s="86">
        <f>IFERROR(IF('3.Weekly Hours &amp; Wage Activity'!L232 = "FT", 1,MIN(1,IF('3.Weekly Hours &amp; Wage Activity'!L232 = "", "",MIN('3.Weekly Hours &amp; Wage Activity'!L232/40,1)),IF('3.Weekly Hours &amp; Wage Activity'!L232="", "",'3.Weekly Hours &amp; Wage Activity'!L232/40 ))),0)</f>
        <v>0</v>
      </c>
      <c r="AD232" s="86">
        <f>IFERROR(IF('3.Weekly Hours &amp; Wage Activity'!M232 = "FT", 1,MIN(1,IF('3.Weekly Hours &amp; Wage Activity'!M232 = "", "",MIN('3.Weekly Hours &amp; Wage Activity'!M232/40,1)),IF('3.Weekly Hours &amp; Wage Activity'!M232="", "",'3.Weekly Hours &amp; Wage Activity'!M232/40 ))),0)</f>
        <v>0</v>
      </c>
      <c r="AE232" s="86">
        <f>IFERROR(IF('3.Weekly Hours &amp; Wage Activity'!N232 = "FT", 1,MIN(1,IF('3.Weekly Hours &amp; Wage Activity'!N232 = "", "",MIN('3.Weekly Hours &amp; Wage Activity'!N232/40,1)),IF('3.Weekly Hours &amp; Wage Activity'!N232="", "",'3.Weekly Hours &amp; Wage Activity'!N232/40 ))),0)</f>
        <v>0</v>
      </c>
      <c r="AF232" s="86">
        <f>IFERROR(IF('3.Weekly Hours &amp; Wage Activity'!O232 = "FT", 1,MIN(1,IF('3.Weekly Hours &amp; Wage Activity'!O232 = "", "",MIN('3.Weekly Hours &amp; Wage Activity'!O232/40,1)),IF('3.Weekly Hours &amp; Wage Activity'!O232="", "",'3.Weekly Hours &amp; Wage Activity'!O232/40 ))),0)</f>
        <v>0</v>
      </c>
      <c r="AG232" s="86">
        <f>IFERROR(IF('3.Weekly Hours &amp; Wage Activity'!P232 = "FT", 1,MIN(1,IF('3.Weekly Hours &amp; Wage Activity'!P232 = "", "",MIN('3.Weekly Hours &amp; Wage Activity'!P232/40,1)),IF('3.Weekly Hours &amp; Wage Activity'!P232="", "",'3.Weekly Hours &amp; Wage Activity'!P232/40 ))),0)</f>
        <v>0</v>
      </c>
      <c r="AH232" s="86">
        <f>IFERROR(IF('3.Weekly Hours &amp; Wage Activity'!Q232 = "FT", 1,MIN(1,IF('3.Weekly Hours &amp; Wage Activity'!Q232 = "", "",MIN('3.Weekly Hours &amp; Wage Activity'!Q232/40,1)),IF('3.Weekly Hours &amp; Wage Activity'!Q232="", "",'3.Weekly Hours &amp; Wage Activity'!Q232/40 ))),0)</f>
        <v>0</v>
      </c>
      <c r="AI232" s="86">
        <f>IFERROR(IF('3.Weekly Hours &amp; Wage Activity'!R232 = "FT", 1,MIN(1,IF('3.Weekly Hours &amp; Wage Activity'!R232 = "", "",MIN('3.Weekly Hours &amp; Wage Activity'!R232/40,1)),IF('3.Weekly Hours &amp; Wage Activity'!R232="", "",'3.Weekly Hours &amp; Wage Activity'!R232/40 ))),0)</f>
        <v>0</v>
      </c>
      <c r="AJ232" s="86">
        <f>IFERROR(IF('3.Weekly Hours &amp; Wage Activity'!S232 = "FT", 1,MIN(1,IF('3.Weekly Hours &amp; Wage Activity'!S232 = "", "",MIN('3.Weekly Hours &amp; Wage Activity'!S232/40,1)),IF('3.Weekly Hours &amp; Wage Activity'!S232="", "",'3.Weekly Hours &amp; Wage Activity'!S232/40 ))),0)</f>
        <v>0</v>
      </c>
      <c r="AK232" s="86">
        <f>IFERROR(IF('3.Weekly Hours &amp; Wage Activity'!T232 = "FT", 1,MIN(1,IF('3.Weekly Hours &amp; Wage Activity'!T232 = "", "",MIN('3.Weekly Hours &amp; Wage Activity'!T232/40,1)),IF('3.Weekly Hours &amp; Wage Activity'!T232="", "",'3.Weekly Hours &amp; Wage Activity'!T232/40 ))),0)</f>
        <v>0</v>
      </c>
      <c r="AL232" s="86">
        <f>IFERROR(IF('3.Weekly Hours &amp; Wage Activity'!U232 = "FT", 1,MIN(1,IF('3.Weekly Hours &amp; Wage Activity'!U232 = "", "",MIN('3.Weekly Hours &amp; Wage Activity'!U232/40,1)),IF('3.Weekly Hours &amp; Wage Activity'!U232="", "",'3.Weekly Hours &amp; Wage Activity'!U232/40 ))),0)</f>
        <v>0</v>
      </c>
      <c r="AM232" s="86">
        <f>IFERROR(IF('3.Weekly Hours &amp; Wage Activity'!V232 = "FT", 1,MIN(1,IF('3.Weekly Hours &amp; Wage Activity'!V232 = "", "",MIN('3.Weekly Hours &amp; Wage Activity'!V232/40,1)),IF('3.Weekly Hours &amp; Wage Activity'!V232="", "",'3.Weekly Hours &amp; Wage Activity'!V232/40 ))),0)</f>
        <v>0</v>
      </c>
      <c r="AN232" s="86">
        <f>IFERROR(IF('3.Weekly Hours &amp; Wage Activity'!W232 = "FT", 1,MIN(1,IF('3.Weekly Hours &amp; Wage Activity'!W232 = "", "",MIN('3.Weekly Hours &amp; Wage Activity'!W232/40,1)),IF('3.Weekly Hours &amp; Wage Activity'!W232="", "",'3.Weekly Hours &amp; Wage Activity'!W232/40 ))),0)</f>
        <v>0</v>
      </c>
      <c r="AO232" s="86">
        <f>IFERROR(IF('3.Weekly Hours &amp; Wage Activity'!X232 = "FT", 1,MIN(1,IF('3.Weekly Hours &amp; Wage Activity'!X232 = "", "",MIN('3.Weekly Hours &amp; Wage Activity'!X232/40,1)),IF('3.Weekly Hours &amp; Wage Activity'!X232="", "",'3.Weekly Hours &amp; Wage Activity'!X232/40 ))),0)</f>
        <v>0</v>
      </c>
      <c r="AP232" s="86">
        <f>IFERROR(IF('3.Weekly Hours &amp; Wage Activity'!Y232 = "FT", 1,MIN(1,IF('3.Weekly Hours &amp; Wage Activity'!Y232 = "", "",MIN('3.Weekly Hours &amp; Wage Activity'!Y232/40,1)),IF('3.Weekly Hours &amp; Wage Activity'!Y232="", "",'3.Weekly Hours &amp; Wage Activity'!Y232/40 ))),0)</f>
        <v>0</v>
      </c>
      <c r="AQ232" s="86">
        <f>IFERROR(IF('3.Weekly Hours &amp; Wage Activity'!Z232 = "FT", 1,MIN(1,IF('3.Weekly Hours &amp; Wage Activity'!Z232 = "", "",MIN('3.Weekly Hours &amp; Wage Activity'!Z232/40,1)),IF('3.Weekly Hours &amp; Wage Activity'!Z232="", "",'3.Weekly Hours &amp; Wage Activity'!Z232/40 ))),0)</f>
        <v>0</v>
      </c>
      <c r="AR232" s="86">
        <f>IFERROR(IF('3.Weekly Hours &amp; Wage Activity'!AA232 = "FT", 1,MIN(1,IF('3.Weekly Hours &amp; Wage Activity'!AA232 = "", "",MIN('3.Weekly Hours &amp; Wage Activity'!AA232/40,1)),IF('3.Weekly Hours &amp; Wage Activity'!AA232="", "",'3.Weekly Hours &amp; Wage Activity'!AA232/40 ))),0)</f>
        <v>0</v>
      </c>
      <c r="AS232" s="86">
        <f>IFERROR(IF('3.Weekly Hours &amp; Wage Activity'!AB232 = "FT", 1,MIN(1,IF('3.Weekly Hours &amp; Wage Activity'!AB232 = "", "",MIN('3.Weekly Hours &amp; Wage Activity'!AB232/40,1)),IF('3.Weekly Hours &amp; Wage Activity'!AB232="", "",'3.Weekly Hours &amp; Wage Activity'!AB232/40 ))),0)</f>
        <v>0</v>
      </c>
      <c r="AT232" s="86">
        <f>IFERROR(IF('3.Weekly Hours &amp; Wage Activity'!AC232 = "FT", 1,MIN(1,IF('3.Weekly Hours &amp; Wage Activity'!AC232 = "", "",MIN('3.Weekly Hours &amp; Wage Activity'!AC232/40,1)),IF('3.Weekly Hours &amp; Wage Activity'!AC232="", "",'3.Weekly Hours &amp; Wage Activity'!AC232/40 ))),0)</f>
        <v>0</v>
      </c>
      <c r="AU232" s="86">
        <f>IFERROR(IF('3.Weekly Hours &amp; Wage Activity'!AD232 = "FT", 1,MIN(1,IF('3.Weekly Hours &amp; Wage Activity'!AD232 = "", "",MIN('3.Weekly Hours &amp; Wage Activity'!AD232/40,1)),IF('3.Weekly Hours &amp; Wage Activity'!AD232="", "",'3.Weekly Hours &amp; Wage Activity'!AD232/40 ))),0)</f>
        <v>0</v>
      </c>
      <c r="AV232" s="86">
        <f>IFERROR(IF('3.Weekly Hours &amp; Wage Activity'!AE232 = "FT", 1,MIN(1,IF('3.Weekly Hours &amp; Wage Activity'!AE232 = "", "",MIN('3.Weekly Hours &amp; Wage Activity'!AE232/40,1)),IF('3.Weekly Hours &amp; Wage Activity'!AE232="", "",'3.Weekly Hours &amp; Wage Activity'!AE232/40 ))),0)</f>
        <v>0</v>
      </c>
      <c r="AW232" s="86">
        <f>IFERROR(IF('3.Weekly Hours &amp; Wage Activity'!AF232 = "FT", 1,MIN(1,IF('3.Weekly Hours &amp; Wage Activity'!AF232 = "", "",MIN('3.Weekly Hours &amp; Wage Activity'!AF232/40,1)),IF('3.Weekly Hours &amp; Wage Activity'!AF232="", "",'3.Weekly Hours &amp; Wage Activity'!AF232/40 ))),0)</f>
        <v>0</v>
      </c>
      <c r="AX232" s="86">
        <f>IFERROR(IF('3.Weekly Hours &amp; Wage Activity'!AG232 = "FT", 1,MIN(1,IF('3.Weekly Hours &amp; Wage Activity'!AG232 = "", "",MIN('3.Weekly Hours &amp; Wage Activity'!AG232/40,1)),IF('3.Weekly Hours &amp; Wage Activity'!AG232="", "",'3.Weekly Hours &amp; Wage Activity'!AG232/40 ))),0)</f>
        <v>0</v>
      </c>
      <c r="AY232" s="523">
        <f>SUM( IF(COUNTIF('3.Weekly Hours &amp; Wage Activity'!J232:Q232, "&lt;&gt;FT") = 0, COLUMNS('3.Weekly Hours &amp; Wage Activity'!J232:AG232) * 40, '3.Weekly Hours &amp; Wage Activity'!J232:AG232))</f>
        <v>0</v>
      </c>
      <c r="AZ232" s="86">
        <f t="shared" si="27"/>
        <v>0</v>
      </c>
      <c r="BA232" s="87">
        <f t="shared" si="28"/>
        <v>0</v>
      </c>
      <c r="BB232" s="74" t="str">
        <f>IF('2.Census &amp; Reference Benchmarks'!K232 = "", "", '2.Census &amp; Reference Benchmarks'!K232)</f>
        <v/>
      </c>
      <c r="BC232" s="185">
        <f>IF('2.Census &amp; Reference Benchmarks'!L232="N/A",IF(OR(AND(G232="",I232=""),AND(G232&lt;DATEVALUE("1/1/2020"),OR(I232="",I232&gt;DATEVALUE("3/31/2020")))),177.14,IF(OR(I232 = "", I232 &gt; DATEVALUE("1/31/2020")), ROUND(177.14*((DATEVALUE("2/1/2020") -G232)/31),1))),IF('2.Census &amp; Reference Benchmarks'!L232="",0,'2.Census &amp; Reference Benchmarks'!L232))</f>
        <v>0</v>
      </c>
      <c r="BD232" s="74" t="str">
        <f>IF('2.Census &amp; Reference Benchmarks'!N232 = "", "", '2.Census &amp; Reference Benchmarks'!N232)</f>
        <v/>
      </c>
      <c r="BE232" s="185">
        <f>IF('2.Census &amp; Reference Benchmarks'!O232="N/A",IF(OR(AND(G232="",I232=""),AND(G232&lt;=DATEVALUE("2/1/2020"),OR(I232="",I232&gt;=DATEVALUE("2/29/2020")))),165.71,IF(AND(G232&gt;DATEVALUE("2/1/2020"),OR(I232="",I232&lt;=DATEVALUE("2/29/2020"))),((DATEVALUE("3/1/2020")-G232)/29)*165.71,"")),IF('2.Census &amp; Reference Benchmarks'!O232="",0,'2.Census &amp; Reference Benchmarks'!O232))</f>
        <v>0</v>
      </c>
    </row>
    <row r="233" spans="1:57" x14ac:dyDescent="0.25">
      <c r="A233" s="3"/>
      <c r="B233" s="56">
        <f>IF('2.Census &amp; Reference Benchmarks'!B233 &lt;&gt;"",'2.Census &amp; Reference Benchmarks'!B233,"")</f>
        <v>0</v>
      </c>
      <c r="C233" s="56">
        <f>IF('2.Census &amp; Reference Benchmarks'!C233 &lt;&gt;"",'2.Census &amp; Reference Benchmarks'!C233,"")</f>
        <v>0</v>
      </c>
      <c r="D233" s="57" t="str">
        <f>IF('2.Census &amp; Reference Benchmarks'!D233 &lt;&gt;"",'2.Census &amp; Reference Benchmarks'!D233,"")</f>
        <v/>
      </c>
      <c r="E233" s="56" t="str">
        <f>IF('2.Census &amp; Reference Benchmarks'!E233 &lt;&gt;"",'2.Census &amp; Reference Benchmarks'!E233,"")</f>
        <v/>
      </c>
      <c r="F233" s="56" t="str">
        <f>IF('2.Census &amp; Reference Benchmarks'!F233 &lt;&gt;"",'2.Census &amp; Reference Benchmarks'!F233,"")</f>
        <v/>
      </c>
      <c r="G233" s="58" t="str">
        <f>IF('2.Census &amp; Reference Benchmarks'!G233 &lt;&gt;"",'2.Census &amp; Reference Benchmarks'!G233,"")</f>
        <v/>
      </c>
      <c r="H233" s="58" t="str">
        <f>IF('2.Census &amp; Reference Benchmarks'!H233 &lt;&gt;"",'2.Census &amp; Reference Benchmarks'!H233,"")</f>
        <v/>
      </c>
      <c r="I233" s="58" t="str">
        <f>IF('2.Census &amp; Reference Benchmarks'!I233 &lt;&gt;"",'2.Census &amp; Reference Benchmarks'!I233,"")</f>
        <v/>
      </c>
      <c r="J233" s="69" t="str">
        <f>IF('2.Census &amp; Reference Benchmarks'!J233 &lt;&gt;"",'2.Census &amp; Reference Benchmarks'!J233,"")</f>
        <v/>
      </c>
      <c r="K233" s="58" t="str">
        <f>IF('7.Safe Harbor Input Data &amp; Calc'!Q235 &lt;&gt; "", '7.Safe Harbor Input Data &amp; Calc'!Q235, "")</f>
        <v>No</v>
      </c>
      <c r="L233" s="59" t="str">
        <f>IF('2.Census &amp; Reference Benchmarks'!T233&lt;&gt; "",'2.Census &amp; Reference Benchmarks'!T233,"")</f>
        <v/>
      </c>
      <c r="M233" s="60">
        <f>'2.Census &amp; Reference Benchmarks'!M233</f>
        <v>0</v>
      </c>
      <c r="N233" s="60">
        <f>'2.Census &amp; Reference Benchmarks'!P233</f>
        <v>0</v>
      </c>
      <c r="O233" s="60">
        <f>'2.Census &amp; Reference Benchmarks'!S233</f>
        <v>0</v>
      </c>
      <c r="P233" s="52">
        <f>IF( AND(I233 &lt; '1. Summary for SBA'!$J$7, I233 &lt;&gt;""), 0, IF(AND(G233="",I233=""),SUM(M233:O233)*4,IF(I233&lt;'1. Summary for SBA'!$J$7,0,IF(K233="Yes",0,IF(H233="Salary",IF(AND(SUM(M233:O233)*4&lt;100000,L233=""),(SUM(M233:O233)/(IF(OR(I233=0,I233&gt;=DATEVALUE("3/31/2020")),DATEVALUE("3/31/2020"),I233)-IF(OR(G233&lt;=DATEVALUE("1/1/2020"), G233 = ""),DATEVALUE("1/1/2020"),IF(OR(MONTH(G233)=1),G233+1,IF(MONTH(G233)=3,G233,G233-1)))))*360,0),0)))))</f>
        <v>0</v>
      </c>
      <c r="Q233" s="52">
        <f t="shared" si="29"/>
        <v>0</v>
      </c>
      <c r="R233" s="67">
        <f t="shared" si="23"/>
        <v>0</v>
      </c>
      <c r="S233" s="53">
        <f>SUM('3.Weekly Hours &amp; Wage Activity'!AI233:BF233)</f>
        <v>0</v>
      </c>
      <c r="T233" s="53">
        <f>IF(AND(I233&lt;&gt; "",  I233 &lt; '1. Summary for SBA'!$J$11 +168, I233 &gt; '1. Summary for SBA'!$J$11),S233+(((168-(I233-'1. Summary for SBA'!$J$11+1))*S233)/((I233-'1. Summary for SBA'!$J$11+1))),0)</f>
        <v>0</v>
      </c>
      <c r="U233" s="369">
        <f>IF(K233= "Yes",0,IF( H233 = "salary",IF(T233 = 0,MAX(0,$R233-$S233), R233-T233),IF( H233 = "Hourly",'6. Hourly EE Wage Reduction'!AA233, 0)))</f>
        <v>0</v>
      </c>
      <c r="V233" s="67">
        <f t="shared" si="24"/>
        <v>0</v>
      </c>
      <c r="W233" s="405" t="str">
        <f>IF(U233 = 0, "No",IF('6. Hourly EE Wage Reduction'!T233 &gt;'6. Hourly EE Wage Reduction'!W233, "Yes", "No"))</f>
        <v>No</v>
      </c>
      <c r="X233" s="67">
        <f t="shared" si="25"/>
        <v>0</v>
      </c>
      <c r="Y233" s="67">
        <f t="shared" si="26"/>
        <v>0</v>
      </c>
      <c r="AA233" s="86">
        <f>IFERROR(IF('3.Weekly Hours &amp; Wage Activity'!J233 = "FT", 1,MIN(1,IF('3.Weekly Hours &amp; Wage Activity'!J233 = "", "",MIN('3.Weekly Hours &amp; Wage Activity'!J233/40,1)),IF('3.Weekly Hours &amp; Wage Activity'!J233="", "",'3.Weekly Hours &amp; Wage Activity'!J233/40 ))),0)</f>
        <v>0</v>
      </c>
      <c r="AB233" s="86">
        <f>IFERROR(IF('3.Weekly Hours &amp; Wage Activity'!K233 = "FT", 1,MIN(1,IF('3.Weekly Hours &amp; Wage Activity'!K233 = "", "",MIN('3.Weekly Hours &amp; Wage Activity'!K233/40,1)),IF('3.Weekly Hours &amp; Wage Activity'!K233="", "",'3.Weekly Hours &amp; Wage Activity'!K233/40 ))),0)</f>
        <v>0</v>
      </c>
      <c r="AC233" s="86">
        <f>IFERROR(IF('3.Weekly Hours &amp; Wage Activity'!L233 = "FT", 1,MIN(1,IF('3.Weekly Hours &amp; Wage Activity'!L233 = "", "",MIN('3.Weekly Hours &amp; Wage Activity'!L233/40,1)),IF('3.Weekly Hours &amp; Wage Activity'!L233="", "",'3.Weekly Hours &amp; Wage Activity'!L233/40 ))),0)</f>
        <v>0</v>
      </c>
      <c r="AD233" s="86">
        <f>IFERROR(IF('3.Weekly Hours &amp; Wage Activity'!M233 = "FT", 1,MIN(1,IF('3.Weekly Hours &amp; Wage Activity'!M233 = "", "",MIN('3.Weekly Hours &amp; Wage Activity'!M233/40,1)),IF('3.Weekly Hours &amp; Wage Activity'!M233="", "",'3.Weekly Hours &amp; Wage Activity'!M233/40 ))),0)</f>
        <v>0</v>
      </c>
      <c r="AE233" s="86">
        <f>IFERROR(IF('3.Weekly Hours &amp; Wage Activity'!N233 = "FT", 1,MIN(1,IF('3.Weekly Hours &amp; Wage Activity'!N233 = "", "",MIN('3.Weekly Hours &amp; Wage Activity'!N233/40,1)),IF('3.Weekly Hours &amp; Wage Activity'!N233="", "",'3.Weekly Hours &amp; Wage Activity'!N233/40 ))),0)</f>
        <v>0</v>
      </c>
      <c r="AF233" s="86">
        <f>IFERROR(IF('3.Weekly Hours &amp; Wage Activity'!O233 = "FT", 1,MIN(1,IF('3.Weekly Hours &amp; Wage Activity'!O233 = "", "",MIN('3.Weekly Hours &amp; Wage Activity'!O233/40,1)),IF('3.Weekly Hours &amp; Wage Activity'!O233="", "",'3.Weekly Hours &amp; Wage Activity'!O233/40 ))),0)</f>
        <v>0</v>
      </c>
      <c r="AG233" s="86">
        <f>IFERROR(IF('3.Weekly Hours &amp; Wage Activity'!P233 = "FT", 1,MIN(1,IF('3.Weekly Hours &amp; Wage Activity'!P233 = "", "",MIN('3.Weekly Hours &amp; Wage Activity'!P233/40,1)),IF('3.Weekly Hours &amp; Wage Activity'!P233="", "",'3.Weekly Hours &amp; Wage Activity'!P233/40 ))),0)</f>
        <v>0</v>
      </c>
      <c r="AH233" s="86">
        <f>IFERROR(IF('3.Weekly Hours &amp; Wage Activity'!Q233 = "FT", 1,MIN(1,IF('3.Weekly Hours &amp; Wage Activity'!Q233 = "", "",MIN('3.Weekly Hours &amp; Wage Activity'!Q233/40,1)),IF('3.Weekly Hours &amp; Wage Activity'!Q233="", "",'3.Weekly Hours &amp; Wage Activity'!Q233/40 ))),0)</f>
        <v>0</v>
      </c>
      <c r="AI233" s="86">
        <f>IFERROR(IF('3.Weekly Hours &amp; Wage Activity'!R233 = "FT", 1,MIN(1,IF('3.Weekly Hours &amp; Wage Activity'!R233 = "", "",MIN('3.Weekly Hours &amp; Wage Activity'!R233/40,1)),IF('3.Weekly Hours &amp; Wage Activity'!R233="", "",'3.Weekly Hours &amp; Wage Activity'!R233/40 ))),0)</f>
        <v>0</v>
      </c>
      <c r="AJ233" s="86">
        <f>IFERROR(IF('3.Weekly Hours &amp; Wage Activity'!S233 = "FT", 1,MIN(1,IF('3.Weekly Hours &amp; Wage Activity'!S233 = "", "",MIN('3.Weekly Hours &amp; Wage Activity'!S233/40,1)),IF('3.Weekly Hours &amp; Wage Activity'!S233="", "",'3.Weekly Hours &amp; Wage Activity'!S233/40 ))),0)</f>
        <v>0</v>
      </c>
      <c r="AK233" s="86">
        <f>IFERROR(IF('3.Weekly Hours &amp; Wage Activity'!T233 = "FT", 1,MIN(1,IF('3.Weekly Hours &amp; Wage Activity'!T233 = "", "",MIN('3.Weekly Hours &amp; Wage Activity'!T233/40,1)),IF('3.Weekly Hours &amp; Wage Activity'!T233="", "",'3.Weekly Hours &amp; Wage Activity'!T233/40 ))),0)</f>
        <v>0</v>
      </c>
      <c r="AL233" s="86">
        <f>IFERROR(IF('3.Weekly Hours &amp; Wage Activity'!U233 = "FT", 1,MIN(1,IF('3.Weekly Hours &amp; Wage Activity'!U233 = "", "",MIN('3.Weekly Hours &amp; Wage Activity'!U233/40,1)),IF('3.Weekly Hours &amp; Wage Activity'!U233="", "",'3.Weekly Hours &amp; Wage Activity'!U233/40 ))),0)</f>
        <v>0</v>
      </c>
      <c r="AM233" s="86">
        <f>IFERROR(IF('3.Weekly Hours &amp; Wage Activity'!V233 = "FT", 1,MIN(1,IF('3.Weekly Hours &amp; Wage Activity'!V233 = "", "",MIN('3.Weekly Hours &amp; Wage Activity'!V233/40,1)),IF('3.Weekly Hours &amp; Wage Activity'!V233="", "",'3.Weekly Hours &amp; Wage Activity'!V233/40 ))),0)</f>
        <v>0</v>
      </c>
      <c r="AN233" s="86">
        <f>IFERROR(IF('3.Weekly Hours &amp; Wage Activity'!W233 = "FT", 1,MIN(1,IF('3.Weekly Hours &amp; Wage Activity'!W233 = "", "",MIN('3.Weekly Hours &amp; Wage Activity'!W233/40,1)),IF('3.Weekly Hours &amp; Wage Activity'!W233="", "",'3.Weekly Hours &amp; Wage Activity'!W233/40 ))),0)</f>
        <v>0</v>
      </c>
      <c r="AO233" s="86">
        <f>IFERROR(IF('3.Weekly Hours &amp; Wage Activity'!X233 = "FT", 1,MIN(1,IF('3.Weekly Hours &amp; Wage Activity'!X233 = "", "",MIN('3.Weekly Hours &amp; Wage Activity'!X233/40,1)),IF('3.Weekly Hours &amp; Wage Activity'!X233="", "",'3.Weekly Hours &amp; Wage Activity'!X233/40 ))),0)</f>
        <v>0</v>
      </c>
      <c r="AP233" s="86">
        <f>IFERROR(IF('3.Weekly Hours &amp; Wage Activity'!Y233 = "FT", 1,MIN(1,IF('3.Weekly Hours &amp; Wage Activity'!Y233 = "", "",MIN('3.Weekly Hours &amp; Wage Activity'!Y233/40,1)),IF('3.Weekly Hours &amp; Wage Activity'!Y233="", "",'3.Weekly Hours &amp; Wage Activity'!Y233/40 ))),0)</f>
        <v>0</v>
      </c>
      <c r="AQ233" s="86">
        <f>IFERROR(IF('3.Weekly Hours &amp; Wage Activity'!Z233 = "FT", 1,MIN(1,IF('3.Weekly Hours &amp; Wage Activity'!Z233 = "", "",MIN('3.Weekly Hours &amp; Wage Activity'!Z233/40,1)),IF('3.Weekly Hours &amp; Wage Activity'!Z233="", "",'3.Weekly Hours &amp; Wage Activity'!Z233/40 ))),0)</f>
        <v>0</v>
      </c>
      <c r="AR233" s="86">
        <f>IFERROR(IF('3.Weekly Hours &amp; Wage Activity'!AA233 = "FT", 1,MIN(1,IF('3.Weekly Hours &amp; Wage Activity'!AA233 = "", "",MIN('3.Weekly Hours &amp; Wage Activity'!AA233/40,1)),IF('3.Weekly Hours &amp; Wage Activity'!AA233="", "",'3.Weekly Hours &amp; Wage Activity'!AA233/40 ))),0)</f>
        <v>0</v>
      </c>
      <c r="AS233" s="86">
        <f>IFERROR(IF('3.Weekly Hours &amp; Wage Activity'!AB233 = "FT", 1,MIN(1,IF('3.Weekly Hours &amp; Wage Activity'!AB233 = "", "",MIN('3.Weekly Hours &amp; Wage Activity'!AB233/40,1)),IF('3.Weekly Hours &amp; Wage Activity'!AB233="", "",'3.Weekly Hours &amp; Wage Activity'!AB233/40 ))),0)</f>
        <v>0</v>
      </c>
      <c r="AT233" s="86">
        <f>IFERROR(IF('3.Weekly Hours &amp; Wage Activity'!AC233 = "FT", 1,MIN(1,IF('3.Weekly Hours &amp; Wage Activity'!AC233 = "", "",MIN('3.Weekly Hours &amp; Wage Activity'!AC233/40,1)),IF('3.Weekly Hours &amp; Wage Activity'!AC233="", "",'3.Weekly Hours &amp; Wage Activity'!AC233/40 ))),0)</f>
        <v>0</v>
      </c>
      <c r="AU233" s="86">
        <f>IFERROR(IF('3.Weekly Hours &amp; Wage Activity'!AD233 = "FT", 1,MIN(1,IF('3.Weekly Hours &amp; Wage Activity'!AD233 = "", "",MIN('3.Weekly Hours &amp; Wage Activity'!AD233/40,1)),IF('3.Weekly Hours &amp; Wage Activity'!AD233="", "",'3.Weekly Hours &amp; Wage Activity'!AD233/40 ))),0)</f>
        <v>0</v>
      </c>
      <c r="AV233" s="86">
        <f>IFERROR(IF('3.Weekly Hours &amp; Wage Activity'!AE233 = "FT", 1,MIN(1,IF('3.Weekly Hours &amp; Wage Activity'!AE233 = "", "",MIN('3.Weekly Hours &amp; Wage Activity'!AE233/40,1)),IF('3.Weekly Hours &amp; Wage Activity'!AE233="", "",'3.Weekly Hours &amp; Wage Activity'!AE233/40 ))),0)</f>
        <v>0</v>
      </c>
      <c r="AW233" s="86">
        <f>IFERROR(IF('3.Weekly Hours &amp; Wage Activity'!AF233 = "FT", 1,MIN(1,IF('3.Weekly Hours &amp; Wage Activity'!AF233 = "", "",MIN('3.Weekly Hours &amp; Wage Activity'!AF233/40,1)),IF('3.Weekly Hours &amp; Wage Activity'!AF233="", "",'3.Weekly Hours &amp; Wage Activity'!AF233/40 ))),0)</f>
        <v>0</v>
      </c>
      <c r="AX233" s="86">
        <f>IFERROR(IF('3.Weekly Hours &amp; Wage Activity'!AG233 = "FT", 1,MIN(1,IF('3.Weekly Hours &amp; Wage Activity'!AG233 = "", "",MIN('3.Weekly Hours &amp; Wage Activity'!AG233/40,1)),IF('3.Weekly Hours &amp; Wage Activity'!AG233="", "",'3.Weekly Hours &amp; Wage Activity'!AG233/40 ))),0)</f>
        <v>0</v>
      </c>
      <c r="AY233" s="523">
        <f>SUM( IF(COUNTIF('3.Weekly Hours &amp; Wage Activity'!J233:Q233, "&lt;&gt;FT") = 0, COLUMNS('3.Weekly Hours &amp; Wage Activity'!J233:AG233) * 40, '3.Weekly Hours &amp; Wage Activity'!J233:AG233))</f>
        <v>0</v>
      </c>
      <c r="AZ233" s="86">
        <f t="shared" si="27"/>
        <v>0</v>
      </c>
      <c r="BA233" s="87">
        <f t="shared" si="28"/>
        <v>0</v>
      </c>
      <c r="BB233" s="74" t="str">
        <f>IF('2.Census &amp; Reference Benchmarks'!K233 = "", "", '2.Census &amp; Reference Benchmarks'!K233)</f>
        <v/>
      </c>
      <c r="BC233" s="185">
        <f>IF('2.Census &amp; Reference Benchmarks'!L233="N/A",IF(OR(AND(G233="",I233=""),AND(G233&lt;DATEVALUE("1/1/2020"),OR(I233="",I233&gt;DATEVALUE("3/31/2020")))),177.14,IF(OR(I233 = "", I233 &gt; DATEVALUE("1/31/2020")), ROUND(177.14*((DATEVALUE("2/1/2020") -G233)/31),1))),IF('2.Census &amp; Reference Benchmarks'!L233="",0,'2.Census &amp; Reference Benchmarks'!L233))</f>
        <v>0</v>
      </c>
      <c r="BD233" s="74" t="str">
        <f>IF('2.Census &amp; Reference Benchmarks'!N233 = "", "", '2.Census &amp; Reference Benchmarks'!N233)</f>
        <v/>
      </c>
      <c r="BE233" s="185">
        <f>IF('2.Census &amp; Reference Benchmarks'!O233="N/A",IF(OR(AND(G233="",I233=""),AND(G233&lt;=DATEVALUE("2/1/2020"),OR(I233="",I233&gt;=DATEVALUE("2/29/2020")))),165.71,IF(AND(G233&gt;DATEVALUE("2/1/2020"),OR(I233="",I233&lt;=DATEVALUE("2/29/2020"))),((DATEVALUE("3/1/2020")-G233)/29)*165.71,"")),IF('2.Census &amp; Reference Benchmarks'!O233="",0,'2.Census &amp; Reference Benchmarks'!O233))</f>
        <v>0</v>
      </c>
    </row>
    <row r="234" spans="1:57" x14ac:dyDescent="0.25">
      <c r="A234" s="3"/>
      <c r="B234" s="56">
        <f>IF('2.Census &amp; Reference Benchmarks'!B234 &lt;&gt;"",'2.Census &amp; Reference Benchmarks'!B234,"")</f>
        <v>0</v>
      </c>
      <c r="C234" s="56">
        <f>IF('2.Census &amp; Reference Benchmarks'!C234 &lt;&gt;"",'2.Census &amp; Reference Benchmarks'!C234,"")</f>
        <v>0</v>
      </c>
      <c r="D234" s="57" t="str">
        <f>IF('2.Census &amp; Reference Benchmarks'!D234 &lt;&gt;"",'2.Census &amp; Reference Benchmarks'!D234,"")</f>
        <v/>
      </c>
      <c r="E234" s="56" t="str">
        <f>IF('2.Census &amp; Reference Benchmarks'!E234 &lt;&gt;"",'2.Census &amp; Reference Benchmarks'!E234,"")</f>
        <v/>
      </c>
      <c r="F234" s="56" t="str">
        <f>IF('2.Census &amp; Reference Benchmarks'!F234 &lt;&gt;"",'2.Census &amp; Reference Benchmarks'!F234,"")</f>
        <v/>
      </c>
      <c r="G234" s="58" t="str">
        <f>IF('2.Census &amp; Reference Benchmarks'!G234 &lt;&gt;"",'2.Census &amp; Reference Benchmarks'!G234,"")</f>
        <v/>
      </c>
      <c r="H234" s="58" t="str">
        <f>IF('2.Census &amp; Reference Benchmarks'!H234 &lt;&gt;"",'2.Census &amp; Reference Benchmarks'!H234,"")</f>
        <v/>
      </c>
      <c r="I234" s="58" t="str">
        <f>IF('2.Census &amp; Reference Benchmarks'!I234 &lt;&gt;"",'2.Census &amp; Reference Benchmarks'!I234,"")</f>
        <v/>
      </c>
      <c r="J234" s="69" t="str">
        <f>IF('2.Census &amp; Reference Benchmarks'!J234 &lt;&gt;"",'2.Census &amp; Reference Benchmarks'!J234,"")</f>
        <v/>
      </c>
      <c r="K234" s="58" t="str">
        <f>IF('7.Safe Harbor Input Data &amp; Calc'!Q236 &lt;&gt; "", '7.Safe Harbor Input Data &amp; Calc'!Q236, "")</f>
        <v>No</v>
      </c>
      <c r="L234" s="59" t="str">
        <f>IF('2.Census &amp; Reference Benchmarks'!T234&lt;&gt; "",'2.Census &amp; Reference Benchmarks'!T234,"")</f>
        <v/>
      </c>
      <c r="M234" s="60">
        <f>'2.Census &amp; Reference Benchmarks'!M234</f>
        <v>0</v>
      </c>
      <c r="N234" s="60">
        <f>'2.Census &amp; Reference Benchmarks'!P234</f>
        <v>0</v>
      </c>
      <c r="O234" s="60">
        <f>'2.Census &amp; Reference Benchmarks'!S234</f>
        <v>0</v>
      </c>
      <c r="P234" s="52">
        <f>IF( AND(I234 &lt; '1. Summary for SBA'!$J$7, I234 &lt;&gt;""), 0, IF(AND(G234="",I234=""),SUM(M234:O234)*4,IF(I234&lt;'1. Summary for SBA'!$J$7,0,IF(K234="Yes",0,IF(H234="Salary",IF(AND(SUM(M234:O234)*4&lt;100000,L234=""),(SUM(M234:O234)/(IF(OR(I234=0,I234&gt;=DATEVALUE("3/31/2020")),DATEVALUE("3/31/2020"),I234)-IF(OR(G234&lt;=DATEVALUE("1/1/2020"), G234 = ""),DATEVALUE("1/1/2020"),IF(OR(MONTH(G234)=1),G234+1,IF(MONTH(G234)=3,G234,G234-1)))))*360,0),0)))))</f>
        <v>0</v>
      </c>
      <c r="Q234" s="52">
        <f t="shared" si="29"/>
        <v>0</v>
      </c>
      <c r="R234" s="67">
        <f t="shared" si="23"/>
        <v>0</v>
      </c>
      <c r="S234" s="53">
        <f>SUM('3.Weekly Hours &amp; Wage Activity'!AI234:BF234)</f>
        <v>0</v>
      </c>
      <c r="T234" s="53">
        <f>IF(AND(I234&lt;&gt; "",  I234 &lt; '1. Summary for SBA'!$J$11 +168, I234 &gt; '1. Summary for SBA'!$J$11),S234+(((168-(I234-'1. Summary for SBA'!$J$11+1))*S234)/((I234-'1. Summary for SBA'!$J$11+1))),0)</f>
        <v>0</v>
      </c>
      <c r="U234" s="369">
        <f>IF(K234= "Yes",0,IF( H234 = "salary",IF(T234 = 0,MAX(0,$R234-$S234), R234-T234),IF( H234 = "Hourly",'6. Hourly EE Wage Reduction'!AA234, 0)))</f>
        <v>0</v>
      </c>
      <c r="V234" s="67">
        <f t="shared" si="24"/>
        <v>0</v>
      </c>
      <c r="W234" s="405" t="str">
        <f>IF(U234 = 0, "No",IF('6. Hourly EE Wage Reduction'!T234 &gt;'6. Hourly EE Wage Reduction'!W234, "Yes", "No"))</f>
        <v>No</v>
      </c>
      <c r="X234" s="67">
        <f t="shared" si="25"/>
        <v>0</v>
      </c>
      <c r="Y234" s="67">
        <f t="shared" si="26"/>
        <v>0</v>
      </c>
      <c r="AA234" s="86">
        <f>IFERROR(IF('3.Weekly Hours &amp; Wage Activity'!J234 = "FT", 1,MIN(1,IF('3.Weekly Hours &amp; Wage Activity'!J234 = "", "",MIN('3.Weekly Hours &amp; Wage Activity'!J234/40,1)),IF('3.Weekly Hours &amp; Wage Activity'!J234="", "",'3.Weekly Hours &amp; Wage Activity'!J234/40 ))),0)</f>
        <v>0</v>
      </c>
      <c r="AB234" s="86">
        <f>IFERROR(IF('3.Weekly Hours &amp; Wage Activity'!K234 = "FT", 1,MIN(1,IF('3.Weekly Hours &amp; Wage Activity'!K234 = "", "",MIN('3.Weekly Hours &amp; Wage Activity'!K234/40,1)),IF('3.Weekly Hours &amp; Wage Activity'!K234="", "",'3.Weekly Hours &amp; Wage Activity'!K234/40 ))),0)</f>
        <v>0</v>
      </c>
      <c r="AC234" s="86">
        <f>IFERROR(IF('3.Weekly Hours &amp; Wage Activity'!L234 = "FT", 1,MIN(1,IF('3.Weekly Hours &amp; Wage Activity'!L234 = "", "",MIN('3.Weekly Hours &amp; Wage Activity'!L234/40,1)),IF('3.Weekly Hours &amp; Wage Activity'!L234="", "",'3.Weekly Hours &amp; Wage Activity'!L234/40 ))),0)</f>
        <v>0</v>
      </c>
      <c r="AD234" s="86">
        <f>IFERROR(IF('3.Weekly Hours &amp; Wage Activity'!M234 = "FT", 1,MIN(1,IF('3.Weekly Hours &amp; Wage Activity'!M234 = "", "",MIN('3.Weekly Hours &amp; Wage Activity'!M234/40,1)),IF('3.Weekly Hours &amp; Wage Activity'!M234="", "",'3.Weekly Hours &amp; Wage Activity'!M234/40 ))),0)</f>
        <v>0</v>
      </c>
      <c r="AE234" s="86">
        <f>IFERROR(IF('3.Weekly Hours &amp; Wage Activity'!N234 = "FT", 1,MIN(1,IF('3.Weekly Hours &amp; Wage Activity'!N234 = "", "",MIN('3.Weekly Hours &amp; Wage Activity'!N234/40,1)),IF('3.Weekly Hours &amp; Wage Activity'!N234="", "",'3.Weekly Hours &amp; Wage Activity'!N234/40 ))),0)</f>
        <v>0</v>
      </c>
      <c r="AF234" s="86">
        <f>IFERROR(IF('3.Weekly Hours &amp; Wage Activity'!O234 = "FT", 1,MIN(1,IF('3.Weekly Hours &amp; Wage Activity'!O234 = "", "",MIN('3.Weekly Hours &amp; Wage Activity'!O234/40,1)),IF('3.Weekly Hours &amp; Wage Activity'!O234="", "",'3.Weekly Hours &amp; Wage Activity'!O234/40 ))),0)</f>
        <v>0</v>
      </c>
      <c r="AG234" s="86">
        <f>IFERROR(IF('3.Weekly Hours &amp; Wage Activity'!P234 = "FT", 1,MIN(1,IF('3.Weekly Hours &amp; Wage Activity'!P234 = "", "",MIN('3.Weekly Hours &amp; Wage Activity'!P234/40,1)),IF('3.Weekly Hours &amp; Wage Activity'!P234="", "",'3.Weekly Hours &amp; Wage Activity'!P234/40 ))),0)</f>
        <v>0</v>
      </c>
      <c r="AH234" s="86">
        <f>IFERROR(IF('3.Weekly Hours &amp; Wage Activity'!Q234 = "FT", 1,MIN(1,IF('3.Weekly Hours &amp; Wage Activity'!Q234 = "", "",MIN('3.Weekly Hours &amp; Wage Activity'!Q234/40,1)),IF('3.Weekly Hours &amp; Wage Activity'!Q234="", "",'3.Weekly Hours &amp; Wage Activity'!Q234/40 ))),0)</f>
        <v>0</v>
      </c>
      <c r="AI234" s="86">
        <f>IFERROR(IF('3.Weekly Hours &amp; Wage Activity'!R234 = "FT", 1,MIN(1,IF('3.Weekly Hours &amp; Wage Activity'!R234 = "", "",MIN('3.Weekly Hours &amp; Wage Activity'!R234/40,1)),IF('3.Weekly Hours &amp; Wage Activity'!R234="", "",'3.Weekly Hours &amp; Wage Activity'!R234/40 ))),0)</f>
        <v>0</v>
      </c>
      <c r="AJ234" s="86">
        <f>IFERROR(IF('3.Weekly Hours &amp; Wage Activity'!S234 = "FT", 1,MIN(1,IF('3.Weekly Hours &amp; Wage Activity'!S234 = "", "",MIN('3.Weekly Hours &amp; Wage Activity'!S234/40,1)),IF('3.Weekly Hours &amp; Wage Activity'!S234="", "",'3.Weekly Hours &amp; Wage Activity'!S234/40 ))),0)</f>
        <v>0</v>
      </c>
      <c r="AK234" s="86">
        <f>IFERROR(IF('3.Weekly Hours &amp; Wage Activity'!T234 = "FT", 1,MIN(1,IF('3.Weekly Hours &amp; Wage Activity'!T234 = "", "",MIN('3.Weekly Hours &amp; Wage Activity'!T234/40,1)),IF('3.Weekly Hours &amp; Wage Activity'!T234="", "",'3.Weekly Hours &amp; Wage Activity'!T234/40 ))),0)</f>
        <v>0</v>
      </c>
      <c r="AL234" s="86">
        <f>IFERROR(IF('3.Weekly Hours &amp; Wage Activity'!U234 = "FT", 1,MIN(1,IF('3.Weekly Hours &amp; Wage Activity'!U234 = "", "",MIN('3.Weekly Hours &amp; Wage Activity'!U234/40,1)),IF('3.Weekly Hours &amp; Wage Activity'!U234="", "",'3.Weekly Hours &amp; Wage Activity'!U234/40 ))),0)</f>
        <v>0</v>
      </c>
      <c r="AM234" s="86">
        <f>IFERROR(IF('3.Weekly Hours &amp; Wage Activity'!V234 = "FT", 1,MIN(1,IF('3.Weekly Hours &amp; Wage Activity'!V234 = "", "",MIN('3.Weekly Hours &amp; Wage Activity'!V234/40,1)),IF('3.Weekly Hours &amp; Wage Activity'!V234="", "",'3.Weekly Hours &amp; Wage Activity'!V234/40 ))),0)</f>
        <v>0</v>
      </c>
      <c r="AN234" s="86">
        <f>IFERROR(IF('3.Weekly Hours &amp; Wage Activity'!W234 = "FT", 1,MIN(1,IF('3.Weekly Hours &amp; Wage Activity'!W234 = "", "",MIN('3.Weekly Hours &amp; Wage Activity'!W234/40,1)),IF('3.Weekly Hours &amp; Wage Activity'!W234="", "",'3.Weekly Hours &amp; Wage Activity'!W234/40 ))),0)</f>
        <v>0</v>
      </c>
      <c r="AO234" s="86">
        <f>IFERROR(IF('3.Weekly Hours &amp; Wage Activity'!X234 = "FT", 1,MIN(1,IF('3.Weekly Hours &amp; Wage Activity'!X234 = "", "",MIN('3.Weekly Hours &amp; Wage Activity'!X234/40,1)),IF('3.Weekly Hours &amp; Wage Activity'!X234="", "",'3.Weekly Hours &amp; Wage Activity'!X234/40 ))),0)</f>
        <v>0</v>
      </c>
      <c r="AP234" s="86">
        <f>IFERROR(IF('3.Weekly Hours &amp; Wage Activity'!Y234 = "FT", 1,MIN(1,IF('3.Weekly Hours &amp; Wage Activity'!Y234 = "", "",MIN('3.Weekly Hours &amp; Wage Activity'!Y234/40,1)),IF('3.Weekly Hours &amp; Wage Activity'!Y234="", "",'3.Weekly Hours &amp; Wage Activity'!Y234/40 ))),0)</f>
        <v>0</v>
      </c>
      <c r="AQ234" s="86">
        <f>IFERROR(IF('3.Weekly Hours &amp; Wage Activity'!Z234 = "FT", 1,MIN(1,IF('3.Weekly Hours &amp; Wage Activity'!Z234 = "", "",MIN('3.Weekly Hours &amp; Wage Activity'!Z234/40,1)),IF('3.Weekly Hours &amp; Wage Activity'!Z234="", "",'3.Weekly Hours &amp; Wage Activity'!Z234/40 ))),0)</f>
        <v>0</v>
      </c>
      <c r="AR234" s="86">
        <f>IFERROR(IF('3.Weekly Hours &amp; Wage Activity'!AA234 = "FT", 1,MIN(1,IF('3.Weekly Hours &amp; Wage Activity'!AA234 = "", "",MIN('3.Weekly Hours &amp; Wage Activity'!AA234/40,1)),IF('3.Weekly Hours &amp; Wage Activity'!AA234="", "",'3.Weekly Hours &amp; Wage Activity'!AA234/40 ))),0)</f>
        <v>0</v>
      </c>
      <c r="AS234" s="86">
        <f>IFERROR(IF('3.Weekly Hours &amp; Wage Activity'!AB234 = "FT", 1,MIN(1,IF('3.Weekly Hours &amp; Wage Activity'!AB234 = "", "",MIN('3.Weekly Hours &amp; Wage Activity'!AB234/40,1)),IF('3.Weekly Hours &amp; Wage Activity'!AB234="", "",'3.Weekly Hours &amp; Wage Activity'!AB234/40 ))),0)</f>
        <v>0</v>
      </c>
      <c r="AT234" s="86">
        <f>IFERROR(IF('3.Weekly Hours &amp; Wage Activity'!AC234 = "FT", 1,MIN(1,IF('3.Weekly Hours &amp; Wage Activity'!AC234 = "", "",MIN('3.Weekly Hours &amp; Wage Activity'!AC234/40,1)),IF('3.Weekly Hours &amp; Wage Activity'!AC234="", "",'3.Weekly Hours &amp; Wage Activity'!AC234/40 ))),0)</f>
        <v>0</v>
      </c>
      <c r="AU234" s="86">
        <f>IFERROR(IF('3.Weekly Hours &amp; Wage Activity'!AD234 = "FT", 1,MIN(1,IF('3.Weekly Hours &amp; Wage Activity'!AD234 = "", "",MIN('3.Weekly Hours &amp; Wage Activity'!AD234/40,1)),IF('3.Weekly Hours &amp; Wage Activity'!AD234="", "",'3.Weekly Hours &amp; Wage Activity'!AD234/40 ))),0)</f>
        <v>0</v>
      </c>
      <c r="AV234" s="86">
        <f>IFERROR(IF('3.Weekly Hours &amp; Wage Activity'!AE234 = "FT", 1,MIN(1,IF('3.Weekly Hours &amp; Wage Activity'!AE234 = "", "",MIN('3.Weekly Hours &amp; Wage Activity'!AE234/40,1)),IF('3.Weekly Hours &amp; Wage Activity'!AE234="", "",'3.Weekly Hours &amp; Wage Activity'!AE234/40 ))),0)</f>
        <v>0</v>
      </c>
      <c r="AW234" s="86">
        <f>IFERROR(IF('3.Weekly Hours &amp; Wage Activity'!AF234 = "FT", 1,MIN(1,IF('3.Weekly Hours &amp; Wage Activity'!AF234 = "", "",MIN('3.Weekly Hours &amp; Wage Activity'!AF234/40,1)),IF('3.Weekly Hours &amp; Wage Activity'!AF234="", "",'3.Weekly Hours &amp; Wage Activity'!AF234/40 ))),0)</f>
        <v>0</v>
      </c>
      <c r="AX234" s="86">
        <f>IFERROR(IF('3.Weekly Hours &amp; Wage Activity'!AG234 = "FT", 1,MIN(1,IF('3.Weekly Hours &amp; Wage Activity'!AG234 = "", "",MIN('3.Weekly Hours &amp; Wage Activity'!AG234/40,1)),IF('3.Weekly Hours &amp; Wage Activity'!AG234="", "",'3.Weekly Hours &amp; Wage Activity'!AG234/40 ))),0)</f>
        <v>0</v>
      </c>
      <c r="AY234" s="523">
        <f>SUM( IF(COUNTIF('3.Weekly Hours &amp; Wage Activity'!J234:Q234, "&lt;&gt;FT") = 0, COLUMNS('3.Weekly Hours &amp; Wage Activity'!J234:AG234) * 40, '3.Weekly Hours &amp; Wage Activity'!J234:AG234))</f>
        <v>0</v>
      </c>
      <c r="AZ234" s="86">
        <f t="shared" si="27"/>
        <v>0</v>
      </c>
      <c r="BA234" s="87">
        <f t="shared" si="28"/>
        <v>0</v>
      </c>
      <c r="BB234" s="74" t="str">
        <f>IF('2.Census &amp; Reference Benchmarks'!K234 = "", "", '2.Census &amp; Reference Benchmarks'!K234)</f>
        <v/>
      </c>
      <c r="BC234" s="185">
        <f>IF('2.Census &amp; Reference Benchmarks'!L234="N/A",IF(OR(AND(G234="",I234=""),AND(G234&lt;DATEVALUE("1/1/2020"),OR(I234="",I234&gt;DATEVALUE("3/31/2020")))),177.14,IF(OR(I234 = "", I234 &gt; DATEVALUE("1/31/2020")), ROUND(177.14*((DATEVALUE("2/1/2020") -G234)/31),1))),IF('2.Census &amp; Reference Benchmarks'!L234="",0,'2.Census &amp; Reference Benchmarks'!L234))</f>
        <v>0</v>
      </c>
      <c r="BD234" s="74" t="str">
        <f>IF('2.Census &amp; Reference Benchmarks'!N234 = "", "", '2.Census &amp; Reference Benchmarks'!N234)</f>
        <v/>
      </c>
      <c r="BE234" s="185">
        <f>IF('2.Census &amp; Reference Benchmarks'!O234="N/A",IF(OR(AND(G234="",I234=""),AND(G234&lt;=DATEVALUE("2/1/2020"),OR(I234="",I234&gt;=DATEVALUE("2/29/2020")))),165.71,IF(AND(G234&gt;DATEVALUE("2/1/2020"),OR(I234="",I234&lt;=DATEVALUE("2/29/2020"))),((DATEVALUE("3/1/2020")-G234)/29)*165.71,"")),IF('2.Census &amp; Reference Benchmarks'!O234="",0,'2.Census &amp; Reference Benchmarks'!O234))</f>
        <v>0</v>
      </c>
    </row>
    <row r="235" spans="1:57" x14ac:dyDescent="0.25">
      <c r="A235" s="3"/>
      <c r="B235" s="56">
        <f>IF('2.Census &amp; Reference Benchmarks'!B235 &lt;&gt;"",'2.Census &amp; Reference Benchmarks'!B235,"")</f>
        <v>0</v>
      </c>
      <c r="C235" s="56">
        <f>IF('2.Census &amp; Reference Benchmarks'!C235 &lt;&gt;"",'2.Census &amp; Reference Benchmarks'!C235,"")</f>
        <v>0</v>
      </c>
      <c r="D235" s="57" t="str">
        <f>IF('2.Census &amp; Reference Benchmarks'!D235 &lt;&gt;"",'2.Census &amp; Reference Benchmarks'!D235,"")</f>
        <v/>
      </c>
      <c r="E235" s="56" t="str">
        <f>IF('2.Census &amp; Reference Benchmarks'!E235 &lt;&gt;"",'2.Census &amp; Reference Benchmarks'!E235,"")</f>
        <v/>
      </c>
      <c r="F235" s="56" t="str">
        <f>IF('2.Census &amp; Reference Benchmarks'!F235 &lt;&gt;"",'2.Census &amp; Reference Benchmarks'!F235,"")</f>
        <v/>
      </c>
      <c r="G235" s="58" t="str">
        <f>IF('2.Census &amp; Reference Benchmarks'!G235 &lt;&gt;"",'2.Census &amp; Reference Benchmarks'!G235,"")</f>
        <v/>
      </c>
      <c r="H235" s="58" t="str">
        <f>IF('2.Census &amp; Reference Benchmarks'!H235 &lt;&gt;"",'2.Census &amp; Reference Benchmarks'!H235,"")</f>
        <v/>
      </c>
      <c r="I235" s="58" t="str">
        <f>IF('2.Census &amp; Reference Benchmarks'!I235 &lt;&gt;"",'2.Census &amp; Reference Benchmarks'!I235,"")</f>
        <v/>
      </c>
      <c r="J235" s="69" t="str">
        <f>IF('2.Census &amp; Reference Benchmarks'!J235 &lt;&gt;"",'2.Census &amp; Reference Benchmarks'!J235,"")</f>
        <v/>
      </c>
      <c r="K235" s="58" t="str">
        <f>IF('7.Safe Harbor Input Data &amp; Calc'!Q237 &lt;&gt; "", '7.Safe Harbor Input Data &amp; Calc'!Q237, "")</f>
        <v>No</v>
      </c>
      <c r="L235" s="59" t="str">
        <f>IF('2.Census &amp; Reference Benchmarks'!T235&lt;&gt; "",'2.Census &amp; Reference Benchmarks'!T235,"")</f>
        <v/>
      </c>
      <c r="M235" s="60">
        <f>'2.Census &amp; Reference Benchmarks'!M235</f>
        <v>0</v>
      </c>
      <c r="N235" s="60">
        <f>'2.Census &amp; Reference Benchmarks'!P235</f>
        <v>0</v>
      </c>
      <c r="O235" s="60">
        <f>'2.Census &amp; Reference Benchmarks'!S235</f>
        <v>0</v>
      </c>
      <c r="P235" s="52">
        <f>IF( AND(I235 &lt; '1. Summary for SBA'!$J$7, I235 &lt;&gt;""), 0, IF(AND(G235="",I235=""),SUM(M235:O235)*4,IF(I235&lt;'1. Summary for SBA'!$J$7,0,IF(K235="Yes",0,IF(H235="Salary",IF(AND(SUM(M235:O235)*4&lt;100000,L235=""),(SUM(M235:O235)/(IF(OR(I235=0,I235&gt;=DATEVALUE("3/31/2020")),DATEVALUE("3/31/2020"),I235)-IF(OR(G235&lt;=DATEVALUE("1/1/2020"), G235 = ""),DATEVALUE("1/1/2020"),IF(OR(MONTH(G235)=1),G235+1,IF(MONTH(G235)=3,G235,G235-1)))))*360,0),0)))))</f>
        <v>0</v>
      </c>
      <c r="Q235" s="52">
        <f t="shared" si="29"/>
        <v>0</v>
      </c>
      <c r="R235" s="67">
        <f t="shared" si="23"/>
        <v>0</v>
      </c>
      <c r="S235" s="53">
        <f>SUM('3.Weekly Hours &amp; Wage Activity'!AI235:BF235)</f>
        <v>0</v>
      </c>
      <c r="T235" s="53">
        <f>IF(AND(I235&lt;&gt; "",  I235 &lt; '1. Summary for SBA'!$J$11 +168, I235 &gt; '1. Summary for SBA'!$J$11),S235+(((168-(I235-'1. Summary for SBA'!$J$11+1))*S235)/((I235-'1. Summary for SBA'!$J$11+1))),0)</f>
        <v>0</v>
      </c>
      <c r="U235" s="369">
        <f>IF(K235= "Yes",0,IF( H235 = "salary",IF(T235 = 0,MAX(0,$R235-$S235), R235-T235),IF( H235 = "Hourly",'6. Hourly EE Wage Reduction'!AA235, 0)))</f>
        <v>0</v>
      </c>
      <c r="V235" s="67">
        <f t="shared" si="24"/>
        <v>0</v>
      </c>
      <c r="W235" s="405" t="str">
        <f>IF(U235 = 0, "No",IF('6. Hourly EE Wage Reduction'!T235 &gt;'6. Hourly EE Wage Reduction'!W235, "Yes", "No"))</f>
        <v>No</v>
      </c>
      <c r="X235" s="67">
        <f t="shared" si="25"/>
        <v>0</v>
      </c>
      <c r="Y235" s="67">
        <f t="shared" si="26"/>
        <v>0</v>
      </c>
      <c r="AA235" s="86">
        <f>IFERROR(IF('3.Weekly Hours &amp; Wage Activity'!J235 = "FT", 1,MIN(1,IF('3.Weekly Hours &amp; Wage Activity'!J235 = "", "",MIN('3.Weekly Hours &amp; Wage Activity'!J235/40,1)),IF('3.Weekly Hours &amp; Wage Activity'!J235="", "",'3.Weekly Hours &amp; Wage Activity'!J235/40 ))),0)</f>
        <v>0</v>
      </c>
      <c r="AB235" s="86">
        <f>IFERROR(IF('3.Weekly Hours &amp; Wage Activity'!K235 = "FT", 1,MIN(1,IF('3.Weekly Hours &amp; Wage Activity'!K235 = "", "",MIN('3.Weekly Hours &amp; Wage Activity'!K235/40,1)),IF('3.Weekly Hours &amp; Wage Activity'!K235="", "",'3.Weekly Hours &amp; Wage Activity'!K235/40 ))),0)</f>
        <v>0</v>
      </c>
      <c r="AC235" s="86">
        <f>IFERROR(IF('3.Weekly Hours &amp; Wage Activity'!L235 = "FT", 1,MIN(1,IF('3.Weekly Hours &amp; Wage Activity'!L235 = "", "",MIN('3.Weekly Hours &amp; Wage Activity'!L235/40,1)),IF('3.Weekly Hours &amp; Wage Activity'!L235="", "",'3.Weekly Hours &amp; Wage Activity'!L235/40 ))),0)</f>
        <v>0</v>
      </c>
      <c r="AD235" s="86">
        <f>IFERROR(IF('3.Weekly Hours &amp; Wage Activity'!M235 = "FT", 1,MIN(1,IF('3.Weekly Hours &amp; Wage Activity'!M235 = "", "",MIN('3.Weekly Hours &amp; Wage Activity'!M235/40,1)),IF('3.Weekly Hours &amp; Wage Activity'!M235="", "",'3.Weekly Hours &amp; Wage Activity'!M235/40 ))),0)</f>
        <v>0</v>
      </c>
      <c r="AE235" s="86">
        <f>IFERROR(IF('3.Weekly Hours &amp; Wage Activity'!N235 = "FT", 1,MIN(1,IF('3.Weekly Hours &amp; Wage Activity'!N235 = "", "",MIN('3.Weekly Hours &amp; Wage Activity'!N235/40,1)),IF('3.Weekly Hours &amp; Wage Activity'!N235="", "",'3.Weekly Hours &amp; Wage Activity'!N235/40 ))),0)</f>
        <v>0</v>
      </c>
      <c r="AF235" s="86">
        <f>IFERROR(IF('3.Weekly Hours &amp; Wage Activity'!O235 = "FT", 1,MIN(1,IF('3.Weekly Hours &amp; Wage Activity'!O235 = "", "",MIN('3.Weekly Hours &amp; Wage Activity'!O235/40,1)),IF('3.Weekly Hours &amp; Wage Activity'!O235="", "",'3.Weekly Hours &amp; Wage Activity'!O235/40 ))),0)</f>
        <v>0</v>
      </c>
      <c r="AG235" s="86">
        <f>IFERROR(IF('3.Weekly Hours &amp; Wage Activity'!P235 = "FT", 1,MIN(1,IF('3.Weekly Hours &amp; Wage Activity'!P235 = "", "",MIN('3.Weekly Hours &amp; Wage Activity'!P235/40,1)),IF('3.Weekly Hours &amp; Wage Activity'!P235="", "",'3.Weekly Hours &amp; Wage Activity'!P235/40 ))),0)</f>
        <v>0</v>
      </c>
      <c r="AH235" s="86">
        <f>IFERROR(IF('3.Weekly Hours &amp; Wage Activity'!Q235 = "FT", 1,MIN(1,IF('3.Weekly Hours &amp; Wage Activity'!Q235 = "", "",MIN('3.Weekly Hours &amp; Wage Activity'!Q235/40,1)),IF('3.Weekly Hours &amp; Wage Activity'!Q235="", "",'3.Weekly Hours &amp; Wage Activity'!Q235/40 ))),0)</f>
        <v>0</v>
      </c>
      <c r="AI235" s="86">
        <f>IFERROR(IF('3.Weekly Hours &amp; Wage Activity'!R235 = "FT", 1,MIN(1,IF('3.Weekly Hours &amp; Wage Activity'!R235 = "", "",MIN('3.Weekly Hours &amp; Wage Activity'!R235/40,1)),IF('3.Weekly Hours &amp; Wage Activity'!R235="", "",'3.Weekly Hours &amp; Wage Activity'!R235/40 ))),0)</f>
        <v>0</v>
      </c>
      <c r="AJ235" s="86">
        <f>IFERROR(IF('3.Weekly Hours &amp; Wage Activity'!S235 = "FT", 1,MIN(1,IF('3.Weekly Hours &amp; Wage Activity'!S235 = "", "",MIN('3.Weekly Hours &amp; Wage Activity'!S235/40,1)),IF('3.Weekly Hours &amp; Wage Activity'!S235="", "",'3.Weekly Hours &amp; Wage Activity'!S235/40 ))),0)</f>
        <v>0</v>
      </c>
      <c r="AK235" s="86">
        <f>IFERROR(IF('3.Weekly Hours &amp; Wage Activity'!T235 = "FT", 1,MIN(1,IF('3.Weekly Hours &amp; Wage Activity'!T235 = "", "",MIN('3.Weekly Hours &amp; Wage Activity'!T235/40,1)),IF('3.Weekly Hours &amp; Wage Activity'!T235="", "",'3.Weekly Hours &amp; Wage Activity'!T235/40 ))),0)</f>
        <v>0</v>
      </c>
      <c r="AL235" s="86">
        <f>IFERROR(IF('3.Weekly Hours &amp; Wage Activity'!U235 = "FT", 1,MIN(1,IF('3.Weekly Hours &amp; Wage Activity'!U235 = "", "",MIN('3.Weekly Hours &amp; Wage Activity'!U235/40,1)),IF('3.Weekly Hours &amp; Wage Activity'!U235="", "",'3.Weekly Hours &amp; Wage Activity'!U235/40 ))),0)</f>
        <v>0</v>
      </c>
      <c r="AM235" s="86">
        <f>IFERROR(IF('3.Weekly Hours &amp; Wage Activity'!V235 = "FT", 1,MIN(1,IF('3.Weekly Hours &amp; Wage Activity'!V235 = "", "",MIN('3.Weekly Hours &amp; Wage Activity'!V235/40,1)),IF('3.Weekly Hours &amp; Wage Activity'!V235="", "",'3.Weekly Hours &amp; Wage Activity'!V235/40 ))),0)</f>
        <v>0</v>
      </c>
      <c r="AN235" s="86">
        <f>IFERROR(IF('3.Weekly Hours &amp; Wage Activity'!W235 = "FT", 1,MIN(1,IF('3.Weekly Hours &amp; Wage Activity'!W235 = "", "",MIN('3.Weekly Hours &amp; Wage Activity'!W235/40,1)),IF('3.Weekly Hours &amp; Wage Activity'!W235="", "",'3.Weekly Hours &amp; Wage Activity'!W235/40 ))),0)</f>
        <v>0</v>
      </c>
      <c r="AO235" s="86">
        <f>IFERROR(IF('3.Weekly Hours &amp; Wage Activity'!X235 = "FT", 1,MIN(1,IF('3.Weekly Hours &amp; Wage Activity'!X235 = "", "",MIN('3.Weekly Hours &amp; Wage Activity'!X235/40,1)),IF('3.Weekly Hours &amp; Wage Activity'!X235="", "",'3.Weekly Hours &amp; Wage Activity'!X235/40 ))),0)</f>
        <v>0</v>
      </c>
      <c r="AP235" s="86">
        <f>IFERROR(IF('3.Weekly Hours &amp; Wage Activity'!Y235 = "FT", 1,MIN(1,IF('3.Weekly Hours &amp; Wage Activity'!Y235 = "", "",MIN('3.Weekly Hours &amp; Wage Activity'!Y235/40,1)),IF('3.Weekly Hours &amp; Wage Activity'!Y235="", "",'3.Weekly Hours &amp; Wage Activity'!Y235/40 ))),0)</f>
        <v>0</v>
      </c>
      <c r="AQ235" s="86">
        <f>IFERROR(IF('3.Weekly Hours &amp; Wage Activity'!Z235 = "FT", 1,MIN(1,IF('3.Weekly Hours &amp; Wage Activity'!Z235 = "", "",MIN('3.Weekly Hours &amp; Wage Activity'!Z235/40,1)),IF('3.Weekly Hours &amp; Wage Activity'!Z235="", "",'3.Weekly Hours &amp; Wage Activity'!Z235/40 ))),0)</f>
        <v>0</v>
      </c>
      <c r="AR235" s="86">
        <f>IFERROR(IF('3.Weekly Hours &amp; Wage Activity'!AA235 = "FT", 1,MIN(1,IF('3.Weekly Hours &amp; Wage Activity'!AA235 = "", "",MIN('3.Weekly Hours &amp; Wage Activity'!AA235/40,1)),IF('3.Weekly Hours &amp; Wage Activity'!AA235="", "",'3.Weekly Hours &amp; Wage Activity'!AA235/40 ))),0)</f>
        <v>0</v>
      </c>
      <c r="AS235" s="86">
        <f>IFERROR(IF('3.Weekly Hours &amp; Wage Activity'!AB235 = "FT", 1,MIN(1,IF('3.Weekly Hours &amp; Wage Activity'!AB235 = "", "",MIN('3.Weekly Hours &amp; Wage Activity'!AB235/40,1)),IF('3.Weekly Hours &amp; Wage Activity'!AB235="", "",'3.Weekly Hours &amp; Wage Activity'!AB235/40 ))),0)</f>
        <v>0</v>
      </c>
      <c r="AT235" s="86">
        <f>IFERROR(IF('3.Weekly Hours &amp; Wage Activity'!AC235 = "FT", 1,MIN(1,IF('3.Weekly Hours &amp; Wage Activity'!AC235 = "", "",MIN('3.Weekly Hours &amp; Wage Activity'!AC235/40,1)),IF('3.Weekly Hours &amp; Wage Activity'!AC235="", "",'3.Weekly Hours &amp; Wage Activity'!AC235/40 ))),0)</f>
        <v>0</v>
      </c>
      <c r="AU235" s="86">
        <f>IFERROR(IF('3.Weekly Hours &amp; Wage Activity'!AD235 = "FT", 1,MIN(1,IF('3.Weekly Hours &amp; Wage Activity'!AD235 = "", "",MIN('3.Weekly Hours &amp; Wage Activity'!AD235/40,1)),IF('3.Weekly Hours &amp; Wage Activity'!AD235="", "",'3.Weekly Hours &amp; Wage Activity'!AD235/40 ))),0)</f>
        <v>0</v>
      </c>
      <c r="AV235" s="86">
        <f>IFERROR(IF('3.Weekly Hours &amp; Wage Activity'!AE235 = "FT", 1,MIN(1,IF('3.Weekly Hours &amp; Wage Activity'!AE235 = "", "",MIN('3.Weekly Hours &amp; Wage Activity'!AE235/40,1)),IF('3.Weekly Hours &amp; Wage Activity'!AE235="", "",'3.Weekly Hours &amp; Wage Activity'!AE235/40 ))),0)</f>
        <v>0</v>
      </c>
      <c r="AW235" s="86">
        <f>IFERROR(IF('3.Weekly Hours &amp; Wage Activity'!AF235 = "FT", 1,MIN(1,IF('3.Weekly Hours &amp; Wage Activity'!AF235 = "", "",MIN('3.Weekly Hours &amp; Wage Activity'!AF235/40,1)),IF('3.Weekly Hours &amp; Wage Activity'!AF235="", "",'3.Weekly Hours &amp; Wage Activity'!AF235/40 ))),0)</f>
        <v>0</v>
      </c>
      <c r="AX235" s="86">
        <f>IFERROR(IF('3.Weekly Hours &amp; Wage Activity'!AG235 = "FT", 1,MIN(1,IF('3.Weekly Hours &amp; Wage Activity'!AG235 = "", "",MIN('3.Weekly Hours &amp; Wage Activity'!AG235/40,1)),IF('3.Weekly Hours &amp; Wage Activity'!AG235="", "",'3.Weekly Hours &amp; Wage Activity'!AG235/40 ))),0)</f>
        <v>0</v>
      </c>
      <c r="AY235" s="523">
        <f>SUM( IF(COUNTIF('3.Weekly Hours &amp; Wage Activity'!J235:Q235, "&lt;&gt;FT") = 0, COLUMNS('3.Weekly Hours &amp; Wage Activity'!J235:AG235) * 40, '3.Weekly Hours &amp; Wage Activity'!J235:AG235))</f>
        <v>0</v>
      </c>
      <c r="AZ235" s="86">
        <f t="shared" si="27"/>
        <v>0</v>
      </c>
      <c r="BA235" s="87">
        <f t="shared" si="28"/>
        <v>0</v>
      </c>
      <c r="BB235" s="74" t="str">
        <f>IF('2.Census &amp; Reference Benchmarks'!K235 = "", "", '2.Census &amp; Reference Benchmarks'!K235)</f>
        <v/>
      </c>
      <c r="BC235" s="185">
        <f>IF('2.Census &amp; Reference Benchmarks'!L235="N/A",IF(OR(AND(G235="",I235=""),AND(G235&lt;DATEVALUE("1/1/2020"),OR(I235="",I235&gt;DATEVALUE("3/31/2020")))),177.14,IF(OR(I235 = "", I235 &gt; DATEVALUE("1/31/2020")), ROUND(177.14*((DATEVALUE("2/1/2020") -G235)/31),1))),IF('2.Census &amp; Reference Benchmarks'!L235="",0,'2.Census &amp; Reference Benchmarks'!L235))</f>
        <v>0</v>
      </c>
      <c r="BD235" s="74" t="str">
        <f>IF('2.Census &amp; Reference Benchmarks'!N235 = "", "", '2.Census &amp; Reference Benchmarks'!N235)</f>
        <v/>
      </c>
      <c r="BE235" s="185">
        <f>IF('2.Census &amp; Reference Benchmarks'!O235="N/A",IF(OR(AND(G235="",I235=""),AND(G235&lt;=DATEVALUE("2/1/2020"),OR(I235="",I235&gt;=DATEVALUE("2/29/2020")))),165.71,IF(AND(G235&gt;DATEVALUE("2/1/2020"),OR(I235="",I235&lt;=DATEVALUE("2/29/2020"))),((DATEVALUE("3/1/2020")-G235)/29)*165.71,"")),IF('2.Census &amp; Reference Benchmarks'!O235="",0,'2.Census &amp; Reference Benchmarks'!O235))</f>
        <v>0</v>
      </c>
    </row>
    <row r="236" spans="1:57" x14ac:dyDescent="0.25">
      <c r="A236" s="3"/>
      <c r="B236" s="56">
        <f>IF('2.Census &amp; Reference Benchmarks'!B236 &lt;&gt;"",'2.Census &amp; Reference Benchmarks'!B236,"")</f>
        <v>0</v>
      </c>
      <c r="C236" s="56">
        <f>IF('2.Census &amp; Reference Benchmarks'!C236 &lt;&gt;"",'2.Census &amp; Reference Benchmarks'!C236,"")</f>
        <v>0</v>
      </c>
      <c r="D236" s="57" t="str">
        <f>IF('2.Census &amp; Reference Benchmarks'!D236 &lt;&gt;"",'2.Census &amp; Reference Benchmarks'!D236,"")</f>
        <v/>
      </c>
      <c r="E236" s="56" t="str">
        <f>IF('2.Census &amp; Reference Benchmarks'!E236 &lt;&gt;"",'2.Census &amp; Reference Benchmarks'!E236,"")</f>
        <v/>
      </c>
      <c r="F236" s="56" t="str">
        <f>IF('2.Census &amp; Reference Benchmarks'!F236 &lt;&gt;"",'2.Census &amp; Reference Benchmarks'!F236,"")</f>
        <v/>
      </c>
      <c r="G236" s="58" t="str">
        <f>IF('2.Census &amp; Reference Benchmarks'!G236 &lt;&gt;"",'2.Census &amp; Reference Benchmarks'!G236,"")</f>
        <v/>
      </c>
      <c r="H236" s="58" t="str">
        <f>IF('2.Census &amp; Reference Benchmarks'!H236 &lt;&gt;"",'2.Census &amp; Reference Benchmarks'!H236,"")</f>
        <v/>
      </c>
      <c r="I236" s="58" t="str">
        <f>IF('2.Census &amp; Reference Benchmarks'!I236 &lt;&gt;"",'2.Census &amp; Reference Benchmarks'!I236,"")</f>
        <v/>
      </c>
      <c r="J236" s="69" t="str">
        <f>IF('2.Census &amp; Reference Benchmarks'!J236 &lt;&gt;"",'2.Census &amp; Reference Benchmarks'!J236,"")</f>
        <v/>
      </c>
      <c r="K236" s="58" t="str">
        <f>IF('7.Safe Harbor Input Data &amp; Calc'!Q238 &lt;&gt; "", '7.Safe Harbor Input Data &amp; Calc'!Q238, "")</f>
        <v>No</v>
      </c>
      <c r="L236" s="59" t="str">
        <f>IF('2.Census &amp; Reference Benchmarks'!T236&lt;&gt; "",'2.Census &amp; Reference Benchmarks'!T236,"")</f>
        <v/>
      </c>
      <c r="M236" s="60">
        <f>'2.Census &amp; Reference Benchmarks'!M236</f>
        <v>0</v>
      </c>
      <c r="N236" s="60">
        <f>'2.Census &amp; Reference Benchmarks'!P236</f>
        <v>0</v>
      </c>
      <c r="O236" s="60">
        <f>'2.Census &amp; Reference Benchmarks'!S236</f>
        <v>0</v>
      </c>
      <c r="P236" s="52">
        <f>IF( AND(I236 &lt; '1. Summary for SBA'!$J$7, I236 &lt;&gt;""), 0, IF(AND(G236="",I236=""),SUM(M236:O236)*4,IF(I236&lt;'1. Summary for SBA'!$J$7,0,IF(K236="Yes",0,IF(H236="Salary",IF(AND(SUM(M236:O236)*4&lt;100000,L236=""),(SUM(M236:O236)/(IF(OR(I236=0,I236&gt;=DATEVALUE("3/31/2020")),DATEVALUE("3/31/2020"),I236)-IF(OR(G236&lt;=DATEVALUE("1/1/2020"), G236 = ""),DATEVALUE("1/1/2020"),IF(OR(MONTH(G236)=1),G236+1,IF(MONTH(G236)=3,G236,G236-1)))))*360,0),0)))))</f>
        <v>0</v>
      </c>
      <c r="Q236" s="52">
        <f t="shared" si="29"/>
        <v>0</v>
      </c>
      <c r="R236" s="67">
        <f t="shared" si="23"/>
        <v>0</v>
      </c>
      <c r="S236" s="53">
        <f>SUM('3.Weekly Hours &amp; Wage Activity'!AI236:BF236)</f>
        <v>0</v>
      </c>
      <c r="T236" s="53">
        <f>IF(AND(I236&lt;&gt; "",  I236 &lt; '1. Summary for SBA'!$J$11 +168, I236 &gt; '1. Summary for SBA'!$J$11),S236+(((168-(I236-'1. Summary for SBA'!$J$11+1))*S236)/((I236-'1. Summary for SBA'!$J$11+1))),0)</f>
        <v>0</v>
      </c>
      <c r="U236" s="369">
        <f>IF(K236= "Yes",0,IF( H236 = "salary",IF(T236 = 0,MAX(0,$R236-$S236), R236-T236),IF( H236 = "Hourly",'6. Hourly EE Wage Reduction'!AA236, 0)))</f>
        <v>0</v>
      </c>
      <c r="V236" s="67">
        <f t="shared" si="24"/>
        <v>0</v>
      </c>
      <c r="W236" s="405" t="str">
        <f>IF(U236 = 0, "No",IF('6. Hourly EE Wage Reduction'!T236 &gt;'6. Hourly EE Wage Reduction'!W236, "Yes", "No"))</f>
        <v>No</v>
      </c>
      <c r="X236" s="67">
        <f t="shared" si="25"/>
        <v>0</v>
      </c>
      <c r="Y236" s="67">
        <f t="shared" si="26"/>
        <v>0</v>
      </c>
      <c r="AA236" s="86">
        <f>IFERROR(IF('3.Weekly Hours &amp; Wage Activity'!J236 = "FT", 1,MIN(1,IF('3.Weekly Hours &amp; Wage Activity'!J236 = "", "",MIN('3.Weekly Hours &amp; Wage Activity'!J236/40,1)),IF('3.Weekly Hours &amp; Wage Activity'!J236="", "",'3.Weekly Hours &amp; Wage Activity'!J236/40 ))),0)</f>
        <v>0</v>
      </c>
      <c r="AB236" s="86">
        <f>IFERROR(IF('3.Weekly Hours &amp; Wage Activity'!K236 = "FT", 1,MIN(1,IF('3.Weekly Hours &amp; Wage Activity'!K236 = "", "",MIN('3.Weekly Hours &amp; Wage Activity'!K236/40,1)),IF('3.Weekly Hours &amp; Wage Activity'!K236="", "",'3.Weekly Hours &amp; Wage Activity'!K236/40 ))),0)</f>
        <v>0</v>
      </c>
      <c r="AC236" s="86">
        <f>IFERROR(IF('3.Weekly Hours &amp; Wage Activity'!L236 = "FT", 1,MIN(1,IF('3.Weekly Hours &amp; Wage Activity'!L236 = "", "",MIN('3.Weekly Hours &amp; Wage Activity'!L236/40,1)),IF('3.Weekly Hours &amp; Wage Activity'!L236="", "",'3.Weekly Hours &amp; Wage Activity'!L236/40 ))),0)</f>
        <v>0</v>
      </c>
      <c r="AD236" s="86">
        <f>IFERROR(IF('3.Weekly Hours &amp; Wage Activity'!M236 = "FT", 1,MIN(1,IF('3.Weekly Hours &amp; Wage Activity'!M236 = "", "",MIN('3.Weekly Hours &amp; Wage Activity'!M236/40,1)),IF('3.Weekly Hours &amp; Wage Activity'!M236="", "",'3.Weekly Hours &amp; Wage Activity'!M236/40 ))),0)</f>
        <v>0</v>
      </c>
      <c r="AE236" s="86">
        <f>IFERROR(IF('3.Weekly Hours &amp; Wage Activity'!N236 = "FT", 1,MIN(1,IF('3.Weekly Hours &amp; Wage Activity'!N236 = "", "",MIN('3.Weekly Hours &amp; Wage Activity'!N236/40,1)),IF('3.Weekly Hours &amp; Wage Activity'!N236="", "",'3.Weekly Hours &amp; Wage Activity'!N236/40 ))),0)</f>
        <v>0</v>
      </c>
      <c r="AF236" s="86">
        <f>IFERROR(IF('3.Weekly Hours &amp; Wage Activity'!O236 = "FT", 1,MIN(1,IF('3.Weekly Hours &amp; Wage Activity'!O236 = "", "",MIN('3.Weekly Hours &amp; Wage Activity'!O236/40,1)),IF('3.Weekly Hours &amp; Wage Activity'!O236="", "",'3.Weekly Hours &amp; Wage Activity'!O236/40 ))),0)</f>
        <v>0</v>
      </c>
      <c r="AG236" s="86">
        <f>IFERROR(IF('3.Weekly Hours &amp; Wage Activity'!P236 = "FT", 1,MIN(1,IF('3.Weekly Hours &amp; Wage Activity'!P236 = "", "",MIN('3.Weekly Hours &amp; Wage Activity'!P236/40,1)),IF('3.Weekly Hours &amp; Wage Activity'!P236="", "",'3.Weekly Hours &amp; Wage Activity'!P236/40 ))),0)</f>
        <v>0</v>
      </c>
      <c r="AH236" s="86">
        <f>IFERROR(IF('3.Weekly Hours &amp; Wage Activity'!Q236 = "FT", 1,MIN(1,IF('3.Weekly Hours &amp; Wage Activity'!Q236 = "", "",MIN('3.Weekly Hours &amp; Wage Activity'!Q236/40,1)),IF('3.Weekly Hours &amp; Wage Activity'!Q236="", "",'3.Weekly Hours &amp; Wage Activity'!Q236/40 ))),0)</f>
        <v>0</v>
      </c>
      <c r="AI236" s="86">
        <f>IFERROR(IF('3.Weekly Hours &amp; Wage Activity'!R236 = "FT", 1,MIN(1,IF('3.Weekly Hours &amp; Wage Activity'!R236 = "", "",MIN('3.Weekly Hours &amp; Wage Activity'!R236/40,1)),IF('3.Weekly Hours &amp; Wage Activity'!R236="", "",'3.Weekly Hours &amp; Wage Activity'!R236/40 ))),0)</f>
        <v>0</v>
      </c>
      <c r="AJ236" s="86">
        <f>IFERROR(IF('3.Weekly Hours &amp; Wage Activity'!S236 = "FT", 1,MIN(1,IF('3.Weekly Hours &amp; Wage Activity'!S236 = "", "",MIN('3.Weekly Hours &amp; Wage Activity'!S236/40,1)),IF('3.Weekly Hours &amp; Wage Activity'!S236="", "",'3.Weekly Hours &amp; Wage Activity'!S236/40 ))),0)</f>
        <v>0</v>
      </c>
      <c r="AK236" s="86">
        <f>IFERROR(IF('3.Weekly Hours &amp; Wage Activity'!T236 = "FT", 1,MIN(1,IF('3.Weekly Hours &amp; Wage Activity'!T236 = "", "",MIN('3.Weekly Hours &amp; Wage Activity'!T236/40,1)),IF('3.Weekly Hours &amp; Wage Activity'!T236="", "",'3.Weekly Hours &amp; Wage Activity'!T236/40 ))),0)</f>
        <v>0</v>
      </c>
      <c r="AL236" s="86">
        <f>IFERROR(IF('3.Weekly Hours &amp; Wage Activity'!U236 = "FT", 1,MIN(1,IF('3.Weekly Hours &amp; Wage Activity'!U236 = "", "",MIN('3.Weekly Hours &amp; Wage Activity'!U236/40,1)),IF('3.Weekly Hours &amp; Wage Activity'!U236="", "",'3.Weekly Hours &amp; Wage Activity'!U236/40 ))),0)</f>
        <v>0</v>
      </c>
      <c r="AM236" s="86">
        <f>IFERROR(IF('3.Weekly Hours &amp; Wage Activity'!V236 = "FT", 1,MIN(1,IF('3.Weekly Hours &amp; Wage Activity'!V236 = "", "",MIN('3.Weekly Hours &amp; Wage Activity'!V236/40,1)),IF('3.Weekly Hours &amp; Wage Activity'!V236="", "",'3.Weekly Hours &amp; Wage Activity'!V236/40 ))),0)</f>
        <v>0</v>
      </c>
      <c r="AN236" s="86">
        <f>IFERROR(IF('3.Weekly Hours &amp; Wage Activity'!W236 = "FT", 1,MIN(1,IF('3.Weekly Hours &amp; Wage Activity'!W236 = "", "",MIN('3.Weekly Hours &amp; Wage Activity'!W236/40,1)),IF('3.Weekly Hours &amp; Wage Activity'!W236="", "",'3.Weekly Hours &amp; Wage Activity'!W236/40 ))),0)</f>
        <v>0</v>
      </c>
      <c r="AO236" s="86">
        <f>IFERROR(IF('3.Weekly Hours &amp; Wage Activity'!X236 = "FT", 1,MIN(1,IF('3.Weekly Hours &amp; Wage Activity'!X236 = "", "",MIN('3.Weekly Hours &amp; Wage Activity'!X236/40,1)),IF('3.Weekly Hours &amp; Wage Activity'!X236="", "",'3.Weekly Hours &amp; Wage Activity'!X236/40 ))),0)</f>
        <v>0</v>
      </c>
      <c r="AP236" s="86">
        <f>IFERROR(IF('3.Weekly Hours &amp; Wage Activity'!Y236 = "FT", 1,MIN(1,IF('3.Weekly Hours &amp; Wage Activity'!Y236 = "", "",MIN('3.Weekly Hours &amp; Wage Activity'!Y236/40,1)),IF('3.Weekly Hours &amp; Wage Activity'!Y236="", "",'3.Weekly Hours &amp; Wage Activity'!Y236/40 ))),0)</f>
        <v>0</v>
      </c>
      <c r="AQ236" s="86">
        <f>IFERROR(IF('3.Weekly Hours &amp; Wage Activity'!Z236 = "FT", 1,MIN(1,IF('3.Weekly Hours &amp; Wage Activity'!Z236 = "", "",MIN('3.Weekly Hours &amp; Wage Activity'!Z236/40,1)),IF('3.Weekly Hours &amp; Wage Activity'!Z236="", "",'3.Weekly Hours &amp; Wage Activity'!Z236/40 ))),0)</f>
        <v>0</v>
      </c>
      <c r="AR236" s="86">
        <f>IFERROR(IF('3.Weekly Hours &amp; Wage Activity'!AA236 = "FT", 1,MIN(1,IF('3.Weekly Hours &amp; Wage Activity'!AA236 = "", "",MIN('3.Weekly Hours &amp; Wage Activity'!AA236/40,1)),IF('3.Weekly Hours &amp; Wage Activity'!AA236="", "",'3.Weekly Hours &amp; Wage Activity'!AA236/40 ))),0)</f>
        <v>0</v>
      </c>
      <c r="AS236" s="86">
        <f>IFERROR(IF('3.Weekly Hours &amp; Wage Activity'!AB236 = "FT", 1,MIN(1,IF('3.Weekly Hours &amp; Wage Activity'!AB236 = "", "",MIN('3.Weekly Hours &amp; Wage Activity'!AB236/40,1)),IF('3.Weekly Hours &amp; Wage Activity'!AB236="", "",'3.Weekly Hours &amp; Wage Activity'!AB236/40 ))),0)</f>
        <v>0</v>
      </c>
      <c r="AT236" s="86">
        <f>IFERROR(IF('3.Weekly Hours &amp; Wage Activity'!AC236 = "FT", 1,MIN(1,IF('3.Weekly Hours &amp; Wage Activity'!AC236 = "", "",MIN('3.Weekly Hours &amp; Wage Activity'!AC236/40,1)),IF('3.Weekly Hours &amp; Wage Activity'!AC236="", "",'3.Weekly Hours &amp; Wage Activity'!AC236/40 ))),0)</f>
        <v>0</v>
      </c>
      <c r="AU236" s="86">
        <f>IFERROR(IF('3.Weekly Hours &amp; Wage Activity'!AD236 = "FT", 1,MIN(1,IF('3.Weekly Hours &amp; Wage Activity'!AD236 = "", "",MIN('3.Weekly Hours &amp; Wage Activity'!AD236/40,1)),IF('3.Weekly Hours &amp; Wage Activity'!AD236="", "",'3.Weekly Hours &amp; Wage Activity'!AD236/40 ))),0)</f>
        <v>0</v>
      </c>
      <c r="AV236" s="86">
        <f>IFERROR(IF('3.Weekly Hours &amp; Wage Activity'!AE236 = "FT", 1,MIN(1,IF('3.Weekly Hours &amp; Wage Activity'!AE236 = "", "",MIN('3.Weekly Hours &amp; Wage Activity'!AE236/40,1)),IF('3.Weekly Hours &amp; Wage Activity'!AE236="", "",'3.Weekly Hours &amp; Wage Activity'!AE236/40 ))),0)</f>
        <v>0</v>
      </c>
      <c r="AW236" s="86">
        <f>IFERROR(IF('3.Weekly Hours &amp; Wage Activity'!AF236 = "FT", 1,MIN(1,IF('3.Weekly Hours &amp; Wage Activity'!AF236 = "", "",MIN('3.Weekly Hours &amp; Wage Activity'!AF236/40,1)),IF('3.Weekly Hours &amp; Wage Activity'!AF236="", "",'3.Weekly Hours &amp; Wage Activity'!AF236/40 ))),0)</f>
        <v>0</v>
      </c>
      <c r="AX236" s="86">
        <f>IFERROR(IF('3.Weekly Hours &amp; Wage Activity'!AG236 = "FT", 1,MIN(1,IF('3.Weekly Hours &amp; Wage Activity'!AG236 = "", "",MIN('3.Weekly Hours &amp; Wage Activity'!AG236/40,1)),IF('3.Weekly Hours &amp; Wage Activity'!AG236="", "",'3.Weekly Hours &amp; Wage Activity'!AG236/40 ))),0)</f>
        <v>0</v>
      </c>
      <c r="AY236" s="523">
        <f>SUM( IF(COUNTIF('3.Weekly Hours &amp; Wage Activity'!J236:Q236, "&lt;&gt;FT") = 0, COLUMNS('3.Weekly Hours &amp; Wage Activity'!J236:AG236) * 40, '3.Weekly Hours &amp; Wage Activity'!J236:AG236))</f>
        <v>0</v>
      </c>
      <c r="AZ236" s="86">
        <f t="shared" si="27"/>
        <v>0</v>
      </c>
      <c r="BA236" s="87">
        <f t="shared" si="28"/>
        <v>0</v>
      </c>
      <c r="BB236" s="74" t="str">
        <f>IF('2.Census &amp; Reference Benchmarks'!K236 = "", "", '2.Census &amp; Reference Benchmarks'!K236)</f>
        <v/>
      </c>
      <c r="BC236" s="185">
        <f>IF('2.Census &amp; Reference Benchmarks'!L236="N/A",IF(OR(AND(G236="",I236=""),AND(G236&lt;DATEVALUE("1/1/2020"),OR(I236="",I236&gt;DATEVALUE("3/31/2020")))),177.14,IF(OR(I236 = "", I236 &gt; DATEVALUE("1/31/2020")), ROUND(177.14*((DATEVALUE("2/1/2020") -G236)/31),1))),IF('2.Census &amp; Reference Benchmarks'!L236="",0,'2.Census &amp; Reference Benchmarks'!L236))</f>
        <v>0</v>
      </c>
      <c r="BD236" s="74" t="str">
        <f>IF('2.Census &amp; Reference Benchmarks'!N236 = "", "", '2.Census &amp; Reference Benchmarks'!N236)</f>
        <v/>
      </c>
      <c r="BE236" s="185">
        <f>IF('2.Census &amp; Reference Benchmarks'!O236="N/A",IF(OR(AND(G236="",I236=""),AND(G236&lt;=DATEVALUE("2/1/2020"),OR(I236="",I236&gt;=DATEVALUE("2/29/2020")))),165.71,IF(AND(G236&gt;DATEVALUE("2/1/2020"),OR(I236="",I236&lt;=DATEVALUE("2/29/2020"))),((DATEVALUE("3/1/2020")-G236)/29)*165.71,"")),IF('2.Census &amp; Reference Benchmarks'!O236="",0,'2.Census &amp; Reference Benchmarks'!O236))</f>
        <v>0</v>
      </c>
    </row>
    <row r="237" spans="1:57" x14ac:dyDescent="0.25">
      <c r="A237" s="3"/>
      <c r="B237" s="56">
        <f>IF('2.Census &amp; Reference Benchmarks'!B237 &lt;&gt;"",'2.Census &amp; Reference Benchmarks'!B237,"")</f>
        <v>0</v>
      </c>
      <c r="C237" s="56">
        <f>IF('2.Census &amp; Reference Benchmarks'!C237 &lt;&gt;"",'2.Census &amp; Reference Benchmarks'!C237,"")</f>
        <v>0</v>
      </c>
      <c r="D237" s="57" t="str">
        <f>IF('2.Census &amp; Reference Benchmarks'!D237 &lt;&gt;"",'2.Census &amp; Reference Benchmarks'!D237,"")</f>
        <v/>
      </c>
      <c r="E237" s="56" t="str">
        <f>IF('2.Census &amp; Reference Benchmarks'!E237 &lt;&gt;"",'2.Census &amp; Reference Benchmarks'!E237,"")</f>
        <v/>
      </c>
      <c r="F237" s="56" t="str">
        <f>IF('2.Census &amp; Reference Benchmarks'!F237 &lt;&gt;"",'2.Census &amp; Reference Benchmarks'!F237,"")</f>
        <v/>
      </c>
      <c r="G237" s="58" t="str">
        <f>IF('2.Census &amp; Reference Benchmarks'!G237 &lt;&gt;"",'2.Census &amp; Reference Benchmarks'!G237,"")</f>
        <v/>
      </c>
      <c r="H237" s="58" t="str">
        <f>IF('2.Census &amp; Reference Benchmarks'!H237 &lt;&gt;"",'2.Census &amp; Reference Benchmarks'!H237,"")</f>
        <v/>
      </c>
      <c r="I237" s="58" t="str">
        <f>IF('2.Census &amp; Reference Benchmarks'!I237 &lt;&gt;"",'2.Census &amp; Reference Benchmarks'!I237,"")</f>
        <v/>
      </c>
      <c r="J237" s="69" t="str">
        <f>IF('2.Census &amp; Reference Benchmarks'!J237 &lt;&gt;"",'2.Census &amp; Reference Benchmarks'!J237,"")</f>
        <v/>
      </c>
      <c r="K237" s="58" t="str">
        <f>IF('7.Safe Harbor Input Data &amp; Calc'!Q239 &lt;&gt; "", '7.Safe Harbor Input Data &amp; Calc'!Q239, "")</f>
        <v>No</v>
      </c>
      <c r="L237" s="59" t="str">
        <f>IF('2.Census &amp; Reference Benchmarks'!T237&lt;&gt; "",'2.Census &amp; Reference Benchmarks'!T237,"")</f>
        <v/>
      </c>
      <c r="M237" s="60">
        <f>'2.Census &amp; Reference Benchmarks'!M237</f>
        <v>0</v>
      </c>
      <c r="N237" s="60">
        <f>'2.Census &amp; Reference Benchmarks'!P237</f>
        <v>0</v>
      </c>
      <c r="O237" s="60">
        <f>'2.Census &amp; Reference Benchmarks'!S237</f>
        <v>0</v>
      </c>
      <c r="P237" s="52">
        <f>IF( AND(I237 &lt; '1. Summary for SBA'!$J$7, I237 &lt;&gt;""), 0, IF(AND(G237="",I237=""),SUM(M237:O237)*4,IF(I237&lt;'1. Summary for SBA'!$J$7,0,IF(K237="Yes",0,IF(H237="Salary",IF(AND(SUM(M237:O237)*4&lt;100000,L237=""),(SUM(M237:O237)/(IF(OR(I237=0,I237&gt;=DATEVALUE("3/31/2020")),DATEVALUE("3/31/2020"),I237)-IF(OR(G237&lt;=DATEVALUE("1/1/2020"), G237 = ""),DATEVALUE("1/1/2020"),IF(OR(MONTH(G237)=1),G237+1,IF(MONTH(G237)=3,G237,G237-1)))))*360,0),0)))))</f>
        <v>0</v>
      </c>
      <c r="Q237" s="52">
        <f t="shared" si="29"/>
        <v>0</v>
      </c>
      <c r="R237" s="67">
        <f t="shared" si="23"/>
        <v>0</v>
      </c>
      <c r="S237" s="53">
        <f>SUM('3.Weekly Hours &amp; Wage Activity'!AI237:BF237)</f>
        <v>0</v>
      </c>
      <c r="T237" s="53">
        <f>IF(AND(I237&lt;&gt; "",  I237 &lt; '1. Summary for SBA'!$J$11 +168, I237 &gt; '1. Summary for SBA'!$J$11),S237+(((168-(I237-'1. Summary for SBA'!$J$11+1))*S237)/((I237-'1. Summary for SBA'!$J$11+1))),0)</f>
        <v>0</v>
      </c>
      <c r="U237" s="369">
        <f>IF(K237= "Yes",0,IF( H237 = "salary",IF(T237 = 0,MAX(0,$R237-$S237), R237-T237),IF( H237 = "Hourly",'6. Hourly EE Wage Reduction'!AA237, 0)))</f>
        <v>0</v>
      </c>
      <c r="V237" s="67">
        <f t="shared" si="24"/>
        <v>0</v>
      </c>
      <c r="W237" s="405" t="str">
        <f>IF(U237 = 0, "No",IF('6. Hourly EE Wage Reduction'!T237 &gt;'6. Hourly EE Wage Reduction'!W237, "Yes", "No"))</f>
        <v>No</v>
      </c>
      <c r="X237" s="67">
        <f t="shared" si="25"/>
        <v>0</v>
      </c>
      <c r="Y237" s="67">
        <f t="shared" si="26"/>
        <v>0</v>
      </c>
      <c r="AA237" s="86">
        <f>IFERROR(IF('3.Weekly Hours &amp; Wage Activity'!J237 = "FT", 1,MIN(1,IF('3.Weekly Hours &amp; Wage Activity'!J237 = "", "",MIN('3.Weekly Hours &amp; Wage Activity'!J237/40,1)),IF('3.Weekly Hours &amp; Wage Activity'!J237="", "",'3.Weekly Hours &amp; Wage Activity'!J237/40 ))),0)</f>
        <v>0</v>
      </c>
      <c r="AB237" s="86">
        <f>IFERROR(IF('3.Weekly Hours &amp; Wage Activity'!K237 = "FT", 1,MIN(1,IF('3.Weekly Hours &amp; Wage Activity'!K237 = "", "",MIN('3.Weekly Hours &amp; Wage Activity'!K237/40,1)),IF('3.Weekly Hours &amp; Wage Activity'!K237="", "",'3.Weekly Hours &amp; Wage Activity'!K237/40 ))),0)</f>
        <v>0</v>
      </c>
      <c r="AC237" s="86">
        <f>IFERROR(IF('3.Weekly Hours &amp; Wage Activity'!L237 = "FT", 1,MIN(1,IF('3.Weekly Hours &amp; Wage Activity'!L237 = "", "",MIN('3.Weekly Hours &amp; Wage Activity'!L237/40,1)),IF('3.Weekly Hours &amp; Wage Activity'!L237="", "",'3.Weekly Hours &amp; Wage Activity'!L237/40 ))),0)</f>
        <v>0</v>
      </c>
      <c r="AD237" s="86">
        <f>IFERROR(IF('3.Weekly Hours &amp; Wage Activity'!M237 = "FT", 1,MIN(1,IF('3.Weekly Hours &amp; Wage Activity'!M237 = "", "",MIN('3.Weekly Hours &amp; Wage Activity'!M237/40,1)),IF('3.Weekly Hours &amp; Wage Activity'!M237="", "",'3.Weekly Hours &amp; Wage Activity'!M237/40 ))),0)</f>
        <v>0</v>
      </c>
      <c r="AE237" s="86">
        <f>IFERROR(IF('3.Weekly Hours &amp; Wage Activity'!N237 = "FT", 1,MIN(1,IF('3.Weekly Hours &amp; Wage Activity'!N237 = "", "",MIN('3.Weekly Hours &amp; Wage Activity'!N237/40,1)),IF('3.Weekly Hours &amp; Wage Activity'!N237="", "",'3.Weekly Hours &amp; Wage Activity'!N237/40 ))),0)</f>
        <v>0</v>
      </c>
      <c r="AF237" s="86">
        <f>IFERROR(IF('3.Weekly Hours &amp; Wage Activity'!O237 = "FT", 1,MIN(1,IF('3.Weekly Hours &amp; Wage Activity'!O237 = "", "",MIN('3.Weekly Hours &amp; Wage Activity'!O237/40,1)),IF('3.Weekly Hours &amp; Wage Activity'!O237="", "",'3.Weekly Hours &amp; Wage Activity'!O237/40 ))),0)</f>
        <v>0</v>
      </c>
      <c r="AG237" s="86">
        <f>IFERROR(IF('3.Weekly Hours &amp; Wage Activity'!P237 = "FT", 1,MIN(1,IF('3.Weekly Hours &amp; Wage Activity'!P237 = "", "",MIN('3.Weekly Hours &amp; Wage Activity'!P237/40,1)),IF('3.Weekly Hours &amp; Wage Activity'!P237="", "",'3.Weekly Hours &amp; Wage Activity'!P237/40 ))),0)</f>
        <v>0</v>
      </c>
      <c r="AH237" s="86">
        <f>IFERROR(IF('3.Weekly Hours &amp; Wage Activity'!Q237 = "FT", 1,MIN(1,IF('3.Weekly Hours &amp; Wage Activity'!Q237 = "", "",MIN('3.Weekly Hours &amp; Wage Activity'!Q237/40,1)),IF('3.Weekly Hours &amp; Wage Activity'!Q237="", "",'3.Weekly Hours &amp; Wage Activity'!Q237/40 ))),0)</f>
        <v>0</v>
      </c>
      <c r="AI237" s="86">
        <f>IFERROR(IF('3.Weekly Hours &amp; Wage Activity'!R237 = "FT", 1,MIN(1,IF('3.Weekly Hours &amp; Wage Activity'!R237 = "", "",MIN('3.Weekly Hours &amp; Wage Activity'!R237/40,1)),IF('3.Weekly Hours &amp; Wage Activity'!R237="", "",'3.Weekly Hours &amp; Wage Activity'!R237/40 ))),0)</f>
        <v>0</v>
      </c>
      <c r="AJ237" s="86">
        <f>IFERROR(IF('3.Weekly Hours &amp; Wage Activity'!S237 = "FT", 1,MIN(1,IF('3.Weekly Hours &amp; Wage Activity'!S237 = "", "",MIN('3.Weekly Hours &amp; Wage Activity'!S237/40,1)),IF('3.Weekly Hours &amp; Wage Activity'!S237="", "",'3.Weekly Hours &amp; Wage Activity'!S237/40 ))),0)</f>
        <v>0</v>
      </c>
      <c r="AK237" s="86">
        <f>IFERROR(IF('3.Weekly Hours &amp; Wage Activity'!T237 = "FT", 1,MIN(1,IF('3.Weekly Hours &amp; Wage Activity'!T237 = "", "",MIN('3.Weekly Hours &amp; Wage Activity'!T237/40,1)),IF('3.Weekly Hours &amp; Wage Activity'!T237="", "",'3.Weekly Hours &amp; Wage Activity'!T237/40 ))),0)</f>
        <v>0</v>
      </c>
      <c r="AL237" s="86">
        <f>IFERROR(IF('3.Weekly Hours &amp; Wage Activity'!U237 = "FT", 1,MIN(1,IF('3.Weekly Hours &amp; Wage Activity'!U237 = "", "",MIN('3.Weekly Hours &amp; Wage Activity'!U237/40,1)),IF('3.Weekly Hours &amp; Wage Activity'!U237="", "",'3.Weekly Hours &amp; Wage Activity'!U237/40 ))),0)</f>
        <v>0</v>
      </c>
      <c r="AM237" s="86">
        <f>IFERROR(IF('3.Weekly Hours &amp; Wage Activity'!V237 = "FT", 1,MIN(1,IF('3.Weekly Hours &amp; Wage Activity'!V237 = "", "",MIN('3.Weekly Hours &amp; Wage Activity'!V237/40,1)),IF('3.Weekly Hours &amp; Wage Activity'!V237="", "",'3.Weekly Hours &amp; Wage Activity'!V237/40 ))),0)</f>
        <v>0</v>
      </c>
      <c r="AN237" s="86">
        <f>IFERROR(IF('3.Weekly Hours &amp; Wage Activity'!W237 = "FT", 1,MIN(1,IF('3.Weekly Hours &amp; Wage Activity'!W237 = "", "",MIN('3.Weekly Hours &amp; Wage Activity'!W237/40,1)),IF('3.Weekly Hours &amp; Wage Activity'!W237="", "",'3.Weekly Hours &amp; Wage Activity'!W237/40 ))),0)</f>
        <v>0</v>
      </c>
      <c r="AO237" s="86">
        <f>IFERROR(IF('3.Weekly Hours &amp; Wage Activity'!X237 = "FT", 1,MIN(1,IF('3.Weekly Hours &amp; Wage Activity'!X237 = "", "",MIN('3.Weekly Hours &amp; Wage Activity'!X237/40,1)),IF('3.Weekly Hours &amp; Wage Activity'!X237="", "",'3.Weekly Hours &amp; Wage Activity'!X237/40 ))),0)</f>
        <v>0</v>
      </c>
      <c r="AP237" s="86">
        <f>IFERROR(IF('3.Weekly Hours &amp; Wage Activity'!Y237 = "FT", 1,MIN(1,IF('3.Weekly Hours &amp; Wage Activity'!Y237 = "", "",MIN('3.Weekly Hours &amp; Wage Activity'!Y237/40,1)),IF('3.Weekly Hours &amp; Wage Activity'!Y237="", "",'3.Weekly Hours &amp; Wage Activity'!Y237/40 ))),0)</f>
        <v>0</v>
      </c>
      <c r="AQ237" s="86">
        <f>IFERROR(IF('3.Weekly Hours &amp; Wage Activity'!Z237 = "FT", 1,MIN(1,IF('3.Weekly Hours &amp; Wage Activity'!Z237 = "", "",MIN('3.Weekly Hours &amp; Wage Activity'!Z237/40,1)),IF('3.Weekly Hours &amp; Wage Activity'!Z237="", "",'3.Weekly Hours &amp; Wage Activity'!Z237/40 ))),0)</f>
        <v>0</v>
      </c>
      <c r="AR237" s="86">
        <f>IFERROR(IF('3.Weekly Hours &amp; Wage Activity'!AA237 = "FT", 1,MIN(1,IF('3.Weekly Hours &amp; Wage Activity'!AA237 = "", "",MIN('3.Weekly Hours &amp; Wage Activity'!AA237/40,1)),IF('3.Weekly Hours &amp; Wage Activity'!AA237="", "",'3.Weekly Hours &amp; Wage Activity'!AA237/40 ))),0)</f>
        <v>0</v>
      </c>
      <c r="AS237" s="86">
        <f>IFERROR(IF('3.Weekly Hours &amp; Wage Activity'!AB237 = "FT", 1,MIN(1,IF('3.Weekly Hours &amp; Wage Activity'!AB237 = "", "",MIN('3.Weekly Hours &amp; Wage Activity'!AB237/40,1)),IF('3.Weekly Hours &amp; Wage Activity'!AB237="", "",'3.Weekly Hours &amp; Wage Activity'!AB237/40 ))),0)</f>
        <v>0</v>
      </c>
      <c r="AT237" s="86">
        <f>IFERROR(IF('3.Weekly Hours &amp; Wage Activity'!AC237 = "FT", 1,MIN(1,IF('3.Weekly Hours &amp; Wage Activity'!AC237 = "", "",MIN('3.Weekly Hours &amp; Wage Activity'!AC237/40,1)),IF('3.Weekly Hours &amp; Wage Activity'!AC237="", "",'3.Weekly Hours &amp; Wage Activity'!AC237/40 ))),0)</f>
        <v>0</v>
      </c>
      <c r="AU237" s="86">
        <f>IFERROR(IF('3.Weekly Hours &amp; Wage Activity'!AD237 = "FT", 1,MIN(1,IF('3.Weekly Hours &amp; Wage Activity'!AD237 = "", "",MIN('3.Weekly Hours &amp; Wage Activity'!AD237/40,1)),IF('3.Weekly Hours &amp; Wage Activity'!AD237="", "",'3.Weekly Hours &amp; Wage Activity'!AD237/40 ))),0)</f>
        <v>0</v>
      </c>
      <c r="AV237" s="86">
        <f>IFERROR(IF('3.Weekly Hours &amp; Wage Activity'!AE237 = "FT", 1,MIN(1,IF('3.Weekly Hours &amp; Wage Activity'!AE237 = "", "",MIN('3.Weekly Hours &amp; Wage Activity'!AE237/40,1)),IF('3.Weekly Hours &amp; Wage Activity'!AE237="", "",'3.Weekly Hours &amp; Wage Activity'!AE237/40 ))),0)</f>
        <v>0</v>
      </c>
      <c r="AW237" s="86">
        <f>IFERROR(IF('3.Weekly Hours &amp; Wage Activity'!AF237 = "FT", 1,MIN(1,IF('3.Weekly Hours &amp; Wage Activity'!AF237 = "", "",MIN('3.Weekly Hours &amp; Wage Activity'!AF237/40,1)),IF('3.Weekly Hours &amp; Wage Activity'!AF237="", "",'3.Weekly Hours &amp; Wage Activity'!AF237/40 ))),0)</f>
        <v>0</v>
      </c>
      <c r="AX237" s="86">
        <f>IFERROR(IF('3.Weekly Hours &amp; Wage Activity'!AG237 = "FT", 1,MIN(1,IF('3.Weekly Hours &amp; Wage Activity'!AG237 = "", "",MIN('3.Weekly Hours &amp; Wage Activity'!AG237/40,1)),IF('3.Weekly Hours &amp; Wage Activity'!AG237="", "",'3.Weekly Hours &amp; Wage Activity'!AG237/40 ))),0)</f>
        <v>0</v>
      </c>
      <c r="AY237" s="523">
        <f>SUM( IF(COUNTIF('3.Weekly Hours &amp; Wage Activity'!J237:Q237, "&lt;&gt;FT") = 0, COLUMNS('3.Weekly Hours &amp; Wage Activity'!J237:AG237) * 40, '3.Weekly Hours &amp; Wage Activity'!J237:AG237))</f>
        <v>0</v>
      </c>
      <c r="AZ237" s="86">
        <f t="shared" si="27"/>
        <v>0</v>
      </c>
      <c r="BA237" s="87">
        <f t="shared" si="28"/>
        <v>0</v>
      </c>
      <c r="BB237" s="74" t="str">
        <f>IF('2.Census &amp; Reference Benchmarks'!K237 = "", "", '2.Census &amp; Reference Benchmarks'!K237)</f>
        <v/>
      </c>
      <c r="BC237" s="185">
        <f>IF('2.Census &amp; Reference Benchmarks'!L237="N/A",IF(OR(AND(G237="",I237=""),AND(G237&lt;DATEVALUE("1/1/2020"),OR(I237="",I237&gt;DATEVALUE("3/31/2020")))),177.14,IF(OR(I237 = "", I237 &gt; DATEVALUE("1/31/2020")), ROUND(177.14*((DATEVALUE("2/1/2020") -G237)/31),1))),IF('2.Census &amp; Reference Benchmarks'!L237="",0,'2.Census &amp; Reference Benchmarks'!L237))</f>
        <v>0</v>
      </c>
      <c r="BD237" s="74" t="str">
        <f>IF('2.Census &amp; Reference Benchmarks'!N237 = "", "", '2.Census &amp; Reference Benchmarks'!N237)</f>
        <v/>
      </c>
      <c r="BE237" s="185">
        <f>IF('2.Census &amp; Reference Benchmarks'!O237="N/A",IF(OR(AND(G237="",I237=""),AND(G237&lt;=DATEVALUE("2/1/2020"),OR(I237="",I237&gt;=DATEVALUE("2/29/2020")))),165.71,IF(AND(G237&gt;DATEVALUE("2/1/2020"),OR(I237="",I237&lt;=DATEVALUE("2/29/2020"))),((DATEVALUE("3/1/2020")-G237)/29)*165.71,"")),IF('2.Census &amp; Reference Benchmarks'!O237="",0,'2.Census &amp; Reference Benchmarks'!O237))</f>
        <v>0</v>
      </c>
    </row>
    <row r="238" spans="1:57" x14ac:dyDescent="0.25">
      <c r="A238" s="3"/>
      <c r="B238" s="56">
        <f>IF('2.Census &amp; Reference Benchmarks'!B238 &lt;&gt;"",'2.Census &amp; Reference Benchmarks'!B238,"")</f>
        <v>0</v>
      </c>
      <c r="C238" s="56">
        <f>IF('2.Census &amp; Reference Benchmarks'!C238 &lt;&gt;"",'2.Census &amp; Reference Benchmarks'!C238,"")</f>
        <v>0</v>
      </c>
      <c r="D238" s="57" t="str">
        <f>IF('2.Census &amp; Reference Benchmarks'!D238 &lt;&gt;"",'2.Census &amp; Reference Benchmarks'!D238,"")</f>
        <v/>
      </c>
      <c r="E238" s="56" t="str">
        <f>IF('2.Census &amp; Reference Benchmarks'!E238 &lt;&gt;"",'2.Census &amp; Reference Benchmarks'!E238,"")</f>
        <v/>
      </c>
      <c r="F238" s="56" t="str">
        <f>IF('2.Census &amp; Reference Benchmarks'!F238 &lt;&gt;"",'2.Census &amp; Reference Benchmarks'!F238,"")</f>
        <v/>
      </c>
      <c r="G238" s="58" t="str">
        <f>IF('2.Census &amp; Reference Benchmarks'!G238 &lt;&gt;"",'2.Census &amp; Reference Benchmarks'!G238,"")</f>
        <v/>
      </c>
      <c r="H238" s="58" t="str">
        <f>IF('2.Census &amp; Reference Benchmarks'!H238 &lt;&gt;"",'2.Census &amp; Reference Benchmarks'!H238,"")</f>
        <v/>
      </c>
      <c r="I238" s="58" t="str">
        <f>IF('2.Census &amp; Reference Benchmarks'!I238 &lt;&gt;"",'2.Census &amp; Reference Benchmarks'!I238,"")</f>
        <v/>
      </c>
      <c r="J238" s="69" t="str">
        <f>IF('2.Census &amp; Reference Benchmarks'!J238 &lt;&gt;"",'2.Census &amp; Reference Benchmarks'!J238,"")</f>
        <v/>
      </c>
      <c r="K238" s="58" t="str">
        <f>IF('7.Safe Harbor Input Data &amp; Calc'!Q240 &lt;&gt; "", '7.Safe Harbor Input Data &amp; Calc'!Q240, "")</f>
        <v>No</v>
      </c>
      <c r="L238" s="59" t="str">
        <f>IF('2.Census &amp; Reference Benchmarks'!T238&lt;&gt; "",'2.Census &amp; Reference Benchmarks'!T238,"")</f>
        <v/>
      </c>
      <c r="M238" s="60">
        <f>'2.Census &amp; Reference Benchmarks'!M238</f>
        <v>0</v>
      </c>
      <c r="N238" s="60">
        <f>'2.Census &amp; Reference Benchmarks'!P238</f>
        <v>0</v>
      </c>
      <c r="O238" s="60">
        <f>'2.Census &amp; Reference Benchmarks'!S238</f>
        <v>0</v>
      </c>
      <c r="P238" s="52">
        <f>IF( AND(I238 &lt; '1. Summary for SBA'!$J$7, I238 &lt;&gt;""), 0, IF(AND(G238="",I238=""),SUM(M238:O238)*4,IF(I238&lt;'1. Summary for SBA'!$J$7,0,IF(K238="Yes",0,IF(H238="Salary",IF(AND(SUM(M238:O238)*4&lt;100000,L238=""),(SUM(M238:O238)/(IF(OR(I238=0,I238&gt;=DATEVALUE("3/31/2020")),DATEVALUE("3/31/2020"),I238)-IF(OR(G238&lt;=DATEVALUE("1/1/2020"), G238 = ""),DATEVALUE("1/1/2020"),IF(OR(MONTH(G238)=1),G238+1,IF(MONTH(G238)=3,G238,G238-1)))))*360,0),0)))))</f>
        <v>0</v>
      </c>
      <c r="Q238" s="52">
        <f t="shared" si="29"/>
        <v>0</v>
      </c>
      <c r="R238" s="67">
        <f t="shared" si="23"/>
        <v>0</v>
      </c>
      <c r="S238" s="53">
        <f>SUM('3.Weekly Hours &amp; Wage Activity'!AI238:BF238)</f>
        <v>0</v>
      </c>
      <c r="T238" s="53">
        <f>IF(AND(I238&lt;&gt; "",  I238 &lt; '1. Summary for SBA'!$J$11 +168, I238 &gt; '1. Summary for SBA'!$J$11),S238+(((168-(I238-'1. Summary for SBA'!$J$11+1))*S238)/((I238-'1. Summary for SBA'!$J$11+1))),0)</f>
        <v>0</v>
      </c>
      <c r="U238" s="369">
        <f>IF(K238= "Yes",0,IF( H238 = "salary",IF(T238 = 0,MAX(0,$R238-$S238), R238-T238),IF( H238 = "Hourly",'6. Hourly EE Wage Reduction'!AA238, 0)))</f>
        <v>0</v>
      </c>
      <c r="V238" s="67">
        <f t="shared" si="24"/>
        <v>0</v>
      </c>
      <c r="W238" s="405" t="str">
        <f>IF(U238 = 0, "No",IF('6. Hourly EE Wage Reduction'!T238 &gt;'6. Hourly EE Wage Reduction'!W238, "Yes", "No"))</f>
        <v>No</v>
      </c>
      <c r="X238" s="67">
        <f t="shared" si="25"/>
        <v>0</v>
      </c>
      <c r="Y238" s="67">
        <f t="shared" si="26"/>
        <v>0</v>
      </c>
      <c r="AA238" s="86">
        <f>IFERROR(IF('3.Weekly Hours &amp; Wage Activity'!J238 = "FT", 1,MIN(1,IF('3.Weekly Hours &amp; Wage Activity'!J238 = "", "",MIN('3.Weekly Hours &amp; Wage Activity'!J238/40,1)),IF('3.Weekly Hours &amp; Wage Activity'!J238="", "",'3.Weekly Hours &amp; Wage Activity'!J238/40 ))),0)</f>
        <v>0</v>
      </c>
      <c r="AB238" s="86">
        <f>IFERROR(IF('3.Weekly Hours &amp; Wage Activity'!K238 = "FT", 1,MIN(1,IF('3.Weekly Hours &amp; Wage Activity'!K238 = "", "",MIN('3.Weekly Hours &amp; Wage Activity'!K238/40,1)),IF('3.Weekly Hours &amp; Wage Activity'!K238="", "",'3.Weekly Hours &amp; Wage Activity'!K238/40 ))),0)</f>
        <v>0</v>
      </c>
      <c r="AC238" s="86">
        <f>IFERROR(IF('3.Weekly Hours &amp; Wage Activity'!L238 = "FT", 1,MIN(1,IF('3.Weekly Hours &amp; Wage Activity'!L238 = "", "",MIN('3.Weekly Hours &amp; Wage Activity'!L238/40,1)),IF('3.Weekly Hours &amp; Wage Activity'!L238="", "",'3.Weekly Hours &amp; Wage Activity'!L238/40 ))),0)</f>
        <v>0</v>
      </c>
      <c r="AD238" s="86">
        <f>IFERROR(IF('3.Weekly Hours &amp; Wage Activity'!M238 = "FT", 1,MIN(1,IF('3.Weekly Hours &amp; Wage Activity'!M238 = "", "",MIN('3.Weekly Hours &amp; Wage Activity'!M238/40,1)),IF('3.Weekly Hours &amp; Wage Activity'!M238="", "",'3.Weekly Hours &amp; Wage Activity'!M238/40 ))),0)</f>
        <v>0</v>
      </c>
      <c r="AE238" s="86">
        <f>IFERROR(IF('3.Weekly Hours &amp; Wage Activity'!N238 = "FT", 1,MIN(1,IF('3.Weekly Hours &amp; Wage Activity'!N238 = "", "",MIN('3.Weekly Hours &amp; Wage Activity'!N238/40,1)),IF('3.Weekly Hours &amp; Wage Activity'!N238="", "",'3.Weekly Hours &amp; Wage Activity'!N238/40 ))),0)</f>
        <v>0</v>
      </c>
      <c r="AF238" s="86">
        <f>IFERROR(IF('3.Weekly Hours &amp; Wage Activity'!O238 = "FT", 1,MIN(1,IF('3.Weekly Hours &amp; Wage Activity'!O238 = "", "",MIN('3.Weekly Hours &amp; Wage Activity'!O238/40,1)),IF('3.Weekly Hours &amp; Wage Activity'!O238="", "",'3.Weekly Hours &amp; Wage Activity'!O238/40 ))),0)</f>
        <v>0</v>
      </c>
      <c r="AG238" s="86">
        <f>IFERROR(IF('3.Weekly Hours &amp; Wage Activity'!P238 = "FT", 1,MIN(1,IF('3.Weekly Hours &amp; Wage Activity'!P238 = "", "",MIN('3.Weekly Hours &amp; Wage Activity'!P238/40,1)),IF('3.Weekly Hours &amp; Wage Activity'!P238="", "",'3.Weekly Hours &amp; Wage Activity'!P238/40 ))),0)</f>
        <v>0</v>
      </c>
      <c r="AH238" s="86">
        <f>IFERROR(IF('3.Weekly Hours &amp; Wage Activity'!Q238 = "FT", 1,MIN(1,IF('3.Weekly Hours &amp; Wage Activity'!Q238 = "", "",MIN('3.Weekly Hours &amp; Wage Activity'!Q238/40,1)),IF('3.Weekly Hours &amp; Wage Activity'!Q238="", "",'3.Weekly Hours &amp; Wage Activity'!Q238/40 ))),0)</f>
        <v>0</v>
      </c>
      <c r="AI238" s="86">
        <f>IFERROR(IF('3.Weekly Hours &amp; Wage Activity'!R238 = "FT", 1,MIN(1,IF('3.Weekly Hours &amp; Wage Activity'!R238 = "", "",MIN('3.Weekly Hours &amp; Wage Activity'!R238/40,1)),IF('3.Weekly Hours &amp; Wage Activity'!R238="", "",'3.Weekly Hours &amp; Wage Activity'!R238/40 ))),0)</f>
        <v>0</v>
      </c>
      <c r="AJ238" s="86">
        <f>IFERROR(IF('3.Weekly Hours &amp; Wage Activity'!S238 = "FT", 1,MIN(1,IF('3.Weekly Hours &amp; Wage Activity'!S238 = "", "",MIN('3.Weekly Hours &amp; Wage Activity'!S238/40,1)),IF('3.Weekly Hours &amp; Wage Activity'!S238="", "",'3.Weekly Hours &amp; Wage Activity'!S238/40 ))),0)</f>
        <v>0</v>
      </c>
      <c r="AK238" s="86">
        <f>IFERROR(IF('3.Weekly Hours &amp; Wage Activity'!T238 = "FT", 1,MIN(1,IF('3.Weekly Hours &amp; Wage Activity'!T238 = "", "",MIN('3.Weekly Hours &amp; Wage Activity'!T238/40,1)),IF('3.Weekly Hours &amp; Wage Activity'!T238="", "",'3.Weekly Hours &amp; Wage Activity'!T238/40 ))),0)</f>
        <v>0</v>
      </c>
      <c r="AL238" s="86">
        <f>IFERROR(IF('3.Weekly Hours &amp; Wage Activity'!U238 = "FT", 1,MIN(1,IF('3.Weekly Hours &amp; Wage Activity'!U238 = "", "",MIN('3.Weekly Hours &amp; Wage Activity'!U238/40,1)),IF('3.Weekly Hours &amp; Wage Activity'!U238="", "",'3.Weekly Hours &amp; Wage Activity'!U238/40 ))),0)</f>
        <v>0</v>
      </c>
      <c r="AM238" s="86">
        <f>IFERROR(IF('3.Weekly Hours &amp; Wage Activity'!V238 = "FT", 1,MIN(1,IF('3.Weekly Hours &amp; Wage Activity'!V238 = "", "",MIN('3.Weekly Hours &amp; Wage Activity'!V238/40,1)),IF('3.Weekly Hours &amp; Wage Activity'!V238="", "",'3.Weekly Hours &amp; Wage Activity'!V238/40 ))),0)</f>
        <v>0</v>
      </c>
      <c r="AN238" s="86">
        <f>IFERROR(IF('3.Weekly Hours &amp; Wage Activity'!W238 = "FT", 1,MIN(1,IF('3.Weekly Hours &amp; Wage Activity'!W238 = "", "",MIN('3.Weekly Hours &amp; Wage Activity'!W238/40,1)),IF('3.Weekly Hours &amp; Wage Activity'!W238="", "",'3.Weekly Hours &amp; Wage Activity'!W238/40 ))),0)</f>
        <v>0</v>
      </c>
      <c r="AO238" s="86">
        <f>IFERROR(IF('3.Weekly Hours &amp; Wage Activity'!X238 = "FT", 1,MIN(1,IF('3.Weekly Hours &amp; Wage Activity'!X238 = "", "",MIN('3.Weekly Hours &amp; Wage Activity'!X238/40,1)),IF('3.Weekly Hours &amp; Wage Activity'!X238="", "",'3.Weekly Hours &amp; Wage Activity'!X238/40 ))),0)</f>
        <v>0</v>
      </c>
      <c r="AP238" s="86">
        <f>IFERROR(IF('3.Weekly Hours &amp; Wage Activity'!Y238 = "FT", 1,MIN(1,IF('3.Weekly Hours &amp; Wage Activity'!Y238 = "", "",MIN('3.Weekly Hours &amp; Wage Activity'!Y238/40,1)),IF('3.Weekly Hours &amp; Wage Activity'!Y238="", "",'3.Weekly Hours &amp; Wage Activity'!Y238/40 ))),0)</f>
        <v>0</v>
      </c>
      <c r="AQ238" s="86">
        <f>IFERROR(IF('3.Weekly Hours &amp; Wage Activity'!Z238 = "FT", 1,MIN(1,IF('3.Weekly Hours &amp; Wage Activity'!Z238 = "", "",MIN('3.Weekly Hours &amp; Wage Activity'!Z238/40,1)),IF('3.Weekly Hours &amp; Wage Activity'!Z238="", "",'3.Weekly Hours &amp; Wage Activity'!Z238/40 ))),0)</f>
        <v>0</v>
      </c>
      <c r="AR238" s="86">
        <f>IFERROR(IF('3.Weekly Hours &amp; Wage Activity'!AA238 = "FT", 1,MIN(1,IF('3.Weekly Hours &amp; Wage Activity'!AA238 = "", "",MIN('3.Weekly Hours &amp; Wage Activity'!AA238/40,1)),IF('3.Weekly Hours &amp; Wage Activity'!AA238="", "",'3.Weekly Hours &amp; Wage Activity'!AA238/40 ))),0)</f>
        <v>0</v>
      </c>
      <c r="AS238" s="86">
        <f>IFERROR(IF('3.Weekly Hours &amp; Wage Activity'!AB238 = "FT", 1,MIN(1,IF('3.Weekly Hours &amp; Wage Activity'!AB238 = "", "",MIN('3.Weekly Hours &amp; Wage Activity'!AB238/40,1)),IF('3.Weekly Hours &amp; Wage Activity'!AB238="", "",'3.Weekly Hours &amp; Wage Activity'!AB238/40 ))),0)</f>
        <v>0</v>
      </c>
      <c r="AT238" s="86">
        <f>IFERROR(IF('3.Weekly Hours &amp; Wage Activity'!AC238 = "FT", 1,MIN(1,IF('3.Weekly Hours &amp; Wage Activity'!AC238 = "", "",MIN('3.Weekly Hours &amp; Wage Activity'!AC238/40,1)),IF('3.Weekly Hours &amp; Wage Activity'!AC238="", "",'3.Weekly Hours &amp; Wage Activity'!AC238/40 ))),0)</f>
        <v>0</v>
      </c>
      <c r="AU238" s="86">
        <f>IFERROR(IF('3.Weekly Hours &amp; Wage Activity'!AD238 = "FT", 1,MIN(1,IF('3.Weekly Hours &amp; Wage Activity'!AD238 = "", "",MIN('3.Weekly Hours &amp; Wage Activity'!AD238/40,1)),IF('3.Weekly Hours &amp; Wage Activity'!AD238="", "",'3.Weekly Hours &amp; Wage Activity'!AD238/40 ))),0)</f>
        <v>0</v>
      </c>
      <c r="AV238" s="86">
        <f>IFERROR(IF('3.Weekly Hours &amp; Wage Activity'!AE238 = "FT", 1,MIN(1,IF('3.Weekly Hours &amp; Wage Activity'!AE238 = "", "",MIN('3.Weekly Hours &amp; Wage Activity'!AE238/40,1)),IF('3.Weekly Hours &amp; Wage Activity'!AE238="", "",'3.Weekly Hours &amp; Wage Activity'!AE238/40 ))),0)</f>
        <v>0</v>
      </c>
      <c r="AW238" s="86">
        <f>IFERROR(IF('3.Weekly Hours &amp; Wage Activity'!AF238 = "FT", 1,MIN(1,IF('3.Weekly Hours &amp; Wage Activity'!AF238 = "", "",MIN('3.Weekly Hours &amp; Wage Activity'!AF238/40,1)),IF('3.Weekly Hours &amp; Wage Activity'!AF238="", "",'3.Weekly Hours &amp; Wage Activity'!AF238/40 ))),0)</f>
        <v>0</v>
      </c>
      <c r="AX238" s="86">
        <f>IFERROR(IF('3.Weekly Hours &amp; Wage Activity'!AG238 = "FT", 1,MIN(1,IF('3.Weekly Hours &amp; Wage Activity'!AG238 = "", "",MIN('3.Weekly Hours &amp; Wage Activity'!AG238/40,1)),IF('3.Weekly Hours &amp; Wage Activity'!AG238="", "",'3.Weekly Hours &amp; Wage Activity'!AG238/40 ))),0)</f>
        <v>0</v>
      </c>
      <c r="AY238" s="523">
        <f>SUM( IF(COUNTIF('3.Weekly Hours &amp; Wage Activity'!J238:Q238, "&lt;&gt;FT") = 0, COLUMNS('3.Weekly Hours &amp; Wage Activity'!J238:AG238) * 40, '3.Weekly Hours &amp; Wage Activity'!J238:AG238))</f>
        <v>0</v>
      </c>
      <c r="AZ238" s="86">
        <f t="shared" si="27"/>
        <v>0</v>
      </c>
      <c r="BA238" s="87">
        <f t="shared" si="28"/>
        <v>0</v>
      </c>
      <c r="BB238" s="74" t="str">
        <f>IF('2.Census &amp; Reference Benchmarks'!K238 = "", "", '2.Census &amp; Reference Benchmarks'!K238)</f>
        <v/>
      </c>
      <c r="BC238" s="185">
        <f>IF('2.Census &amp; Reference Benchmarks'!L238="N/A",IF(OR(AND(G238="",I238=""),AND(G238&lt;DATEVALUE("1/1/2020"),OR(I238="",I238&gt;DATEVALUE("3/31/2020")))),177.14,IF(OR(I238 = "", I238 &gt; DATEVALUE("1/31/2020")), ROUND(177.14*((DATEVALUE("2/1/2020") -G238)/31),1))),IF('2.Census &amp; Reference Benchmarks'!L238="",0,'2.Census &amp; Reference Benchmarks'!L238))</f>
        <v>0</v>
      </c>
      <c r="BD238" s="74" t="str">
        <f>IF('2.Census &amp; Reference Benchmarks'!N238 = "", "", '2.Census &amp; Reference Benchmarks'!N238)</f>
        <v/>
      </c>
      <c r="BE238" s="185">
        <f>IF('2.Census &amp; Reference Benchmarks'!O238="N/A",IF(OR(AND(G238="",I238=""),AND(G238&lt;=DATEVALUE("2/1/2020"),OR(I238="",I238&gt;=DATEVALUE("2/29/2020")))),165.71,IF(AND(G238&gt;DATEVALUE("2/1/2020"),OR(I238="",I238&lt;=DATEVALUE("2/29/2020"))),((DATEVALUE("3/1/2020")-G238)/29)*165.71,"")),IF('2.Census &amp; Reference Benchmarks'!O238="",0,'2.Census &amp; Reference Benchmarks'!O238))</f>
        <v>0</v>
      </c>
    </row>
    <row r="239" spans="1:57" x14ac:dyDescent="0.25">
      <c r="A239" s="3"/>
      <c r="B239" s="56">
        <f>IF('2.Census &amp; Reference Benchmarks'!B239 &lt;&gt;"",'2.Census &amp; Reference Benchmarks'!B239,"")</f>
        <v>0</v>
      </c>
      <c r="C239" s="56">
        <f>IF('2.Census &amp; Reference Benchmarks'!C239 &lt;&gt;"",'2.Census &amp; Reference Benchmarks'!C239,"")</f>
        <v>0</v>
      </c>
      <c r="D239" s="57" t="str">
        <f>IF('2.Census &amp; Reference Benchmarks'!D239 &lt;&gt;"",'2.Census &amp; Reference Benchmarks'!D239,"")</f>
        <v/>
      </c>
      <c r="E239" s="56" t="str">
        <f>IF('2.Census &amp; Reference Benchmarks'!E239 &lt;&gt;"",'2.Census &amp; Reference Benchmarks'!E239,"")</f>
        <v/>
      </c>
      <c r="F239" s="56" t="str">
        <f>IF('2.Census &amp; Reference Benchmarks'!F239 &lt;&gt;"",'2.Census &amp; Reference Benchmarks'!F239,"")</f>
        <v/>
      </c>
      <c r="G239" s="58" t="str">
        <f>IF('2.Census &amp; Reference Benchmarks'!G239 &lt;&gt;"",'2.Census &amp; Reference Benchmarks'!G239,"")</f>
        <v/>
      </c>
      <c r="H239" s="58" t="str">
        <f>IF('2.Census &amp; Reference Benchmarks'!H239 &lt;&gt;"",'2.Census &amp; Reference Benchmarks'!H239,"")</f>
        <v/>
      </c>
      <c r="I239" s="58" t="str">
        <f>IF('2.Census &amp; Reference Benchmarks'!I239 &lt;&gt;"",'2.Census &amp; Reference Benchmarks'!I239,"")</f>
        <v/>
      </c>
      <c r="J239" s="69" t="str">
        <f>IF('2.Census &amp; Reference Benchmarks'!J239 &lt;&gt;"",'2.Census &amp; Reference Benchmarks'!J239,"")</f>
        <v/>
      </c>
      <c r="K239" s="58" t="str">
        <f>IF('7.Safe Harbor Input Data &amp; Calc'!Q241 &lt;&gt; "", '7.Safe Harbor Input Data &amp; Calc'!Q241, "")</f>
        <v>No</v>
      </c>
      <c r="L239" s="59" t="str">
        <f>IF('2.Census &amp; Reference Benchmarks'!T239&lt;&gt; "",'2.Census &amp; Reference Benchmarks'!T239,"")</f>
        <v/>
      </c>
      <c r="M239" s="60">
        <f>'2.Census &amp; Reference Benchmarks'!M239</f>
        <v>0</v>
      </c>
      <c r="N239" s="60">
        <f>'2.Census &amp; Reference Benchmarks'!P239</f>
        <v>0</v>
      </c>
      <c r="O239" s="60">
        <f>'2.Census &amp; Reference Benchmarks'!S239</f>
        <v>0</v>
      </c>
      <c r="P239" s="52">
        <f>IF( AND(I239 &lt; '1. Summary for SBA'!$J$7, I239 &lt;&gt;""), 0, IF(AND(G239="",I239=""),SUM(M239:O239)*4,IF(I239&lt;'1. Summary for SBA'!$J$7,0,IF(K239="Yes",0,IF(H239="Salary",IF(AND(SUM(M239:O239)*4&lt;100000,L239=""),(SUM(M239:O239)/(IF(OR(I239=0,I239&gt;=DATEVALUE("3/31/2020")),DATEVALUE("3/31/2020"),I239)-IF(OR(G239&lt;=DATEVALUE("1/1/2020"), G239 = ""),DATEVALUE("1/1/2020"),IF(OR(MONTH(G239)=1),G239+1,IF(MONTH(G239)=3,G239,G239-1)))))*360,0),0)))))</f>
        <v>0</v>
      </c>
      <c r="Q239" s="52">
        <f t="shared" si="29"/>
        <v>0</v>
      </c>
      <c r="R239" s="67">
        <f t="shared" si="23"/>
        <v>0</v>
      </c>
      <c r="S239" s="53">
        <f>SUM('3.Weekly Hours &amp; Wage Activity'!AI239:BF239)</f>
        <v>0</v>
      </c>
      <c r="T239" s="53">
        <f>IF(AND(I239&lt;&gt; "",  I239 &lt; '1. Summary for SBA'!$J$11 +168, I239 &gt; '1. Summary for SBA'!$J$11),S239+(((168-(I239-'1. Summary for SBA'!$J$11+1))*S239)/((I239-'1. Summary for SBA'!$J$11+1))),0)</f>
        <v>0</v>
      </c>
      <c r="U239" s="369">
        <f>IF(K239= "Yes",0,IF( H239 = "salary",IF(T239 = 0,MAX(0,$R239-$S239), R239-T239),IF( H239 = "Hourly",'6. Hourly EE Wage Reduction'!AA239, 0)))</f>
        <v>0</v>
      </c>
      <c r="V239" s="67">
        <f t="shared" si="24"/>
        <v>0</v>
      </c>
      <c r="W239" s="405" t="str">
        <f>IF(U239 = 0, "No",IF('6. Hourly EE Wage Reduction'!T239 &gt;'6. Hourly EE Wage Reduction'!W239, "Yes", "No"))</f>
        <v>No</v>
      </c>
      <c r="X239" s="67">
        <f t="shared" si="25"/>
        <v>0</v>
      </c>
      <c r="Y239" s="67">
        <f t="shared" si="26"/>
        <v>0</v>
      </c>
      <c r="AA239" s="86">
        <f>IFERROR(IF('3.Weekly Hours &amp; Wage Activity'!J239 = "FT", 1,MIN(1,IF('3.Weekly Hours &amp; Wage Activity'!J239 = "", "",MIN('3.Weekly Hours &amp; Wage Activity'!J239/40,1)),IF('3.Weekly Hours &amp; Wage Activity'!J239="", "",'3.Weekly Hours &amp; Wage Activity'!J239/40 ))),0)</f>
        <v>0</v>
      </c>
      <c r="AB239" s="86">
        <f>IFERROR(IF('3.Weekly Hours &amp; Wage Activity'!K239 = "FT", 1,MIN(1,IF('3.Weekly Hours &amp; Wage Activity'!K239 = "", "",MIN('3.Weekly Hours &amp; Wage Activity'!K239/40,1)),IF('3.Weekly Hours &amp; Wage Activity'!K239="", "",'3.Weekly Hours &amp; Wage Activity'!K239/40 ))),0)</f>
        <v>0</v>
      </c>
      <c r="AC239" s="86">
        <f>IFERROR(IF('3.Weekly Hours &amp; Wage Activity'!L239 = "FT", 1,MIN(1,IF('3.Weekly Hours &amp; Wage Activity'!L239 = "", "",MIN('3.Weekly Hours &amp; Wage Activity'!L239/40,1)),IF('3.Weekly Hours &amp; Wage Activity'!L239="", "",'3.Weekly Hours &amp; Wage Activity'!L239/40 ))),0)</f>
        <v>0</v>
      </c>
      <c r="AD239" s="86">
        <f>IFERROR(IF('3.Weekly Hours &amp; Wage Activity'!M239 = "FT", 1,MIN(1,IF('3.Weekly Hours &amp; Wage Activity'!M239 = "", "",MIN('3.Weekly Hours &amp; Wage Activity'!M239/40,1)),IF('3.Weekly Hours &amp; Wage Activity'!M239="", "",'3.Weekly Hours &amp; Wage Activity'!M239/40 ))),0)</f>
        <v>0</v>
      </c>
      <c r="AE239" s="86">
        <f>IFERROR(IF('3.Weekly Hours &amp; Wage Activity'!N239 = "FT", 1,MIN(1,IF('3.Weekly Hours &amp; Wage Activity'!N239 = "", "",MIN('3.Weekly Hours &amp; Wage Activity'!N239/40,1)),IF('3.Weekly Hours &amp; Wage Activity'!N239="", "",'3.Weekly Hours &amp; Wage Activity'!N239/40 ))),0)</f>
        <v>0</v>
      </c>
      <c r="AF239" s="86">
        <f>IFERROR(IF('3.Weekly Hours &amp; Wage Activity'!O239 = "FT", 1,MIN(1,IF('3.Weekly Hours &amp; Wage Activity'!O239 = "", "",MIN('3.Weekly Hours &amp; Wage Activity'!O239/40,1)),IF('3.Weekly Hours &amp; Wage Activity'!O239="", "",'3.Weekly Hours &amp; Wage Activity'!O239/40 ))),0)</f>
        <v>0</v>
      </c>
      <c r="AG239" s="86">
        <f>IFERROR(IF('3.Weekly Hours &amp; Wage Activity'!P239 = "FT", 1,MIN(1,IF('3.Weekly Hours &amp; Wage Activity'!P239 = "", "",MIN('3.Weekly Hours &amp; Wage Activity'!P239/40,1)),IF('3.Weekly Hours &amp; Wage Activity'!P239="", "",'3.Weekly Hours &amp; Wage Activity'!P239/40 ))),0)</f>
        <v>0</v>
      </c>
      <c r="AH239" s="86">
        <f>IFERROR(IF('3.Weekly Hours &amp; Wage Activity'!Q239 = "FT", 1,MIN(1,IF('3.Weekly Hours &amp; Wage Activity'!Q239 = "", "",MIN('3.Weekly Hours &amp; Wage Activity'!Q239/40,1)),IF('3.Weekly Hours &amp; Wage Activity'!Q239="", "",'3.Weekly Hours &amp; Wage Activity'!Q239/40 ))),0)</f>
        <v>0</v>
      </c>
      <c r="AI239" s="86">
        <f>IFERROR(IF('3.Weekly Hours &amp; Wage Activity'!R239 = "FT", 1,MIN(1,IF('3.Weekly Hours &amp; Wage Activity'!R239 = "", "",MIN('3.Weekly Hours &amp; Wage Activity'!R239/40,1)),IF('3.Weekly Hours &amp; Wage Activity'!R239="", "",'3.Weekly Hours &amp; Wage Activity'!R239/40 ))),0)</f>
        <v>0</v>
      </c>
      <c r="AJ239" s="86">
        <f>IFERROR(IF('3.Weekly Hours &amp; Wage Activity'!S239 = "FT", 1,MIN(1,IF('3.Weekly Hours &amp; Wage Activity'!S239 = "", "",MIN('3.Weekly Hours &amp; Wage Activity'!S239/40,1)),IF('3.Weekly Hours &amp; Wage Activity'!S239="", "",'3.Weekly Hours &amp; Wage Activity'!S239/40 ))),0)</f>
        <v>0</v>
      </c>
      <c r="AK239" s="86">
        <f>IFERROR(IF('3.Weekly Hours &amp; Wage Activity'!T239 = "FT", 1,MIN(1,IF('3.Weekly Hours &amp; Wage Activity'!T239 = "", "",MIN('3.Weekly Hours &amp; Wage Activity'!T239/40,1)),IF('3.Weekly Hours &amp; Wage Activity'!T239="", "",'3.Weekly Hours &amp; Wage Activity'!T239/40 ))),0)</f>
        <v>0</v>
      </c>
      <c r="AL239" s="86">
        <f>IFERROR(IF('3.Weekly Hours &amp; Wage Activity'!U239 = "FT", 1,MIN(1,IF('3.Weekly Hours &amp; Wage Activity'!U239 = "", "",MIN('3.Weekly Hours &amp; Wage Activity'!U239/40,1)),IF('3.Weekly Hours &amp; Wage Activity'!U239="", "",'3.Weekly Hours &amp; Wage Activity'!U239/40 ))),0)</f>
        <v>0</v>
      </c>
      <c r="AM239" s="86">
        <f>IFERROR(IF('3.Weekly Hours &amp; Wage Activity'!V239 = "FT", 1,MIN(1,IF('3.Weekly Hours &amp; Wage Activity'!V239 = "", "",MIN('3.Weekly Hours &amp; Wage Activity'!V239/40,1)),IF('3.Weekly Hours &amp; Wage Activity'!V239="", "",'3.Weekly Hours &amp; Wage Activity'!V239/40 ))),0)</f>
        <v>0</v>
      </c>
      <c r="AN239" s="86">
        <f>IFERROR(IF('3.Weekly Hours &amp; Wage Activity'!W239 = "FT", 1,MIN(1,IF('3.Weekly Hours &amp; Wage Activity'!W239 = "", "",MIN('3.Weekly Hours &amp; Wage Activity'!W239/40,1)),IF('3.Weekly Hours &amp; Wage Activity'!W239="", "",'3.Weekly Hours &amp; Wage Activity'!W239/40 ))),0)</f>
        <v>0</v>
      </c>
      <c r="AO239" s="86">
        <f>IFERROR(IF('3.Weekly Hours &amp; Wage Activity'!X239 = "FT", 1,MIN(1,IF('3.Weekly Hours &amp; Wage Activity'!X239 = "", "",MIN('3.Weekly Hours &amp; Wage Activity'!X239/40,1)),IF('3.Weekly Hours &amp; Wage Activity'!X239="", "",'3.Weekly Hours &amp; Wage Activity'!X239/40 ))),0)</f>
        <v>0</v>
      </c>
      <c r="AP239" s="86">
        <f>IFERROR(IF('3.Weekly Hours &amp; Wage Activity'!Y239 = "FT", 1,MIN(1,IF('3.Weekly Hours &amp; Wage Activity'!Y239 = "", "",MIN('3.Weekly Hours &amp; Wage Activity'!Y239/40,1)),IF('3.Weekly Hours &amp; Wage Activity'!Y239="", "",'3.Weekly Hours &amp; Wage Activity'!Y239/40 ))),0)</f>
        <v>0</v>
      </c>
      <c r="AQ239" s="86">
        <f>IFERROR(IF('3.Weekly Hours &amp; Wage Activity'!Z239 = "FT", 1,MIN(1,IF('3.Weekly Hours &amp; Wage Activity'!Z239 = "", "",MIN('3.Weekly Hours &amp; Wage Activity'!Z239/40,1)),IF('3.Weekly Hours &amp; Wage Activity'!Z239="", "",'3.Weekly Hours &amp; Wage Activity'!Z239/40 ))),0)</f>
        <v>0</v>
      </c>
      <c r="AR239" s="86">
        <f>IFERROR(IF('3.Weekly Hours &amp; Wage Activity'!AA239 = "FT", 1,MIN(1,IF('3.Weekly Hours &amp; Wage Activity'!AA239 = "", "",MIN('3.Weekly Hours &amp; Wage Activity'!AA239/40,1)),IF('3.Weekly Hours &amp; Wage Activity'!AA239="", "",'3.Weekly Hours &amp; Wage Activity'!AA239/40 ))),0)</f>
        <v>0</v>
      </c>
      <c r="AS239" s="86">
        <f>IFERROR(IF('3.Weekly Hours &amp; Wage Activity'!AB239 = "FT", 1,MIN(1,IF('3.Weekly Hours &amp; Wage Activity'!AB239 = "", "",MIN('3.Weekly Hours &amp; Wage Activity'!AB239/40,1)),IF('3.Weekly Hours &amp; Wage Activity'!AB239="", "",'3.Weekly Hours &amp; Wage Activity'!AB239/40 ))),0)</f>
        <v>0</v>
      </c>
      <c r="AT239" s="86">
        <f>IFERROR(IF('3.Weekly Hours &amp; Wage Activity'!AC239 = "FT", 1,MIN(1,IF('3.Weekly Hours &amp; Wage Activity'!AC239 = "", "",MIN('3.Weekly Hours &amp; Wage Activity'!AC239/40,1)),IF('3.Weekly Hours &amp; Wage Activity'!AC239="", "",'3.Weekly Hours &amp; Wage Activity'!AC239/40 ))),0)</f>
        <v>0</v>
      </c>
      <c r="AU239" s="86">
        <f>IFERROR(IF('3.Weekly Hours &amp; Wage Activity'!AD239 = "FT", 1,MIN(1,IF('3.Weekly Hours &amp; Wage Activity'!AD239 = "", "",MIN('3.Weekly Hours &amp; Wage Activity'!AD239/40,1)),IF('3.Weekly Hours &amp; Wage Activity'!AD239="", "",'3.Weekly Hours &amp; Wage Activity'!AD239/40 ))),0)</f>
        <v>0</v>
      </c>
      <c r="AV239" s="86">
        <f>IFERROR(IF('3.Weekly Hours &amp; Wage Activity'!AE239 = "FT", 1,MIN(1,IF('3.Weekly Hours &amp; Wage Activity'!AE239 = "", "",MIN('3.Weekly Hours &amp; Wage Activity'!AE239/40,1)),IF('3.Weekly Hours &amp; Wage Activity'!AE239="", "",'3.Weekly Hours &amp; Wage Activity'!AE239/40 ))),0)</f>
        <v>0</v>
      </c>
      <c r="AW239" s="86">
        <f>IFERROR(IF('3.Weekly Hours &amp; Wage Activity'!AF239 = "FT", 1,MIN(1,IF('3.Weekly Hours &amp; Wage Activity'!AF239 = "", "",MIN('3.Weekly Hours &amp; Wage Activity'!AF239/40,1)),IF('3.Weekly Hours &amp; Wage Activity'!AF239="", "",'3.Weekly Hours &amp; Wage Activity'!AF239/40 ))),0)</f>
        <v>0</v>
      </c>
      <c r="AX239" s="86">
        <f>IFERROR(IF('3.Weekly Hours &amp; Wage Activity'!AG239 = "FT", 1,MIN(1,IF('3.Weekly Hours &amp; Wage Activity'!AG239 = "", "",MIN('3.Weekly Hours &amp; Wage Activity'!AG239/40,1)),IF('3.Weekly Hours &amp; Wage Activity'!AG239="", "",'3.Weekly Hours &amp; Wage Activity'!AG239/40 ))),0)</f>
        <v>0</v>
      </c>
      <c r="AY239" s="523">
        <f>SUM( IF(COUNTIF('3.Weekly Hours &amp; Wage Activity'!J239:Q239, "&lt;&gt;FT") = 0, COLUMNS('3.Weekly Hours &amp; Wage Activity'!J239:AG239) * 40, '3.Weekly Hours &amp; Wage Activity'!J239:AG239))</f>
        <v>0</v>
      </c>
      <c r="AZ239" s="86">
        <f t="shared" si="27"/>
        <v>0</v>
      </c>
      <c r="BA239" s="87">
        <f t="shared" si="28"/>
        <v>0</v>
      </c>
      <c r="BB239" s="74" t="str">
        <f>IF('2.Census &amp; Reference Benchmarks'!K239 = "", "", '2.Census &amp; Reference Benchmarks'!K239)</f>
        <v/>
      </c>
      <c r="BC239" s="185">
        <f>IF('2.Census &amp; Reference Benchmarks'!L239="N/A",IF(OR(AND(G239="",I239=""),AND(G239&lt;DATEVALUE("1/1/2020"),OR(I239="",I239&gt;DATEVALUE("3/31/2020")))),177.14,IF(OR(I239 = "", I239 &gt; DATEVALUE("1/31/2020")), ROUND(177.14*((DATEVALUE("2/1/2020") -G239)/31),1))),IF('2.Census &amp; Reference Benchmarks'!L239="",0,'2.Census &amp; Reference Benchmarks'!L239))</f>
        <v>0</v>
      </c>
      <c r="BD239" s="74" t="str">
        <f>IF('2.Census &amp; Reference Benchmarks'!N239 = "", "", '2.Census &amp; Reference Benchmarks'!N239)</f>
        <v/>
      </c>
      <c r="BE239" s="185">
        <f>IF('2.Census &amp; Reference Benchmarks'!O239="N/A",IF(OR(AND(G239="",I239=""),AND(G239&lt;=DATEVALUE("2/1/2020"),OR(I239="",I239&gt;=DATEVALUE("2/29/2020")))),165.71,IF(AND(G239&gt;DATEVALUE("2/1/2020"),OR(I239="",I239&lt;=DATEVALUE("2/29/2020"))),((DATEVALUE("3/1/2020")-G239)/29)*165.71,"")),IF('2.Census &amp; Reference Benchmarks'!O239="",0,'2.Census &amp; Reference Benchmarks'!O239))</f>
        <v>0</v>
      </c>
    </row>
    <row r="240" spans="1:57" x14ac:dyDescent="0.25">
      <c r="A240" s="3"/>
      <c r="B240" s="56">
        <f>IF('2.Census &amp; Reference Benchmarks'!B240 &lt;&gt;"",'2.Census &amp; Reference Benchmarks'!B240,"")</f>
        <v>0</v>
      </c>
      <c r="C240" s="56">
        <f>IF('2.Census &amp; Reference Benchmarks'!C240 &lt;&gt;"",'2.Census &amp; Reference Benchmarks'!C240,"")</f>
        <v>0</v>
      </c>
      <c r="D240" s="57" t="str">
        <f>IF('2.Census &amp; Reference Benchmarks'!D240 &lt;&gt;"",'2.Census &amp; Reference Benchmarks'!D240,"")</f>
        <v/>
      </c>
      <c r="E240" s="56" t="str">
        <f>IF('2.Census &amp; Reference Benchmarks'!E240 &lt;&gt;"",'2.Census &amp; Reference Benchmarks'!E240,"")</f>
        <v/>
      </c>
      <c r="F240" s="56" t="str">
        <f>IF('2.Census &amp; Reference Benchmarks'!F240 &lt;&gt;"",'2.Census &amp; Reference Benchmarks'!F240,"")</f>
        <v/>
      </c>
      <c r="G240" s="58" t="str">
        <f>IF('2.Census &amp; Reference Benchmarks'!G240 &lt;&gt;"",'2.Census &amp; Reference Benchmarks'!G240,"")</f>
        <v/>
      </c>
      <c r="H240" s="58" t="str">
        <f>IF('2.Census &amp; Reference Benchmarks'!H240 &lt;&gt;"",'2.Census &amp; Reference Benchmarks'!H240,"")</f>
        <v/>
      </c>
      <c r="I240" s="58" t="str">
        <f>IF('2.Census &amp; Reference Benchmarks'!I240 &lt;&gt;"",'2.Census &amp; Reference Benchmarks'!I240,"")</f>
        <v/>
      </c>
      <c r="J240" s="69" t="str">
        <f>IF('2.Census &amp; Reference Benchmarks'!J240 &lt;&gt;"",'2.Census &amp; Reference Benchmarks'!J240,"")</f>
        <v/>
      </c>
      <c r="K240" s="58" t="str">
        <f>IF('7.Safe Harbor Input Data &amp; Calc'!Q242 &lt;&gt; "", '7.Safe Harbor Input Data &amp; Calc'!Q242, "")</f>
        <v>No</v>
      </c>
      <c r="L240" s="59" t="str">
        <f>IF('2.Census &amp; Reference Benchmarks'!T240&lt;&gt; "",'2.Census &amp; Reference Benchmarks'!T240,"")</f>
        <v/>
      </c>
      <c r="M240" s="60">
        <f>'2.Census &amp; Reference Benchmarks'!M240</f>
        <v>0</v>
      </c>
      <c r="N240" s="60">
        <f>'2.Census &amp; Reference Benchmarks'!P240</f>
        <v>0</v>
      </c>
      <c r="O240" s="60">
        <f>'2.Census &amp; Reference Benchmarks'!S240</f>
        <v>0</v>
      </c>
      <c r="P240" s="52">
        <f>IF( AND(I240 &lt; '1. Summary for SBA'!$J$7, I240 &lt;&gt;""), 0, IF(AND(G240="",I240=""),SUM(M240:O240)*4,IF(I240&lt;'1. Summary for SBA'!$J$7,0,IF(K240="Yes",0,IF(H240="Salary",IF(AND(SUM(M240:O240)*4&lt;100000,L240=""),(SUM(M240:O240)/(IF(OR(I240=0,I240&gt;=DATEVALUE("3/31/2020")),DATEVALUE("3/31/2020"),I240)-IF(OR(G240&lt;=DATEVALUE("1/1/2020"), G240 = ""),DATEVALUE("1/1/2020"),IF(OR(MONTH(G240)=1),G240+1,IF(MONTH(G240)=3,G240,G240-1)))))*360,0),0)))))</f>
        <v>0</v>
      </c>
      <c r="Q240" s="52">
        <f t="shared" si="29"/>
        <v>0</v>
      </c>
      <c r="R240" s="67">
        <f t="shared" si="23"/>
        <v>0</v>
      </c>
      <c r="S240" s="53">
        <f>SUM('3.Weekly Hours &amp; Wage Activity'!AI240:BF240)</f>
        <v>0</v>
      </c>
      <c r="T240" s="53">
        <f>IF(AND(I240&lt;&gt; "",  I240 &lt; '1. Summary for SBA'!$J$11 +168, I240 &gt; '1. Summary for SBA'!$J$11),S240+(((168-(I240-'1. Summary for SBA'!$J$11+1))*S240)/((I240-'1. Summary for SBA'!$J$11+1))),0)</f>
        <v>0</v>
      </c>
      <c r="U240" s="369">
        <f>IF(K240= "Yes",0,IF( H240 = "salary",IF(T240 = 0,MAX(0,$R240-$S240), R240-T240),IF( H240 = "Hourly",'6. Hourly EE Wage Reduction'!AA240, 0)))</f>
        <v>0</v>
      </c>
      <c r="V240" s="67">
        <f t="shared" si="24"/>
        <v>0</v>
      </c>
      <c r="W240" s="405" t="str">
        <f>IF(U240 = 0, "No",IF('6. Hourly EE Wage Reduction'!T240 &gt;'6. Hourly EE Wage Reduction'!W240, "Yes", "No"))</f>
        <v>No</v>
      </c>
      <c r="X240" s="67">
        <f t="shared" si="25"/>
        <v>0</v>
      </c>
      <c r="Y240" s="67">
        <f t="shared" si="26"/>
        <v>0</v>
      </c>
      <c r="AA240" s="86">
        <f>IFERROR(IF('3.Weekly Hours &amp; Wage Activity'!J240 = "FT", 1,MIN(1,IF('3.Weekly Hours &amp; Wage Activity'!J240 = "", "",MIN('3.Weekly Hours &amp; Wage Activity'!J240/40,1)),IF('3.Weekly Hours &amp; Wage Activity'!J240="", "",'3.Weekly Hours &amp; Wage Activity'!J240/40 ))),0)</f>
        <v>0</v>
      </c>
      <c r="AB240" s="86">
        <f>IFERROR(IF('3.Weekly Hours &amp; Wage Activity'!K240 = "FT", 1,MIN(1,IF('3.Weekly Hours &amp; Wage Activity'!K240 = "", "",MIN('3.Weekly Hours &amp; Wage Activity'!K240/40,1)),IF('3.Weekly Hours &amp; Wage Activity'!K240="", "",'3.Weekly Hours &amp; Wage Activity'!K240/40 ))),0)</f>
        <v>0</v>
      </c>
      <c r="AC240" s="86">
        <f>IFERROR(IF('3.Weekly Hours &amp; Wage Activity'!L240 = "FT", 1,MIN(1,IF('3.Weekly Hours &amp; Wage Activity'!L240 = "", "",MIN('3.Weekly Hours &amp; Wage Activity'!L240/40,1)),IF('3.Weekly Hours &amp; Wage Activity'!L240="", "",'3.Weekly Hours &amp; Wage Activity'!L240/40 ))),0)</f>
        <v>0</v>
      </c>
      <c r="AD240" s="86">
        <f>IFERROR(IF('3.Weekly Hours &amp; Wage Activity'!M240 = "FT", 1,MIN(1,IF('3.Weekly Hours &amp; Wage Activity'!M240 = "", "",MIN('3.Weekly Hours &amp; Wage Activity'!M240/40,1)),IF('3.Weekly Hours &amp; Wage Activity'!M240="", "",'3.Weekly Hours &amp; Wage Activity'!M240/40 ))),0)</f>
        <v>0</v>
      </c>
      <c r="AE240" s="86">
        <f>IFERROR(IF('3.Weekly Hours &amp; Wage Activity'!N240 = "FT", 1,MIN(1,IF('3.Weekly Hours &amp; Wage Activity'!N240 = "", "",MIN('3.Weekly Hours &amp; Wage Activity'!N240/40,1)),IF('3.Weekly Hours &amp; Wage Activity'!N240="", "",'3.Weekly Hours &amp; Wage Activity'!N240/40 ))),0)</f>
        <v>0</v>
      </c>
      <c r="AF240" s="86">
        <f>IFERROR(IF('3.Weekly Hours &amp; Wage Activity'!O240 = "FT", 1,MIN(1,IF('3.Weekly Hours &amp; Wage Activity'!O240 = "", "",MIN('3.Weekly Hours &amp; Wage Activity'!O240/40,1)),IF('3.Weekly Hours &amp; Wage Activity'!O240="", "",'3.Weekly Hours &amp; Wage Activity'!O240/40 ))),0)</f>
        <v>0</v>
      </c>
      <c r="AG240" s="86">
        <f>IFERROR(IF('3.Weekly Hours &amp; Wage Activity'!P240 = "FT", 1,MIN(1,IF('3.Weekly Hours &amp; Wage Activity'!P240 = "", "",MIN('3.Weekly Hours &amp; Wage Activity'!P240/40,1)),IF('3.Weekly Hours &amp; Wage Activity'!P240="", "",'3.Weekly Hours &amp; Wage Activity'!P240/40 ))),0)</f>
        <v>0</v>
      </c>
      <c r="AH240" s="86">
        <f>IFERROR(IF('3.Weekly Hours &amp; Wage Activity'!Q240 = "FT", 1,MIN(1,IF('3.Weekly Hours &amp; Wage Activity'!Q240 = "", "",MIN('3.Weekly Hours &amp; Wage Activity'!Q240/40,1)),IF('3.Weekly Hours &amp; Wage Activity'!Q240="", "",'3.Weekly Hours &amp; Wage Activity'!Q240/40 ))),0)</f>
        <v>0</v>
      </c>
      <c r="AI240" s="86">
        <f>IFERROR(IF('3.Weekly Hours &amp; Wage Activity'!R240 = "FT", 1,MIN(1,IF('3.Weekly Hours &amp; Wage Activity'!R240 = "", "",MIN('3.Weekly Hours &amp; Wage Activity'!R240/40,1)),IF('3.Weekly Hours &amp; Wage Activity'!R240="", "",'3.Weekly Hours &amp; Wage Activity'!R240/40 ))),0)</f>
        <v>0</v>
      </c>
      <c r="AJ240" s="86">
        <f>IFERROR(IF('3.Weekly Hours &amp; Wage Activity'!S240 = "FT", 1,MIN(1,IF('3.Weekly Hours &amp; Wage Activity'!S240 = "", "",MIN('3.Weekly Hours &amp; Wage Activity'!S240/40,1)),IF('3.Weekly Hours &amp; Wage Activity'!S240="", "",'3.Weekly Hours &amp; Wage Activity'!S240/40 ))),0)</f>
        <v>0</v>
      </c>
      <c r="AK240" s="86">
        <f>IFERROR(IF('3.Weekly Hours &amp; Wage Activity'!T240 = "FT", 1,MIN(1,IF('3.Weekly Hours &amp; Wage Activity'!T240 = "", "",MIN('3.Weekly Hours &amp; Wage Activity'!T240/40,1)),IF('3.Weekly Hours &amp; Wage Activity'!T240="", "",'3.Weekly Hours &amp; Wage Activity'!T240/40 ))),0)</f>
        <v>0</v>
      </c>
      <c r="AL240" s="86">
        <f>IFERROR(IF('3.Weekly Hours &amp; Wage Activity'!U240 = "FT", 1,MIN(1,IF('3.Weekly Hours &amp; Wage Activity'!U240 = "", "",MIN('3.Weekly Hours &amp; Wage Activity'!U240/40,1)),IF('3.Weekly Hours &amp; Wage Activity'!U240="", "",'3.Weekly Hours &amp; Wage Activity'!U240/40 ))),0)</f>
        <v>0</v>
      </c>
      <c r="AM240" s="86">
        <f>IFERROR(IF('3.Weekly Hours &amp; Wage Activity'!V240 = "FT", 1,MIN(1,IF('3.Weekly Hours &amp; Wage Activity'!V240 = "", "",MIN('3.Weekly Hours &amp; Wage Activity'!V240/40,1)),IF('3.Weekly Hours &amp; Wage Activity'!V240="", "",'3.Weekly Hours &amp; Wage Activity'!V240/40 ))),0)</f>
        <v>0</v>
      </c>
      <c r="AN240" s="86">
        <f>IFERROR(IF('3.Weekly Hours &amp; Wage Activity'!W240 = "FT", 1,MIN(1,IF('3.Weekly Hours &amp; Wage Activity'!W240 = "", "",MIN('3.Weekly Hours &amp; Wage Activity'!W240/40,1)),IF('3.Weekly Hours &amp; Wage Activity'!W240="", "",'3.Weekly Hours &amp; Wage Activity'!W240/40 ))),0)</f>
        <v>0</v>
      </c>
      <c r="AO240" s="86">
        <f>IFERROR(IF('3.Weekly Hours &amp; Wage Activity'!X240 = "FT", 1,MIN(1,IF('3.Weekly Hours &amp; Wage Activity'!X240 = "", "",MIN('3.Weekly Hours &amp; Wage Activity'!X240/40,1)),IF('3.Weekly Hours &amp; Wage Activity'!X240="", "",'3.Weekly Hours &amp; Wage Activity'!X240/40 ))),0)</f>
        <v>0</v>
      </c>
      <c r="AP240" s="86">
        <f>IFERROR(IF('3.Weekly Hours &amp; Wage Activity'!Y240 = "FT", 1,MIN(1,IF('3.Weekly Hours &amp; Wage Activity'!Y240 = "", "",MIN('3.Weekly Hours &amp; Wage Activity'!Y240/40,1)),IF('3.Weekly Hours &amp; Wage Activity'!Y240="", "",'3.Weekly Hours &amp; Wage Activity'!Y240/40 ))),0)</f>
        <v>0</v>
      </c>
      <c r="AQ240" s="86">
        <f>IFERROR(IF('3.Weekly Hours &amp; Wage Activity'!Z240 = "FT", 1,MIN(1,IF('3.Weekly Hours &amp; Wage Activity'!Z240 = "", "",MIN('3.Weekly Hours &amp; Wage Activity'!Z240/40,1)),IF('3.Weekly Hours &amp; Wage Activity'!Z240="", "",'3.Weekly Hours &amp; Wage Activity'!Z240/40 ))),0)</f>
        <v>0</v>
      </c>
      <c r="AR240" s="86">
        <f>IFERROR(IF('3.Weekly Hours &amp; Wage Activity'!AA240 = "FT", 1,MIN(1,IF('3.Weekly Hours &amp; Wage Activity'!AA240 = "", "",MIN('3.Weekly Hours &amp; Wage Activity'!AA240/40,1)),IF('3.Weekly Hours &amp; Wage Activity'!AA240="", "",'3.Weekly Hours &amp; Wage Activity'!AA240/40 ))),0)</f>
        <v>0</v>
      </c>
      <c r="AS240" s="86">
        <f>IFERROR(IF('3.Weekly Hours &amp; Wage Activity'!AB240 = "FT", 1,MIN(1,IF('3.Weekly Hours &amp; Wage Activity'!AB240 = "", "",MIN('3.Weekly Hours &amp; Wage Activity'!AB240/40,1)),IF('3.Weekly Hours &amp; Wage Activity'!AB240="", "",'3.Weekly Hours &amp; Wage Activity'!AB240/40 ))),0)</f>
        <v>0</v>
      </c>
      <c r="AT240" s="86">
        <f>IFERROR(IF('3.Weekly Hours &amp; Wage Activity'!AC240 = "FT", 1,MIN(1,IF('3.Weekly Hours &amp; Wage Activity'!AC240 = "", "",MIN('3.Weekly Hours &amp; Wage Activity'!AC240/40,1)),IF('3.Weekly Hours &amp; Wage Activity'!AC240="", "",'3.Weekly Hours &amp; Wage Activity'!AC240/40 ))),0)</f>
        <v>0</v>
      </c>
      <c r="AU240" s="86">
        <f>IFERROR(IF('3.Weekly Hours &amp; Wage Activity'!AD240 = "FT", 1,MIN(1,IF('3.Weekly Hours &amp; Wage Activity'!AD240 = "", "",MIN('3.Weekly Hours &amp; Wage Activity'!AD240/40,1)),IF('3.Weekly Hours &amp; Wage Activity'!AD240="", "",'3.Weekly Hours &amp; Wage Activity'!AD240/40 ))),0)</f>
        <v>0</v>
      </c>
      <c r="AV240" s="86">
        <f>IFERROR(IF('3.Weekly Hours &amp; Wage Activity'!AE240 = "FT", 1,MIN(1,IF('3.Weekly Hours &amp; Wage Activity'!AE240 = "", "",MIN('3.Weekly Hours &amp; Wage Activity'!AE240/40,1)),IF('3.Weekly Hours &amp; Wage Activity'!AE240="", "",'3.Weekly Hours &amp; Wage Activity'!AE240/40 ))),0)</f>
        <v>0</v>
      </c>
      <c r="AW240" s="86">
        <f>IFERROR(IF('3.Weekly Hours &amp; Wage Activity'!AF240 = "FT", 1,MIN(1,IF('3.Weekly Hours &amp; Wage Activity'!AF240 = "", "",MIN('3.Weekly Hours &amp; Wage Activity'!AF240/40,1)),IF('3.Weekly Hours &amp; Wage Activity'!AF240="", "",'3.Weekly Hours &amp; Wage Activity'!AF240/40 ))),0)</f>
        <v>0</v>
      </c>
      <c r="AX240" s="86">
        <f>IFERROR(IF('3.Weekly Hours &amp; Wage Activity'!AG240 = "FT", 1,MIN(1,IF('3.Weekly Hours &amp; Wage Activity'!AG240 = "", "",MIN('3.Weekly Hours &amp; Wage Activity'!AG240/40,1)),IF('3.Weekly Hours &amp; Wage Activity'!AG240="", "",'3.Weekly Hours &amp; Wage Activity'!AG240/40 ))),0)</f>
        <v>0</v>
      </c>
      <c r="AY240" s="523">
        <f>SUM( IF(COUNTIF('3.Weekly Hours &amp; Wage Activity'!J240:Q240, "&lt;&gt;FT") = 0, COLUMNS('3.Weekly Hours &amp; Wage Activity'!J240:AG240) * 40, '3.Weekly Hours &amp; Wage Activity'!J240:AG240))</f>
        <v>0</v>
      </c>
      <c r="AZ240" s="86">
        <f t="shared" si="27"/>
        <v>0</v>
      </c>
      <c r="BA240" s="87">
        <f t="shared" si="28"/>
        <v>0</v>
      </c>
      <c r="BB240" s="74" t="str">
        <f>IF('2.Census &amp; Reference Benchmarks'!K240 = "", "", '2.Census &amp; Reference Benchmarks'!K240)</f>
        <v/>
      </c>
      <c r="BC240" s="185">
        <f>IF('2.Census &amp; Reference Benchmarks'!L240="N/A",IF(OR(AND(G240="",I240=""),AND(G240&lt;DATEVALUE("1/1/2020"),OR(I240="",I240&gt;DATEVALUE("3/31/2020")))),177.14,IF(OR(I240 = "", I240 &gt; DATEVALUE("1/31/2020")), ROUND(177.14*((DATEVALUE("2/1/2020") -G240)/31),1))),IF('2.Census &amp; Reference Benchmarks'!L240="",0,'2.Census &amp; Reference Benchmarks'!L240))</f>
        <v>0</v>
      </c>
      <c r="BD240" s="74" t="str">
        <f>IF('2.Census &amp; Reference Benchmarks'!N240 = "", "", '2.Census &amp; Reference Benchmarks'!N240)</f>
        <v/>
      </c>
      <c r="BE240" s="185">
        <f>IF('2.Census &amp; Reference Benchmarks'!O240="N/A",IF(OR(AND(G240="",I240=""),AND(G240&lt;=DATEVALUE("2/1/2020"),OR(I240="",I240&gt;=DATEVALUE("2/29/2020")))),165.71,IF(AND(G240&gt;DATEVALUE("2/1/2020"),OR(I240="",I240&lt;=DATEVALUE("2/29/2020"))),((DATEVALUE("3/1/2020")-G240)/29)*165.71,"")),IF('2.Census &amp; Reference Benchmarks'!O240="",0,'2.Census &amp; Reference Benchmarks'!O240))</f>
        <v>0</v>
      </c>
    </row>
    <row r="241" spans="1:57" x14ac:dyDescent="0.25">
      <c r="A241" s="3"/>
      <c r="B241" s="56">
        <f>IF('2.Census &amp; Reference Benchmarks'!B241 &lt;&gt;"",'2.Census &amp; Reference Benchmarks'!B241,"")</f>
        <v>0</v>
      </c>
      <c r="C241" s="56">
        <f>IF('2.Census &amp; Reference Benchmarks'!C241 &lt;&gt;"",'2.Census &amp; Reference Benchmarks'!C241,"")</f>
        <v>0</v>
      </c>
      <c r="D241" s="57" t="str">
        <f>IF('2.Census &amp; Reference Benchmarks'!D241 &lt;&gt;"",'2.Census &amp; Reference Benchmarks'!D241,"")</f>
        <v/>
      </c>
      <c r="E241" s="56" t="str">
        <f>IF('2.Census &amp; Reference Benchmarks'!E241 &lt;&gt;"",'2.Census &amp; Reference Benchmarks'!E241,"")</f>
        <v/>
      </c>
      <c r="F241" s="56" t="str">
        <f>IF('2.Census &amp; Reference Benchmarks'!F241 &lt;&gt;"",'2.Census &amp; Reference Benchmarks'!F241,"")</f>
        <v/>
      </c>
      <c r="G241" s="58" t="str">
        <f>IF('2.Census &amp; Reference Benchmarks'!G241 &lt;&gt;"",'2.Census &amp; Reference Benchmarks'!G241,"")</f>
        <v/>
      </c>
      <c r="H241" s="58" t="str">
        <f>IF('2.Census &amp; Reference Benchmarks'!H241 &lt;&gt;"",'2.Census &amp; Reference Benchmarks'!H241,"")</f>
        <v/>
      </c>
      <c r="I241" s="58" t="str">
        <f>IF('2.Census &amp; Reference Benchmarks'!I241 &lt;&gt;"",'2.Census &amp; Reference Benchmarks'!I241,"")</f>
        <v/>
      </c>
      <c r="J241" s="69" t="str">
        <f>IF('2.Census &amp; Reference Benchmarks'!J241 &lt;&gt;"",'2.Census &amp; Reference Benchmarks'!J241,"")</f>
        <v/>
      </c>
      <c r="K241" s="58" t="str">
        <f>IF('7.Safe Harbor Input Data &amp; Calc'!Q243 &lt;&gt; "", '7.Safe Harbor Input Data &amp; Calc'!Q243, "")</f>
        <v>No</v>
      </c>
      <c r="L241" s="59" t="str">
        <f>IF('2.Census &amp; Reference Benchmarks'!T241&lt;&gt; "",'2.Census &amp; Reference Benchmarks'!T241,"")</f>
        <v/>
      </c>
      <c r="M241" s="60">
        <f>'2.Census &amp; Reference Benchmarks'!M241</f>
        <v>0</v>
      </c>
      <c r="N241" s="60">
        <f>'2.Census &amp; Reference Benchmarks'!P241</f>
        <v>0</v>
      </c>
      <c r="O241" s="60">
        <f>'2.Census &amp; Reference Benchmarks'!S241</f>
        <v>0</v>
      </c>
      <c r="P241" s="52">
        <f>IF( AND(I241 &lt; '1. Summary for SBA'!$J$7, I241 &lt;&gt;""), 0, IF(AND(G241="",I241=""),SUM(M241:O241)*4,IF(I241&lt;'1. Summary for SBA'!$J$7,0,IF(K241="Yes",0,IF(H241="Salary",IF(AND(SUM(M241:O241)*4&lt;100000,L241=""),(SUM(M241:O241)/(IF(OR(I241=0,I241&gt;=DATEVALUE("3/31/2020")),DATEVALUE("3/31/2020"),I241)-IF(OR(G241&lt;=DATEVALUE("1/1/2020"), G241 = ""),DATEVALUE("1/1/2020"),IF(OR(MONTH(G241)=1),G241+1,IF(MONTH(G241)=3,G241,G241-1)))))*360,0),0)))))</f>
        <v>0</v>
      </c>
      <c r="Q241" s="52">
        <f t="shared" si="29"/>
        <v>0</v>
      </c>
      <c r="R241" s="67">
        <f t="shared" si="23"/>
        <v>0</v>
      </c>
      <c r="S241" s="53">
        <f>SUM('3.Weekly Hours &amp; Wage Activity'!AI241:BF241)</f>
        <v>0</v>
      </c>
      <c r="T241" s="53">
        <f>IF(AND(I241&lt;&gt; "",  I241 &lt; '1. Summary for SBA'!$J$11 +168, I241 &gt; '1. Summary for SBA'!$J$11),S241+(((168-(I241-'1. Summary for SBA'!$J$11+1))*S241)/((I241-'1. Summary for SBA'!$J$11+1))),0)</f>
        <v>0</v>
      </c>
      <c r="U241" s="369">
        <f>IF(K241= "Yes",0,IF( H241 = "salary",IF(T241 = 0,MAX(0,$R241-$S241), R241-T241),IF( H241 = "Hourly",'6. Hourly EE Wage Reduction'!AA241, 0)))</f>
        <v>0</v>
      </c>
      <c r="V241" s="67">
        <f t="shared" si="24"/>
        <v>0</v>
      </c>
      <c r="W241" s="405" t="str">
        <f>IF(U241 = 0, "No",IF('6. Hourly EE Wage Reduction'!T241 &gt;'6. Hourly EE Wage Reduction'!W241, "Yes", "No"))</f>
        <v>No</v>
      </c>
      <c r="X241" s="67">
        <f t="shared" si="25"/>
        <v>0</v>
      </c>
      <c r="Y241" s="67">
        <f t="shared" si="26"/>
        <v>0</v>
      </c>
      <c r="AA241" s="86">
        <f>IFERROR(IF('3.Weekly Hours &amp; Wage Activity'!J241 = "FT", 1,MIN(1,IF('3.Weekly Hours &amp; Wage Activity'!J241 = "", "",MIN('3.Weekly Hours &amp; Wage Activity'!J241/40,1)),IF('3.Weekly Hours &amp; Wage Activity'!J241="", "",'3.Weekly Hours &amp; Wage Activity'!J241/40 ))),0)</f>
        <v>0</v>
      </c>
      <c r="AB241" s="86">
        <f>IFERROR(IF('3.Weekly Hours &amp; Wage Activity'!K241 = "FT", 1,MIN(1,IF('3.Weekly Hours &amp; Wage Activity'!K241 = "", "",MIN('3.Weekly Hours &amp; Wage Activity'!K241/40,1)),IF('3.Weekly Hours &amp; Wage Activity'!K241="", "",'3.Weekly Hours &amp; Wage Activity'!K241/40 ))),0)</f>
        <v>0</v>
      </c>
      <c r="AC241" s="86">
        <f>IFERROR(IF('3.Weekly Hours &amp; Wage Activity'!L241 = "FT", 1,MIN(1,IF('3.Weekly Hours &amp; Wage Activity'!L241 = "", "",MIN('3.Weekly Hours &amp; Wage Activity'!L241/40,1)),IF('3.Weekly Hours &amp; Wage Activity'!L241="", "",'3.Weekly Hours &amp; Wage Activity'!L241/40 ))),0)</f>
        <v>0</v>
      </c>
      <c r="AD241" s="86">
        <f>IFERROR(IF('3.Weekly Hours &amp; Wage Activity'!M241 = "FT", 1,MIN(1,IF('3.Weekly Hours &amp; Wage Activity'!M241 = "", "",MIN('3.Weekly Hours &amp; Wage Activity'!M241/40,1)),IF('3.Weekly Hours &amp; Wage Activity'!M241="", "",'3.Weekly Hours &amp; Wage Activity'!M241/40 ))),0)</f>
        <v>0</v>
      </c>
      <c r="AE241" s="86">
        <f>IFERROR(IF('3.Weekly Hours &amp; Wage Activity'!N241 = "FT", 1,MIN(1,IF('3.Weekly Hours &amp; Wage Activity'!N241 = "", "",MIN('3.Weekly Hours &amp; Wage Activity'!N241/40,1)),IF('3.Weekly Hours &amp; Wage Activity'!N241="", "",'3.Weekly Hours &amp; Wage Activity'!N241/40 ))),0)</f>
        <v>0</v>
      </c>
      <c r="AF241" s="86">
        <f>IFERROR(IF('3.Weekly Hours &amp; Wage Activity'!O241 = "FT", 1,MIN(1,IF('3.Weekly Hours &amp; Wage Activity'!O241 = "", "",MIN('3.Weekly Hours &amp; Wage Activity'!O241/40,1)),IF('3.Weekly Hours &amp; Wage Activity'!O241="", "",'3.Weekly Hours &amp; Wage Activity'!O241/40 ))),0)</f>
        <v>0</v>
      </c>
      <c r="AG241" s="86">
        <f>IFERROR(IF('3.Weekly Hours &amp; Wage Activity'!P241 = "FT", 1,MIN(1,IF('3.Weekly Hours &amp; Wage Activity'!P241 = "", "",MIN('3.Weekly Hours &amp; Wage Activity'!P241/40,1)),IF('3.Weekly Hours &amp; Wage Activity'!P241="", "",'3.Weekly Hours &amp; Wage Activity'!P241/40 ))),0)</f>
        <v>0</v>
      </c>
      <c r="AH241" s="86">
        <f>IFERROR(IF('3.Weekly Hours &amp; Wage Activity'!Q241 = "FT", 1,MIN(1,IF('3.Weekly Hours &amp; Wage Activity'!Q241 = "", "",MIN('3.Weekly Hours &amp; Wage Activity'!Q241/40,1)),IF('3.Weekly Hours &amp; Wage Activity'!Q241="", "",'3.Weekly Hours &amp; Wage Activity'!Q241/40 ))),0)</f>
        <v>0</v>
      </c>
      <c r="AI241" s="86">
        <f>IFERROR(IF('3.Weekly Hours &amp; Wage Activity'!R241 = "FT", 1,MIN(1,IF('3.Weekly Hours &amp; Wage Activity'!R241 = "", "",MIN('3.Weekly Hours &amp; Wage Activity'!R241/40,1)),IF('3.Weekly Hours &amp; Wage Activity'!R241="", "",'3.Weekly Hours &amp; Wage Activity'!R241/40 ))),0)</f>
        <v>0</v>
      </c>
      <c r="AJ241" s="86">
        <f>IFERROR(IF('3.Weekly Hours &amp; Wage Activity'!S241 = "FT", 1,MIN(1,IF('3.Weekly Hours &amp; Wage Activity'!S241 = "", "",MIN('3.Weekly Hours &amp; Wage Activity'!S241/40,1)),IF('3.Weekly Hours &amp; Wage Activity'!S241="", "",'3.Weekly Hours &amp; Wage Activity'!S241/40 ))),0)</f>
        <v>0</v>
      </c>
      <c r="AK241" s="86">
        <f>IFERROR(IF('3.Weekly Hours &amp; Wage Activity'!T241 = "FT", 1,MIN(1,IF('3.Weekly Hours &amp; Wage Activity'!T241 = "", "",MIN('3.Weekly Hours &amp; Wage Activity'!T241/40,1)),IF('3.Weekly Hours &amp; Wage Activity'!T241="", "",'3.Weekly Hours &amp; Wage Activity'!T241/40 ))),0)</f>
        <v>0</v>
      </c>
      <c r="AL241" s="86">
        <f>IFERROR(IF('3.Weekly Hours &amp; Wage Activity'!U241 = "FT", 1,MIN(1,IF('3.Weekly Hours &amp; Wage Activity'!U241 = "", "",MIN('3.Weekly Hours &amp; Wage Activity'!U241/40,1)),IF('3.Weekly Hours &amp; Wage Activity'!U241="", "",'3.Weekly Hours &amp; Wage Activity'!U241/40 ))),0)</f>
        <v>0</v>
      </c>
      <c r="AM241" s="86">
        <f>IFERROR(IF('3.Weekly Hours &amp; Wage Activity'!V241 = "FT", 1,MIN(1,IF('3.Weekly Hours &amp; Wage Activity'!V241 = "", "",MIN('3.Weekly Hours &amp; Wage Activity'!V241/40,1)),IF('3.Weekly Hours &amp; Wage Activity'!V241="", "",'3.Weekly Hours &amp; Wage Activity'!V241/40 ))),0)</f>
        <v>0</v>
      </c>
      <c r="AN241" s="86">
        <f>IFERROR(IF('3.Weekly Hours &amp; Wage Activity'!W241 = "FT", 1,MIN(1,IF('3.Weekly Hours &amp; Wage Activity'!W241 = "", "",MIN('3.Weekly Hours &amp; Wage Activity'!W241/40,1)),IF('3.Weekly Hours &amp; Wage Activity'!W241="", "",'3.Weekly Hours &amp; Wage Activity'!W241/40 ))),0)</f>
        <v>0</v>
      </c>
      <c r="AO241" s="86">
        <f>IFERROR(IF('3.Weekly Hours &amp; Wage Activity'!X241 = "FT", 1,MIN(1,IF('3.Weekly Hours &amp; Wage Activity'!X241 = "", "",MIN('3.Weekly Hours &amp; Wage Activity'!X241/40,1)),IF('3.Weekly Hours &amp; Wage Activity'!X241="", "",'3.Weekly Hours &amp; Wage Activity'!X241/40 ))),0)</f>
        <v>0</v>
      </c>
      <c r="AP241" s="86">
        <f>IFERROR(IF('3.Weekly Hours &amp; Wage Activity'!Y241 = "FT", 1,MIN(1,IF('3.Weekly Hours &amp; Wage Activity'!Y241 = "", "",MIN('3.Weekly Hours &amp; Wage Activity'!Y241/40,1)),IF('3.Weekly Hours &amp; Wage Activity'!Y241="", "",'3.Weekly Hours &amp; Wage Activity'!Y241/40 ))),0)</f>
        <v>0</v>
      </c>
      <c r="AQ241" s="86">
        <f>IFERROR(IF('3.Weekly Hours &amp; Wage Activity'!Z241 = "FT", 1,MIN(1,IF('3.Weekly Hours &amp; Wage Activity'!Z241 = "", "",MIN('3.Weekly Hours &amp; Wage Activity'!Z241/40,1)),IF('3.Weekly Hours &amp; Wage Activity'!Z241="", "",'3.Weekly Hours &amp; Wage Activity'!Z241/40 ))),0)</f>
        <v>0</v>
      </c>
      <c r="AR241" s="86">
        <f>IFERROR(IF('3.Weekly Hours &amp; Wage Activity'!AA241 = "FT", 1,MIN(1,IF('3.Weekly Hours &amp; Wage Activity'!AA241 = "", "",MIN('3.Weekly Hours &amp; Wage Activity'!AA241/40,1)),IF('3.Weekly Hours &amp; Wage Activity'!AA241="", "",'3.Weekly Hours &amp; Wage Activity'!AA241/40 ))),0)</f>
        <v>0</v>
      </c>
      <c r="AS241" s="86">
        <f>IFERROR(IF('3.Weekly Hours &amp; Wage Activity'!AB241 = "FT", 1,MIN(1,IF('3.Weekly Hours &amp; Wage Activity'!AB241 = "", "",MIN('3.Weekly Hours &amp; Wage Activity'!AB241/40,1)),IF('3.Weekly Hours &amp; Wage Activity'!AB241="", "",'3.Weekly Hours &amp; Wage Activity'!AB241/40 ))),0)</f>
        <v>0</v>
      </c>
      <c r="AT241" s="86">
        <f>IFERROR(IF('3.Weekly Hours &amp; Wage Activity'!AC241 = "FT", 1,MIN(1,IF('3.Weekly Hours &amp; Wage Activity'!AC241 = "", "",MIN('3.Weekly Hours &amp; Wage Activity'!AC241/40,1)),IF('3.Weekly Hours &amp; Wage Activity'!AC241="", "",'3.Weekly Hours &amp; Wage Activity'!AC241/40 ))),0)</f>
        <v>0</v>
      </c>
      <c r="AU241" s="86">
        <f>IFERROR(IF('3.Weekly Hours &amp; Wage Activity'!AD241 = "FT", 1,MIN(1,IF('3.Weekly Hours &amp; Wage Activity'!AD241 = "", "",MIN('3.Weekly Hours &amp; Wage Activity'!AD241/40,1)),IF('3.Weekly Hours &amp; Wage Activity'!AD241="", "",'3.Weekly Hours &amp; Wage Activity'!AD241/40 ))),0)</f>
        <v>0</v>
      </c>
      <c r="AV241" s="86">
        <f>IFERROR(IF('3.Weekly Hours &amp; Wage Activity'!AE241 = "FT", 1,MIN(1,IF('3.Weekly Hours &amp; Wage Activity'!AE241 = "", "",MIN('3.Weekly Hours &amp; Wage Activity'!AE241/40,1)),IF('3.Weekly Hours &amp; Wage Activity'!AE241="", "",'3.Weekly Hours &amp; Wage Activity'!AE241/40 ))),0)</f>
        <v>0</v>
      </c>
      <c r="AW241" s="86">
        <f>IFERROR(IF('3.Weekly Hours &amp; Wage Activity'!AF241 = "FT", 1,MIN(1,IF('3.Weekly Hours &amp; Wage Activity'!AF241 = "", "",MIN('3.Weekly Hours &amp; Wage Activity'!AF241/40,1)),IF('3.Weekly Hours &amp; Wage Activity'!AF241="", "",'3.Weekly Hours &amp; Wage Activity'!AF241/40 ))),0)</f>
        <v>0</v>
      </c>
      <c r="AX241" s="86">
        <f>IFERROR(IF('3.Weekly Hours &amp; Wage Activity'!AG241 = "FT", 1,MIN(1,IF('3.Weekly Hours &amp; Wage Activity'!AG241 = "", "",MIN('3.Weekly Hours &amp; Wage Activity'!AG241/40,1)),IF('3.Weekly Hours &amp; Wage Activity'!AG241="", "",'3.Weekly Hours &amp; Wage Activity'!AG241/40 ))),0)</f>
        <v>0</v>
      </c>
      <c r="AY241" s="523">
        <f>SUM( IF(COUNTIF('3.Weekly Hours &amp; Wage Activity'!J241:Q241, "&lt;&gt;FT") = 0, COLUMNS('3.Weekly Hours &amp; Wage Activity'!J241:AG241) * 40, '3.Weekly Hours &amp; Wage Activity'!J241:AG241))</f>
        <v>0</v>
      </c>
      <c r="AZ241" s="86">
        <f t="shared" si="27"/>
        <v>0</v>
      </c>
      <c r="BA241" s="87">
        <f t="shared" si="28"/>
        <v>0</v>
      </c>
      <c r="BB241" s="74" t="str">
        <f>IF('2.Census &amp; Reference Benchmarks'!K241 = "", "", '2.Census &amp; Reference Benchmarks'!K241)</f>
        <v/>
      </c>
      <c r="BC241" s="185">
        <f>IF('2.Census &amp; Reference Benchmarks'!L241="N/A",IF(OR(AND(G241="",I241=""),AND(G241&lt;DATEVALUE("1/1/2020"),OR(I241="",I241&gt;DATEVALUE("3/31/2020")))),177.14,IF(OR(I241 = "", I241 &gt; DATEVALUE("1/31/2020")), ROUND(177.14*((DATEVALUE("2/1/2020") -G241)/31),1))),IF('2.Census &amp; Reference Benchmarks'!L241="",0,'2.Census &amp; Reference Benchmarks'!L241))</f>
        <v>0</v>
      </c>
      <c r="BD241" s="74" t="str">
        <f>IF('2.Census &amp; Reference Benchmarks'!N241 = "", "", '2.Census &amp; Reference Benchmarks'!N241)</f>
        <v/>
      </c>
      <c r="BE241" s="185">
        <f>IF('2.Census &amp; Reference Benchmarks'!O241="N/A",IF(OR(AND(G241="",I241=""),AND(G241&lt;=DATEVALUE("2/1/2020"),OR(I241="",I241&gt;=DATEVALUE("2/29/2020")))),165.71,IF(AND(G241&gt;DATEVALUE("2/1/2020"),OR(I241="",I241&lt;=DATEVALUE("2/29/2020"))),((DATEVALUE("3/1/2020")-G241)/29)*165.71,"")),IF('2.Census &amp; Reference Benchmarks'!O241="",0,'2.Census &amp; Reference Benchmarks'!O241))</f>
        <v>0</v>
      </c>
    </row>
    <row r="242" spans="1:57" x14ac:dyDescent="0.25">
      <c r="A242" s="3"/>
      <c r="B242" s="56">
        <f>IF('2.Census &amp; Reference Benchmarks'!B242 &lt;&gt;"",'2.Census &amp; Reference Benchmarks'!B242,"")</f>
        <v>0</v>
      </c>
      <c r="C242" s="56">
        <f>IF('2.Census &amp; Reference Benchmarks'!C242 &lt;&gt;"",'2.Census &amp; Reference Benchmarks'!C242,"")</f>
        <v>0</v>
      </c>
      <c r="D242" s="57" t="str">
        <f>IF('2.Census &amp; Reference Benchmarks'!D242 &lt;&gt;"",'2.Census &amp; Reference Benchmarks'!D242,"")</f>
        <v/>
      </c>
      <c r="E242" s="56" t="str">
        <f>IF('2.Census &amp; Reference Benchmarks'!E242 &lt;&gt;"",'2.Census &amp; Reference Benchmarks'!E242,"")</f>
        <v/>
      </c>
      <c r="F242" s="56" t="str">
        <f>IF('2.Census &amp; Reference Benchmarks'!F242 &lt;&gt;"",'2.Census &amp; Reference Benchmarks'!F242,"")</f>
        <v/>
      </c>
      <c r="G242" s="58" t="str">
        <f>IF('2.Census &amp; Reference Benchmarks'!G242 &lt;&gt;"",'2.Census &amp; Reference Benchmarks'!G242,"")</f>
        <v/>
      </c>
      <c r="H242" s="58" t="str">
        <f>IF('2.Census &amp; Reference Benchmarks'!H242 &lt;&gt;"",'2.Census &amp; Reference Benchmarks'!H242,"")</f>
        <v/>
      </c>
      <c r="I242" s="58" t="str">
        <f>IF('2.Census &amp; Reference Benchmarks'!I242 &lt;&gt;"",'2.Census &amp; Reference Benchmarks'!I242,"")</f>
        <v/>
      </c>
      <c r="J242" s="69" t="str">
        <f>IF('2.Census &amp; Reference Benchmarks'!J242 &lt;&gt;"",'2.Census &amp; Reference Benchmarks'!J242,"")</f>
        <v/>
      </c>
      <c r="K242" s="58" t="str">
        <f>IF('7.Safe Harbor Input Data &amp; Calc'!Q244 &lt;&gt; "", '7.Safe Harbor Input Data &amp; Calc'!Q244, "")</f>
        <v>No</v>
      </c>
      <c r="L242" s="59" t="str">
        <f>IF('2.Census &amp; Reference Benchmarks'!T242&lt;&gt; "",'2.Census &amp; Reference Benchmarks'!T242,"")</f>
        <v/>
      </c>
      <c r="M242" s="60">
        <f>'2.Census &amp; Reference Benchmarks'!M242</f>
        <v>0</v>
      </c>
      <c r="N242" s="60">
        <f>'2.Census &amp; Reference Benchmarks'!P242</f>
        <v>0</v>
      </c>
      <c r="O242" s="60">
        <f>'2.Census &amp; Reference Benchmarks'!S242</f>
        <v>0</v>
      </c>
      <c r="P242" s="52">
        <f>IF( AND(I242 &lt; '1. Summary for SBA'!$J$7, I242 &lt;&gt;""), 0, IF(AND(G242="",I242=""),SUM(M242:O242)*4,IF(I242&lt;'1. Summary for SBA'!$J$7,0,IF(K242="Yes",0,IF(H242="Salary",IF(AND(SUM(M242:O242)*4&lt;100000,L242=""),(SUM(M242:O242)/(IF(OR(I242=0,I242&gt;=DATEVALUE("3/31/2020")),DATEVALUE("3/31/2020"),I242)-IF(OR(G242&lt;=DATEVALUE("1/1/2020"), G242 = ""),DATEVALUE("1/1/2020"),IF(OR(MONTH(G242)=1),G242+1,IF(MONTH(G242)=3,G242,G242-1)))))*360,0),0)))))</f>
        <v>0</v>
      </c>
      <c r="Q242" s="52">
        <f t="shared" si="29"/>
        <v>0</v>
      </c>
      <c r="R242" s="67">
        <f t="shared" si="23"/>
        <v>0</v>
      </c>
      <c r="S242" s="53">
        <f>SUM('3.Weekly Hours &amp; Wage Activity'!AI242:BF242)</f>
        <v>0</v>
      </c>
      <c r="T242" s="53">
        <f>IF(AND(I242&lt;&gt; "",  I242 &lt; '1. Summary for SBA'!$J$11 +168, I242 &gt; '1. Summary for SBA'!$J$11),S242+(((168-(I242-'1. Summary for SBA'!$J$11+1))*S242)/((I242-'1. Summary for SBA'!$J$11+1))),0)</f>
        <v>0</v>
      </c>
      <c r="U242" s="369">
        <f>IF(K242= "Yes",0,IF( H242 = "salary",IF(T242 = 0,MAX(0,$R242-$S242), R242-T242),IF( H242 = "Hourly",'6. Hourly EE Wage Reduction'!AA242, 0)))</f>
        <v>0</v>
      </c>
      <c r="V242" s="67">
        <f t="shared" si="24"/>
        <v>0</v>
      </c>
      <c r="W242" s="405" t="str">
        <f>IF(U242 = 0, "No",IF('6. Hourly EE Wage Reduction'!T242 &gt;'6. Hourly EE Wage Reduction'!W242, "Yes", "No"))</f>
        <v>No</v>
      </c>
      <c r="X242" s="67">
        <f t="shared" si="25"/>
        <v>0</v>
      </c>
      <c r="Y242" s="67">
        <f t="shared" si="26"/>
        <v>0</v>
      </c>
      <c r="AA242" s="86">
        <f>IFERROR(IF('3.Weekly Hours &amp; Wage Activity'!J242 = "FT", 1,MIN(1,IF('3.Weekly Hours &amp; Wage Activity'!J242 = "", "",MIN('3.Weekly Hours &amp; Wage Activity'!J242/40,1)),IF('3.Weekly Hours &amp; Wage Activity'!J242="", "",'3.Weekly Hours &amp; Wage Activity'!J242/40 ))),0)</f>
        <v>0</v>
      </c>
      <c r="AB242" s="86">
        <f>IFERROR(IF('3.Weekly Hours &amp; Wage Activity'!K242 = "FT", 1,MIN(1,IF('3.Weekly Hours &amp; Wage Activity'!K242 = "", "",MIN('3.Weekly Hours &amp; Wage Activity'!K242/40,1)),IF('3.Weekly Hours &amp; Wage Activity'!K242="", "",'3.Weekly Hours &amp; Wage Activity'!K242/40 ))),0)</f>
        <v>0</v>
      </c>
      <c r="AC242" s="86">
        <f>IFERROR(IF('3.Weekly Hours &amp; Wage Activity'!L242 = "FT", 1,MIN(1,IF('3.Weekly Hours &amp; Wage Activity'!L242 = "", "",MIN('3.Weekly Hours &amp; Wage Activity'!L242/40,1)),IF('3.Weekly Hours &amp; Wage Activity'!L242="", "",'3.Weekly Hours &amp; Wage Activity'!L242/40 ))),0)</f>
        <v>0</v>
      </c>
      <c r="AD242" s="86">
        <f>IFERROR(IF('3.Weekly Hours &amp; Wage Activity'!M242 = "FT", 1,MIN(1,IF('3.Weekly Hours &amp; Wage Activity'!M242 = "", "",MIN('3.Weekly Hours &amp; Wage Activity'!M242/40,1)),IF('3.Weekly Hours &amp; Wage Activity'!M242="", "",'3.Weekly Hours &amp; Wage Activity'!M242/40 ))),0)</f>
        <v>0</v>
      </c>
      <c r="AE242" s="86">
        <f>IFERROR(IF('3.Weekly Hours &amp; Wage Activity'!N242 = "FT", 1,MIN(1,IF('3.Weekly Hours &amp; Wage Activity'!N242 = "", "",MIN('3.Weekly Hours &amp; Wage Activity'!N242/40,1)),IF('3.Weekly Hours &amp; Wage Activity'!N242="", "",'3.Weekly Hours &amp; Wage Activity'!N242/40 ))),0)</f>
        <v>0</v>
      </c>
      <c r="AF242" s="86">
        <f>IFERROR(IF('3.Weekly Hours &amp; Wage Activity'!O242 = "FT", 1,MIN(1,IF('3.Weekly Hours &amp; Wage Activity'!O242 = "", "",MIN('3.Weekly Hours &amp; Wage Activity'!O242/40,1)),IF('3.Weekly Hours &amp; Wage Activity'!O242="", "",'3.Weekly Hours &amp; Wage Activity'!O242/40 ))),0)</f>
        <v>0</v>
      </c>
      <c r="AG242" s="86">
        <f>IFERROR(IF('3.Weekly Hours &amp; Wage Activity'!P242 = "FT", 1,MIN(1,IF('3.Weekly Hours &amp; Wage Activity'!P242 = "", "",MIN('3.Weekly Hours &amp; Wage Activity'!P242/40,1)),IF('3.Weekly Hours &amp; Wage Activity'!P242="", "",'3.Weekly Hours &amp; Wage Activity'!P242/40 ))),0)</f>
        <v>0</v>
      </c>
      <c r="AH242" s="86">
        <f>IFERROR(IF('3.Weekly Hours &amp; Wage Activity'!Q242 = "FT", 1,MIN(1,IF('3.Weekly Hours &amp; Wage Activity'!Q242 = "", "",MIN('3.Weekly Hours &amp; Wage Activity'!Q242/40,1)),IF('3.Weekly Hours &amp; Wage Activity'!Q242="", "",'3.Weekly Hours &amp; Wage Activity'!Q242/40 ))),0)</f>
        <v>0</v>
      </c>
      <c r="AI242" s="86">
        <f>IFERROR(IF('3.Weekly Hours &amp; Wage Activity'!R242 = "FT", 1,MIN(1,IF('3.Weekly Hours &amp; Wage Activity'!R242 = "", "",MIN('3.Weekly Hours &amp; Wage Activity'!R242/40,1)),IF('3.Weekly Hours &amp; Wage Activity'!R242="", "",'3.Weekly Hours &amp; Wage Activity'!R242/40 ))),0)</f>
        <v>0</v>
      </c>
      <c r="AJ242" s="86">
        <f>IFERROR(IF('3.Weekly Hours &amp; Wage Activity'!S242 = "FT", 1,MIN(1,IF('3.Weekly Hours &amp; Wage Activity'!S242 = "", "",MIN('3.Weekly Hours &amp; Wage Activity'!S242/40,1)),IF('3.Weekly Hours &amp; Wage Activity'!S242="", "",'3.Weekly Hours &amp; Wage Activity'!S242/40 ))),0)</f>
        <v>0</v>
      </c>
      <c r="AK242" s="86">
        <f>IFERROR(IF('3.Weekly Hours &amp; Wage Activity'!T242 = "FT", 1,MIN(1,IF('3.Weekly Hours &amp; Wage Activity'!T242 = "", "",MIN('3.Weekly Hours &amp; Wage Activity'!T242/40,1)),IF('3.Weekly Hours &amp; Wage Activity'!T242="", "",'3.Weekly Hours &amp; Wage Activity'!T242/40 ))),0)</f>
        <v>0</v>
      </c>
      <c r="AL242" s="86">
        <f>IFERROR(IF('3.Weekly Hours &amp; Wage Activity'!U242 = "FT", 1,MIN(1,IF('3.Weekly Hours &amp; Wage Activity'!U242 = "", "",MIN('3.Weekly Hours &amp; Wage Activity'!U242/40,1)),IF('3.Weekly Hours &amp; Wage Activity'!U242="", "",'3.Weekly Hours &amp; Wage Activity'!U242/40 ))),0)</f>
        <v>0</v>
      </c>
      <c r="AM242" s="86">
        <f>IFERROR(IF('3.Weekly Hours &amp; Wage Activity'!V242 = "FT", 1,MIN(1,IF('3.Weekly Hours &amp; Wage Activity'!V242 = "", "",MIN('3.Weekly Hours &amp; Wage Activity'!V242/40,1)),IF('3.Weekly Hours &amp; Wage Activity'!V242="", "",'3.Weekly Hours &amp; Wage Activity'!V242/40 ))),0)</f>
        <v>0</v>
      </c>
      <c r="AN242" s="86">
        <f>IFERROR(IF('3.Weekly Hours &amp; Wage Activity'!W242 = "FT", 1,MIN(1,IF('3.Weekly Hours &amp; Wage Activity'!W242 = "", "",MIN('3.Weekly Hours &amp; Wage Activity'!W242/40,1)),IF('3.Weekly Hours &amp; Wage Activity'!W242="", "",'3.Weekly Hours &amp; Wage Activity'!W242/40 ))),0)</f>
        <v>0</v>
      </c>
      <c r="AO242" s="86">
        <f>IFERROR(IF('3.Weekly Hours &amp; Wage Activity'!X242 = "FT", 1,MIN(1,IF('3.Weekly Hours &amp; Wage Activity'!X242 = "", "",MIN('3.Weekly Hours &amp; Wage Activity'!X242/40,1)),IF('3.Weekly Hours &amp; Wage Activity'!X242="", "",'3.Weekly Hours &amp; Wage Activity'!X242/40 ))),0)</f>
        <v>0</v>
      </c>
      <c r="AP242" s="86">
        <f>IFERROR(IF('3.Weekly Hours &amp; Wage Activity'!Y242 = "FT", 1,MIN(1,IF('3.Weekly Hours &amp; Wage Activity'!Y242 = "", "",MIN('3.Weekly Hours &amp; Wage Activity'!Y242/40,1)),IF('3.Weekly Hours &amp; Wage Activity'!Y242="", "",'3.Weekly Hours &amp; Wage Activity'!Y242/40 ))),0)</f>
        <v>0</v>
      </c>
      <c r="AQ242" s="86">
        <f>IFERROR(IF('3.Weekly Hours &amp; Wage Activity'!Z242 = "FT", 1,MIN(1,IF('3.Weekly Hours &amp; Wage Activity'!Z242 = "", "",MIN('3.Weekly Hours &amp; Wage Activity'!Z242/40,1)),IF('3.Weekly Hours &amp; Wage Activity'!Z242="", "",'3.Weekly Hours &amp; Wage Activity'!Z242/40 ))),0)</f>
        <v>0</v>
      </c>
      <c r="AR242" s="86">
        <f>IFERROR(IF('3.Weekly Hours &amp; Wage Activity'!AA242 = "FT", 1,MIN(1,IF('3.Weekly Hours &amp; Wage Activity'!AA242 = "", "",MIN('3.Weekly Hours &amp; Wage Activity'!AA242/40,1)),IF('3.Weekly Hours &amp; Wage Activity'!AA242="", "",'3.Weekly Hours &amp; Wage Activity'!AA242/40 ))),0)</f>
        <v>0</v>
      </c>
      <c r="AS242" s="86">
        <f>IFERROR(IF('3.Weekly Hours &amp; Wage Activity'!AB242 = "FT", 1,MIN(1,IF('3.Weekly Hours &amp; Wage Activity'!AB242 = "", "",MIN('3.Weekly Hours &amp; Wage Activity'!AB242/40,1)),IF('3.Weekly Hours &amp; Wage Activity'!AB242="", "",'3.Weekly Hours &amp; Wage Activity'!AB242/40 ))),0)</f>
        <v>0</v>
      </c>
      <c r="AT242" s="86">
        <f>IFERROR(IF('3.Weekly Hours &amp; Wage Activity'!AC242 = "FT", 1,MIN(1,IF('3.Weekly Hours &amp; Wage Activity'!AC242 = "", "",MIN('3.Weekly Hours &amp; Wage Activity'!AC242/40,1)),IF('3.Weekly Hours &amp; Wage Activity'!AC242="", "",'3.Weekly Hours &amp; Wage Activity'!AC242/40 ))),0)</f>
        <v>0</v>
      </c>
      <c r="AU242" s="86">
        <f>IFERROR(IF('3.Weekly Hours &amp; Wage Activity'!AD242 = "FT", 1,MIN(1,IF('3.Weekly Hours &amp; Wage Activity'!AD242 = "", "",MIN('3.Weekly Hours &amp; Wage Activity'!AD242/40,1)),IF('3.Weekly Hours &amp; Wage Activity'!AD242="", "",'3.Weekly Hours &amp; Wage Activity'!AD242/40 ))),0)</f>
        <v>0</v>
      </c>
      <c r="AV242" s="86">
        <f>IFERROR(IF('3.Weekly Hours &amp; Wage Activity'!AE242 = "FT", 1,MIN(1,IF('3.Weekly Hours &amp; Wage Activity'!AE242 = "", "",MIN('3.Weekly Hours &amp; Wage Activity'!AE242/40,1)),IF('3.Weekly Hours &amp; Wage Activity'!AE242="", "",'3.Weekly Hours &amp; Wage Activity'!AE242/40 ))),0)</f>
        <v>0</v>
      </c>
      <c r="AW242" s="86">
        <f>IFERROR(IF('3.Weekly Hours &amp; Wage Activity'!AF242 = "FT", 1,MIN(1,IF('3.Weekly Hours &amp; Wage Activity'!AF242 = "", "",MIN('3.Weekly Hours &amp; Wage Activity'!AF242/40,1)),IF('3.Weekly Hours &amp; Wage Activity'!AF242="", "",'3.Weekly Hours &amp; Wage Activity'!AF242/40 ))),0)</f>
        <v>0</v>
      </c>
      <c r="AX242" s="86">
        <f>IFERROR(IF('3.Weekly Hours &amp; Wage Activity'!AG242 = "FT", 1,MIN(1,IF('3.Weekly Hours &amp; Wage Activity'!AG242 = "", "",MIN('3.Weekly Hours &amp; Wage Activity'!AG242/40,1)),IF('3.Weekly Hours &amp; Wage Activity'!AG242="", "",'3.Weekly Hours &amp; Wage Activity'!AG242/40 ))),0)</f>
        <v>0</v>
      </c>
      <c r="AY242" s="523">
        <f>SUM( IF(COUNTIF('3.Weekly Hours &amp; Wage Activity'!J242:Q242, "&lt;&gt;FT") = 0, COLUMNS('3.Weekly Hours &amp; Wage Activity'!J242:AG242) * 40, '3.Weekly Hours &amp; Wage Activity'!J242:AG242))</f>
        <v>0</v>
      </c>
      <c r="AZ242" s="86">
        <f t="shared" si="27"/>
        <v>0</v>
      </c>
      <c r="BA242" s="87">
        <f t="shared" si="28"/>
        <v>0</v>
      </c>
      <c r="BB242" s="74" t="str">
        <f>IF('2.Census &amp; Reference Benchmarks'!K242 = "", "", '2.Census &amp; Reference Benchmarks'!K242)</f>
        <v/>
      </c>
      <c r="BC242" s="185">
        <f>IF('2.Census &amp; Reference Benchmarks'!L242="N/A",IF(OR(AND(G242="",I242=""),AND(G242&lt;DATEVALUE("1/1/2020"),OR(I242="",I242&gt;DATEVALUE("3/31/2020")))),177.14,IF(OR(I242 = "", I242 &gt; DATEVALUE("1/31/2020")), ROUND(177.14*((DATEVALUE("2/1/2020") -G242)/31),1))),IF('2.Census &amp; Reference Benchmarks'!L242="",0,'2.Census &amp; Reference Benchmarks'!L242))</f>
        <v>0</v>
      </c>
      <c r="BD242" s="74" t="str">
        <f>IF('2.Census &amp; Reference Benchmarks'!N242 = "", "", '2.Census &amp; Reference Benchmarks'!N242)</f>
        <v/>
      </c>
      <c r="BE242" s="185">
        <f>IF('2.Census &amp; Reference Benchmarks'!O242="N/A",IF(OR(AND(G242="",I242=""),AND(G242&lt;=DATEVALUE("2/1/2020"),OR(I242="",I242&gt;=DATEVALUE("2/29/2020")))),165.71,IF(AND(G242&gt;DATEVALUE("2/1/2020"),OR(I242="",I242&lt;=DATEVALUE("2/29/2020"))),((DATEVALUE("3/1/2020")-G242)/29)*165.71,"")),IF('2.Census &amp; Reference Benchmarks'!O242="",0,'2.Census &amp; Reference Benchmarks'!O242))</f>
        <v>0</v>
      </c>
    </row>
    <row r="243" spans="1:57" x14ac:dyDescent="0.25">
      <c r="A243" s="3"/>
      <c r="B243" s="56">
        <f>IF('2.Census &amp; Reference Benchmarks'!B243 &lt;&gt;"",'2.Census &amp; Reference Benchmarks'!B243,"")</f>
        <v>0</v>
      </c>
      <c r="C243" s="56">
        <f>IF('2.Census &amp; Reference Benchmarks'!C243 &lt;&gt;"",'2.Census &amp; Reference Benchmarks'!C243,"")</f>
        <v>0</v>
      </c>
      <c r="D243" s="57" t="str">
        <f>IF('2.Census &amp; Reference Benchmarks'!D243 &lt;&gt;"",'2.Census &amp; Reference Benchmarks'!D243,"")</f>
        <v/>
      </c>
      <c r="E243" s="56" t="str">
        <f>IF('2.Census &amp; Reference Benchmarks'!E243 &lt;&gt;"",'2.Census &amp; Reference Benchmarks'!E243,"")</f>
        <v/>
      </c>
      <c r="F243" s="56" t="str">
        <f>IF('2.Census &amp; Reference Benchmarks'!F243 &lt;&gt;"",'2.Census &amp; Reference Benchmarks'!F243,"")</f>
        <v/>
      </c>
      <c r="G243" s="58" t="str">
        <f>IF('2.Census &amp; Reference Benchmarks'!G243 &lt;&gt;"",'2.Census &amp; Reference Benchmarks'!G243,"")</f>
        <v/>
      </c>
      <c r="H243" s="58" t="str">
        <f>IF('2.Census &amp; Reference Benchmarks'!H243 &lt;&gt;"",'2.Census &amp; Reference Benchmarks'!H243,"")</f>
        <v/>
      </c>
      <c r="I243" s="58" t="str">
        <f>IF('2.Census &amp; Reference Benchmarks'!I243 &lt;&gt;"",'2.Census &amp; Reference Benchmarks'!I243,"")</f>
        <v/>
      </c>
      <c r="J243" s="69" t="str">
        <f>IF('2.Census &amp; Reference Benchmarks'!J243 &lt;&gt;"",'2.Census &amp; Reference Benchmarks'!J243,"")</f>
        <v/>
      </c>
      <c r="K243" s="58" t="str">
        <f>IF('7.Safe Harbor Input Data &amp; Calc'!Q245 &lt;&gt; "", '7.Safe Harbor Input Data &amp; Calc'!Q245, "")</f>
        <v>No</v>
      </c>
      <c r="L243" s="59" t="str">
        <f>IF('2.Census &amp; Reference Benchmarks'!T243&lt;&gt; "",'2.Census &amp; Reference Benchmarks'!T243,"")</f>
        <v/>
      </c>
      <c r="M243" s="60">
        <f>'2.Census &amp; Reference Benchmarks'!M243</f>
        <v>0</v>
      </c>
      <c r="N243" s="60">
        <f>'2.Census &amp; Reference Benchmarks'!P243</f>
        <v>0</v>
      </c>
      <c r="O243" s="60">
        <f>'2.Census &amp; Reference Benchmarks'!S243</f>
        <v>0</v>
      </c>
      <c r="P243" s="52">
        <f>IF( AND(I243 &lt; '1. Summary for SBA'!$J$7, I243 &lt;&gt;""), 0, IF(AND(G243="",I243=""),SUM(M243:O243)*4,IF(I243&lt;'1. Summary for SBA'!$J$7,0,IF(K243="Yes",0,IF(H243="Salary",IF(AND(SUM(M243:O243)*4&lt;100000,L243=""),(SUM(M243:O243)/(IF(OR(I243=0,I243&gt;=DATEVALUE("3/31/2020")),DATEVALUE("3/31/2020"),I243)-IF(OR(G243&lt;=DATEVALUE("1/1/2020"), G243 = ""),DATEVALUE("1/1/2020"),IF(OR(MONTH(G243)=1),G243+1,IF(MONTH(G243)=3,G243,G243-1)))))*360,0),0)))))</f>
        <v>0</v>
      </c>
      <c r="Q243" s="52">
        <f t="shared" si="29"/>
        <v>0</v>
      </c>
      <c r="R243" s="67">
        <f t="shared" si="23"/>
        <v>0</v>
      </c>
      <c r="S243" s="53">
        <f>SUM('3.Weekly Hours &amp; Wage Activity'!AI243:BF243)</f>
        <v>0</v>
      </c>
      <c r="T243" s="53">
        <f>IF(AND(I243&lt;&gt; "",  I243 &lt; '1. Summary for SBA'!$J$11 +168, I243 &gt; '1. Summary for SBA'!$J$11),S243+(((168-(I243-'1. Summary for SBA'!$J$11+1))*S243)/((I243-'1. Summary for SBA'!$J$11+1))),0)</f>
        <v>0</v>
      </c>
      <c r="U243" s="369">
        <f>IF(K243= "Yes",0,IF( H243 = "salary",IF(T243 = 0,MAX(0,$R243-$S243), R243-T243),IF( H243 = "Hourly",'6. Hourly EE Wage Reduction'!AA243, 0)))</f>
        <v>0</v>
      </c>
      <c r="V243" s="67">
        <f t="shared" si="24"/>
        <v>0</v>
      </c>
      <c r="W243" s="405" t="str">
        <f>IF(U243 = 0, "No",IF('6. Hourly EE Wage Reduction'!T243 &gt;'6. Hourly EE Wage Reduction'!W243, "Yes", "No"))</f>
        <v>No</v>
      </c>
      <c r="X243" s="67">
        <f t="shared" si="25"/>
        <v>0</v>
      </c>
      <c r="Y243" s="67">
        <f t="shared" si="26"/>
        <v>0</v>
      </c>
      <c r="AA243" s="86">
        <f>IFERROR(IF('3.Weekly Hours &amp; Wage Activity'!J243 = "FT", 1,MIN(1,IF('3.Weekly Hours &amp; Wage Activity'!J243 = "", "",MIN('3.Weekly Hours &amp; Wage Activity'!J243/40,1)),IF('3.Weekly Hours &amp; Wage Activity'!J243="", "",'3.Weekly Hours &amp; Wage Activity'!J243/40 ))),0)</f>
        <v>0</v>
      </c>
      <c r="AB243" s="86">
        <f>IFERROR(IF('3.Weekly Hours &amp; Wage Activity'!K243 = "FT", 1,MIN(1,IF('3.Weekly Hours &amp; Wage Activity'!K243 = "", "",MIN('3.Weekly Hours &amp; Wage Activity'!K243/40,1)),IF('3.Weekly Hours &amp; Wage Activity'!K243="", "",'3.Weekly Hours &amp; Wage Activity'!K243/40 ))),0)</f>
        <v>0</v>
      </c>
      <c r="AC243" s="86">
        <f>IFERROR(IF('3.Weekly Hours &amp; Wage Activity'!L243 = "FT", 1,MIN(1,IF('3.Weekly Hours &amp; Wage Activity'!L243 = "", "",MIN('3.Weekly Hours &amp; Wage Activity'!L243/40,1)),IF('3.Weekly Hours &amp; Wage Activity'!L243="", "",'3.Weekly Hours &amp; Wage Activity'!L243/40 ))),0)</f>
        <v>0</v>
      </c>
      <c r="AD243" s="86">
        <f>IFERROR(IF('3.Weekly Hours &amp; Wage Activity'!M243 = "FT", 1,MIN(1,IF('3.Weekly Hours &amp; Wage Activity'!M243 = "", "",MIN('3.Weekly Hours &amp; Wage Activity'!M243/40,1)),IF('3.Weekly Hours &amp; Wage Activity'!M243="", "",'3.Weekly Hours &amp; Wage Activity'!M243/40 ))),0)</f>
        <v>0</v>
      </c>
      <c r="AE243" s="86">
        <f>IFERROR(IF('3.Weekly Hours &amp; Wage Activity'!N243 = "FT", 1,MIN(1,IF('3.Weekly Hours &amp; Wage Activity'!N243 = "", "",MIN('3.Weekly Hours &amp; Wage Activity'!N243/40,1)),IF('3.Weekly Hours &amp; Wage Activity'!N243="", "",'3.Weekly Hours &amp; Wage Activity'!N243/40 ))),0)</f>
        <v>0</v>
      </c>
      <c r="AF243" s="86">
        <f>IFERROR(IF('3.Weekly Hours &amp; Wage Activity'!O243 = "FT", 1,MIN(1,IF('3.Weekly Hours &amp; Wage Activity'!O243 = "", "",MIN('3.Weekly Hours &amp; Wage Activity'!O243/40,1)),IF('3.Weekly Hours &amp; Wage Activity'!O243="", "",'3.Weekly Hours &amp; Wage Activity'!O243/40 ))),0)</f>
        <v>0</v>
      </c>
      <c r="AG243" s="86">
        <f>IFERROR(IF('3.Weekly Hours &amp; Wage Activity'!P243 = "FT", 1,MIN(1,IF('3.Weekly Hours &amp; Wage Activity'!P243 = "", "",MIN('3.Weekly Hours &amp; Wage Activity'!P243/40,1)),IF('3.Weekly Hours &amp; Wage Activity'!P243="", "",'3.Weekly Hours &amp; Wage Activity'!P243/40 ))),0)</f>
        <v>0</v>
      </c>
      <c r="AH243" s="86">
        <f>IFERROR(IF('3.Weekly Hours &amp; Wage Activity'!Q243 = "FT", 1,MIN(1,IF('3.Weekly Hours &amp; Wage Activity'!Q243 = "", "",MIN('3.Weekly Hours &amp; Wage Activity'!Q243/40,1)),IF('3.Weekly Hours &amp; Wage Activity'!Q243="", "",'3.Weekly Hours &amp; Wage Activity'!Q243/40 ))),0)</f>
        <v>0</v>
      </c>
      <c r="AI243" s="86">
        <f>IFERROR(IF('3.Weekly Hours &amp; Wage Activity'!R243 = "FT", 1,MIN(1,IF('3.Weekly Hours &amp; Wage Activity'!R243 = "", "",MIN('3.Weekly Hours &amp; Wage Activity'!R243/40,1)),IF('3.Weekly Hours &amp; Wage Activity'!R243="", "",'3.Weekly Hours &amp; Wage Activity'!R243/40 ))),0)</f>
        <v>0</v>
      </c>
      <c r="AJ243" s="86">
        <f>IFERROR(IF('3.Weekly Hours &amp; Wage Activity'!S243 = "FT", 1,MIN(1,IF('3.Weekly Hours &amp; Wage Activity'!S243 = "", "",MIN('3.Weekly Hours &amp; Wage Activity'!S243/40,1)),IF('3.Weekly Hours &amp; Wage Activity'!S243="", "",'3.Weekly Hours &amp; Wage Activity'!S243/40 ))),0)</f>
        <v>0</v>
      </c>
      <c r="AK243" s="86">
        <f>IFERROR(IF('3.Weekly Hours &amp; Wage Activity'!T243 = "FT", 1,MIN(1,IF('3.Weekly Hours &amp; Wage Activity'!T243 = "", "",MIN('3.Weekly Hours &amp; Wage Activity'!T243/40,1)),IF('3.Weekly Hours &amp; Wage Activity'!T243="", "",'3.Weekly Hours &amp; Wage Activity'!T243/40 ))),0)</f>
        <v>0</v>
      </c>
      <c r="AL243" s="86">
        <f>IFERROR(IF('3.Weekly Hours &amp; Wage Activity'!U243 = "FT", 1,MIN(1,IF('3.Weekly Hours &amp; Wage Activity'!U243 = "", "",MIN('3.Weekly Hours &amp; Wage Activity'!U243/40,1)),IF('3.Weekly Hours &amp; Wage Activity'!U243="", "",'3.Weekly Hours &amp; Wage Activity'!U243/40 ))),0)</f>
        <v>0</v>
      </c>
      <c r="AM243" s="86">
        <f>IFERROR(IF('3.Weekly Hours &amp; Wage Activity'!V243 = "FT", 1,MIN(1,IF('3.Weekly Hours &amp; Wage Activity'!V243 = "", "",MIN('3.Weekly Hours &amp; Wage Activity'!V243/40,1)),IF('3.Weekly Hours &amp; Wage Activity'!V243="", "",'3.Weekly Hours &amp; Wage Activity'!V243/40 ))),0)</f>
        <v>0</v>
      </c>
      <c r="AN243" s="86">
        <f>IFERROR(IF('3.Weekly Hours &amp; Wage Activity'!W243 = "FT", 1,MIN(1,IF('3.Weekly Hours &amp; Wage Activity'!W243 = "", "",MIN('3.Weekly Hours &amp; Wage Activity'!W243/40,1)),IF('3.Weekly Hours &amp; Wage Activity'!W243="", "",'3.Weekly Hours &amp; Wage Activity'!W243/40 ))),0)</f>
        <v>0</v>
      </c>
      <c r="AO243" s="86">
        <f>IFERROR(IF('3.Weekly Hours &amp; Wage Activity'!X243 = "FT", 1,MIN(1,IF('3.Weekly Hours &amp; Wage Activity'!X243 = "", "",MIN('3.Weekly Hours &amp; Wage Activity'!X243/40,1)),IF('3.Weekly Hours &amp; Wage Activity'!X243="", "",'3.Weekly Hours &amp; Wage Activity'!X243/40 ))),0)</f>
        <v>0</v>
      </c>
      <c r="AP243" s="86">
        <f>IFERROR(IF('3.Weekly Hours &amp; Wage Activity'!Y243 = "FT", 1,MIN(1,IF('3.Weekly Hours &amp; Wage Activity'!Y243 = "", "",MIN('3.Weekly Hours &amp; Wage Activity'!Y243/40,1)),IF('3.Weekly Hours &amp; Wage Activity'!Y243="", "",'3.Weekly Hours &amp; Wage Activity'!Y243/40 ))),0)</f>
        <v>0</v>
      </c>
      <c r="AQ243" s="86">
        <f>IFERROR(IF('3.Weekly Hours &amp; Wage Activity'!Z243 = "FT", 1,MIN(1,IF('3.Weekly Hours &amp; Wage Activity'!Z243 = "", "",MIN('3.Weekly Hours &amp; Wage Activity'!Z243/40,1)),IF('3.Weekly Hours &amp; Wage Activity'!Z243="", "",'3.Weekly Hours &amp; Wage Activity'!Z243/40 ))),0)</f>
        <v>0</v>
      </c>
      <c r="AR243" s="86">
        <f>IFERROR(IF('3.Weekly Hours &amp; Wage Activity'!AA243 = "FT", 1,MIN(1,IF('3.Weekly Hours &amp; Wage Activity'!AA243 = "", "",MIN('3.Weekly Hours &amp; Wage Activity'!AA243/40,1)),IF('3.Weekly Hours &amp; Wage Activity'!AA243="", "",'3.Weekly Hours &amp; Wage Activity'!AA243/40 ))),0)</f>
        <v>0</v>
      </c>
      <c r="AS243" s="86">
        <f>IFERROR(IF('3.Weekly Hours &amp; Wage Activity'!AB243 = "FT", 1,MIN(1,IF('3.Weekly Hours &amp; Wage Activity'!AB243 = "", "",MIN('3.Weekly Hours &amp; Wage Activity'!AB243/40,1)),IF('3.Weekly Hours &amp; Wage Activity'!AB243="", "",'3.Weekly Hours &amp; Wage Activity'!AB243/40 ))),0)</f>
        <v>0</v>
      </c>
      <c r="AT243" s="86">
        <f>IFERROR(IF('3.Weekly Hours &amp; Wage Activity'!AC243 = "FT", 1,MIN(1,IF('3.Weekly Hours &amp; Wage Activity'!AC243 = "", "",MIN('3.Weekly Hours &amp; Wage Activity'!AC243/40,1)),IF('3.Weekly Hours &amp; Wage Activity'!AC243="", "",'3.Weekly Hours &amp; Wage Activity'!AC243/40 ))),0)</f>
        <v>0</v>
      </c>
      <c r="AU243" s="86">
        <f>IFERROR(IF('3.Weekly Hours &amp; Wage Activity'!AD243 = "FT", 1,MIN(1,IF('3.Weekly Hours &amp; Wage Activity'!AD243 = "", "",MIN('3.Weekly Hours &amp; Wage Activity'!AD243/40,1)),IF('3.Weekly Hours &amp; Wage Activity'!AD243="", "",'3.Weekly Hours &amp; Wage Activity'!AD243/40 ))),0)</f>
        <v>0</v>
      </c>
      <c r="AV243" s="86">
        <f>IFERROR(IF('3.Weekly Hours &amp; Wage Activity'!AE243 = "FT", 1,MIN(1,IF('3.Weekly Hours &amp; Wage Activity'!AE243 = "", "",MIN('3.Weekly Hours &amp; Wage Activity'!AE243/40,1)),IF('3.Weekly Hours &amp; Wage Activity'!AE243="", "",'3.Weekly Hours &amp; Wage Activity'!AE243/40 ))),0)</f>
        <v>0</v>
      </c>
      <c r="AW243" s="86">
        <f>IFERROR(IF('3.Weekly Hours &amp; Wage Activity'!AF243 = "FT", 1,MIN(1,IF('3.Weekly Hours &amp; Wage Activity'!AF243 = "", "",MIN('3.Weekly Hours &amp; Wage Activity'!AF243/40,1)),IF('3.Weekly Hours &amp; Wage Activity'!AF243="", "",'3.Weekly Hours &amp; Wage Activity'!AF243/40 ))),0)</f>
        <v>0</v>
      </c>
      <c r="AX243" s="86">
        <f>IFERROR(IF('3.Weekly Hours &amp; Wage Activity'!AG243 = "FT", 1,MIN(1,IF('3.Weekly Hours &amp; Wage Activity'!AG243 = "", "",MIN('3.Weekly Hours &amp; Wage Activity'!AG243/40,1)),IF('3.Weekly Hours &amp; Wage Activity'!AG243="", "",'3.Weekly Hours &amp; Wage Activity'!AG243/40 ))),0)</f>
        <v>0</v>
      </c>
      <c r="AY243" s="523">
        <f>SUM( IF(COUNTIF('3.Weekly Hours &amp; Wage Activity'!J243:Q243, "&lt;&gt;FT") = 0, COLUMNS('3.Weekly Hours &amp; Wage Activity'!J243:AG243) * 40, '3.Weekly Hours &amp; Wage Activity'!J243:AG243))</f>
        <v>0</v>
      </c>
      <c r="AZ243" s="86">
        <f t="shared" si="27"/>
        <v>0</v>
      </c>
      <c r="BA243" s="87">
        <f t="shared" si="28"/>
        <v>0</v>
      </c>
      <c r="BB243" s="74" t="str">
        <f>IF('2.Census &amp; Reference Benchmarks'!K243 = "", "", '2.Census &amp; Reference Benchmarks'!K243)</f>
        <v/>
      </c>
      <c r="BC243" s="185">
        <f>IF('2.Census &amp; Reference Benchmarks'!L243="N/A",IF(OR(AND(G243="",I243=""),AND(G243&lt;DATEVALUE("1/1/2020"),OR(I243="",I243&gt;DATEVALUE("3/31/2020")))),177.14,IF(OR(I243 = "", I243 &gt; DATEVALUE("1/31/2020")), ROUND(177.14*((DATEVALUE("2/1/2020") -G243)/31),1))),IF('2.Census &amp; Reference Benchmarks'!L243="",0,'2.Census &amp; Reference Benchmarks'!L243))</f>
        <v>0</v>
      </c>
      <c r="BD243" s="74" t="str">
        <f>IF('2.Census &amp; Reference Benchmarks'!N243 = "", "", '2.Census &amp; Reference Benchmarks'!N243)</f>
        <v/>
      </c>
      <c r="BE243" s="185">
        <f>IF('2.Census &amp; Reference Benchmarks'!O243="N/A",IF(OR(AND(G243="",I243=""),AND(G243&lt;=DATEVALUE("2/1/2020"),OR(I243="",I243&gt;=DATEVALUE("2/29/2020")))),165.71,IF(AND(G243&gt;DATEVALUE("2/1/2020"),OR(I243="",I243&lt;=DATEVALUE("2/29/2020"))),((DATEVALUE("3/1/2020")-G243)/29)*165.71,"")),IF('2.Census &amp; Reference Benchmarks'!O243="",0,'2.Census &amp; Reference Benchmarks'!O243))</f>
        <v>0</v>
      </c>
    </row>
    <row r="244" spans="1:57" x14ac:dyDescent="0.25">
      <c r="A244" s="3"/>
      <c r="B244" s="56">
        <f>IF('2.Census &amp; Reference Benchmarks'!B244 &lt;&gt;"",'2.Census &amp; Reference Benchmarks'!B244,"")</f>
        <v>0</v>
      </c>
      <c r="C244" s="56">
        <f>IF('2.Census &amp; Reference Benchmarks'!C244 &lt;&gt;"",'2.Census &amp; Reference Benchmarks'!C244,"")</f>
        <v>0</v>
      </c>
      <c r="D244" s="57" t="str">
        <f>IF('2.Census &amp; Reference Benchmarks'!D244 &lt;&gt;"",'2.Census &amp; Reference Benchmarks'!D244,"")</f>
        <v/>
      </c>
      <c r="E244" s="56" t="str">
        <f>IF('2.Census &amp; Reference Benchmarks'!E244 &lt;&gt;"",'2.Census &amp; Reference Benchmarks'!E244,"")</f>
        <v/>
      </c>
      <c r="F244" s="56" t="str">
        <f>IF('2.Census &amp; Reference Benchmarks'!F244 &lt;&gt;"",'2.Census &amp; Reference Benchmarks'!F244,"")</f>
        <v/>
      </c>
      <c r="G244" s="58" t="str">
        <f>IF('2.Census &amp; Reference Benchmarks'!G244 &lt;&gt;"",'2.Census &amp; Reference Benchmarks'!G244,"")</f>
        <v/>
      </c>
      <c r="H244" s="58" t="str">
        <f>IF('2.Census &amp; Reference Benchmarks'!H244 &lt;&gt;"",'2.Census &amp; Reference Benchmarks'!H244,"")</f>
        <v/>
      </c>
      <c r="I244" s="58" t="str">
        <f>IF('2.Census &amp; Reference Benchmarks'!I244 &lt;&gt;"",'2.Census &amp; Reference Benchmarks'!I244,"")</f>
        <v/>
      </c>
      <c r="J244" s="69" t="str">
        <f>IF('2.Census &amp; Reference Benchmarks'!J244 &lt;&gt;"",'2.Census &amp; Reference Benchmarks'!J244,"")</f>
        <v/>
      </c>
      <c r="K244" s="58" t="str">
        <f>IF('7.Safe Harbor Input Data &amp; Calc'!Q246 &lt;&gt; "", '7.Safe Harbor Input Data &amp; Calc'!Q246, "")</f>
        <v>No</v>
      </c>
      <c r="L244" s="59" t="str">
        <f>IF('2.Census &amp; Reference Benchmarks'!T244&lt;&gt; "",'2.Census &amp; Reference Benchmarks'!T244,"")</f>
        <v/>
      </c>
      <c r="M244" s="60">
        <f>'2.Census &amp; Reference Benchmarks'!M244</f>
        <v>0</v>
      </c>
      <c r="N244" s="60">
        <f>'2.Census &amp; Reference Benchmarks'!P244</f>
        <v>0</v>
      </c>
      <c r="O244" s="60">
        <f>'2.Census &amp; Reference Benchmarks'!S244</f>
        <v>0</v>
      </c>
      <c r="P244" s="52">
        <f>IF( AND(I244 &lt; '1. Summary for SBA'!$J$7, I244 &lt;&gt;""), 0, IF(AND(G244="",I244=""),SUM(M244:O244)*4,IF(I244&lt;'1. Summary for SBA'!$J$7,0,IF(K244="Yes",0,IF(H244="Salary",IF(AND(SUM(M244:O244)*4&lt;100000,L244=""),(SUM(M244:O244)/(IF(OR(I244=0,I244&gt;=DATEVALUE("3/31/2020")),DATEVALUE("3/31/2020"),I244)-IF(OR(G244&lt;=DATEVALUE("1/1/2020"), G244 = ""),DATEVALUE("1/1/2020"),IF(OR(MONTH(G244)=1),G244+1,IF(MONTH(G244)=3,G244,G244-1)))))*360,0),0)))))</f>
        <v>0</v>
      </c>
      <c r="Q244" s="52">
        <f t="shared" si="29"/>
        <v>0</v>
      </c>
      <c r="R244" s="67">
        <f t="shared" si="23"/>
        <v>0</v>
      </c>
      <c r="S244" s="53">
        <f>SUM('3.Weekly Hours &amp; Wage Activity'!AI244:BF244)</f>
        <v>0</v>
      </c>
      <c r="T244" s="53">
        <f>IF(AND(I244&lt;&gt; "",  I244 &lt; '1. Summary for SBA'!$J$11 +168, I244 &gt; '1. Summary for SBA'!$J$11),S244+(((168-(I244-'1. Summary for SBA'!$J$11+1))*S244)/((I244-'1. Summary for SBA'!$J$11+1))),0)</f>
        <v>0</v>
      </c>
      <c r="U244" s="369">
        <f>IF(K244= "Yes",0,IF( H244 = "salary",IF(T244 = 0,MAX(0,$R244-$S244), R244-T244),IF( H244 = "Hourly",'6. Hourly EE Wage Reduction'!AA244, 0)))</f>
        <v>0</v>
      </c>
      <c r="V244" s="67">
        <f t="shared" si="24"/>
        <v>0</v>
      </c>
      <c r="W244" s="405" t="str">
        <f>IF(U244 = 0, "No",IF('6. Hourly EE Wage Reduction'!T244 &gt;'6. Hourly EE Wage Reduction'!W244, "Yes", "No"))</f>
        <v>No</v>
      </c>
      <c r="X244" s="67">
        <f t="shared" si="25"/>
        <v>0</v>
      </c>
      <c r="Y244" s="67">
        <f t="shared" si="26"/>
        <v>0</v>
      </c>
      <c r="AA244" s="86">
        <f>IFERROR(IF('3.Weekly Hours &amp; Wage Activity'!J244 = "FT", 1,MIN(1,IF('3.Weekly Hours &amp; Wage Activity'!J244 = "", "",MIN('3.Weekly Hours &amp; Wage Activity'!J244/40,1)),IF('3.Weekly Hours &amp; Wage Activity'!J244="", "",'3.Weekly Hours &amp; Wage Activity'!J244/40 ))),0)</f>
        <v>0</v>
      </c>
      <c r="AB244" s="86">
        <f>IFERROR(IF('3.Weekly Hours &amp; Wage Activity'!K244 = "FT", 1,MIN(1,IF('3.Weekly Hours &amp; Wage Activity'!K244 = "", "",MIN('3.Weekly Hours &amp; Wage Activity'!K244/40,1)),IF('3.Weekly Hours &amp; Wage Activity'!K244="", "",'3.Weekly Hours &amp; Wage Activity'!K244/40 ))),0)</f>
        <v>0</v>
      </c>
      <c r="AC244" s="86">
        <f>IFERROR(IF('3.Weekly Hours &amp; Wage Activity'!L244 = "FT", 1,MIN(1,IF('3.Weekly Hours &amp; Wage Activity'!L244 = "", "",MIN('3.Weekly Hours &amp; Wage Activity'!L244/40,1)),IF('3.Weekly Hours &amp; Wage Activity'!L244="", "",'3.Weekly Hours &amp; Wage Activity'!L244/40 ))),0)</f>
        <v>0</v>
      </c>
      <c r="AD244" s="86">
        <f>IFERROR(IF('3.Weekly Hours &amp; Wage Activity'!M244 = "FT", 1,MIN(1,IF('3.Weekly Hours &amp; Wage Activity'!M244 = "", "",MIN('3.Weekly Hours &amp; Wage Activity'!M244/40,1)),IF('3.Weekly Hours &amp; Wage Activity'!M244="", "",'3.Weekly Hours &amp; Wage Activity'!M244/40 ))),0)</f>
        <v>0</v>
      </c>
      <c r="AE244" s="86">
        <f>IFERROR(IF('3.Weekly Hours &amp; Wage Activity'!N244 = "FT", 1,MIN(1,IF('3.Weekly Hours &amp; Wage Activity'!N244 = "", "",MIN('3.Weekly Hours &amp; Wage Activity'!N244/40,1)),IF('3.Weekly Hours &amp; Wage Activity'!N244="", "",'3.Weekly Hours &amp; Wage Activity'!N244/40 ))),0)</f>
        <v>0</v>
      </c>
      <c r="AF244" s="86">
        <f>IFERROR(IF('3.Weekly Hours &amp; Wage Activity'!O244 = "FT", 1,MIN(1,IF('3.Weekly Hours &amp; Wage Activity'!O244 = "", "",MIN('3.Weekly Hours &amp; Wage Activity'!O244/40,1)),IF('3.Weekly Hours &amp; Wage Activity'!O244="", "",'3.Weekly Hours &amp; Wage Activity'!O244/40 ))),0)</f>
        <v>0</v>
      </c>
      <c r="AG244" s="86">
        <f>IFERROR(IF('3.Weekly Hours &amp; Wage Activity'!P244 = "FT", 1,MIN(1,IF('3.Weekly Hours &amp; Wage Activity'!P244 = "", "",MIN('3.Weekly Hours &amp; Wage Activity'!P244/40,1)),IF('3.Weekly Hours &amp; Wage Activity'!P244="", "",'3.Weekly Hours &amp; Wage Activity'!P244/40 ))),0)</f>
        <v>0</v>
      </c>
      <c r="AH244" s="86">
        <f>IFERROR(IF('3.Weekly Hours &amp; Wage Activity'!Q244 = "FT", 1,MIN(1,IF('3.Weekly Hours &amp; Wage Activity'!Q244 = "", "",MIN('3.Weekly Hours &amp; Wage Activity'!Q244/40,1)),IF('3.Weekly Hours &amp; Wage Activity'!Q244="", "",'3.Weekly Hours &amp; Wage Activity'!Q244/40 ))),0)</f>
        <v>0</v>
      </c>
      <c r="AI244" s="86">
        <f>IFERROR(IF('3.Weekly Hours &amp; Wage Activity'!R244 = "FT", 1,MIN(1,IF('3.Weekly Hours &amp; Wage Activity'!R244 = "", "",MIN('3.Weekly Hours &amp; Wage Activity'!R244/40,1)),IF('3.Weekly Hours &amp; Wage Activity'!R244="", "",'3.Weekly Hours &amp; Wage Activity'!R244/40 ))),0)</f>
        <v>0</v>
      </c>
      <c r="AJ244" s="86">
        <f>IFERROR(IF('3.Weekly Hours &amp; Wage Activity'!S244 = "FT", 1,MIN(1,IF('3.Weekly Hours &amp; Wage Activity'!S244 = "", "",MIN('3.Weekly Hours &amp; Wage Activity'!S244/40,1)),IF('3.Weekly Hours &amp; Wage Activity'!S244="", "",'3.Weekly Hours &amp; Wage Activity'!S244/40 ))),0)</f>
        <v>0</v>
      </c>
      <c r="AK244" s="86">
        <f>IFERROR(IF('3.Weekly Hours &amp; Wage Activity'!T244 = "FT", 1,MIN(1,IF('3.Weekly Hours &amp; Wage Activity'!T244 = "", "",MIN('3.Weekly Hours &amp; Wage Activity'!T244/40,1)),IF('3.Weekly Hours &amp; Wage Activity'!T244="", "",'3.Weekly Hours &amp; Wage Activity'!T244/40 ))),0)</f>
        <v>0</v>
      </c>
      <c r="AL244" s="86">
        <f>IFERROR(IF('3.Weekly Hours &amp; Wage Activity'!U244 = "FT", 1,MIN(1,IF('3.Weekly Hours &amp; Wage Activity'!U244 = "", "",MIN('3.Weekly Hours &amp; Wage Activity'!U244/40,1)),IF('3.Weekly Hours &amp; Wage Activity'!U244="", "",'3.Weekly Hours &amp; Wage Activity'!U244/40 ))),0)</f>
        <v>0</v>
      </c>
      <c r="AM244" s="86">
        <f>IFERROR(IF('3.Weekly Hours &amp; Wage Activity'!V244 = "FT", 1,MIN(1,IF('3.Weekly Hours &amp; Wage Activity'!V244 = "", "",MIN('3.Weekly Hours &amp; Wage Activity'!V244/40,1)),IF('3.Weekly Hours &amp; Wage Activity'!V244="", "",'3.Weekly Hours &amp; Wage Activity'!V244/40 ))),0)</f>
        <v>0</v>
      </c>
      <c r="AN244" s="86">
        <f>IFERROR(IF('3.Weekly Hours &amp; Wage Activity'!W244 = "FT", 1,MIN(1,IF('3.Weekly Hours &amp; Wage Activity'!W244 = "", "",MIN('3.Weekly Hours &amp; Wage Activity'!W244/40,1)),IF('3.Weekly Hours &amp; Wage Activity'!W244="", "",'3.Weekly Hours &amp; Wage Activity'!W244/40 ))),0)</f>
        <v>0</v>
      </c>
      <c r="AO244" s="86">
        <f>IFERROR(IF('3.Weekly Hours &amp; Wage Activity'!X244 = "FT", 1,MIN(1,IF('3.Weekly Hours &amp; Wage Activity'!X244 = "", "",MIN('3.Weekly Hours &amp; Wage Activity'!X244/40,1)),IF('3.Weekly Hours &amp; Wage Activity'!X244="", "",'3.Weekly Hours &amp; Wage Activity'!X244/40 ))),0)</f>
        <v>0</v>
      </c>
      <c r="AP244" s="86">
        <f>IFERROR(IF('3.Weekly Hours &amp; Wage Activity'!Y244 = "FT", 1,MIN(1,IF('3.Weekly Hours &amp; Wage Activity'!Y244 = "", "",MIN('3.Weekly Hours &amp; Wage Activity'!Y244/40,1)),IF('3.Weekly Hours &amp; Wage Activity'!Y244="", "",'3.Weekly Hours &amp; Wage Activity'!Y244/40 ))),0)</f>
        <v>0</v>
      </c>
      <c r="AQ244" s="86">
        <f>IFERROR(IF('3.Weekly Hours &amp; Wage Activity'!Z244 = "FT", 1,MIN(1,IF('3.Weekly Hours &amp; Wage Activity'!Z244 = "", "",MIN('3.Weekly Hours &amp; Wage Activity'!Z244/40,1)),IF('3.Weekly Hours &amp; Wage Activity'!Z244="", "",'3.Weekly Hours &amp; Wage Activity'!Z244/40 ))),0)</f>
        <v>0</v>
      </c>
      <c r="AR244" s="86">
        <f>IFERROR(IF('3.Weekly Hours &amp; Wage Activity'!AA244 = "FT", 1,MIN(1,IF('3.Weekly Hours &amp; Wage Activity'!AA244 = "", "",MIN('3.Weekly Hours &amp; Wage Activity'!AA244/40,1)),IF('3.Weekly Hours &amp; Wage Activity'!AA244="", "",'3.Weekly Hours &amp; Wage Activity'!AA244/40 ))),0)</f>
        <v>0</v>
      </c>
      <c r="AS244" s="86">
        <f>IFERROR(IF('3.Weekly Hours &amp; Wage Activity'!AB244 = "FT", 1,MIN(1,IF('3.Weekly Hours &amp; Wage Activity'!AB244 = "", "",MIN('3.Weekly Hours &amp; Wage Activity'!AB244/40,1)),IF('3.Weekly Hours &amp; Wage Activity'!AB244="", "",'3.Weekly Hours &amp; Wage Activity'!AB244/40 ))),0)</f>
        <v>0</v>
      </c>
      <c r="AT244" s="86">
        <f>IFERROR(IF('3.Weekly Hours &amp; Wage Activity'!AC244 = "FT", 1,MIN(1,IF('3.Weekly Hours &amp; Wage Activity'!AC244 = "", "",MIN('3.Weekly Hours &amp; Wage Activity'!AC244/40,1)),IF('3.Weekly Hours &amp; Wage Activity'!AC244="", "",'3.Weekly Hours &amp; Wage Activity'!AC244/40 ))),0)</f>
        <v>0</v>
      </c>
      <c r="AU244" s="86">
        <f>IFERROR(IF('3.Weekly Hours &amp; Wage Activity'!AD244 = "FT", 1,MIN(1,IF('3.Weekly Hours &amp; Wage Activity'!AD244 = "", "",MIN('3.Weekly Hours &amp; Wage Activity'!AD244/40,1)),IF('3.Weekly Hours &amp; Wage Activity'!AD244="", "",'3.Weekly Hours &amp; Wage Activity'!AD244/40 ))),0)</f>
        <v>0</v>
      </c>
      <c r="AV244" s="86">
        <f>IFERROR(IF('3.Weekly Hours &amp; Wage Activity'!AE244 = "FT", 1,MIN(1,IF('3.Weekly Hours &amp; Wage Activity'!AE244 = "", "",MIN('3.Weekly Hours &amp; Wage Activity'!AE244/40,1)),IF('3.Weekly Hours &amp; Wage Activity'!AE244="", "",'3.Weekly Hours &amp; Wage Activity'!AE244/40 ))),0)</f>
        <v>0</v>
      </c>
      <c r="AW244" s="86">
        <f>IFERROR(IF('3.Weekly Hours &amp; Wage Activity'!AF244 = "FT", 1,MIN(1,IF('3.Weekly Hours &amp; Wage Activity'!AF244 = "", "",MIN('3.Weekly Hours &amp; Wage Activity'!AF244/40,1)),IF('3.Weekly Hours &amp; Wage Activity'!AF244="", "",'3.Weekly Hours &amp; Wage Activity'!AF244/40 ))),0)</f>
        <v>0</v>
      </c>
      <c r="AX244" s="86">
        <f>IFERROR(IF('3.Weekly Hours &amp; Wage Activity'!AG244 = "FT", 1,MIN(1,IF('3.Weekly Hours &amp; Wage Activity'!AG244 = "", "",MIN('3.Weekly Hours &amp; Wage Activity'!AG244/40,1)),IF('3.Weekly Hours &amp; Wage Activity'!AG244="", "",'3.Weekly Hours &amp; Wage Activity'!AG244/40 ))),0)</f>
        <v>0</v>
      </c>
      <c r="AY244" s="523">
        <f>SUM( IF(COUNTIF('3.Weekly Hours &amp; Wage Activity'!J244:Q244, "&lt;&gt;FT") = 0, COLUMNS('3.Weekly Hours &amp; Wage Activity'!J244:AG244) * 40, '3.Weekly Hours &amp; Wage Activity'!J244:AG244))</f>
        <v>0</v>
      </c>
      <c r="AZ244" s="86">
        <f t="shared" si="27"/>
        <v>0</v>
      </c>
      <c r="BA244" s="87">
        <f t="shared" si="28"/>
        <v>0</v>
      </c>
      <c r="BB244" s="74" t="str">
        <f>IF('2.Census &amp; Reference Benchmarks'!K244 = "", "", '2.Census &amp; Reference Benchmarks'!K244)</f>
        <v/>
      </c>
      <c r="BC244" s="185">
        <f>IF('2.Census &amp; Reference Benchmarks'!L244="N/A",IF(OR(AND(G244="",I244=""),AND(G244&lt;DATEVALUE("1/1/2020"),OR(I244="",I244&gt;DATEVALUE("3/31/2020")))),177.14,IF(OR(I244 = "", I244 &gt; DATEVALUE("1/31/2020")), ROUND(177.14*((DATEVALUE("2/1/2020") -G244)/31),1))),IF('2.Census &amp; Reference Benchmarks'!L244="",0,'2.Census &amp; Reference Benchmarks'!L244))</f>
        <v>0</v>
      </c>
      <c r="BD244" s="74" t="str">
        <f>IF('2.Census &amp; Reference Benchmarks'!N244 = "", "", '2.Census &amp; Reference Benchmarks'!N244)</f>
        <v/>
      </c>
      <c r="BE244" s="185">
        <f>IF('2.Census &amp; Reference Benchmarks'!O244="N/A",IF(OR(AND(G244="",I244=""),AND(G244&lt;=DATEVALUE("2/1/2020"),OR(I244="",I244&gt;=DATEVALUE("2/29/2020")))),165.71,IF(AND(G244&gt;DATEVALUE("2/1/2020"),OR(I244="",I244&lt;=DATEVALUE("2/29/2020"))),((DATEVALUE("3/1/2020")-G244)/29)*165.71,"")),IF('2.Census &amp; Reference Benchmarks'!O244="",0,'2.Census &amp; Reference Benchmarks'!O244))</f>
        <v>0</v>
      </c>
    </row>
    <row r="245" spans="1:57" x14ac:dyDescent="0.25">
      <c r="A245" s="3"/>
      <c r="B245" s="56">
        <f>IF('2.Census &amp; Reference Benchmarks'!B245 &lt;&gt;"",'2.Census &amp; Reference Benchmarks'!B245,"")</f>
        <v>0</v>
      </c>
      <c r="C245" s="56">
        <f>IF('2.Census &amp; Reference Benchmarks'!C245 &lt;&gt;"",'2.Census &amp; Reference Benchmarks'!C245,"")</f>
        <v>0</v>
      </c>
      <c r="D245" s="57" t="str">
        <f>IF('2.Census &amp; Reference Benchmarks'!D245 &lt;&gt;"",'2.Census &amp; Reference Benchmarks'!D245,"")</f>
        <v/>
      </c>
      <c r="E245" s="56" t="str">
        <f>IF('2.Census &amp; Reference Benchmarks'!E245 &lt;&gt;"",'2.Census &amp; Reference Benchmarks'!E245,"")</f>
        <v/>
      </c>
      <c r="F245" s="56" t="str">
        <f>IF('2.Census &amp; Reference Benchmarks'!F245 &lt;&gt;"",'2.Census &amp; Reference Benchmarks'!F245,"")</f>
        <v/>
      </c>
      <c r="G245" s="58" t="str">
        <f>IF('2.Census &amp; Reference Benchmarks'!G245 &lt;&gt;"",'2.Census &amp; Reference Benchmarks'!G245,"")</f>
        <v/>
      </c>
      <c r="H245" s="58" t="str">
        <f>IF('2.Census &amp; Reference Benchmarks'!H245 &lt;&gt;"",'2.Census &amp; Reference Benchmarks'!H245,"")</f>
        <v/>
      </c>
      <c r="I245" s="58" t="str">
        <f>IF('2.Census &amp; Reference Benchmarks'!I245 &lt;&gt;"",'2.Census &amp; Reference Benchmarks'!I245,"")</f>
        <v/>
      </c>
      <c r="J245" s="69" t="str">
        <f>IF('2.Census &amp; Reference Benchmarks'!J245 &lt;&gt;"",'2.Census &amp; Reference Benchmarks'!J245,"")</f>
        <v/>
      </c>
      <c r="K245" s="58" t="str">
        <f>IF('7.Safe Harbor Input Data &amp; Calc'!Q247 &lt;&gt; "", '7.Safe Harbor Input Data &amp; Calc'!Q247, "")</f>
        <v>No</v>
      </c>
      <c r="L245" s="59" t="str">
        <f>IF('2.Census &amp; Reference Benchmarks'!T245&lt;&gt; "",'2.Census &amp; Reference Benchmarks'!T245,"")</f>
        <v/>
      </c>
      <c r="M245" s="60">
        <f>'2.Census &amp; Reference Benchmarks'!M245</f>
        <v>0</v>
      </c>
      <c r="N245" s="60">
        <f>'2.Census &amp; Reference Benchmarks'!P245</f>
        <v>0</v>
      </c>
      <c r="O245" s="60">
        <f>'2.Census &amp; Reference Benchmarks'!S245</f>
        <v>0</v>
      </c>
      <c r="P245" s="52">
        <f>IF( AND(I245 &lt; '1. Summary for SBA'!$J$7, I245 &lt;&gt;""), 0, IF(AND(G245="",I245=""),SUM(M245:O245)*4,IF(I245&lt;'1. Summary for SBA'!$J$7,0,IF(K245="Yes",0,IF(H245="Salary",IF(AND(SUM(M245:O245)*4&lt;100000,L245=""),(SUM(M245:O245)/(IF(OR(I245=0,I245&gt;=DATEVALUE("3/31/2020")),DATEVALUE("3/31/2020"),I245)-IF(OR(G245&lt;=DATEVALUE("1/1/2020"), G245 = ""),DATEVALUE("1/1/2020"),IF(OR(MONTH(G245)=1),G245+1,IF(MONTH(G245)=3,G245,G245-1)))))*360,0),0)))))</f>
        <v>0</v>
      </c>
      <c r="Q245" s="52">
        <f t="shared" si="29"/>
        <v>0</v>
      </c>
      <c r="R245" s="67">
        <f t="shared" si="23"/>
        <v>0</v>
      </c>
      <c r="S245" s="53">
        <f>SUM('3.Weekly Hours &amp; Wage Activity'!AI245:BF245)</f>
        <v>0</v>
      </c>
      <c r="T245" s="53">
        <f>IF(AND(I245&lt;&gt; "",  I245 &lt; '1. Summary for SBA'!$J$11 +168, I245 &gt; '1. Summary for SBA'!$J$11),S245+(((168-(I245-'1. Summary for SBA'!$J$11+1))*S245)/((I245-'1. Summary for SBA'!$J$11+1))),0)</f>
        <v>0</v>
      </c>
      <c r="U245" s="369">
        <f>IF(K245= "Yes",0,IF( H245 = "salary",IF(T245 = 0,MAX(0,$R245-$S245), R245-T245),IF( H245 = "Hourly",'6. Hourly EE Wage Reduction'!AA245, 0)))</f>
        <v>0</v>
      </c>
      <c r="V245" s="67">
        <f t="shared" si="24"/>
        <v>0</v>
      </c>
      <c r="W245" s="405" t="str">
        <f>IF(U245 = 0, "No",IF('6. Hourly EE Wage Reduction'!T245 &gt;'6. Hourly EE Wage Reduction'!W245, "Yes", "No"))</f>
        <v>No</v>
      </c>
      <c r="X245" s="67">
        <f t="shared" si="25"/>
        <v>0</v>
      </c>
      <c r="Y245" s="67">
        <f t="shared" si="26"/>
        <v>0</v>
      </c>
      <c r="AA245" s="86">
        <f>IFERROR(IF('3.Weekly Hours &amp; Wage Activity'!J245 = "FT", 1,MIN(1,IF('3.Weekly Hours &amp; Wage Activity'!J245 = "", "",MIN('3.Weekly Hours &amp; Wage Activity'!J245/40,1)),IF('3.Weekly Hours &amp; Wage Activity'!J245="", "",'3.Weekly Hours &amp; Wage Activity'!J245/40 ))),0)</f>
        <v>0</v>
      </c>
      <c r="AB245" s="86">
        <f>IFERROR(IF('3.Weekly Hours &amp; Wage Activity'!K245 = "FT", 1,MIN(1,IF('3.Weekly Hours &amp; Wage Activity'!K245 = "", "",MIN('3.Weekly Hours &amp; Wage Activity'!K245/40,1)),IF('3.Weekly Hours &amp; Wage Activity'!K245="", "",'3.Weekly Hours &amp; Wage Activity'!K245/40 ))),0)</f>
        <v>0</v>
      </c>
      <c r="AC245" s="86">
        <f>IFERROR(IF('3.Weekly Hours &amp; Wage Activity'!L245 = "FT", 1,MIN(1,IF('3.Weekly Hours &amp; Wage Activity'!L245 = "", "",MIN('3.Weekly Hours &amp; Wage Activity'!L245/40,1)),IF('3.Weekly Hours &amp; Wage Activity'!L245="", "",'3.Weekly Hours &amp; Wage Activity'!L245/40 ))),0)</f>
        <v>0</v>
      </c>
      <c r="AD245" s="86">
        <f>IFERROR(IF('3.Weekly Hours &amp; Wage Activity'!M245 = "FT", 1,MIN(1,IF('3.Weekly Hours &amp; Wage Activity'!M245 = "", "",MIN('3.Weekly Hours &amp; Wage Activity'!M245/40,1)),IF('3.Weekly Hours &amp; Wage Activity'!M245="", "",'3.Weekly Hours &amp; Wage Activity'!M245/40 ))),0)</f>
        <v>0</v>
      </c>
      <c r="AE245" s="86">
        <f>IFERROR(IF('3.Weekly Hours &amp; Wage Activity'!N245 = "FT", 1,MIN(1,IF('3.Weekly Hours &amp; Wage Activity'!N245 = "", "",MIN('3.Weekly Hours &amp; Wage Activity'!N245/40,1)),IF('3.Weekly Hours &amp; Wage Activity'!N245="", "",'3.Weekly Hours &amp; Wage Activity'!N245/40 ))),0)</f>
        <v>0</v>
      </c>
      <c r="AF245" s="86">
        <f>IFERROR(IF('3.Weekly Hours &amp; Wage Activity'!O245 = "FT", 1,MIN(1,IF('3.Weekly Hours &amp; Wage Activity'!O245 = "", "",MIN('3.Weekly Hours &amp; Wage Activity'!O245/40,1)),IF('3.Weekly Hours &amp; Wage Activity'!O245="", "",'3.Weekly Hours &amp; Wage Activity'!O245/40 ))),0)</f>
        <v>0</v>
      </c>
      <c r="AG245" s="86">
        <f>IFERROR(IF('3.Weekly Hours &amp; Wage Activity'!P245 = "FT", 1,MIN(1,IF('3.Weekly Hours &amp; Wage Activity'!P245 = "", "",MIN('3.Weekly Hours &amp; Wage Activity'!P245/40,1)),IF('3.Weekly Hours &amp; Wage Activity'!P245="", "",'3.Weekly Hours &amp; Wage Activity'!P245/40 ))),0)</f>
        <v>0</v>
      </c>
      <c r="AH245" s="86">
        <f>IFERROR(IF('3.Weekly Hours &amp; Wage Activity'!Q245 = "FT", 1,MIN(1,IF('3.Weekly Hours &amp; Wage Activity'!Q245 = "", "",MIN('3.Weekly Hours &amp; Wage Activity'!Q245/40,1)),IF('3.Weekly Hours &amp; Wage Activity'!Q245="", "",'3.Weekly Hours &amp; Wage Activity'!Q245/40 ))),0)</f>
        <v>0</v>
      </c>
      <c r="AI245" s="86">
        <f>IFERROR(IF('3.Weekly Hours &amp; Wage Activity'!R245 = "FT", 1,MIN(1,IF('3.Weekly Hours &amp; Wage Activity'!R245 = "", "",MIN('3.Weekly Hours &amp; Wage Activity'!R245/40,1)),IF('3.Weekly Hours &amp; Wage Activity'!R245="", "",'3.Weekly Hours &amp; Wage Activity'!R245/40 ))),0)</f>
        <v>0</v>
      </c>
      <c r="AJ245" s="86">
        <f>IFERROR(IF('3.Weekly Hours &amp; Wage Activity'!S245 = "FT", 1,MIN(1,IF('3.Weekly Hours &amp; Wage Activity'!S245 = "", "",MIN('3.Weekly Hours &amp; Wage Activity'!S245/40,1)),IF('3.Weekly Hours &amp; Wage Activity'!S245="", "",'3.Weekly Hours &amp; Wage Activity'!S245/40 ))),0)</f>
        <v>0</v>
      </c>
      <c r="AK245" s="86">
        <f>IFERROR(IF('3.Weekly Hours &amp; Wage Activity'!T245 = "FT", 1,MIN(1,IF('3.Weekly Hours &amp; Wage Activity'!T245 = "", "",MIN('3.Weekly Hours &amp; Wage Activity'!T245/40,1)),IF('3.Weekly Hours &amp; Wage Activity'!T245="", "",'3.Weekly Hours &amp; Wage Activity'!T245/40 ))),0)</f>
        <v>0</v>
      </c>
      <c r="AL245" s="86">
        <f>IFERROR(IF('3.Weekly Hours &amp; Wage Activity'!U245 = "FT", 1,MIN(1,IF('3.Weekly Hours &amp; Wage Activity'!U245 = "", "",MIN('3.Weekly Hours &amp; Wage Activity'!U245/40,1)),IF('3.Weekly Hours &amp; Wage Activity'!U245="", "",'3.Weekly Hours &amp; Wage Activity'!U245/40 ))),0)</f>
        <v>0</v>
      </c>
      <c r="AM245" s="86">
        <f>IFERROR(IF('3.Weekly Hours &amp; Wage Activity'!V245 = "FT", 1,MIN(1,IF('3.Weekly Hours &amp; Wage Activity'!V245 = "", "",MIN('3.Weekly Hours &amp; Wage Activity'!V245/40,1)),IF('3.Weekly Hours &amp; Wage Activity'!V245="", "",'3.Weekly Hours &amp; Wage Activity'!V245/40 ))),0)</f>
        <v>0</v>
      </c>
      <c r="AN245" s="86">
        <f>IFERROR(IF('3.Weekly Hours &amp; Wage Activity'!W245 = "FT", 1,MIN(1,IF('3.Weekly Hours &amp; Wage Activity'!W245 = "", "",MIN('3.Weekly Hours &amp; Wage Activity'!W245/40,1)),IF('3.Weekly Hours &amp; Wage Activity'!W245="", "",'3.Weekly Hours &amp; Wage Activity'!W245/40 ))),0)</f>
        <v>0</v>
      </c>
      <c r="AO245" s="86">
        <f>IFERROR(IF('3.Weekly Hours &amp; Wage Activity'!X245 = "FT", 1,MIN(1,IF('3.Weekly Hours &amp; Wage Activity'!X245 = "", "",MIN('3.Weekly Hours &amp; Wage Activity'!X245/40,1)),IF('3.Weekly Hours &amp; Wage Activity'!X245="", "",'3.Weekly Hours &amp; Wage Activity'!X245/40 ))),0)</f>
        <v>0</v>
      </c>
      <c r="AP245" s="86">
        <f>IFERROR(IF('3.Weekly Hours &amp; Wage Activity'!Y245 = "FT", 1,MIN(1,IF('3.Weekly Hours &amp; Wage Activity'!Y245 = "", "",MIN('3.Weekly Hours &amp; Wage Activity'!Y245/40,1)),IF('3.Weekly Hours &amp; Wage Activity'!Y245="", "",'3.Weekly Hours &amp; Wage Activity'!Y245/40 ))),0)</f>
        <v>0</v>
      </c>
      <c r="AQ245" s="86">
        <f>IFERROR(IF('3.Weekly Hours &amp; Wage Activity'!Z245 = "FT", 1,MIN(1,IF('3.Weekly Hours &amp; Wage Activity'!Z245 = "", "",MIN('3.Weekly Hours &amp; Wage Activity'!Z245/40,1)),IF('3.Weekly Hours &amp; Wage Activity'!Z245="", "",'3.Weekly Hours &amp; Wage Activity'!Z245/40 ))),0)</f>
        <v>0</v>
      </c>
      <c r="AR245" s="86">
        <f>IFERROR(IF('3.Weekly Hours &amp; Wage Activity'!AA245 = "FT", 1,MIN(1,IF('3.Weekly Hours &amp; Wage Activity'!AA245 = "", "",MIN('3.Weekly Hours &amp; Wage Activity'!AA245/40,1)),IF('3.Weekly Hours &amp; Wage Activity'!AA245="", "",'3.Weekly Hours &amp; Wage Activity'!AA245/40 ))),0)</f>
        <v>0</v>
      </c>
      <c r="AS245" s="86">
        <f>IFERROR(IF('3.Weekly Hours &amp; Wage Activity'!AB245 = "FT", 1,MIN(1,IF('3.Weekly Hours &amp; Wage Activity'!AB245 = "", "",MIN('3.Weekly Hours &amp; Wage Activity'!AB245/40,1)),IF('3.Weekly Hours &amp; Wage Activity'!AB245="", "",'3.Weekly Hours &amp; Wage Activity'!AB245/40 ))),0)</f>
        <v>0</v>
      </c>
      <c r="AT245" s="86">
        <f>IFERROR(IF('3.Weekly Hours &amp; Wage Activity'!AC245 = "FT", 1,MIN(1,IF('3.Weekly Hours &amp; Wage Activity'!AC245 = "", "",MIN('3.Weekly Hours &amp; Wage Activity'!AC245/40,1)),IF('3.Weekly Hours &amp; Wage Activity'!AC245="", "",'3.Weekly Hours &amp; Wage Activity'!AC245/40 ))),0)</f>
        <v>0</v>
      </c>
      <c r="AU245" s="86">
        <f>IFERROR(IF('3.Weekly Hours &amp; Wage Activity'!AD245 = "FT", 1,MIN(1,IF('3.Weekly Hours &amp; Wage Activity'!AD245 = "", "",MIN('3.Weekly Hours &amp; Wage Activity'!AD245/40,1)),IF('3.Weekly Hours &amp; Wage Activity'!AD245="", "",'3.Weekly Hours &amp; Wage Activity'!AD245/40 ))),0)</f>
        <v>0</v>
      </c>
      <c r="AV245" s="86">
        <f>IFERROR(IF('3.Weekly Hours &amp; Wage Activity'!AE245 = "FT", 1,MIN(1,IF('3.Weekly Hours &amp; Wage Activity'!AE245 = "", "",MIN('3.Weekly Hours &amp; Wage Activity'!AE245/40,1)),IF('3.Weekly Hours &amp; Wage Activity'!AE245="", "",'3.Weekly Hours &amp; Wage Activity'!AE245/40 ))),0)</f>
        <v>0</v>
      </c>
      <c r="AW245" s="86">
        <f>IFERROR(IF('3.Weekly Hours &amp; Wage Activity'!AF245 = "FT", 1,MIN(1,IF('3.Weekly Hours &amp; Wage Activity'!AF245 = "", "",MIN('3.Weekly Hours &amp; Wage Activity'!AF245/40,1)),IF('3.Weekly Hours &amp; Wage Activity'!AF245="", "",'3.Weekly Hours &amp; Wage Activity'!AF245/40 ))),0)</f>
        <v>0</v>
      </c>
      <c r="AX245" s="86">
        <f>IFERROR(IF('3.Weekly Hours &amp; Wage Activity'!AG245 = "FT", 1,MIN(1,IF('3.Weekly Hours &amp; Wage Activity'!AG245 = "", "",MIN('3.Weekly Hours &amp; Wage Activity'!AG245/40,1)),IF('3.Weekly Hours &amp; Wage Activity'!AG245="", "",'3.Weekly Hours &amp; Wage Activity'!AG245/40 ))),0)</f>
        <v>0</v>
      </c>
      <c r="AY245" s="523">
        <f>SUM( IF(COUNTIF('3.Weekly Hours &amp; Wage Activity'!J245:Q245, "&lt;&gt;FT") = 0, COLUMNS('3.Weekly Hours &amp; Wage Activity'!J245:AG245) * 40, '3.Weekly Hours &amp; Wage Activity'!J245:AG245))</f>
        <v>0</v>
      </c>
      <c r="AZ245" s="86">
        <f t="shared" si="27"/>
        <v>0</v>
      </c>
      <c r="BA245" s="87">
        <f t="shared" si="28"/>
        <v>0</v>
      </c>
      <c r="BB245" s="74" t="str">
        <f>IF('2.Census &amp; Reference Benchmarks'!K245 = "", "", '2.Census &amp; Reference Benchmarks'!K245)</f>
        <v/>
      </c>
      <c r="BC245" s="185">
        <f>IF('2.Census &amp; Reference Benchmarks'!L245="N/A",IF(OR(AND(G245="",I245=""),AND(G245&lt;DATEVALUE("1/1/2020"),OR(I245="",I245&gt;DATEVALUE("3/31/2020")))),177.14,IF(OR(I245 = "", I245 &gt; DATEVALUE("1/31/2020")), ROUND(177.14*((DATEVALUE("2/1/2020") -G245)/31),1))),IF('2.Census &amp; Reference Benchmarks'!L245="",0,'2.Census &amp; Reference Benchmarks'!L245))</f>
        <v>0</v>
      </c>
      <c r="BD245" s="74" t="str">
        <f>IF('2.Census &amp; Reference Benchmarks'!N245 = "", "", '2.Census &amp; Reference Benchmarks'!N245)</f>
        <v/>
      </c>
      <c r="BE245" s="185">
        <f>IF('2.Census &amp; Reference Benchmarks'!O245="N/A",IF(OR(AND(G245="",I245=""),AND(G245&lt;=DATEVALUE("2/1/2020"),OR(I245="",I245&gt;=DATEVALUE("2/29/2020")))),165.71,IF(AND(G245&gt;DATEVALUE("2/1/2020"),OR(I245="",I245&lt;=DATEVALUE("2/29/2020"))),((DATEVALUE("3/1/2020")-G245)/29)*165.71,"")),IF('2.Census &amp; Reference Benchmarks'!O245="",0,'2.Census &amp; Reference Benchmarks'!O245))</f>
        <v>0</v>
      </c>
    </row>
    <row r="246" spans="1:57" x14ac:dyDescent="0.25">
      <c r="A246" s="3"/>
      <c r="B246" s="56">
        <f>IF('2.Census &amp; Reference Benchmarks'!B246 &lt;&gt;"",'2.Census &amp; Reference Benchmarks'!B246,"")</f>
        <v>0</v>
      </c>
      <c r="C246" s="56">
        <f>IF('2.Census &amp; Reference Benchmarks'!C246 &lt;&gt;"",'2.Census &amp; Reference Benchmarks'!C246,"")</f>
        <v>0</v>
      </c>
      <c r="D246" s="57" t="str">
        <f>IF('2.Census &amp; Reference Benchmarks'!D246 &lt;&gt;"",'2.Census &amp; Reference Benchmarks'!D246,"")</f>
        <v/>
      </c>
      <c r="E246" s="56" t="str">
        <f>IF('2.Census &amp; Reference Benchmarks'!E246 &lt;&gt;"",'2.Census &amp; Reference Benchmarks'!E246,"")</f>
        <v/>
      </c>
      <c r="F246" s="56" t="str">
        <f>IF('2.Census &amp; Reference Benchmarks'!F246 &lt;&gt;"",'2.Census &amp; Reference Benchmarks'!F246,"")</f>
        <v/>
      </c>
      <c r="G246" s="58" t="str">
        <f>IF('2.Census &amp; Reference Benchmarks'!G246 &lt;&gt;"",'2.Census &amp; Reference Benchmarks'!G246,"")</f>
        <v/>
      </c>
      <c r="H246" s="58" t="str">
        <f>IF('2.Census &amp; Reference Benchmarks'!H246 &lt;&gt;"",'2.Census &amp; Reference Benchmarks'!H246,"")</f>
        <v/>
      </c>
      <c r="I246" s="58" t="str">
        <f>IF('2.Census &amp; Reference Benchmarks'!I246 &lt;&gt;"",'2.Census &amp; Reference Benchmarks'!I246,"")</f>
        <v/>
      </c>
      <c r="J246" s="69" t="str">
        <f>IF('2.Census &amp; Reference Benchmarks'!J246 &lt;&gt;"",'2.Census &amp; Reference Benchmarks'!J246,"")</f>
        <v/>
      </c>
      <c r="K246" s="58" t="str">
        <f>IF('7.Safe Harbor Input Data &amp; Calc'!Q248 &lt;&gt; "", '7.Safe Harbor Input Data &amp; Calc'!Q248, "")</f>
        <v>No</v>
      </c>
      <c r="L246" s="59" t="str">
        <f>IF('2.Census &amp; Reference Benchmarks'!T246&lt;&gt; "",'2.Census &amp; Reference Benchmarks'!T246,"")</f>
        <v/>
      </c>
      <c r="M246" s="60">
        <f>'2.Census &amp; Reference Benchmarks'!M246</f>
        <v>0</v>
      </c>
      <c r="N246" s="60">
        <f>'2.Census &amp; Reference Benchmarks'!P246</f>
        <v>0</v>
      </c>
      <c r="O246" s="60">
        <f>'2.Census &amp; Reference Benchmarks'!S246</f>
        <v>0</v>
      </c>
      <c r="P246" s="52">
        <f>IF( AND(I246 &lt; '1. Summary for SBA'!$J$7, I246 &lt;&gt;""), 0, IF(AND(G246="",I246=""),SUM(M246:O246)*4,IF(I246&lt;'1. Summary for SBA'!$J$7,0,IF(K246="Yes",0,IF(H246="Salary",IF(AND(SUM(M246:O246)*4&lt;100000,L246=""),(SUM(M246:O246)/(IF(OR(I246=0,I246&gt;=DATEVALUE("3/31/2020")),DATEVALUE("3/31/2020"),I246)-IF(OR(G246&lt;=DATEVALUE("1/1/2020"), G246 = ""),DATEVALUE("1/1/2020"),IF(OR(MONTH(G246)=1),G246+1,IF(MONTH(G246)=3,G246,G246-1)))))*360,0),0)))))</f>
        <v>0</v>
      </c>
      <c r="Q246" s="52">
        <f t="shared" si="29"/>
        <v>0</v>
      </c>
      <c r="R246" s="67">
        <f t="shared" si="23"/>
        <v>0</v>
      </c>
      <c r="S246" s="53">
        <f>SUM('3.Weekly Hours &amp; Wage Activity'!AI246:BF246)</f>
        <v>0</v>
      </c>
      <c r="T246" s="53">
        <f>IF(AND(I246&lt;&gt; "",  I246 &lt; '1. Summary for SBA'!$J$11 +168, I246 &gt; '1. Summary for SBA'!$J$11),S246+(((168-(I246-'1. Summary for SBA'!$J$11+1))*S246)/((I246-'1. Summary for SBA'!$J$11+1))),0)</f>
        <v>0</v>
      </c>
      <c r="U246" s="369">
        <f>IF(K246= "Yes",0,IF( H246 = "salary",IF(T246 = 0,MAX(0,$R246-$S246), R246-T246),IF( H246 = "Hourly",'6. Hourly EE Wage Reduction'!AA246, 0)))</f>
        <v>0</v>
      </c>
      <c r="V246" s="67">
        <f t="shared" si="24"/>
        <v>0</v>
      </c>
      <c r="W246" s="405" t="str">
        <f>IF(U246 = 0, "No",IF('6. Hourly EE Wage Reduction'!T246 &gt;'6. Hourly EE Wage Reduction'!W246, "Yes", "No"))</f>
        <v>No</v>
      </c>
      <c r="X246" s="67">
        <f t="shared" si="25"/>
        <v>0</v>
      </c>
      <c r="Y246" s="67">
        <f t="shared" si="26"/>
        <v>0</v>
      </c>
      <c r="AA246" s="86">
        <f>IFERROR(IF('3.Weekly Hours &amp; Wage Activity'!J246 = "FT", 1,MIN(1,IF('3.Weekly Hours &amp; Wage Activity'!J246 = "", "",MIN('3.Weekly Hours &amp; Wage Activity'!J246/40,1)),IF('3.Weekly Hours &amp; Wage Activity'!J246="", "",'3.Weekly Hours &amp; Wage Activity'!J246/40 ))),0)</f>
        <v>0</v>
      </c>
      <c r="AB246" s="86">
        <f>IFERROR(IF('3.Weekly Hours &amp; Wage Activity'!K246 = "FT", 1,MIN(1,IF('3.Weekly Hours &amp; Wage Activity'!K246 = "", "",MIN('3.Weekly Hours &amp; Wage Activity'!K246/40,1)),IF('3.Weekly Hours &amp; Wage Activity'!K246="", "",'3.Weekly Hours &amp; Wage Activity'!K246/40 ))),0)</f>
        <v>0</v>
      </c>
      <c r="AC246" s="86">
        <f>IFERROR(IF('3.Weekly Hours &amp; Wage Activity'!L246 = "FT", 1,MIN(1,IF('3.Weekly Hours &amp; Wage Activity'!L246 = "", "",MIN('3.Weekly Hours &amp; Wage Activity'!L246/40,1)),IF('3.Weekly Hours &amp; Wage Activity'!L246="", "",'3.Weekly Hours &amp; Wage Activity'!L246/40 ))),0)</f>
        <v>0</v>
      </c>
      <c r="AD246" s="86">
        <f>IFERROR(IF('3.Weekly Hours &amp; Wage Activity'!M246 = "FT", 1,MIN(1,IF('3.Weekly Hours &amp; Wage Activity'!M246 = "", "",MIN('3.Weekly Hours &amp; Wage Activity'!M246/40,1)),IF('3.Weekly Hours &amp; Wage Activity'!M246="", "",'3.Weekly Hours &amp; Wage Activity'!M246/40 ))),0)</f>
        <v>0</v>
      </c>
      <c r="AE246" s="86">
        <f>IFERROR(IF('3.Weekly Hours &amp; Wage Activity'!N246 = "FT", 1,MIN(1,IF('3.Weekly Hours &amp; Wage Activity'!N246 = "", "",MIN('3.Weekly Hours &amp; Wage Activity'!N246/40,1)),IF('3.Weekly Hours &amp; Wage Activity'!N246="", "",'3.Weekly Hours &amp; Wage Activity'!N246/40 ))),0)</f>
        <v>0</v>
      </c>
      <c r="AF246" s="86">
        <f>IFERROR(IF('3.Weekly Hours &amp; Wage Activity'!O246 = "FT", 1,MIN(1,IF('3.Weekly Hours &amp; Wage Activity'!O246 = "", "",MIN('3.Weekly Hours &amp; Wage Activity'!O246/40,1)),IF('3.Weekly Hours &amp; Wage Activity'!O246="", "",'3.Weekly Hours &amp; Wage Activity'!O246/40 ))),0)</f>
        <v>0</v>
      </c>
      <c r="AG246" s="86">
        <f>IFERROR(IF('3.Weekly Hours &amp; Wage Activity'!P246 = "FT", 1,MIN(1,IF('3.Weekly Hours &amp; Wage Activity'!P246 = "", "",MIN('3.Weekly Hours &amp; Wage Activity'!P246/40,1)),IF('3.Weekly Hours &amp; Wage Activity'!P246="", "",'3.Weekly Hours &amp; Wage Activity'!P246/40 ))),0)</f>
        <v>0</v>
      </c>
      <c r="AH246" s="86">
        <f>IFERROR(IF('3.Weekly Hours &amp; Wage Activity'!Q246 = "FT", 1,MIN(1,IF('3.Weekly Hours &amp; Wage Activity'!Q246 = "", "",MIN('3.Weekly Hours &amp; Wage Activity'!Q246/40,1)),IF('3.Weekly Hours &amp; Wage Activity'!Q246="", "",'3.Weekly Hours &amp; Wage Activity'!Q246/40 ))),0)</f>
        <v>0</v>
      </c>
      <c r="AI246" s="86">
        <f>IFERROR(IF('3.Weekly Hours &amp; Wage Activity'!R246 = "FT", 1,MIN(1,IF('3.Weekly Hours &amp; Wage Activity'!R246 = "", "",MIN('3.Weekly Hours &amp; Wage Activity'!R246/40,1)),IF('3.Weekly Hours &amp; Wage Activity'!R246="", "",'3.Weekly Hours &amp; Wage Activity'!R246/40 ))),0)</f>
        <v>0</v>
      </c>
      <c r="AJ246" s="86">
        <f>IFERROR(IF('3.Weekly Hours &amp; Wage Activity'!S246 = "FT", 1,MIN(1,IF('3.Weekly Hours &amp; Wage Activity'!S246 = "", "",MIN('3.Weekly Hours &amp; Wage Activity'!S246/40,1)),IF('3.Weekly Hours &amp; Wage Activity'!S246="", "",'3.Weekly Hours &amp; Wage Activity'!S246/40 ))),0)</f>
        <v>0</v>
      </c>
      <c r="AK246" s="86">
        <f>IFERROR(IF('3.Weekly Hours &amp; Wage Activity'!T246 = "FT", 1,MIN(1,IF('3.Weekly Hours &amp; Wage Activity'!T246 = "", "",MIN('3.Weekly Hours &amp; Wage Activity'!T246/40,1)),IF('3.Weekly Hours &amp; Wage Activity'!T246="", "",'3.Weekly Hours &amp; Wage Activity'!T246/40 ))),0)</f>
        <v>0</v>
      </c>
      <c r="AL246" s="86">
        <f>IFERROR(IF('3.Weekly Hours &amp; Wage Activity'!U246 = "FT", 1,MIN(1,IF('3.Weekly Hours &amp; Wage Activity'!U246 = "", "",MIN('3.Weekly Hours &amp; Wage Activity'!U246/40,1)),IF('3.Weekly Hours &amp; Wage Activity'!U246="", "",'3.Weekly Hours &amp; Wage Activity'!U246/40 ))),0)</f>
        <v>0</v>
      </c>
      <c r="AM246" s="86">
        <f>IFERROR(IF('3.Weekly Hours &amp; Wage Activity'!V246 = "FT", 1,MIN(1,IF('3.Weekly Hours &amp; Wage Activity'!V246 = "", "",MIN('3.Weekly Hours &amp; Wage Activity'!V246/40,1)),IF('3.Weekly Hours &amp; Wage Activity'!V246="", "",'3.Weekly Hours &amp; Wage Activity'!V246/40 ))),0)</f>
        <v>0</v>
      </c>
      <c r="AN246" s="86">
        <f>IFERROR(IF('3.Weekly Hours &amp; Wage Activity'!W246 = "FT", 1,MIN(1,IF('3.Weekly Hours &amp; Wage Activity'!W246 = "", "",MIN('3.Weekly Hours &amp; Wage Activity'!W246/40,1)),IF('3.Weekly Hours &amp; Wage Activity'!W246="", "",'3.Weekly Hours &amp; Wage Activity'!W246/40 ))),0)</f>
        <v>0</v>
      </c>
      <c r="AO246" s="86">
        <f>IFERROR(IF('3.Weekly Hours &amp; Wage Activity'!X246 = "FT", 1,MIN(1,IF('3.Weekly Hours &amp; Wage Activity'!X246 = "", "",MIN('3.Weekly Hours &amp; Wage Activity'!X246/40,1)),IF('3.Weekly Hours &amp; Wage Activity'!X246="", "",'3.Weekly Hours &amp; Wage Activity'!X246/40 ))),0)</f>
        <v>0</v>
      </c>
      <c r="AP246" s="86">
        <f>IFERROR(IF('3.Weekly Hours &amp; Wage Activity'!Y246 = "FT", 1,MIN(1,IF('3.Weekly Hours &amp; Wage Activity'!Y246 = "", "",MIN('3.Weekly Hours &amp; Wage Activity'!Y246/40,1)),IF('3.Weekly Hours &amp; Wage Activity'!Y246="", "",'3.Weekly Hours &amp; Wage Activity'!Y246/40 ))),0)</f>
        <v>0</v>
      </c>
      <c r="AQ246" s="86">
        <f>IFERROR(IF('3.Weekly Hours &amp; Wage Activity'!Z246 = "FT", 1,MIN(1,IF('3.Weekly Hours &amp; Wage Activity'!Z246 = "", "",MIN('3.Weekly Hours &amp; Wage Activity'!Z246/40,1)),IF('3.Weekly Hours &amp; Wage Activity'!Z246="", "",'3.Weekly Hours &amp; Wage Activity'!Z246/40 ))),0)</f>
        <v>0</v>
      </c>
      <c r="AR246" s="86">
        <f>IFERROR(IF('3.Weekly Hours &amp; Wage Activity'!AA246 = "FT", 1,MIN(1,IF('3.Weekly Hours &amp; Wage Activity'!AA246 = "", "",MIN('3.Weekly Hours &amp; Wage Activity'!AA246/40,1)),IF('3.Weekly Hours &amp; Wage Activity'!AA246="", "",'3.Weekly Hours &amp; Wage Activity'!AA246/40 ))),0)</f>
        <v>0</v>
      </c>
      <c r="AS246" s="86">
        <f>IFERROR(IF('3.Weekly Hours &amp; Wage Activity'!AB246 = "FT", 1,MIN(1,IF('3.Weekly Hours &amp; Wage Activity'!AB246 = "", "",MIN('3.Weekly Hours &amp; Wage Activity'!AB246/40,1)),IF('3.Weekly Hours &amp; Wage Activity'!AB246="", "",'3.Weekly Hours &amp; Wage Activity'!AB246/40 ))),0)</f>
        <v>0</v>
      </c>
      <c r="AT246" s="86">
        <f>IFERROR(IF('3.Weekly Hours &amp; Wage Activity'!AC246 = "FT", 1,MIN(1,IF('3.Weekly Hours &amp; Wage Activity'!AC246 = "", "",MIN('3.Weekly Hours &amp; Wage Activity'!AC246/40,1)),IF('3.Weekly Hours &amp; Wage Activity'!AC246="", "",'3.Weekly Hours &amp; Wage Activity'!AC246/40 ))),0)</f>
        <v>0</v>
      </c>
      <c r="AU246" s="86">
        <f>IFERROR(IF('3.Weekly Hours &amp; Wage Activity'!AD246 = "FT", 1,MIN(1,IF('3.Weekly Hours &amp; Wage Activity'!AD246 = "", "",MIN('3.Weekly Hours &amp; Wage Activity'!AD246/40,1)),IF('3.Weekly Hours &amp; Wage Activity'!AD246="", "",'3.Weekly Hours &amp; Wage Activity'!AD246/40 ))),0)</f>
        <v>0</v>
      </c>
      <c r="AV246" s="86">
        <f>IFERROR(IF('3.Weekly Hours &amp; Wage Activity'!AE246 = "FT", 1,MIN(1,IF('3.Weekly Hours &amp; Wage Activity'!AE246 = "", "",MIN('3.Weekly Hours &amp; Wage Activity'!AE246/40,1)),IF('3.Weekly Hours &amp; Wage Activity'!AE246="", "",'3.Weekly Hours &amp; Wage Activity'!AE246/40 ))),0)</f>
        <v>0</v>
      </c>
      <c r="AW246" s="86">
        <f>IFERROR(IF('3.Weekly Hours &amp; Wage Activity'!AF246 = "FT", 1,MIN(1,IF('3.Weekly Hours &amp; Wage Activity'!AF246 = "", "",MIN('3.Weekly Hours &amp; Wage Activity'!AF246/40,1)),IF('3.Weekly Hours &amp; Wage Activity'!AF246="", "",'3.Weekly Hours &amp; Wage Activity'!AF246/40 ))),0)</f>
        <v>0</v>
      </c>
      <c r="AX246" s="86">
        <f>IFERROR(IF('3.Weekly Hours &amp; Wage Activity'!AG246 = "FT", 1,MIN(1,IF('3.Weekly Hours &amp; Wage Activity'!AG246 = "", "",MIN('3.Weekly Hours &amp; Wage Activity'!AG246/40,1)),IF('3.Weekly Hours &amp; Wage Activity'!AG246="", "",'3.Weekly Hours &amp; Wage Activity'!AG246/40 ))),0)</f>
        <v>0</v>
      </c>
      <c r="AY246" s="523">
        <f>SUM( IF(COUNTIF('3.Weekly Hours &amp; Wage Activity'!J246:Q246, "&lt;&gt;FT") = 0, COLUMNS('3.Weekly Hours &amp; Wage Activity'!J246:AG246) * 40, '3.Weekly Hours &amp; Wage Activity'!J246:AG246))</f>
        <v>0</v>
      </c>
      <c r="AZ246" s="86">
        <f t="shared" si="27"/>
        <v>0</v>
      </c>
      <c r="BA246" s="87">
        <f t="shared" si="28"/>
        <v>0</v>
      </c>
      <c r="BB246" s="74" t="str">
        <f>IF('2.Census &amp; Reference Benchmarks'!K246 = "", "", '2.Census &amp; Reference Benchmarks'!K246)</f>
        <v/>
      </c>
      <c r="BC246" s="185">
        <f>IF('2.Census &amp; Reference Benchmarks'!L246="N/A",IF(OR(AND(G246="",I246=""),AND(G246&lt;DATEVALUE("1/1/2020"),OR(I246="",I246&gt;DATEVALUE("3/31/2020")))),177.14,IF(OR(I246 = "", I246 &gt; DATEVALUE("1/31/2020")), ROUND(177.14*((DATEVALUE("2/1/2020") -G246)/31),1))),IF('2.Census &amp; Reference Benchmarks'!L246="",0,'2.Census &amp; Reference Benchmarks'!L246))</f>
        <v>0</v>
      </c>
      <c r="BD246" s="74" t="str">
        <f>IF('2.Census &amp; Reference Benchmarks'!N246 = "", "", '2.Census &amp; Reference Benchmarks'!N246)</f>
        <v/>
      </c>
      <c r="BE246" s="185">
        <f>IF('2.Census &amp; Reference Benchmarks'!O246="N/A",IF(OR(AND(G246="",I246=""),AND(G246&lt;=DATEVALUE("2/1/2020"),OR(I246="",I246&gt;=DATEVALUE("2/29/2020")))),165.71,IF(AND(G246&gt;DATEVALUE("2/1/2020"),OR(I246="",I246&lt;=DATEVALUE("2/29/2020"))),((DATEVALUE("3/1/2020")-G246)/29)*165.71,"")),IF('2.Census &amp; Reference Benchmarks'!O246="",0,'2.Census &amp; Reference Benchmarks'!O246))</f>
        <v>0</v>
      </c>
    </row>
    <row r="247" spans="1:57" x14ac:dyDescent="0.25">
      <c r="A247" s="3"/>
      <c r="B247" s="56">
        <f>IF('2.Census &amp; Reference Benchmarks'!B247 &lt;&gt;"",'2.Census &amp; Reference Benchmarks'!B247,"")</f>
        <v>0</v>
      </c>
      <c r="C247" s="56">
        <f>IF('2.Census &amp; Reference Benchmarks'!C247 &lt;&gt;"",'2.Census &amp; Reference Benchmarks'!C247,"")</f>
        <v>0</v>
      </c>
      <c r="D247" s="57" t="str">
        <f>IF('2.Census &amp; Reference Benchmarks'!D247 &lt;&gt;"",'2.Census &amp; Reference Benchmarks'!D247,"")</f>
        <v/>
      </c>
      <c r="E247" s="56" t="str">
        <f>IF('2.Census &amp; Reference Benchmarks'!E247 &lt;&gt;"",'2.Census &amp; Reference Benchmarks'!E247,"")</f>
        <v/>
      </c>
      <c r="F247" s="56" t="str">
        <f>IF('2.Census &amp; Reference Benchmarks'!F247 &lt;&gt;"",'2.Census &amp; Reference Benchmarks'!F247,"")</f>
        <v/>
      </c>
      <c r="G247" s="58" t="str">
        <f>IF('2.Census &amp; Reference Benchmarks'!G247 &lt;&gt;"",'2.Census &amp; Reference Benchmarks'!G247,"")</f>
        <v/>
      </c>
      <c r="H247" s="58" t="str">
        <f>IF('2.Census &amp; Reference Benchmarks'!H247 &lt;&gt;"",'2.Census &amp; Reference Benchmarks'!H247,"")</f>
        <v/>
      </c>
      <c r="I247" s="58" t="str">
        <f>IF('2.Census &amp; Reference Benchmarks'!I247 &lt;&gt;"",'2.Census &amp; Reference Benchmarks'!I247,"")</f>
        <v/>
      </c>
      <c r="J247" s="69" t="str">
        <f>IF('2.Census &amp; Reference Benchmarks'!J247 &lt;&gt;"",'2.Census &amp; Reference Benchmarks'!J247,"")</f>
        <v/>
      </c>
      <c r="K247" s="58" t="str">
        <f>IF('7.Safe Harbor Input Data &amp; Calc'!Q249 &lt;&gt; "", '7.Safe Harbor Input Data &amp; Calc'!Q249, "")</f>
        <v>No</v>
      </c>
      <c r="L247" s="59" t="str">
        <f>IF('2.Census &amp; Reference Benchmarks'!T247&lt;&gt; "",'2.Census &amp; Reference Benchmarks'!T247,"")</f>
        <v/>
      </c>
      <c r="M247" s="60">
        <f>'2.Census &amp; Reference Benchmarks'!M247</f>
        <v>0</v>
      </c>
      <c r="N247" s="60">
        <f>'2.Census &amp; Reference Benchmarks'!P247</f>
        <v>0</v>
      </c>
      <c r="O247" s="60">
        <f>'2.Census &amp; Reference Benchmarks'!S247</f>
        <v>0</v>
      </c>
      <c r="P247" s="52">
        <f>IF( AND(I247 &lt; '1. Summary for SBA'!$J$7, I247 &lt;&gt;""), 0, IF(AND(G247="",I247=""),SUM(M247:O247)*4,IF(I247&lt;'1. Summary for SBA'!$J$7,0,IF(K247="Yes",0,IF(H247="Salary",IF(AND(SUM(M247:O247)*4&lt;100000,L247=""),(SUM(M247:O247)/(IF(OR(I247=0,I247&gt;=DATEVALUE("3/31/2020")),DATEVALUE("3/31/2020"),I247)-IF(OR(G247&lt;=DATEVALUE("1/1/2020"), G247 = ""),DATEVALUE("1/1/2020"),IF(OR(MONTH(G247)=1),G247+1,IF(MONTH(G247)=3,G247,G247-1)))))*360,0),0)))))</f>
        <v>0</v>
      </c>
      <c r="Q247" s="52">
        <f t="shared" si="29"/>
        <v>0</v>
      </c>
      <c r="R247" s="67">
        <f t="shared" si="23"/>
        <v>0</v>
      </c>
      <c r="S247" s="53">
        <f>SUM('3.Weekly Hours &amp; Wage Activity'!AI247:BF247)</f>
        <v>0</v>
      </c>
      <c r="T247" s="53">
        <f>IF(AND(I247&lt;&gt; "",  I247 &lt; '1. Summary for SBA'!$J$11 +168, I247 &gt; '1. Summary for SBA'!$J$11),S247+(((168-(I247-'1. Summary for SBA'!$J$11+1))*S247)/((I247-'1. Summary for SBA'!$J$11+1))),0)</f>
        <v>0</v>
      </c>
      <c r="U247" s="369">
        <f>IF(K247= "Yes",0,IF( H247 = "salary",IF(T247 = 0,MAX(0,$R247-$S247), R247-T247),IF( H247 = "Hourly",'6. Hourly EE Wage Reduction'!AA247, 0)))</f>
        <v>0</v>
      </c>
      <c r="V247" s="67">
        <f t="shared" si="24"/>
        <v>0</v>
      </c>
      <c r="W247" s="405" t="str">
        <f>IF(U247 = 0, "No",IF('6. Hourly EE Wage Reduction'!T247 &gt;'6. Hourly EE Wage Reduction'!W247, "Yes", "No"))</f>
        <v>No</v>
      </c>
      <c r="X247" s="67">
        <f t="shared" si="25"/>
        <v>0</v>
      </c>
      <c r="Y247" s="67">
        <f t="shared" si="26"/>
        <v>0</v>
      </c>
      <c r="AA247" s="86">
        <f>IFERROR(IF('3.Weekly Hours &amp; Wage Activity'!J247 = "FT", 1,MIN(1,IF('3.Weekly Hours &amp; Wage Activity'!J247 = "", "",MIN('3.Weekly Hours &amp; Wage Activity'!J247/40,1)),IF('3.Weekly Hours &amp; Wage Activity'!J247="", "",'3.Weekly Hours &amp; Wage Activity'!J247/40 ))),0)</f>
        <v>0</v>
      </c>
      <c r="AB247" s="86">
        <f>IFERROR(IF('3.Weekly Hours &amp; Wage Activity'!K247 = "FT", 1,MIN(1,IF('3.Weekly Hours &amp; Wage Activity'!K247 = "", "",MIN('3.Weekly Hours &amp; Wage Activity'!K247/40,1)),IF('3.Weekly Hours &amp; Wage Activity'!K247="", "",'3.Weekly Hours &amp; Wage Activity'!K247/40 ))),0)</f>
        <v>0</v>
      </c>
      <c r="AC247" s="86">
        <f>IFERROR(IF('3.Weekly Hours &amp; Wage Activity'!L247 = "FT", 1,MIN(1,IF('3.Weekly Hours &amp; Wage Activity'!L247 = "", "",MIN('3.Weekly Hours &amp; Wage Activity'!L247/40,1)),IF('3.Weekly Hours &amp; Wage Activity'!L247="", "",'3.Weekly Hours &amp; Wage Activity'!L247/40 ))),0)</f>
        <v>0</v>
      </c>
      <c r="AD247" s="86">
        <f>IFERROR(IF('3.Weekly Hours &amp; Wage Activity'!M247 = "FT", 1,MIN(1,IF('3.Weekly Hours &amp; Wage Activity'!M247 = "", "",MIN('3.Weekly Hours &amp; Wage Activity'!M247/40,1)),IF('3.Weekly Hours &amp; Wage Activity'!M247="", "",'3.Weekly Hours &amp; Wage Activity'!M247/40 ))),0)</f>
        <v>0</v>
      </c>
      <c r="AE247" s="86">
        <f>IFERROR(IF('3.Weekly Hours &amp; Wage Activity'!N247 = "FT", 1,MIN(1,IF('3.Weekly Hours &amp; Wage Activity'!N247 = "", "",MIN('3.Weekly Hours &amp; Wage Activity'!N247/40,1)),IF('3.Weekly Hours &amp; Wage Activity'!N247="", "",'3.Weekly Hours &amp; Wage Activity'!N247/40 ))),0)</f>
        <v>0</v>
      </c>
      <c r="AF247" s="86">
        <f>IFERROR(IF('3.Weekly Hours &amp; Wage Activity'!O247 = "FT", 1,MIN(1,IF('3.Weekly Hours &amp; Wage Activity'!O247 = "", "",MIN('3.Weekly Hours &amp; Wage Activity'!O247/40,1)),IF('3.Weekly Hours &amp; Wage Activity'!O247="", "",'3.Weekly Hours &amp; Wage Activity'!O247/40 ))),0)</f>
        <v>0</v>
      </c>
      <c r="AG247" s="86">
        <f>IFERROR(IF('3.Weekly Hours &amp; Wage Activity'!P247 = "FT", 1,MIN(1,IF('3.Weekly Hours &amp; Wage Activity'!P247 = "", "",MIN('3.Weekly Hours &amp; Wage Activity'!P247/40,1)),IF('3.Weekly Hours &amp; Wage Activity'!P247="", "",'3.Weekly Hours &amp; Wage Activity'!P247/40 ))),0)</f>
        <v>0</v>
      </c>
      <c r="AH247" s="86">
        <f>IFERROR(IF('3.Weekly Hours &amp; Wage Activity'!Q247 = "FT", 1,MIN(1,IF('3.Weekly Hours &amp; Wage Activity'!Q247 = "", "",MIN('3.Weekly Hours &amp; Wage Activity'!Q247/40,1)),IF('3.Weekly Hours &amp; Wage Activity'!Q247="", "",'3.Weekly Hours &amp; Wage Activity'!Q247/40 ))),0)</f>
        <v>0</v>
      </c>
      <c r="AI247" s="86">
        <f>IFERROR(IF('3.Weekly Hours &amp; Wage Activity'!R247 = "FT", 1,MIN(1,IF('3.Weekly Hours &amp; Wage Activity'!R247 = "", "",MIN('3.Weekly Hours &amp; Wage Activity'!R247/40,1)),IF('3.Weekly Hours &amp; Wage Activity'!R247="", "",'3.Weekly Hours &amp; Wage Activity'!R247/40 ))),0)</f>
        <v>0</v>
      </c>
      <c r="AJ247" s="86">
        <f>IFERROR(IF('3.Weekly Hours &amp; Wage Activity'!S247 = "FT", 1,MIN(1,IF('3.Weekly Hours &amp; Wage Activity'!S247 = "", "",MIN('3.Weekly Hours &amp; Wage Activity'!S247/40,1)),IF('3.Weekly Hours &amp; Wage Activity'!S247="", "",'3.Weekly Hours &amp; Wage Activity'!S247/40 ))),0)</f>
        <v>0</v>
      </c>
      <c r="AK247" s="86">
        <f>IFERROR(IF('3.Weekly Hours &amp; Wage Activity'!T247 = "FT", 1,MIN(1,IF('3.Weekly Hours &amp; Wage Activity'!T247 = "", "",MIN('3.Weekly Hours &amp; Wage Activity'!T247/40,1)),IF('3.Weekly Hours &amp; Wage Activity'!T247="", "",'3.Weekly Hours &amp; Wage Activity'!T247/40 ))),0)</f>
        <v>0</v>
      </c>
      <c r="AL247" s="86">
        <f>IFERROR(IF('3.Weekly Hours &amp; Wage Activity'!U247 = "FT", 1,MIN(1,IF('3.Weekly Hours &amp; Wage Activity'!U247 = "", "",MIN('3.Weekly Hours &amp; Wage Activity'!U247/40,1)),IF('3.Weekly Hours &amp; Wage Activity'!U247="", "",'3.Weekly Hours &amp; Wage Activity'!U247/40 ))),0)</f>
        <v>0</v>
      </c>
      <c r="AM247" s="86">
        <f>IFERROR(IF('3.Weekly Hours &amp; Wage Activity'!V247 = "FT", 1,MIN(1,IF('3.Weekly Hours &amp; Wage Activity'!V247 = "", "",MIN('3.Weekly Hours &amp; Wage Activity'!V247/40,1)),IF('3.Weekly Hours &amp; Wage Activity'!V247="", "",'3.Weekly Hours &amp; Wage Activity'!V247/40 ))),0)</f>
        <v>0</v>
      </c>
      <c r="AN247" s="86">
        <f>IFERROR(IF('3.Weekly Hours &amp; Wage Activity'!W247 = "FT", 1,MIN(1,IF('3.Weekly Hours &amp; Wage Activity'!W247 = "", "",MIN('3.Weekly Hours &amp; Wage Activity'!W247/40,1)),IF('3.Weekly Hours &amp; Wage Activity'!W247="", "",'3.Weekly Hours &amp; Wage Activity'!W247/40 ))),0)</f>
        <v>0</v>
      </c>
      <c r="AO247" s="86">
        <f>IFERROR(IF('3.Weekly Hours &amp; Wage Activity'!X247 = "FT", 1,MIN(1,IF('3.Weekly Hours &amp; Wage Activity'!X247 = "", "",MIN('3.Weekly Hours &amp; Wage Activity'!X247/40,1)),IF('3.Weekly Hours &amp; Wage Activity'!X247="", "",'3.Weekly Hours &amp; Wage Activity'!X247/40 ))),0)</f>
        <v>0</v>
      </c>
      <c r="AP247" s="86">
        <f>IFERROR(IF('3.Weekly Hours &amp; Wage Activity'!Y247 = "FT", 1,MIN(1,IF('3.Weekly Hours &amp; Wage Activity'!Y247 = "", "",MIN('3.Weekly Hours &amp; Wage Activity'!Y247/40,1)),IF('3.Weekly Hours &amp; Wage Activity'!Y247="", "",'3.Weekly Hours &amp; Wage Activity'!Y247/40 ))),0)</f>
        <v>0</v>
      </c>
      <c r="AQ247" s="86">
        <f>IFERROR(IF('3.Weekly Hours &amp; Wage Activity'!Z247 = "FT", 1,MIN(1,IF('3.Weekly Hours &amp; Wage Activity'!Z247 = "", "",MIN('3.Weekly Hours &amp; Wage Activity'!Z247/40,1)),IF('3.Weekly Hours &amp; Wage Activity'!Z247="", "",'3.Weekly Hours &amp; Wage Activity'!Z247/40 ))),0)</f>
        <v>0</v>
      </c>
      <c r="AR247" s="86">
        <f>IFERROR(IF('3.Weekly Hours &amp; Wage Activity'!AA247 = "FT", 1,MIN(1,IF('3.Weekly Hours &amp; Wage Activity'!AA247 = "", "",MIN('3.Weekly Hours &amp; Wage Activity'!AA247/40,1)),IF('3.Weekly Hours &amp; Wage Activity'!AA247="", "",'3.Weekly Hours &amp; Wage Activity'!AA247/40 ))),0)</f>
        <v>0</v>
      </c>
      <c r="AS247" s="86">
        <f>IFERROR(IF('3.Weekly Hours &amp; Wage Activity'!AB247 = "FT", 1,MIN(1,IF('3.Weekly Hours &amp; Wage Activity'!AB247 = "", "",MIN('3.Weekly Hours &amp; Wage Activity'!AB247/40,1)),IF('3.Weekly Hours &amp; Wage Activity'!AB247="", "",'3.Weekly Hours &amp; Wage Activity'!AB247/40 ))),0)</f>
        <v>0</v>
      </c>
      <c r="AT247" s="86">
        <f>IFERROR(IF('3.Weekly Hours &amp; Wage Activity'!AC247 = "FT", 1,MIN(1,IF('3.Weekly Hours &amp; Wage Activity'!AC247 = "", "",MIN('3.Weekly Hours &amp; Wage Activity'!AC247/40,1)),IF('3.Weekly Hours &amp; Wage Activity'!AC247="", "",'3.Weekly Hours &amp; Wage Activity'!AC247/40 ))),0)</f>
        <v>0</v>
      </c>
      <c r="AU247" s="86">
        <f>IFERROR(IF('3.Weekly Hours &amp; Wage Activity'!AD247 = "FT", 1,MIN(1,IF('3.Weekly Hours &amp; Wage Activity'!AD247 = "", "",MIN('3.Weekly Hours &amp; Wage Activity'!AD247/40,1)),IF('3.Weekly Hours &amp; Wage Activity'!AD247="", "",'3.Weekly Hours &amp; Wage Activity'!AD247/40 ))),0)</f>
        <v>0</v>
      </c>
      <c r="AV247" s="86">
        <f>IFERROR(IF('3.Weekly Hours &amp; Wage Activity'!AE247 = "FT", 1,MIN(1,IF('3.Weekly Hours &amp; Wage Activity'!AE247 = "", "",MIN('3.Weekly Hours &amp; Wage Activity'!AE247/40,1)),IF('3.Weekly Hours &amp; Wage Activity'!AE247="", "",'3.Weekly Hours &amp; Wage Activity'!AE247/40 ))),0)</f>
        <v>0</v>
      </c>
      <c r="AW247" s="86">
        <f>IFERROR(IF('3.Weekly Hours &amp; Wage Activity'!AF247 = "FT", 1,MIN(1,IF('3.Weekly Hours &amp; Wage Activity'!AF247 = "", "",MIN('3.Weekly Hours &amp; Wage Activity'!AF247/40,1)),IF('3.Weekly Hours &amp; Wage Activity'!AF247="", "",'3.Weekly Hours &amp; Wage Activity'!AF247/40 ))),0)</f>
        <v>0</v>
      </c>
      <c r="AX247" s="86">
        <f>IFERROR(IF('3.Weekly Hours &amp; Wage Activity'!AG247 = "FT", 1,MIN(1,IF('3.Weekly Hours &amp; Wage Activity'!AG247 = "", "",MIN('3.Weekly Hours &amp; Wage Activity'!AG247/40,1)),IF('3.Weekly Hours &amp; Wage Activity'!AG247="", "",'3.Weekly Hours &amp; Wage Activity'!AG247/40 ))),0)</f>
        <v>0</v>
      </c>
      <c r="AY247" s="523">
        <f>SUM( IF(COUNTIF('3.Weekly Hours &amp; Wage Activity'!J247:Q247, "&lt;&gt;FT") = 0, COLUMNS('3.Weekly Hours &amp; Wage Activity'!J247:AG247) * 40, '3.Weekly Hours &amp; Wage Activity'!J247:AG247))</f>
        <v>0</v>
      </c>
      <c r="AZ247" s="86">
        <f t="shared" si="27"/>
        <v>0</v>
      </c>
      <c r="BA247" s="87">
        <f t="shared" si="28"/>
        <v>0</v>
      </c>
      <c r="BB247" s="74" t="str">
        <f>IF('2.Census &amp; Reference Benchmarks'!K247 = "", "", '2.Census &amp; Reference Benchmarks'!K247)</f>
        <v/>
      </c>
      <c r="BC247" s="185">
        <f>IF('2.Census &amp; Reference Benchmarks'!L247="N/A",IF(OR(AND(G247="",I247=""),AND(G247&lt;DATEVALUE("1/1/2020"),OR(I247="",I247&gt;DATEVALUE("3/31/2020")))),177.14,IF(OR(I247 = "", I247 &gt; DATEVALUE("1/31/2020")), ROUND(177.14*((DATEVALUE("2/1/2020") -G247)/31),1))),IF('2.Census &amp; Reference Benchmarks'!L247="",0,'2.Census &amp; Reference Benchmarks'!L247))</f>
        <v>0</v>
      </c>
      <c r="BD247" s="74" t="str">
        <f>IF('2.Census &amp; Reference Benchmarks'!N247 = "", "", '2.Census &amp; Reference Benchmarks'!N247)</f>
        <v/>
      </c>
      <c r="BE247" s="185">
        <f>IF('2.Census &amp; Reference Benchmarks'!O247="N/A",IF(OR(AND(G247="",I247=""),AND(G247&lt;=DATEVALUE("2/1/2020"),OR(I247="",I247&gt;=DATEVALUE("2/29/2020")))),165.71,IF(AND(G247&gt;DATEVALUE("2/1/2020"),OR(I247="",I247&lt;=DATEVALUE("2/29/2020"))),((DATEVALUE("3/1/2020")-G247)/29)*165.71,"")),IF('2.Census &amp; Reference Benchmarks'!O247="",0,'2.Census &amp; Reference Benchmarks'!O247))</f>
        <v>0</v>
      </c>
    </row>
    <row r="248" spans="1:57" x14ac:dyDescent="0.25">
      <c r="A248" s="3"/>
      <c r="B248" s="56">
        <f>IF('2.Census &amp; Reference Benchmarks'!B248 &lt;&gt;"",'2.Census &amp; Reference Benchmarks'!B248,"")</f>
        <v>0</v>
      </c>
      <c r="C248" s="56">
        <f>IF('2.Census &amp; Reference Benchmarks'!C248 &lt;&gt;"",'2.Census &amp; Reference Benchmarks'!C248,"")</f>
        <v>0</v>
      </c>
      <c r="D248" s="57" t="str">
        <f>IF('2.Census &amp; Reference Benchmarks'!D248 &lt;&gt;"",'2.Census &amp; Reference Benchmarks'!D248,"")</f>
        <v/>
      </c>
      <c r="E248" s="56" t="str">
        <f>IF('2.Census &amp; Reference Benchmarks'!E248 &lt;&gt;"",'2.Census &amp; Reference Benchmarks'!E248,"")</f>
        <v/>
      </c>
      <c r="F248" s="56" t="str">
        <f>IF('2.Census &amp; Reference Benchmarks'!F248 &lt;&gt;"",'2.Census &amp; Reference Benchmarks'!F248,"")</f>
        <v/>
      </c>
      <c r="G248" s="58" t="str">
        <f>IF('2.Census &amp; Reference Benchmarks'!G248 &lt;&gt;"",'2.Census &amp; Reference Benchmarks'!G248,"")</f>
        <v/>
      </c>
      <c r="H248" s="58" t="str">
        <f>IF('2.Census &amp; Reference Benchmarks'!H248 &lt;&gt;"",'2.Census &amp; Reference Benchmarks'!H248,"")</f>
        <v/>
      </c>
      <c r="I248" s="58" t="str">
        <f>IF('2.Census &amp; Reference Benchmarks'!I248 &lt;&gt;"",'2.Census &amp; Reference Benchmarks'!I248,"")</f>
        <v/>
      </c>
      <c r="J248" s="69" t="str">
        <f>IF('2.Census &amp; Reference Benchmarks'!J248 &lt;&gt;"",'2.Census &amp; Reference Benchmarks'!J248,"")</f>
        <v/>
      </c>
      <c r="K248" s="58" t="str">
        <f>IF('7.Safe Harbor Input Data &amp; Calc'!Q250 &lt;&gt; "", '7.Safe Harbor Input Data &amp; Calc'!Q250, "")</f>
        <v>No</v>
      </c>
      <c r="L248" s="59" t="str">
        <f>IF('2.Census &amp; Reference Benchmarks'!T248&lt;&gt; "",'2.Census &amp; Reference Benchmarks'!T248,"")</f>
        <v/>
      </c>
      <c r="M248" s="60">
        <f>'2.Census &amp; Reference Benchmarks'!M248</f>
        <v>0</v>
      </c>
      <c r="N248" s="60">
        <f>'2.Census &amp; Reference Benchmarks'!P248</f>
        <v>0</v>
      </c>
      <c r="O248" s="60">
        <f>'2.Census &amp; Reference Benchmarks'!S248</f>
        <v>0</v>
      </c>
      <c r="P248" s="52">
        <f>IF( AND(I248 &lt; '1. Summary for SBA'!$J$7, I248 &lt;&gt;""), 0, IF(AND(G248="",I248=""),SUM(M248:O248)*4,IF(I248&lt;'1. Summary for SBA'!$J$7,0,IF(K248="Yes",0,IF(H248="Salary",IF(AND(SUM(M248:O248)*4&lt;100000,L248=""),(SUM(M248:O248)/(IF(OR(I248=0,I248&gt;=DATEVALUE("3/31/2020")),DATEVALUE("3/31/2020"),I248)-IF(OR(G248&lt;=DATEVALUE("1/1/2020"), G248 = ""),DATEVALUE("1/1/2020"),IF(OR(MONTH(G248)=1),G248+1,IF(MONTH(G248)=3,G248,G248-1)))))*360,0),0)))))</f>
        <v>0</v>
      </c>
      <c r="Q248" s="52">
        <f t="shared" si="29"/>
        <v>0</v>
      </c>
      <c r="R248" s="67">
        <f t="shared" si="23"/>
        <v>0</v>
      </c>
      <c r="S248" s="53">
        <f>SUM('3.Weekly Hours &amp; Wage Activity'!AI248:BF248)</f>
        <v>0</v>
      </c>
      <c r="T248" s="53">
        <f>IF(AND(I248&lt;&gt; "",  I248 &lt; '1. Summary for SBA'!$J$11 +168, I248 &gt; '1. Summary for SBA'!$J$11),S248+(((168-(I248-'1. Summary for SBA'!$J$11+1))*S248)/((I248-'1. Summary for SBA'!$J$11+1))),0)</f>
        <v>0</v>
      </c>
      <c r="U248" s="369">
        <f>IF(K248= "Yes",0,IF( H248 = "salary",IF(T248 = 0,MAX(0,$R248-$S248), R248-T248),IF( H248 = "Hourly",'6. Hourly EE Wage Reduction'!AA248, 0)))</f>
        <v>0</v>
      </c>
      <c r="V248" s="67">
        <f t="shared" si="24"/>
        <v>0</v>
      </c>
      <c r="W248" s="405" t="str">
        <f>IF(U248 = 0, "No",IF('6. Hourly EE Wage Reduction'!T248 &gt;'6. Hourly EE Wage Reduction'!W248, "Yes", "No"))</f>
        <v>No</v>
      </c>
      <c r="X248" s="67">
        <f t="shared" si="25"/>
        <v>0</v>
      </c>
      <c r="Y248" s="67">
        <f t="shared" si="26"/>
        <v>0</v>
      </c>
      <c r="AA248" s="86">
        <f>IFERROR(IF('3.Weekly Hours &amp; Wage Activity'!J248 = "FT", 1,MIN(1,IF('3.Weekly Hours &amp; Wage Activity'!J248 = "", "",MIN('3.Weekly Hours &amp; Wage Activity'!J248/40,1)),IF('3.Weekly Hours &amp; Wage Activity'!J248="", "",'3.Weekly Hours &amp; Wage Activity'!J248/40 ))),0)</f>
        <v>0</v>
      </c>
      <c r="AB248" s="86">
        <f>IFERROR(IF('3.Weekly Hours &amp; Wage Activity'!K248 = "FT", 1,MIN(1,IF('3.Weekly Hours &amp; Wage Activity'!K248 = "", "",MIN('3.Weekly Hours &amp; Wage Activity'!K248/40,1)),IF('3.Weekly Hours &amp; Wage Activity'!K248="", "",'3.Weekly Hours &amp; Wage Activity'!K248/40 ))),0)</f>
        <v>0</v>
      </c>
      <c r="AC248" s="86">
        <f>IFERROR(IF('3.Weekly Hours &amp; Wage Activity'!L248 = "FT", 1,MIN(1,IF('3.Weekly Hours &amp; Wage Activity'!L248 = "", "",MIN('3.Weekly Hours &amp; Wage Activity'!L248/40,1)),IF('3.Weekly Hours &amp; Wage Activity'!L248="", "",'3.Weekly Hours &amp; Wage Activity'!L248/40 ))),0)</f>
        <v>0</v>
      </c>
      <c r="AD248" s="86">
        <f>IFERROR(IF('3.Weekly Hours &amp; Wage Activity'!M248 = "FT", 1,MIN(1,IF('3.Weekly Hours &amp; Wage Activity'!M248 = "", "",MIN('3.Weekly Hours &amp; Wage Activity'!M248/40,1)),IF('3.Weekly Hours &amp; Wage Activity'!M248="", "",'3.Weekly Hours &amp; Wage Activity'!M248/40 ))),0)</f>
        <v>0</v>
      </c>
      <c r="AE248" s="86">
        <f>IFERROR(IF('3.Weekly Hours &amp; Wage Activity'!N248 = "FT", 1,MIN(1,IF('3.Weekly Hours &amp; Wage Activity'!N248 = "", "",MIN('3.Weekly Hours &amp; Wage Activity'!N248/40,1)),IF('3.Weekly Hours &amp; Wage Activity'!N248="", "",'3.Weekly Hours &amp; Wage Activity'!N248/40 ))),0)</f>
        <v>0</v>
      </c>
      <c r="AF248" s="86">
        <f>IFERROR(IF('3.Weekly Hours &amp; Wage Activity'!O248 = "FT", 1,MIN(1,IF('3.Weekly Hours &amp; Wage Activity'!O248 = "", "",MIN('3.Weekly Hours &amp; Wage Activity'!O248/40,1)),IF('3.Weekly Hours &amp; Wage Activity'!O248="", "",'3.Weekly Hours &amp; Wage Activity'!O248/40 ))),0)</f>
        <v>0</v>
      </c>
      <c r="AG248" s="86">
        <f>IFERROR(IF('3.Weekly Hours &amp; Wage Activity'!P248 = "FT", 1,MIN(1,IF('3.Weekly Hours &amp; Wage Activity'!P248 = "", "",MIN('3.Weekly Hours &amp; Wage Activity'!P248/40,1)),IF('3.Weekly Hours &amp; Wage Activity'!P248="", "",'3.Weekly Hours &amp; Wage Activity'!P248/40 ))),0)</f>
        <v>0</v>
      </c>
      <c r="AH248" s="86">
        <f>IFERROR(IF('3.Weekly Hours &amp; Wage Activity'!Q248 = "FT", 1,MIN(1,IF('3.Weekly Hours &amp; Wage Activity'!Q248 = "", "",MIN('3.Weekly Hours &amp; Wage Activity'!Q248/40,1)),IF('3.Weekly Hours &amp; Wage Activity'!Q248="", "",'3.Weekly Hours &amp; Wage Activity'!Q248/40 ))),0)</f>
        <v>0</v>
      </c>
      <c r="AI248" s="86">
        <f>IFERROR(IF('3.Weekly Hours &amp; Wage Activity'!R248 = "FT", 1,MIN(1,IF('3.Weekly Hours &amp; Wage Activity'!R248 = "", "",MIN('3.Weekly Hours &amp; Wage Activity'!R248/40,1)),IF('3.Weekly Hours &amp; Wage Activity'!R248="", "",'3.Weekly Hours &amp; Wage Activity'!R248/40 ))),0)</f>
        <v>0</v>
      </c>
      <c r="AJ248" s="86">
        <f>IFERROR(IF('3.Weekly Hours &amp; Wage Activity'!S248 = "FT", 1,MIN(1,IF('3.Weekly Hours &amp; Wage Activity'!S248 = "", "",MIN('3.Weekly Hours &amp; Wage Activity'!S248/40,1)),IF('3.Weekly Hours &amp; Wage Activity'!S248="", "",'3.Weekly Hours &amp; Wage Activity'!S248/40 ))),0)</f>
        <v>0</v>
      </c>
      <c r="AK248" s="86">
        <f>IFERROR(IF('3.Weekly Hours &amp; Wage Activity'!T248 = "FT", 1,MIN(1,IF('3.Weekly Hours &amp; Wage Activity'!T248 = "", "",MIN('3.Weekly Hours &amp; Wage Activity'!T248/40,1)),IF('3.Weekly Hours &amp; Wage Activity'!T248="", "",'3.Weekly Hours &amp; Wage Activity'!T248/40 ))),0)</f>
        <v>0</v>
      </c>
      <c r="AL248" s="86">
        <f>IFERROR(IF('3.Weekly Hours &amp; Wage Activity'!U248 = "FT", 1,MIN(1,IF('3.Weekly Hours &amp; Wage Activity'!U248 = "", "",MIN('3.Weekly Hours &amp; Wage Activity'!U248/40,1)),IF('3.Weekly Hours &amp; Wage Activity'!U248="", "",'3.Weekly Hours &amp; Wage Activity'!U248/40 ))),0)</f>
        <v>0</v>
      </c>
      <c r="AM248" s="86">
        <f>IFERROR(IF('3.Weekly Hours &amp; Wage Activity'!V248 = "FT", 1,MIN(1,IF('3.Weekly Hours &amp; Wage Activity'!V248 = "", "",MIN('3.Weekly Hours &amp; Wage Activity'!V248/40,1)),IF('3.Weekly Hours &amp; Wage Activity'!V248="", "",'3.Weekly Hours &amp; Wage Activity'!V248/40 ))),0)</f>
        <v>0</v>
      </c>
      <c r="AN248" s="86">
        <f>IFERROR(IF('3.Weekly Hours &amp; Wage Activity'!W248 = "FT", 1,MIN(1,IF('3.Weekly Hours &amp; Wage Activity'!W248 = "", "",MIN('3.Weekly Hours &amp; Wage Activity'!W248/40,1)),IF('3.Weekly Hours &amp; Wage Activity'!W248="", "",'3.Weekly Hours &amp; Wage Activity'!W248/40 ))),0)</f>
        <v>0</v>
      </c>
      <c r="AO248" s="86">
        <f>IFERROR(IF('3.Weekly Hours &amp; Wage Activity'!X248 = "FT", 1,MIN(1,IF('3.Weekly Hours &amp; Wage Activity'!X248 = "", "",MIN('3.Weekly Hours &amp; Wage Activity'!X248/40,1)),IF('3.Weekly Hours &amp; Wage Activity'!X248="", "",'3.Weekly Hours &amp; Wage Activity'!X248/40 ))),0)</f>
        <v>0</v>
      </c>
      <c r="AP248" s="86">
        <f>IFERROR(IF('3.Weekly Hours &amp; Wage Activity'!Y248 = "FT", 1,MIN(1,IF('3.Weekly Hours &amp; Wage Activity'!Y248 = "", "",MIN('3.Weekly Hours &amp; Wage Activity'!Y248/40,1)),IF('3.Weekly Hours &amp; Wage Activity'!Y248="", "",'3.Weekly Hours &amp; Wage Activity'!Y248/40 ))),0)</f>
        <v>0</v>
      </c>
      <c r="AQ248" s="86">
        <f>IFERROR(IF('3.Weekly Hours &amp; Wage Activity'!Z248 = "FT", 1,MIN(1,IF('3.Weekly Hours &amp; Wage Activity'!Z248 = "", "",MIN('3.Weekly Hours &amp; Wage Activity'!Z248/40,1)),IF('3.Weekly Hours &amp; Wage Activity'!Z248="", "",'3.Weekly Hours &amp; Wage Activity'!Z248/40 ))),0)</f>
        <v>0</v>
      </c>
      <c r="AR248" s="86">
        <f>IFERROR(IF('3.Weekly Hours &amp; Wage Activity'!AA248 = "FT", 1,MIN(1,IF('3.Weekly Hours &amp; Wage Activity'!AA248 = "", "",MIN('3.Weekly Hours &amp; Wage Activity'!AA248/40,1)),IF('3.Weekly Hours &amp; Wage Activity'!AA248="", "",'3.Weekly Hours &amp; Wage Activity'!AA248/40 ))),0)</f>
        <v>0</v>
      </c>
      <c r="AS248" s="86">
        <f>IFERROR(IF('3.Weekly Hours &amp; Wage Activity'!AB248 = "FT", 1,MIN(1,IF('3.Weekly Hours &amp; Wage Activity'!AB248 = "", "",MIN('3.Weekly Hours &amp; Wage Activity'!AB248/40,1)),IF('3.Weekly Hours &amp; Wage Activity'!AB248="", "",'3.Weekly Hours &amp; Wage Activity'!AB248/40 ))),0)</f>
        <v>0</v>
      </c>
      <c r="AT248" s="86">
        <f>IFERROR(IF('3.Weekly Hours &amp; Wage Activity'!AC248 = "FT", 1,MIN(1,IF('3.Weekly Hours &amp; Wage Activity'!AC248 = "", "",MIN('3.Weekly Hours &amp; Wage Activity'!AC248/40,1)),IF('3.Weekly Hours &amp; Wage Activity'!AC248="", "",'3.Weekly Hours &amp; Wage Activity'!AC248/40 ))),0)</f>
        <v>0</v>
      </c>
      <c r="AU248" s="86">
        <f>IFERROR(IF('3.Weekly Hours &amp; Wage Activity'!AD248 = "FT", 1,MIN(1,IF('3.Weekly Hours &amp; Wage Activity'!AD248 = "", "",MIN('3.Weekly Hours &amp; Wage Activity'!AD248/40,1)),IF('3.Weekly Hours &amp; Wage Activity'!AD248="", "",'3.Weekly Hours &amp; Wage Activity'!AD248/40 ))),0)</f>
        <v>0</v>
      </c>
      <c r="AV248" s="86">
        <f>IFERROR(IF('3.Weekly Hours &amp; Wage Activity'!AE248 = "FT", 1,MIN(1,IF('3.Weekly Hours &amp; Wage Activity'!AE248 = "", "",MIN('3.Weekly Hours &amp; Wage Activity'!AE248/40,1)),IF('3.Weekly Hours &amp; Wage Activity'!AE248="", "",'3.Weekly Hours &amp; Wage Activity'!AE248/40 ))),0)</f>
        <v>0</v>
      </c>
      <c r="AW248" s="86">
        <f>IFERROR(IF('3.Weekly Hours &amp; Wage Activity'!AF248 = "FT", 1,MIN(1,IF('3.Weekly Hours &amp; Wage Activity'!AF248 = "", "",MIN('3.Weekly Hours &amp; Wage Activity'!AF248/40,1)),IF('3.Weekly Hours &amp; Wage Activity'!AF248="", "",'3.Weekly Hours &amp; Wage Activity'!AF248/40 ))),0)</f>
        <v>0</v>
      </c>
      <c r="AX248" s="86">
        <f>IFERROR(IF('3.Weekly Hours &amp; Wage Activity'!AG248 = "FT", 1,MIN(1,IF('3.Weekly Hours &amp; Wage Activity'!AG248 = "", "",MIN('3.Weekly Hours &amp; Wage Activity'!AG248/40,1)),IF('3.Weekly Hours &amp; Wage Activity'!AG248="", "",'3.Weekly Hours &amp; Wage Activity'!AG248/40 ))),0)</f>
        <v>0</v>
      </c>
      <c r="AY248" s="523">
        <f>SUM( IF(COUNTIF('3.Weekly Hours &amp; Wage Activity'!J248:Q248, "&lt;&gt;FT") = 0, COLUMNS('3.Weekly Hours &amp; Wage Activity'!J248:AG248) * 40, '3.Weekly Hours &amp; Wage Activity'!J248:AG248))</f>
        <v>0</v>
      </c>
      <c r="AZ248" s="86">
        <f t="shared" si="27"/>
        <v>0</v>
      </c>
      <c r="BA248" s="87">
        <f t="shared" si="28"/>
        <v>0</v>
      </c>
      <c r="BB248" s="74" t="str">
        <f>IF('2.Census &amp; Reference Benchmarks'!K248 = "", "", '2.Census &amp; Reference Benchmarks'!K248)</f>
        <v/>
      </c>
      <c r="BC248" s="185">
        <f>IF('2.Census &amp; Reference Benchmarks'!L248="N/A",IF(OR(AND(G248="",I248=""),AND(G248&lt;DATEVALUE("1/1/2020"),OR(I248="",I248&gt;DATEVALUE("3/31/2020")))),177.14,IF(OR(I248 = "", I248 &gt; DATEVALUE("1/31/2020")), ROUND(177.14*((DATEVALUE("2/1/2020") -G248)/31),1))),IF('2.Census &amp; Reference Benchmarks'!L248="",0,'2.Census &amp; Reference Benchmarks'!L248))</f>
        <v>0</v>
      </c>
      <c r="BD248" s="74" t="str">
        <f>IF('2.Census &amp; Reference Benchmarks'!N248 = "", "", '2.Census &amp; Reference Benchmarks'!N248)</f>
        <v/>
      </c>
      <c r="BE248" s="185">
        <f>IF('2.Census &amp; Reference Benchmarks'!O248="N/A",IF(OR(AND(G248="",I248=""),AND(G248&lt;=DATEVALUE("2/1/2020"),OR(I248="",I248&gt;=DATEVALUE("2/29/2020")))),165.71,IF(AND(G248&gt;DATEVALUE("2/1/2020"),OR(I248="",I248&lt;=DATEVALUE("2/29/2020"))),((DATEVALUE("3/1/2020")-G248)/29)*165.71,"")),IF('2.Census &amp; Reference Benchmarks'!O248="",0,'2.Census &amp; Reference Benchmarks'!O248))</f>
        <v>0</v>
      </c>
    </row>
    <row r="249" spans="1:57" x14ac:dyDescent="0.25">
      <c r="A249" s="3"/>
      <c r="B249" s="56">
        <f>IF('2.Census &amp; Reference Benchmarks'!B249 &lt;&gt;"",'2.Census &amp; Reference Benchmarks'!B249,"")</f>
        <v>0</v>
      </c>
      <c r="C249" s="56">
        <f>IF('2.Census &amp; Reference Benchmarks'!C249 &lt;&gt;"",'2.Census &amp; Reference Benchmarks'!C249,"")</f>
        <v>0</v>
      </c>
      <c r="D249" s="57" t="str">
        <f>IF('2.Census &amp; Reference Benchmarks'!D249 &lt;&gt;"",'2.Census &amp; Reference Benchmarks'!D249,"")</f>
        <v/>
      </c>
      <c r="E249" s="56" t="str">
        <f>IF('2.Census &amp; Reference Benchmarks'!E249 &lt;&gt;"",'2.Census &amp; Reference Benchmarks'!E249,"")</f>
        <v/>
      </c>
      <c r="F249" s="56" t="str">
        <f>IF('2.Census &amp; Reference Benchmarks'!F249 &lt;&gt;"",'2.Census &amp; Reference Benchmarks'!F249,"")</f>
        <v/>
      </c>
      <c r="G249" s="58" t="str">
        <f>IF('2.Census &amp; Reference Benchmarks'!G249 &lt;&gt;"",'2.Census &amp; Reference Benchmarks'!G249,"")</f>
        <v/>
      </c>
      <c r="H249" s="58" t="str">
        <f>IF('2.Census &amp; Reference Benchmarks'!H249 &lt;&gt;"",'2.Census &amp; Reference Benchmarks'!H249,"")</f>
        <v/>
      </c>
      <c r="I249" s="58" t="str">
        <f>IF('2.Census &amp; Reference Benchmarks'!I249 &lt;&gt;"",'2.Census &amp; Reference Benchmarks'!I249,"")</f>
        <v/>
      </c>
      <c r="J249" s="69" t="str">
        <f>IF('2.Census &amp; Reference Benchmarks'!J249 &lt;&gt;"",'2.Census &amp; Reference Benchmarks'!J249,"")</f>
        <v/>
      </c>
      <c r="K249" s="58" t="str">
        <f>IF('7.Safe Harbor Input Data &amp; Calc'!Q251 &lt;&gt; "", '7.Safe Harbor Input Data &amp; Calc'!Q251, "")</f>
        <v>No</v>
      </c>
      <c r="L249" s="59" t="str">
        <f>IF('2.Census &amp; Reference Benchmarks'!T249&lt;&gt; "",'2.Census &amp; Reference Benchmarks'!T249,"")</f>
        <v/>
      </c>
      <c r="M249" s="60">
        <f>'2.Census &amp; Reference Benchmarks'!M249</f>
        <v>0</v>
      </c>
      <c r="N249" s="60">
        <f>'2.Census &amp; Reference Benchmarks'!P249</f>
        <v>0</v>
      </c>
      <c r="O249" s="60">
        <f>'2.Census &amp; Reference Benchmarks'!S249</f>
        <v>0</v>
      </c>
      <c r="P249" s="52">
        <f>IF( AND(I249 &lt; '1. Summary for SBA'!$J$7, I249 &lt;&gt;""), 0, IF(AND(G249="",I249=""),SUM(M249:O249)*4,IF(I249&lt;'1. Summary for SBA'!$J$7,0,IF(K249="Yes",0,IF(H249="Salary",IF(AND(SUM(M249:O249)*4&lt;100000,L249=""),(SUM(M249:O249)/(IF(OR(I249=0,I249&gt;=DATEVALUE("3/31/2020")),DATEVALUE("3/31/2020"),I249)-IF(OR(G249&lt;=DATEVALUE("1/1/2020"), G249 = ""),DATEVALUE("1/1/2020"),IF(OR(MONTH(G249)=1),G249+1,IF(MONTH(G249)=3,G249,G249-1)))))*360,0),0)))))</f>
        <v>0</v>
      </c>
      <c r="Q249" s="52">
        <f t="shared" si="29"/>
        <v>0</v>
      </c>
      <c r="R249" s="67">
        <f t="shared" si="23"/>
        <v>0</v>
      </c>
      <c r="S249" s="53">
        <f>SUM('3.Weekly Hours &amp; Wage Activity'!AI249:BF249)</f>
        <v>0</v>
      </c>
      <c r="T249" s="53">
        <f>IF(AND(I249&lt;&gt; "",  I249 &lt; '1. Summary for SBA'!$J$11 +168, I249 &gt; '1. Summary for SBA'!$J$11),S249+(((168-(I249-'1. Summary for SBA'!$J$11+1))*S249)/((I249-'1. Summary for SBA'!$J$11+1))),0)</f>
        <v>0</v>
      </c>
      <c r="U249" s="369">
        <f>IF(K249= "Yes",0,IF( H249 = "salary",IF(T249 = 0,MAX(0,$R249-$S249), R249-T249),IF( H249 = "Hourly",'6. Hourly EE Wage Reduction'!AA249, 0)))</f>
        <v>0</v>
      </c>
      <c r="V249" s="67">
        <f t="shared" si="24"/>
        <v>0</v>
      </c>
      <c r="W249" s="405" t="str">
        <f>IF(U249 = 0, "No",IF('6. Hourly EE Wage Reduction'!T249 &gt;'6. Hourly EE Wage Reduction'!W249, "Yes", "No"))</f>
        <v>No</v>
      </c>
      <c r="X249" s="67">
        <f t="shared" si="25"/>
        <v>0</v>
      </c>
      <c r="Y249" s="67">
        <f t="shared" si="26"/>
        <v>0</v>
      </c>
      <c r="AA249" s="86">
        <f>IFERROR(IF('3.Weekly Hours &amp; Wage Activity'!J249 = "FT", 1,MIN(1,IF('3.Weekly Hours &amp; Wage Activity'!J249 = "", "",MIN('3.Weekly Hours &amp; Wage Activity'!J249/40,1)),IF('3.Weekly Hours &amp; Wage Activity'!J249="", "",'3.Weekly Hours &amp; Wage Activity'!J249/40 ))),0)</f>
        <v>0</v>
      </c>
      <c r="AB249" s="86">
        <f>IFERROR(IF('3.Weekly Hours &amp; Wage Activity'!K249 = "FT", 1,MIN(1,IF('3.Weekly Hours &amp; Wage Activity'!K249 = "", "",MIN('3.Weekly Hours &amp; Wage Activity'!K249/40,1)),IF('3.Weekly Hours &amp; Wage Activity'!K249="", "",'3.Weekly Hours &amp; Wage Activity'!K249/40 ))),0)</f>
        <v>0</v>
      </c>
      <c r="AC249" s="86">
        <f>IFERROR(IF('3.Weekly Hours &amp; Wage Activity'!L249 = "FT", 1,MIN(1,IF('3.Weekly Hours &amp; Wage Activity'!L249 = "", "",MIN('3.Weekly Hours &amp; Wage Activity'!L249/40,1)),IF('3.Weekly Hours &amp; Wage Activity'!L249="", "",'3.Weekly Hours &amp; Wage Activity'!L249/40 ))),0)</f>
        <v>0</v>
      </c>
      <c r="AD249" s="86">
        <f>IFERROR(IF('3.Weekly Hours &amp; Wage Activity'!M249 = "FT", 1,MIN(1,IF('3.Weekly Hours &amp; Wage Activity'!M249 = "", "",MIN('3.Weekly Hours &amp; Wage Activity'!M249/40,1)),IF('3.Weekly Hours &amp; Wage Activity'!M249="", "",'3.Weekly Hours &amp; Wage Activity'!M249/40 ))),0)</f>
        <v>0</v>
      </c>
      <c r="AE249" s="86">
        <f>IFERROR(IF('3.Weekly Hours &amp; Wage Activity'!N249 = "FT", 1,MIN(1,IF('3.Weekly Hours &amp; Wage Activity'!N249 = "", "",MIN('3.Weekly Hours &amp; Wage Activity'!N249/40,1)),IF('3.Weekly Hours &amp; Wage Activity'!N249="", "",'3.Weekly Hours &amp; Wage Activity'!N249/40 ))),0)</f>
        <v>0</v>
      </c>
      <c r="AF249" s="86">
        <f>IFERROR(IF('3.Weekly Hours &amp; Wage Activity'!O249 = "FT", 1,MIN(1,IF('3.Weekly Hours &amp; Wage Activity'!O249 = "", "",MIN('3.Weekly Hours &amp; Wage Activity'!O249/40,1)),IF('3.Weekly Hours &amp; Wage Activity'!O249="", "",'3.Weekly Hours &amp; Wage Activity'!O249/40 ))),0)</f>
        <v>0</v>
      </c>
      <c r="AG249" s="86">
        <f>IFERROR(IF('3.Weekly Hours &amp; Wage Activity'!P249 = "FT", 1,MIN(1,IF('3.Weekly Hours &amp; Wage Activity'!P249 = "", "",MIN('3.Weekly Hours &amp; Wage Activity'!P249/40,1)),IF('3.Weekly Hours &amp; Wage Activity'!P249="", "",'3.Weekly Hours &amp; Wage Activity'!P249/40 ))),0)</f>
        <v>0</v>
      </c>
      <c r="AH249" s="86">
        <f>IFERROR(IF('3.Weekly Hours &amp; Wage Activity'!Q249 = "FT", 1,MIN(1,IF('3.Weekly Hours &amp; Wage Activity'!Q249 = "", "",MIN('3.Weekly Hours &amp; Wage Activity'!Q249/40,1)),IF('3.Weekly Hours &amp; Wage Activity'!Q249="", "",'3.Weekly Hours &amp; Wage Activity'!Q249/40 ))),0)</f>
        <v>0</v>
      </c>
      <c r="AI249" s="86">
        <f>IFERROR(IF('3.Weekly Hours &amp; Wage Activity'!R249 = "FT", 1,MIN(1,IF('3.Weekly Hours &amp; Wage Activity'!R249 = "", "",MIN('3.Weekly Hours &amp; Wage Activity'!R249/40,1)),IF('3.Weekly Hours &amp; Wage Activity'!R249="", "",'3.Weekly Hours &amp; Wage Activity'!R249/40 ))),0)</f>
        <v>0</v>
      </c>
      <c r="AJ249" s="86">
        <f>IFERROR(IF('3.Weekly Hours &amp; Wage Activity'!S249 = "FT", 1,MIN(1,IF('3.Weekly Hours &amp; Wage Activity'!S249 = "", "",MIN('3.Weekly Hours &amp; Wage Activity'!S249/40,1)),IF('3.Weekly Hours &amp; Wage Activity'!S249="", "",'3.Weekly Hours &amp; Wage Activity'!S249/40 ))),0)</f>
        <v>0</v>
      </c>
      <c r="AK249" s="86">
        <f>IFERROR(IF('3.Weekly Hours &amp; Wage Activity'!T249 = "FT", 1,MIN(1,IF('3.Weekly Hours &amp; Wage Activity'!T249 = "", "",MIN('3.Weekly Hours &amp; Wage Activity'!T249/40,1)),IF('3.Weekly Hours &amp; Wage Activity'!T249="", "",'3.Weekly Hours &amp; Wage Activity'!T249/40 ))),0)</f>
        <v>0</v>
      </c>
      <c r="AL249" s="86">
        <f>IFERROR(IF('3.Weekly Hours &amp; Wage Activity'!U249 = "FT", 1,MIN(1,IF('3.Weekly Hours &amp; Wage Activity'!U249 = "", "",MIN('3.Weekly Hours &amp; Wage Activity'!U249/40,1)),IF('3.Weekly Hours &amp; Wage Activity'!U249="", "",'3.Weekly Hours &amp; Wage Activity'!U249/40 ))),0)</f>
        <v>0</v>
      </c>
      <c r="AM249" s="86">
        <f>IFERROR(IF('3.Weekly Hours &amp; Wage Activity'!V249 = "FT", 1,MIN(1,IF('3.Weekly Hours &amp; Wage Activity'!V249 = "", "",MIN('3.Weekly Hours &amp; Wage Activity'!V249/40,1)),IF('3.Weekly Hours &amp; Wage Activity'!V249="", "",'3.Weekly Hours &amp; Wage Activity'!V249/40 ))),0)</f>
        <v>0</v>
      </c>
      <c r="AN249" s="86">
        <f>IFERROR(IF('3.Weekly Hours &amp; Wage Activity'!W249 = "FT", 1,MIN(1,IF('3.Weekly Hours &amp; Wage Activity'!W249 = "", "",MIN('3.Weekly Hours &amp; Wage Activity'!W249/40,1)),IF('3.Weekly Hours &amp; Wage Activity'!W249="", "",'3.Weekly Hours &amp; Wage Activity'!W249/40 ))),0)</f>
        <v>0</v>
      </c>
      <c r="AO249" s="86">
        <f>IFERROR(IF('3.Weekly Hours &amp; Wage Activity'!X249 = "FT", 1,MIN(1,IF('3.Weekly Hours &amp; Wage Activity'!X249 = "", "",MIN('3.Weekly Hours &amp; Wage Activity'!X249/40,1)),IF('3.Weekly Hours &amp; Wage Activity'!X249="", "",'3.Weekly Hours &amp; Wage Activity'!X249/40 ))),0)</f>
        <v>0</v>
      </c>
      <c r="AP249" s="86">
        <f>IFERROR(IF('3.Weekly Hours &amp; Wage Activity'!Y249 = "FT", 1,MIN(1,IF('3.Weekly Hours &amp; Wage Activity'!Y249 = "", "",MIN('3.Weekly Hours &amp; Wage Activity'!Y249/40,1)),IF('3.Weekly Hours &amp; Wage Activity'!Y249="", "",'3.Weekly Hours &amp; Wage Activity'!Y249/40 ))),0)</f>
        <v>0</v>
      </c>
      <c r="AQ249" s="86">
        <f>IFERROR(IF('3.Weekly Hours &amp; Wage Activity'!Z249 = "FT", 1,MIN(1,IF('3.Weekly Hours &amp; Wage Activity'!Z249 = "", "",MIN('3.Weekly Hours &amp; Wage Activity'!Z249/40,1)),IF('3.Weekly Hours &amp; Wage Activity'!Z249="", "",'3.Weekly Hours &amp; Wage Activity'!Z249/40 ))),0)</f>
        <v>0</v>
      </c>
      <c r="AR249" s="86">
        <f>IFERROR(IF('3.Weekly Hours &amp; Wage Activity'!AA249 = "FT", 1,MIN(1,IF('3.Weekly Hours &amp; Wage Activity'!AA249 = "", "",MIN('3.Weekly Hours &amp; Wage Activity'!AA249/40,1)),IF('3.Weekly Hours &amp; Wage Activity'!AA249="", "",'3.Weekly Hours &amp; Wage Activity'!AA249/40 ))),0)</f>
        <v>0</v>
      </c>
      <c r="AS249" s="86">
        <f>IFERROR(IF('3.Weekly Hours &amp; Wage Activity'!AB249 = "FT", 1,MIN(1,IF('3.Weekly Hours &amp; Wage Activity'!AB249 = "", "",MIN('3.Weekly Hours &amp; Wage Activity'!AB249/40,1)),IF('3.Weekly Hours &amp; Wage Activity'!AB249="", "",'3.Weekly Hours &amp; Wage Activity'!AB249/40 ))),0)</f>
        <v>0</v>
      </c>
      <c r="AT249" s="86">
        <f>IFERROR(IF('3.Weekly Hours &amp; Wage Activity'!AC249 = "FT", 1,MIN(1,IF('3.Weekly Hours &amp; Wage Activity'!AC249 = "", "",MIN('3.Weekly Hours &amp; Wage Activity'!AC249/40,1)),IF('3.Weekly Hours &amp; Wage Activity'!AC249="", "",'3.Weekly Hours &amp; Wage Activity'!AC249/40 ))),0)</f>
        <v>0</v>
      </c>
      <c r="AU249" s="86">
        <f>IFERROR(IF('3.Weekly Hours &amp; Wage Activity'!AD249 = "FT", 1,MIN(1,IF('3.Weekly Hours &amp; Wage Activity'!AD249 = "", "",MIN('3.Weekly Hours &amp; Wage Activity'!AD249/40,1)),IF('3.Weekly Hours &amp; Wage Activity'!AD249="", "",'3.Weekly Hours &amp; Wage Activity'!AD249/40 ))),0)</f>
        <v>0</v>
      </c>
      <c r="AV249" s="86">
        <f>IFERROR(IF('3.Weekly Hours &amp; Wage Activity'!AE249 = "FT", 1,MIN(1,IF('3.Weekly Hours &amp; Wage Activity'!AE249 = "", "",MIN('3.Weekly Hours &amp; Wage Activity'!AE249/40,1)),IF('3.Weekly Hours &amp; Wage Activity'!AE249="", "",'3.Weekly Hours &amp; Wage Activity'!AE249/40 ))),0)</f>
        <v>0</v>
      </c>
      <c r="AW249" s="86">
        <f>IFERROR(IF('3.Weekly Hours &amp; Wage Activity'!AF249 = "FT", 1,MIN(1,IF('3.Weekly Hours &amp; Wage Activity'!AF249 = "", "",MIN('3.Weekly Hours &amp; Wage Activity'!AF249/40,1)),IF('3.Weekly Hours &amp; Wage Activity'!AF249="", "",'3.Weekly Hours &amp; Wage Activity'!AF249/40 ))),0)</f>
        <v>0</v>
      </c>
      <c r="AX249" s="86">
        <f>IFERROR(IF('3.Weekly Hours &amp; Wage Activity'!AG249 = "FT", 1,MIN(1,IF('3.Weekly Hours &amp; Wage Activity'!AG249 = "", "",MIN('3.Weekly Hours &amp; Wage Activity'!AG249/40,1)),IF('3.Weekly Hours &amp; Wage Activity'!AG249="", "",'3.Weekly Hours &amp; Wage Activity'!AG249/40 ))),0)</f>
        <v>0</v>
      </c>
      <c r="AY249" s="523">
        <f>SUM( IF(COUNTIF('3.Weekly Hours &amp; Wage Activity'!J249:Q249, "&lt;&gt;FT") = 0, COLUMNS('3.Weekly Hours &amp; Wage Activity'!J249:AG249) * 40, '3.Weekly Hours &amp; Wage Activity'!J249:AG249))</f>
        <v>0</v>
      </c>
      <c r="AZ249" s="86">
        <f t="shared" si="27"/>
        <v>0</v>
      </c>
      <c r="BA249" s="87">
        <f t="shared" si="28"/>
        <v>0</v>
      </c>
      <c r="BB249" s="74" t="str">
        <f>IF('2.Census &amp; Reference Benchmarks'!K249 = "", "", '2.Census &amp; Reference Benchmarks'!K249)</f>
        <v/>
      </c>
      <c r="BC249" s="185">
        <f>IF('2.Census &amp; Reference Benchmarks'!L249="N/A",IF(OR(AND(G249="",I249=""),AND(G249&lt;DATEVALUE("1/1/2020"),OR(I249="",I249&gt;DATEVALUE("3/31/2020")))),177.14,IF(OR(I249 = "", I249 &gt; DATEVALUE("1/31/2020")), ROUND(177.14*((DATEVALUE("2/1/2020") -G249)/31),1))),IF('2.Census &amp; Reference Benchmarks'!L249="",0,'2.Census &amp; Reference Benchmarks'!L249))</f>
        <v>0</v>
      </c>
      <c r="BD249" s="74" t="str">
        <f>IF('2.Census &amp; Reference Benchmarks'!N249 = "", "", '2.Census &amp; Reference Benchmarks'!N249)</f>
        <v/>
      </c>
      <c r="BE249" s="185">
        <f>IF('2.Census &amp; Reference Benchmarks'!O249="N/A",IF(OR(AND(G249="",I249=""),AND(G249&lt;=DATEVALUE("2/1/2020"),OR(I249="",I249&gt;=DATEVALUE("2/29/2020")))),165.71,IF(AND(G249&gt;DATEVALUE("2/1/2020"),OR(I249="",I249&lt;=DATEVALUE("2/29/2020"))),((DATEVALUE("3/1/2020")-G249)/29)*165.71,"")),IF('2.Census &amp; Reference Benchmarks'!O249="",0,'2.Census &amp; Reference Benchmarks'!O249))</f>
        <v>0</v>
      </c>
    </row>
    <row r="250" spans="1:57" x14ac:dyDescent="0.25">
      <c r="A250" s="3"/>
      <c r="B250" s="56">
        <f>IF('2.Census &amp; Reference Benchmarks'!B250 &lt;&gt;"",'2.Census &amp; Reference Benchmarks'!B250,"")</f>
        <v>0</v>
      </c>
      <c r="C250" s="56">
        <f>IF('2.Census &amp; Reference Benchmarks'!C250 &lt;&gt;"",'2.Census &amp; Reference Benchmarks'!C250,"")</f>
        <v>0</v>
      </c>
      <c r="D250" s="57" t="str">
        <f>IF('2.Census &amp; Reference Benchmarks'!D250 &lt;&gt;"",'2.Census &amp; Reference Benchmarks'!D250,"")</f>
        <v/>
      </c>
      <c r="E250" s="56" t="str">
        <f>IF('2.Census &amp; Reference Benchmarks'!E250 &lt;&gt;"",'2.Census &amp; Reference Benchmarks'!E250,"")</f>
        <v/>
      </c>
      <c r="F250" s="56" t="str">
        <f>IF('2.Census &amp; Reference Benchmarks'!F250 &lt;&gt;"",'2.Census &amp; Reference Benchmarks'!F250,"")</f>
        <v/>
      </c>
      <c r="G250" s="58" t="str">
        <f>IF('2.Census &amp; Reference Benchmarks'!G250 &lt;&gt;"",'2.Census &amp; Reference Benchmarks'!G250,"")</f>
        <v/>
      </c>
      <c r="H250" s="58" t="str">
        <f>IF('2.Census &amp; Reference Benchmarks'!H250 &lt;&gt;"",'2.Census &amp; Reference Benchmarks'!H250,"")</f>
        <v/>
      </c>
      <c r="I250" s="58" t="str">
        <f>IF('2.Census &amp; Reference Benchmarks'!I250 &lt;&gt;"",'2.Census &amp; Reference Benchmarks'!I250,"")</f>
        <v/>
      </c>
      <c r="J250" s="69" t="str">
        <f>IF('2.Census &amp; Reference Benchmarks'!J250 &lt;&gt;"",'2.Census &amp; Reference Benchmarks'!J250,"")</f>
        <v/>
      </c>
      <c r="K250" s="58" t="str">
        <f>IF('7.Safe Harbor Input Data &amp; Calc'!Q252 &lt;&gt; "", '7.Safe Harbor Input Data &amp; Calc'!Q252, "")</f>
        <v>No</v>
      </c>
      <c r="L250" s="59" t="str">
        <f>IF('2.Census &amp; Reference Benchmarks'!T250&lt;&gt; "",'2.Census &amp; Reference Benchmarks'!T250,"")</f>
        <v/>
      </c>
      <c r="M250" s="60">
        <f>'2.Census &amp; Reference Benchmarks'!M250</f>
        <v>0</v>
      </c>
      <c r="N250" s="60">
        <f>'2.Census &amp; Reference Benchmarks'!P250</f>
        <v>0</v>
      </c>
      <c r="O250" s="60">
        <f>'2.Census &amp; Reference Benchmarks'!S250</f>
        <v>0</v>
      </c>
      <c r="P250" s="52">
        <f>IF( AND(I250 &lt; '1. Summary for SBA'!$J$7, I250 &lt;&gt;""), 0, IF(AND(G250="",I250=""),SUM(M250:O250)*4,IF(I250&lt;'1. Summary for SBA'!$J$7,0,IF(K250="Yes",0,IF(H250="Salary",IF(AND(SUM(M250:O250)*4&lt;100000,L250=""),(SUM(M250:O250)/(IF(OR(I250=0,I250&gt;=DATEVALUE("3/31/2020")),DATEVALUE("3/31/2020"),I250)-IF(OR(G250&lt;=DATEVALUE("1/1/2020"), G250 = ""),DATEVALUE("1/1/2020"),IF(OR(MONTH(G250)=1),G250+1,IF(MONTH(G250)=3,G250,G250-1)))))*360,0),0)))))</f>
        <v>0</v>
      </c>
      <c r="Q250" s="52">
        <f t="shared" si="29"/>
        <v>0</v>
      </c>
      <c r="R250" s="67">
        <f t="shared" si="23"/>
        <v>0</v>
      </c>
      <c r="S250" s="53">
        <f>SUM('3.Weekly Hours &amp; Wage Activity'!AI250:BF250)</f>
        <v>0</v>
      </c>
      <c r="T250" s="53">
        <f>IF(AND(I250&lt;&gt; "",  I250 &lt; '1. Summary for SBA'!$J$11 +168, I250 &gt; '1. Summary for SBA'!$J$11),S250+(((168-(I250-'1. Summary for SBA'!$J$11+1))*S250)/((I250-'1. Summary for SBA'!$J$11+1))),0)</f>
        <v>0</v>
      </c>
      <c r="U250" s="369">
        <f>IF(K250= "Yes",0,IF( H250 = "salary",IF(T250 = 0,MAX(0,$R250-$S250), R250-T250),IF( H250 = "Hourly",'6. Hourly EE Wage Reduction'!AA250, 0)))</f>
        <v>0</v>
      </c>
      <c r="V250" s="67">
        <f t="shared" si="24"/>
        <v>0</v>
      </c>
      <c r="W250" s="405" t="str">
        <f>IF(U250 = 0, "No",IF('6. Hourly EE Wage Reduction'!T250 &gt;'6. Hourly EE Wage Reduction'!W250, "Yes", "No"))</f>
        <v>No</v>
      </c>
      <c r="X250" s="67">
        <f t="shared" si="25"/>
        <v>0</v>
      </c>
      <c r="Y250" s="67">
        <f t="shared" si="26"/>
        <v>0</v>
      </c>
      <c r="AA250" s="86">
        <f>IFERROR(IF('3.Weekly Hours &amp; Wage Activity'!J250 = "FT", 1,MIN(1,IF('3.Weekly Hours &amp; Wage Activity'!J250 = "", "",MIN('3.Weekly Hours &amp; Wage Activity'!J250/40,1)),IF('3.Weekly Hours &amp; Wage Activity'!J250="", "",'3.Weekly Hours &amp; Wage Activity'!J250/40 ))),0)</f>
        <v>0</v>
      </c>
      <c r="AB250" s="86">
        <f>IFERROR(IF('3.Weekly Hours &amp; Wage Activity'!K250 = "FT", 1,MIN(1,IF('3.Weekly Hours &amp; Wage Activity'!K250 = "", "",MIN('3.Weekly Hours &amp; Wage Activity'!K250/40,1)),IF('3.Weekly Hours &amp; Wage Activity'!K250="", "",'3.Weekly Hours &amp; Wage Activity'!K250/40 ))),0)</f>
        <v>0</v>
      </c>
      <c r="AC250" s="86">
        <f>IFERROR(IF('3.Weekly Hours &amp; Wage Activity'!L250 = "FT", 1,MIN(1,IF('3.Weekly Hours &amp; Wage Activity'!L250 = "", "",MIN('3.Weekly Hours &amp; Wage Activity'!L250/40,1)),IF('3.Weekly Hours &amp; Wage Activity'!L250="", "",'3.Weekly Hours &amp; Wage Activity'!L250/40 ))),0)</f>
        <v>0</v>
      </c>
      <c r="AD250" s="86">
        <f>IFERROR(IF('3.Weekly Hours &amp; Wage Activity'!M250 = "FT", 1,MIN(1,IF('3.Weekly Hours &amp; Wage Activity'!M250 = "", "",MIN('3.Weekly Hours &amp; Wage Activity'!M250/40,1)),IF('3.Weekly Hours &amp; Wage Activity'!M250="", "",'3.Weekly Hours &amp; Wage Activity'!M250/40 ))),0)</f>
        <v>0</v>
      </c>
      <c r="AE250" s="86">
        <f>IFERROR(IF('3.Weekly Hours &amp; Wage Activity'!N250 = "FT", 1,MIN(1,IF('3.Weekly Hours &amp; Wage Activity'!N250 = "", "",MIN('3.Weekly Hours &amp; Wage Activity'!N250/40,1)),IF('3.Weekly Hours &amp; Wage Activity'!N250="", "",'3.Weekly Hours &amp; Wage Activity'!N250/40 ))),0)</f>
        <v>0</v>
      </c>
      <c r="AF250" s="86">
        <f>IFERROR(IF('3.Weekly Hours &amp; Wage Activity'!O250 = "FT", 1,MIN(1,IF('3.Weekly Hours &amp; Wage Activity'!O250 = "", "",MIN('3.Weekly Hours &amp; Wage Activity'!O250/40,1)),IF('3.Weekly Hours &amp; Wage Activity'!O250="", "",'3.Weekly Hours &amp; Wage Activity'!O250/40 ))),0)</f>
        <v>0</v>
      </c>
      <c r="AG250" s="86">
        <f>IFERROR(IF('3.Weekly Hours &amp; Wage Activity'!P250 = "FT", 1,MIN(1,IF('3.Weekly Hours &amp; Wage Activity'!P250 = "", "",MIN('3.Weekly Hours &amp; Wage Activity'!P250/40,1)),IF('3.Weekly Hours &amp; Wage Activity'!P250="", "",'3.Weekly Hours &amp; Wage Activity'!P250/40 ))),0)</f>
        <v>0</v>
      </c>
      <c r="AH250" s="86">
        <f>IFERROR(IF('3.Weekly Hours &amp; Wage Activity'!Q250 = "FT", 1,MIN(1,IF('3.Weekly Hours &amp; Wage Activity'!Q250 = "", "",MIN('3.Weekly Hours &amp; Wage Activity'!Q250/40,1)),IF('3.Weekly Hours &amp; Wage Activity'!Q250="", "",'3.Weekly Hours &amp; Wage Activity'!Q250/40 ))),0)</f>
        <v>0</v>
      </c>
      <c r="AI250" s="86">
        <f>IFERROR(IF('3.Weekly Hours &amp; Wage Activity'!R250 = "FT", 1,MIN(1,IF('3.Weekly Hours &amp; Wage Activity'!R250 = "", "",MIN('3.Weekly Hours &amp; Wage Activity'!R250/40,1)),IF('3.Weekly Hours &amp; Wage Activity'!R250="", "",'3.Weekly Hours &amp; Wage Activity'!R250/40 ))),0)</f>
        <v>0</v>
      </c>
      <c r="AJ250" s="86">
        <f>IFERROR(IF('3.Weekly Hours &amp; Wage Activity'!S250 = "FT", 1,MIN(1,IF('3.Weekly Hours &amp; Wage Activity'!S250 = "", "",MIN('3.Weekly Hours &amp; Wage Activity'!S250/40,1)),IF('3.Weekly Hours &amp; Wage Activity'!S250="", "",'3.Weekly Hours &amp; Wage Activity'!S250/40 ))),0)</f>
        <v>0</v>
      </c>
      <c r="AK250" s="86">
        <f>IFERROR(IF('3.Weekly Hours &amp; Wage Activity'!T250 = "FT", 1,MIN(1,IF('3.Weekly Hours &amp; Wage Activity'!T250 = "", "",MIN('3.Weekly Hours &amp; Wage Activity'!T250/40,1)),IF('3.Weekly Hours &amp; Wage Activity'!T250="", "",'3.Weekly Hours &amp; Wage Activity'!T250/40 ))),0)</f>
        <v>0</v>
      </c>
      <c r="AL250" s="86">
        <f>IFERROR(IF('3.Weekly Hours &amp; Wage Activity'!U250 = "FT", 1,MIN(1,IF('3.Weekly Hours &amp; Wage Activity'!U250 = "", "",MIN('3.Weekly Hours &amp; Wage Activity'!U250/40,1)),IF('3.Weekly Hours &amp; Wage Activity'!U250="", "",'3.Weekly Hours &amp; Wage Activity'!U250/40 ))),0)</f>
        <v>0</v>
      </c>
      <c r="AM250" s="86">
        <f>IFERROR(IF('3.Weekly Hours &amp; Wage Activity'!V250 = "FT", 1,MIN(1,IF('3.Weekly Hours &amp; Wage Activity'!V250 = "", "",MIN('3.Weekly Hours &amp; Wage Activity'!V250/40,1)),IF('3.Weekly Hours &amp; Wage Activity'!V250="", "",'3.Weekly Hours &amp; Wage Activity'!V250/40 ))),0)</f>
        <v>0</v>
      </c>
      <c r="AN250" s="86">
        <f>IFERROR(IF('3.Weekly Hours &amp; Wage Activity'!W250 = "FT", 1,MIN(1,IF('3.Weekly Hours &amp; Wage Activity'!W250 = "", "",MIN('3.Weekly Hours &amp; Wage Activity'!W250/40,1)),IF('3.Weekly Hours &amp; Wage Activity'!W250="", "",'3.Weekly Hours &amp; Wage Activity'!W250/40 ))),0)</f>
        <v>0</v>
      </c>
      <c r="AO250" s="86">
        <f>IFERROR(IF('3.Weekly Hours &amp; Wage Activity'!X250 = "FT", 1,MIN(1,IF('3.Weekly Hours &amp; Wage Activity'!X250 = "", "",MIN('3.Weekly Hours &amp; Wage Activity'!X250/40,1)),IF('3.Weekly Hours &amp; Wage Activity'!X250="", "",'3.Weekly Hours &amp; Wage Activity'!X250/40 ))),0)</f>
        <v>0</v>
      </c>
      <c r="AP250" s="86">
        <f>IFERROR(IF('3.Weekly Hours &amp; Wage Activity'!Y250 = "FT", 1,MIN(1,IF('3.Weekly Hours &amp; Wage Activity'!Y250 = "", "",MIN('3.Weekly Hours &amp; Wage Activity'!Y250/40,1)),IF('3.Weekly Hours &amp; Wage Activity'!Y250="", "",'3.Weekly Hours &amp; Wage Activity'!Y250/40 ))),0)</f>
        <v>0</v>
      </c>
      <c r="AQ250" s="86">
        <f>IFERROR(IF('3.Weekly Hours &amp; Wage Activity'!Z250 = "FT", 1,MIN(1,IF('3.Weekly Hours &amp; Wage Activity'!Z250 = "", "",MIN('3.Weekly Hours &amp; Wage Activity'!Z250/40,1)),IF('3.Weekly Hours &amp; Wage Activity'!Z250="", "",'3.Weekly Hours &amp; Wage Activity'!Z250/40 ))),0)</f>
        <v>0</v>
      </c>
      <c r="AR250" s="86">
        <f>IFERROR(IF('3.Weekly Hours &amp; Wage Activity'!AA250 = "FT", 1,MIN(1,IF('3.Weekly Hours &amp; Wage Activity'!AA250 = "", "",MIN('3.Weekly Hours &amp; Wage Activity'!AA250/40,1)),IF('3.Weekly Hours &amp; Wage Activity'!AA250="", "",'3.Weekly Hours &amp; Wage Activity'!AA250/40 ))),0)</f>
        <v>0</v>
      </c>
      <c r="AS250" s="86">
        <f>IFERROR(IF('3.Weekly Hours &amp; Wage Activity'!AB250 = "FT", 1,MIN(1,IF('3.Weekly Hours &amp; Wage Activity'!AB250 = "", "",MIN('3.Weekly Hours &amp; Wage Activity'!AB250/40,1)),IF('3.Weekly Hours &amp; Wage Activity'!AB250="", "",'3.Weekly Hours &amp; Wage Activity'!AB250/40 ))),0)</f>
        <v>0</v>
      </c>
      <c r="AT250" s="86">
        <f>IFERROR(IF('3.Weekly Hours &amp; Wage Activity'!AC250 = "FT", 1,MIN(1,IF('3.Weekly Hours &amp; Wage Activity'!AC250 = "", "",MIN('3.Weekly Hours &amp; Wage Activity'!AC250/40,1)),IF('3.Weekly Hours &amp; Wage Activity'!AC250="", "",'3.Weekly Hours &amp; Wage Activity'!AC250/40 ))),0)</f>
        <v>0</v>
      </c>
      <c r="AU250" s="86">
        <f>IFERROR(IF('3.Weekly Hours &amp; Wage Activity'!AD250 = "FT", 1,MIN(1,IF('3.Weekly Hours &amp; Wage Activity'!AD250 = "", "",MIN('3.Weekly Hours &amp; Wage Activity'!AD250/40,1)),IF('3.Weekly Hours &amp; Wage Activity'!AD250="", "",'3.Weekly Hours &amp; Wage Activity'!AD250/40 ))),0)</f>
        <v>0</v>
      </c>
      <c r="AV250" s="86">
        <f>IFERROR(IF('3.Weekly Hours &amp; Wage Activity'!AE250 = "FT", 1,MIN(1,IF('3.Weekly Hours &amp; Wage Activity'!AE250 = "", "",MIN('3.Weekly Hours &amp; Wage Activity'!AE250/40,1)),IF('3.Weekly Hours &amp; Wage Activity'!AE250="", "",'3.Weekly Hours &amp; Wage Activity'!AE250/40 ))),0)</f>
        <v>0</v>
      </c>
      <c r="AW250" s="86">
        <f>IFERROR(IF('3.Weekly Hours &amp; Wage Activity'!AF250 = "FT", 1,MIN(1,IF('3.Weekly Hours &amp; Wage Activity'!AF250 = "", "",MIN('3.Weekly Hours &amp; Wage Activity'!AF250/40,1)),IF('3.Weekly Hours &amp; Wage Activity'!AF250="", "",'3.Weekly Hours &amp; Wage Activity'!AF250/40 ))),0)</f>
        <v>0</v>
      </c>
      <c r="AX250" s="86">
        <f>IFERROR(IF('3.Weekly Hours &amp; Wage Activity'!AG250 = "FT", 1,MIN(1,IF('3.Weekly Hours &amp; Wage Activity'!AG250 = "", "",MIN('3.Weekly Hours &amp; Wage Activity'!AG250/40,1)),IF('3.Weekly Hours &amp; Wage Activity'!AG250="", "",'3.Weekly Hours &amp; Wage Activity'!AG250/40 ))),0)</f>
        <v>0</v>
      </c>
      <c r="AY250" s="523">
        <f>SUM( IF(COUNTIF('3.Weekly Hours &amp; Wage Activity'!J250:Q250, "&lt;&gt;FT") = 0, COLUMNS('3.Weekly Hours &amp; Wage Activity'!J250:AG250) * 40, '3.Weekly Hours &amp; Wage Activity'!J250:AG250))</f>
        <v>0</v>
      </c>
      <c r="AZ250" s="86">
        <f t="shared" si="27"/>
        <v>0</v>
      </c>
      <c r="BA250" s="87">
        <f t="shared" si="28"/>
        <v>0</v>
      </c>
      <c r="BB250" s="74" t="str">
        <f>IF('2.Census &amp; Reference Benchmarks'!K250 = "", "", '2.Census &amp; Reference Benchmarks'!K250)</f>
        <v/>
      </c>
      <c r="BC250" s="185">
        <f>IF('2.Census &amp; Reference Benchmarks'!L250="N/A",IF(OR(AND(G250="",I250=""),AND(G250&lt;DATEVALUE("1/1/2020"),OR(I250="",I250&gt;DATEVALUE("3/31/2020")))),177.14,IF(OR(I250 = "", I250 &gt; DATEVALUE("1/31/2020")), ROUND(177.14*((DATEVALUE("2/1/2020") -G250)/31),1))),IF('2.Census &amp; Reference Benchmarks'!L250="",0,'2.Census &amp; Reference Benchmarks'!L250))</f>
        <v>0</v>
      </c>
      <c r="BD250" s="74" t="str">
        <f>IF('2.Census &amp; Reference Benchmarks'!N250 = "", "", '2.Census &amp; Reference Benchmarks'!N250)</f>
        <v/>
      </c>
      <c r="BE250" s="185">
        <f>IF('2.Census &amp; Reference Benchmarks'!O250="N/A",IF(OR(AND(G250="",I250=""),AND(G250&lt;=DATEVALUE("2/1/2020"),OR(I250="",I250&gt;=DATEVALUE("2/29/2020")))),165.71,IF(AND(G250&gt;DATEVALUE("2/1/2020"),OR(I250="",I250&lt;=DATEVALUE("2/29/2020"))),((DATEVALUE("3/1/2020")-G250)/29)*165.71,"")),IF('2.Census &amp; Reference Benchmarks'!O250="",0,'2.Census &amp; Reference Benchmarks'!O250))</f>
        <v>0</v>
      </c>
    </row>
    <row r="251" spans="1:57" x14ac:dyDescent="0.25">
      <c r="A251" s="3"/>
      <c r="B251" s="56">
        <f>IF('2.Census &amp; Reference Benchmarks'!B251 &lt;&gt;"",'2.Census &amp; Reference Benchmarks'!B251,"")</f>
        <v>0</v>
      </c>
      <c r="C251" s="56">
        <f>IF('2.Census &amp; Reference Benchmarks'!C251 &lt;&gt;"",'2.Census &amp; Reference Benchmarks'!C251,"")</f>
        <v>0</v>
      </c>
      <c r="D251" s="57" t="str">
        <f>IF('2.Census &amp; Reference Benchmarks'!D251 &lt;&gt;"",'2.Census &amp; Reference Benchmarks'!D251,"")</f>
        <v/>
      </c>
      <c r="E251" s="56" t="str">
        <f>IF('2.Census &amp; Reference Benchmarks'!E251 &lt;&gt;"",'2.Census &amp; Reference Benchmarks'!E251,"")</f>
        <v/>
      </c>
      <c r="F251" s="56" t="str">
        <f>IF('2.Census &amp; Reference Benchmarks'!F251 &lt;&gt;"",'2.Census &amp; Reference Benchmarks'!F251,"")</f>
        <v/>
      </c>
      <c r="G251" s="58" t="str">
        <f>IF('2.Census &amp; Reference Benchmarks'!G251 &lt;&gt;"",'2.Census &amp; Reference Benchmarks'!G251,"")</f>
        <v/>
      </c>
      <c r="H251" s="58" t="str">
        <f>IF('2.Census &amp; Reference Benchmarks'!H251 &lt;&gt;"",'2.Census &amp; Reference Benchmarks'!H251,"")</f>
        <v/>
      </c>
      <c r="I251" s="58" t="str">
        <f>IF('2.Census &amp; Reference Benchmarks'!I251 &lt;&gt;"",'2.Census &amp; Reference Benchmarks'!I251,"")</f>
        <v/>
      </c>
      <c r="J251" s="69" t="str">
        <f>IF('2.Census &amp; Reference Benchmarks'!J251 &lt;&gt;"",'2.Census &amp; Reference Benchmarks'!J251,"")</f>
        <v/>
      </c>
      <c r="K251" s="58" t="str">
        <f>IF('7.Safe Harbor Input Data &amp; Calc'!Q253 &lt;&gt; "", '7.Safe Harbor Input Data &amp; Calc'!Q253, "")</f>
        <v>No</v>
      </c>
      <c r="L251" s="59" t="str">
        <f>IF('2.Census &amp; Reference Benchmarks'!T251&lt;&gt; "",'2.Census &amp; Reference Benchmarks'!T251,"")</f>
        <v/>
      </c>
      <c r="M251" s="60">
        <f>'2.Census &amp; Reference Benchmarks'!M251</f>
        <v>0</v>
      </c>
      <c r="N251" s="60">
        <f>'2.Census &amp; Reference Benchmarks'!P251</f>
        <v>0</v>
      </c>
      <c r="O251" s="60">
        <f>'2.Census &amp; Reference Benchmarks'!S251</f>
        <v>0</v>
      </c>
      <c r="P251" s="52">
        <f>IF( AND(I251 &lt; '1. Summary for SBA'!$J$7, I251 &lt;&gt;""), 0, IF(AND(G251="",I251=""),SUM(M251:O251)*4,IF(I251&lt;'1. Summary for SBA'!$J$7,0,IF(K251="Yes",0,IF(H251="Salary",IF(AND(SUM(M251:O251)*4&lt;100000,L251=""),(SUM(M251:O251)/(IF(OR(I251=0,I251&gt;=DATEVALUE("3/31/2020")),DATEVALUE("3/31/2020"),I251)-IF(OR(G251&lt;=DATEVALUE("1/1/2020"), G251 = ""),DATEVALUE("1/1/2020"),IF(OR(MONTH(G251)=1),G251+1,IF(MONTH(G251)=3,G251,G251-1)))))*360,0),0)))))</f>
        <v>0</v>
      </c>
      <c r="Q251" s="52">
        <f t="shared" si="29"/>
        <v>0</v>
      </c>
      <c r="R251" s="67">
        <f t="shared" si="23"/>
        <v>0</v>
      </c>
      <c r="S251" s="53">
        <f>SUM('3.Weekly Hours &amp; Wage Activity'!AI251:BF251)</f>
        <v>0</v>
      </c>
      <c r="T251" s="53">
        <f>IF(AND(I251&lt;&gt; "",  I251 &lt; '1. Summary for SBA'!$J$11 +168, I251 &gt; '1. Summary for SBA'!$J$11),S251+(((168-(I251-'1. Summary for SBA'!$J$11+1))*S251)/((I251-'1. Summary for SBA'!$J$11+1))),0)</f>
        <v>0</v>
      </c>
      <c r="U251" s="369">
        <f>IF(K251= "Yes",0,IF( H251 = "salary",IF(T251 = 0,MAX(0,$R251-$S251), R251-T251),IF( H251 = "Hourly",'6. Hourly EE Wage Reduction'!AA251, 0)))</f>
        <v>0</v>
      </c>
      <c r="V251" s="67">
        <f t="shared" si="24"/>
        <v>0</v>
      </c>
      <c r="W251" s="405" t="str">
        <f>IF(U251 = 0, "No",IF('6. Hourly EE Wage Reduction'!T251 &gt;'6. Hourly EE Wage Reduction'!W251, "Yes", "No"))</f>
        <v>No</v>
      </c>
      <c r="X251" s="67">
        <f t="shared" si="25"/>
        <v>0</v>
      </c>
      <c r="Y251" s="67">
        <f t="shared" si="26"/>
        <v>0</v>
      </c>
      <c r="AA251" s="86">
        <f>IFERROR(IF('3.Weekly Hours &amp; Wage Activity'!J251 = "FT", 1,MIN(1,IF('3.Weekly Hours &amp; Wage Activity'!J251 = "", "",MIN('3.Weekly Hours &amp; Wage Activity'!J251/40,1)),IF('3.Weekly Hours &amp; Wage Activity'!J251="", "",'3.Weekly Hours &amp; Wage Activity'!J251/40 ))),0)</f>
        <v>0</v>
      </c>
      <c r="AB251" s="86">
        <f>IFERROR(IF('3.Weekly Hours &amp; Wage Activity'!K251 = "FT", 1,MIN(1,IF('3.Weekly Hours &amp; Wage Activity'!K251 = "", "",MIN('3.Weekly Hours &amp; Wage Activity'!K251/40,1)),IF('3.Weekly Hours &amp; Wage Activity'!K251="", "",'3.Weekly Hours &amp; Wage Activity'!K251/40 ))),0)</f>
        <v>0</v>
      </c>
      <c r="AC251" s="86">
        <f>IFERROR(IF('3.Weekly Hours &amp; Wage Activity'!L251 = "FT", 1,MIN(1,IF('3.Weekly Hours &amp; Wage Activity'!L251 = "", "",MIN('3.Weekly Hours &amp; Wage Activity'!L251/40,1)),IF('3.Weekly Hours &amp; Wage Activity'!L251="", "",'3.Weekly Hours &amp; Wage Activity'!L251/40 ))),0)</f>
        <v>0</v>
      </c>
      <c r="AD251" s="86">
        <f>IFERROR(IF('3.Weekly Hours &amp; Wage Activity'!M251 = "FT", 1,MIN(1,IF('3.Weekly Hours &amp; Wage Activity'!M251 = "", "",MIN('3.Weekly Hours &amp; Wage Activity'!M251/40,1)),IF('3.Weekly Hours &amp; Wage Activity'!M251="", "",'3.Weekly Hours &amp; Wage Activity'!M251/40 ))),0)</f>
        <v>0</v>
      </c>
      <c r="AE251" s="86">
        <f>IFERROR(IF('3.Weekly Hours &amp; Wage Activity'!N251 = "FT", 1,MIN(1,IF('3.Weekly Hours &amp; Wage Activity'!N251 = "", "",MIN('3.Weekly Hours &amp; Wage Activity'!N251/40,1)),IF('3.Weekly Hours &amp; Wage Activity'!N251="", "",'3.Weekly Hours &amp; Wage Activity'!N251/40 ))),0)</f>
        <v>0</v>
      </c>
      <c r="AF251" s="86">
        <f>IFERROR(IF('3.Weekly Hours &amp; Wage Activity'!O251 = "FT", 1,MIN(1,IF('3.Weekly Hours &amp; Wage Activity'!O251 = "", "",MIN('3.Weekly Hours &amp; Wage Activity'!O251/40,1)),IF('3.Weekly Hours &amp; Wage Activity'!O251="", "",'3.Weekly Hours &amp; Wage Activity'!O251/40 ))),0)</f>
        <v>0</v>
      </c>
      <c r="AG251" s="86">
        <f>IFERROR(IF('3.Weekly Hours &amp; Wage Activity'!P251 = "FT", 1,MIN(1,IF('3.Weekly Hours &amp; Wage Activity'!P251 = "", "",MIN('3.Weekly Hours &amp; Wage Activity'!P251/40,1)),IF('3.Weekly Hours &amp; Wage Activity'!P251="", "",'3.Weekly Hours &amp; Wage Activity'!P251/40 ))),0)</f>
        <v>0</v>
      </c>
      <c r="AH251" s="86">
        <f>IFERROR(IF('3.Weekly Hours &amp; Wage Activity'!Q251 = "FT", 1,MIN(1,IF('3.Weekly Hours &amp; Wage Activity'!Q251 = "", "",MIN('3.Weekly Hours &amp; Wage Activity'!Q251/40,1)),IF('3.Weekly Hours &amp; Wage Activity'!Q251="", "",'3.Weekly Hours &amp; Wage Activity'!Q251/40 ))),0)</f>
        <v>0</v>
      </c>
      <c r="AI251" s="86">
        <f>IFERROR(IF('3.Weekly Hours &amp; Wage Activity'!R251 = "FT", 1,MIN(1,IF('3.Weekly Hours &amp; Wage Activity'!R251 = "", "",MIN('3.Weekly Hours &amp; Wage Activity'!R251/40,1)),IF('3.Weekly Hours &amp; Wage Activity'!R251="", "",'3.Weekly Hours &amp; Wage Activity'!R251/40 ))),0)</f>
        <v>0</v>
      </c>
      <c r="AJ251" s="86">
        <f>IFERROR(IF('3.Weekly Hours &amp; Wage Activity'!S251 = "FT", 1,MIN(1,IF('3.Weekly Hours &amp; Wage Activity'!S251 = "", "",MIN('3.Weekly Hours &amp; Wage Activity'!S251/40,1)),IF('3.Weekly Hours &amp; Wage Activity'!S251="", "",'3.Weekly Hours &amp; Wage Activity'!S251/40 ))),0)</f>
        <v>0</v>
      </c>
      <c r="AK251" s="86">
        <f>IFERROR(IF('3.Weekly Hours &amp; Wage Activity'!T251 = "FT", 1,MIN(1,IF('3.Weekly Hours &amp; Wage Activity'!T251 = "", "",MIN('3.Weekly Hours &amp; Wage Activity'!T251/40,1)),IF('3.Weekly Hours &amp; Wage Activity'!T251="", "",'3.Weekly Hours &amp; Wage Activity'!T251/40 ))),0)</f>
        <v>0</v>
      </c>
      <c r="AL251" s="86">
        <f>IFERROR(IF('3.Weekly Hours &amp; Wage Activity'!U251 = "FT", 1,MIN(1,IF('3.Weekly Hours &amp; Wage Activity'!U251 = "", "",MIN('3.Weekly Hours &amp; Wage Activity'!U251/40,1)),IF('3.Weekly Hours &amp; Wage Activity'!U251="", "",'3.Weekly Hours &amp; Wage Activity'!U251/40 ))),0)</f>
        <v>0</v>
      </c>
      <c r="AM251" s="86">
        <f>IFERROR(IF('3.Weekly Hours &amp; Wage Activity'!V251 = "FT", 1,MIN(1,IF('3.Weekly Hours &amp; Wage Activity'!V251 = "", "",MIN('3.Weekly Hours &amp; Wage Activity'!V251/40,1)),IF('3.Weekly Hours &amp; Wage Activity'!V251="", "",'3.Weekly Hours &amp; Wage Activity'!V251/40 ))),0)</f>
        <v>0</v>
      </c>
      <c r="AN251" s="86">
        <f>IFERROR(IF('3.Weekly Hours &amp; Wage Activity'!W251 = "FT", 1,MIN(1,IF('3.Weekly Hours &amp; Wage Activity'!W251 = "", "",MIN('3.Weekly Hours &amp; Wage Activity'!W251/40,1)),IF('3.Weekly Hours &amp; Wage Activity'!W251="", "",'3.Weekly Hours &amp; Wage Activity'!W251/40 ))),0)</f>
        <v>0</v>
      </c>
      <c r="AO251" s="86">
        <f>IFERROR(IF('3.Weekly Hours &amp; Wage Activity'!X251 = "FT", 1,MIN(1,IF('3.Weekly Hours &amp; Wage Activity'!X251 = "", "",MIN('3.Weekly Hours &amp; Wage Activity'!X251/40,1)),IF('3.Weekly Hours &amp; Wage Activity'!X251="", "",'3.Weekly Hours &amp; Wage Activity'!X251/40 ))),0)</f>
        <v>0</v>
      </c>
      <c r="AP251" s="86">
        <f>IFERROR(IF('3.Weekly Hours &amp; Wage Activity'!Y251 = "FT", 1,MIN(1,IF('3.Weekly Hours &amp; Wage Activity'!Y251 = "", "",MIN('3.Weekly Hours &amp; Wage Activity'!Y251/40,1)),IF('3.Weekly Hours &amp; Wage Activity'!Y251="", "",'3.Weekly Hours &amp; Wage Activity'!Y251/40 ))),0)</f>
        <v>0</v>
      </c>
      <c r="AQ251" s="86">
        <f>IFERROR(IF('3.Weekly Hours &amp; Wage Activity'!Z251 = "FT", 1,MIN(1,IF('3.Weekly Hours &amp; Wage Activity'!Z251 = "", "",MIN('3.Weekly Hours &amp; Wage Activity'!Z251/40,1)),IF('3.Weekly Hours &amp; Wage Activity'!Z251="", "",'3.Weekly Hours &amp; Wage Activity'!Z251/40 ))),0)</f>
        <v>0</v>
      </c>
      <c r="AR251" s="86">
        <f>IFERROR(IF('3.Weekly Hours &amp; Wage Activity'!AA251 = "FT", 1,MIN(1,IF('3.Weekly Hours &amp; Wage Activity'!AA251 = "", "",MIN('3.Weekly Hours &amp; Wage Activity'!AA251/40,1)),IF('3.Weekly Hours &amp; Wage Activity'!AA251="", "",'3.Weekly Hours &amp; Wage Activity'!AA251/40 ))),0)</f>
        <v>0</v>
      </c>
      <c r="AS251" s="86">
        <f>IFERROR(IF('3.Weekly Hours &amp; Wage Activity'!AB251 = "FT", 1,MIN(1,IF('3.Weekly Hours &amp; Wage Activity'!AB251 = "", "",MIN('3.Weekly Hours &amp; Wage Activity'!AB251/40,1)),IF('3.Weekly Hours &amp; Wage Activity'!AB251="", "",'3.Weekly Hours &amp; Wage Activity'!AB251/40 ))),0)</f>
        <v>0</v>
      </c>
      <c r="AT251" s="86">
        <f>IFERROR(IF('3.Weekly Hours &amp; Wage Activity'!AC251 = "FT", 1,MIN(1,IF('3.Weekly Hours &amp; Wage Activity'!AC251 = "", "",MIN('3.Weekly Hours &amp; Wage Activity'!AC251/40,1)),IF('3.Weekly Hours &amp; Wage Activity'!AC251="", "",'3.Weekly Hours &amp; Wage Activity'!AC251/40 ))),0)</f>
        <v>0</v>
      </c>
      <c r="AU251" s="86">
        <f>IFERROR(IF('3.Weekly Hours &amp; Wage Activity'!AD251 = "FT", 1,MIN(1,IF('3.Weekly Hours &amp; Wage Activity'!AD251 = "", "",MIN('3.Weekly Hours &amp; Wage Activity'!AD251/40,1)),IF('3.Weekly Hours &amp; Wage Activity'!AD251="", "",'3.Weekly Hours &amp; Wage Activity'!AD251/40 ))),0)</f>
        <v>0</v>
      </c>
      <c r="AV251" s="86">
        <f>IFERROR(IF('3.Weekly Hours &amp; Wage Activity'!AE251 = "FT", 1,MIN(1,IF('3.Weekly Hours &amp; Wage Activity'!AE251 = "", "",MIN('3.Weekly Hours &amp; Wage Activity'!AE251/40,1)),IF('3.Weekly Hours &amp; Wage Activity'!AE251="", "",'3.Weekly Hours &amp; Wage Activity'!AE251/40 ))),0)</f>
        <v>0</v>
      </c>
      <c r="AW251" s="86">
        <f>IFERROR(IF('3.Weekly Hours &amp; Wage Activity'!AF251 = "FT", 1,MIN(1,IF('3.Weekly Hours &amp; Wage Activity'!AF251 = "", "",MIN('3.Weekly Hours &amp; Wage Activity'!AF251/40,1)),IF('3.Weekly Hours &amp; Wage Activity'!AF251="", "",'3.Weekly Hours &amp; Wage Activity'!AF251/40 ))),0)</f>
        <v>0</v>
      </c>
      <c r="AX251" s="86">
        <f>IFERROR(IF('3.Weekly Hours &amp; Wage Activity'!AG251 = "FT", 1,MIN(1,IF('3.Weekly Hours &amp; Wage Activity'!AG251 = "", "",MIN('3.Weekly Hours &amp; Wage Activity'!AG251/40,1)),IF('3.Weekly Hours &amp; Wage Activity'!AG251="", "",'3.Weekly Hours &amp; Wage Activity'!AG251/40 ))),0)</f>
        <v>0</v>
      </c>
      <c r="AY251" s="523">
        <f>SUM( IF(COUNTIF('3.Weekly Hours &amp; Wage Activity'!J251:Q251, "&lt;&gt;FT") = 0, COLUMNS('3.Weekly Hours &amp; Wage Activity'!J251:AG251) * 40, '3.Weekly Hours &amp; Wage Activity'!J251:AG251))</f>
        <v>0</v>
      </c>
      <c r="AZ251" s="86">
        <f t="shared" si="27"/>
        <v>0</v>
      </c>
      <c r="BA251" s="87">
        <f t="shared" si="28"/>
        <v>0</v>
      </c>
      <c r="BB251" s="74" t="str">
        <f>IF('2.Census &amp; Reference Benchmarks'!K251 = "", "", '2.Census &amp; Reference Benchmarks'!K251)</f>
        <v/>
      </c>
      <c r="BC251" s="185">
        <f>IF('2.Census &amp; Reference Benchmarks'!L251="N/A",IF(OR(AND(G251="",I251=""),AND(G251&lt;DATEVALUE("1/1/2020"),OR(I251="",I251&gt;DATEVALUE("3/31/2020")))),177.14,IF(OR(I251 = "", I251 &gt; DATEVALUE("1/31/2020")), ROUND(177.14*((DATEVALUE("2/1/2020") -G251)/31),1))),IF('2.Census &amp; Reference Benchmarks'!L251="",0,'2.Census &amp; Reference Benchmarks'!L251))</f>
        <v>0</v>
      </c>
      <c r="BD251" s="74" t="str">
        <f>IF('2.Census &amp; Reference Benchmarks'!N251 = "", "", '2.Census &amp; Reference Benchmarks'!N251)</f>
        <v/>
      </c>
      <c r="BE251" s="185">
        <f>IF('2.Census &amp; Reference Benchmarks'!O251="N/A",IF(OR(AND(G251="",I251=""),AND(G251&lt;=DATEVALUE("2/1/2020"),OR(I251="",I251&gt;=DATEVALUE("2/29/2020")))),165.71,IF(AND(G251&gt;DATEVALUE("2/1/2020"),OR(I251="",I251&lt;=DATEVALUE("2/29/2020"))),((DATEVALUE("3/1/2020")-G251)/29)*165.71,"")),IF('2.Census &amp; Reference Benchmarks'!O251="",0,'2.Census &amp; Reference Benchmarks'!O251))</f>
        <v>0</v>
      </c>
    </row>
    <row r="252" spans="1:57" x14ac:dyDescent="0.25">
      <c r="A252" s="3"/>
      <c r="B252" s="56">
        <f>IF('2.Census &amp; Reference Benchmarks'!B252 &lt;&gt;"",'2.Census &amp; Reference Benchmarks'!B252,"")</f>
        <v>0</v>
      </c>
      <c r="C252" s="56">
        <f>IF('2.Census &amp; Reference Benchmarks'!C252 &lt;&gt;"",'2.Census &amp; Reference Benchmarks'!C252,"")</f>
        <v>0</v>
      </c>
      <c r="D252" s="57" t="str">
        <f>IF('2.Census &amp; Reference Benchmarks'!D252 &lt;&gt;"",'2.Census &amp; Reference Benchmarks'!D252,"")</f>
        <v/>
      </c>
      <c r="E252" s="56" t="str">
        <f>IF('2.Census &amp; Reference Benchmarks'!E252 &lt;&gt;"",'2.Census &amp; Reference Benchmarks'!E252,"")</f>
        <v/>
      </c>
      <c r="F252" s="56" t="str">
        <f>IF('2.Census &amp; Reference Benchmarks'!F252 &lt;&gt;"",'2.Census &amp; Reference Benchmarks'!F252,"")</f>
        <v/>
      </c>
      <c r="G252" s="58" t="str">
        <f>IF('2.Census &amp; Reference Benchmarks'!G252 &lt;&gt;"",'2.Census &amp; Reference Benchmarks'!G252,"")</f>
        <v/>
      </c>
      <c r="H252" s="58" t="str">
        <f>IF('2.Census &amp; Reference Benchmarks'!H252 &lt;&gt;"",'2.Census &amp; Reference Benchmarks'!H252,"")</f>
        <v/>
      </c>
      <c r="I252" s="58" t="str">
        <f>IF('2.Census &amp; Reference Benchmarks'!I252 &lt;&gt;"",'2.Census &amp; Reference Benchmarks'!I252,"")</f>
        <v/>
      </c>
      <c r="J252" s="69" t="str">
        <f>IF('2.Census &amp; Reference Benchmarks'!J252 &lt;&gt;"",'2.Census &amp; Reference Benchmarks'!J252,"")</f>
        <v/>
      </c>
      <c r="K252" s="58" t="str">
        <f>IF('7.Safe Harbor Input Data &amp; Calc'!Q254 &lt;&gt; "", '7.Safe Harbor Input Data &amp; Calc'!Q254, "")</f>
        <v>No</v>
      </c>
      <c r="L252" s="59" t="str">
        <f>IF('2.Census &amp; Reference Benchmarks'!T252&lt;&gt; "",'2.Census &amp; Reference Benchmarks'!T252,"")</f>
        <v/>
      </c>
      <c r="M252" s="60">
        <f>'2.Census &amp; Reference Benchmarks'!M252</f>
        <v>0</v>
      </c>
      <c r="N252" s="60">
        <f>'2.Census &amp; Reference Benchmarks'!P252</f>
        <v>0</v>
      </c>
      <c r="O252" s="60">
        <f>'2.Census &amp; Reference Benchmarks'!S252</f>
        <v>0</v>
      </c>
      <c r="P252" s="52">
        <f>IF( AND(I252 &lt; '1. Summary for SBA'!$J$7, I252 &lt;&gt;""), 0, IF(AND(G252="",I252=""),SUM(M252:O252)*4,IF(I252&lt;'1. Summary for SBA'!$J$7,0,IF(K252="Yes",0,IF(H252="Salary",IF(AND(SUM(M252:O252)*4&lt;100000,L252=""),(SUM(M252:O252)/(IF(OR(I252=0,I252&gt;=DATEVALUE("3/31/2020")),DATEVALUE("3/31/2020"),I252)-IF(OR(G252&lt;=DATEVALUE("1/1/2020"), G252 = ""),DATEVALUE("1/1/2020"),IF(OR(MONTH(G252)=1),G252+1,IF(MONTH(G252)=3,G252,G252-1)))))*360,0),0)))))</f>
        <v>0</v>
      </c>
      <c r="Q252" s="52">
        <f t="shared" si="29"/>
        <v>0</v>
      </c>
      <c r="R252" s="67">
        <f t="shared" si="23"/>
        <v>0</v>
      </c>
      <c r="S252" s="53">
        <f>SUM('3.Weekly Hours &amp; Wage Activity'!AI252:BF252)</f>
        <v>0</v>
      </c>
      <c r="T252" s="53">
        <f>IF(AND(I252&lt;&gt; "",  I252 &lt; '1. Summary for SBA'!$J$11 +168, I252 &gt; '1. Summary for SBA'!$J$11),S252+(((168-(I252-'1. Summary for SBA'!$J$11+1))*S252)/((I252-'1. Summary for SBA'!$J$11+1))),0)</f>
        <v>0</v>
      </c>
      <c r="U252" s="369">
        <f>IF(K252= "Yes",0,IF( H252 = "salary",IF(T252 = 0,MAX(0,$R252-$S252), R252-T252),IF( H252 = "Hourly",'6. Hourly EE Wage Reduction'!AA252, 0)))</f>
        <v>0</v>
      </c>
      <c r="V252" s="67">
        <f t="shared" si="24"/>
        <v>0</v>
      </c>
      <c r="W252" s="405" t="str">
        <f>IF(U252 = 0, "No",IF('6. Hourly EE Wage Reduction'!T252 &gt;'6. Hourly EE Wage Reduction'!W252, "Yes", "No"))</f>
        <v>No</v>
      </c>
      <c r="X252" s="67">
        <f t="shared" si="25"/>
        <v>0</v>
      </c>
      <c r="Y252" s="67">
        <f t="shared" si="26"/>
        <v>0</v>
      </c>
      <c r="AA252" s="86">
        <f>IFERROR(IF('3.Weekly Hours &amp; Wage Activity'!J252 = "FT", 1,MIN(1,IF('3.Weekly Hours &amp; Wage Activity'!J252 = "", "",MIN('3.Weekly Hours &amp; Wage Activity'!J252/40,1)),IF('3.Weekly Hours &amp; Wage Activity'!J252="", "",'3.Weekly Hours &amp; Wage Activity'!J252/40 ))),0)</f>
        <v>0</v>
      </c>
      <c r="AB252" s="86">
        <f>IFERROR(IF('3.Weekly Hours &amp; Wage Activity'!K252 = "FT", 1,MIN(1,IF('3.Weekly Hours &amp; Wage Activity'!K252 = "", "",MIN('3.Weekly Hours &amp; Wage Activity'!K252/40,1)),IF('3.Weekly Hours &amp; Wage Activity'!K252="", "",'3.Weekly Hours &amp; Wage Activity'!K252/40 ))),0)</f>
        <v>0</v>
      </c>
      <c r="AC252" s="86">
        <f>IFERROR(IF('3.Weekly Hours &amp; Wage Activity'!L252 = "FT", 1,MIN(1,IF('3.Weekly Hours &amp; Wage Activity'!L252 = "", "",MIN('3.Weekly Hours &amp; Wage Activity'!L252/40,1)),IF('3.Weekly Hours &amp; Wage Activity'!L252="", "",'3.Weekly Hours &amp; Wage Activity'!L252/40 ))),0)</f>
        <v>0</v>
      </c>
      <c r="AD252" s="86">
        <f>IFERROR(IF('3.Weekly Hours &amp; Wage Activity'!M252 = "FT", 1,MIN(1,IF('3.Weekly Hours &amp; Wage Activity'!M252 = "", "",MIN('3.Weekly Hours &amp; Wage Activity'!M252/40,1)),IF('3.Weekly Hours &amp; Wage Activity'!M252="", "",'3.Weekly Hours &amp; Wage Activity'!M252/40 ))),0)</f>
        <v>0</v>
      </c>
      <c r="AE252" s="86">
        <f>IFERROR(IF('3.Weekly Hours &amp; Wage Activity'!N252 = "FT", 1,MIN(1,IF('3.Weekly Hours &amp; Wage Activity'!N252 = "", "",MIN('3.Weekly Hours &amp; Wage Activity'!N252/40,1)),IF('3.Weekly Hours &amp; Wage Activity'!N252="", "",'3.Weekly Hours &amp; Wage Activity'!N252/40 ))),0)</f>
        <v>0</v>
      </c>
      <c r="AF252" s="86">
        <f>IFERROR(IF('3.Weekly Hours &amp; Wage Activity'!O252 = "FT", 1,MIN(1,IF('3.Weekly Hours &amp; Wage Activity'!O252 = "", "",MIN('3.Weekly Hours &amp; Wage Activity'!O252/40,1)),IF('3.Weekly Hours &amp; Wage Activity'!O252="", "",'3.Weekly Hours &amp; Wage Activity'!O252/40 ))),0)</f>
        <v>0</v>
      </c>
      <c r="AG252" s="86">
        <f>IFERROR(IF('3.Weekly Hours &amp; Wage Activity'!P252 = "FT", 1,MIN(1,IF('3.Weekly Hours &amp; Wage Activity'!P252 = "", "",MIN('3.Weekly Hours &amp; Wage Activity'!P252/40,1)),IF('3.Weekly Hours &amp; Wage Activity'!P252="", "",'3.Weekly Hours &amp; Wage Activity'!P252/40 ))),0)</f>
        <v>0</v>
      </c>
      <c r="AH252" s="86">
        <f>IFERROR(IF('3.Weekly Hours &amp; Wage Activity'!Q252 = "FT", 1,MIN(1,IF('3.Weekly Hours &amp; Wage Activity'!Q252 = "", "",MIN('3.Weekly Hours &amp; Wage Activity'!Q252/40,1)),IF('3.Weekly Hours &amp; Wage Activity'!Q252="", "",'3.Weekly Hours &amp; Wage Activity'!Q252/40 ))),0)</f>
        <v>0</v>
      </c>
      <c r="AI252" s="86">
        <f>IFERROR(IF('3.Weekly Hours &amp; Wage Activity'!R252 = "FT", 1,MIN(1,IF('3.Weekly Hours &amp; Wage Activity'!R252 = "", "",MIN('3.Weekly Hours &amp; Wage Activity'!R252/40,1)),IF('3.Weekly Hours &amp; Wage Activity'!R252="", "",'3.Weekly Hours &amp; Wage Activity'!R252/40 ))),0)</f>
        <v>0</v>
      </c>
      <c r="AJ252" s="86">
        <f>IFERROR(IF('3.Weekly Hours &amp; Wage Activity'!S252 = "FT", 1,MIN(1,IF('3.Weekly Hours &amp; Wage Activity'!S252 = "", "",MIN('3.Weekly Hours &amp; Wage Activity'!S252/40,1)),IF('3.Weekly Hours &amp; Wage Activity'!S252="", "",'3.Weekly Hours &amp; Wage Activity'!S252/40 ))),0)</f>
        <v>0</v>
      </c>
      <c r="AK252" s="86">
        <f>IFERROR(IF('3.Weekly Hours &amp; Wage Activity'!T252 = "FT", 1,MIN(1,IF('3.Weekly Hours &amp; Wage Activity'!T252 = "", "",MIN('3.Weekly Hours &amp; Wage Activity'!T252/40,1)),IF('3.Weekly Hours &amp; Wage Activity'!T252="", "",'3.Weekly Hours &amp; Wage Activity'!T252/40 ))),0)</f>
        <v>0</v>
      </c>
      <c r="AL252" s="86">
        <f>IFERROR(IF('3.Weekly Hours &amp; Wage Activity'!U252 = "FT", 1,MIN(1,IF('3.Weekly Hours &amp; Wage Activity'!U252 = "", "",MIN('3.Weekly Hours &amp; Wage Activity'!U252/40,1)),IF('3.Weekly Hours &amp; Wage Activity'!U252="", "",'3.Weekly Hours &amp; Wage Activity'!U252/40 ))),0)</f>
        <v>0</v>
      </c>
      <c r="AM252" s="86">
        <f>IFERROR(IF('3.Weekly Hours &amp; Wage Activity'!V252 = "FT", 1,MIN(1,IF('3.Weekly Hours &amp; Wage Activity'!V252 = "", "",MIN('3.Weekly Hours &amp; Wage Activity'!V252/40,1)),IF('3.Weekly Hours &amp; Wage Activity'!V252="", "",'3.Weekly Hours &amp; Wage Activity'!V252/40 ))),0)</f>
        <v>0</v>
      </c>
      <c r="AN252" s="86">
        <f>IFERROR(IF('3.Weekly Hours &amp; Wage Activity'!W252 = "FT", 1,MIN(1,IF('3.Weekly Hours &amp; Wage Activity'!W252 = "", "",MIN('3.Weekly Hours &amp; Wage Activity'!W252/40,1)),IF('3.Weekly Hours &amp; Wage Activity'!W252="", "",'3.Weekly Hours &amp; Wage Activity'!W252/40 ))),0)</f>
        <v>0</v>
      </c>
      <c r="AO252" s="86">
        <f>IFERROR(IF('3.Weekly Hours &amp; Wage Activity'!X252 = "FT", 1,MIN(1,IF('3.Weekly Hours &amp; Wage Activity'!X252 = "", "",MIN('3.Weekly Hours &amp; Wage Activity'!X252/40,1)),IF('3.Weekly Hours &amp; Wage Activity'!X252="", "",'3.Weekly Hours &amp; Wage Activity'!X252/40 ))),0)</f>
        <v>0</v>
      </c>
      <c r="AP252" s="86">
        <f>IFERROR(IF('3.Weekly Hours &amp; Wage Activity'!Y252 = "FT", 1,MIN(1,IF('3.Weekly Hours &amp; Wage Activity'!Y252 = "", "",MIN('3.Weekly Hours &amp; Wage Activity'!Y252/40,1)),IF('3.Weekly Hours &amp; Wage Activity'!Y252="", "",'3.Weekly Hours &amp; Wage Activity'!Y252/40 ))),0)</f>
        <v>0</v>
      </c>
      <c r="AQ252" s="86">
        <f>IFERROR(IF('3.Weekly Hours &amp; Wage Activity'!Z252 = "FT", 1,MIN(1,IF('3.Weekly Hours &amp; Wage Activity'!Z252 = "", "",MIN('3.Weekly Hours &amp; Wage Activity'!Z252/40,1)),IF('3.Weekly Hours &amp; Wage Activity'!Z252="", "",'3.Weekly Hours &amp; Wage Activity'!Z252/40 ))),0)</f>
        <v>0</v>
      </c>
      <c r="AR252" s="86">
        <f>IFERROR(IF('3.Weekly Hours &amp; Wage Activity'!AA252 = "FT", 1,MIN(1,IF('3.Weekly Hours &amp; Wage Activity'!AA252 = "", "",MIN('3.Weekly Hours &amp; Wage Activity'!AA252/40,1)),IF('3.Weekly Hours &amp; Wage Activity'!AA252="", "",'3.Weekly Hours &amp; Wage Activity'!AA252/40 ))),0)</f>
        <v>0</v>
      </c>
      <c r="AS252" s="86">
        <f>IFERROR(IF('3.Weekly Hours &amp; Wage Activity'!AB252 = "FT", 1,MIN(1,IF('3.Weekly Hours &amp; Wage Activity'!AB252 = "", "",MIN('3.Weekly Hours &amp; Wage Activity'!AB252/40,1)),IF('3.Weekly Hours &amp; Wage Activity'!AB252="", "",'3.Weekly Hours &amp; Wage Activity'!AB252/40 ))),0)</f>
        <v>0</v>
      </c>
      <c r="AT252" s="86">
        <f>IFERROR(IF('3.Weekly Hours &amp; Wage Activity'!AC252 = "FT", 1,MIN(1,IF('3.Weekly Hours &amp; Wage Activity'!AC252 = "", "",MIN('3.Weekly Hours &amp; Wage Activity'!AC252/40,1)),IF('3.Weekly Hours &amp; Wage Activity'!AC252="", "",'3.Weekly Hours &amp; Wage Activity'!AC252/40 ))),0)</f>
        <v>0</v>
      </c>
      <c r="AU252" s="86">
        <f>IFERROR(IF('3.Weekly Hours &amp; Wage Activity'!AD252 = "FT", 1,MIN(1,IF('3.Weekly Hours &amp; Wage Activity'!AD252 = "", "",MIN('3.Weekly Hours &amp; Wage Activity'!AD252/40,1)),IF('3.Weekly Hours &amp; Wage Activity'!AD252="", "",'3.Weekly Hours &amp; Wage Activity'!AD252/40 ))),0)</f>
        <v>0</v>
      </c>
      <c r="AV252" s="86">
        <f>IFERROR(IF('3.Weekly Hours &amp; Wage Activity'!AE252 = "FT", 1,MIN(1,IF('3.Weekly Hours &amp; Wage Activity'!AE252 = "", "",MIN('3.Weekly Hours &amp; Wage Activity'!AE252/40,1)),IF('3.Weekly Hours &amp; Wage Activity'!AE252="", "",'3.Weekly Hours &amp; Wage Activity'!AE252/40 ))),0)</f>
        <v>0</v>
      </c>
      <c r="AW252" s="86">
        <f>IFERROR(IF('3.Weekly Hours &amp; Wage Activity'!AF252 = "FT", 1,MIN(1,IF('3.Weekly Hours &amp; Wage Activity'!AF252 = "", "",MIN('3.Weekly Hours &amp; Wage Activity'!AF252/40,1)),IF('3.Weekly Hours &amp; Wage Activity'!AF252="", "",'3.Weekly Hours &amp; Wage Activity'!AF252/40 ))),0)</f>
        <v>0</v>
      </c>
      <c r="AX252" s="86">
        <f>IFERROR(IF('3.Weekly Hours &amp; Wage Activity'!AG252 = "FT", 1,MIN(1,IF('3.Weekly Hours &amp; Wage Activity'!AG252 = "", "",MIN('3.Weekly Hours &amp; Wage Activity'!AG252/40,1)),IF('3.Weekly Hours &amp; Wage Activity'!AG252="", "",'3.Weekly Hours &amp; Wage Activity'!AG252/40 ))),0)</f>
        <v>0</v>
      </c>
      <c r="AY252" s="523">
        <f>SUM( IF(COUNTIF('3.Weekly Hours &amp; Wage Activity'!J252:Q252, "&lt;&gt;FT") = 0, COLUMNS('3.Weekly Hours &amp; Wage Activity'!J252:AG252) * 40, '3.Weekly Hours &amp; Wage Activity'!J252:AG252))</f>
        <v>0</v>
      </c>
      <c r="AZ252" s="86">
        <f t="shared" si="27"/>
        <v>0</v>
      </c>
      <c r="BA252" s="87">
        <f t="shared" si="28"/>
        <v>0</v>
      </c>
      <c r="BB252" s="74" t="str">
        <f>IF('2.Census &amp; Reference Benchmarks'!K252 = "", "", '2.Census &amp; Reference Benchmarks'!K252)</f>
        <v/>
      </c>
      <c r="BC252" s="185">
        <f>IF('2.Census &amp; Reference Benchmarks'!L252="N/A",IF(OR(AND(G252="",I252=""),AND(G252&lt;DATEVALUE("1/1/2020"),OR(I252="",I252&gt;DATEVALUE("3/31/2020")))),177.14,IF(OR(I252 = "", I252 &gt; DATEVALUE("1/31/2020")), ROUND(177.14*((DATEVALUE("2/1/2020") -G252)/31),1))),IF('2.Census &amp; Reference Benchmarks'!L252="",0,'2.Census &amp; Reference Benchmarks'!L252))</f>
        <v>0</v>
      </c>
      <c r="BD252" s="74" t="str">
        <f>IF('2.Census &amp; Reference Benchmarks'!N252 = "", "", '2.Census &amp; Reference Benchmarks'!N252)</f>
        <v/>
      </c>
      <c r="BE252" s="185">
        <f>IF('2.Census &amp; Reference Benchmarks'!O252="N/A",IF(OR(AND(G252="",I252=""),AND(G252&lt;=DATEVALUE("2/1/2020"),OR(I252="",I252&gt;=DATEVALUE("2/29/2020")))),165.71,IF(AND(G252&gt;DATEVALUE("2/1/2020"),OR(I252="",I252&lt;=DATEVALUE("2/29/2020"))),((DATEVALUE("3/1/2020")-G252)/29)*165.71,"")),IF('2.Census &amp; Reference Benchmarks'!O252="",0,'2.Census &amp; Reference Benchmarks'!O252))</f>
        <v>0</v>
      </c>
    </row>
    <row r="253" spans="1:57" x14ac:dyDescent="0.25">
      <c r="A253" s="3"/>
      <c r="B253" s="56">
        <f>IF('2.Census &amp; Reference Benchmarks'!B253 &lt;&gt;"",'2.Census &amp; Reference Benchmarks'!B253,"")</f>
        <v>0</v>
      </c>
      <c r="C253" s="56">
        <f>IF('2.Census &amp; Reference Benchmarks'!C253 &lt;&gt;"",'2.Census &amp; Reference Benchmarks'!C253,"")</f>
        <v>0</v>
      </c>
      <c r="D253" s="57" t="str">
        <f>IF('2.Census &amp; Reference Benchmarks'!D253 &lt;&gt;"",'2.Census &amp; Reference Benchmarks'!D253,"")</f>
        <v/>
      </c>
      <c r="E253" s="56" t="str">
        <f>IF('2.Census &amp; Reference Benchmarks'!E253 &lt;&gt;"",'2.Census &amp; Reference Benchmarks'!E253,"")</f>
        <v/>
      </c>
      <c r="F253" s="56" t="str">
        <f>IF('2.Census &amp; Reference Benchmarks'!F253 &lt;&gt;"",'2.Census &amp; Reference Benchmarks'!F253,"")</f>
        <v/>
      </c>
      <c r="G253" s="58" t="str">
        <f>IF('2.Census &amp; Reference Benchmarks'!G253 &lt;&gt;"",'2.Census &amp; Reference Benchmarks'!G253,"")</f>
        <v/>
      </c>
      <c r="H253" s="58" t="str">
        <f>IF('2.Census &amp; Reference Benchmarks'!H253 &lt;&gt;"",'2.Census &amp; Reference Benchmarks'!H253,"")</f>
        <v/>
      </c>
      <c r="I253" s="58" t="str">
        <f>IF('2.Census &amp; Reference Benchmarks'!I253 &lt;&gt;"",'2.Census &amp; Reference Benchmarks'!I253,"")</f>
        <v/>
      </c>
      <c r="J253" s="69" t="str">
        <f>IF('2.Census &amp; Reference Benchmarks'!J253 &lt;&gt;"",'2.Census &amp; Reference Benchmarks'!J253,"")</f>
        <v/>
      </c>
      <c r="K253" s="58" t="str">
        <f>IF('7.Safe Harbor Input Data &amp; Calc'!Q255 &lt;&gt; "", '7.Safe Harbor Input Data &amp; Calc'!Q255, "")</f>
        <v>No</v>
      </c>
      <c r="L253" s="59" t="str">
        <f>IF('2.Census &amp; Reference Benchmarks'!T253&lt;&gt; "",'2.Census &amp; Reference Benchmarks'!T253,"")</f>
        <v/>
      </c>
      <c r="M253" s="60">
        <f>'2.Census &amp; Reference Benchmarks'!M253</f>
        <v>0</v>
      </c>
      <c r="N253" s="60">
        <f>'2.Census &amp; Reference Benchmarks'!P253</f>
        <v>0</v>
      </c>
      <c r="O253" s="60">
        <f>'2.Census &amp; Reference Benchmarks'!S253</f>
        <v>0</v>
      </c>
      <c r="P253" s="52">
        <f>IF( AND(I253 &lt; '1. Summary for SBA'!$J$7, I253 &lt;&gt;""), 0, IF(AND(G253="",I253=""),SUM(M253:O253)*4,IF(I253&lt;'1. Summary for SBA'!$J$7,0,IF(K253="Yes",0,IF(H253="Salary",IF(AND(SUM(M253:O253)*4&lt;100000,L253=""),(SUM(M253:O253)/(IF(OR(I253=0,I253&gt;=DATEVALUE("3/31/2020")),DATEVALUE("3/31/2020"),I253)-IF(OR(G253&lt;=DATEVALUE("1/1/2020"), G253 = ""),DATEVALUE("1/1/2020"),IF(OR(MONTH(G253)=1),G253+1,IF(MONTH(G253)=3,G253,G253-1)))))*360,0),0)))))</f>
        <v>0</v>
      </c>
      <c r="Q253" s="52">
        <f t="shared" si="29"/>
        <v>0</v>
      </c>
      <c r="R253" s="67">
        <f t="shared" si="23"/>
        <v>0</v>
      </c>
      <c r="S253" s="53">
        <f>SUM('3.Weekly Hours &amp; Wage Activity'!AI253:BF253)</f>
        <v>0</v>
      </c>
      <c r="T253" s="53">
        <f>IF(AND(I253&lt;&gt; "",  I253 &lt; '1. Summary for SBA'!$J$11 +168, I253 &gt; '1. Summary for SBA'!$J$11),S253+(((168-(I253-'1. Summary for SBA'!$J$11+1))*S253)/((I253-'1. Summary for SBA'!$J$11+1))),0)</f>
        <v>0</v>
      </c>
      <c r="U253" s="369">
        <f>IF(K253= "Yes",0,IF( H253 = "salary",IF(T253 = 0,MAX(0,$R253-$S253), R253-T253),IF( H253 = "Hourly",'6. Hourly EE Wage Reduction'!AA253, 0)))</f>
        <v>0</v>
      </c>
      <c r="V253" s="67">
        <f t="shared" si="24"/>
        <v>0</v>
      </c>
      <c r="W253" s="405" t="str">
        <f>IF(U253 = 0, "No",IF('6. Hourly EE Wage Reduction'!T253 &gt;'6. Hourly EE Wage Reduction'!W253, "Yes", "No"))</f>
        <v>No</v>
      </c>
      <c r="X253" s="67">
        <f t="shared" si="25"/>
        <v>0</v>
      </c>
      <c r="Y253" s="67">
        <f t="shared" si="26"/>
        <v>0</v>
      </c>
      <c r="AA253" s="86">
        <f>IFERROR(IF('3.Weekly Hours &amp; Wage Activity'!J253 = "FT", 1,MIN(1,IF('3.Weekly Hours &amp; Wage Activity'!J253 = "", "",MIN('3.Weekly Hours &amp; Wage Activity'!J253/40,1)),IF('3.Weekly Hours &amp; Wage Activity'!J253="", "",'3.Weekly Hours &amp; Wage Activity'!J253/40 ))),0)</f>
        <v>0</v>
      </c>
      <c r="AB253" s="86">
        <f>IFERROR(IF('3.Weekly Hours &amp; Wage Activity'!K253 = "FT", 1,MIN(1,IF('3.Weekly Hours &amp; Wage Activity'!K253 = "", "",MIN('3.Weekly Hours &amp; Wage Activity'!K253/40,1)),IF('3.Weekly Hours &amp; Wage Activity'!K253="", "",'3.Weekly Hours &amp; Wage Activity'!K253/40 ))),0)</f>
        <v>0</v>
      </c>
      <c r="AC253" s="86">
        <f>IFERROR(IF('3.Weekly Hours &amp; Wage Activity'!L253 = "FT", 1,MIN(1,IF('3.Weekly Hours &amp; Wage Activity'!L253 = "", "",MIN('3.Weekly Hours &amp; Wage Activity'!L253/40,1)),IF('3.Weekly Hours &amp; Wage Activity'!L253="", "",'3.Weekly Hours &amp; Wage Activity'!L253/40 ))),0)</f>
        <v>0</v>
      </c>
      <c r="AD253" s="86">
        <f>IFERROR(IF('3.Weekly Hours &amp; Wage Activity'!M253 = "FT", 1,MIN(1,IF('3.Weekly Hours &amp; Wage Activity'!M253 = "", "",MIN('3.Weekly Hours &amp; Wage Activity'!M253/40,1)),IF('3.Weekly Hours &amp; Wage Activity'!M253="", "",'3.Weekly Hours &amp; Wage Activity'!M253/40 ))),0)</f>
        <v>0</v>
      </c>
      <c r="AE253" s="86">
        <f>IFERROR(IF('3.Weekly Hours &amp; Wage Activity'!N253 = "FT", 1,MIN(1,IF('3.Weekly Hours &amp; Wage Activity'!N253 = "", "",MIN('3.Weekly Hours &amp; Wage Activity'!N253/40,1)),IF('3.Weekly Hours &amp; Wage Activity'!N253="", "",'3.Weekly Hours &amp; Wage Activity'!N253/40 ))),0)</f>
        <v>0</v>
      </c>
      <c r="AF253" s="86">
        <f>IFERROR(IF('3.Weekly Hours &amp; Wage Activity'!O253 = "FT", 1,MIN(1,IF('3.Weekly Hours &amp; Wage Activity'!O253 = "", "",MIN('3.Weekly Hours &amp; Wage Activity'!O253/40,1)),IF('3.Weekly Hours &amp; Wage Activity'!O253="", "",'3.Weekly Hours &amp; Wage Activity'!O253/40 ))),0)</f>
        <v>0</v>
      </c>
      <c r="AG253" s="86">
        <f>IFERROR(IF('3.Weekly Hours &amp; Wage Activity'!P253 = "FT", 1,MIN(1,IF('3.Weekly Hours &amp; Wage Activity'!P253 = "", "",MIN('3.Weekly Hours &amp; Wage Activity'!P253/40,1)),IF('3.Weekly Hours &amp; Wage Activity'!P253="", "",'3.Weekly Hours &amp; Wage Activity'!P253/40 ))),0)</f>
        <v>0</v>
      </c>
      <c r="AH253" s="86">
        <f>IFERROR(IF('3.Weekly Hours &amp; Wage Activity'!Q253 = "FT", 1,MIN(1,IF('3.Weekly Hours &amp; Wage Activity'!Q253 = "", "",MIN('3.Weekly Hours &amp; Wage Activity'!Q253/40,1)),IF('3.Weekly Hours &amp; Wage Activity'!Q253="", "",'3.Weekly Hours &amp; Wage Activity'!Q253/40 ))),0)</f>
        <v>0</v>
      </c>
      <c r="AI253" s="86">
        <f>IFERROR(IF('3.Weekly Hours &amp; Wage Activity'!R253 = "FT", 1,MIN(1,IF('3.Weekly Hours &amp; Wage Activity'!R253 = "", "",MIN('3.Weekly Hours &amp; Wage Activity'!R253/40,1)),IF('3.Weekly Hours &amp; Wage Activity'!R253="", "",'3.Weekly Hours &amp; Wage Activity'!R253/40 ))),0)</f>
        <v>0</v>
      </c>
      <c r="AJ253" s="86">
        <f>IFERROR(IF('3.Weekly Hours &amp; Wage Activity'!S253 = "FT", 1,MIN(1,IF('3.Weekly Hours &amp; Wage Activity'!S253 = "", "",MIN('3.Weekly Hours &amp; Wage Activity'!S253/40,1)),IF('3.Weekly Hours &amp; Wage Activity'!S253="", "",'3.Weekly Hours &amp; Wage Activity'!S253/40 ))),0)</f>
        <v>0</v>
      </c>
      <c r="AK253" s="86">
        <f>IFERROR(IF('3.Weekly Hours &amp; Wage Activity'!T253 = "FT", 1,MIN(1,IF('3.Weekly Hours &amp; Wage Activity'!T253 = "", "",MIN('3.Weekly Hours &amp; Wage Activity'!T253/40,1)),IF('3.Weekly Hours &amp; Wage Activity'!T253="", "",'3.Weekly Hours &amp; Wage Activity'!T253/40 ))),0)</f>
        <v>0</v>
      </c>
      <c r="AL253" s="86">
        <f>IFERROR(IF('3.Weekly Hours &amp; Wage Activity'!U253 = "FT", 1,MIN(1,IF('3.Weekly Hours &amp; Wage Activity'!U253 = "", "",MIN('3.Weekly Hours &amp; Wage Activity'!U253/40,1)),IF('3.Weekly Hours &amp; Wage Activity'!U253="", "",'3.Weekly Hours &amp; Wage Activity'!U253/40 ))),0)</f>
        <v>0</v>
      </c>
      <c r="AM253" s="86">
        <f>IFERROR(IF('3.Weekly Hours &amp; Wage Activity'!V253 = "FT", 1,MIN(1,IF('3.Weekly Hours &amp; Wage Activity'!V253 = "", "",MIN('3.Weekly Hours &amp; Wage Activity'!V253/40,1)),IF('3.Weekly Hours &amp; Wage Activity'!V253="", "",'3.Weekly Hours &amp; Wage Activity'!V253/40 ))),0)</f>
        <v>0</v>
      </c>
      <c r="AN253" s="86">
        <f>IFERROR(IF('3.Weekly Hours &amp; Wage Activity'!W253 = "FT", 1,MIN(1,IF('3.Weekly Hours &amp; Wage Activity'!W253 = "", "",MIN('3.Weekly Hours &amp; Wage Activity'!W253/40,1)),IF('3.Weekly Hours &amp; Wage Activity'!W253="", "",'3.Weekly Hours &amp; Wage Activity'!W253/40 ))),0)</f>
        <v>0</v>
      </c>
      <c r="AO253" s="86">
        <f>IFERROR(IF('3.Weekly Hours &amp; Wage Activity'!X253 = "FT", 1,MIN(1,IF('3.Weekly Hours &amp; Wage Activity'!X253 = "", "",MIN('3.Weekly Hours &amp; Wage Activity'!X253/40,1)),IF('3.Weekly Hours &amp; Wage Activity'!X253="", "",'3.Weekly Hours &amp; Wage Activity'!X253/40 ))),0)</f>
        <v>0</v>
      </c>
      <c r="AP253" s="86">
        <f>IFERROR(IF('3.Weekly Hours &amp; Wage Activity'!Y253 = "FT", 1,MIN(1,IF('3.Weekly Hours &amp; Wage Activity'!Y253 = "", "",MIN('3.Weekly Hours &amp; Wage Activity'!Y253/40,1)),IF('3.Weekly Hours &amp; Wage Activity'!Y253="", "",'3.Weekly Hours &amp; Wage Activity'!Y253/40 ))),0)</f>
        <v>0</v>
      </c>
      <c r="AQ253" s="86">
        <f>IFERROR(IF('3.Weekly Hours &amp; Wage Activity'!Z253 = "FT", 1,MIN(1,IF('3.Weekly Hours &amp; Wage Activity'!Z253 = "", "",MIN('3.Weekly Hours &amp; Wage Activity'!Z253/40,1)),IF('3.Weekly Hours &amp; Wage Activity'!Z253="", "",'3.Weekly Hours &amp; Wage Activity'!Z253/40 ))),0)</f>
        <v>0</v>
      </c>
      <c r="AR253" s="86">
        <f>IFERROR(IF('3.Weekly Hours &amp; Wage Activity'!AA253 = "FT", 1,MIN(1,IF('3.Weekly Hours &amp; Wage Activity'!AA253 = "", "",MIN('3.Weekly Hours &amp; Wage Activity'!AA253/40,1)),IF('3.Weekly Hours &amp; Wage Activity'!AA253="", "",'3.Weekly Hours &amp; Wage Activity'!AA253/40 ))),0)</f>
        <v>0</v>
      </c>
      <c r="AS253" s="86">
        <f>IFERROR(IF('3.Weekly Hours &amp; Wage Activity'!AB253 = "FT", 1,MIN(1,IF('3.Weekly Hours &amp; Wage Activity'!AB253 = "", "",MIN('3.Weekly Hours &amp; Wage Activity'!AB253/40,1)),IF('3.Weekly Hours &amp; Wage Activity'!AB253="", "",'3.Weekly Hours &amp; Wage Activity'!AB253/40 ))),0)</f>
        <v>0</v>
      </c>
      <c r="AT253" s="86">
        <f>IFERROR(IF('3.Weekly Hours &amp; Wage Activity'!AC253 = "FT", 1,MIN(1,IF('3.Weekly Hours &amp; Wage Activity'!AC253 = "", "",MIN('3.Weekly Hours &amp; Wage Activity'!AC253/40,1)),IF('3.Weekly Hours &amp; Wage Activity'!AC253="", "",'3.Weekly Hours &amp; Wage Activity'!AC253/40 ))),0)</f>
        <v>0</v>
      </c>
      <c r="AU253" s="86">
        <f>IFERROR(IF('3.Weekly Hours &amp; Wage Activity'!AD253 = "FT", 1,MIN(1,IF('3.Weekly Hours &amp; Wage Activity'!AD253 = "", "",MIN('3.Weekly Hours &amp; Wage Activity'!AD253/40,1)),IF('3.Weekly Hours &amp; Wage Activity'!AD253="", "",'3.Weekly Hours &amp; Wage Activity'!AD253/40 ))),0)</f>
        <v>0</v>
      </c>
      <c r="AV253" s="86">
        <f>IFERROR(IF('3.Weekly Hours &amp; Wage Activity'!AE253 = "FT", 1,MIN(1,IF('3.Weekly Hours &amp; Wage Activity'!AE253 = "", "",MIN('3.Weekly Hours &amp; Wage Activity'!AE253/40,1)),IF('3.Weekly Hours &amp; Wage Activity'!AE253="", "",'3.Weekly Hours &amp; Wage Activity'!AE253/40 ))),0)</f>
        <v>0</v>
      </c>
      <c r="AW253" s="86">
        <f>IFERROR(IF('3.Weekly Hours &amp; Wage Activity'!AF253 = "FT", 1,MIN(1,IF('3.Weekly Hours &amp; Wage Activity'!AF253 = "", "",MIN('3.Weekly Hours &amp; Wage Activity'!AF253/40,1)),IF('3.Weekly Hours &amp; Wage Activity'!AF253="", "",'3.Weekly Hours &amp; Wage Activity'!AF253/40 ))),0)</f>
        <v>0</v>
      </c>
      <c r="AX253" s="86">
        <f>IFERROR(IF('3.Weekly Hours &amp; Wage Activity'!AG253 = "FT", 1,MIN(1,IF('3.Weekly Hours &amp; Wage Activity'!AG253 = "", "",MIN('3.Weekly Hours &amp; Wage Activity'!AG253/40,1)),IF('3.Weekly Hours &amp; Wage Activity'!AG253="", "",'3.Weekly Hours &amp; Wage Activity'!AG253/40 ))),0)</f>
        <v>0</v>
      </c>
      <c r="AY253" s="523">
        <f>SUM( IF(COUNTIF('3.Weekly Hours &amp; Wage Activity'!J253:Q253, "&lt;&gt;FT") = 0, COLUMNS('3.Weekly Hours &amp; Wage Activity'!J253:AG253) * 40, '3.Weekly Hours &amp; Wage Activity'!J253:AG253))</f>
        <v>0</v>
      </c>
      <c r="AZ253" s="86">
        <f t="shared" si="27"/>
        <v>0</v>
      </c>
      <c r="BA253" s="87">
        <f t="shared" si="28"/>
        <v>0</v>
      </c>
      <c r="BB253" s="74" t="str">
        <f>IF('2.Census &amp; Reference Benchmarks'!K253 = "", "", '2.Census &amp; Reference Benchmarks'!K253)</f>
        <v/>
      </c>
      <c r="BC253" s="185">
        <f>IF('2.Census &amp; Reference Benchmarks'!L253="N/A",IF(OR(AND(G253="",I253=""),AND(G253&lt;DATEVALUE("1/1/2020"),OR(I253="",I253&gt;DATEVALUE("3/31/2020")))),177.14,IF(OR(I253 = "", I253 &gt; DATEVALUE("1/31/2020")), ROUND(177.14*((DATEVALUE("2/1/2020") -G253)/31),1))),IF('2.Census &amp; Reference Benchmarks'!L253="",0,'2.Census &amp; Reference Benchmarks'!L253))</f>
        <v>0</v>
      </c>
      <c r="BD253" s="74" t="str">
        <f>IF('2.Census &amp; Reference Benchmarks'!N253 = "", "", '2.Census &amp; Reference Benchmarks'!N253)</f>
        <v/>
      </c>
      <c r="BE253" s="185">
        <f>IF('2.Census &amp; Reference Benchmarks'!O253="N/A",IF(OR(AND(G253="",I253=""),AND(G253&lt;=DATEVALUE("2/1/2020"),OR(I253="",I253&gt;=DATEVALUE("2/29/2020")))),165.71,IF(AND(G253&gt;DATEVALUE("2/1/2020"),OR(I253="",I253&lt;=DATEVALUE("2/29/2020"))),((DATEVALUE("3/1/2020")-G253)/29)*165.71,"")),IF('2.Census &amp; Reference Benchmarks'!O253="",0,'2.Census &amp; Reference Benchmarks'!O253))</f>
        <v>0</v>
      </c>
    </row>
    <row r="254" spans="1:57" x14ac:dyDescent="0.25">
      <c r="A254" s="3"/>
      <c r="B254" s="56">
        <f>IF('2.Census &amp; Reference Benchmarks'!B254 &lt;&gt;"",'2.Census &amp; Reference Benchmarks'!B254,"")</f>
        <v>0</v>
      </c>
      <c r="C254" s="56">
        <f>IF('2.Census &amp; Reference Benchmarks'!C254 &lt;&gt;"",'2.Census &amp; Reference Benchmarks'!C254,"")</f>
        <v>0</v>
      </c>
      <c r="D254" s="57" t="str">
        <f>IF('2.Census &amp; Reference Benchmarks'!D254 &lt;&gt;"",'2.Census &amp; Reference Benchmarks'!D254,"")</f>
        <v/>
      </c>
      <c r="E254" s="56" t="str">
        <f>IF('2.Census &amp; Reference Benchmarks'!E254 &lt;&gt;"",'2.Census &amp; Reference Benchmarks'!E254,"")</f>
        <v/>
      </c>
      <c r="F254" s="56" t="str">
        <f>IF('2.Census &amp; Reference Benchmarks'!F254 &lt;&gt;"",'2.Census &amp; Reference Benchmarks'!F254,"")</f>
        <v/>
      </c>
      <c r="G254" s="58" t="str">
        <f>IF('2.Census &amp; Reference Benchmarks'!G254 &lt;&gt;"",'2.Census &amp; Reference Benchmarks'!G254,"")</f>
        <v/>
      </c>
      <c r="H254" s="58" t="str">
        <f>IF('2.Census &amp; Reference Benchmarks'!H254 &lt;&gt;"",'2.Census &amp; Reference Benchmarks'!H254,"")</f>
        <v/>
      </c>
      <c r="I254" s="58" t="str">
        <f>IF('2.Census &amp; Reference Benchmarks'!I254 &lt;&gt;"",'2.Census &amp; Reference Benchmarks'!I254,"")</f>
        <v/>
      </c>
      <c r="J254" s="69" t="str">
        <f>IF('2.Census &amp; Reference Benchmarks'!J254 &lt;&gt;"",'2.Census &amp; Reference Benchmarks'!J254,"")</f>
        <v/>
      </c>
      <c r="K254" s="58" t="str">
        <f>IF('7.Safe Harbor Input Data &amp; Calc'!Q256 &lt;&gt; "", '7.Safe Harbor Input Data &amp; Calc'!Q256, "")</f>
        <v>No</v>
      </c>
      <c r="L254" s="59" t="str">
        <f>IF('2.Census &amp; Reference Benchmarks'!T254&lt;&gt; "",'2.Census &amp; Reference Benchmarks'!T254,"")</f>
        <v/>
      </c>
      <c r="M254" s="60">
        <f>'2.Census &amp; Reference Benchmarks'!M254</f>
        <v>0</v>
      </c>
      <c r="N254" s="60">
        <f>'2.Census &amp; Reference Benchmarks'!P254</f>
        <v>0</v>
      </c>
      <c r="O254" s="60">
        <f>'2.Census &amp; Reference Benchmarks'!S254</f>
        <v>0</v>
      </c>
      <c r="P254" s="52">
        <f>IF( AND(I254 &lt; '1. Summary for SBA'!$J$7, I254 &lt;&gt;""), 0, IF(AND(G254="",I254=""),SUM(M254:O254)*4,IF(I254&lt;'1. Summary for SBA'!$J$7,0,IF(K254="Yes",0,IF(H254="Salary",IF(AND(SUM(M254:O254)*4&lt;100000,L254=""),(SUM(M254:O254)/(IF(OR(I254=0,I254&gt;=DATEVALUE("3/31/2020")),DATEVALUE("3/31/2020"),I254)-IF(OR(G254&lt;=DATEVALUE("1/1/2020"), G254 = ""),DATEVALUE("1/1/2020"),IF(OR(MONTH(G254)=1),G254+1,IF(MONTH(G254)=3,G254,G254-1)))))*360,0),0)))))</f>
        <v>0</v>
      </c>
      <c r="Q254" s="52">
        <f t="shared" si="29"/>
        <v>0</v>
      </c>
      <c r="R254" s="67">
        <f t="shared" si="23"/>
        <v>0</v>
      </c>
      <c r="S254" s="53">
        <f>SUM('3.Weekly Hours &amp; Wage Activity'!AI254:BF254)</f>
        <v>0</v>
      </c>
      <c r="T254" s="53">
        <f>IF(AND(I254&lt;&gt; "",  I254 &lt; '1. Summary for SBA'!$J$11 +168, I254 &gt; '1. Summary for SBA'!$J$11),S254+(((168-(I254-'1. Summary for SBA'!$J$11+1))*S254)/((I254-'1. Summary for SBA'!$J$11+1))),0)</f>
        <v>0</v>
      </c>
      <c r="U254" s="369">
        <f>IF(K254= "Yes",0,IF( H254 = "salary",IF(T254 = 0,MAX(0,$R254-$S254), R254-T254),IF( H254 = "Hourly",'6. Hourly EE Wage Reduction'!AA254, 0)))</f>
        <v>0</v>
      </c>
      <c r="V254" s="67">
        <f t="shared" si="24"/>
        <v>0</v>
      </c>
      <c r="W254" s="405" t="str">
        <f>IF(U254 = 0, "No",IF('6. Hourly EE Wage Reduction'!T254 &gt;'6. Hourly EE Wage Reduction'!W254, "Yes", "No"))</f>
        <v>No</v>
      </c>
      <c r="X254" s="67">
        <f t="shared" si="25"/>
        <v>0</v>
      </c>
      <c r="Y254" s="67">
        <f t="shared" si="26"/>
        <v>0</v>
      </c>
      <c r="AA254" s="86">
        <f>IFERROR(IF('3.Weekly Hours &amp; Wage Activity'!J254 = "FT", 1,MIN(1,IF('3.Weekly Hours &amp; Wage Activity'!J254 = "", "",MIN('3.Weekly Hours &amp; Wage Activity'!J254/40,1)),IF('3.Weekly Hours &amp; Wage Activity'!J254="", "",'3.Weekly Hours &amp; Wage Activity'!J254/40 ))),0)</f>
        <v>0</v>
      </c>
      <c r="AB254" s="86">
        <f>IFERROR(IF('3.Weekly Hours &amp; Wage Activity'!K254 = "FT", 1,MIN(1,IF('3.Weekly Hours &amp; Wage Activity'!K254 = "", "",MIN('3.Weekly Hours &amp; Wage Activity'!K254/40,1)),IF('3.Weekly Hours &amp; Wage Activity'!K254="", "",'3.Weekly Hours &amp; Wage Activity'!K254/40 ))),0)</f>
        <v>0</v>
      </c>
      <c r="AC254" s="86">
        <f>IFERROR(IF('3.Weekly Hours &amp; Wage Activity'!L254 = "FT", 1,MIN(1,IF('3.Weekly Hours &amp; Wage Activity'!L254 = "", "",MIN('3.Weekly Hours &amp; Wage Activity'!L254/40,1)),IF('3.Weekly Hours &amp; Wage Activity'!L254="", "",'3.Weekly Hours &amp; Wage Activity'!L254/40 ))),0)</f>
        <v>0</v>
      </c>
      <c r="AD254" s="86">
        <f>IFERROR(IF('3.Weekly Hours &amp; Wage Activity'!M254 = "FT", 1,MIN(1,IF('3.Weekly Hours &amp; Wage Activity'!M254 = "", "",MIN('3.Weekly Hours &amp; Wage Activity'!M254/40,1)),IF('3.Weekly Hours &amp; Wage Activity'!M254="", "",'3.Weekly Hours &amp; Wage Activity'!M254/40 ))),0)</f>
        <v>0</v>
      </c>
      <c r="AE254" s="86">
        <f>IFERROR(IF('3.Weekly Hours &amp; Wage Activity'!N254 = "FT", 1,MIN(1,IF('3.Weekly Hours &amp; Wage Activity'!N254 = "", "",MIN('3.Weekly Hours &amp; Wage Activity'!N254/40,1)),IF('3.Weekly Hours &amp; Wage Activity'!N254="", "",'3.Weekly Hours &amp; Wage Activity'!N254/40 ))),0)</f>
        <v>0</v>
      </c>
      <c r="AF254" s="86">
        <f>IFERROR(IF('3.Weekly Hours &amp; Wage Activity'!O254 = "FT", 1,MIN(1,IF('3.Weekly Hours &amp; Wage Activity'!O254 = "", "",MIN('3.Weekly Hours &amp; Wage Activity'!O254/40,1)),IF('3.Weekly Hours &amp; Wage Activity'!O254="", "",'3.Weekly Hours &amp; Wage Activity'!O254/40 ))),0)</f>
        <v>0</v>
      </c>
      <c r="AG254" s="86">
        <f>IFERROR(IF('3.Weekly Hours &amp; Wage Activity'!P254 = "FT", 1,MIN(1,IF('3.Weekly Hours &amp; Wage Activity'!P254 = "", "",MIN('3.Weekly Hours &amp; Wage Activity'!P254/40,1)),IF('3.Weekly Hours &amp; Wage Activity'!P254="", "",'3.Weekly Hours &amp; Wage Activity'!P254/40 ))),0)</f>
        <v>0</v>
      </c>
      <c r="AH254" s="86">
        <f>IFERROR(IF('3.Weekly Hours &amp; Wage Activity'!Q254 = "FT", 1,MIN(1,IF('3.Weekly Hours &amp; Wage Activity'!Q254 = "", "",MIN('3.Weekly Hours &amp; Wage Activity'!Q254/40,1)),IF('3.Weekly Hours &amp; Wage Activity'!Q254="", "",'3.Weekly Hours &amp; Wage Activity'!Q254/40 ))),0)</f>
        <v>0</v>
      </c>
      <c r="AI254" s="86">
        <f>IFERROR(IF('3.Weekly Hours &amp; Wage Activity'!R254 = "FT", 1,MIN(1,IF('3.Weekly Hours &amp; Wage Activity'!R254 = "", "",MIN('3.Weekly Hours &amp; Wage Activity'!R254/40,1)),IF('3.Weekly Hours &amp; Wage Activity'!R254="", "",'3.Weekly Hours &amp; Wage Activity'!R254/40 ))),0)</f>
        <v>0</v>
      </c>
      <c r="AJ254" s="86">
        <f>IFERROR(IF('3.Weekly Hours &amp; Wage Activity'!S254 = "FT", 1,MIN(1,IF('3.Weekly Hours &amp; Wage Activity'!S254 = "", "",MIN('3.Weekly Hours &amp; Wage Activity'!S254/40,1)),IF('3.Weekly Hours &amp; Wage Activity'!S254="", "",'3.Weekly Hours &amp; Wage Activity'!S254/40 ))),0)</f>
        <v>0</v>
      </c>
      <c r="AK254" s="86">
        <f>IFERROR(IF('3.Weekly Hours &amp; Wage Activity'!T254 = "FT", 1,MIN(1,IF('3.Weekly Hours &amp; Wage Activity'!T254 = "", "",MIN('3.Weekly Hours &amp; Wage Activity'!T254/40,1)),IF('3.Weekly Hours &amp; Wage Activity'!T254="", "",'3.Weekly Hours &amp; Wage Activity'!T254/40 ))),0)</f>
        <v>0</v>
      </c>
      <c r="AL254" s="86">
        <f>IFERROR(IF('3.Weekly Hours &amp; Wage Activity'!U254 = "FT", 1,MIN(1,IF('3.Weekly Hours &amp; Wage Activity'!U254 = "", "",MIN('3.Weekly Hours &amp; Wage Activity'!U254/40,1)),IF('3.Weekly Hours &amp; Wage Activity'!U254="", "",'3.Weekly Hours &amp; Wage Activity'!U254/40 ))),0)</f>
        <v>0</v>
      </c>
      <c r="AM254" s="86">
        <f>IFERROR(IF('3.Weekly Hours &amp; Wage Activity'!V254 = "FT", 1,MIN(1,IF('3.Weekly Hours &amp; Wage Activity'!V254 = "", "",MIN('3.Weekly Hours &amp; Wage Activity'!V254/40,1)),IF('3.Weekly Hours &amp; Wage Activity'!V254="", "",'3.Weekly Hours &amp; Wage Activity'!V254/40 ))),0)</f>
        <v>0</v>
      </c>
      <c r="AN254" s="86">
        <f>IFERROR(IF('3.Weekly Hours &amp; Wage Activity'!W254 = "FT", 1,MIN(1,IF('3.Weekly Hours &amp; Wage Activity'!W254 = "", "",MIN('3.Weekly Hours &amp; Wage Activity'!W254/40,1)),IF('3.Weekly Hours &amp; Wage Activity'!W254="", "",'3.Weekly Hours &amp; Wage Activity'!W254/40 ))),0)</f>
        <v>0</v>
      </c>
      <c r="AO254" s="86">
        <f>IFERROR(IF('3.Weekly Hours &amp; Wage Activity'!X254 = "FT", 1,MIN(1,IF('3.Weekly Hours &amp; Wage Activity'!X254 = "", "",MIN('3.Weekly Hours &amp; Wage Activity'!X254/40,1)),IF('3.Weekly Hours &amp; Wage Activity'!X254="", "",'3.Weekly Hours &amp; Wage Activity'!X254/40 ))),0)</f>
        <v>0</v>
      </c>
      <c r="AP254" s="86">
        <f>IFERROR(IF('3.Weekly Hours &amp; Wage Activity'!Y254 = "FT", 1,MIN(1,IF('3.Weekly Hours &amp; Wage Activity'!Y254 = "", "",MIN('3.Weekly Hours &amp; Wage Activity'!Y254/40,1)),IF('3.Weekly Hours &amp; Wage Activity'!Y254="", "",'3.Weekly Hours &amp; Wage Activity'!Y254/40 ))),0)</f>
        <v>0</v>
      </c>
      <c r="AQ254" s="86">
        <f>IFERROR(IF('3.Weekly Hours &amp; Wage Activity'!Z254 = "FT", 1,MIN(1,IF('3.Weekly Hours &amp; Wage Activity'!Z254 = "", "",MIN('3.Weekly Hours &amp; Wage Activity'!Z254/40,1)),IF('3.Weekly Hours &amp; Wage Activity'!Z254="", "",'3.Weekly Hours &amp; Wage Activity'!Z254/40 ))),0)</f>
        <v>0</v>
      </c>
      <c r="AR254" s="86">
        <f>IFERROR(IF('3.Weekly Hours &amp; Wage Activity'!AA254 = "FT", 1,MIN(1,IF('3.Weekly Hours &amp; Wage Activity'!AA254 = "", "",MIN('3.Weekly Hours &amp; Wage Activity'!AA254/40,1)),IF('3.Weekly Hours &amp; Wage Activity'!AA254="", "",'3.Weekly Hours &amp; Wage Activity'!AA254/40 ))),0)</f>
        <v>0</v>
      </c>
      <c r="AS254" s="86">
        <f>IFERROR(IF('3.Weekly Hours &amp; Wage Activity'!AB254 = "FT", 1,MIN(1,IF('3.Weekly Hours &amp; Wage Activity'!AB254 = "", "",MIN('3.Weekly Hours &amp; Wage Activity'!AB254/40,1)),IF('3.Weekly Hours &amp; Wage Activity'!AB254="", "",'3.Weekly Hours &amp; Wage Activity'!AB254/40 ))),0)</f>
        <v>0</v>
      </c>
      <c r="AT254" s="86">
        <f>IFERROR(IF('3.Weekly Hours &amp; Wage Activity'!AC254 = "FT", 1,MIN(1,IF('3.Weekly Hours &amp; Wage Activity'!AC254 = "", "",MIN('3.Weekly Hours &amp; Wage Activity'!AC254/40,1)),IF('3.Weekly Hours &amp; Wage Activity'!AC254="", "",'3.Weekly Hours &amp; Wage Activity'!AC254/40 ))),0)</f>
        <v>0</v>
      </c>
      <c r="AU254" s="86">
        <f>IFERROR(IF('3.Weekly Hours &amp; Wage Activity'!AD254 = "FT", 1,MIN(1,IF('3.Weekly Hours &amp; Wage Activity'!AD254 = "", "",MIN('3.Weekly Hours &amp; Wage Activity'!AD254/40,1)),IF('3.Weekly Hours &amp; Wage Activity'!AD254="", "",'3.Weekly Hours &amp; Wage Activity'!AD254/40 ))),0)</f>
        <v>0</v>
      </c>
      <c r="AV254" s="86">
        <f>IFERROR(IF('3.Weekly Hours &amp; Wage Activity'!AE254 = "FT", 1,MIN(1,IF('3.Weekly Hours &amp; Wage Activity'!AE254 = "", "",MIN('3.Weekly Hours &amp; Wage Activity'!AE254/40,1)),IF('3.Weekly Hours &amp; Wage Activity'!AE254="", "",'3.Weekly Hours &amp; Wage Activity'!AE254/40 ))),0)</f>
        <v>0</v>
      </c>
      <c r="AW254" s="86">
        <f>IFERROR(IF('3.Weekly Hours &amp; Wage Activity'!AF254 = "FT", 1,MIN(1,IF('3.Weekly Hours &amp; Wage Activity'!AF254 = "", "",MIN('3.Weekly Hours &amp; Wage Activity'!AF254/40,1)),IF('3.Weekly Hours &amp; Wage Activity'!AF254="", "",'3.Weekly Hours &amp; Wage Activity'!AF254/40 ))),0)</f>
        <v>0</v>
      </c>
      <c r="AX254" s="86">
        <f>IFERROR(IF('3.Weekly Hours &amp; Wage Activity'!AG254 = "FT", 1,MIN(1,IF('3.Weekly Hours &amp; Wage Activity'!AG254 = "", "",MIN('3.Weekly Hours &amp; Wage Activity'!AG254/40,1)),IF('3.Weekly Hours &amp; Wage Activity'!AG254="", "",'3.Weekly Hours &amp; Wage Activity'!AG254/40 ))),0)</f>
        <v>0</v>
      </c>
      <c r="AY254" s="523">
        <f>SUM( IF(COUNTIF('3.Weekly Hours &amp; Wage Activity'!J254:Q254, "&lt;&gt;FT") = 0, COLUMNS('3.Weekly Hours &amp; Wage Activity'!J254:AG254) * 40, '3.Weekly Hours &amp; Wage Activity'!J254:AG254))</f>
        <v>0</v>
      </c>
      <c r="AZ254" s="86">
        <f t="shared" si="27"/>
        <v>0</v>
      </c>
      <c r="BA254" s="87">
        <f t="shared" si="28"/>
        <v>0</v>
      </c>
      <c r="BB254" s="74" t="str">
        <f>IF('2.Census &amp; Reference Benchmarks'!K254 = "", "", '2.Census &amp; Reference Benchmarks'!K254)</f>
        <v/>
      </c>
      <c r="BC254" s="185">
        <f>IF('2.Census &amp; Reference Benchmarks'!L254="N/A",IF(OR(AND(G254="",I254=""),AND(G254&lt;DATEVALUE("1/1/2020"),OR(I254="",I254&gt;DATEVALUE("3/31/2020")))),177.14,IF(OR(I254 = "", I254 &gt; DATEVALUE("1/31/2020")), ROUND(177.14*((DATEVALUE("2/1/2020") -G254)/31),1))),IF('2.Census &amp; Reference Benchmarks'!L254="",0,'2.Census &amp; Reference Benchmarks'!L254))</f>
        <v>0</v>
      </c>
      <c r="BD254" s="74" t="str">
        <f>IF('2.Census &amp; Reference Benchmarks'!N254 = "", "", '2.Census &amp; Reference Benchmarks'!N254)</f>
        <v/>
      </c>
      <c r="BE254" s="185">
        <f>IF('2.Census &amp; Reference Benchmarks'!O254="N/A",IF(OR(AND(G254="",I254=""),AND(G254&lt;=DATEVALUE("2/1/2020"),OR(I254="",I254&gt;=DATEVALUE("2/29/2020")))),165.71,IF(AND(G254&gt;DATEVALUE("2/1/2020"),OR(I254="",I254&lt;=DATEVALUE("2/29/2020"))),((DATEVALUE("3/1/2020")-G254)/29)*165.71,"")),IF('2.Census &amp; Reference Benchmarks'!O254="",0,'2.Census &amp; Reference Benchmarks'!O254))</f>
        <v>0</v>
      </c>
    </row>
    <row r="255" spans="1:57" x14ac:dyDescent="0.25">
      <c r="A255" s="3"/>
      <c r="B255" s="56">
        <f>IF('2.Census &amp; Reference Benchmarks'!B255 &lt;&gt;"",'2.Census &amp; Reference Benchmarks'!B255,"")</f>
        <v>0</v>
      </c>
      <c r="C255" s="56">
        <f>IF('2.Census &amp; Reference Benchmarks'!C255 &lt;&gt;"",'2.Census &amp; Reference Benchmarks'!C255,"")</f>
        <v>0</v>
      </c>
      <c r="D255" s="57" t="str">
        <f>IF('2.Census &amp; Reference Benchmarks'!D255 &lt;&gt;"",'2.Census &amp; Reference Benchmarks'!D255,"")</f>
        <v/>
      </c>
      <c r="E255" s="56" t="str">
        <f>IF('2.Census &amp; Reference Benchmarks'!E255 &lt;&gt;"",'2.Census &amp; Reference Benchmarks'!E255,"")</f>
        <v/>
      </c>
      <c r="F255" s="56" t="str">
        <f>IF('2.Census &amp; Reference Benchmarks'!F255 &lt;&gt;"",'2.Census &amp; Reference Benchmarks'!F255,"")</f>
        <v/>
      </c>
      <c r="G255" s="58" t="str">
        <f>IF('2.Census &amp; Reference Benchmarks'!G255 &lt;&gt;"",'2.Census &amp; Reference Benchmarks'!G255,"")</f>
        <v/>
      </c>
      <c r="H255" s="58" t="str">
        <f>IF('2.Census &amp; Reference Benchmarks'!H255 &lt;&gt;"",'2.Census &amp; Reference Benchmarks'!H255,"")</f>
        <v/>
      </c>
      <c r="I255" s="58" t="str">
        <f>IF('2.Census &amp; Reference Benchmarks'!I255 &lt;&gt;"",'2.Census &amp; Reference Benchmarks'!I255,"")</f>
        <v/>
      </c>
      <c r="J255" s="69" t="str">
        <f>IF('2.Census &amp; Reference Benchmarks'!J255 &lt;&gt;"",'2.Census &amp; Reference Benchmarks'!J255,"")</f>
        <v/>
      </c>
      <c r="K255" s="58" t="str">
        <f>IF('7.Safe Harbor Input Data &amp; Calc'!Q257 &lt;&gt; "", '7.Safe Harbor Input Data &amp; Calc'!Q257, "")</f>
        <v>No</v>
      </c>
      <c r="L255" s="59" t="str">
        <f>IF('2.Census &amp; Reference Benchmarks'!T255&lt;&gt; "",'2.Census &amp; Reference Benchmarks'!T255,"")</f>
        <v/>
      </c>
      <c r="M255" s="60">
        <f>'2.Census &amp; Reference Benchmarks'!M255</f>
        <v>0</v>
      </c>
      <c r="N255" s="60">
        <f>'2.Census &amp; Reference Benchmarks'!P255</f>
        <v>0</v>
      </c>
      <c r="O255" s="60">
        <f>'2.Census &amp; Reference Benchmarks'!S255</f>
        <v>0</v>
      </c>
      <c r="P255" s="52">
        <f>IF( AND(I255 &lt; '1. Summary for SBA'!$J$7, I255 &lt;&gt;""), 0, IF(AND(G255="",I255=""),SUM(M255:O255)*4,IF(I255&lt;'1. Summary for SBA'!$J$7,0,IF(K255="Yes",0,IF(H255="Salary",IF(AND(SUM(M255:O255)*4&lt;100000,L255=""),(SUM(M255:O255)/(IF(OR(I255=0,I255&gt;=DATEVALUE("3/31/2020")),DATEVALUE("3/31/2020"),I255)-IF(OR(G255&lt;=DATEVALUE("1/1/2020"), G255 = ""),DATEVALUE("1/1/2020"),IF(OR(MONTH(G255)=1),G255+1,IF(MONTH(G255)=3,G255,G255-1)))))*360,0),0)))))</f>
        <v>0</v>
      </c>
      <c r="Q255" s="52">
        <f t="shared" si="29"/>
        <v>0</v>
      </c>
      <c r="R255" s="67">
        <f t="shared" si="23"/>
        <v>0</v>
      </c>
      <c r="S255" s="53">
        <f>SUM('3.Weekly Hours &amp; Wage Activity'!AI255:BF255)</f>
        <v>0</v>
      </c>
      <c r="T255" s="53">
        <f>IF(AND(I255&lt;&gt; "",  I255 &lt; '1. Summary for SBA'!$J$11 +168, I255 &gt; '1. Summary for SBA'!$J$11),S255+(((168-(I255-'1. Summary for SBA'!$J$11+1))*S255)/((I255-'1. Summary for SBA'!$J$11+1))),0)</f>
        <v>0</v>
      </c>
      <c r="U255" s="369">
        <f>IF(K255= "Yes",0,IF( H255 = "salary",IF(T255 = 0,MAX(0,$R255-$S255), R255-T255),IF( H255 = "Hourly",'6. Hourly EE Wage Reduction'!AA255, 0)))</f>
        <v>0</v>
      </c>
      <c r="V255" s="67">
        <f t="shared" si="24"/>
        <v>0</v>
      </c>
      <c r="W255" s="405" t="str">
        <f>IF(U255 = 0, "No",IF('6. Hourly EE Wage Reduction'!T255 &gt;'6. Hourly EE Wage Reduction'!W255, "Yes", "No"))</f>
        <v>No</v>
      </c>
      <c r="X255" s="67">
        <f t="shared" si="25"/>
        <v>0</v>
      </c>
      <c r="Y255" s="67">
        <f t="shared" si="26"/>
        <v>0</v>
      </c>
      <c r="AA255" s="86">
        <f>IFERROR(IF('3.Weekly Hours &amp; Wage Activity'!J255 = "FT", 1,MIN(1,IF('3.Weekly Hours &amp; Wage Activity'!J255 = "", "",MIN('3.Weekly Hours &amp; Wage Activity'!J255/40,1)),IF('3.Weekly Hours &amp; Wage Activity'!J255="", "",'3.Weekly Hours &amp; Wage Activity'!J255/40 ))),0)</f>
        <v>0</v>
      </c>
      <c r="AB255" s="86">
        <f>IFERROR(IF('3.Weekly Hours &amp; Wage Activity'!K255 = "FT", 1,MIN(1,IF('3.Weekly Hours &amp; Wage Activity'!K255 = "", "",MIN('3.Weekly Hours &amp; Wage Activity'!K255/40,1)),IF('3.Weekly Hours &amp; Wage Activity'!K255="", "",'3.Weekly Hours &amp; Wage Activity'!K255/40 ))),0)</f>
        <v>0</v>
      </c>
      <c r="AC255" s="86">
        <f>IFERROR(IF('3.Weekly Hours &amp; Wage Activity'!L255 = "FT", 1,MIN(1,IF('3.Weekly Hours &amp; Wage Activity'!L255 = "", "",MIN('3.Weekly Hours &amp; Wage Activity'!L255/40,1)),IF('3.Weekly Hours &amp; Wage Activity'!L255="", "",'3.Weekly Hours &amp; Wage Activity'!L255/40 ))),0)</f>
        <v>0</v>
      </c>
      <c r="AD255" s="86">
        <f>IFERROR(IF('3.Weekly Hours &amp; Wage Activity'!M255 = "FT", 1,MIN(1,IF('3.Weekly Hours &amp; Wage Activity'!M255 = "", "",MIN('3.Weekly Hours &amp; Wage Activity'!M255/40,1)),IF('3.Weekly Hours &amp; Wage Activity'!M255="", "",'3.Weekly Hours &amp; Wage Activity'!M255/40 ))),0)</f>
        <v>0</v>
      </c>
      <c r="AE255" s="86">
        <f>IFERROR(IF('3.Weekly Hours &amp; Wage Activity'!N255 = "FT", 1,MIN(1,IF('3.Weekly Hours &amp; Wage Activity'!N255 = "", "",MIN('3.Weekly Hours &amp; Wage Activity'!N255/40,1)),IF('3.Weekly Hours &amp; Wage Activity'!N255="", "",'3.Weekly Hours &amp; Wage Activity'!N255/40 ))),0)</f>
        <v>0</v>
      </c>
      <c r="AF255" s="86">
        <f>IFERROR(IF('3.Weekly Hours &amp; Wage Activity'!O255 = "FT", 1,MIN(1,IF('3.Weekly Hours &amp; Wage Activity'!O255 = "", "",MIN('3.Weekly Hours &amp; Wage Activity'!O255/40,1)),IF('3.Weekly Hours &amp; Wage Activity'!O255="", "",'3.Weekly Hours &amp; Wage Activity'!O255/40 ))),0)</f>
        <v>0</v>
      </c>
      <c r="AG255" s="86">
        <f>IFERROR(IF('3.Weekly Hours &amp; Wage Activity'!P255 = "FT", 1,MIN(1,IF('3.Weekly Hours &amp; Wage Activity'!P255 = "", "",MIN('3.Weekly Hours &amp; Wage Activity'!P255/40,1)),IF('3.Weekly Hours &amp; Wage Activity'!P255="", "",'3.Weekly Hours &amp; Wage Activity'!P255/40 ))),0)</f>
        <v>0</v>
      </c>
      <c r="AH255" s="86">
        <f>IFERROR(IF('3.Weekly Hours &amp; Wage Activity'!Q255 = "FT", 1,MIN(1,IF('3.Weekly Hours &amp; Wage Activity'!Q255 = "", "",MIN('3.Weekly Hours &amp; Wage Activity'!Q255/40,1)),IF('3.Weekly Hours &amp; Wage Activity'!Q255="", "",'3.Weekly Hours &amp; Wage Activity'!Q255/40 ))),0)</f>
        <v>0</v>
      </c>
      <c r="AI255" s="86">
        <f>IFERROR(IF('3.Weekly Hours &amp; Wage Activity'!R255 = "FT", 1,MIN(1,IF('3.Weekly Hours &amp; Wage Activity'!R255 = "", "",MIN('3.Weekly Hours &amp; Wage Activity'!R255/40,1)),IF('3.Weekly Hours &amp; Wage Activity'!R255="", "",'3.Weekly Hours &amp; Wage Activity'!R255/40 ))),0)</f>
        <v>0</v>
      </c>
      <c r="AJ255" s="86">
        <f>IFERROR(IF('3.Weekly Hours &amp; Wage Activity'!S255 = "FT", 1,MIN(1,IF('3.Weekly Hours &amp; Wage Activity'!S255 = "", "",MIN('3.Weekly Hours &amp; Wage Activity'!S255/40,1)),IF('3.Weekly Hours &amp; Wage Activity'!S255="", "",'3.Weekly Hours &amp; Wage Activity'!S255/40 ))),0)</f>
        <v>0</v>
      </c>
      <c r="AK255" s="86">
        <f>IFERROR(IF('3.Weekly Hours &amp; Wage Activity'!T255 = "FT", 1,MIN(1,IF('3.Weekly Hours &amp; Wage Activity'!T255 = "", "",MIN('3.Weekly Hours &amp; Wage Activity'!T255/40,1)),IF('3.Weekly Hours &amp; Wage Activity'!T255="", "",'3.Weekly Hours &amp; Wage Activity'!T255/40 ))),0)</f>
        <v>0</v>
      </c>
      <c r="AL255" s="86">
        <f>IFERROR(IF('3.Weekly Hours &amp; Wage Activity'!U255 = "FT", 1,MIN(1,IF('3.Weekly Hours &amp; Wage Activity'!U255 = "", "",MIN('3.Weekly Hours &amp; Wage Activity'!U255/40,1)),IF('3.Weekly Hours &amp; Wage Activity'!U255="", "",'3.Weekly Hours &amp; Wage Activity'!U255/40 ))),0)</f>
        <v>0</v>
      </c>
      <c r="AM255" s="86">
        <f>IFERROR(IF('3.Weekly Hours &amp; Wage Activity'!V255 = "FT", 1,MIN(1,IF('3.Weekly Hours &amp; Wage Activity'!V255 = "", "",MIN('3.Weekly Hours &amp; Wage Activity'!V255/40,1)),IF('3.Weekly Hours &amp; Wage Activity'!V255="", "",'3.Weekly Hours &amp; Wage Activity'!V255/40 ))),0)</f>
        <v>0</v>
      </c>
      <c r="AN255" s="86">
        <f>IFERROR(IF('3.Weekly Hours &amp; Wage Activity'!W255 = "FT", 1,MIN(1,IF('3.Weekly Hours &amp; Wage Activity'!W255 = "", "",MIN('3.Weekly Hours &amp; Wage Activity'!W255/40,1)),IF('3.Weekly Hours &amp; Wage Activity'!W255="", "",'3.Weekly Hours &amp; Wage Activity'!W255/40 ))),0)</f>
        <v>0</v>
      </c>
      <c r="AO255" s="86">
        <f>IFERROR(IF('3.Weekly Hours &amp; Wage Activity'!X255 = "FT", 1,MIN(1,IF('3.Weekly Hours &amp; Wage Activity'!X255 = "", "",MIN('3.Weekly Hours &amp; Wage Activity'!X255/40,1)),IF('3.Weekly Hours &amp; Wage Activity'!X255="", "",'3.Weekly Hours &amp; Wage Activity'!X255/40 ))),0)</f>
        <v>0</v>
      </c>
      <c r="AP255" s="86">
        <f>IFERROR(IF('3.Weekly Hours &amp; Wage Activity'!Y255 = "FT", 1,MIN(1,IF('3.Weekly Hours &amp; Wage Activity'!Y255 = "", "",MIN('3.Weekly Hours &amp; Wage Activity'!Y255/40,1)),IF('3.Weekly Hours &amp; Wage Activity'!Y255="", "",'3.Weekly Hours &amp; Wage Activity'!Y255/40 ))),0)</f>
        <v>0</v>
      </c>
      <c r="AQ255" s="86">
        <f>IFERROR(IF('3.Weekly Hours &amp; Wage Activity'!Z255 = "FT", 1,MIN(1,IF('3.Weekly Hours &amp; Wage Activity'!Z255 = "", "",MIN('3.Weekly Hours &amp; Wage Activity'!Z255/40,1)),IF('3.Weekly Hours &amp; Wage Activity'!Z255="", "",'3.Weekly Hours &amp; Wage Activity'!Z255/40 ))),0)</f>
        <v>0</v>
      </c>
      <c r="AR255" s="86">
        <f>IFERROR(IF('3.Weekly Hours &amp; Wage Activity'!AA255 = "FT", 1,MIN(1,IF('3.Weekly Hours &amp; Wage Activity'!AA255 = "", "",MIN('3.Weekly Hours &amp; Wage Activity'!AA255/40,1)),IF('3.Weekly Hours &amp; Wage Activity'!AA255="", "",'3.Weekly Hours &amp; Wage Activity'!AA255/40 ))),0)</f>
        <v>0</v>
      </c>
      <c r="AS255" s="86">
        <f>IFERROR(IF('3.Weekly Hours &amp; Wage Activity'!AB255 = "FT", 1,MIN(1,IF('3.Weekly Hours &amp; Wage Activity'!AB255 = "", "",MIN('3.Weekly Hours &amp; Wage Activity'!AB255/40,1)),IF('3.Weekly Hours &amp; Wage Activity'!AB255="", "",'3.Weekly Hours &amp; Wage Activity'!AB255/40 ))),0)</f>
        <v>0</v>
      </c>
      <c r="AT255" s="86">
        <f>IFERROR(IF('3.Weekly Hours &amp; Wage Activity'!AC255 = "FT", 1,MIN(1,IF('3.Weekly Hours &amp; Wage Activity'!AC255 = "", "",MIN('3.Weekly Hours &amp; Wage Activity'!AC255/40,1)),IF('3.Weekly Hours &amp; Wage Activity'!AC255="", "",'3.Weekly Hours &amp; Wage Activity'!AC255/40 ))),0)</f>
        <v>0</v>
      </c>
      <c r="AU255" s="86">
        <f>IFERROR(IF('3.Weekly Hours &amp; Wage Activity'!AD255 = "FT", 1,MIN(1,IF('3.Weekly Hours &amp; Wage Activity'!AD255 = "", "",MIN('3.Weekly Hours &amp; Wage Activity'!AD255/40,1)),IF('3.Weekly Hours &amp; Wage Activity'!AD255="", "",'3.Weekly Hours &amp; Wage Activity'!AD255/40 ))),0)</f>
        <v>0</v>
      </c>
      <c r="AV255" s="86">
        <f>IFERROR(IF('3.Weekly Hours &amp; Wage Activity'!AE255 = "FT", 1,MIN(1,IF('3.Weekly Hours &amp; Wage Activity'!AE255 = "", "",MIN('3.Weekly Hours &amp; Wage Activity'!AE255/40,1)),IF('3.Weekly Hours &amp; Wage Activity'!AE255="", "",'3.Weekly Hours &amp; Wage Activity'!AE255/40 ))),0)</f>
        <v>0</v>
      </c>
      <c r="AW255" s="86">
        <f>IFERROR(IF('3.Weekly Hours &amp; Wage Activity'!AF255 = "FT", 1,MIN(1,IF('3.Weekly Hours &amp; Wage Activity'!AF255 = "", "",MIN('3.Weekly Hours &amp; Wage Activity'!AF255/40,1)),IF('3.Weekly Hours &amp; Wage Activity'!AF255="", "",'3.Weekly Hours &amp; Wage Activity'!AF255/40 ))),0)</f>
        <v>0</v>
      </c>
      <c r="AX255" s="86">
        <f>IFERROR(IF('3.Weekly Hours &amp; Wage Activity'!AG255 = "FT", 1,MIN(1,IF('3.Weekly Hours &amp; Wage Activity'!AG255 = "", "",MIN('3.Weekly Hours &amp; Wage Activity'!AG255/40,1)),IF('3.Weekly Hours &amp; Wage Activity'!AG255="", "",'3.Weekly Hours &amp; Wage Activity'!AG255/40 ))),0)</f>
        <v>0</v>
      </c>
      <c r="AY255" s="523">
        <f>SUM( IF(COUNTIF('3.Weekly Hours &amp; Wage Activity'!J255:Q255, "&lt;&gt;FT") = 0, COLUMNS('3.Weekly Hours &amp; Wage Activity'!J255:AG255) * 40, '3.Weekly Hours &amp; Wage Activity'!J255:AG255))</f>
        <v>0</v>
      </c>
      <c r="AZ255" s="86">
        <f t="shared" si="27"/>
        <v>0</v>
      </c>
      <c r="BA255" s="87">
        <f t="shared" si="28"/>
        <v>0</v>
      </c>
      <c r="BB255" s="74" t="str">
        <f>IF('2.Census &amp; Reference Benchmarks'!K255 = "", "", '2.Census &amp; Reference Benchmarks'!K255)</f>
        <v/>
      </c>
      <c r="BC255" s="185">
        <f>IF('2.Census &amp; Reference Benchmarks'!L255="N/A",IF(OR(AND(G255="",I255=""),AND(G255&lt;DATEVALUE("1/1/2020"),OR(I255="",I255&gt;DATEVALUE("3/31/2020")))),177.14,IF(OR(I255 = "", I255 &gt; DATEVALUE("1/31/2020")), ROUND(177.14*((DATEVALUE("2/1/2020") -G255)/31),1))),IF('2.Census &amp; Reference Benchmarks'!L255="",0,'2.Census &amp; Reference Benchmarks'!L255))</f>
        <v>0</v>
      </c>
      <c r="BD255" s="74" t="str">
        <f>IF('2.Census &amp; Reference Benchmarks'!N255 = "", "", '2.Census &amp; Reference Benchmarks'!N255)</f>
        <v/>
      </c>
      <c r="BE255" s="185">
        <f>IF('2.Census &amp; Reference Benchmarks'!O255="N/A",IF(OR(AND(G255="",I255=""),AND(G255&lt;=DATEVALUE("2/1/2020"),OR(I255="",I255&gt;=DATEVALUE("2/29/2020")))),165.71,IF(AND(G255&gt;DATEVALUE("2/1/2020"),OR(I255="",I255&lt;=DATEVALUE("2/29/2020"))),((DATEVALUE("3/1/2020")-G255)/29)*165.71,"")),IF('2.Census &amp; Reference Benchmarks'!O255="",0,'2.Census &amp; Reference Benchmarks'!O255))</f>
        <v>0</v>
      </c>
    </row>
    <row r="256" spans="1:57" x14ac:dyDescent="0.25">
      <c r="A256" s="3"/>
      <c r="B256" s="56">
        <f>IF('2.Census &amp; Reference Benchmarks'!B256 &lt;&gt;"",'2.Census &amp; Reference Benchmarks'!B256,"")</f>
        <v>0</v>
      </c>
      <c r="C256" s="56">
        <f>IF('2.Census &amp; Reference Benchmarks'!C256 &lt;&gt;"",'2.Census &amp; Reference Benchmarks'!C256,"")</f>
        <v>0</v>
      </c>
      <c r="D256" s="57" t="str">
        <f>IF('2.Census &amp; Reference Benchmarks'!D256 &lt;&gt;"",'2.Census &amp; Reference Benchmarks'!D256,"")</f>
        <v/>
      </c>
      <c r="E256" s="56" t="str">
        <f>IF('2.Census &amp; Reference Benchmarks'!E256 &lt;&gt;"",'2.Census &amp; Reference Benchmarks'!E256,"")</f>
        <v/>
      </c>
      <c r="F256" s="56" t="str">
        <f>IF('2.Census &amp; Reference Benchmarks'!F256 &lt;&gt;"",'2.Census &amp; Reference Benchmarks'!F256,"")</f>
        <v/>
      </c>
      <c r="G256" s="58" t="str">
        <f>IF('2.Census &amp; Reference Benchmarks'!G256 &lt;&gt;"",'2.Census &amp; Reference Benchmarks'!G256,"")</f>
        <v/>
      </c>
      <c r="H256" s="58" t="str">
        <f>IF('2.Census &amp; Reference Benchmarks'!H256 &lt;&gt;"",'2.Census &amp; Reference Benchmarks'!H256,"")</f>
        <v/>
      </c>
      <c r="I256" s="58" t="str">
        <f>IF('2.Census &amp; Reference Benchmarks'!I256 &lt;&gt;"",'2.Census &amp; Reference Benchmarks'!I256,"")</f>
        <v/>
      </c>
      <c r="J256" s="69" t="str">
        <f>IF('2.Census &amp; Reference Benchmarks'!J256 &lt;&gt;"",'2.Census &amp; Reference Benchmarks'!J256,"")</f>
        <v/>
      </c>
      <c r="K256" s="58" t="str">
        <f>IF('7.Safe Harbor Input Data &amp; Calc'!Q258 &lt;&gt; "", '7.Safe Harbor Input Data &amp; Calc'!Q258, "")</f>
        <v>No</v>
      </c>
      <c r="L256" s="59" t="str">
        <f>IF('2.Census &amp; Reference Benchmarks'!T256&lt;&gt; "",'2.Census &amp; Reference Benchmarks'!T256,"")</f>
        <v/>
      </c>
      <c r="M256" s="60">
        <f>'2.Census &amp; Reference Benchmarks'!M256</f>
        <v>0</v>
      </c>
      <c r="N256" s="60">
        <f>'2.Census &amp; Reference Benchmarks'!P256</f>
        <v>0</v>
      </c>
      <c r="O256" s="60">
        <f>'2.Census &amp; Reference Benchmarks'!S256</f>
        <v>0</v>
      </c>
      <c r="P256" s="52">
        <f>IF( AND(I256 &lt; '1. Summary for SBA'!$J$7, I256 &lt;&gt;""), 0, IF(AND(G256="",I256=""),SUM(M256:O256)*4,IF(I256&lt;'1. Summary for SBA'!$J$7,0,IF(K256="Yes",0,IF(H256="Salary",IF(AND(SUM(M256:O256)*4&lt;100000,L256=""),(SUM(M256:O256)/(IF(OR(I256=0,I256&gt;=DATEVALUE("3/31/2020")),DATEVALUE("3/31/2020"),I256)-IF(OR(G256&lt;=DATEVALUE("1/1/2020"), G256 = ""),DATEVALUE("1/1/2020"),IF(OR(MONTH(G256)=1),G256+1,IF(MONTH(G256)=3,G256,G256-1)))))*360,0),0)))))</f>
        <v>0</v>
      </c>
      <c r="Q256" s="52">
        <f t="shared" si="29"/>
        <v>0</v>
      </c>
      <c r="R256" s="67">
        <f t="shared" si="23"/>
        <v>0</v>
      </c>
      <c r="S256" s="53">
        <f>SUM('3.Weekly Hours &amp; Wage Activity'!AI256:BF256)</f>
        <v>0</v>
      </c>
      <c r="T256" s="53">
        <f>IF(AND(I256&lt;&gt; "",  I256 &lt; '1. Summary for SBA'!$J$11 +168, I256 &gt; '1. Summary for SBA'!$J$11),S256+(((168-(I256-'1. Summary for SBA'!$J$11+1))*S256)/((I256-'1. Summary for SBA'!$J$11+1))),0)</f>
        <v>0</v>
      </c>
      <c r="U256" s="369">
        <f>IF(K256= "Yes",0,IF( H256 = "salary",IF(T256 = 0,MAX(0,$R256-$S256), R256-T256),IF( H256 = "Hourly",'6. Hourly EE Wage Reduction'!AA256, 0)))</f>
        <v>0</v>
      </c>
      <c r="V256" s="67">
        <f t="shared" si="24"/>
        <v>0</v>
      </c>
      <c r="W256" s="405" t="str">
        <f>IF(U256 = 0, "No",IF('6. Hourly EE Wage Reduction'!T256 &gt;'6. Hourly EE Wage Reduction'!W256, "Yes", "No"))</f>
        <v>No</v>
      </c>
      <c r="X256" s="67">
        <f t="shared" si="25"/>
        <v>0</v>
      </c>
      <c r="Y256" s="67">
        <f t="shared" si="26"/>
        <v>0</v>
      </c>
      <c r="AA256" s="86">
        <f>IFERROR(IF('3.Weekly Hours &amp; Wage Activity'!J256 = "FT", 1,MIN(1,IF('3.Weekly Hours &amp; Wage Activity'!J256 = "", "",MIN('3.Weekly Hours &amp; Wage Activity'!J256/40,1)),IF('3.Weekly Hours &amp; Wage Activity'!J256="", "",'3.Weekly Hours &amp; Wage Activity'!J256/40 ))),0)</f>
        <v>0</v>
      </c>
      <c r="AB256" s="86">
        <f>IFERROR(IF('3.Weekly Hours &amp; Wage Activity'!K256 = "FT", 1,MIN(1,IF('3.Weekly Hours &amp; Wage Activity'!K256 = "", "",MIN('3.Weekly Hours &amp; Wage Activity'!K256/40,1)),IF('3.Weekly Hours &amp; Wage Activity'!K256="", "",'3.Weekly Hours &amp; Wage Activity'!K256/40 ))),0)</f>
        <v>0</v>
      </c>
      <c r="AC256" s="86">
        <f>IFERROR(IF('3.Weekly Hours &amp; Wage Activity'!L256 = "FT", 1,MIN(1,IF('3.Weekly Hours &amp; Wage Activity'!L256 = "", "",MIN('3.Weekly Hours &amp; Wage Activity'!L256/40,1)),IF('3.Weekly Hours &amp; Wage Activity'!L256="", "",'3.Weekly Hours &amp; Wage Activity'!L256/40 ))),0)</f>
        <v>0</v>
      </c>
      <c r="AD256" s="86">
        <f>IFERROR(IF('3.Weekly Hours &amp; Wage Activity'!M256 = "FT", 1,MIN(1,IF('3.Weekly Hours &amp; Wage Activity'!M256 = "", "",MIN('3.Weekly Hours &amp; Wage Activity'!M256/40,1)),IF('3.Weekly Hours &amp; Wage Activity'!M256="", "",'3.Weekly Hours &amp; Wage Activity'!M256/40 ))),0)</f>
        <v>0</v>
      </c>
      <c r="AE256" s="86">
        <f>IFERROR(IF('3.Weekly Hours &amp; Wage Activity'!N256 = "FT", 1,MIN(1,IF('3.Weekly Hours &amp; Wage Activity'!N256 = "", "",MIN('3.Weekly Hours &amp; Wage Activity'!N256/40,1)),IF('3.Weekly Hours &amp; Wage Activity'!N256="", "",'3.Weekly Hours &amp; Wage Activity'!N256/40 ))),0)</f>
        <v>0</v>
      </c>
      <c r="AF256" s="86">
        <f>IFERROR(IF('3.Weekly Hours &amp; Wage Activity'!O256 = "FT", 1,MIN(1,IF('3.Weekly Hours &amp; Wage Activity'!O256 = "", "",MIN('3.Weekly Hours &amp; Wage Activity'!O256/40,1)),IF('3.Weekly Hours &amp; Wage Activity'!O256="", "",'3.Weekly Hours &amp; Wage Activity'!O256/40 ))),0)</f>
        <v>0</v>
      </c>
      <c r="AG256" s="86">
        <f>IFERROR(IF('3.Weekly Hours &amp; Wage Activity'!P256 = "FT", 1,MIN(1,IF('3.Weekly Hours &amp; Wage Activity'!P256 = "", "",MIN('3.Weekly Hours &amp; Wage Activity'!P256/40,1)),IF('3.Weekly Hours &amp; Wage Activity'!P256="", "",'3.Weekly Hours &amp; Wage Activity'!P256/40 ))),0)</f>
        <v>0</v>
      </c>
      <c r="AH256" s="86">
        <f>IFERROR(IF('3.Weekly Hours &amp; Wage Activity'!Q256 = "FT", 1,MIN(1,IF('3.Weekly Hours &amp; Wage Activity'!Q256 = "", "",MIN('3.Weekly Hours &amp; Wage Activity'!Q256/40,1)),IF('3.Weekly Hours &amp; Wage Activity'!Q256="", "",'3.Weekly Hours &amp; Wage Activity'!Q256/40 ))),0)</f>
        <v>0</v>
      </c>
      <c r="AI256" s="86">
        <f>IFERROR(IF('3.Weekly Hours &amp; Wage Activity'!R256 = "FT", 1,MIN(1,IF('3.Weekly Hours &amp; Wage Activity'!R256 = "", "",MIN('3.Weekly Hours &amp; Wage Activity'!R256/40,1)),IF('3.Weekly Hours &amp; Wage Activity'!R256="", "",'3.Weekly Hours &amp; Wage Activity'!R256/40 ))),0)</f>
        <v>0</v>
      </c>
      <c r="AJ256" s="86">
        <f>IFERROR(IF('3.Weekly Hours &amp; Wage Activity'!S256 = "FT", 1,MIN(1,IF('3.Weekly Hours &amp; Wage Activity'!S256 = "", "",MIN('3.Weekly Hours &amp; Wage Activity'!S256/40,1)),IF('3.Weekly Hours &amp; Wage Activity'!S256="", "",'3.Weekly Hours &amp; Wage Activity'!S256/40 ))),0)</f>
        <v>0</v>
      </c>
      <c r="AK256" s="86">
        <f>IFERROR(IF('3.Weekly Hours &amp; Wage Activity'!T256 = "FT", 1,MIN(1,IF('3.Weekly Hours &amp; Wage Activity'!T256 = "", "",MIN('3.Weekly Hours &amp; Wage Activity'!T256/40,1)),IF('3.Weekly Hours &amp; Wage Activity'!T256="", "",'3.Weekly Hours &amp; Wage Activity'!T256/40 ))),0)</f>
        <v>0</v>
      </c>
      <c r="AL256" s="86">
        <f>IFERROR(IF('3.Weekly Hours &amp; Wage Activity'!U256 = "FT", 1,MIN(1,IF('3.Weekly Hours &amp; Wage Activity'!U256 = "", "",MIN('3.Weekly Hours &amp; Wage Activity'!U256/40,1)),IF('3.Weekly Hours &amp; Wage Activity'!U256="", "",'3.Weekly Hours &amp; Wage Activity'!U256/40 ))),0)</f>
        <v>0</v>
      </c>
      <c r="AM256" s="86">
        <f>IFERROR(IF('3.Weekly Hours &amp; Wage Activity'!V256 = "FT", 1,MIN(1,IF('3.Weekly Hours &amp; Wage Activity'!V256 = "", "",MIN('3.Weekly Hours &amp; Wage Activity'!V256/40,1)),IF('3.Weekly Hours &amp; Wage Activity'!V256="", "",'3.Weekly Hours &amp; Wage Activity'!V256/40 ))),0)</f>
        <v>0</v>
      </c>
      <c r="AN256" s="86">
        <f>IFERROR(IF('3.Weekly Hours &amp; Wage Activity'!W256 = "FT", 1,MIN(1,IF('3.Weekly Hours &amp; Wage Activity'!W256 = "", "",MIN('3.Weekly Hours &amp; Wage Activity'!W256/40,1)),IF('3.Weekly Hours &amp; Wage Activity'!W256="", "",'3.Weekly Hours &amp; Wage Activity'!W256/40 ))),0)</f>
        <v>0</v>
      </c>
      <c r="AO256" s="86">
        <f>IFERROR(IF('3.Weekly Hours &amp; Wage Activity'!X256 = "FT", 1,MIN(1,IF('3.Weekly Hours &amp; Wage Activity'!X256 = "", "",MIN('3.Weekly Hours &amp; Wage Activity'!X256/40,1)),IF('3.Weekly Hours &amp; Wage Activity'!X256="", "",'3.Weekly Hours &amp; Wage Activity'!X256/40 ))),0)</f>
        <v>0</v>
      </c>
      <c r="AP256" s="86">
        <f>IFERROR(IF('3.Weekly Hours &amp; Wage Activity'!Y256 = "FT", 1,MIN(1,IF('3.Weekly Hours &amp; Wage Activity'!Y256 = "", "",MIN('3.Weekly Hours &amp; Wage Activity'!Y256/40,1)),IF('3.Weekly Hours &amp; Wage Activity'!Y256="", "",'3.Weekly Hours &amp; Wage Activity'!Y256/40 ))),0)</f>
        <v>0</v>
      </c>
      <c r="AQ256" s="86">
        <f>IFERROR(IF('3.Weekly Hours &amp; Wage Activity'!Z256 = "FT", 1,MIN(1,IF('3.Weekly Hours &amp; Wage Activity'!Z256 = "", "",MIN('3.Weekly Hours &amp; Wage Activity'!Z256/40,1)),IF('3.Weekly Hours &amp; Wage Activity'!Z256="", "",'3.Weekly Hours &amp; Wage Activity'!Z256/40 ))),0)</f>
        <v>0</v>
      </c>
      <c r="AR256" s="86">
        <f>IFERROR(IF('3.Weekly Hours &amp; Wage Activity'!AA256 = "FT", 1,MIN(1,IF('3.Weekly Hours &amp; Wage Activity'!AA256 = "", "",MIN('3.Weekly Hours &amp; Wage Activity'!AA256/40,1)),IF('3.Weekly Hours &amp; Wage Activity'!AA256="", "",'3.Weekly Hours &amp; Wage Activity'!AA256/40 ))),0)</f>
        <v>0</v>
      </c>
      <c r="AS256" s="86">
        <f>IFERROR(IF('3.Weekly Hours &amp; Wage Activity'!AB256 = "FT", 1,MIN(1,IF('3.Weekly Hours &amp; Wage Activity'!AB256 = "", "",MIN('3.Weekly Hours &amp; Wage Activity'!AB256/40,1)),IF('3.Weekly Hours &amp; Wage Activity'!AB256="", "",'3.Weekly Hours &amp; Wage Activity'!AB256/40 ))),0)</f>
        <v>0</v>
      </c>
      <c r="AT256" s="86">
        <f>IFERROR(IF('3.Weekly Hours &amp; Wage Activity'!AC256 = "FT", 1,MIN(1,IF('3.Weekly Hours &amp; Wage Activity'!AC256 = "", "",MIN('3.Weekly Hours &amp; Wage Activity'!AC256/40,1)),IF('3.Weekly Hours &amp; Wage Activity'!AC256="", "",'3.Weekly Hours &amp; Wage Activity'!AC256/40 ))),0)</f>
        <v>0</v>
      </c>
      <c r="AU256" s="86">
        <f>IFERROR(IF('3.Weekly Hours &amp; Wage Activity'!AD256 = "FT", 1,MIN(1,IF('3.Weekly Hours &amp; Wage Activity'!AD256 = "", "",MIN('3.Weekly Hours &amp; Wage Activity'!AD256/40,1)),IF('3.Weekly Hours &amp; Wage Activity'!AD256="", "",'3.Weekly Hours &amp; Wage Activity'!AD256/40 ))),0)</f>
        <v>0</v>
      </c>
      <c r="AV256" s="86">
        <f>IFERROR(IF('3.Weekly Hours &amp; Wage Activity'!AE256 = "FT", 1,MIN(1,IF('3.Weekly Hours &amp; Wage Activity'!AE256 = "", "",MIN('3.Weekly Hours &amp; Wage Activity'!AE256/40,1)),IF('3.Weekly Hours &amp; Wage Activity'!AE256="", "",'3.Weekly Hours &amp; Wage Activity'!AE256/40 ))),0)</f>
        <v>0</v>
      </c>
      <c r="AW256" s="86">
        <f>IFERROR(IF('3.Weekly Hours &amp; Wage Activity'!AF256 = "FT", 1,MIN(1,IF('3.Weekly Hours &amp; Wage Activity'!AF256 = "", "",MIN('3.Weekly Hours &amp; Wage Activity'!AF256/40,1)),IF('3.Weekly Hours &amp; Wage Activity'!AF256="", "",'3.Weekly Hours &amp; Wage Activity'!AF256/40 ))),0)</f>
        <v>0</v>
      </c>
      <c r="AX256" s="86">
        <f>IFERROR(IF('3.Weekly Hours &amp; Wage Activity'!AG256 = "FT", 1,MIN(1,IF('3.Weekly Hours &amp; Wage Activity'!AG256 = "", "",MIN('3.Weekly Hours &amp; Wage Activity'!AG256/40,1)),IF('3.Weekly Hours &amp; Wage Activity'!AG256="", "",'3.Weekly Hours &amp; Wage Activity'!AG256/40 ))),0)</f>
        <v>0</v>
      </c>
      <c r="AY256" s="523">
        <f>SUM( IF(COUNTIF('3.Weekly Hours &amp; Wage Activity'!J256:Q256, "&lt;&gt;FT") = 0, COLUMNS('3.Weekly Hours &amp; Wage Activity'!J256:AG256) * 40, '3.Weekly Hours &amp; Wage Activity'!J256:AG256))</f>
        <v>0</v>
      </c>
      <c r="AZ256" s="86">
        <f t="shared" si="27"/>
        <v>0</v>
      </c>
      <c r="BA256" s="87">
        <f t="shared" si="28"/>
        <v>0</v>
      </c>
      <c r="BB256" s="74" t="str">
        <f>IF('2.Census &amp; Reference Benchmarks'!K256 = "", "", '2.Census &amp; Reference Benchmarks'!K256)</f>
        <v/>
      </c>
      <c r="BC256" s="185">
        <f>IF('2.Census &amp; Reference Benchmarks'!L256="N/A",IF(OR(AND(G256="",I256=""),AND(G256&lt;DATEVALUE("1/1/2020"),OR(I256="",I256&gt;DATEVALUE("3/31/2020")))),177.14,IF(OR(I256 = "", I256 &gt; DATEVALUE("1/31/2020")), ROUND(177.14*((DATEVALUE("2/1/2020") -G256)/31),1))),IF('2.Census &amp; Reference Benchmarks'!L256="",0,'2.Census &amp; Reference Benchmarks'!L256))</f>
        <v>0</v>
      </c>
      <c r="BD256" s="74" t="str">
        <f>IF('2.Census &amp; Reference Benchmarks'!N256 = "", "", '2.Census &amp; Reference Benchmarks'!N256)</f>
        <v/>
      </c>
      <c r="BE256" s="185">
        <f>IF('2.Census &amp; Reference Benchmarks'!O256="N/A",IF(OR(AND(G256="",I256=""),AND(G256&lt;=DATEVALUE("2/1/2020"),OR(I256="",I256&gt;=DATEVALUE("2/29/2020")))),165.71,IF(AND(G256&gt;DATEVALUE("2/1/2020"),OR(I256="",I256&lt;=DATEVALUE("2/29/2020"))),((DATEVALUE("3/1/2020")-G256)/29)*165.71,"")),IF('2.Census &amp; Reference Benchmarks'!O256="",0,'2.Census &amp; Reference Benchmarks'!O256))</f>
        <v>0</v>
      </c>
    </row>
    <row r="257" spans="1:57" x14ac:dyDescent="0.25">
      <c r="A257" s="3"/>
      <c r="B257" s="56">
        <f>IF('2.Census &amp; Reference Benchmarks'!B257 &lt;&gt;"",'2.Census &amp; Reference Benchmarks'!B257,"")</f>
        <v>0</v>
      </c>
      <c r="C257" s="56">
        <f>IF('2.Census &amp; Reference Benchmarks'!C257 &lt;&gt;"",'2.Census &amp; Reference Benchmarks'!C257,"")</f>
        <v>0</v>
      </c>
      <c r="D257" s="57" t="str">
        <f>IF('2.Census &amp; Reference Benchmarks'!D257 &lt;&gt;"",'2.Census &amp; Reference Benchmarks'!D257,"")</f>
        <v/>
      </c>
      <c r="E257" s="56" t="str">
        <f>IF('2.Census &amp; Reference Benchmarks'!E257 &lt;&gt;"",'2.Census &amp; Reference Benchmarks'!E257,"")</f>
        <v/>
      </c>
      <c r="F257" s="56" t="str">
        <f>IF('2.Census &amp; Reference Benchmarks'!F257 &lt;&gt;"",'2.Census &amp; Reference Benchmarks'!F257,"")</f>
        <v/>
      </c>
      <c r="G257" s="58" t="str">
        <f>IF('2.Census &amp; Reference Benchmarks'!G257 &lt;&gt;"",'2.Census &amp; Reference Benchmarks'!G257,"")</f>
        <v/>
      </c>
      <c r="H257" s="58" t="str">
        <f>IF('2.Census &amp; Reference Benchmarks'!H257 &lt;&gt;"",'2.Census &amp; Reference Benchmarks'!H257,"")</f>
        <v/>
      </c>
      <c r="I257" s="58" t="str">
        <f>IF('2.Census &amp; Reference Benchmarks'!I257 &lt;&gt;"",'2.Census &amp; Reference Benchmarks'!I257,"")</f>
        <v/>
      </c>
      <c r="J257" s="69" t="str">
        <f>IF('2.Census &amp; Reference Benchmarks'!J257 &lt;&gt;"",'2.Census &amp; Reference Benchmarks'!J257,"")</f>
        <v/>
      </c>
      <c r="K257" s="58" t="str">
        <f>IF('7.Safe Harbor Input Data &amp; Calc'!Q259 &lt;&gt; "", '7.Safe Harbor Input Data &amp; Calc'!Q259, "")</f>
        <v>No</v>
      </c>
      <c r="L257" s="59" t="str">
        <f>IF('2.Census &amp; Reference Benchmarks'!T257&lt;&gt; "",'2.Census &amp; Reference Benchmarks'!T257,"")</f>
        <v/>
      </c>
      <c r="M257" s="60">
        <f>'2.Census &amp; Reference Benchmarks'!M257</f>
        <v>0</v>
      </c>
      <c r="N257" s="60">
        <f>'2.Census &amp; Reference Benchmarks'!P257</f>
        <v>0</v>
      </c>
      <c r="O257" s="60">
        <f>'2.Census &amp; Reference Benchmarks'!S257</f>
        <v>0</v>
      </c>
      <c r="P257" s="52">
        <f>IF( AND(I257 &lt; '1. Summary for SBA'!$J$7, I257 &lt;&gt;""), 0, IF(AND(G257="",I257=""),SUM(M257:O257)*4,IF(I257&lt;'1. Summary for SBA'!$J$7,0,IF(K257="Yes",0,IF(H257="Salary",IF(AND(SUM(M257:O257)*4&lt;100000,L257=""),(SUM(M257:O257)/(IF(OR(I257=0,I257&gt;=DATEVALUE("3/31/2020")),DATEVALUE("3/31/2020"),I257)-IF(OR(G257&lt;=DATEVALUE("1/1/2020"), G257 = ""),DATEVALUE("1/1/2020"),IF(OR(MONTH(G257)=1),G257+1,IF(MONTH(G257)=3,G257,G257-1)))))*360,0),0)))))</f>
        <v>0</v>
      </c>
      <c r="Q257" s="52">
        <f t="shared" si="29"/>
        <v>0</v>
      </c>
      <c r="R257" s="67">
        <f t="shared" si="23"/>
        <v>0</v>
      </c>
      <c r="S257" s="53">
        <f>SUM('3.Weekly Hours &amp; Wage Activity'!AI257:BF257)</f>
        <v>0</v>
      </c>
      <c r="T257" s="53">
        <f>IF(AND(I257&lt;&gt; "",  I257 &lt; '1. Summary for SBA'!$J$11 +168, I257 &gt; '1. Summary for SBA'!$J$11),S257+(((168-(I257-'1. Summary for SBA'!$J$11+1))*S257)/((I257-'1. Summary for SBA'!$J$11+1))),0)</f>
        <v>0</v>
      </c>
      <c r="U257" s="369">
        <f>IF(K257= "Yes",0,IF( H257 = "salary",IF(T257 = 0,MAX(0,$R257-$S257), R257-T257),IF( H257 = "Hourly",'6. Hourly EE Wage Reduction'!AA257, 0)))</f>
        <v>0</v>
      </c>
      <c r="V257" s="67">
        <f t="shared" si="24"/>
        <v>0</v>
      </c>
      <c r="W257" s="405" t="str">
        <f>IF(U257 = 0, "No",IF('6. Hourly EE Wage Reduction'!T257 &gt;'6. Hourly EE Wage Reduction'!W257, "Yes", "No"))</f>
        <v>No</v>
      </c>
      <c r="X257" s="67">
        <f t="shared" si="25"/>
        <v>0</v>
      </c>
      <c r="Y257" s="67">
        <f t="shared" si="26"/>
        <v>0</v>
      </c>
      <c r="AA257" s="86">
        <f>IFERROR(IF('3.Weekly Hours &amp; Wage Activity'!J257 = "FT", 1,MIN(1,IF('3.Weekly Hours &amp; Wage Activity'!J257 = "", "",MIN('3.Weekly Hours &amp; Wage Activity'!J257/40,1)),IF('3.Weekly Hours &amp; Wage Activity'!J257="", "",'3.Weekly Hours &amp; Wage Activity'!J257/40 ))),0)</f>
        <v>0</v>
      </c>
      <c r="AB257" s="86">
        <f>IFERROR(IF('3.Weekly Hours &amp; Wage Activity'!K257 = "FT", 1,MIN(1,IF('3.Weekly Hours &amp; Wage Activity'!K257 = "", "",MIN('3.Weekly Hours &amp; Wage Activity'!K257/40,1)),IF('3.Weekly Hours &amp; Wage Activity'!K257="", "",'3.Weekly Hours &amp; Wage Activity'!K257/40 ))),0)</f>
        <v>0</v>
      </c>
      <c r="AC257" s="86">
        <f>IFERROR(IF('3.Weekly Hours &amp; Wage Activity'!L257 = "FT", 1,MIN(1,IF('3.Weekly Hours &amp; Wage Activity'!L257 = "", "",MIN('3.Weekly Hours &amp; Wage Activity'!L257/40,1)),IF('3.Weekly Hours &amp; Wage Activity'!L257="", "",'3.Weekly Hours &amp; Wage Activity'!L257/40 ))),0)</f>
        <v>0</v>
      </c>
      <c r="AD257" s="86">
        <f>IFERROR(IF('3.Weekly Hours &amp; Wage Activity'!M257 = "FT", 1,MIN(1,IF('3.Weekly Hours &amp; Wage Activity'!M257 = "", "",MIN('3.Weekly Hours &amp; Wage Activity'!M257/40,1)),IF('3.Weekly Hours &amp; Wage Activity'!M257="", "",'3.Weekly Hours &amp; Wage Activity'!M257/40 ))),0)</f>
        <v>0</v>
      </c>
      <c r="AE257" s="86">
        <f>IFERROR(IF('3.Weekly Hours &amp; Wage Activity'!N257 = "FT", 1,MIN(1,IF('3.Weekly Hours &amp; Wage Activity'!N257 = "", "",MIN('3.Weekly Hours &amp; Wage Activity'!N257/40,1)),IF('3.Weekly Hours &amp; Wage Activity'!N257="", "",'3.Weekly Hours &amp; Wage Activity'!N257/40 ))),0)</f>
        <v>0</v>
      </c>
      <c r="AF257" s="86">
        <f>IFERROR(IF('3.Weekly Hours &amp; Wage Activity'!O257 = "FT", 1,MIN(1,IF('3.Weekly Hours &amp; Wage Activity'!O257 = "", "",MIN('3.Weekly Hours &amp; Wage Activity'!O257/40,1)),IF('3.Weekly Hours &amp; Wage Activity'!O257="", "",'3.Weekly Hours &amp; Wage Activity'!O257/40 ))),0)</f>
        <v>0</v>
      </c>
      <c r="AG257" s="86">
        <f>IFERROR(IF('3.Weekly Hours &amp; Wage Activity'!P257 = "FT", 1,MIN(1,IF('3.Weekly Hours &amp; Wage Activity'!P257 = "", "",MIN('3.Weekly Hours &amp; Wage Activity'!P257/40,1)),IF('3.Weekly Hours &amp; Wage Activity'!P257="", "",'3.Weekly Hours &amp; Wage Activity'!P257/40 ))),0)</f>
        <v>0</v>
      </c>
      <c r="AH257" s="86">
        <f>IFERROR(IF('3.Weekly Hours &amp; Wage Activity'!Q257 = "FT", 1,MIN(1,IF('3.Weekly Hours &amp; Wage Activity'!Q257 = "", "",MIN('3.Weekly Hours &amp; Wage Activity'!Q257/40,1)),IF('3.Weekly Hours &amp; Wage Activity'!Q257="", "",'3.Weekly Hours &amp; Wage Activity'!Q257/40 ))),0)</f>
        <v>0</v>
      </c>
      <c r="AI257" s="86">
        <f>IFERROR(IF('3.Weekly Hours &amp; Wage Activity'!R257 = "FT", 1,MIN(1,IF('3.Weekly Hours &amp; Wage Activity'!R257 = "", "",MIN('3.Weekly Hours &amp; Wage Activity'!R257/40,1)),IF('3.Weekly Hours &amp; Wage Activity'!R257="", "",'3.Weekly Hours &amp; Wage Activity'!R257/40 ))),0)</f>
        <v>0</v>
      </c>
      <c r="AJ257" s="86">
        <f>IFERROR(IF('3.Weekly Hours &amp; Wage Activity'!S257 = "FT", 1,MIN(1,IF('3.Weekly Hours &amp; Wage Activity'!S257 = "", "",MIN('3.Weekly Hours &amp; Wage Activity'!S257/40,1)),IF('3.Weekly Hours &amp; Wage Activity'!S257="", "",'3.Weekly Hours &amp; Wage Activity'!S257/40 ))),0)</f>
        <v>0</v>
      </c>
      <c r="AK257" s="86">
        <f>IFERROR(IF('3.Weekly Hours &amp; Wage Activity'!T257 = "FT", 1,MIN(1,IF('3.Weekly Hours &amp; Wage Activity'!T257 = "", "",MIN('3.Weekly Hours &amp; Wage Activity'!T257/40,1)),IF('3.Weekly Hours &amp; Wage Activity'!T257="", "",'3.Weekly Hours &amp; Wage Activity'!T257/40 ))),0)</f>
        <v>0</v>
      </c>
      <c r="AL257" s="86">
        <f>IFERROR(IF('3.Weekly Hours &amp; Wage Activity'!U257 = "FT", 1,MIN(1,IF('3.Weekly Hours &amp; Wage Activity'!U257 = "", "",MIN('3.Weekly Hours &amp; Wage Activity'!U257/40,1)),IF('3.Weekly Hours &amp; Wage Activity'!U257="", "",'3.Weekly Hours &amp; Wage Activity'!U257/40 ))),0)</f>
        <v>0</v>
      </c>
      <c r="AM257" s="86">
        <f>IFERROR(IF('3.Weekly Hours &amp; Wage Activity'!V257 = "FT", 1,MIN(1,IF('3.Weekly Hours &amp; Wage Activity'!V257 = "", "",MIN('3.Weekly Hours &amp; Wage Activity'!V257/40,1)),IF('3.Weekly Hours &amp; Wage Activity'!V257="", "",'3.Weekly Hours &amp; Wage Activity'!V257/40 ))),0)</f>
        <v>0</v>
      </c>
      <c r="AN257" s="86">
        <f>IFERROR(IF('3.Weekly Hours &amp; Wage Activity'!W257 = "FT", 1,MIN(1,IF('3.Weekly Hours &amp; Wage Activity'!W257 = "", "",MIN('3.Weekly Hours &amp; Wage Activity'!W257/40,1)),IF('3.Weekly Hours &amp; Wage Activity'!W257="", "",'3.Weekly Hours &amp; Wage Activity'!W257/40 ))),0)</f>
        <v>0</v>
      </c>
      <c r="AO257" s="86">
        <f>IFERROR(IF('3.Weekly Hours &amp; Wage Activity'!X257 = "FT", 1,MIN(1,IF('3.Weekly Hours &amp; Wage Activity'!X257 = "", "",MIN('3.Weekly Hours &amp; Wage Activity'!X257/40,1)),IF('3.Weekly Hours &amp; Wage Activity'!X257="", "",'3.Weekly Hours &amp; Wage Activity'!X257/40 ))),0)</f>
        <v>0</v>
      </c>
      <c r="AP257" s="86">
        <f>IFERROR(IF('3.Weekly Hours &amp; Wage Activity'!Y257 = "FT", 1,MIN(1,IF('3.Weekly Hours &amp; Wage Activity'!Y257 = "", "",MIN('3.Weekly Hours &amp; Wage Activity'!Y257/40,1)),IF('3.Weekly Hours &amp; Wage Activity'!Y257="", "",'3.Weekly Hours &amp; Wage Activity'!Y257/40 ))),0)</f>
        <v>0</v>
      </c>
      <c r="AQ257" s="86">
        <f>IFERROR(IF('3.Weekly Hours &amp; Wage Activity'!Z257 = "FT", 1,MIN(1,IF('3.Weekly Hours &amp; Wage Activity'!Z257 = "", "",MIN('3.Weekly Hours &amp; Wage Activity'!Z257/40,1)),IF('3.Weekly Hours &amp; Wage Activity'!Z257="", "",'3.Weekly Hours &amp; Wage Activity'!Z257/40 ))),0)</f>
        <v>0</v>
      </c>
      <c r="AR257" s="86">
        <f>IFERROR(IF('3.Weekly Hours &amp; Wage Activity'!AA257 = "FT", 1,MIN(1,IF('3.Weekly Hours &amp; Wage Activity'!AA257 = "", "",MIN('3.Weekly Hours &amp; Wage Activity'!AA257/40,1)),IF('3.Weekly Hours &amp; Wage Activity'!AA257="", "",'3.Weekly Hours &amp; Wage Activity'!AA257/40 ))),0)</f>
        <v>0</v>
      </c>
      <c r="AS257" s="86">
        <f>IFERROR(IF('3.Weekly Hours &amp; Wage Activity'!AB257 = "FT", 1,MIN(1,IF('3.Weekly Hours &amp; Wage Activity'!AB257 = "", "",MIN('3.Weekly Hours &amp; Wage Activity'!AB257/40,1)),IF('3.Weekly Hours &amp; Wage Activity'!AB257="", "",'3.Weekly Hours &amp; Wage Activity'!AB257/40 ))),0)</f>
        <v>0</v>
      </c>
      <c r="AT257" s="86">
        <f>IFERROR(IF('3.Weekly Hours &amp; Wage Activity'!AC257 = "FT", 1,MIN(1,IF('3.Weekly Hours &amp; Wage Activity'!AC257 = "", "",MIN('3.Weekly Hours &amp; Wage Activity'!AC257/40,1)),IF('3.Weekly Hours &amp; Wage Activity'!AC257="", "",'3.Weekly Hours &amp; Wage Activity'!AC257/40 ))),0)</f>
        <v>0</v>
      </c>
      <c r="AU257" s="86">
        <f>IFERROR(IF('3.Weekly Hours &amp; Wage Activity'!AD257 = "FT", 1,MIN(1,IF('3.Weekly Hours &amp; Wage Activity'!AD257 = "", "",MIN('3.Weekly Hours &amp; Wage Activity'!AD257/40,1)),IF('3.Weekly Hours &amp; Wage Activity'!AD257="", "",'3.Weekly Hours &amp; Wage Activity'!AD257/40 ))),0)</f>
        <v>0</v>
      </c>
      <c r="AV257" s="86">
        <f>IFERROR(IF('3.Weekly Hours &amp; Wage Activity'!AE257 = "FT", 1,MIN(1,IF('3.Weekly Hours &amp; Wage Activity'!AE257 = "", "",MIN('3.Weekly Hours &amp; Wage Activity'!AE257/40,1)),IF('3.Weekly Hours &amp; Wage Activity'!AE257="", "",'3.Weekly Hours &amp; Wage Activity'!AE257/40 ))),0)</f>
        <v>0</v>
      </c>
      <c r="AW257" s="86">
        <f>IFERROR(IF('3.Weekly Hours &amp; Wage Activity'!AF257 = "FT", 1,MIN(1,IF('3.Weekly Hours &amp; Wage Activity'!AF257 = "", "",MIN('3.Weekly Hours &amp; Wage Activity'!AF257/40,1)),IF('3.Weekly Hours &amp; Wage Activity'!AF257="", "",'3.Weekly Hours &amp; Wage Activity'!AF257/40 ))),0)</f>
        <v>0</v>
      </c>
      <c r="AX257" s="86">
        <f>IFERROR(IF('3.Weekly Hours &amp; Wage Activity'!AG257 = "FT", 1,MIN(1,IF('3.Weekly Hours &amp; Wage Activity'!AG257 = "", "",MIN('3.Weekly Hours &amp; Wage Activity'!AG257/40,1)),IF('3.Weekly Hours &amp; Wage Activity'!AG257="", "",'3.Weekly Hours &amp; Wage Activity'!AG257/40 ))),0)</f>
        <v>0</v>
      </c>
      <c r="AY257" s="523">
        <f>SUM( IF(COUNTIF('3.Weekly Hours &amp; Wage Activity'!J257:Q257, "&lt;&gt;FT") = 0, COLUMNS('3.Weekly Hours &amp; Wage Activity'!J257:AG257) * 40, '3.Weekly Hours &amp; Wage Activity'!J257:AG257))</f>
        <v>0</v>
      </c>
      <c r="AZ257" s="86">
        <f t="shared" si="27"/>
        <v>0</v>
      </c>
      <c r="BA257" s="87">
        <f t="shared" si="28"/>
        <v>0</v>
      </c>
      <c r="BB257" s="74" t="str">
        <f>IF('2.Census &amp; Reference Benchmarks'!K257 = "", "", '2.Census &amp; Reference Benchmarks'!K257)</f>
        <v/>
      </c>
      <c r="BC257" s="185">
        <f>IF('2.Census &amp; Reference Benchmarks'!L257="N/A",IF(OR(AND(G257="",I257=""),AND(G257&lt;DATEVALUE("1/1/2020"),OR(I257="",I257&gt;DATEVALUE("3/31/2020")))),177.14,IF(OR(I257 = "", I257 &gt; DATEVALUE("1/31/2020")), ROUND(177.14*((DATEVALUE("2/1/2020") -G257)/31),1))),IF('2.Census &amp; Reference Benchmarks'!L257="",0,'2.Census &amp; Reference Benchmarks'!L257))</f>
        <v>0</v>
      </c>
      <c r="BD257" s="74" t="str">
        <f>IF('2.Census &amp; Reference Benchmarks'!N257 = "", "", '2.Census &amp; Reference Benchmarks'!N257)</f>
        <v/>
      </c>
      <c r="BE257" s="185">
        <f>IF('2.Census &amp; Reference Benchmarks'!O257="N/A",IF(OR(AND(G257="",I257=""),AND(G257&lt;=DATEVALUE("2/1/2020"),OR(I257="",I257&gt;=DATEVALUE("2/29/2020")))),165.71,IF(AND(G257&gt;DATEVALUE("2/1/2020"),OR(I257="",I257&lt;=DATEVALUE("2/29/2020"))),((DATEVALUE("3/1/2020")-G257)/29)*165.71,"")),IF('2.Census &amp; Reference Benchmarks'!O257="",0,'2.Census &amp; Reference Benchmarks'!O257))</f>
        <v>0</v>
      </c>
    </row>
    <row r="258" spans="1:57" x14ac:dyDescent="0.25">
      <c r="A258" s="3"/>
      <c r="B258" s="56">
        <f>IF('2.Census &amp; Reference Benchmarks'!B258 &lt;&gt;"",'2.Census &amp; Reference Benchmarks'!B258,"")</f>
        <v>0</v>
      </c>
      <c r="C258" s="56">
        <f>IF('2.Census &amp; Reference Benchmarks'!C258 &lt;&gt;"",'2.Census &amp; Reference Benchmarks'!C258,"")</f>
        <v>0</v>
      </c>
      <c r="D258" s="57" t="str">
        <f>IF('2.Census &amp; Reference Benchmarks'!D258 &lt;&gt;"",'2.Census &amp; Reference Benchmarks'!D258,"")</f>
        <v/>
      </c>
      <c r="E258" s="56" t="str">
        <f>IF('2.Census &amp; Reference Benchmarks'!E258 &lt;&gt;"",'2.Census &amp; Reference Benchmarks'!E258,"")</f>
        <v/>
      </c>
      <c r="F258" s="56" t="str">
        <f>IF('2.Census &amp; Reference Benchmarks'!F258 &lt;&gt;"",'2.Census &amp; Reference Benchmarks'!F258,"")</f>
        <v/>
      </c>
      <c r="G258" s="58" t="str">
        <f>IF('2.Census &amp; Reference Benchmarks'!G258 &lt;&gt;"",'2.Census &amp; Reference Benchmarks'!G258,"")</f>
        <v/>
      </c>
      <c r="H258" s="58" t="str">
        <f>IF('2.Census &amp; Reference Benchmarks'!H258 &lt;&gt;"",'2.Census &amp; Reference Benchmarks'!H258,"")</f>
        <v/>
      </c>
      <c r="I258" s="58" t="str">
        <f>IF('2.Census &amp; Reference Benchmarks'!I258 &lt;&gt;"",'2.Census &amp; Reference Benchmarks'!I258,"")</f>
        <v/>
      </c>
      <c r="J258" s="69" t="str">
        <f>IF('2.Census &amp; Reference Benchmarks'!J258 &lt;&gt;"",'2.Census &amp; Reference Benchmarks'!J258,"")</f>
        <v/>
      </c>
      <c r="K258" s="58" t="str">
        <f>IF('7.Safe Harbor Input Data &amp; Calc'!Q260 &lt;&gt; "", '7.Safe Harbor Input Data &amp; Calc'!Q260, "")</f>
        <v>No</v>
      </c>
      <c r="L258" s="59" t="str">
        <f>IF('2.Census &amp; Reference Benchmarks'!T258&lt;&gt; "",'2.Census &amp; Reference Benchmarks'!T258,"")</f>
        <v/>
      </c>
      <c r="M258" s="60">
        <f>'2.Census &amp; Reference Benchmarks'!M258</f>
        <v>0</v>
      </c>
      <c r="N258" s="60">
        <f>'2.Census &amp; Reference Benchmarks'!P258</f>
        <v>0</v>
      </c>
      <c r="O258" s="60">
        <f>'2.Census &amp; Reference Benchmarks'!S258</f>
        <v>0</v>
      </c>
      <c r="P258" s="52">
        <f>IF( AND(I258 &lt; '1. Summary for SBA'!$J$7, I258 &lt;&gt;""), 0, IF(AND(G258="",I258=""),SUM(M258:O258)*4,IF(I258&lt;'1. Summary for SBA'!$J$7,0,IF(K258="Yes",0,IF(H258="Salary",IF(AND(SUM(M258:O258)*4&lt;100000,L258=""),(SUM(M258:O258)/(IF(OR(I258=0,I258&gt;=DATEVALUE("3/31/2020")),DATEVALUE("3/31/2020"),I258)-IF(OR(G258&lt;=DATEVALUE("1/1/2020"), G258 = ""),DATEVALUE("1/1/2020"),IF(OR(MONTH(G258)=1),G258+1,IF(MONTH(G258)=3,G258,G258-1)))))*360,0),0)))))</f>
        <v>0</v>
      </c>
      <c r="Q258" s="52">
        <f t="shared" si="29"/>
        <v>0</v>
      </c>
      <c r="R258" s="67">
        <f t="shared" si="23"/>
        <v>0</v>
      </c>
      <c r="S258" s="53">
        <f>SUM('3.Weekly Hours &amp; Wage Activity'!AI258:BF258)</f>
        <v>0</v>
      </c>
      <c r="T258" s="53">
        <f>IF(AND(I258&lt;&gt; "",  I258 &lt; '1. Summary for SBA'!$J$11 +168, I258 &gt; '1. Summary for SBA'!$J$11),S258+(((168-(I258-'1. Summary for SBA'!$J$11+1))*S258)/((I258-'1. Summary for SBA'!$J$11+1))),0)</f>
        <v>0</v>
      </c>
      <c r="U258" s="369">
        <f>IF(K258= "Yes",0,IF( H258 = "salary",IF(T258 = 0,MAX(0,$R258-$S258), R258-T258),IF( H258 = "Hourly",'6. Hourly EE Wage Reduction'!AA258, 0)))</f>
        <v>0</v>
      </c>
      <c r="V258" s="67">
        <f t="shared" si="24"/>
        <v>0</v>
      </c>
      <c r="W258" s="405" t="str">
        <f>IF(U258 = 0, "No",IF('6. Hourly EE Wage Reduction'!T258 &gt;'6. Hourly EE Wage Reduction'!W258, "Yes", "No"))</f>
        <v>No</v>
      </c>
      <c r="X258" s="67">
        <f t="shared" si="25"/>
        <v>0</v>
      </c>
      <c r="Y258" s="67">
        <f t="shared" si="26"/>
        <v>0</v>
      </c>
      <c r="AA258" s="86">
        <f>IFERROR(IF('3.Weekly Hours &amp; Wage Activity'!J258 = "FT", 1,MIN(1,IF('3.Weekly Hours &amp; Wage Activity'!J258 = "", "",MIN('3.Weekly Hours &amp; Wage Activity'!J258/40,1)),IF('3.Weekly Hours &amp; Wage Activity'!J258="", "",'3.Weekly Hours &amp; Wage Activity'!J258/40 ))),0)</f>
        <v>0</v>
      </c>
      <c r="AB258" s="86">
        <f>IFERROR(IF('3.Weekly Hours &amp; Wage Activity'!K258 = "FT", 1,MIN(1,IF('3.Weekly Hours &amp; Wage Activity'!K258 = "", "",MIN('3.Weekly Hours &amp; Wage Activity'!K258/40,1)),IF('3.Weekly Hours &amp; Wage Activity'!K258="", "",'3.Weekly Hours &amp; Wage Activity'!K258/40 ))),0)</f>
        <v>0</v>
      </c>
      <c r="AC258" s="86">
        <f>IFERROR(IF('3.Weekly Hours &amp; Wage Activity'!L258 = "FT", 1,MIN(1,IF('3.Weekly Hours &amp; Wage Activity'!L258 = "", "",MIN('3.Weekly Hours &amp; Wage Activity'!L258/40,1)),IF('3.Weekly Hours &amp; Wage Activity'!L258="", "",'3.Weekly Hours &amp; Wage Activity'!L258/40 ))),0)</f>
        <v>0</v>
      </c>
      <c r="AD258" s="86">
        <f>IFERROR(IF('3.Weekly Hours &amp; Wage Activity'!M258 = "FT", 1,MIN(1,IF('3.Weekly Hours &amp; Wage Activity'!M258 = "", "",MIN('3.Weekly Hours &amp; Wage Activity'!M258/40,1)),IF('3.Weekly Hours &amp; Wage Activity'!M258="", "",'3.Weekly Hours &amp; Wage Activity'!M258/40 ))),0)</f>
        <v>0</v>
      </c>
      <c r="AE258" s="86">
        <f>IFERROR(IF('3.Weekly Hours &amp; Wage Activity'!N258 = "FT", 1,MIN(1,IF('3.Weekly Hours &amp; Wage Activity'!N258 = "", "",MIN('3.Weekly Hours &amp; Wage Activity'!N258/40,1)),IF('3.Weekly Hours &amp; Wage Activity'!N258="", "",'3.Weekly Hours &amp; Wage Activity'!N258/40 ))),0)</f>
        <v>0</v>
      </c>
      <c r="AF258" s="86">
        <f>IFERROR(IF('3.Weekly Hours &amp; Wage Activity'!O258 = "FT", 1,MIN(1,IF('3.Weekly Hours &amp; Wage Activity'!O258 = "", "",MIN('3.Weekly Hours &amp; Wage Activity'!O258/40,1)),IF('3.Weekly Hours &amp; Wage Activity'!O258="", "",'3.Weekly Hours &amp; Wage Activity'!O258/40 ))),0)</f>
        <v>0</v>
      </c>
      <c r="AG258" s="86">
        <f>IFERROR(IF('3.Weekly Hours &amp; Wage Activity'!P258 = "FT", 1,MIN(1,IF('3.Weekly Hours &amp; Wage Activity'!P258 = "", "",MIN('3.Weekly Hours &amp; Wage Activity'!P258/40,1)),IF('3.Weekly Hours &amp; Wage Activity'!P258="", "",'3.Weekly Hours &amp; Wage Activity'!P258/40 ))),0)</f>
        <v>0</v>
      </c>
      <c r="AH258" s="86">
        <f>IFERROR(IF('3.Weekly Hours &amp; Wage Activity'!Q258 = "FT", 1,MIN(1,IF('3.Weekly Hours &amp; Wage Activity'!Q258 = "", "",MIN('3.Weekly Hours &amp; Wage Activity'!Q258/40,1)),IF('3.Weekly Hours &amp; Wage Activity'!Q258="", "",'3.Weekly Hours &amp; Wage Activity'!Q258/40 ))),0)</f>
        <v>0</v>
      </c>
      <c r="AI258" s="86">
        <f>IFERROR(IF('3.Weekly Hours &amp; Wage Activity'!R258 = "FT", 1,MIN(1,IF('3.Weekly Hours &amp; Wage Activity'!R258 = "", "",MIN('3.Weekly Hours &amp; Wage Activity'!R258/40,1)),IF('3.Weekly Hours &amp; Wage Activity'!R258="", "",'3.Weekly Hours &amp; Wage Activity'!R258/40 ))),0)</f>
        <v>0</v>
      </c>
      <c r="AJ258" s="86">
        <f>IFERROR(IF('3.Weekly Hours &amp; Wage Activity'!S258 = "FT", 1,MIN(1,IF('3.Weekly Hours &amp; Wage Activity'!S258 = "", "",MIN('3.Weekly Hours &amp; Wage Activity'!S258/40,1)),IF('3.Weekly Hours &amp; Wage Activity'!S258="", "",'3.Weekly Hours &amp; Wage Activity'!S258/40 ))),0)</f>
        <v>0</v>
      </c>
      <c r="AK258" s="86">
        <f>IFERROR(IF('3.Weekly Hours &amp; Wage Activity'!T258 = "FT", 1,MIN(1,IF('3.Weekly Hours &amp; Wage Activity'!T258 = "", "",MIN('3.Weekly Hours &amp; Wage Activity'!T258/40,1)),IF('3.Weekly Hours &amp; Wage Activity'!T258="", "",'3.Weekly Hours &amp; Wage Activity'!T258/40 ))),0)</f>
        <v>0</v>
      </c>
      <c r="AL258" s="86">
        <f>IFERROR(IF('3.Weekly Hours &amp; Wage Activity'!U258 = "FT", 1,MIN(1,IF('3.Weekly Hours &amp; Wage Activity'!U258 = "", "",MIN('3.Weekly Hours &amp; Wage Activity'!U258/40,1)),IF('3.Weekly Hours &amp; Wage Activity'!U258="", "",'3.Weekly Hours &amp; Wage Activity'!U258/40 ))),0)</f>
        <v>0</v>
      </c>
      <c r="AM258" s="86">
        <f>IFERROR(IF('3.Weekly Hours &amp; Wage Activity'!V258 = "FT", 1,MIN(1,IF('3.Weekly Hours &amp; Wage Activity'!V258 = "", "",MIN('3.Weekly Hours &amp; Wage Activity'!V258/40,1)),IF('3.Weekly Hours &amp; Wage Activity'!V258="", "",'3.Weekly Hours &amp; Wage Activity'!V258/40 ))),0)</f>
        <v>0</v>
      </c>
      <c r="AN258" s="86">
        <f>IFERROR(IF('3.Weekly Hours &amp; Wage Activity'!W258 = "FT", 1,MIN(1,IF('3.Weekly Hours &amp; Wage Activity'!W258 = "", "",MIN('3.Weekly Hours &amp; Wage Activity'!W258/40,1)),IF('3.Weekly Hours &amp; Wage Activity'!W258="", "",'3.Weekly Hours &amp; Wage Activity'!W258/40 ))),0)</f>
        <v>0</v>
      </c>
      <c r="AO258" s="86">
        <f>IFERROR(IF('3.Weekly Hours &amp; Wage Activity'!X258 = "FT", 1,MIN(1,IF('3.Weekly Hours &amp; Wage Activity'!X258 = "", "",MIN('3.Weekly Hours &amp; Wage Activity'!X258/40,1)),IF('3.Weekly Hours &amp; Wage Activity'!X258="", "",'3.Weekly Hours &amp; Wage Activity'!X258/40 ))),0)</f>
        <v>0</v>
      </c>
      <c r="AP258" s="86">
        <f>IFERROR(IF('3.Weekly Hours &amp; Wage Activity'!Y258 = "FT", 1,MIN(1,IF('3.Weekly Hours &amp; Wage Activity'!Y258 = "", "",MIN('3.Weekly Hours &amp; Wage Activity'!Y258/40,1)),IF('3.Weekly Hours &amp; Wage Activity'!Y258="", "",'3.Weekly Hours &amp; Wage Activity'!Y258/40 ))),0)</f>
        <v>0</v>
      </c>
      <c r="AQ258" s="86">
        <f>IFERROR(IF('3.Weekly Hours &amp; Wage Activity'!Z258 = "FT", 1,MIN(1,IF('3.Weekly Hours &amp; Wage Activity'!Z258 = "", "",MIN('3.Weekly Hours &amp; Wage Activity'!Z258/40,1)),IF('3.Weekly Hours &amp; Wage Activity'!Z258="", "",'3.Weekly Hours &amp; Wage Activity'!Z258/40 ))),0)</f>
        <v>0</v>
      </c>
      <c r="AR258" s="86">
        <f>IFERROR(IF('3.Weekly Hours &amp; Wage Activity'!AA258 = "FT", 1,MIN(1,IF('3.Weekly Hours &amp; Wage Activity'!AA258 = "", "",MIN('3.Weekly Hours &amp; Wage Activity'!AA258/40,1)),IF('3.Weekly Hours &amp; Wage Activity'!AA258="", "",'3.Weekly Hours &amp; Wage Activity'!AA258/40 ))),0)</f>
        <v>0</v>
      </c>
      <c r="AS258" s="86">
        <f>IFERROR(IF('3.Weekly Hours &amp; Wage Activity'!AB258 = "FT", 1,MIN(1,IF('3.Weekly Hours &amp; Wage Activity'!AB258 = "", "",MIN('3.Weekly Hours &amp; Wage Activity'!AB258/40,1)),IF('3.Weekly Hours &amp; Wage Activity'!AB258="", "",'3.Weekly Hours &amp; Wage Activity'!AB258/40 ))),0)</f>
        <v>0</v>
      </c>
      <c r="AT258" s="86">
        <f>IFERROR(IF('3.Weekly Hours &amp; Wage Activity'!AC258 = "FT", 1,MIN(1,IF('3.Weekly Hours &amp; Wage Activity'!AC258 = "", "",MIN('3.Weekly Hours &amp; Wage Activity'!AC258/40,1)),IF('3.Weekly Hours &amp; Wage Activity'!AC258="", "",'3.Weekly Hours &amp; Wage Activity'!AC258/40 ))),0)</f>
        <v>0</v>
      </c>
      <c r="AU258" s="86">
        <f>IFERROR(IF('3.Weekly Hours &amp; Wage Activity'!AD258 = "FT", 1,MIN(1,IF('3.Weekly Hours &amp; Wage Activity'!AD258 = "", "",MIN('3.Weekly Hours &amp; Wage Activity'!AD258/40,1)),IF('3.Weekly Hours &amp; Wage Activity'!AD258="", "",'3.Weekly Hours &amp; Wage Activity'!AD258/40 ))),0)</f>
        <v>0</v>
      </c>
      <c r="AV258" s="86">
        <f>IFERROR(IF('3.Weekly Hours &amp; Wage Activity'!AE258 = "FT", 1,MIN(1,IF('3.Weekly Hours &amp; Wage Activity'!AE258 = "", "",MIN('3.Weekly Hours &amp; Wage Activity'!AE258/40,1)),IF('3.Weekly Hours &amp; Wage Activity'!AE258="", "",'3.Weekly Hours &amp; Wage Activity'!AE258/40 ))),0)</f>
        <v>0</v>
      </c>
      <c r="AW258" s="86">
        <f>IFERROR(IF('3.Weekly Hours &amp; Wage Activity'!AF258 = "FT", 1,MIN(1,IF('3.Weekly Hours &amp; Wage Activity'!AF258 = "", "",MIN('3.Weekly Hours &amp; Wage Activity'!AF258/40,1)),IF('3.Weekly Hours &amp; Wage Activity'!AF258="", "",'3.Weekly Hours &amp; Wage Activity'!AF258/40 ))),0)</f>
        <v>0</v>
      </c>
      <c r="AX258" s="86">
        <f>IFERROR(IF('3.Weekly Hours &amp; Wage Activity'!AG258 = "FT", 1,MIN(1,IF('3.Weekly Hours &amp; Wage Activity'!AG258 = "", "",MIN('3.Weekly Hours &amp; Wage Activity'!AG258/40,1)),IF('3.Weekly Hours &amp; Wage Activity'!AG258="", "",'3.Weekly Hours &amp; Wage Activity'!AG258/40 ))),0)</f>
        <v>0</v>
      </c>
      <c r="AY258" s="523">
        <f>SUM( IF(COUNTIF('3.Weekly Hours &amp; Wage Activity'!J258:Q258, "&lt;&gt;FT") = 0, COLUMNS('3.Weekly Hours &amp; Wage Activity'!J258:AG258) * 40, '3.Weekly Hours &amp; Wage Activity'!J258:AG258))</f>
        <v>0</v>
      </c>
      <c r="AZ258" s="86">
        <f t="shared" si="27"/>
        <v>0</v>
      </c>
      <c r="BA258" s="87">
        <f t="shared" si="28"/>
        <v>0</v>
      </c>
      <c r="BB258" s="74" t="str">
        <f>IF('2.Census &amp; Reference Benchmarks'!K258 = "", "", '2.Census &amp; Reference Benchmarks'!K258)</f>
        <v/>
      </c>
      <c r="BC258" s="185">
        <f>IF('2.Census &amp; Reference Benchmarks'!L258="N/A",IF(OR(AND(G258="",I258=""),AND(G258&lt;DATEVALUE("1/1/2020"),OR(I258="",I258&gt;DATEVALUE("3/31/2020")))),177.14,IF(OR(I258 = "", I258 &gt; DATEVALUE("1/31/2020")), ROUND(177.14*((DATEVALUE("2/1/2020") -G258)/31),1))),IF('2.Census &amp; Reference Benchmarks'!L258="",0,'2.Census &amp; Reference Benchmarks'!L258))</f>
        <v>0</v>
      </c>
      <c r="BD258" s="74" t="str">
        <f>IF('2.Census &amp; Reference Benchmarks'!N258 = "", "", '2.Census &amp; Reference Benchmarks'!N258)</f>
        <v/>
      </c>
      <c r="BE258" s="185">
        <f>IF('2.Census &amp; Reference Benchmarks'!O258="N/A",IF(OR(AND(G258="",I258=""),AND(G258&lt;=DATEVALUE("2/1/2020"),OR(I258="",I258&gt;=DATEVALUE("2/29/2020")))),165.71,IF(AND(G258&gt;DATEVALUE("2/1/2020"),OR(I258="",I258&lt;=DATEVALUE("2/29/2020"))),((DATEVALUE("3/1/2020")-G258)/29)*165.71,"")),IF('2.Census &amp; Reference Benchmarks'!O258="",0,'2.Census &amp; Reference Benchmarks'!O258))</f>
        <v>0</v>
      </c>
    </row>
    <row r="259" spans="1:57" x14ac:dyDescent="0.25">
      <c r="A259" s="3"/>
      <c r="B259" s="56">
        <f>IF('2.Census &amp; Reference Benchmarks'!B259 &lt;&gt;"",'2.Census &amp; Reference Benchmarks'!B259,"")</f>
        <v>0</v>
      </c>
      <c r="C259" s="56">
        <f>IF('2.Census &amp; Reference Benchmarks'!C259 &lt;&gt;"",'2.Census &amp; Reference Benchmarks'!C259,"")</f>
        <v>0</v>
      </c>
      <c r="D259" s="57" t="str">
        <f>IF('2.Census &amp; Reference Benchmarks'!D259 &lt;&gt;"",'2.Census &amp; Reference Benchmarks'!D259,"")</f>
        <v/>
      </c>
      <c r="E259" s="56" t="str">
        <f>IF('2.Census &amp; Reference Benchmarks'!E259 &lt;&gt;"",'2.Census &amp; Reference Benchmarks'!E259,"")</f>
        <v/>
      </c>
      <c r="F259" s="56" t="str">
        <f>IF('2.Census &amp; Reference Benchmarks'!F259 &lt;&gt;"",'2.Census &amp; Reference Benchmarks'!F259,"")</f>
        <v/>
      </c>
      <c r="G259" s="58" t="str">
        <f>IF('2.Census &amp; Reference Benchmarks'!G259 &lt;&gt;"",'2.Census &amp; Reference Benchmarks'!G259,"")</f>
        <v/>
      </c>
      <c r="H259" s="58" t="str">
        <f>IF('2.Census &amp; Reference Benchmarks'!H259 &lt;&gt;"",'2.Census &amp; Reference Benchmarks'!H259,"")</f>
        <v/>
      </c>
      <c r="I259" s="58" t="str">
        <f>IF('2.Census &amp; Reference Benchmarks'!I259 &lt;&gt;"",'2.Census &amp; Reference Benchmarks'!I259,"")</f>
        <v/>
      </c>
      <c r="J259" s="69" t="str">
        <f>IF('2.Census &amp; Reference Benchmarks'!J259 &lt;&gt;"",'2.Census &amp; Reference Benchmarks'!J259,"")</f>
        <v/>
      </c>
      <c r="K259" s="58" t="str">
        <f>IF('7.Safe Harbor Input Data &amp; Calc'!Q261 &lt;&gt; "", '7.Safe Harbor Input Data &amp; Calc'!Q261, "")</f>
        <v>No</v>
      </c>
      <c r="L259" s="59" t="str">
        <f>IF('2.Census &amp; Reference Benchmarks'!T259&lt;&gt; "",'2.Census &amp; Reference Benchmarks'!T259,"")</f>
        <v/>
      </c>
      <c r="M259" s="60">
        <f>'2.Census &amp; Reference Benchmarks'!M259</f>
        <v>0</v>
      </c>
      <c r="N259" s="60">
        <f>'2.Census &amp; Reference Benchmarks'!P259</f>
        <v>0</v>
      </c>
      <c r="O259" s="60">
        <f>'2.Census &amp; Reference Benchmarks'!S259</f>
        <v>0</v>
      </c>
      <c r="P259" s="52">
        <f>IF( AND(I259 &lt; '1. Summary for SBA'!$J$7, I259 &lt;&gt;""), 0, IF(AND(G259="",I259=""),SUM(M259:O259)*4,IF(I259&lt;'1. Summary for SBA'!$J$7,0,IF(K259="Yes",0,IF(H259="Salary",IF(AND(SUM(M259:O259)*4&lt;100000,L259=""),(SUM(M259:O259)/(IF(OR(I259=0,I259&gt;=DATEVALUE("3/31/2020")),DATEVALUE("3/31/2020"),I259)-IF(OR(G259&lt;=DATEVALUE("1/1/2020"), G259 = ""),DATEVALUE("1/1/2020"),IF(OR(MONTH(G259)=1),G259+1,IF(MONTH(G259)=3,G259,G259-1)))))*360,0),0)))))</f>
        <v>0</v>
      </c>
      <c r="Q259" s="52">
        <f t="shared" si="29"/>
        <v>0</v>
      </c>
      <c r="R259" s="67">
        <f t="shared" si="23"/>
        <v>0</v>
      </c>
      <c r="S259" s="53">
        <f>SUM('3.Weekly Hours &amp; Wage Activity'!AI259:BF259)</f>
        <v>0</v>
      </c>
      <c r="T259" s="53">
        <f>IF(AND(I259&lt;&gt; "",  I259 &lt; '1. Summary for SBA'!$J$11 +168, I259 &gt; '1. Summary for SBA'!$J$11),S259+(((168-(I259-'1. Summary for SBA'!$J$11+1))*S259)/((I259-'1. Summary for SBA'!$J$11+1))),0)</f>
        <v>0</v>
      </c>
      <c r="U259" s="369">
        <f>IF(K259= "Yes",0,IF( H259 = "salary",IF(T259 = 0,MAX(0,$R259-$S259), R259-T259),IF( H259 = "Hourly",'6. Hourly EE Wage Reduction'!AA259, 0)))</f>
        <v>0</v>
      </c>
      <c r="V259" s="67">
        <f t="shared" si="24"/>
        <v>0</v>
      </c>
      <c r="W259" s="405" t="str">
        <f>IF(U259 = 0, "No",IF('6. Hourly EE Wage Reduction'!T259 &gt;'6. Hourly EE Wage Reduction'!W259, "Yes", "No"))</f>
        <v>No</v>
      </c>
      <c r="X259" s="67">
        <f t="shared" si="25"/>
        <v>0</v>
      </c>
      <c r="Y259" s="67">
        <f t="shared" si="26"/>
        <v>0</v>
      </c>
      <c r="AA259" s="86">
        <f>IFERROR(IF('3.Weekly Hours &amp; Wage Activity'!J259 = "FT", 1,MIN(1,IF('3.Weekly Hours &amp; Wage Activity'!J259 = "", "",MIN('3.Weekly Hours &amp; Wage Activity'!J259/40,1)),IF('3.Weekly Hours &amp; Wage Activity'!J259="", "",'3.Weekly Hours &amp; Wage Activity'!J259/40 ))),0)</f>
        <v>0</v>
      </c>
      <c r="AB259" s="86">
        <f>IFERROR(IF('3.Weekly Hours &amp; Wage Activity'!K259 = "FT", 1,MIN(1,IF('3.Weekly Hours &amp; Wage Activity'!K259 = "", "",MIN('3.Weekly Hours &amp; Wage Activity'!K259/40,1)),IF('3.Weekly Hours &amp; Wage Activity'!K259="", "",'3.Weekly Hours &amp; Wage Activity'!K259/40 ))),0)</f>
        <v>0</v>
      </c>
      <c r="AC259" s="86">
        <f>IFERROR(IF('3.Weekly Hours &amp; Wage Activity'!L259 = "FT", 1,MIN(1,IF('3.Weekly Hours &amp; Wage Activity'!L259 = "", "",MIN('3.Weekly Hours &amp; Wage Activity'!L259/40,1)),IF('3.Weekly Hours &amp; Wage Activity'!L259="", "",'3.Weekly Hours &amp; Wage Activity'!L259/40 ))),0)</f>
        <v>0</v>
      </c>
      <c r="AD259" s="86">
        <f>IFERROR(IF('3.Weekly Hours &amp; Wage Activity'!M259 = "FT", 1,MIN(1,IF('3.Weekly Hours &amp; Wage Activity'!M259 = "", "",MIN('3.Weekly Hours &amp; Wage Activity'!M259/40,1)),IF('3.Weekly Hours &amp; Wage Activity'!M259="", "",'3.Weekly Hours &amp; Wage Activity'!M259/40 ))),0)</f>
        <v>0</v>
      </c>
      <c r="AE259" s="86">
        <f>IFERROR(IF('3.Weekly Hours &amp; Wage Activity'!N259 = "FT", 1,MIN(1,IF('3.Weekly Hours &amp; Wage Activity'!N259 = "", "",MIN('3.Weekly Hours &amp; Wage Activity'!N259/40,1)),IF('3.Weekly Hours &amp; Wage Activity'!N259="", "",'3.Weekly Hours &amp; Wage Activity'!N259/40 ))),0)</f>
        <v>0</v>
      </c>
      <c r="AF259" s="86">
        <f>IFERROR(IF('3.Weekly Hours &amp; Wage Activity'!O259 = "FT", 1,MIN(1,IF('3.Weekly Hours &amp; Wage Activity'!O259 = "", "",MIN('3.Weekly Hours &amp; Wage Activity'!O259/40,1)),IF('3.Weekly Hours &amp; Wage Activity'!O259="", "",'3.Weekly Hours &amp; Wage Activity'!O259/40 ))),0)</f>
        <v>0</v>
      </c>
      <c r="AG259" s="86">
        <f>IFERROR(IF('3.Weekly Hours &amp; Wage Activity'!P259 = "FT", 1,MIN(1,IF('3.Weekly Hours &amp; Wage Activity'!P259 = "", "",MIN('3.Weekly Hours &amp; Wage Activity'!P259/40,1)),IF('3.Weekly Hours &amp; Wage Activity'!P259="", "",'3.Weekly Hours &amp; Wage Activity'!P259/40 ))),0)</f>
        <v>0</v>
      </c>
      <c r="AH259" s="86">
        <f>IFERROR(IF('3.Weekly Hours &amp; Wage Activity'!Q259 = "FT", 1,MIN(1,IF('3.Weekly Hours &amp; Wage Activity'!Q259 = "", "",MIN('3.Weekly Hours &amp; Wage Activity'!Q259/40,1)),IF('3.Weekly Hours &amp; Wage Activity'!Q259="", "",'3.Weekly Hours &amp; Wage Activity'!Q259/40 ))),0)</f>
        <v>0</v>
      </c>
      <c r="AI259" s="86">
        <f>IFERROR(IF('3.Weekly Hours &amp; Wage Activity'!R259 = "FT", 1,MIN(1,IF('3.Weekly Hours &amp; Wage Activity'!R259 = "", "",MIN('3.Weekly Hours &amp; Wage Activity'!R259/40,1)),IF('3.Weekly Hours &amp; Wage Activity'!R259="", "",'3.Weekly Hours &amp; Wage Activity'!R259/40 ))),0)</f>
        <v>0</v>
      </c>
      <c r="AJ259" s="86">
        <f>IFERROR(IF('3.Weekly Hours &amp; Wage Activity'!S259 = "FT", 1,MIN(1,IF('3.Weekly Hours &amp; Wage Activity'!S259 = "", "",MIN('3.Weekly Hours &amp; Wage Activity'!S259/40,1)),IF('3.Weekly Hours &amp; Wage Activity'!S259="", "",'3.Weekly Hours &amp; Wage Activity'!S259/40 ))),0)</f>
        <v>0</v>
      </c>
      <c r="AK259" s="86">
        <f>IFERROR(IF('3.Weekly Hours &amp; Wage Activity'!T259 = "FT", 1,MIN(1,IF('3.Weekly Hours &amp; Wage Activity'!T259 = "", "",MIN('3.Weekly Hours &amp; Wage Activity'!T259/40,1)),IF('3.Weekly Hours &amp; Wage Activity'!T259="", "",'3.Weekly Hours &amp; Wage Activity'!T259/40 ))),0)</f>
        <v>0</v>
      </c>
      <c r="AL259" s="86">
        <f>IFERROR(IF('3.Weekly Hours &amp; Wage Activity'!U259 = "FT", 1,MIN(1,IF('3.Weekly Hours &amp; Wage Activity'!U259 = "", "",MIN('3.Weekly Hours &amp; Wage Activity'!U259/40,1)),IF('3.Weekly Hours &amp; Wage Activity'!U259="", "",'3.Weekly Hours &amp; Wage Activity'!U259/40 ))),0)</f>
        <v>0</v>
      </c>
      <c r="AM259" s="86">
        <f>IFERROR(IF('3.Weekly Hours &amp; Wage Activity'!V259 = "FT", 1,MIN(1,IF('3.Weekly Hours &amp; Wage Activity'!V259 = "", "",MIN('3.Weekly Hours &amp; Wage Activity'!V259/40,1)),IF('3.Weekly Hours &amp; Wage Activity'!V259="", "",'3.Weekly Hours &amp; Wage Activity'!V259/40 ))),0)</f>
        <v>0</v>
      </c>
      <c r="AN259" s="86">
        <f>IFERROR(IF('3.Weekly Hours &amp; Wage Activity'!W259 = "FT", 1,MIN(1,IF('3.Weekly Hours &amp; Wage Activity'!W259 = "", "",MIN('3.Weekly Hours &amp; Wage Activity'!W259/40,1)),IF('3.Weekly Hours &amp; Wage Activity'!W259="", "",'3.Weekly Hours &amp; Wage Activity'!W259/40 ))),0)</f>
        <v>0</v>
      </c>
      <c r="AO259" s="86">
        <f>IFERROR(IF('3.Weekly Hours &amp; Wage Activity'!X259 = "FT", 1,MIN(1,IF('3.Weekly Hours &amp; Wage Activity'!X259 = "", "",MIN('3.Weekly Hours &amp; Wage Activity'!X259/40,1)),IF('3.Weekly Hours &amp; Wage Activity'!X259="", "",'3.Weekly Hours &amp; Wage Activity'!X259/40 ))),0)</f>
        <v>0</v>
      </c>
      <c r="AP259" s="86">
        <f>IFERROR(IF('3.Weekly Hours &amp; Wage Activity'!Y259 = "FT", 1,MIN(1,IF('3.Weekly Hours &amp; Wage Activity'!Y259 = "", "",MIN('3.Weekly Hours &amp; Wage Activity'!Y259/40,1)),IF('3.Weekly Hours &amp; Wage Activity'!Y259="", "",'3.Weekly Hours &amp; Wage Activity'!Y259/40 ))),0)</f>
        <v>0</v>
      </c>
      <c r="AQ259" s="86">
        <f>IFERROR(IF('3.Weekly Hours &amp; Wage Activity'!Z259 = "FT", 1,MIN(1,IF('3.Weekly Hours &amp; Wage Activity'!Z259 = "", "",MIN('3.Weekly Hours &amp; Wage Activity'!Z259/40,1)),IF('3.Weekly Hours &amp; Wage Activity'!Z259="", "",'3.Weekly Hours &amp; Wage Activity'!Z259/40 ))),0)</f>
        <v>0</v>
      </c>
      <c r="AR259" s="86">
        <f>IFERROR(IF('3.Weekly Hours &amp; Wage Activity'!AA259 = "FT", 1,MIN(1,IF('3.Weekly Hours &amp; Wage Activity'!AA259 = "", "",MIN('3.Weekly Hours &amp; Wage Activity'!AA259/40,1)),IF('3.Weekly Hours &amp; Wage Activity'!AA259="", "",'3.Weekly Hours &amp; Wage Activity'!AA259/40 ))),0)</f>
        <v>0</v>
      </c>
      <c r="AS259" s="86">
        <f>IFERROR(IF('3.Weekly Hours &amp; Wage Activity'!AB259 = "FT", 1,MIN(1,IF('3.Weekly Hours &amp; Wage Activity'!AB259 = "", "",MIN('3.Weekly Hours &amp; Wage Activity'!AB259/40,1)),IF('3.Weekly Hours &amp; Wage Activity'!AB259="", "",'3.Weekly Hours &amp; Wage Activity'!AB259/40 ))),0)</f>
        <v>0</v>
      </c>
      <c r="AT259" s="86">
        <f>IFERROR(IF('3.Weekly Hours &amp; Wage Activity'!AC259 = "FT", 1,MIN(1,IF('3.Weekly Hours &amp; Wage Activity'!AC259 = "", "",MIN('3.Weekly Hours &amp; Wage Activity'!AC259/40,1)),IF('3.Weekly Hours &amp; Wage Activity'!AC259="", "",'3.Weekly Hours &amp; Wage Activity'!AC259/40 ))),0)</f>
        <v>0</v>
      </c>
      <c r="AU259" s="86">
        <f>IFERROR(IF('3.Weekly Hours &amp; Wage Activity'!AD259 = "FT", 1,MIN(1,IF('3.Weekly Hours &amp; Wage Activity'!AD259 = "", "",MIN('3.Weekly Hours &amp; Wage Activity'!AD259/40,1)),IF('3.Weekly Hours &amp; Wage Activity'!AD259="", "",'3.Weekly Hours &amp; Wage Activity'!AD259/40 ))),0)</f>
        <v>0</v>
      </c>
      <c r="AV259" s="86">
        <f>IFERROR(IF('3.Weekly Hours &amp; Wage Activity'!AE259 = "FT", 1,MIN(1,IF('3.Weekly Hours &amp; Wage Activity'!AE259 = "", "",MIN('3.Weekly Hours &amp; Wage Activity'!AE259/40,1)),IF('3.Weekly Hours &amp; Wage Activity'!AE259="", "",'3.Weekly Hours &amp; Wage Activity'!AE259/40 ))),0)</f>
        <v>0</v>
      </c>
      <c r="AW259" s="86">
        <f>IFERROR(IF('3.Weekly Hours &amp; Wage Activity'!AF259 = "FT", 1,MIN(1,IF('3.Weekly Hours &amp; Wage Activity'!AF259 = "", "",MIN('3.Weekly Hours &amp; Wage Activity'!AF259/40,1)),IF('3.Weekly Hours &amp; Wage Activity'!AF259="", "",'3.Weekly Hours &amp; Wage Activity'!AF259/40 ))),0)</f>
        <v>0</v>
      </c>
      <c r="AX259" s="86">
        <f>IFERROR(IF('3.Weekly Hours &amp; Wage Activity'!AG259 = "FT", 1,MIN(1,IF('3.Weekly Hours &amp; Wage Activity'!AG259 = "", "",MIN('3.Weekly Hours &amp; Wage Activity'!AG259/40,1)),IF('3.Weekly Hours &amp; Wage Activity'!AG259="", "",'3.Weekly Hours &amp; Wage Activity'!AG259/40 ))),0)</f>
        <v>0</v>
      </c>
      <c r="AY259" s="523">
        <f>SUM( IF(COUNTIF('3.Weekly Hours &amp; Wage Activity'!J259:Q259, "&lt;&gt;FT") = 0, COLUMNS('3.Weekly Hours &amp; Wage Activity'!J259:AG259) * 40, '3.Weekly Hours &amp; Wage Activity'!J259:AG259))</f>
        <v>0</v>
      </c>
      <c r="AZ259" s="86">
        <f t="shared" si="27"/>
        <v>0</v>
      </c>
      <c r="BA259" s="87">
        <f t="shared" si="28"/>
        <v>0</v>
      </c>
      <c r="BB259" s="74" t="str">
        <f>IF('2.Census &amp; Reference Benchmarks'!K259 = "", "", '2.Census &amp; Reference Benchmarks'!K259)</f>
        <v/>
      </c>
      <c r="BC259" s="185">
        <f>IF('2.Census &amp; Reference Benchmarks'!L259="N/A",IF(OR(AND(G259="",I259=""),AND(G259&lt;DATEVALUE("1/1/2020"),OR(I259="",I259&gt;DATEVALUE("3/31/2020")))),177.14,IF(OR(I259 = "", I259 &gt; DATEVALUE("1/31/2020")), ROUND(177.14*((DATEVALUE("2/1/2020") -G259)/31),1))),IF('2.Census &amp; Reference Benchmarks'!L259="",0,'2.Census &amp; Reference Benchmarks'!L259))</f>
        <v>0</v>
      </c>
      <c r="BD259" s="74" t="str">
        <f>IF('2.Census &amp; Reference Benchmarks'!N259 = "", "", '2.Census &amp; Reference Benchmarks'!N259)</f>
        <v/>
      </c>
      <c r="BE259" s="185">
        <f>IF('2.Census &amp; Reference Benchmarks'!O259="N/A",IF(OR(AND(G259="",I259=""),AND(G259&lt;=DATEVALUE("2/1/2020"),OR(I259="",I259&gt;=DATEVALUE("2/29/2020")))),165.71,IF(AND(G259&gt;DATEVALUE("2/1/2020"),OR(I259="",I259&lt;=DATEVALUE("2/29/2020"))),((DATEVALUE("3/1/2020")-G259)/29)*165.71,"")),IF('2.Census &amp; Reference Benchmarks'!O259="",0,'2.Census &amp; Reference Benchmarks'!O259))</f>
        <v>0</v>
      </c>
    </row>
    <row r="260" spans="1:57" x14ac:dyDescent="0.25">
      <c r="A260" s="3"/>
      <c r="B260" s="56">
        <f>IF('2.Census &amp; Reference Benchmarks'!B260 &lt;&gt;"",'2.Census &amp; Reference Benchmarks'!B260,"")</f>
        <v>0</v>
      </c>
      <c r="C260" s="56">
        <f>IF('2.Census &amp; Reference Benchmarks'!C260 &lt;&gt;"",'2.Census &amp; Reference Benchmarks'!C260,"")</f>
        <v>0</v>
      </c>
      <c r="D260" s="57" t="str">
        <f>IF('2.Census &amp; Reference Benchmarks'!D260 &lt;&gt;"",'2.Census &amp; Reference Benchmarks'!D260,"")</f>
        <v/>
      </c>
      <c r="E260" s="56" t="str">
        <f>IF('2.Census &amp; Reference Benchmarks'!E260 &lt;&gt;"",'2.Census &amp; Reference Benchmarks'!E260,"")</f>
        <v/>
      </c>
      <c r="F260" s="56" t="str">
        <f>IF('2.Census &amp; Reference Benchmarks'!F260 &lt;&gt;"",'2.Census &amp; Reference Benchmarks'!F260,"")</f>
        <v/>
      </c>
      <c r="G260" s="58" t="str">
        <f>IF('2.Census &amp; Reference Benchmarks'!G260 &lt;&gt;"",'2.Census &amp; Reference Benchmarks'!G260,"")</f>
        <v/>
      </c>
      <c r="H260" s="58" t="str">
        <f>IF('2.Census &amp; Reference Benchmarks'!H260 &lt;&gt;"",'2.Census &amp; Reference Benchmarks'!H260,"")</f>
        <v/>
      </c>
      <c r="I260" s="58" t="str">
        <f>IF('2.Census &amp; Reference Benchmarks'!I260 &lt;&gt;"",'2.Census &amp; Reference Benchmarks'!I260,"")</f>
        <v/>
      </c>
      <c r="J260" s="69" t="str">
        <f>IF('2.Census &amp; Reference Benchmarks'!J260 &lt;&gt;"",'2.Census &amp; Reference Benchmarks'!J260,"")</f>
        <v/>
      </c>
      <c r="K260" s="58" t="str">
        <f>IF('7.Safe Harbor Input Data &amp; Calc'!Q262 &lt;&gt; "", '7.Safe Harbor Input Data &amp; Calc'!Q262, "")</f>
        <v>No</v>
      </c>
      <c r="L260" s="59" t="str">
        <f>IF('2.Census &amp; Reference Benchmarks'!T260&lt;&gt; "",'2.Census &amp; Reference Benchmarks'!T260,"")</f>
        <v/>
      </c>
      <c r="M260" s="60">
        <f>'2.Census &amp; Reference Benchmarks'!M260</f>
        <v>0</v>
      </c>
      <c r="N260" s="60">
        <f>'2.Census &amp; Reference Benchmarks'!P260</f>
        <v>0</v>
      </c>
      <c r="O260" s="60">
        <f>'2.Census &amp; Reference Benchmarks'!S260</f>
        <v>0</v>
      </c>
      <c r="P260" s="52">
        <f>IF( AND(I260 &lt; '1. Summary for SBA'!$J$7, I260 &lt;&gt;""), 0, IF(AND(G260="",I260=""),SUM(M260:O260)*4,IF(I260&lt;'1. Summary for SBA'!$J$7,0,IF(K260="Yes",0,IF(H260="Salary",IF(AND(SUM(M260:O260)*4&lt;100000,L260=""),(SUM(M260:O260)/(IF(OR(I260=0,I260&gt;=DATEVALUE("3/31/2020")),DATEVALUE("3/31/2020"),I260)-IF(OR(G260&lt;=DATEVALUE("1/1/2020"), G260 = ""),DATEVALUE("1/1/2020"),IF(OR(MONTH(G260)=1),G260+1,IF(MONTH(G260)=3,G260,G260-1)))))*360,0),0)))))</f>
        <v>0</v>
      </c>
      <c r="Q260" s="52">
        <f t="shared" si="29"/>
        <v>0</v>
      </c>
      <c r="R260" s="67">
        <f t="shared" si="23"/>
        <v>0</v>
      </c>
      <c r="S260" s="53">
        <f>SUM('3.Weekly Hours &amp; Wage Activity'!AI260:BF260)</f>
        <v>0</v>
      </c>
      <c r="T260" s="53">
        <f>IF(AND(I260&lt;&gt; "",  I260 &lt; '1. Summary for SBA'!$J$11 +168, I260 &gt; '1. Summary for SBA'!$J$11),S260+(((168-(I260-'1. Summary for SBA'!$J$11+1))*S260)/((I260-'1. Summary for SBA'!$J$11+1))),0)</f>
        <v>0</v>
      </c>
      <c r="U260" s="369">
        <f>IF(K260= "Yes",0,IF( H260 = "salary",IF(T260 = 0,MAX(0,$R260-$S260), R260-T260),IF( H260 = "Hourly",'6. Hourly EE Wage Reduction'!AA260, 0)))</f>
        <v>0</v>
      </c>
      <c r="V260" s="67">
        <f t="shared" si="24"/>
        <v>0</v>
      </c>
      <c r="W260" s="405" t="str">
        <f>IF(U260 = 0, "No",IF('6. Hourly EE Wage Reduction'!T260 &gt;'6. Hourly EE Wage Reduction'!W260, "Yes", "No"))</f>
        <v>No</v>
      </c>
      <c r="X260" s="67">
        <f t="shared" si="25"/>
        <v>0</v>
      </c>
      <c r="Y260" s="67">
        <f t="shared" si="26"/>
        <v>0</v>
      </c>
      <c r="AA260" s="86">
        <f>IFERROR(IF('3.Weekly Hours &amp; Wage Activity'!J260 = "FT", 1,MIN(1,IF('3.Weekly Hours &amp; Wage Activity'!J260 = "", "",MIN('3.Weekly Hours &amp; Wage Activity'!J260/40,1)),IF('3.Weekly Hours &amp; Wage Activity'!J260="", "",'3.Weekly Hours &amp; Wage Activity'!J260/40 ))),0)</f>
        <v>0</v>
      </c>
      <c r="AB260" s="86">
        <f>IFERROR(IF('3.Weekly Hours &amp; Wage Activity'!K260 = "FT", 1,MIN(1,IF('3.Weekly Hours &amp; Wage Activity'!K260 = "", "",MIN('3.Weekly Hours &amp; Wage Activity'!K260/40,1)),IF('3.Weekly Hours &amp; Wage Activity'!K260="", "",'3.Weekly Hours &amp; Wage Activity'!K260/40 ))),0)</f>
        <v>0</v>
      </c>
      <c r="AC260" s="86">
        <f>IFERROR(IF('3.Weekly Hours &amp; Wage Activity'!L260 = "FT", 1,MIN(1,IF('3.Weekly Hours &amp; Wage Activity'!L260 = "", "",MIN('3.Weekly Hours &amp; Wage Activity'!L260/40,1)),IF('3.Weekly Hours &amp; Wage Activity'!L260="", "",'3.Weekly Hours &amp; Wage Activity'!L260/40 ))),0)</f>
        <v>0</v>
      </c>
      <c r="AD260" s="86">
        <f>IFERROR(IF('3.Weekly Hours &amp; Wage Activity'!M260 = "FT", 1,MIN(1,IF('3.Weekly Hours &amp; Wage Activity'!M260 = "", "",MIN('3.Weekly Hours &amp; Wage Activity'!M260/40,1)),IF('3.Weekly Hours &amp; Wage Activity'!M260="", "",'3.Weekly Hours &amp; Wage Activity'!M260/40 ))),0)</f>
        <v>0</v>
      </c>
      <c r="AE260" s="86">
        <f>IFERROR(IF('3.Weekly Hours &amp; Wage Activity'!N260 = "FT", 1,MIN(1,IF('3.Weekly Hours &amp; Wage Activity'!N260 = "", "",MIN('3.Weekly Hours &amp; Wage Activity'!N260/40,1)),IF('3.Weekly Hours &amp; Wage Activity'!N260="", "",'3.Weekly Hours &amp; Wage Activity'!N260/40 ))),0)</f>
        <v>0</v>
      </c>
      <c r="AF260" s="86">
        <f>IFERROR(IF('3.Weekly Hours &amp; Wage Activity'!O260 = "FT", 1,MIN(1,IF('3.Weekly Hours &amp; Wage Activity'!O260 = "", "",MIN('3.Weekly Hours &amp; Wage Activity'!O260/40,1)),IF('3.Weekly Hours &amp; Wage Activity'!O260="", "",'3.Weekly Hours &amp; Wage Activity'!O260/40 ))),0)</f>
        <v>0</v>
      </c>
      <c r="AG260" s="86">
        <f>IFERROR(IF('3.Weekly Hours &amp; Wage Activity'!P260 = "FT", 1,MIN(1,IF('3.Weekly Hours &amp; Wage Activity'!P260 = "", "",MIN('3.Weekly Hours &amp; Wage Activity'!P260/40,1)),IF('3.Weekly Hours &amp; Wage Activity'!P260="", "",'3.Weekly Hours &amp; Wage Activity'!P260/40 ))),0)</f>
        <v>0</v>
      </c>
      <c r="AH260" s="86">
        <f>IFERROR(IF('3.Weekly Hours &amp; Wage Activity'!Q260 = "FT", 1,MIN(1,IF('3.Weekly Hours &amp; Wage Activity'!Q260 = "", "",MIN('3.Weekly Hours &amp; Wage Activity'!Q260/40,1)),IF('3.Weekly Hours &amp; Wage Activity'!Q260="", "",'3.Weekly Hours &amp; Wage Activity'!Q260/40 ))),0)</f>
        <v>0</v>
      </c>
      <c r="AI260" s="86">
        <f>IFERROR(IF('3.Weekly Hours &amp; Wage Activity'!R260 = "FT", 1,MIN(1,IF('3.Weekly Hours &amp; Wage Activity'!R260 = "", "",MIN('3.Weekly Hours &amp; Wage Activity'!R260/40,1)),IF('3.Weekly Hours &amp; Wage Activity'!R260="", "",'3.Weekly Hours &amp; Wage Activity'!R260/40 ))),0)</f>
        <v>0</v>
      </c>
      <c r="AJ260" s="86">
        <f>IFERROR(IF('3.Weekly Hours &amp; Wage Activity'!S260 = "FT", 1,MIN(1,IF('3.Weekly Hours &amp; Wage Activity'!S260 = "", "",MIN('3.Weekly Hours &amp; Wage Activity'!S260/40,1)),IF('3.Weekly Hours &amp; Wage Activity'!S260="", "",'3.Weekly Hours &amp; Wage Activity'!S260/40 ))),0)</f>
        <v>0</v>
      </c>
      <c r="AK260" s="86">
        <f>IFERROR(IF('3.Weekly Hours &amp; Wage Activity'!T260 = "FT", 1,MIN(1,IF('3.Weekly Hours &amp; Wage Activity'!T260 = "", "",MIN('3.Weekly Hours &amp; Wage Activity'!T260/40,1)),IF('3.Weekly Hours &amp; Wage Activity'!T260="", "",'3.Weekly Hours &amp; Wage Activity'!T260/40 ))),0)</f>
        <v>0</v>
      </c>
      <c r="AL260" s="86">
        <f>IFERROR(IF('3.Weekly Hours &amp; Wage Activity'!U260 = "FT", 1,MIN(1,IF('3.Weekly Hours &amp; Wage Activity'!U260 = "", "",MIN('3.Weekly Hours &amp; Wage Activity'!U260/40,1)),IF('3.Weekly Hours &amp; Wage Activity'!U260="", "",'3.Weekly Hours &amp; Wage Activity'!U260/40 ))),0)</f>
        <v>0</v>
      </c>
      <c r="AM260" s="86">
        <f>IFERROR(IF('3.Weekly Hours &amp; Wage Activity'!V260 = "FT", 1,MIN(1,IF('3.Weekly Hours &amp; Wage Activity'!V260 = "", "",MIN('3.Weekly Hours &amp; Wage Activity'!V260/40,1)),IF('3.Weekly Hours &amp; Wage Activity'!V260="", "",'3.Weekly Hours &amp; Wage Activity'!V260/40 ))),0)</f>
        <v>0</v>
      </c>
      <c r="AN260" s="86">
        <f>IFERROR(IF('3.Weekly Hours &amp; Wage Activity'!W260 = "FT", 1,MIN(1,IF('3.Weekly Hours &amp; Wage Activity'!W260 = "", "",MIN('3.Weekly Hours &amp; Wage Activity'!W260/40,1)),IF('3.Weekly Hours &amp; Wage Activity'!W260="", "",'3.Weekly Hours &amp; Wage Activity'!W260/40 ))),0)</f>
        <v>0</v>
      </c>
      <c r="AO260" s="86">
        <f>IFERROR(IF('3.Weekly Hours &amp; Wage Activity'!X260 = "FT", 1,MIN(1,IF('3.Weekly Hours &amp; Wage Activity'!X260 = "", "",MIN('3.Weekly Hours &amp; Wage Activity'!X260/40,1)),IF('3.Weekly Hours &amp; Wage Activity'!X260="", "",'3.Weekly Hours &amp; Wage Activity'!X260/40 ))),0)</f>
        <v>0</v>
      </c>
      <c r="AP260" s="86">
        <f>IFERROR(IF('3.Weekly Hours &amp; Wage Activity'!Y260 = "FT", 1,MIN(1,IF('3.Weekly Hours &amp; Wage Activity'!Y260 = "", "",MIN('3.Weekly Hours &amp; Wage Activity'!Y260/40,1)),IF('3.Weekly Hours &amp; Wage Activity'!Y260="", "",'3.Weekly Hours &amp; Wage Activity'!Y260/40 ))),0)</f>
        <v>0</v>
      </c>
      <c r="AQ260" s="86">
        <f>IFERROR(IF('3.Weekly Hours &amp; Wage Activity'!Z260 = "FT", 1,MIN(1,IF('3.Weekly Hours &amp; Wage Activity'!Z260 = "", "",MIN('3.Weekly Hours &amp; Wage Activity'!Z260/40,1)),IF('3.Weekly Hours &amp; Wage Activity'!Z260="", "",'3.Weekly Hours &amp; Wage Activity'!Z260/40 ))),0)</f>
        <v>0</v>
      </c>
      <c r="AR260" s="86">
        <f>IFERROR(IF('3.Weekly Hours &amp; Wage Activity'!AA260 = "FT", 1,MIN(1,IF('3.Weekly Hours &amp; Wage Activity'!AA260 = "", "",MIN('3.Weekly Hours &amp; Wage Activity'!AA260/40,1)),IF('3.Weekly Hours &amp; Wage Activity'!AA260="", "",'3.Weekly Hours &amp; Wage Activity'!AA260/40 ))),0)</f>
        <v>0</v>
      </c>
      <c r="AS260" s="86">
        <f>IFERROR(IF('3.Weekly Hours &amp; Wage Activity'!AB260 = "FT", 1,MIN(1,IF('3.Weekly Hours &amp; Wage Activity'!AB260 = "", "",MIN('3.Weekly Hours &amp; Wage Activity'!AB260/40,1)),IF('3.Weekly Hours &amp; Wage Activity'!AB260="", "",'3.Weekly Hours &amp; Wage Activity'!AB260/40 ))),0)</f>
        <v>0</v>
      </c>
      <c r="AT260" s="86">
        <f>IFERROR(IF('3.Weekly Hours &amp; Wage Activity'!AC260 = "FT", 1,MIN(1,IF('3.Weekly Hours &amp; Wage Activity'!AC260 = "", "",MIN('3.Weekly Hours &amp; Wage Activity'!AC260/40,1)),IF('3.Weekly Hours &amp; Wage Activity'!AC260="", "",'3.Weekly Hours &amp; Wage Activity'!AC260/40 ))),0)</f>
        <v>0</v>
      </c>
      <c r="AU260" s="86">
        <f>IFERROR(IF('3.Weekly Hours &amp; Wage Activity'!AD260 = "FT", 1,MIN(1,IF('3.Weekly Hours &amp; Wage Activity'!AD260 = "", "",MIN('3.Weekly Hours &amp; Wage Activity'!AD260/40,1)),IF('3.Weekly Hours &amp; Wage Activity'!AD260="", "",'3.Weekly Hours &amp; Wage Activity'!AD260/40 ))),0)</f>
        <v>0</v>
      </c>
      <c r="AV260" s="86">
        <f>IFERROR(IF('3.Weekly Hours &amp; Wage Activity'!AE260 = "FT", 1,MIN(1,IF('3.Weekly Hours &amp; Wage Activity'!AE260 = "", "",MIN('3.Weekly Hours &amp; Wage Activity'!AE260/40,1)),IF('3.Weekly Hours &amp; Wage Activity'!AE260="", "",'3.Weekly Hours &amp; Wage Activity'!AE260/40 ))),0)</f>
        <v>0</v>
      </c>
      <c r="AW260" s="86">
        <f>IFERROR(IF('3.Weekly Hours &amp; Wage Activity'!AF260 = "FT", 1,MIN(1,IF('3.Weekly Hours &amp; Wage Activity'!AF260 = "", "",MIN('3.Weekly Hours &amp; Wage Activity'!AF260/40,1)),IF('3.Weekly Hours &amp; Wage Activity'!AF260="", "",'3.Weekly Hours &amp; Wage Activity'!AF260/40 ))),0)</f>
        <v>0</v>
      </c>
      <c r="AX260" s="86">
        <f>IFERROR(IF('3.Weekly Hours &amp; Wage Activity'!AG260 = "FT", 1,MIN(1,IF('3.Weekly Hours &amp; Wage Activity'!AG260 = "", "",MIN('3.Weekly Hours &amp; Wage Activity'!AG260/40,1)),IF('3.Weekly Hours &amp; Wage Activity'!AG260="", "",'3.Weekly Hours &amp; Wage Activity'!AG260/40 ))),0)</f>
        <v>0</v>
      </c>
      <c r="AY260" s="523">
        <f>SUM( IF(COUNTIF('3.Weekly Hours &amp; Wage Activity'!J260:Q260, "&lt;&gt;FT") = 0, COLUMNS('3.Weekly Hours &amp; Wage Activity'!J260:AG260) * 40, '3.Weekly Hours &amp; Wage Activity'!J260:AG260))</f>
        <v>0</v>
      </c>
      <c r="AZ260" s="86">
        <f t="shared" si="27"/>
        <v>0</v>
      </c>
      <c r="BA260" s="87">
        <f t="shared" si="28"/>
        <v>0</v>
      </c>
      <c r="BB260" s="74" t="str">
        <f>IF('2.Census &amp; Reference Benchmarks'!K260 = "", "", '2.Census &amp; Reference Benchmarks'!K260)</f>
        <v/>
      </c>
      <c r="BC260" s="185">
        <f>IF('2.Census &amp; Reference Benchmarks'!L260="N/A",IF(OR(AND(G260="",I260=""),AND(G260&lt;DATEVALUE("1/1/2020"),OR(I260="",I260&gt;DATEVALUE("3/31/2020")))),177.14,IF(OR(I260 = "", I260 &gt; DATEVALUE("1/31/2020")), ROUND(177.14*((DATEVALUE("2/1/2020") -G260)/31),1))),IF('2.Census &amp; Reference Benchmarks'!L260="",0,'2.Census &amp; Reference Benchmarks'!L260))</f>
        <v>0</v>
      </c>
      <c r="BD260" s="74" t="str">
        <f>IF('2.Census &amp; Reference Benchmarks'!N260 = "", "", '2.Census &amp; Reference Benchmarks'!N260)</f>
        <v/>
      </c>
      <c r="BE260" s="185">
        <f>IF('2.Census &amp; Reference Benchmarks'!O260="N/A",IF(OR(AND(G260="",I260=""),AND(G260&lt;=DATEVALUE("2/1/2020"),OR(I260="",I260&gt;=DATEVALUE("2/29/2020")))),165.71,IF(AND(G260&gt;DATEVALUE("2/1/2020"),OR(I260="",I260&lt;=DATEVALUE("2/29/2020"))),((DATEVALUE("3/1/2020")-G260)/29)*165.71,"")),IF('2.Census &amp; Reference Benchmarks'!O260="",0,'2.Census &amp; Reference Benchmarks'!O260))</f>
        <v>0</v>
      </c>
    </row>
    <row r="261" spans="1:57" x14ac:dyDescent="0.25">
      <c r="A261" s="3"/>
      <c r="B261" s="56">
        <f>IF('2.Census &amp; Reference Benchmarks'!B261 &lt;&gt;"",'2.Census &amp; Reference Benchmarks'!B261,"")</f>
        <v>0</v>
      </c>
      <c r="C261" s="56">
        <f>IF('2.Census &amp; Reference Benchmarks'!C261 &lt;&gt;"",'2.Census &amp; Reference Benchmarks'!C261,"")</f>
        <v>0</v>
      </c>
      <c r="D261" s="57" t="str">
        <f>IF('2.Census &amp; Reference Benchmarks'!D261 &lt;&gt;"",'2.Census &amp; Reference Benchmarks'!D261,"")</f>
        <v/>
      </c>
      <c r="E261" s="56" t="str">
        <f>IF('2.Census &amp; Reference Benchmarks'!E261 &lt;&gt;"",'2.Census &amp; Reference Benchmarks'!E261,"")</f>
        <v/>
      </c>
      <c r="F261" s="56" t="str">
        <f>IF('2.Census &amp; Reference Benchmarks'!F261 &lt;&gt;"",'2.Census &amp; Reference Benchmarks'!F261,"")</f>
        <v/>
      </c>
      <c r="G261" s="58" t="str">
        <f>IF('2.Census &amp; Reference Benchmarks'!G261 &lt;&gt;"",'2.Census &amp; Reference Benchmarks'!G261,"")</f>
        <v/>
      </c>
      <c r="H261" s="58" t="str">
        <f>IF('2.Census &amp; Reference Benchmarks'!H261 &lt;&gt;"",'2.Census &amp; Reference Benchmarks'!H261,"")</f>
        <v/>
      </c>
      <c r="I261" s="58" t="str">
        <f>IF('2.Census &amp; Reference Benchmarks'!I261 &lt;&gt;"",'2.Census &amp; Reference Benchmarks'!I261,"")</f>
        <v/>
      </c>
      <c r="J261" s="69" t="str">
        <f>IF('2.Census &amp; Reference Benchmarks'!J261 &lt;&gt;"",'2.Census &amp; Reference Benchmarks'!J261,"")</f>
        <v/>
      </c>
      <c r="K261" s="58" t="str">
        <f>IF('7.Safe Harbor Input Data &amp; Calc'!Q263 &lt;&gt; "", '7.Safe Harbor Input Data &amp; Calc'!Q263, "")</f>
        <v>No</v>
      </c>
      <c r="L261" s="59" t="str">
        <f>IF('2.Census &amp; Reference Benchmarks'!T261&lt;&gt; "",'2.Census &amp; Reference Benchmarks'!T261,"")</f>
        <v/>
      </c>
      <c r="M261" s="60">
        <f>'2.Census &amp; Reference Benchmarks'!M261</f>
        <v>0</v>
      </c>
      <c r="N261" s="60">
        <f>'2.Census &amp; Reference Benchmarks'!P261</f>
        <v>0</v>
      </c>
      <c r="O261" s="60">
        <f>'2.Census &amp; Reference Benchmarks'!S261</f>
        <v>0</v>
      </c>
      <c r="P261" s="52">
        <f>IF( AND(I261 &lt; '1. Summary for SBA'!$J$7, I261 &lt;&gt;""), 0, IF(AND(G261="",I261=""),SUM(M261:O261)*4,IF(I261&lt;'1. Summary for SBA'!$J$7,0,IF(K261="Yes",0,IF(H261="Salary",IF(AND(SUM(M261:O261)*4&lt;100000,L261=""),(SUM(M261:O261)/(IF(OR(I261=0,I261&gt;=DATEVALUE("3/31/2020")),DATEVALUE("3/31/2020"),I261)-IF(OR(G261&lt;=DATEVALUE("1/1/2020"), G261 = ""),DATEVALUE("1/1/2020"),IF(OR(MONTH(G261)=1),G261+1,IF(MONTH(G261)=3,G261,G261-1)))))*360,0),0)))))</f>
        <v>0</v>
      </c>
      <c r="Q261" s="52">
        <f t="shared" si="29"/>
        <v>0</v>
      </c>
      <c r="R261" s="67">
        <f t="shared" si="23"/>
        <v>0</v>
      </c>
      <c r="S261" s="53">
        <f>SUM('3.Weekly Hours &amp; Wage Activity'!AI261:BF261)</f>
        <v>0</v>
      </c>
      <c r="T261" s="53">
        <f>IF(AND(I261&lt;&gt; "",  I261 &lt; '1. Summary for SBA'!$J$11 +168, I261 &gt; '1. Summary for SBA'!$J$11),S261+(((168-(I261-'1. Summary for SBA'!$J$11+1))*S261)/((I261-'1. Summary for SBA'!$J$11+1))),0)</f>
        <v>0</v>
      </c>
      <c r="U261" s="369">
        <f>IF(K261= "Yes",0,IF( H261 = "salary",IF(T261 = 0,MAX(0,$R261-$S261), R261-T261),IF( H261 = "Hourly",'6. Hourly EE Wage Reduction'!AA261, 0)))</f>
        <v>0</v>
      </c>
      <c r="V261" s="67">
        <f t="shared" si="24"/>
        <v>0</v>
      </c>
      <c r="W261" s="405" t="str">
        <f>IF(U261 = 0, "No",IF('6. Hourly EE Wage Reduction'!T261 &gt;'6. Hourly EE Wage Reduction'!W261, "Yes", "No"))</f>
        <v>No</v>
      </c>
      <c r="X261" s="67">
        <f t="shared" si="25"/>
        <v>0</v>
      </c>
      <c r="Y261" s="67">
        <f t="shared" si="26"/>
        <v>0</v>
      </c>
      <c r="AA261" s="86">
        <f>IFERROR(IF('3.Weekly Hours &amp; Wage Activity'!J261 = "FT", 1,MIN(1,IF('3.Weekly Hours &amp; Wage Activity'!J261 = "", "",MIN('3.Weekly Hours &amp; Wage Activity'!J261/40,1)),IF('3.Weekly Hours &amp; Wage Activity'!J261="", "",'3.Weekly Hours &amp; Wage Activity'!J261/40 ))),0)</f>
        <v>0</v>
      </c>
      <c r="AB261" s="86">
        <f>IFERROR(IF('3.Weekly Hours &amp; Wage Activity'!K261 = "FT", 1,MIN(1,IF('3.Weekly Hours &amp; Wage Activity'!K261 = "", "",MIN('3.Weekly Hours &amp; Wage Activity'!K261/40,1)),IF('3.Weekly Hours &amp; Wage Activity'!K261="", "",'3.Weekly Hours &amp; Wage Activity'!K261/40 ))),0)</f>
        <v>0</v>
      </c>
      <c r="AC261" s="86">
        <f>IFERROR(IF('3.Weekly Hours &amp; Wage Activity'!L261 = "FT", 1,MIN(1,IF('3.Weekly Hours &amp; Wage Activity'!L261 = "", "",MIN('3.Weekly Hours &amp; Wage Activity'!L261/40,1)),IF('3.Weekly Hours &amp; Wage Activity'!L261="", "",'3.Weekly Hours &amp; Wage Activity'!L261/40 ))),0)</f>
        <v>0</v>
      </c>
      <c r="AD261" s="86">
        <f>IFERROR(IF('3.Weekly Hours &amp; Wage Activity'!M261 = "FT", 1,MIN(1,IF('3.Weekly Hours &amp; Wage Activity'!M261 = "", "",MIN('3.Weekly Hours &amp; Wage Activity'!M261/40,1)),IF('3.Weekly Hours &amp; Wage Activity'!M261="", "",'3.Weekly Hours &amp; Wage Activity'!M261/40 ))),0)</f>
        <v>0</v>
      </c>
      <c r="AE261" s="86">
        <f>IFERROR(IF('3.Weekly Hours &amp; Wage Activity'!N261 = "FT", 1,MIN(1,IF('3.Weekly Hours &amp; Wage Activity'!N261 = "", "",MIN('3.Weekly Hours &amp; Wage Activity'!N261/40,1)),IF('3.Weekly Hours &amp; Wage Activity'!N261="", "",'3.Weekly Hours &amp; Wage Activity'!N261/40 ))),0)</f>
        <v>0</v>
      </c>
      <c r="AF261" s="86">
        <f>IFERROR(IF('3.Weekly Hours &amp; Wage Activity'!O261 = "FT", 1,MIN(1,IF('3.Weekly Hours &amp; Wage Activity'!O261 = "", "",MIN('3.Weekly Hours &amp; Wage Activity'!O261/40,1)),IF('3.Weekly Hours &amp; Wage Activity'!O261="", "",'3.Weekly Hours &amp; Wage Activity'!O261/40 ))),0)</f>
        <v>0</v>
      </c>
      <c r="AG261" s="86">
        <f>IFERROR(IF('3.Weekly Hours &amp; Wage Activity'!P261 = "FT", 1,MIN(1,IF('3.Weekly Hours &amp; Wage Activity'!P261 = "", "",MIN('3.Weekly Hours &amp; Wage Activity'!P261/40,1)),IF('3.Weekly Hours &amp; Wage Activity'!P261="", "",'3.Weekly Hours &amp; Wage Activity'!P261/40 ))),0)</f>
        <v>0</v>
      </c>
      <c r="AH261" s="86">
        <f>IFERROR(IF('3.Weekly Hours &amp; Wage Activity'!Q261 = "FT", 1,MIN(1,IF('3.Weekly Hours &amp; Wage Activity'!Q261 = "", "",MIN('3.Weekly Hours &amp; Wage Activity'!Q261/40,1)),IF('3.Weekly Hours &amp; Wage Activity'!Q261="", "",'3.Weekly Hours &amp; Wage Activity'!Q261/40 ))),0)</f>
        <v>0</v>
      </c>
      <c r="AI261" s="86">
        <f>IFERROR(IF('3.Weekly Hours &amp; Wage Activity'!R261 = "FT", 1,MIN(1,IF('3.Weekly Hours &amp; Wage Activity'!R261 = "", "",MIN('3.Weekly Hours &amp; Wage Activity'!R261/40,1)),IF('3.Weekly Hours &amp; Wage Activity'!R261="", "",'3.Weekly Hours &amp; Wage Activity'!R261/40 ))),0)</f>
        <v>0</v>
      </c>
      <c r="AJ261" s="86">
        <f>IFERROR(IF('3.Weekly Hours &amp; Wage Activity'!S261 = "FT", 1,MIN(1,IF('3.Weekly Hours &amp; Wage Activity'!S261 = "", "",MIN('3.Weekly Hours &amp; Wage Activity'!S261/40,1)),IF('3.Weekly Hours &amp; Wage Activity'!S261="", "",'3.Weekly Hours &amp; Wage Activity'!S261/40 ))),0)</f>
        <v>0</v>
      </c>
      <c r="AK261" s="86">
        <f>IFERROR(IF('3.Weekly Hours &amp; Wage Activity'!T261 = "FT", 1,MIN(1,IF('3.Weekly Hours &amp; Wage Activity'!T261 = "", "",MIN('3.Weekly Hours &amp; Wage Activity'!T261/40,1)),IF('3.Weekly Hours &amp; Wage Activity'!T261="", "",'3.Weekly Hours &amp; Wage Activity'!T261/40 ))),0)</f>
        <v>0</v>
      </c>
      <c r="AL261" s="86">
        <f>IFERROR(IF('3.Weekly Hours &amp; Wage Activity'!U261 = "FT", 1,MIN(1,IF('3.Weekly Hours &amp; Wage Activity'!U261 = "", "",MIN('3.Weekly Hours &amp; Wage Activity'!U261/40,1)),IF('3.Weekly Hours &amp; Wage Activity'!U261="", "",'3.Weekly Hours &amp; Wage Activity'!U261/40 ))),0)</f>
        <v>0</v>
      </c>
      <c r="AM261" s="86">
        <f>IFERROR(IF('3.Weekly Hours &amp; Wage Activity'!V261 = "FT", 1,MIN(1,IF('3.Weekly Hours &amp; Wage Activity'!V261 = "", "",MIN('3.Weekly Hours &amp; Wage Activity'!V261/40,1)),IF('3.Weekly Hours &amp; Wage Activity'!V261="", "",'3.Weekly Hours &amp; Wage Activity'!V261/40 ))),0)</f>
        <v>0</v>
      </c>
      <c r="AN261" s="86">
        <f>IFERROR(IF('3.Weekly Hours &amp; Wage Activity'!W261 = "FT", 1,MIN(1,IF('3.Weekly Hours &amp; Wage Activity'!W261 = "", "",MIN('3.Weekly Hours &amp; Wage Activity'!W261/40,1)),IF('3.Weekly Hours &amp; Wage Activity'!W261="", "",'3.Weekly Hours &amp; Wage Activity'!W261/40 ))),0)</f>
        <v>0</v>
      </c>
      <c r="AO261" s="86">
        <f>IFERROR(IF('3.Weekly Hours &amp; Wage Activity'!X261 = "FT", 1,MIN(1,IF('3.Weekly Hours &amp; Wage Activity'!X261 = "", "",MIN('3.Weekly Hours &amp; Wage Activity'!X261/40,1)),IF('3.Weekly Hours &amp; Wage Activity'!X261="", "",'3.Weekly Hours &amp; Wage Activity'!X261/40 ))),0)</f>
        <v>0</v>
      </c>
      <c r="AP261" s="86">
        <f>IFERROR(IF('3.Weekly Hours &amp; Wage Activity'!Y261 = "FT", 1,MIN(1,IF('3.Weekly Hours &amp; Wage Activity'!Y261 = "", "",MIN('3.Weekly Hours &amp; Wage Activity'!Y261/40,1)),IF('3.Weekly Hours &amp; Wage Activity'!Y261="", "",'3.Weekly Hours &amp; Wage Activity'!Y261/40 ))),0)</f>
        <v>0</v>
      </c>
      <c r="AQ261" s="86">
        <f>IFERROR(IF('3.Weekly Hours &amp; Wage Activity'!Z261 = "FT", 1,MIN(1,IF('3.Weekly Hours &amp; Wage Activity'!Z261 = "", "",MIN('3.Weekly Hours &amp; Wage Activity'!Z261/40,1)),IF('3.Weekly Hours &amp; Wage Activity'!Z261="", "",'3.Weekly Hours &amp; Wage Activity'!Z261/40 ))),0)</f>
        <v>0</v>
      </c>
      <c r="AR261" s="86">
        <f>IFERROR(IF('3.Weekly Hours &amp; Wage Activity'!AA261 = "FT", 1,MIN(1,IF('3.Weekly Hours &amp; Wage Activity'!AA261 = "", "",MIN('3.Weekly Hours &amp; Wage Activity'!AA261/40,1)),IF('3.Weekly Hours &amp; Wage Activity'!AA261="", "",'3.Weekly Hours &amp; Wage Activity'!AA261/40 ))),0)</f>
        <v>0</v>
      </c>
      <c r="AS261" s="86">
        <f>IFERROR(IF('3.Weekly Hours &amp; Wage Activity'!AB261 = "FT", 1,MIN(1,IF('3.Weekly Hours &amp; Wage Activity'!AB261 = "", "",MIN('3.Weekly Hours &amp; Wage Activity'!AB261/40,1)),IF('3.Weekly Hours &amp; Wage Activity'!AB261="", "",'3.Weekly Hours &amp; Wage Activity'!AB261/40 ))),0)</f>
        <v>0</v>
      </c>
      <c r="AT261" s="86">
        <f>IFERROR(IF('3.Weekly Hours &amp; Wage Activity'!AC261 = "FT", 1,MIN(1,IF('3.Weekly Hours &amp; Wage Activity'!AC261 = "", "",MIN('3.Weekly Hours &amp; Wage Activity'!AC261/40,1)),IF('3.Weekly Hours &amp; Wage Activity'!AC261="", "",'3.Weekly Hours &amp; Wage Activity'!AC261/40 ))),0)</f>
        <v>0</v>
      </c>
      <c r="AU261" s="86">
        <f>IFERROR(IF('3.Weekly Hours &amp; Wage Activity'!AD261 = "FT", 1,MIN(1,IF('3.Weekly Hours &amp; Wage Activity'!AD261 = "", "",MIN('3.Weekly Hours &amp; Wage Activity'!AD261/40,1)),IF('3.Weekly Hours &amp; Wage Activity'!AD261="", "",'3.Weekly Hours &amp; Wage Activity'!AD261/40 ))),0)</f>
        <v>0</v>
      </c>
      <c r="AV261" s="86">
        <f>IFERROR(IF('3.Weekly Hours &amp; Wage Activity'!AE261 = "FT", 1,MIN(1,IF('3.Weekly Hours &amp; Wage Activity'!AE261 = "", "",MIN('3.Weekly Hours &amp; Wage Activity'!AE261/40,1)),IF('3.Weekly Hours &amp; Wage Activity'!AE261="", "",'3.Weekly Hours &amp; Wage Activity'!AE261/40 ))),0)</f>
        <v>0</v>
      </c>
      <c r="AW261" s="86">
        <f>IFERROR(IF('3.Weekly Hours &amp; Wage Activity'!AF261 = "FT", 1,MIN(1,IF('3.Weekly Hours &amp; Wage Activity'!AF261 = "", "",MIN('3.Weekly Hours &amp; Wage Activity'!AF261/40,1)),IF('3.Weekly Hours &amp; Wage Activity'!AF261="", "",'3.Weekly Hours &amp; Wage Activity'!AF261/40 ))),0)</f>
        <v>0</v>
      </c>
      <c r="AX261" s="86">
        <f>IFERROR(IF('3.Weekly Hours &amp; Wage Activity'!AG261 = "FT", 1,MIN(1,IF('3.Weekly Hours &amp; Wage Activity'!AG261 = "", "",MIN('3.Weekly Hours &amp; Wage Activity'!AG261/40,1)),IF('3.Weekly Hours &amp; Wage Activity'!AG261="", "",'3.Weekly Hours &amp; Wage Activity'!AG261/40 ))),0)</f>
        <v>0</v>
      </c>
      <c r="AY261" s="523">
        <f>SUM( IF(COUNTIF('3.Weekly Hours &amp; Wage Activity'!J261:Q261, "&lt;&gt;FT") = 0, COLUMNS('3.Weekly Hours &amp; Wage Activity'!J261:AG261) * 40, '3.Weekly Hours &amp; Wage Activity'!J261:AG261))</f>
        <v>0</v>
      </c>
      <c r="AZ261" s="86">
        <f t="shared" si="27"/>
        <v>0</v>
      </c>
      <c r="BA261" s="87">
        <f t="shared" si="28"/>
        <v>0</v>
      </c>
      <c r="BB261" s="74" t="str">
        <f>IF('2.Census &amp; Reference Benchmarks'!K261 = "", "", '2.Census &amp; Reference Benchmarks'!K261)</f>
        <v/>
      </c>
      <c r="BC261" s="185">
        <f>IF('2.Census &amp; Reference Benchmarks'!L261="N/A",IF(OR(AND(G261="",I261=""),AND(G261&lt;DATEVALUE("1/1/2020"),OR(I261="",I261&gt;DATEVALUE("3/31/2020")))),177.14,IF(OR(I261 = "", I261 &gt; DATEVALUE("1/31/2020")), ROUND(177.14*((DATEVALUE("2/1/2020") -G261)/31),1))),IF('2.Census &amp; Reference Benchmarks'!L261="",0,'2.Census &amp; Reference Benchmarks'!L261))</f>
        <v>0</v>
      </c>
      <c r="BD261" s="74" t="str">
        <f>IF('2.Census &amp; Reference Benchmarks'!N261 = "", "", '2.Census &amp; Reference Benchmarks'!N261)</f>
        <v/>
      </c>
      <c r="BE261" s="185">
        <f>IF('2.Census &amp; Reference Benchmarks'!O261="N/A",IF(OR(AND(G261="",I261=""),AND(G261&lt;=DATEVALUE("2/1/2020"),OR(I261="",I261&gt;=DATEVALUE("2/29/2020")))),165.71,IF(AND(G261&gt;DATEVALUE("2/1/2020"),OR(I261="",I261&lt;=DATEVALUE("2/29/2020"))),((DATEVALUE("3/1/2020")-G261)/29)*165.71,"")),IF('2.Census &amp; Reference Benchmarks'!O261="",0,'2.Census &amp; Reference Benchmarks'!O261))</f>
        <v>0</v>
      </c>
    </row>
    <row r="262" spans="1:57" x14ac:dyDescent="0.25">
      <c r="A262" s="3"/>
      <c r="B262" s="56">
        <f>IF('2.Census &amp; Reference Benchmarks'!B262 &lt;&gt;"",'2.Census &amp; Reference Benchmarks'!B262,"")</f>
        <v>0</v>
      </c>
      <c r="C262" s="56">
        <f>IF('2.Census &amp; Reference Benchmarks'!C262 &lt;&gt;"",'2.Census &amp; Reference Benchmarks'!C262,"")</f>
        <v>0</v>
      </c>
      <c r="D262" s="57" t="str">
        <f>IF('2.Census &amp; Reference Benchmarks'!D262 &lt;&gt;"",'2.Census &amp; Reference Benchmarks'!D262,"")</f>
        <v/>
      </c>
      <c r="E262" s="56" t="str">
        <f>IF('2.Census &amp; Reference Benchmarks'!E262 &lt;&gt;"",'2.Census &amp; Reference Benchmarks'!E262,"")</f>
        <v/>
      </c>
      <c r="F262" s="56" t="str">
        <f>IF('2.Census &amp; Reference Benchmarks'!F262 &lt;&gt;"",'2.Census &amp; Reference Benchmarks'!F262,"")</f>
        <v/>
      </c>
      <c r="G262" s="58" t="str">
        <f>IF('2.Census &amp; Reference Benchmarks'!G262 &lt;&gt;"",'2.Census &amp; Reference Benchmarks'!G262,"")</f>
        <v/>
      </c>
      <c r="H262" s="58" t="str">
        <f>IF('2.Census &amp; Reference Benchmarks'!H262 &lt;&gt;"",'2.Census &amp; Reference Benchmarks'!H262,"")</f>
        <v/>
      </c>
      <c r="I262" s="58" t="str">
        <f>IF('2.Census &amp; Reference Benchmarks'!I262 &lt;&gt;"",'2.Census &amp; Reference Benchmarks'!I262,"")</f>
        <v/>
      </c>
      <c r="J262" s="69" t="str">
        <f>IF('2.Census &amp; Reference Benchmarks'!J262 &lt;&gt;"",'2.Census &amp; Reference Benchmarks'!J262,"")</f>
        <v/>
      </c>
      <c r="K262" s="58" t="str">
        <f>IF('7.Safe Harbor Input Data &amp; Calc'!Q264 &lt;&gt; "", '7.Safe Harbor Input Data &amp; Calc'!Q264, "")</f>
        <v>No</v>
      </c>
      <c r="L262" s="59" t="str">
        <f>IF('2.Census &amp; Reference Benchmarks'!T262&lt;&gt; "",'2.Census &amp; Reference Benchmarks'!T262,"")</f>
        <v/>
      </c>
      <c r="M262" s="60">
        <f>'2.Census &amp; Reference Benchmarks'!M262</f>
        <v>0</v>
      </c>
      <c r="N262" s="60">
        <f>'2.Census &amp; Reference Benchmarks'!P262</f>
        <v>0</v>
      </c>
      <c r="O262" s="60">
        <f>'2.Census &amp; Reference Benchmarks'!S262</f>
        <v>0</v>
      </c>
      <c r="P262" s="52">
        <f>IF( AND(I262 &lt; '1. Summary for SBA'!$J$7, I262 &lt;&gt;""), 0, IF(AND(G262="",I262=""),SUM(M262:O262)*4,IF(I262&lt;'1. Summary for SBA'!$J$7,0,IF(K262="Yes",0,IF(H262="Salary",IF(AND(SUM(M262:O262)*4&lt;100000,L262=""),(SUM(M262:O262)/(IF(OR(I262=0,I262&gt;=DATEVALUE("3/31/2020")),DATEVALUE("3/31/2020"),I262)-IF(OR(G262&lt;=DATEVALUE("1/1/2020"), G262 = ""),DATEVALUE("1/1/2020"),IF(OR(MONTH(G262)=1),G262+1,IF(MONTH(G262)=3,G262,G262-1)))))*360,0),0)))))</f>
        <v>0</v>
      </c>
      <c r="Q262" s="52">
        <f t="shared" si="29"/>
        <v>0</v>
      </c>
      <c r="R262" s="67">
        <f t="shared" ref="R262:R325" si="30">(Q262/52)*24</f>
        <v>0</v>
      </c>
      <c r="S262" s="53">
        <f>SUM('3.Weekly Hours &amp; Wage Activity'!AI262:BF262)</f>
        <v>0</v>
      </c>
      <c r="T262" s="53">
        <f>IF(AND(I262&lt;&gt; "",  I262 &lt; '1. Summary for SBA'!$J$11 +168, I262 &gt; '1. Summary for SBA'!$J$11),S262+(((168-(I262-'1. Summary for SBA'!$J$11+1))*S262)/((I262-'1. Summary for SBA'!$J$11+1))),0)</f>
        <v>0</v>
      </c>
      <c r="U262" s="369">
        <f>IF(K262= "Yes",0,IF( H262 = "salary",IF(T262 = 0,MAX(0,$R262-$S262), R262-T262),IF( H262 = "Hourly",'6. Hourly EE Wage Reduction'!AA262, 0)))</f>
        <v>0</v>
      </c>
      <c r="V262" s="67">
        <f t="shared" ref="V262:V325" si="31">IF(W262 &lt;&gt; "Yes", 0,IF(H262 = "salary",U262, 0))</f>
        <v>0</v>
      </c>
      <c r="W262" s="405" t="str">
        <f>IF(U262 = 0, "No",IF('6. Hourly EE Wage Reduction'!T262 &gt;'6. Hourly EE Wage Reduction'!W262, "Yes", "No"))</f>
        <v>No</v>
      </c>
      <c r="X262" s="67">
        <f t="shared" ref="X262:X325" si="32">IF(W262= "No", 0,U262)</f>
        <v>0</v>
      </c>
      <c r="Y262" s="67">
        <f t="shared" ref="Y262:Y325" si="33">IF(S262 &gt; 46154, S262 - 46154,0)</f>
        <v>0</v>
      </c>
      <c r="AA262" s="86">
        <f>IFERROR(IF('3.Weekly Hours &amp; Wage Activity'!J262 = "FT", 1,MIN(1,IF('3.Weekly Hours &amp; Wage Activity'!J262 = "", "",MIN('3.Weekly Hours &amp; Wage Activity'!J262/40,1)),IF('3.Weekly Hours &amp; Wage Activity'!J262="", "",'3.Weekly Hours &amp; Wage Activity'!J262/40 ))),0)</f>
        <v>0</v>
      </c>
      <c r="AB262" s="86">
        <f>IFERROR(IF('3.Weekly Hours &amp; Wage Activity'!K262 = "FT", 1,MIN(1,IF('3.Weekly Hours &amp; Wage Activity'!K262 = "", "",MIN('3.Weekly Hours &amp; Wage Activity'!K262/40,1)),IF('3.Weekly Hours &amp; Wage Activity'!K262="", "",'3.Weekly Hours &amp; Wage Activity'!K262/40 ))),0)</f>
        <v>0</v>
      </c>
      <c r="AC262" s="86">
        <f>IFERROR(IF('3.Weekly Hours &amp; Wage Activity'!L262 = "FT", 1,MIN(1,IF('3.Weekly Hours &amp; Wage Activity'!L262 = "", "",MIN('3.Weekly Hours &amp; Wage Activity'!L262/40,1)),IF('3.Weekly Hours &amp; Wage Activity'!L262="", "",'3.Weekly Hours &amp; Wage Activity'!L262/40 ))),0)</f>
        <v>0</v>
      </c>
      <c r="AD262" s="86">
        <f>IFERROR(IF('3.Weekly Hours &amp; Wage Activity'!M262 = "FT", 1,MIN(1,IF('3.Weekly Hours &amp; Wage Activity'!M262 = "", "",MIN('3.Weekly Hours &amp; Wage Activity'!M262/40,1)),IF('3.Weekly Hours &amp; Wage Activity'!M262="", "",'3.Weekly Hours &amp; Wage Activity'!M262/40 ))),0)</f>
        <v>0</v>
      </c>
      <c r="AE262" s="86">
        <f>IFERROR(IF('3.Weekly Hours &amp; Wage Activity'!N262 = "FT", 1,MIN(1,IF('3.Weekly Hours &amp; Wage Activity'!N262 = "", "",MIN('3.Weekly Hours &amp; Wage Activity'!N262/40,1)),IF('3.Weekly Hours &amp; Wage Activity'!N262="", "",'3.Weekly Hours &amp; Wage Activity'!N262/40 ))),0)</f>
        <v>0</v>
      </c>
      <c r="AF262" s="86">
        <f>IFERROR(IF('3.Weekly Hours &amp; Wage Activity'!O262 = "FT", 1,MIN(1,IF('3.Weekly Hours &amp; Wage Activity'!O262 = "", "",MIN('3.Weekly Hours &amp; Wage Activity'!O262/40,1)),IF('3.Weekly Hours &amp; Wage Activity'!O262="", "",'3.Weekly Hours &amp; Wage Activity'!O262/40 ))),0)</f>
        <v>0</v>
      </c>
      <c r="AG262" s="86">
        <f>IFERROR(IF('3.Weekly Hours &amp; Wage Activity'!P262 = "FT", 1,MIN(1,IF('3.Weekly Hours &amp; Wage Activity'!P262 = "", "",MIN('3.Weekly Hours &amp; Wage Activity'!P262/40,1)),IF('3.Weekly Hours &amp; Wage Activity'!P262="", "",'3.Weekly Hours &amp; Wage Activity'!P262/40 ))),0)</f>
        <v>0</v>
      </c>
      <c r="AH262" s="86">
        <f>IFERROR(IF('3.Weekly Hours &amp; Wage Activity'!Q262 = "FT", 1,MIN(1,IF('3.Weekly Hours &amp; Wage Activity'!Q262 = "", "",MIN('3.Weekly Hours &amp; Wage Activity'!Q262/40,1)),IF('3.Weekly Hours &amp; Wage Activity'!Q262="", "",'3.Weekly Hours &amp; Wage Activity'!Q262/40 ))),0)</f>
        <v>0</v>
      </c>
      <c r="AI262" s="86">
        <f>IFERROR(IF('3.Weekly Hours &amp; Wage Activity'!R262 = "FT", 1,MIN(1,IF('3.Weekly Hours &amp; Wage Activity'!R262 = "", "",MIN('3.Weekly Hours &amp; Wage Activity'!R262/40,1)),IF('3.Weekly Hours &amp; Wage Activity'!R262="", "",'3.Weekly Hours &amp; Wage Activity'!R262/40 ))),0)</f>
        <v>0</v>
      </c>
      <c r="AJ262" s="86">
        <f>IFERROR(IF('3.Weekly Hours &amp; Wage Activity'!S262 = "FT", 1,MIN(1,IF('3.Weekly Hours &amp; Wage Activity'!S262 = "", "",MIN('3.Weekly Hours &amp; Wage Activity'!S262/40,1)),IF('3.Weekly Hours &amp; Wage Activity'!S262="", "",'3.Weekly Hours &amp; Wage Activity'!S262/40 ))),0)</f>
        <v>0</v>
      </c>
      <c r="AK262" s="86">
        <f>IFERROR(IF('3.Weekly Hours &amp; Wage Activity'!T262 = "FT", 1,MIN(1,IF('3.Weekly Hours &amp; Wage Activity'!T262 = "", "",MIN('3.Weekly Hours &amp; Wage Activity'!T262/40,1)),IF('3.Weekly Hours &amp; Wage Activity'!T262="", "",'3.Weekly Hours &amp; Wage Activity'!T262/40 ))),0)</f>
        <v>0</v>
      </c>
      <c r="AL262" s="86">
        <f>IFERROR(IF('3.Weekly Hours &amp; Wage Activity'!U262 = "FT", 1,MIN(1,IF('3.Weekly Hours &amp; Wage Activity'!U262 = "", "",MIN('3.Weekly Hours &amp; Wage Activity'!U262/40,1)),IF('3.Weekly Hours &amp; Wage Activity'!U262="", "",'3.Weekly Hours &amp; Wage Activity'!U262/40 ))),0)</f>
        <v>0</v>
      </c>
      <c r="AM262" s="86">
        <f>IFERROR(IF('3.Weekly Hours &amp; Wage Activity'!V262 = "FT", 1,MIN(1,IF('3.Weekly Hours &amp; Wage Activity'!V262 = "", "",MIN('3.Weekly Hours &amp; Wage Activity'!V262/40,1)),IF('3.Weekly Hours &amp; Wage Activity'!V262="", "",'3.Weekly Hours &amp; Wage Activity'!V262/40 ))),0)</f>
        <v>0</v>
      </c>
      <c r="AN262" s="86">
        <f>IFERROR(IF('3.Weekly Hours &amp; Wage Activity'!W262 = "FT", 1,MIN(1,IF('3.Weekly Hours &amp; Wage Activity'!W262 = "", "",MIN('3.Weekly Hours &amp; Wage Activity'!W262/40,1)),IF('3.Weekly Hours &amp; Wage Activity'!W262="", "",'3.Weekly Hours &amp; Wage Activity'!W262/40 ))),0)</f>
        <v>0</v>
      </c>
      <c r="AO262" s="86">
        <f>IFERROR(IF('3.Weekly Hours &amp; Wage Activity'!X262 = "FT", 1,MIN(1,IF('3.Weekly Hours &amp; Wage Activity'!X262 = "", "",MIN('3.Weekly Hours &amp; Wage Activity'!X262/40,1)),IF('3.Weekly Hours &amp; Wage Activity'!X262="", "",'3.Weekly Hours &amp; Wage Activity'!X262/40 ))),0)</f>
        <v>0</v>
      </c>
      <c r="AP262" s="86">
        <f>IFERROR(IF('3.Weekly Hours &amp; Wage Activity'!Y262 = "FT", 1,MIN(1,IF('3.Weekly Hours &amp; Wage Activity'!Y262 = "", "",MIN('3.Weekly Hours &amp; Wage Activity'!Y262/40,1)),IF('3.Weekly Hours &amp; Wage Activity'!Y262="", "",'3.Weekly Hours &amp; Wage Activity'!Y262/40 ))),0)</f>
        <v>0</v>
      </c>
      <c r="AQ262" s="86">
        <f>IFERROR(IF('3.Weekly Hours &amp; Wage Activity'!Z262 = "FT", 1,MIN(1,IF('3.Weekly Hours &amp; Wage Activity'!Z262 = "", "",MIN('3.Weekly Hours &amp; Wage Activity'!Z262/40,1)),IF('3.Weekly Hours &amp; Wage Activity'!Z262="", "",'3.Weekly Hours &amp; Wage Activity'!Z262/40 ))),0)</f>
        <v>0</v>
      </c>
      <c r="AR262" s="86">
        <f>IFERROR(IF('3.Weekly Hours &amp; Wage Activity'!AA262 = "FT", 1,MIN(1,IF('3.Weekly Hours &amp; Wage Activity'!AA262 = "", "",MIN('3.Weekly Hours &amp; Wage Activity'!AA262/40,1)),IF('3.Weekly Hours &amp; Wage Activity'!AA262="", "",'3.Weekly Hours &amp; Wage Activity'!AA262/40 ))),0)</f>
        <v>0</v>
      </c>
      <c r="AS262" s="86">
        <f>IFERROR(IF('3.Weekly Hours &amp; Wage Activity'!AB262 = "FT", 1,MIN(1,IF('3.Weekly Hours &amp; Wage Activity'!AB262 = "", "",MIN('3.Weekly Hours &amp; Wage Activity'!AB262/40,1)),IF('3.Weekly Hours &amp; Wage Activity'!AB262="", "",'3.Weekly Hours &amp; Wage Activity'!AB262/40 ))),0)</f>
        <v>0</v>
      </c>
      <c r="AT262" s="86">
        <f>IFERROR(IF('3.Weekly Hours &amp; Wage Activity'!AC262 = "FT", 1,MIN(1,IF('3.Weekly Hours &amp; Wage Activity'!AC262 = "", "",MIN('3.Weekly Hours &amp; Wage Activity'!AC262/40,1)),IF('3.Weekly Hours &amp; Wage Activity'!AC262="", "",'3.Weekly Hours &amp; Wage Activity'!AC262/40 ))),0)</f>
        <v>0</v>
      </c>
      <c r="AU262" s="86">
        <f>IFERROR(IF('3.Weekly Hours &amp; Wage Activity'!AD262 = "FT", 1,MIN(1,IF('3.Weekly Hours &amp; Wage Activity'!AD262 = "", "",MIN('3.Weekly Hours &amp; Wage Activity'!AD262/40,1)),IF('3.Weekly Hours &amp; Wage Activity'!AD262="", "",'3.Weekly Hours &amp; Wage Activity'!AD262/40 ))),0)</f>
        <v>0</v>
      </c>
      <c r="AV262" s="86">
        <f>IFERROR(IF('3.Weekly Hours &amp; Wage Activity'!AE262 = "FT", 1,MIN(1,IF('3.Weekly Hours &amp; Wage Activity'!AE262 = "", "",MIN('3.Weekly Hours &amp; Wage Activity'!AE262/40,1)),IF('3.Weekly Hours &amp; Wage Activity'!AE262="", "",'3.Weekly Hours &amp; Wage Activity'!AE262/40 ))),0)</f>
        <v>0</v>
      </c>
      <c r="AW262" s="86">
        <f>IFERROR(IF('3.Weekly Hours &amp; Wage Activity'!AF262 = "FT", 1,MIN(1,IF('3.Weekly Hours &amp; Wage Activity'!AF262 = "", "",MIN('3.Weekly Hours &amp; Wage Activity'!AF262/40,1)),IF('3.Weekly Hours &amp; Wage Activity'!AF262="", "",'3.Weekly Hours &amp; Wage Activity'!AF262/40 ))),0)</f>
        <v>0</v>
      </c>
      <c r="AX262" s="86">
        <f>IFERROR(IF('3.Weekly Hours &amp; Wage Activity'!AG262 = "FT", 1,MIN(1,IF('3.Weekly Hours &amp; Wage Activity'!AG262 = "", "",MIN('3.Weekly Hours &amp; Wage Activity'!AG262/40,1)),IF('3.Weekly Hours &amp; Wage Activity'!AG262="", "",'3.Weekly Hours &amp; Wage Activity'!AG262/40 ))),0)</f>
        <v>0</v>
      </c>
      <c r="AY262" s="523">
        <f>SUM( IF(COUNTIF('3.Weekly Hours &amp; Wage Activity'!J262:Q262, "&lt;&gt;FT") = 0, COLUMNS('3.Weekly Hours &amp; Wage Activity'!J262:AG262) * 40, '3.Weekly Hours &amp; Wage Activity'!J262:AG262))</f>
        <v>0</v>
      </c>
      <c r="AZ262" s="86">
        <f t="shared" ref="AZ262:AZ325" si="34">MIN( IF(AY262 = 0,0,(AVERAGE(AA262:AX262))),1)</f>
        <v>0</v>
      </c>
      <c r="BA262" s="87">
        <f t="shared" ref="BA262:BA325" si="35">IFERROR(ROUND(MIN(AVERAGE(BC262/177.14,BE262/165.71),1),1),0)</f>
        <v>0</v>
      </c>
      <c r="BB262" s="74" t="str">
        <f>IF('2.Census &amp; Reference Benchmarks'!K262 = "", "", '2.Census &amp; Reference Benchmarks'!K262)</f>
        <v/>
      </c>
      <c r="BC262" s="185">
        <f>IF('2.Census &amp; Reference Benchmarks'!L262="N/A",IF(OR(AND(G262="",I262=""),AND(G262&lt;DATEVALUE("1/1/2020"),OR(I262="",I262&gt;DATEVALUE("3/31/2020")))),177.14,IF(OR(I262 = "", I262 &gt; DATEVALUE("1/31/2020")), ROUND(177.14*((DATEVALUE("2/1/2020") -G262)/31),1))),IF('2.Census &amp; Reference Benchmarks'!L262="",0,'2.Census &amp; Reference Benchmarks'!L262))</f>
        <v>0</v>
      </c>
      <c r="BD262" s="74" t="str">
        <f>IF('2.Census &amp; Reference Benchmarks'!N262 = "", "", '2.Census &amp; Reference Benchmarks'!N262)</f>
        <v/>
      </c>
      <c r="BE262" s="185">
        <f>IF('2.Census &amp; Reference Benchmarks'!O262="N/A",IF(OR(AND(G262="",I262=""),AND(G262&lt;=DATEVALUE("2/1/2020"),OR(I262="",I262&gt;=DATEVALUE("2/29/2020")))),165.71,IF(AND(G262&gt;DATEVALUE("2/1/2020"),OR(I262="",I262&lt;=DATEVALUE("2/29/2020"))),((DATEVALUE("3/1/2020")-G262)/29)*165.71,"")),IF('2.Census &amp; Reference Benchmarks'!O262="",0,'2.Census &amp; Reference Benchmarks'!O262))</f>
        <v>0</v>
      </c>
    </row>
    <row r="263" spans="1:57" x14ac:dyDescent="0.25">
      <c r="A263" s="3"/>
      <c r="B263" s="56">
        <f>IF('2.Census &amp; Reference Benchmarks'!B263 &lt;&gt;"",'2.Census &amp; Reference Benchmarks'!B263,"")</f>
        <v>0</v>
      </c>
      <c r="C263" s="56">
        <f>IF('2.Census &amp; Reference Benchmarks'!C263 &lt;&gt;"",'2.Census &amp; Reference Benchmarks'!C263,"")</f>
        <v>0</v>
      </c>
      <c r="D263" s="57" t="str">
        <f>IF('2.Census &amp; Reference Benchmarks'!D263 &lt;&gt;"",'2.Census &amp; Reference Benchmarks'!D263,"")</f>
        <v/>
      </c>
      <c r="E263" s="56" t="str">
        <f>IF('2.Census &amp; Reference Benchmarks'!E263 &lt;&gt;"",'2.Census &amp; Reference Benchmarks'!E263,"")</f>
        <v/>
      </c>
      <c r="F263" s="56" t="str">
        <f>IF('2.Census &amp; Reference Benchmarks'!F263 &lt;&gt;"",'2.Census &amp; Reference Benchmarks'!F263,"")</f>
        <v/>
      </c>
      <c r="G263" s="58" t="str">
        <f>IF('2.Census &amp; Reference Benchmarks'!G263 &lt;&gt;"",'2.Census &amp; Reference Benchmarks'!G263,"")</f>
        <v/>
      </c>
      <c r="H263" s="58" t="str">
        <f>IF('2.Census &amp; Reference Benchmarks'!H263 &lt;&gt;"",'2.Census &amp; Reference Benchmarks'!H263,"")</f>
        <v/>
      </c>
      <c r="I263" s="58" t="str">
        <f>IF('2.Census &amp; Reference Benchmarks'!I263 &lt;&gt;"",'2.Census &amp; Reference Benchmarks'!I263,"")</f>
        <v/>
      </c>
      <c r="J263" s="69" t="str">
        <f>IF('2.Census &amp; Reference Benchmarks'!J263 &lt;&gt;"",'2.Census &amp; Reference Benchmarks'!J263,"")</f>
        <v/>
      </c>
      <c r="K263" s="58" t="str">
        <f>IF('7.Safe Harbor Input Data &amp; Calc'!Q265 &lt;&gt; "", '7.Safe Harbor Input Data &amp; Calc'!Q265, "")</f>
        <v>No</v>
      </c>
      <c r="L263" s="59" t="str">
        <f>IF('2.Census &amp; Reference Benchmarks'!T263&lt;&gt; "",'2.Census &amp; Reference Benchmarks'!T263,"")</f>
        <v/>
      </c>
      <c r="M263" s="60">
        <f>'2.Census &amp; Reference Benchmarks'!M263</f>
        <v>0</v>
      </c>
      <c r="N263" s="60">
        <f>'2.Census &amp; Reference Benchmarks'!P263</f>
        <v>0</v>
      </c>
      <c r="O263" s="60">
        <f>'2.Census &amp; Reference Benchmarks'!S263</f>
        <v>0</v>
      </c>
      <c r="P263" s="52">
        <f>IF( AND(I263 &lt; '1. Summary for SBA'!$J$7, I263 &lt;&gt;""), 0, IF(AND(G263="",I263=""),SUM(M263:O263)*4,IF(I263&lt;'1. Summary for SBA'!$J$7,0,IF(K263="Yes",0,IF(H263="Salary",IF(AND(SUM(M263:O263)*4&lt;100000,L263=""),(SUM(M263:O263)/(IF(OR(I263=0,I263&gt;=DATEVALUE("3/31/2020")),DATEVALUE("3/31/2020"),I263)-IF(OR(G263&lt;=DATEVALUE("1/1/2020"), G263 = ""),DATEVALUE("1/1/2020"),IF(OR(MONTH(G263)=1),G263+1,IF(MONTH(G263)=3,G263,G263-1)))))*360,0),0)))))</f>
        <v>0</v>
      </c>
      <c r="Q263" s="52">
        <f t="shared" si="29"/>
        <v>0</v>
      </c>
      <c r="R263" s="67">
        <f t="shared" si="30"/>
        <v>0</v>
      </c>
      <c r="S263" s="53">
        <f>SUM('3.Weekly Hours &amp; Wage Activity'!AI263:BF263)</f>
        <v>0</v>
      </c>
      <c r="T263" s="53">
        <f>IF(AND(I263&lt;&gt; "",  I263 &lt; '1. Summary for SBA'!$J$11 +168, I263 &gt; '1. Summary for SBA'!$J$11),S263+(((168-(I263-'1. Summary for SBA'!$J$11+1))*S263)/((I263-'1. Summary for SBA'!$J$11+1))),0)</f>
        <v>0</v>
      </c>
      <c r="U263" s="369">
        <f>IF(K263= "Yes",0,IF( H263 = "salary",IF(T263 = 0,MAX(0,$R263-$S263), R263-T263),IF( H263 = "Hourly",'6. Hourly EE Wage Reduction'!AA263, 0)))</f>
        <v>0</v>
      </c>
      <c r="V263" s="67">
        <f t="shared" si="31"/>
        <v>0</v>
      </c>
      <c r="W263" s="405" t="str">
        <f>IF(U263 = 0, "No",IF('6. Hourly EE Wage Reduction'!T263 &gt;'6. Hourly EE Wage Reduction'!W263, "Yes", "No"))</f>
        <v>No</v>
      </c>
      <c r="X263" s="67">
        <f t="shared" si="32"/>
        <v>0</v>
      </c>
      <c r="Y263" s="67">
        <f t="shared" si="33"/>
        <v>0</v>
      </c>
      <c r="AA263" s="86">
        <f>IFERROR(IF('3.Weekly Hours &amp; Wage Activity'!J263 = "FT", 1,MIN(1,IF('3.Weekly Hours &amp; Wage Activity'!J263 = "", "",MIN('3.Weekly Hours &amp; Wage Activity'!J263/40,1)),IF('3.Weekly Hours &amp; Wage Activity'!J263="", "",'3.Weekly Hours &amp; Wage Activity'!J263/40 ))),0)</f>
        <v>0</v>
      </c>
      <c r="AB263" s="86">
        <f>IFERROR(IF('3.Weekly Hours &amp; Wage Activity'!K263 = "FT", 1,MIN(1,IF('3.Weekly Hours &amp; Wage Activity'!K263 = "", "",MIN('3.Weekly Hours &amp; Wage Activity'!K263/40,1)),IF('3.Weekly Hours &amp; Wage Activity'!K263="", "",'3.Weekly Hours &amp; Wage Activity'!K263/40 ))),0)</f>
        <v>0</v>
      </c>
      <c r="AC263" s="86">
        <f>IFERROR(IF('3.Weekly Hours &amp; Wage Activity'!L263 = "FT", 1,MIN(1,IF('3.Weekly Hours &amp; Wage Activity'!L263 = "", "",MIN('3.Weekly Hours &amp; Wage Activity'!L263/40,1)),IF('3.Weekly Hours &amp; Wage Activity'!L263="", "",'3.Weekly Hours &amp; Wage Activity'!L263/40 ))),0)</f>
        <v>0</v>
      </c>
      <c r="AD263" s="86">
        <f>IFERROR(IF('3.Weekly Hours &amp; Wage Activity'!M263 = "FT", 1,MIN(1,IF('3.Weekly Hours &amp; Wage Activity'!M263 = "", "",MIN('3.Weekly Hours &amp; Wage Activity'!M263/40,1)),IF('3.Weekly Hours &amp; Wage Activity'!M263="", "",'3.Weekly Hours &amp; Wage Activity'!M263/40 ))),0)</f>
        <v>0</v>
      </c>
      <c r="AE263" s="86">
        <f>IFERROR(IF('3.Weekly Hours &amp; Wage Activity'!N263 = "FT", 1,MIN(1,IF('3.Weekly Hours &amp; Wage Activity'!N263 = "", "",MIN('3.Weekly Hours &amp; Wage Activity'!N263/40,1)),IF('3.Weekly Hours &amp; Wage Activity'!N263="", "",'3.Weekly Hours &amp; Wage Activity'!N263/40 ))),0)</f>
        <v>0</v>
      </c>
      <c r="AF263" s="86">
        <f>IFERROR(IF('3.Weekly Hours &amp; Wage Activity'!O263 = "FT", 1,MIN(1,IF('3.Weekly Hours &amp; Wage Activity'!O263 = "", "",MIN('3.Weekly Hours &amp; Wage Activity'!O263/40,1)),IF('3.Weekly Hours &amp; Wage Activity'!O263="", "",'3.Weekly Hours &amp; Wage Activity'!O263/40 ))),0)</f>
        <v>0</v>
      </c>
      <c r="AG263" s="86">
        <f>IFERROR(IF('3.Weekly Hours &amp; Wage Activity'!P263 = "FT", 1,MIN(1,IF('3.Weekly Hours &amp; Wage Activity'!P263 = "", "",MIN('3.Weekly Hours &amp; Wage Activity'!P263/40,1)),IF('3.Weekly Hours &amp; Wage Activity'!P263="", "",'3.Weekly Hours &amp; Wage Activity'!P263/40 ))),0)</f>
        <v>0</v>
      </c>
      <c r="AH263" s="86">
        <f>IFERROR(IF('3.Weekly Hours &amp; Wage Activity'!Q263 = "FT", 1,MIN(1,IF('3.Weekly Hours &amp; Wage Activity'!Q263 = "", "",MIN('3.Weekly Hours &amp; Wage Activity'!Q263/40,1)),IF('3.Weekly Hours &amp; Wage Activity'!Q263="", "",'3.Weekly Hours &amp; Wage Activity'!Q263/40 ))),0)</f>
        <v>0</v>
      </c>
      <c r="AI263" s="86">
        <f>IFERROR(IF('3.Weekly Hours &amp; Wage Activity'!R263 = "FT", 1,MIN(1,IF('3.Weekly Hours &amp; Wage Activity'!R263 = "", "",MIN('3.Weekly Hours &amp; Wage Activity'!R263/40,1)),IF('3.Weekly Hours &amp; Wage Activity'!R263="", "",'3.Weekly Hours &amp; Wage Activity'!R263/40 ))),0)</f>
        <v>0</v>
      </c>
      <c r="AJ263" s="86">
        <f>IFERROR(IF('3.Weekly Hours &amp; Wage Activity'!S263 = "FT", 1,MIN(1,IF('3.Weekly Hours &amp; Wage Activity'!S263 = "", "",MIN('3.Weekly Hours &amp; Wage Activity'!S263/40,1)),IF('3.Weekly Hours &amp; Wage Activity'!S263="", "",'3.Weekly Hours &amp; Wage Activity'!S263/40 ))),0)</f>
        <v>0</v>
      </c>
      <c r="AK263" s="86">
        <f>IFERROR(IF('3.Weekly Hours &amp; Wage Activity'!T263 = "FT", 1,MIN(1,IF('3.Weekly Hours &amp; Wage Activity'!T263 = "", "",MIN('3.Weekly Hours &amp; Wage Activity'!T263/40,1)),IF('3.Weekly Hours &amp; Wage Activity'!T263="", "",'3.Weekly Hours &amp; Wage Activity'!T263/40 ))),0)</f>
        <v>0</v>
      </c>
      <c r="AL263" s="86">
        <f>IFERROR(IF('3.Weekly Hours &amp; Wage Activity'!U263 = "FT", 1,MIN(1,IF('3.Weekly Hours &amp; Wage Activity'!U263 = "", "",MIN('3.Weekly Hours &amp; Wage Activity'!U263/40,1)),IF('3.Weekly Hours &amp; Wage Activity'!U263="", "",'3.Weekly Hours &amp; Wage Activity'!U263/40 ))),0)</f>
        <v>0</v>
      </c>
      <c r="AM263" s="86">
        <f>IFERROR(IF('3.Weekly Hours &amp; Wage Activity'!V263 = "FT", 1,MIN(1,IF('3.Weekly Hours &amp; Wage Activity'!V263 = "", "",MIN('3.Weekly Hours &amp; Wage Activity'!V263/40,1)),IF('3.Weekly Hours &amp; Wage Activity'!V263="", "",'3.Weekly Hours &amp; Wage Activity'!V263/40 ))),0)</f>
        <v>0</v>
      </c>
      <c r="AN263" s="86">
        <f>IFERROR(IF('3.Weekly Hours &amp; Wage Activity'!W263 = "FT", 1,MIN(1,IF('3.Weekly Hours &amp; Wage Activity'!W263 = "", "",MIN('3.Weekly Hours &amp; Wage Activity'!W263/40,1)),IF('3.Weekly Hours &amp; Wage Activity'!W263="", "",'3.Weekly Hours &amp; Wage Activity'!W263/40 ))),0)</f>
        <v>0</v>
      </c>
      <c r="AO263" s="86">
        <f>IFERROR(IF('3.Weekly Hours &amp; Wage Activity'!X263 = "FT", 1,MIN(1,IF('3.Weekly Hours &amp; Wage Activity'!X263 = "", "",MIN('3.Weekly Hours &amp; Wage Activity'!X263/40,1)),IF('3.Weekly Hours &amp; Wage Activity'!X263="", "",'3.Weekly Hours &amp; Wage Activity'!X263/40 ))),0)</f>
        <v>0</v>
      </c>
      <c r="AP263" s="86">
        <f>IFERROR(IF('3.Weekly Hours &amp; Wage Activity'!Y263 = "FT", 1,MIN(1,IF('3.Weekly Hours &amp; Wage Activity'!Y263 = "", "",MIN('3.Weekly Hours &amp; Wage Activity'!Y263/40,1)),IF('3.Weekly Hours &amp; Wage Activity'!Y263="", "",'3.Weekly Hours &amp; Wage Activity'!Y263/40 ))),0)</f>
        <v>0</v>
      </c>
      <c r="AQ263" s="86">
        <f>IFERROR(IF('3.Weekly Hours &amp; Wage Activity'!Z263 = "FT", 1,MIN(1,IF('3.Weekly Hours &amp; Wage Activity'!Z263 = "", "",MIN('3.Weekly Hours &amp; Wage Activity'!Z263/40,1)),IF('3.Weekly Hours &amp; Wage Activity'!Z263="", "",'3.Weekly Hours &amp; Wage Activity'!Z263/40 ))),0)</f>
        <v>0</v>
      </c>
      <c r="AR263" s="86">
        <f>IFERROR(IF('3.Weekly Hours &amp; Wage Activity'!AA263 = "FT", 1,MIN(1,IF('3.Weekly Hours &amp; Wage Activity'!AA263 = "", "",MIN('3.Weekly Hours &amp; Wage Activity'!AA263/40,1)),IF('3.Weekly Hours &amp; Wage Activity'!AA263="", "",'3.Weekly Hours &amp; Wage Activity'!AA263/40 ))),0)</f>
        <v>0</v>
      </c>
      <c r="AS263" s="86">
        <f>IFERROR(IF('3.Weekly Hours &amp; Wage Activity'!AB263 = "FT", 1,MIN(1,IF('3.Weekly Hours &amp; Wage Activity'!AB263 = "", "",MIN('3.Weekly Hours &amp; Wage Activity'!AB263/40,1)),IF('3.Weekly Hours &amp; Wage Activity'!AB263="", "",'3.Weekly Hours &amp; Wage Activity'!AB263/40 ))),0)</f>
        <v>0</v>
      </c>
      <c r="AT263" s="86">
        <f>IFERROR(IF('3.Weekly Hours &amp; Wage Activity'!AC263 = "FT", 1,MIN(1,IF('3.Weekly Hours &amp; Wage Activity'!AC263 = "", "",MIN('3.Weekly Hours &amp; Wage Activity'!AC263/40,1)),IF('3.Weekly Hours &amp; Wage Activity'!AC263="", "",'3.Weekly Hours &amp; Wage Activity'!AC263/40 ))),0)</f>
        <v>0</v>
      </c>
      <c r="AU263" s="86">
        <f>IFERROR(IF('3.Weekly Hours &amp; Wage Activity'!AD263 = "FT", 1,MIN(1,IF('3.Weekly Hours &amp; Wage Activity'!AD263 = "", "",MIN('3.Weekly Hours &amp; Wage Activity'!AD263/40,1)),IF('3.Weekly Hours &amp; Wage Activity'!AD263="", "",'3.Weekly Hours &amp; Wage Activity'!AD263/40 ))),0)</f>
        <v>0</v>
      </c>
      <c r="AV263" s="86">
        <f>IFERROR(IF('3.Weekly Hours &amp; Wage Activity'!AE263 = "FT", 1,MIN(1,IF('3.Weekly Hours &amp; Wage Activity'!AE263 = "", "",MIN('3.Weekly Hours &amp; Wage Activity'!AE263/40,1)),IF('3.Weekly Hours &amp; Wage Activity'!AE263="", "",'3.Weekly Hours &amp; Wage Activity'!AE263/40 ))),0)</f>
        <v>0</v>
      </c>
      <c r="AW263" s="86">
        <f>IFERROR(IF('3.Weekly Hours &amp; Wage Activity'!AF263 = "FT", 1,MIN(1,IF('3.Weekly Hours &amp; Wage Activity'!AF263 = "", "",MIN('3.Weekly Hours &amp; Wage Activity'!AF263/40,1)),IF('3.Weekly Hours &amp; Wage Activity'!AF263="", "",'3.Weekly Hours &amp; Wage Activity'!AF263/40 ))),0)</f>
        <v>0</v>
      </c>
      <c r="AX263" s="86">
        <f>IFERROR(IF('3.Weekly Hours &amp; Wage Activity'!AG263 = "FT", 1,MIN(1,IF('3.Weekly Hours &amp; Wage Activity'!AG263 = "", "",MIN('3.Weekly Hours &amp; Wage Activity'!AG263/40,1)),IF('3.Weekly Hours &amp; Wage Activity'!AG263="", "",'3.Weekly Hours &amp; Wage Activity'!AG263/40 ))),0)</f>
        <v>0</v>
      </c>
      <c r="AY263" s="523">
        <f>SUM( IF(COUNTIF('3.Weekly Hours &amp; Wage Activity'!J263:Q263, "&lt;&gt;FT") = 0, COLUMNS('3.Weekly Hours &amp; Wage Activity'!J263:AG263) * 40, '3.Weekly Hours &amp; Wage Activity'!J263:AG263))</f>
        <v>0</v>
      </c>
      <c r="AZ263" s="86">
        <f t="shared" si="34"/>
        <v>0</v>
      </c>
      <c r="BA263" s="87">
        <f t="shared" si="35"/>
        <v>0</v>
      </c>
      <c r="BB263" s="74" t="str">
        <f>IF('2.Census &amp; Reference Benchmarks'!K263 = "", "", '2.Census &amp; Reference Benchmarks'!K263)</f>
        <v/>
      </c>
      <c r="BC263" s="185">
        <f>IF('2.Census &amp; Reference Benchmarks'!L263="N/A",IF(OR(AND(G263="",I263=""),AND(G263&lt;DATEVALUE("1/1/2020"),OR(I263="",I263&gt;DATEVALUE("3/31/2020")))),177.14,IF(OR(I263 = "", I263 &gt; DATEVALUE("1/31/2020")), ROUND(177.14*((DATEVALUE("2/1/2020") -G263)/31),1))),IF('2.Census &amp; Reference Benchmarks'!L263="",0,'2.Census &amp; Reference Benchmarks'!L263))</f>
        <v>0</v>
      </c>
      <c r="BD263" s="74" t="str">
        <f>IF('2.Census &amp; Reference Benchmarks'!N263 = "", "", '2.Census &amp; Reference Benchmarks'!N263)</f>
        <v/>
      </c>
      <c r="BE263" s="185">
        <f>IF('2.Census &amp; Reference Benchmarks'!O263="N/A",IF(OR(AND(G263="",I263=""),AND(G263&lt;=DATEVALUE("2/1/2020"),OR(I263="",I263&gt;=DATEVALUE("2/29/2020")))),165.71,IF(AND(G263&gt;DATEVALUE("2/1/2020"),OR(I263="",I263&lt;=DATEVALUE("2/29/2020"))),((DATEVALUE("3/1/2020")-G263)/29)*165.71,"")),IF('2.Census &amp; Reference Benchmarks'!O263="",0,'2.Census &amp; Reference Benchmarks'!O263))</f>
        <v>0</v>
      </c>
    </row>
    <row r="264" spans="1:57" x14ac:dyDescent="0.25">
      <c r="A264" s="3"/>
      <c r="B264" s="56">
        <f>IF('2.Census &amp; Reference Benchmarks'!B264 &lt;&gt;"",'2.Census &amp; Reference Benchmarks'!B264,"")</f>
        <v>0</v>
      </c>
      <c r="C264" s="56">
        <f>IF('2.Census &amp; Reference Benchmarks'!C264 &lt;&gt;"",'2.Census &amp; Reference Benchmarks'!C264,"")</f>
        <v>0</v>
      </c>
      <c r="D264" s="57" t="str">
        <f>IF('2.Census &amp; Reference Benchmarks'!D264 &lt;&gt;"",'2.Census &amp; Reference Benchmarks'!D264,"")</f>
        <v/>
      </c>
      <c r="E264" s="56" t="str">
        <f>IF('2.Census &amp; Reference Benchmarks'!E264 &lt;&gt;"",'2.Census &amp; Reference Benchmarks'!E264,"")</f>
        <v/>
      </c>
      <c r="F264" s="56" t="str">
        <f>IF('2.Census &amp; Reference Benchmarks'!F264 &lt;&gt;"",'2.Census &amp; Reference Benchmarks'!F264,"")</f>
        <v/>
      </c>
      <c r="G264" s="58" t="str">
        <f>IF('2.Census &amp; Reference Benchmarks'!G264 &lt;&gt;"",'2.Census &amp; Reference Benchmarks'!G264,"")</f>
        <v/>
      </c>
      <c r="H264" s="58" t="str">
        <f>IF('2.Census &amp; Reference Benchmarks'!H264 &lt;&gt;"",'2.Census &amp; Reference Benchmarks'!H264,"")</f>
        <v/>
      </c>
      <c r="I264" s="58" t="str">
        <f>IF('2.Census &amp; Reference Benchmarks'!I264 &lt;&gt;"",'2.Census &amp; Reference Benchmarks'!I264,"")</f>
        <v/>
      </c>
      <c r="J264" s="69" t="str">
        <f>IF('2.Census &amp; Reference Benchmarks'!J264 &lt;&gt;"",'2.Census &amp; Reference Benchmarks'!J264,"")</f>
        <v/>
      </c>
      <c r="K264" s="58" t="str">
        <f>IF('7.Safe Harbor Input Data &amp; Calc'!Q266 &lt;&gt; "", '7.Safe Harbor Input Data &amp; Calc'!Q266, "")</f>
        <v>No</v>
      </c>
      <c r="L264" s="59" t="str">
        <f>IF('2.Census &amp; Reference Benchmarks'!T264&lt;&gt; "",'2.Census &amp; Reference Benchmarks'!T264,"")</f>
        <v/>
      </c>
      <c r="M264" s="60">
        <f>'2.Census &amp; Reference Benchmarks'!M264</f>
        <v>0</v>
      </c>
      <c r="N264" s="60">
        <f>'2.Census &amp; Reference Benchmarks'!P264</f>
        <v>0</v>
      </c>
      <c r="O264" s="60">
        <f>'2.Census &amp; Reference Benchmarks'!S264</f>
        <v>0</v>
      </c>
      <c r="P264" s="52">
        <f>IF( AND(I264 &lt; '1. Summary for SBA'!$J$7, I264 &lt;&gt;""), 0, IF(AND(G264="",I264=""),SUM(M264:O264)*4,IF(I264&lt;'1. Summary for SBA'!$J$7,0,IF(K264="Yes",0,IF(H264="Salary",IF(AND(SUM(M264:O264)*4&lt;100000,L264=""),(SUM(M264:O264)/(IF(OR(I264=0,I264&gt;=DATEVALUE("3/31/2020")),DATEVALUE("3/31/2020"),I264)-IF(OR(G264&lt;=DATEVALUE("1/1/2020"), G264 = ""),DATEVALUE("1/1/2020"),IF(OR(MONTH(G264)=1),G264+1,IF(MONTH(G264)=3,G264,G264-1)))))*360,0),0)))))</f>
        <v>0</v>
      </c>
      <c r="Q264" s="52">
        <f t="shared" si="29"/>
        <v>0</v>
      </c>
      <c r="R264" s="67">
        <f t="shared" si="30"/>
        <v>0</v>
      </c>
      <c r="S264" s="53">
        <f>SUM('3.Weekly Hours &amp; Wage Activity'!AI264:BF264)</f>
        <v>0</v>
      </c>
      <c r="T264" s="53">
        <f>IF(AND(I264&lt;&gt; "",  I264 &lt; '1. Summary for SBA'!$J$11 +168, I264 &gt; '1. Summary for SBA'!$J$11),S264+(((168-(I264-'1. Summary for SBA'!$J$11+1))*S264)/((I264-'1. Summary for SBA'!$J$11+1))),0)</f>
        <v>0</v>
      </c>
      <c r="U264" s="369">
        <f>IF(K264= "Yes",0,IF( H264 = "salary",IF(T264 = 0,MAX(0,$R264-$S264), R264-T264),IF( H264 = "Hourly",'6. Hourly EE Wage Reduction'!AA264, 0)))</f>
        <v>0</v>
      </c>
      <c r="V264" s="67">
        <f t="shared" si="31"/>
        <v>0</v>
      </c>
      <c r="W264" s="405" t="str">
        <f>IF(U264 = 0, "No",IF('6. Hourly EE Wage Reduction'!T264 &gt;'6. Hourly EE Wage Reduction'!W264, "Yes", "No"))</f>
        <v>No</v>
      </c>
      <c r="X264" s="67">
        <f t="shared" si="32"/>
        <v>0</v>
      </c>
      <c r="Y264" s="67">
        <f t="shared" si="33"/>
        <v>0</v>
      </c>
      <c r="AA264" s="86">
        <f>IFERROR(IF('3.Weekly Hours &amp; Wage Activity'!J264 = "FT", 1,MIN(1,IF('3.Weekly Hours &amp; Wage Activity'!J264 = "", "",MIN('3.Weekly Hours &amp; Wage Activity'!J264/40,1)),IF('3.Weekly Hours &amp; Wage Activity'!J264="", "",'3.Weekly Hours &amp; Wage Activity'!J264/40 ))),0)</f>
        <v>0</v>
      </c>
      <c r="AB264" s="86">
        <f>IFERROR(IF('3.Weekly Hours &amp; Wage Activity'!K264 = "FT", 1,MIN(1,IF('3.Weekly Hours &amp; Wage Activity'!K264 = "", "",MIN('3.Weekly Hours &amp; Wage Activity'!K264/40,1)),IF('3.Weekly Hours &amp; Wage Activity'!K264="", "",'3.Weekly Hours &amp; Wage Activity'!K264/40 ))),0)</f>
        <v>0</v>
      </c>
      <c r="AC264" s="86">
        <f>IFERROR(IF('3.Weekly Hours &amp; Wage Activity'!L264 = "FT", 1,MIN(1,IF('3.Weekly Hours &amp; Wage Activity'!L264 = "", "",MIN('3.Weekly Hours &amp; Wage Activity'!L264/40,1)),IF('3.Weekly Hours &amp; Wage Activity'!L264="", "",'3.Weekly Hours &amp; Wage Activity'!L264/40 ))),0)</f>
        <v>0</v>
      </c>
      <c r="AD264" s="86">
        <f>IFERROR(IF('3.Weekly Hours &amp; Wage Activity'!M264 = "FT", 1,MIN(1,IF('3.Weekly Hours &amp; Wage Activity'!M264 = "", "",MIN('3.Weekly Hours &amp; Wage Activity'!M264/40,1)),IF('3.Weekly Hours &amp; Wage Activity'!M264="", "",'3.Weekly Hours &amp; Wage Activity'!M264/40 ))),0)</f>
        <v>0</v>
      </c>
      <c r="AE264" s="86">
        <f>IFERROR(IF('3.Weekly Hours &amp; Wage Activity'!N264 = "FT", 1,MIN(1,IF('3.Weekly Hours &amp; Wage Activity'!N264 = "", "",MIN('3.Weekly Hours &amp; Wage Activity'!N264/40,1)),IF('3.Weekly Hours &amp; Wage Activity'!N264="", "",'3.Weekly Hours &amp; Wage Activity'!N264/40 ))),0)</f>
        <v>0</v>
      </c>
      <c r="AF264" s="86">
        <f>IFERROR(IF('3.Weekly Hours &amp; Wage Activity'!O264 = "FT", 1,MIN(1,IF('3.Weekly Hours &amp; Wage Activity'!O264 = "", "",MIN('3.Weekly Hours &amp; Wage Activity'!O264/40,1)),IF('3.Weekly Hours &amp; Wage Activity'!O264="", "",'3.Weekly Hours &amp; Wage Activity'!O264/40 ))),0)</f>
        <v>0</v>
      </c>
      <c r="AG264" s="86">
        <f>IFERROR(IF('3.Weekly Hours &amp; Wage Activity'!P264 = "FT", 1,MIN(1,IF('3.Weekly Hours &amp; Wage Activity'!P264 = "", "",MIN('3.Weekly Hours &amp; Wage Activity'!P264/40,1)),IF('3.Weekly Hours &amp; Wage Activity'!P264="", "",'3.Weekly Hours &amp; Wage Activity'!P264/40 ))),0)</f>
        <v>0</v>
      </c>
      <c r="AH264" s="86">
        <f>IFERROR(IF('3.Weekly Hours &amp; Wage Activity'!Q264 = "FT", 1,MIN(1,IF('3.Weekly Hours &amp; Wage Activity'!Q264 = "", "",MIN('3.Weekly Hours &amp; Wage Activity'!Q264/40,1)),IF('3.Weekly Hours &amp; Wage Activity'!Q264="", "",'3.Weekly Hours &amp; Wage Activity'!Q264/40 ))),0)</f>
        <v>0</v>
      </c>
      <c r="AI264" s="86">
        <f>IFERROR(IF('3.Weekly Hours &amp; Wage Activity'!R264 = "FT", 1,MIN(1,IF('3.Weekly Hours &amp; Wage Activity'!R264 = "", "",MIN('3.Weekly Hours &amp; Wage Activity'!R264/40,1)),IF('3.Weekly Hours &amp; Wage Activity'!R264="", "",'3.Weekly Hours &amp; Wage Activity'!R264/40 ))),0)</f>
        <v>0</v>
      </c>
      <c r="AJ264" s="86">
        <f>IFERROR(IF('3.Weekly Hours &amp; Wage Activity'!S264 = "FT", 1,MIN(1,IF('3.Weekly Hours &amp; Wage Activity'!S264 = "", "",MIN('3.Weekly Hours &amp; Wage Activity'!S264/40,1)),IF('3.Weekly Hours &amp; Wage Activity'!S264="", "",'3.Weekly Hours &amp; Wage Activity'!S264/40 ))),0)</f>
        <v>0</v>
      </c>
      <c r="AK264" s="86">
        <f>IFERROR(IF('3.Weekly Hours &amp; Wage Activity'!T264 = "FT", 1,MIN(1,IF('3.Weekly Hours &amp; Wage Activity'!T264 = "", "",MIN('3.Weekly Hours &amp; Wage Activity'!T264/40,1)),IF('3.Weekly Hours &amp; Wage Activity'!T264="", "",'3.Weekly Hours &amp; Wage Activity'!T264/40 ))),0)</f>
        <v>0</v>
      </c>
      <c r="AL264" s="86">
        <f>IFERROR(IF('3.Weekly Hours &amp; Wage Activity'!U264 = "FT", 1,MIN(1,IF('3.Weekly Hours &amp; Wage Activity'!U264 = "", "",MIN('3.Weekly Hours &amp; Wage Activity'!U264/40,1)),IF('3.Weekly Hours &amp; Wage Activity'!U264="", "",'3.Weekly Hours &amp; Wage Activity'!U264/40 ))),0)</f>
        <v>0</v>
      </c>
      <c r="AM264" s="86">
        <f>IFERROR(IF('3.Weekly Hours &amp; Wage Activity'!V264 = "FT", 1,MIN(1,IF('3.Weekly Hours &amp; Wage Activity'!V264 = "", "",MIN('3.Weekly Hours &amp; Wage Activity'!V264/40,1)),IF('3.Weekly Hours &amp; Wage Activity'!V264="", "",'3.Weekly Hours &amp; Wage Activity'!V264/40 ))),0)</f>
        <v>0</v>
      </c>
      <c r="AN264" s="86">
        <f>IFERROR(IF('3.Weekly Hours &amp; Wage Activity'!W264 = "FT", 1,MIN(1,IF('3.Weekly Hours &amp; Wage Activity'!W264 = "", "",MIN('3.Weekly Hours &amp; Wage Activity'!W264/40,1)),IF('3.Weekly Hours &amp; Wage Activity'!W264="", "",'3.Weekly Hours &amp; Wage Activity'!W264/40 ))),0)</f>
        <v>0</v>
      </c>
      <c r="AO264" s="86">
        <f>IFERROR(IF('3.Weekly Hours &amp; Wage Activity'!X264 = "FT", 1,MIN(1,IF('3.Weekly Hours &amp; Wage Activity'!X264 = "", "",MIN('3.Weekly Hours &amp; Wage Activity'!X264/40,1)),IF('3.Weekly Hours &amp; Wage Activity'!X264="", "",'3.Weekly Hours &amp; Wage Activity'!X264/40 ))),0)</f>
        <v>0</v>
      </c>
      <c r="AP264" s="86">
        <f>IFERROR(IF('3.Weekly Hours &amp; Wage Activity'!Y264 = "FT", 1,MIN(1,IF('3.Weekly Hours &amp; Wage Activity'!Y264 = "", "",MIN('3.Weekly Hours &amp; Wage Activity'!Y264/40,1)),IF('3.Weekly Hours &amp; Wage Activity'!Y264="", "",'3.Weekly Hours &amp; Wage Activity'!Y264/40 ))),0)</f>
        <v>0</v>
      </c>
      <c r="AQ264" s="86">
        <f>IFERROR(IF('3.Weekly Hours &amp; Wage Activity'!Z264 = "FT", 1,MIN(1,IF('3.Weekly Hours &amp; Wage Activity'!Z264 = "", "",MIN('3.Weekly Hours &amp; Wage Activity'!Z264/40,1)),IF('3.Weekly Hours &amp; Wage Activity'!Z264="", "",'3.Weekly Hours &amp; Wage Activity'!Z264/40 ))),0)</f>
        <v>0</v>
      </c>
      <c r="AR264" s="86">
        <f>IFERROR(IF('3.Weekly Hours &amp; Wage Activity'!AA264 = "FT", 1,MIN(1,IF('3.Weekly Hours &amp; Wage Activity'!AA264 = "", "",MIN('3.Weekly Hours &amp; Wage Activity'!AA264/40,1)),IF('3.Weekly Hours &amp; Wage Activity'!AA264="", "",'3.Weekly Hours &amp; Wage Activity'!AA264/40 ))),0)</f>
        <v>0</v>
      </c>
      <c r="AS264" s="86">
        <f>IFERROR(IF('3.Weekly Hours &amp; Wage Activity'!AB264 = "FT", 1,MIN(1,IF('3.Weekly Hours &amp; Wage Activity'!AB264 = "", "",MIN('3.Weekly Hours &amp; Wage Activity'!AB264/40,1)),IF('3.Weekly Hours &amp; Wage Activity'!AB264="", "",'3.Weekly Hours &amp; Wage Activity'!AB264/40 ))),0)</f>
        <v>0</v>
      </c>
      <c r="AT264" s="86">
        <f>IFERROR(IF('3.Weekly Hours &amp; Wage Activity'!AC264 = "FT", 1,MIN(1,IF('3.Weekly Hours &amp; Wage Activity'!AC264 = "", "",MIN('3.Weekly Hours &amp; Wage Activity'!AC264/40,1)),IF('3.Weekly Hours &amp; Wage Activity'!AC264="", "",'3.Weekly Hours &amp; Wage Activity'!AC264/40 ))),0)</f>
        <v>0</v>
      </c>
      <c r="AU264" s="86">
        <f>IFERROR(IF('3.Weekly Hours &amp; Wage Activity'!AD264 = "FT", 1,MIN(1,IF('3.Weekly Hours &amp; Wage Activity'!AD264 = "", "",MIN('3.Weekly Hours &amp; Wage Activity'!AD264/40,1)),IF('3.Weekly Hours &amp; Wage Activity'!AD264="", "",'3.Weekly Hours &amp; Wage Activity'!AD264/40 ))),0)</f>
        <v>0</v>
      </c>
      <c r="AV264" s="86">
        <f>IFERROR(IF('3.Weekly Hours &amp; Wage Activity'!AE264 = "FT", 1,MIN(1,IF('3.Weekly Hours &amp; Wage Activity'!AE264 = "", "",MIN('3.Weekly Hours &amp; Wage Activity'!AE264/40,1)),IF('3.Weekly Hours &amp; Wage Activity'!AE264="", "",'3.Weekly Hours &amp; Wage Activity'!AE264/40 ))),0)</f>
        <v>0</v>
      </c>
      <c r="AW264" s="86">
        <f>IFERROR(IF('3.Weekly Hours &amp; Wage Activity'!AF264 = "FT", 1,MIN(1,IF('3.Weekly Hours &amp; Wage Activity'!AF264 = "", "",MIN('3.Weekly Hours &amp; Wage Activity'!AF264/40,1)),IF('3.Weekly Hours &amp; Wage Activity'!AF264="", "",'3.Weekly Hours &amp; Wage Activity'!AF264/40 ))),0)</f>
        <v>0</v>
      </c>
      <c r="AX264" s="86">
        <f>IFERROR(IF('3.Weekly Hours &amp; Wage Activity'!AG264 = "FT", 1,MIN(1,IF('3.Weekly Hours &amp; Wage Activity'!AG264 = "", "",MIN('3.Weekly Hours &amp; Wage Activity'!AG264/40,1)),IF('3.Weekly Hours &amp; Wage Activity'!AG264="", "",'3.Weekly Hours &amp; Wage Activity'!AG264/40 ))),0)</f>
        <v>0</v>
      </c>
      <c r="AY264" s="523">
        <f>SUM( IF(COUNTIF('3.Weekly Hours &amp; Wage Activity'!J264:Q264, "&lt;&gt;FT") = 0, COLUMNS('3.Weekly Hours &amp; Wage Activity'!J264:AG264) * 40, '3.Weekly Hours &amp; Wage Activity'!J264:AG264))</f>
        <v>0</v>
      </c>
      <c r="AZ264" s="86">
        <f t="shared" si="34"/>
        <v>0</v>
      </c>
      <c r="BA264" s="87">
        <f t="shared" si="35"/>
        <v>0</v>
      </c>
      <c r="BB264" s="74" t="str">
        <f>IF('2.Census &amp; Reference Benchmarks'!K264 = "", "", '2.Census &amp; Reference Benchmarks'!K264)</f>
        <v/>
      </c>
      <c r="BC264" s="185">
        <f>IF('2.Census &amp; Reference Benchmarks'!L264="N/A",IF(OR(AND(G264="",I264=""),AND(G264&lt;DATEVALUE("1/1/2020"),OR(I264="",I264&gt;DATEVALUE("3/31/2020")))),177.14,IF(OR(I264 = "", I264 &gt; DATEVALUE("1/31/2020")), ROUND(177.14*((DATEVALUE("2/1/2020") -G264)/31),1))),IF('2.Census &amp; Reference Benchmarks'!L264="",0,'2.Census &amp; Reference Benchmarks'!L264))</f>
        <v>0</v>
      </c>
      <c r="BD264" s="74" t="str">
        <f>IF('2.Census &amp; Reference Benchmarks'!N264 = "", "", '2.Census &amp; Reference Benchmarks'!N264)</f>
        <v/>
      </c>
      <c r="BE264" s="185">
        <f>IF('2.Census &amp; Reference Benchmarks'!O264="N/A",IF(OR(AND(G264="",I264=""),AND(G264&lt;=DATEVALUE("2/1/2020"),OR(I264="",I264&gt;=DATEVALUE("2/29/2020")))),165.71,IF(AND(G264&gt;DATEVALUE("2/1/2020"),OR(I264="",I264&lt;=DATEVALUE("2/29/2020"))),((DATEVALUE("3/1/2020")-G264)/29)*165.71,"")),IF('2.Census &amp; Reference Benchmarks'!O264="",0,'2.Census &amp; Reference Benchmarks'!O264))</f>
        <v>0</v>
      </c>
    </row>
    <row r="265" spans="1:57" x14ac:dyDescent="0.25">
      <c r="A265" s="3"/>
      <c r="B265" s="56">
        <f>IF('2.Census &amp; Reference Benchmarks'!B265 &lt;&gt;"",'2.Census &amp; Reference Benchmarks'!B265,"")</f>
        <v>0</v>
      </c>
      <c r="C265" s="56">
        <f>IF('2.Census &amp; Reference Benchmarks'!C265 &lt;&gt;"",'2.Census &amp; Reference Benchmarks'!C265,"")</f>
        <v>0</v>
      </c>
      <c r="D265" s="57" t="str">
        <f>IF('2.Census &amp; Reference Benchmarks'!D265 &lt;&gt;"",'2.Census &amp; Reference Benchmarks'!D265,"")</f>
        <v/>
      </c>
      <c r="E265" s="56" t="str">
        <f>IF('2.Census &amp; Reference Benchmarks'!E265 &lt;&gt;"",'2.Census &amp; Reference Benchmarks'!E265,"")</f>
        <v/>
      </c>
      <c r="F265" s="56" t="str">
        <f>IF('2.Census &amp; Reference Benchmarks'!F265 &lt;&gt;"",'2.Census &amp; Reference Benchmarks'!F265,"")</f>
        <v/>
      </c>
      <c r="G265" s="58" t="str">
        <f>IF('2.Census &amp; Reference Benchmarks'!G265 &lt;&gt;"",'2.Census &amp; Reference Benchmarks'!G265,"")</f>
        <v/>
      </c>
      <c r="H265" s="58" t="str">
        <f>IF('2.Census &amp; Reference Benchmarks'!H265 &lt;&gt;"",'2.Census &amp; Reference Benchmarks'!H265,"")</f>
        <v/>
      </c>
      <c r="I265" s="58" t="str">
        <f>IF('2.Census &amp; Reference Benchmarks'!I265 &lt;&gt;"",'2.Census &amp; Reference Benchmarks'!I265,"")</f>
        <v/>
      </c>
      <c r="J265" s="69" t="str">
        <f>IF('2.Census &amp; Reference Benchmarks'!J265 &lt;&gt;"",'2.Census &amp; Reference Benchmarks'!J265,"")</f>
        <v/>
      </c>
      <c r="K265" s="58" t="str">
        <f>IF('7.Safe Harbor Input Data &amp; Calc'!Q267 &lt;&gt; "", '7.Safe Harbor Input Data &amp; Calc'!Q267, "")</f>
        <v>No</v>
      </c>
      <c r="L265" s="59" t="str">
        <f>IF('2.Census &amp; Reference Benchmarks'!T265&lt;&gt; "",'2.Census &amp; Reference Benchmarks'!T265,"")</f>
        <v/>
      </c>
      <c r="M265" s="60">
        <f>'2.Census &amp; Reference Benchmarks'!M265</f>
        <v>0</v>
      </c>
      <c r="N265" s="60">
        <f>'2.Census &amp; Reference Benchmarks'!P265</f>
        <v>0</v>
      </c>
      <c r="O265" s="60">
        <f>'2.Census &amp; Reference Benchmarks'!S265</f>
        <v>0</v>
      </c>
      <c r="P265" s="52">
        <f>IF( AND(I265 &lt; '1. Summary for SBA'!$J$7, I265 &lt;&gt;""), 0, IF(AND(G265="",I265=""),SUM(M265:O265)*4,IF(I265&lt;'1. Summary for SBA'!$J$7,0,IF(K265="Yes",0,IF(H265="Salary",IF(AND(SUM(M265:O265)*4&lt;100000,L265=""),(SUM(M265:O265)/(IF(OR(I265=0,I265&gt;=DATEVALUE("3/31/2020")),DATEVALUE("3/31/2020"),I265)-IF(OR(G265&lt;=DATEVALUE("1/1/2020"), G265 = ""),DATEVALUE("1/1/2020"),IF(OR(MONTH(G265)=1),G265+1,IF(MONTH(G265)=3,G265,G265-1)))))*360,0),0)))))</f>
        <v>0</v>
      </c>
      <c r="Q265" s="52">
        <f t="shared" si="29"/>
        <v>0</v>
      </c>
      <c r="R265" s="67">
        <f t="shared" si="30"/>
        <v>0</v>
      </c>
      <c r="S265" s="53">
        <f>SUM('3.Weekly Hours &amp; Wage Activity'!AI265:BF265)</f>
        <v>0</v>
      </c>
      <c r="T265" s="53">
        <f>IF(AND(I265&lt;&gt; "",  I265 &lt; '1. Summary for SBA'!$J$11 +168, I265 &gt; '1. Summary for SBA'!$J$11),S265+(((168-(I265-'1. Summary for SBA'!$J$11+1))*S265)/((I265-'1. Summary for SBA'!$J$11+1))),0)</f>
        <v>0</v>
      </c>
      <c r="U265" s="369">
        <f>IF(K265= "Yes",0,IF( H265 = "salary",IF(T265 = 0,MAX(0,$R265-$S265), R265-T265),IF( H265 = "Hourly",'6. Hourly EE Wage Reduction'!AA265, 0)))</f>
        <v>0</v>
      </c>
      <c r="V265" s="67">
        <f t="shared" si="31"/>
        <v>0</v>
      </c>
      <c r="W265" s="405" t="str">
        <f>IF(U265 = 0, "No",IF('6. Hourly EE Wage Reduction'!T265 &gt;'6. Hourly EE Wage Reduction'!W265, "Yes", "No"))</f>
        <v>No</v>
      </c>
      <c r="X265" s="67">
        <f t="shared" si="32"/>
        <v>0</v>
      </c>
      <c r="Y265" s="67">
        <f t="shared" si="33"/>
        <v>0</v>
      </c>
      <c r="AA265" s="86">
        <f>IFERROR(IF('3.Weekly Hours &amp; Wage Activity'!J265 = "FT", 1,MIN(1,IF('3.Weekly Hours &amp; Wage Activity'!J265 = "", "",MIN('3.Weekly Hours &amp; Wage Activity'!J265/40,1)),IF('3.Weekly Hours &amp; Wage Activity'!J265="", "",'3.Weekly Hours &amp; Wage Activity'!J265/40 ))),0)</f>
        <v>0</v>
      </c>
      <c r="AB265" s="86">
        <f>IFERROR(IF('3.Weekly Hours &amp; Wage Activity'!K265 = "FT", 1,MIN(1,IF('3.Weekly Hours &amp; Wage Activity'!K265 = "", "",MIN('3.Weekly Hours &amp; Wage Activity'!K265/40,1)),IF('3.Weekly Hours &amp; Wage Activity'!K265="", "",'3.Weekly Hours &amp; Wage Activity'!K265/40 ))),0)</f>
        <v>0</v>
      </c>
      <c r="AC265" s="86">
        <f>IFERROR(IF('3.Weekly Hours &amp; Wage Activity'!L265 = "FT", 1,MIN(1,IF('3.Weekly Hours &amp; Wage Activity'!L265 = "", "",MIN('3.Weekly Hours &amp; Wage Activity'!L265/40,1)),IF('3.Weekly Hours &amp; Wage Activity'!L265="", "",'3.Weekly Hours &amp; Wage Activity'!L265/40 ))),0)</f>
        <v>0</v>
      </c>
      <c r="AD265" s="86">
        <f>IFERROR(IF('3.Weekly Hours &amp; Wage Activity'!M265 = "FT", 1,MIN(1,IF('3.Weekly Hours &amp; Wage Activity'!M265 = "", "",MIN('3.Weekly Hours &amp; Wage Activity'!M265/40,1)),IF('3.Weekly Hours &amp; Wage Activity'!M265="", "",'3.Weekly Hours &amp; Wage Activity'!M265/40 ))),0)</f>
        <v>0</v>
      </c>
      <c r="AE265" s="86">
        <f>IFERROR(IF('3.Weekly Hours &amp; Wage Activity'!N265 = "FT", 1,MIN(1,IF('3.Weekly Hours &amp; Wage Activity'!N265 = "", "",MIN('3.Weekly Hours &amp; Wage Activity'!N265/40,1)),IF('3.Weekly Hours &amp; Wage Activity'!N265="", "",'3.Weekly Hours &amp; Wage Activity'!N265/40 ))),0)</f>
        <v>0</v>
      </c>
      <c r="AF265" s="86">
        <f>IFERROR(IF('3.Weekly Hours &amp; Wage Activity'!O265 = "FT", 1,MIN(1,IF('3.Weekly Hours &amp; Wage Activity'!O265 = "", "",MIN('3.Weekly Hours &amp; Wage Activity'!O265/40,1)),IF('3.Weekly Hours &amp; Wage Activity'!O265="", "",'3.Weekly Hours &amp; Wage Activity'!O265/40 ))),0)</f>
        <v>0</v>
      </c>
      <c r="AG265" s="86">
        <f>IFERROR(IF('3.Weekly Hours &amp; Wage Activity'!P265 = "FT", 1,MIN(1,IF('3.Weekly Hours &amp; Wage Activity'!P265 = "", "",MIN('3.Weekly Hours &amp; Wage Activity'!P265/40,1)),IF('3.Weekly Hours &amp; Wage Activity'!P265="", "",'3.Weekly Hours &amp; Wage Activity'!P265/40 ))),0)</f>
        <v>0</v>
      </c>
      <c r="AH265" s="86">
        <f>IFERROR(IF('3.Weekly Hours &amp; Wage Activity'!Q265 = "FT", 1,MIN(1,IF('3.Weekly Hours &amp; Wage Activity'!Q265 = "", "",MIN('3.Weekly Hours &amp; Wage Activity'!Q265/40,1)),IF('3.Weekly Hours &amp; Wage Activity'!Q265="", "",'3.Weekly Hours &amp; Wage Activity'!Q265/40 ))),0)</f>
        <v>0</v>
      </c>
      <c r="AI265" s="86">
        <f>IFERROR(IF('3.Weekly Hours &amp; Wage Activity'!R265 = "FT", 1,MIN(1,IF('3.Weekly Hours &amp; Wage Activity'!R265 = "", "",MIN('3.Weekly Hours &amp; Wage Activity'!R265/40,1)),IF('3.Weekly Hours &amp; Wage Activity'!R265="", "",'3.Weekly Hours &amp; Wage Activity'!R265/40 ))),0)</f>
        <v>0</v>
      </c>
      <c r="AJ265" s="86">
        <f>IFERROR(IF('3.Weekly Hours &amp; Wage Activity'!S265 = "FT", 1,MIN(1,IF('3.Weekly Hours &amp; Wage Activity'!S265 = "", "",MIN('3.Weekly Hours &amp; Wage Activity'!S265/40,1)),IF('3.Weekly Hours &amp; Wage Activity'!S265="", "",'3.Weekly Hours &amp; Wage Activity'!S265/40 ))),0)</f>
        <v>0</v>
      </c>
      <c r="AK265" s="86">
        <f>IFERROR(IF('3.Weekly Hours &amp; Wage Activity'!T265 = "FT", 1,MIN(1,IF('3.Weekly Hours &amp; Wage Activity'!T265 = "", "",MIN('3.Weekly Hours &amp; Wage Activity'!T265/40,1)),IF('3.Weekly Hours &amp; Wage Activity'!T265="", "",'3.Weekly Hours &amp; Wage Activity'!T265/40 ))),0)</f>
        <v>0</v>
      </c>
      <c r="AL265" s="86">
        <f>IFERROR(IF('3.Weekly Hours &amp; Wage Activity'!U265 = "FT", 1,MIN(1,IF('3.Weekly Hours &amp; Wage Activity'!U265 = "", "",MIN('3.Weekly Hours &amp; Wage Activity'!U265/40,1)),IF('3.Weekly Hours &amp; Wage Activity'!U265="", "",'3.Weekly Hours &amp; Wage Activity'!U265/40 ))),0)</f>
        <v>0</v>
      </c>
      <c r="AM265" s="86">
        <f>IFERROR(IF('3.Weekly Hours &amp; Wage Activity'!V265 = "FT", 1,MIN(1,IF('3.Weekly Hours &amp; Wage Activity'!V265 = "", "",MIN('3.Weekly Hours &amp; Wage Activity'!V265/40,1)),IF('3.Weekly Hours &amp; Wage Activity'!V265="", "",'3.Weekly Hours &amp; Wage Activity'!V265/40 ))),0)</f>
        <v>0</v>
      </c>
      <c r="AN265" s="86">
        <f>IFERROR(IF('3.Weekly Hours &amp; Wage Activity'!W265 = "FT", 1,MIN(1,IF('3.Weekly Hours &amp; Wage Activity'!W265 = "", "",MIN('3.Weekly Hours &amp; Wage Activity'!W265/40,1)),IF('3.Weekly Hours &amp; Wage Activity'!W265="", "",'3.Weekly Hours &amp; Wage Activity'!W265/40 ))),0)</f>
        <v>0</v>
      </c>
      <c r="AO265" s="86">
        <f>IFERROR(IF('3.Weekly Hours &amp; Wage Activity'!X265 = "FT", 1,MIN(1,IF('3.Weekly Hours &amp; Wage Activity'!X265 = "", "",MIN('3.Weekly Hours &amp; Wage Activity'!X265/40,1)),IF('3.Weekly Hours &amp; Wage Activity'!X265="", "",'3.Weekly Hours &amp; Wage Activity'!X265/40 ))),0)</f>
        <v>0</v>
      </c>
      <c r="AP265" s="86">
        <f>IFERROR(IF('3.Weekly Hours &amp; Wage Activity'!Y265 = "FT", 1,MIN(1,IF('3.Weekly Hours &amp; Wage Activity'!Y265 = "", "",MIN('3.Weekly Hours &amp; Wage Activity'!Y265/40,1)),IF('3.Weekly Hours &amp; Wage Activity'!Y265="", "",'3.Weekly Hours &amp; Wage Activity'!Y265/40 ))),0)</f>
        <v>0</v>
      </c>
      <c r="AQ265" s="86">
        <f>IFERROR(IF('3.Weekly Hours &amp; Wage Activity'!Z265 = "FT", 1,MIN(1,IF('3.Weekly Hours &amp; Wage Activity'!Z265 = "", "",MIN('3.Weekly Hours &amp; Wage Activity'!Z265/40,1)),IF('3.Weekly Hours &amp; Wage Activity'!Z265="", "",'3.Weekly Hours &amp; Wage Activity'!Z265/40 ))),0)</f>
        <v>0</v>
      </c>
      <c r="AR265" s="86">
        <f>IFERROR(IF('3.Weekly Hours &amp; Wage Activity'!AA265 = "FT", 1,MIN(1,IF('3.Weekly Hours &amp; Wage Activity'!AA265 = "", "",MIN('3.Weekly Hours &amp; Wage Activity'!AA265/40,1)),IF('3.Weekly Hours &amp; Wage Activity'!AA265="", "",'3.Weekly Hours &amp; Wage Activity'!AA265/40 ))),0)</f>
        <v>0</v>
      </c>
      <c r="AS265" s="86">
        <f>IFERROR(IF('3.Weekly Hours &amp; Wage Activity'!AB265 = "FT", 1,MIN(1,IF('3.Weekly Hours &amp; Wage Activity'!AB265 = "", "",MIN('3.Weekly Hours &amp; Wage Activity'!AB265/40,1)),IF('3.Weekly Hours &amp; Wage Activity'!AB265="", "",'3.Weekly Hours &amp; Wage Activity'!AB265/40 ))),0)</f>
        <v>0</v>
      </c>
      <c r="AT265" s="86">
        <f>IFERROR(IF('3.Weekly Hours &amp; Wage Activity'!AC265 = "FT", 1,MIN(1,IF('3.Weekly Hours &amp; Wage Activity'!AC265 = "", "",MIN('3.Weekly Hours &amp; Wage Activity'!AC265/40,1)),IF('3.Weekly Hours &amp; Wage Activity'!AC265="", "",'3.Weekly Hours &amp; Wage Activity'!AC265/40 ))),0)</f>
        <v>0</v>
      </c>
      <c r="AU265" s="86">
        <f>IFERROR(IF('3.Weekly Hours &amp; Wage Activity'!AD265 = "FT", 1,MIN(1,IF('3.Weekly Hours &amp; Wage Activity'!AD265 = "", "",MIN('3.Weekly Hours &amp; Wage Activity'!AD265/40,1)),IF('3.Weekly Hours &amp; Wage Activity'!AD265="", "",'3.Weekly Hours &amp; Wage Activity'!AD265/40 ))),0)</f>
        <v>0</v>
      </c>
      <c r="AV265" s="86">
        <f>IFERROR(IF('3.Weekly Hours &amp; Wage Activity'!AE265 = "FT", 1,MIN(1,IF('3.Weekly Hours &amp; Wage Activity'!AE265 = "", "",MIN('3.Weekly Hours &amp; Wage Activity'!AE265/40,1)),IF('3.Weekly Hours &amp; Wage Activity'!AE265="", "",'3.Weekly Hours &amp; Wage Activity'!AE265/40 ))),0)</f>
        <v>0</v>
      </c>
      <c r="AW265" s="86">
        <f>IFERROR(IF('3.Weekly Hours &amp; Wage Activity'!AF265 = "FT", 1,MIN(1,IF('3.Weekly Hours &amp; Wage Activity'!AF265 = "", "",MIN('3.Weekly Hours &amp; Wage Activity'!AF265/40,1)),IF('3.Weekly Hours &amp; Wage Activity'!AF265="", "",'3.Weekly Hours &amp; Wage Activity'!AF265/40 ))),0)</f>
        <v>0</v>
      </c>
      <c r="AX265" s="86">
        <f>IFERROR(IF('3.Weekly Hours &amp; Wage Activity'!AG265 = "FT", 1,MIN(1,IF('3.Weekly Hours &amp; Wage Activity'!AG265 = "", "",MIN('3.Weekly Hours &amp; Wage Activity'!AG265/40,1)),IF('3.Weekly Hours &amp; Wage Activity'!AG265="", "",'3.Weekly Hours &amp; Wage Activity'!AG265/40 ))),0)</f>
        <v>0</v>
      </c>
      <c r="AY265" s="523">
        <f>SUM( IF(COUNTIF('3.Weekly Hours &amp; Wage Activity'!J265:Q265, "&lt;&gt;FT") = 0, COLUMNS('3.Weekly Hours &amp; Wage Activity'!J265:AG265) * 40, '3.Weekly Hours &amp; Wage Activity'!J265:AG265))</f>
        <v>0</v>
      </c>
      <c r="AZ265" s="86">
        <f t="shared" si="34"/>
        <v>0</v>
      </c>
      <c r="BA265" s="87">
        <f t="shared" si="35"/>
        <v>0</v>
      </c>
      <c r="BB265" s="74" t="str">
        <f>IF('2.Census &amp; Reference Benchmarks'!K265 = "", "", '2.Census &amp; Reference Benchmarks'!K265)</f>
        <v/>
      </c>
      <c r="BC265" s="185">
        <f>IF('2.Census &amp; Reference Benchmarks'!L265="N/A",IF(OR(AND(G265="",I265=""),AND(G265&lt;DATEVALUE("1/1/2020"),OR(I265="",I265&gt;DATEVALUE("3/31/2020")))),177.14,IF(OR(I265 = "", I265 &gt; DATEVALUE("1/31/2020")), ROUND(177.14*((DATEVALUE("2/1/2020") -G265)/31),1))),IF('2.Census &amp; Reference Benchmarks'!L265="",0,'2.Census &amp; Reference Benchmarks'!L265))</f>
        <v>0</v>
      </c>
      <c r="BD265" s="74" t="str">
        <f>IF('2.Census &amp; Reference Benchmarks'!N265 = "", "", '2.Census &amp; Reference Benchmarks'!N265)</f>
        <v/>
      </c>
      <c r="BE265" s="185">
        <f>IF('2.Census &amp; Reference Benchmarks'!O265="N/A",IF(OR(AND(G265="",I265=""),AND(G265&lt;=DATEVALUE("2/1/2020"),OR(I265="",I265&gt;=DATEVALUE("2/29/2020")))),165.71,IF(AND(G265&gt;DATEVALUE("2/1/2020"),OR(I265="",I265&lt;=DATEVALUE("2/29/2020"))),((DATEVALUE("3/1/2020")-G265)/29)*165.71,"")),IF('2.Census &amp; Reference Benchmarks'!O265="",0,'2.Census &amp; Reference Benchmarks'!O265))</f>
        <v>0</v>
      </c>
    </row>
    <row r="266" spans="1:57" x14ac:dyDescent="0.25">
      <c r="A266" s="3"/>
      <c r="B266" s="56">
        <f>IF('2.Census &amp; Reference Benchmarks'!B266 &lt;&gt;"",'2.Census &amp; Reference Benchmarks'!B266,"")</f>
        <v>0</v>
      </c>
      <c r="C266" s="56">
        <f>IF('2.Census &amp; Reference Benchmarks'!C266 &lt;&gt;"",'2.Census &amp; Reference Benchmarks'!C266,"")</f>
        <v>0</v>
      </c>
      <c r="D266" s="57" t="str">
        <f>IF('2.Census &amp; Reference Benchmarks'!D266 &lt;&gt;"",'2.Census &amp; Reference Benchmarks'!D266,"")</f>
        <v/>
      </c>
      <c r="E266" s="56" t="str">
        <f>IF('2.Census &amp; Reference Benchmarks'!E266 &lt;&gt;"",'2.Census &amp; Reference Benchmarks'!E266,"")</f>
        <v/>
      </c>
      <c r="F266" s="56" t="str">
        <f>IF('2.Census &amp; Reference Benchmarks'!F266 &lt;&gt;"",'2.Census &amp; Reference Benchmarks'!F266,"")</f>
        <v/>
      </c>
      <c r="G266" s="58" t="str">
        <f>IF('2.Census &amp; Reference Benchmarks'!G266 &lt;&gt;"",'2.Census &amp; Reference Benchmarks'!G266,"")</f>
        <v/>
      </c>
      <c r="H266" s="58" t="str">
        <f>IF('2.Census &amp; Reference Benchmarks'!H266 &lt;&gt;"",'2.Census &amp; Reference Benchmarks'!H266,"")</f>
        <v/>
      </c>
      <c r="I266" s="58" t="str">
        <f>IF('2.Census &amp; Reference Benchmarks'!I266 &lt;&gt;"",'2.Census &amp; Reference Benchmarks'!I266,"")</f>
        <v/>
      </c>
      <c r="J266" s="69" t="str">
        <f>IF('2.Census &amp; Reference Benchmarks'!J266 &lt;&gt;"",'2.Census &amp; Reference Benchmarks'!J266,"")</f>
        <v/>
      </c>
      <c r="K266" s="58" t="str">
        <f>IF('7.Safe Harbor Input Data &amp; Calc'!Q268 &lt;&gt; "", '7.Safe Harbor Input Data &amp; Calc'!Q268, "")</f>
        <v>No</v>
      </c>
      <c r="L266" s="59" t="str">
        <f>IF('2.Census &amp; Reference Benchmarks'!T266&lt;&gt; "",'2.Census &amp; Reference Benchmarks'!T266,"")</f>
        <v/>
      </c>
      <c r="M266" s="60">
        <f>'2.Census &amp; Reference Benchmarks'!M266</f>
        <v>0</v>
      </c>
      <c r="N266" s="60">
        <f>'2.Census &amp; Reference Benchmarks'!P266</f>
        <v>0</v>
      </c>
      <c r="O266" s="60">
        <f>'2.Census &amp; Reference Benchmarks'!S266</f>
        <v>0</v>
      </c>
      <c r="P266" s="52">
        <f>IF( AND(I266 &lt; '1. Summary for SBA'!$J$7, I266 &lt;&gt;""), 0, IF(AND(G266="",I266=""),SUM(M266:O266)*4,IF(I266&lt;'1. Summary for SBA'!$J$7,0,IF(K266="Yes",0,IF(H266="Salary",IF(AND(SUM(M266:O266)*4&lt;100000,L266=""),(SUM(M266:O266)/(IF(OR(I266=0,I266&gt;=DATEVALUE("3/31/2020")),DATEVALUE("3/31/2020"),I266)-IF(OR(G266&lt;=DATEVALUE("1/1/2020"), G266 = ""),DATEVALUE("1/1/2020"),IF(OR(MONTH(G266)=1),G266+1,IF(MONTH(G266)=3,G266,G266-1)))))*360,0),0)))))</f>
        <v>0</v>
      </c>
      <c r="Q266" s="52">
        <f t="shared" si="29"/>
        <v>0</v>
      </c>
      <c r="R266" s="67">
        <f t="shared" si="30"/>
        <v>0</v>
      </c>
      <c r="S266" s="53">
        <f>SUM('3.Weekly Hours &amp; Wage Activity'!AI266:BF266)</f>
        <v>0</v>
      </c>
      <c r="T266" s="53">
        <f>IF(AND(I266&lt;&gt; "",  I266 &lt; '1. Summary for SBA'!$J$11 +168, I266 &gt; '1. Summary for SBA'!$J$11),S266+(((168-(I266-'1. Summary for SBA'!$J$11+1))*S266)/((I266-'1. Summary for SBA'!$J$11+1))),0)</f>
        <v>0</v>
      </c>
      <c r="U266" s="369">
        <f>IF(K266= "Yes",0,IF( H266 = "salary",IF(T266 = 0,MAX(0,$R266-$S266), R266-T266),IF( H266 = "Hourly",'6. Hourly EE Wage Reduction'!AA266, 0)))</f>
        <v>0</v>
      </c>
      <c r="V266" s="67">
        <f t="shared" si="31"/>
        <v>0</v>
      </c>
      <c r="W266" s="405" t="str">
        <f>IF(U266 = 0, "No",IF('6. Hourly EE Wage Reduction'!T266 &gt;'6. Hourly EE Wage Reduction'!W266, "Yes", "No"))</f>
        <v>No</v>
      </c>
      <c r="X266" s="67">
        <f t="shared" si="32"/>
        <v>0</v>
      </c>
      <c r="Y266" s="67">
        <f t="shared" si="33"/>
        <v>0</v>
      </c>
      <c r="AA266" s="86">
        <f>IFERROR(IF('3.Weekly Hours &amp; Wage Activity'!J266 = "FT", 1,MIN(1,IF('3.Weekly Hours &amp; Wage Activity'!J266 = "", "",MIN('3.Weekly Hours &amp; Wage Activity'!J266/40,1)),IF('3.Weekly Hours &amp; Wage Activity'!J266="", "",'3.Weekly Hours &amp; Wage Activity'!J266/40 ))),0)</f>
        <v>0</v>
      </c>
      <c r="AB266" s="86">
        <f>IFERROR(IF('3.Weekly Hours &amp; Wage Activity'!K266 = "FT", 1,MIN(1,IF('3.Weekly Hours &amp; Wage Activity'!K266 = "", "",MIN('3.Weekly Hours &amp; Wage Activity'!K266/40,1)),IF('3.Weekly Hours &amp; Wage Activity'!K266="", "",'3.Weekly Hours &amp; Wage Activity'!K266/40 ))),0)</f>
        <v>0</v>
      </c>
      <c r="AC266" s="86">
        <f>IFERROR(IF('3.Weekly Hours &amp; Wage Activity'!L266 = "FT", 1,MIN(1,IF('3.Weekly Hours &amp; Wage Activity'!L266 = "", "",MIN('3.Weekly Hours &amp; Wage Activity'!L266/40,1)),IF('3.Weekly Hours &amp; Wage Activity'!L266="", "",'3.Weekly Hours &amp; Wage Activity'!L266/40 ))),0)</f>
        <v>0</v>
      </c>
      <c r="AD266" s="86">
        <f>IFERROR(IF('3.Weekly Hours &amp; Wage Activity'!M266 = "FT", 1,MIN(1,IF('3.Weekly Hours &amp; Wage Activity'!M266 = "", "",MIN('3.Weekly Hours &amp; Wage Activity'!M266/40,1)),IF('3.Weekly Hours &amp; Wage Activity'!M266="", "",'3.Weekly Hours &amp; Wage Activity'!M266/40 ))),0)</f>
        <v>0</v>
      </c>
      <c r="AE266" s="86">
        <f>IFERROR(IF('3.Weekly Hours &amp; Wage Activity'!N266 = "FT", 1,MIN(1,IF('3.Weekly Hours &amp; Wage Activity'!N266 = "", "",MIN('3.Weekly Hours &amp; Wage Activity'!N266/40,1)),IF('3.Weekly Hours &amp; Wage Activity'!N266="", "",'3.Weekly Hours &amp; Wage Activity'!N266/40 ))),0)</f>
        <v>0</v>
      </c>
      <c r="AF266" s="86">
        <f>IFERROR(IF('3.Weekly Hours &amp; Wage Activity'!O266 = "FT", 1,MIN(1,IF('3.Weekly Hours &amp; Wage Activity'!O266 = "", "",MIN('3.Weekly Hours &amp; Wage Activity'!O266/40,1)),IF('3.Weekly Hours &amp; Wage Activity'!O266="", "",'3.Weekly Hours &amp; Wage Activity'!O266/40 ))),0)</f>
        <v>0</v>
      </c>
      <c r="AG266" s="86">
        <f>IFERROR(IF('3.Weekly Hours &amp; Wage Activity'!P266 = "FT", 1,MIN(1,IF('3.Weekly Hours &amp; Wage Activity'!P266 = "", "",MIN('3.Weekly Hours &amp; Wage Activity'!P266/40,1)),IF('3.Weekly Hours &amp; Wage Activity'!P266="", "",'3.Weekly Hours &amp; Wage Activity'!P266/40 ))),0)</f>
        <v>0</v>
      </c>
      <c r="AH266" s="86">
        <f>IFERROR(IF('3.Weekly Hours &amp; Wage Activity'!Q266 = "FT", 1,MIN(1,IF('3.Weekly Hours &amp; Wage Activity'!Q266 = "", "",MIN('3.Weekly Hours &amp; Wage Activity'!Q266/40,1)),IF('3.Weekly Hours &amp; Wage Activity'!Q266="", "",'3.Weekly Hours &amp; Wage Activity'!Q266/40 ))),0)</f>
        <v>0</v>
      </c>
      <c r="AI266" s="86">
        <f>IFERROR(IF('3.Weekly Hours &amp; Wage Activity'!R266 = "FT", 1,MIN(1,IF('3.Weekly Hours &amp; Wage Activity'!R266 = "", "",MIN('3.Weekly Hours &amp; Wage Activity'!R266/40,1)),IF('3.Weekly Hours &amp; Wage Activity'!R266="", "",'3.Weekly Hours &amp; Wage Activity'!R266/40 ))),0)</f>
        <v>0</v>
      </c>
      <c r="AJ266" s="86">
        <f>IFERROR(IF('3.Weekly Hours &amp; Wage Activity'!S266 = "FT", 1,MIN(1,IF('3.Weekly Hours &amp; Wage Activity'!S266 = "", "",MIN('3.Weekly Hours &amp; Wage Activity'!S266/40,1)),IF('3.Weekly Hours &amp; Wage Activity'!S266="", "",'3.Weekly Hours &amp; Wage Activity'!S266/40 ))),0)</f>
        <v>0</v>
      </c>
      <c r="AK266" s="86">
        <f>IFERROR(IF('3.Weekly Hours &amp; Wage Activity'!T266 = "FT", 1,MIN(1,IF('3.Weekly Hours &amp; Wage Activity'!T266 = "", "",MIN('3.Weekly Hours &amp; Wage Activity'!T266/40,1)),IF('3.Weekly Hours &amp; Wage Activity'!T266="", "",'3.Weekly Hours &amp; Wage Activity'!T266/40 ))),0)</f>
        <v>0</v>
      </c>
      <c r="AL266" s="86">
        <f>IFERROR(IF('3.Weekly Hours &amp; Wage Activity'!U266 = "FT", 1,MIN(1,IF('3.Weekly Hours &amp; Wage Activity'!U266 = "", "",MIN('3.Weekly Hours &amp; Wage Activity'!U266/40,1)),IF('3.Weekly Hours &amp; Wage Activity'!U266="", "",'3.Weekly Hours &amp; Wage Activity'!U266/40 ))),0)</f>
        <v>0</v>
      </c>
      <c r="AM266" s="86">
        <f>IFERROR(IF('3.Weekly Hours &amp; Wage Activity'!V266 = "FT", 1,MIN(1,IF('3.Weekly Hours &amp; Wage Activity'!V266 = "", "",MIN('3.Weekly Hours &amp; Wage Activity'!V266/40,1)),IF('3.Weekly Hours &amp; Wage Activity'!V266="", "",'3.Weekly Hours &amp; Wage Activity'!V266/40 ))),0)</f>
        <v>0</v>
      </c>
      <c r="AN266" s="86">
        <f>IFERROR(IF('3.Weekly Hours &amp; Wage Activity'!W266 = "FT", 1,MIN(1,IF('3.Weekly Hours &amp; Wage Activity'!W266 = "", "",MIN('3.Weekly Hours &amp; Wage Activity'!W266/40,1)),IF('3.Weekly Hours &amp; Wage Activity'!W266="", "",'3.Weekly Hours &amp; Wage Activity'!W266/40 ))),0)</f>
        <v>0</v>
      </c>
      <c r="AO266" s="86">
        <f>IFERROR(IF('3.Weekly Hours &amp; Wage Activity'!X266 = "FT", 1,MIN(1,IF('3.Weekly Hours &amp; Wage Activity'!X266 = "", "",MIN('3.Weekly Hours &amp; Wage Activity'!X266/40,1)),IF('3.Weekly Hours &amp; Wage Activity'!X266="", "",'3.Weekly Hours &amp; Wage Activity'!X266/40 ))),0)</f>
        <v>0</v>
      </c>
      <c r="AP266" s="86">
        <f>IFERROR(IF('3.Weekly Hours &amp; Wage Activity'!Y266 = "FT", 1,MIN(1,IF('3.Weekly Hours &amp; Wage Activity'!Y266 = "", "",MIN('3.Weekly Hours &amp; Wage Activity'!Y266/40,1)),IF('3.Weekly Hours &amp; Wage Activity'!Y266="", "",'3.Weekly Hours &amp; Wage Activity'!Y266/40 ))),0)</f>
        <v>0</v>
      </c>
      <c r="AQ266" s="86">
        <f>IFERROR(IF('3.Weekly Hours &amp; Wage Activity'!Z266 = "FT", 1,MIN(1,IF('3.Weekly Hours &amp; Wage Activity'!Z266 = "", "",MIN('3.Weekly Hours &amp; Wage Activity'!Z266/40,1)),IF('3.Weekly Hours &amp; Wage Activity'!Z266="", "",'3.Weekly Hours &amp; Wage Activity'!Z266/40 ))),0)</f>
        <v>0</v>
      </c>
      <c r="AR266" s="86">
        <f>IFERROR(IF('3.Weekly Hours &amp; Wage Activity'!AA266 = "FT", 1,MIN(1,IF('3.Weekly Hours &amp; Wage Activity'!AA266 = "", "",MIN('3.Weekly Hours &amp; Wage Activity'!AA266/40,1)),IF('3.Weekly Hours &amp; Wage Activity'!AA266="", "",'3.Weekly Hours &amp; Wage Activity'!AA266/40 ))),0)</f>
        <v>0</v>
      </c>
      <c r="AS266" s="86">
        <f>IFERROR(IF('3.Weekly Hours &amp; Wage Activity'!AB266 = "FT", 1,MIN(1,IF('3.Weekly Hours &amp; Wage Activity'!AB266 = "", "",MIN('3.Weekly Hours &amp; Wage Activity'!AB266/40,1)),IF('3.Weekly Hours &amp; Wage Activity'!AB266="", "",'3.Weekly Hours &amp; Wage Activity'!AB266/40 ))),0)</f>
        <v>0</v>
      </c>
      <c r="AT266" s="86">
        <f>IFERROR(IF('3.Weekly Hours &amp; Wage Activity'!AC266 = "FT", 1,MIN(1,IF('3.Weekly Hours &amp; Wage Activity'!AC266 = "", "",MIN('3.Weekly Hours &amp; Wage Activity'!AC266/40,1)),IF('3.Weekly Hours &amp; Wage Activity'!AC266="", "",'3.Weekly Hours &amp; Wage Activity'!AC266/40 ))),0)</f>
        <v>0</v>
      </c>
      <c r="AU266" s="86">
        <f>IFERROR(IF('3.Weekly Hours &amp; Wage Activity'!AD266 = "FT", 1,MIN(1,IF('3.Weekly Hours &amp; Wage Activity'!AD266 = "", "",MIN('3.Weekly Hours &amp; Wage Activity'!AD266/40,1)),IF('3.Weekly Hours &amp; Wage Activity'!AD266="", "",'3.Weekly Hours &amp; Wage Activity'!AD266/40 ))),0)</f>
        <v>0</v>
      </c>
      <c r="AV266" s="86">
        <f>IFERROR(IF('3.Weekly Hours &amp; Wage Activity'!AE266 = "FT", 1,MIN(1,IF('3.Weekly Hours &amp; Wage Activity'!AE266 = "", "",MIN('3.Weekly Hours &amp; Wage Activity'!AE266/40,1)),IF('3.Weekly Hours &amp; Wage Activity'!AE266="", "",'3.Weekly Hours &amp; Wage Activity'!AE266/40 ))),0)</f>
        <v>0</v>
      </c>
      <c r="AW266" s="86">
        <f>IFERROR(IF('3.Weekly Hours &amp; Wage Activity'!AF266 = "FT", 1,MIN(1,IF('3.Weekly Hours &amp; Wage Activity'!AF266 = "", "",MIN('3.Weekly Hours &amp; Wage Activity'!AF266/40,1)),IF('3.Weekly Hours &amp; Wage Activity'!AF266="", "",'3.Weekly Hours &amp; Wage Activity'!AF266/40 ))),0)</f>
        <v>0</v>
      </c>
      <c r="AX266" s="86">
        <f>IFERROR(IF('3.Weekly Hours &amp; Wage Activity'!AG266 = "FT", 1,MIN(1,IF('3.Weekly Hours &amp; Wage Activity'!AG266 = "", "",MIN('3.Weekly Hours &amp; Wage Activity'!AG266/40,1)),IF('3.Weekly Hours &amp; Wage Activity'!AG266="", "",'3.Weekly Hours &amp; Wage Activity'!AG266/40 ))),0)</f>
        <v>0</v>
      </c>
      <c r="AY266" s="523">
        <f>SUM( IF(COUNTIF('3.Weekly Hours &amp; Wage Activity'!J266:Q266, "&lt;&gt;FT") = 0, COLUMNS('3.Weekly Hours &amp; Wage Activity'!J266:AG266) * 40, '3.Weekly Hours &amp; Wage Activity'!J266:AG266))</f>
        <v>0</v>
      </c>
      <c r="AZ266" s="86">
        <f t="shared" si="34"/>
        <v>0</v>
      </c>
      <c r="BA266" s="87">
        <f t="shared" si="35"/>
        <v>0</v>
      </c>
      <c r="BB266" s="74" t="str">
        <f>IF('2.Census &amp; Reference Benchmarks'!K266 = "", "", '2.Census &amp; Reference Benchmarks'!K266)</f>
        <v/>
      </c>
      <c r="BC266" s="185">
        <f>IF('2.Census &amp; Reference Benchmarks'!L266="N/A",IF(OR(AND(G266="",I266=""),AND(G266&lt;DATEVALUE("1/1/2020"),OR(I266="",I266&gt;DATEVALUE("3/31/2020")))),177.14,IF(OR(I266 = "", I266 &gt; DATEVALUE("1/31/2020")), ROUND(177.14*((DATEVALUE("2/1/2020") -G266)/31),1))),IF('2.Census &amp; Reference Benchmarks'!L266="",0,'2.Census &amp; Reference Benchmarks'!L266))</f>
        <v>0</v>
      </c>
      <c r="BD266" s="74" t="str">
        <f>IF('2.Census &amp; Reference Benchmarks'!N266 = "", "", '2.Census &amp; Reference Benchmarks'!N266)</f>
        <v/>
      </c>
      <c r="BE266" s="185">
        <f>IF('2.Census &amp; Reference Benchmarks'!O266="N/A",IF(OR(AND(G266="",I266=""),AND(G266&lt;=DATEVALUE("2/1/2020"),OR(I266="",I266&gt;=DATEVALUE("2/29/2020")))),165.71,IF(AND(G266&gt;DATEVALUE("2/1/2020"),OR(I266="",I266&lt;=DATEVALUE("2/29/2020"))),((DATEVALUE("3/1/2020")-G266)/29)*165.71,"")),IF('2.Census &amp; Reference Benchmarks'!O266="",0,'2.Census &amp; Reference Benchmarks'!O266))</f>
        <v>0</v>
      </c>
    </row>
    <row r="267" spans="1:57" x14ac:dyDescent="0.25">
      <c r="A267" s="3"/>
      <c r="B267" s="56">
        <f>IF('2.Census &amp; Reference Benchmarks'!B267 &lt;&gt;"",'2.Census &amp; Reference Benchmarks'!B267,"")</f>
        <v>0</v>
      </c>
      <c r="C267" s="56">
        <f>IF('2.Census &amp; Reference Benchmarks'!C267 &lt;&gt;"",'2.Census &amp; Reference Benchmarks'!C267,"")</f>
        <v>0</v>
      </c>
      <c r="D267" s="57" t="str">
        <f>IF('2.Census &amp; Reference Benchmarks'!D267 &lt;&gt;"",'2.Census &amp; Reference Benchmarks'!D267,"")</f>
        <v/>
      </c>
      <c r="E267" s="56" t="str">
        <f>IF('2.Census &amp; Reference Benchmarks'!E267 &lt;&gt;"",'2.Census &amp; Reference Benchmarks'!E267,"")</f>
        <v/>
      </c>
      <c r="F267" s="56" t="str">
        <f>IF('2.Census &amp; Reference Benchmarks'!F267 &lt;&gt;"",'2.Census &amp; Reference Benchmarks'!F267,"")</f>
        <v/>
      </c>
      <c r="G267" s="58" t="str">
        <f>IF('2.Census &amp; Reference Benchmarks'!G267 &lt;&gt;"",'2.Census &amp; Reference Benchmarks'!G267,"")</f>
        <v/>
      </c>
      <c r="H267" s="58" t="str">
        <f>IF('2.Census &amp; Reference Benchmarks'!H267 &lt;&gt;"",'2.Census &amp; Reference Benchmarks'!H267,"")</f>
        <v/>
      </c>
      <c r="I267" s="58" t="str">
        <f>IF('2.Census &amp; Reference Benchmarks'!I267 &lt;&gt;"",'2.Census &amp; Reference Benchmarks'!I267,"")</f>
        <v/>
      </c>
      <c r="J267" s="69" t="str">
        <f>IF('2.Census &amp; Reference Benchmarks'!J267 &lt;&gt;"",'2.Census &amp; Reference Benchmarks'!J267,"")</f>
        <v/>
      </c>
      <c r="K267" s="58" t="str">
        <f>IF('7.Safe Harbor Input Data &amp; Calc'!Q269 &lt;&gt; "", '7.Safe Harbor Input Data &amp; Calc'!Q269, "")</f>
        <v>No</v>
      </c>
      <c r="L267" s="59" t="str">
        <f>IF('2.Census &amp; Reference Benchmarks'!T267&lt;&gt; "",'2.Census &amp; Reference Benchmarks'!T267,"")</f>
        <v/>
      </c>
      <c r="M267" s="60">
        <f>'2.Census &amp; Reference Benchmarks'!M267</f>
        <v>0</v>
      </c>
      <c r="N267" s="60">
        <f>'2.Census &amp; Reference Benchmarks'!P267</f>
        <v>0</v>
      </c>
      <c r="O267" s="60">
        <f>'2.Census &amp; Reference Benchmarks'!S267</f>
        <v>0</v>
      </c>
      <c r="P267" s="52">
        <f>IF( AND(I267 &lt; '1. Summary for SBA'!$J$7, I267 &lt;&gt;""), 0, IF(AND(G267="",I267=""),SUM(M267:O267)*4,IF(I267&lt;'1. Summary for SBA'!$J$7,0,IF(K267="Yes",0,IF(H267="Salary",IF(AND(SUM(M267:O267)*4&lt;100000,L267=""),(SUM(M267:O267)/(IF(OR(I267=0,I267&gt;=DATEVALUE("3/31/2020")),DATEVALUE("3/31/2020"),I267)-IF(OR(G267&lt;=DATEVALUE("1/1/2020"), G267 = ""),DATEVALUE("1/1/2020"),IF(OR(MONTH(G267)=1),G267+1,IF(MONTH(G267)=3,G267,G267-1)))))*360,0),0)))))</f>
        <v>0</v>
      </c>
      <c r="Q267" s="52">
        <f t="shared" si="29"/>
        <v>0</v>
      </c>
      <c r="R267" s="67">
        <f t="shared" si="30"/>
        <v>0</v>
      </c>
      <c r="S267" s="53">
        <f>SUM('3.Weekly Hours &amp; Wage Activity'!AI267:BF267)</f>
        <v>0</v>
      </c>
      <c r="T267" s="53">
        <f>IF(AND(I267&lt;&gt; "",  I267 &lt; '1. Summary for SBA'!$J$11 +168, I267 &gt; '1. Summary for SBA'!$J$11),S267+(((168-(I267-'1. Summary for SBA'!$J$11+1))*S267)/((I267-'1. Summary for SBA'!$J$11+1))),0)</f>
        <v>0</v>
      </c>
      <c r="U267" s="369">
        <f>IF(K267= "Yes",0,IF( H267 = "salary",IF(T267 = 0,MAX(0,$R267-$S267), R267-T267),IF( H267 = "Hourly",'6. Hourly EE Wage Reduction'!AA267, 0)))</f>
        <v>0</v>
      </c>
      <c r="V267" s="67">
        <f t="shared" si="31"/>
        <v>0</v>
      </c>
      <c r="W267" s="405" t="str">
        <f>IF(U267 = 0, "No",IF('6. Hourly EE Wage Reduction'!T267 &gt;'6. Hourly EE Wage Reduction'!W267, "Yes", "No"))</f>
        <v>No</v>
      </c>
      <c r="X267" s="67">
        <f t="shared" si="32"/>
        <v>0</v>
      </c>
      <c r="Y267" s="67">
        <f t="shared" si="33"/>
        <v>0</v>
      </c>
      <c r="AA267" s="86">
        <f>IFERROR(IF('3.Weekly Hours &amp; Wage Activity'!J267 = "FT", 1,MIN(1,IF('3.Weekly Hours &amp; Wage Activity'!J267 = "", "",MIN('3.Weekly Hours &amp; Wage Activity'!J267/40,1)),IF('3.Weekly Hours &amp; Wage Activity'!J267="", "",'3.Weekly Hours &amp; Wage Activity'!J267/40 ))),0)</f>
        <v>0</v>
      </c>
      <c r="AB267" s="86">
        <f>IFERROR(IF('3.Weekly Hours &amp; Wage Activity'!K267 = "FT", 1,MIN(1,IF('3.Weekly Hours &amp; Wage Activity'!K267 = "", "",MIN('3.Weekly Hours &amp; Wage Activity'!K267/40,1)),IF('3.Weekly Hours &amp; Wage Activity'!K267="", "",'3.Weekly Hours &amp; Wage Activity'!K267/40 ))),0)</f>
        <v>0</v>
      </c>
      <c r="AC267" s="86">
        <f>IFERROR(IF('3.Weekly Hours &amp; Wage Activity'!L267 = "FT", 1,MIN(1,IF('3.Weekly Hours &amp; Wage Activity'!L267 = "", "",MIN('3.Weekly Hours &amp; Wage Activity'!L267/40,1)),IF('3.Weekly Hours &amp; Wage Activity'!L267="", "",'3.Weekly Hours &amp; Wage Activity'!L267/40 ))),0)</f>
        <v>0</v>
      </c>
      <c r="AD267" s="86">
        <f>IFERROR(IF('3.Weekly Hours &amp; Wage Activity'!M267 = "FT", 1,MIN(1,IF('3.Weekly Hours &amp; Wage Activity'!M267 = "", "",MIN('3.Weekly Hours &amp; Wage Activity'!M267/40,1)),IF('3.Weekly Hours &amp; Wage Activity'!M267="", "",'3.Weekly Hours &amp; Wage Activity'!M267/40 ))),0)</f>
        <v>0</v>
      </c>
      <c r="AE267" s="86">
        <f>IFERROR(IF('3.Weekly Hours &amp; Wage Activity'!N267 = "FT", 1,MIN(1,IF('3.Weekly Hours &amp; Wage Activity'!N267 = "", "",MIN('3.Weekly Hours &amp; Wage Activity'!N267/40,1)),IF('3.Weekly Hours &amp; Wage Activity'!N267="", "",'3.Weekly Hours &amp; Wage Activity'!N267/40 ))),0)</f>
        <v>0</v>
      </c>
      <c r="AF267" s="86">
        <f>IFERROR(IF('3.Weekly Hours &amp; Wage Activity'!O267 = "FT", 1,MIN(1,IF('3.Weekly Hours &amp; Wage Activity'!O267 = "", "",MIN('3.Weekly Hours &amp; Wage Activity'!O267/40,1)),IF('3.Weekly Hours &amp; Wage Activity'!O267="", "",'3.Weekly Hours &amp; Wage Activity'!O267/40 ))),0)</f>
        <v>0</v>
      </c>
      <c r="AG267" s="86">
        <f>IFERROR(IF('3.Weekly Hours &amp; Wage Activity'!P267 = "FT", 1,MIN(1,IF('3.Weekly Hours &amp; Wage Activity'!P267 = "", "",MIN('3.Weekly Hours &amp; Wage Activity'!P267/40,1)),IF('3.Weekly Hours &amp; Wage Activity'!P267="", "",'3.Weekly Hours &amp; Wage Activity'!P267/40 ))),0)</f>
        <v>0</v>
      </c>
      <c r="AH267" s="86">
        <f>IFERROR(IF('3.Weekly Hours &amp; Wage Activity'!Q267 = "FT", 1,MIN(1,IF('3.Weekly Hours &amp; Wage Activity'!Q267 = "", "",MIN('3.Weekly Hours &amp; Wage Activity'!Q267/40,1)),IF('3.Weekly Hours &amp; Wage Activity'!Q267="", "",'3.Weekly Hours &amp; Wage Activity'!Q267/40 ))),0)</f>
        <v>0</v>
      </c>
      <c r="AI267" s="86">
        <f>IFERROR(IF('3.Weekly Hours &amp; Wage Activity'!R267 = "FT", 1,MIN(1,IF('3.Weekly Hours &amp; Wage Activity'!R267 = "", "",MIN('3.Weekly Hours &amp; Wage Activity'!R267/40,1)),IF('3.Weekly Hours &amp; Wage Activity'!R267="", "",'3.Weekly Hours &amp; Wage Activity'!R267/40 ))),0)</f>
        <v>0</v>
      </c>
      <c r="AJ267" s="86">
        <f>IFERROR(IF('3.Weekly Hours &amp; Wage Activity'!S267 = "FT", 1,MIN(1,IF('3.Weekly Hours &amp; Wage Activity'!S267 = "", "",MIN('3.Weekly Hours &amp; Wage Activity'!S267/40,1)),IF('3.Weekly Hours &amp; Wage Activity'!S267="", "",'3.Weekly Hours &amp; Wage Activity'!S267/40 ))),0)</f>
        <v>0</v>
      </c>
      <c r="AK267" s="86">
        <f>IFERROR(IF('3.Weekly Hours &amp; Wage Activity'!T267 = "FT", 1,MIN(1,IF('3.Weekly Hours &amp; Wage Activity'!T267 = "", "",MIN('3.Weekly Hours &amp; Wage Activity'!T267/40,1)),IF('3.Weekly Hours &amp; Wage Activity'!T267="", "",'3.Weekly Hours &amp; Wage Activity'!T267/40 ))),0)</f>
        <v>0</v>
      </c>
      <c r="AL267" s="86">
        <f>IFERROR(IF('3.Weekly Hours &amp; Wage Activity'!U267 = "FT", 1,MIN(1,IF('3.Weekly Hours &amp; Wage Activity'!U267 = "", "",MIN('3.Weekly Hours &amp; Wage Activity'!U267/40,1)),IF('3.Weekly Hours &amp; Wage Activity'!U267="", "",'3.Weekly Hours &amp; Wage Activity'!U267/40 ))),0)</f>
        <v>0</v>
      </c>
      <c r="AM267" s="86">
        <f>IFERROR(IF('3.Weekly Hours &amp; Wage Activity'!V267 = "FT", 1,MIN(1,IF('3.Weekly Hours &amp; Wage Activity'!V267 = "", "",MIN('3.Weekly Hours &amp; Wage Activity'!V267/40,1)),IF('3.Weekly Hours &amp; Wage Activity'!V267="", "",'3.Weekly Hours &amp; Wage Activity'!V267/40 ))),0)</f>
        <v>0</v>
      </c>
      <c r="AN267" s="86">
        <f>IFERROR(IF('3.Weekly Hours &amp; Wage Activity'!W267 = "FT", 1,MIN(1,IF('3.Weekly Hours &amp; Wage Activity'!W267 = "", "",MIN('3.Weekly Hours &amp; Wage Activity'!W267/40,1)),IF('3.Weekly Hours &amp; Wage Activity'!W267="", "",'3.Weekly Hours &amp; Wage Activity'!W267/40 ))),0)</f>
        <v>0</v>
      </c>
      <c r="AO267" s="86">
        <f>IFERROR(IF('3.Weekly Hours &amp; Wage Activity'!X267 = "FT", 1,MIN(1,IF('3.Weekly Hours &amp; Wage Activity'!X267 = "", "",MIN('3.Weekly Hours &amp; Wage Activity'!X267/40,1)),IF('3.Weekly Hours &amp; Wage Activity'!X267="", "",'3.Weekly Hours &amp; Wage Activity'!X267/40 ))),0)</f>
        <v>0</v>
      </c>
      <c r="AP267" s="86">
        <f>IFERROR(IF('3.Weekly Hours &amp; Wage Activity'!Y267 = "FT", 1,MIN(1,IF('3.Weekly Hours &amp; Wage Activity'!Y267 = "", "",MIN('3.Weekly Hours &amp; Wage Activity'!Y267/40,1)),IF('3.Weekly Hours &amp; Wage Activity'!Y267="", "",'3.Weekly Hours &amp; Wage Activity'!Y267/40 ))),0)</f>
        <v>0</v>
      </c>
      <c r="AQ267" s="86">
        <f>IFERROR(IF('3.Weekly Hours &amp; Wage Activity'!Z267 = "FT", 1,MIN(1,IF('3.Weekly Hours &amp; Wage Activity'!Z267 = "", "",MIN('3.Weekly Hours &amp; Wage Activity'!Z267/40,1)),IF('3.Weekly Hours &amp; Wage Activity'!Z267="", "",'3.Weekly Hours &amp; Wage Activity'!Z267/40 ))),0)</f>
        <v>0</v>
      </c>
      <c r="AR267" s="86">
        <f>IFERROR(IF('3.Weekly Hours &amp; Wage Activity'!AA267 = "FT", 1,MIN(1,IF('3.Weekly Hours &amp; Wage Activity'!AA267 = "", "",MIN('3.Weekly Hours &amp; Wage Activity'!AA267/40,1)),IF('3.Weekly Hours &amp; Wage Activity'!AA267="", "",'3.Weekly Hours &amp; Wage Activity'!AA267/40 ))),0)</f>
        <v>0</v>
      </c>
      <c r="AS267" s="86">
        <f>IFERROR(IF('3.Weekly Hours &amp; Wage Activity'!AB267 = "FT", 1,MIN(1,IF('3.Weekly Hours &amp; Wage Activity'!AB267 = "", "",MIN('3.Weekly Hours &amp; Wage Activity'!AB267/40,1)),IF('3.Weekly Hours &amp; Wage Activity'!AB267="", "",'3.Weekly Hours &amp; Wage Activity'!AB267/40 ))),0)</f>
        <v>0</v>
      </c>
      <c r="AT267" s="86">
        <f>IFERROR(IF('3.Weekly Hours &amp; Wage Activity'!AC267 = "FT", 1,MIN(1,IF('3.Weekly Hours &amp; Wage Activity'!AC267 = "", "",MIN('3.Weekly Hours &amp; Wage Activity'!AC267/40,1)),IF('3.Weekly Hours &amp; Wage Activity'!AC267="", "",'3.Weekly Hours &amp; Wage Activity'!AC267/40 ))),0)</f>
        <v>0</v>
      </c>
      <c r="AU267" s="86">
        <f>IFERROR(IF('3.Weekly Hours &amp; Wage Activity'!AD267 = "FT", 1,MIN(1,IF('3.Weekly Hours &amp; Wage Activity'!AD267 = "", "",MIN('3.Weekly Hours &amp; Wage Activity'!AD267/40,1)),IF('3.Weekly Hours &amp; Wage Activity'!AD267="", "",'3.Weekly Hours &amp; Wage Activity'!AD267/40 ))),0)</f>
        <v>0</v>
      </c>
      <c r="AV267" s="86">
        <f>IFERROR(IF('3.Weekly Hours &amp; Wage Activity'!AE267 = "FT", 1,MIN(1,IF('3.Weekly Hours &amp; Wage Activity'!AE267 = "", "",MIN('3.Weekly Hours &amp; Wage Activity'!AE267/40,1)),IF('3.Weekly Hours &amp; Wage Activity'!AE267="", "",'3.Weekly Hours &amp; Wage Activity'!AE267/40 ))),0)</f>
        <v>0</v>
      </c>
      <c r="AW267" s="86">
        <f>IFERROR(IF('3.Weekly Hours &amp; Wage Activity'!AF267 = "FT", 1,MIN(1,IF('3.Weekly Hours &amp; Wage Activity'!AF267 = "", "",MIN('3.Weekly Hours &amp; Wage Activity'!AF267/40,1)),IF('3.Weekly Hours &amp; Wage Activity'!AF267="", "",'3.Weekly Hours &amp; Wage Activity'!AF267/40 ))),0)</f>
        <v>0</v>
      </c>
      <c r="AX267" s="86">
        <f>IFERROR(IF('3.Weekly Hours &amp; Wage Activity'!AG267 = "FT", 1,MIN(1,IF('3.Weekly Hours &amp; Wage Activity'!AG267 = "", "",MIN('3.Weekly Hours &amp; Wage Activity'!AG267/40,1)),IF('3.Weekly Hours &amp; Wage Activity'!AG267="", "",'3.Weekly Hours &amp; Wage Activity'!AG267/40 ))),0)</f>
        <v>0</v>
      </c>
      <c r="AY267" s="523">
        <f>SUM( IF(COUNTIF('3.Weekly Hours &amp; Wage Activity'!J267:Q267, "&lt;&gt;FT") = 0, COLUMNS('3.Weekly Hours &amp; Wage Activity'!J267:AG267) * 40, '3.Weekly Hours &amp; Wage Activity'!J267:AG267))</f>
        <v>0</v>
      </c>
      <c r="AZ267" s="86">
        <f t="shared" si="34"/>
        <v>0</v>
      </c>
      <c r="BA267" s="87">
        <f t="shared" si="35"/>
        <v>0</v>
      </c>
      <c r="BB267" s="74" t="str">
        <f>IF('2.Census &amp; Reference Benchmarks'!K267 = "", "", '2.Census &amp; Reference Benchmarks'!K267)</f>
        <v/>
      </c>
      <c r="BC267" s="185">
        <f>IF('2.Census &amp; Reference Benchmarks'!L267="N/A",IF(OR(AND(G267="",I267=""),AND(G267&lt;DATEVALUE("1/1/2020"),OR(I267="",I267&gt;DATEVALUE("3/31/2020")))),177.14,IF(OR(I267 = "", I267 &gt; DATEVALUE("1/31/2020")), ROUND(177.14*((DATEVALUE("2/1/2020") -G267)/31),1))),IF('2.Census &amp; Reference Benchmarks'!L267="",0,'2.Census &amp; Reference Benchmarks'!L267))</f>
        <v>0</v>
      </c>
      <c r="BD267" s="74" t="str">
        <f>IF('2.Census &amp; Reference Benchmarks'!N267 = "", "", '2.Census &amp; Reference Benchmarks'!N267)</f>
        <v/>
      </c>
      <c r="BE267" s="185">
        <f>IF('2.Census &amp; Reference Benchmarks'!O267="N/A",IF(OR(AND(G267="",I267=""),AND(G267&lt;=DATEVALUE("2/1/2020"),OR(I267="",I267&gt;=DATEVALUE("2/29/2020")))),165.71,IF(AND(G267&gt;DATEVALUE("2/1/2020"),OR(I267="",I267&lt;=DATEVALUE("2/29/2020"))),((DATEVALUE("3/1/2020")-G267)/29)*165.71,"")),IF('2.Census &amp; Reference Benchmarks'!O267="",0,'2.Census &amp; Reference Benchmarks'!O267))</f>
        <v>0</v>
      </c>
    </row>
    <row r="268" spans="1:57" x14ac:dyDescent="0.25">
      <c r="A268" s="3"/>
      <c r="B268" s="56">
        <f>IF('2.Census &amp; Reference Benchmarks'!B268 &lt;&gt;"",'2.Census &amp; Reference Benchmarks'!B268,"")</f>
        <v>0</v>
      </c>
      <c r="C268" s="56">
        <f>IF('2.Census &amp; Reference Benchmarks'!C268 &lt;&gt;"",'2.Census &amp; Reference Benchmarks'!C268,"")</f>
        <v>0</v>
      </c>
      <c r="D268" s="57" t="str">
        <f>IF('2.Census &amp; Reference Benchmarks'!D268 &lt;&gt;"",'2.Census &amp; Reference Benchmarks'!D268,"")</f>
        <v/>
      </c>
      <c r="E268" s="56" t="str">
        <f>IF('2.Census &amp; Reference Benchmarks'!E268 &lt;&gt;"",'2.Census &amp; Reference Benchmarks'!E268,"")</f>
        <v/>
      </c>
      <c r="F268" s="56" t="str">
        <f>IF('2.Census &amp; Reference Benchmarks'!F268 &lt;&gt;"",'2.Census &amp; Reference Benchmarks'!F268,"")</f>
        <v/>
      </c>
      <c r="G268" s="58" t="str">
        <f>IF('2.Census &amp; Reference Benchmarks'!G268 &lt;&gt;"",'2.Census &amp; Reference Benchmarks'!G268,"")</f>
        <v/>
      </c>
      <c r="H268" s="58" t="str">
        <f>IF('2.Census &amp; Reference Benchmarks'!H268 &lt;&gt;"",'2.Census &amp; Reference Benchmarks'!H268,"")</f>
        <v/>
      </c>
      <c r="I268" s="58" t="str">
        <f>IF('2.Census &amp; Reference Benchmarks'!I268 &lt;&gt;"",'2.Census &amp; Reference Benchmarks'!I268,"")</f>
        <v/>
      </c>
      <c r="J268" s="69" t="str">
        <f>IF('2.Census &amp; Reference Benchmarks'!J268 &lt;&gt;"",'2.Census &amp; Reference Benchmarks'!J268,"")</f>
        <v/>
      </c>
      <c r="K268" s="58" t="str">
        <f>IF('7.Safe Harbor Input Data &amp; Calc'!Q270 &lt;&gt; "", '7.Safe Harbor Input Data &amp; Calc'!Q270, "")</f>
        <v>No</v>
      </c>
      <c r="L268" s="59" t="str">
        <f>IF('2.Census &amp; Reference Benchmarks'!T268&lt;&gt; "",'2.Census &amp; Reference Benchmarks'!T268,"")</f>
        <v/>
      </c>
      <c r="M268" s="60">
        <f>'2.Census &amp; Reference Benchmarks'!M268</f>
        <v>0</v>
      </c>
      <c r="N268" s="60">
        <f>'2.Census &amp; Reference Benchmarks'!P268</f>
        <v>0</v>
      </c>
      <c r="O268" s="60">
        <f>'2.Census &amp; Reference Benchmarks'!S268</f>
        <v>0</v>
      </c>
      <c r="P268" s="52">
        <f>IF( AND(I268 &lt; '1. Summary for SBA'!$J$7, I268 &lt;&gt;""), 0, IF(AND(G268="",I268=""),SUM(M268:O268)*4,IF(I268&lt;'1. Summary for SBA'!$J$7,0,IF(K268="Yes",0,IF(H268="Salary",IF(AND(SUM(M268:O268)*4&lt;100000,L268=""),(SUM(M268:O268)/(IF(OR(I268=0,I268&gt;=DATEVALUE("3/31/2020")),DATEVALUE("3/31/2020"),I268)-IF(OR(G268&lt;=DATEVALUE("1/1/2020"), G268 = ""),DATEVALUE("1/1/2020"),IF(OR(MONTH(G268)=1),G268+1,IF(MONTH(G268)=3,G268,G268-1)))))*360,0),0)))))</f>
        <v>0</v>
      </c>
      <c r="Q268" s="52">
        <f t="shared" si="29"/>
        <v>0</v>
      </c>
      <c r="R268" s="67">
        <f t="shared" si="30"/>
        <v>0</v>
      </c>
      <c r="S268" s="53">
        <f>SUM('3.Weekly Hours &amp; Wage Activity'!AI268:BF268)</f>
        <v>0</v>
      </c>
      <c r="T268" s="53">
        <f>IF(AND(I268&lt;&gt; "",  I268 &lt; '1. Summary for SBA'!$J$11 +168, I268 &gt; '1. Summary for SBA'!$J$11),S268+(((168-(I268-'1. Summary for SBA'!$J$11+1))*S268)/((I268-'1. Summary for SBA'!$J$11+1))),0)</f>
        <v>0</v>
      </c>
      <c r="U268" s="369">
        <f>IF(K268= "Yes",0,IF( H268 = "salary",IF(T268 = 0,MAX(0,$R268-$S268), R268-T268),IF( H268 = "Hourly",'6. Hourly EE Wage Reduction'!AA268, 0)))</f>
        <v>0</v>
      </c>
      <c r="V268" s="67">
        <f t="shared" si="31"/>
        <v>0</v>
      </c>
      <c r="W268" s="405" t="str">
        <f>IF(U268 = 0, "No",IF('6. Hourly EE Wage Reduction'!T268 &gt;'6. Hourly EE Wage Reduction'!W268, "Yes", "No"))</f>
        <v>No</v>
      </c>
      <c r="X268" s="67">
        <f t="shared" si="32"/>
        <v>0</v>
      </c>
      <c r="Y268" s="67">
        <f t="shared" si="33"/>
        <v>0</v>
      </c>
      <c r="AA268" s="86">
        <f>IFERROR(IF('3.Weekly Hours &amp; Wage Activity'!J268 = "FT", 1,MIN(1,IF('3.Weekly Hours &amp; Wage Activity'!J268 = "", "",MIN('3.Weekly Hours &amp; Wage Activity'!J268/40,1)),IF('3.Weekly Hours &amp; Wage Activity'!J268="", "",'3.Weekly Hours &amp; Wage Activity'!J268/40 ))),0)</f>
        <v>0</v>
      </c>
      <c r="AB268" s="86">
        <f>IFERROR(IF('3.Weekly Hours &amp; Wage Activity'!K268 = "FT", 1,MIN(1,IF('3.Weekly Hours &amp; Wage Activity'!K268 = "", "",MIN('3.Weekly Hours &amp; Wage Activity'!K268/40,1)),IF('3.Weekly Hours &amp; Wage Activity'!K268="", "",'3.Weekly Hours &amp; Wage Activity'!K268/40 ))),0)</f>
        <v>0</v>
      </c>
      <c r="AC268" s="86">
        <f>IFERROR(IF('3.Weekly Hours &amp; Wage Activity'!L268 = "FT", 1,MIN(1,IF('3.Weekly Hours &amp; Wage Activity'!L268 = "", "",MIN('3.Weekly Hours &amp; Wage Activity'!L268/40,1)),IF('3.Weekly Hours &amp; Wage Activity'!L268="", "",'3.Weekly Hours &amp; Wage Activity'!L268/40 ))),0)</f>
        <v>0</v>
      </c>
      <c r="AD268" s="86">
        <f>IFERROR(IF('3.Weekly Hours &amp; Wage Activity'!M268 = "FT", 1,MIN(1,IF('3.Weekly Hours &amp; Wage Activity'!M268 = "", "",MIN('3.Weekly Hours &amp; Wage Activity'!M268/40,1)),IF('3.Weekly Hours &amp; Wage Activity'!M268="", "",'3.Weekly Hours &amp; Wage Activity'!M268/40 ))),0)</f>
        <v>0</v>
      </c>
      <c r="AE268" s="86">
        <f>IFERROR(IF('3.Weekly Hours &amp; Wage Activity'!N268 = "FT", 1,MIN(1,IF('3.Weekly Hours &amp; Wage Activity'!N268 = "", "",MIN('3.Weekly Hours &amp; Wage Activity'!N268/40,1)),IF('3.Weekly Hours &amp; Wage Activity'!N268="", "",'3.Weekly Hours &amp; Wage Activity'!N268/40 ))),0)</f>
        <v>0</v>
      </c>
      <c r="AF268" s="86">
        <f>IFERROR(IF('3.Weekly Hours &amp; Wage Activity'!O268 = "FT", 1,MIN(1,IF('3.Weekly Hours &amp; Wage Activity'!O268 = "", "",MIN('3.Weekly Hours &amp; Wage Activity'!O268/40,1)),IF('3.Weekly Hours &amp; Wage Activity'!O268="", "",'3.Weekly Hours &amp; Wage Activity'!O268/40 ))),0)</f>
        <v>0</v>
      </c>
      <c r="AG268" s="86">
        <f>IFERROR(IF('3.Weekly Hours &amp; Wage Activity'!P268 = "FT", 1,MIN(1,IF('3.Weekly Hours &amp; Wage Activity'!P268 = "", "",MIN('3.Weekly Hours &amp; Wage Activity'!P268/40,1)),IF('3.Weekly Hours &amp; Wage Activity'!P268="", "",'3.Weekly Hours &amp; Wage Activity'!P268/40 ))),0)</f>
        <v>0</v>
      </c>
      <c r="AH268" s="86">
        <f>IFERROR(IF('3.Weekly Hours &amp; Wage Activity'!Q268 = "FT", 1,MIN(1,IF('3.Weekly Hours &amp; Wage Activity'!Q268 = "", "",MIN('3.Weekly Hours &amp; Wage Activity'!Q268/40,1)),IF('3.Weekly Hours &amp; Wage Activity'!Q268="", "",'3.Weekly Hours &amp; Wage Activity'!Q268/40 ))),0)</f>
        <v>0</v>
      </c>
      <c r="AI268" s="86">
        <f>IFERROR(IF('3.Weekly Hours &amp; Wage Activity'!R268 = "FT", 1,MIN(1,IF('3.Weekly Hours &amp; Wage Activity'!R268 = "", "",MIN('3.Weekly Hours &amp; Wage Activity'!R268/40,1)),IF('3.Weekly Hours &amp; Wage Activity'!R268="", "",'3.Weekly Hours &amp; Wage Activity'!R268/40 ))),0)</f>
        <v>0</v>
      </c>
      <c r="AJ268" s="86">
        <f>IFERROR(IF('3.Weekly Hours &amp; Wage Activity'!S268 = "FT", 1,MIN(1,IF('3.Weekly Hours &amp; Wage Activity'!S268 = "", "",MIN('3.Weekly Hours &amp; Wage Activity'!S268/40,1)),IF('3.Weekly Hours &amp; Wage Activity'!S268="", "",'3.Weekly Hours &amp; Wage Activity'!S268/40 ))),0)</f>
        <v>0</v>
      </c>
      <c r="AK268" s="86">
        <f>IFERROR(IF('3.Weekly Hours &amp; Wage Activity'!T268 = "FT", 1,MIN(1,IF('3.Weekly Hours &amp; Wage Activity'!T268 = "", "",MIN('3.Weekly Hours &amp; Wage Activity'!T268/40,1)),IF('3.Weekly Hours &amp; Wage Activity'!T268="", "",'3.Weekly Hours &amp; Wage Activity'!T268/40 ))),0)</f>
        <v>0</v>
      </c>
      <c r="AL268" s="86">
        <f>IFERROR(IF('3.Weekly Hours &amp; Wage Activity'!U268 = "FT", 1,MIN(1,IF('3.Weekly Hours &amp; Wage Activity'!U268 = "", "",MIN('3.Weekly Hours &amp; Wage Activity'!U268/40,1)),IF('3.Weekly Hours &amp; Wage Activity'!U268="", "",'3.Weekly Hours &amp; Wage Activity'!U268/40 ))),0)</f>
        <v>0</v>
      </c>
      <c r="AM268" s="86">
        <f>IFERROR(IF('3.Weekly Hours &amp; Wage Activity'!V268 = "FT", 1,MIN(1,IF('3.Weekly Hours &amp; Wage Activity'!V268 = "", "",MIN('3.Weekly Hours &amp; Wage Activity'!V268/40,1)),IF('3.Weekly Hours &amp; Wage Activity'!V268="", "",'3.Weekly Hours &amp; Wage Activity'!V268/40 ))),0)</f>
        <v>0</v>
      </c>
      <c r="AN268" s="86">
        <f>IFERROR(IF('3.Weekly Hours &amp; Wage Activity'!W268 = "FT", 1,MIN(1,IF('3.Weekly Hours &amp; Wage Activity'!W268 = "", "",MIN('3.Weekly Hours &amp; Wage Activity'!W268/40,1)),IF('3.Weekly Hours &amp; Wage Activity'!W268="", "",'3.Weekly Hours &amp; Wage Activity'!W268/40 ))),0)</f>
        <v>0</v>
      </c>
      <c r="AO268" s="86">
        <f>IFERROR(IF('3.Weekly Hours &amp; Wage Activity'!X268 = "FT", 1,MIN(1,IF('3.Weekly Hours &amp; Wage Activity'!X268 = "", "",MIN('3.Weekly Hours &amp; Wage Activity'!X268/40,1)),IF('3.Weekly Hours &amp; Wage Activity'!X268="", "",'3.Weekly Hours &amp; Wage Activity'!X268/40 ))),0)</f>
        <v>0</v>
      </c>
      <c r="AP268" s="86">
        <f>IFERROR(IF('3.Weekly Hours &amp; Wage Activity'!Y268 = "FT", 1,MIN(1,IF('3.Weekly Hours &amp; Wage Activity'!Y268 = "", "",MIN('3.Weekly Hours &amp; Wage Activity'!Y268/40,1)),IF('3.Weekly Hours &amp; Wage Activity'!Y268="", "",'3.Weekly Hours &amp; Wage Activity'!Y268/40 ))),0)</f>
        <v>0</v>
      </c>
      <c r="AQ268" s="86">
        <f>IFERROR(IF('3.Weekly Hours &amp; Wage Activity'!Z268 = "FT", 1,MIN(1,IF('3.Weekly Hours &amp; Wage Activity'!Z268 = "", "",MIN('3.Weekly Hours &amp; Wage Activity'!Z268/40,1)),IF('3.Weekly Hours &amp; Wage Activity'!Z268="", "",'3.Weekly Hours &amp; Wage Activity'!Z268/40 ))),0)</f>
        <v>0</v>
      </c>
      <c r="AR268" s="86">
        <f>IFERROR(IF('3.Weekly Hours &amp; Wage Activity'!AA268 = "FT", 1,MIN(1,IF('3.Weekly Hours &amp; Wage Activity'!AA268 = "", "",MIN('3.Weekly Hours &amp; Wage Activity'!AA268/40,1)),IF('3.Weekly Hours &amp; Wage Activity'!AA268="", "",'3.Weekly Hours &amp; Wage Activity'!AA268/40 ))),0)</f>
        <v>0</v>
      </c>
      <c r="AS268" s="86">
        <f>IFERROR(IF('3.Weekly Hours &amp; Wage Activity'!AB268 = "FT", 1,MIN(1,IF('3.Weekly Hours &amp; Wage Activity'!AB268 = "", "",MIN('3.Weekly Hours &amp; Wage Activity'!AB268/40,1)),IF('3.Weekly Hours &amp; Wage Activity'!AB268="", "",'3.Weekly Hours &amp; Wage Activity'!AB268/40 ))),0)</f>
        <v>0</v>
      </c>
      <c r="AT268" s="86">
        <f>IFERROR(IF('3.Weekly Hours &amp; Wage Activity'!AC268 = "FT", 1,MIN(1,IF('3.Weekly Hours &amp; Wage Activity'!AC268 = "", "",MIN('3.Weekly Hours &amp; Wage Activity'!AC268/40,1)),IF('3.Weekly Hours &amp; Wage Activity'!AC268="", "",'3.Weekly Hours &amp; Wage Activity'!AC268/40 ))),0)</f>
        <v>0</v>
      </c>
      <c r="AU268" s="86">
        <f>IFERROR(IF('3.Weekly Hours &amp; Wage Activity'!AD268 = "FT", 1,MIN(1,IF('3.Weekly Hours &amp; Wage Activity'!AD268 = "", "",MIN('3.Weekly Hours &amp; Wage Activity'!AD268/40,1)),IF('3.Weekly Hours &amp; Wage Activity'!AD268="", "",'3.Weekly Hours &amp; Wage Activity'!AD268/40 ))),0)</f>
        <v>0</v>
      </c>
      <c r="AV268" s="86">
        <f>IFERROR(IF('3.Weekly Hours &amp; Wage Activity'!AE268 = "FT", 1,MIN(1,IF('3.Weekly Hours &amp; Wage Activity'!AE268 = "", "",MIN('3.Weekly Hours &amp; Wage Activity'!AE268/40,1)),IF('3.Weekly Hours &amp; Wage Activity'!AE268="", "",'3.Weekly Hours &amp; Wage Activity'!AE268/40 ))),0)</f>
        <v>0</v>
      </c>
      <c r="AW268" s="86">
        <f>IFERROR(IF('3.Weekly Hours &amp; Wage Activity'!AF268 = "FT", 1,MIN(1,IF('3.Weekly Hours &amp; Wage Activity'!AF268 = "", "",MIN('3.Weekly Hours &amp; Wage Activity'!AF268/40,1)),IF('3.Weekly Hours &amp; Wage Activity'!AF268="", "",'3.Weekly Hours &amp; Wage Activity'!AF268/40 ))),0)</f>
        <v>0</v>
      </c>
      <c r="AX268" s="86">
        <f>IFERROR(IF('3.Weekly Hours &amp; Wage Activity'!AG268 = "FT", 1,MIN(1,IF('3.Weekly Hours &amp; Wage Activity'!AG268 = "", "",MIN('3.Weekly Hours &amp; Wage Activity'!AG268/40,1)),IF('3.Weekly Hours &amp; Wage Activity'!AG268="", "",'3.Weekly Hours &amp; Wage Activity'!AG268/40 ))),0)</f>
        <v>0</v>
      </c>
      <c r="AY268" s="523">
        <f>SUM( IF(COUNTIF('3.Weekly Hours &amp; Wage Activity'!J268:Q268, "&lt;&gt;FT") = 0, COLUMNS('3.Weekly Hours &amp; Wage Activity'!J268:AG268) * 40, '3.Weekly Hours &amp; Wage Activity'!J268:AG268))</f>
        <v>0</v>
      </c>
      <c r="AZ268" s="86">
        <f t="shared" si="34"/>
        <v>0</v>
      </c>
      <c r="BA268" s="87">
        <f t="shared" si="35"/>
        <v>0</v>
      </c>
      <c r="BB268" s="74" t="str">
        <f>IF('2.Census &amp; Reference Benchmarks'!K268 = "", "", '2.Census &amp; Reference Benchmarks'!K268)</f>
        <v/>
      </c>
      <c r="BC268" s="185">
        <f>IF('2.Census &amp; Reference Benchmarks'!L268="N/A",IF(OR(AND(G268="",I268=""),AND(G268&lt;DATEVALUE("1/1/2020"),OR(I268="",I268&gt;DATEVALUE("3/31/2020")))),177.14,IF(OR(I268 = "", I268 &gt; DATEVALUE("1/31/2020")), ROUND(177.14*((DATEVALUE("2/1/2020") -G268)/31),1))),IF('2.Census &amp; Reference Benchmarks'!L268="",0,'2.Census &amp; Reference Benchmarks'!L268))</f>
        <v>0</v>
      </c>
      <c r="BD268" s="74" t="str">
        <f>IF('2.Census &amp; Reference Benchmarks'!N268 = "", "", '2.Census &amp; Reference Benchmarks'!N268)</f>
        <v/>
      </c>
      <c r="BE268" s="185">
        <f>IF('2.Census &amp; Reference Benchmarks'!O268="N/A",IF(OR(AND(G268="",I268=""),AND(G268&lt;=DATEVALUE("2/1/2020"),OR(I268="",I268&gt;=DATEVALUE("2/29/2020")))),165.71,IF(AND(G268&gt;DATEVALUE("2/1/2020"),OR(I268="",I268&lt;=DATEVALUE("2/29/2020"))),((DATEVALUE("3/1/2020")-G268)/29)*165.71,"")),IF('2.Census &amp; Reference Benchmarks'!O268="",0,'2.Census &amp; Reference Benchmarks'!O268))</f>
        <v>0</v>
      </c>
    </row>
    <row r="269" spans="1:57" x14ac:dyDescent="0.25">
      <c r="A269" s="3"/>
      <c r="B269" s="56">
        <f>IF('2.Census &amp; Reference Benchmarks'!B269 &lt;&gt;"",'2.Census &amp; Reference Benchmarks'!B269,"")</f>
        <v>0</v>
      </c>
      <c r="C269" s="56">
        <f>IF('2.Census &amp; Reference Benchmarks'!C269 &lt;&gt;"",'2.Census &amp; Reference Benchmarks'!C269,"")</f>
        <v>0</v>
      </c>
      <c r="D269" s="57" t="str">
        <f>IF('2.Census &amp; Reference Benchmarks'!D269 &lt;&gt;"",'2.Census &amp; Reference Benchmarks'!D269,"")</f>
        <v/>
      </c>
      <c r="E269" s="56" t="str">
        <f>IF('2.Census &amp; Reference Benchmarks'!E269 &lt;&gt;"",'2.Census &amp; Reference Benchmarks'!E269,"")</f>
        <v/>
      </c>
      <c r="F269" s="56" t="str">
        <f>IF('2.Census &amp; Reference Benchmarks'!F269 &lt;&gt;"",'2.Census &amp; Reference Benchmarks'!F269,"")</f>
        <v/>
      </c>
      <c r="G269" s="58" t="str">
        <f>IF('2.Census &amp; Reference Benchmarks'!G269 &lt;&gt;"",'2.Census &amp; Reference Benchmarks'!G269,"")</f>
        <v/>
      </c>
      <c r="H269" s="58" t="str">
        <f>IF('2.Census &amp; Reference Benchmarks'!H269 &lt;&gt;"",'2.Census &amp; Reference Benchmarks'!H269,"")</f>
        <v/>
      </c>
      <c r="I269" s="58" t="str">
        <f>IF('2.Census &amp; Reference Benchmarks'!I269 &lt;&gt;"",'2.Census &amp; Reference Benchmarks'!I269,"")</f>
        <v/>
      </c>
      <c r="J269" s="69" t="str">
        <f>IF('2.Census &amp; Reference Benchmarks'!J269 &lt;&gt;"",'2.Census &amp; Reference Benchmarks'!J269,"")</f>
        <v/>
      </c>
      <c r="K269" s="58" t="str">
        <f>IF('7.Safe Harbor Input Data &amp; Calc'!Q271 &lt;&gt; "", '7.Safe Harbor Input Data &amp; Calc'!Q271, "")</f>
        <v>No</v>
      </c>
      <c r="L269" s="59" t="str">
        <f>IF('2.Census &amp; Reference Benchmarks'!T269&lt;&gt; "",'2.Census &amp; Reference Benchmarks'!T269,"")</f>
        <v/>
      </c>
      <c r="M269" s="60">
        <f>'2.Census &amp; Reference Benchmarks'!M269</f>
        <v>0</v>
      </c>
      <c r="N269" s="60">
        <f>'2.Census &amp; Reference Benchmarks'!P269</f>
        <v>0</v>
      </c>
      <c r="O269" s="60">
        <f>'2.Census &amp; Reference Benchmarks'!S269</f>
        <v>0</v>
      </c>
      <c r="P269" s="52">
        <f>IF( AND(I269 &lt; '1. Summary for SBA'!$J$7, I269 &lt;&gt;""), 0, IF(AND(G269="",I269=""),SUM(M269:O269)*4,IF(I269&lt;'1. Summary for SBA'!$J$7,0,IF(K269="Yes",0,IF(H269="Salary",IF(AND(SUM(M269:O269)*4&lt;100000,L269=""),(SUM(M269:O269)/(IF(OR(I269=0,I269&gt;=DATEVALUE("3/31/2020")),DATEVALUE("3/31/2020"),I269)-IF(OR(G269&lt;=DATEVALUE("1/1/2020"), G269 = ""),DATEVALUE("1/1/2020"),IF(OR(MONTH(G269)=1),G269+1,IF(MONTH(G269)=3,G269,G269-1)))))*360,0),0)))))</f>
        <v>0</v>
      </c>
      <c r="Q269" s="52">
        <f t="shared" si="29"/>
        <v>0</v>
      </c>
      <c r="R269" s="67">
        <f t="shared" si="30"/>
        <v>0</v>
      </c>
      <c r="S269" s="53">
        <f>SUM('3.Weekly Hours &amp; Wage Activity'!AI269:BF269)</f>
        <v>0</v>
      </c>
      <c r="T269" s="53">
        <f>IF(AND(I269&lt;&gt; "",  I269 &lt; '1. Summary for SBA'!$J$11 +168, I269 &gt; '1. Summary for SBA'!$J$11),S269+(((168-(I269-'1. Summary for SBA'!$J$11+1))*S269)/((I269-'1. Summary for SBA'!$J$11+1))),0)</f>
        <v>0</v>
      </c>
      <c r="U269" s="369">
        <f>IF(K269= "Yes",0,IF( H269 = "salary",IF(T269 = 0,MAX(0,$R269-$S269), R269-T269),IF( H269 = "Hourly",'6. Hourly EE Wage Reduction'!AA269, 0)))</f>
        <v>0</v>
      </c>
      <c r="V269" s="67">
        <f t="shared" si="31"/>
        <v>0</v>
      </c>
      <c r="W269" s="405" t="str">
        <f>IF(U269 = 0, "No",IF('6. Hourly EE Wage Reduction'!T269 &gt;'6. Hourly EE Wage Reduction'!W269, "Yes", "No"))</f>
        <v>No</v>
      </c>
      <c r="X269" s="67">
        <f t="shared" si="32"/>
        <v>0</v>
      </c>
      <c r="Y269" s="67">
        <f t="shared" si="33"/>
        <v>0</v>
      </c>
      <c r="AA269" s="86">
        <f>IFERROR(IF('3.Weekly Hours &amp; Wage Activity'!J269 = "FT", 1,MIN(1,IF('3.Weekly Hours &amp; Wage Activity'!J269 = "", "",MIN('3.Weekly Hours &amp; Wage Activity'!J269/40,1)),IF('3.Weekly Hours &amp; Wage Activity'!J269="", "",'3.Weekly Hours &amp; Wage Activity'!J269/40 ))),0)</f>
        <v>0</v>
      </c>
      <c r="AB269" s="86">
        <f>IFERROR(IF('3.Weekly Hours &amp; Wage Activity'!K269 = "FT", 1,MIN(1,IF('3.Weekly Hours &amp; Wage Activity'!K269 = "", "",MIN('3.Weekly Hours &amp; Wage Activity'!K269/40,1)),IF('3.Weekly Hours &amp; Wage Activity'!K269="", "",'3.Weekly Hours &amp; Wage Activity'!K269/40 ))),0)</f>
        <v>0</v>
      </c>
      <c r="AC269" s="86">
        <f>IFERROR(IF('3.Weekly Hours &amp; Wage Activity'!L269 = "FT", 1,MIN(1,IF('3.Weekly Hours &amp; Wage Activity'!L269 = "", "",MIN('3.Weekly Hours &amp; Wage Activity'!L269/40,1)),IF('3.Weekly Hours &amp; Wage Activity'!L269="", "",'3.Weekly Hours &amp; Wage Activity'!L269/40 ))),0)</f>
        <v>0</v>
      </c>
      <c r="AD269" s="86">
        <f>IFERROR(IF('3.Weekly Hours &amp; Wage Activity'!M269 = "FT", 1,MIN(1,IF('3.Weekly Hours &amp; Wage Activity'!M269 = "", "",MIN('3.Weekly Hours &amp; Wage Activity'!M269/40,1)),IF('3.Weekly Hours &amp; Wage Activity'!M269="", "",'3.Weekly Hours &amp; Wage Activity'!M269/40 ))),0)</f>
        <v>0</v>
      </c>
      <c r="AE269" s="86">
        <f>IFERROR(IF('3.Weekly Hours &amp; Wage Activity'!N269 = "FT", 1,MIN(1,IF('3.Weekly Hours &amp; Wage Activity'!N269 = "", "",MIN('3.Weekly Hours &amp; Wage Activity'!N269/40,1)),IF('3.Weekly Hours &amp; Wage Activity'!N269="", "",'3.Weekly Hours &amp; Wage Activity'!N269/40 ))),0)</f>
        <v>0</v>
      </c>
      <c r="AF269" s="86">
        <f>IFERROR(IF('3.Weekly Hours &amp; Wage Activity'!O269 = "FT", 1,MIN(1,IF('3.Weekly Hours &amp; Wage Activity'!O269 = "", "",MIN('3.Weekly Hours &amp; Wage Activity'!O269/40,1)),IF('3.Weekly Hours &amp; Wage Activity'!O269="", "",'3.Weekly Hours &amp; Wage Activity'!O269/40 ))),0)</f>
        <v>0</v>
      </c>
      <c r="AG269" s="86">
        <f>IFERROR(IF('3.Weekly Hours &amp; Wage Activity'!P269 = "FT", 1,MIN(1,IF('3.Weekly Hours &amp; Wage Activity'!P269 = "", "",MIN('3.Weekly Hours &amp; Wage Activity'!P269/40,1)),IF('3.Weekly Hours &amp; Wage Activity'!P269="", "",'3.Weekly Hours &amp; Wage Activity'!P269/40 ))),0)</f>
        <v>0</v>
      </c>
      <c r="AH269" s="86">
        <f>IFERROR(IF('3.Weekly Hours &amp; Wage Activity'!Q269 = "FT", 1,MIN(1,IF('3.Weekly Hours &amp; Wage Activity'!Q269 = "", "",MIN('3.Weekly Hours &amp; Wage Activity'!Q269/40,1)),IF('3.Weekly Hours &amp; Wage Activity'!Q269="", "",'3.Weekly Hours &amp; Wage Activity'!Q269/40 ))),0)</f>
        <v>0</v>
      </c>
      <c r="AI269" s="86">
        <f>IFERROR(IF('3.Weekly Hours &amp; Wage Activity'!R269 = "FT", 1,MIN(1,IF('3.Weekly Hours &amp; Wage Activity'!R269 = "", "",MIN('3.Weekly Hours &amp; Wage Activity'!R269/40,1)),IF('3.Weekly Hours &amp; Wage Activity'!R269="", "",'3.Weekly Hours &amp; Wage Activity'!R269/40 ))),0)</f>
        <v>0</v>
      </c>
      <c r="AJ269" s="86">
        <f>IFERROR(IF('3.Weekly Hours &amp; Wage Activity'!S269 = "FT", 1,MIN(1,IF('3.Weekly Hours &amp; Wage Activity'!S269 = "", "",MIN('3.Weekly Hours &amp; Wage Activity'!S269/40,1)),IF('3.Weekly Hours &amp; Wage Activity'!S269="", "",'3.Weekly Hours &amp; Wage Activity'!S269/40 ))),0)</f>
        <v>0</v>
      </c>
      <c r="AK269" s="86">
        <f>IFERROR(IF('3.Weekly Hours &amp; Wage Activity'!T269 = "FT", 1,MIN(1,IF('3.Weekly Hours &amp; Wage Activity'!T269 = "", "",MIN('3.Weekly Hours &amp; Wage Activity'!T269/40,1)),IF('3.Weekly Hours &amp; Wage Activity'!T269="", "",'3.Weekly Hours &amp; Wage Activity'!T269/40 ))),0)</f>
        <v>0</v>
      </c>
      <c r="AL269" s="86">
        <f>IFERROR(IF('3.Weekly Hours &amp; Wage Activity'!U269 = "FT", 1,MIN(1,IF('3.Weekly Hours &amp; Wage Activity'!U269 = "", "",MIN('3.Weekly Hours &amp; Wage Activity'!U269/40,1)),IF('3.Weekly Hours &amp; Wage Activity'!U269="", "",'3.Weekly Hours &amp; Wage Activity'!U269/40 ))),0)</f>
        <v>0</v>
      </c>
      <c r="AM269" s="86">
        <f>IFERROR(IF('3.Weekly Hours &amp; Wage Activity'!V269 = "FT", 1,MIN(1,IF('3.Weekly Hours &amp; Wage Activity'!V269 = "", "",MIN('3.Weekly Hours &amp; Wage Activity'!V269/40,1)),IF('3.Weekly Hours &amp; Wage Activity'!V269="", "",'3.Weekly Hours &amp; Wage Activity'!V269/40 ))),0)</f>
        <v>0</v>
      </c>
      <c r="AN269" s="86">
        <f>IFERROR(IF('3.Weekly Hours &amp; Wage Activity'!W269 = "FT", 1,MIN(1,IF('3.Weekly Hours &amp; Wage Activity'!W269 = "", "",MIN('3.Weekly Hours &amp; Wage Activity'!W269/40,1)),IF('3.Weekly Hours &amp; Wage Activity'!W269="", "",'3.Weekly Hours &amp; Wage Activity'!W269/40 ))),0)</f>
        <v>0</v>
      </c>
      <c r="AO269" s="86">
        <f>IFERROR(IF('3.Weekly Hours &amp; Wage Activity'!X269 = "FT", 1,MIN(1,IF('3.Weekly Hours &amp; Wage Activity'!X269 = "", "",MIN('3.Weekly Hours &amp; Wage Activity'!X269/40,1)),IF('3.Weekly Hours &amp; Wage Activity'!X269="", "",'3.Weekly Hours &amp; Wage Activity'!X269/40 ))),0)</f>
        <v>0</v>
      </c>
      <c r="AP269" s="86">
        <f>IFERROR(IF('3.Weekly Hours &amp; Wage Activity'!Y269 = "FT", 1,MIN(1,IF('3.Weekly Hours &amp; Wage Activity'!Y269 = "", "",MIN('3.Weekly Hours &amp; Wage Activity'!Y269/40,1)),IF('3.Weekly Hours &amp; Wage Activity'!Y269="", "",'3.Weekly Hours &amp; Wage Activity'!Y269/40 ))),0)</f>
        <v>0</v>
      </c>
      <c r="AQ269" s="86">
        <f>IFERROR(IF('3.Weekly Hours &amp; Wage Activity'!Z269 = "FT", 1,MIN(1,IF('3.Weekly Hours &amp; Wage Activity'!Z269 = "", "",MIN('3.Weekly Hours &amp; Wage Activity'!Z269/40,1)),IF('3.Weekly Hours &amp; Wage Activity'!Z269="", "",'3.Weekly Hours &amp; Wage Activity'!Z269/40 ))),0)</f>
        <v>0</v>
      </c>
      <c r="AR269" s="86">
        <f>IFERROR(IF('3.Weekly Hours &amp; Wage Activity'!AA269 = "FT", 1,MIN(1,IF('3.Weekly Hours &amp; Wage Activity'!AA269 = "", "",MIN('3.Weekly Hours &amp; Wage Activity'!AA269/40,1)),IF('3.Weekly Hours &amp; Wage Activity'!AA269="", "",'3.Weekly Hours &amp; Wage Activity'!AA269/40 ))),0)</f>
        <v>0</v>
      </c>
      <c r="AS269" s="86">
        <f>IFERROR(IF('3.Weekly Hours &amp; Wage Activity'!AB269 = "FT", 1,MIN(1,IF('3.Weekly Hours &amp; Wage Activity'!AB269 = "", "",MIN('3.Weekly Hours &amp; Wage Activity'!AB269/40,1)),IF('3.Weekly Hours &amp; Wage Activity'!AB269="", "",'3.Weekly Hours &amp; Wage Activity'!AB269/40 ))),0)</f>
        <v>0</v>
      </c>
      <c r="AT269" s="86">
        <f>IFERROR(IF('3.Weekly Hours &amp; Wage Activity'!AC269 = "FT", 1,MIN(1,IF('3.Weekly Hours &amp; Wage Activity'!AC269 = "", "",MIN('3.Weekly Hours &amp; Wage Activity'!AC269/40,1)),IF('3.Weekly Hours &amp; Wage Activity'!AC269="", "",'3.Weekly Hours &amp; Wage Activity'!AC269/40 ))),0)</f>
        <v>0</v>
      </c>
      <c r="AU269" s="86">
        <f>IFERROR(IF('3.Weekly Hours &amp; Wage Activity'!AD269 = "FT", 1,MIN(1,IF('3.Weekly Hours &amp; Wage Activity'!AD269 = "", "",MIN('3.Weekly Hours &amp; Wage Activity'!AD269/40,1)),IF('3.Weekly Hours &amp; Wage Activity'!AD269="", "",'3.Weekly Hours &amp; Wage Activity'!AD269/40 ))),0)</f>
        <v>0</v>
      </c>
      <c r="AV269" s="86">
        <f>IFERROR(IF('3.Weekly Hours &amp; Wage Activity'!AE269 = "FT", 1,MIN(1,IF('3.Weekly Hours &amp; Wage Activity'!AE269 = "", "",MIN('3.Weekly Hours &amp; Wage Activity'!AE269/40,1)),IF('3.Weekly Hours &amp; Wage Activity'!AE269="", "",'3.Weekly Hours &amp; Wage Activity'!AE269/40 ))),0)</f>
        <v>0</v>
      </c>
      <c r="AW269" s="86">
        <f>IFERROR(IF('3.Weekly Hours &amp; Wage Activity'!AF269 = "FT", 1,MIN(1,IF('3.Weekly Hours &amp; Wage Activity'!AF269 = "", "",MIN('3.Weekly Hours &amp; Wage Activity'!AF269/40,1)),IF('3.Weekly Hours &amp; Wage Activity'!AF269="", "",'3.Weekly Hours &amp; Wage Activity'!AF269/40 ))),0)</f>
        <v>0</v>
      </c>
      <c r="AX269" s="86">
        <f>IFERROR(IF('3.Weekly Hours &amp; Wage Activity'!AG269 = "FT", 1,MIN(1,IF('3.Weekly Hours &amp; Wage Activity'!AG269 = "", "",MIN('3.Weekly Hours &amp; Wage Activity'!AG269/40,1)),IF('3.Weekly Hours &amp; Wage Activity'!AG269="", "",'3.Weekly Hours &amp; Wage Activity'!AG269/40 ))),0)</f>
        <v>0</v>
      </c>
      <c r="AY269" s="523">
        <f>SUM( IF(COUNTIF('3.Weekly Hours &amp; Wage Activity'!J269:Q269, "&lt;&gt;FT") = 0, COLUMNS('3.Weekly Hours &amp; Wage Activity'!J269:AG269) * 40, '3.Weekly Hours &amp; Wage Activity'!J269:AG269))</f>
        <v>0</v>
      </c>
      <c r="AZ269" s="86">
        <f t="shared" si="34"/>
        <v>0</v>
      </c>
      <c r="BA269" s="87">
        <f t="shared" si="35"/>
        <v>0</v>
      </c>
      <c r="BB269" s="74" t="str">
        <f>IF('2.Census &amp; Reference Benchmarks'!K269 = "", "", '2.Census &amp; Reference Benchmarks'!K269)</f>
        <v/>
      </c>
      <c r="BC269" s="185">
        <f>IF('2.Census &amp; Reference Benchmarks'!L269="N/A",IF(OR(AND(G269="",I269=""),AND(G269&lt;DATEVALUE("1/1/2020"),OR(I269="",I269&gt;DATEVALUE("3/31/2020")))),177.14,IF(OR(I269 = "", I269 &gt; DATEVALUE("1/31/2020")), ROUND(177.14*((DATEVALUE("2/1/2020") -G269)/31),1))),IF('2.Census &amp; Reference Benchmarks'!L269="",0,'2.Census &amp; Reference Benchmarks'!L269))</f>
        <v>0</v>
      </c>
      <c r="BD269" s="74" t="str">
        <f>IF('2.Census &amp; Reference Benchmarks'!N269 = "", "", '2.Census &amp; Reference Benchmarks'!N269)</f>
        <v/>
      </c>
      <c r="BE269" s="185">
        <f>IF('2.Census &amp; Reference Benchmarks'!O269="N/A",IF(OR(AND(G269="",I269=""),AND(G269&lt;=DATEVALUE("2/1/2020"),OR(I269="",I269&gt;=DATEVALUE("2/29/2020")))),165.71,IF(AND(G269&gt;DATEVALUE("2/1/2020"),OR(I269="",I269&lt;=DATEVALUE("2/29/2020"))),((DATEVALUE("3/1/2020")-G269)/29)*165.71,"")),IF('2.Census &amp; Reference Benchmarks'!O269="",0,'2.Census &amp; Reference Benchmarks'!O269))</f>
        <v>0</v>
      </c>
    </row>
    <row r="270" spans="1:57" x14ac:dyDescent="0.25">
      <c r="A270" s="3"/>
      <c r="B270" s="56">
        <f>IF('2.Census &amp; Reference Benchmarks'!B270 &lt;&gt;"",'2.Census &amp; Reference Benchmarks'!B270,"")</f>
        <v>0</v>
      </c>
      <c r="C270" s="56">
        <f>IF('2.Census &amp; Reference Benchmarks'!C270 &lt;&gt;"",'2.Census &amp; Reference Benchmarks'!C270,"")</f>
        <v>0</v>
      </c>
      <c r="D270" s="57" t="str">
        <f>IF('2.Census &amp; Reference Benchmarks'!D270 &lt;&gt;"",'2.Census &amp; Reference Benchmarks'!D270,"")</f>
        <v/>
      </c>
      <c r="E270" s="56" t="str">
        <f>IF('2.Census &amp; Reference Benchmarks'!E270 &lt;&gt;"",'2.Census &amp; Reference Benchmarks'!E270,"")</f>
        <v/>
      </c>
      <c r="F270" s="56" t="str">
        <f>IF('2.Census &amp; Reference Benchmarks'!F270 &lt;&gt;"",'2.Census &amp; Reference Benchmarks'!F270,"")</f>
        <v/>
      </c>
      <c r="G270" s="58" t="str">
        <f>IF('2.Census &amp; Reference Benchmarks'!G270 &lt;&gt;"",'2.Census &amp; Reference Benchmarks'!G270,"")</f>
        <v/>
      </c>
      <c r="H270" s="58" t="str">
        <f>IF('2.Census &amp; Reference Benchmarks'!H270 &lt;&gt;"",'2.Census &amp; Reference Benchmarks'!H270,"")</f>
        <v/>
      </c>
      <c r="I270" s="58" t="str">
        <f>IF('2.Census &amp; Reference Benchmarks'!I270 &lt;&gt;"",'2.Census &amp; Reference Benchmarks'!I270,"")</f>
        <v/>
      </c>
      <c r="J270" s="69" t="str">
        <f>IF('2.Census &amp; Reference Benchmarks'!J270 &lt;&gt;"",'2.Census &amp; Reference Benchmarks'!J270,"")</f>
        <v/>
      </c>
      <c r="K270" s="58" t="str">
        <f>IF('7.Safe Harbor Input Data &amp; Calc'!Q272 &lt;&gt; "", '7.Safe Harbor Input Data &amp; Calc'!Q272, "")</f>
        <v>No</v>
      </c>
      <c r="L270" s="59" t="str">
        <f>IF('2.Census &amp; Reference Benchmarks'!T270&lt;&gt; "",'2.Census &amp; Reference Benchmarks'!T270,"")</f>
        <v/>
      </c>
      <c r="M270" s="60">
        <f>'2.Census &amp; Reference Benchmarks'!M270</f>
        <v>0</v>
      </c>
      <c r="N270" s="60">
        <f>'2.Census &amp; Reference Benchmarks'!P270</f>
        <v>0</v>
      </c>
      <c r="O270" s="60">
        <f>'2.Census &amp; Reference Benchmarks'!S270</f>
        <v>0</v>
      </c>
      <c r="P270" s="52">
        <f>IF( AND(I270 &lt; '1. Summary for SBA'!$J$7, I270 &lt;&gt;""), 0, IF(AND(G270="",I270=""),SUM(M270:O270)*4,IF(I270&lt;'1. Summary for SBA'!$J$7,0,IF(K270="Yes",0,IF(H270="Salary",IF(AND(SUM(M270:O270)*4&lt;100000,L270=""),(SUM(M270:O270)/(IF(OR(I270=0,I270&gt;=DATEVALUE("3/31/2020")),DATEVALUE("3/31/2020"),I270)-IF(OR(G270&lt;=DATEVALUE("1/1/2020"), G270 = ""),DATEVALUE("1/1/2020"),IF(OR(MONTH(G270)=1),G270+1,IF(MONTH(G270)=3,G270,G270-1)))))*360,0),0)))))</f>
        <v>0</v>
      </c>
      <c r="Q270" s="52">
        <f t="shared" si="29"/>
        <v>0</v>
      </c>
      <c r="R270" s="67">
        <f t="shared" si="30"/>
        <v>0</v>
      </c>
      <c r="S270" s="53">
        <f>SUM('3.Weekly Hours &amp; Wage Activity'!AI270:BF270)</f>
        <v>0</v>
      </c>
      <c r="T270" s="53">
        <f>IF(AND(I270&lt;&gt; "",  I270 &lt; '1. Summary for SBA'!$J$11 +168, I270 &gt; '1. Summary for SBA'!$J$11),S270+(((168-(I270-'1. Summary for SBA'!$J$11+1))*S270)/((I270-'1. Summary for SBA'!$J$11+1))),0)</f>
        <v>0</v>
      </c>
      <c r="U270" s="369">
        <f>IF(K270= "Yes",0,IF( H270 = "salary",IF(T270 = 0,MAX(0,$R270-$S270), R270-T270),IF( H270 = "Hourly",'6. Hourly EE Wage Reduction'!AA270, 0)))</f>
        <v>0</v>
      </c>
      <c r="V270" s="67">
        <f t="shared" si="31"/>
        <v>0</v>
      </c>
      <c r="W270" s="405" t="str">
        <f>IF(U270 = 0, "No",IF('6. Hourly EE Wage Reduction'!T270 &gt;'6. Hourly EE Wage Reduction'!W270, "Yes", "No"))</f>
        <v>No</v>
      </c>
      <c r="X270" s="67">
        <f t="shared" si="32"/>
        <v>0</v>
      </c>
      <c r="Y270" s="67">
        <f t="shared" si="33"/>
        <v>0</v>
      </c>
      <c r="AA270" s="86">
        <f>IFERROR(IF('3.Weekly Hours &amp; Wage Activity'!J270 = "FT", 1,MIN(1,IF('3.Weekly Hours &amp; Wage Activity'!J270 = "", "",MIN('3.Weekly Hours &amp; Wage Activity'!J270/40,1)),IF('3.Weekly Hours &amp; Wage Activity'!J270="", "",'3.Weekly Hours &amp; Wage Activity'!J270/40 ))),0)</f>
        <v>0</v>
      </c>
      <c r="AB270" s="86">
        <f>IFERROR(IF('3.Weekly Hours &amp; Wage Activity'!K270 = "FT", 1,MIN(1,IF('3.Weekly Hours &amp; Wage Activity'!K270 = "", "",MIN('3.Weekly Hours &amp; Wage Activity'!K270/40,1)),IF('3.Weekly Hours &amp; Wage Activity'!K270="", "",'3.Weekly Hours &amp; Wage Activity'!K270/40 ))),0)</f>
        <v>0</v>
      </c>
      <c r="AC270" s="86">
        <f>IFERROR(IF('3.Weekly Hours &amp; Wage Activity'!L270 = "FT", 1,MIN(1,IF('3.Weekly Hours &amp; Wage Activity'!L270 = "", "",MIN('3.Weekly Hours &amp; Wage Activity'!L270/40,1)),IF('3.Weekly Hours &amp; Wage Activity'!L270="", "",'3.Weekly Hours &amp; Wage Activity'!L270/40 ))),0)</f>
        <v>0</v>
      </c>
      <c r="AD270" s="86">
        <f>IFERROR(IF('3.Weekly Hours &amp; Wage Activity'!M270 = "FT", 1,MIN(1,IF('3.Weekly Hours &amp; Wage Activity'!M270 = "", "",MIN('3.Weekly Hours &amp; Wage Activity'!M270/40,1)),IF('3.Weekly Hours &amp; Wage Activity'!M270="", "",'3.Weekly Hours &amp; Wage Activity'!M270/40 ))),0)</f>
        <v>0</v>
      </c>
      <c r="AE270" s="86">
        <f>IFERROR(IF('3.Weekly Hours &amp; Wage Activity'!N270 = "FT", 1,MIN(1,IF('3.Weekly Hours &amp; Wage Activity'!N270 = "", "",MIN('3.Weekly Hours &amp; Wage Activity'!N270/40,1)),IF('3.Weekly Hours &amp; Wage Activity'!N270="", "",'3.Weekly Hours &amp; Wage Activity'!N270/40 ))),0)</f>
        <v>0</v>
      </c>
      <c r="AF270" s="86">
        <f>IFERROR(IF('3.Weekly Hours &amp; Wage Activity'!O270 = "FT", 1,MIN(1,IF('3.Weekly Hours &amp; Wage Activity'!O270 = "", "",MIN('3.Weekly Hours &amp; Wage Activity'!O270/40,1)),IF('3.Weekly Hours &amp; Wage Activity'!O270="", "",'3.Weekly Hours &amp; Wage Activity'!O270/40 ))),0)</f>
        <v>0</v>
      </c>
      <c r="AG270" s="86">
        <f>IFERROR(IF('3.Weekly Hours &amp; Wage Activity'!P270 = "FT", 1,MIN(1,IF('3.Weekly Hours &amp; Wage Activity'!P270 = "", "",MIN('3.Weekly Hours &amp; Wage Activity'!P270/40,1)),IF('3.Weekly Hours &amp; Wage Activity'!P270="", "",'3.Weekly Hours &amp; Wage Activity'!P270/40 ))),0)</f>
        <v>0</v>
      </c>
      <c r="AH270" s="86">
        <f>IFERROR(IF('3.Weekly Hours &amp; Wage Activity'!Q270 = "FT", 1,MIN(1,IF('3.Weekly Hours &amp; Wage Activity'!Q270 = "", "",MIN('3.Weekly Hours &amp; Wage Activity'!Q270/40,1)),IF('3.Weekly Hours &amp; Wage Activity'!Q270="", "",'3.Weekly Hours &amp; Wage Activity'!Q270/40 ))),0)</f>
        <v>0</v>
      </c>
      <c r="AI270" s="86">
        <f>IFERROR(IF('3.Weekly Hours &amp; Wage Activity'!R270 = "FT", 1,MIN(1,IF('3.Weekly Hours &amp; Wage Activity'!R270 = "", "",MIN('3.Weekly Hours &amp; Wage Activity'!R270/40,1)),IF('3.Weekly Hours &amp; Wage Activity'!R270="", "",'3.Weekly Hours &amp; Wage Activity'!R270/40 ))),0)</f>
        <v>0</v>
      </c>
      <c r="AJ270" s="86">
        <f>IFERROR(IF('3.Weekly Hours &amp; Wage Activity'!S270 = "FT", 1,MIN(1,IF('3.Weekly Hours &amp; Wage Activity'!S270 = "", "",MIN('3.Weekly Hours &amp; Wage Activity'!S270/40,1)),IF('3.Weekly Hours &amp; Wage Activity'!S270="", "",'3.Weekly Hours &amp; Wage Activity'!S270/40 ))),0)</f>
        <v>0</v>
      </c>
      <c r="AK270" s="86">
        <f>IFERROR(IF('3.Weekly Hours &amp; Wage Activity'!T270 = "FT", 1,MIN(1,IF('3.Weekly Hours &amp; Wage Activity'!T270 = "", "",MIN('3.Weekly Hours &amp; Wage Activity'!T270/40,1)),IF('3.Weekly Hours &amp; Wage Activity'!T270="", "",'3.Weekly Hours &amp; Wage Activity'!T270/40 ))),0)</f>
        <v>0</v>
      </c>
      <c r="AL270" s="86">
        <f>IFERROR(IF('3.Weekly Hours &amp; Wage Activity'!U270 = "FT", 1,MIN(1,IF('3.Weekly Hours &amp; Wage Activity'!U270 = "", "",MIN('3.Weekly Hours &amp; Wage Activity'!U270/40,1)),IF('3.Weekly Hours &amp; Wage Activity'!U270="", "",'3.Weekly Hours &amp; Wage Activity'!U270/40 ))),0)</f>
        <v>0</v>
      </c>
      <c r="AM270" s="86">
        <f>IFERROR(IF('3.Weekly Hours &amp; Wage Activity'!V270 = "FT", 1,MIN(1,IF('3.Weekly Hours &amp; Wage Activity'!V270 = "", "",MIN('3.Weekly Hours &amp; Wage Activity'!V270/40,1)),IF('3.Weekly Hours &amp; Wage Activity'!V270="", "",'3.Weekly Hours &amp; Wage Activity'!V270/40 ))),0)</f>
        <v>0</v>
      </c>
      <c r="AN270" s="86">
        <f>IFERROR(IF('3.Weekly Hours &amp; Wage Activity'!W270 = "FT", 1,MIN(1,IF('3.Weekly Hours &amp; Wage Activity'!W270 = "", "",MIN('3.Weekly Hours &amp; Wage Activity'!W270/40,1)),IF('3.Weekly Hours &amp; Wage Activity'!W270="", "",'3.Weekly Hours &amp; Wage Activity'!W270/40 ))),0)</f>
        <v>0</v>
      </c>
      <c r="AO270" s="86">
        <f>IFERROR(IF('3.Weekly Hours &amp; Wage Activity'!X270 = "FT", 1,MIN(1,IF('3.Weekly Hours &amp; Wage Activity'!X270 = "", "",MIN('3.Weekly Hours &amp; Wage Activity'!X270/40,1)),IF('3.Weekly Hours &amp; Wage Activity'!X270="", "",'3.Weekly Hours &amp; Wage Activity'!X270/40 ))),0)</f>
        <v>0</v>
      </c>
      <c r="AP270" s="86">
        <f>IFERROR(IF('3.Weekly Hours &amp; Wage Activity'!Y270 = "FT", 1,MIN(1,IF('3.Weekly Hours &amp; Wage Activity'!Y270 = "", "",MIN('3.Weekly Hours &amp; Wage Activity'!Y270/40,1)),IF('3.Weekly Hours &amp; Wage Activity'!Y270="", "",'3.Weekly Hours &amp; Wage Activity'!Y270/40 ))),0)</f>
        <v>0</v>
      </c>
      <c r="AQ270" s="86">
        <f>IFERROR(IF('3.Weekly Hours &amp; Wage Activity'!Z270 = "FT", 1,MIN(1,IF('3.Weekly Hours &amp; Wage Activity'!Z270 = "", "",MIN('3.Weekly Hours &amp; Wage Activity'!Z270/40,1)),IF('3.Weekly Hours &amp; Wage Activity'!Z270="", "",'3.Weekly Hours &amp; Wage Activity'!Z270/40 ))),0)</f>
        <v>0</v>
      </c>
      <c r="AR270" s="86">
        <f>IFERROR(IF('3.Weekly Hours &amp; Wage Activity'!AA270 = "FT", 1,MIN(1,IF('3.Weekly Hours &amp; Wage Activity'!AA270 = "", "",MIN('3.Weekly Hours &amp; Wage Activity'!AA270/40,1)),IF('3.Weekly Hours &amp; Wage Activity'!AA270="", "",'3.Weekly Hours &amp; Wage Activity'!AA270/40 ))),0)</f>
        <v>0</v>
      </c>
      <c r="AS270" s="86">
        <f>IFERROR(IF('3.Weekly Hours &amp; Wage Activity'!AB270 = "FT", 1,MIN(1,IF('3.Weekly Hours &amp; Wage Activity'!AB270 = "", "",MIN('3.Weekly Hours &amp; Wage Activity'!AB270/40,1)),IF('3.Weekly Hours &amp; Wage Activity'!AB270="", "",'3.Weekly Hours &amp; Wage Activity'!AB270/40 ))),0)</f>
        <v>0</v>
      </c>
      <c r="AT270" s="86">
        <f>IFERROR(IF('3.Weekly Hours &amp; Wage Activity'!AC270 = "FT", 1,MIN(1,IF('3.Weekly Hours &amp; Wage Activity'!AC270 = "", "",MIN('3.Weekly Hours &amp; Wage Activity'!AC270/40,1)),IF('3.Weekly Hours &amp; Wage Activity'!AC270="", "",'3.Weekly Hours &amp; Wage Activity'!AC270/40 ))),0)</f>
        <v>0</v>
      </c>
      <c r="AU270" s="86">
        <f>IFERROR(IF('3.Weekly Hours &amp; Wage Activity'!AD270 = "FT", 1,MIN(1,IF('3.Weekly Hours &amp; Wage Activity'!AD270 = "", "",MIN('3.Weekly Hours &amp; Wage Activity'!AD270/40,1)),IF('3.Weekly Hours &amp; Wage Activity'!AD270="", "",'3.Weekly Hours &amp; Wage Activity'!AD270/40 ))),0)</f>
        <v>0</v>
      </c>
      <c r="AV270" s="86">
        <f>IFERROR(IF('3.Weekly Hours &amp; Wage Activity'!AE270 = "FT", 1,MIN(1,IF('3.Weekly Hours &amp; Wage Activity'!AE270 = "", "",MIN('3.Weekly Hours &amp; Wage Activity'!AE270/40,1)),IF('3.Weekly Hours &amp; Wage Activity'!AE270="", "",'3.Weekly Hours &amp; Wage Activity'!AE270/40 ))),0)</f>
        <v>0</v>
      </c>
      <c r="AW270" s="86">
        <f>IFERROR(IF('3.Weekly Hours &amp; Wage Activity'!AF270 = "FT", 1,MIN(1,IF('3.Weekly Hours &amp; Wage Activity'!AF270 = "", "",MIN('3.Weekly Hours &amp; Wage Activity'!AF270/40,1)),IF('3.Weekly Hours &amp; Wage Activity'!AF270="", "",'3.Weekly Hours &amp; Wage Activity'!AF270/40 ))),0)</f>
        <v>0</v>
      </c>
      <c r="AX270" s="86">
        <f>IFERROR(IF('3.Weekly Hours &amp; Wage Activity'!AG270 = "FT", 1,MIN(1,IF('3.Weekly Hours &amp; Wage Activity'!AG270 = "", "",MIN('3.Weekly Hours &amp; Wage Activity'!AG270/40,1)),IF('3.Weekly Hours &amp; Wage Activity'!AG270="", "",'3.Weekly Hours &amp; Wage Activity'!AG270/40 ))),0)</f>
        <v>0</v>
      </c>
      <c r="AY270" s="523">
        <f>SUM( IF(COUNTIF('3.Weekly Hours &amp; Wage Activity'!J270:Q270, "&lt;&gt;FT") = 0, COLUMNS('3.Weekly Hours &amp; Wage Activity'!J270:AG270) * 40, '3.Weekly Hours &amp; Wage Activity'!J270:AG270))</f>
        <v>0</v>
      </c>
      <c r="AZ270" s="86">
        <f t="shared" si="34"/>
        <v>0</v>
      </c>
      <c r="BA270" s="87">
        <f t="shared" si="35"/>
        <v>0</v>
      </c>
      <c r="BB270" s="74" t="str">
        <f>IF('2.Census &amp; Reference Benchmarks'!K270 = "", "", '2.Census &amp; Reference Benchmarks'!K270)</f>
        <v/>
      </c>
      <c r="BC270" s="185">
        <f>IF('2.Census &amp; Reference Benchmarks'!L270="N/A",IF(OR(AND(G270="",I270=""),AND(G270&lt;DATEVALUE("1/1/2020"),OR(I270="",I270&gt;DATEVALUE("3/31/2020")))),177.14,IF(OR(I270 = "", I270 &gt; DATEVALUE("1/31/2020")), ROUND(177.14*((DATEVALUE("2/1/2020") -G270)/31),1))),IF('2.Census &amp; Reference Benchmarks'!L270="",0,'2.Census &amp; Reference Benchmarks'!L270))</f>
        <v>0</v>
      </c>
      <c r="BD270" s="74" t="str">
        <f>IF('2.Census &amp; Reference Benchmarks'!N270 = "", "", '2.Census &amp; Reference Benchmarks'!N270)</f>
        <v/>
      </c>
      <c r="BE270" s="185">
        <f>IF('2.Census &amp; Reference Benchmarks'!O270="N/A",IF(OR(AND(G270="",I270=""),AND(G270&lt;=DATEVALUE("2/1/2020"),OR(I270="",I270&gt;=DATEVALUE("2/29/2020")))),165.71,IF(AND(G270&gt;DATEVALUE("2/1/2020"),OR(I270="",I270&lt;=DATEVALUE("2/29/2020"))),((DATEVALUE("3/1/2020")-G270)/29)*165.71,"")),IF('2.Census &amp; Reference Benchmarks'!O270="",0,'2.Census &amp; Reference Benchmarks'!O270))</f>
        <v>0</v>
      </c>
    </row>
    <row r="271" spans="1:57" x14ac:dyDescent="0.25">
      <c r="A271" s="3"/>
      <c r="B271" s="56">
        <f>IF('2.Census &amp; Reference Benchmarks'!B271 &lt;&gt;"",'2.Census &amp; Reference Benchmarks'!B271,"")</f>
        <v>0</v>
      </c>
      <c r="C271" s="56">
        <f>IF('2.Census &amp; Reference Benchmarks'!C271 &lt;&gt;"",'2.Census &amp; Reference Benchmarks'!C271,"")</f>
        <v>0</v>
      </c>
      <c r="D271" s="57" t="str">
        <f>IF('2.Census &amp; Reference Benchmarks'!D271 &lt;&gt;"",'2.Census &amp; Reference Benchmarks'!D271,"")</f>
        <v/>
      </c>
      <c r="E271" s="56" t="str">
        <f>IF('2.Census &amp; Reference Benchmarks'!E271 &lt;&gt;"",'2.Census &amp; Reference Benchmarks'!E271,"")</f>
        <v/>
      </c>
      <c r="F271" s="56" t="str">
        <f>IF('2.Census &amp; Reference Benchmarks'!F271 &lt;&gt;"",'2.Census &amp; Reference Benchmarks'!F271,"")</f>
        <v/>
      </c>
      <c r="G271" s="58" t="str">
        <f>IF('2.Census &amp; Reference Benchmarks'!G271 &lt;&gt;"",'2.Census &amp; Reference Benchmarks'!G271,"")</f>
        <v/>
      </c>
      <c r="H271" s="58" t="str">
        <f>IF('2.Census &amp; Reference Benchmarks'!H271 &lt;&gt;"",'2.Census &amp; Reference Benchmarks'!H271,"")</f>
        <v/>
      </c>
      <c r="I271" s="58" t="str">
        <f>IF('2.Census &amp; Reference Benchmarks'!I271 &lt;&gt;"",'2.Census &amp; Reference Benchmarks'!I271,"")</f>
        <v/>
      </c>
      <c r="J271" s="69" t="str">
        <f>IF('2.Census &amp; Reference Benchmarks'!J271 &lt;&gt;"",'2.Census &amp; Reference Benchmarks'!J271,"")</f>
        <v/>
      </c>
      <c r="K271" s="58" t="str">
        <f>IF('7.Safe Harbor Input Data &amp; Calc'!Q273 &lt;&gt; "", '7.Safe Harbor Input Data &amp; Calc'!Q273, "")</f>
        <v>No</v>
      </c>
      <c r="L271" s="59" t="str">
        <f>IF('2.Census &amp; Reference Benchmarks'!T271&lt;&gt; "",'2.Census &amp; Reference Benchmarks'!T271,"")</f>
        <v/>
      </c>
      <c r="M271" s="60">
        <f>'2.Census &amp; Reference Benchmarks'!M271</f>
        <v>0</v>
      </c>
      <c r="N271" s="60">
        <f>'2.Census &amp; Reference Benchmarks'!P271</f>
        <v>0</v>
      </c>
      <c r="O271" s="60">
        <f>'2.Census &amp; Reference Benchmarks'!S271</f>
        <v>0</v>
      </c>
      <c r="P271" s="52">
        <f>IF( AND(I271 &lt; '1. Summary for SBA'!$J$7, I271 &lt;&gt;""), 0, IF(AND(G271="",I271=""),SUM(M271:O271)*4,IF(I271&lt;'1. Summary for SBA'!$J$7,0,IF(K271="Yes",0,IF(H271="Salary",IF(AND(SUM(M271:O271)*4&lt;100000,L271=""),(SUM(M271:O271)/(IF(OR(I271=0,I271&gt;=DATEVALUE("3/31/2020")),DATEVALUE("3/31/2020"),I271)-IF(OR(G271&lt;=DATEVALUE("1/1/2020"), G271 = ""),DATEVALUE("1/1/2020"),IF(OR(MONTH(G271)=1),G271+1,IF(MONTH(G271)=3,G271,G271-1)))))*360,0),0)))))</f>
        <v>0</v>
      </c>
      <c r="Q271" s="52">
        <f t="shared" si="29"/>
        <v>0</v>
      </c>
      <c r="R271" s="67">
        <f t="shared" si="30"/>
        <v>0</v>
      </c>
      <c r="S271" s="53">
        <f>SUM('3.Weekly Hours &amp; Wage Activity'!AI271:BF271)</f>
        <v>0</v>
      </c>
      <c r="T271" s="53">
        <f>IF(AND(I271&lt;&gt; "",  I271 &lt; '1. Summary for SBA'!$J$11 +168, I271 &gt; '1. Summary for SBA'!$J$11),S271+(((168-(I271-'1. Summary for SBA'!$J$11+1))*S271)/((I271-'1. Summary for SBA'!$J$11+1))),0)</f>
        <v>0</v>
      </c>
      <c r="U271" s="369">
        <f>IF(K271= "Yes",0,IF( H271 = "salary",IF(T271 = 0,MAX(0,$R271-$S271), R271-T271),IF( H271 = "Hourly",'6. Hourly EE Wage Reduction'!AA271, 0)))</f>
        <v>0</v>
      </c>
      <c r="V271" s="67">
        <f t="shared" si="31"/>
        <v>0</v>
      </c>
      <c r="W271" s="405" t="str">
        <f>IF(U271 = 0, "No",IF('6. Hourly EE Wage Reduction'!T271 &gt;'6. Hourly EE Wage Reduction'!W271, "Yes", "No"))</f>
        <v>No</v>
      </c>
      <c r="X271" s="67">
        <f t="shared" si="32"/>
        <v>0</v>
      </c>
      <c r="Y271" s="67">
        <f t="shared" si="33"/>
        <v>0</v>
      </c>
      <c r="AA271" s="86">
        <f>IFERROR(IF('3.Weekly Hours &amp; Wage Activity'!J271 = "FT", 1,MIN(1,IF('3.Weekly Hours &amp; Wage Activity'!J271 = "", "",MIN('3.Weekly Hours &amp; Wage Activity'!J271/40,1)),IF('3.Weekly Hours &amp; Wage Activity'!J271="", "",'3.Weekly Hours &amp; Wage Activity'!J271/40 ))),0)</f>
        <v>0</v>
      </c>
      <c r="AB271" s="86">
        <f>IFERROR(IF('3.Weekly Hours &amp; Wage Activity'!K271 = "FT", 1,MIN(1,IF('3.Weekly Hours &amp; Wage Activity'!K271 = "", "",MIN('3.Weekly Hours &amp; Wage Activity'!K271/40,1)),IF('3.Weekly Hours &amp; Wage Activity'!K271="", "",'3.Weekly Hours &amp; Wage Activity'!K271/40 ))),0)</f>
        <v>0</v>
      </c>
      <c r="AC271" s="86">
        <f>IFERROR(IF('3.Weekly Hours &amp; Wage Activity'!L271 = "FT", 1,MIN(1,IF('3.Weekly Hours &amp; Wage Activity'!L271 = "", "",MIN('3.Weekly Hours &amp; Wage Activity'!L271/40,1)),IF('3.Weekly Hours &amp; Wage Activity'!L271="", "",'3.Weekly Hours &amp; Wage Activity'!L271/40 ))),0)</f>
        <v>0</v>
      </c>
      <c r="AD271" s="86">
        <f>IFERROR(IF('3.Weekly Hours &amp; Wage Activity'!M271 = "FT", 1,MIN(1,IF('3.Weekly Hours &amp; Wage Activity'!M271 = "", "",MIN('3.Weekly Hours &amp; Wage Activity'!M271/40,1)),IF('3.Weekly Hours &amp; Wage Activity'!M271="", "",'3.Weekly Hours &amp; Wage Activity'!M271/40 ))),0)</f>
        <v>0</v>
      </c>
      <c r="AE271" s="86">
        <f>IFERROR(IF('3.Weekly Hours &amp; Wage Activity'!N271 = "FT", 1,MIN(1,IF('3.Weekly Hours &amp; Wage Activity'!N271 = "", "",MIN('3.Weekly Hours &amp; Wage Activity'!N271/40,1)),IF('3.Weekly Hours &amp; Wage Activity'!N271="", "",'3.Weekly Hours &amp; Wage Activity'!N271/40 ))),0)</f>
        <v>0</v>
      </c>
      <c r="AF271" s="86">
        <f>IFERROR(IF('3.Weekly Hours &amp; Wage Activity'!O271 = "FT", 1,MIN(1,IF('3.Weekly Hours &amp; Wage Activity'!O271 = "", "",MIN('3.Weekly Hours &amp; Wage Activity'!O271/40,1)),IF('3.Weekly Hours &amp; Wage Activity'!O271="", "",'3.Weekly Hours &amp; Wage Activity'!O271/40 ))),0)</f>
        <v>0</v>
      </c>
      <c r="AG271" s="86">
        <f>IFERROR(IF('3.Weekly Hours &amp; Wage Activity'!P271 = "FT", 1,MIN(1,IF('3.Weekly Hours &amp; Wage Activity'!P271 = "", "",MIN('3.Weekly Hours &amp; Wage Activity'!P271/40,1)),IF('3.Weekly Hours &amp; Wage Activity'!P271="", "",'3.Weekly Hours &amp; Wage Activity'!P271/40 ))),0)</f>
        <v>0</v>
      </c>
      <c r="AH271" s="86">
        <f>IFERROR(IF('3.Weekly Hours &amp; Wage Activity'!Q271 = "FT", 1,MIN(1,IF('3.Weekly Hours &amp; Wage Activity'!Q271 = "", "",MIN('3.Weekly Hours &amp; Wage Activity'!Q271/40,1)),IF('3.Weekly Hours &amp; Wage Activity'!Q271="", "",'3.Weekly Hours &amp; Wage Activity'!Q271/40 ))),0)</f>
        <v>0</v>
      </c>
      <c r="AI271" s="86">
        <f>IFERROR(IF('3.Weekly Hours &amp; Wage Activity'!R271 = "FT", 1,MIN(1,IF('3.Weekly Hours &amp; Wage Activity'!R271 = "", "",MIN('3.Weekly Hours &amp; Wage Activity'!R271/40,1)),IF('3.Weekly Hours &amp; Wage Activity'!R271="", "",'3.Weekly Hours &amp; Wage Activity'!R271/40 ))),0)</f>
        <v>0</v>
      </c>
      <c r="AJ271" s="86">
        <f>IFERROR(IF('3.Weekly Hours &amp; Wage Activity'!S271 = "FT", 1,MIN(1,IF('3.Weekly Hours &amp; Wage Activity'!S271 = "", "",MIN('3.Weekly Hours &amp; Wage Activity'!S271/40,1)),IF('3.Weekly Hours &amp; Wage Activity'!S271="", "",'3.Weekly Hours &amp; Wage Activity'!S271/40 ))),0)</f>
        <v>0</v>
      </c>
      <c r="AK271" s="86">
        <f>IFERROR(IF('3.Weekly Hours &amp; Wage Activity'!T271 = "FT", 1,MIN(1,IF('3.Weekly Hours &amp; Wage Activity'!T271 = "", "",MIN('3.Weekly Hours &amp; Wage Activity'!T271/40,1)),IF('3.Weekly Hours &amp; Wage Activity'!T271="", "",'3.Weekly Hours &amp; Wage Activity'!T271/40 ))),0)</f>
        <v>0</v>
      </c>
      <c r="AL271" s="86">
        <f>IFERROR(IF('3.Weekly Hours &amp; Wage Activity'!U271 = "FT", 1,MIN(1,IF('3.Weekly Hours &amp; Wage Activity'!U271 = "", "",MIN('3.Weekly Hours &amp; Wage Activity'!U271/40,1)),IF('3.Weekly Hours &amp; Wage Activity'!U271="", "",'3.Weekly Hours &amp; Wage Activity'!U271/40 ))),0)</f>
        <v>0</v>
      </c>
      <c r="AM271" s="86">
        <f>IFERROR(IF('3.Weekly Hours &amp; Wage Activity'!V271 = "FT", 1,MIN(1,IF('3.Weekly Hours &amp; Wage Activity'!V271 = "", "",MIN('3.Weekly Hours &amp; Wage Activity'!V271/40,1)),IF('3.Weekly Hours &amp; Wage Activity'!V271="", "",'3.Weekly Hours &amp; Wage Activity'!V271/40 ))),0)</f>
        <v>0</v>
      </c>
      <c r="AN271" s="86">
        <f>IFERROR(IF('3.Weekly Hours &amp; Wage Activity'!W271 = "FT", 1,MIN(1,IF('3.Weekly Hours &amp; Wage Activity'!W271 = "", "",MIN('3.Weekly Hours &amp; Wage Activity'!W271/40,1)),IF('3.Weekly Hours &amp; Wage Activity'!W271="", "",'3.Weekly Hours &amp; Wage Activity'!W271/40 ))),0)</f>
        <v>0</v>
      </c>
      <c r="AO271" s="86">
        <f>IFERROR(IF('3.Weekly Hours &amp; Wage Activity'!X271 = "FT", 1,MIN(1,IF('3.Weekly Hours &amp; Wage Activity'!X271 = "", "",MIN('3.Weekly Hours &amp; Wage Activity'!X271/40,1)),IF('3.Weekly Hours &amp; Wage Activity'!X271="", "",'3.Weekly Hours &amp; Wage Activity'!X271/40 ))),0)</f>
        <v>0</v>
      </c>
      <c r="AP271" s="86">
        <f>IFERROR(IF('3.Weekly Hours &amp; Wage Activity'!Y271 = "FT", 1,MIN(1,IF('3.Weekly Hours &amp; Wage Activity'!Y271 = "", "",MIN('3.Weekly Hours &amp; Wage Activity'!Y271/40,1)),IF('3.Weekly Hours &amp; Wage Activity'!Y271="", "",'3.Weekly Hours &amp; Wage Activity'!Y271/40 ))),0)</f>
        <v>0</v>
      </c>
      <c r="AQ271" s="86">
        <f>IFERROR(IF('3.Weekly Hours &amp; Wage Activity'!Z271 = "FT", 1,MIN(1,IF('3.Weekly Hours &amp; Wage Activity'!Z271 = "", "",MIN('3.Weekly Hours &amp; Wage Activity'!Z271/40,1)),IF('3.Weekly Hours &amp; Wage Activity'!Z271="", "",'3.Weekly Hours &amp; Wage Activity'!Z271/40 ))),0)</f>
        <v>0</v>
      </c>
      <c r="AR271" s="86">
        <f>IFERROR(IF('3.Weekly Hours &amp; Wage Activity'!AA271 = "FT", 1,MIN(1,IF('3.Weekly Hours &amp; Wage Activity'!AA271 = "", "",MIN('3.Weekly Hours &amp; Wage Activity'!AA271/40,1)),IF('3.Weekly Hours &amp; Wage Activity'!AA271="", "",'3.Weekly Hours &amp; Wage Activity'!AA271/40 ))),0)</f>
        <v>0</v>
      </c>
      <c r="AS271" s="86">
        <f>IFERROR(IF('3.Weekly Hours &amp; Wage Activity'!AB271 = "FT", 1,MIN(1,IF('3.Weekly Hours &amp; Wage Activity'!AB271 = "", "",MIN('3.Weekly Hours &amp; Wage Activity'!AB271/40,1)),IF('3.Weekly Hours &amp; Wage Activity'!AB271="", "",'3.Weekly Hours &amp; Wage Activity'!AB271/40 ))),0)</f>
        <v>0</v>
      </c>
      <c r="AT271" s="86">
        <f>IFERROR(IF('3.Weekly Hours &amp; Wage Activity'!AC271 = "FT", 1,MIN(1,IF('3.Weekly Hours &amp; Wage Activity'!AC271 = "", "",MIN('3.Weekly Hours &amp; Wage Activity'!AC271/40,1)),IF('3.Weekly Hours &amp; Wage Activity'!AC271="", "",'3.Weekly Hours &amp; Wage Activity'!AC271/40 ))),0)</f>
        <v>0</v>
      </c>
      <c r="AU271" s="86">
        <f>IFERROR(IF('3.Weekly Hours &amp; Wage Activity'!AD271 = "FT", 1,MIN(1,IF('3.Weekly Hours &amp; Wage Activity'!AD271 = "", "",MIN('3.Weekly Hours &amp; Wage Activity'!AD271/40,1)),IF('3.Weekly Hours &amp; Wage Activity'!AD271="", "",'3.Weekly Hours &amp; Wage Activity'!AD271/40 ))),0)</f>
        <v>0</v>
      </c>
      <c r="AV271" s="86">
        <f>IFERROR(IF('3.Weekly Hours &amp; Wage Activity'!AE271 = "FT", 1,MIN(1,IF('3.Weekly Hours &amp; Wage Activity'!AE271 = "", "",MIN('3.Weekly Hours &amp; Wage Activity'!AE271/40,1)),IF('3.Weekly Hours &amp; Wage Activity'!AE271="", "",'3.Weekly Hours &amp; Wage Activity'!AE271/40 ))),0)</f>
        <v>0</v>
      </c>
      <c r="AW271" s="86">
        <f>IFERROR(IF('3.Weekly Hours &amp; Wage Activity'!AF271 = "FT", 1,MIN(1,IF('3.Weekly Hours &amp; Wage Activity'!AF271 = "", "",MIN('3.Weekly Hours &amp; Wage Activity'!AF271/40,1)),IF('3.Weekly Hours &amp; Wage Activity'!AF271="", "",'3.Weekly Hours &amp; Wage Activity'!AF271/40 ))),0)</f>
        <v>0</v>
      </c>
      <c r="AX271" s="86">
        <f>IFERROR(IF('3.Weekly Hours &amp; Wage Activity'!AG271 = "FT", 1,MIN(1,IF('3.Weekly Hours &amp; Wage Activity'!AG271 = "", "",MIN('3.Weekly Hours &amp; Wage Activity'!AG271/40,1)),IF('3.Weekly Hours &amp; Wage Activity'!AG271="", "",'3.Weekly Hours &amp; Wage Activity'!AG271/40 ))),0)</f>
        <v>0</v>
      </c>
      <c r="AY271" s="523">
        <f>SUM( IF(COUNTIF('3.Weekly Hours &amp; Wage Activity'!J271:Q271, "&lt;&gt;FT") = 0, COLUMNS('3.Weekly Hours &amp; Wage Activity'!J271:AG271) * 40, '3.Weekly Hours &amp; Wage Activity'!J271:AG271))</f>
        <v>0</v>
      </c>
      <c r="AZ271" s="86">
        <f t="shared" si="34"/>
        <v>0</v>
      </c>
      <c r="BA271" s="87">
        <f t="shared" si="35"/>
        <v>0</v>
      </c>
      <c r="BB271" s="74" t="str">
        <f>IF('2.Census &amp; Reference Benchmarks'!K271 = "", "", '2.Census &amp; Reference Benchmarks'!K271)</f>
        <v/>
      </c>
      <c r="BC271" s="185">
        <f>IF('2.Census &amp; Reference Benchmarks'!L271="N/A",IF(OR(AND(G271="",I271=""),AND(G271&lt;DATEVALUE("1/1/2020"),OR(I271="",I271&gt;DATEVALUE("3/31/2020")))),177.14,IF(OR(I271 = "", I271 &gt; DATEVALUE("1/31/2020")), ROUND(177.14*((DATEVALUE("2/1/2020") -G271)/31),1))),IF('2.Census &amp; Reference Benchmarks'!L271="",0,'2.Census &amp; Reference Benchmarks'!L271))</f>
        <v>0</v>
      </c>
      <c r="BD271" s="74" t="str">
        <f>IF('2.Census &amp; Reference Benchmarks'!N271 = "", "", '2.Census &amp; Reference Benchmarks'!N271)</f>
        <v/>
      </c>
      <c r="BE271" s="185">
        <f>IF('2.Census &amp; Reference Benchmarks'!O271="N/A",IF(OR(AND(G271="",I271=""),AND(G271&lt;=DATEVALUE("2/1/2020"),OR(I271="",I271&gt;=DATEVALUE("2/29/2020")))),165.71,IF(AND(G271&gt;DATEVALUE("2/1/2020"),OR(I271="",I271&lt;=DATEVALUE("2/29/2020"))),((DATEVALUE("3/1/2020")-G271)/29)*165.71,"")),IF('2.Census &amp; Reference Benchmarks'!O271="",0,'2.Census &amp; Reference Benchmarks'!O271))</f>
        <v>0</v>
      </c>
    </row>
    <row r="272" spans="1:57" x14ac:dyDescent="0.25">
      <c r="A272" s="3"/>
      <c r="B272" s="56">
        <f>IF('2.Census &amp; Reference Benchmarks'!B272 &lt;&gt;"",'2.Census &amp; Reference Benchmarks'!B272,"")</f>
        <v>0</v>
      </c>
      <c r="C272" s="56">
        <f>IF('2.Census &amp; Reference Benchmarks'!C272 &lt;&gt;"",'2.Census &amp; Reference Benchmarks'!C272,"")</f>
        <v>0</v>
      </c>
      <c r="D272" s="57" t="str">
        <f>IF('2.Census &amp; Reference Benchmarks'!D272 &lt;&gt;"",'2.Census &amp; Reference Benchmarks'!D272,"")</f>
        <v/>
      </c>
      <c r="E272" s="56" t="str">
        <f>IF('2.Census &amp; Reference Benchmarks'!E272 &lt;&gt;"",'2.Census &amp; Reference Benchmarks'!E272,"")</f>
        <v/>
      </c>
      <c r="F272" s="56" t="str">
        <f>IF('2.Census &amp; Reference Benchmarks'!F272 &lt;&gt;"",'2.Census &amp; Reference Benchmarks'!F272,"")</f>
        <v/>
      </c>
      <c r="G272" s="58" t="str">
        <f>IF('2.Census &amp; Reference Benchmarks'!G272 &lt;&gt;"",'2.Census &amp; Reference Benchmarks'!G272,"")</f>
        <v/>
      </c>
      <c r="H272" s="58" t="str">
        <f>IF('2.Census &amp; Reference Benchmarks'!H272 &lt;&gt;"",'2.Census &amp; Reference Benchmarks'!H272,"")</f>
        <v/>
      </c>
      <c r="I272" s="58" t="str">
        <f>IF('2.Census &amp; Reference Benchmarks'!I272 &lt;&gt;"",'2.Census &amp; Reference Benchmarks'!I272,"")</f>
        <v/>
      </c>
      <c r="J272" s="69" t="str">
        <f>IF('2.Census &amp; Reference Benchmarks'!J272 &lt;&gt;"",'2.Census &amp; Reference Benchmarks'!J272,"")</f>
        <v/>
      </c>
      <c r="K272" s="58" t="str">
        <f>IF('7.Safe Harbor Input Data &amp; Calc'!Q274 &lt;&gt; "", '7.Safe Harbor Input Data &amp; Calc'!Q274, "")</f>
        <v>No</v>
      </c>
      <c r="L272" s="59" t="str">
        <f>IF('2.Census &amp; Reference Benchmarks'!T272&lt;&gt; "",'2.Census &amp; Reference Benchmarks'!T272,"")</f>
        <v/>
      </c>
      <c r="M272" s="60">
        <f>'2.Census &amp; Reference Benchmarks'!M272</f>
        <v>0</v>
      </c>
      <c r="N272" s="60">
        <f>'2.Census &amp; Reference Benchmarks'!P272</f>
        <v>0</v>
      </c>
      <c r="O272" s="60">
        <f>'2.Census &amp; Reference Benchmarks'!S272</f>
        <v>0</v>
      </c>
      <c r="P272" s="52">
        <f>IF( AND(I272 &lt; '1. Summary for SBA'!$J$7, I272 &lt;&gt;""), 0, IF(AND(G272="",I272=""),SUM(M272:O272)*4,IF(I272&lt;'1. Summary for SBA'!$J$7,0,IF(K272="Yes",0,IF(H272="Salary",IF(AND(SUM(M272:O272)*4&lt;100000,L272=""),(SUM(M272:O272)/(IF(OR(I272=0,I272&gt;=DATEVALUE("3/31/2020")),DATEVALUE("3/31/2020"),I272)-IF(OR(G272&lt;=DATEVALUE("1/1/2020"), G272 = ""),DATEVALUE("1/1/2020"),IF(OR(MONTH(G272)=1),G272+1,IF(MONTH(G272)=3,G272,G272-1)))))*360,0),0)))))</f>
        <v>0</v>
      </c>
      <c r="Q272" s="52">
        <f t="shared" si="29"/>
        <v>0</v>
      </c>
      <c r="R272" s="67">
        <f t="shared" si="30"/>
        <v>0</v>
      </c>
      <c r="S272" s="53">
        <f>SUM('3.Weekly Hours &amp; Wage Activity'!AI272:BF272)</f>
        <v>0</v>
      </c>
      <c r="T272" s="53">
        <f>IF(AND(I272&lt;&gt; "",  I272 &lt; '1. Summary for SBA'!$J$11 +168, I272 &gt; '1. Summary for SBA'!$J$11),S272+(((168-(I272-'1. Summary for SBA'!$J$11+1))*S272)/((I272-'1. Summary for SBA'!$J$11+1))),0)</f>
        <v>0</v>
      </c>
      <c r="U272" s="369">
        <f>IF(K272= "Yes",0,IF( H272 = "salary",IF(T272 = 0,MAX(0,$R272-$S272), R272-T272),IF( H272 = "Hourly",'6. Hourly EE Wage Reduction'!AA272, 0)))</f>
        <v>0</v>
      </c>
      <c r="V272" s="67">
        <f t="shared" si="31"/>
        <v>0</v>
      </c>
      <c r="W272" s="405" t="str">
        <f>IF(U272 = 0, "No",IF('6. Hourly EE Wage Reduction'!T272 &gt;'6. Hourly EE Wage Reduction'!W272, "Yes", "No"))</f>
        <v>No</v>
      </c>
      <c r="X272" s="67">
        <f t="shared" si="32"/>
        <v>0</v>
      </c>
      <c r="Y272" s="67">
        <f t="shared" si="33"/>
        <v>0</v>
      </c>
      <c r="AA272" s="86">
        <f>IFERROR(IF('3.Weekly Hours &amp; Wage Activity'!J272 = "FT", 1,MIN(1,IF('3.Weekly Hours &amp; Wage Activity'!J272 = "", "",MIN('3.Weekly Hours &amp; Wage Activity'!J272/40,1)),IF('3.Weekly Hours &amp; Wage Activity'!J272="", "",'3.Weekly Hours &amp; Wage Activity'!J272/40 ))),0)</f>
        <v>0</v>
      </c>
      <c r="AB272" s="86">
        <f>IFERROR(IF('3.Weekly Hours &amp; Wage Activity'!K272 = "FT", 1,MIN(1,IF('3.Weekly Hours &amp; Wage Activity'!K272 = "", "",MIN('3.Weekly Hours &amp; Wage Activity'!K272/40,1)),IF('3.Weekly Hours &amp; Wage Activity'!K272="", "",'3.Weekly Hours &amp; Wage Activity'!K272/40 ))),0)</f>
        <v>0</v>
      </c>
      <c r="AC272" s="86">
        <f>IFERROR(IF('3.Weekly Hours &amp; Wage Activity'!L272 = "FT", 1,MIN(1,IF('3.Weekly Hours &amp; Wage Activity'!L272 = "", "",MIN('3.Weekly Hours &amp; Wage Activity'!L272/40,1)),IF('3.Weekly Hours &amp; Wage Activity'!L272="", "",'3.Weekly Hours &amp; Wage Activity'!L272/40 ))),0)</f>
        <v>0</v>
      </c>
      <c r="AD272" s="86">
        <f>IFERROR(IF('3.Weekly Hours &amp; Wage Activity'!M272 = "FT", 1,MIN(1,IF('3.Weekly Hours &amp; Wage Activity'!M272 = "", "",MIN('3.Weekly Hours &amp; Wage Activity'!M272/40,1)),IF('3.Weekly Hours &amp; Wage Activity'!M272="", "",'3.Weekly Hours &amp; Wage Activity'!M272/40 ))),0)</f>
        <v>0</v>
      </c>
      <c r="AE272" s="86">
        <f>IFERROR(IF('3.Weekly Hours &amp; Wage Activity'!N272 = "FT", 1,MIN(1,IF('3.Weekly Hours &amp; Wage Activity'!N272 = "", "",MIN('3.Weekly Hours &amp; Wage Activity'!N272/40,1)),IF('3.Weekly Hours &amp; Wage Activity'!N272="", "",'3.Weekly Hours &amp; Wage Activity'!N272/40 ))),0)</f>
        <v>0</v>
      </c>
      <c r="AF272" s="86">
        <f>IFERROR(IF('3.Weekly Hours &amp; Wage Activity'!O272 = "FT", 1,MIN(1,IF('3.Weekly Hours &amp; Wage Activity'!O272 = "", "",MIN('3.Weekly Hours &amp; Wage Activity'!O272/40,1)),IF('3.Weekly Hours &amp; Wage Activity'!O272="", "",'3.Weekly Hours &amp; Wage Activity'!O272/40 ))),0)</f>
        <v>0</v>
      </c>
      <c r="AG272" s="86">
        <f>IFERROR(IF('3.Weekly Hours &amp; Wage Activity'!P272 = "FT", 1,MIN(1,IF('3.Weekly Hours &amp; Wage Activity'!P272 = "", "",MIN('3.Weekly Hours &amp; Wage Activity'!P272/40,1)),IF('3.Weekly Hours &amp; Wage Activity'!P272="", "",'3.Weekly Hours &amp; Wage Activity'!P272/40 ))),0)</f>
        <v>0</v>
      </c>
      <c r="AH272" s="86">
        <f>IFERROR(IF('3.Weekly Hours &amp; Wage Activity'!Q272 = "FT", 1,MIN(1,IF('3.Weekly Hours &amp; Wage Activity'!Q272 = "", "",MIN('3.Weekly Hours &amp; Wage Activity'!Q272/40,1)),IF('3.Weekly Hours &amp; Wage Activity'!Q272="", "",'3.Weekly Hours &amp; Wage Activity'!Q272/40 ))),0)</f>
        <v>0</v>
      </c>
      <c r="AI272" s="86">
        <f>IFERROR(IF('3.Weekly Hours &amp; Wage Activity'!R272 = "FT", 1,MIN(1,IF('3.Weekly Hours &amp; Wage Activity'!R272 = "", "",MIN('3.Weekly Hours &amp; Wage Activity'!R272/40,1)),IF('3.Weekly Hours &amp; Wage Activity'!R272="", "",'3.Weekly Hours &amp; Wage Activity'!R272/40 ))),0)</f>
        <v>0</v>
      </c>
      <c r="AJ272" s="86">
        <f>IFERROR(IF('3.Weekly Hours &amp; Wage Activity'!S272 = "FT", 1,MIN(1,IF('3.Weekly Hours &amp; Wage Activity'!S272 = "", "",MIN('3.Weekly Hours &amp; Wage Activity'!S272/40,1)),IF('3.Weekly Hours &amp; Wage Activity'!S272="", "",'3.Weekly Hours &amp; Wage Activity'!S272/40 ))),0)</f>
        <v>0</v>
      </c>
      <c r="AK272" s="86">
        <f>IFERROR(IF('3.Weekly Hours &amp; Wage Activity'!T272 = "FT", 1,MIN(1,IF('3.Weekly Hours &amp; Wage Activity'!T272 = "", "",MIN('3.Weekly Hours &amp; Wage Activity'!T272/40,1)),IF('3.Weekly Hours &amp; Wage Activity'!T272="", "",'3.Weekly Hours &amp; Wage Activity'!T272/40 ))),0)</f>
        <v>0</v>
      </c>
      <c r="AL272" s="86">
        <f>IFERROR(IF('3.Weekly Hours &amp; Wage Activity'!U272 = "FT", 1,MIN(1,IF('3.Weekly Hours &amp; Wage Activity'!U272 = "", "",MIN('3.Weekly Hours &amp; Wage Activity'!U272/40,1)),IF('3.Weekly Hours &amp; Wage Activity'!U272="", "",'3.Weekly Hours &amp; Wage Activity'!U272/40 ))),0)</f>
        <v>0</v>
      </c>
      <c r="AM272" s="86">
        <f>IFERROR(IF('3.Weekly Hours &amp; Wage Activity'!V272 = "FT", 1,MIN(1,IF('3.Weekly Hours &amp; Wage Activity'!V272 = "", "",MIN('3.Weekly Hours &amp; Wage Activity'!V272/40,1)),IF('3.Weekly Hours &amp; Wage Activity'!V272="", "",'3.Weekly Hours &amp; Wage Activity'!V272/40 ))),0)</f>
        <v>0</v>
      </c>
      <c r="AN272" s="86">
        <f>IFERROR(IF('3.Weekly Hours &amp; Wage Activity'!W272 = "FT", 1,MIN(1,IF('3.Weekly Hours &amp; Wage Activity'!W272 = "", "",MIN('3.Weekly Hours &amp; Wage Activity'!W272/40,1)),IF('3.Weekly Hours &amp; Wage Activity'!W272="", "",'3.Weekly Hours &amp; Wage Activity'!W272/40 ))),0)</f>
        <v>0</v>
      </c>
      <c r="AO272" s="86">
        <f>IFERROR(IF('3.Weekly Hours &amp; Wage Activity'!X272 = "FT", 1,MIN(1,IF('3.Weekly Hours &amp; Wage Activity'!X272 = "", "",MIN('3.Weekly Hours &amp; Wage Activity'!X272/40,1)),IF('3.Weekly Hours &amp; Wage Activity'!X272="", "",'3.Weekly Hours &amp; Wage Activity'!X272/40 ))),0)</f>
        <v>0</v>
      </c>
      <c r="AP272" s="86">
        <f>IFERROR(IF('3.Weekly Hours &amp; Wage Activity'!Y272 = "FT", 1,MIN(1,IF('3.Weekly Hours &amp; Wage Activity'!Y272 = "", "",MIN('3.Weekly Hours &amp; Wage Activity'!Y272/40,1)),IF('3.Weekly Hours &amp; Wage Activity'!Y272="", "",'3.Weekly Hours &amp; Wage Activity'!Y272/40 ))),0)</f>
        <v>0</v>
      </c>
      <c r="AQ272" s="86">
        <f>IFERROR(IF('3.Weekly Hours &amp; Wage Activity'!Z272 = "FT", 1,MIN(1,IF('3.Weekly Hours &amp; Wage Activity'!Z272 = "", "",MIN('3.Weekly Hours &amp; Wage Activity'!Z272/40,1)),IF('3.Weekly Hours &amp; Wage Activity'!Z272="", "",'3.Weekly Hours &amp; Wage Activity'!Z272/40 ))),0)</f>
        <v>0</v>
      </c>
      <c r="AR272" s="86">
        <f>IFERROR(IF('3.Weekly Hours &amp; Wage Activity'!AA272 = "FT", 1,MIN(1,IF('3.Weekly Hours &amp; Wage Activity'!AA272 = "", "",MIN('3.Weekly Hours &amp; Wage Activity'!AA272/40,1)),IF('3.Weekly Hours &amp; Wage Activity'!AA272="", "",'3.Weekly Hours &amp; Wage Activity'!AA272/40 ))),0)</f>
        <v>0</v>
      </c>
      <c r="AS272" s="86">
        <f>IFERROR(IF('3.Weekly Hours &amp; Wage Activity'!AB272 = "FT", 1,MIN(1,IF('3.Weekly Hours &amp; Wage Activity'!AB272 = "", "",MIN('3.Weekly Hours &amp; Wage Activity'!AB272/40,1)),IF('3.Weekly Hours &amp; Wage Activity'!AB272="", "",'3.Weekly Hours &amp; Wage Activity'!AB272/40 ))),0)</f>
        <v>0</v>
      </c>
      <c r="AT272" s="86">
        <f>IFERROR(IF('3.Weekly Hours &amp; Wage Activity'!AC272 = "FT", 1,MIN(1,IF('3.Weekly Hours &amp; Wage Activity'!AC272 = "", "",MIN('3.Weekly Hours &amp; Wage Activity'!AC272/40,1)),IF('3.Weekly Hours &amp; Wage Activity'!AC272="", "",'3.Weekly Hours &amp; Wage Activity'!AC272/40 ))),0)</f>
        <v>0</v>
      </c>
      <c r="AU272" s="86">
        <f>IFERROR(IF('3.Weekly Hours &amp; Wage Activity'!AD272 = "FT", 1,MIN(1,IF('3.Weekly Hours &amp; Wage Activity'!AD272 = "", "",MIN('3.Weekly Hours &amp; Wage Activity'!AD272/40,1)),IF('3.Weekly Hours &amp; Wage Activity'!AD272="", "",'3.Weekly Hours &amp; Wage Activity'!AD272/40 ))),0)</f>
        <v>0</v>
      </c>
      <c r="AV272" s="86">
        <f>IFERROR(IF('3.Weekly Hours &amp; Wage Activity'!AE272 = "FT", 1,MIN(1,IF('3.Weekly Hours &amp; Wage Activity'!AE272 = "", "",MIN('3.Weekly Hours &amp; Wage Activity'!AE272/40,1)),IF('3.Weekly Hours &amp; Wage Activity'!AE272="", "",'3.Weekly Hours &amp; Wage Activity'!AE272/40 ))),0)</f>
        <v>0</v>
      </c>
      <c r="AW272" s="86">
        <f>IFERROR(IF('3.Weekly Hours &amp; Wage Activity'!AF272 = "FT", 1,MIN(1,IF('3.Weekly Hours &amp; Wage Activity'!AF272 = "", "",MIN('3.Weekly Hours &amp; Wage Activity'!AF272/40,1)),IF('3.Weekly Hours &amp; Wage Activity'!AF272="", "",'3.Weekly Hours &amp; Wage Activity'!AF272/40 ))),0)</f>
        <v>0</v>
      </c>
      <c r="AX272" s="86">
        <f>IFERROR(IF('3.Weekly Hours &amp; Wage Activity'!AG272 = "FT", 1,MIN(1,IF('3.Weekly Hours &amp; Wage Activity'!AG272 = "", "",MIN('3.Weekly Hours &amp; Wage Activity'!AG272/40,1)),IF('3.Weekly Hours &amp; Wage Activity'!AG272="", "",'3.Weekly Hours &amp; Wage Activity'!AG272/40 ))),0)</f>
        <v>0</v>
      </c>
      <c r="AY272" s="523">
        <f>SUM( IF(COUNTIF('3.Weekly Hours &amp; Wage Activity'!J272:Q272, "&lt;&gt;FT") = 0, COLUMNS('3.Weekly Hours &amp; Wage Activity'!J272:AG272) * 40, '3.Weekly Hours &amp; Wage Activity'!J272:AG272))</f>
        <v>0</v>
      </c>
      <c r="AZ272" s="86">
        <f t="shared" si="34"/>
        <v>0</v>
      </c>
      <c r="BA272" s="87">
        <f t="shared" si="35"/>
        <v>0</v>
      </c>
      <c r="BB272" s="74" t="str">
        <f>IF('2.Census &amp; Reference Benchmarks'!K272 = "", "", '2.Census &amp; Reference Benchmarks'!K272)</f>
        <v/>
      </c>
      <c r="BC272" s="185">
        <f>IF('2.Census &amp; Reference Benchmarks'!L272="N/A",IF(OR(AND(G272="",I272=""),AND(G272&lt;DATEVALUE("1/1/2020"),OR(I272="",I272&gt;DATEVALUE("3/31/2020")))),177.14,IF(OR(I272 = "", I272 &gt; DATEVALUE("1/31/2020")), ROUND(177.14*((DATEVALUE("2/1/2020") -G272)/31),1))),IF('2.Census &amp; Reference Benchmarks'!L272="",0,'2.Census &amp; Reference Benchmarks'!L272))</f>
        <v>0</v>
      </c>
      <c r="BD272" s="74" t="str">
        <f>IF('2.Census &amp; Reference Benchmarks'!N272 = "", "", '2.Census &amp; Reference Benchmarks'!N272)</f>
        <v/>
      </c>
      <c r="BE272" s="185">
        <f>IF('2.Census &amp; Reference Benchmarks'!O272="N/A",IF(OR(AND(G272="",I272=""),AND(G272&lt;=DATEVALUE("2/1/2020"),OR(I272="",I272&gt;=DATEVALUE("2/29/2020")))),165.71,IF(AND(G272&gt;DATEVALUE("2/1/2020"),OR(I272="",I272&lt;=DATEVALUE("2/29/2020"))),((DATEVALUE("3/1/2020")-G272)/29)*165.71,"")),IF('2.Census &amp; Reference Benchmarks'!O272="",0,'2.Census &amp; Reference Benchmarks'!O272))</f>
        <v>0</v>
      </c>
    </row>
    <row r="273" spans="1:57" x14ac:dyDescent="0.25">
      <c r="A273" s="3"/>
      <c r="B273" s="56">
        <f>IF('2.Census &amp; Reference Benchmarks'!B273 &lt;&gt;"",'2.Census &amp; Reference Benchmarks'!B273,"")</f>
        <v>0</v>
      </c>
      <c r="C273" s="56">
        <f>IF('2.Census &amp; Reference Benchmarks'!C273 &lt;&gt;"",'2.Census &amp; Reference Benchmarks'!C273,"")</f>
        <v>0</v>
      </c>
      <c r="D273" s="57" t="str">
        <f>IF('2.Census &amp; Reference Benchmarks'!D273 &lt;&gt;"",'2.Census &amp; Reference Benchmarks'!D273,"")</f>
        <v/>
      </c>
      <c r="E273" s="56" t="str">
        <f>IF('2.Census &amp; Reference Benchmarks'!E273 &lt;&gt;"",'2.Census &amp; Reference Benchmarks'!E273,"")</f>
        <v/>
      </c>
      <c r="F273" s="56" t="str">
        <f>IF('2.Census &amp; Reference Benchmarks'!F273 &lt;&gt;"",'2.Census &amp; Reference Benchmarks'!F273,"")</f>
        <v/>
      </c>
      <c r="G273" s="58" t="str">
        <f>IF('2.Census &amp; Reference Benchmarks'!G273 &lt;&gt;"",'2.Census &amp; Reference Benchmarks'!G273,"")</f>
        <v/>
      </c>
      <c r="H273" s="58" t="str">
        <f>IF('2.Census &amp; Reference Benchmarks'!H273 &lt;&gt;"",'2.Census &amp; Reference Benchmarks'!H273,"")</f>
        <v/>
      </c>
      <c r="I273" s="58" t="str">
        <f>IF('2.Census &amp; Reference Benchmarks'!I273 &lt;&gt;"",'2.Census &amp; Reference Benchmarks'!I273,"")</f>
        <v/>
      </c>
      <c r="J273" s="69" t="str">
        <f>IF('2.Census &amp; Reference Benchmarks'!J273 &lt;&gt;"",'2.Census &amp; Reference Benchmarks'!J273,"")</f>
        <v/>
      </c>
      <c r="K273" s="58" t="str">
        <f>IF('7.Safe Harbor Input Data &amp; Calc'!Q275 &lt;&gt; "", '7.Safe Harbor Input Data &amp; Calc'!Q275, "")</f>
        <v>No</v>
      </c>
      <c r="L273" s="59" t="str">
        <f>IF('2.Census &amp; Reference Benchmarks'!T273&lt;&gt; "",'2.Census &amp; Reference Benchmarks'!T273,"")</f>
        <v/>
      </c>
      <c r="M273" s="60">
        <f>'2.Census &amp; Reference Benchmarks'!M273</f>
        <v>0</v>
      </c>
      <c r="N273" s="60">
        <f>'2.Census &amp; Reference Benchmarks'!P273</f>
        <v>0</v>
      </c>
      <c r="O273" s="60">
        <f>'2.Census &amp; Reference Benchmarks'!S273</f>
        <v>0</v>
      </c>
      <c r="P273" s="52">
        <f>IF( AND(I273 &lt; '1. Summary for SBA'!$J$7, I273 &lt;&gt;""), 0, IF(AND(G273="",I273=""),SUM(M273:O273)*4,IF(I273&lt;'1. Summary for SBA'!$J$7,0,IF(K273="Yes",0,IF(H273="Salary",IF(AND(SUM(M273:O273)*4&lt;100000,L273=""),(SUM(M273:O273)/(IF(OR(I273=0,I273&gt;=DATEVALUE("3/31/2020")),DATEVALUE("3/31/2020"),I273)-IF(OR(G273&lt;=DATEVALUE("1/1/2020"), G273 = ""),DATEVALUE("1/1/2020"),IF(OR(MONTH(G273)=1),G273+1,IF(MONTH(G273)=3,G273,G273-1)))))*360,0),0)))))</f>
        <v>0</v>
      </c>
      <c r="Q273" s="52">
        <f t="shared" si="29"/>
        <v>0</v>
      </c>
      <c r="R273" s="67">
        <f t="shared" si="30"/>
        <v>0</v>
      </c>
      <c r="S273" s="53">
        <f>SUM('3.Weekly Hours &amp; Wage Activity'!AI273:BF273)</f>
        <v>0</v>
      </c>
      <c r="T273" s="53">
        <f>IF(AND(I273&lt;&gt; "",  I273 &lt; '1. Summary for SBA'!$J$11 +168, I273 &gt; '1. Summary for SBA'!$J$11),S273+(((168-(I273-'1. Summary for SBA'!$J$11+1))*S273)/((I273-'1. Summary for SBA'!$J$11+1))),0)</f>
        <v>0</v>
      </c>
      <c r="U273" s="369">
        <f>IF(K273= "Yes",0,IF( H273 = "salary",IF(T273 = 0,MAX(0,$R273-$S273), R273-T273),IF( H273 = "Hourly",'6. Hourly EE Wage Reduction'!AA273, 0)))</f>
        <v>0</v>
      </c>
      <c r="V273" s="67">
        <f t="shared" si="31"/>
        <v>0</v>
      </c>
      <c r="W273" s="405" t="str">
        <f>IF(U273 = 0, "No",IF('6. Hourly EE Wage Reduction'!T273 &gt;'6. Hourly EE Wage Reduction'!W273, "Yes", "No"))</f>
        <v>No</v>
      </c>
      <c r="X273" s="67">
        <f t="shared" si="32"/>
        <v>0</v>
      </c>
      <c r="Y273" s="67">
        <f t="shared" si="33"/>
        <v>0</v>
      </c>
      <c r="AA273" s="86">
        <f>IFERROR(IF('3.Weekly Hours &amp; Wage Activity'!J273 = "FT", 1,MIN(1,IF('3.Weekly Hours &amp; Wage Activity'!J273 = "", "",MIN('3.Weekly Hours &amp; Wage Activity'!J273/40,1)),IF('3.Weekly Hours &amp; Wage Activity'!J273="", "",'3.Weekly Hours &amp; Wage Activity'!J273/40 ))),0)</f>
        <v>0</v>
      </c>
      <c r="AB273" s="86">
        <f>IFERROR(IF('3.Weekly Hours &amp; Wage Activity'!K273 = "FT", 1,MIN(1,IF('3.Weekly Hours &amp; Wage Activity'!K273 = "", "",MIN('3.Weekly Hours &amp; Wage Activity'!K273/40,1)),IF('3.Weekly Hours &amp; Wage Activity'!K273="", "",'3.Weekly Hours &amp; Wage Activity'!K273/40 ))),0)</f>
        <v>0</v>
      </c>
      <c r="AC273" s="86">
        <f>IFERROR(IF('3.Weekly Hours &amp; Wage Activity'!L273 = "FT", 1,MIN(1,IF('3.Weekly Hours &amp; Wage Activity'!L273 = "", "",MIN('3.Weekly Hours &amp; Wage Activity'!L273/40,1)),IF('3.Weekly Hours &amp; Wage Activity'!L273="", "",'3.Weekly Hours &amp; Wage Activity'!L273/40 ))),0)</f>
        <v>0</v>
      </c>
      <c r="AD273" s="86">
        <f>IFERROR(IF('3.Weekly Hours &amp; Wage Activity'!M273 = "FT", 1,MIN(1,IF('3.Weekly Hours &amp; Wage Activity'!M273 = "", "",MIN('3.Weekly Hours &amp; Wage Activity'!M273/40,1)),IF('3.Weekly Hours &amp; Wage Activity'!M273="", "",'3.Weekly Hours &amp; Wage Activity'!M273/40 ))),0)</f>
        <v>0</v>
      </c>
      <c r="AE273" s="86">
        <f>IFERROR(IF('3.Weekly Hours &amp; Wage Activity'!N273 = "FT", 1,MIN(1,IF('3.Weekly Hours &amp; Wage Activity'!N273 = "", "",MIN('3.Weekly Hours &amp; Wage Activity'!N273/40,1)),IF('3.Weekly Hours &amp; Wage Activity'!N273="", "",'3.Weekly Hours &amp; Wage Activity'!N273/40 ))),0)</f>
        <v>0</v>
      </c>
      <c r="AF273" s="86">
        <f>IFERROR(IF('3.Weekly Hours &amp; Wage Activity'!O273 = "FT", 1,MIN(1,IF('3.Weekly Hours &amp; Wage Activity'!O273 = "", "",MIN('3.Weekly Hours &amp; Wage Activity'!O273/40,1)),IF('3.Weekly Hours &amp; Wage Activity'!O273="", "",'3.Weekly Hours &amp; Wage Activity'!O273/40 ))),0)</f>
        <v>0</v>
      </c>
      <c r="AG273" s="86">
        <f>IFERROR(IF('3.Weekly Hours &amp; Wage Activity'!P273 = "FT", 1,MIN(1,IF('3.Weekly Hours &amp; Wage Activity'!P273 = "", "",MIN('3.Weekly Hours &amp; Wage Activity'!P273/40,1)),IF('3.Weekly Hours &amp; Wage Activity'!P273="", "",'3.Weekly Hours &amp; Wage Activity'!P273/40 ))),0)</f>
        <v>0</v>
      </c>
      <c r="AH273" s="86">
        <f>IFERROR(IF('3.Weekly Hours &amp; Wage Activity'!Q273 = "FT", 1,MIN(1,IF('3.Weekly Hours &amp; Wage Activity'!Q273 = "", "",MIN('3.Weekly Hours &amp; Wage Activity'!Q273/40,1)),IF('3.Weekly Hours &amp; Wage Activity'!Q273="", "",'3.Weekly Hours &amp; Wage Activity'!Q273/40 ))),0)</f>
        <v>0</v>
      </c>
      <c r="AI273" s="86">
        <f>IFERROR(IF('3.Weekly Hours &amp; Wage Activity'!R273 = "FT", 1,MIN(1,IF('3.Weekly Hours &amp; Wage Activity'!R273 = "", "",MIN('3.Weekly Hours &amp; Wage Activity'!R273/40,1)),IF('3.Weekly Hours &amp; Wage Activity'!R273="", "",'3.Weekly Hours &amp; Wage Activity'!R273/40 ))),0)</f>
        <v>0</v>
      </c>
      <c r="AJ273" s="86">
        <f>IFERROR(IF('3.Weekly Hours &amp; Wage Activity'!S273 = "FT", 1,MIN(1,IF('3.Weekly Hours &amp; Wage Activity'!S273 = "", "",MIN('3.Weekly Hours &amp; Wage Activity'!S273/40,1)),IF('3.Weekly Hours &amp; Wage Activity'!S273="", "",'3.Weekly Hours &amp; Wage Activity'!S273/40 ))),0)</f>
        <v>0</v>
      </c>
      <c r="AK273" s="86">
        <f>IFERROR(IF('3.Weekly Hours &amp; Wage Activity'!T273 = "FT", 1,MIN(1,IF('3.Weekly Hours &amp; Wage Activity'!T273 = "", "",MIN('3.Weekly Hours &amp; Wage Activity'!T273/40,1)),IF('3.Weekly Hours &amp; Wage Activity'!T273="", "",'3.Weekly Hours &amp; Wage Activity'!T273/40 ))),0)</f>
        <v>0</v>
      </c>
      <c r="AL273" s="86">
        <f>IFERROR(IF('3.Weekly Hours &amp; Wage Activity'!U273 = "FT", 1,MIN(1,IF('3.Weekly Hours &amp; Wage Activity'!U273 = "", "",MIN('3.Weekly Hours &amp; Wage Activity'!U273/40,1)),IF('3.Weekly Hours &amp; Wage Activity'!U273="", "",'3.Weekly Hours &amp; Wage Activity'!U273/40 ))),0)</f>
        <v>0</v>
      </c>
      <c r="AM273" s="86">
        <f>IFERROR(IF('3.Weekly Hours &amp; Wage Activity'!V273 = "FT", 1,MIN(1,IF('3.Weekly Hours &amp; Wage Activity'!V273 = "", "",MIN('3.Weekly Hours &amp; Wage Activity'!V273/40,1)),IF('3.Weekly Hours &amp; Wage Activity'!V273="", "",'3.Weekly Hours &amp; Wage Activity'!V273/40 ))),0)</f>
        <v>0</v>
      </c>
      <c r="AN273" s="86">
        <f>IFERROR(IF('3.Weekly Hours &amp; Wage Activity'!W273 = "FT", 1,MIN(1,IF('3.Weekly Hours &amp; Wage Activity'!W273 = "", "",MIN('3.Weekly Hours &amp; Wage Activity'!W273/40,1)),IF('3.Weekly Hours &amp; Wage Activity'!W273="", "",'3.Weekly Hours &amp; Wage Activity'!W273/40 ))),0)</f>
        <v>0</v>
      </c>
      <c r="AO273" s="86">
        <f>IFERROR(IF('3.Weekly Hours &amp; Wage Activity'!X273 = "FT", 1,MIN(1,IF('3.Weekly Hours &amp; Wage Activity'!X273 = "", "",MIN('3.Weekly Hours &amp; Wage Activity'!X273/40,1)),IF('3.Weekly Hours &amp; Wage Activity'!X273="", "",'3.Weekly Hours &amp; Wage Activity'!X273/40 ))),0)</f>
        <v>0</v>
      </c>
      <c r="AP273" s="86">
        <f>IFERROR(IF('3.Weekly Hours &amp; Wage Activity'!Y273 = "FT", 1,MIN(1,IF('3.Weekly Hours &amp; Wage Activity'!Y273 = "", "",MIN('3.Weekly Hours &amp; Wage Activity'!Y273/40,1)),IF('3.Weekly Hours &amp; Wage Activity'!Y273="", "",'3.Weekly Hours &amp; Wage Activity'!Y273/40 ))),0)</f>
        <v>0</v>
      </c>
      <c r="AQ273" s="86">
        <f>IFERROR(IF('3.Weekly Hours &amp; Wage Activity'!Z273 = "FT", 1,MIN(1,IF('3.Weekly Hours &amp; Wage Activity'!Z273 = "", "",MIN('3.Weekly Hours &amp; Wage Activity'!Z273/40,1)),IF('3.Weekly Hours &amp; Wage Activity'!Z273="", "",'3.Weekly Hours &amp; Wage Activity'!Z273/40 ))),0)</f>
        <v>0</v>
      </c>
      <c r="AR273" s="86">
        <f>IFERROR(IF('3.Weekly Hours &amp; Wage Activity'!AA273 = "FT", 1,MIN(1,IF('3.Weekly Hours &amp; Wage Activity'!AA273 = "", "",MIN('3.Weekly Hours &amp; Wage Activity'!AA273/40,1)),IF('3.Weekly Hours &amp; Wage Activity'!AA273="", "",'3.Weekly Hours &amp; Wage Activity'!AA273/40 ))),0)</f>
        <v>0</v>
      </c>
      <c r="AS273" s="86">
        <f>IFERROR(IF('3.Weekly Hours &amp; Wage Activity'!AB273 = "FT", 1,MIN(1,IF('3.Weekly Hours &amp; Wage Activity'!AB273 = "", "",MIN('3.Weekly Hours &amp; Wage Activity'!AB273/40,1)),IF('3.Weekly Hours &amp; Wage Activity'!AB273="", "",'3.Weekly Hours &amp; Wage Activity'!AB273/40 ))),0)</f>
        <v>0</v>
      </c>
      <c r="AT273" s="86">
        <f>IFERROR(IF('3.Weekly Hours &amp; Wage Activity'!AC273 = "FT", 1,MIN(1,IF('3.Weekly Hours &amp; Wage Activity'!AC273 = "", "",MIN('3.Weekly Hours &amp; Wage Activity'!AC273/40,1)),IF('3.Weekly Hours &amp; Wage Activity'!AC273="", "",'3.Weekly Hours &amp; Wage Activity'!AC273/40 ))),0)</f>
        <v>0</v>
      </c>
      <c r="AU273" s="86">
        <f>IFERROR(IF('3.Weekly Hours &amp; Wage Activity'!AD273 = "FT", 1,MIN(1,IF('3.Weekly Hours &amp; Wage Activity'!AD273 = "", "",MIN('3.Weekly Hours &amp; Wage Activity'!AD273/40,1)),IF('3.Weekly Hours &amp; Wage Activity'!AD273="", "",'3.Weekly Hours &amp; Wage Activity'!AD273/40 ))),0)</f>
        <v>0</v>
      </c>
      <c r="AV273" s="86">
        <f>IFERROR(IF('3.Weekly Hours &amp; Wage Activity'!AE273 = "FT", 1,MIN(1,IF('3.Weekly Hours &amp; Wage Activity'!AE273 = "", "",MIN('3.Weekly Hours &amp; Wage Activity'!AE273/40,1)),IF('3.Weekly Hours &amp; Wage Activity'!AE273="", "",'3.Weekly Hours &amp; Wage Activity'!AE273/40 ))),0)</f>
        <v>0</v>
      </c>
      <c r="AW273" s="86">
        <f>IFERROR(IF('3.Weekly Hours &amp; Wage Activity'!AF273 = "FT", 1,MIN(1,IF('3.Weekly Hours &amp; Wage Activity'!AF273 = "", "",MIN('3.Weekly Hours &amp; Wage Activity'!AF273/40,1)),IF('3.Weekly Hours &amp; Wage Activity'!AF273="", "",'3.Weekly Hours &amp; Wage Activity'!AF273/40 ))),0)</f>
        <v>0</v>
      </c>
      <c r="AX273" s="86">
        <f>IFERROR(IF('3.Weekly Hours &amp; Wage Activity'!AG273 = "FT", 1,MIN(1,IF('3.Weekly Hours &amp; Wage Activity'!AG273 = "", "",MIN('3.Weekly Hours &amp; Wage Activity'!AG273/40,1)),IF('3.Weekly Hours &amp; Wage Activity'!AG273="", "",'3.Weekly Hours &amp; Wage Activity'!AG273/40 ))),0)</f>
        <v>0</v>
      </c>
      <c r="AY273" s="523">
        <f>SUM( IF(COUNTIF('3.Weekly Hours &amp; Wage Activity'!J273:Q273, "&lt;&gt;FT") = 0, COLUMNS('3.Weekly Hours &amp; Wage Activity'!J273:AG273) * 40, '3.Weekly Hours &amp; Wage Activity'!J273:AG273))</f>
        <v>0</v>
      </c>
      <c r="AZ273" s="86">
        <f t="shared" si="34"/>
        <v>0</v>
      </c>
      <c r="BA273" s="87">
        <f t="shared" si="35"/>
        <v>0</v>
      </c>
      <c r="BB273" s="74" t="str">
        <f>IF('2.Census &amp; Reference Benchmarks'!K273 = "", "", '2.Census &amp; Reference Benchmarks'!K273)</f>
        <v/>
      </c>
      <c r="BC273" s="185">
        <f>IF('2.Census &amp; Reference Benchmarks'!L273="N/A",IF(OR(AND(G273="",I273=""),AND(G273&lt;DATEVALUE("1/1/2020"),OR(I273="",I273&gt;DATEVALUE("3/31/2020")))),177.14,IF(OR(I273 = "", I273 &gt; DATEVALUE("1/31/2020")), ROUND(177.14*((DATEVALUE("2/1/2020") -G273)/31),1))),IF('2.Census &amp; Reference Benchmarks'!L273="",0,'2.Census &amp; Reference Benchmarks'!L273))</f>
        <v>0</v>
      </c>
      <c r="BD273" s="74" t="str">
        <f>IF('2.Census &amp; Reference Benchmarks'!N273 = "", "", '2.Census &amp; Reference Benchmarks'!N273)</f>
        <v/>
      </c>
      <c r="BE273" s="185">
        <f>IF('2.Census &amp; Reference Benchmarks'!O273="N/A",IF(OR(AND(G273="",I273=""),AND(G273&lt;=DATEVALUE("2/1/2020"),OR(I273="",I273&gt;=DATEVALUE("2/29/2020")))),165.71,IF(AND(G273&gt;DATEVALUE("2/1/2020"),OR(I273="",I273&lt;=DATEVALUE("2/29/2020"))),((DATEVALUE("3/1/2020")-G273)/29)*165.71,"")),IF('2.Census &amp; Reference Benchmarks'!O273="",0,'2.Census &amp; Reference Benchmarks'!O273))</f>
        <v>0</v>
      </c>
    </row>
    <row r="274" spans="1:57" x14ac:dyDescent="0.25">
      <c r="A274" s="3"/>
      <c r="B274" s="56">
        <f>IF('2.Census &amp; Reference Benchmarks'!B274 &lt;&gt;"",'2.Census &amp; Reference Benchmarks'!B274,"")</f>
        <v>0</v>
      </c>
      <c r="C274" s="56">
        <f>IF('2.Census &amp; Reference Benchmarks'!C274 &lt;&gt;"",'2.Census &amp; Reference Benchmarks'!C274,"")</f>
        <v>0</v>
      </c>
      <c r="D274" s="57" t="str">
        <f>IF('2.Census &amp; Reference Benchmarks'!D274 &lt;&gt;"",'2.Census &amp; Reference Benchmarks'!D274,"")</f>
        <v/>
      </c>
      <c r="E274" s="56" t="str">
        <f>IF('2.Census &amp; Reference Benchmarks'!E274 &lt;&gt;"",'2.Census &amp; Reference Benchmarks'!E274,"")</f>
        <v/>
      </c>
      <c r="F274" s="56" t="str">
        <f>IF('2.Census &amp; Reference Benchmarks'!F274 &lt;&gt;"",'2.Census &amp; Reference Benchmarks'!F274,"")</f>
        <v/>
      </c>
      <c r="G274" s="58" t="str">
        <f>IF('2.Census &amp; Reference Benchmarks'!G274 &lt;&gt;"",'2.Census &amp; Reference Benchmarks'!G274,"")</f>
        <v/>
      </c>
      <c r="H274" s="58" t="str">
        <f>IF('2.Census &amp; Reference Benchmarks'!H274 &lt;&gt;"",'2.Census &amp; Reference Benchmarks'!H274,"")</f>
        <v/>
      </c>
      <c r="I274" s="58" t="str">
        <f>IF('2.Census &amp; Reference Benchmarks'!I274 &lt;&gt;"",'2.Census &amp; Reference Benchmarks'!I274,"")</f>
        <v/>
      </c>
      <c r="J274" s="69" t="str">
        <f>IF('2.Census &amp; Reference Benchmarks'!J274 &lt;&gt;"",'2.Census &amp; Reference Benchmarks'!J274,"")</f>
        <v/>
      </c>
      <c r="K274" s="58" t="str">
        <f>IF('7.Safe Harbor Input Data &amp; Calc'!Q276 &lt;&gt; "", '7.Safe Harbor Input Data &amp; Calc'!Q276, "")</f>
        <v>No</v>
      </c>
      <c r="L274" s="59" t="str">
        <f>IF('2.Census &amp; Reference Benchmarks'!T274&lt;&gt; "",'2.Census &amp; Reference Benchmarks'!T274,"")</f>
        <v/>
      </c>
      <c r="M274" s="60">
        <f>'2.Census &amp; Reference Benchmarks'!M274</f>
        <v>0</v>
      </c>
      <c r="N274" s="60">
        <f>'2.Census &amp; Reference Benchmarks'!P274</f>
        <v>0</v>
      </c>
      <c r="O274" s="60">
        <f>'2.Census &amp; Reference Benchmarks'!S274</f>
        <v>0</v>
      </c>
      <c r="P274" s="52">
        <f>IF( AND(I274 &lt; '1. Summary for SBA'!$J$7, I274 &lt;&gt;""), 0, IF(AND(G274="",I274=""),SUM(M274:O274)*4,IF(I274&lt;'1. Summary for SBA'!$J$7,0,IF(K274="Yes",0,IF(H274="Salary",IF(AND(SUM(M274:O274)*4&lt;100000,L274=""),(SUM(M274:O274)/(IF(OR(I274=0,I274&gt;=DATEVALUE("3/31/2020")),DATEVALUE("3/31/2020"),I274)-IF(OR(G274&lt;=DATEVALUE("1/1/2020"), G274 = ""),DATEVALUE("1/1/2020"),IF(OR(MONTH(G274)=1),G274+1,IF(MONTH(G274)=3,G274,G274-1)))))*360,0),0)))))</f>
        <v>0</v>
      </c>
      <c r="Q274" s="52">
        <f t="shared" si="29"/>
        <v>0</v>
      </c>
      <c r="R274" s="67">
        <f t="shared" si="30"/>
        <v>0</v>
      </c>
      <c r="S274" s="53">
        <f>SUM('3.Weekly Hours &amp; Wage Activity'!AI274:BF274)</f>
        <v>0</v>
      </c>
      <c r="T274" s="53">
        <f>IF(AND(I274&lt;&gt; "",  I274 &lt; '1. Summary for SBA'!$J$11 +168, I274 &gt; '1. Summary for SBA'!$J$11),S274+(((168-(I274-'1. Summary for SBA'!$J$11+1))*S274)/((I274-'1. Summary for SBA'!$J$11+1))),0)</f>
        <v>0</v>
      </c>
      <c r="U274" s="369">
        <f>IF(K274= "Yes",0,IF( H274 = "salary",IF(T274 = 0,MAX(0,$R274-$S274), R274-T274),IF( H274 = "Hourly",'6. Hourly EE Wage Reduction'!AA274, 0)))</f>
        <v>0</v>
      </c>
      <c r="V274" s="67">
        <f t="shared" si="31"/>
        <v>0</v>
      </c>
      <c r="W274" s="405" t="str">
        <f>IF(U274 = 0, "No",IF('6. Hourly EE Wage Reduction'!T274 &gt;'6. Hourly EE Wage Reduction'!W274, "Yes", "No"))</f>
        <v>No</v>
      </c>
      <c r="X274" s="67">
        <f t="shared" si="32"/>
        <v>0</v>
      </c>
      <c r="Y274" s="67">
        <f t="shared" si="33"/>
        <v>0</v>
      </c>
      <c r="AA274" s="86">
        <f>IFERROR(IF('3.Weekly Hours &amp; Wage Activity'!J274 = "FT", 1,MIN(1,IF('3.Weekly Hours &amp; Wage Activity'!J274 = "", "",MIN('3.Weekly Hours &amp; Wage Activity'!J274/40,1)),IF('3.Weekly Hours &amp; Wage Activity'!J274="", "",'3.Weekly Hours &amp; Wage Activity'!J274/40 ))),0)</f>
        <v>0</v>
      </c>
      <c r="AB274" s="86">
        <f>IFERROR(IF('3.Weekly Hours &amp; Wage Activity'!K274 = "FT", 1,MIN(1,IF('3.Weekly Hours &amp; Wage Activity'!K274 = "", "",MIN('3.Weekly Hours &amp; Wage Activity'!K274/40,1)),IF('3.Weekly Hours &amp; Wage Activity'!K274="", "",'3.Weekly Hours &amp; Wage Activity'!K274/40 ))),0)</f>
        <v>0</v>
      </c>
      <c r="AC274" s="86">
        <f>IFERROR(IF('3.Weekly Hours &amp; Wage Activity'!L274 = "FT", 1,MIN(1,IF('3.Weekly Hours &amp; Wage Activity'!L274 = "", "",MIN('3.Weekly Hours &amp; Wage Activity'!L274/40,1)),IF('3.Weekly Hours &amp; Wage Activity'!L274="", "",'3.Weekly Hours &amp; Wage Activity'!L274/40 ))),0)</f>
        <v>0</v>
      </c>
      <c r="AD274" s="86">
        <f>IFERROR(IF('3.Weekly Hours &amp; Wage Activity'!M274 = "FT", 1,MIN(1,IF('3.Weekly Hours &amp; Wage Activity'!M274 = "", "",MIN('3.Weekly Hours &amp; Wage Activity'!M274/40,1)),IF('3.Weekly Hours &amp; Wage Activity'!M274="", "",'3.Weekly Hours &amp; Wage Activity'!M274/40 ))),0)</f>
        <v>0</v>
      </c>
      <c r="AE274" s="86">
        <f>IFERROR(IF('3.Weekly Hours &amp; Wage Activity'!N274 = "FT", 1,MIN(1,IF('3.Weekly Hours &amp; Wage Activity'!N274 = "", "",MIN('3.Weekly Hours &amp; Wage Activity'!N274/40,1)),IF('3.Weekly Hours &amp; Wage Activity'!N274="", "",'3.Weekly Hours &amp; Wage Activity'!N274/40 ))),0)</f>
        <v>0</v>
      </c>
      <c r="AF274" s="86">
        <f>IFERROR(IF('3.Weekly Hours &amp; Wage Activity'!O274 = "FT", 1,MIN(1,IF('3.Weekly Hours &amp; Wage Activity'!O274 = "", "",MIN('3.Weekly Hours &amp; Wage Activity'!O274/40,1)),IF('3.Weekly Hours &amp; Wage Activity'!O274="", "",'3.Weekly Hours &amp; Wage Activity'!O274/40 ))),0)</f>
        <v>0</v>
      </c>
      <c r="AG274" s="86">
        <f>IFERROR(IF('3.Weekly Hours &amp; Wage Activity'!P274 = "FT", 1,MIN(1,IF('3.Weekly Hours &amp; Wage Activity'!P274 = "", "",MIN('3.Weekly Hours &amp; Wage Activity'!P274/40,1)),IF('3.Weekly Hours &amp; Wage Activity'!P274="", "",'3.Weekly Hours &amp; Wage Activity'!P274/40 ))),0)</f>
        <v>0</v>
      </c>
      <c r="AH274" s="86">
        <f>IFERROR(IF('3.Weekly Hours &amp; Wage Activity'!Q274 = "FT", 1,MIN(1,IF('3.Weekly Hours &amp; Wage Activity'!Q274 = "", "",MIN('3.Weekly Hours &amp; Wage Activity'!Q274/40,1)),IF('3.Weekly Hours &amp; Wage Activity'!Q274="", "",'3.Weekly Hours &amp; Wage Activity'!Q274/40 ))),0)</f>
        <v>0</v>
      </c>
      <c r="AI274" s="86">
        <f>IFERROR(IF('3.Weekly Hours &amp; Wage Activity'!R274 = "FT", 1,MIN(1,IF('3.Weekly Hours &amp; Wage Activity'!R274 = "", "",MIN('3.Weekly Hours &amp; Wage Activity'!R274/40,1)),IF('3.Weekly Hours &amp; Wage Activity'!R274="", "",'3.Weekly Hours &amp; Wage Activity'!R274/40 ))),0)</f>
        <v>0</v>
      </c>
      <c r="AJ274" s="86">
        <f>IFERROR(IF('3.Weekly Hours &amp; Wage Activity'!S274 = "FT", 1,MIN(1,IF('3.Weekly Hours &amp; Wage Activity'!S274 = "", "",MIN('3.Weekly Hours &amp; Wage Activity'!S274/40,1)),IF('3.Weekly Hours &amp; Wage Activity'!S274="", "",'3.Weekly Hours &amp; Wage Activity'!S274/40 ))),0)</f>
        <v>0</v>
      </c>
      <c r="AK274" s="86">
        <f>IFERROR(IF('3.Weekly Hours &amp; Wage Activity'!T274 = "FT", 1,MIN(1,IF('3.Weekly Hours &amp; Wage Activity'!T274 = "", "",MIN('3.Weekly Hours &amp; Wage Activity'!T274/40,1)),IF('3.Weekly Hours &amp; Wage Activity'!T274="", "",'3.Weekly Hours &amp; Wage Activity'!T274/40 ))),0)</f>
        <v>0</v>
      </c>
      <c r="AL274" s="86">
        <f>IFERROR(IF('3.Weekly Hours &amp; Wage Activity'!U274 = "FT", 1,MIN(1,IF('3.Weekly Hours &amp; Wage Activity'!U274 = "", "",MIN('3.Weekly Hours &amp; Wage Activity'!U274/40,1)),IF('3.Weekly Hours &amp; Wage Activity'!U274="", "",'3.Weekly Hours &amp; Wage Activity'!U274/40 ))),0)</f>
        <v>0</v>
      </c>
      <c r="AM274" s="86">
        <f>IFERROR(IF('3.Weekly Hours &amp; Wage Activity'!V274 = "FT", 1,MIN(1,IF('3.Weekly Hours &amp; Wage Activity'!V274 = "", "",MIN('3.Weekly Hours &amp; Wage Activity'!V274/40,1)),IF('3.Weekly Hours &amp; Wage Activity'!V274="", "",'3.Weekly Hours &amp; Wage Activity'!V274/40 ))),0)</f>
        <v>0</v>
      </c>
      <c r="AN274" s="86">
        <f>IFERROR(IF('3.Weekly Hours &amp; Wage Activity'!W274 = "FT", 1,MIN(1,IF('3.Weekly Hours &amp; Wage Activity'!W274 = "", "",MIN('3.Weekly Hours &amp; Wage Activity'!W274/40,1)),IF('3.Weekly Hours &amp; Wage Activity'!W274="", "",'3.Weekly Hours &amp; Wage Activity'!W274/40 ))),0)</f>
        <v>0</v>
      </c>
      <c r="AO274" s="86">
        <f>IFERROR(IF('3.Weekly Hours &amp; Wage Activity'!X274 = "FT", 1,MIN(1,IF('3.Weekly Hours &amp; Wage Activity'!X274 = "", "",MIN('3.Weekly Hours &amp; Wage Activity'!X274/40,1)),IF('3.Weekly Hours &amp; Wage Activity'!X274="", "",'3.Weekly Hours &amp; Wage Activity'!X274/40 ))),0)</f>
        <v>0</v>
      </c>
      <c r="AP274" s="86">
        <f>IFERROR(IF('3.Weekly Hours &amp; Wage Activity'!Y274 = "FT", 1,MIN(1,IF('3.Weekly Hours &amp; Wage Activity'!Y274 = "", "",MIN('3.Weekly Hours &amp; Wage Activity'!Y274/40,1)),IF('3.Weekly Hours &amp; Wage Activity'!Y274="", "",'3.Weekly Hours &amp; Wage Activity'!Y274/40 ))),0)</f>
        <v>0</v>
      </c>
      <c r="AQ274" s="86">
        <f>IFERROR(IF('3.Weekly Hours &amp; Wage Activity'!Z274 = "FT", 1,MIN(1,IF('3.Weekly Hours &amp; Wage Activity'!Z274 = "", "",MIN('3.Weekly Hours &amp; Wage Activity'!Z274/40,1)),IF('3.Weekly Hours &amp; Wage Activity'!Z274="", "",'3.Weekly Hours &amp; Wage Activity'!Z274/40 ))),0)</f>
        <v>0</v>
      </c>
      <c r="AR274" s="86">
        <f>IFERROR(IF('3.Weekly Hours &amp; Wage Activity'!AA274 = "FT", 1,MIN(1,IF('3.Weekly Hours &amp; Wage Activity'!AA274 = "", "",MIN('3.Weekly Hours &amp; Wage Activity'!AA274/40,1)),IF('3.Weekly Hours &amp; Wage Activity'!AA274="", "",'3.Weekly Hours &amp; Wage Activity'!AA274/40 ))),0)</f>
        <v>0</v>
      </c>
      <c r="AS274" s="86">
        <f>IFERROR(IF('3.Weekly Hours &amp; Wage Activity'!AB274 = "FT", 1,MIN(1,IF('3.Weekly Hours &amp; Wage Activity'!AB274 = "", "",MIN('3.Weekly Hours &amp; Wage Activity'!AB274/40,1)),IF('3.Weekly Hours &amp; Wage Activity'!AB274="", "",'3.Weekly Hours &amp; Wage Activity'!AB274/40 ))),0)</f>
        <v>0</v>
      </c>
      <c r="AT274" s="86">
        <f>IFERROR(IF('3.Weekly Hours &amp; Wage Activity'!AC274 = "FT", 1,MIN(1,IF('3.Weekly Hours &amp; Wage Activity'!AC274 = "", "",MIN('3.Weekly Hours &amp; Wage Activity'!AC274/40,1)),IF('3.Weekly Hours &amp; Wage Activity'!AC274="", "",'3.Weekly Hours &amp; Wage Activity'!AC274/40 ))),0)</f>
        <v>0</v>
      </c>
      <c r="AU274" s="86">
        <f>IFERROR(IF('3.Weekly Hours &amp; Wage Activity'!AD274 = "FT", 1,MIN(1,IF('3.Weekly Hours &amp; Wage Activity'!AD274 = "", "",MIN('3.Weekly Hours &amp; Wage Activity'!AD274/40,1)),IF('3.Weekly Hours &amp; Wage Activity'!AD274="", "",'3.Weekly Hours &amp; Wage Activity'!AD274/40 ))),0)</f>
        <v>0</v>
      </c>
      <c r="AV274" s="86">
        <f>IFERROR(IF('3.Weekly Hours &amp; Wage Activity'!AE274 = "FT", 1,MIN(1,IF('3.Weekly Hours &amp; Wage Activity'!AE274 = "", "",MIN('3.Weekly Hours &amp; Wage Activity'!AE274/40,1)),IF('3.Weekly Hours &amp; Wage Activity'!AE274="", "",'3.Weekly Hours &amp; Wage Activity'!AE274/40 ))),0)</f>
        <v>0</v>
      </c>
      <c r="AW274" s="86">
        <f>IFERROR(IF('3.Weekly Hours &amp; Wage Activity'!AF274 = "FT", 1,MIN(1,IF('3.Weekly Hours &amp; Wage Activity'!AF274 = "", "",MIN('3.Weekly Hours &amp; Wage Activity'!AF274/40,1)),IF('3.Weekly Hours &amp; Wage Activity'!AF274="", "",'3.Weekly Hours &amp; Wage Activity'!AF274/40 ))),0)</f>
        <v>0</v>
      </c>
      <c r="AX274" s="86">
        <f>IFERROR(IF('3.Weekly Hours &amp; Wage Activity'!AG274 = "FT", 1,MIN(1,IF('3.Weekly Hours &amp; Wage Activity'!AG274 = "", "",MIN('3.Weekly Hours &amp; Wage Activity'!AG274/40,1)),IF('3.Weekly Hours &amp; Wage Activity'!AG274="", "",'3.Weekly Hours &amp; Wage Activity'!AG274/40 ))),0)</f>
        <v>0</v>
      </c>
      <c r="AY274" s="523">
        <f>SUM( IF(COUNTIF('3.Weekly Hours &amp; Wage Activity'!J274:Q274, "&lt;&gt;FT") = 0, COLUMNS('3.Weekly Hours &amp; Wage Activity'!J274:AG274) * 40, '3.Weekly Hours &amp; Wage Activity'!J274:AG274))</f>
        <v>0</v>
      </c>
      <c r="AZ274" s="86">
        <f t="shared" si="34"/>
        <v>0</v>
      </c>
      <c r="BA274" s="87">
        <f t="shared" si="35"/>
        <v>0</v>
      </c>
      <c r="BB274" s="74" t="str">
        <f>IF('2.Census &amp; Reference Benchmarks'!K274 = "", "", '2.Census &amp; Reference Benchmarks'!K274)</f>
        <v/>
      </c>
      <c r="BC274" s="185">
        <f>IF('2.Census &amp; Reference Benchmarks'!L274="N/A",IF(OR(AND(G274="",I274=""),AND(G274&lt;DATEVALUE("1/1/2020"),OR(I274="",I274&gt;DATEVALUE("3/31/2020")))),177.14,IF(OR(I274 = "", I274 &gt; DATEVALUE("1/31/2020")), ROUND(177.14*((DATEVALUE("2/1/2020") -G274)/31),1))),IF('2.Census &amp; Reference Benchmarks'!L274="",0,'2.Census &amp; Reference Benchmarks'!L274))</f>
        <v>0</v>
      </c>
      <c r="BD274" s="74" t="str">
        <f>IF('2.Census &amp; Reference Benchmarks'!N274 = "", "", '2.Census &amp; Reference Benchmarks'!N274)</f>
        <v/>
      </c>
      <c r="BE274" s="185">
        <f>IF('2.Census &amp; Reference Benchmarks'!O274="N/A",IF(OR(AND(G274="",I274=""),AND(G274&lt;=DATEVALUE("2/1/2020"),OR(I274="",I274&gt;=DATEVALUE("2/29/2020")))),165.71,IF(AND(G274&gt;DATEVALUE("2/1/2020"),OR(I274="",I274&lt;=DATEVALUE("2/29/2020"))),((DATEVALUE("3/1/2020")-G274)/29)*165.71,"")),IF('2.Census &amp; Reference Benchmarks'!O274="",0,'2.Census &amp; Reference Benchmarks'!O274))</f>
        <v>0</v>
      </c>
    </row>
    <row r="275" spans="1:57" x14ac:dyDescent="0.25">
      <c r="A275" s="3"/>
      <c r="B275" s="56">
        <f>IF('2.Census &amp; Reference Benchmarks'!B275 &lt;&gt;"",'2.Census &amp; Reference Benchmarks'!B275,"")</f>
        <v>0</v>
      </c>
      <c r="C275" s="56">
        <f>IF('2.Census &amp; Reference Benchmarks'!C275 &lt;&gt;"",'2.Census &amp; Reference Benchmarks'!C275,"")</f>
        <v>0</v>
      </c>
      <c r="D275" s="57" t="str">
        <f>IF('2.Census &amp; Reference Benchmarks'!D275 &lt;&gt;"",'2.Census &amp; Reference Benchmarks'!D275,"")</f>
        <v/>
      </c>
      <c r="E275" s="56" t="str">
        <f>IF('2.Census &amp; Reference Benchmarks'!E275 &lt;&gt;"",'2.Census &amp; Reference Benchmarks'!E275,"")</f>
        <v/>
      </c>
      <c r="F275" s="56" t="str">
        <f>IF('2.Census &amp; Reference Benchmarks'!F275 &lt;&gt;"",'2.Census &amp; Reference Benchmarks'!F275,"")</f>
        <v/>
      </c>
      <c r="G275" s="58" t="str">
        <f>IF('2.Census &amp; Reference Benchmarks'!G275 &lt;&gt;"",'2.Census &amp; Reference Benchmarks'!G275,"")</f>
        <v/>
      </c>
      <c r="H275" s="58" t="str">
        <f>IF('2.Census &amp; Reference Benchmarks'!H275 &lt;&gt;"",'2.Census &amp; Reference Benchmarks'!H275,"")</f>
        <v/>
      </c>
      <c r="I275" s="58" t="str">
        <f>IF('2.Census &amp; Reference Benchmarks'!I275 &lt;&gt;"",'2.Census &amp; Reference Benchmarks'!I275,"")</f>
        <v/>
      </c>
      <c r="J275" s="69" t="str">
        <f>IF('2.Census &amp; Reference Benchmarks'!J275 &lt;&gt;"",'2.Census &amp; Reference Benchmarks'!J275,"")</f>
        <v/>
      </c>
      <c r="K275" s="58" t="str">
        <f>IF('7.Safe Harbor Input Data &amp; Calc'!Q277 &lt;&gt; "", '7.Safe Harbor Input Data &amp; Calc'!Q277, "")</f>
        <v>No</v>
      </c>
      <c r="L275" s="59" t="str">
        <f>IF('2.Census &amp; Reference Benchmarks'!T275&lt;&gt; "",'2.Census &amp; Reference Benchmarks'!T275,"")</f>
        <v/>
      </c>
      <c r="M275" s="60">
        <f>'2.Census &amp; Reference Benchmarks'!M275</f>
        <v>0</v>
      </c>
      <c r="N275" s="60">
        <f>'2.Census &amp; Reference Benchmarks'!P275</f>
        <v>0</v>
      </c>
      <c r="O275" s="60">
        <f>'2.Census &amp; Reference Benchmarks'!S275</f>
        <v>0</v>
      </c>
      <c r="P275" s="52">
        <f>IF( AND(I275 &lt; '1. Summary for SBA'!$J$7, I275 &lt;&gt;""), 0, IF(AND(G275="",I275=""),SUM(M275:O275)*4,IF(I275&lt;'1. Summary for SBA'!$J$7,0,IF(K275="Yes",0,IF(H275="Salary",IF(AND(SUM(M275:O275)*4&lt;100000,L275=""),(SUM(M275:O275)/(IF(OR(I275=0,I275&gt;=DATEVALUE("3/31/2020")),DATEVALUE("3/31/2020"),I275)-IF(OR(G275&lt;=DATEVALUE("1/1/2020"), G275 = ""),DATEVALUE("1/1/2020"),IF(OR(MONTH(G275)=1),G275+1,IF(MONTH(G275)=3,G275,G275-1)))))*360,0),0)))))</f>
        <v>0</v>
      </c>
      <c r="Q275" s="52">
        <f t="shared" si="29"/>
        <v>0</v>
      </c>
      <c r="R275" s="67">
        <f t="shared" si="30"/>
        <v>0</v>
      </c>
      <c r="S275" s="53">
        <f>SUM('3.Weekly Hours &amp; Wage Activity'!AI275:BF275)</f>
        <v>0</v>
      </c>
      <c r="T275" s="53">
        <f>IF(AND(I275&lt;&gt; "",  I275 &lt; '1. Summary for SBA'!$J$11 +168, I275 &gt; '1. Summary for SBA'!$J$11),S275+(((168-(I275-'1. Summary for SBA'!$J$11+1))*S275)/((I275-'1. Summary for SBA'!$J$11+1))),0)</f>
        <v>0</v>
      </c>
      <c r="U275" s="369">
        <f>IF(K275= "Yes",0,IF( H275 = "salary",IF(T275 = 0,MAX(0,$R275-$S275), R275-T275),IF( H275 = "Hourly",'6. Hourly EE Wage Reduction'!AA275, 0)))</f>
        <v>0</v>
      </c>
      <c r="V275" s="67">
        <f t="shared" si="31"/>
        <v>0</v>
      </c>
      <c r="W275" s="405" t="str">
        <f>IF(U275 = 0, "No",IF('6. Hourly EE Wage Reduction'!T275 &gt;'6. Hourly EE Wage Reduction'!W275, "Yes", "No"))</f>
        <v>No</v>
      </c>
      <c r="X275" s="67">
        <f t="shared" si="32"/>
        <v>0</v>
      </c>
      <c r="Y275" s="67">
        <f t="shared" si="33"/>
        <v>0</v>
      </c>
      <c r="AA275" s="86">
        <f>IFERROR(IF('3.Weekly Hours &amp; Wage Activity'!J275 = "FT", 1,MIN(1,IF('3.Weekly Hours &amp; Wage Activity'!J275 = "", "",MIN('3.Weekly Hours &amp; Wage Activity'!J275/40,1)),IF('3.Weekly Hours &amp; Wage Activity'!J275="", "",'3.Weekly Hours &amp; Wage Activity'!J275/40 ))),0)</f>
        <v>0</v>
      </c>
      <c r="AB275" s="86">
        <f>IFERROR(IF('3.Weekly Hours &amp; Wage Activity'!K275 = "FT", 1,MIN(1,IF('3.Weekly Hours &amp; Wage Activity'!K275 = "", "",MIN('3.Weekly Hours &amp; Wage Activity'!K275/40,1)),IF('3.Weekly Hours &amp; Wage Activity'!K275="", "",'3.Weekly Hours &amp; Wage Activity'!K275/40 ))),0)</f>
        <v>0</v>
      </c>
      <c r="AC275" s="86">
        <f>IFERROR(IF('3.Weekly Hours &amp; Wage Activity'!L275 = "FT", 1,MIN(1,IF('3.Weekly Hours &amp; Wage Activity'!L275 = "", "",MIN('3.Weekly Hours &amp; Wage Activity'!L275/40,1)),IF('3.Weekly Hours &amp; Wage Activity'!L275="", "",'3.Weekly Hours &amp; Wage Activity'!L275/40 ))),0)</f>
        <v>0</v>
      </c>
      <c r="AD275" s="86">
        <f>IFERROR(IF('3.Weekly Hours &amp; Wage Activity'!M275 = "FT", 1,MIN(1,IF('3.Weekly Hours &amp; Wage Activity'!M275 = "", "",MIN('3.Weekly Hours &amp; Wage Activity'!M275/40,1)),IF('3.Weekly Hours &amp; Wage Activity'!M275="", "",'3.Weekly Hours &amp; Wage Activity'!M275/40 ))),0)</f>
        <v>0</v>
      </c>
      <c r="AE275" s="86">
        <f>IFERROR(IF('3.Weekly Hours &amp; Wage Activity'!N275 = "FT", 1,MIN(1,IF('3.Weekly Hours &amp; Wage Activity'!N275 = "", "",MIN('3.Weekly Hours &amp; Wage Activity'!N275/40,1)),IF('3.Weekly Hours &amp; Wage Activity'!N275="", "",'3.Weekly Hours &amp; Wage Activity'!N275/40 ))),0)</f>
        <v>0</v>
      </c>
      <c r="AF275" s="86">
        <f>IFERROR(IF('3.Weekly Hours &amp; Wage Activity'!O275 = "FT", 1,MIN(1,IF('3.Weekly Hours &amp; Wage Activity'!O275 = "", "",MIN('3.Weekly Hours &amp; Wage Activity'!O275/40,1)),IF('3.Weekly Hours &amp; Wage Activity'!O275="", "",'3.Weekly Hours &amp; Wage Activity'!O275/40 ))),0)</f>
        <v>0</v>
      </c>
      <c r="AG275" s="86">
        <f>IFERROR(IF('3.Weekly Hours &amp; Wage Activity'!P275 = "FT", 1,MIN(1,IF('3.Weekly Hours &amp; Wage Activity'!P275 = "", "",MIN('3.Weekly Hours &amp; Wage Activity'!P275/40,1)),IF('3.Weekly Hours &amp; Wage Activity'!P275="", "",'3.Weekly Hours &amp; Wage Activity'!P275/40 ))),0)</f>
        <v>0</v>
      </c>
      <c r="AH275" s="86">
        <f>IFERROR(IF('3.Weekly Hours &amp; Wage Activity'!Q275 = "FT", 1,MIN(1,IF('3.Weekly Hours &amp; Wage Activity'!Q275 = "", "",MIN('3.Weekly Hours &amp; Wage Activity'!Q275/40,1)),IF('3.Weekly Hours &amp; Wage Activity'!Q275="", "",'3.Weekly Hours &amp; Wage Activity'!Q275/40 ))),0)</f>
        <v>0</v>
      </c>
      <c r="AI275" s="86">
        <f>IFERROR(IF('3.Weekly Hours &amp; Wage Activity'!R275 = "FT", 1,MIN(1,IF('3.Weekly Hours &amp; Wage Activity'!R275 = "", "",MIN('3.Weekly Hours &amp; Wage Activity'!R275/40,1)),IF('3.Weekly Hours &amp; Wage Activity'!R275="", "",'3.Weekly Hours &amp; Wage Activity'!R275/40 ))),0)</f>
        <v>0</v>
      </c>
      <c r="AJ275" s="86">
        <f>IFERROR(IF('3.Weekly Hours &amp; Wage Activity'!S275 = "FT", 1,MIN(1,IF('3.Weekly Hours &amp; Wage Activity'!S275 = "", "",MIN('3.Weekly Hours &amp; Wage Activity'!S275/40,1)),IF('3.Weekly Hours &amp; Wage Activity'!S275="", "",'3.Weekly Hours &amp; Wage Activity'!S275/40 ))),0)</f>
        <v>0</v>
      </c>
      <c r="AK275" s="86">
        <f>IFERROR(IF('3.Weekly Hours &amp; Wage Activity'!T275 = "FT", 1,MIN(1,IF('3.Weekly Hours &amp; Wage Activity'!T275 = "", "",MIN('3.Weekly Hours &amp; Wage Activity'!T275/40,1)),IF('3.Weekly Hours &amp; Wage Activity'!T275="", "",'3.Weekly Hours &amp; Wage Activity'!T275/40 ))),0)</f>
        <v>0</v>
      </c>
      <c r="AL275" s="86">
        <f>IFERROR(IF('3.Weekly Hours &amp; Wage Activity'!U275 = "FT", 1,MIN(1,IF('3.Weekly Hours &amp; Wage Activity'!U275 = "", "",MIN('3.Weekly Hours &amp; Wage Activity'!U275/40,1)),IF('3.Weekly Hours &amp; Wage Activity'!U275="", "",'3.Weekly Hours &amp; Wage Activity'!U275/40 ))),0)</f>
        <v>0</v>
      </c>
      <c r="AM275" s="86">
        <f>IFERROR(IF('3.Weekly Hours &amp; Wage Activity'!V275 = "FT", 1,MIN(1,IF('3.Weekly Hours &amp; Wage Activity'!V275 = "", "",MIN('3.Weekly Hours &amp; Wage Activity'!V275/40,1)),IF('3.Weekly Hours &amp; Wage Activity'!V275="", "",'3.Weekly Hours &amp; Wage Activity'!V275/40 ))),0)</f>
        <v>0</v>
      </c>
      <c r="AN275" s="86">
        <f>IFERROR(IF('3.Weekly Hours &amp; Wage Activity'!W275 = "FT", 1,MIN(1,IF('3.Weekly Hours &amp; Wage Activity'!W275 = "", "",MIN('3.Weekly Hours &amp; Wage Activity'!W275/40,1)),IF('3.Weekly Hours &amp; Wage Activity'!W275="", "",'3.Weekly Hours &amp; Wage Activity'!W275/40 ))),0)</f>
        <v>0</v>
      </c>
      <c r="AO275" s="86">
        <f>IFERROR(IF('3.Weekly Hours &amp; Wage Activity'!X275 = "FT", 1,MIN(1,IF('3.Weekly Hours &amp; Wage Activity'!X275 = "", "",MIN('3.Weekly Hours &amp; Wage Activity'!X275/40,1)),IF('3.Weekly Hours &amp; Wage Activity'!X275="", "",'3.Weekly Hours &amp; Wage Activity'!X275/40 ))),0)</f>
        <v>0</v>
      </c>
      <c r="AP275" s="86">
        <f>IFERROR(IF('3.Weekly Hours &amp; Wage Activity'!Y275 = "FT", 1,MIN(1,IF('3.Weekly Hours &amp; Wage Activity'!Y275 = "", "",MIN('3.Weekly Hours &amp; Wage Activity'!Y275/40,1)),IF('3.Weekly Hours &amp; Wage Activity'!Y275="", "",'3.Weekly Hours &amp; Wage Activity'!Y275/40 ))),0)</f>
        <v>0</v>
      </c>
      <c r="AQ275" s="86">
        <f>IFERROR(IF('3.Weekly Hours &amp; Wage Activity'!Z275 = "FT", 1,MIN(1,IF('3.Weekly Hours &amp; Wage Activity'!Z275 = "", "",MIN('3.Weekly Hours &amp; Wage Activity'!Z275/40,1)),IF('3.Weekly Hours &amp; Wage Activity'!Z275="", "",'3.Weekly Hours &amp; Wage Activity'!Z275/40 ))),0)</f>
        <v>0</v>
      </c>
      <c r="AR275" s="86">
        <f>IFERROR(IF('3.Weekly Hours &amp; Wage Activity'!AA275 = "FT", 1,MIN(1,IF('3.Weekly Hours &amp; Wage Activity'!AA275 = "", "",MIN('3.Weekly Hours &amp; Wage Activity'!AA275/40,1)),IF('3.Weekly Hours &amp; Wage Activity'!AA275="", "",'3.Weekly Hours &amp; Wage Activity'!AA275/40 ))),0)</f>
        <v>0</v>
      </c>
      <c r="AS275" s="86">
        <f>IFERROR(IF('3.Weekly Hours &amp; Wage Activity'!AB275 = "FT", 1,MIN(1,IF('3.Weekly Hours &amp; Wage Activity'!AB275 = "", "",MIN('3.Weekly Hours &amp; Wage Activity'!AB275/40,1)),IF('3.Weekly Hours &amp; Wage Activity'!AB275="", "",'3.Weekly Hours &amp; Wage Activity'!AB275/40 ))),0)</f>
        <v>0</v>
      </c>
      <c r="AT275" s="86">
        <f>IFERROR(IF('3.Weekly Hours &amp; Wage Activity'!AC275 = "FT", 1,MIN(1,IF('3.Weekly Hours &amp; Wage Activity'!AC275 = "", "",MIN('3.Weekly Hours &amp; Wage Activity'!AC275/40,1)),IF('3.Weekly Hours &amp; Wage Activity'!AC275="", "",'3.Weekly Hours &amp; Wage Activity'!AC275/40 ))),0)</f>
        <v>0</v>
      </c>
      <c r="AU275" s="86">
        <f>IFERROR(IF('3.Weekly Hours &amp; Wage Activity'!AD275 = "FT", 1,MIN(1,IF('3.Weekly Hours &amp; Wage Activity'!AD275 = "", "",MIN('3.Weekly Hours &amp; Wage Activity'!AD275/40,1)),IF('3.Weekly Hours &amp; Wage Activity'!AD275="", "",'3.Weekly Hours &amp; Wage Activity'!AD275/40 ))),0)</f>
        <v>0</v>
      </c>
      <c r="AV275" s="86">
        <f>IFERROR(IF('3.Weekly Hours &amp; Wage Activity'!AE275 = "FT", 1,MIN(1,IF('3.Weekly Hours &amp; Wage Activity'!AE275 = "", "",MIN('3.Weekly Hours &amp; Wage Activity'!AE275/40,1)),IF('3.Weekly Hours &amp; Wage Activity'!AE275="", "",'3.Weekly Hours &amp; Wage Activity'!AE275/40 ))),0)</f>
        <v>0</v>
      </c>
      <c r="AW275" s="86">
        <f>IFERROR(IF('3.Weekly Hours &amp; Wage Activity'!AF275 = "FT", 1,MIN(1,IF('3.Weekly Hours &amp; Wage Activity'!AF275 = "", "",MIN('3.Weekly Hours &amp; Wage Activity'!AF275/40,1)),IF('3.Weekly Hours &amp; Wage Activity'!AF275="", "",'3.Weekly Hours &amp; Wage Activity'!AF275/40 ))),0)</f>
        <v>0</v>
      </c>
      <c r="AX275" s="86">
        <f>IFERROR(IF('3.Weekly Hours &amp; Wage Activity'!AG275 = "FT", 1,MIN(1,IF('3.Weekly Hours &amp; Wage Activity'!AG275 = "", "",MIN('3.Weekly Hours &amp; Wage Activity'!AG275/40,1)),IF('3.Weekly Hours &amp; Wage Activity'!AG275="", "",'3.Weekly Hours &amp; Wage Activity'!AG275/40 ))),0)</f>
        <v>0</v>
      </c>
      <c r="AY275" s="523">
        <f>SUM( IF(COUNTIF('3.Weekly Hours &amp; Wage Activity'!J275:Q275, "&lt;&gt;FT") = 0, COLUMNS('3.Weekly Hours &amp; Wage Activity'!J275:AG275) * 40, '3.Weekly Hours &amp; Wage Activity'!J275:AG275))</f>
        <v>0</v>
      </c>
      <c r="AZ275" s="86">
        <f t="shared" si="34"/>
        <v>0</v>
      </c>
      <c r="BA275" s="87">
        <f t="shared" si="35"/>
        <v>0</v>
      </c>
      <c r="BB275" s="74" t="str">
        <f>IF('2.Census &amp; Reference Benchmarks'!K275 = "", "", '2.Census &amp; Reference Benchmarks'!K275)</f>
        <v/>
      </c>
      <c r="BC275" s="185">
        <f>IF('2.Census &amp; Reference Benchmarks'!L275="N/A",IF(OR(AND(G275="",I275=""),AND(G275&lt;DATEVALUE("1/1/2020"),OR(I275="",I275&gt;DATEVALUE("3/31/2020")))),177.14,IF(OR(I275 = "", I275 &gt; DATEVALUE("1/31/2020")), ROUND(177.14*((DATEVALUE("2/1/2020") -G275)/31),1))),IF('2.Census &amp; Reference Benchmarks'!L275="",0,'2.Census &amp; Reference Benchmarks'!L275))</f>
        <v>0</v>
      </c>
      <c r="BD275" s="74" t="str">
        <f>IF('2.Census &amp; Reference Benchmarks'!N275 = "", "", '2.Census &amp; Reference Benchmarks'!N275)</f>
        <v/>
      </c>
      <c r="BE275" s="185">
        <f>IF('2.Census &amp; Reference Benchmarks'!O275="N/A",IF(OR(AND(G275="",I275=""),AND(G275&lt;=DATEVALUE("2/1/2020"),OR(I275="",I275&gt;=DATEVALUE("2/29/2020")))),165.71,IF(AND(G275&gt;DATEVALUE("2/1/2020"),OR(I275="",I275&lt;=DATEVALUE("2/29/2020"))),((DATEVALUE("3/1/2020")-G275)/29)*165.71,"")),IF('2.Census &amp; Reference Benchmarks'!O275="",0,'2.Census &amp; Reference Benchmarks'!O275))</f>
        <v>0</v>
      </c>
    </row>
    <row r="276" spans="1:57" x14ac:dyDescent="0.25">
      <c r="A276" s="3"/>
      <c r="B276" s="56">
        <f>IF('2.Census &amp; Reference Benchmarks'!B276 &lt;&gt;"",'2.Census &amp; Reference Benchmarks'!B276,"")</f>
        <v>0</v>
      </c>
      <c r="C276" s="56">
        <f>IF('2.Census &amp; Reference Benchmarks'!C276 &lt;&gt;"",'2.Census &amp; Reference Benchmarks'!C276,"")</f>
        <v>0</v>
      </c>
      <c r="D276" s="57" t="str">
        <f>IF('2.Census &amp; Reference Benchmarks'!D276 &lt;&gt;"",'2.Census &amp; Reference Benchmarks'!D276,"")</f>
        <v/>
      </c>
      <c r="E276" s="56" t="str">
        <f>IF('2.Census &amp; Reference Benchmarks'!E276 &lt;&gt;"",'2.Census &amp; Reference Benchmarks'!E276,"")</f>
        <v/>
      </c>
      <c r="F276" s="56" t="str">
        <f>IF('2.Census &amp; Reference Benchmarks'!F276 &lt;&gt;"",'2.Census &amp; Reference Benchmarks'!F276,"")</f>
        <v/>
      </c>
      <c r="G276" s="58" t="str">
        <f>IF('2.Census &amp; Reference Benchmarks'!G276 &lt;&gt;"",'2.Census &amp; Reference Benchmarks'!G276,"")</f>
        <v/>
      </c>
      <c r="H276" s="58" t="str">
        <f>IF('2.Census &amp; Reference Benchmarks'!H276 &lt;&gt;"",'2.Census &amp; Reference Benchmarks'!H276,"")</f>
        <v/>
      </c>
      <c r="I276" s="58" t="str">
        <f>IF('2.Census &amp; Reference Benchmarks'!I276 &lt;&gt;"",'2.Census &amp; Reference Benchmarks'!I276,"")</f>
        <v/>
      </c>
      <c r="J276" s="69" t="str">
        <f>IF('2.Census &amp; Reference Benchmarks'!J276 &lt;&gt;"",'2.Census &amp; Reference Benchmarks'!J276,"")</f>
        <v/>
      </c>
      <c r="K276" s="58" t="str">
        <f>IF('7.Safe Harbor Input Data &amp; Calc'!Q278 &lt;&gt; "", '7.Safe Harbor Input Data &amp; Calc'!Q278, "")</f>
        <v>No</v>
      </c>
      <c r="L276" s="59" t="str">
        <f>IF('2.Census &amp; Reference Benchmarks'!T276&lt;&gt; "",'2.Census &amp; Reference Benchmarks'!T276,"")</f>
        <v/>
      </c>
      <c r="M276" s="60">
        <f>'2.Census &amp; Reference Benchmarks'!M276</f>
        <v>0</v>
      </c>
      <c r="N276" s="60">
        <f>'2.Census &amp; Reference Benchmarks'!P276</f>
        <v>0</v>
      </c>
      <c r="O276" s="60">
        <f>'2.Census &amp; Reference Benchmarks'!S276</f>
        <v>0</v>
      </c>
      <c r="P276" s="52">
        <f>IF( AND(I276 &lt; '1. Summary for SBA'!$J$7, I276 &lt;&gt;""), 0, IF(AND(G276="",I276=""),SUM(M276:O276)*4,IF(I276&lt;'1. Summary for SBA'!$J$7,0,IF(K276="Yes",0,IF(H276="Salary",IF(AND(SUM(M276:O276)*4&lt;100000,L276=""),(SUM(M276:O276)/(IF(OR(I276=0,I276&gt;=DATEVALUE("3/31/2020")),DATEVALUE("3/31/2020"),I276)-IF(OR(G276&lt;=DATEVALUE("1/1/2020"), G276 = ""),DATEVALUE("1/1/2020"),IF(OR(MONTH(G276)=1),G276+1,IF(MONTH(G276)=3,G276,G276-1)))))*360,0),0)))))</f>
        <v>0</v>
      </c>
      <c r="Q276" s="52">
        <f t="shared" si="29"/>
        <v>0</v>
      </c>
      <c r="R276" s="67">
        <f t="shared" si="30"/>
        <v>0</v>
      </c>
      <c r="S276" s="53">
        <f>SUM('3.Weekly Hours &amp; Wage Activity'!AI276:BF276)</f>
        <v>0</v>
      </c>
      <c r="T276" s="53">
        <f>IF(AND(I276&lt;&gt; "",  I276 &lt; '1. Summary for SBA'!$J$11 +168, I276 &gt; '1. Summary for SBA'!$J$11),S276+(((168-(I276-'1. Summary for SBA'!$J$11+1))*S276)/((I276-'1. Summary for SBA'!$J$11+1))),0)</f>
        <v>0</v>
      </c>
      <c r="U276" s="369">
        <f>IF(K276= "Yes",0,IF( H276 = "salary",IF(T276 = 0,MAX(0,$R276-$S276), R276-T276),IF( H276 = "Hourly",'6. Hourly EE Wage Reduction'!AA276, 0)))</f>
        <v>0</v>
      </c>
      <c r="V276" s="67">
        <f t="shared" si="31"/>
        <v>0</v>
      </c>
      <c r="W276" s="405" t="str">
        <f>IF(U276 = 0, "No",IF('6. Hourly EE Wage Reduction'!T276 &gt;'6. Hourly EE Wage Reduction'!W276, "Yes", "No"))</f>
        <v>No</v>
      </c>
      <c r="X276" s="67">
        <f t="shared" si="32"/>
        <v>0</v>
      </c>
      <c r="Y276" s="67">
        <f t="shared" si="33"/>
        <v>0</v>
      </c>
      <c r="AA276" s="86">
        <f>IFERROR(IF('3.Weekly Hours &amp; Wage Activity'!J276 = "FT", 1,MIN(1,IF('3.Weekly Hours &amp; Wage Activity'!J276 = "", "",MIN('3.Weekly Hours &amp; Wage Activity'!J276/40,1)),IF('3.Weekly Hours &amp; Wage Activity'!J276="", "",'3.Weekly Hours &amp; Wage Activity'!J276/40 ))),0)</f>
        <v>0</v>
      </c>
      <c r="AB276" s="86">
        <f>IFERROR(IF('3.Weekly Hours &amp; Wage Activity'!K276 = "FT", 1,MIN(1,IF('3.Weekly Hours &amp; Wage Activity'!K276 = "", "",MIN('3.Weekly Hours &amp; Wage Activity'!K276/40,1)),IF('3.Weekly Hours &amp; Wage Activity'!K276="", "",'3.Weekly Hours &amp; Wage Activity'!K276/40 ))),0)</f>
        <v>0</v>
      </c>
      <c r="AC276" s="86">
        <f>IFERROR(IF('3.Weekly Hours &amp; Wage Activity'!L276 = "FT", 1,MIN(1,IF('3.Weekly Hours &amp; Wage Activity'!L276 = "", "",MIN('3.Weekly Hours &amp; Wage Activity'!L276/40,1)),IF('3.Weekly Hours &amp; Wage Activity'!L276="", "",'3.Weekly Hours &amp; Wage Activity'!L276/40 ))),0)</f>
        <v>0</v>
      </c>
      <c r="AD276" s="86">
        <f>IFERROR(IF('3.Weekly Hours &amp; Wage Activity'!M276 = "FT", 1,MIN(1,IF('3.Weekly Hours &amp; Wage Activity'!M276 = "", "",MIN('3.Weekly Hours &amp; Wage Activity'!M276/40,1)),IF('3.Weekly Hours &amp; Wage Activity'!M276="", "",'3.Weekly Hours &amp; Wage Activity'!M276/40 ))),0)</f>
        <v>0</v>
      </c>
      <c r="AE276" s="86">
        <f>IFERROR(IF('3.Weekly Hours &amp; Wage Activity'!N276 = "FT", 1,MIN(1,IF('3.Weekly Hours &amp; Wage Activity'!N276 = "", "",MIN('3.Weekly Hours &amp; Wage Activity'!N276/40,1)),IF('3.Weekly Hours &amp; Wage Activity'!N276="", "",'3.Weekly Hours &amp; Wage Activity'!N276/40 ))),0)</f>
        <v>0</v>
      </c>
      <c r="AF276" s="86">
        <f>IFERROR(IF('3.Weekly Hours &amp; Wage Activity'!O276 = "FT", 1,MIN(1,IF('3.Weekly Hours &amp; Wage Activity'!O276 = "", "",MIN('3.Weekly Hours &amp; Wage Activity'!O276/40,1)),IF('3.Weekly Hours &amp; Wage Activity'!O276="", "",'3.Weekly Hours &amp; Wage Activity'!O276/40 ))),0)</f>
        <v>0</v>
      </c>
      <c r="AG276" s="86">
        <f>IFERROR(IF('3.Weekly Hours &amp; Wage Activity'!P276 = "FT", 1,MIN(1,IF('3.Weekly Hours &amp; Wage Activity'!P276 = "", "",MIN('3.Weekly Hours &amp; Wage Activity'!P276/40,1)),IF('3.Weekly Hours &amp; Wage Activity'!P276="", "",'3.Weekly Hours &amp; Wage Activity'!P276/40 ))),0)</f>
        <v>0</v>
      </c>
      <c r="AH276" s="86">
        <f>IFERROR(IF('3.Weekly Hours &amp; Wage Activity'!Q276 = "FT", 1,MIN(1,IF('3.Weekly Hours &amp; Wage Activity'!Q276 = "", "",MIN('3.Weekly Hours &amp; Wage Activity'!Q276/40,1)),IF('3.Weekly Hours &amp; Wage Activity'!Q276="", "",'3.Weekly Hours &amp; Wage Activity'!Q276/40 ))),0)</f>
        <v>0</v>
      </c>
      <c r="AI276" s="86">
        <f>IFERROR(IF('3.Weekly Hours &amp; Wage Activity'!R276 = "FT", 1,MIN(1,IF('3.Weekly Hours &amp; Wage Activity'!R276 = "", "",MIN('3.Weekly Hours &amp; Wage Activity'!R276/40,1)),IF('3.Weekly Hours &amp; Wage Activity'!R276="", "",'3.Weekly Hours &amp; Wage Activity'!R276/40 ))),0)</f>
        <v>0</v>
      </c>
      <c r="AJ276" s="86">
        <f>IFERROR(IF('3.Weekly Hours &amp; Wage Activity'!S276 = "FT", 1,MIN(1,IF('3.Weekly Hours &amp; Wage Activity'!S276 = "", "",MIN('3.Weekly Hours &amp; Wage Activity'!S276/40,1)),IF('3.Weekly Hours &amp; Wage Activity'!S276="", "",'3.Weekly Hours &amp; Wage Activity'!S276/40 ))),0)</f>
        <v>0</v>
      </c>
      <c r="AK276" s="86">
        <f>IFERROR(IF('3.Weekly Hours &amp; Wage Activity'!T276 = "FT", 1,MIN(1,IF('3.Weekly Hours &amp; Wage Activity'!T276 = "", "",MIN('3.Weekly Hours &amp; Wage Activity'!T276/40,1)),IF('3.Weekly Hours &amp; Wage Activity'!T276="", "",'3.Weekly Hours &amp; Wage Activity'!T276/40 ))),0)</f>
        <v>0</v>
      </c>
      <c r="AL276" s="86">
        <f>IFERROR(IF('3.Weekly Hours &amp; Wage Activity'!U276 = "FT", 1,MIN(1,IF('3.Weekly Hours &amp; Wage Activity'!U276 = "", "",MIN('3.Weekly Hours &amp; Wage Activity'!U276/40,1)),IF('3.Weekly Hours &amp; Wage Activity'!U276="", "",'3.Weekly Hours &amp; Wage Activity'!U276/40 ))),0)</f>
        <v>0</v>
      </c>
      <c r="AM276" s="86">
        <f>IFERROR(IF('3.Weekly Hours &amp; Wage Activity'!V276 = "FT", 1,MIN(1,IF('3.Weekly Hours &amp; Wage Activity'!V276 = "", "",MIN('3.Weekly Hours &amp; Wage Activity'!V276/40,1)),IF('3.Weekly Hours &amp; Wage Activity'!V276="", "",'3.Weekly Hours &amp; Wage Activity'!V276/40 ))),0)</f>
        <v>0</v>
      </c>
      <c r="AN276" s="86">
        <f>IFERROR(IF('3.Weekly Hours &amp; Wage Activity'!W276 = "FT", 1,MIN(1,IF('3.Weekly Hours &amp; Wage Activity'!W276 = "", "",MIN('3.Weekly Hours &amp; Wage Activity'!W276/40,1)),IF('3.Weekly Hours &amp; Wage Activity'!W276="", "",'3.Weekly Hours &amp; Wage Activity'!W276/40 ))),0)</f>
        <v>0</v>
      </c>
      <c r="AO276" s="86">
        <f>IFERROR(IF('3.Weekly Hours &amp; Wage Activity'!X276 = "FT", 1,MIN(1,IF('3.Weekly Hours &amp; Wage Activity'!X276 = "", "",MIN('3.Weekly Hours &amp; Wage Activity'!X276/40,1)),IF('3.Weekly Hours &amp; Wage Activity'!X276="", "",'3.Weekly Hours &amp; Wage Activity'!X276/40 ))),0)</f>
        <v>0</v>
      </c>
      <c r="AP276" s="86">
        <f>IFERROR(IF('3.Weekly Hours &amp; Wage Activity'!Y276 = "FT", 1,MIN(1,IF('3.Weekly Hours &amp; Wage Activity'!Y276 = "", "",MIN('3.Weekly Hours &amp; Wage Activity'!Y276/40,1)),IF('3.Weekly Hours &amp; Wage Activity'!Y276="", "",'3.Weekly Hours &amp; Wage Activity'!Y276/40 ))),0)</f>
        <v>0</v>
      </c>
      <c r="AQ276" s="86">
        <f>IFERROR(IF('3.Weekly Hours &amp; Wage Activity'!Z276 = "FT", 1,MIN(1,IF('3.Weekly Hours &amp; Wage Activity'!Z276 = "", "",MIN('3.Weekly Hours &amp; Wage Activity'!Z276/40,1)),IF('3.Weekly Hours &amp; Wage Activity'!Z276="", "",'3.Weekly Hours &amp; Wage Activity'!Z276/40 ))),0)</f>
        <v>0</v>
      </c>
      <c r="AR276" s="86">
        <f>IFERROR(IF('3.Weekly Hours &amp; Wage Activity'!AA276 = "FT", 1,MIN(1,IF('3.Weekly Hours &amp; Wage Activity'!AA276 = "", "",MIN('3.Weekly Hours &amp; Wage Activity'!AA276/40,1)),IF('3.Weekly Hours &amp; Wage Activity'!AA276="", "",'3.Weekly Hours &amp; Wage Activity'!AA276/40 ))),0)</f>
        <v>0</v>
      </c>
      <c r="AS276" s="86">
        <f>IFERROR(IF('3.Weekly Hours &amp; Wage Activity'!AB276 = "FT", 1,MIN(1,IF('3.Weekly Hours &amp; Wage Activity'!AB276 = "", "",MIN('3.Weekly Hours &amp; Wage Activity'!AB276/40,1)),IF('3.Weekly Hours &amp; Wage Activity'!AB276="", "",'3.Weekly Hours &amp; Wage Activity'!AB276/40 ))),0)</f>
        <v>0</v>
      </c>
      <c r="AT276" s="86">
        <f>IFERROR(IF('3.Weekly Hours &amp; Wage Activity'!AC276 = "FT", 1,MIN(1,IF('3.Weekly Hours &amp; Wage Activity'!AC276 = "", "",MIN('3.Weekly Hours &amp; Wage Activity'!AC276/40,1)),IF('3.Weekly Hours &amp; Wage Activity'!AC276="", "",'3.Weekly Hours &amp; Wage Activity'!AC276/40 ))),0)</f>
        <v>0</v>
      </c>
      <c r="AU276" s="86">
        <f>IFERROR(IF('3.Weekly Hours &amp; Wage Activity'!AD276 = "FT", 1,MIN(1,IF('3.Weekly Hours &amp; Wage Activity'!AD276 = "", "",MIN('3.Weekly Hours &amp; Wage Activity'!AD276/40,1)),IF('3.Weekly Hours &amp; Wage Activity'!AD276="", "",'3.Weekly Hours &amp; Wage Activity'!AD276/40 ))),0)</f>
        <v>0</v>
      </c>
      <c r="AV276" s="86">
        <f>IFERROR(IF('3.Weekly Hours &amp; Wage Activity'!AE276 = "FT", 1,MIN(1,IF('3.Weekly Hours &amp; Wage Activity'!AE276 = "", "",MIN('3.Weekly Hours &amp; Wage Activity'!AE276/40,1)),IF('3.Weekly Hours &amp; Wage Activity'!AE276="", "",'3.Weekly Hours &amp; Wage Activity'!AE276/40 ))),0)</f>
        <v>0</v>
      </c>
      <c r="AW276" s="86">
        <f>IFERROR(IF('3.Weekly Hours &amp; Wage Activity'!AF276 = "FT", 1,MIN(1,IF('3.Weekly Hours &amp; Wage Activity'!AF276 = "", "",MIN('3.Weekly Hours &amp; Wage Activity'!AF276/40,1)),IF('3.Weekly Hours &amp; Wage Activity'!AF276="", "",'3.Weekly Hours &amp; Wage Activity'!AF276/40 ))),0)</f>
        <v>0</v>
      </c>
      <c r="AX276" s="86">
        <f>IFERROR(IF('3.Weekly Hours &amp; Wage Activity'!AG276 = "FT", 1,MIN(1,IF('3.Weekly Hours &amp; Wage Activity'!AG276 = "", "",MIN('3.Weekly Hours &amp; Wage Activity'!AG276/40,1)),IF('3.Weekly Hours &amp; Wage Activity'!AG276="", "",'3.Weekly Hours &amp; Wage Activity'!AG276/40 ))),0)</f>
        <v>0</v>
      </c>
      <c r="AY276" s="523">
        <f>SUM( IF(COUNTIF('3.Weekly Hours &amp; Wage Activity'!J276:Q276, "&lt;&gt;FT") = 0, COLUMNS('3.Weekly Hours &amp; Wage Activity'!J276:AG276) * 40, '3.Weekly Hours &amp; Wage Activity'!J276:AG276))</f>
        <v>0</v>
      </c>
      <c r="AZ276" s="86">
        <f t="shared" si="34"/>
        <v>0</v>
      </c>
      <c r="BA276" s="87">
        <f t="shared" si="35"/>
        <v>0</v>
      </c>
      <c r="BB276" s="74" t="str">
        <f>IF('2.Census &amp; Reference Benchmarks'!K276 = "", "", '2.Census &amp; Reference Benchmarks'!K276)</f>
        <v/>
      </c>
      <c r="BC276" s="185">
        <f>IF('2.Census &amp; Reference Benchmarks'!L276="N/A",IF(OR(AND(G276="",I276=""),AND(G276&lt;DATEVALUE("1/1/2020"),OR(I276="",I276&gt;DATEVALUE("3/31/2020")))),177.14,IF(OR(I276 = "", I276 &gt; DATEVALUE("1/31/2020")), ROUND(177.14*((DATEVALUE("2/1/2020") -G276)/31),1))),IF('2.Census &amp; Reference Benchmarks'!L276="",0,'2.Census &amp; Reference Benchmarks'!L276))</f>
        <v>0</v>
      </c>
      <c r="BD276" s="74" t="str">
        <f>IF('2.Census &amp; Reference Benchmarks'!N276 = "", "", '2.Census &amp; Reference Benchmarks'!N276)</f>
        <v/>
      </c>
      <c r="BE276" s="185">
        <f>IF('2.Census &amp; Reference Benchmarks'!O276="N/A",IF(OR(AND(G276="",I276=""),AND(G276&lt;=DATEVALUE("2/1/2020"),OR(I276="",I276&gt;=DATEVALUE("2/29/2020")))),165.71,IF(AND(G276&gt;DATEVALUE("2/1/2020"),OR(I276="",I276&lt;=DATEVALUE("2/29/2020"))),((DATEVALUE("3/1/2020")-G276)/29)*165.71,"")),IF('2.Census &amp; Reference Benchmarks'!O276="",0,'2.Census &amp; Reference Benchmarks'!O276))</f>
        <v>0</v>
      </c>
    </row>
    <row r="277" spans="1:57" x14ac:dyDescent="0.25">
      <c r="A277" s="3"/>
      <c r="B277" s="56">
        <f>IF('2.Census &amp; Reference Benchmarks'!B277 &lt;&gt;"",'2.Census &amp; Reference Benchmarks'!B277,"")</f>
        <v>0</v>
      </c>
      <c r="C277" s="56">
        <f>IF('2.Census &amp; Reference Benchmarks'!C277 &lt;&gt;"",'2.Census &amp; Reference Benchmarks'!C277,"")</f>
        <v>0</v>
      </c>
      <c r="D277" s="57" t="str">
        <f>IF('2.Census &amp; Reference Benchmarks'!D277 &lt;&gt;"",'2.Census &amp; Reference Benchmarks'!D277,"")</f>
        <v/>
      </c>
      <c r="E277" s="56" t="str">
        <f>IF('2.Census &amp; Reference Benchmarks'!E277 &lt;&gt;"",'2.Census &amp; Reference Benchmarks'!E277,"")</f>
        <v/>
      </c>
      <c r="F277" s="56" t="str">
        <f>IF('2.Census &amp; Reference Benchmarks'!F277 &lt;&gt;"",'2.Census &amp; Reference Benchmarks'!F277,"")</f>
        <v/>
      </c>
      <c r="G277" s="58" t="str">
        <f>IF('2.Census &amp; Reference Benchmarks'!G277 &lt;&gt;"",'2.Census &amp; Reference Benchmarks'!G277,"")</f>
        <v/>
      </c>
      <c r="H277" s="58" t="str">
        <f>IF('2.Census &amp; Reference Benchmarks'!H277 &lt;&gt;"",'2.Census &amp; Reference Benchmarks'!H277,"")</f>
        <v/>
      </c>
      <c r="I277" s="58" t="str">
        <f>IF('2.Census &amp; Reference Benchmarks'!I277 &lt;&gt;"",'2.Census &amp; Reference Benchmarks'!I277,"")</f>
        <v/>
      </c>
      <c r="J277" s="69" t="str">
        <f>IF('2.Census &amp; Reference Benchmarks'!J277 &lt;&gt;"",'2.Census &amp; Reference Benchmarks'!J277,"")</f>
        <v/>
      </c>
      <c r="K277" s="58" t="str">
        <f>IF('7.Safe Harbor Input Data &amp; Calc'!Q279 &lt;&gt; "", '7.Safe Harbor Input Data &amp; Calc'!Q279, "")</f>
        <v>No</v>
      </c>
      <c r="L277" s="59" t="str">
        <f>IF('2.Census &amp; Reference Benchmarks'!T277&lt;&gt; "",'2.Census &amp; Reference Benchmarks'!T277,"")</f>
        <v/>
      </c>
      <c r="M277" s="60">
        <f>'2.Census &amp; Reference Benchmarks'!M277</f>
        <v>0</v>
      </c>
      <c r="N277" s="60">
        <f>'2.Census &amp; Reference Benchmarks'!P277</f>
        <v>0</v>
      </c>
      <c r="O277" s="60">
        <f>'2.Census &amp; Reference Benchmarks'!S277</f>
        <v>0</v>
      </c>
      <c r="P277" s="52">
        <f>IF( AND(I277 &lt; '1. Summary for SBA'!$J$7, I277 &lt;&gt;""), 0, IF(AND(G277="",I277=""),SUM(M277:O277)*4,IF(I277&lt;'1. Summary for SBA'!$J$7,0,IF(K277="Yes",0,IF(H277="Salary",IF(AND(SUM(M277:O277)*4&lt;100000,L277=""),(SUM(M277:O277)/(IF(OR(I277=0,I277&gt;=DATEVALUE("3/31/2020")),DATEVALUE("3/31/2020"),I277)-IF(OR(G277&lt;=DATEVALUE("1/1/2020"), G277 = ""),DATEVALUE("1/1/2020"),IF(OR(MONTH(G277)=1),G277+1,IF(MONTH(G277)=3,G277,G277-1)))))*360,0),0)))))</f>
        <v>0</v>
      </c>
      <c r="Q277" s="52">
        <f t="shared" si="29"/>
        <v>0</v>
      </c>
      <c r="R277" s="67">
        <f t="shared" si="30"/>
        <v>0</v>
      </c>
      <c r="S277" s="53">
        <f>SUM('3.Weekly Hours &amp; Wage Activity'!AI277:BF277)</f>
        <v>0</v>
      </c>
      <c r="T277" s="53">
        <f>IF(AND(I277&lt;&gt; "",  I277 &lt; '1. Summary for SBA'!$J$11 +168, I277 &gt; '1. Summary for SBA'!$J$11),S277+(((168-(I277-'1. Summary for SBA'!$J$11+1))*S277)/((I277-'1. Summary for SBA'!$J$11+1))),0)</f>
        <v>0</v>
      </c>
      <c r="U277" s="369">
        <f>IF(K277= "Yes",0,IF( H277 = "salary",IF(T277 = 0,MAX(0,$R277-$S277), R277-T277),IF( H277 = "Hourly",'6. Hourly EE Wage Reduction'!AA277, 0)))</f>
        <v>0</v>
      </c>
      <c r="V277" s="67">
        <f t="shared" si="31"/>
        <v>0</v>
      </c>
      <c r="W277" s="405" t="str">
        <f>IF(U277 = 0, "No",IF('6. Hourly EE Wage Reduction'!T277 &gt;'6. Hourly EE Wage Reduction'!W277, "Yes", "No"))</f>
        <v>No</v>
      </c>
      <c r="X277" s="67">
        <f t="shared" si="32"/>
        <v>0</v>
      </c>
      <c r="Y277" s="67">
        <f t="shared" si="33"/>
        <v>0</v>
      </c>
      <c r="AA277" s="86">
        <f>IFERROR(IF('3.Weekly Hours &amp; Wage Activity'!J277 = "FT", 1,MIN(1,IF('3.Weekly Hours &amp; Wage Activity'!J277 = "", "",MIN('3.Weekly Hours &amp; Wage Activity'!J277/40,1)),IF('3.Weekly Hours &amp; Wage Activity'!J277="", "",'3.Weekly Hours &amp; Wage Activity'!J277/40 ))),0)</f>
        <v>0</v>
      </c>
      <c r="AB277" s="86">
        <f>IFERROR(IF('3.Weekly Hours &amp; Wage Activity'!K277 = "FT", 1,MIN(1,IF('3.Weekly Hours &amp; Wage Activity'!K277 = "", "",MIN('3.Weekly Hours &amp; Wage Activity'!K277/40,1)),IF('3.Weekly Hours &amp; Wage Activity'!K277="", "",'3.Weekly Hours &amp; Wage Activity'!K277/40 ))),0)</f>
        <v>0</v>
      </c>
      <c r="AC277" s="86">
        <f>IFERROR(IF('3.Weekly Hours &amp; Wage Activity'!L277 = "FT", 1,MIN(1,IF('3.Weekly Hours &amp; Wage Activity'!L277 = "", "",MIN('3.Weekly Hours &amp; Wage Activity'!L277/40,1)),IF('3.Weekly Hours &amp; Wage Activity'!L277="", "",'3.Weekly Hours &amp; Wage Activity'!L277/40 ))),0)</f>
        <v>0</v>
      </c>
      <c r="AD277" s="86">
        <f>IFERROR(IF('3.Weekly Hours &amp; Wage Activity'!M277 = "FT", 1,MIN(1,IF('3.Weekly Hours &amp; Wage Activity'!M277 = "", "",MIN('3.Weekly Hours &amp; Wage Activity'!M277/40,1)),IF('3.Weekly Hours &amp; Wage Activity'!M277="", "",'3.Weekly Hours &amp; Wage Activity'!M277/40 ))),0)</f>
        <v>0</v>
      </c>
      <c r="AE277" s="86">
        <f>IFERROR(IF('3.Weekly Hours &amp; Wage Activity'!N277 = "FT", 1,MIN(1,IF('3.Weekly Hours &amp; Wage Activity'!N277 = "", "",MIN('3.Weekly Hours &amp; Wage Activity'!N277/40,1)),IF('3.Weekly Hours &amp; Wage Activity'!N277="", "",'3.Weekly Hours &amp; Wage Activity'!N277/40 ))),0)</f>
        <v>0</v>
      </c>
      <c r="AF277" s="86">
        <f>IFERROR(IF('3.Weekly Hours &amp; Wage Activity'!O277 = "FT", 1,MIN(1,IF('3.Weekly Hours &amp; Wage Activity'!O277 = "", "",MIN('3.Weekly Hours &amp; Wage Activity'!O277/40,1)),IF('3.Weekly Hours &amp; Wage Activity'!O277="", "",'3.Weekly Hours &amp; Wage Activity'!O277/40 ))),0)</f>
        <v>0</v>
      </c>
      <c r="AG277" s="86">
        <f>IFERROR(IF('3.Weekly Hours &amp; Wage Activity'!P277 = "FT", 1,MIN(1,IF('3.Weekly Hours &amp; Wage Activity'!P277 = "", "",MIN('3.Weekly Hours &amp; Wage Activity'!P277/40,1)),IF('3.Weekly Hours &amp; Wage Activity'!P277="", "",'3.Weekly Hours &amp; Wage Activity'!P277/40 ))),0)</f>
        <v>0</v>
      </c>
      <c r="AH277" s="86">
        <f>IFERROR(IF('3.Weekly Hours &amp; Wage Activity'!Q277 = "FT", 1,MIN(1,IF('3.Weekly Hours &amp; Wage Activity'!Q277 = "", "",MIN('3.Weekly Hours &amp; Wage Activity'!Q277/40,1)),IF('3.Weekly Hours &amp; Wage Activity'!Q277="", "",'3.Weekly Hours &amp; Wage Activity'!Q277/40 ))),0)</f>
        <v>0</v>
      </c>
      <c r="AI277" s="86">
        <f>IFERROR(IF('3.Weekly Hours &amp; Wage Activity'!R277 = "FT", 1,MIN(1,IF('3.Weekly Hours &amp; Wage Activity'!R277 = "", "",MIN('3.Weekly Hours &amp; Wage Activity'!R277/40,1)),IF('3.Weekly Hours &amp; Wage Activity'!R277="", "",'3.Weekly Hours &amp; Wage Activity'!R277/40 ))),0)</f>
        <v>0</v>
      </c>
      <c r="AJ277" s="86">
        <f>IFERROR(IF('3.Weekly Hours &amp; Wage Activity'!S277 = "FT", 1,MIN(1,IF('3.Weekly Hours &amp; Wage Activity'!S277 = "", "",MIN('3.Weekly Hours &amp; Wage Activity'!S277/40,1)),IF('3.Weekly Hours &amp; Wage Activity'!S277="", "",'3.Weekly Hours &amp; Wage Activity'!S277/40 ))),0)</f>
        <v>0</v>
      </c>
      <c r="AK277" s="86">
        <f>IFERROR(IF('3.Weekly Hours &amp; Wage Activity'!T277 = "FT", 1,MIN(1,IF('3.Weekly Hours &amp; Wage Activity'!T277 = "", "",MIN('3.Weekly Hours &amp; Wage Activity'!T277/40,1)),IF('3.Weekly Hours &amp; Wage Activity'!T277="", "",'3.Weekly Hours &amp; Wage Activity'!T277/40 ))),0)</f>
        <v>0</v>
      </c>
      <c r="AL277" s="86">
        <f>IFERROR(IF('3.Weekly Hours &amp; Wage Activity'!U277 = "FT", 1,MIN(1,IF('3.Weekly Hours &amp; Wage Activity'!U277 = "", "",MIN('3.Weekly Hours &amp; Wage Activity'!U277/40,1)),IF('3.Weekly Hours &amp; Wage Activity'!U277="", "",'3.Weekly Hours &amp; Wage Activity'!U277/40 ))),0)</f>
        <v>0</v>
      </c>
      <c r="AM277" s="86">
        <f>IFERROR(IF('3.Weekly Hours &amp; Wage Activity'!V277 = "FT", 1,MIN(1,IF('3.Weekly Hours &amp; Wage Activity'!V277 = "", "",MIN('3.Weekly Hours &amp; Wage Activity'!V277/40,1)),IF('3.Weekly Hours &amp; Wage Activity'!V277="", "",'3.Weekly Hours &amp; Wage Activity'!V277/40 ))),0)</f>
        <v>0</v>
      </c>
      <c r="AN277" s="86">
        <f>IFERROR(IF('3.Weekly Hours &amp; Wage Activity'!W277 = "FT", 1,MIN(1,IF('3.Weekly Hours &amp; Wage Activity'!W277 = "", "",MIN('3.Weekly Hours &amp; Wage Activity'!W277/40,1)),IF('3.Weekly Hours &amp; Wage Activity'!W277="", "",'3.Weekly Hours &amp; Wage Activity'!W277/40 ))),0)</f>
        <v>0</v>
      </c>
      <c r="AO277" s="86">
        <f>IFERROR(IF('3.Weekly Hours &amp; Wage Activity'!X277 = "FT", 1,MIN(1,IF('3.Weekly Hours &amp; Wage Activity'!X277 = "", "",MIN('3.Weekly Hours &amp; Wage Activity'!X277/40,1)),IF('3.Weekly Hours &amp; Wage Activity'!X277="", "",'3.Weekly Hours &amp; Wage Activity'!X277/40 ))),0)</f>
        <v>0</v>
      </c>
      <c r="AP277" s="86">
        <f>IFERROR(IF('3.Weekly Hours &amp; Wage Activity'!Y277 = "FT", 1,MIN(1,IF('3.Weekly Hours &amp; Wage Activity'!Y277 = "", "",MIN('3.Weekly Hours &amp; Wage Activity'!Y277/40,1)),IF('3.Weekly Hours &amp; Wage Activity'!Y277="", "",'3.Weekly Hours &amp; Wage Activity'!Y277/40 ))),0)</f>
        <v>0</v>
      </c>
      <c r="AQ277" s="86">
        <f>IFERROR(IF('3.Weekly Hours &amp; Wage Activity'!Z277 = "FT", 1,MIN(1,IF('3.Weekly Hours &amp; Wage Activity'!Z277 = "", "",MIN('3.Weekly Hours &amp; Wage Activity'!Z277/40,1)),IF('3.Weekly Hours &amp; Wage Activity'!Z277="", "",'3.Weekly Hours &amp; Wage Activity'!Z277/40 ))),0)</f>
        <v>0</v>
      </c>
      <c r="AR277" s="86">
        <f>IFERROR(IF('3.Weekly Hours &amp; Wage Activity'!AA277 = "FT", 1,MIN(1,IF('3.Weekly Hours &amp; Wage Activity'!AA277 = "", "",MIN('3.Weekly Hours &amp; Wage Activity'!AA277/40,1)),IF('3.Weekly Hours &amp; Wage Activity'!AA277="", "",'3.Weekly Hours &amp; Wage Activity'!AA277/40 ))),0)</f>
        <v>0</v>
      </c>
      <c r="AS277" s="86">
        <f>IFERROR(IF('3.Weekly Hours &amp; Wage Activity'!AB277 = "FT", 1,MIN(1,IF('3.Weekly Hours &amp; Wage Activity'!AB277 = "", "",MIN('3.Weekly Hours &amp; Wage Activity'!AB277/40,1)),IF('3.Weekly Hours &amp; Wage Activity'!AB277="", "",'3.Weekly Hours &amp; Wage Activity'!AB277/40 ))),0)</f>
        <v>0</v>
      </c>
      <c r="AT277" s="86">
        <f>IFERROR(IF('3.Weekly Hours &amp; Wage Activity'!AC277 = "FT", 1,MIN(1,IF('3.Weekly Hours &amp; Wage Activity'!AC277 = "", "",MIN('3.Weekly Hours &amp; Wage Activity'!AC277/40,1)),IF('3.Weekly Hours &amp; Wage Activity'!AC277="", "",'3.Weekly Hours &amp; Wage Activity'!AC277/40 ))),0)</f>
        <v>0</v>
      </c>
      <c r="AU277" s="86">
        <f>IFERROR(IF('3.Weekly Hours &amp; Wage Activity'!AD277 = "FT", 1,MIN(1,IF('3.Weekly Hours &amp; Wage Activity'!AD277 = "", "",MIN('3.Weekly Hours &amp; Wage Activity'!AD277/40,1)),IF('3.Weekly Hours &amp; Wage Activity'!AD277="", "",'3.Weekly Hours &amp; Wage Activity'!AD277/40 ))),0)</f>
        <v>0</v>
      </c>
      <c r="AV277" s="86">
        <f>IFERROR(IF('3.Weekly Hours &amp; Wage Activity'!AE277 = "FT", 1,MIN(1,IF('3.Weekly Hours &amp; Wage Activity'!AE277 = "", "",MIN('3.Weekly Hours &amp; Wage Activity'!AE277/40,1)),IF('3.Weekly Hours &amp; Wage Activity'!AE277="", "",'3.Weekly Hours &amp; Wage Activity'!AE277/40 ))),0)</f>
        <v>0</v>
      </c>
      <c r="AW277" s="86">
        <f>IFERROR(IF('3.Weekly Hours &amp; Wage Activity'!AF277 = "FT", 1,MIN(1,IF('3.Weekly Hours &amp; Wage Activity'!AF277 = "", "",MIN('3.Weekly Hours &amp; Wage Activity'!AF277/40,1)),IF('3.Weekly Hours &amp; Wage Activity'!AF277="", "",'3.Weekly Hours &amp; Wage Activity'!AF277/40 ))),0)</f>
        <v>0</v>
      </c>
      <c r="AX277" s="86">
        <f>IFERROR(IF('3.Weekly Hours &amp; Wage Activity'!AG277 = "FT", 1,MIN(1,IF('3.Weekly Hours &amp; Wage Activity'!AG277 = "", "",MIN('3.Weekly Hours &amp; Wage Activity'!AG277/40,1)),IF('3.Weekly Hours &amp; Wage Activity'!AG277="", "",'3.Weekly Hours &amp; Wage Activity'!AG277/40 ))),0)</f>
        <v>0</v>
      </c>
      <c r="AY277" s="523">
        <f>SUM( IF(COUNTIF('3.Weekly Hours &amp; Wage Activity'!J277:Q277, "&lt;&gt;FT") = 0, COLUMNS('3.Weekly Hours &amp; Wage Activity'!J277:AG277) * 40, '3.Weekly Hours &amp; Wage Activity'!J277:AG277))</f>
        <v>0</v>
      </c>
      <c r="AZ277" s="86">
        <f t="shared" si="34"/>
        <v>0</v>
      </c>
      <c r="BA277" s="87">
        <f t="shared" si="35"/>
        <v>0</v>
      </c>
      <c r="BB277" s="74" t="str">
        <f>IF('2.Census &amp; Reference Benchmarks'!K277 = "", "", '2.Census &amp; Reference Benchmarks'!K277)</f>
        <v/>
      </c>
      <c r="BC277" s="185">
        <f>IF('2.Census &amp; Reference Benchmarks'!L277="N/A",IF(OR(AND(G277="",I277=""),AND(G277&lt;DATEVALUE("1/1/2020"),OR(I277="",I277&gt;DATEVALUE("3/31/2020")))),177.14,IF(OR(I277 = "", I277 &gt; DATEVALUE("1/31/2020")), ROUND(177.14*((DATEVALUE("2/1/2020") -G277)/31),1))),IF('2.Census &amp; Reference Benchmarks'!L277="",0,'2.Census &amp; Reference Benchmarks'!L277))</f>
        <v>0</v>
      </c>
      <c r="BD277" s="74" t="str">
        <f>IF('2.Census &amp; Reference Benchmarks'!N277 = "", "", '2.Census &amp; Reference Benchmarks'!N277)</f>
        <v/>
      </c>
      <c r="BE277" s="185">
        <f>IF('2.Census &amp; Reference Benchmarks'!O277="N/A",IF(OR(AND(G277="",I277=""),AND(G277&lt;=DATEVALUE("2/1/2020"),OR(I277="",I277&gt;=DATEVALUE("2/29/2020")))),165.71,IF(AND(G277&gt;DATEVALUE("2/1/2020"),OR(I277="",I277&lt;=DATEVALUE("2/29/2020"))),((DATEVALUE("3/1/2020")-G277)/29)*165.71,"")),IF('2.Census &amp; Reference Benchmarks'!O277="",0,'2.Census &amp; Reference Benchmarks'!O277))</f>
        <v>0</v>
      </c>
    </row>
    <row r="278" spans="1:57" x14ac:dyDescent="0.25">
      <c r="A278" s="3"/>
      <c r="B278" s="56">
        <f>IF('2.Census &amp; Reference Benchmarks'!B278 &lt;&gt;"",'2.Census &amp; Reference Benchmarks'!B278,"")</f>
        <v>0</v>
      </c>
      <c r="C278" s="56">
        <f>IF('2.Census &amp; Reference Benchmarks'!C278 &lt;&gt;"",'2.Census &amp; Reference Benchmarks'!C278,"")</f>
        <v>0</v>
      </c>
      <c r="D278" s="57" t="str">
        <f>IF('2.Census &amp; Reference Benchmarks'!D278 &lt;&gt;"",'2.Census &amp; Reference Benchmarks'!D278,"")</f>
        <v/>
      </c>
      <c r="E278" s="56" t="str">
        <f>IF('2.Census &amp; Reference Benchmarks'!E278 &lt;&gt;"",'2.Census &amp; Reference Benchmarks'!E278,"")</f>
        <v/>
      </c>
      <c r="F278" s="56" t="str">
        <f>IF('2.Census &amp; Reference Benchmarks'!F278 &lt;&gt;"",'2.Census &amp; Reference Benchmarks'!F278,"")</f>
        <v/>
      </c>
      <c r="G278" s="58" t="str">
        <f>IF('2.Census &amp; Reference Benchmarks'!G278 &lt;&gt;"",'2.Census &amp; Reference Benchmarks'!G278,"")</f>
        <v/>
      </c>
      <c r="H278" s="58" t="str">
        <f>IF('2.Census &amp; Reference Benchmarks'!H278 &lt;&gt;"",'2.Census &amp; Reference Benchmarks'!H278,"")</f>
        <v/>
      </c>
      <c r="I278" s="58" t="str">
        <f>IF('2.Census &amp; Reference Benchmarks'!I278 &lt;&gt;"",'2.Census &amp; Reference Benchmarks'!I278,"")</f>
        <v/>
      </c>
      <c r="J278" s="69" t="str">
        <f>IF('2.Census &amp; Reference Benchmarks'!J278 &lt;&gt;"",'2.Census &amp; Reference Benchmarks'!J278,"")</f>
        <v/>
      </c>
      <c r="K278" s="58" t="str">
        <f>IF('7.Safe Harbor Input Data &amp; Calc'!Q280 &lt;&gt; "", '7.Safe Harbor Input Data &amp; Calc'!Q280, "")</f>
        <v>No</v>
      </c>
      <c r="L278" s="59" t="str">
        <f>IF('2.Census &amp; Reference Benchmarks'!T278&lt;&gt; "",'2.Census &amp; Reference Benchmarks'!T278,"")</f>
        <v/>
      </c>
      <c r="M278" s="60">
        <f>'2.Census &amp; Reference Benchmarks'!M278</f>
        <v>0</v>
      </c>
      <c r="N278" s="60">
        <f>'2.Census &amp; Reference Benchmarks'!P278</f>
        <v>0</v>
      </c>
      <c r="O278" s="60">
        <f>'2.Census &amp; Reference Benchmarks'!S278</f>
        <v>0</v>
      </c>
      <c r="P278" s="52">
        <f>IF( AND(I278 &lt; '1. Summary for SBA'!$J$7, I278 &lt;&gt;""), 0, IF(AND(G278="",I278=""),SUM(M278:O278)*4,IF(I278&lt;'1. Summary for SBA'!$J$7,0,IF(K278="Yes",0,IF(H278="Salary",IF(AND(SUM(M278:O278)*4&lt;100000,L278=""),(SUM(M278:O278)/(IF(OR(I278=0,I278&gt;=DATEVALUE("3/31/2020")),DATEVALUE("3/31/2020"),I278)-IF(OR(G278&lt;=DATEVALUE("1/1/2020"), G278 = ""),DATEVALUE("1/1/2020"),IF(OR(MONTH(G278)=1),G278+1,IF(MONTH(G278)=3,G278,G278-1)))))*360,0),0)))))</f>
        <v>0</v>
      </c>
      <c r="Q278" s="52">
        <f t="shared" si="29"/>
        <v>0</v>
      </c>
      <c r="R278" s="67">
        <f t="shared" si="30"/>
        <v>0</v>
      </c>
      <c r="S278" s="53">
        <f>SUM('3.Weekly Hours &amp; Wage Activity'!AI278:BF278)</f>
        <v>0</v>
      </c>
      <c r="T278" s="53">
        <f>IF(AND(I278&lt;&gt; "",  I278 &lt; '1. Summary for SBA'!$J$11 +168, I278 &gt; '1. Summary for SBA'!$J$11),S278+(((168-(I278-'1. Summary for SBA'!$J$11+1))*S278)/((I278-'1. Summary for SBA'!$J$11+1))),0)</f>
        <v>0</v>
      </c>
      <c r="U278" s="369">
        <f>IF(K278= "Yes",0,IF( H278 = "salary",IF(T278 = 0,MAX(0,$R278-$S278), R278-T278),IF( H278 = "Hourly",'6. Hourly EE Wage Reduction'!AA278, 0)))</f>
        <v>0</v>
      </c>
      <c r="V278" s="67">
        <f t="shared" si="31"/>
        <v>0</v>
      </c>
      <c r="W278" s="405" t="str">
        <f>IF(U278 = 0, "No",IF('6. Hourly EE Wage Reduction'!T278 &gt;'6. Hourly EE Wage Reduction'!W278, "Yes", "No"))</f>
        <v>No</v>
      </c>
      <c r="X278" s="67">
        <f t="shared" si="32"/>
        <v>0</v>
      </c>
      <c r="Y278" s="67">
        <f t="shared" si="33"/>
        <v>0</v>
      </c>
      <c r="AA278" s="86">
        <f>IFERROR(IF('3.Weekly Hours &amp; Wage Activity'!J278 = "FT", 1,MIN(1,IF('3.Weekly Hours &amp; Wage Activity'!J278 = "", "",MIN('3.Weekly Hours &amp; Wage Activity'!J278/40,1)),IF('3.Weekly Hours &amp; Wage Activity'!J278="", "",'3.Weekly Hours &amp; Wage Activity'!J278/40 ))),0)</f>
        <v>0</v>
      </c>
      <c r="AB278" s="86">
        <f>IFERROR(IF('3.Weekly Hours &amp; Wage Activity'!K278 = "FT", 1,MIN(1,IF('3.Weekly Hours &amp; Wage Activity'!K278 = "", "",MIN('3.Weekly Hours &amp; Wage Activity'!K278/40,1)),IF('3.Weekly Hours &amp; Wage Activity'!K278="", "",'3.Weekly Hours &amp; Wage Activity'!K278/40 ))),0)</f>
        <v>0</v>
      </c>
      <c r="AC278" s="86">
        <f>IFERROR(IF('3.Weekly Hours &amp; Wage Activity'!L278 = "FT", 1,MIN(1,IF('3.Weekly Hours &amp; Wage Activity'!L278 = "", "",MIN('3.Weekly Hours &amp; Wage Activity'!L278/40,1)),IF('3.Weekly Hours &amp; Wage Activity'!L278="", "",'3.Weekly Hours &amp; Wage Activity'!L278/40 ))),0)</f>
        <v>0</v>
      </c>
      <c r="AD278" s="86">
        <f>IFERROR(IF('3.Weekly Hours &amp; Wage Activity'!M278 = "FT", 1,MIN(1,IF('3.Weekly Hours &amp; Wage Activity'!M278 = "", "",MIN('3.Weekly Hours &amp; Wage Activity'!M278/40,1)),IF('3.Weekly Hours &amp; Wage Activity'!M278="", "",'3.Weekly Hours &amp; Wage Activity'!M278/40 ))),0)</f>
        <v>0</v>
      </c>
      <c r="AE278" s="86">
        <f>IFERROR(IF('3.Weekly Hours &amp; Wage Activity'!N278 = "FT", 1,MIN(1,IF('3.Weekly Hours &amp; Wage Activity'!N278 = "", "",MIN('3.Weekly Hours &amp; Wage Activity'!N278/40,1)),IF('3.Weekly Hours &amp; Wage Activity'!N278="", "",'3.Weekly Hours &amp; Wage Activity'!N278/40 ))),0)</f>
        <v>0</v>
      </c>
      <c r="AF278" s="86">
        <f>IFERROR(IF('3.Weekly Hours &amp; Wage Activity'!O278 = "FT", 1,MIN(1,IF('3.Weekly Hours &amp; Wage Activity'!O278 = "", "",MIN('3.Weekly Hours &amp; Wage Activity'!O278/40,1)),IF('3.Weekly Hours &amp; Wage Activity'!O278="", "",'3.Weekly Hours &amp; Wage Activity'!O278/40 ))),0)</f>
        <v>0</v>
      </c>
      <c r="AG278" s="86">
        <f>IFERROR(IF('3.Weekly Hours &amp; Wage Activity'!P278 = "FT", 1,MIN(1,IF('3.Weekly Hours &amp; Wage Activity'!P278 = "", "",MIN('3.Weekly Hours &amp; Wage Activity'!P278/40,1)),IF('3.Weekly Hours &amp; Wage Activity'!P278="", "",'3.Weekly Hours &amp; Wage Activity'!P278/40 ))),0)</f>
        <v>0</v>
      </c>
      <c r="AH278" s="86">
        <f>IFERROR(IF('3.Weekly Hours &amp; Wage Activity'!Q278 = "FT", 1,MIN(1,IF('3.Weekly Hours &amp; Wage Activity'!Q278 = "", "",MIN('3.Weekly Hours &amp; Wage Activity'!Q278/40,1)),IF('3.Weekly Hours &amp; Wage Activity'!Q278="", "",'3.Weekly Hours &amp; Wage Activity'!Q278/40 ))),0)</f>
        <v>0</v>
      </c>
      <c r="AI278" s="86">
        <f>IFERROR(IF('3.Weekly Hours &amp; Wage Activity'!R278 = "FT", 1,MIN(1,IF('3.Weekly Hours &amp; Wage Activity'!R278 = "", "",MIN('3.Weekly Hours &amp; Wage Activity'!R278/40,1)),IF('3.Weekly Hours &amp; Wage Activity'!R278="", "",'3.Weekly Hours &amp; Wage Activity'!R278/40 ))),0)</f>
        <v>0</v>
      </c>
      <c r="AJ278" s="86">
        <f>IFERROR(IF('3.Weekly Hours &amp; Wage Activity'!S278 = "FT", 1,MIN(1,IF('3.Weekly Hours &amp; Wage Activity'!S278 = "", "",MIN('3.Weekly Hours &amp; Wage Activity'!S278/40,1)),IF('3.Weekly Hours &amp; Wage Activity'!S278="", "",'3.Weekly Hours &amp; Wage Activity'!S278/40 ))),0)</f>
        <v>0</v>
      </c>
      <c r="AK278" s="86">
        <f>IFERROR(IF('3.Weekly Hours &amp; Wage Activity'!T278 = "FT", 1,MIN(1,IF('3.Weekly Hours &amp; Wage Activity'!T278 = "", "",MIN('3.Weekly Hours &amp; Wage Activity'!T278/40,1)),IF('3.Weekly Hours &amp; Wage Activity'!T278="", "",'3.Weekly Hours &amp; Wage Activity'!T278/40 ))),0)</f>
        <v>0</v>
      </c>
      <c r="AL278" s="86">
        <f>IFERROR(IF('3.Weekly Hours &amp; Wage Activity'!U278 = "FT", 1,MIN(1,IF('3.Weekly Hours &amp; Wage Activity'!U278 = "", "",MIN('3.Weekly Hours &amp; Wage Activity'!U278/40,1)),IF('3.Weekly Hours &amp; Wage Activity'!U278="", "",'3.Weekly Hours &amp; Wage Activity'!U278/40 ))),0)</f>
        <v>0</v>
      </c>
      <c r="AM278" s="86">
        <f>IFERROR(IF('3.Weekly Hours &amp; Wage Activity'!V278 = "FT", 1,MIN(1,IF('3.Weekly Hours &amp; Wage Activity'!V278 = "", "",MIN('3.Weekly Hours &amp; Wage Activity'!V278/40,1)),IF('3.Weekly Hours &amp; Wage Activity'!V278="", "",'3.Weekly Hours &amp; Wage Activity'!V278/40 ))),0)</f>
        <v>0</v>
      </c>
      <c r="AN278" s="86">
        <f>IFERROR(IF('3.Weekly Hours &amp; Wage Activity'!W278 = "FT", 1,MIN(1,IF('3.Weekly Hours &amp; Wage Activity'!W278 = "", "",MIN('3.Weekly Hours &amp; Wage Activity'!W278/40,1)),IF('3.Weekly Hours &amp; Wage Activity'!W278="", "",'3.Weekly Hours &amp; Wage Activity'!W278/40 ))),0)</f>
        <v>0</v>
      </c>
      <c r="AO278" s="86">
        <f>IFERROR(IF('3.Weekly Hours &amp; Wage Activity'!X278 = "FT", 1,MIN(1,IF('3.Weekly Hours &amp; Wage Activity'!X278 = "", "",MIN('3.Weekly Hours &amp; Wage Activity'!X278/40,1)),IF('3.Weekly Hours &amp; Wage Activity'!X278="", "",'3.Weekly Hours &amp; Wage Activity'!X278/40 ))),0)</f>
        <v>0</v>
      </c>
      <c r="AP278" s="86">
        <f>IFERROR(IF('3.Weekly Hours &amp; Wage Activity'!Y278 = "FT", 1,MIN(1,IF('3.Weekly Hours &amp; Wage Activity'!Y278 = "", "",MIN('3.Weekly Hours &amp; Wage Activity'!Y278/40,1)),IF('3.Weekly Hours &amp; Wage Activity'!Y278="", "",'3.Weekly Hours &amp; Wage Activity'!Y278/40 ))),0)</f>
        <v>0</v>
      </c>
      <c r="AQ278" s="86">
        <f>IFERROR(IF('3.Weekly Hours &amp; Wage Activity'!Z278 = "FT", 1,MIN(1,IF('3.Weekly Hours &amp; Wage Activity'!Z278 = "", "",MIN('3.Weekly Hours &amp; Wage Activity'!Z278/40,1)),IF('3.Weekly Hours &amp; Wage Activity'!Z278="", "",'3.Weekly Hours &amp; Wage Activity'!Z278/40 ))),0)</f>
        <v>0</v>
      </c>
      <c r="AR278" s="86">
        <f>IFERROR(IF('3.Weekly Hours &amp; Wage Activity'!AA278 = "FT", 1,MIN(1,IF('3.Weekly Hours &amp; Wage Activity'!AA278 = "", "",MIN('3.Weekly Hours &amp; Wage Activity'!AA278/40,1)),IF('3.Weekly Hours &amp; Wage Activity'!AA278="", "",'3.Weekly Hours &amp; Wage Activity'!AA278/40 ))),0)</f>
        <v>0</v>
      </c>
      <c r="AS278" s="86">
        <f>IFERROR(IF('3.Weekly Hours &amp; Wage Activity'!AB278 = "FT", 1,MIN(1,IF('3.Weekly Hours &amp; Wage Activity'!AB278 = "", "",MIN('3.Weekly Hours &amp; Wage Activity'!AB278/40,1)),IF('3.Weekly Hours &amp; Wage Activity'!AB278="", "",'3.Weekly Hours &amp; Wage Activity'!AB278/40 ))),0)</f>
        <v>0</v>
      </c>
      <c r="AT278" s="86">
        <f>IFERROR(IF('3.Weekly Hours &amp; Wage Activity'!AC278 = "FT", 1,MIN(1,IF('3.Weekly Hours &amp; Wage Activity'!AC278 = "", "",MIN('3.Weekly Hours &amp; Wage Activity'!AC278/40,1)),IF('3.Weekly Hours &amp; Wage Activity'!AC278="", "",'3.Weekly Hours &amp; Wage Activity'!AC278/40 ))),0)</f>
        <v>0</v>
      </c>
      <c r="AU278" s="86">
        <f>IFERROR(IF('3.Weekly Hours &amp; Wage Activity'!AD278 = "FT", 1,MIN(1,IF('3.Weekly Hours &amp; Wage Activity'!AD278 = "", "",MIN('3.Weekly Hours &amp; Wage Activity'!AD278/40,1)),IF('3.Weekly Hours &amp; Wage Activity'!AD278="", "",'3.Weekly Hours &amp; Wage Activity'!AD278/40 ))),0)</f>
        <v>0</v>
      </c>
      <c r="AV278" s="86">
        <f>IFERROR(IF('3.Weekly Hours &amp; Wage Activity'!AE278 = "FT", 1,MIN(1,IF('3.Weekly Hours &amp; Wage Activity'!AE278 = "", "",MIN('3.Weekly Hours &amp; Wage Activity'!AE278/40,1)),IF('3.Weekly Hours &amp; Wage Activity'!AE278="", "",'3.Weekly Hours &amp; Wage Activity'!AE278/40 ))),0)</f>
        <v>0</v>
      </c>
      <c r="AW278" s="86">
        <f>IFERROR(IF('3.Weekly Hours &amp; Wage Activity'!AF278 = "FT", 1,MIN(1,IF('3.Weekly Hours &amp; Wage Activity'!AF278 = "", "",MIN('3.Weekly Hours &amp; Wage Activity'!AF278/40,1)),IF('3.Weekly Hours &amp; Wage Activity'!AF278="", "",'3.Weekly Hours &amp; Wage Activity'!AF278/40 ))),0)</f>
        <v>0</v>
      </c>
      <c r="AX278" s="86">
        <f>IFERROR(IF('3.Weekly Hours &amp; Wage Activity'!AG278 = "FT", 1,MIN(1,IF('3.Weekly Hours &amp; Wage Activity'!AG278 = "", "",MIN('3.Weekly Hours &amp; Wage Activity'!AG278/40,1)),IF('3.Weekly Hours &amp; Wage Activity'!AG278="", "",'3.Weekly Hours &amp; Wage Activity'!AG278/40 ))),0)</f>
        <v>0</v>
      </c>
      <c r="AY278" s="523">
        <f>SUM( IF(COUNTIF('3.Weekly Hours &amp; Wage Activity'!J278:Q278, "&lt;&gt;FT") = 0, COLUMNS('3.Weekly Hours &amp; Wage Activity'!J278:AG278) * 40, '3.Weekly Hours &amp; Wage Activity'!J278:AG278))</f>
        <v>0</v>
      </c>
      <c r="AZ278" s="86">
        <f t="shared" si="34"/>
        <v>0</v>
      </c>
      <c r="BA278" s="87">
        <f t="shared" si="35"/>
        <v>0</v>
      </c>
      <c r="BB278" s="74" t="str">
        <f>IF('2.Census &amp; Reference Benchmarks'!K278 = "", "", '2.Census &amp; Reference Benchmarks'!K278)</f>
        <v/>
      </c>
      <c r="BC278" s="185">
        <f>IF('2.Census &amp; Reference Benchmarks'!L278="N/A",IF(OR(AND(G278="",I278=""),AND(G278&lt;DATEVALUE("1/1/2020"),OR(I278="",I278&gt;DATEVALUE("3/31/2020")))),177.14,IF(OR(I278 = "", I278 &gt; DATEVALUE("1/31/2020")), ROUND(177.14*((DATEVALUE("2/1/2020") -G278)/31),1))),IF('2.Census &amp; Reference Benchmarks'!L278="",0,'2.Census &amp; Reference Benchmarks'!L278))</f>
        <v>0</v>
      </c>
      <c r="BD278" s="74" t="str">
        <f>IF('2.Census &amp; Reference Benchmarks'!N278 = "", "", '2.Census &amp; Reference Benchmarks'!N278)</f>
        <v/>
      </c>
      <c r="BE278" s="185">
        <f>IF('2.Census &amp; Reference Benchmarks'!O278="N/A",IF(OR(AND(G278="",I278=""),AND(G278&lt;=DATEVALUE("2/1/2020"),OR(I278="",I278&gt;=DATEVALUE("2/29/2020")))),165.71,IF(AND(G278&gt;DATEVALUE("2/1/2020"),OR(I278="",I278&lt;=DATEVALUE("2/29/2020"))),((DATEVALUE("3/1/2020")-G278)/29)*165.71,"")),IF('2.Census &amp; Reference Benchmarks'!O278="",0,'2.Census &amp; Reference Benchmarks'!O278))</f>
        <v>0</v>
      </c>
    </row>
    <row r="279" spans="1:57" x14ac:dyDescent="0.25">
      <c r="A279" s="3"/>
      <c r="B279" s="56">
        <f>IF('2.Census &amp; Reference Benchmarks'!B279 &lt;&gt;"",'2.Census &amp; Reference Benchmarks'!B279,"")</f>
        <v>0</v>
      </c>
      <c r="C279" s="56">
        <f>IF('2.Census &amp; Reference Benchmarks'!C279 &lt;&gt;"",'2.Census &amp; Reference Benchmarks'!C279,"")</f>
        <v>0</v>
      </c>
      <c r="D279" s="57" t="str">
        <f>IF('2.Census &amp; Reference Benchmarks'!D279 &lt;&gt;"",'2.Census &amp; Reference Benchmarks'!D279,"")</f>
        <v/>
      </c>
      <c r="E279" s="56" t="str">
        <f>IF('2.Census &amp; Reference Benchmarks'!E279 &lt;&gt;"",'2.Census &amp; Reference Benchmarks'!E279,"")</f>
        <v/>
      </c>
      <c r="F279" s="56" t="str">
        <f>IF('2.Census &amp; Reference Benchmarks'!F279 &lt;&gt;"",'2.Census &amp; Reference Benchmarks'!F279,"")</f>
        <v/>
      </c>
      <c r="G279" s="58" t="str">
        <f>IF('2.Census &amp; Reference Benchmarks'!G279 &lt;&gt;"",'2.Census &amp; Reference Benchmarks'!G279,"")</f>
        <v/>
      </c>
      <c r="H279" s="58" t="str">
        <f>IF('2.Census &amp; Reference Benchmarks'!H279 &lt;&gt;"",'2.Census &amp; Reference Benchmarks'!H279,"")</f>
        <v/>
      </c>
      <c r="I279" s="58" t="str">
        <f>IF('2.Census &amp; Reference Benchmarks'!I279 &lt;&gt;"",'2.Census &amp; Reference Benchmarks'!I279,"")</f>
        <v/>
      </c>
      <c r="J279" s="69" t="str">
        <f>IF('2.Census &amp; Reference Benchmarks'!J279 &lt;&gt;"",'2.Census &amp; Reference Benchmarks'!J279,"")</f>
        <v/>
      </c>
      <c r="K279" s="58" t="str">
        <f>IF('7.Safe Harbor Input Data &amp; Calc'!Q281 &lt;&gt; "", '7.Safe Harbor Input Data &amp; Calc'!Q281, "")</f>
        <v>No</v>
      </c>
      <c r="L279" s="59" t="str">
        <f>IF('2.Census &amp; Reference Benchmarks'!T279&lt;&gt; "",'2.Census &amp; Reference Benchmarks'!T279,"")</f>
        <v/>
      </c>
      <c r="M279" s="60">
        <f>'2.Census &amp; Reference Benchmarks'!M279</f>
        <v>0</v>
      </c>
      <c r="N279" s="60">
        <f>'2.Census &amp; Reference Benchmarks'!P279</f>
        <v>0</v>
      </c>
      <c r="O279" s="60">
        <f>'2.Census &amp; Reference Benchmarks'!S279</f>
        <v>0</v>
      </c>
      <c r="P279" s="52">
        <f>IF( AND(I279 &lt; '1. Summary for SBA'!$J$7, I279 &lt;&gt;""), 0, IF(AND(G279="",I279=""),SUM(M279:O279)*4,IF(I279&lt;'1. Summary for SBA'!$J$7,0,IF(K279="Yes",0,IF(H279="Salary",IF(AND(SUM(M279:O279)*4&lt;100000,L279=""),(SUM(M279:O279)/(IF(OR(I279=0,I279&gt;=DATEVALUE("3/31/2020")),DATEVALUE("3/31/2020"),I279)-IF(OR(G279&lt;=DATEVALUE("1/1/2020"), G279 = ""),DATEVALUE("1/1/2020"),IF(OR(MONTH(G279)=1),G279+1,IF(MONTH(G279)=3,G279,G279-1)))))*360,0),0)))))</f>
        <v>0</v>
      </c>
      <c r="Q279" s="52">
        <f t="shared" si="29"/>
        <v>0</v>
      </c>
      <c r="R279" s="67">
        <f t="shared" si="30"/>
        <v>0</v>
      </c>
      <c r="S279" s="53">
        <f>SUM('3.Weekly Hours &amp; Wage Activity'!AI279:BF279)</f>
        <v>0</v>
      </c>
      <c r="T279" s="53">
        <f>IF(AND(I279&lt;&gt; "",  I279 &lt; '1. Summary for SBA'!$J$11 +168, I279 &gt; '1. Summary for SBA'!$J$11),S279+(((168-(I279-'1. Summary for SBA'!$J$11+1))*S279)/((I279-'1. Summary for SBA'!$J$11+1))),0)</f>
        <v>0</v>
      </c>
      <c r="U279" s="369">
        <f>IF(K279= "Yes",0,IF( H279 = "salary",IF(T279 = 0,MAX(0,$R279-$S279), R279-T279),IF( H279 = "Hourly",'6. Hourly EE Wage Reduction'!AA279, 0)))</f>
        <v>0</v>
      </c>
      <c r="V279" s="67">
        <f t="shared" si="31"/>
        <v>0</v>
      </c>
      <c r="W279" s="405" t="str">
        <f>IF(U279 = 0, "No",IF('6. Hourly EE Wage Reduction'!T279 &gt;'6. Hourly EE Wage Reduction'!W279, "Yes", "No"))</f>
        <v>No</v>
      </c>
      <c r="X279" s="67">
        <f t="shared" si="32"/>
        <v>0</v>
      </c>
      <c r="Y279" s="67">
        <f t="shared" si="33"/>
        <v>0</v>
      </c>
      <c r="AA279" s="86">
        <f>IFERROR(IF('3.Weekly Hours &amp; Wage Activity'!J279 = "FT", 1,MIN(1,IF('3.Weekly Hours &amp; Wage Activity'!J279 = "", "",MIN('3.Weekly Hours &amp; Wage Activity'!J279/40,1)),IF('3.Weekly Hours &amp; Wage Activity'!J279="", "",'3.Weekly Hours &amp; Wage Activity'!J279/40 ))),0)</f>
        <v>0</v>
      </c>
      <c r="AB279" s="86">
        <f>IFERROR(IF('3.Weekly Hours &amp; Wage Activity'!K279 = "FT", 1,MIN(1,IF('3.Weekly Hours &amp; Wage Activity'!K279 = "", "",MIN('3.Weekly Hours &amp; Wage Activity'!K279/40,1)),IF('3.Weekly Hours &amp; Wage Activity'!K279="", "",'3.Weekly Hours &amp; Wage Activity'!K279/40 ))),0)</f>
        <v>0</v>
      </c>
      <c r="AC279" s="86">
        <f>IFERROR(IF('3.Weekly Hours &amp; Wage Activity'!L279 = "FT", 1,MIN(1,IF('3.Weekly Hours &amp; Wage Activity'!L279 = "", "",MIN('3.Weekly Hours &amp; Wage Activity'!L279/40,1)),IF('3.Weekly Hours &amp; Wage Activity'!L279="", "",'3.Weekly Hours &amp; Wage Activity'!L279/40 ))),0)</f>
        <v>0</v>
      </c>
      <c r="AD279" s="86">
        <f>IFERROR(IF('3.Weekly Hours &amp; Wage Activity'!M279 = "FT", 1,MIN(1,IF('3.Weekly Hours &amp; Wage Activity'!M279 = "", "",MIN('3.Weekly Hours &amp; Wage Activity'!M279/40,1)),IF('3.Weekly Hours &amp; Wage Activity'!M279="", "",'3.Weekly Hours &amp; Wage Activity'!M279/40 ))),0)</f>
        <v>0</v>
      </c>
      <c r="AE279" s="86">
        <f>IFERROR(IF('3.Weekly Hours &amp; Wage Activity'!N279 = "FT", 1,MIN(1,IF('3.Weekly Hours &amp; Wage Activity'!N279 = "", "",MIN('3.Weekly Hours &amp; Wage Activity'!N279/40,1)),IF('3.Weekly Hours &amp; Wage Activity'!N279="", "",'3.Weekly Hours &amp; Wage Activity'!N279/40 ))),0)</f>
        <v>0</v>
      </c>
      <c r="AF279" s="86">
        <f>IFERROR(IF('3.Weekly Hours &amp; Wage Activity'!O279 = "FT", 1,MIN(1,IF('3.Weekly Hours &amp; Wage Activity'!O279 = "", "",MIN('3.Weekly Hours &amp; Wage Activity'!O279/40,1)),IF('3.Weekly Hours &amp; Wage Activity'!O279="", "",'3.Weekly Hours &amp; Wage Activity'!O279/40 ))),0)</f>
        <v>0</v>
      </c>
      <c r="AG279" s="86">
        <f>IFERROR(IF('3.Weekly Hours &amp; Wage Activity'!P279 = "FT", 1,MIN(1,IF('3.Weekly Hours &amp; Wage Activity'!P279 = "", "",MIN('3.Weekly Hours &amp; Wage Activity'!P279/40,1)),IF('3.Weekly Hours &amp; Wage Activity'!P279="", "",'3.Weekly Hours &amp; Wage Activity'!P279/40 ))),0)</f>
        <v>0</v>
      </c>
      <c r="AH279" s="86">
        <f>IFERROR(IF('3.Weekly Hours &amp; Wage Activity'!Q279 = "FT", 1,MIN(1,IF('3.Weekly Hours &amp; Wage Activity'!Q279 = "", "",MIN('3.Weekly Hours &amp; Wage Activity'!Q279/40,1)),IF('3.Weekly Hours &amp; Wage Activity'!Q279="", "",'3.Weekly Hours &amp; Wage Activity'!Q279/40 ))),0)</f>
        <v>0</v>
      </c>
      <c r="AI279" s="86">
        <f>IFERROR(IF('3.Weekly Hours &amp; Wage Activity'!R279 = "FT", 1,MIN(1,IF('3.Weekly Hours &amp; Wage Activity'!R279 = "", "",MIN('3.Weekly Hours &amp; Wage Activity'!R279/40,1)),IF('3.Weekly Hours &amp; Wage Activity'!R279="", "",'3.Weekly Hours &amp; Wage Activity'!R279/40 ))),0)</f>
        <v>0</v>
      </c>
      <c r="AJ279" s="86">
        <f>IFERROR(IF('3.Weekly Hours &amp; Wage Activity'!S279 = "FT", 1,MIN(1,IF('3.Weekly Hours &amp; Wage Activity'!S279 = "", "",MIN('3.Weekly Hours &amp; Wage Activity'!S279/40,1)),IF('3.Weekly Hours &amp; Wage Activity'!S279="", "",'3.Weekly Hours &amp; Wage Activity'!S279/40 ))),0)</f>
        <v>0</v>
      </c>
      <c r="AK279" s="86">
        <f>IFERROR(IF('3.Weekly Hours &amp; Wage Activity'!T279 = "FT", 1,MIN(1,IF('3.Weekly Hours &amp; Wage Activity'!T279 = "", "",MIN('3.Weekly Hours &amp; Wage Activity'!T279/40,1)),IF('3.Weekly Hours &amp; Wage Activity'!T279="", "",'3.Weekly Hours &amp; Wage Activity'!T279/40 ))),0)</f>
        <v>0</v>
      </c>
      <c r="AL279" s="86">
        <f>IFERROR(IF('3.Weekly Hours &amp; Wage Activity'!U279 = "FT", 1,MIN(1,IF('3.Weekly Hours &amp; Wage Activity'!U279 = "", "",MIN('3.Weekly Hours &amp; Wage Activity'!U279/40,1)),IF('3.Weekly Hours &amp; Wage Activity'!U279="", "",'3.Weekly Hours &amp; Wage Activity'!U279/40 ))),0)</f>
        <v>0</v>
      </c>
      <c r="AM279" s="86">
        <f>IFERROR(IF('3.Weekly Hours &amp; Wage Activity'!V279 = "FT", 1,MIN(1,IF('3.Weekly Hours &amp; Wage Activity'!V279 = "", "",MIN('3.Weekly Hours &amp; Wage Activity'!V279/40,1)),IF('3.Weekly Hours &amp; Wage Activity'!V279="", "",'3.Weekly Hours &amp; Wage Activity'!V279/40 ))),0)</f>
        <v>0</v>
      </c>
      <c r="AN279" s="86">
        <f>IFERROR(IF('3.Weekly Hours &amp; Wage Activity'!W279 = "FT", 1,MIN(1,IF('3.Weekly Hours &amp; Wage Activity'!W279 = "", "",MIN('3.Weekly Hours &amp; Wage Activity'!W279/40,1)),IF('3.Weekly Hours &amp; Wage Activity'!W279="", "",'3.Weekly Hours &amp; Wage Activity'!W279/40 ))),0)</f>
        <v>0</v>
      </c>
      <c r="AO279" s="86">
        <f>IFERROR(IF('3.Weekly Hours &amp; Wage Activity'!X279 = "FT", 1,MIN(1,IF('3.Weekly Hours &amp; Wage Activity'!X279 = "", "",MIN('3.Weekly Hours &amp; Wage Activity'!X279/40,1)),IF('3.Weekly Hours &amp; Wage Activity'!X279="", "",'3.Weekly Hours &amp; Wage Activity'!X279/40 ))),0)</f>
        <v>0</v>
      </c>
      <c r="AP279" s="86">
        <f>IFERROR(IF('3.Weekly Hours &amp; Wage Activity'!Y279 = "FT", 1,MIN(1,IF('3.Weekly Hours &amp; Wage Activity'!Y279 = "", "",MIN('3.Weekly Hours &amp; Wage Activity'!Y279/40,1)),IF('3.Weekly Hours &amp; Wage Activity'!Y279="", "",'3.Weekly Hours &amp; Wage Activity'!Y279/40 ))),0)</f>
        <v>0</v>
      </c>
      <c r="AQ279" s="86">
        <f>IFERROR(IF('3.Weekly Hours &amp; Wage Activity'!Z279 = "FT", 1,MIN(1,IF('3.Weekly Hours &amp; Wage Activity'!Z279 = "", "",MIN('3.Weekly Hours &amp; Wage Activity'!Z279/40,1)),IF('3.Weekly Hours &amp; Wage Activity'!Z279="", "",'3.Weekly Hours &amp; Wage Activity'!Z279/40 ))),0)</f>
        <v>0</v>
      </c>
      <c r="AR279" s="86">
        <f>IFERROR(IF('3.Weekly Hours &amp; Wage Activity'!AA279 = "FT", 1,MIN(1,IF('3.Weekly Hours &amp; Wage Activity'!AA279 = "", "",MIN('3.Weekly Hours &amp; Wage Activity'!AA279/40,1)),IF('3.Weekly Hours &amp; Wage Activity'!AA279="", "",'3.Weekly Hours &amp; Wage Activity'!AA279/40 ))),0)</f>
        <v>0</v>
      </c>
      <c r="AS279" s="86">
        <f>IFERROR(IF('3.Weekly Hours &amp; Wage Activity'!AB279 = "FT", 1,MIN(1,IF('3.Weekly Hours &amp; Wage Activity'!AB279 = "", "",MIN('3.Weekly Hours &amp; Wage Activity'!AB279/40,1)),IF('3.Weekly Hours &amp; Wage Activity'!AB279="", "",'3.Weekly Hours &amp; Wage Activity'!AB279/40 ))),0)</f>
        <v>0</v>
      </c>
      <c r="AT279" s="86">
        <f>IFERROR(IF('3.Weekly Hours &amp; Wage Activity'!AC279 = "FT", 1,MIN(1,IF('3.Weekly Hours &amp; Wage Activity'!AC279 = "", "",MIN('3.Weekly Hours &amp; Wage Activity'!AC279/40,1)),IF('3.Weekly Hours &amp; Wage Activity'!AC279="", "",'3.Weekly Hours &amp; Wage Activity'!AC279/40 ))),0)</f>
        <v>0</v>
      </c>
      <c r="AU279" s="86">
        <f>IFERROR(IF('3.Weekly Hours &amp; Wage Activity'!AD279 = "FT", 1,MIN(1,IF('3.Weekly Hours &amp; Wage Activity'!AD279 = "", "",MIN('3.Weekly Hours &amp; Wage Activity'!AD279/40,1)),IF('3.Weekly Hours &amp; Wage Activity'!AD279="", "",'3.Weekly Hours &amp; Wage Activity'!AD279/40 ))),0)</f>
        <v>0</v>
      </c>
      <c r="AV279" s="86">
        <f>IFERROR(IF('3.Weekly Hours &amp; Wage Activity'!AE279 = "FT", 1,MIN(1,IF('3.Weekly Hours &amp; Wage Activity'!AE279 = "", "",MIN('3.Weekly Hours &amp; Wage Activity'!AE279/40,1)),IF('3.Weekly Hours &amp; Wage Activity'!AE279="", "",'3.Weekly Hours &amp; Wage Activity'!AE279/40 ))),0)</f>
        <v>0</v>
      </c>
      <c r="AW279" s="86">
        <f>IFERROR(IF('3.Weekly Hours &amp; Wage Activity'!AF279 = "FT", 1,MIN(1,IF('3.Weekly Hours &amp; Wage Activity'!AF279 = "", "",MIN('3.Weekly Hours &amp; Wage Activity'!AF279/40,1)),IF('3.Weekly Hours &amp; Wage Activity'!AF279="", "",'3.Weekly Hours &amp; Wage Activity'!AF279/40 ))),0)</f>
        <v>0</v>
      </c>
      <c r="AX279" s="86">
        <f>IFERROR(IF('3.Weekly Hours &amp; Wage Activity'!AG279 = "FT", 1,MIN(1,IF('3.Weekly Hours &amp; Wage Activity'!AG279 = "", "",MIN('3.Weekly Hours &amp; Wage Activity'!AG279/40,1)),IF('3.Weekly Hours &amp; Wage Activity'!AG279="", "",'3.Weekly Hours &amp; Wage Activity'!AG279/40 ))),0)</f>
        <v>0</v>
      </c>
      <c r="AY279" s="523">
        <f>SUM( IF(COUNTIF('3.Weekly Hours &amp; Wage Activity'!J279:Q279, "&lt;&gt;FT") = 0, COLUMNS('3.Weekly Hours &amp; Wage Activity'!J279:AG279) * 40, '3.Weekly Hours &amp; Wage Activity'!J279:AG279))</f>
        <v>0</v>
      </c>
      <c r="AZ279" s="86">
        <f t="shared" si="34"/>
        <v>0</v>
      </c>
      <c r="BA279" s="87">
        <f t="shared" si="35"/>
        <v>0</v>
      </c>
      <c r="BB279" s="74" t="str">
        <f>IF('2.Census &amp; Reference Benchmarks'!K279 = "", "", '2.Census &amp; Reference Benchmarks'!K279)</f>
        <v/>
      </c>
      <c r="BC279" s="185">
        <f>IF('2.Census &amp; Reference Benchmarks'!L279="N/A",IF(OR(AND(G279="",I279=""),AND(G279&lt;DATEVALUE("1/1/2020"),OR(I279="",I279&gt;DATEVALUE("3/31/2020")))),177.14,IF(OR(I279 = "", I279 &gt; DATEVALUE("1/31/2020")), ROUND(177.14*((DATEVALUE("2/1/2020") -G279)/31),1))),IF('2.Census &amp; Reference Benchmarks'!L279="",0,'2.Census &amp; Reference Benchmarks'!L279))</f>
        <v>0</v>
      </c>
      <c r="BD279" s="74" t="str">
        <f>IF('2.Census &amp; Reference Benchmarks'!N279 = "", "", '2.Census &amp; Reference Benchmarks'!N279)</f>
        <v/>
      </c>
      <c r="BE279" s="185">
        <f>IF('2.Census &amp; Reference Benchmarks'!O279="N/A",IF(OR(AND(G279="",I279=""),AND(G279&lt;=DATEVALUE("2/1/2020"),OR(I279="",I279&gt;=DATEVALUE("2/29/2020")))),165.71,IF(AND(G279&gt;DATEVALUE("2/1/2020"),OR(I279="",I279&lt;=DATEVALUE("2/29/2020"))),((DATEVALUE("3/1/2020")-G279)/29)*165.71,"")),IF('2.Census &amp; Reference Benchmarks'!O279="",0,'2.Census &amp; Reference Benchmarks'!O279))</f>
        <v>0</v>
      </c>
    </row>
    <row r="280" spans="1:57" x14ac:dyDescent="0.25">
      <c r="A280" s="3"/>
      <c r="B280" s="56">
        <f>IF('2.Census &amp; Reference Benchmarks'!B280 &lt;&gt;"",'2.Census &amp; Reference Benchmarks'!B280,"")</f>
        <v>0</v>
      </c>
      <c r="C280" s="56">
        <f>IF('2.Census &amp; Reference Benchmarks'!C280 &lt;&gt;"",'2.Census &amp; Reference Benchmarks'!C280,"")</f>
        <v>0</v>
      </c>
      <c r="D280" s="57" t="str">
        <f>IF('2.Census &amp; Reference Benchmarks'!D280 &lt;&gt;"",'2.Census &amp; Reference Benchmarks'!D280,"")</f>
        <v/>
      </c>
      <c r="E280" s="56" t="str">
        <f>IF('2.Census &amp; Reference Benchmarks'!E280 &lt;&gt;"",'2.Census &amp; Reference Benchmarks'!E280,"")</f>
        <v/>
      </c>
      <c r="F280" s="56" t="str">
        <f>IF('2.Census &amp; Reference Benchmarks'!F280 &lt;&gt;"",'2.Census &amp; Reference Benchmarks'!F280,"")</f>
        <v/>
      </c>
      <c r="G280" s="58" t="str">
        <f>IF('2.Census &amp; Reference Benchmarks'!G280 &lt;&gt;"",'2.Census &amp; Reference Benchmarks'!G280,"")</f>
        <v/>
      </c>
      <c r="H280" s="58" t="str">
        <f>IF('2.Census &amp; Reference Benchmarks'!H280 &lt;&gt;"",'2.Census &amp; Reference Benchmarks'!H280,"")</f>
        <v/>
      </c>
      <c r="I280" s="58" t="str">
        <f>IF('2.Census &amp; Reference Benchmarks'!I280 &lt;&gt;"",'2.Census &amp; Reference Benchmarks'!I280,"")</f>
        <v/>
      </c>
      <c r="J280" s="69" t="str">
        <f>IF('2.Census &amp; Reference Benchmarks'!J280 &lt;&gt;"",'2.Census &amp; Reference Benchmarks'!J280,"")</f>
        <v/>
      </c>
      <c r="K280" s="58" t="str">
        <f>IF('7.Safe Harbor Input Data &amp; Calc'!Q282 &lt;&gt; "", '7.Safe Harbor Input Data &amp; Calc'!Q282, "")</f>
        <v>No</v>
      </c>
      <c r="L280" s="59" t="str">
        <f>IF('2.Census &amp; Reference Benchmarks'!T280&lt;&gt; "",'2.Census &amp; Reference Benchmarks'!T280,"")</f>
        <v/>
      </c>
      <c r="M280" s="60">
        <f>'2.Census &amp; Reference Benchmarks'!M280</f>
        <v>0</v>
      </c>
      <c r="N280" s="60">
        <f>'2.Census &amp; Reference Benchmarks'!P280</f>
        <v>0</v>
      </c>
      <c r="O280" s="60">
        <f>'2.Census &amp; Reference Benchmarks'!S280</f>
        <v>0</v>
      </c>
      <c r="P280" s="52">
        <f>IF( AND(I280 &lt; '1. Summary for SBA'!$J$7, I280 &lt;&gt;""), 0, IF(AND(G280="",I280=""),SUM(M280:O280)*4,IF(I280&lt;'1. Summary for SBA'!$J$7,0,IF(K280="Yes",0,IF(H280="Salary",IF(AND(SUM(M280:O280)*4&lt;100000,L280=""),(SUM(M280:O280)/(IF(OR(I280=0,I280&gt;=DATEVALUE("3/31/2020")),DATEVALUE("3/31/2020"),I280)-IF(OR(G280&lt;=DATEVALUE("1/1/2020"), G280 = ""),DATEVALUE("1/1/2020"),IF(OR(MONTH(G280)=1),G280+1,IF(MONTH(G280)=3,G280,G280-1)))))*360,0),0)))))</f>
        <v>0</v>
      </c>
      <c r="Q280" s="52">
        <f t="shared" si="29"/>
        <v>0</v>
      </c>
      <c r="R280" s="67">
        <f t="shared" si="30"/>
        <v>0</v>
      </c>
      <c r="S280" s="53">
        <f>SUM('3.Weekly Hours &amp; Wage Activity'!AI280:BF280)</f>
        <v>0</v>
      </c>
      <c r="T280" s="53">
        <f>IF(AND(I280&lt;&gt; "",  I280 &lt; '1. Summary for SBA'!$J$11 +168, I280 &gt; '1. Summary for SBA'!$J$11),S280+(((168-(I280-'1. Summary for SBA'!$J$11+1))*S280)/((I280-'1. Summary for SBA'!$J$11+1))),0)</f>
        <v>0</v>
      </c>
      <c r="U280" s="369">
        <f>IF(K280= "Yes",0,IF( H280 = "salary",IF(T280 = 0,MAX(0,$R280-$S280), R280-T280),IF( H280 = "Hourly",'6. Hourly EE Wage Reduction'!AA280, 0)))</f>
        <v>0</v>
      </c>
      <c r="V280" s="67">
        <f t="shared" si="31"/>
        <v>0</v>
      </c>
      <c r="W280" s="405" t="str">
        <f>IF(U280 = 0, "No",IF('6. Hourly EE Wage Reduction'!T280 &gt;'6. Hourly EE Wage Reduction'!W280, "Yes", "No"))</f>
        <v>No</v>
      </c>
      <c r="X280" s="67">
        <f t="shared" si="32"/>
        <v>0</v>
      </c>
      <c r="Y280" s="67">
        <f t="shared" si="33"/>
        <v>0</v>
      </c>
      <c r="AA280" s="86">
        <f>IFERROR(IF('3.Weekly Hours &amp; Wage Activity'!J280 = "FT", 1,MIN(1,IF('3.Weekly Hours &amp; Wage Activity'!J280 = "", "",MIN('3.Weekly Hours &amp; Wage Activity'!J280/40,1)),IF('3.Weekly Hours &amp; Wage Activity'!J280="", "",'3.Weekly Hours &amp; Wage Activity'!J280/40 ))),0)</f>
        <v>0</v>
      </c>
      <c r="AB280" s="86">
        <f>IFERROR(IF('3.Weekly Hours &amp; Wage Activity'!K280 = "FT", 1,MIN(1,IF('3.Weekly Hours &amp; Wage Activity'!K280 = "", "",MIN('3.Weekly Hours &amp; Wage Activity'!K280/40,1)),IF('3.Weekly Hours &amp; Wage Activity'!K280="", "",'3.Weekly Hours &amp; Wage Activity'!K280/40 ))),0)</f>
        <v>0</v>
      </c>
      <c r="AC280" s="86">
        <f>IFERROR(IF('3.Weekly Hours &amp; Wage Activity'!L280 = "FT", 1,MIN(1,IF('3.Weekly Hours &amp; Wage Activity'!L280 = "", "",MIN('3.Weekly Hours &amp; Wage Activity'!L280/40,1)),IF('3.Weekly Hours &amp; Wage Activity'!L280="", "",'3.Weekly Hours &amp; Wage Activity'!L280/40 ))),0)</f>
        <v>0</v>
      </c>
      <c r="AD280" s="86">
        <f>IFERROR(IF('3.Weekly Hours &amp; Wage Activity'!M280 = "FT", 1,MIN(1,IF('3.Weekly Hours &amp; Wage Activity'!M280 = "", "",MIN('3.Weekly Hours &amp; Wage Activity'!M280/40,1)),IF('3.Weekly Hours &amp; Wage Activity'!M280="", "",'3.Weekly Hours &amp; Wage Activity'!M280/40 ))),0)</f>
        <v>0</v>
      </c>
      <c r="AE280" s="86">
        <f>IFERROR(IF('3.Weekly Hours &amp; Wage Activity'!N280 = "FT", 1,MIN(1,IF('3.Weekly Hours &amp; Wage Activity'!N280 = "", "",MIN('3.Weekly Hours &amp; Wage Activity'!N280/40,1)),IF('3.Weekly Hours &amp; Wage Activity'!N280="", "",'3.Weekly Hours &amp; Wage Activity'!N280/40 ))),0)</f>
        <v>0</v>
      </c>
      <c r="AF280" s="86">
        <f>IFERROR(IF('3.Weekly Hours &amp; Wage Activity'!O280 = "FT", 1,MIN(1,IF('3.Weekly Hours &amp; Wage Activity'!O280 = "", "",MIN('3.Weekly Hours &amp; Wage Activity'!O280/40,1)),IF('3.Weekly Hours &amp; Wage Activity'!O280="", "",'3.Weekly Hours &amp; Wage Activity'!O280/40 ))),0)</f>
        <v>0</v>
      </c>
      <c r="AG280" s="86">
        <f>IFERROR(IF('3.Weekly Hours &amp; Wage Activity'!P280 = "FT", 1,MIN(1,IF('3.Weekly Hours &amp; Wage Activity'!P280 = "", "",MIN('3.Weekly Hours &amp; Wage Activity'!P280/40,1)),IF('3.Weekly Hours &amp; Wage Activity'!P280="", "",'3.Weekly Hours &amp; Wage Activity'!P280/40 ))),0)</f>
        <v>0</v>
      </c>
      <c r="AH280" s="86">
        <f>IFERROR(IF('3.Weekly Hours &amp; Wage Activity'!Q280 = "FT", 1,MIN(1,IF('3.Weekly Hours &amp; Wage Activity'!Q280 = "", "",MIN('3.Weekly Hours &amp; Wage Activity'!Q280/40,1)),IF('3.Weekly Hours &amp; Wage Activity'!Q280="", "",'3.Weekly Hours &amp; Wage Activity'!Q280/40 ))),0)</f>
        <v>0</v>
      </c>
      <c r="AI280" s="86">
        <f>IFERROR(IF('3.Weekly Hours &amp; Wage Activity'!R280 = "FT", 1,MIN(1,IF('3.Weekly Hours &amp; Wage Activity'!R280 = "", "",MIN('3.Weekly Hours &amp; Wage Activity'!R280/40,1)),IF('3.Weekly Hours &amp; Wage Activity'!R280="", "",'3.Weekly Hours &amp; Wage Activity'!R280/40 ))),0)</f>
        <v>0</v>
      </c>
      <c r="AJ280" s="86">
        <f>IFERROR(IF('3.Weekly Hours &amp; Wage Activity'!S280 = "FT", 1,MIN(1,IF('3.Weekly Hours &amp; Wage Activity'!S280 = "", "",MIN('3.Weekly Hours &amp; Wage Activity'!S280/40,1)),IF('3.Weekly Hours &amp; Wage Activity'!S280="", "",'3.Weekly Hours &amp; Wage Activity'!S280/40 ))),0)</f>
        <v>0</v>
      </c>
      <c r="AK280" s="86">
        <f>IFERROR(IF('3.Weekly Hours &amp; Wage Activity'!T280 = "FT", 1,MIN(1,IF('3.Weekly Hours &amp; Wage Activity'!T280 = "", "",MIN('3.Weekly Hours &amp; Wage Activity'!T280/40,1)),IF('3.Weekly Hours &amp; Wage Activity'!T280="", "",'3.Weekly Hours &amp; Wage Activity'!T280/40 ))),0)</f>
        <v>0</v>
      </c>
      <c r="AL280" s="86">
        <f>IFERROR(IF('3.Weekly Hours &amp; Wage Activity'!U280 = "FT", 1,MIN(1,IF('3.Weekly Hours &amp; Wage Activity'!U280 = "", "",MIN('3.Weekly Hours &amp; Wage Activity'!U280/40,1)),IF('3.Weekly Hours &amp; Wage Activity'!U280="", "",'3.Weekly Hours &amp; Wage Activity'!U280/40 ))),0)</f>
        <v>0</v>
      </c>
      <c r="AM280" s="86">
        <f>IFERROR(IF('3.Weekly Hours &amp; Wage Activity'!V280 = "FT", 1,MIN(1,IF('3.Weekly Hours &amp; Wage Activity'!V280 = "", "",MIN('3.Weekly Hours &amp; Wage Activity'!V280/40,1)),IF('3.Weekly Hours &amp; Wage Activity'!V280="", "",'3.Weekly Hours &amp; Wage Activity'!V280/40 ))),0)</f>
        <v>0</v>
      </c>
      <c r="AN280" s="86">
        <f>IFERROR(IF('3.Weekly Hours &amp; Wage Activity'!W280 = "FT", 1,MIN(1,IF('3.Weekly Hours &amp; Wage Activity'!W280 = "", "",MIN('3.Weekly Hours &amp; Wage Activity'!W280/40,1)),IF('3.Weekly Hours &amp; Wage Activity'!W280="", "",'3.Weekly Hours &amp; Wage Activity'!W280/40 ))),0)</f>
        <v>0</v>
      </c>
      <c r="AO280" s="86">
        <f>IFERROR(IF('3.Weekly Hours &amp; Wage Activity'!X280 = "FT", 1,MIN(1,IF('3.Weekly Hours &amp; Wage Activity'!X280 = "", "",MIN('3.Weekly Hours &amp; Wage Activity'!X280/40,1)),IF('3.Weekly Hours &amp; Wage Activity'!X280="", "",'3.Weekly Hours &amp; Wage Activity'!X280/40 ))),0)</f>
        <v>0</v>
      </c>
      <c r="AP280" s="86">
        <f>IFERROR(IF('3.Weekly Hours &amp; Wage Activity'!Y280 = "FT", 1,MIN(1,IF('3.Weekly Hours &amp; Wage Activity'!Y280 = "", "",MIN('3.Weekly Hours &amp; Wage Activity'!Y280/40,1)),IF('3.Weekly Hours &amp; Wage Activity'!Y280="", "",'3.Weekly Hours &amp; Wage Activity'!Y280/40 ))),0)</f>
        <v>0</v>
      </c>
      <c r="AQ280" s="86">
        <f>IFERROR(IF('3.Weekly Hours &amp; Wage Activity'!Z280 = "FT", 1,MIN(1,IF('3.Weekly Hours &amp; Wage Activity'!Z280 = "", "",MIN('3.Weekly Hours &amp; Wage Activity'!Z280/40,1)),IF('3.Weekly Hours &amp; Wage Activity'!Z280="", "",'3.Weekly Hours &amp; Wage Activity'!Z280/40 ))),0)</f>
        <v>0</v>
      </c>
      <c r="AR280" s="86">
        <f>IFERROR(IF('3.Weekly Hours &amp; Wage Activity'!AA280 = "FT", 1,MIN(1,IF('3.Weekly Hours &amp; Wage Activity'!AA280 = "", "",MIN('3.Weekly Hours &amp; Wage Activity'!AA280/40,1)),IF('3.Weekly Hours &amp; Wage Activity'!AA280="", "",'3.Weekly Hours &amp; Wage Activity'!AA280/40 ))),0)</f>
        <v>0</v>
      </c>
      <c r="AS280" s="86">
        <f>IFERROR(IF('3.Weekly Hours &amp; Wage Activity'!AB280 = "FT", 1,MIN(1,IF('3.Weekly Hours &amp; Wage Activity'!AB280 = "", "",MIN('3.Weekly Hours &amp; Wage Activity'!AB280/40,1)),IF('3.Weekly Hours &amp; Wage Activity'!AB280="", "",'3.Weekly Hours &amp; Wage Activity'!AB280/40 ))),0)</f>
        <v>0</v>
      </c>
      <c r="AT280" s="86">
        <f>IFERROR(IF('3.Weekly Hours &amp; Wage Activity'!AC280 = "FT", 1,MIN(1,IF('3.Weekly Hours &amp; Wage Activity'!AC280 = "", "",MIN('3.Weekly Hours &amp; Wage Activity'!AC280/40,1)),IF('3.Weekly Hours &amp; Wage Activity'!AC280="", "",'3.Weekly Hours &amp; Wage Activity'!AC280/40 ))),0)</f>
        <v>0</v>
      </c>
      <c r="AU280" s="86">
        <f>IFERROR(IF('3.Weekly Hours &amp; Wage Activity'!AD280 = "FT", 1,MIN(1,IF('3.Weekly Hours &amp; Wage Activity'!AD280 = "", "",MIN('3.Weekly Hours &amp; Wage Activity'!AD280/40,1)),IF('3.Weekly Hours &amp; Wage Activity'!AD280="", "",'3.Weekly Hours &amp; Wage Activity'!AD280/40 ))),0)</f>
        <v>0</v>
      </c>
      <c r="AV280" s="86">
        <f>IFERROR(IF('3.Weekly Hours &amp; Wage Activity'!AE280 = "FT", 1,MIN(1,IF('3.Weekly Hours &amp; Wage Activity'!AE280 = "", "",MIN('3.Weekly Hours &amp; Wage Activity'!AE280/40,1)),IF('3.Weekly Hours &amp; Wage Activity'!AE280="", "",'3.Weekly Hours &amp; Wage Activity'!AE280/40 ))),0)</f>
        <v>0</v>
      </c>
      <c r="AW280" s="86">
        <f>IFERROR(IF('3.Weekly Hours &amp; Wage Activity'!AF280 = "FT", 1,MIN(1,IF('3.Weekly Hours &amp; Wage Activity'!AF280 = "", "",MIN('3.Weekly Hours &amp; Wage Activity'!AF280/40,1)),IF('3.Weekly Hours &amp; Wage Activity'!AF280="", "",'3.Weekly Hours &amp; Wage Activity'!AF280/40 ))),0)</f>
        <v>0</v>
      </c>
      <c r="AX280" s="86">
        <f>IFERROR(IF('3.Weekly Hours &amp; Wage Activity'!AG280 = "FT", 1,MIN(1,IF('3.Weekly Hours &amp; Wage Activity'!AG280 = "", "",MIN('3.Weekly Hours &amp; Wage Activity'!AG280/40,1)),IF('3.Weekly Hours &amp; Wage Activity'!AG280="", "",'3.Weekly Hours &amp; Wage Activity'!AG280/40 ))),0)</f>
        <v>0</v>
      </c>
      <c r="AY280" s="523">
        <f>SUM( IF(COUNTIF('3.Weekly Hours &amp; Wage Activity'!J280:Q280, "&lt;&gt;FT") = 0, COLUMNS('3.Weekly Hours &amp; Wage Activity'!J280:AG280) * 40, '3.Weekly Hours &amp; Wage Activity'!J280:AG280))</f>
        <v>0</v>
      </c>
      <c r="AZ280" s="86">
        <f t="shared" si="34"/>
        <v>0</v>
      </c>
      <c r="BA280" s="87">
        <f t="shared" si="35"/>
        <v>0</v>
      </c>
      <c r="BB280" s="74" t="str">
        <f>IF('2.Census &amp; Reference Benchmarks'!K280 = "", "", '2.Census &amp; Reference Benchmarks'!K280)</f>
        <v/>
      </c>
      <c r="BC280" s="185">
        <f>IF('2.Census &amp; Reference Benchmarks'!L280="N/A",IF(OR(AND(G280="",I280=""),AND(G280&lt;DATEVALUE("1/1/2020"),OR(I280="",I280&gt;DATEVALUE("3/31/2020")))),177.14,IF(OR(I280 = "", I280 &gt; DATEVALUE("1/31/2020")), ROUND(177.14*((DATEVALUE("2/1/2020") -G280)/31),1))),IF('2.Census &amp; Reference Benchmarks'!L280="",0,'2.Census &amp; Reference Benchmarks'!L280))</f>
        <v>0</v>
      </c>
      <c r="BD280" s="74" t="str">
        <f>IF('2.Census &amp; Reference Benchmarks'!N280 = "", "", '2.Census &amp; Reference Benchmarks'!N280)</f>
        <v/>
      </c>
      <c r="BE280" s="185">
        <f>IF('2.Census &amp; Reference Benchmarks'!O280="N/A",IF(OR(AND(G280="",I280=""),AND(G280&lt;=DATEVALUE("2/1/2020"),OR(I280="",I280&gt;=DATEVALUE("2/29/2020")))),165.71,IF(AND(G280&gt;DATEVALUE("2/1/2020"),OR(I280="",I280&lt;=DATEVALUE("2/29/2020"))),((DATEVALUE("3/1/2020")-G280)/29)*165.71,"")),IF('2.Census &amp; Reference Benchmarks'!O280="",0,'2.Census &amp; Reference Benchmarks'!O280))</f>
        <v>0</v>
      </c>
    </row>
    <row r="281" spans="1:57" x14ac:dyDescent="0.25">
      <c r="A281" s="3"/>
      <c r="B281" s="56">
        <f>IF('2.Census &amp; Reference Benchmarks'!B281 &lt;&gt;"",'2.Census &amp; Reference Benchmarks'!B281,"")</f>
        <v>0</v>
      </c>
      <c r="C281" s="56">
        <f>IF('2.Census &amp; Reference Benchmarks'!C281 &lt;&gt;"",'2.Census &amp; Reference Benchmarks'!C281,"")</f>
        <v>0</v>
      </c>
      <c r="D281" s="57" t="str">
        <f>IF('2.Census &amp; Reference Benchmarks'!D281 &lt;&gt;"",'2.Census &amp; Reference Benchmarks'!D281,"")</f>
        <v/>
      </c>
      <c r="E281" s="56" t="str">
        <f>IF('2.Census &amp; Reference Benchmarks'!E281 &lt;&gt;"",'2.Census &amp; Reference Benchmarks'!E281,"")</f>
        <v/>
      </c>
      <c r="F281" s="56" t="str">
        <f>IF('2.Census &amp; Reference Benchmarks'!F281 &lt;&gt;"",'2.Census &amp; Reference Benchmarks'!F281,"")</f>
        <v/>
      </c>
      <c r="G281" s="58" t="str">
        <f>IF('2.Census &amp; Reference Benchmarks'!G281 &lt;&gt;"",'2.Census &amp; Reference Benchmarks'!G281,"")</f>
        <v/>
      </c>
      <c r="H281" s="58" t="str">
        <f>IF('2.Census &amp; Reference Benchmarks'!H281 &lt;&gt;"",'2.Census &amp; Reference Benchmarks'!H281,"")</f>
        <v/>
      </c>
      <c r="I281" s="58" t="str">
        <f>IF('2.Census &amp; Reference Benchmarks'!I281 &lt;&gt;"",'2.Census &amp; Reference Benchmarks'!I281,"")</f>
        <v/>
      </c>
      <c r="J281" s="69" t="str">
        <f>IF('2.Census &amp; Reference Benchmarks'!J281 &lt;&gt;"",'2.Census &amp; Reference Benchmarks'!J281,"")</f>
        <v/>
      </c>
      <c r="K281" s="58" t="str">
        <f>IF('7.Safe Harbor Input Data &amp; Calc'!Q283 &lt;&gt; "", '7.Safe Harbor Input Data &amp; Calc'!Q283, "")</f>
        <v>No</v>
      </c>
      <c r="L281" s="59" t="str">
        <f>IF('2.Census &amp; Reference Benchmarks'!T281&lt;&gt; "",'2.Census &amp; Reference Benchmarks'!T281,"")</f>
        <v/>
      </c>
      <c r="M281" s="60">
        <f>'2.Census &amp; Reference Benchmarks'!M281</f>
        <v>0</v>
      </c>
      <c r="N281" s="60">
        <f>'2.Census &amp; Reference Benchmarks'!P281</f>
        <v>0</v>
      </c>
      <c r="O281" s="60">
        <f>'2.Census &amp; Reference Benchmarks'!S281</f>
        <v>0</v>
      </c>
      <c r="P281" s="52">
        <f>IF( AND(I281 &lt; '1. Summary for SBA'!$J$7, I281 &lt;&gt;""), 0, IF(AND(G281="",I281=""),SUM(M281:O281)*4,IF(I281&lt;'1. Summary for SBA'!$J$7,0,IF(K281="Yes",0,IF(H281="Salary",IF(AND(SUM(M281:O281)*4&lt;100000,L281=""),(SUM(M281:O281)/(IF(OR(I281=0,I281&gt;=DATEVALUE("3/31/2020")),DATEVALUE("3/31/2020"),I281)-IF(OR(G281&lt;=DATEVALUE("1/1/2020"), G281 = ""),DATEVALUE("1/1/2020"),IF(OR(MONTH(G281)=1),G281+1,IF(MONTH(G281)=3,G281,G281-1)))))*360,0),0)))))</f>
        <v>0</v>
      </c>
      <c r="Q281" s="52">
        <f t="shared" si="29"/>
        <v>0</v>
      </c>
      <c r="R281" s="67">
        <f t="shared" si="30"/>
        <v>0</v>
      </c>
      <c r="S281" s="53">
        <f>SUM('3.Weekly Hours &amp; Wage Activity'!AI281:BF281)</f>
        <v>0</v>
      </c>
      <c r="T281" s="53">
        <f>IF(AND(I281&lt;&gt; "",  I281 &lt; '1. Summary for SBA'!$J$11 +168, I281 &gt; '1. Summary for SBA'!$J$11),S281+(((168-(I281-'1. Summary for SBA'!$J$11+1))*S281)/((I281-'1. Summary for SBA'!$J$11+1))),0)</f>
        <v>0</v>
      </c>
      <c r="U281" s="369">
        <f>IF(K281= "Yes",0,IF( H281 = "salary",IF(T281 = 0,MAX(0,$R281-$S281), R281-T281),IF( H281 = "Hourly",'6. Hourly EE Wage Reduction'!AA281, 0)))</f>
        <v>0</v>
      </c>
      <c r="V281" s="67">
        <f t="shared" si="31"/>
        <v>0</v>
      </c>
      <c r="W281" s="405" t="str">
        <f>IF(U281 = 0, "No",IF('6. Hourly EE Wage Reduction'!T281 &gt;'6. Hourly EE Wage Reduction'!W281, "Yes", "No"))</f>
        <v>No</v>
      </c>
      <c r="X281" s="67">
        <f t="shared" si="32"/>
        <v>0</v>
      </c>
      <c r="Y281" s="67">
        <f t="shared" si="33"/>
        <v>0</v>
      </c>
      <c r="AA281" s="86">
        <f>IFERROR(IF('3.Weekly Hours &amp; Wage Activity'!J281 = "FT", 1,MIN(1,IF('3.Weekly Hours &amp; Wage Activity'!J281 = "", "",MIN('3.Weekly Hours &amp; Wage Activity'!J281/40,1)),IF('3.Weekly Hours &amp; Wage Activity'!J281="", "",'3.Weekly Hours &amp; Wage Activity'!J281/40 ))),0)</f>
        <v>0</v>
      </c>
      <c r="AB281" s="86">
        <f>IFERROR(IF('3.Weekly Hours &amp; Wage Activity'!K281 = "FT", 1,MIN(1,IF('3.Weekly Hours &amp; Wage Activity'!K281 = "", "",MIN('3.Weekly Hours &amp; Wage Activity'!K281/40,1)),IF('3.Weekly Hours &amp; Wage Activity'!K281="", "",'3.Weekly Hours &amp; Wage Activity'!K281/40 ))),0)</f>
        <v>0</v>
      </c>
      <c r="AC281" s="86">
        <f>IFERROR(IF('3.Weekly Hours &amp; Wage Activity'!L281 = "FT", 1,MIN(1,IF('3.Weekly Hours &amp; Wage Activity'!L281 = "", "",MIN('3.Weekly Hours &amp; Wage Activity'!L281/40,1)),IF('3.Weekly Hours &amp; Wage Activity'!L281="", "",'3.Weekly Hours &amp; Wage Activity'!L281/40 ))),0)</f>
        <v>0</v>
      </c>
      <c r="AD281" s="86">
        <f>IFERROR(IF('3.Weekly Hours &amp; Wage Activity'!M281 = "FT", 1,MIN(1,IF('3.Weekly Hours &amp; Wage Activity'!M281 = "", "",MIN('3.Weekly Hours &amp; Wage Activity'!M281/40,1)),IF('3.Weekly Hours &amp; Wage Activity'!M281="", "",'3.Weekly Hours &amp; Wage Activity'!M281/40 ))),0)</f>
        <v>0</v>
      </c>
      <c r="AE281" s="86">
        <f>IFERROR(IF('3.Weekly Hours &amp; Wage Activity'!N281 = "FT", 1,MIN(1,IF('3.Weekly Hours &amp; Wage Activity'!N281 = "", "",MIN('3.Weekly Hours &amp; Wage Activity'!N281/40,1)),IF('3.Weekly Hours &amp; Wage Activity'!N281="", "",'3.Weekly Hours &amp; Wage Activity'!N281/40 ))),0)</f>
        <v>0</v>
      </c>
      <c r="AF281" s="86">
        <f>IFERROR(IF('3.Weekly Hours &amp; Wage Activity'!O281 = "FT", 1,MIN(1,IF('3.Weekly Hours &amp; Wage Activity'!O281 = "", "",MIN('3.Weekly Hours &amp; Wage Activity'!O281/40,1)),IF('3.Weekly Hours &amp; Wage Activity'!O281="", "",'3.Weekly Hours &amp; Wage Activity'!O281/40 ))),0)</f>
        <v>0</v>
      </c>
      <c r="AG281" s="86">
        <f>IFERROR(IF('3.Weekly Hours &amp; Wage Activity'!P281 = "FT", 1,MIN(1,IF('3.Weekly Hours &amp; Wage Activity'!P281 = "", "",MIN('3.Weekly Hours &amp; Wage Activity'!P281/40,1)),IF('3.Weekly Hours &amp; Wage Activity'!P281="", "",'3.Weekly Hours &amp; Wage Activity'!P281/40 ))),0)</f>
        <v>0</v>
      </c>
      <c r="AH281" s="86">
        <f>IFERROR(IF('3.Weekly Hours &amp; Wage Activity'!Q281 = "FT", 1,MIN(1,IF('3.Weekly Hours &amp; Wage Activity'!Q281 = "", "",MIN('3.Weekly Hours &amp; Wage Activity'!Q281/40,1)),IF('3.Weekly Hours &amp; Wage Activity'!Q281="", "",'3.Weekly Hours &amp; Wage Activity'!Q281/40 ))),0)</f>
        <v>0</v>
      </c>
      <c r="AI281" s="86">
        <f>IFERROR(IF('3.Weekly Hours &amp; Wage Activity'!R281 = "FT", 1,MIN(1,IF('3.Weekly Hours &amp; Wage Activity'!R281 = "", "",MIN('3.Weekly Hours &amp; Wage Activity'!R281/40,1)),IF('3.Weekly Hours &amp; Wage Activity'!R281="", "",'3.Weekly Hours &amp; Wage Activity'!R281/40 ))),0)</f>
        <v>0</v>
      </c>
      <c r="AJ281" s="86">
        <f>IFERROR(IF('3.Weekly Hours &amp; Wage Activity'!S281 = "FT", 1,MIN(1,IF('3.Weekly Hours &amp; Wage Activity'!S281 = "", "",MIN('3.Weekly Hours &amp; Wage Activity'!S281/40,1)),IF('3.Weekly Hours &amp; Wage Activity'!S281="", "",'3.Weekly Hours &amp; Wage Activity'!S281/40 ))),0)</f>
        <v>0</v>
      </c>
      <c r="AK281" s="86">
        <f>IFERROR(IF('3.Weekly Hours &amp; Wage Activity'!T281 = "FT", 1,MIN(1,IF('3.Weekly Hours &amp; Wage Activity'!T281 = "", "",MIN('3.Weekly Hours &amp; Wage Activity'!T281/40,1)),IF('3.Weekly Hours &amp; Wage Activity'!T281="", "",'3.Weekly Hours &amp; Wage Activity'!T281/40 ))),0)</f>
        <v>0</v>
      </c>
      <c r="AL281" s="86">
        <f>IFERROR(IF('3.Weekly Hours &amp; Wage Activity'!U281 = "FT", 1,MIN(1,IF('3.Weekly Hours &amp; Wage Activity'!U281 = "", "",MIN('3.Weekly Hours &amp; Wage Activity'!U281/40,1)),IF('3.Weekly Hours &amp; Wage Activity'!U281="", "",'3.Weekly Hours &amp; Wage Activity'!U281/40 ))),0)</f>
        <v>0</v>
      </c>
      <c r="AM281" s="86">
        <f>IFERROR(IF('3.Weekly Hours &amp; Wage Activity'!V281 = "FT", 1,MIN(1,IF('3.Weekly Hours &amp; Wage Activity'!V281 = "", "",MIN('3.Weekly Hours &amp; Wage Activity'!V281/40,1)),IF('3.Weekly Hours &amp; Wage Activity'!V281="", "",'3.Weekly Hours &amp; Wage Activity'!V281/40 ))),0)</f>
        <v>0</v>
      </c>
      <c r="AN281" s="86">
        <f>IFERROR(IF('3.Weekly Hours &amp; Wage Activity'!W281 = "FT", 1,MIN(1,IF('3.Weekly Hours &amp; Wage Activity'!W281 = "", "",MIN('3.Weekly Hours &amp; Wage Activity'!W281/40,1)),IF('3.Weekly Hours &amp; Wage Activity'!W281="", "",'3.Weekly Hours &amp; Wage Activity'!W281/40 ))),0)</f>
        <v>0</v>
      </c>
      <c r="AO281" s="86">
        <f>IFERROR(IF('3.Weekly Hours &amp; Wage Activity'!X281 = "FT", 1,MIN(1,IF('3.Weekly Hours &amp; Wage Activity'!X281 = "", "",MIN('3.Weekly Hours &amp; Wage Activity'!X281/40,1)),IF('3.Weekly Hours &amp; Wage Activity'!X281="", "",'3.Weekly Hours &amp; Wage Activity'!X281/40 ))),0)</f>
        <v>0</v>
      </c>
      <c r="AP281" s="86">
        <f>IFERROR(IF('3.Weekly Hours &amp; Wage Activity'!Y281 = "FT", 1,MIN(1,IF('3.Weekly Hours &amp; Wage Activity'!Y281 = "", "",MIN('3.Weekly Hours &amp; Wage Activity'!Y281/40,1)),IF('3.Weekly Hours &amp; Wage Activity'!Y281="", "",'3.Weekly Hours &amp; Wage Activity'!Y281/40 ))),0)</f>
        <v>0</v>
      </c>
      <c r="AQ281" s="86">
        <f>IFERROR(IF('3.Weekly Hours &amp; Wage Activity'!Z281 = "FT", 1,MIN(1,IF('3.Weekly Hours &amp; Wage Activity'!Z281 = "", "",MIN('3.Weekly Hours &amp; Wage Activity'!Z281/40,1)),IF('3.Weekly Hours &amp; Wage Activity'!Z281="", "",'3.Weekly Hours &amp; Wage Activity'!Z281/40 ))),0)</f>
        <v>0</v>
      </c>
      <c r="AR281" s="86">
        <f>IFERROR(IF('3.Weekly Hours &amp; Wage Activity'!AA281 = "FT", 1,MIN(1,IF('3.Weekly Hours &amp; Wage Activity'!AA281 = "", "",MIN('3.Weekly Hours &amp; Wage Activity'!AA281/40,1)),IF('3.Weekly Hours &amp; Wage Activity'!AA281="", "",'3.Weekly Hours &amp; Wage Activity'!AA281/40 ))),0)</f>
        <v>0</v>
      </c>
      <c r="AS281" s="86">
        <f>IFERROR(IF('3.Weekly Hours &amp; Wage Activity'!AB281 = "FT", 1,MIN(1,IF('3.Weekly Hours &amp; Wage Activity'!AB281 = "", "",MIN('3.Weekly Hours &amp; Wage Activity'!AB281/40,1)),IF('3.Weekly Hours &amp; Wage Activity'!AB281="", "",'3.Weekly Hours &amp; Wage Activity'!AB281/40 ))),0)</f>
        <v>0</v>
      </c>
      <c r="AT281" s="86">
        <f>IFERROR(IF('3.Weekly Hours &amp; Wage Activity'!AC281 = "FT", 1,MIN(1,IF('3.Weekly Hours &amp; Wage Activity'!AC281 = "", "",MIN('3.Weekly Hours &amp; Wage Activity'!AC281/40,1)),IF('3.Weekly Hours &amp; Wage Activity'!AC281="", "",'3.Weekly Hours &amp; Wage Activity'!AC281/40 ))),0)</f>
        <v>0</v>
      </c>
      <c r="AU281" s="86">
        <f>IFERROR(IF('3.Weekly Hours &amp; Wage Activity'!AD281 = "FT", 1,MIN(1,IF('3.Weekly Hours &amp; Wage Activity'!AD281 = "", "",MIN('3.Weekly Hours &amp; Wage Activity'!AD281/40,1)),IF('3.Weekly Hours &amp; Wage Activity'!AD281="", "",'3.Weekly Hours &amp; Wage Activity'!AD281/40 ))),0)</f>
        <v>0</v>
      </c>
      <c r="AV281" s="86">
        <f>IFERROR(IF('3.Weekly Hours &amp; Wage Activity'!AE281 = "FT", 1,MIN(1,IF('3.Weekly Hours &amp; Wage Activity'!AE281 = "", "",MIN('3.Weekly Hours &amp; Wage Activity'!AE281/40,1)),IF('3.Weekly Hours &amp; Wage Activity'!AE281="", "",'3.Weekly Hours &amp; Wage Activity'!AE281/40 ))),0)</f>
        <v>0</v>
      </c>
      <c r="AW281" s="86">
        <f>IFERROR(IF('3.Weekly Hours &amp; Wage Activity'!AF281 = "FT", 1,MIN(1,IF('3.Weekly Hours &amp; Wage Activity'!AF281 = "", "",MIN('3.Weekly Hours &amp; Wage Activity'!AF281/40,1)),IF('3.Weekly Hours &amp; Wage Activity'!AF281="", "",'3.Weekly Hours &amp; Wage Activity'!AF281/40 ))),0)</f>
        <v>0</v>
      </c>
      <c r="AX281" s="86">
        <f>IFERROR(IF('3.Weekly Hours &amp; Wage Activity'!AG281 = "FT", 1,MIN(1,IF('3.Weekly Hours &amp; Wage Activity'!AG281 = "", "",MIN('3.Weekly Hours &amp; Wage Activity'!AG281/40,1)),IF('3.Weekly Hours &amp; Wage Activity'!AG281="", "",'3.Weekly Hours &amp; Wage Activity'!AG281/40 ))),0)</f>
        <v>0</v>
      </c>
      <c r="AY281" s="523">
        <f>SUM( IF(COUNTIF('3.Weekly Hours &amp; Wage Activity'!J281:Q281, "&lt;&gt;FT") = 0, COLUMNS('3.Weekly Hours &amp; Wage Activity'!J281:AG281) * 40, '3.Weekly Hours &amp; Wage Activity'!J281:AG281))</f>
        <v>0</v>
      </c>
      <c r="AZ281" s="86">
        <f t="shared" si="34"/>
        <v>0</v>
      </c>
      <c r="BA281" s="87">
        <f t="shared" si="35"/>
        <v>0</v>
      </c>
      <c r="BB281" s="74" t="str">
        <f>IF('2.Census &amp; Reference Benchmarks'!K281 = "", "", '2.Census &amp; Reference Benchmarks'!K281)</f>
        <v/>
      </c>
      <c r="BC281" s="185">
        <f>IF('2.Census &amp; Reference Benchmarks'!L281="N/A",IF(OR(AND(G281="",I281=""),AND(G281&lt;DATEVALUE("1/1/2020"),OR(I281="",I281&gt;DATEVALUE("3/31/2020")))),177.14,IF(OR(I281 = "", I281 &gt; DATEVALUE("1/31/2020")), ROUND(177.14*((DATEVALUE("2/1/2020") -G281)/31),1))),IF('2.Census &amp; Reference Benchmarks'!L281="",0,'2.Census &amp; Reference Benchmarks'!L281))</f>
        <v>0</v>
      </c>
      <c r="BD281" s="74" t="str">
        <f>IF('2.Census &amp; Reference Benchmarks'!N281 = "", "", '2.Census &amp; Reference Benchmarks'!N281)</f>
        <v/>
      </c>
      <c r="BE281" s="185">
        <f>IF('2.Census &amp; Reference Benchmarks'!O281="N/A",IF(OR(AND(G281="",I281=""),AND(G281&lt;=DATEVALUE("2/1/2020"),OR(I281="",I281&gt;=DATEVALUE("2/29/2020")))),165.71,IF(AND(G281&gt;DATEVALUE("2/1/2020"),OR(I281="",I281&lt;=DATEVALUE("2/29/2020"))),((DATEVALUE("3/1/2020")-G281)/29)*165.71,"")),IF('2.Census &amp; Reference Benchmarks'!O281="",0,'2.Census &amp; Reference Benchmarks'!O281))</f>
        <v>0</v>
      </c>
    </row>
    <row r="282" spans="1:57" x14ac:dyDescent="0.25">
      <c r="A282" s="3"/>
      <c r="B282" s="56">
        <f>IF('2.Census &amp; Reference Benchmarks'!B282 &lt;&gt;"",'2.Census &amp; Reference Benchmarks'!B282,"")</f>
        <v>0</v>
      </c>
      <c r="C282" s="56">
        <f>IF('2.Census &amp; Reference Benchmarks'!C282 &lt;&gt;"",'2.Census &amp; Reference Benchmarks'!C282,"")</f>
        <v>0</v>
      </c>
      <c r="D282" s="57" t="str">
        <f>IF('2.Census &amp; Reference Benchmarks'!D282 &lt;&gt;"",'2.Census &amp; Reference Benchmarks'!D282,"")</f>
        <v/>
      </c>
      <c r="E282" s="56" t="str">
        <f>IF('2.Census &amp; Reference Benchmarks'!E282 &lt;&gt;"",'2.Census &amp; Reference Benchmarks'!E282,"")</f>
        <v/>
      </c>
      <c r="F282" s="56" t="str">
        <f>IF('2.Census &amp; Reference Benchmarks'!F282 &lt;&gt;"",'2.Census &amp; Reference Benchmarks'!F282,"")</f>
        <v/>
      </c>
      <c r="G282" s="58" t="str">
        <f>IF('2.Census &amp; Reference Benchmarks'!G282 &lt;&gt;"",'2.Census &amp; Reference Benchmarks'!G282,"")</f>
        <v/>
      </c>
      <c r="H282" s="58" t="str">
        <f>IF('2.Census &amp; Reference Benchmarks'!H282 &lt;&gt;"",'2.Census &amp; Reference Benchmarks'!H282,"")</f>
        <v/>
      </c>
      <c r="I282" s="58" t="str">
        <f>IF('2.Census &amp; Reference Benchmarks'!I282 &lt;&gt;"",'2.Census &amp; Reference Benchmarks'!I282,"")</f>
        <v/>
      </c>
      <c r="J282" s="69" t="str">
        <f>IF('2.Census &amp; Reference Benchmarks'!J282 &lt;&gt;"",'2.Census &amp; Reference Benchmarks'!J282,"")</f>
        <v/>
      </c>
      <c r="K282" s="58" t="str">
        <f>IF('7.Safe Harbor Input Data &amp; Calc'!Q284 &lt;&gt; "", '7.Safe Harbor Input Data &amp; Calc'!Q284, "")</f>
        <v>No</v>
      </c>
      <c r="L282" s="59" t="str">
        <f>IF('2.Census &amp; Reference Benchmarks'!T282&lt;&gt; "",'2.Census &amp; Reference Benchmarks'!T282,"")</f>
        <v/>
      </c>
      <c r="M282" s="60">
        <f>'2.Census &amp; Reference Benchmarks'!M282</f>
        <v>0</v>
      </c>
      <c r="N282" s="60">
        <f>'2.Census &amp; Reference Benchmarks'!P282</f>
        <v>0</v>
      </c>
      <c r="O282" s="60">
        <f>'2.Census &amp; Reference Benchmarks'!S282</f>
        <v>0</v>
      </c>
      <c r="P282" s="52">
        <f>IF( AND(I282 &lt; '1. Summary for SBA'!$J$7, I282 &lt;&gt;""), 0, IF(AND(G282="",I282=""),SUM(M282:O282)*4,IF(I282&lt;'1. Summary for SBA'!$J$7,0,IF(K282="Yes",0,IF(H282="Salary",IF(AND(SUM(M282:O282)*4&lt;100000,L282=""),(SUM(M282:O282)/(IF(OR(I282=0,I282&gt;=DATEVALUE("3/31/2020")),DATEVALUE("3/31/2020"),I282)-IF(OR(G282&lt;=DATEVALUE("1/1/2020"), G282 = ""),DATEVALUE("1/1/2020"),IF(OR(MONTH(G282)=1),G282+1,IF(MONTH(G282)=3,G282,G282-1)))))*360,0),0)))))</f>
        <v>0</v>
      </c>
      <c r="Q282" s="52">
        <f t="shared" si="29"/>
        <v>0</v>
      </c>
      <c r="R282" s="67">
        <f t="shared" si="30"/>
        <v>0</v>
      </c>
      <c r="S282" s="53">
        <f>SUM('3.Weekly Hours &amp; Wage Activity'!AI282:BF282)</f>
        <v>0</v>
      </c>
      <c r="T282" s="53">
        <f>IF(AND(I282&lt;&gt; "",  I282 &lt; '1. Summary for SBA'!$J$11 +168, I282 &gt; '1. Summary for SBA'!$J$11),S282+(((168-(I282-'1. Summary for SBA'!$J$11+1))*S282)/((I282-'1. Summary for SBA'!$J$11+1))),0)</f>
        <v>0</v>
      </c>
      <c r="U282" s="369">
        <f>IF(K282= "Yes",0,IF( H282 = "salary",IF(T282 = 0,MAX(0,$R282-$S282), R282-T282),IF( H282 = "Hourly",'6. Hourly EE Wage Reduction'!AA282, 0)))</f>
        <v>0</v>
      </c>
      <c r="V282" s="67">
        <f t="shared" si="31"/>
        <v>0</v>
      </c>
      <c r="W282" s="405" t="str">
        <f>IF(U282 = 0, "No",IF('6. Hourly EE Wage Reduction'!T282 &gt;'6. Hourly EE Wage Reduction'!W282, "Yes", "No"))</f>
        <v>No</v>
      </c>
      <c r="X282" s="67">
        <f t="shared" si="32"/>
        <v>0</v>
      </c>
      <c r="Y282" s="67">
        <f t="shared" si="33"/>
        <v>0</v>
      </c>
      <c r="AA282" s="86">
        <f>IFERROR(IF('3.Weekly Hours &amp; Wage Activity'!J282 = "FT", 1,MIN(1,IF('3.Weekly Hours &amp; Wage Activity'!J282 = "", "",MIN('3.Weekly Hours &amp; Wage Activity'!J282/40,1)),IF('3.Weekly Hours &amp; Wage Activity'!J282="", "",'3.Weekly Hours &amp; Wage Activity'!J282/40 ))),0)</f>
        <v>0</v>
      </c>
      <c r="AB282" s="86">
        <f>IFERROR(IF('3.Weekly Hours &amp; Wage Activity'!K282 = "FT", 1,MIN(1,IF('3.Weekly Hours &amp; Wage Activity'!K282 = "", "",MIN('3.Weekly Hours &amp; Wage Activity'!K282/40,1)),IF('3.Weekly Hours &amp; Wage Activity'!K282="", "",'3.Weekly Hours &amp; Wage Activity'!K282/40 ))),0)</f>
        <v>0</v>
      </c>
      <c r="AC282" s="86">
        <f>IFERROR(IF('3.Weekly Hours &amp; Wage Activity'!L282 = "FT", 1,MIN(1,IF('3.Weekly Hours &amp; Wage Activity'!L282 = "", "",MIN('3.Weekly Hours &amp; Wage Activity'!L282/40,1)),IF('3.Weekly Hours &amp; Wage Activity'!L282="", "",'3.Weekly Hours &amp; Wage Activity'!L282/40 ))),0)</f>
        <v>0</v>
      </c>
      <c r="AD282" s="86">
        <f>IFERROR(IF('3.Weekly Hours &amp; Wage Activity'!M282 = "FT", 1,MIN(1,IF('3.Weekly Hours &amp; Wage Activity'!M282 = "", "",MIN('3.Weekly Hours &amp; Wage Activity'!M282/40,1)),IF('3.Weekly Hours &amp; Wage Activity'!M282="", "",'3.Weekly Hours &amp; Wage Activity'!M282/40 ))),0)</f>
        <v>0</v>
      </c>
      <c r="AE282" s="86">
        <f>IFERROR(IF('3.Weekly Hours &amp; Wage Activity'!N282 = "FT", 1,MIN(1,IF('3.Weekly Hours &amp; Wage Activity'!N282 = "", "",MIN('3.Weekly Hours &amp; Wage Activity'!N282/40,1)),IF('3.Weekly Hours &amp; Wage Activity'!N282="", "",'3.Weekly Hours &amp; Wage Activity'!N282/40 ))),0)</f>
        <v>0</v>
      </c>
      <c r="AF282" s="86">
        <f>IFERROR(IF('3.Weekly Hours &amp; Wage Activity'!O282 = "FT", 1,MIN(1,IF('3.Weekly Hours &amp; Wage Activity'!O282 = "", "",MIN('3.Weekly Hours &amp; Wage Activity'!O282/40,1)),IF('3.Weekly Hours &amp; Wage Activity'!O282="", "",'3.Weekly Hours &amp; Wage Activity'!O282/40 ))),0)</f>
        <v>0</v>
      </c>
      <c r="AG282" s="86">
        <f>IFERROR(IF('3.Weekly Hours &amp; Wage Activity'!P282 = "FT", 1,MIN(1,IF('3.Weekly Hours &amp; Wage Activity'!P282 = "", "",MIN('3.Weekly Hours &amp; Wage Activity'!P282/40,1)),IF('3.Weekly Hours &amp; Wage Activity'!P282="", "",'3.Weekly Hours &amp; Wage Activity'!P282/40 ))),0)</f>
        <v>0</v>
      </c>
      <c r="AH282" s="86">
        <f>IFERROR(IF('3.Weekly Hours &amp; Wage Activity'!Q282 = "FT", 1,MIN(1,IF('3.Weekly Hours &amp; Wage Activity'!Q282 = "", "",MIN('3.Weekly Hours &amp; Wage Activity'!Q282/40,1)),IF('3.Weekly Hours &amp; Wage Activity'!Q282="", "",'3.Weekly Hours &amp; Wage Activity'!Q282/40 ))),0)</f>
        <v>0</v>
      </c>
      <c r="AI282" s="86">
        <f>IFERROR(IF('3.Weekly Hours &amp; Wage Activity'!R282 = "FT", 1,MIN(1,IF('3.Weekly Hours &amp; Wage Activity'!R282 = "", "",MIN('3.Weekly Hours &amp; Wage Activity'!R282/40,1)),IF('3.Weekly Hours &amp; Wage Activity'!R282="", "",'3.Weekly Hours &amp; Wage Activity'!R282/40 ))),0)</f>
        <v>0</v>
      </c>
      <c r="AJ282" s="86">
        <f>IFERROR(IF('3.Weekly Hours &amp; Wage Activity'!S282 = "FT", 1,MIN(1,IF('3.Weekly Hours &amp; Wage Activity'!S282 = "", "",MIN('3.Weekly Hours &amp; Wage Activity'!S282/40,1)),IF('3.Weekly Hours &amp; Wage Activity'!S282="", "",'3.Weekly Hours &amp; Wage Activity'!S282/40 ))),0)</f>
        <v>0</v>
      </c>
      <c r="AK282" s="86">
        <f>IFERROR(IF('3.Weekly Hours &amp; Wage Activity'!T282 = "FT", 1,MIN(1,IF('3.Weekly Hours &amp; Wage Activity'!T282 = "", "",MIN('3.Weekly Hours &amp; Wage Activity'!T282/40,1)),IF('3.Weekly Hours &amp; Wage Activity'!T282="", "",'3.Weekly Hours &amp; Wage Activity'!T282/40 ))),0)</f>
        <v>0</v>
      </c>
      <c r="AL282" s="86">
        <f>IFERROR(IF('3.Weekly Hours &amp; Wage Activity'!U282 = "FT", 1,MIN(1,IF('3.Weekly Hours &amp; Wage Activity'!U282 = "", "",MIN('3.Weekly Hours &amp; Wage Activity'!U282/40,1)),IF('3.Weekly Hours &amp; Wage Activity'!U282="", "",'3.Weekly Hours &amp; Wage Activity'!U282/40 ))),0)</f>
        <v>0</v>
      </c>
      <c r="AM282" s="86">
        <f>IFERROR(IF('3.Weekly Hours &amp; Wage Activity'!V282 = "FT", 1,MIN(1,IF('3.Weekly Hours &amp; Wage Activity'!V282 = "", "",MIN('3.Weekly Hours &amp; Wage Activity'!V282/40,1)),IF('3.Weekly Hours &amp; Wage Activity'!V282="", "",'3.Weekly Hours &amp; Wage Activity'!V282/40 ))),0)</f>
        <v>0</v>
      </c>
      <c r="AN282" s="86">
        <f>IFERROR(IF('3.Weekly Hours &amp; Wage Activity'!W282 = "FT", 1,MIN(1,IF('3.Weekly Hours &amp; Wage Activity'!W282 = "", "",MIN('3.Weekly Hours &amp; Wage Activity'!W282/40,1)),IF('3.Weekly Hours &amp; Wage Activity'!W282="", "",'3.Weekly Hours &amp; Wage Activity'!W282/40 ))),0)</f>
        <v>0</v>
      </c>
      <c r="AO282" s="86">
        <f>IFERROR(IF('3.Weekly Hours &amp; Wage Activity'!X282 = "FT", 1,MIN(1,IF('3.Weekly Hours &amp; Wage Activity'!X282 = "", "",MIN('3.Weekly Hours &amp; Wage Activity'!X282/40,1)),IF('3.Weekly Hours &amp; Wage Activity'!X282="", "",'3.Weekly Hours &amp; Wage Activity'!X282/40 ))),0)</f>
        <v>0</v>
      </c>
      <c r="AP282" s="86">
        <f>IFERROR(IF('3.Weekly Hours &amp; Wage Activity'!Y282 = "FT", 1,MIN(1,IF('3.Weekly Hours &amp; Wage Activity'!Y282 = "", "",MIN('3.Weekly Hours &amp; Wage Activity'!Y282/40,1)),IF('3.Weekly Hours &amp; Wage Activity'!Y282="", "",'3.Weekly Hours &amp; Wage Activity'!Y282/40 ))),0)</f>
        <v>0</v>
      </c>
      <c r="AQ282" s="86">
        <f>IFERROR(IF('3.Weekly Hours &amp; Wage Activity'!Z282 = "FT", 1,MIN(1,IF('3.Weekly Hours &amp; Wage Activity'!Z282 = "", "",MIN('3.Weekly Hours &amp; Wage Activity'!Z282/40,1)),IF('3.Weekly Hours &amp; Wage Activity'!Z282="", "",'3.Weekly Hours &amp; Wage Activity'!Z282/40 ))),0)</f>
        <v>0</v>
      </c>
      <c r="AR282" s="86">
        <f>IFERROR(IF('3.Weekly Hours &amp; Wage Activity'!AA282 = "FT", 1,MIN(1,IF('3.Weekly Hours &amp; Wage Activity'!AA282 = "", "",MIN('3.Weekly Hours &amp; Wage Activity'!AA282/40,1)),IF('3.Weekly Hours &amp; Wage Activity'!AA282="", "",'3.Weekly Hours &amp; Wage Activity'!AA282/40 ))),0)</f>
        <v>0</v>
      </c>
      <c r="AS282" s="86">
        <f>IFERROR(IF('3.Weekly Hours &amp; Wage Activity'!AB282 = "FT", 1,MIN(1,IF('3.Weekly Hours &amp; Wage Activity'!AB282 = "", "",MIN('3.Weekly Hours &amp; Wage Activity'!AB282/40,1)),IF('3.Weekly Hours &amp; Wage Activity'!AB282="", "",'3.Weekly Hours &amp; Wage Activity'!AB282/40 ))),0)</f>
        <v>0</v>
      </c>
      <c r="AT282" s="86">
        <f>IFERROR(IF('3.Weekly Hours &amp; Wage Activity'!AC282 = "FT", 1,MIN(1,IF('3.Weekly Hours &amp; Wage Activity'!AC282 = "", "",MIN('3.Weekly Hours &amp; Wage Activity'!AC282/40,1)),IF('3.Weekly Hours &amp; Wage Activity'!AC282="", "",'3.Weekly Hours &amp; Wage Activity'!AC282/40 ))),0)</f>
        <v>0</v>
      </c>
      <c r="AU282" s="86">
        <f>IFERROR(IF('3.Weekly Hours &amp; Wage Activity'!AD282 = "FT", 1,MIN(1,IF('3.Weekly Hours &amp; Wage Activity'!AD282 = "", "",MIN('3.Weekly Hours &amp; Wage Activity'!AD282/40,1)),IF('3.Weekly Hours &amp; Wage Activity'!AD282="", "",'3.Weekly Hours &amp; Wage Activity'!AD282/40 ))),0)</f>
        <v>0</v>
      </c>
      <c r="AV282" s="86">
        <f>IFERROR(IF('3.Weekly Hours &amp; Wage Activity'!AE282 = "FT", 1,MIN(1,IF('3.Weekly Hours &amp; Wage Activity'!AE282 = "", "",MIN('3.Weekly Hours &amp; Wage Activity'!AE282/40,1)),IF('3.Weekly Hours &amp; Wage Activity'!AE282="", "",'3.Weekly Hours &amp; Wage Activity'!AE282/40 ))),0)</f>
        <v>0</v>
      </c>
      <c r="AW282" s="86">
        <f>IFERROR(IF('3.Weekly Hours &amp; Wage Activity'!AF282 = "FT", 1,MIN(1,IF('3.Weekly Hours &amp; Wage Activity'!AF282 = "", "",MIN('3.Weekly Hours &amp; Wage Activity'!AF282/40,1)),IF('3.Weekly Hours &amp; Wage Activity'!AF282="", "",'3.Weekly Hours &amp; Wage Activity'!AF282/40 ))),0)</f>
        <v>0</v>
      </c>
      <c r="AX282" s="86">
        <f>IFERROR(IF('3.Weekly Hours &amp; Wage Activity'!AG282 = "FT", 1,MIN(1,IF('3.Weekly Hours &amp; Wage Activity'!AG282 = "", "",MIN('3.Weekly Hours &amp; Wage Activity'!AG282/40,1)),IF('3.Weekly Hours &amp; Wage Activity'!AG282="", "",'3.Weekly Hours &amp; Wage Activity'!AG282/40 ))),0)</f>
        <v>0</v>
      </c>
      <c r="AY282" s="523">
        <f>SUM( IF(COUNTIF('3.Weekly Hours &amp; Wage Activity'!J282:Q282, "&lt;&gt;FT") = 0, COLUMNS('3.Weekly Hours &amp; Wage Activity'!J282:AG282) * 40, '3.Weekly Hours &amp; Wage Activity'!J282:AG282))</f>
        <v>0</v>
      </c>
      <c r="AZ282" s="86">
        <f t="shared" si="34"/>
        <v>0</v>
      </c>
      <c r="BA282" s="87">
        <f t="shared" si="35"/>
        <v>0</v>
      </c>
      <c r="BB282" s="74" t="str">
        <f>IF('2.Census &amp; Reference Benchmarks'!K282 = "", "", '2.Census &amp; Reference Benchmarks'!K282)</f>
        <v/>
      </c>
      <c r="BC282" s="185">
        <f>IF('2.Census &amp; Reference Benchmarks'!L282="N/A",IF(OR(AND(G282="",I282=""),AND(G282&lt;DATEVALUE("1/1/2020"),OR(I282="",I282&gt;DATEVALUE("3/31/2020")))),177.14,IF(OR(I282 = "", I282 &gt; DATEVALUE("1/31/2020")), ROUND(177.14*((DATEVALUE("2/1/2020") -G282)/31),1))),IF('2.Census &amp; Reference Benchmarks'!L282="",0,'2.Census &amp; Reference Benchmarks'!L282))</f>
        <v>0</v>
      </c>
      <c r="BD282" s="74" t="str">
        <f>IF('2.Census &amp; Reference Benchmarks'!N282 = "", "", '2.Census &amp; Reference Benchmarks'!N282)</f>
        <v/>
      </c>
      <c r="BE282" s="185">
        <f>IF('2.Census &amp; Reference Benchmarks'!O282="N/A",IF(OR(AND(G282="",I282=""),AND(G282&lt;=DATEVALUE("2/1/2020"),OR(I282="",I282&gt;=DATEVALUE("2/29/2020")))),165.71,IF(AND(G282&gt;DATEVALUE("2/1/2020"),OR(I282="",I282&lt;=DATEVALUE("2/29/2020"))),((DATEVALUE("3/1/2020")-G282)/29)*165.71,"")),IF('2.Census &amp; Reference Benchmarks'!O282="",0,'2.Census &amp; Reference Benchmarks'!O282))</f>
        <v>0</v>
      </c>
    </row>
    <row r="283" spans="1:57" x14ac:dyDescent="0.25">
      <c r="A283" s="3"/>
      <c r="B283" s="56">
        <f>IF('2.Census &amp; Reference Benchmarks'!B283 &lt;&gt;"",'2.Census &amp; Reference Benchmarks'!B283,"")</f>
        <v>0</v>
      </c>
      <c r="C283" s="56">
        <f>IF('2.Census &amp; Reference Benchmarks'!C283 &lt;&gt;"",'2.Census &amp; Reference Benchmarks'!C283,"")</f>
        <v>0</v>
      </c>
      <c r="D283" s="57" t="str">
        <f>IF('2.Census &amp; Reference Benchmarks'!D283 &lt;&gt;"",'2.Census &amp; Reference Benchmarks'!D283,"")</f>
        <v/>
      </c>
      <c r="E283" s="56" t="str">
        <f>IF('2.Census &amp; Reference Benchmarks'!E283 &lt;&gt;"",'2.Census &amp; Reference Benchmarks'!E283,"")</f>
        <v/>
      </c>
      <c r="F283" s="56" t="str">
        <f>IF('2.Census &amp; Reference Benchmarks'!F283 &lt;&gt;"",'2.Census &amp; Reference Benchmarks'!F283,"")</f>
        <v/>
      </c>
      <c r="G283" s="58" t="str">
        <f>IF('2.Census &amp; Reference Benchmarks'!G283 &lt;&gt;"",'2.Census &amp; Reference Benchmarks'!G283,"")</f>
        <v/>
      </c>
      <c r="H283" s="58" t="str">
        <f>IF('2.Census &amp; Reference Benchmarks'!H283 &lt;&gt;"",'2.Census &amp; Reference Benchmarks'!H283,"")</f>
        <v/>
      </c>
      <c r="I283" s="58" t="str">
        <f>IF('2.Census &amp; Reference Benchmarks'!I283 &lt;&gt;"",'2.Census &amp; Reference Benchmarks'!I283,"")</f>
        <v/>
      </c>
      <c r="J283" s="69" t="str">
        <f>IF('2.Census &amp; Reference Benchmarks'!J283 &lt;&gt;"",'2.Census &amp; Reference Benchmarks'!J283,"")</f>
        <v/>
      </c>
      <c r="K283" s="58" t="str">
        <f>IF('7.Safe Harbor Input Data &amp; Calc'!Q285 &lt;&gt; "", '7.Safe Harbor Input Data &amp; Calc'!Q285, "")</f>
        <v>No</v>
      </c>
      <c r="L283" s="59" t="str">
        <f>IF('2.Census &amp; Reference Benchmarks'!T283&lt;&gt; "",'2.Census &amp; Reference Benchmarks'!T283,"")</f>
        <v/>
      </c>
      <c r="M283" s="60">
        <f>'2.Census &amp; Reference Benchmarks'!M283</f>
        <v>0</v>
      </c>
      <c r="N283" s="60">
        <f>'2.Census &amp; Reference Benchmarks'!P283</f>
        <v>0</v>
      </c>
      <c r="O283" s="60">
        <f>'2.Census &amp; Reference Benchmarks'!S283</f>
        <v>0</v>
      </c>
      <c r="P283" s="52">
        <f>IF( AND(I283 &lt; '1. Summary for SBA'!$J$7, I283 &lt;&gt;""), 0, IF(AND(G283="",I283=""),SUM(M283:O283)*4,IF(I283&lt;'1. Summary for SBA'!$J$7,0,IF(K283="Yes",0,IF(H283="Salary",IF(AND(SUM(M283:O283)*4&lt;100000,L283=""),(SUM(M283:O283)/(IF(OR(I283=0,I283&gt;=DATEVALUE("3/31/2020")),DATEVALUE("3/31/2020"),I283)-IF(OR(G283&lt;=DATEVALUE("1/1/2020"), G283 = ""),DATEVALUE("1/1/2020"),IF(OR(MONTH(G283)=1),G283+1,IF(MONTH(G283)=3,G283,G283-1)))))*360,0),0)))))</f>
        <v>0</v>
      </c>
      <c r="Q283" s="52">
        <f t="shared" si="29"/>
        <v>0</v>
      </c>
      <c r="R283" s="67">
        <f t="shared" si="30"/>
        <v>0</v>
      </c>
      <c r="S283" s="53">
        <f>SUM('3.Weekly Hours &amp; Wage Activity'!AI283:BF283)</f>
        <v>0</v>
      </c>
      <c r="T283" s="53">
        <f>IF(AND(I283&lt;&gt; "",  I283 &lt; '1. Summary for SBA'!$J$11 +168, I283 &gt; '1. Summary for SBA'!$J$11),S283+(((168-(I283-'1. Summary for SBA'!$J$11+1))*S283)/((I283-'1. Summary for SBA'!$J$11+1))),0)</f>
        <v>0</v>
      </c>
      <c r="U283" s="369">
        <f>IF(K283= "Yes",0,IF( H283 = "salary",IF(T283 = 0,MAX(0,$R283-$S283), R283-T283),IF( H283 = "Hourly",'6. Hourly EE Wage Reduction'!AA283, 0)))</f>
        <v>0</v>
      </c>
      <c r="V283" s="67">
        <f t="shared" si="31"/>
        <v>0</v>
      </c>
      <c r="W283" s="405" t="str">
        <f>IF(U283 = 0, "No",IF('6. Hourly EE Wage Reduction'!T283 &gt;'6. Hourly EE Wage Reduction'!W283, "Yes", "No"))</f>
        <v>No</v>
      </c>
      <c r="X283" s="67">
        <f t="shared" si="32"/>
        <v>0</v>
      </c>
      <c r="Y283" s="67">
        <f t="shared" si="33"/>
        <v>0</v>
      </c>
      <c r="AA283" s="86">
        <f>IFERROR(IF('3.Weekly Hours &amp; Wage Activity'!J283 = "FT", 1,MIN(1,IF('3.Weekly Hours &amp; Wage Activity'!J283 = "", "",MIN('3.Weekly Hours &amp; Wage Activity'!J283/40,1)),IF('3.Weekly Hours &amp; Wage Activity'!J283="", "",'3.Weekly Hours &amp; Wage Activity'!J283/40 ))),0)</f>
        <v>0</v>
      </c>
      <c r="AB283" s="86">
        <f>IFERROR(IF('3.Weekly Hours &amp; Wage Activity'!K283 = "FT", 1,MIN(1,IF('3.Weekly Hours &amp; Wage Activity'!K283 = "", "",MIN('3.Weekly Hours &amp; Wage Activity'!K283/40,1)),IF('3.Weekly Hours &amp; Wage Activity'!K283="", "",'3.Weekly Hours &amp; Wage Activity'!K283/40 ))),0)</f>
        <v>0</v>
      </c>
      <c r="AC283" s="86">
        <f>IFERROR(IF('3.Weekly Hours &amp; Wage Activity'!L283 = "FT", 1,MIN(1,IF('3.Weekly Hours &amp; Wage Activity'!L283 = "", "",MIN('3.Weekly Hours &amp; Wage Activity'!L283/40,1)),IF('3.Weekly Hours &amp; Wage Activity'!L283="", "",'3.Weekly Hours &amp; Wage Activity'!L283/40 ))),0)</f>
        <v>0</v>
      </c>
      <c r="AD283" s="86">
        <f>IFERROR(IF('3.Weekly Hours &amp; Wage Activity'!M283 = "FT", 1,MIN(1,IF('3.Weekly Hours &amp; Wage Activity'!M283 = "", "",MIN('3.Weekly Hours &amp; Wage Activity'!M283/40,1)),IF('3.Weekly Hours &amp; Wage Activity'!M283="", "",'3.Weekly Hours &amp; Wage Activity'!M283/40 ))),0)</f>
        <v>0</v>
      </c>
      <c r="AE283" s="86">
        <f>IFERROR(IF('3.Weekly Hours &amp; Wage Activity'!N283 = "FT", 1,MIN(1,IF('3.Weekly Hours &amp; Wage Activity'!N283 = "", "",MIN('3.Weekly Hours &amp; Wage Activity'!N283/40,1)),IF('3.Weekly Hours &amp; Wage Activity'!N283="", "",'3.Weekly Hours &amp; Wage Activity'!N283/40 ))),0)</f>
        <v>0</v>
      </c>
      <c r="AF283" s="86">
        <f>IFERROR(IF('3.Weekly Hours &amp; Wage Activity'!O283 = "FT", 1,MIN(1,IF('3.Weekly Hours &amp; Wage Activity'!O283 = "", "",MIN('3.Weekly Hours &amp; Wage Activity'!O283/40,1)),IF('3.Weekly Hours &amp; Wage Activity'!O283="", "",'3.Weekly Hours &amp; Wage Activity'!O283/40 ))),0)</f>
        <v>0</v>
      </c>
      <c r="AG283" s="86">
        <f>IFERROR(IF('3.Weekly Hours &amp; Wage Activity'!P283 = "FT", 1,MIN(1,IF('3.Weekly Hours &amp; Wage Activity'!P283 = "", "",MIN('3.Weekly Hours &amp; Wage Activity'!P283/40,1)),IF('3.Weekly Hours &amp; Wage Activity'!P283="", "",'3.Weekly Hours &amp; Wage Activity'!P283/40 ))),0)</f>
        <v>0</v>
      </c>
      <c r="AH283" s="86">
        <f>IFERROR(IF('3.Weekly Hours &amp; Wage Activity'!Q283 = "FT", 1,MIN(1,IF('3.Weekly Hours &amp; Wage Activity'!Q283 = "", "",MIN('3.Weekly Hours &amp; Wage Activity'!Q283/40,1)),IF('3.Weekly Hours &amp; Wage Activity'!Q283="", "",'3.Weekly Hours &amp; Wage Activity'!Q283/40 ))),0)</f>
        <v>0</v>
      </c>
      <c r="AI283" s="86">
        <f>IFERROR(IF('3.Weekly Hours &amp; Wage Activity'!R283 = "FT", 1,MIN(1,IF('3.Weekly Hours &amp; Wage Activity'!R283 = "", "",MIN('3.Weekly Hours &amp; Wage Activity'!R283/40,1)),IF('3.Weekly Hours &amp; Wage Activity'!R283="", "",'3.Weekly Hours &amp; Wage Activity'!R283/40 ))),0)</f>
        <v>0</v>
      </c>
      <c r="AJ283" s="86">
        <f>IFERROR(IF('3.Weekly Hours &amp; Wage Activity'!S283 = "FT", 1,MIN(1,IF('3.Weekly Hours &amp; Wage Activity'!S283 = "", "",MIN('3.Weekly Hours &amp; Wage Activity'!S283/40,1)),IF('3.Weekly Hours &amp; Wage Activity'!S283="", "",'3.Weekly Hours &amp; Wage Activity'!S283/40 ))),0)</f>
        <v>0</v>
      </c>
      <c r="AK283" s="86">
        <f>IFERROR(IF('3.Weekly Hours &amp; Wage Activity'!T283 = "FT", 1,MIN(1,IF('3.Weekly Hours &amp; Wage Activity'!T283 = "", "",MIN('3.Weekly Hours &amp; Wage Activity'!T283/40,1)),IF('3.Weekly Hours &amp; Wage Activity'!T283="", "",'3.Weekly Hours &amp; Wage Activity'!T283/40 ))),0)</f>
        <v>0</v>
      </c>
      <c r="AL283" s="86">
        <f>IFERROR(IF('3.Weekly Hours &amp; Wage Activity'!U283 = "FT", 1,MIN(1,IF('3.Weekly Hours &amp; Wage Activity'!U283 = "", "",MIN('3.Weekly Hours &amp; Wage Activity'!U283/40,1)),IF('3.Weekly Hours &amp; Wage Activity'!U283="", "",'3.Weekly Hours &amp; Wage Activity'!U283/40 ))),0)</f>
        <v>0</v>
      </c>
      <c r="AM283" s="86">
        <f>IFERROR(IF('3.Weekly Hours &amp; Wage Activity'!V283 = "FT", 1,MIN(1,IF('3.Weekly Hours &amp; Wage Activity'!V283 = "", "",MIN('3.Weekly Hours &amp; Wage Activity'!V283/40,1)),IF('3.Weekly Hours &amp; Wage Activity'!V283="", "",'3.Weekly Hours &amp; Wage Activity'!V283/40 ))),0)</f>
        <v>0</v>
      </c>
      <c r="AN283" s="86">
        <f>IFERROR(IF('3.Weekly Hours &amp; Wage Activity'!W283 = "FT", 1,MIN(1,IF('3.Weekly Hours &amp; Wage Activity'!W283 = "", "",MIN('3.Weekly Hours &amp; Wage Activity'!W283/40,1)),IF('3.Weekly Hours &amp; Wage Activity'!W283="", "",'3.Weekly Hours &amp; Wage Activity'!W283/40 ))),0)</f>
        <v>0</v>
      </c>
      <c r="AO283" s="86">
        <f>IFERROR(IF('3.Weekly Hours &amp; Wage Activity'!X283 = "FT", 1,MIN(1,IF('3.Weekly Hours &amp; Wage Activity'!X283 = "", "",MIN('3.Weekly Hours &amp; Wage Activity'!X283/40,1)),IF('3.Weekly Hours &amp; Wage Activity'!X283="", "",'3.Weekly Hours &amp; Wage Activity'!X283/40 ))),0)</f>
        <v>0</v>
      </c>
      <c r="AP283" s="86">
        <f>IFERROR(IF('3.Weekly Hours &amp; Wage Activity'!Y283 = "FT", 1,MIN(1,IF('3.Weekly Hours &amp; Wage Activity'!Y283 = "", "",MIN('3.Weekly Hours &amp; Wage Activity'!Y283/40,1)),IF('3.Weekly Hours &amp; Wage Activity'!Y283="", "",'3.Weekly Hours &amp; Wage Activity'!Y283/40 ))),0)</f>
        <v>0</v>
      </c>
      <c r="AQ283" s="86">
        <f>IFERROR(IF('3.Weekly Hours &amp; Wage Activity'!Z283 = "FT", 1,MIN(1,IF('3.Weekly Hours &amp; Wage Activity'!Z283 = "", "",MIN('3.Weekly Hours &amp; Wage Activity'!Z283/40,1)),IF('3.Weekly Hours &amp; Wage Activity'!Z283="", "",'3.Weekly Hours &amp; Wage Activity'!Z283/40 ))),0)</f>
        <v>0</v>
      </c>
      <c r="AR283" s="86">
        <f>IFERROR(IF('3.Weekly Hours &amp; Wage Activity'!AA283 = "FT", 1,MIN(1,IF('3.Weekly Hours &amp; Wage Activity'!AA283 = "", "",MIN('3.Weekly Hours &amp; Wage Activity'!AA283/40,1)),IF('3.Weekly Hours &amp; Wage Activity'!AA283="", "",'3.Weekly Hours &amp; Wage Activity'!AA283/40 ))),0)</f>
        <v>0</v>
      </c>
      <c r="AS283" s="86">
        <f>IFERROR(IF('3.Weekly Hours &amp; Wage Activity'!AB283 = "FT", 1,MIN(1,IF('3.Weekly Hours &amp; Wage Activity'!AB283 = "", "",MIN('3.Weekly Hours &amp; Wage Activity'!AB283/40,1)),IF('3.Weekly Hours &amp; Wage Activity'!AB283="", "",'3.Weekly Hours &amp; Wage Activity'!AB283/40 ))),0)</f>
        <v>0</v>
      </c>
      <c r="AT283" s="86">
        <f>IFERROR(IF('3.Weekly Hours &amp; Wage Activity'!AC283 = "FT", 1,MIN(1,IF('3.Weekly Hours &amp; Wage Activity'!AC283 = "", "",MIN('3.Weekly Hours &amp; Wage Activity'!AC283/40,1)),IF('3.Weekly Hours &amp; Wage Activity'!AC283="", "",'3.Weekly Hours &amp; Wage Activity'!AC283/40 ))),0)</f>
        <v>0</v>
      </c>
      <c r="AU283" s="86">
        <f>IFERROR(IF('3.Weekly Hours &amp; Wage Activity'!AD283 = "FT", 1,MIN(1,IF('3.Weekly Hours &amp; Wage Activity'!AD283 = "", "",MIN('3.Weekly Hours &amp; Wage Activity'!AD283/40,1)),IF('3.Weekly Hours &amp; Wage Activity'!AD283="", "",'3.Weekly Hours &amp; Wage Activity'!AD283/40 ))),0)</f>
        <v>0</v>
      </c>
      <c r="AV283" s="86">
        <f>IFERROR(IF('3.Weekly Hours &amp; Wage Activity'!AE283 = "FT", 1,MIN(1,IF('3.Weekly Hours &amp; Wage Activity'!AE283 = "", "",MIN('3.Weekly Hours &amp; Wage Activity'!AE283/40,1)),IF('3.Weekly Hours &amp; Wage Activity'!AE283="", "",'3.Weekly Hours &amp; Wage Activity'!AE283/40 ))),0)</f>
        <v>0</v>
      </c>
      <c r="AW283" s="86">
        <f>IFERROR(IF('3.Weekly Hours &amp; Wage Activity'!AF283 = "FT", 1,MIN(1,IF('3.Weekly Hours &amp; Wage Activity'!AF283 = "", "",MIN('3.Weekly Hours &amp; Wage Activity'!AF283/40,1)),IF('3.Weekly Hours &amp; Wage Activity'!AF283="", "",'3.Weekly Hours &amp; Wage Activity'!AF283/40 ))),0)</f>
        <v>0</v>
      </c>
      <c r="AX283" s="86">
        <f>IFERROR(IF('3.Weekly Hours &amp; Wage Activity'!AG283 = "FT", 1,MIN(1,IF('3.Weekly Hours &amp; Wage Activity'!AG283 = "", "",MIN('3.Weekly Hours &amp; Wage Activity'!AG283/40,1)),IF('3.Weekly Hours &amp; Wage Activity'!AG283="", "",'3.Weekly Hours &amp; Wage Activity'!AG283/40 ))),0)</f>
        <v>0</v>
      </c>
      <c r="AY283" s="523">
        <f>SUM( IF(COUNTIF('3.Weekly Hours &amp; Wage Activity'!J283:Q283, "&lt;&gt;FT") = 0, COLUMNS('3.Weekly Hours &amp; Wage Activity'!J283:AG283) * 40, '3.Weekly Hours &amp; Wage Activity'!J283:AG283))</f>
        <v>0</v>
      </c>
      <c r="AZ283" s="86">
        <f t="shared" si="34"/>
        <v>0</v>
      </c>
      <c r="BA283" s="87">
        <f t="shared" si="35"/>
        <v>0</v>
      </c>
      <c r="BB283" s="74" t="str">
        <f>IF('2.Census &amp; Reference Benchmarks'!K283 = "", "", '2.Census &amp; Reference Benchmarks'!K283)</f>
        <v/>
      </c>
      <c r="BC283" s="185">
        <f>IF('2.Census &amp; Reference Benchmarks'!L283="N/A",IF(OR(AND(G283="",I283=""),AND(G283&lt;DATEVALUE("1/1/2020"),OR(I283="",I283&gt;DATEVALUE("3/31/2020")))),177.14,IF(OR(I283 = "", I283 &gt; DATEVALUE("1/31/2020")), ROUND(177.14*((DATEVALUE("2/1/2020") -G283)/31),1))),IF('2.Census &amp; Reference Benchmarks'!L283="",0,'2.Census &amp; Reference Benchmarks'!L283))</f>
        <v>0</v>
      </c>
      <c r="BD283" s="74" t="str">
        <f>IF('2.Census &amp; Reference Benchmarks'!N283 = "", "", '2.Census &amp; Reference Benchmarks'!N283)</f>
        <v/>
      </c>
      <c r="BE283" s="185">
        <f>IF('2.Census &amp; Reference Benchmarks'!O283="N/A",IF(OR(AND(G283="",I283=""),AND(G283&lt;=DATEVALUE("2/1/2020"),OR(I283="",I283&gt;=DATEVALUE("2/29/2020")))),165.71,IF(AND(G283&gt;DATEVALUE("2/1/2020"),OR(I283="",I283&lt;=DATEVALUE("2/29/2020"))),((DATEVALUE("3/1/2020")-G283)/29)*165.71,"")),IF('2.Census &amp; Reference Benchmarks'!O283="",0,'2.Census &amp; Reference Benchmarks'!O283))</f>
        <v>0</v>
      </c>
    </row>
    <row r="284" spans="1:57" x14ac:dyDescent="0.25">
      <c r="A284" s="3"/>
      <c r="B284" s="56">
        <f>IF('2.Census &amp; Reference Benchmarks'!B284 &lt;&gt;"",'2.Census &amp; Reference Benchmarks'!B284,"")</f>
        <v>0</v>
      </c>
      <c r="C284" s="56">
        <f>IF('2.Census &amp; Reference Benchmarks'!C284 &lt;&gt;"",'2.Census &amp; Reference Benchmarks'!C284,"")</f>
        <v>0</v>
      </c>
      <c r="D284" s="57" t="str">
        <f>IF('2.Census &amp; Reference Benchmarks'!D284 &lt;&gt;"",'2.Census &amp; Reference Benchmarks'!D284,"")</f>
        <v/>
      </c>
      <c r="E284" s="56" t="str">
        <f>IF('2.Census &amp; Reference Benchmarks'!E284 &lt;&gt;"",'2.Census &amp; Reference Benchmarks'!E284,"")</f>
        <v/>
      </c>
      <c r="F284" s="56" t="str">
        <f>IF('2.Census &amp; Reference Benchmarks'!F284 &lt;&gt;"",'2.Census &amp; Reference Benchmarks'!F284,"")</f>
        <v/>
      </c>
      <c r="G284" s="58" t="str">
        <f>IF('2.Census &amp; Reference Benchmarks'!G284 &lt;&gt;"",'2.Census &amp; Reference Benchmarks'!G284,"")</f>
        <v/>
      </c>
      <c r="H284" s="58" t="str">
        <f>IF('2.Census &amp; Reference Benchmarks'!H284 &lt;&gt;"",'2.Census &amp; Reference Benchmarks'!H284,"")</f>
        <v/>
      </c>
      <c r="I284" s="58" t="str">
        <f>IF('2.Census &amp; Reference Benchmarks'!I284 &lt;&gt;"",'2.Census &amp; Reference Benchmarks'!I284,"")</f>
        <v/>
      </c>
      <c r="J284" s="69" t="str">
        <f>IF('2.Census &amp; Reference Benchmarks'!J284 &lt;&gt;"",'2.Census &amp; Reference Benchmarks'!J284,"")</f>
        <v/>
      </c>
      <c r="K284" s="58" t="str">
        <f>IF('7.Safe Harbor Input Data &amp; Calc'!Q286 &lt;&gt; "", '7.Safe Harbor Input Data &amp; Calc'!Q286, "")</f>
        <v>No</v>
      </c>
      <c r="L284" s="59" t="str">
        <f>IF('2.Census &amp; Reference Benchmarks'!T284&lt;&gt; "",'2.Census &amp; Reference Benchmarks'!T284,"")</f>
        <v/>
      </c>
      <c r="M284" s="60">
        <f>'2.Census &amp; Reference Benchmarks'!M284</f>
        <v>0</v>
      </c>
      <c r="N284" s="60">
        <f>'2.Census &amp; Reference Benchmarks'!P284</f>
        <v>0</v>
      </c>
      <c r="O284" s="60">
        <f>'2.Census &amp; Reference Benchmarks'!S284</f>
        <v>0</v>
      </c>
      <c r="P284" s="52">
        <f>IF( AND(I284 &lt; '1. Summary for SBA'!$J$7, I284 &lt;&gt;""), 0, IF(AND(G284="",I284=""),SUM(M284:O284)*4,IF(I284&lt;'1. Summary for SBA'!$J$7,0,IF(K284="Yes",0,IF(H284="Salary",IF(AND(SUM(M284:O284)*4&lt;100000,L284=""),(SUM(M284:O284)/(IF(OR(I284=0,I284&gt;=DATEVALUE("3/31/2020")),DATEVALUE("3/31/2020"),I284)-IF(OR(G284&lt;=DATEVALUE("1/1/2020"), G284 = ""),DATEVALUE("1/1/2020"),IF(OR(MONTH(G284)=1),G284+1,IF(MONTH(G284)=3,G284,G284-1)))))*360,0),0)))))</f>
        <v>0</v>
      </c>
      <c r="Q284" s="52">
        <f t="shared" si="29"/>
        <v>0</v>
      </c>
      <c r="R284" s="67">
        <f t="shared" si="30"/>
        <v>0</v>
      </c>
      <c r="S284" s="53">
        <f>SUM('3.Weekly Hours &amp; Wage Activity'!AI284:BF284)</f>
        <v>0</v>
      </c>
      <c r="T284" s="53">
        <f>IF(AND(I284&lt;&gt; "",  I284 &lt; '1. Summary for SBA'!$J$11 +168, I284 &gt; '1. Summary for SBA'!$J$11),S284+(((168-(I284-'1. Summary for SBA'!$J$11+1))*S284)/((I284-'1. Summary for SBA'!$J$11+1))),0)</f>
        <v>0</v>
      </c>
      <c r="U284" s="369">
        <f>IF(K284= "Yes",0,IF( H284 = "salary",IF(T284 = 0,MAX(0,$R284-$S284), R284-T284),IF( H284 = "Hourly",'6. Hourly EE Wage Reduction'!AA284, 0)))</f>
        <v>0</v>
      </c>
      <c r="V284" s="67">
        <f t="shared" si="31"/>
        <v>0</v>
      </c>
      <c r="W284" s="405" t="str">
        <f>IF(U284 = 0, "No",IF('6. Hourly EE Wage Reduction'!T284 &gt;'6. Hourly EE Wage Reduction'!W284, "Yes", "No"))</f>
        <v>No</v>
      </c>
      <c r="X284" s="67">
        <f t="shared" si="32"/>
        <v>0</v>
      </c>
      <c r="Y284" s="67">
        <f t="shared" si="33"/>
        <v>0</v>
      </c>
      <c r="AA284" s="86">
        <f>IFERROR(IF('3.Weekly Hours &amp; Wage Activity'!J284 = "FT", 1,MIN(1,IF('3.Weekly Hours &amp; Wage Activity'!J284 = "", "",MIN('3.Weekly Hours &amp; Wage Activity'!J284/40,1)),IF('3.Weekly Hours &amp; Wage Activity'!J284="", "",'3.Weekly Hours &amp; Wage Activity'!J284/40 ))),0)</f>
        <v>0</v>
      </c>
      <c r="AB284" s="86">
        <f>IFERROR(IF('3.Weekly Hours &amp; Wage Activity'!K284 = "FT", 1,MIN(1,IF('3.Weekly Hours &amp; Wage Activity'!K284 = "", "",MIN('3.Weekly Hours &amp; Wage Activity'!K284/40,1)),IF('3.Weekly Hours &amp; Wage Activity'!K284="", "",'3.Weekly Hours &amp; Wage Activity'!K284/40 ))),0)</f>
        <v>0</v>
      </c>
      <c r="AC284" s="86">
        <f>IFERROR(IF('3.Weekly Hours &amp; Wage Activity'!L284 = "FT", 1,MIN(1,IF('3.Weekly Hours &amp; Wage Activity'!L284 = "", "",MIN('3.Weekly Hours &amp; Wage Activity'!L284/40,1)),IF('3.Weekly Hours &amp; Wage Activity'!L284="", "",'3.Weekly Hours &amp; Wage Activity'!L284/40 ))),0)</f>
        <v>0</v>
      </c>
      <c r="AD284" s="86">
        <f>IFERROR(IF('3.Weekly Hours &amp; Wage Activity'!M284 = "FT", 1,MIN(1,IF('3.Weekly Hours &amp; Wage Activity'!M284 = "", "",MIN('3.Weekly Hours &amp; Wage Activity'!M284/40,1)),IF('3.Weekly Hours &amp; Wage Activity'!M284="", "",'3.Weekly Hours &amp; Wage Activity'!M284/40 ))),0)</f>
        <v>0</v>
      </c>
      <c r="AE284" s="86">
        <f>IFERROR(IF('3.Weekly Hours &amp; Wage Activity'!N284 = "FT", 1,MIN(1,IF('3.Weekly Hours &amp; Wage Activity'!N284 = "", "",MIN('3.Weekly Hours &amp; Wage Activity'!N284/40,1)),IF('3.Weekly Hours &amp; Wage Activity'!N284="", "",'3.Weekly Hours &amp; Wage Activity'!N284/40 ))),0)</f>
        <v>0</v>
      </c>
      <c r="AF284" s="86">
        <f>IFERROR(IF('3.Weekly Hours &amp; Wage Activity'!O284 = "FT", 1,MIN(1,IF('3.Weekly Hours &amp; Wage Activity'!O284 = "", "",MIN('3.Weekly Hours &amp; Wage Activity'!O284/40,1)),IF('3.Weekly Hours &amp; Wage Activity'!O284="", "",'3.Weekly Hours &amp; Wage Activity'!O284/40 ))),0)</f>
        <v>0</v>
      </c>
      <c r="AG284" s="86">
        <f>IFERROR(IF('3.Weekly Hours &amp; Wage Activity'!P284 = "FT", 1,MIN(1,IF('3.Weekly Hours &amp; Wage Activity'!P284 = "", "",MIN('3.Weekly Hours &amp; Wage Activity'!P284/40,1)),IF('3.Weekly Hours &amp; Wage Activity'!P284="", "",'3.Weekly Hours &amp; Wage Activity'!P284/40 ))),0)</f>
        <v>0</v>
      </c>
      <c r="AH284" s="86">
        <f>IFERROR(IF('3.Weekly Hours &amp; Wage Activity'!Q284 = "FT", 1,MIN(1,IF('3.Weekly Hours &amp; Wage Activity'!Q284 = "", "",MIN('3.Weekly Hours &amp; Wage Activity'!Q284/40,1)),IF('3.Weekly Hours &amp; Wage Activity'!Q284="", "",'3.Weekly Hours &amp; Wage Activity'!Q284/40 ))),0)</f>
        <v>0</v>
      </c>
      <c r="AI284" s="86">
        <f>IFERROR(IF('3.Weekly Hours &amp; Wage Activity'!R284 = "FT", 1,MIN(1,IF('3.Weekly Hours &amp; Wage Activity'!R284 = "", "",MIN('3.Weekly Hours &amp; Wage Activity'!R284/40,1)),IF('3.Weekly Hours &amp; Wage Activity'!R284="", "",'3.Weekly Hours &amp; Wage Activity'!R284/40 ))),0)</f>
        <v>0</v>
      </c>
      <c r="AJ284" s="86">
        <f>IFERROR(IF('3.Weekly Hours &amp; Wage Activity'!S284 = "FT", 1,MIN(1,IF('3.Weekly Hours &amp; Wage Activity'!S284 = "", "",MIN('3.Weekly Hours &amp; Wage Activity'!S284/40,1)),IF('3.Weekly Hours &amp; Wage Activity'!S284="", "",'3.Weekly Hours &amp; Wage Activity'!S284/40 ))),0)</f>
        <v>0</v>
      </c>
      <c r="AK284" s="86">
        <f>IFERROR(IF('3.Weekly Hours &amp; Wage Activity'!T284 = "FT", 1,MIN(1,IF('3.Weekly Hours &amp; Wage Activity'!T284 = "", "",MIN('3.Weekly Hours &amp; Wage Activity'!T284/40,1)),IF('3.Weekly Hours &amp; Wage Activity'!T284="", "",'3.Weekly Hours &amp; Wage Activity'!T284/40 ))),0)</f>
        <v>0</v>
      </c>
      <c r="AL284" s="86">
        <f>IFERROR(IF('3.Weekly Hours &amp; Wage Activity'!U284 = "FT", 1,MIN(1,IF('3.Weekly Hours &amp; Wage Activity'!U284 = "", "",MIN('3.Weekly Hours &amp; Wage Activity'!U284/40,1)),IF('3.Weekly Hours &amp; Wage Activity'!U284="", "",'3.Weekly Hours &amp; Wage Activity'!U284/40 ))),0)</f>
        <v>0</v>
      </c>
      <c r="AM284" s="86">
        <f>IFERROR(IF('3.Weekly Hours &amp; Wage Activity'!V284 = "FT", 1,MIN(1,IF('3.Weekly Hours &amp; Wage Activity'!V284 = "", "",MIN('3.Weekly Hours &amp; Wage Activity'!V284/40,1)),IF('3.Weekly Hours &amp; Wage Activity'!V284="", "",'3.Weekly Hours &amp; Wage Activity'!V284/40 ))),0)</f>
        <v>0</v>
      </c>
      <c r="AN284" s="86">
        <f>IFERROR(IF('3.Weekly Hours &amp; Wage Activity'!W284 = "FT", 1,MIN(1,IF('3.Weekly Hours &amp; Wage Activity'!W284 = "", "",MIN('3.Weekly Hours &amp; Wage Activity'!W284/40,1)),IF('3.Weekly Hours &amp; Wage Activity'!W284="", "",'3.Weekly Hours &amp; Wage Activity'!W284/40 ))),0)</f>
        <v>0</v>
      </c>
      <c r="AO284" s="86">
        <f>IFERROR(IF('3.Weekly Hours &amp; Wage Activity'!X284 = "FT", 1,MIN(1,IF('3.Weekly Hours &amp; Wage Activity'!X284 = "", "",MIN('3.Weekly Hours &amp; Wage Activity'!X284/40,1)),IF('3.Weekly Hours &amp; Wage Activity'!X284="", "",'3.Weekly Hours &amp; Wage Activity'!X284/40 ))),0)</f>
        <v>0</v>
      </c>
      <c r="AP284" s="86">
        <f>IFERROR(IF('3.Weekly Hours &amp; Wage Activity'!Y284 = "FT", 1,MIN(1,IF('3.Weekly Hours &amp; Wage Activity'!Y284 = "", "",MIN('3.Weekly Hours &amp; Wage Activity'!Y284/40,1)),IF('3.Weekly Hours &amp; Wage Activity'!Y284="", "",'3.Weekly Hours &amp; Wage Activity'!Y284/40 ))),0)</f>
        <v>0</v>
      </c>
      <c r="AQ284" s="86">
        <f>IFERROR(IF('3.Weekly Hours &amp; Wage Activity'!Z284 = "FT", 1,MIN(1,IF('3.Weekly Hours &amp; Wage Activity'!Z284 = "", "",MIN('3.Weekly Hours &amp; Wage Activity'!Z284/40,1)),IF('3.Weekly Hours &amp; Wage Activity'!Z284="", "",'3.Weekly Hours &amp; Wage Activity'!Z284/40 ))),0)</f>
        <v>0</v>
      </c>
      <c r="AR284" s="86">
        <f>IFERROR(IF('3.Weekly Hours &amp; Wage Activity'!AA284 = "FT", 1,MIN(1,IF('3.Weekly Hours &amp; Wage Activity'!AA284 = "", "",MIN('3.Weekly Hours &amp; Wage Activity'!AA284/40,1)),IF('3.Weekly Hours &amp; Wage Activity'!AA284="", "",'3.Weekly Hours &amp; Wage Activity'!AA284/40 ))),0)</f>
        <v>0</v>
      </c>
      <c r="AS284" s="86">
        <f>IFERROR(IF('3.Weekly Hours &amp; Wage Activity'!AB284 = "FT", 1,MIN(1,IF('3.Weekly Hours &amp; Wage Activity'!AB284 = "", "",MIN('3.Weekly Hours &amp; Wage Activity'!AB284/40,1)),IF('3.Weekly Hours &amp; Wage Activity'!AB284="", "",'3.Weekly Hours &amp; Wage Activity'!AB284/40 ))),0)</f>
        <v>0</v>
      </c>
      <c r="AT284" s="86">
        <f>IFERROR(IF('3.Weekly Hours &amp; Wage Activity'!AC284 = "FT", 1,MIN(1,IF('3.Weekly Hours &amp; Wage Activity'!AC284 = "", "",MIN('3.Weekly Hours &amp; Wage Activity'!AC284/40,1)),IF('3.Weekly Hours &amp; Wage Activity'!AC284="", "",'3.Weekly Hours &amp; Wage Activity'!AC284/40 ))),0)</f>
        <v>0</v>
      </c>
      <c r="AU284" s="86">
        <f>IFERROR(IF('3.Weekly Hours &amp; Wage Activity'!AD284 = "FT", 1,MIN(1,IF('3.Weekly Hours &amp; Wage Activity'!AD284 = "", "",MIN('3.Weekly Hours &amp; Wage Activity'!AD284/40,1)),IF('3.Weekly Hours &amp; Wage Activity'!AD284="", "",'3.Weekly Hours &amp; Wage Activity'!AD284/40 ))),0)</f>
        <v>0</v>
      </c>
      <c r="AV284" s="86">
        <f>IFERROR(IF('3.Weekly Hours &amp; Wage Activity'!AE284 = "FT", 1,MIN(1,IF('3.Weekly Hours &amp; Wage Activity'!AE284 = "", "",MIN('3.Weekly Hours &amp; Wage Activity'!AE284/40,1)),IF('3.Weekly Hours &amp; Wage Activity'!AE284="", "",'3.Weekly Hours &amp; Wage Activity'!AE284/40 ))),0)</f>
        <v>0</v>
      </c>
      <c r="AW284" s="86">
        <f>IFERROR(IF('3.Weekly Hours &amp; Wage Activity'!AF284 = "FT", 1,MIN(1,IF('3.Weekly Hours &amp; Wage Activity'!AF284 = "", "",MIN('3.Weekly Hours &amp; Wage Activity'!AF284/40,1)),IF('3.Weekly Hours &amp; Wage Activity'!AF284="", "",'3.Weekly Hours &amp; Wage Activity'!AF284/40 ))),0)</f>
        <v>0</v>
      </c>
      <c r="AX284" s="86">
        <f>IFERROR(IF('3.Weekly Hours &amp; Wage Activity'!AG284 = "FT", 1,MIN(1,IF('3.Weekly Hours &amp; Wage Activity'!AG284 = "", "",MIN('3.Weekly Hours &amp; Wage Activity'!AG284/40,1)),IF('3.Weekly Hours &amp; Wage Activity'!AG284="", "",'3.Weekly Hours &amp; Wage Activity'!AG284/40 ))),0)</f>
        <v>0</v>
      </c>
      <c r="AY284" s="523">
        <f>SUM( IF(COUNTIF('3.Weekly Hours &amp; Wage Activity'!J284:Q284, "&lt;&gt;FT") = 0, COLUMNS('3.Weekly Hours &amp; Wage Activity'!J284:AG284) * 40, '3.Weekly Hours &amp; Wage Activity'!J284:AG284))</f>
        <v>0</v>
      </c>
      <c r="AZ284" s="86">
        <f t="shared" si="34"/>
        <v>0</v>
      </c>
      <c r="BA284" s="87">
        <f t="shared" si="35"/>
        <v>0</v>
      </c>
      <c r="BB284" s="74" t="str">
        <f>IF('2.Census &amp; Reference Benchmarks'!K284 = "", "", '2.Census &amp; Reference Benchmarks'!K284)</f>
        <v/>
      </c>
      <c r="BC284" s="185">
        <f>IF('2.Census &amp; Reference Benchmarks'!L284="N/A",IF(OR(AND(G284="",I284=""),AND(G284&lt;DATEVALUE("1/1/2020"),OR(I284="",I284&gt;DATEVALUE("3/31/2020")))),177.14,IF(OR(I284 = "", I284 &gt; DATEVALUE("1/31/2020")), ROUND(177.14*((DATEVALUE("2/1/2020") -G284)/31),1))),IF('2.Census &amp; Reference Benchmarks'!L284="",0,'2.Census &amp; Reference Benchmarks'!L284))</f>
        <v>0</v>
      </c>
      <c r="BD284" s="74" t="str">
        <f>IF('2.Census &amp; Reference Benchmarks'!N284 = "", "", '2.Census &amp; Reference Benchmarks'!N284)</f>
        <v/>
      </c>
      <c r="BE284" s="185">
        <f>IF('2.Census &amp; Reference Benchmarks'!O284="N/A",IF(OR(AND(G284="",I284=""),AND(G284&lt;=DATEVALUE("2/1/2020"),OR(I284="",I284&gt;=DATEVALUE("2/29/2020")))),165.71,IF(AND(G284&gt;DATEVALUE("2/1/2020"),OR(I284="",I284&lt;=DATEVALUE("2/29/2020"))),((DATEVALUE("3/1/2020")-G284)/29)*165.71,"")),IF('2.Census &amp; Reference Benchmarks'!O284="",0,'2.Census &amp; Reference Benchmarks'!O284))</f>
        <v>0</v>
      </c>
    </row>
    <row r="285" spans="1:57" x14ac:dyDescent="0.25">
      <c r="A285" s="3"/>
      <c r="B285" s="56">
        <f>IF('2.Census &amp; Reference Benchmarks'!B285 &lt;&gt;"",'2.Census &amp; Reference Benchmarks'!B285,"")</f>
        <v>0</v>
      </c>
      <c r="C285" s="56">
        <f>IF('2.Census &amp; Reference Benchmarks'!C285 &lt;&gt;"",'2.Census &amp; Reference Benchmarks'!C285,"")</f>
        <v>0</v>
      </c>
      <c r="D285" s="57" t="str">
        <f>IF('2.Census &amp; Reference Benchmarks'!D285 &lt;&gt;"",'2.Census &amp; Reference Benchmarks'!D285,"")</f>
        <v/>
      </c>
      <c r="E285" s="56" t="str">
        <f>IF('2.Census &amp; Reference Benchmarks'!E285 &lt;&gt;"",'2.Census &amp; Reference Benchmarks'!E285,"")</f>
        <v/>
      </c>
      <c r="F285" s="56" t="str">
        <f>IF('2.Census &amp; Reference Benchmarks'!F285 &lt;&gt;"",'2.Census &amp; Reference Benchmarks'!F285,"")</f>
        <v/>
      </c>
      <c r="G285" s="58" t="str">
        <f>IF('2.Census &amp; Reference Benchmarks'!G285 &lt;&gt;"",'2.Census &amp; Reference Benchmarks'!G285,"")</f>
        <v/>
      </c>
      <c r="H285" s="58" t="str">
        <f>IF('2.Census &amp; Reference Benchmarks'!H285 &lt;&gt;"",'2.Census &amp; Reference Benchmarks'!H285,"")</f>
        <v/>
      </c>
      <c r="I285" s="58" t="str">
        <f>IF('2.Census &amp; Reference Benchmarks'!I285 &lt;&gt;"",'2.Census &amp; Reference Benchmarks'!I285,"")</f>
        <v/>
      </c>
      <c r="J285" s="69" t="str">
        <f>IF('2.Census &amp; Reference Benchmarks'!J285 &lt;&gt;"",'2.Census &amp; Reference Benchmarks'!J285,"")</f>
        <v/>
      </c>
      <c r="K285" s="58" t="str">
        <f>IF('7.Safe Harbor Input Data &amp; Calc'!Q287 &lt;&gt; "", '7.Safe Harbor Input Data &amp; Calc'!Q287, "")</f>
        <v>No</v>
      </c>
      <c r="L285" s="59" t="str">
        <f>IF('2.Census &amp; Reference Benchmarks'!T285&lt;&gt; "",'2.Census &amp; Reference Benchmarks'!T285,"")</f>
        <v/>
      </c>
      <c r="M285" s="60">
        <f>'2.Census &amp; Reference Benchmarks'!M285</f>
        <v>0</v>
      </c>
      <c r="N285" s="60">
        <f>'2.Census &amp; Reference Benchmarks'!P285</f>
        <v>0</v>
      </c>
      <c r="O285" s="60">
        <f>'2.Census &amp; Reference Benchmarks'!S285</f>
        <v>0</v>
      </c>
      <c r="P285" s="52">
        <f>IF( AND(I285 &lt; '1. Summary for SBA'!$J$7, I285 &lt;&gt;""), 0, IF(AND(G285="",I285=""),SUM(M285:O285)*4,IF(I285&lt;'1. Summary for SBA'!$J$7,0,IF(K285="Yes",0,IF(H285="Salary",IF(AND(SUM(M285:O285)*4&lt;100000,L285=""),(SUM(M285:O285)/(IF(OR(I285=0,I285&gt;=DATEVALUE("3/31/2020")),DATEVALUE("3/31/2020"),I285)-IF(OR(G285&lt;=DATEVALUE("1/1/2020"), G285 = ""),DATEVALUE("1/1/2020"),IF(OR(MONTH(G285)=1),G285+1,IF(MONTH(G285)=3,G285,G285-1)))))*360,0),0)))))</f>
        <v>0</v>
      </c>
      <c r="Q285" s="52">
        <f t="shared" si="29"/>
        <v>0</v>
      </c>
      <c r="R285" s="67">
        <f t="shared" si="30"/>
        <v>0</v>
      </c>
      <c r="S285" s="53">
        <f>SUM('3.Weekly Hours &amp; Wage Activity'!AI285:BF285)</f>
        <v>0</v>
      </c>
      <c r="T285" s="53">
        <f>IF(AND(I285&lt;&gt; "",  I285 &lt; '1. Summary for SBA'!$J$11 +168, I285 &gt; '1. Summary for SBA'!$J$11),S285+(((168-(I285-'1. Summary for SBA'!$J$11+1))*S285)/((I285-'1. Summary for SBA'!$J$11+1))),0)</f>
        <v>0</v>
      </c>
      <c r="U285" s="369">
        <f>IF(K285= "Yes",0,IF( H285 = "salary",IF(T285 = 0,MAX(0,$R285-$S285), R285-T285),IF( H285 = "Hourly",'6. Hourly EE Wage Reduction'!AA285, 0)))</f>
        <v>0</v>
      </c>
      <c r="V285" s="67">
        <f t="shared" si="31"/>
        <v>0</v>
      </c>
      <c r="W285" s="405" t="str">
        <f>IF(U285 = 0, "No",IF('6. Hourly EE Wage Reduction'!T285 &gt;'6. Hourly EE Wage Reduction'!W285, "Yes", "No"))</f>
        <v>No</v>
      </c>
      <c r="X285" s="67">
        <f t="shared" si="32"/>
        <v>0</v>
      </c>
      <c r="Y285" s="67">
        <f t="shared" si="33"/>
        <v>0</v>
      </c>
      <c r="AA285" s="86">
        <f>IFERROR(IF('3.Weekly Hours &amp; Wage Activity'!J285 = "FT", 1,MIN(1,IF('3.Weekly Hours &amp; Wage Activity'!J285 = "", "",MIN('3.Weekly Hours &amp; Wage Activity'!J285/40,1)),IF('3.Weekly Hours &amp; Wage Activity'!J285="", "",'3.Weekly Hours &amp; Wage Activity'!J285/40 ))),0)</f>
        <v>0</v>
      </c>
      <c r="AB285" s="86">
        <f>IFERROR(IF('3.Weekly Hours &amp; Wage Activity'!K285 = "FT", 1,MIN(1,IF('3.Weekly Hours &amp; Wage Activity'!K285 = "", "",MIN('3.Weekly Hours &amp; Wage Activity'!K285/40,1)),IF('3.Weekly Hours &amp; Wage Activity'!K285="", "",'3.Weekly Hours &amp; Wage Activity'!K285/40 ))),0)</f>
        <v>0</v>
      </c>
      <c r="AC285" s="86">
        <f>IFERROR(IF('3.Weekly Hours &amp; Wage Activity'!L285 = "FT", 1,MIN(1,IF('3.Weekly Hours &amp; Wage Activity'!L285 = "", "",MIN('3.Weekly Hours &amp; Wage Activity'!L285/40,1)),IF('3.Weekly Hours &amp; Wage Activity'!L285="", "",'3.Weekly Hours &amp; Wage Activity'!L285/40 ))),0)</f>
        <v>0</v>
      </c>
      <c r="AD285" s="86">
        <f>IFERROR(IF('3.Weekly Hours &amp; Wage Activity'!M285 = "FT", 1,MIN(1,IF('3.Weekly Hours &amp; Wage Activity'!M285 = "", "",MIN('3.Weekly Hours &amp; Wage Activity'!M285/40,1)),IF('3.Weekly Hours &amp; Wage Activity'!M285="", "",'3.Weekly Hours &amp; Wage Activity'!M285/40 ))),0)</f>
        <v>0</v>
      </c>
      <c r="AE285" s="86">
        <f>IFERROR(IF('3.Weekly Hours &amp; Wage Activity'!N285 = "FT", 1,MIN(1,IF('3.Weekly Hours &amp; Wage Activity'!N285 = "", "",MIN('3.Weekly Hours &amp; Wage Activity'!N285/40,1)),IF('3.Weekly Hours &amp; Wage Activity'!N285="", "",'3.Weekly Hours &amp; Wage Activity'!N285/40 ))),0)</f>
        <v>0</v>
      </c>
      <c r="AF285" s="86">
        <f>IFERROR(IF('3.Weekly Hours &amp; Wage Activity'!O285 = "FT", 1,MIN(1,IF('3.Weekly Hours &amp; Wage Activity'!O285 = "", "",MIN('3.Weekly Hours &amp; Wage Activity'!O285/40,1)),IF('3.Weekly Hours &amp; Wage Activity'!O285="", "",'3.Weekly Hours &amp; Wage Activity'!O285/40 ))),0)</f>
        <v>0</v>
      </c>
      <c r="AG285" s="86">
        <f>IFERROR(IF('3.Weekly Hours &amp; Wage Activity'!P285 = "FT", 1,MIN(1,IF('3.Weekly Hours &amp; Wage Activity'!P285 = "", "",MIN('3.Weekly Hours &amp; Wage Activity'!P285/40,1)),IF('3.Weekly Hours &amp; Wage Activity'!P285="", "",'3.Weekly Hours &amp; Wage Activity'!P285/40 ))),0)</f>
        <v>0</v>
      </c>
      <c r="AH285" s="86">
        <f>IFERROR(IF('3.Weekly Hours &amp; Wage Activity'!Q285 = "FT", 1,MIN(1,IF('3.Weekly Hours &amp; Wage Activity'!Q285 = "", "",MIN('3.Weekly Hours &amp; Wage Activity'!Q285/40,1)),IF('3.Weekly Hours &amp; Wage Activity'!Q285="", "",'3.Weekly Hours &amp; Wage Activity'!Q285/40 ))),0)</f>
        <v>0</v>
      </c>
      <c r="AI285" s="86">
        <f>IFERROR(IF('3.Weekly Hours &amp; Wage Activity'!R285 = "FT", 1,MIN(1,IF('3.Weekly Hours &amp; Wage Activity'!R285 = "", "",MIN('3.Weekly Hours &amp; Wage Activity'!R285/40,1)),IF('3.Weekly Hours &amp; Wage Activity'!R285="", "",'3.Weekly Hours &amp; Wage Activity'!R285/40 ))),0)</f>
        <v>0</v>
      </c>
      <c r="AJ285" s="86">
        <f>IFERROR(IF('3.Weekly Hours &amp; Wage Activity'!S285 = "FT", 1,MIN(1,IF('3.Weekly Hours &amp; Wage Activity'!S285 = "", "",MIN('3.Weekly Hours &amp; Wage Activity'!S285/40,1)),IF('3.Weekly Hours &amp; Wage Activity'!S285="", "",'3.Weekly Hours &amp; Wage Activity'!S285/40 ))),0)</f>
        <v>0</v>
      </c>
      <c r="AK285" s="86">
        <f>IFERROR(IF('3.Weekly Hours &amp; Wage Activity'!T285 = "FT", 1,MIN(1,IF('3.Weekly Hours &amp; Wage Activity'!T285 = "", "",MIN('3.Weekly Hours &amp; Wage Activity'!T285/40,1)),IF('3.Weekly Hours &amp; Wage Activity'!T285="", "",'3.Weekly Hours &amp; Wage Activity'!T285/40 ))),0)</f>
        <v>0</v>
      </c>
      <c r="AL285" s="86">
        <f>IFERROR(IF('3.Weekly Hours &amp; Wage Activity'!U285 = "FT", 1,MIN(1,IF('3.Weekly Hours &amp; Wage Activity'!U285 = "", "",MIN('3.Weekly Hours &amp; Wage Activity'!U285/40,1)),IF('3.Weekly Hours &amp; Wage Activity'!U285="", "",'3.Weekly Hours &amp; Wage Activity'!U285/40 ))),0)</f>
        <v>0</v>
      </c>
      <c r="AM285" s="86">
        <f>IFERROR(IF('3.Weekly Hours &amp; Wage Activity'!V285 = "FT", 1,MIN(1,IF('3.Weekly Hours &amp; Wage Activity'!V285 = "", "",MIN('3.Weekly Hours &amp; Wage Activity'!V285/40,1)),IF('3.Weekly Hours &amp; Wage Activity'!V285="", "",'3.Weekly Hours &amp; Wage Activity'!V285/40 ))),0)</f>
        <v>0</v>
      </c>
      <c r="AN285" s="86">
        <f>IFERROR(IF('3.Weekly Hours &amp; Wage Activity'!W285 = "FT", 1,MIN(1,IF('3.Weekly Hours &amp; Wage Activity'!W285 = "", "",MIN('3.Weekly Hours &amp; Wage Activity'!W285/40,1)),IF('3.Weekly Hours &amp; Wage Activity'!W285="", "",'3.Weekly Hours &amp; Wage Activity'!W285/40 ))),0)</f>
        <v>0</v>
      </c>
      <c r="AO285" s="86">
        <f>IFERROR(IF('3.Weekly Hours &amp; Wage Activity'!X285 = "FT", 1,MIN(1,IF('3.Weekly Hours &amp; Wage Activity'!X285 = "", "",MIN('3.Weekly Hours &amp; Wage Activity'!X285/40,1)),IF('3.Weekly Hours &amp; Wage Activity'!X285="", "",'3.Weekly Hours &amp; Wage Activity'!X285/40 ))),0)</f>
        <v>0</v>
      </c>
      <c r="AP285" s="86">
        <f>IFERROR(IF('3.Weekly Hours &amp; Wage Activity'!Y285 = "FT", 1,MIN(1,IF('3.Weekly Hours &amp; Wage Activity'!Y285 = "", "",MIN('3.Weekly Hours &amp; Wage Activity'!Y285/40,1)),IF('3.Weekly Hours &amp; Wage Activity'!Y285="", "",'3.Weekly Hours &amp; Wage Activity'!Y285/40 ))),0)</f>
        <v>0</v>
      </c>
      <c r="AQ285" s="86">
        <f>IFERROR(IF('3.Weekly Hours &amp; Wage Activity'!Z285 = "FT", 1,MIN(1,IF('3.Weekly Hours &amp; Wage Activity'!Z285 = "", "",MIN('3.Weekly Hours &amp; Wage Activity'!Z285/40,1)),IF('3.Weekly Hours &amp; Wage Activity'!Z285="", "",'3.Weekly Hours &amp; Wage Activity'!Z285/40 ))),0)</f>
        <v>0</v>
      </c>
      <c r="AR285" s="86">
        <f>IFERROR(IF('3.Weekly Hours &amp; Wage Activity'!AA285 = "FT", 1,MIN(1,IF('3.Weekly Hours &amp; Wage Activity'!AA285 = "", "",MIN('3.Weekly Hours &amp; Wage Activity'!AA285/40,1)),IF('3.Weekly Hours &amp; Wage Activity'!AA285="", "",'3.Weekly Hours &amp; Wage Activity'!AA285/40 ))),0)</f>
        <v>0</v>
      </c>
      <c r="AS285" s="86">
        <f>IFERROR(IF('3.Weekly Hours &amp; Wage Activity'!AB285 = "FT", 1,MIN(1,IF('3.Weekly Hours &amp; Wage Activity'!AB285 = "", "",MIN('3.Weekly Hours &amp; Wage Activity'!AB285/40,1)),IF('3.Weekly Hours &amp; Wage Activity'!AB285="", "",'3.Weekly Hours &amp; Wage Activity'!AB285/40 ))),0)</f>
        <v>0</v>
      </c>
      <c r="AT285" s="86">
        <f>IFERROR(IF('3.Weekly Hours &amp; Wage Activity'!AC285 = "FT", 1,MIN(1,IF('3.Weekly Hours &amp; Wage Activity'!AC285 = "", "",MIN('3.Weekly Hours &amp; Wage Activity'!AC285/40,1)),IF('3.Weekly Hours &amp; Wage Activity'!AC285="", "",'3.Weekly Hours &amp; Wage Activity'!AC285/40 ))),0)</f>
        <v>0</v>
      </c>
      <c r="AU285" s="86">
        <f>IFERROR(IF('3.Weekly Hours &amp; Wage Activity'!AD285 = "FT", 1,MIN(1,IF('3.Weekly Hours &amp; Wage Activity'!AD285 = "", "",MIN('3.Weekly Hours &amp; Wage Activity'!AD285/40,1)),IF('3.Weekly Hours &amp; Wage Activity'!AD285="", "",'3.Weekly Hours &amp; Wage Activity'!AD285/40 ))),0)</f>
        <v>0</v>
      </c>
      <c r="AV285" s="86">
        <f>IFERROR(IF('3.Weekly Hours &amp; Wage Activity'!AE285 = "FT", 1,MIN(1,IF('3.Weekly Hours &amp; Wage Activity'!AE285 = "", "",MIN('3.Weekly Hours &amp; Wage Activity'!AE285/40,1)),IF('3.Weekly Hours &amp; Wage Activity'!AE285="", "",'3.Weekly Hours &amp; Wage Activity'!AE285/40 ))),0)</f>
        <v>0</v>
      </c>
      <c r="AW285" s="86">
        <f>IFERROR(IF('3.Weekly Hours &amp; Wage Activity'!AF285 = "FT", 1,MIN(1,IF('3.Weekly Hours &amp; Wage Activity'!AF285 = "", "",MIN('3.Weekly Hours &amp; Wage Activity'!AF285/40,1)),IF('3.Weekly Hours &amp; Wage Activity'!AF285="", "",'3.Weekly Hours &amp; Wage Activity'!AF285/40 ))),0)</f>
        <v>0</v>
      </c>
      <c r="AX285" s="86">
        <f>IFERROR(IF('3.Weekly Hours &amp; Wage Activity'!AG285 = "FT", 1,MIN(1,IF('3.Weekly Hours &amp; Wage Activity'!AG285 = "", "",MIN('3.Weekly Hours &amp; Wage Activity'!AG285/40,1)),IF('3.Weekly Hours &amp; Wage Activity'!AG285="", "",'3.Weekly Hours &amp; Wage Activity'!AG285/40 ))),0)</f>
        <v>0</v>
      </c>
      <c r="AY285" s="523">
        <f>SUM( IF(COUNTIF('3.Weekly Hours &amp; Wage Activity'!J285:Q285, "&lt;&gt;FT") = 0, COLUMNS('3.Weekly Hours &amp; Wage Activity'!J285:AG285) * 40, '3.Weekly Hours &amp; Wage Activity'!J285:AG285))</f>
        <v>0</v>
      </c>
      <c r="AZ285" s="86">
        <f t="shared" si="34"/>
        <v>0</v>
      </c>
      <c r="BA285" s="87">
        <f t="shared" si="35"/>
        <v>0</v>
      </c>
      <c r="BB285" s="74" t="str">
        <f>IF('2.Census &amp; Reference Benchmarks'!K285 = "", "", '2.Census &amp; Reference Benchmarks'!K285)</f>
        <v/>
      </c>
      <c r="BC285" s="185">
        <f>IF('2.Census &amp; Reference Benchmarks'!L285="N/A",IF(OR(AND(G285="",I285=""),AND(G285&lt;DATEVALUE("1/1/2020"),OR(I285="",I285&gt;DATEVALUE("3/31/2020")))),177.14,IF(OR(I285 = "", I285 &gt; DATEVALUE("1/31/2020")), ROUND(177.14*((DATEVALUE("2/1/2020") -G285)/31),1))),IF('2.Census &amp; Reference Benchmarks'!L285="",0,'2.Census &amp; Reference Benchmarks'!L285))</f>
        <v>0</v>
      </c>
      <c r="BD285" s="74" t="str">
        <f>IF('2.Census &amp; Reference Benchmarks'!N285 = "", "", '2.Census &amp; Reference Benchmarks'!N285)</f>
        <v/>
      </c>
      <c r="BE285" s="185">
        <f>IF('2.Census &amp; Reference Benchmarks'!O285="N/A",IF(OR(AND(G285="",I285=""),AND(G285&lt;=DATEVALUE("2/1/2020"),OR(I285="",I285&gt;=DATEVALUE("2/29/2020")))),165.71,IF(AND(G285&gt;DATEVALUE("2/1/2020"),OR(I285="",I285&lt;=DATEVALUE("2/29/2020"))),((DATEVALUE("3/1/2020")-G285)/29)*165.71,"")),IF('2.Census &amp; Reference Benchmarks'!O285="",0,'2.Census &amp; Reference Benchmarks'!O285))</f>
        <v>0</v>
      </c>
    </row>
    <row r="286" spans="1:57" x14ac:dyDescent="0.25">
      <c r="A286" s="3"/>
      <c r="B286" s="56">
        <f>IF('2.Census &amp; Reference Benchmarks'!B286 &lt;&gt;"",'2.Census &amp; Reference Benchmarks'!B286,"")</f>
        <v>0</v>
      </c>
      <c r="C286" s="56">
        <f>IF('2.Census &amp; Reference Benchmarks'!C286 &lt;&gt;"",'2.Census &amp; Reference Benchmarks'!C286,"")</f>
        <v>0</v>
      </c>
      <c r="D286" s="57" t="str">
        <f>IF('2.Census &amp; Reference Benchmarks'!D286 &lt;&gt;"",'2.Census &amp; Reference Benchmarks'!D286,"")</f>
        <v/>
      </c>
      <c r="E286" s="56" t="str">
        <f>IF('2.Census &amp; Reference Benchmarks'!E286 &lt;&gt;"",'2.Census &amp; Reference Benchmarks'!E286,"")</f>
        <v/>
      </c>
      <c r="F286" s="56" t="str">
        <f>IF('2.Census &amp; Reference Benchmarks'!F286 &lt;&gt;"",'2.Census &amp; Reference Benchmarks'!F286,"")</f>
        <v/>
      </c>
      <c r="G286" s="58" t="str">
        <f>IF('2.Census &amp; Reference Benchmarks'!G286 &lt;&gt;"",'2.Census &amp; Reference Benchmarks'!G286,"")</f>
        <v/>
      </c>
      <c r="H286" s="58" t="str">
        <f>IF('2.Census &amp; Reference Benchmarks'!H286 &lt;&gt;"",'2.Census &amp; Reference Benchmarks'!H286,"")</f>
        <v/>
      </c>
      <c r="I286" s="58" t="str">
        <f>IF('2.Census &amp; Reference Benchmarks'!I286 &lt;&gt;"",'2.Census &amp; Reference Benchmarks'!I286,"")</f>
        <v/>
      </c>
      <c r="J286" s="69" t="str">
        <f>IF('2.Census &amp; Reference Benchmarks'!J286 &lt;&gt;"",'2.Census &amp; Reference Benchmarks'!J286,"")</f>
        <v/>
      </c>
      <c r="K286" s="58" t="str">
        <f>IF('7.Safe Harbor Input Data &amp; Calc'!Q288 &lt;&gt; "", '7.Safe Harbor Input Data &amp; Calc'!Q288, "")</f>
        <v>No</v>
      </c>
      <c r="L286" s="59" t="str">
        <f>IF('2.Census &amp; Reference Benchmarks'!T286&lt;&gt; "",'2.Census &amp; Reference Benchmarks'!T286,"")</f>
        <v/>
      </c>
      <c r="M286" s="60">
        <f>'2.Census &amp; Reference Benchmarks'!M286</f>
        <v>0</v>
      </c>
      <c r="N286" s="60">
        <f>'2.Census &amp; Reference Benchmarks'!P286</f>
        <v>0</v>
      </c>
      <c r="O286" s="60">
        <f>'2.Census &amp; Reference Benchmarks'!S286</f>
        <v>0</v>
      </c>
      <c r="P286" s="52">
        <f>IF( AND(I286 &lt; '1. Summary for SBA'!$J$7, I286 &lt;&gt;""), 0, IF(AND(G286="",I286=""),SUM(M286:O286)*4,IF(I286&lt;'1. Summary for SBA'!$J$7,0,IF(K286="Yes",0,IF(H286="Salary",IF(AND(SUM(M286:O286)*4&lt;100000,L286=""),(SUM(M286:O286)/(IF(OR(I286=0,I286&gt;=DATEVALUE("3/31/2020")),DATEVALUE("3/31/2020"),I286)-IF(OR(G286&lt;=DATEVALUE("1/1/2020"), G286 = ""),DATEVALUE("1/1/2020"),IF(OR(MONTH(G286)=1),G286+1,IF(MONTH(G286)=3,G286,G286-1)))))*360,0),0)))))</f>
        <v>0</v>
      </c>
      <c r="Q286" s="52">
        <f t="shared" si="29"/>
        <v>0</v>
      </c>
      <c r="R286" s="67">
        <f t="shared" si="30"/>
        <v>0</v>
      </c>
      <c r="S286" s="53">
        <f>SUM('3.Weekly Hours &amp; Wage Activity'!AI286:BF286)</f>
        <v>0</v>
      </c>
      <c r="T286" s="53">
        <f>IF(AND(I286&lt;&gt; "",  I286 &lt; '1. Summary for SBA'!$J$11 +168, I286 &gt; '1. Summary for SBA'!$J$11),S286+(((168-(I286-'1. Summary for SBA'!$J$11+1))*S286)/((I286-'1. Summary for SBA'!$J$11+1))),0)</f>
        <v>0</v>
      </c>
      <c r="U286" s="369">
        <f>IF(K286= "Yes",0,IF( H286 = "salary",IF(T286 = 0,MAX(0,$R286-$S286), R286-T286),IF( H286 = "Hourly",'6. Hourly EE Wage Reduction'!AA286, 0)))</f>
        <v>0</v>
      </c>
      <c r="V286" s="67">
        <f t="shared" si="31"/>
        <v>0</v>
      </c>
      <c r="W286" s="405" t="str">
        <f>IF(U286 = 0, "No",IF('6. Hourly EE Wage Reduction'!T286 &gt;'6. Hourly EE Wage Reduction'!W286, "Yes", "No"))</f>
        <v>No</v>
      </c>
      <c r="X286" s="67">
        <f t="shared" si="32"/>
        <v>0</v>
      </c>
      <c r="Y286" s="67">
        <f t="shared" si="33"/>
        <v>0</v>
      </c>
      <c r="AA286" s="86">
        <f>IFERROR(IF('3.Weekly Hours &amp; Wage Activity'!J286 = "FT", 1,MIN(1,IF('3.Weekly Hours &amp; Wage Activity'!J286 = "", "",MIN('3.Weekly Hours &amp; Wage Activity'!J286/40,1)),IF('3.Weekly Hours &amp; Wage Activity'!J286="", "",'3.Weekly Hours &amp; Wage Activity'!J286/40 ))),0)</f>
        <v>0</v>
      </c>
      <c r="AB286" s="86">
        <f>IFERROR(IF('3.Weekly Hours &amp; Wage Activity'!K286 = "FT", 1,MIN(1,IF('3.Weekly Hours &amp; Wage Activity'!K286 = "", "",MIN('3.Weekly Hours &amp; Wage Activity'!K286/40,1)),IF('3.Weekly Hours &amp; Wage Activity'!K286="", "",'3.Weekly Hours &amp; Wage Activity'!K286/40 ))),0)</f>
        <v>0</v>
      </c>
      <c r="AC286" s="86">
        <f>IFERROR(IF('3.Weekly Hours &amp; Wage Activity'!L286 = "FT", 1,MIN(1,IF('3.Weekly Hours &amp; Wage Activity'!L286 = "", "",MIN('3.Weekly Hours &amp; Wage Activity'!L286/40,1)),IF('3.Weekly Hours &amp; Wage Activity'!L286="", "",'3.Weekly Hours &amp; Wage Activity'!L286/40 ))),0)</f>
        <v>0</v>
      </c>
      <c r="AD286" s="86">
        <f>IFERROR(IF('3.Weekly Hours &amp; Wage Activity'!M286 = "FT", 1,MIN(1,IF('3.Weekly Hours &amp; Wage Activity'!M286 = "", "",MIN('3.Weekly Hours &amp; Wage Activity'!M286/40,1)),IF('3.Weekly Hours &amp; Wage Activity'!M286="", "",'3.Weekly Hours &amp; Wage Activity'!M286/40 ))),0)</f>
        <v>0</v>
      </c>
      <c r="AE286" s="86">
        <f>IFERROR(IF('3.Weekly Hours &amp; Wage Activity'!N286 = "FT", 1,MIN(1,IF('3.Weekly Hours &amp; Wage Activity'!N286 = "", "",MIN('3.Weekly Hours &amp; Wage Activity'!N286/40,1)),IF('3.Weekly Hours &amp; Wage Activity'!N286="", "",'3.Weekly Hours &amp; Wage Activity'!N286/40 ))),0)</f>
        <v>0</v>
      </c>
      <c r="AF286" s="86">
        <f>IFERROR(IF('3.Weekly Hours &amp; Wage Activity'!O286 = "FT", 1,MIN(1,IF('3.Weekly Hours &amp; Wage Activity'!O286 = "", "",MIN('3.Weekly Hours &amp; Wage Activity'!O286/40,1)),IF('3.Weekly Hours &amp; Wage Activity'!O286="", "",'3.Weekly Hours &amp; Wage Activity'!O286/40 ))),0)</f>
        <v>0</v>
      </c>
      <c r="AG286" s="86">
        <f>IFERROR(IF('3.Weekly Hours &amp; Wage Activity'!P286 = "FT", 1,MIN(1,IF('3.Weekly Hours &amp; Wage Activity'!P286 = "", "",MIN('3.Weekly Hours &amp; Wage Activity'!P286/40,1)),IF('3.Weekly Hours &amp; Wage Activity'!P286="", "",'3.Weekly Hours &amp; Wage Activity'!P286/40 ))),0)</f>
        <v>0</v>
      </c>
      <c r="AH286" s="86">
        <f>IFERROR(IF('3.Weekly Hours &amp; Wage Activity'!Q286 = "FT", 1,MIN(1,IF('3.Weekly Hours &amp; Wage Activity'!Q286 = "", "",MIN('3.Weekly Hours &amp; Wage Activity'!Q286/40,1)),IF('3.Weekly Hours &amp; Wage Activity'!Q286="", "",'3.Weekly Hours &amp; Wage Activity'!Q286/40 ))),0)</f>
        <v>0</v>
      </c>
      <c r="AI286" s="86">
        <f>IFERROR(IF('3.Weekly Hours &amp; Wage Activity'!R286 = "FT", 1,MIN(1,IF('3.Weekly Hours &amp; Wage Activity'!R286 = "", "",MIN('3.Weekly Hours &amp; Wage Activity'!R286/40,1)),IF('3.Weekly Hours &amp; Wage Activity'!R286="", "",'3.Weekly Hours &amp; Wage Activity'!R286/40 ))),0)</f>
        <v>0</v>
      </c>
      <c r="AJ286" s="86">
        <f>IFERROR(IF('3.Weekly Hours &amp; Wage Activity'!S286 = "FT", 1,MIN(1,IF('3.Weekly Hours &amp; Wage Activity'!S286 = "", "",MIN('3.Weekly Hours &amp; Wage Activity'!S286/40,1)),IF('3.Weekly Hours &amp; Wage Activity'!S286="", "",'3.Weekly Hours &amp; Wage Activity'!S286/40 ))),0)</f>
        <v>0</v>
      </c>
      <c r="AK286" s="86">
        <f>IFERROR(IF('3.Weekly Hours &amp; Wage Activity'!T286 = "FT", 1,MIN(1,IF('3.Weekly Hours &amp; Wage Activity'!T286 = "", "",MIN('3.Weekly Hours &amp; Wage Activity'!T286/40,1)),IF('3.Weekly Hours &amp; Wage Activity'!T286="", "",'3.Weekly Hours &amp; Wage Activity'!T286/40 ))),0)</f>
        <v>0</v>
      </c>
      <c r="AL286" s="86">
        <f>IFERROR(IF('3.Weekly Hours &amp; Wage Activity'!U286 = "FT", 1,MIN(1,IF('3.Weekly Hours &amp; Wage Activity'!U286 = "", "",MIN('3.Weekly Hours &amp; Wage Activity'!U286/40,1)),IF('3.Weekly Hours &amp; Wage Activity'!U286="", "",'3.Weekly Hours &amp; Wage Activity'!U286/40 ))),0)</f>
        <v>0</v>
      </c>
      <c r="AM286" s="86">
        <f>IFERROR(IF('3.Weekly Hours &amp; Wage Activity'!V286 = "FT", 1,MIN(1,IF('3.Weekly Hours &amp; Wage Activity'!V286 = "", "",MIN('3.Weekly Hours &amp; Wage Activity'!V286/40,1)),IF('3.Weekly Hours &amp; Wage Activity'!V286="", "",'3.Weekly Hours &amp; Wage Activity'!V286/40 ))),0)</f>
        <v>0</v>
      </c>
      <c r="AN286" s="86">
        <f>IFERROR(IF('3.Weekly Hours &amp; Wage Activity'!W286 = "FT", 1,MIN(1,IF('3.Weekly Hours &amp; Wage Activity'!W286 = "", "",MIN('3.Weekly Hours &amp; Wage Activity'!W286/40,1)),IF('3.Weekly Hours &amp; Wage Activity'!W286="", "",'3.Weekly Hours &amp; Wage Activity'!W286/40 ))),0)</f>
        <v>0</v>
      </c>
      <c r="AO286" s="86">
        <f>IFERROR(IF('3.Weekly Hours &amp; Wage Activity'!X286 = "FT", 1,MIN(1,IF('3.Weekly Hours &amp; Wage Activity'!X286 = "", "",MIN('3.Weekly Hours &amp; Wage Activity'!X286/40,1)),IF('3.Weekly Hours &amp; Wage Activity'!X286="", "",'3.Weekly Hours &amp; Wage Activity'!X286/40 ))),0)</f>
        <v>0</v>
      </c>
      <c r="AP286" s="86">
        <f>IFERROR(IF('3.Weekly Hours &amp; Wage Activity'!Y286 = "FT", 1,MIN(1,IF('3.Weekly Hours &amp; Wage Activity'!Y286 = "", "",MIN('3.Weekly Hours &amp; Wage Activity'!Y286/40,1)),IF('3.Weekly Hours &amp; Wage Activity'!Y286="", "",'3.Weekly Hours &amp; Wage Activity'!Y286/40 ))),0)</f>
        <v>0</v>
      </c>
      <c r="AQ286" s="86">
        <f>IFERROR(IF('3.Weekly Hours &amp; Wage Activity'!Z286 = "FT", 1,MIN(1,IF('3.Weekly Hours &amp; Wage Activity'!Z286 = "", "",MIN('3.Weekly Hours &amp; Wage Activity'!Z286/40,1)),IF('3.Weekly Hours &amp; Wage Activity'!Z286="", "",'3.Weekly Hours &amp; Wage Activity'!Z286/40 ))),0)</f>
        <v>0</v>
      </c>
      <c r="AR286" s="86">
        <f>IFERROR(IF('3.Weekly Hours &amp; Wage Activity'!AA286 = "FT", 1,MIN(1,IF('3.Weekly Hours &amp; Wage Activity'!AA286 = "", "",MIN('3.Weekly Hours &amp; Wage Activity'!AA286/40,1)),IF('3.Weekly Hours &amp; Wage Activity'!AA286="", "",'3.Weekly Hours &amp; Wage Activity'!AA286/40 ))),0)</f>
        <v>0</v>
      </c>
      <c r="AS286" s="86">
        <f>IFERROR(IF('3.Weekly Hours &amp; Wage Activity'!AB286 = "FT", 1,MIN(1,IF('3.Weekly Hours &amp; Wage Activity'!AB286 = "", "",MIN('3.Weekly Hours &amp; Wage Activity'!AB286/40,1)),IF('3.Weekly Hours &amp; Wage Activity'!AB286="", "",'3.Weekly Hours &amp; Wage Activity'!AB286/40 ))),0)</f>
        <v>0</v>
      </c>
      <c r="AT286" s="86">
        <f>IFERROR(IF('3.Weekly Hours &amp; Wage Activity'!AC286 = "FT", 1,MIN(1,IF('3.Weekly Hours &amp; Wage Activity'!AC286 = "", "",MIN('3.Weekly Hours &amp; Wage Activity'!AC286/40,1)),IF('3.Weekly Hours &amp; Wage Activity'!AC286="", "",'3.Weekly Hours &amp; Wage Activity'!AC286/40 ))),0)</f>
        <v>0</v>
      </c>
      <c r="AU286" s="86">
        <f>IFERROR(IF('3.Weekly Hours &amp; Wage Activity'!AD286 = "FT", 1,MIN(1,IF('3.Weekly Hours &amp; Wage Activity'!AD286 = "", "",MIN('3.Weekly Hours &amp; Wage Activity'!AD286/40,1)),IF('3.Weekly Hours &amp; Wage Activity'!AD286="", "",'3.Weekly Hours &amp; Wage Activity'!AD286/40 ))),0)</f>
        <v>0</v>
      </c>
      <c r="AV286" s="86">
        <f>IFERROR(IF('3.Weekly Hours &amp; Wage Activity'!AE286 = "FT", 1,MIN(1,IF('3.Weekly Hours &amp; Wage Activity'!AE286 = "", "",MIN('3.Weekly Hours &amp; Wage Activity'!AE286/40,1)),IF('3.Weekly Hours &amp; Wage Activity'!AE286="", "",'3.Weekly Hours &amp; Wage Activity'!AE286/40 ))),0)</f>
        <v>0</v>
      </c>
      <c r="AW286" s="86">
        <f>IFERROR(IF('3.Weekly Hours &amp; Wage Activity'!AF286 = "FT", 1,MIN(1,IF('3.Weekly Hours &amp; Wage Activity'!AF286 = "", "",MIN('3.Weekly Hours &amp; Wage Activity'!AF286/40,1)),IF('3.Weekly Hours &amp; Wage Activity'!AF286="", "",'3.Weekly Hours &amp; Wage Activity'!AF286/40 ))),0)</f>
        <v>0</v>
      </c>
      <c r="AX286" s="86">
        <f>IFERROR(IF('3.Weekly Hours &amp; Wage Activity'!AG286 = "FT", 1,MIN(1,IF('3.Weekly Hours &amp; Wage Activity'!AG286 = "", "",MIN('3.Weekly Hours &amp; Wage Activity'!AG286/40,1)),IF('3.Weekly Hours &amp; Wage Activity'!AG286="", "",'3.Weekly Hours &amp; Wage Activity'!AG286/40 ))),0)</f>
        <v>0</v>
      </c>
      <c r="AY286" s="523">
        <f>SUM( IF(COUNTIF('3.Weekly Hours &amp; Wage Activity'!J286:Q286, "&lt;&gt;FT") = 0, COLUMNS('3.Weekly Hours &amp; Wage Activity'!J286:AG286) * 40, '3.Weekly Hours &amp; Wage Activity'!J286:AG286))</f>
        <v>0</v>
      </c>
      <c r="AZ286" s="86">
        <f t="shared" si="34"/>
        <v>0</v>
      </c>
      <c r="BA286" s="87">
        <f t="shared" si="35"/>
        <v>0</v>
      </c>
      <c r="BB286" s="74" t="str">
        <f>IF('2.Census &amp; Reference Benchmarks'!K286 = "", "", '2.Census &amp; Reference Benchmarks'!K286)</f>
        <v/>
      </c>
      <c r="BC286" s="185">
        <f>IF('2.Census &amp; Reference Benchmarks'!L286="N/A",IF(OR(AND(G286="",I286=""),AND(G286&lt;DATEVALUE("1/1/2020"),OR(I286="",I286&gt;DATEVALUE("3/31/2020")))),177.14,IF(OR(I286 = "", I286 &gt; DATEVALUE("1/31/2020")), ROUND(177.14*((DATEVALUE("2/1/2020") -G286)/31),1))),IF('2.Census &amp; Reference Benchmarks'!L286="",0,'2.Census &amp; Reference Benchmarks'!L286))</f>
        <v>0</v>
      </c>
      <c r="BD286" s="74" t="str">
        <f>IF('2.Census &amp; Reference Benchmarks'!N286 = "", "", '2.Census &amp; Reference Benchmarks'!N286)</f>
        <v/>
      </c>
      <c r="BE286" s="185">
        <f>IF('2.Census &amp; Reference Benchmarks'!O286="N/A",IF(OR(AND(G286="",I286=""),AND(G286&lt;=DATEVALUE("2/1/2020"),OR(I286="",I286&gt;=DATEVALUE("2/29/2020")))),165.71,IF(AND(G286&gt;DATEVALUE("2/1/2020"),OR(I286="",I286&lt;=DATEVALUE("2/29/2020"))),((DATEVALUE("3/1/2020")-G286)/29)*165.71,"")),IF('2.Census &amp; Reference Benchmarks'!O286="",0,'2.Census &amp; Reference Benchmarks'!O286))</f>
        <v>0</v>
      </c>
    </row>
    <row r="287" spans="1:57" x14ac:dyDescent="0.25">
      <c r="A287" s="3"/>
      <c r="B287" s="56">
        <f>IF('2.Census &amp; Reference Benchmarks'!B287 &lt;&gt;"",'2.Census &amp; Reference Benchmarks'!B287,"")</f>
        <v>0</v>
      </c>
      <c r="C287" s="56">
        <f>IF('2.Census &amp; Reference Benchmarks'!C287 &lt;&gt;"",'2.Census &amp; Reference Benchmarks'!C287,"")</f>
        <v>0</v>
      </c>
      <c r="D287" s="57" t="str">
        <f>IF('2.Census &amp; Reference Benchmarks'!D287 &lt;&gt;"",'2.Census &amp; Reference Benchmarks'!D287,"")</f>
        <v/>
      </c>
      <c r="E287" s="56" t="str">
        <f>IF('2.Census &amp; Reference Benchmarks'!E287 &lt;&gt;"",'2.Census &amp; Reference Benchmarks'!E287,"")</f>
        <v/>
      </c>
      <c r="F287" s="56" t="str">
        <f>IF('2.Census &amp; Reference Benchmarks'!F287 &lt;&gt;"",'2.Census &amp; Reference Benchmarks'!F287,"")</f>
        <v/>
      </c>
      <c r="G287" s="58" t="str">
        <f>IF('2.Census &amp; Reference Benchmarks'!G287 &lt;&gt;"",'2.Census &amp; Reference Benchmarks'!G287,"")</f>
        <v/>
      </c>
      <c r="H287" s="58" t="str">
        <f>IF('2.Census &amp; Reference Benchmarks'!H287 &lt;&gt;"",'2.Census &amp; Reference Benchmarks'!H287,"")</f>
        <v/>
      </c>
      <c r="I287" s="58" t="str">
        <f>IF('2.Census &amp; Reference Benchmarks'!I287 &lt;&gt;"",'2.Census &amp; Reference Benchmarks'!I287,"")</f>
        <v/>
      </c>
      <c r="J287" s="69" t="str">
        <f>IF('2.Census &amp; Reference Benchmarks'!J287 &lt;&gt;"",'2.Census &amp; Reference Benchmarks'!J287,"")</f>
        <v/>
      </c>
      <c r="K287" s="58" t="str">
        <f>IF('7.Safe Harbor Input Data &amp; Calc'!Q289 &lt;&gt; "", '7.Safe Harbor Input Data &amp; Calc'!Q289, "")</f>
        <v>No</v>
      </c>
      <c r="L287" s="59" t="str">
        <f>IF('2.Census &amp; Reference Benchmarks'!T287&lt;&gt; "",'2.Census &amp; Reference Benchmarks'!T287,"")</f>
        <v/>
      </c>
      <c r="M287" s="60">
        <f>'2.Census &amp; Reference Benchmarks'!M287</f>
        <v>0</v>
      </c>
      <c r="N287" s="60">
        <f>'2.Census &amp; Reference Benchmarks'!P287</f>
        <v>0</v>
      </c>
      <c r="O287" s="60">
        <f>'2.Census &amp; Reference Benchmarks'!S287</f>
        <v>0</v>
      </c>
      <c r="P287" s="52">
        <f>IF( AND(I287 &lt; '1. Summary for SBA'!$J$7, I287 &lt;&gt;""), 0, IF(AND(G287="",I287=""),SUM(M287:O287)*4,IF(I287&lt;'1. Summary for SBA'!$J$7,0,IF(K287="Yes",0,IF(H287="Salary",IF(AND(SUM(M287:O287)*4&lt;100000,L287=""),(SUM(M287:O287)/(IF(OR(I287=0,I287&gt;=DATEVALUE("3/31/2020")),DATEVALUE("3/31/2020"),I287)-IF(OR(G287&lt;=DATEVALUE("1/1/2020"), G287 = ""),DATEVALUE("1/1/2020"),IF(OR(MONTH(G287)=1),G287+1,IF(MONTH(G287)=3,G287,G287-1)))))*360,0),0)))))</f>
        <v>0</v>
      </c>
      <c r="Q287" s="52">
        <f t="shared" si="29"/>
        <v>0</v>
      </c>
      <c r="R287" s="67">
        <f t="shared" si="30"/>
        <v>0</v>
      </c>
      <c r="S287" s="53">
        <f>SUM('3.Weekly Hours &amp; Wage Activity'!AI287:BF287)</f>
        <v>0</v>
      </c>
      <c r="T287" s="53">
        <f>IF(AND(I287&lt;&gt; "",  I287 &lt; '1. Summary for SBA'!$J$11 +168, I287 &gt; '1. Summary for SBA'!$J$11),S287+(((168-(I287-'1. Summary for SBA'!$J$11+1))*S287)/((I287-'1. Summary for SBA'!$J$11+1))),0)</f>
        <v>0</v>
      </c>
      <c r="U287" s="369">
        <f>IF(K287= "Yes",0,IF( H287 = "salary",IF(T287 = 0,MAX(0,$R287-$S287), R287-T287),IF( H287 = "Hourly",'6. Hourly EE Wage Reduction'!AA287, 0)))</f>
        <v>0</v>
      </c>
      <c r="V287" s="67">
        <f t="shared" si="31"/>
        <v>0</v>
      </c>
      <c r="W287" s="405" t="str">
        <f>IF(U287 = 0, "No",IF('6. Hourly EE Wage Reduction'!T287 &gt;'6. Hourly EE Wage Reduction'!W287, "Yes", "No"))</f>
        <v>No</v>
      </c>
      <c r="X287" s="67">
        <f t="shared" si="32"/>
        <v>0</v>
      </c>
      <c r="Y287" s="67">
        <f t="shared" si="33"/>
        <v>0</v>
      </c>
      <c r="AA287" s="86">
        <f>IFERROR(IF('3.Weekly Hours &amp; Wage Activity'!J287 = "FT", 1,MIN(1,IF('3.Weekly Hours &amp; Wage Activity'!J287 = "", "",MIN('3.Weekly Hours &amp; Wage Activity'!J287/40,1)),IF('3.Weekly Hours &amp; Wage Activity'!J287="", "",'3.Weekly Hours &amp; Wage Activity'!J287/40 ))),0)</f>
        <v>0</v>
      </c>
      <c r="AB287" s="86">
        <f>IFERROR(IF('3.Weekly Hours &amp; Wage Activity'!K287 = "FT", 1,MIN(1,IF('3.Weekly Hours &amp; Wage Activity'!K287 = "", "",MIN('3.Weekly Hours &amp; Wage Activity'!K287/40,1)),IF('3.Weekly Hours &amp; Wage Activity'!K287="", "",'3.Weekly Hours &amp; Wage Activity'!K287/40 ))),0)</f>
        <v>0</v>
      </c>
      <c r="AC287" s="86">
        <f>IFERROR(IF('3.Weekly Hours &amp; Wage Activity'!L287 = "FT", 1,MIN(1,IF('3.Weekly Hours &amp; Wage Activity'!L287 = "", "",MIN('3.Weekly Hours &amp; Wage Activity'!L287/40,1)),IF('3.Weekly Hours &amp; Wage Activity'!L287="", "",'3.Weekly Hours &amp; Wage Activity'!L287/40 ))),0)</f>
        <v>0</v>
      </c>
      <c r="AD287" s="86">
        <f>IFERROR(IF('3.Weekly Hours &amp; Wage Activity'!M287 = "FT", 1,MIN(1,IF('3.Weekly Hours &amp; Wage Activity'!M287 = "", "",MIN('3.Weekly Hours &amp; Wage Activity'!M287/40,1)),IF('3.Weekly Hours &amp; Wage Activity'!M287="", "",'3.Weekly Hours &amp; Wage Activity'!M287/40 ))),0)</f>
        <v>0</v>
      </c>
      <c r="AE287" s="86">
        <f>IFERROR(IF('3.Weekly Hours &amp; Wage Activity'!N287 = "FT", 1,MIN(1,IF('3.Weekly Hours &amp; Wage Activity'!N287 = "", "",MIN('3.Weekly Hours &amp; Wage Activity'!N287/40,1)),IF('3.Weekly Hours &amp; Wage Activity'!N287="", "",'3.Weekly Hours &amp; Wage Activity'!N287/40 ))),0)</f>
        <v>0</v>
      </c>
      <c r="AF287" s="86">
        <f>IFERROR(IF('3.Weekly Hours &amp; Wage Activity'!O287 = "FT", 1,MIN(1,IF('3.Weekly Hours &amp; Wage Activity'!O287 = "", "",MIN('3.Weekly Hours &amp; Wage Activity'!O287/40,1)),IF('3.Weekly Hours &amp; Wage Activity'!O287="", "",'3.Weekly Hours &amp; Wage Activity'!O287/40 ))),0)</f>
        <v>0</v>
      </c>
      <c r="AG287" s="86">
        <f>IFERROR(IF('3.Weekly Hours &amp; Wage Activity'!P287 = "FT", 1,MIN(1,IF('3.Weekly Hours &amp; Wage Activity'!P287 = "", "",MIN('3.Weekly Hours &amp; Wage Activity'!P287/40,1)),IF('3.Weekly Hours &amp; Wage Activity'!P287="", "",'3.Weekly Hours &amp; Wage Activity'!P287/40 ))),0)</f>
        <v>0</v>
      </c>
      <c r="AH287" s="86">
        <f>IFERROR(IF('3.Weekly Hours &amp; Wage Activity'!Q287 = "FT", 1,MIN(1,IF('3.Weekly Hours &amp; Wage Activity'!Q287 = "", "",MIN('3.Weekly Hours &amp; Wage Activity'!Q287/40,1)),IF('3.Weekly Hours &amp; Wage Activity'!Q287="", "",'3.Weekly Hours &amp; Wage Activity'!Q287/40 ))),0)</f>
        <v>0</v>
      </c>
      <c r="AI287" s="86">
        <f>IFERROR(IF('3.Weekly Hours &amp; Wage Activity'!R287 = "FT", 1,MIN(1,IF('3.Weekly Hours &amp; Wage Activity'!R287 = "", "",MIN('3.Weekly Hours &amp; Wage Activity'!R287/40,1)),IF('3.Weekly Hours &amp; Wage Activity'!R287="", "",'3.Weekly Hours &amp; Wage Activity'!R287/40 ))),0)</f>
        <v>0</v>
      </c>
      <c r="AJ287" s="86">
        <f>IFERROR(IF('3.Weekly Hours &amp; Wage Activity'!S287 = "FT", 1,MIN(1,IF('3.Weekly Hours &amp; Wage Activity'!S287 = "", "",MIN('3.Weekly Hours &amp; Wage Activity'!S287/40,1)),IF('3.Weekly Hours &amp; Wage Activity'!S287="", "",'3.Weekly Hours &amp; Wage Activity'!S287/40 ))),0)</f>
        <v>0</v>
      </c>
      <c r="AK287" s="86">
        <f>IFERROR(IF('3.Weekly Hours &amp; Wage Activity'!T287 = "FT", 1,MIN(1,IF('3.Weekly Hours &amp; Wage Activity'!T287 = "", "",MIN('3.Weekly Hours &amp; Wage Activity'!T287/40,1)),IF('3.Weekly Hours &amp; Wage Activity'!T287="", "",'3.Weekly Hours &amp; Wage Activity'!T287/40 ))),0)</f>
        <v>0</v>
      </c>
      <c r="AL287" s="86">
        <f>IFERROR(IF('3.Weekly Hours &amp; Wage Activity'!U287 = "FT", 1,MIN(1,IF('3.Weekly Hours &amp; Wage Activity'!U287 = "", "",MIN('3.Weekly Hours &amp; Wage Activity'!U287/40,1)),IF('3.Weekly Hours &amp; Wage Activity'!U287="", "",'3.Weekly Hours &amp; Wage Activity'!U287/40 ))),0)</f>
        <v>0</v>
      </c>
      <c r="AM287" s="86">
        <f>IFERROR(IF('3.Weekly Hours &amp; Wage Activity'!V287 = "FT", 1,MIN(1,IF('3.Weekly Hours &amp; Wage Activity'!V287 = "", "",MIN('3.Weekly Hours &amp; Wage Activity'!V287/40,1)),IF('3.Weekly Hours &amp; Wage Activity'!V287="", "",'3.Weekly Hours &amp; Wage Activity'!V287/40 ))),0)</f>
        <v>0</v>
      </c>
      <c r="AN287" s="86">
        <f>IFERROR(IF('3.Weekly Hours &amp; Wage Activity'!W287 = "FT", 1,MIN(1,IF('3.Weekly Hours &amp; Wage Activity'!W287 = "", "",MIN('3.Weekly Hours &amp; Wage Activity'!W287/40,1)),IF('3.Weekly Hours &amp; Wage Activity'!W287="", "",'3.Weekly Hours &amp; Wage Activity'!W287/40 ))),0)</f>
        <v>0</v>
      </c>
      <c r="AO287" s="86">
        <f>IFERROR(IF('3.Weekly Hours &amp; Wage Activity'!X287 = "FT", 1,MIN(1,IF('3.Weekly Hours &amp; Wage Activity'!X287 = "", "",MIN('3.Weekly Hours &amp; Wage Activity'!X287/40,1)),IF('3.Weekly Hours &amp; Wage Activity'!X287="", "",'3.Weekly Hours &amp; Wage Activity'!X287/40 ))),0)</f>
        <v>0</v>
      </c>
      <c r="AP287" s="86">
        <f>IFERROR(IF('3.Weekly Hours &amp; Wage Activity'!Y287 = "FT", 1,MIN(1,IF('3.Weekly Hours &amp; Wage Activity'!Y287 = "", "",MIN('3.Weekly Hours &amp; Wage Activity'!Y287/40,1)),IF('3.Weekly Hours &amp; Wage Activity'!Y287="", "",'3.Weekly Hours &amp; Wage Activity'!Y287/40 ))),0)</f>
        <v>0</v>
      </c>
      <c r="AQ287" s="86">
        <f>IFERROR(IF('3.Weekly Hours &amp; Wage Activity'!Z287 = "FT", 1,MIN(1,IF('3.Weekly Hours &amp; Wage Activity'!Z287 = "", "",MIN('3.Weekly Hours &amp; Wage Activity'!Z287/40,1)),IF('3.Weekly Hours &amp; Wage Activity'!Z287="", "",'3.Weekly Hours &amp; Wage Activity'!Z287/40 ))),0)</f>
        <v>0</v>
      </c>
      <c r="AR287" s="86">
        <f>IFERROR(IF('3.Weekly Hours &amp; Wage Activity'!AA287 = "FT", 1,MIN(1,IF('3.Weekly Hours &amp; Wage Activity'!AA287 = "", "",MIN('3.Weekly Hours &amp; Wage Activity'!AA287/40,1)),IF('3.Weekly Hours &amp; Wage Activity'!AA287="", "",'3.Weekly Hours &amp; Wage Activity'!AA287/40 ))),0)</f>
        <v>0</v>
      </c>
      <c r="AS287" s="86">
        <f>IFERROR(IF('3.Weekly Hours &amp; Wage Activity'!AB287 = "FT", 1,MIN(1,IF('3.Weekly Hours &amp; Wage Activity'!AB287 = "", "",MIN('3.Weekly Hours &amp; Wage Activity'!AB287/40,1)),IF('3.Weekly Hours &amp; Wage Activity'!AB287="", "",'3.Weekly Hours &amp; Wage Activity'!AB287/40 ))),0)</f>
        <v>0</v>
      </c>
      <c r="AT287" s="86">
        <f>IFERROR(IF('3.Weekly Hours &amp; Wage Activity'!AC287 = "FT", 1,MIN(1,IF('3.Weekly Hours &amp; Wage Activity'!AC287 = "", "",MIN('3.Weekly Hours &amp; Wage Activity'!AC287/40,1)),IF('3.Weekly Hours &amp; Wage Activity'!AC287="", "",'3.Weekly Hours &amp; Wage Activity'!AC287/40 ))),0)</f>
        <v>0</v>
      </c>
      <c r="AU287" s="86">
        <f>IFERROR(IF('3.Weekly Hours &amp; Wage Activity'!AD287 = "FT", 1,MIN(1,IF('3.Weekly Hours &amp; Wage Activity'!AD287 = "", "",MIN('3.Weekly Hours &amp; Wage Activity'!AD287/40,1)),IF('3.Weekly Hours &amp; Wage Activity'!AD287="", "",'3.Weekly Hours &amp; Wage Activity'!AD287/40 ))),0)</f>
        <v>0</v>
      </c>
      <c r="AV287" s="86">
        <f>IFERROR(IF('3.Weekly Hours &amp; Wage Activity'!AE287 = "FT", 1,MIN(1,IF('3.Weekly Hours &amp; Wage Activity'!AE287 = "", "",MIN('3.Weekly Hours &amp; Wage Activity'!AE287/40,1)),IF('3.Weekly Hours &amp; Wage Activity'!AE287="", "",'3.Weekly Hours &amp; Wage Activity'!AE287/40 ))),0)</f>
        <v>0</v>
      </c>
      <c r="AW287" s="86">
        <f>IFERROR(IF('3.Weekly Hours &amp; Wage Activity'!AF287 = "FT", 1,MIN(1,IF('3.Weekly Hours &amp; Wage Activity'!AF287 = "", "",MIN('3.Weekly Hours &amp; Wage Activity'!AF287/40,1)),IF('3.Weekly Hours &amp; Wage Activity'!AF287="", "",'3.Weekly Hours &amp; Wage Activity'!AF287/40 ))),0)</f>
        <v>0</v>
      </c>
      <c r="AX287" s="86">
        <f>IFERROR(IF('3.Weekly Hours &amp; Wage Activity'!AG287 = "FT", 1,MIN(1,IF('3.Weekly Hours &amp; Wage Activity'!AG287 = "", "",MIN('3.Weekly Hours &amp; Wage Activity'!AG287/40,1)),IF('3.Weekly Hours &amp; Wage Activity'!AG287="", "",'3.Weekly Hours &amp; Wage Activity'!AG287/40 ))),0)</f>
        <v>0</v>
      </c>
      <c r="AY287" s="523">
        <f>SUM( IF(COUNTIF('3.Weekly Hours &amp; Wage Activity'!J287:Q287, "&lt;&gt;FT") = 0, COLUMNS('3.Weekly Hours &amp; Wage Activity'!J287:AG287) * 40, '3.Weekly Hours &amp; Wage Activity'!J287:AG287))</f>
        <v>0</v>
      </c>
      <c r="AZ287" s="86">
        <f t="shared" si="34"/>
        <v>0</v>
      </c>
      <c r="BA287" s="87">
        <f t="shared" si="35"/>
        <v>0</v>
      </c>
      <c r="BB287" s="74" t="str">
        <f>IF('2.Census &amp; Reference Benchmarks'!K287 = "", "", '2.Census &amp; Reference Benchmarks'!K287)</f>
        <v/>
      </c>
      <c r="BC287" s="185">
        <f>IF('2.Census &amp; Reference Benchmarks'!L287="N/A",IF(OR(AND(G287="",I287=""),AND(G287&lt;DATEVALUE("1/1/2020"),OR(I287="",I287&gt;DATEVALUE("3/31/2020")))),177.14,IF(OR(I287 = "", I287 &gt; DATEVALUE("1/31/2020")), ROUND(177.14*((DATEVALUE("2/1/2020") -G287)/31),1))),IF('2.Census &amp; Reference Benchmarks'!L287="",0,'2.Census &amp; Reference Benchmarks'!L287))</f>
        <v>0</v>
      </c>
      <c r="BD287" s="74" t="str">
        <f>IF('2.Census &amp; Reference Benchmarks'!N287 = "", "", '2.Census &amp; Reference Benchmarks'!N287)</f>
        <v/>
      </c>
      <c r="BE287" s="185">
        <f>IF('2.Census &amp; Reference Benchmarks'!O287="N/A",IF(OR(AND(G287="",I287=""),AND(G287&lt;=DATEVALUE("2/1/2020"),OR(I287="",I287&gt;=DATEVALUE("2/29/2020")))),165.71,IF(AND(G287&gt;DATEVALUE("2/1/2020"),OR(I287="",I287&lt;=DATEVALUE("2/29/2020"))),((DATEVALUE("3/1/2020")-G287)/29)*165.71,"")),IF('2.Census &amp; Reference Benchmarks'!O287="",0,'2.Census &amp; Reference Benchmarks'!O287))</f>
        <v>0</v>
      </c>
    </row>
    <row r="288" spans="1:57" x14ac:dyDescent="0.25">
      <c r="A288" s="3"/>
      <c r="B288" s="56">
        <f>IF('2.Census &amp; Reference Benchmarks'!B288 &lt;&gt;"",'2.Census &amp; Reference Benchmarks'!B288,"")</f>
        <v>0</v>
      </c>
      <c r="C288" s="56">
        <f>IF('2.Census &amp; Reference Benchmarks'!C288 &lt;&gt;"",'2.Census &amp; Reference Benchmarks'!C288,"")</f>
        <v>0</v>
      </c>
      <c r="D288" s="57" t="str">
        <f>IF('2.Census &amp; Reference Benchmarks'!D288 &lt;&gt;"",'2.Census &amp; Reference Benchmarks'!D288,"")</f>
        <v/>
      </c>
      <c r="E288" s="56" t="str">
        <f>IF('2.Census &amp; Reference Benchmarks'!E288 &lt;&gt;"",'2.Census &amp; Reference Benchmarks'!E288,"")</f>
        <v/>
      </c>
      <c r="F288" s="56" t="str">
        <f>IF('2.Census &amp; Reference Benchmarks'!F288 &lt;&gt;"",'2.Census &amp; Reference Benchmarks'!F288,"")</f>
        <v/>
      </c>
      <c r="G288" s="58" t="str">
        <f>IF('2.Census &amp; Reference Benchmarks'!G288 &lt;&gt;"",'2.Census &amp; Reference Benchmarks'!G288,"")</f>
        <v/>
      </c>
      <c r="H288" s="58" t="str">
        <f>IF('2.Census &amp; Reference Benchmarks'!H288 &lt;&gt;"",'2.Census &amp; Reference Benchmarks'!H288,"")</f>
        <v/>
      </c>
      <c r="I288" s="58" t="str">
        <f>IF('2.Census &amp; Reference Benchmarks'!I288 &lt;&gt;"",'2.Census &amp; Reference Benchmarks'!I288,"")</f>
        <v/>
      </c>
      <c r="J288" s="69" t="str">
        <f>IF('2.Census &amp; Reference Benchmarks'!J288 &lt;&gt;"",'2.Census &amp; Reference Benchmarks'!J288,"")</f>
        <v/>
      </c>
      <c r="K288" s="58" t="str">
        <f>IF('7.Safe Harbor Input Data &amp; Calc'!Q290 &lt;&gt; "", '7.Safe Harbor Input Data &amp; Calc'!Q290, "")</f>
        <v>No</v>
      </c>
      <c r="L288" s="59" t="str">
        <f>IF('2.Census &amp; Reference Benchmarks'!T288&lt;&gt; "",'2.Census &amp; Reference Benchmarks'!T288,"")</f>
        <v/>
      </c>
      <c r="M288" s="60">
        <f>'2.Census &amp; Reference Benchmarks'!M288</f>
        <v>0</v>
      </c>
      <c r="N288" s="60">
        <f>'2.Census &amp; Reference Benchmarks'!P288</f>
        <v>0</v>
      </c>
      <c r="O288" s="60">
        <f>'2.Census &amp; Reference Benchmarks'!S288</f>
        <v>0</v>
      </c>
      <c r="P288" s="52">
        <f>IF( AND(I288 &lt; '1. Summary for SBA'!$J$7, I288 &lt;&gt;""), 0, IF(AND(G288="",I288=""),SUM(M288:O288)*4,IF(I288&lt;'1. Summary for SBA'!$J$7,0,IF(K288="Yes",0,IF(H288="Salary",IF(AND(SUM(M288:O288)*4&lt;100000,L288=""),(SUM(M288:O288)/(IF(OR(I288=0,I288&gt;=DATEVALUE("3/31/2020")),DATEVALUE("3/31/2020"),I288)-IF(OR(G288&lt;=DATEVALUE("1/1/2020"), G288 = ""),DATEVALUE("1/1/2020"),IF(OR(MONTH(G288)=1),G288+1,IF(MONTH(G288)=3,G288,G288-1)))))*360,0),0)))))</f>
        <v>0</v>
      </c>
      <c r="Q288" s="52">
        <f t="shared" si="29"/>
        <v>0</v>
      </c>
      <c r="R288" s="67">
        <f t="shared" si="30"/>
        <v>0</v>
      </c>
      <c r="S288" s="53">
        <f>SUM('3.Weekly Hours &amp; Wage Activity'!AI288:BF288)</f>
        <v>0</v>
      </c>
      <c r="T288" s="53">
        <f>IF(AND(I288&lt;&gt; "",  I288 &lt; '1. Summary for SBA'!$J$11 +168, I288 &gt; '1. Summary for SBA'!$J$11),S288+(((168-(I288-'1. Summary for SBA'!$J$11+1))*S288)/((I288-'1. Summary for SBA'!$J$11+1))),0)</f>
        <v>0</v>
      </c>
      <c r="U288" s="369">
        <f>IF(K288= "Yes",0,IF( H288 = "salary",IF(T288 = 0,MAX(0,$R288-$S288), R288-T288),IF( H288 = "Hourly",'6. Hourly EE Wage Reduction'!AA288, 0)))</f>
        <v>0</v>
      </c>
      <c r="V288" s="67">
        <f t="shared" si="31"/>
        <v>0</v>
      </c>
      <c r="W288" s="405" t="str">
        <f>IF(U288 = 0, "No",IF('6. Hourly EE Wage Reduction'!T288 &gt;'6. Hourly EE Wage Reduction'!W288, "Yes", "No"))</f>
        <v>No</v>
      </c>
      <c r="X288" s="67">
        <f t="shared" si="32"/>
        <v>0</v>
      </c>
      <c r="Y288" s="67">
        <f t="shared" si="33"/>
        <v>0</v>
      </c>
      <c r="AA288" s="86">
        <f>IFERROR(IF('3.Weekly Hours &amp; Wage Activity'!J288 = "FT", 1,MIN(1,IF('3.Weekly Hours &amp; Wage Activity'!J288 = "", "",MIN('3.Weekly Hours &amp; Wage Activity'!J288/40,1)),IF('3.Weekly Hours &amp; Wage Activity'!J288="", "",'3.Weekly Hours &amp; Wage Activity'!J288/40 ))),0)</f>
        <v>0</v>
      </c>
      <c r="AB288" s="86">
        <f>IFERROR(IF('3.Weekly Hours &amp; Wage Activity'!K288 = "FT", 1,MIN(1,IF('3.Weekly Hours &amp; Wage Activity'!K288 = "", "",MIN('3.Weekly Hours &amp; Wage Activity'!K288/40,1)),IF('3.Weekly Hours &amp; Wage Activity'!K288="", "",'3.Weekly Hours &amp; Wage Activity'!K288/40 ))),0)</f>
        <v>0</v>
      </c>
      <c r="AC288" s="86">
        <f>IFERROR(IF('3.Weekly Hours &amp; Wage Activity'!L288 = "FT", 1,MIN(1,IF('3.Weekly Hours &amp; Wage Activity'!L288 = "", "",MIN('3.Weekly Hours &amp; Wage Activity'!L288/40,1)),IF('3.Weekly Hours &amp; Wage Activity'!L288="", "",'3.Weekly Hours &amp; Wage Activity'!L288/40 ))),0)</f>
        <v>0</v>
      </c>
      <c r="AD288" s="86">
        <f>IFERROR(IF('3.Weekly Hours &amp; Wage Activity'!M288 = "FT", 1,MIN(1,IF('3.Weekly Hours &amp; Wage Activity'!M288 = "", "",MIN('3.Weekly Hours &amp; Wage Activity'!M288/40,1)),IF('3.Weekly Hours &amp; Wage Activity'!M288="", "",'3.Weekly Hours &amp; Wage Activity'!M288/40 ))),0)</f>
        <v>0</v>
      </c>
      <c r="AE288" s="86">
        <f>IFERROR(IF('3.Weekly Hours &amp; Wage Activity'!N288 = "FT", 1,MIN(1,IF('3.Weekly Hours &amp; Wage Activity'!N288 = "", "",MIN('3.Weekly Hours &amp; Wage Activity'!N288/40,1)),IF('3.Weekly Hours &amp; Wage Activity'!N288="", "",'3.Weekly Hours &amp; Wage Activity'!N288/40 ))),0)</f>
        <v>0</v>
      </c>
      <c r="AF288" s="86">
        <f>IFERROR(IF('3.Weekly Hours &amp; Wage Activity'!O288 = "FT", 1,MIN(1,IF('3.Weekly Hours &amp; Wage Activity'!O288 = "", "",MIN('3.Weekly Hours &amp; Wage Activity'!O288/40,1)),IF('3.Weekly Hours &amp; Wage Activity'!O288="", "",'3.Weekly Hours &amp; Wage Activity'!O288/40 ))),0)</f>
        <v>0</v>
      </c>
      <c r="AG288" s="86">
        <f>IFERROR(IF('3.Weekly Hours &amp; Wage Activity'!P288 = "FT", 1,MIN(1,IF('3.Weekly Hours &amp; Wage Activity'!P288 = "", "",MIN('3.Weekly Hours &amp; Wage Activity'!P288/40,1)),IF('3.Weekly Hours &amp; Wage Activity'!P288="", "",'3.Weekly Hours &amp; Wage Activity'!P288/40 ))),0)</f>
        <v>0</v>
      </c>
      <c r="AH288" s="86">
        <f>IFERROR(IF('3.Weekly Hours &amp; Wage Activity'!Q288 = "FT", 1,MIN(1,IF('3.Weekly Hours &amp; Wage Activity'!Q288 = "", "",MIN('3.Weekly Hours &amp; Wage Activity'!Q288/40,1)),IF('3.Weekly Hours &amp; Wage Activity'!Q288="", "",'3.Weekly Hours &amp; Wage Activity'!Q288/40 ))),0)</f>
        <v>0</v>
      </c>
      <c r="AI288" s="86">
        <f>IFERROR(IF('3.Weekly Hours &amp; Wage Activity'!R288 = "FT", 1,MIN(1,IF('3.Weekly Hours &amp; Wage Activity'!R288 = "", "",MIN('3.Weekly Hours &amp; Wage Activity'!R288/40,1)),IF('3.Weekly Hours &amp; Wage Activity'!R288="", "",'3.Weekly Hours &amp; Wage Activity'!R288/40 ))),0)</f>
        <v>0</v>
      </c>
      <c r="AJ288" s="86">
        <f>IFERROR(IF('3.Weekly Hours &amp; Wage Activity'!S288 = "FT", 1,MIN(1,IF('3.Weekly Hours &amp; Wage Activity'!S288 = "", "",MIN('3.Weekly Hours &amp; Wage Activity'!S288/40,1)),IF('3.Weekly Hours &amp; Wage Activity'!S288="", "",'3.Weekly Hours &amp; Wage Activity'!S288/40 ))),0)</f>
        <v>0</v>
      </c>
      <c r="AK288" s="86">
        <f>IFERROR(IF('3.Weekly Hours &amp; Wage Activity'!T288 = "FT", 1,MIN(1,IF('3.Weekly Hours &amp; Wage Activity'!T288 = "", "",MIN('3.Weekly Hours &amp; Wage Activity'!T288/40,1)),IF('3.Weekly Hours &amp; Wage Activity'!T288="", "",'3.Weekly Hours &amp; Wage Activity'!T288/40 ))),0)</f>
        <v>0</v>
      </c>
      <c r="AL288" s="86">
        <f>IFERROR(IF('3.Weekly Hours &amp; Wage Activity'!U288 = "FT", 1,MIN(1,IF('3.Weekly Hours &amp; Wage Activity'!U288 = "", "",MIN('3.Weekly Hours &amp; Wage Activity'!U288/40,1)),IF('3.Weekly Hours &amp; Wage Activity'!U288="", "",'3.Weekly Hours &amp; Wage Activity'!U288/40 ))),0)</f>
        <v>0</v>
      </c>
      <c r="AM288" s="86">
        <f>IFERROR(IF('3.Weekly Hours &amp; Wage Activity'!V288 = "FT", 1,MIN(1,IF('3.Weekly Hours &amp; Wage Activity'!V288 = "", "",MIN('3.Weekly Hours &amp; Wage Activity'!V288/40,1)),IF('3.Weekly Hours &amp; Wage Activity'!V288="", "",'3.Weekly Hours &amp; Wage Activity'!V288/40 ))),0)</f>
        <v>0</v>
      </c>
      <c r="AN288" s="86">
        <f>IFERROR(IF('3.Weekly Hours &amp; Wage Activity'!W288 = "FT", 1,MIN(1,IF('3.Weekly Hours &amp; Wage Activity'!W288 = "", "",MIN('3.Weekly Hours &amp; Wage Activity'!W288/40,1)),IF('3.Weekly Hours &amp; Wage Activity'!W288="", "",'3.Weekly Hours &amp; Wage Activity'!W288/40 ))),0)</f>
        <v>0</v>
      </c>
      <c r="AO288" s="86">
        <f>IFERROR(IF('3.Weekly Hours &amp; Wage Activity'!X288 = "FT", 1,MIN(1,IF('3.Weekly Hours &amp; Wage Activity'!X288 = "", "",MIN('3.Weekly Hours &amp; Wage Activity'!X288/40,1)),IF('3.Weekly Hours &amp; Wage Activity'!X288="", "",'3.Weekly Hours &amp; Wage Activity'!X288/40 ))),0)</f>
        <v>0</v>
      </c>
      <c r="AP288" s="86">
        <f>IFERROR(IF('3.Weekly Hours &amp; Wage Activity'!Y288 = "FT", 1,MIN(1,IF('3.Weekly Hours &amp; Wage Activity'!Y288 = "", "",MIN('3.Weekly Hours &amp; Wage Activity'!Y288/40,1)),IF('3.Weekly Hours &amp; Wage Activity'!Y288="", "",'3.Weekly Hours &amp; Wage Activity'!Y288/40 ))),0)</f>
        <v>0</v>
      </c>
      <c r="AQ288" s="86">
        <f>IFERROR(IF('3.Weekly Hours &amp; Wage Activity'!Z288 = "FT", 1,MIN(1,IF('3.Weekly Hours &amp; Wage Activity'!Z288 = "", "",MIN('3.Weekly Hours &amp; Wage Activity'!Z288/40,1)),IF('3.Weekly Hours &amp; Wage Activity'!Z288="", "",'3.Weekly Hours &amp; Wage Activity'!Z288/40 ))),0)</f>
        <v>0</v>
      </c>
      <c r="AR288" s="86">
        <f>IFERROR(IF('3.Weekly Hours &amp; Wage Activity'!AA288 = "FT", 1,MIN(1,IF('3.Weekly Hours &amp; Wage Activity'!AA288 = "", "",MIN('3.Weekly Hours &amp; Wage Activity'!AA288/40,1)),IF('3.Weekly Hours &amp; Wage Activity'!AA288="", "",'3.Weekly Hours &amp; Wage Activity'!AA288/40 ))),0)</f>
        <v>0</v>
      </c>
      <c r="AS288" s="86">
        <f>IFERROR(IF('3.Weekly Hours &amp; Wage Activity'!AB288 = "FT", 1,MIN(1,IF('3.Weekly Hours &amp; Wage Activity'!AB288 = "", "",MIN('3.Weekly Hours &amp; Wage Activity'!AB288/40,1)),IF('3.Weekly Hours &amp; Wage Activity'!AB288="", "",'3.Weekly Hours &amp; Wage Activity'!AB288/40 ))),0)</f>
        <v>0</v>
      </c>
      <c r="AT288" s="86">
        <f>IFERROR(IF('3.Weekly Hours &amp; Wage Activity'!AC288 = "FT", 1,MIN(1,IF('3.Weekly Hours &amp; Wage Activity'!AC288 = "", "",MIN('3.Weekly Hours &amp; Wage Activity'!AC288/40,1)),IF('3.Weekly Hours &amp; Wage Activity'!AC288="", "",'3.Weekly Hours &amp; Wage Activity'!AC288/40 ))),0)</f>
        <v>0</v>
      </c>
      <c r="AU288" s="86">
        <f>IFERROR(IF('3.Weekly Hours &amp; Wage Activity'!AD288 = "FT", 1,MIN(1,IF('3.Weekly Hours &amp; Wage Activity'!AD288 = "", "",MIN('3.Weekly Hours &amp; Wage Activity'!AD288/40,1)),IF('3.Weekly Hours &amp; Wage Activity'!AD288="", "",'3.Weekly Hours &amp; Wage Activity'!AD288/40 ))),0)</f>
        <v>0</v>
      </c>
      <c r="AV288" s="86">
        <f>IFERROR(IF('3.Weekly Hours &amp; Wage Activity'!AE288 = "FT", 1,MIN(1,IF('3.Weekly Hours &amp; Wage Activity'!AE288 = "", "",MIN('3.Weekly Hours &amp; Wage Activity'!AE288/40,1)),IF('3.Weekly Hours &amp; Wage Activity'!AE288="", "",'3.Weekly Hours &amp; Wage Activity'!AE288/40 ))),0)</f>
        <v>0</v>
      </c>
      <c r="AW288" s="86">
        <f>IFERROR(IF('3.Weekly Hours &amp; Wage Activity'!AF288 = "FT", 1,MIN(1,IF('3.Weekly Hours &amp; Wage Activity'!AF288 = "", "",MIN('3.Weekly Hours &amp; Wage Activity'!AF288/40,1)),IF('3.Weekly Hours &amp; Wage Activity'!AF288="", "",'3.Weekly Hours &amp; Wage Activity'!AF288/40 ))),0)</f>
        <v>0</v>
      </c>
      <c r="AX288" s="86">
        <f>IFERROR(IF('3.Weekly Hours &amp; Wage Activity'!AG288 = "FT", 1,MIN(1,IF('3.Weekly Hours &amp; Wage Activity'!AG288 = "", "",MIN('3.Weekly Hours &amp; Wage Activity'!AG288/40,1)),IF('3.Weekly Hours &amp; Wage Activity'!AG288="", "",'3.Weekly Hours &amp; Wage Activity'!AG288/40 ))),0)</f>
        <v>0</v>
      </c>
      <c r="AY288" s="523">
        <f>SUM( IF(COUNTIF('3.Weekly Hours &amp; Wage Activity'!J288:Q288, "&lt;&gt;FT") = 0, COLUMNS('3.Weekly Hours &amp; Wage Activity'!J288:AG288) * 40, '3.Weekly Hours &amp; Wage Activity'!J288:AG288))</f>
        <v>0</v>
      </c>
      <c r="AZ288" s="86">
        <f t="shared" si="34"/>
        <v>0</v>
      </c>
      <c r="BA288" s="87">
        <f t="shared" si="35"/>
        <v>0</v>
      </c>
      <c r="BB288" s="74" t="str">
        <f>IF('2.Census &amp; Reference Benchmarks'!K288 = "", "", '2.Census &amp; Reference Benchmarks'!K288)</f>
        <v/>
      </c>
      <c r="BC288" s="185">
        <f>IF('2.Census &amp; Reference Benchmarks'!L288="N/A",IF(OR(AND(G288="",I288=""),AND(G288&lt;DATEVALUE("1/1/2020"),OR(I288="",I288&gt;DATEVALUE("3/31/2020")))),177.14,IF(OR(I288 = "", I288 &gt; DATEVALUE("1/31/2020")), ROUND(177.14*((DATEVALUE("2/1/2020") -G288)/31),1))),IF('2.Census &amp; Reference Benchmarks'!L288="",0,'2.Census &amp; Reference Benchmarks'!L288))</f>
        <v>0</v>
      </c>
      <c r="BD288" s="74" t="str">
        <f>IF('2.Census &amp; Reference Benchmarks'!N288 = "", "", '2.Census &amp; Reference Benchmarks'!N288)</f>
        <v/>
      </c>
      <c r="BE288" s="185">
        <f>IF('2.Census &amp; Reference Benchmarks'!O288="N/A",IF(OR(AND(G288="",I288=""),AND(G288&lt;=DATEVALUE("2/1/2020"),OR(I288="",I288&gt;=DATEVALUE("2/29/2020")))),165.71,IF(AND(G288&gt;DATEVALUE("2/1/2020"),OR(I288="",I288&lt;=DATEVALUE("2/29/2020"))),((DATEVALUE("3/1/2020")-G288)/29)*165.71,"")),IF('2.Census &amp; Reference Benchmarks'!O288="",0,'2.Census &amp; Reference Benchmarks'!O288))</f>
        <v>0</v>
      </c>
    </row>
    <row r="289" spans="1:57" x14ac:dyDescent="0.25">
      <c r="A289" s="3"/>
      <c r="B289" s="56">
        <f>IF('2.Census &amp; Reference Benchmarks'!B289 &lt;&gt;"",'2.Census &amp; Reference Benchmarks'!B289,"")</f>
        <v>0</v>
      </c>
      <c r="C289" s="56">
        <f>IF('2.Census &amp; Reference Benchmarks'!C289 &lt;&gt;"",'2.Census &amp; Reference Benchmarks'!C289,"")</f>
        <v>0</v>
      </c>
      <c r="D289" s="57" t="str">
        <f>IF('2.Census &amp; Reference Benchmarks'!D289 &lt;&gt;"",'2.Census &amp; Reference Benchmarks'!D289,"")</f>
        <v/>
      </c>
      <c r="E289" s="56" t="str">
        <f>IF('2.Census &amp; Reference Benchmarks'!E289 &lt;&gt;"",'2.Census &amp; Reference Benchmarks'!E289,"")</f>
        <v/>
      </c>
      <c r="F289" s="56" t="str">
        <f>IF('2.Census &amp; Reference Benchmarks'!F289 &lt;&gt;"",'2.Census &amp; Reference Benchmarks'!F289,"")</f>
        <v/>
      </c>
      <c r="G289" s="58" t="str">
        <f>IF('2.Census &amp; Reference Benchmarks'!G289 &lt;&gt;"",'2.Census &amp; Reference Benchmarks'!G289,"")</f>
        <v/>
      </c>
      <c r="H289" s="58" t="str">
        <f>IF('2.Census &amp; Reference Benchmarks'!H289 &lt;&gt;"",'2.Census &amp; Reference Benchmarks'!H289,"")</f>
        <v/>
      </c>
      <c r="I289" s="58" t="str">
        <f>IF('2.Census &amp; Reference Benchmarks'!I289 &lt;&gt;"",'2.Census &amp; Reference Benchmarks'!I289,"")</f>
        <v/>
      </c>
      <c r="J289" s="69" t="str">
        <f>IF('2.Census &amp; Reference Benchmarks'!J289 &lt;&gt;"",'2.Census &amp; Reference Benchmarks'!J289,"")</f>
        <v/>
      </c>
      <c r="K289" s="58" t="str">
        <f>IF('7.Safe Harbor Input Data &amp; Calc'!Q291 &lt;&gt; "", '7.Safe Harbor Input Data &amp; Calc'!Q291, "")</f>
        <v>No</v>
      </c>
      <c r="L289" s="59" t="str">
        <f>IF('2.Census &amp; Reference Benchmarks'!T289&lt;&gt; "",'2.Census &amp; Reference Benchmarks'!T289,"")</f>
        <v/>
      </c>
      <c r="M289" s="60">
        <f>'2.Census &amp; Reference Benchmarks'!M289</f>
        <v>0</v>
      </c>
      <c r="N289" s="60">
        <f>'2.Census &amp; Reference Benchmarks'!P289</f>
        <v>0</v>
      </c>
      <c r="O289" s="60">
        <f>'2.Census &amp; Reference Benchmarks'!S289</f>
        <v>0</v>
      </c>
      <c r="P289" s="52">
        <f>IF( AND(I289 &lt; '1. Summary for SBA'!$J$7, I289 &lt;&gt;""), 0, IF(AND(G289="",I289=""),SUM(M289:O289)*4,IF(I289&lt;'1. Summary for SBA'!$J$7,0,IF(K289="Yes",0,IF(H289="Salary",IF(AND(SUM(M289:O289)*4&lt;100000,L289=""),(SUM(M289:O289)/(IF(OR(I289=0,I289&gt;=DATEVALUE("3/31/2020")),DATEVALUE("3/31/2020"),I289)-IF(OR(G289&lt;=DATEVALUE("1/1/2020"), G289 = ""),DATEVALUE("1/1/2020"),IF(OR(MONTH(G289)=1),G289+1,IF(MONTH(G289)=3,G289,G289-1)))))*360,0),0)))))</f>
        <v>0</v>
      </c>
      <c r="Q289" s="52">
        <f t="shared" si="29"/>
        <v>0</v>
      </c>
      <c r="R289" s="67">
        <f t="shared" si="30"/>
        <v>0</v>
      </c>
      <c r="S289" s="53">
        <f>SUM('3.Weekly Hours &amp; Wage Activity'!AI289:BF289)</f>
        <v>0</v>
      </c>
      <c r="T289" s="53">
        <f>IF(AND(I289&lt;&gt; "",  I289 &lt; '1. Summary for SBA'!$J$11 +168, I289 &gt; '1. Summary for SBA'!$J$11),S289+(((168-(I289-'1. Summary for SBA'!$J$11+1))*S289)/((I289-'1. Summary for SBA'!$J$11+1))),0)</f>
        <v>0</v>
      </c>
      <c r="U289" s="369">
        <f>IF(K289= "Yes",0,IF( H289 = "salary",IF(T289 = 0,MAX(0,$R289-$S289), R289-T289),IF( H289 = "Hourly",'6. Hourly EE Wage Reduction'!AA289, 0)))</f>
        <v>0</v>
      </c>
      <c r="V289" s="67">
        <f t="shared" si="31"/>
        <v>0</v>
      </c>
      <c r="W289" s="405" t="str">
        <f>IF(U289 = 0, "No",IF('6. Hourly EE Wage Reduction'!T289 &gt;'6. Hourly EE Wage Reduction'!W289, "Yes", "No"))</f>
        <v>No</v>
      </c>
      <c r="X289" s="67">
        <f t="shared" si="32"/>
        <v>0</v>
      </c>
      <c r="Y289" s="67">
        <f t="shared" si="33"/>
        <v>0</v>
      </c>
      <c r="AA289" s="86">
        <f>IFERROR(IF('3.Weekly Hours &amp; Wage Activity'!J289 = "FT", 1,MIN(1,IF('3.Weekly Hours &amp; Wage Activity'!J289 = "", "",MIN('3.Weekly Hours &amp; Wage Activity'!J289/40,1)),IF('3.Weekly Hours &amp; Wage Activity'!J289="", "",'3.Weekly Hours &amp; Wage Activity'!J289/40 ))),0)</f>
        <v>0</v>
      </c>
      <c r="AB289" s="86">
        <f>IFERROR(IF('3.Weekly Hours &amp; Wage Activity'!K289 = "FT", 1,MIN(1,IF('3.Weekly Hours &amp; Wage Activity'!K289 = "", "",MIN('3.Weekly Hours &amp; Wage Activity'!K289/40,1)),IF('3.Weekly Hours &amp; Wage Activity'!K289="", "",'3.Weekly Hours &amp; Wage Activity'!K289/40 ))),0)</f>
        <v>0</v>
      </c>
      <c r="AC289" s="86">
        <f>IFERROR(IF('3.Weekly Hours &amp; Wage Activity'!L289 = "FT", 1,MIN(1,IF('3.Weekly Hours &amp; Wage Activity'!L289 = "", "",MIN('3.Weekly Hours &amp; Wage Activity'!L289/40,1)),IF('3.Weekly Hours &amp; Wage Activity'!L289="", "",'3.Weekly Hours &amp; Wage Activity'!L289/40 ))),0)</f>
        <v>0</v>
      </c>
      <c r="AD289" s="86">
        <f>IFERROR(IF('3.Weekly Hours &amp; Wage Activity'!M289 = "FT", 1,MIN(1,IF('3.Weekly Hours &amp; Wage Activity'!M289 = "", "",MIN('3.Weekly Hours &amp; Wage Activity'!M289/40,1)),IF('3.Weekly Hours &amp; Wage Activity'!M289="", "",'3.Weekly Hours &amp; Wage Activity'!M289/40 ))),0)</f>
        <v>0</v>
      </c>
      <c r="AE289" s="86">
        <f>IFERROR(IF('3.Weekly Hours &amp; Wage Activity'!N289 = "FT", 1,MIN(1,IF('3.Weekly Hours &amp; Wage Activity'!N289 = "", "",MIN('3.Weekly Hours &amp; Wage Activity'!N289/40,1)),IF('3.Weekly Hours &amp; Wage Activity'!N289="", "",'3.Weekly Hours &amp; Wage Activity'!N289/40 ))),0)</f>
        <v>0</v>
      </c>
      <c r="AF289" s="86">
        <f>IFERROR(IF('3.Weekly Hours &amp; Wage Activity'!O289 = "FT", 1,MIN(1,IF('3.Weekly Hours &amp; Wage Activity'!O289 = "", "",MIN('3.Weekly Hours &amp; Wage Activity'!O289/40,1)),IF('3.Weekly Hours &amp; Wage Activity'!O289="", "",'3.Weekly Hours &amp; Wage Activity'!O289/40 ))),0)</f>
        <v>0</v>
      </c>
      <c r="AG289" s="86">
        <f>IFERROR(IF('3.Weekly Hours &amp; Wage Activity'!P289 = "FT", 1,MIN(1,IF('3.Weekly Hours &amp; Wage Activity'!P289 = "", "",MIN('3.Weekly Hours &amp; Wage Activity'!P289/40,1)),IF('3.Weekly Hours &amp; Wage Activity'!P289="", "",'3.Weekly Hours &amp; Wage Activity'!P289/40 ))),0)</f>
        <v>0</v>
      </c>
      <c r="AH289" s="86">
        <f>IFERROR(IF('3.Weekly Hours &amp; Wage Activity'!Q289 = "FT", 1,MIN(1,IF('3.Weekly Hours &amp; Wage Activity'!Q289 = "", "",MIN('3.Weekly Hours &amp; Wage Activity'!Q289/40,1)),IF('3.Weekly Hours &amp; Wage Activity'!Q289="", "",'3.Weekly Hours &amp; Wage Activity'!Q289/40 ))),0)</f>
        <v>0</v>
      </c>
      <c r="AI289" s="86">
        <f>IFERROR(IF('3.Weekly Hours &amp; Wage Activity'!R289 = "FT", 1,MIN(1,IF('3.Weekly Hours &amp; Wage Activity'!R289 = "", "",MIN('3.Weekly Hours &amp; Wage Activity'!R289/40,1)),IF('3.Weekly Hours &amp; Wage Activity'!R289="", "",'3.Weekly Hours &amp; Wage Activity'!R289/40 ))),0)</f>
        <v>0</v>
      </c>
      <c r="AJ289" s="86">
        <f>IFERROR(IF('3.Weekly Hours &amp; Wage Activity'!S289 = "FT", 1,MIN(1,IF('3.Weekly Hours &amp; Wage Activity'!S289 = "", "",MIN('3.Weekly Hours &amp; Wage Activity'!S289/40,1)),IF('3.Weekly Hours &amp; Wage Activity'!S289="", "",'3.Weekly Hours &amp; Wage Activity'!S289/40 ))),0)</f>
        <v>0</v>
      </c>
      <c r="AK289" s="86">
        <f>IFERROR(IF('3.Weekly Hours &amp; Wage Activity'!T289 = "FT", 1,MIN(1,IF('3.Weekly Hours &amp; Wage Activity'!T289 = "", "",MIN('3.Weekly Hours &amp; Wage Activity'!T289/40,1)),IF('3.Weekly Hours &amp; Wage Activity'!T289="", "",'3.Weekly Hours &amp; Wage Activity'!T289/40 ))),0)</f>
        <v>0</v>
      </c>
      <c r="AL289" s="86">
        <f>IFERROR(IF('3.Weekly Hours &amp; Wage Activity'!U289 = "FT", 1,MIN(1,IF('3.Weekly Hours &amp; Wage Activity'!U289 = "", "",MIN('3.Weekly Hours &amp; Wage Activity'!U289/40,1)),IF('3.Weekly Hours &amp; Wage Activity'!U289="", "",'3.Weekly Hours &amp; Wage Activity'!U289/40 ))),0)</f>
        <v>0</v>
      </c>
      <c r="AM289" s="86">
        <f>IFERROR(IF('3.Weekly Hours &amp; Wage Activity'!V289 = "FT", 1,MIN(1,IF('3.Weekly Hours &amp; Wage Activity'!V289 = "", "",MIN('3.Weekly Hours &amp; Wage Activity'!V289/40,1)),IF('3.Weekly Hours &amp; Wage Activity'!V289="", "",'3.Weekly Hours &amp; Wage Activity'!V289/40 ))),0)</f>
        <v>0</v>
      </c>
      <c r="AN289" s="86">
        <f>IFERROR(IF('3.Weekly Hours &amp; Wage Activity'!W289 = "FT", 1,MIN(1,IF('3.Weekly Hours &amp; Wage Activity'!W289 = "", "",MIN('3.Weekly Hours &amp; Wage Activity'!W289/40,1)),IF('3.Weekly Hours &amp; Wage Activity'!W289="", "",'3.Weekly Hours &amp; Wage Activity'!W289/40 ))),0)</f>
        <v>0</v>
      </c>
      <c r="AO289" s="86">
        <f>IFERROR(IF('3.Weekly Hours &amp; Wage Activity'!X289 = "FT", 1,MIN(1,IF('3.Weekly Hours &amp; Wage Activity'!X289 = "", "",MIN('3.Weekly Hours &amp; Wage Activity'!X289/40,1)),IF('3.Weekly Hours &amp; Wage Activity'!X289="", "",'3.Weekly Hours &amp; Wage Activity'!X289/40 ))),0)</f>
        <v>0</v>
      </c>
      <c r="AP289" s="86">
        <f>IFERROR(IF('3.Weekly Hours &amp; Wage Activity'!Y289 = "FT", 1,MIN(1,IF('3.Weekly Hours &amp; Wage Activity'!Y289 = "", "",MIN('3.Weekly Hours &amp; Wage Activity'!Y289/40,1)),IF('3.Weekly Hours &amp; Wage Activity'!Y289="", "",'3.Weekly Hours &amp; Wage Activity'!Y289/40 ))),0)</f>
        <v>0</v>
      </c>
      <c r="AQ289" s="86">
        <f>IFERROR(IF('3.Weekly Hours &amp; Wage Activity'!Z289 = "FT", 1,MIN(1,IF('3.Weekly Hours &amp; Wage Activity'!Z289 = "", "",MIN('3.Weekly Hours &amp; Wage Activity'!Z289/40,1)),IF('3.Weekly Hours &amp; Wage Activity'!Z289="", "",'3.Weekly Hours &amp; Wage Activity'!Z289/40 ))),0)</f>
        <v>0</v>
      </c>
      <c r="AR289" s="86">
        <f>IFERROR(IF('3.Weekly Hours &amp; Wage Activity'!AA289 = "FT", 1,MIN(1,IF('3.Weekly Hours &amp; Wage Activity'!AA289 = "", "",MIN('3.Weekly Hours &amp; Wage Activity'!AA289/40,1)),IF('3.Weekly Hours &amp; Wage Activity'!AA289="", "",'3.Weekly Hours &amp; Wage Activity'!AA289/40 ))),0)</f>
        <v>0</v>
      </c>
      <c r="AS289" s="86">
        <f>IFERROR(IF('3.Weekly Hours &amp; Wage Activity'!AB289 = "FT", 1,MIN(1,IF('3.Weekly Hours &amp; Wage Activity'!AB289 = "", "",MIN('3.Weekly Hours &amp; Wage Activity'!AB289/40,1)),IF('3.Weekly Hours &amp; Wage Activity'!AB289="", "",'3.Weekly Hours &amp; Wage Activity'!AB289/40 ))),0)</f>
        <v>0</v>
      </c>
      <c r="AT289" s="86">
        <f>IFERROR(IF('3.Weekly Hours &amp; Wage Activity'!AC289 = "FT", 1,MIN(1,IF('3.Weekly Hours &amp; Wage Activity'!AC289 = "", "",MIN('3.Weekly Hours &amp; Wage Activity'!AC289/40,1)),IF('3.Weekly Hours &amp; Wage Activity'!AC289="", "",'3.Weekly Hours &amp; Wage Activity'!AC289/40 ))),0)</f>
        <v>0</v>
      </c>
      <c r="AU289" s="86">
        <f>IFERROR(IF('3.Weekly Hours &amp; Wage Activity'!AD289 = "FT", 1,MIN(1,IF('3.Weekly Hours &amp; Wage Activity'!AD289 = "", "",MIN('3.Weekly Hours &amp; Wage Activity'!AD289/40,1)),IF('3.Weekly Hours &amp; Wage Activity'!AD289="", "",'3.Weekly Hours &amp; Wage Activity'!AD289/40 ))),0)</f>
        <v>0</v>
      </c>
      <c r="AV289" s="86">
        <f>IFERROR(IF('3.Weekly Hours &amp; Wage Activity'!AE289 = "FT", 1,MIN(1,IF('3.Weekly Hours &amp; Wage Activity'!AE289 = "", "",MIN('3.Weekly Hours &amp; Wage Activity'!AE289/40,1)),IF('3.Weekly Hours &amp; Wage Activity'!AE289="", "",'3.Weekly Hours &amp; Wage Activity'!AE289/40 ))),0)</f>
        <v>0</v>
      </c>
      <c r="AW289" s="86">
        <f>IFERROR(IF('3.Weekly Hours &amp; Wage Activity'!AF289 = "FT", 1,MIN(1,IF('3.Weekly Hours &amp; Wage Activity'!AF289 = "", "",MIN('3.Weekly Hours &amp; Wage Activity'!AF289/40,1)),IF('3.Weekly Hours &amp; Wage Activity'!AF289="", "",'3.Weekly Hours &amp; Wage Activity'!AF289/40 ))),0)</f>
        <v>0</v>
      </c>
      <c r="AX289" s="86">
        <f>IFERROR(IF('3.Weekly Hours &amp; Wage Activity'!AG289 = "FT", 1,MIN(1,IF('3.Weekly Hours &amp; Wage Activity'!AG289 = "", "",MIN('3.Weekly Hours &amp; Wage Activity'!AG289/40,1)),IF('3.Weekly Hours &amp; Wage Activity'!AG289="", "",'3.Weekly Hours &amp; Wage Activity'!AG289/40 ))),0)</f>
        <v>0</v>
      </c>
      <c r="AY289" s="523">
        <f>SUM( IF(COUNTIF('3.Weekly Hours &amp; Wage Activity'!J289:Q289, "&lt;&gt;FT") = 0, COLUMNS('3.Weekly Hours &amp; Wage Activity'!J289:AG289) * 40, '3.Weekly Hours &amp; Wage Activity'!J289:AG289))</f>
        <v>0</v>
      </c>
      <c r="AZ289" s="86">
        <f t="shared" si="34"/>
        <v>0</v>
      </c>
      <c r="BA289" s="87">
        <f t="shared" si="35"/>
        <v>0</v>
      </c>
      <c r="BB289" s="74" t="str">
        <f>IF('2.Census &amp; Reference Benchmarks'!K289 = "", "", '2.Census &amp; Reference Benchmarks'!K289)</f>
        <v/>
      </c>
      <c r="BC289" s="185">
        <f>IF('2.Census &amp; Reference Benchmarks'!L289="N/A",IF(OR(AND(G289="",I289=""),AND(G289&lt;DATEVALUE("1/1/2020"),OR(I289="",I289&gt;DATEVALUE("3/31/2020")))),177.14,IF(OR(I289 = "", I289 &gt; DATEVALUE("1/31/2020")), ROUND(177.14*((DATEVALUE("2/1/2020") -G289)/31),1))),IF('2.Census &amp; Reference Benchmarks'!L289="",0,'2.Census &amp; Reference Benchmarks'!L289))</f>
        <v>0</v>
      </c>
      <c r="BD289" s="74" t="str">
        <f>IF('2.Census &amp; Reference Benchmarks'!N289 = "", "", '2.Census &amp; Reference Benchmarks'!N289)</f>
        <v/>
      </c>
      <c r="BE289" s="185">
        <f>IF('2.Census &amp; Reference Benchmarks'!O289="N/A",IF(OR(AND(G289="",I289=""),AND(G289&lt;=DATEVALUE("2/1/2020"),OR(I289="",I289&gt;=DATEVALUE("2/29/2020")))),165.71,IF(AND(G289&gt;DATEVALUE("2/1/2020"),OR(I289="",I289&lt;=DATEVALUE("2/29/2020"))),((DATEVALUE("3/1/2020")-G289)/29)*165.71,"")),IF('2.Census &amp; Reference Benchmarks'!O289="",0,'2.Census &amp; Reference Benchmarks'!O289))</f>
        <v>0</v>
      </c>
    </row>
    <row r="290" spans="1:57" x14ac:dyDescent="0.25">
      <c r="A290" s="3"/>
      <c r="B290" s="56">
        <f>IF('2.Census &amp; Reference Benchmarks'!B290 &lt;&gt;"",'2.Census &amp; Reference Benchmarks'!B290,"")</f>
        <v>0</v>
      </c>
      <c r="C290" s="56">
        <f>IF('2.Census &amp; Reference Benchmarks'!C290 &lt;&gt;"",'2.Census &amp; Reference Benchmarks'!C290,"")</f>
        <v>0</v>
      </c>
      <c r="D290" s="57" t="str">
        <f>IF('2.Census &amp; Reference Benchmarks'!D290 &lt;&gt;"",'2.Census &amp; Reference Benchmarks'!D290,"")</f>
        <v/>
      </c>
      <c r="E290" s="56" t="str">
        <f>IF('2.Census &amp; Reference Benchmarks'!E290 &lt;&gt;"",'2.Census &amp; Reference Benchmarks'!E290,"")</f>
        <v/>
      </c>
      <c r="F290" s="56" t="str">
        <f>IF('2.Census &amp; Reference Benchmarks'!F290 &lt;&gt;"",'2.Census &amp; Reference Benchmarks'!F290,"")</f>
        <v/>
      </c>
      <c r="G290" s="58" t="str">
        <f>IF('2.Census &amp; Reference Benchmarks'!G290 &lt;&gt;"",'2.Census &amp; Reference Benchmarks'!G290,"")</f>
        <v/>
      </c>
      <c r="H290" s="58" t="str">
        <f>IF('2.Census &amp; Reference Benchmarks'!H290 &lt;&gt;"",'2.Census &amp; Reference Benchmarks'!H290,"")</f>
        <v/>
      </c>
      <c r="I290" s="58" t="str">
        <f>IF('2.Census &amp; Reference Benchmarks'!I290 &lt;&gt;"",'2.Census &amp; Reference Benchmarks'!I290,"")</f>
        <v/>
      </c>
      <c r="J290" s="69" t="str">
        <f>IF('2.Census &amp; Reference Benchmarks'!J290 &lt;&gt;"",'2.Census &amp; Reference Benchmarks'!J290,"")</f>
        <v/>
      </c>
      <c r="K290" s="58" t="str">
        <f>IF('7.Safe Harbor Input Data &amp; Calc'!Q292 &lt;&gt; "", '7.Safe Harbor Input Data &amp; Calc'!Q292, "")</f>
        <v>No</v>
      </c>
      <c r="L290" s="59" t="str">
        <f>IF('2.Census &amp; Reference Benchmarks'!T290&lt;&gt; "",'2.Census &amp; Reference Benchmarks'!T290,"")</f>
        <v/>
      </c>
      <c r="M290" s="60">
        <f>'2.Census &amp; Reference Benchmarks'!M290</f>
        <v>0</v>
      </c>
      <c r="N290" s="60">
        <f>'2.Census &amp; Reference Benchmarks'!P290</f>
        <v>0</v>
      </c>
      <c r="O290" s="60">
        <f>'2.Census &amp; Reference Benchmarks'!S290</f>
        <v>0</v>
      </c>
      <c r="P290" s="52">
        <f>IF( AND(I290 &lt; '1. Summary for SBA'!$J$7, I290 &lt;&gt;""), 0, IF(AND(G290="",I290=""),SUM(M290:O290)*4,IF(I290&lt;'1. Summary for SBA'!$J$7,0,IF(K290="Yes",0,IF(H290="Salary",IF(AND(SUM(M290:O290)*4&lt;100000,L290=""),(SUM(M290:O290)/(IF(OR(I290=0,I290&gt;=DATEVALUE("3/31/2020")),DATEVALUE("3/31/2020"),I290)-IF(OR(G290&lt;=DATEVALUE("1/1/2020"), G290 = ""),DATEVALUE("1/1/2020"),IF(OR(MONTH(G290)=1),G290+1,IF(MONTH(G290)=3,G290,G290-1)))))*360,0),0)))))</f>
        <v>0</v>
      </c>
      <c r="Q290" s="52">
        <f t="shared" si="29"/>
        <v>0</v>
      </c>
      <c r="R290" s="67">
        <f t="shared" si="30"/>
        <v>0</v>
      </c>
      <c r="S290" s="53">
        <f>SUM('3.Weekly Hours &amp; Wage Activity'!AI290:BF290)</f>
        <v>0</v>
      </c>
      <c r="T290" s="53">
        <f>IF(AND(I290&lt;&gt; "",  I290 &lt; '1. Summary for SBA'!$J$11 +168, I290 &gt; '1. Summary for SBA'!$J$11),S290+(((168-(I290-'1. Summary for SBA'!$J$11+1))*S290)/((I290-'1. Summary for SBA'!$J$11+1))),0)</f>
        <v>0</v>
      </c>
      <c r="U290" s="369">
        <f>IF(K290= "Yes",0,IF( H290 = "salary",IF(T290 = 0,MAX(0,$R290-$S290), R290-T290),IF( H290 = "Hourly",'6. Hourly EE Wage Reduction'!AA290, 0)))</f>
        <v>0</v>
      </c>
      <c r="V290" s="67">
        <f t="shared" si="31"/>
        <v>0</v>
      </c>
      <c r="W290" s="405" t="str">
        <f>IF(U290 = 0, "No",IF('6. Hourly EE Wage Reduction'!T290 &gt;'6. Hourly EE Wage Reduction'!W290, "Yes", "No"))</f>
        <v>No</v>
      </c>
      <c r="X290" s="67">
        <f t="shared" si="32"/>
        <v>0</v>
      </c>
      <c r="Y290" s="67">
        <f t="shared" si="33"/>
        <v>0</v>
      </c>
      <c r="AA290" s="86">
        <f>IFERROR(IF('3.Weekly Hours &amp; Wage Activity'!J290 = "FT", 1,MIN(1,IF('3.Weekly Hours &amp; Wage Activity'!J290 = "", "",MIN('3.Weekly Hours &amp; Wage Activity'!J290/40,1)),IF('3.Weekly Hours &amp; Wage Activity'!J290="", "",'3.Weekly Hours &amp; Wage Activity'!J290/40 ))),0)</f>
        <v>0</v>
      </c>
      <c r="AB290" s="86">
        <f>IFERROR(IF('3.Weekly Hours &amp; Wage Activity'!K290 = "FT", 1,MIN(1,IF('3.Weekly Hours &amp; Wage Activity'!K290 = "", "",MIN('3.Weekly Hours &amp; Wage Activity'!K290/40,1)),IF('3.Weekly Hours &amp; Wage Activity'!K290="", "",'3.Weekly Hours &amp; Wage Activity'!K290/40 ))),0)</f>
        <v>0</v>
      </c>
      <c r="AC290" s="86">
        <f>IFERROR(IF('3.Weekly Hours &amp; Wage Activity'!L290 = "FT", 1,MIN(1,IF('3.Weekly Hours &amp; Wage Activity'!L290 = "", "",MIN('3.Weekly Hours &amp; Wage Activity'!L290/40,1)),IF('3.Weekly Hours &amp; Wage Activity'!L290="", "",'3.Weekly Hours &amp; Wage Activity'!L290/40 ))),0)</f>
        <v>0</v>
      </c>
      <c r="AD290" s="86">
        <f>IFERROR(IF('3.Weekly Hours &amp; Wage Activity'!M290 = "FT", 1,MIN(1,IF('3.Weekly Hours &amp; Wage Activity'!M290 = "", "",MIN('3.Weekly Hours &amp; Wage Activity'!M290/40,1)),IF('3.Weekly Hours &amp; Wage Activity'!M290="", "",'3.Weekly Hours &amp; Wage Activity'!M290/40 ))),0)</f>
        <v>0</v>
      </c>
      <c r="AE290" s="86">
        <f>IFERROR(IF('3.Weekly Hours &amp; Wage Activity'!N290 = "FT", 1,MIN(1,IF('3.Weekly Hours &amp; Wage Activity'!N290 = "", "",MIN('3.Weekly Hours &amp; Wage Activity'!N290/40,1)),IF('3.Weekly Hours &amp; Wage Activity'!N290="", "",'3.Weekly Hours &amp; Wage Activity'!N290/40 ))),0)</f>
        <v>0</v>
      </c>
      <c r="AF290" s="86">
        <f>IFERROR(IF('3.Weekly Hours &amp; Wage Activity'!O290 = "FT", 1,MIN(1,IF('3.Weekly Hours &amp; Wage Activity'!O290 = "", "",MIN('3.Weekly Hours &amp; Wage Activity'!O290/40,1)),IF('3.Weekly Hours &amp; Wage Activity'!O290="", "",'3.Weekly Hours &amp; Wage Activity'!O290/40 ))),0)</f>
        <v>0</v>
      </c>
      <c r="AG290" s="86">
        <f>IFERROR(IF('3.Weekly Hours &amp; Wage Activity'!P290 = "FT", 1,MIN(1,IF('3.Weekly Hours &amp; Wage Activity'!P290 = "", "",MIN('3.Weekly Hours &amp; Wage Activity'!P290/40,1)),IF('3.Weekly Hours &amp; Wage Activity'!P290="", "",'3.Weekly Hours &amp; Wage Activity'!P290/40 ))),0)</f>
        <v>0</v>
      </c>
      <c r="AH290" s="86">
        <f>IFERROR(IF('3.Weekly Hours &amp; Wage Activity'!Q290 = "FT", 1,MIN(1,IF('3.Weekly Hours &amp; Wage Activity'!Q290 = "", "",MIN('3.Weekly Hours &amp; Wage Activity'!Q290/40,1)),IF('3.Weekly Hours &amp; Wage Activity'!Q290="", "",'3.Weekly Hours &amp; Wage Activity'!Q290/40 ))),0)</f>
        <v>0</v>
      </c>
      <c r="AI290" s="86">
        <f>IFERROR(IF('3.Weekly Hours &amp; Wage Activity'!R290 = "FT", 1,MIN(1,IF('3.Weekly Hours &amp; Wage Activity'!R290 = "", "",MIN('3.Weekly Hours &amp; Wage Activity'!R290/40,1)),IF('3.Weekly Hours &amp; Wage Activity'!R290="", "",'3.Weekly Hours &amp; Wage Activity'!R290/40 ))),0)</f>
        <v>0</v>
      </c>
      <c r="AJ290" s="86">
        <f>IFERROR(IF('3.Weekly Hours &amp; Wage Activity'!S290 = "FT", 1,MIN(1,IF('3.Weekly Hours &amp; Wage Activity'!S290 = "", "",MIN('3.Weekly Hours &amp; Wage Activity'!S290/40,1)),IF('3.Weekly Hours &amp; Wage Activity'!S290="", "",'3.Weekly Hours &amp; Wage Activity'!S290/40 ))),0)</f>
        <v>0</v>
      </c>
      <c r="AK290" s="86">
        <f>IFERROR(IF('3.Weekly Hours &amp; Wage Activity'!T290 = "FT", 1,MIN(1,IF('3.Weekly Hours &amp; Wage Activity'!T290 = "", "",MIN('3.Weekly Hours &amp; Wage Activity'!T290/40,1)),IF('3.Weekly Hours &amp; Wage Activity'!T290="", "",'3.Weekly Hours &amp; Wage Activity'!T290/40 ))),0)</f>
        <v>0</v>
      </c>
      <c r="AL290" s="86">
        <f>IFERROR(IF('3.Weekly Hours &amp; Wage Activity'!U290 = "FT", 1,MIN(1,IF('3.Weekly Hours &amp; Wage Activity'!U290 = "", "",MIN('3.Weekly Hours &amp; Wage Activity'!U290/40,1)),IF('3.Weekly Hours &amp; Wage Activity'!U290="", "",'3.Weekly Hours &amp; Wage Activity'!U290/40 ))),0)</f>
        <v>0</v>
      </c>
      <c r="AM290" s="86">
        <f>IFERROR(IF('3.Weekly Hours &amp; Wage Activity'!V290 = "FT", 1,MIN(1,IF('3.Weekly Hours &amp; Wage Activity'!V290 = "", "",MIN('3.Weekly Hours &amp; Wage Activity'!V290/40,1)),IF('3.Weekly Hours &amp; Wage Activity'!V290="", "",'3.Weekly Hours &amp; Wage Activity'!V290/40 ))),0)</f>
        <v>0</v>
      </c>
      <c r="AN290" s="86">
        <f>IFERROR(IF('3.Weekly Hours &amp; Wage Activity'!W290 = "FT", 1,MIN(1,IF('3.Weekly Hours &amp; Wage Activity'!W290 = "", "",MIN('3.Weekly Hours &amp; Wage Activity'!W290/40,1)),IF('3.Weekly Hours &amp; Wage Activity'!W290="", "",'3.Weekly Hours &amp; Wage Activity'!W290/40 ))),0)</f>
        <v>0</v>
      </c>
      <c r="AO290" s="86">
        <f>IFERROR(IF('3.Weekly Hours &amp; Wage Activity'!X290 = "FT", 1,MIN(1,IF('3.Weekly Hours &amp; Wage Activity'!X290 = "", "",MIN('3.Weekly Hours &amp; Wage Activity'!X290/40,1)),IF('3.Weekly Hours &amp; Wage Activity'!X290="", "",'3.Weekly Hours &amp; Wage Activity'!X290/40 ))),0)</f>
        <v>0</v>
      </c>
      <c r="AP290" s="86">
        <f>IFERROR(IF('3.Weekly Hours &amp; Wage Activity'!Y290 = "FT", 1,MIN(1,IF('3.Weekly Hours &amp; Wage Activity'!Y290 = "", "",MIN('3.Weekly Hours &amp; Wage Activity'!Y290/40,1)),IF('3.Weekly Hours &amp; Wage Activity'!Y290="", "",'3.Weekly Hours &amp; Wage Activity'!Y290/40 ))),0)</f>
        <v>0</v>
      </c>
      <c r="AQ290" s="86">
        <f>IFERROR(IF('3.Weekly Hours &amp; Wage Activity'!Z290 = "FT", 1,MIN(1,IF('3.Weekly Hours &amp; Wage Activity'!Z290 = "", "",MIN('3.Weekly Hours &amp; Wage Activity'!Z290/40,1)),IF('3.Weekly Hours &amp; Wage Activity'!Z290="", "",'3.Weekly Hours &amp; Wage Activity'!Z290/40 ))),0)</f>
        <v>0</v>
      </c>
      <c r="AR290" s="86">
        <f>IFERROR(IF('3.Weekly Hours &amp; Wage Activity'!AA290 = "FT", 1,MIN(1,IF('3.Weekly Hours &amp; Wage Activity'!AA290 = "", "",MIN('3.Weekly Hours &amp; Wage Activity'!AA290/40,1)),IF('3.Weekly Hours &amp; Wage Activity'!AA290="", "",'3.Weekly Hours &amp; Wage Activity'!AA290/40 ))),0)</f>
        <v>0</v>
      </c>
      <c r="AS290" s="86">
        <f>IFERROR(IF('3.Weekly Hours &amp; Wage Activity'!AB290 = "FT", 1,MIN(1,IF('3.Weekly Hours &amp; Wage Activity'!AB290 = "", "",MIN('3.Weekly Hours &amp; Wage Activity'!AB290/40,1)),IF('3.Weekly Hours &amp; Wage Activity'!AB290="", "",'3.Weekly Hours &amp; Wage Activity'!AB290/40 ))),0)</f>
        <v>0</v>
      </c>
      <c r="AT290" s="86">
        <f>IFERROR(IF('3.Weekly Hours &amp; Wage Activity'!AC290 = "FT", 1,MIN(1,IF('3.Weekly Hours &amp; Wage Activity'!AC290 = "", "",MIN('3.Weekly Hours &amp; Wage Activity'!AC290/40,1)),IF('3.Weekly Hours &amp; Wage Activity'!AC290="", "",'3.Weekly Hours &amp; Wage Activity'!AC290/40 ))),0)</f>
        <v>0</v>
      </c>
      <c r="AU290" s="86">
        <f>IFERROR(IF('3.Weekly Hours &amp; Wage Activity'!AD290 = "FT", 1,MIN(1,IF('3.Weekly Hours &amp; Wage Activity'!AD290 = "", "",MIN('3.Weekly Hours &amp; Wage Activity'!AD290/40,1)),IF('3.Weekly Hours &amp; Wage Activity'!AD290="", "",'3.Weekly Hours &amp; Wage Activity'!AD290/40 ))),0)</f>
        <v>0</v>
      </c>
      <c r="AV290" s="86">
        <f>IFERROR(IF('3.Weekly Hours &amp; Wage Activity'!AE290 = "FT", 1,MIN(1,IF('3.Weekly Hours &amp; Wage Activity'!AE290 = "", "",MIN('3.Weekly Hours &amp; Wage Activity'!AE290/40,1)),IF('3.Weekly Hours &amp; Wage Activity'!AE290="", "",'3.Weekly Hours &amp; Wage Activity'!AE290/40 ))),0)</f>
        <v>0</v>
      </c>
      <c r="AW290" s="86">
        <f>IFERROR(IF('3.Weekly Hours &amp; Wage Activity'!AF290 = "FT", 1,MIN(1,IF('3.Weekly Hours &amp; Wage Activity'!AF290 = "", "",MIN('3.Weekly Hours &amp; Wage Activity'!AF290/40,1)),IF('3.Weekly Hours &amp; Wage Activity'!AF290="", "",'3.Weekly Hours &amp; Wage Activity'!AF290/40 ))),0)</f>
        <v>0</v>
      </c>
      <c r="AX290" s="86">
        <f>IFERROR(IF('3.Weekly Hours &amp; Wage Activity'!AG290 = "FT", 1,MIN(1,IF('3.Weekly Hours &amp; Wage Activity'!AG290 = "", "",MIN('3.Weekly Hours &amp; Wage Activity'!AG290/40,1)),IF('3.Weekly Hours &amp; Wage Activity'!AG290="", "",'3.Weekly Hours &amp; Wage Activity'!AG290/40 ))),0)</f>
        <v>0</v>
      </c>
      <c r="AY290" s="523">
        <f>SUM( IF(COUNTIF('3.Weekly Hours &amp; Wage Activity'!J290:Q290, "&lt;&gt;FT") = 0, COLUMNS('3.Weekly Hours &amp; Wage Activity'!J290:AG290) * 40, '3.Weekly Hours &amp; Wage Activity'!J290:AG290))</f>
        <v>0</v>
      </c>
      <c r="AZ290" s="86">
        <f t="shared" si="34"/>
        <v>0</v>
      </c>
      <c r="BA290" s="87">
        <f t="shared" si="35"/>
        <v>0</v>
      </c>
      <c r="BB290" s="74" t="str">
        <f>IF('2.Census &amp; Reference Benchmarks'!K290 = "", "", '2.Census &amp; Reference Benchmarks'!K290)</f>
        <v/>
      </c>
      <c r="BC290" s="185">
        <f>IF('2.Census &amp; Reference Benchmarks'!L290="N/A",IF(OR(AND(G290="",I290=""),AND(G290&lt;DATEVALUE("1/1/2020"),OR(I290="",I290&gt;DATEVALUE("3/31/2020")))),177.14,IF(OR(I290 = "", I290 &gt; DATEVALUE("1/31/2020")), ROUND(177.14*((DATEVALUE("2/1/2020") -G290)/31),1))),IF('2.Census &amp; Reference Benchmarks'!L290="",0,'2.Census &amp; Reference Benchmarks'!L290))</f>
        <v>0</v>
      </c>
      <c r="BD290" s="74" t="str">
        <f>IF('2.Census &amp; Reference Benchmarks'!N290 = "", "", '2.Census &amp; Reference Benchmarks'!N290)</f>
        <v/>
      </c>
      <c r="BE290" s="185">
        <f>IF('2.Census &amp; Reference Benchmarks'!O290="N/A",IF(OR(AND(G290="",I290=""),AND(G290&lt;=DATEVALUE("2/1/2020"),OR(I290="",I290&gt;=DATEVALUE("2/29/2020")))),165.71,IF(AND(G290&gt;DATEVALUE("2/1/2020"),OR(I290="",I290&lt;=DATEVALUE("2/29/2020"))),((DATEVALUE("3/1/2020")-G290)/29)*165.71,"")),IF('2.Census &amp; Reference Benchmarks'!O290="",0,'2.Census &amp; Reference Benchmarks'!O290))</f>
        <v>0</v>
      </c>
    </row>
    <row r="291" spans="1:57" x14ac:dyDescent="0.25">
      <c r="A291" s="3"/>
      <c r="B291" s="56">
        <f>IF('2.Census &amp; Reference Benchmarks'!B291 &lt;&gt;"",'2.Census &amp; Reference Benchmarks'!B291,"")</f>
        <v>0</v>
      </c>
      <c r="C291" s="56">
        <f>IF('2.Census &amp; Reference Benchmarks'!C291 &lt;&gt;"",'2.Census &amp; Reference Benchmarks'!C291,"")</f>
        <v>0</v>
      </c>
      <c r="D291" s="57" t="str">
        <f>IF('2.Census &amp; Reference Benchmarks'!D291 &lt;&gt;"",'2.Census &amp; Reference Benchmarks'!D291,"")</f>
        <v/>
      </c>
      <c r="E291" s="56" t="str">
        <f>IF('2.Census &amp; Reference Benchmarks'!E291 &lt;&gt;"",'2.Census &amp; Reference Benchmarks'!E291,"")</f>
        <v/>
      </c>
      <c r="F291" s="56" t="str">
        <f>IF('2.Census &amp; Reference Benchmarks'!F291 &lt;&gt;"",'2.Census &amp; Reference Benchmarks'!F291,"")</f>
        <v/>
      </c>
      <c r="G291" s="58" t="str">
        <f>IF('2.Census &amp; Reference Benchmarks'!G291 &lt;&gt;"",'2.Census &amp; Reference Benchmarks'!G291,"")</f>
        <v/>
      </c>
      <c r="H291" s="58" t="str">
        <f>IF('2.Census &amp; Reference Benchmarks'!H291 &lt;&gt;"",'2.Census &amp; Reference Benchmarks'!H291,"")</f>
        <v/>
      </c>
      <c r="I291" s="58" t="str">
        <f>IF('2.Census &amp; Reference Benchmarks'!I291 &lt;&gt;"",'2.Census &amp; Reference Benchmarks'!I291,"")</f>
        <v/>
      </c>
      <c r="J291" s="69" t="str">
        <f>IF('2.Census &amp; Reference Benchmarks'!J291 &lt;&gt;"",'2.Census &amp; Reference Benchmarks'!J291,"")</f>
        <v/>
      </c>
      <c r="K291" s="58" t="str">
        <f>IF('7.Safe Harbor Input Data &amp; Calc'!Q293 &lt;&gt; "", '7.Safe Harbor Input Data &amp; Calc'!Q293, "")</f>
        <v>No</v>
      </c>
      <c r="L291" s="59" t="str">
        <f>IF('2.Census &amp; Reference Benchmarks'!T291&lt;&gt; "",'2.Census &amp; Reference Benchmarks'!T291,"")</f>
        <v/>
      </c>
      <c r="M291" s="60">
        <f>'2.Census &amp; Reference Benchmarks'!M291</f>
        <v>0</v>
      </c>
      <c r="N291" s="60">
        <f>'2.Census &amp; Reference Benchmarks'!P291</f>
        <v>0</v>
      </c>
      <c r="O291" s="60">
        <f>'2.Census &amp; Reference Benchmarks'!S291</f>
        <v>0</v>
      </c>
      <c r="P291" s="52">
        <f>IF( AND(I291 &lt; '1. Summary for SBA'!$J$7, I291 &lt;&gt;""), 0, IF(AND(G291="",I291=""),SUM(M291:O291)*4,IF(I291&lt;'1. Summary for SBA'!$J$7,0,IF(K291="Yes",0,IF(H291="Salary",IF(AND(SUM(M291:O291)*4&lt;100000,L291=""),(SUM(M291:O291)/(IF(OR(I291=0,I291&gt;=DATEVALUE("3/31/2020")),DATEVALUE("3/31/2020"),I291)-IF(OR(G291&lt;=DATEVALUE("1/1/2020"), G291 = ""),DATEVALUE("1/1/2020"),IF(OR(MONTH(G291)=1),G291+1,IF(MONTH(G291)=3,G291,G291-1)))))*360,0),0)))))</f>
        <v>0</v>
      </c>
      <c r="Q291" s="52">
        <f t="shared" ref="Q291:Q354" si="36">0.75*P291</f>
        <v>0</v>
      </c>
      <c r="R291" s="67">
        <f t="shared" si="30"/>
        <v>0</v>
      </c>
      <c r="S291" s="53">
        <f>SUM('3.Weekly Hours &amp; Wage Activity'!AI291:BF291)</f>
        <v>0</v>
      </c>
      <c r="T291" s="53">
        <f>IF(AND(I291&lt;&gt; "",  I291 &lt; '1. Summary for SBA'!$J$11 +168, I291 &gt; '1. Summary for SBA'!$J$11),S291+(((168-(I291-'1. Summary for SBA'!$J$11+1))*S291)/((I291-'1. Summary for SBA'!$J$11+1))),0)</f>
        <v>0</v>
      </c>
      <c r="U291" s="369">
        <f>IF(K291= "Yes",0,IF( H291 = "salary",IF(T291 = 0,MAX(0,$R291-$S291), R291-T291),IF( H291 = "Hourly",'6. Hourly EE Wage Reduction'!AA291, 0)))</f>
        <v>0</v>
      </c>
      <c r="V291" s="67">
        <f t="shared" si="31"/>
        <v>0</v>
      </c>
      <c r="W291" s="405" t="str">
        <f>IF(U291 = 0, "No",IF('6. Hourly EE Wage Reduction'!T291 &gt;'6. Hourly EE Wage Reduction'!W291, "Yes", "No"))</f>
        <v>No</v>
      </c>
      <c r="X291" s="67">
        <f t="shared" si="32"/>
        <v>0</v>
      </c>
      <c r="Y291" s="67">
        <f t="shared" si="33"/>
        <v>0</v>
      </c>
      <c r="AA291" s="86">
        <f>IFERROR(IF('3.Weekly Hours &amp; Wage Activity'!J291 = "FT", 1,MIN(1,IF('3.Weekly Hours &amp; Wage Activity'!J291 = "", "",MIN('3.Weekly Hours &amp; Wage Activity'!J291/40,1)),IF('3.Weekly Hours &amp; Wage Activity'!J291="", "",'3.Weekly Hours &amp; Wage Activity'!J291/40 ))),0)</f>
        <v>0</v>
      </c>
      <c r="AB291" s="86">
        <f>IFERROR(IF('3.Weekly Hours &amp; Wage Activity'!K291 = "FT", 1,MIN(1,IF('3.Weekly Hours &amp; Wage Activity'!K291 = "", "",MIN('3.Weekly Hours &amp; Wage Activity'!K291/40,1)),IF('3.Weekly Hours &amp; Wage Activity'!K291="", "",'3.Weekly Hours &amp; Wage Activity'!K291/40 ))),0)</f>
        <v>0</v>
      </c>
      <c r="AC291" s="86">
        <f>IFERROR(IF('3.Weekly Hours &amp; Wage Activity'!L291 = "FT", 1,MIN(1,IF('3.Weekly Hours &amp; Wage Activity'!L291 = "", "",MIN('3.Weekly Hours &amp; Wage Activity'!L291/40,1)),IF('3.Weekly Hours &amp; Wage Activity'!L291="", "",'3.Weekly Hours &amp; Wage Activity'!L291/40 ))),0)</f>
        <v>0</v>
      </c>
      <c r="AD291" s="86">
        <f>IFERROR(IF('3.Weekly Hours &amp; Wage Activity'!M291 = "FT", 1,MIN(1,IF('3.Weekly Hours &amp; Wage Activity'!M291 = "", "",MIN('3.Weekly Hours &amp; Wage Activity'!M291/40,1)),IF('3.Weekly Hours &amp; Wage Activity'!M291="", "",'3.Weekly Hours &amp; Wage Activity'!M291/40 ))),0)</f>
        <v>0</v>
      </c>
      <c r="AE291" s="86">
        <f>IFERROR(IF('3.Weekly Hours &amp; Wage Activity'!N291 = "FT", 1,MIN(1,IF('3.Weekly Hours &amp; Wage Activity'!N291 = "", "",MIN('3.Weekly Hours &amp; Wage Activity'!N291/40,1)),IF('3.Weekly Hours &amp; Wage Activity'!N291="", "",'3.Weekly Hours &amp; Wage Activity'!N291/40 ))),0)</f>
        <v>0</v>
      </c>
      <c r="AF291" s="86">
        <f>IFERROR(IF('3.Weekly Hours &amp; Wage Activity'!O291 = "FT", 1,MIN(1,IF('3.Weekly Hours &amp; Wage Activity'!O291 = "", "",MIN('3.Weekly Hours &amp; Wage Activity'!O291/40,1)),IF('3.Weekly Hours &amp; Wage Activity'!O291="", "",'3.Weekly Hours &amp; Wage Activity'!O291/40 ))),0)</f>
        <v>0</v>
      </c>
      <c r="AG291" s="86">
        <f>IFERROR(IF('3.Weekly Hours &amp; Wage Activity'!P291 = "FT", 1,MIN(1,IF('3.Weekly Hours &amp; Wage Activity'!P291 = "", "",MIN('3.Weekly Hours &amp; Wage Activity'!P291/40,1)),IF('3.Weekly Hours &amp; Wage Activity'!P291="", "",'3.Weekly Hours &amp; Wage Activity'!P291/40 ))),0)</f>
        <v>0</v>
      </c>
      <c r="AH291" s="86">
        <f>IFERROR(IF('3.Weekly Hours &amp; Wage Activity'!Q291 = "FT", 1,MIN(1,IF('3.Weekly Hours &amp; Wage Activity'!Q291 = "", "",MIN('3.Weekly Hours &amp; Wage Activity'!Q291/40,1)),IF('3.Weekly Hours &amp; Wage Activity'!Q291="", "",'3.Weekly Hours &amp; Wage Activity'!Q291/40 ))),0)</f>
        <v>0</v>
      </c>
      <c r="AI291" s="86">
        <f>IFERROR(IF('3.Weekly Hours &amp; Wage Activity'!R291 = "FT", 1,MIN(1,IF('3.Weekly Hours &amp; Wage Activity'!R291 = "", "",MIN('3.Weekly Hours &amp; Wage Activity'!R291/40,1)),IF('3.Weekly Hours &amp; Wage Activity'!R291="", "",'3.Weekly Hours &amp; Wage Activity'!R291/40 ))),0)</f>
        <v>0</v>
      </c>
      <c r="AJ291" s="86">
        <f>IFERROR(IF('3.Weekly Hours &amp; Wage Activity'!S291 = "FT", 1,MIN(1,IF('3.Weekly Hours &amp; Wage Activity'!S291 = "", "",MIN('3.Weekly Hours &amp; Wage Activity'!S291/40,1)),IF('3.Weekly Hours &amp; Wage Activity'!S291="", "",'3.Weekly Hours &amp; Wage Activity'!S291/40 ))),0)</f>
        <v>0</v>
      </c>
      <c r="AK291" s="86">
        <f>IFERROR(IF('3.Weekly Hours &amp; Wage Activity'!T291 = "FT", 1,MIN(1,IF('3.Weekly Hours &amp; Wage Activity'!T291 = "", "",MIN('3.Weekly Hours &amp; Wage Activity'!T291/40,1)),IF('3.Weekly Hours &amp; Wage Activity'!T291="", "",'3.Weekly Hours &amp; Wage Activity'!T291/40 ))),0)</f>
        <v>0</v>
      </c>
      <c r="AL291" s="86">
        <f>IFERROR(IF('3.Weekly Hours &amp; Wage Activity'!U291 = "FT", 1,MIN(1,IF('3.Weekly Hours &amp; Wage Activity'!U291 = "", "",MIN('3.Weekly Hours &amp; Wage Activity'!U291/40,1)),IF('3.Weekly Hours &amp; Wage Activity'!U291="", "",'3.Weekly Hours &amp; Wage Activity'!U291/40 ))),0)</f>
        <v>0</v>
      </c>
      <c r="AM291" s="86">
        <f>IFERROR(IF('3.Weekly Hours &amp; Wage Activity'!V291 = "FT", 1,MIN(1,IF('3.Weekly Hours &amp; Wage Activity'!V291 = "", "",MIN('3.Weekly Hours &amp; Wage Activity'!V291/40,1)),IF('3.Weekly Hours &amp; Wage Activity'!V291="", "",'3.Weekly Hours &amp; Wage Activity'!V291/40 ))),0)</f>
        <v>0</v>
      </c>
      <c r="AN291" s="86">
        <f>IFERROR(IF('3.Weekly Hours &amp; Wage Activity'!W291 = "FT", 1,MIN(1,IF('3.Weekly Hours &amp; Wage Activity'!W291 = "", "",MIN('3.Weekly Hours &amp; Wage Activity'!W291/40,1)),IF('3.Weekly Hours &amp; Wage Activity'!W291="", "",'3.Weekly Hours &amp; Wage Activity'!W291/40 ))),0)</f>
        <v>0</v>
      </c>
      <c r="AO291" s="86">
        <f>IFERROR(IF('3.Weekly Hours &amp; Wage Activity'!X291 = "FT", 1,MIN(1,IF('3.Weekly Hours &amp; Wage Activity'!X291 = "", "",MIN('3.Weekly Hours &amp; Wage Activity'!X291/40,1)),IF('3.Weekly Hours &amp; Wage Activity'!X291="", "",'3.Weekly Hours &amp; Wage Activity'!X291/40 ))),0)</f>
        <v>0</v>
      </c>
      <c r="AP291" s="86">
        <f>IFERROR(IF('3.Weekly Hours &amp; Wage Activity'!Y291 = "FT", 1,MIN(1,IF('3.Weekly Hours &amp; Wage Activity'!Y291 = "", "",MIN('3.Weekly Hours &amp; Wage Activity'!Y291/40,1)),IF('3.Weekly Hours &amp; Wage Activity'!Y291="", "",'3.Weekly Hours &amp; Wage Activity'!Y291/40 ))),0)</f>
        <v>0</v>
      </c>
      <c r="AQ291" s="86">
        <f>IFERROR(IF('3.Weekly Hours &amp; Wage Activity'!Z291 = "FT", 1,MIN(1,IF('3.Weekly Hours &amp; Wage Activity'!Z291 = "", "",MIN('3.Weekly Hours &amp; Wage Activity'!Z291/40,1)),IF('3.Weekly Hours &amp; Wage Activity'!Z291="", "",'3.Weekly Hours &amp; Wage Activity'!Z291/40 ))),0)</f>
        <v>0</v>
      </c>
      <c r="AR291" s="86">
        <f>IFERROR(IF('3.Weekly Hours &amp; Wage Activity'!AA291 = "FT", 1,MIN(1,IF('3.Weekly Hours &amp; Wage Activity'!AA291 = "", "",MIN('3.Weekly Hours &amp; Wage Activity'!AA291/40,1)),IF('3.Weekly Hours &amp; Wage Activity'!AA291="", "",'3.Weekly Hours &amp; Wage Activity'!AA291/40 ))),0)</f>
        <v>0</v>
      </c>
      <c r="AS291" s="86">
        <f>IFERROR(IF('3.Weekly Hours &amp; Wage Activity'!AB291 = "FT", 1,MIN(1,IF('3.Weekly Hours &amp; Wage Activity'!AB291 = "", "",MIN('3.Weekly Hours &amp; Wage Activity'!AB291/40,1)),IF('3.Weekly Hours &amp; Wage Activity'!AB291="", "",'3.Weekly Hours &amp; Wage Activity'!AB291/40 ))),0)</f>
        <v>0</v>
      </c>
      <c r="AT291" s="86">
        <f>IFERROR(IF('3.Weekly Hours &amp; Wage Activity'!AC291 = "FT", 1,MIN(1,IF('3.Weekly Hours &amp; Wage Activity'!AC291 = "", "",MIN('3.Weekly Hours &amp; Wage Activity'!AC291/40,1)),IF('3.Weekly Hours &amp; Wage Activity'!AC291="", "",'3.Weekly Hours &amp; Wage Activity'!AC291/40 ))),0)</f>
        <v>0</v>
      </c>
      <c r="AU291" s="86">
        <f>IFERROR(IF('3.Weekly Hours &amp; Wage Activity'!AD291 = "FT", 1,MIN(1,IF('3.Weekly Hours &amp; Wage Activity'!AD291 = "", "",MIN('3.Weekly Hours &amp; Wage Activity'!AD291/40,1)),IF('3.Weekly Hours &amp; Wage Activity'!AD291="", "",'3.Weekly Hours &amp; Wage Activity'!AD291/40 ))),0)</f>
        <v>0</v>
      </c>
      <c r="AV291" s="86">
        <f>IFERROR(IF('3.Weekly Hours &amp; Wage Activity'!AE291 = "FT", 1,MIN(1,IF('3.Weekly Hours &amp; Wage Activity'!AE291 = "", "",MIN('3.Weekly Hours &amp; Wage Activity'!AE291/40,1)),IF('3.Weekly Hours &amp; Wage Activity'!AE291="", "",'3.Weekly Hours &amp; Wage Activity'!AE291/40 ))),0)</f>
        <v>0</v>
      </c>
      <c r="AW291" s="86">
        <f>IFERROR(IF('3.Weekly Hours &amp; Wage Activity'!AF291 = "FT", 1,MIN(1,IF('3.Weekly Hours &amp; Wage Activity'!AF291 = "", "",MIN('3.Weekly Hours &amp; Wage Activity'!AF291/40,1)),IF('3.Weekly Hours &amp; Wage Activity'!AF291="", "",'3.Weekly Hours &amp; Wage Activity'!AF291/40 ))),0)</f>
        <v>0</v>
      </c>
      <c r="AX291" s="86">
        <f>IFERROR(IF('3.Weekly Hours &amp; Wage Activity'!AG291 = "FT", 1,MIN(1,IF('3.Weekly Hours &amp; Wage Activity'!AG291 = "", "",MIN('3.Weekly Hours &amp; Wage Activity'!AG291/40,1)),IF('3.Weekly Hours &amp; Wage Activity'!AG291="", "",'3.Weekly Hours &amp; Wage Activity'!AG291/40 ))),0)</f>
        <v>0</v>
      </c>
      <c r="AY291" s="523">
        <f>SUM( IF(COUNTIF('3.Weekly Hours &amp; Wage Activity'!J291:Q291, "&lt;&gt;FT") = 0, COLUMNS('3.Weekly Hours &amp; Wage Activity'!J291:AG291) * 40, '3.Weekly Hours &amp; Wage Activity'!J291:AG291))</f>
        <v>0</v>
      </c>
      <c r="AZ291" s="86">
        <f t="shared" si="34"/>
        <v>0</v>
      </c>
      <c r="BA291" s="87">
        <f t="shared" si="35"/>
        <v>0</v>
      </c>
      <c r="BB291" s="74" t="str">
        <f>IF('2.Census &amp; Reference Benchmarks'!K291 = "", "", '2.Census &amp; Reference Benchmarks'!K291)</f>
        <v/>
      </c>
      <c r="BC291" s="185">
        <f>IF('2.Census &amp; Reference Benchmarks'!L291="N/A",IF(OR(AND(G291="",I291=""),AND(G291&lt;DATEVALUE("1/1/2020"),OR(I291="",I291&gt;DATEVALUE("3/31/2020")))),177.14,IF(OR(I291 = "", I291 &gt; DATEVALUE("1/31/2020")), ROUND(177.14*((DATEVALUE("2/1/2020") -G291)/31),1))),IF('2.Census &amp; Reference Benchmarks'!L291="",0,'2.Census &amp; Reference Benchmarks'!L291))</f>
        <v>0</v>
      </c>
      <c r="BD291" s="74" t="str">
        <f>IF('2.Census &amp; Reference Benchmarks'!N291 = "", "", '2.Census &amp; Reference Benchmarks'!N291)</f>
        <v/>
      </c>
      <c r="BE291" s="185">
        <f>IF('2.Census &amp; Reference Benchmarks'!O291="N/A",IF(OR(AND(G291="",I291=""),AND(G291&lt;=DATEVALUE("2/1/2020"),OR(I291="",I291&gt;=DATEVALUE("2/29/2020")))),165.71,IF(AND(G291&gt;DATEVALUE("2/1/2020"),OR(I291="",I291&lt;=DATEVALUE("2/29/2020"))),((DATEVALUE("3/1/2020")-G291)/29)*165.71,"")),IF('2.Census &amp; Reference Benchmarks'!O291="",0,'2.Census &amp; Reference Benchmarks'!O291))</f>
        <v>0</v>
      </c>
    </row>
    <row r="292" spans="1:57" x14ac:dyDescent="0.25">
      <c r="A292" s="3"/>
      <c r="B292" s="56">
        <f>IF('2.Census &amp; Reference Benchmarks'!B292 &lt;&gt;"",'2.Census &amp; Reference Benchmarks'!B292,"")</f>
        <v>0</v>
      </c>
      <c r="C292" s="56">
        <f>IF('2.Census &amp; Reference Benchmarks'!C292 &lt;&gt;"",'2.Census &amp; Reference Benchmarks'!C292,"")</f>
        <v>0</v>
      </c>
      <c r="D292" s="57" t="str">
        <f>IF('2.Census &amp; Reference Benchmarks'!D292 &lt;&gt;"",'2.Census &amp; Reference Benchmarks'!D292,"")</f>
        <v/>
      </c>
      <c r="E292" s="56" t="str">
        <f>IF('2.Census &amp; Reference Benchmarks'!E292 &lt;&gt;"",'2.Census &amp; Reference Benchmarks'!E292,"")</f>
        <v/>
      </c>
      <c r="F292" s="56" t="str">
        <f>IF('2.Census &amp; Reference Benchmarks'!F292 &lt;&gt;"",'2.Census &amp; Reference Benchmarks'!F292,"")</f>
        <v/>
      </c>
      <c r="G292" s="58" t="str">
        <f>IF('2.Census &amp; Reference Benchmarks'!G292 &lt;&gt;"",'2.Census &amp; Reference Benchmarks'!G292,"")</f>
        <v/>
      </c>
      <c r="H292" s="58" t="str">
        <f>IF('2.Census &amp; Reference Benchmarks'!H292 &lt;&gt;"",'2.Census &amp; Reference Benchmarks'!H292,"")</f>
        <v/>
      </c>
      <c r="I292" s="58" t="str">
        <f>IF('2.Census &amp; Reference Benchmarks'!I292 &lt;&gt;"",'2.Census &amp; Reference Benchmarks'!I292,"")</f>
        <v/>
      </c>
      <c r="J292" s="69" t="str">
        <f>IF('2.Census &amp; Reference Benchmarks'!J292 &lt;&gt;"",'2.Census &amp; Reference Benchmarks'!J292,"")</f>
        <v/>
      </c>
      <c r="K292" s="58" t="str">
        <f>IF('7.Safe Harbor Input Data &amp; Calc'!Q294 &lt;&gt; "", '7.Safe Harbor Input Data &amp; Calc'!Q294, "")</f>
        <v>No</v>
      </c>
      <c r="L292" s="59" t="str">
        <f>IF('2.Census &amp; Reference Benchmarks'!T292&lt;&gt; "",'2.Census &amp; Reference Benchmarks'!T292,"")</f>
        <v/>
      </c>
      <c r="M292" s="60">
        <f>'2.Census &amp; Reference Benchmarks'!M292</f>
        <v>0</v>
      </c>
      <c r="N292" s="60">
        <f>'2.Census &amp; Reference Benchmarks'!P292</f>
        <v>0</v>
      </c>
      <c r="O292" s="60">
        <f>'2.Census &amp; Reference Benchmarks'!S292</f>
        <v>0</v>
      </c>
      <c r="P292" s="52">
        <f>IF( AND(I292 &lt; '1. Summary for SBA'!$J$7, I292 &lt;&gt;""), 0, IF(AND(G292="",I292=""),SUM(M292:O292)*4,IF(I292&lt;'1. Summary for SBA'!$J$7,0,IF(K292="Yes",0,IF(H292="Salary",IF(AND(SUM(M292:O292)*4&lt;100000,L292=""),(SUM(M292:O292)/(IF(OR(I292=0,I292&gt;=DATEVALUE("3/31/2020")),DATEVALUE("3/31/2020"),I292)-IF(OR(G292&lt;=DATEVALUE("1/1/2020"), G292 = ""),DATEVALUE("1/1/2020"),IF(OR(MONTH(G292)=1),G292+1,IF(MONTH(G292)=3,G292,G292-1)))))*360,0),0)))))</f>
        <v>0</v>
      </c>
      <c r="Q292" s="52">
        <f t="shared" si="36"/>
        <v>0</v>
      </c>
      <c r="R292" s="67">
        <f t="shared" si="30"/>
        <v>0</v>
      </c>
      <c r="S292" s="53">
        <f>SUM('3.Weekly Hours &amp; Wage Activity'!AI292:BF292)</f>
        <v>0</v>
      </c>
      <c r="T292" s="53">
        <f>IF(AND(I292&lt;&gt; "",  I292 &lt; '1. Summary for SBA'!$J$11 +168, I292 &gt; '1. Summary for SBA'!$J$11),S292+(((168-(I292-'1. Summary for SBA'!$J$11+1))*S292)/((I292-'1. Summary for SBA'!$J$11+1))),0)</f>
        <v>0</v>
      </c>
      <c r="U292" s="369">
        <f>IF(K292= "Yes",0,IF( H292 = "salary",IF(T292 = 0,MAX(0,$R292-$S292), R292-T292),IF( H292 = "Hourly",'6. Hourly EE Wage Reduction'!AA292, 0)))</f>
        <v>0</v>
      </c>
      <c r="V292" s="67">
        <f t="shared" si="31"/>
        <v>0</v>
      </c>
      <c r="W292" s="405" t="str">
        <f>IF(U292 = 0, "No",IF('6. Hourly EE Wage Reduction'!T292 &gt;'6. Hourly EE Wage Reduction'!W292, "Yes", "No"))</f>
        <v>No</v>
      </c>
      <c r="X292" s="67">
        <f t="shared" si="32"/>
        <v>0</v>
      </c>
      <c r="Y292" s="67">
        <f t="shared" si="33"/>
        <v>0</v>
      </c>
      <c r="AA292" s="86">
        <f>IFERROR(IF('3.Weekly Hours &amp; Wage Activity'!J292 = "FT", 1,MIN(1,IF('3.Weekly Hours &amp; Wage Activity'!J292 = "", "",MIN('3.Weekly Hours &amp; Wage Activity'!J292/40,1)),IF('3.Weekly Hours &amp; Wage Activity'!J292="", "",'3.Weekly Hours &amp; Wage Activity'!J292/40 ))),0)</f>
        <v>0</v>
      </c>
      <c r="AB292" s="86">
        <f>IFERROR(IF('3.Weekly Hours &amp; Wage Activity'!K292 = "FT", 1,MIN(1,IF('3.Weekly Hours &amp; Wage Activity'!K292 = "", "",MIN('3.Weekly Hours &amp; Wage Activity'!K292/40,1)),IF('3.Weekly Hours &amp; Wage Activity'!K292="", "",'3.Weekly Hours &amp; Wage Activity'!K292/40 ))),0)</f>
        <v>0</v>
      </c>
      <c r="AC292" s="86">
        <f>IFERROR(IF('3.Weekly Hours &amp; Wage Activity'!L292 = "FT", 1,MIN(1,IF('3.Weekly Hours &amp; Wage Activity'!L292 = "", "",MIN('3.Weekly Hours &amp; Wage Activity'!L292/40,1)),IF('3.Weekly Hours &amp; Wage Activity'!L292="", "",'3.Weekly Hours &amp; Wage Activity'!L292/40 ))),0)</f>
        <v>0</v>
      </c>
      <c r="AD292" s="86">
        <f>IFERROR(IF('3.Weekly Hours &amp; Wage Activity'!M292 = "FT", 1,MIN(1,IF('3.Weekly Hours &amp; Wage Activity'!M292 = "", "",MIN('3.Weekly Hours &amp; Wage Activity'!M292/40,1)),IF('3.Weekly Hours &amp; Wage Activity'!M292="", "",'3.Weekly Hours &amp; Wage Activity'!M292/40 ))),0)</f>
        <v>0</v>
      </c>
      <c r="AE292" s="86">
        <f>IFERROR(IF('3.Weekly Hours &amp; Wage Activity'!N292 = "FT", 1,MIN(1,IF('3.Weekly Hours &amp; Wage Activity'!N292 = "", "",MIN('3.Weekly Hours &amp; Wage Activity'!N292/40,1)),IF('3.Weekly Hours &amp; Wage Activity'!N292="", "",'3.Weekly Hours &amp; Wage Activity'!N292/40 ))),0)</f>
        <v>0</v>
      </c>
      <c r="AF292" s="86">
        <f>IFERROR(IF('3.Weekly Hours &amp; Wage Activity'!O292 = "FT", 1,MIN(1,IF('3.Weekly Hours &amp; Wage Activity'!O292 = "", "",MIN('3.Weekly Hours &amp; Wage Activity'!O292/40,1)),IF('3.Weekly Hours &amp; Wage Activity'!O292="", "",'3.Weekly Hours &amp; Wage Activity'!O292/40 ))),0)</f>
        <v>0</v>
      </c>
      <c r="AG292" s="86">
        <f>IFERROR(IF('3.Weekly Hours &amp; Wage Activity'!P292 = "FT", 1,MIN(1,IF('3.Weekly Hours &amp; Wage Activity'!P292 = "", "",MIN('3.Weekly Hours &amp; Wage Activity'!P292/40,1)),IF('3.Weekly Hours &amp; Wage Activity'!P292="", "",'3.Weekly Hours &amp; Wage Activity'!P292/40 ))),0)</f>
        <v>0</v>
      </c>
      <c r="AH292" s="86">
        <f>IFERROR(IF('3.Weekly Hours &amp; Wage Activity'!Q292 = "FT", 1,MIN(1,IF('3.Weekly Hours &amp; Wage Activity'!Q292 = "", "",MIN('3.Weekly Hours &amp; Wage Activity'!Q292/40,1)),IF('3.Weekly Hours &amp; Wage Activity'!Q292="", "",'3.Weekly Hours &amp; Wage Activity'!Q292/40 ))),0)</f>
        <v>0</v>
      </c>
      <c r="AI292" s="86">
        <f>IFERROR(IF('3.Weekly Hours &amp; Wage Activity'!R292 = "FT", 1,MIN(1,IF('3.Weekly Hours &amp; Wage Activity'!R292 = "", "",MIN('3.Weekly Hours &amp; Wage Activity'!R292/40,1)),IF('3.Weekly Hours &amp; Wage Activity'!R292="", "",'3.Weekly Hours &amp; Wage Activity'!R292/40 ))),0)</f>
        <v>0</v>
      </c>
      <c r="AJ292" s="86">
        <f>IFERROR(IF('3.Weekly Hours &amp; Wage Activity'!S292 = "FT", 1,MIN(1,IF('3.Weekly Hours &amp; Wage Activity'!S292 = "", "",MIN('3.Weekly Hours &amp; Wage Activity'!S292/40,1)),IF('3.Weekly Hours &amp; Wage Activity'!S292="", "",'3.Weekly Hours &amp; Wage Activity'!S292/40 ))),0)</f>
        <v>0</v>
      </c>
      <c r="AK292" s="86">
        <f>IFERROR(IF('3.Weekly Hours &amp; Wage Activity'!T292 = "FT", 1,MIN(1,IF('3.Weekly Hours &amp; Wage Activity'!T292 = "", "",MIN('3.Weekly Hours &amp; Wage Activity'!T292/40,1)),IF('3.Weekly Hours &amp; Wage Activity'!T292="", "",'3.Weekly Hours &amp; Wage Activity'!T292/40 ))),0)</f>
        <v>0</v>
      </c>
      <c r="AL292" s="86">
        <f>IFERROR(IF('3.Weekly Hours &amp; Wage Activity'!U292 = "FT", 1,MIN(1,IF('3.Weekly Hours &amp; Wage Activity'!U292 = "", "",MIN('3.Weekly Hours &amp; Wage Activity'!U292/40,1)),IF('3.Weekly Hours &amp; Wage Activity'!U292="", "",'3.Weekly Hours &amp; Wage Activity'!U292/40 ))),0)</f>
        <v>0</v>
      </c>
      <c r="AM292" s="86">
        <f>IFERROR(IF('3.Weekly Hours &amp; Wage Activity'!V292 = "FT", 1,MIN(1,IF('3.Weekly Hours &amp; Wage Activity'!V292 = "", "",MIN('3.Weekly Hours &amp; Wage Activity'!V292/40,1)),IF('3.Weekly Hours &amp; Wage Activity'!V292="", "",'3.Weekly Hours &amp; Wage Activity'!V292/40 ))),0)</f>
        <v>0</v>
      </c>
      <c r="AN292" s="86">
        <f>IFERROR(IF('3.Weekly Hours &amp; Wage Activity'!W292 = "FT", 1,MIN(1,IF('3.Weekly Hours &amp; Wage Activity'!W292 = "", "",MIN('3.Weekly Hours &amp; Wage Activity'!W292/40,1)),IF('3.Weekly Hours &amp; Wage Activity'!W292="", "",'3.Weekly Hours &amp; Wage Activity'!W292/40 ))),0)</f>
        <v>0</v>
      </c>
      <c r="AO292" s="86">
        <f>IFERROR(IF('3.Weekly Hours &amp; Wage Activity'!X292 = "FT", 1,MIN(1,IF('3.Weekly Hours &amp; Wage Activity'!X292 = "", "",MIN('3.Weekly Hours &amp; Wage Activity'!X292/40,1)),IF('3.Weekly Hours &amp; Wage Activity'!X292="", "",'3.Weekly Hours &amp; Wage Activity'!X292/40 ))),0)</f>
        <v>0</v>
      </c>
      <c r="AP292" s="86">
        <f>IFERROR(IF('3.Weekly Hours &amp; Wage Activity'!Y292 = "FT", 1,MIN(1,IF('3.Weekly Hours &amp; Wage Activity'!Y292 = "", "",MIN('3.Weekly Hours &amp; Wage Activity'!Y292/40,1)),IF('3.Weekly Hours &amp; Wage Activity'!Y292="", "",'3.Weekly Hours &amp; Wage Activity'!Y292/40 ))),0)</f>
        <v>0</v>
      </c>
      <c r="AQ292" s="86">
        <f>IFERROR(IF('3.Weekly Hours &amp; Wage Activity'!Z292 = "FT", 1,MIN(1,IF('3.Weekly Hours &amp; Wage Activity'!Z292 = "", "",MIN('3.Weekly Hours &amp; Wage Activity'!Z292/40,1)),IF('3.Weekly Hours &amp; Wage Activity'!Z292="", "",'3.Weekly Hours &amp; Wage Activity'!Z292/40 ))),0)</f>
        <v>0</v>
      </c>
      <c r="AR292" s="86">
        <f>IFERROR(IF('3.Weekly Hours &amp; Wage Activity'!AA292 = "FT", 1,MIN(1,IF('3.Weekly Hours &amp; Wage Activity'!AA292 = "", "",MIN('3.Weekly Hours &amp; Wage Activity'!AA292/40,1)),IF('3.Weekly Hours &amp; Wage Activity'!AA292="", "",'3.Weekly Hours &amp; Wage Activity'!AA292/40 ))),0)</f>
        <v>0</v>
      </c>
      <c r="AS292" s="86">
        <f>IFERROR(IF('3.Weekly Hours &amp; Wage Activity'!AB292 = "FT", 1,MIN(1,IF('3.Weekly Hours &amp; Wage Activity'!AB292 = "", "",MIN('3.Weekly Hours &amp; Wage Activity'!AB292/40,1)),IF('3.Weekly Hours &amp; Wage Activity'!AB292="", "",'3.Weekly Hours &amp; Wage Activity'!AB292/40 ))),0)</f>
        <v>0</v>
      </c>
      <c r="AT292" s="86">
        <f>IFERROR(IF('3.Weekly Hours &amp; Wage Activity'!AC292 = "FT", 1,MIN(1,IF('3.Weekly Hours &amp; Wage Activity'!AC292 = "", "",MIN('3.Weekly Hours &amp; Wage Activity'!AC292/40,1)),IF('3.Weekly Hours &amp; Wage Activity'!AC292="", "",'3.Weekly Hours &amp; Wage Activity'!AC292/40 ))),0)</f>
        <v>0</v>
      </c>
      <c r="AU292" s="86">
        <f>IFERROR(IF('3.Weekly Hours &amp; Wage Activity'!AD292 = "FT", 1,MIN(1,IF('3.Weekly Hours &amp; Wage Activity'!AD292 = "", "",MIN('3.Weekly Hours &amp; Wage Activity'!AD292/40,1)),IF('3.Weekly Hours &amp; Wage Activity'!AD292="", "",'3.Weekly Hours &amp; Wage Activity'!AD292/40 ))),0)</f>
        <v>0</v>
      </c>
      <c r="AV292" s="86">
        <f>IFERROR(IF('3.Weekly Hours &amp; Wage Activity'!AE292 = "FT", 1,MIN(1,IF('3.Weekly Hours &amp; Wage Activity'!AE292 = "", "",MIN('3.Weekly Hours &amp; Wage Activity'!AE292/40,1)),IF('3.Weekly Hours &amp; Wage Activity'!AE292="", "",'3.Weekly Hours &amp; Wage Activity'!AE292/40 ))),0)</f>
        <v>0</v>
      </c>
      <c r="AW292" s="86">
        <f>IFERROR(IF('3.Weekly Hours &amp; Wage Activity'!AF292 = "FT", 1,MIN(1,IF('3.Weekly Hours &amp; Wage Activity'!AF292 = "", "",MIN('3.Weekly Hours &amp; Wage Activity'!AF292/40,1)),IF('3.Weekly Hours &amp; Wage Activity'!AF292="", "",'3.Weekly Hours &amp; Wage Activity'!AF292/40 ))),0)</f>
        <v>0</v>
      </c>
      <c r="AX292" s="86">
        <f>IFERROR(IF('3.Weekly Hours &amp; Wage Activity'!AG292 = "FT", 1,MIN(1,IF('3.Weekly Hours &amp; Wage Activity'!AG292 = "", "",MIN('3.Weekly Hours &amp; Wage Activity'!AG292/40,1)),IF('3.Weekly Hours &amp; Wage Activity'!AG292="", "",'3.Weekly Hours &amp; Wage Activity'!AG292/40 ))),0)</f>
        <v>0</v>
      </c>
      <c r="AY292" s="523">
        <f>SUM( IF(COUNTIF('3.Weekly Hours &amp; Wage Activity'!J292:Q292, "&lt;&gt;FT") = 0, COLUMNS('3.Weekly Hours &amp; Wage Activity'!J292:AG292) * 40, '3.Weekly Hours &amp; Wage Activity'!J292:AG292))</f>
        <v>0</v>
      </c>
      <c r="AZ292" s="86">
        <f t="shared" si="34"/>
        <v>0</v>
      </c>
      <c r="BA292" s="87">
        <f t="shared" si="35"/>
        <v>0</v>
      </c>
      <c r="BB292" s="74" t="str">
        <f>IF('2.Census &amp; Reference Benchmarks'!K292 = "", "", '2.Census &amp; Reference Benchmarks'!K292)</f>
        <v/>
      </c>
      <c r="BC292" s="185">
        <f>IF('2.Census &amp; Reference Benchmarks'!L292="N/A",IF(OR(AND(G292="",I292=""),AND(G292&lt;DATEVALUE("1/1/2020"),OR(I292="",I292&gt;DATEVALUE("3/31/2020")))),177.14,IF(OR(I292 = "", I292 &gt; DATEVALUE("1/31/2020")), ROUND(177.14*((DATEVALUE("2/1/2020") -G292)/31),1))),IF('2.Census &amp; Reference Benchmarks'!L292="",0,'2.Census &amp; Reference Benchmarks'!L292))</f>
        <v>0</v>
      </c>
      <c r="BD292" s="74" t="str">
        <f>IF('2.Census &amp; Reference Benchmarks'!N292 = "", "", '2.Census &amp; Reference Benchmarks'!N292)</f>
        <v/>
      </c>
      <c r="BE292" s="185">
        <f>IF('2.Census &amp; Reference Benchmarks'!O292="N/A",IF(OR(AND(G292="",I292=""),AND(G292&lt;=DATEVALUE("2/1/2020"),OR(I292="",I292&gt;=DATEVALUE("2/29/2020")))),165.71,IF(AND(G292&gt;DATEVALUE("2/1/2020"),OR(I292="",I292&lt;=DATEVALUE("2/29/2020"))),((DATEVALUE("3/1/2020")-G292)/29)*165.71,"")),IF('2.Census &amp; Reference Benchmarks'!O292="",0,'2.Census &amp; Reference Benchmarks'!O292))</f>
        <v>0</v>
      </c>
    </row>
    <row r="293" spans="1:57" x14ac:dyDescent="0.25">
      <c r="A293" s="3"/>
      <c r="B293" s="56">
        <f>IF('2.Census &amp; Reference Benchmarks'!B293 &lt;&gt;"",'2.Census &amp; Reference Benchmarks'!B293,"")</f>
        <v>0</v>
      </c>
      <c r="C293" s="56">
        <f>IF('2.Census &amp; Reference Benchmarks'!C293 &lt;&gt;"",'2.Census &amp; Reference Benchmarks'!C293,"")</f>
        <v>0</v>
      </c>
      <c r="D293" s="57" t="str">
        <f>IF('2.Census &amp; Reference Benchmarks'!D293 &lt;&gt;"",'2.Census &amp; Reference Benchmarks'!D293,"")</f>
        <v/>
      </c>
      <c r="E293" s="56" t="str">
        <f>IF('2.Census &amp; Reference Benchmarks'!E293 &lt;&gt;"",'2.Census &amp; Reference Benchmarks'!E293,"")</f>
        <v/>
      </c>
      <c r="F293" s="56" t="str">
        <f>IF('2.Census &amp; Reference Benchmarks'!F293 &lt;&gt;"",'2.Census &amp; Reference Benchmarks'!F293,"")</f>
        <v/>
      </c>
      <c r="G293" s="58" t="str">
        <f>IF('2.Census &amp; Reference Benchmarks'!G293 &lt;&gt;"",'2.Census &amp; Reference Benchmarks'!G293,"")</f>
        <v/>
      </c>
      <c r="H293" s="58" t="str">
        <f>IF('2.Census &amp; Reference Benchmarks'!H293 &lt;&gt;"",'2.Census &amp; Reference Benchmarks'!H293,"")</f>
        <v/>
      </c>
      <c r="I293" s="58" t="str">
        <f>IF('2.Census &amp; Reference Benchmarks'!I293 &lt;&gt;"",'2.Census &amp; Reference Benchmarks'!I293,"")</f>
        <v/>
      </c>
      <c r="J293" s="69" t="str">
        <f>IF('2.Census &amp; Reference Benchmarks'!J293 &lt;&gt;"",'2.Census &amp; Reference Benchmarks'!J293,"")</f>
        <v/>
      </c>
      <c r="K293" s="58" t="str">
        <f>IF('7.Safe Harbor Input Data &amp; Calc'!Q295 &lt;&gt; "", '7.Safe Harbor Input Data &amp; Calc'!Q295, "")</f>
        <v>No</v>
      </c>
      <c r="L293" s="59" t="str">
        <f>IF('2.Census &amp; Reference Benchmarks'!T293&lt;&gt; "",'2.Census &amp; Reference Benchmarks'!T293,"")</f>
        <v/>
      </c>
      <c r="M293" s="60">
        <f>'2.Census &amp; Reference Benchmarks'!M293</f>
        <v>0</v>
      </c>
      <c r="N293" s="60">
        <f>'2.Census &amp; Reference Benchmarks'!P293</f>
        <v>0</v>
      </c>
      <c r="O293" s="60">
        <f>'2.Census &amp; Reference Benchmarks'!S293</f>
        <v>0</v>
      </c>
      <c r="P293" s="52">
        <f>IF( AND(I293 &lt; '1. Summary for SBA'!$J$7, I293 &lt;&gt;""), 0, IF(AND(G293="",I293=""),SUM(M293:O293)*4,IF(I293&lt;'1. Summary for SBA'!$J$7,0,IF(K293="Yes",0,IF(H293="Salary",IF(AND(SUM(M293:O293)*4&lt;100000,L293=""),(SUM(M293:O293)/(IF(OR(I293=0,I293&gt;=DATEVALUE("3/31/2020")),DATEVALUE("3/31/2020"),I293)-IF(OR(G293&lt;=DATEVALUE("1/1/2020"), G293 = ""),DATEVALUE("1/1/2020"),IF(OR(MONTH(G293)=1),G293+1,IF(MONTH(G293)=3,G293,G293-1)))))*360,0),0)))))</f>
        <v>0</v>
      </c>
      <c r="Q293" s="52">
        <f t="shared" si="36"/>
        <v>0</v>
      </c>
      <c r="R293" s="67">
        <f t="shared" si="30"/>
        <v>0</v>
      </c>
      <c r="S293" s="53">
        <f>SUM('3.Weekly Hours &amp; Wage Activity'!AI293:BF293)</f>
        <v>0</v>
      </c>
      <c r="T293" s="53">
        <f>IF(AND(I293&lt;&gt; "",  I293 &lt; '1. Summary for SBA'!$J$11 +168, I293 &gt; '1. Summary for SBA'!$J$11),S293+(((168-(I293-'1. Summary for SBA'!$J$11+1))*S293)/((I293-'1. Summary for SBA'!$J$11+1))),0)</f>
        <v>0</v>
      </c>
      <c r="U293" s="369">
        <f>IF(K293= "Yes",0,IF( H293 = "salary",IF(T293 = 0,MAX(0,$R293-$S293), R293-T293),IF( H293 = "Hourly",'6. Hourly EE Wage Reduction'!AA293, 0)))</f>
        <v>0</v>
      </c>
      <c r="V293" s="67">
        <f t="shared" si="31"/>
        <v>0</v>
      </c>
      <c r="W293" s="405" t="str">
        <f>IF(U293 = 0, "No",IF('6. Hourly EE Wage Reduction'!T293 &gt;'6. Hourly EE Wage Reduction'!W293, "Yes", "No"))</f>
        <v>No</v>
      </c>
      <c r="X293" s="67">
        <f t="shared" si="32"/>
        <v>0</v>
      </c>
      <c r="Y293" s="67">
        <f t="shared" si="33"/>
        <v>0</v>
      </c>
      <c r="AA293" s="86">
        <f>IFERROR(IF('3.Weekly Hours &amp; Wage Activity'!J293 = "FT", 1,MIN(1,IF('3.Weekly Hours &amp; Wage Activity'!J293 = "", "",MIN('3.Weekly Hours &amp; Wage Activity'!J293/40,1)),IF('3.Weekly Hours &amp; Wage Activity'!J293="", "",'3.Weekly Hours &amp; Wage Activity'!J293/40 ))),0)</f>
        <v>0</v>
      </c>
      <c r="AB293" s="86">
        <f>IFERROR(IF('3.Weekly Hours &amp; Wage Activity'!K293 = "FT", 1,MIN(1,IF('3.Weekly Hours &amp; Wage Activity'!K293 = "", "",MIN('3.Weekly Hours &amp; Wage Activity'!K293/40,1)),IF('3.Weekly Hours &amp; Wage Activity'!K293="", "",'3.Weekly Hours &amp; Wage Activity'!K293/40 ))),0)</f>
        <v>0</v>
      </c>
      <c r="AC293" s="86">
        <f>IFERROR(IF('3.Weekly Hours &amp; Wage Activity'!L293 = "FT", 1,MIN(1,IF('3.Weekly Hours &amp; Wage Activity'!L293 = "", "",MIN('3.Weekly Hours &amp; Wage Activity'!L293/40,1)),IF('3.Weekly Hours &amp; Wage Activity'!L293="", "",'3.Weekly Hours &amp; Wage Activity'!L293/40 ))),0)</f>
        <v>0</v>
      </c>
      <c r="AD293" s="86">
        <f>IFERROR(IF('3.Weekly Hours &amp; Wage Activity'!M293 = "FT", 1,MIN(1,IF('3.Weekly Hours &amp; Wage Activity'!M293 = "", "",MIN('3.Weekly Hours &amp; Wage Activity'!M293/40,1)),IF('3.Weekly Hours &amp; Wage Activity'!M293="", "",'3.Weekly Hours &amp; Wage Activity'!M293/40 ))),0)</f>
        <v>0</v>
      </c>
      <c r="AE293" s="86">
        <f>IFERROR(IF('3.Weekly Hours &amp; Wage Activity'!N293 = "FT", 1,MIN(1,IF('3.Weekly Hours &amp; Wage Activity'!N293 = "", "",MIN('3.Weekly Hours &amp; Wage Activity'!N293/40,1)),IF('3.Weekly Hours &amp; Wage Activity'!N293="", "",'3.Weekly Hours &amp; Wage Activity'!N293/40 ))),0)</f>
        <v>0</v>
      </c>
      <c r="AF293" s="86">
        <f>IFERROR(IF('3.Weekly Hours &amp; Wage Activity'!O293 = "FT", 1,MIN(1,IF('3.Weekly Hours &amp; Wage Activity'!O293 = "", "",MIN('3.Weekly Hours &amp; Wage Activity'!O293/40,1)),IF('3.Weekly Hours &amp; Wage Activity'!O293="", "",'3.Weekly Hours &amp; Wage Activity'!O293/40 ))),0)</f>
        <v>0</v>
      </c>
      <c r="AG293" s="86">
        <f>IFERROR(IF('3.Weekly Hours &amp; Wage Activity'!P293 = "FT", 1,MIN(1,IF('3.Weekly Hours &amp; Wage Activity'!P293 = "", "",MIN('3.Weekly Hours &amp; Wage Activity'!P293/40,1)),IF('3.Weekly Hours &amp; Wage Activity'!P293="", "",'3.Weekly Hours &amp; Wage Activity'!P293/40 ))),0)</f>
        <v>0</v>
      </c>
      <c r="AH293" s="86">
        <f>IFERROR(IF('3.Weekly Hours &amp; Wage Activity'!Q293 = "FT", 1,MIN(1,IF('3.Weekly Hours &amp; Wage Activity'!Q293 = "", "",MIN('3.Weekly Hours &amp; Wage Activity'!Q293/40,1)),IF('3.Weekly Hours &amp; Wage Activity'!Q293="", "",'3.Weekly Hours &amp; Wage Activity'!Q293/40 ))),0)</f>
        <v>0</v>
      </c>
      <c r="AI293" s="86">
        <f>IFERROR(IF('3.Weekly Hours &amp; Wage Activity'!R293 = "FT", 1,MIN(1,IF('3.Weekly Hours &amp; Wage Activity'!R293 = "", "",MIN('3.Weekly Hours &amp; Wage Activity'!R293/40,1)),IF('3.Weekly Hours &amp; Wage Activity'!R293="", "",'3.Weekly Hours &amp; Wage Activity'!R293/40 ))),0)</f>
        <v>0</v>
      </c>
      <c r="AJ293" s="86">
        <f>IFERROR(IF('3.Weekly Hours &amp; Wage Activity'!S293 = "FT", 1,MIN(1,IF('3.Weekly Hours &amp; Wage Activity'!S293 = "", "",MIN('3.Weekly Hours &amp; Wage Activity'!S293/40,1)),IF('3.Weekly Hours &amp; Wage Activity'!S293="", "",'3.Weekly Hours &amp; Wage Activity'!S293/40 ))),0)</f>
        <v>0</v>
      </c>
      <c r="AK293" s="86">
        <f>IFERROR(IF('3.Weekly Hours &amp; Wage Activity'!T293 = "FT", 1,MIN(1,IF('3.Weekly Hours &amp; Wage Activity'!T293 = "", "",MIN('3.Weekly Hours &amp; Wage Activity'!T293/40,1)),IF('3.Weekly Hours &amp; Wage Activity'!T293="", "",'3.Weekly Hours &amp; Wage Activity'!T293/40 ))),0)</f>
        <v>0</v>
      </c>
      <c r="AL293" s="86">
        <f>IFERROR(IF('3.Weekly Hours &amp; Wage Activity'!U293 = "FT", 1,MIN(1,IF('3.Weekly Hours &amp; Wage Activity'!U293 = "", "",MIN('3.Weekly Hours &amp; Wage Activity'!U293/40,1)),IF('3.Weekly Hours &amp; Wage Activity'!U293="", "",'3.Weekly Hours &amp; Wage Activity'!U293/40 ))),0)</f>
        <v>0</v>
      </c>
      <c r="AM293" s="86">
        <f>IFERROR(IF('3.Weekly Hours &amp; Wage Activity'!V293 = "FT", 1,MIN(1,IF('3.Weekly Hours &amp; Wage Activity'!V293 = "", "",MIN('3.Weekly Hours &amp; Wage Activity'!V293/40,1)),IF('3.Weekly Hours &amp; Wage Activity'!V293="", "",'3.Weekly Hours &amp; Wage Activity'!V293/40 ))),0)</f>
        <v>0</v>
      </c>
      <c r="AN293" s="86">
        <f>IFERROR(IF('3.Weekly Hours &amp; Wage Activity'!W293 = "FT", 1,MIN(1,IF('3.Weekly Hours &amp; Wage Activity'!W293 = "", "",MIN('3.Weekly Hours &amp; Wage Activity'!W293/40,1)),IF('3.Weekly Hours &amp; Wage Activity'!W293="", "",'3.Weekly Hours &amp; Wage Activity'!W293/40 ))),0)</f>
        <v>0</v>
      </c>
      <c r="AO293" s="86">
        <f>IFERROR(IF('3.Weekly Hours &amp; Wage Activity'!X293 = "FT", 1,MIN(1,IF('3.Weekly Hours &amp; Wage Activity'!X293 = "", "",MIN('3.Weekly Hours &amp; Wage Activity'!X293/40,1)),IF('3.Weekly Hours &amp; Wage Activity'!X293="", "",'3.Weekly Hours &amp; Wage Activity'!X293/40 ))),0)</f>
        <v>0</v>
      </c>
      <c r="AP293" s="86">
        <f>IFERROR(IF('3.Weekly Hours &amp; Wage Activity'!Y293 = "FT", 1,MIN(1,IF('3.Weekly Hours &amp; Wage Activity'!Y293 = "", "",MIN('3.Weekly Hours &amp; Wage Activity'!Y293/40,1)),IF('3.Weekly Hours &amp; Wage Activity'!Y293="", "",'3.Weekly Hours &amp; Wage Activity'!Y293/40 ))),0)</f>
        <v>0</v>
      </c>
      <c r="AQ293" s="86">
        <f>IFERROR(IF('3.Weekly Hours &amp; Wage Activity'!Z293 = "FT", 1,MIN(1,IF('3.Weekly Hours &amp; Wage Activity'!Z293 = "", "",MIN('3.Weekly Hours &amp; Wage Activity'!Z293/40,1)),IF('3.Weekly Hours &amp; Wage Activity'!Z293="", "",'3.Weekly Hours &amp; Wage Activity'!Z293/40 ))),0)</f>
        <v>0</v>
      </c>
      <c r="AR293" s="86">
        <f>IFERROR(IF('3.Weekly Hours &amp; Wage Activity'!AA293 = "FT", 1,MIN(1,IF('3.Weekly Hours &amp; Wage Activity'!AA293 = "", "",MIN('3.Weekly Hours &amp; Wage Activity'!AA293/40,1)),IF('3.Weekly Hours &amp; Wage Activity'!AA293="", "",'3.Weekly Hours &amp; Wage Activity'!AA293/40 ))),0)</f>
        <v>0</v>
      </c>
      <c r="AS293" s="86">
        <f>IFERROR(IF('3.Weekly Hours &amp; Wage Activity'!AB293 = "FT", 1,MIN(1,IF('3.Weekly Hours &amp; Wage Activity'!AB293 = "", "",MIN('3.Weekly Hours &amp; Wage Activity'!AB293/40,1)),IF('3.Weekly Hours &amp; Wage Activity'!AB293="", "",'3.Weekly Hours &amp; Wage Activity'!AB293/40 ))),0)</f>
        <v>0</v>
      </c>
      <c r="AT293" s="86">
        <f>IFERROR(IF('3.Weekly Hours &amp; Wage Activity'!AC293 = "FT", 1,MIN(1,IF('3.Weekly Hours &amp; Wage Activity'!AC293 = "", "",MIN('3.Weekly Hours &amp; Wage Activity'!AC293/40,1)),IF('3.Weekly Hours &amp; Wage Activity'!AC293="", "",'3.Weekly Hours &amp; Wage Activity'!AC293/40 ))),0)</f>
        <v>0</v>
      </c>
      <c r="AU293" s="86">
        <f>IFERROR(IF('3.Weekly Hours &amp; Wage Activity'!AD293 = "FT", 1,MIN(1,IF('3.Weekly Hours &amp; Wage Activity'!AD293 = "", "",MIN('3.Weekly Hours &amp; Wage Activity'!AD293/40,1)),IF('3.Weekly Hours &amp; Wage Activity'!AD293="", "",'3.Weekly Hours &amp; Wage Activity'!AD293/40 ))),0)</f>
        <v>0</v>
      </c>
      <c r="AV293" s="86">
        <f>IFERROR(IF('3.Weekly Hours &amp; Wage Activity'!AE293 = "FT", 1,MIN(1,IF('3.Weekly Hours &amp; Wage Activity'!AE293 = "", "",MIN('3.Weekly Hours &amp; Wage Activity'!AE293/40,1)),IF('3.Weekly Hours &amp; Wage Activity'!AE293="", "",'3.Weekly Hours &amp; Wage Activity'!AE293/40 ))),0)</f>
        <v>0</v>
      </c>
      <c r="AW293" s="86">
        <f>IFERROR(IF('3.Weekly Hours &amp; Wage Activity'!AF293 = "FT", 1,MIN(1,IF('3.Weekly Hours &amp; Wage Activity'!AF293 = "", "",MIN('3.Weekly Hours &amp; Wage Activity'!AF293/40,1)),IF('3.Weekly Hours &amp; Wage Activity'!AF293="", "",'3.Weekly Hours &amp; Wage Activity'!AF293/40 ))),0)</f>
        <v>0</v>
      </c>
      <c r="AX293" s="86">
        <f>IFERROR(IF('3.Weekly Hours &amp; Wage Activity'!AG293 = "FT", 1,MIN(1,IF('3.Weekly Hours &amp; Wage Activity'!AG293 = "", "",MIN('3.Weekly Hours &amp; Wage Activity'!AG293/40,1)),IF('3.Weekly Hours &amp; Wage Activity'!AG293="", "",'3.Weekly Hours &amp; Wage Activity'!AG293/40 ))),0)</f>
        <v>0</v>
      </c>
      <c r="AY293" s="523">
        <f>SUM( IF(COUNTIF('3.Weekly Hours &amp; Wage Activity'!J293:Q293, "&lt;&gt;FT") = 0, COLUMNS('3.Weekly Hours &amp; Wage Activity'!J293:AG293) * 40, '3.Weekly Hours &amp; Wage Activity'!J293:AG293))</f>
        <v>0</v>
      </c>
      <c r="AZ293" s="86">
        <f t="shared" si="34"/>
        <v>0</v>
      </c>
      <c r="BA293" s="87">
        <f t="shared" si="35"/>
        <v>0</v>
      </c>
      <c r="BB293" s="74" t="str">
        <f>IF('2.Census &amp; Reference Benchmarks'!K293 = "", "", '2.Census &amp; Reference Benchmarks'!K293)</f>
        <v/>
      </c>
      <c r="BC293" s="185">
        <f>IF('2.Census &amp; Reference Benchmarks'!L293="N/A",IF(OR(AND(G293="",I293=""),AND(G293&lt;DATEVALUE("1/1/2020"),OR(I293="",I293&gt;DATEVALUE("3/31/2020")))),177.14,IF(OR(I293 = "", I293 &gt; DATEVALUE("1/31/2020")), ROUND(177.14*((DATEVALUE("2/1/2020") -G293)/31),1))),IF('2.Census &amp; Reference Benchmarks'!L293="",0,'2.Census &amp; Reference Benchmarks'!L293))</f>
        <v>0</v>
      </c>
      <c r="BD293" s="74" t="str">
        <f>IF('2.Census &amp; Reference Benchmarks'!N293 = "", "", '2.Census &amp; Reference Benchmarks'!N293)</f>
        <v/>
      </c>
      <c r="BE293" s="185">
        <f>IF('2.Census &amp; Reference Benchmarks'!O293="N/A",IF(OR(AND(G293="",I293=""),AND(G293&lt;=DATEVALUE("2/1/2020"),OR(I293="",I293&gt;=DATEVALUE("2/29/2020")))),165.71,IF(AND(G293&gt;DATEVALUE("2/1/2020"),OR(I293="",I293&lt;=DATEVALUE("2/29/2020"))),((DATEVALUE("3/1/2020")-G293)/29)*165.71,"")),IF('2.Census &amp; Reference Benchmarks'!O293="",0,'2.Census &amp; Reference Benchmarks'!O293))</f>
        <v>0</v>
      </c>
    </row>
    <row r="294" spans="1:57" x14ac:dyDescent="0.25">
      <c r="A294" s="3"/>
      <c r="B294" s="56">
        <f>IF('2.Census &amp; Reference Benchmarks'!B294 &lt;&gt;"",'2.Census &amp; Reference Benchmarks'!B294,"")</f>
        <v>0</v>
      </c>
      <c r="C294" s="56">
        <f>IF('2.Census &amp; Reference Benchmarks'!C294 &lt;&gt;"",'2.Census &amp; Reference Benchmarks'!C294,"")</f>
        <v>0</v>
      </c>
      <c r="D294" s="57" t="str">
        <f>IF('2.Census &amp; Reference Benchmarks'!D294 &lt;&gt;"",'2.Census &amp; Reference Benchmarks'!D294,"")</f>
        <v/>
      </c>
      <c r="E294" s="56" t="str">
        <f>IF('2.Census &amp; Reference Benchmarks'!E294 &lt;&gt;"",'2.Census &amp; Reference Benchmarks'!E294,"")</f>
        <v/>
      </c>
      <c r="F294" s="56" t="str">
        <f>IF('2.Census &amp; Reference Benchmarks'!F294 &lt;&gt;"",'2.Census &amp; Reference Benchmarks'!F294,"")</f>
        <v/>
      </c>
      <c r="G294" s="58" t="str">
        <f>IF('2.Census &amp; Reference Benchmarks'!G294 &lt;&gt;"",'2.Census &amp; Reference Benchmarks'!G294,"")</f>
        <v/>
      </c>
      <c r="H294" s="58" t="str">
        <f>IF('2.Census &amp; Reference Benchmarks'!H294 &lt;&gt;"",'2.Census &amp; Reference Benchmarks'!H294,"")</f>
        <v/>
      </c>
      <c r="I294" s="58" t="str">
        <f>IF('2.Census &amp; Reference Benchmarks'!I294 &lt;&gt;"",'2.Census &amp; Reference Benchmarks'!I294,"")</f>
        <v/>
      </c>
      <c r="J294" s="69" t="str">
        <f>IF('2.Census &amp; Reference Benchmarks'!J294 &lt;&gt;"",'2.Census &amp; Reference Benchmarks'!J294,"")</f>
        <v/>
      </c>
      <c r="K294" s="58" t="str">
        <f>IF('7.Safe Harbor Input Data &amp; Calc'!Q296 &lt;&gt; "", '7.Safe Harbor Input Data &amp; Calc'!Q296, "")</f>
        <v>No</v>
      </c>
      <c r="L294" s="59" t="str">
        <f>IF('2.Census &amp; Reference Benchmarks'!T294&lt;&gt; "",'2.Census &amp; Reference Benchmarks'!T294,"")</f>
        <v/>
      </c>
      <c r="M294" s="60">
        <f>'2.Census &amp; Reference Benchmarks'!M294</f>
        <v>0</v>
      </c>
      <c r="N294" s="60">
        <f>'2.Census &amp; Reference Benchmarks'!P294</f>
        <v>0</v>
      </c>
      <c r="O294" s="60">
        <f>'2.Census &amp; Reference Benchmarks'!S294</f>
        <v>0</v>
      </c>
      <c r="P294" s="52">
        <f>IF( AND(I294 &lt; '1. Summary for SBA'!$J$7, I294 &lt;&gt;""), 0, IF(AND(G294="",I294=""),SUM(M294:O294)*4,IF(I294&lt;'1. Summary for SBA'!$J$7,0,IF(K294="Yes",0,IF(H294="Salary",IF(AND(SUM(M294:O294)*4&lt;100000,L294=""),(SUM(M294:O294)/(IF(OR(I294=0,I294&gt;=DATEVALUE("3/31/2020")),DATEVALUE("3/31/2020"),I294)-IF(OR(G294&lt;=DATEVALUE("1/1/2020"), G294 = ""),DATEVALUE("1/1/2020"),IF(OR(MONTH(G294)=1),G294+1,IF(MONTH(G294)=3,G294,G294-1)))))*360,0),0)))))</f>
        <v>0</v>
      </c>
      <c r="Q294" s="52">
        <f t="shared" si="36"/>
        <v>0</v>
      </c>
      <c r="R294" s="67">
        <f t="shared" si="30"/>
        <v>0</v>
      </c>
      <c r="S294" s="53">
        <f>SUM('3.Weekly Hours &amp; Wage Activity'!AI294:BF294)</f>
        <v>0</v>
      </c>
      <c r="T294" s="53">
        <f>IF(AND(I294&lt;&gt; "",  I294 &lt; '1. Summary for SBA'!$J$11 +168, I294 &gt; '1. Summary for SBA'!$J$11),S294+(((168-(I294-'1. Summary for SBA'!$J$11+1))*S294)/((I294-'1. Summary for SBA'!$J$11+1))),0)</f>
        <v>0</v>
      </c>
      <c r="U294" s="369">
        <f>IF(K294= "Yes",0,IF( H294 = "salary",IF(T294 = 0,MAX(0,$R294-$S294), R294-T294),IF( H294 = "Hourly",'6. Hourly EE Wage Reduction'!AA294, 0)))</f>
        <v>0</v>
      </c>
      <c r="V294" s="67">
        <f t="shared" si="31"/>
        <v>0</v>
      </c>
      <c r="W294" s="405" t="str">
        <f>IF(U294 = 0, "No",IF('6. Hourly EE Wage Reduction'!T294 &gt;'6. Hourly EE Wage Reduction'!W294, "Yes", "No"))</f>
        <v>No</v>
      </c>
      <c r="X294" s="67">
        <f t="shared" si="32"/>
        <v>0</v>
      </c>
      <c r="Y294" s="67">
        <f t="shared" si="33"/>
        <v>0</v>
      </c>
      <c r="AA294" s="86">
        <f>IFERROR(IF('3.Weekly Hours &amp; Wage Activity'!J294 = "FT", 1,MIN(1,IF('3.Weekly Hours &amp; Wage Activity'!J294 = "", "",MIN('3.Weekly Hours &amp; Wage Activity'!J294/40,1)),IF('3.Weekly Hours &amp; Wage Activity'!J294="", "",'3.Weekly Hours &amp; Wage Activity'!J294/40 ))),0)</f>
        <v>0</v>
      </c>
      <c r="AB294" s="86">
        <f>IFERROR(IF('3.Weekly Hours &amp; Wage Activity'!K294 = "FT", 1,MIN(1,IF('3.Weekly Hours &amp; Wage Activity'!K294 = "", "",MIN('3.Weekly Hours &amp; Wage Activity'!K294/40,1)),IF('3.Weekly Hours &amp; Wage Activity'!K294="", "",'3.Weekly Hours &amp; Wage Activity'!K294/40 ))),0)</f>
        <v>0</v>
      </c>
      <c r="AC294" s="86">
        <f>IFERROR(IF('3.Weekly Hours &amp; Wage Activity'!L294 = "FT", 1,MIN(1,IF('3.Weekly Hours &amp; Wage Activity'!L294 = "", "",MIN('3.Weekly Hours &amp; Wage Activity'!L294/40,1)),IF('3.Weekly Hours &amp; Wage Activity'!L294="", "",'3.Weekly Hours &amp; Wage Activity'!L294/40 ))),0)</f>
        <v>0</v>
      </c>
      <c r="AD294" s="86">
        <f>IFERROR(IF('3.Weekly Hours &amp; Wage Activity'!M294 = "FT", 1,MIN(1,IF('3.Weekly Hours &amp; Wage Activity'!M294 = "", "",MIN('3.Weekly Hours &amp; Wage Activity'!M294/40,1)),IF('3.Weekly Hours &amp; Wage Activity'!M294="", "",'3.Weekly Hours &amp; Wage Activity'!M294/40 ))),0)</f>
        <v>0</v>
      </c>
      <c r="AE294" s="86">
        <f>IFERROR(IF('3.Weekly Hours &amp; Wage Activity'!N294 = "FT", 1,MIN(1,IF('3.Weekly Hours &amp; Wage Activity'!N294 = "", "",MIN('3.Weekly Hours &amp; Wage Activity'!N294/40,1)),IF('3.Weekly Hours &amp; Wage Activity'!N294="", "",'3.Weekly Hours &amp; Wage Activity'!N294/40 ))),0)</f>
        <v>0</v>
      </c>
      <c r="AF294" s="86">
        <f>IFERROR(IF('3.Weekly Hours &amp; Wage Activity'!O294 = "FT", 1,MIN(1,IF('3.Weekly Hours &amp; Wage Activity'!O294 = "", "",MIN('3.Weekly Hours &amp; Wage Activity'!O294/40,1)),IF('3.Weekly Hours &amp; Wage Activity'!O294="", "",'3.Weekly Hours &amp; Wage Activity'!O294/40 ))),0)</f>
        <v>0</v>
      </c>
      <c r="AG294" s="86">
        <f>IFERROR(IF('3.Weekly Hours &amp; Wage Activity'!P294 = "FT", 1,MIN(1,IF('3.Weekly Hours &amp; Wage Activity'!P294 = "", "",MIN('3.Weekly Hours &amp; Wage Activity'!P294/40,1)),IF('3.Weekly Hours &amp; Wage Activity'!P294="", "",'3.Weekly Hours &amp; Wage Activity'!P294/40 ))),0)</f>
        <v>0</v>
      </c>
      <c r="AH294" s="86">
        <f>IFERROR(IF('3.Weekly Hours &amp; Wage Activity'!Q294 = "FT", 1,MIN(1,IF('3.Weekly Hours &amp; Wage Activity'!Q294 = "", "",MIN('3.Weekly Hours &amp; Wage Activity'!Q294/40,1)),IF('3.Weekly Hours &amp; Wage Activity'!Q294="", "",'3.Weekly Hours &amp; Wage Activity'!Q294/40 ))),0)</f>
        <v>0</v>
      </c>
      <c r="AI294" s="86">
        <f>IFERROR(IF('3.Weekly Hours &amp; Wage Activity'!R294 = "FT", 1,MIN(1,IF('3.Weekly Hours &amp; Wage Activity'!R294 = "", "",MIN('3.Weekly Hours &amp; Wage Activity'!R294/40,1)),IF('3.Weekly Hours &amp; Wage Activity'!R294="", "",'3.Weekly Hours &amp; Wage Activity'!R294/40 ))),0)</f>
        <v>0</v>
      </c>
      <c r="AJ294" s="86">
        <f>IFERROR(IF('3.Weekly Hours &amp; Wage Activity'!S294 = "FT", 1,MIN(1,IF('3.Weekly Hours &amp; Wage Activity'!S294 = "", "",MIN('3.Weekly Hours &amp; Wage Activity'!S294/40,1)),IF('3.Weekly Hours &amp; Wage Activity'!S294="", "",'3.Weekly Hours &amp; Wage Activity'!S294/40 ))),0)</f>
        <v>0</v>
      </c>
      <c r="AK294" s="86">
        <f>IFERROR(IF('3.Weekly Hours &amp; Wage Activity'!T294 = "FT", 1,MIN(1,IF('3.Weekly Hours &amp; Wage Activity'!T294 = "", "",MIN('3.Weekly Hours &amp; Wage Activity'!T294/40,1)),IF('3.Weekly Hours &amp; Wage Activity'!T294="", "",'3.Weekly Hours &amp; Wage Activity'!T294/40 ))),0)</f>
        <v>0</v>
      </c>
      <c r="AL294" s="86">
        <f>IFERROR(IF('3.Weekly Hours &amp; Wage Activity'!U294 = "FT", 1,MIN(1,IF('3.Weekly Hours &amp; Wage Activity'!U294 = "", "",MIN('3.Weekly Hours &amp; Wage Activity'!U294/40,1)),IF('3.Weekly Hours &amp; Wage Activity'!U294="", "",'3.Weekly Hours &amp; Wage Activity'!U294/40 ))),0)</f>
        <v>0</v>
      </c>
      <c r="AM294" s="86">
        <f>IFERROR(IF('3.Weekly Hours &amp; Wage Activity'!V294 = "FT", 1,MIN(1,IF('3.Weekly Hours &amp; Wage Activity'!V294 = "", "",MIN('3.Weekly Hours &amp; Wage Activity'!V294/40,1)),IF('3.Weekly Hours &amp; Wage Activity'!V294="", "",'3.Weekly Hours &amp; Wage Activity'!V294/40 ))),0)</f>
        <v>0</v>
      </c>
      <c r="AN294" s="86">
        <f>IFERROR(IF('3.Weekly Hours &amp; Wage Activity'!W294 = "FT", 1,MIN(1,IF('3.Weekly Hours &amp; Wage Activity'!W294 = "", "",MIN('3.Weekly Hours &amp; Wage Activity'!W294/40,1)),IF('3.Weekly Hours &amp; Wage Activity'!W294="", "",'3.Weekly Hours &amp; Wage Activity'!W294/40 ))),0)</f>
        <v>0</v>
      </c>
      <c r="AO294" s="86">
        <f>IFERROR(IF('3.Weekly Hours &amp; Wage Activity'!X294 = "FT", 1,MIN(1,IF('3.Weekly Hours &amp; Wage Activity'!X294 = "", "",MIN('3.Weekly Hours &amp; Wage Activity'!X294/40,1)),IF('3.Weekly Hours &amp; Wage Activity'!X294="", "",'3.Weekly Hours &amp; Wage Activity'!X294/40 ))),0)</f>
        <v>0</v>
      </c>
      <c r="AP294" s="86">
        <f>IFERROR(IF('3.Weekly Hours &amp; Wage Activity'!Y294 = "FT", 1,MIN(1,IF('3.Weekly Hours &amp; Wage Activity'!Y294 = "", "",MIN('3.Weekly Hours &amp; Wage Activity'!Y294/40,1)),IF('3.Weekly Hours &amp; Wage Activity'!Y294="", "",'3.Weekly Hours &amp; Wage Activity'!Y294/40 ))),0)</f>
        <v>0</v>
      </c>
      <c r="AQ294" s="86">
        <f>IFERROR(IF('3.Weekly Hours &amp; Wage Activity'!Z294 = "FT", 1,MIN(1,IF('3.Weekly Hours &amp; Wage Activity'!Z294 = "", "",MIN('3.Weekly Hours &amp; Wage Activity'!Z294/40,1)),IF('3.Weekly Hours &amp; Wage Activity'!Z294="", "",'3.Weekly Hours &amp; Wage Activity'!Z294/40 ))),0)</f>
        <v>0</v>
      </c>
      <c r="AR294" s="86">
        <f>IFERROR(IF('3.Weekly Hours &amp; Wage Activity'!AA294 = "FT", 1,MIN(1,IF('3.Weekly Hours &amp; Wage Activity'!AA294 = "", "",MIN('3.Weekly Hours &amp; Wage Activity'!AA294/40,1)),IF('3.Weekly Hours &amp; Wage Activity'!AA294="", "",'3.Weekly Hours &amp; Wage Activity'!AA294/40 ))),0)</f>
        <v>0</v>
      </c>
      <c r="AS294" s="86">
        <f>IFERROR(IF('3.Weekly Hours &amp; Wage Activity'!AB294 = "FT", 1,MIN(1,IF('3.Weekly Hours &amp; Wage Activity'!AB294 = "", "",MIN('3.Weekly Hours &amp; Wage Activity'!AB294/40,1)),IF('3.Weekly Hours &amp; Wage Activity'!AB294="", "",'3.Weekly Hours &amp; Wage Activity'!AB294/40 ))),0)</f>
        <v>0</v>
      </c>
      <c r="AT294" s="86">
        <f>IFERROR(IF('3.Weekly Hours &amp; Wage Activity'!AC294 = "FT", 1,MIN(1,IF('3.Weekly Hours &amp; Wage Activity'!AC294 = "", "",MIN('3.Weekly Hours &amp; Wage Activity'!AC294/40,1)),IF('3.Weekly Hours &amp; Wage Activity'!AC294="", "",'3.Weekly Hours &amp; Wage Activity'!AC294/40 ))),0)</f>
        <v>0</v>
      </c>
      <c r="AU294" s="86">
        <f>IFERROR(IF('3.Weekly Hours &amp; Wage Activity'!AD294 = "FT", 1,MIN(1,IF('3.Weekly Hours &amp; Wage Activity'!AD294 = "", "",MIN('3.Weekly Hours &amp; Wage Activity'!AD294/40,1)),IF('3.Weekly Hours &amp; Wage Activity'!AD294="", "",'3.Weekly Hours &amp; Wage Activity'!AD294/40 ))),0)</f>
        <v>0</v>
      </c>
      <c r="AV294" s="86">
        <f>IFERROR(IF('3.Weekly Hours &amp; Wage Activity'!AE294 = "FT", 1,MIN(1,IF('3.Weekly Hours &amp; Wage Activity'!AE294 = "", "",MIN('3.Weekly Hours &amp; Wage Activity'!AE294/40,1)),IF('3.Weekly Hours &amp; Wage Activity'!AE294="", "",'3.Weekly Hours &amp; Wage Activity'!AE294/40 ))),0)</f>
        <v>0</v>
      </c>
      <c r="AW294" s="86">
        <f>IFERROR(IF('3.Weekly Hours &amp; Wage Activity'!AF294 = "FT", 1,MIN(1,IF('3.Weekly Hours &amp; Wage Activity'!AF294 = "", "",MIN('3.Weekly Hours &amp; Wage Activity'!AF294/40,1)),IF('3.Weekly Hours &amp; Wage Activity'!AF294="", "",'3.Weekly Hours &amp; Wage Activity'!AF294/40 ))),0)</f>
        <v>0</v>
      </c>
      <c r="AX294" s="86">
        <f>IFERROR(IF('3.Weekly Hours &amp; Wage Activity'!AG294 = "FT", 1,MIN(1,IF('3.Weekly Hours &amp; Wage Activity'!AG294 = "", "",MIN('3.Weekly Hours &amp; Wage Activity'!AG294/40,1)),IF('3.Weekly Hours &amp; Wage Activity'!AG294="", "",'3.Weekly Hours &amp; Wage Activity'!AG294/40 ))),0)</f>
        <v>0</v>
      </c>
      <c r="AY294" s="523">
        <f>SUM( IF(COUNTIF('3.Weekly Hours &amp; Wage Activity'!J294:Q294, "&lt;&gt;FT") = 0, COLUMNS('3.Weekly Hours &amp; Wage Activity'!J294:AG294) * 40, '3.Weekly Hours &amp; Wage Activity'!J294:AG294))</f>
        <v>0</v>
      </c>
      <c r="AZ294" s="86">
        <f t="shared" si="34"/>
        <v>0</v>
      </c>
      <c r="BA294" s="87">
        <f t="shared" si="35"/>
        <v>0</v>
      </c>
      <c r="BB294" s="74" t="str">
        <f>IF('2.Census &amp; Reference Benchmarks'!K294 = "", "", '2.Census &amp; Reference Benchmarks'!K294)</f>
        <v/>
      </c>
      <c r="BC294" s="185">
        <f>IF('2.Census &amp; Reference Benchmarks'!L294="N/A",IF(OR(AND(G294="",I294=""),AND(G294&lt;DATEVALUE("1/1/2020"),OR(I294="",I294&gt;DATEVALUE("3/31/2020")))),177.14,IF(OR(I294 = "", I294 &gt; DATEVALUE("1/31/2020")), ROUND(177.14*((DATEVALUE("2/1/2020") -G294)/31),1))),IF('2.Census &amp; Reference Benchmarks'!L294="",0,'2.Census &amp; Reference Benchmarks'!L294))</f>
        <v>0</v>
      </c>
      <c r="BD294" s="74" t="str">
        <f>IF('2.Census &amp; Reference Benchmarks'!N294 = "", "", '2.Census &amp; Reference Benchmarks'!N294)</f>
        <v/>
      </c>
      <c r="BE294" s="185">
        <f>IF('2.Census &amp; Reference Benchmarks'!O294="N/A",IF(OR(AND(G294="",I294=""),AND(G294&lt;=DATEVALUE("2/1/2020"),OR(I294="",I294&gt;=DATEVALUE("2/29/2020")))),165.71,IF(AND(G294&gt;DATEVALUE("2/1/2020"),OR(I294="",I294&lt;=DATEVALUE("2/29/2020"))),((DATEVALUE("3/1/2020")-G294)/29)*165.71,"")),IF('2.Census &amp; Reference Benchmarks'!O294="",0,'2.Census &amp; Reference Benchmarks'!O294))</f>
        <v>0</v>
      </c>
    </row>
    <row r="295" spans="1:57" x14ac:dyDescent="0.25">
      <c r="A295" s="3"/>
      <c r="B295" s="56">
        <f>IF('2.Census &amp; Reference Benchmarks'!B295 &lt;&gt;"",'2.Census &amp; Reference Benchmarks'!B295,"")</f>
        <v>0</v>
      </c>
      <c r="C295" s="56">
        <f>IF('2.Census &amp; Reference Benchmarks'!C295 &lt;&gt;"",'2.Census &amp; Reference Benchmarks'!C295,"")</f>
        <v>0</v>
      </c>
      <c r="D295" s="57" t="str">
        <f>IF('2.Census &amp; Reference Benchmarks'!D295 &lt;&gt;"",'2.Census &amp; Reference Benchmarks'!D295,"")</f>
        <v/>
      </c>
      <c r="E295" s="56" t="str">
        <f>IF('2.Census &amp; Reference Benchmarks'!E295 &lt;&gt;"",'2.Census &amp; Reference Benchmarks'!E295,"")</f>
        <v/>
      </c>
      <c r="F295" s="56" t="str">
        <f>IF('2.Census &amp; Reference Benchmarks'!F295 &lt;&gt;"",'2.Census &amp; Reference Benchmarks'!F295,"")</f>
        <v/>
      </c>
      <c r="G295" s="58" t="str">
        <f>IF('2.Census &amp; Reference Benchmarks'!G295 &lt;&gt;"",'2.Census &amp; Reference Benchmarks'!G295,"")</f>
        <v/>
      </c>
      <c r="H295" s="58" t="str">
        <f>IF('2.Census &amp; Reference Benchmarks'!H295 &lt;&gt;"",'2.Census &amp; Reference Benchmarks'!H295,"")</f>
        <v/>
      </c>
      <c r="I295" s="58" t="str">
        <f>IF('2.Census &amp; Reference Benchmarks'!I295 &lt;&gt;"",'2.Census &amp; Reference Benchmarks'!I295,"")</f>
        <v/>
      </c>
      <c r="J295" s="69" t="str">
        <f>IF('2.Census &amp; Reference Benchmarks'!J295 &lt;&gt;"",'2.Census &amp; Reference Benchmarks'!J295,"")</f>
        <v/>
      </c>
      <c r="K295" s="58" t="str">
        <f>IF('7.Safe Harbor Input Data &amp; Calc'!Q297 &lt;&gt; "", '7.Safe Harbor Input Data &amp; Calc'!Q297, "")</f>
        <v>No</v>
      </c>
      <c r="L295" s="59" t="str">
        <f>IF('2.Census &amp; Reference Benchmarks'!T295&lt;&gt; "",'2.Census &amp; Reference Benchmarks'!T295,"")</f>
        <v/>
      </c>
      <c r="M295" s="60">
        <f>'2.Census &amp; Reference Benchmarks'!M295</f>
        <v>0</v>
      </c>
      <c r="N295" s="60">
        <f>'2.Census &amp; Reference Benchmarks'!P295</f>
        <v>0</v>
      </c>
      <c r="O295" s="60">
        <f>'2.Census &amp; Reference Benchmarks'!S295</f>
        <v>0</v>
      </c>
      <c r="P295" s="52">
        <f>IF( AND(I295 &lt; '1. Summary for SBA'!$J$7, I295 &lt;&gt;""), 0, IF(AND(G295="",I295=""),SUM(M295:O295)*4,IF(I295&lt;'1. Summary for SBA'!$J$7,0,IF(K295="Yes",0,IF(H295="Salary",IF(AND(SUM(M295:O295)*4&lt;100000,L295=""),(SUM(M295:O295)/(IF(OR(I295=0,I295&gt;=DATEVALUE("3/31/2020")),DATEVALUE("3/31/2020"),I295)-IF(OR(G295&lt;=DATEVALUE("1/1/2020"), G295 = ""),DATEVALUE("1/1/2020"),IF(OR(MONTH(G295)=1),G295+1,IF(MONTH(G295)=3,G295,G295-1)))))*360,0),0)))))</f>
        <v>0</v>
      </c>
      <c r="Q295" s="52">
        <f t="shared" si="36"/>
        <v>0</v>
      </c>
      <c r="R295" s="67">
        <f t="shared" si="30"/>
        <v>0</v>
      </c>
      <c r="S295" s="53">
        <f>SUM('3.Weekly Hours &amp; Wage Activity'!AI295:BF295)</f>
        <v>0</v>
      </c>
      <c r="T295" s="53">
        <f>IF(AND(I295&lt;&gt; "",  I295 &lt; '1. Summary for SBA'!$J$11 +168, I295 &gt; '1. Summary for SBA'!$J$11),S295+(((168-(I295-'1. Summary for SBA'!$J$11+1))*S295)/((I295-'1. Summary for SBA'!$J$11+1))),0)</f>
        <v>0</v>
      </c>
      <c r="U295" s="369">
        <f>IF(K295= "Yes",0,IF( H295 = "salary",IF(T295 = 0,MAX(0,$R295-$S295), R295-T295),IF( H295 = "Hourly",'6. Hourly EE Wage Reduction'!AA295, 0)))</f>
        <v>0</v>
      </c>
      <c r="V295" s="67">
        <f t="shared" si="31"/>
        <v>0</v>
      </c>
      <c r="W295" s="405" t="str">
        <f>IF(U295 = 0, "No",IF('6. Hourly EE Wage Reduction'!T295 &gt;'6. Hourly EE Wage Reduction'!W295, "Yes", "No"))</f>
        <v>No</v>
      </c>
      <c r="X295" s="67">
        <f t="shared" si="32"/>
        <v>0</v>
      </c>
      <c r="Y295" s="67">
        <f t="shared" si="33"/>
        <v>0</v>
      </c>
      <c r="AA295" s="86">
        <f>IFERROR(IF('3.Weekly Hours &amp; Wage Activity'!J295 = "FT", 1,MIN(1,IF('3.Weekly Hours &amp; Wage Activity'!J295 = "", "",MIN('3.Weekly Hours &amp; Wage Activity'!J295/40,1)),IF('3.Weekly Hours &amp; Wage Activity'!J295="", "",'3.Weekly Hours &amp; Wage Activity'!J295/40 ))),0)</f>
        <v>0</v>
      </c>
      <c r="AB295" s="86">
        <f>IFERROR(IF('3.Weekly Hours &amp; Wage Activity'!K295 = "FT", 1,MIN(1,IF('3.Weekly Hours &amp; Wage Activity'!K295 = "", "",MIN('3.Weekly Hours &amp; Wage Activity'!K295/40,1)),IF('3.Weekly Hours &amp; Wage Activity'!K295="", "",'3.Weekly Hours &amp; Wage Activity'!K295/40 ))),0)</f>
        <v>0</v>
      </c>
      <c r="AC295" s="86">
        <f>IFERROR(IF('3.Weekly Hours &amp; Wage Activity'!L295 = "FT", 1,MIN(1,IF('3.Weekly Hours &amp; Wage Activity'!L295 = "", "",MIN('3.Weekly Hours &amp; Wage Activity'!L295/40,1)),IF('3.Weekly Hours &amp; Wage Activity'!L295="", "",'3.Weekly Hours &amp; Wage Activity'!L295/40 ))),0)</f>
        <v>0</v>
      </c>
      <c r="AD295" s="86">
        <f>IFERROR(IF('3.Weekly Hours &amp; Wage Activity'!M295 = "FT", 1,MIN(1,IF('3.Weekly Hours &amp; Wage Activity'!M295 = "", "",MIN('3.Weekly Hours &amp; Wage Activity'!M295/40,1)),IF('3.Weekly Hours &amp; Wage Activity'!M295="", "",'3.Weekly Hours &amp; Wage Activity'!M295/40 ))),0)</f>
        <v>0</v>
      </c>
      <c r="AE295" s="86">
        <f>IFERROR(IF('3.Weekly Hours &amp; Wage Activity'!N295 = "FT", 1,MIN(1,IF('3.Weekly Hours &amp; Wage Activity'!N295 = "", "",MIN('3.Weekly Hours &amp; Wage Activity'!N295/40,1)),IF('3.Weekly Hours &amp; Wage Activity'!N295="", "",'3.Weekly Hours &amp; Wage Activity'!N295/40 ))),0)</f>
        <v>0</v>
      </c>
      <c r="AF295" s="86">
        <f>IFERROR(IF('3.Weekly Hours &amp; Wage Activity'!O295 = "FT", 1,MIN(1,IF('3.Weekly Hours &amp; Wage Activity'!O295 = "", "",MIN('3.Weekly Hours &amp; Wage Activity'!O295/40,1)),IF('3.Weekly Hours &amp; Wage Activity'!O295="", "",'3.Weekly Hours &amp; Wage Activity'!O295/40 ))),0)</f>
        <v>0</v>
      </c>
      <c r="AG295" s="86">
        <f>IFERROR(IF('3.Weekly Hours &amp; Wage Activity'!P295 = "FT", 1,MIN(1,IF('3.Weekly Hours &amp; Wage Activity'!P295 = "", "",MIN('3.Weekly Hours &amp; Wage Activity'!P295/40,1)),IF('3.Weekly Hours &amp; Wage Activity'!P295="", "",'3.Weekly Hours &amp; Wage Activity'!P295/40 ))),0)</f>
        <v>0</v>
      </c>
      <c r="AH295" s="86">
        <f>IFERROR(IF('3.Weekly Hours &amp; Wage Activity'!Q295 = "FT", 1,MIN(1,IF('3.Weekly Hours &amp; Wage Activity'!Q295 = "", "",MIN('3.Weekly Hours &amp; Wage Activity'!Q295/40,1)),IF('3.Weekly Hours &amp; Wage Activity'!Q295="", "",'3.Weekly Hours &amp; Wage Activity'!Q295/40 ))),0)</f>
        <v>0</v>
      </c>
      <c r="AI295" s="86">
        <f>IFERROR(IF('3.Weekly Hours &amp; Wage Activity'!R295 = "FT", 1,MIN(1,IF('3.Weekly Hours &amp; Wage Activity'!R295 = "", "",MIN('3.Weekly Hours &amp; Wage Activity'!R295/40,1)),IF('3.Weekly Hours &amp; Wage Activity'!R295="", "",'3.Weekly Hours &amp; Wage Activity'!R295/40 ))),0)</f>
        <v>0</v>
      </c>
      <c r="AJ295" s="86">
        <f>IFERROR(IF('3.Weekly Hours &amp; Wage Activity'!S295 = "FT", 1,MIN(1,IF('3.Weekly Hours &amp; Wage Activity'!S295 = "", "",MIN('3.Weekly Hours &amp; Wage Activity'!S295/40,1)),IF('3.Weekly Hours &amp; Wage Activity'!S295="", "",'3.Weekly Hours &amp; Wage Activity'!S295/40 ))),0)</f>
        <v>0</v>
      </c>
      <c r="AK295" s="86">
        <f>IFERROR(IF('3.Weekly Hours &amp; Wage Activity'!T295 = "FT", 1,MIN(1,IF('3.Weekly Hours &amp; Wage Activity'!T295 = "", "",MIN('3.Weekly Hours &amp; Wage Activity'!T295/40,1)),IF('3.Weekly Hours &amp; Wage Activity'!T295="", "",'3.Weekly Hours &amp; Wage Activity'!T295/40 ))),0)</f>
        <v>0</v>
      </c>
      <c r="AL295" s="86">
        <f>IFERROR(IF('3.Weekly Hours &amp; Wage Activity'!U295 = "FT", 1,MIN(1,IF('3.Weekly Hours &amp; Wage Activity'!U295 = "", "",MIN('3.Weekly Hours &amp; Wage Activity'!U295/40,1)),IF('3.Weekly Hours &amp; Wage Activity'!U295="", "",'3.Weekly Hours &amp; Wage Activity'!U295/40 ))),0)</f>
        <v>0</v>
      </c>
      <c r="AM295" s="86">
        <f>IFERROR(IF('3.Weekly Hours &amp; Wage Activity'!V295 = "FT", 1,MIN(1,IF('3.Weekly Hours &amp; Wage Activity'!V295 = "", "",MIN('3.Weekly Hours &amp; Wage Activity'!V295/40,1)),IF('3.Weekly Hours &amp; Wage Activity'!V295="", "",'3.Weekly Hours &amp; Wage Activity'!V295/40 ))),0)</f>
        <v>0</v>
      </c>
      <c r="AN295" s="86">
        <f>IFERROR(IF('3.Weekly Hours &amp; Wage Activity'!W295 = "FT", 1,MIN(1,IF('3.Weekly Hours &amp; Wage Activity'!W295 = "", "",MIN('3.Weekly Hours &amp; Wage Activity'!W295/40,1)),IF('3.Weekly Hours &amp; Wage Activity'!W295="", "",'3.Weekly Hours &amp; Wage Activity'!W295/40 ))),0)</f>
        <v>0</v>
      </c>
      <c r="AO295" s="86">
        <f>IFERROR(IF('3.Weekly Hours &amp; Wage Activity'!X295 = "FT", 1,MIN(1,IF('3.Weekly Hours &amp; Wage Activity'!X295 = "", "",MIN('3.Weekly Hours &amp; Wage Activity'!X295/40,1)),IF('3.Weekly Hours &amp; Wage Activity'!X295="", "",'3.Weekly Hours &amp; Wage Activity'!X295/40 ))),0)</f>
        <v>0</v>
      </c>
      <c r="AP295" s="86">
        <f>IFERROR(IF('3.Weekly Hours &amp; Wage Activity'!Y295 = "FT", 1,MIN(1,IF('3.Weekly Hours &amp; Wage Activity'!Y295 = "", "",MIN('3.Weekly Hours &amp; Wage Activity'!Y295/40,1)),IF('3.Weekly Hours &amp; Wage Activity'!Y295="", "",'3.Weekly Hours &amp; Wage Activity'!Y295/40 ))),0)</f>
        <v>0</v>
      </c>
      <c r="AQ295" s="86">
        <f>IFERROR(IF('3.Weekly Hours &amp; Wage Activity'!Z295 = "FT", 1,MIN(1,IF('3.Weekly Hours &amp; Wage Activity'!Z295 = "", "",MIN('3.Weekly Hours &amp; Wage Activity'!Z295/40,1)),IF('3.Weekly Hours &amp; Wage Activity'!Z295="", "",'3.Weekly Hours &amp; Wage Activity'!Z295/40 ))),0)</f>
        <v>0</v>
      </c>
      <c r="AR295" s="86">
        <f>IFERROR(IF('3.Weekly Hours &amp; Wage Activity'!AA295 = "FT", 1,MIN(1,IF('3.Weekly Hours &amp; Wage Activity'!AA295 = "", "",MIN('3.Weekly Hours &amp; Wage Activity'!AA295/40,1)),IF('3.Weekly Hours &amp; Wage Activity'!AA295="", "",'3.Weekly Hours &amp; Wage Activity'!AA295/40 ))),0)</f>
        <v>0</v>
      </c>
      <c r="AS295" s="86">
        <f>IFERROR(IF('3.Weekly Hours &amp; Wage Activity'!AB295 = "FT", 1,MIN(1,IF('3.Weekly Hours &amp; Wage Activity'!AB295 = "", "",MIN('3.Weekly Hours &amp; Wage Activity'!AB295/40,1)),IF('3.Weekly Hours &amp; Wage Activity'!AB295="", "",'3.Weekly Hours &amp; Wage Activity'!AB295/40 ))),0)</f>
        <v>0</v>
      </c>
      <c r="AT295" s="86">
        <f>IFERROR(IF('3.Weekly Hours &amp; Wage Activity'!AC295 = "FT", 1,MIN(1,IF('3.Weekly Hours &amp; Wage Activity'!AC295 = "", "",MIN('3.Weekly Hours &amp; Wage Activity'!AC295/40,1)),IF('3.Weekly Hours &amp; Wage Activity'!AC295="", "",'3.Weekly Hours &amp; Wage Activity'!AC295/40 ))),0)</f>
        <v>0</v>
      </c>
      <c r="AU295" s="86">
        <f>IFERROR(IF('3.Weekly Hours &amp; Wage Activity'!AD295 = "FT", 1,MIN(1,IF('3.Weekly Hours &amp; Wage Activity'!AD295 = "", "",MIN('3.Weekly Hours &amp; Wage Activity'!AD295/40,1)),IF('3.Weekly Hours &amp; Wage Activity'!AD295="", "",'3.Weekly Hours &amp; Wage Activity'!AD295/40 ))),0)</f>
        <v>0</v>
      </c>
      <c r="AV295" s="86">
        <f>IFERROR(IF('3.Weekly Hours &amp; Wage Activity'!AE295 = "FT", 1,MIN(1,IF('3.Weekly Hours &amp; Wage Activity'!AE295 = "", "",MIN('3.Weekly Hours &amp; Wage Activity'!AE295/40,1)),IF('3.Weekly Hours &amp; Wage Activity'!AE295="", "",'3.Weekly Hours &amp; Wage Activity'!AE295/40 ))),0)</f>
        <v>0</v>
      </c>
      <c r="AW295" s="86">
        <f>IFERROR(IF('3.Weekly Hours &amp; Wage Activity'!AF295 = "FT", 1,MIN(1,IF('3.Weekly Hours &amp; Wage Activity'!AF295 = "", "",MIN('3.Weekly Hours &amp; Wage Activity'!AF295/40,1)),IF('3.Weekly Hours &amp; Wage Activity'!AF295="", "",'3.Weekly Hours &amp; Wage Activity'!AF295/40 ))),0)</f>
        <v>0</v>
      </c>
      <c r="AX295" s="86">
        <f>IFERROR(IF('3.Weekly Hours &amp; Wage Activity'!AG295 = "FT", 1,MIN(1,IF('3.Weekly Hours &amp; Wage Activity'!AG295 = "", "",MIN('3.Weekly Hours &amp; Wage Activity'!AG295/40,1)),IF('3.Weekly Hours &amp; Wage Activity'!AG295="", "",'3.Weekly Hours &amp; Wage Activity'!AG295/40 ))),0)</f>
        <v>0</v>
      </c>
      <c r="AY295" s="523">
        <f>SUM( IF(COUNTIF('3.Weekly Hours &amp; Wage Activity'!J295:Q295, "&lt;&gt;FT") = 0, COLUMNS('3.Weekly Hours &amp; Wage Activity'!J295:AG295) * 40, '3.Weekly Hours &amp; Wage Activity'!J295:AG295))</f>
        <v>0</v>
      </c>
      <c r="AZ295" s="86">
        <f t="shared" si="34"/>
        <v>0</v>
      </c>
      <c r="BA295" s="87">
        <f t="shared" si="35"/>
        <v>0</v>
      </c>
      <c r="BB295" s="74" t="str">
        <f>IF('2.Census &amp; Reference Benchmarks'!K295 = "", "", '2.Census &amp; Reference Benchmarks'!K295)</f>
        <v/>
      </c>
      <c r="BC295" s="185">
        <f>IF('2.Census &amp; Reference Benchmarks'!L295="N/A",IF(OR(AND(G295="",I295=""),AND(G295&lt;DATEVALUE("1/1/2020"),OR(I295="",I295&gt;DATEVALUE("3/31/2020")))),177.14,IF(OR(I295 = "", I295 &gt; DATEVALUE("1/31/2020")), ROUND(177.14*((DATEVALUE("2/1/2020") -G295)/31),1))),IF('2.Census &amp; Reference Benchmarks'!L295="",0,'2.Census &amp; Reference Benchmarks'!L295))</f>
        <v>0</v>
      </c>
      <c r="BD295" s="74" t="str">
        <f>IF('2.Census &amp; Reference Benchmarks'!N295 = "", "", '2.Census &amp; Reference Benchmarks'!N295)</f>
        <v/>
      </c>
      <c r="BE295" s="185">
        <f>IF('2.Census &amp; Reference Benchmarks'!O295="N/A",IF(OR(AND(G295="",I295=""),AND(G295&lt;=DATEVALUE("2/1/2020"),OR(I295="",I295&gt;=DATEVALUE("2/29/2020")))),165.71,IF(AND(G295&gt;DATEVALUE("2/1/2020"),OR(I295="",I295&lt;=DATEVALUE("2/29/2020"))),((DATEVALUE("3/1/2020")-G295)/29)*165.71,"")),IF('2.Census &amp; Reference Benchmarks'!O295="",0,'2.Census &amp; Reference Benchmarks'!O295))</f>
        <v>0</v>
      </c>
    </row>
    <row r="296" spans="1:57" x14ac:dyDescent="0.25">
      <c r="A296" s="3"/>
      <c r="B296" s="56">
        <f>IF('2.Census &amp; Reference Benchmarks'!B296 &lt;&gt;"",'2.Census &amp; Reference Benchmarks'!B296,"")</f>
        <v>0</v>
      </c>
      <c r="C296" s="56">
        <f>IF('2.Census &amp; Reference Benchmarks'!C296 &lt;&gt;"",'2.Census &amp; Reference Benchmarks'!C296,"")</f>
        <v>0</v>
      </c>
      <c r="D296" s="57" t="str">
        <f>IF('2.Census &amp; Reference Benchmarks'!D296 &lt;&gt;"",'2.Census &amp; Reference Benchmarks'!D296,"")</f>
        <v/>
      </c>
      <c r="E296" s="56" t="str">
        <f>IF('2.Census &amp; Reference Benchmarks'!E296 &lt;&gt;"",'2.Census &amp; Reference Benchmarks'!E296,"")</f>
        <v/>
      </c>
      <c r="F296" s="56" t="str">
        <f>IF('2.Census &amp; Reference Benchmarks'!F296 &lt;&gt;"",'2.Census &amp; Reference Benchmarks'!F296,"")</f>
        <v/>
      </c>
      <c r="G296" s="58" t="str">
        <f>IF('2.Census &amp; Reference Benchmarks'!G296 &lt;&gt;"",'2.Census &amp; Reference Benchmarks'!G296,"")</f>
        <v/>
      </c>
      <c r="H296" s="58" t="str">
        <f>IF('2.Census &amp; Reference Benchmarks'!H296 &lt;&gt;"",'2.Census &amp; Reference Benchmarks'!H296,"")</f>
        <v/>
      </c>
      <c r="I296" s="58" t="str">
        <f>IF('2.Census &amp; Reference Benchmarks'!I296 &lt;&gt;"",'2.Census &amp; Reference Benchmarks'!I296,"")</f>
        <v/>
      </c>
      <c r="J296" s="69" t="str">
        <f>IF('2.Census &amp; Reference Benchmarks'!J296 &lt;&gt;"",'2.Census &amp; Reference Benchmarks'!J296,"")</f>
        <v/>
      </c>
      <c r="K296" s="58" t="str">
        <f>IF('7.Safe Harbor Input Data &amp; Calc'!Q298 &lt;&gt; "", '7.Safe Harbor Input Data &amp; Calc'!Q298, "")</f>
        <v>No</v>
      </c>
      <c r="L296" s="59" t="str">
        <f>IF('2.Census &amp; Reference Benchmarks'!T296&lt;&gt; "",'2.Census &amp; Reference Benchmarks'!T296,"")</f>
        <v/>
      </c>
      <c r="M296" s="60">
        <f>'2.Census &amp; Reference Benchmarks'!M296</f>
        <v>0</v>
      </c>
      <c r="N296" s="60">
        <f>'2.Census &amp; Reference Benchmarks'!P296</f>
        <v>0</v>
      </c>
      <c r="O296" s="60">
        <f>'2.Census &amp; Reference Benchmarks'!S296</f>
        <v>0</v>
      </c>
      <c r="P296" s="52">
        <f>IF( AND(I296 &lt; '1. Summary for SBA'!$J$7, I296 &lt;&gt;""), 0, IF(AND(G296="",I296=""),SUM(M296:O296)*4,IF(I296&lt;'1. Summary for SBA'!$J$7,0,IF(K296="Yes",0,IF(H296="Salary",IF(AND(SUM(M296:O296)*4&lt;100000,L296=""),(SUM(M296:O296)/(IF(OR(I296=0,I296&gt;=DATEVALUE("3/31/2020")),DATEVALUE("3/31/2020"),I296)-IF(OR(G296&lt;=DATEVALUE("1/1/2020"), G296 = ""),DATEVALUE("1/1/2020"),IF(OR(MONTH(G296)=1),G296+1,IF(MONTH(G296)=3,G296,G296-1)))))*360,0),0)))))</f>
        <v>0</v>
      </c>
      <c r="Q296" s="52">
        <f t="shared" si="36"/>
        <v>0</v>
      </c>
      <c r="R296" s="67">
        <f t="shared" si="30"/>
        <v>0</v>
      </c>
      <c r="S296" s="53">
        <f>SUM('3.Weekly Hours &amp; Wage Activity'!AI296:BF296)</f>
        <v>0</v>
      </c>
      <c r="T296" s="53">
        <f>IF(AND(I296&lt;&gt; "",  I296 &lt; '1. Summary for SBA'!$J$11 +168, I296 &gt; '1. Summary for SBA'!$J$11),S296+(((168-(I296-'1. Summary for SBA'!$J$11+1))*S296)/((I296-'1. Summary for SBA'!$J$11+1))),0)</f>
        <v>0</v>
      </c>
      <c r="U296" s="369">
        <f>IF(K296= "Yes",0,IF( H296 = "salary",IF(T296 = 0,MAX(0,$R296-$S296), R296-T296),IF( H296 = "Hourly",'6. Hourly EE Wage Reduction'!AA296, 0)))</f>
        <v>0</v>
      </c>
      <c r="V296" s="67">
        <f t="shared" si="31"/>
        <v>0</v>
      </c>
      <c r="W296" s="405" t="str">
        <f>IF(U296 = 0, "No",IF('6. Hourly EE Wage Reduction'!T296 &gt;'6. Hourly EE Wage Reduction'!W296, "Yes", "No"))</f>
        <v>No</v>
      </c>
      <c r="X296" s="67">
        <f t="shared" si="32"/>
        <v>0</v>
      </c>
      <c r="Y296" s="67">
        <f t="shared" si="33"/>
        <v>0</v>
      </c>
      <c r="AA296" s="86">
        <f>IFERROR(IF('3.Weekly Hours &amp; Wage Activity'!J296 = "FT", 1,MIN(1,IF('3.Weekly Hours &amp; Wage Activity'!J296 = "", "",MIN('3.Weekly Hours &amp; Wage Activity'!J296/40,1)),IF('3.Weekly Hours &amp; Wage Activity'!J296="", "",'3.Weekly Hours &amp; Wage Activity'!J296/40 ))),0)</f>
        <v>0</v>
      </c>
      <c r="AB296" s="86">
        <f>IFERROR(IF('3.Weekly Hours &amp; Wage Activity'!K296 = "FT", 1,MIN(1,IF('3.Weekly Hours &amp; Wage Activity'!K296 = "", "",MIN('3.Weekly Hours &amp; Wage Activity'!K296/40,1)),IF('3.Weekly Hours &amp; Wage Activity'!K296="", "",'3.Weekly Hours &amp; Wage Activity'!K296/40 ))),0)</f>
        <v>0</v>
      </c>
      <c r="AC296" s="86">
        <f>IFERROR(IF('3.Weekly Hours &amp; Wage Activity'!L296 = "FT", 1,MIN(1,IF('3.Weekly Hours &amp; Wage Activity'!L296 = "", "",MIN('3.Weekly Hours &amp; Wage Activity'!L296/40,1)),IF('3.Weekly Hours &amp; Wage Activity'!L296="", "",'3.Weekly Hours &amp; Wage Activity'!L296/40 ))),0)</f>
        <v>0</v>
      </c>
      <c r="AD296" s="86">
        <f>IFERROR(IF('3.Weekly Hours &amp; Wage Activity'!M296 = "FT", 1,MIN(1,IF('3.Weekly Hours &amp; Wage Activity'!M296 = "", "",MIN('3.Weekly Hours &amp; Wage Activity'!M296/40,1)),IF('3.Weekly Hours &amp; Wage Activity'!M296="", "",'3.Weekly Hours &amp; Wage Activity'!M296/40 ))),0)</f>
        <v>0</v>
      </c>
      <c r="AE296" s="86">
        <f>IFERROR(IF('3.Weekly Hours &amp; Wage Activity'!N296 = "FT", 1,MIN(1,IF('3.Weekly Hours &amp; Wage Activity'!N296 = "", "",MIN('3.Weekly Hours &amp; Wage Activity'!N296/40,1)),IF('3.Weekly Hours &amp; Wage Activity'!N296="", "",'3.Weekly Hours &amp; Wage Activity'!N296/40 ))),0)</f>
        <v>0</v>
      </c>
      <c r="AF296" s="86">
        <f>IFERROR(IF('3.Weekly Hours &amp; Wage Activity'!O296 = "FT", 1,MIN(1,IF('3.Weekly Hours &amp; Wage Activity'!O296 = "", "",MIN('3.Weekly Hours &amp; Wage Activity'!O296/40,1)),IF('3.Weekly Hours &amp; Wage Activity'!O296="", "",'3.Weekly Hours &amp; Wage Activity'!O296/40 ))),0)</f>
        <v>0</v>
      </c>
      <c r="AG296" s="86">
        <f>IFERROR(IF('3.Weekly Hours &amp; Wage Activity'!P296 = "FT", 1,MIN(1,IF('3.Weekly Hours &amp; Wage Activity'!P296 = "", "",MIN('3.Weekly Hours &amp; Wage Activity'!P296/40,1)),IF('3.Weekly Hours &amp; Wage Activity'!P296="", "",'3.Weekly Hours &amp; Wage Activity'!P296/40 ))),0)</f>
        <v>0</v>
      </c>
      <c r="AH296" s="86">
        <f>IFERROR(IF('3.Weekly Hours &amp; Wage Activity'!Q296 = "FT", 1,MIN(1,IF('3.Weekly Hours &amp; Wage Activity'!Q296 = "", "",MIN('3.Weekly Hours &amp; Wage Activity'!Q296/40,1)),IF('3.Weekly Hours &amp; Wage Activity'!Q296="", "",'3.Weekly Hours &amp; Wage Activity'!Q296/40 ))),0)</f>
        <v>0</v>
      </c>
      <c r="AI296" s="86">
        <f>IFERROR(IF('3.Weekly Hours &amp; Wage Activity'!R296 = "FT", 1,MIN(1,IF('3.Weekly Hours &amp; Wage Activity'!R296 = "", "",MIN('3.Weekly Hours &amp; Wage Activity'!R296/40,1)),IF('3.Weekly Hours &amp; Wage Activity'!R296="", "",'3.Weekly Hours &amp; Wage Activity'!R296/40 ))),0)</f>
        <v>0</v>
      </c>
      <c r="AJ296" s="86">
        <f>IFERROR(IF('3.Weekly Hours &amp; Wage Activity'!S296 = "FT", 1,MIN(1,IF('3.Weekly Hours &amp; Wage Activity'!S296 = "", "",MIN('3.Weekly Hours &amp; Wage Activity'!S296/40,1)),IF('3.Weekly Hours &amp; Wage Activity'!S296="", "",'3.Weekly Hours &amp; Wage Activity'!S296/40 ))),0)</f>
        <v>0</v>
      </c>
      <c r="AK296" s="86">
        <f>IFERROR(IF('3.Weekly Hours &amp; Wage Activity'!T296 = "FT", 1,MIN(1,IF('3.Weekly Hours &amp; Wage Activity'!T296 = "", "",MIN('3.Weekly Hours &amp; Wage Activity'!T296/40,1)),IF('3.Weekly Hours &amp; Wage Activity'!T296="", "",'3.Weekly Hours &amp; Wage Activity'!T296/40 ))),0)</f>
        <v>0</v>
      </c>
      <c r="AL296" s="86">
        <f>IFERROR(IF('3.Weekly Hours &amp; Wage Activity'!U296 = "FT", 1,MIN(1,IF('3.Weekly Hours &amp; Wage Activity'!U296 = "", "",MIN('3.Weekly Hours &amp; Wage Activity'!U296/40,1)),IF('3.Weekly Hours &amp; Wage Activity'!U296="", "",'3.Weekly Hours &amp; Wage Activity'!U296/40 ))),0)</f>
        <v>0</v>
      </c>
      <c r="AM296" s="86">
        <f>IFERROR(IF('3.Weekly Hours &amp; Wage Activity'!V296 = "FT", 1,MIN(1,IF('3.Weekly Hours &amp; Wage Activity'!V296 = "", "",MIN('3.Weekly Hours &amp; Wage Activity'!V296/40,1)),IF('3.Weekly Hours &amp; Wage Activity'!V296="", "",'3.Weekly Hours &amp; Wage Activity'!V296/40 ))),0)</f>
        <v>0</v>
      </c>
      <c r="AN296" s="86">
        <f>IFERROR(IF('3.Weekly Hours &amp; Wage Activity'!W296 = "FT", 1,MIN(1,IF('3.Weekly Hours &amp; Wage Activity'!W296 = "", "",MIN('3.Weekly Hours &amp; Wage Activity'!W296/40,1)),IF('3.Weekly Hours &amp; Wage Activity'!W296="", "",'3.Weekly Hours &amp; Wage Activity'!W296/40 ))),0)</f>
        <v>0</v>
      </c>
      <c r="AO296" s="86">
        <f>IFERROR(IF('3.Weekly Hours &amp; Wage Activity'!X296 = "FT", 1,MIN(1,IF('3.Weekly Hours &amp; Wage Activity'!X296 = "", "",MIN('3.Weekly Hours &amp; Wage Activity'!X296/40,1)),IF('3.Weekly Hours &amp; Wage Activity'!X296="", "",'3.Weekly Hours &amp; Wage Activity'!X296/40 ))),0)</f>
        <v>0</v>
      </c>
      <c r="AP296" s="86">
        <f>IFERROR(IF('3.Weekly Hours &amp; Wage Activity'!Y296 = "FT", 1,MIN(1,IF('3.Weekly Hours &amp; Wage Activity'!Y296 = "", "",MIN('3.Weekly Hours &amp; Wage Activity'!Y296/40,1)),IF('3.Weekly Hours &amp; Wage Activity'!Y296="", "",'3.Weekly Hours &amp; Wage Activity'!Y296/40 ))),0)</f>
        <v>0</v>
      </c>
      <c r="AQ296" s="86">
        <f>IFERROR(IF('3.Weekly Hours &amp; Wage Activity'!Z296 = "FT", 1,MIN(1,IF('3.Weekly Hours &amp; Wage Activity'!Z296 = "", "",MIN('3.Weekly Hours &amp; Wage Activity'!Z296/40,1)),IF('3.Weekly Hours &amp; Wage Activity'!Z296="", "",'3.Weekly Hours &amp; Wage Activity'!Z296/40 ))),0)</f>
        <v>0</v>
      </c>
      <c r="AR296" s="86">
        <f>IFERROR(IF('3.Weekly Hours &amp; Wage Activity'!AA296 = "FT", 1,MIN(1,IF('3.Weekly Hours &amp; Wage Activity'!AA296 = "", "",MIN('3.Weekly Hours &amp; Wage Activity'!AA296/40,1)),IF('3.Weekly Hours &amp; Wage Activity'!AA296="", "",'3.Weekly Hours &amp; Wage Activity'!AA296/40 ))),0)</f>
        <v>0</v>
      </c>
      <c r="AS296" s="86">
        <f>IFERROR(IF('3.Weekly Hours &amp; Wage Activity'!AB296 = "FT", 1,MIN(1,IF('3.Weekly Hours &amp; Wage Activity'!AB296 = "", "",MIN('3.Weekly Hours &amp; Wage Activity'!AB296/40,1)),IF('3.Weekly Hours &amp; Wage Activity'!AB296="", "",'3.Weekly Hours &amp; Wage Activity'!AB296/40 ))),0)</f>
        <v>0</v>
      </c>
      <c r="AT296" s="86">
        <f>IFERROR(IF('3.Weekly Hours &amp; Wage Activity'!AC296 = "FT", 1,MIN(1,IF('3.Weekly Hours &amp; Wage Activity'!AC296 = "", "",MIN('3.Weekly Hours &amp; Wage Activity'!AC296/40,1)),IF('3.Weekly Hours &amp; Wage Activity'!AC296="", "",'3.Weekly Hours &amp; Wage Activity'!AC296/40 ))),0)</f>
        <v>0</v>
      </c>
      <c r="AU296" s="86">
        <f>IFERROR(IF('3.Weekly Hours &amp; Wage Activity'!AD296 = "FT", 1,MIN(1,IF('3.Weekly Hours &amp; Wage Activity'!AD296 = "", "",MIN('3.Weekly Hours &amp; Wage Activity'!AD296/40,1)),IF('3.Weekly Hours &amp; Wage Activity'!AD296="", "",'3.Weekly Hours &amp; Wage Activity'!AD296/40 ))),0)</f>
        <v>0</v>
      </c>
      <c r="AV296" s="86">
        <f>IFERROR(IF('3.Weekly Hours &amp; Wage Activity'!AE296 = "FT", 1,MIN(1,IF('3.Weekly Hours &amp; Wage Activity'!AE296 = "", "",MIN('3.Weekly Hours &amp; Wage Activity'!AE296/40,1)),IF('3.Weekly Hours &amp; Wage Activity'!AE296="", "",'3.Weekly Hours &amp; Wage Activity'!AE296/40 ))),0)</f>
        <v>0</v>
      </c>
      <c r="AW296" s="86">
        <f>IFERROR(IF('3.Weekly Hours &amp; Wage Activity'!AF296 = "FT", 1,MIN(1,IF('3.Weekly Hours &amp; Wage Activity'!AF296 = "", "",MIN('3.Weekly Hours &amp; Wage Activity'!AF296/40,1)),IF('3.Weekly Hours &amp; Wage Activity'!AF296="", "",'3.Weekly Hours &amp; Wage Activity'!AF296/40 ))),0)</f>
        <v>0</v>
      </c>
      <c r="AX296" s="86">
        <f>IFERROR(IF('3.Weekly Hours &amp; Wage Activity'!AG296 = "FT", 1,MIN(1,IF('3.Weekly Hours &amp; Wage Activity'!AG296 = "", "",MIN('3.Weekly Hours &amp; Wage Activity'!AG296/40,1)),IF('3.Weekly Hours &amp; Wage Activity'!AG296="", "",'3.Weekly Hours &amp; Wage Activity'!AG296/40 ))),0)</f>
        <v>0</v>
      </c>
      <c r="AY296" s="523">
        <f>SUM( IF(COUNTIF('3.Weekly Hours &amp; Wage Activity'!J296:Q296, "&lt;&gt;FT") = 0, COLUMNS('3.Weekly Hours &amp; Wage Activity'!J296:AG296) * 40, '3.Weekly Hours &amp; Wage Activity'!J296:AG296))</f>
        <v>0</v>
      </c>
      <c r="AZ296" s="86">
        <f t="shared" si="34"/>
        <v>0</v>
      </c>
      <c r="BA296" s="87">
        <f t="shared" si="35"/>
        <v>0</v>
      </c>
      <c r="BB296" s="74" t="str">
        <f>IF('2.Census &amp; Reference Benchmarks'!K296 = "", "", '2.Census &amp; Reference Benchmarks'!K296)</f>
        <v/>
      </c>
      <c r="BC296" s="185">
        <f>IF('2.Census &amp; Reference Benchmarks'!L296="N/A",IF(OR(AND(G296="",I296=""),AND(G296&lt;DATEVALUE("1/1/2020"),OR(I296="",I296&gt;DATEVALUE("3/31/2020")))),177.14,IF(OR(I296 = "", I296 &gt; DATEVALUE("1/31/2020")), ROUND(177.14*((DATEVALUE("2/1/2020") -G296)/31),1))),IF('2.Census &amp; Reference Benchmarks'!L296="",0,'2.Census &amp; Reference Benchmarks'!L296))</f>
        <v>0</v>
      </c>
      <c r="BD296" s="74" t="str">
        <f>IF('2.Census &amp; Reference Benchmarks'!N296 = "", "", '2.Census &amp; Reference Benchmarks'!N296)</f>
        <v/>
      </c>
      <c r="BE296" s="185">
        <f>IF('2.Census &amp; Reference Benchmarks'!O296="N/A",IF(OR(AND(G296="",I296=""),AND(G296&lt;=DATEVALUE("2/1/2020"),OR(I296="",I296&gt;=DATEVALUE("2/29/2020")))),165.71,IF(AND(G296&gt;DATEVALUE("2/1/2020"),OR(I296="",I296&lt;=DATEVALUE("2/29/2020"))),((DATEVALUE("3/1/2020")-G296)/29)*165.71,"")),IF('2.Census &amp; Reference Benchmarks'!O296="",0,'2.Census &amp; Reference Benchmarks'!O296))</f>
        <v>0</v>
      </c>
    </row>
    <row r="297" spans="1:57" x14ac:dyDescent="0.25">
      <c r="A297" s="3"/>
      <c r="B297" s="56">
        <f>IF('2.Census &amp; Reference Benchmarks'!B297 &lt;&gt;"",'2.Census &amp; Reference Benchmarks'!B297,"")</f>
        <v>0</v>
      </c>
      <c r="C297" s="56">
        <f>IF('2.Census &amp; Reference Benchmarks'!C297 &lt;&gt;"",'2.Census &amp; Reference Benchmarks'!C297,"")</f>
        <v>0</v>
      </c>
      <c r="D297" s="57" t="str">
        <f>IF('2.Census &amp; Reference Benchmarks'!D297 &lt;&gt;"",'2.Census &amp; Reference Benchmarks'!D297,"")</f>
        <v/>
      </c>
      <c r="E297" s="56" t="str">
        <f>IF('2.Census &amp; Reference Benchmarks'!E297 &lt;&gt;"",'2.Census &amp; Reference Benchmarks'!E297,"")</f>
        <v/>
      </c>
      <c r="F297" s="56" t="str">
        <f>IF('2.Census &amp; Reference Benchmarks'!F297 &lt;&gt;"",'2.Census &amp; Reference Benchmarks'!F297,"")</f>
        <v/>
      </c>
      <c r="G297" s="58" t="str">
        <f>IF('2.Census &amp; Reference Benchmarks'!G297 &lt;&gt;"",'2.Census &amp; Reference Benchmarks'!G297,"")</f>
        <v/>
      </c>
      <c r="H297" s="58" t="str">
        <f>IF('2.Census &amp; Reference Benchmarks'!H297 &lt;&gt;"",'2.Census &amp; Reference Benchmarks'!H297,"")</f>
        <v/>
      </c>
      <c r="I297" s="58" t="str">
        <f>IF('2.Census &amp; Reference Benchmarks'!I297 &lt;&gt;"",'2.Census &amp; Reference Benchmarks'!I297,"")</f>
        <v/>
      </c>
      <c r="J297" s="69" t="str">
        <f>IF('2.Census &amp; Reference Benchmarks'!J297 &lt;&gt;"",'2.Census &amp; Reference Benchmarks'!J297,"")</f>
        <v/>
      </c>
      <c r="K297" s="58" t="str">
        <f>IF('7.Safe Harbor Input Data &amp; Calc'!Q299 &lt;&gt; "", '7.Safe Harbor Input Data &amp; Calc'!Q299, "")</f>
        <v>No</v>
      </c>
      <c r="L297" s="59" t="str">
        <f>IF('2.Census &amp; Reference Benchmarks'!T297&lt;&gt; "",'2.Census &amp; Reference Benchmarks'!T297,"")</f>
        <v/>
      </c>
      <c r="M297" s="60">
        <f>'2.Census &amp; Reference Benchmarks'!M297</f>
        <v>0</v>
      </c>
      <c r="N297" s="60">
        <f>'2.Census &amp; Reference Benchmarks'!P297</f>
        <v>0</v>
      </c>
      <c r="O297" s="60">
        <f>'2.Census &amp; Reference Benchmarks'!S297</f>
        <v>0</v>
      </c>
      <c r="P297" s="52">
        <f>IF( AND(I297 &lt; '1. Summary for SBA'!$J$7, I297 &lt;&gt;""), 0, IF(AND(G297="",I297=""),SUM(M297:O297)*4,IF(I297&lt;'1. Summary for SBA'!$J$7,0,IF(K297="Yes",0,IF(H297="Salary",IF(AND(SUM(M297:O297)*4&lt;100000,L297=""),(SUM(M297:O297)/(IF(OR(I297=0,I297&gt;=DATEVALUE("3/31/2020")),DATEVALUE("3/31/2020"),I297)-IF(OR(G297&lt;=DATEVALUE("1/1/2020"), G297 = ""),DATEVALUE("1/1/2020"),IF(OR(MONTH(G297)=1),G297+1,IF(MONTH(G297)=3,G297,G297-1)))))*360,0),0)))))</f>
        <v>0</v>
      </c>
      <c r="Q297" s="52">
        <f t="shared" si="36"/>
        <v>0</v>
      </c>
      <c r="R297" s="67">
        <f t="shared" si="30"/>
        <v>0</v>
      </c>
      <c r="S297" s="53">
        <f>SUM('3.Weekly Hours &amp; Wage Activity'!AI297:BF297)</f>
        <v>0</v>
      </c>
      <c r="T297" s="53">
        <f>IF(AND(I297&lt;&gt; "",  I297 &lt; '1. Summary for SBA'!$J$11 +168, I297 &gt; '1. Summary for SBA'!$J$11),S297+(((168-(I297-'1. Summary for SBA'!$J$11+1))*S297)/((I297-'1. Summary for SBA'!$J$11+1))),0)</f>
        <v>0</v>
      </c>
      <c r="U297" s="369">
        <f>IF(K297= "Yes",0,IF( H297 = "salary",IF(T297 = 0,MAX(0,$R297-$S297), R297-T297),IF( H297 = "Hourly",'6. Hourly EE Wage Reduction'!AA297, 0)))</f>
        <v>0</v>
      </c>
      <c r="V297" s="67">
        <f t="shared" si="31"/>
        <v>0</v>
      </c>
      <c r="W297" s="405" t="str">
        <f>IF(U297 = 0, "No",IF('6. Hourly EE Wage Reduction'!T297 &gt;'6. Hourly EE Wage Reduction'!W297, "Yes", "No"))</f>
        <v>No</v>
      </c>
      <c r="X297" s="67">
        <f t="shared" si="32"/>
        <v>0</v>
      </c>
      <c r="Y297" s="67">
        <f t="shared" si="33"/>
        <v>0</v>
      </c>
      <c r="AA297" s="86">
        <f>IFERROR(IF('3.Weekly Hours &amp; Wage Activity'!J297 = "FT", 1,MIN(1,IF('3.Weekly Hours &amp; Wage Activity'!J297 = "", "",MIN('3.Weekly Hours &amp; Wage Activity'!J297/40,1)),IF('3.Weekly Hours &amp; Wage Activity'!J297="", "",'3.Weekly Hours &amp; Wage Activity'!J297/40 ))),0)</f>
        <v>0</v>
      </c>
      <c r="AB297" s="86">
        <f>IFERROR(IF('3.Weekly Hours &amp; Wage Activity'!K297 = "FT", 1,MIN(1,IF('3.Weekly Hours &amp; Wage Activity'!K297 = "", "",MIN('3.Weekly Hours &amp; Wage Activity'!K297/40,1)),IF('3.Weekly Hours &amp; Wage Activity'!K297="", "",'3.Weekly Hours &amp; Wage Activity'!K297/40 ))),0)</f>
        <v>0</v>
      </c>
      <c r="AC297" s="86">
        <f>IFERROR(IF('3.Weekly Hours &amp; Wage Activity'!L297 = "FT", 1,MIN(1,IF('3.Weekly Hours &amp; Wage Activity'!L297 = "", "",MIN('3.Weekly Hours &amp; Wage Activity'!L297/40,1)),IF('3.Weekly Hours &amp; Wage Activity'!L297="", "",'3.Weekly Hours &amp; Wage Activity'!L297/40 ))),0)</f>
        <v>0</v>
      </c>
      <c r="AD297" s="86">
        <f>IFERROR(IF('3.Weekly Hours &amp; Wage Activity'!M297 = "FT", 1,MIN(1,IF('3.Weekly Hours &amp; Wage Activity'!M297 = "", "",MIN('3.Weekly Hours &amp; Wage Activity'!M297/40,1)),IF('3.Weekly Hours &amp; Wage Activity'!M297="", "",'3.Weekly Hours &amp; Wage Activity'!M297/40 ))),0)</f>
        <v>0</v>
      </c>
      <c r="AE297" s="86">
        <f>IFERROR(IF('3.Weekly Hours &amp; Wage Activity'!N297 = "FT", 1,MIN(1,IF('3.Weekly Hours &amp; Wage Activity'!N297 = "", "",MIN('3.Weekly Hours &amp; Wage Activity'!N297/40,1)),IF('3.Weekly Hours &amp; Wage Activity'!N297="", "",'3.Weekly Hours &amp; Wage Activity'!N297/40 ))),0)</f>
        <v>0</v>
      </c>
      <c r="AF297" s="86">
        <f>IFERROR(IF('3.Weekly Hours &amp; Wage Activity'!O297 = "FT", 1,MIN(1,IF('3.Weekly Hours &amp; Wage Activity'!O297 = "", "",MIN('3.Weekly Hours &amp; Wage Activity'!O297/40,1)),IF('3.Weekly Hours &amp; Wage Activity'!O297="", "",'3.Weekly Hours &amp; Wage Activity'!O297/40 ))),0)</f>
        <v>0</v>
      </c>
      <c r="AG297" s="86">
        <f>IFERROR(IF('3.Weekly Hours &amp; Wage Activity'!P297 = "FT", 1,MIN(1,IF('3.Weekly Hours &amp; Wage Activity'!P297 = "", "",MIN('3.Weekly Hours &amp; Wage Activity'!P297/40,1)),IF('3.Weekly Hours &amp; Wage Activity'!P297="", "",'3.Weekly Hours &amp; Wage Activity'!P297/40 ))),0)</f>
        <v>0</v>
      </c>
      <c r="AH297" s="86">
        <f>IFERROR(IF('3.Weekly Hours &amp; Wage Activity'!Q297 = "FT", 1,MIN(1,IF('3.Weekly Hours &amp; Wage Activity'!Q297 = "", "",MIN('3.Weekly Hours &amp; Wage Activity'!Q297/40,1)),IF('3.Weekly Hours &amp; Wage Activity'!Q297="", "",'3.Weekly Hours &amp; Wage Activity'!Q297/40 ))),0)</f>
        <v>0</v>
      </c>
      <c r="AI297" s="86">
        <f>IFERROR(IF('3.Weekly Hours &amp; Wage Activity'!R297 = "FT", 1,MIN(1,IF('3.Weekly Hours &amp; Wage Activity'!R297 = "", "",MIN('3.Weekly Hours &amp; Wage Activity'!R297/40,1)),IF('3.Weekly Hours &amp; Wage Activity'!R297="", "",'3.Weekly Hours &amp; Wage Activity'!R297/40 ))),0)</f>
        <v>0</v>
      </c>
      <c r="AJ297" s="86">
        <f>IFERROR(IF('3.Weekly Hours &amp; Wage Activity'!S297 = "FT", 1,MIN(1,IF('3.Weekly Hours &amp; Wage Activity'!S297 = "", "",MIN('3.Weekly Hours &amp; Wage Activity'!S297/40,1)),IF('3.Weekly Hours &amp; Wage Activity'!S297="", "",'3.Weekly Hours &amp; Wage Activity'!S297/40 ))),0)</f>
        <v>0</v>
      </c>
      <c r="AK297" s="86">
        <f>IFERROR(IF('3.Weekly Hours &amp; Wage Activity'!T297 = "FT", 1,MIN(1,IF('3.Weekly Hours &amp; Wage Activity'!T297 = "", "",MIN('3.Weekly Hours &amp; Wage Activity'!T297/40,1)),IF('3.Weekly Hours &amp; Wage Activity'!T297="", "",'3.Weekly Hours &amp; Wage Activity'!T297/40 ))),0)</f>
        <v>0</v>
      </c>
      <c r="AL297" s="86">
        <f>IFERROR(IF('3.Weekly Hours &amp; Wage Activity'!U297 = "FT", 1,MIN(1,IF('3.Weekly Hours &amp; Wage Activity'!U297 = "", "",MIN('3.Weekly Hours &amp; Wage Activity'!U297/40,1)),IF('3.Weekly Hours &amp; Wage Activity'!U297="", "",'3.Weekly Hours &amp; Wage Activity'!U297/40 ))),0)</f>
        <v>0</v>
      </c>
      <c r="AM297" s="86">
        <f>IFERROR(IF('3.Weekly Hours &amp; Wage Activity'!V297 = "FT", 1,MIN(1,IF('3.Weekly Hours &amp; Wage Activity'!V297 = "", "",MIN('3.Weekly Hours &amp; Wage Activity'!V297/40,1)),IF('3.Weekly Hours &amp; Wage Activity'!V297="", "",'3.Weekly Hours &amp; Wage Activity'!V297/40 ))),0)</f>
        <v>0</v>
      </c>
      <c r="AN297" s="86">
        <f>IFERROR(IF('3.Weekly Hours &amp; Wage Activity'!W297 = "FT", 1,MIN(1,IF('3.Weekly Hours &amp; Wage Activity'!W297 = "", "",MIN('3.Weekly Hours &amp; Wage Activity'!W297/40,1)),IF('3.Weekly Hours &amp; Wage Activity'!W297="", "",'3.Weekly Hours &amp; Wage Activity'!W297/40 ))),0)</f>
        <v>0</v>
      </c>
      <c r="AO297" s="86">
        <f>IFERROR(IF('3.Weekly Hours &amp; Wage Activity'!X297 = "FT", 1,MIN(1,IF('3.Weekly Hours &amp; Wage Activity'!X297 = "", "",MIN('3.Weekly Hours &amp; Wage Activity'!X297/40,1)),IF('3.Weekly Hours &amp; Wage Activity'!X297="", "",'3.Weekly Hours &amp; Wage Activity'!X297/40 ))),0)</f>
        <v>0</v>
      </c>
      <c r="AP297" s="86">
        <f>IFERROR(IF('3.Weekly Hours &amp; Wage Activity'!Y297 = "FT", 1,MIN(1,IF('3.Weekly Hours &amp; Wage Activity'!Y297 = "", "",MIN('3.Weekly Hours &amp; Wage Activity'!Y297/40,1)),IF('3.Weekly Hours &amp; Wage Activity'!Y297="", "",'3.Weekly Hours &amp; Wage Activity'!Y297/40 ))),0)</f>
        <v>0</v>
      </c>
      <c r="AQ297" s="86">
        <f>IFERROR(IF('3.Weekly Hours &amp; Wage Activity'!Z297 = "FT", 1,MIN(1,IF('3.Weekly Hours &amp; Wage Activity'!Z297 = "", "",MIN('3.Weekly Hours &amp; Wage Activity'!Z297/40,1)),IF('3.Weekly Hours &amp; Wage Activity'!Z297="", "",'3.Weekly Hours &amp; Wage Activity'!Z297/40 ))),0)</f>
        <v>0</v>
      </c>
      <c r="AR297" s="86">
        <f>IFERROR(IF('3.Weekly Hours &amp; Wage Activity'!AA297 = "FT", 1,MIN(1,IF('3.Weekly Hours &amp; Wage Activity'!AA297 = "", "",MIN('3.Weekly Hours &amp; Wage Activity'!AA297/40,1)),IF('3.Weekly Hours &amp; Wage Activity'!AA297="", "",'3.Weekly Hours &amp; Wage Activity'!AA297/40 ))),0)</f>
        <v>0</v>
      </c>
      <c r="AS297" s="86">
        <f>IFERROR(IF('3.Weekly Hours &amp; Wage Activity'!AB297 = "FT", 1,MIN(1,IF('3.Weekly Hours &amp; Wage Activity'!AB297 = "", "",MIN('3.Weekly Hours &amp; Wage Activity'!AB297/40,1)),IF('3.Weekly Hours &amp; Wage Activity'!AB297="", "",'3.Weekly Hours &amp; Wage Activity'!AB297/40 ))),0)</f>
        <v>0</v>
      </c>
      <c r="AT297" s="86">
        <f>IFERROR(IF('3.Weekly Hours &amp; Wage Activity'!AC297 = "FT", 1,MIN(1,IF('3.Weekly Hours &amp; Wage Activity'!AC297 = "", "",MIN('3.Weekly Hours &amp; Wage Activity'!AC297/40,1)),IF('3.Weekly Hours &amp; Wage Activity'!AC297="", "",'3.Weekly Hours &amp; Wage Activity'!AC297/40 ))),0)</f>
        <v>0</v>
      </c>
      <c r="AU297" s="86">
        <f>IFERROR(IF('3.Weekly Hours &amp; Wage Activity'!AD297 = "FT", 1,MIN(1,IF('3.Weekly Hours &amp; Wage Activity'!AD297 = "", "",MIN('3.Weekly Hours &amp; Wage Activity'!AD297/40,1)),IF('3.Weekly Hours &amp; Wage Activity'!AD297="", "",'3.Weekly Hours &amp; Wage Activity'!AD297/40 ))),0)</f>
        <v>0</v>
      </c>
      <c r="AV297" s="86">
        <f>IFERROR(IF('3.Weekly Hours &amp; Wage Activity'!AE297 = "FT", 1,MIN(1,IF('3.Weekly Hours &amp; Wage Activity'!AE297 = "", "",MIN('3.Weekly Hours &amp; Wage Activity'!AE297/40,1)),IF('3.Weekly Hours &amp; Wage Activity'!AE297="", "",'3.Weekly Hours &amp; Wage Activity'!AE297/40 ))),0)</f>
        <v>0</v>
      </c>
      <c r="AW297" s="86">
        <f>IFERROR(IF('3.Weekly Hours &amp; Wage Activity'!AF297 = "FT", 1,MIN(1,IF('3.Weekly Hours &amp; Wage Activity'!AF297 = "", "",MIN('3.Weekly Hours &amp; Wage Activity'!AF297/40,1)),IF('3.Weekly Hours &amp; Wage Activity'!AF297="", "",'3.Weekly Hours &amp; Wage Activity'!AF297/40 ))),0)</f>
        <v>0</v>
      </c>
      <c r="AX297" s="86">
        <f>IFERROR(IF('3.Weekly Hours &amp; Wage Activity'!AG297 = "FT", 1,MIN(1,IF('3.Weekly Hours &amp; Wage Activity'!AG297 = "", "",MIN('3.Weekly Hours &amp; Wage Activity'!AG297/40,1)),IF('3.Weekly Hours &amp; Wage Activity'!AG297="", "",'3.Weekly Hours &amp; Wage Activity'!AG297/40 ))),0)</f>
        <v>0</v>
      </c>
      <c r="AY297" s="523">
        <f>SUM( IF(COUNTIF('3.Weekly Hours &amp; Wage Activity'!J297:Q297, "&lt;&gt;FT") = 0, COLUMNS('3.Weekly Hours &amp; Wage Activity'!J297:AG297) * 40, '3.Weekly Hours &amp; Wage Activity'!J297:AG297))</f>
        <v>0</v>
      </c>
      <c r="AZ297" s="86">
        <f t="shared" si="34"/>
        <v>0</v>
      </c>
      <c r="BA297" s="87">
        <f t="shared" si="35"/>
        <v>0</v>
      </c>
      <c r="BB297" s="74" t="str">
        <f>IF('2.Census &amp; Reference Benchmarks'!K297 = "", "", '2.Census &amp; Reference Benchmarks'!K297)</f>
        <v/>
      </c>
      <c r="BC297" s="185">
        <f>IF('2.Census &amp; Reference Benchmarks'!L297="N/A",IF(OR(AND(G297="",I297=""),AND(G297&lt;DATEVALUE("1/1/2020"),OR(I297="",I297&gt;DATEVALUE("3/31/2020")))),177.14,IF(OR(I297 = "", I297 &gt; DATEVALUE("1/31/2020")), ROUND(177.14*((DATEVALUE("2/1/2020") -G297)/31),1))),IF('2.Census &amp; Reference Benchmarks'!L297="",0,'2.Census &amp; Reference Benchmarks'!L297))</f>
        <v>0</v>
      </c>
      <c r="BD297" s="74" t="str">
        <f>IF('2.Census &amp; Reference Benchmarks'!N297 = "", "", '2.Census &amp; Reference Benchmarks'!N297)</f>
        <v/>
      </c>
      <c r="BE297" s="185">
        <f>IF('2.Census &amp; Reference Benchmarks'!O297="N/A",IF(OR(AND(G297="",I297=""),AND(G297&lt;=DATEVALUE("2/1/2020"),OR(I297="",I297&gt;=DATEVALUE("2/29/2020")))),165.71,IF(AND(G297&gt;DATEVALUE("2/1/2020"),OR(I297="",I297&lt;=DATEVALUE("2/29/2020"))),((DATEVALUE("3/1/2020")-G297)/29)*165.71,"")),IF('2.Census &amp; Reference Benchmarks'!O297="",0,'2.Census &amp; Reference Benchmarks'!O297))</f>
        <v>0</v>
      </c>
    </row>
    <row r="298" spans="1:57" x14ac:dyDescent="0.25">
      <c r="A298" s="3"/>
      <c r="B298" s="56">
        <f>IF('2.Census &amp; Reference Benchmarks'!B298 &lt;&gt;"",'2.Census &amp; Reference Benchmarks'!B298,"")</f>
        <v>0</v>
      </c>
      <c r="C298" s="56">
        <f>IF('2.Census &amp; Reference Benchmarks'!C298 &lt;&gt;"",'2.Census &amp; Reference Benchmarks'!C298,"")</f>
        <v>0</v>
      </c>
      <c r="D298" s="57" t="str">
        <f>IF('2.Census &amp; Reference Benchmarks'!D298 &lt;&gt;"",'2.Census &amp; Reference Benchmarks'!D298,"")</f>
        <v/>
      </c>
      <c r="E298" s="56" t="str">
        <f>IF('2.Census &amp; Reference Benchmarks'!E298 &lt;&gt;"",'2.Census &amp; Reference Benchmarks'!E298,"")</f>
        <v/>
      </c>
      <c r="F298" s="56" t="str">
        <f>IF('2.Census &amp; Reference Benchmarks'!F298 &lt;&gt;"",'2.Census &amp; Reference Benchmarks'!F298,"")</f>
        <v/>
      </c>
      <c r="G298" s="58" t="str">
        <f>IF('2.Census &amp; Reference Benchmarks'!G298 &lt;&gt;"",'2.Census &amp; Reference Benchmarks'!G298,"")</f>
        <v/>
      </c>
      <c r="H298" s="58" t="str">
        <f>IF('2.Census &amp; Reference Benchmarks'!H298 &lt;&gt;"",'2.Census &amp; Reference Benchmarks'!H298,"")</f>
        <v/>
      </c>
      <c r="I298" s="58" t="str">
        <f>IF('2.Census &amp; Reference Benchmarks'!I298 &lt;&gt;"",'2.Census &amp; Reference Benchmarks'!I298,"")</f>
        <v/>
      </c>
      <c r="J298" s="69" t="str">
        <f>IF('2.Census &amp; Reference Benchmarks'!J298 &lt;&gt;"",'2.Census &amp; Reference Benchmarks'!J298,"")</f>
        <v/>
      </c>
      <c r="K298" s="58" t="str">
        <f>IF('7.Safe Harbor Input Data &amp; Calc'!Q300 &lt;&gt; "", '7.Safe Harbor Input Data &amp; Calc'!Q300, "")</f>
        <v>No</v>
      </c>
      <c r="L298" s="59" t="str">
        <f>IF('2.Census &amp; Reference Benchmarks'!T298&lt;&gt; "",'2.Census &amp; Reference Benchmarks'!T298,"")</f>
        <v/>
      </c>
      <c r="M298" s="60">
        <f>'2.Census &amp; Reference Benchmarks'!M298</f>
        <v>0</v>
      </c>
      <c r="N298" s="60">
        <f>'2.Census &amp; Reference Benchmarks'!P298</f>
        <v>0</v>
      </c>
      <c r="O298" s="60">
        <f>'2.Census &amp; Reference Benchmarks'!S298</f>
        <v>0</v>
      </c>
      <c r="P298" s="52">
        <f>IF( AND(I298 &lt; '1. Summary for SBA'!$J$7, I298 &lt;&gt;""), 0, IF(AND(G298="",I298=""),SUM(M298:O298)*4,IF(I298&lt;'1. Summary for SBA'!$J$7,0,IF(K298="Yes",0,IF(H298="Salary",IF(AND(SUM(M298:O298)*4&lt;100000,L298=""),(SUM(M298:O298)/(IF(OR(I298=0,I298&gt;=DATEVALUE("3/31/2020")),DATEVALUE("3/31/2020"),I298)-IF(OR(G298&lt;=DATEVALUE("1/1/2020"), G298 = ""),DATEVALUE("1/1/2020"),IF(OR(MONTH(G298)=1),G298+1,IF(MONTH(G298)=3,G298,G298-1)))))*360,0),0)))))</f>
        <v>0</v>
      </c>
      <c r="Q298" s="52">
        <f t="shared" si="36"/>
        <v>0</v>
      </c>
      <c r="R298" s="67">
        <f t="shared" si="30"/>
        <v>0</v>
      </c>
      <c r="S298" s="53">
        <f>SUM('3.Weekly Hours &amp; Wage Activity'!AI298:BF298)</f>
        <v>0</v>
      </c>
      <c r="T298" s="53">
        <f>IF(AND(I298&lt;&gt; "",  I298 &lt; '1. Summary for SBA'!$J$11 +168, I298 &gt; '1. Summary for SBA'!$J$11),S298+(((168-(I298-'1. Summary for SBA'!$J$11+1))*S298)/((I298-'1. Summary for SBA'!$J$11+1))),0)</f>
        <v>0</v>
      </c>
      <c r="U298" s="369">
        <f>IF(K298= "Yes",0,IF( H298 = "salary",IF(T298 = 0,MAX(0,$R298-$S298), R298-T298),IF( H298 = "Hourly",'6. Hourly EE Wage Reduction'!AA298, 0)))</f>
        <v>0</v>
      </c>
      <c r="V298" s="67">
        <f t="shared" si="31"/>
        <v>0</v>
      </c>
      <c r="W298" s="405" t="str">
        <f>IF(U298 = 0, "No",IF('6. Hourly EE Wage Reduction'!T298 &gt;'6. Hourly EE Wage Reduction'!W298, "Yes", "No"))</f>
        <v>No</v>
      </c>
      <c r="X298" s="67">
        <f t="shared" si="32"/>
        <v>0</v>
      </c>
      <c r="Y298" s="67">
        <f t="shared" si="33"/>
        <v>0</v>
      </c>
      <c r="AA298" s="86">
        <f>IFERROR(IF('3.Weekly Hours &amp; Wage Activity'!J298 = "FT", 1,MIN(1,IF('3.Weekly Hours &amp; Wage Activity'!J298 = "", "",MIN('3.Weekly Hours &amp; Wage Activity'!J298/40,1)),IF('3.Weekly Hours &amp; Wage Activity'!J298="", "",'3.Weekly Hours &amp; Wage Activity'!J298/40 ))),0)</f>
        <v>0</v>
      </c>
      <c r="AB298" s="86">
        <f>IFERROR(IF('3.Weekly Hours &amp; Wage Activity'!K298 = "FT", 1,MIN(1,IF('3.Weekly Hours &amp; Wage Activity'!K298 = "", "",MIN('3.Weekly Hours &amp; Wage Activity'!K298/40,1)),IF('3.Weekly Hours &amp; Wage Activity'!K298="", "",'3.Weekly Hours &amp; Wage Activity'!K298/40 ))),0)</f>
        <v>0</v>
      </c>
      <c r="AC298" s="86">
        <f>IFERROR(IF('3.Weekly Hours &amp; Wage Activity'!L298 = "FT", 1,MIN(1,IF('3.Weekly Hours &amp; Wage Activity'!L298 = "", "",MIN('3.Weekly Hours &amp; Wage Activity'!L298/40,1)),IF('3.Weekly Hours &amp; Wage Activity'!L298="", "",'3.Weekly Hours &amp; Wage Activity'!L298/40 ))),0)</f>
        <v>0</v>
      </c>
      <c r="AD298" s="86">
        <f>IFERROR(IF('3.Weekly Hours &amp; Wage Activity'!M298 = "FT", 1,MIN(1,IF('3.Weekly Hours &amp; Wage Activity'!M298 = "", "",MIN('3.Weekly Hours &amp; Wage Activity'!M298/40,1)),IF('3.Weekly Hours &amp; Wage Activity'!M298="", "",'3.Weekly Hours &amp; Wage Activity'!M298/40 ))),0)</f>
        <v>0</v>
      </c>
      <c r="AE298" s="86">
        <f>IFERROR(IF('3.Weekly Hours &amp; Wage Activity'!N298 = "FT", 1,MIN(1,IF('3.Weekly Hours &amp; Wage Activity'!N298 = "", "",MIN('3.Weekly Hours &amp; Wage Activity'!N298/40,1)),IF('3.Weekly Hours &amp; Wage Activity'!N298="", "",'3.Weekly Hours &amp; Wage Activity'!N298/40 ))),0)</f>
        <v>0</v>
      </c>
      <c r="AF298" s="86">
        <f>IFERROR(IF('3.Weekly Hours &amp; Wage Activity'!O298 = "FT", 1,MIN(1,IF('3.Weekly Hours &amp; Wage Activity'!O298 = "", "",MIN('3.Weekly Hours &amp; Wage Activity'!O298/40,1)),IF('3.Weekly Hours &amp; Wage Activity'!O298="", "",'3.Weekly Hours &amp; Wage Activity'!O298/40 ))),0)</f>
        <v>0</v>
      </c>
      <c r="AG298" s="86">
        <f>IFERROR(IF('3.Weekly Hours &amp; Wage Activity'!P298 = "FT", 1,MIN(1,IF('3.Weekly Hours &amp; Wage Activity'!P298 = "", "",MIN('3.Weekly Hours &amp; Wage Activity'!P298/40,1)),IF('3.Weekly Hours &amp; Wage Activity'!P298="", "",'3.Weekly Hours &amp; Wage Activity'!P298/40 ))),0)</f>
        <v>0</v>
      </c>
      <c r="AH298" s="86">
        <f>IFERROR(IF('3.Weekly Hours &amp; Wage Activity'!Q298 = "FT", 1,MIN(1,IF('3.Weekly Hours &amp; Wage Activity'!Q298 = "", "",MIN('3.Weekly Hours &amp; Wage Activity'!Q298/40,1)),IF('3.Weekly Hours &amp; Wage Activity'!Q298="", "",'3.Weekly Hours &amp; Wage Activity'!Q298/40 ))),0)</f>
        <v>0</v>
      </c>
      <c r="AI298" s="86">
        <f>IFERROR(IF('3.Weekly Hours &amp; Wage Activity'!R298 = "FT", 1,MIN(1,IF('3.Weekly Hours &amp; Wage Activity'!R298 = "", "",MIN('3.Weekly Hours &amp; Wage Activity'!R298/40,1)),IF('3.Weekly Hours &amp; Wage Activity'!R298="", "",'3.Weekly Hours &amp; Wage Activity'!R298/40 ))),0)</f>
        <v>0</v>
      </c>
      <c r="AJ298" s="86">
        <f>IFERROR(IF('3.Weekly Hours &amp; Wage Activity'!S298 = "FT", 1,MIN(1,IF('3.Weekly Hours &amp; Wage Activity'!S298 = "", "",MIN('3.Weekly Hours &amp; Wage Activity'!S298/40,1)),IF('3.Weekly Hours &amp; Wage Activity'!S298="", "",'3.Weekly Hours &amp; Wage Activity'!S298/40 ))),0)</f>
        <v>0</v>
      </c>
      <c r="AK298" s="86">
        <f>IFERROR(IF('3.Weekly Hours &amp; Wage Activity'!T298 = "FT", 1,MIN(1,IF('3.Weekly Hours &amp; Wage Activity'!T298 = "", "",MIN('3.Weekly Hours &amp; Wage Activity'!T298/40,1)),IF('3.Weekly Hours &amp; Wage Activity'!T298="", "",'3.Weekly Hours &amp; Wage Activity'!T298/40 ))),0)</f>
        <v>0</v>
      </c>
      <c r="AL298" s="86">
        <f>IFERROR(IF('3.Weekly Hours &amp; Wage Activity'!U298 = "FT", 1,MIN(1,IF('3.Weekly Hours &amp; Wage Activity'!U298 = "", "",MIN('3.Weekly Hours &amp; Wage Activity'!U298/40,1)),IF('3.Weekly Hours &amp; Wage Activity'!U298="", "",'3.Weekly Hours &amp; Wage Activity'!U298/40 ))),0)</f>
        <v>0</v>
      </c>
      <c r="AM298" s="86">
        <f>IFERROR(IF('3.Weekly Hours &amp; Wage Activity'!V298 = "FT", 1,MIN(1,IF('3.Weekly Hours &amp; Wage Activity'!V298 = "", "",MIN('3.Weekly Hours &amp; Wage Activity'!V298/40,1)),IF('3.Weekly Hours &amp; Wage Activity'!V298="", "",'3.Weekly Hours &amp; Wage Activity'!V298/40 ))),0)</f>
        <v>0</v>
      </c>
      <c r="AN298" s="86">
        <f>IFERROR(IF('3.Weekly Hours &amp; Wage Activity'!W298 = "FT", 1,MIN(1,IF('3.Weekly Hours &amp; Wage Activity'!W298 = "", "",MIN('3.Weekly Hours &amp; Wage Activity'!W298/40,1)),IF('3.Weekly Hours &amp; Wage Activity'!W298="", "",'3.Weekly Hours &amp; Wage Activity'!W298/40 ))),0)</f>
        <v>0</v>
      </c>
      <c r="AO298" s="86">
        <f>IFERROR(IF('3.Weekly Hours &amp; Wage Activity'!X298 = "FT", 1,MIN(1,IF('3.Weekly Hours &amp; Wage Activity'!X298 = "", "",MIN('3.Weekly Hours &amp; Wage Activity'!X298/40,1)),IF('3.Weekly Hours &amp; Wage Activity'!X298="", "",'3.Weekly Hours &amp; Wage Activity'!X298/40 ))),0)</f>
        <v>0</v>
      </c>
      <c r="AP298" s="86">
        <f>IFERROR(IF('3.Weekly Hours &amp; Wage Activity'!Y298 = "FT", 1,MIN(1,IF('3.Weekly Hours &amp; Wage Activity'!Y298 = "", "",MIN('3.Weekly Hours &amp; Wage Activity'!Y298/40,1)),IF('3.Weekly Hours &amp; Wage Activity'!Y298="", "",'3.Weekly Hours &amp; Wage Activity'!Y298/40 ))),0)</f>
        <v>0</v>
      </c>
      <c r="AQ298" s="86">
        <f>IFERROR(IF('3.Weekly Hours &amp; Wage Activity'!Z298 = "FT", 1,MIN(1,IF('3.Weekly Hours &amp; Wage Activity'!Z298 = "", "",MIN('3.Weekly Hours &amp; Wage Activity'!Z298/40,1)),IF('3.Weekly Hours &amp; Wage Activity'!Z298="", "",'3.Weekly Hours &amp; Wage Activity'!Z298/40 ))),0)</f>
        <v>0</v>
      </c>
      <c r="AR298" s="86">
        <f>IFERROR(IF('3.Weekly Hours &amp; Wage Activity'!AA298 = "FT", 1,MIN(1,IF('3.Weekly Hours &amp; Wage Activity'!AA298 = "", "",MIN('3.Weekly Hours &amp; Wage Activity'!AA298/40,1)),IF('3.Weekly Hours &amp; Wage Activity'!AA298="", "",'3.Weekly Hours &amp; Wage Activity'!AA298/40 ))),0)</f>
        <v>0</v>
      </c>
      <c r="AS298" s="86">
        <f>IFERROR(IF('3.Weekly Hours &amp; Wage Activity'!AB298 = "FT", 1,MIN(1,IF('3.Weekly Hours &amp; Wage Activity'!AB298 = "", "",MIN('3.Weekly Hours &amp; Wage Activity'!AB298/40,1)),IF('3.Weekly Hours &amp; Wage Activity'!AB298="", "",'3.Weekly Hours &amp; Wage Activity'!AB298/40 ))),0)</f>
        <v>0</v>
      </c>
      <c r="AT298" s="86">
        <f>IFERROR(IF('3.Weekly Hours &amp; Wage Activity'!AC298 = "FT", 1,MIN(1,IF('3.Weekly Hours &amp; Wage Activity'!AC298 = "", "",MIN('3.Weekly Hours &amp; Wage Activity'!AC298/40,1)),IF('3.Weekly Hours &amp; Wage Activity'!AC298="", "",'3.Weekly Hours &amp; Wage Activity'!AC298/40 ))),0)</f>
        <v>0</v>
      </c>
      <c r="AU298" s="86">
        <f>IFERROR(IF('3.Weekly Hours &amp; Wage Activity'!AD298 = "FT", 1,MIN(1,IF('3.Weekly Hours &amp; Wage Activity'!AD298 = "", "",MIN('3.Weekly Hours &amp; Wage Activity'!AD298/40,1)),IF('3.Weekly Hours &amp; Wage Activity'!AD298="", "",'3.Weekly Hours &amp; Wage Activity'!AD298/40 ))),0)</f>
        <v>0</v>
      </c>
      <c r="AV298" s="86">
        <f>IFERROR(IF('3.Weekly Hours &amp; Wage Activity'!AE298 = "FT", 1,MIN(1,IF('3.Weekly Hours &amp; Wage Activity'!AE298 = "", "",MIN('3.Weekly Hours &amp; Wage Activity'!AE298/40,1)),IF('3.Weekly Hours &amp; Wage Activity'!AE298="", "",'3.Weekly Hours &amp; Wage Activity'!AE298/40 ))),0)</f>
        <v>0</v>
      </c>
      <c r="AW298" s="86">
        <f>IFERROR(IF('3.Weekly Hours &amp; Wage Activity'!AF298 = "FT", 1,MIN(1,IF('3.Weekly Hours &amp; Wage Activity'!AF298 = "", "",MIN('3.Weekly Hours &amp; Wage Activity'!AF298/40,1)),IF('3.Weekly Hours &amp; Wage Activity'!AF298="", "",'3.Weekly Hours &amp; Wage Activity'!AF298/40 ))),0)</f>
        <v>0</v>
      </c>
      <c r="AX298" s="86">
        <f>IFERROR(IF('3.Weekly Hours &amp; Wage Activity'!AG298 = "FT", 1,MIN(1,IF('3.Weekly Hours &amp; Wage Activity'!AG298 = "", "",MIN('3.Weekly Hours &amp; Wage Activity'!AG298/40,1)),IF('3.Weekly Hours &amp; Wage Activity'!AG298="", "",'3.Weekly Hours &amp; Wage Activity'!AG298/40 ))),0)</f>
        <v>0</v>
      </c>
      <c r="AY298" s="523">
        <f>SUM( IF(COUNTIF('3.Weekly Hours &amp; Wage Activity'!J298:Q298, "&lt;&gt;FT") = 0, COLUMNS('3.Weekly Hours &amp; Wage Activity'!J298:AG298) * 40, '3.Weekly Hours &amp; Wage Activity'!J298:AG298))</f>
        <v>0</v>
      </c>
      <c r="AZ298" s="86">
        <f t="shared" si="34"/>
        <v>0</v>
      </c>
      <c r="BA298" s="87">
        <f t="shared" si="35"/>
        <v>0</v>
      </c>
      <c r="BB298" s="74" t="str">
        <f>IF('2.Census &amp; Reference Benchmarks'!K298 = "", "", '2.Census &amp; Reference Benchmarks'!K298)</f>
        <v/>
      </c>
      <c r="BC298" s="185">
        <f>IF('2.Census &amp; Reference Benchmarks'!L298="N/A",IF(OR(AND(G298="",I298=""),AND(G298&lt;DATEVALUE("1/1/2020"),OR(I298="",I298&gt;DATEVALUE("3/31/2020")))),177.14,IF(OR(I298 = "", I298 &gt; DATEVALUE("1/31/2020")), ROUND(177.14*((DATEVALUE("2/1/2020") -G298)/31),1))),IF('2.Census &amp; Reference Benchmarks'!L298="",0,'2.Census &amp; Reference Benchmarks'!L298))</f>
        <v>0</v>
      </c>
      <c r="BD298" s="74" t="str">
        <f>IF('2.Census &amp; Reference Benchmarks'!N298 = "", "", '2.Census &amp; Reference Benchmarks'!N298)</f>
        <v/>
      </c>
      <c r="BE298" s="185">
        <f>IF('2.Census &amp; Reference Benchmarks'!O298="N/A",IF(OR(AND(G298="",I298=""),AND(G298&lt;=DATEVALUE("2/1/2020"),OR(I298="",I298&gt;=DATEVALUE("2/29/2020")))),165.71,IF(AND(G298&gt;DATEVALUE("2/1/2020"),OR(I298="",I298&lt;=DATEVALUE("2/29/2020"))),((DATEVALUE("3/1/2020")-G298)/29)*165.71,"")),IF('2.Census &amp; Reference Benchmarks'!O298="",0,'2.Census &amp; Reference Benchmarks'!O298))</f>
        <v>0</v>
      </c>
    </row>
    <row r="299" spans="1:57" x14ac:dyDescent="0.25">
      <c r="A299" s="3"/>
      <c r="B299" s="56">
        <f>IF('2.Census &amp; Reference Benchmarks'!B299 &lt;&gt;"",'2.Census &amp; Reference Benchmarks'!B299,"")</f>
        <v>0</v>
      </c>
      <c r="C299" s="56">
        <f>IF('2.Census &amp; Reference Benchmarks'!C299 &lt;&gt;"",'2.Census &amp; Reference Benchmarks'!C299,"")</f>
        <v>0</v>
      </c>
      <c r="D299" s="57" t="str">
        <f>IF('2.Census &amp; Reference Benchmarks'!D299 &lt;&gt;"",'2.Census &amp; Reference Benchmarks'!D299,"")</f>
        <v/>
      </c>
      <c r="E299" s="56" t="str">
        <f>IF('2.Census &amp; Reference Benchmarks'!E299 &lt;&gt;"",'2.Census &amp; Reference Benchmarks'!E299,"")</f>
        <v/>
      </c>
      <c r="F299" s="56" t="str">
        <f>IF('2.Census &amp; Reference Benchmarks'!F299 &lt;&gt;"",'2.Census &amp; Reference Benchmarks'!F299,"")</f>
        <v/>
      </c>
      <c r="G299" s="58" t="str">
        <f>IF('2.Census &amp; Reference Benchmarks'!G299 &lt;&gt;"",'2.Census &amp; Reference Benchmarks'!G299,"")</f>
        <v/>
      </c>
      <c r="H299" s="58" t="str">
        <f>IF('2.Census &amp; Reference Benchmarks'!H299 &lt;&gt;"",'2.Census &amp; Reference Benchmarks'!H299,"")</f>
        <v/>
      </c>
      <c r="I299" s="58" t="str">
        <f>IF('2.Census &amp; Reference Benchmarks'!I299 &lt;&gt;"",'2.Census &amp; Reference Benchmarks'!I299,"")</f>
        <v/>
      </c>
      <c r="J299" s="69" t="str">
        <f>IF('2.Census &amp; Reference Benchmarks'!J299 &lt;&gt;"",'2.Census &amp; Reference Benchmarks'!J299,"")</f>
        <v/>
      </c>
      <c r="K299" s="58" t="str">
        <f>IF('7.Safe Harbor Input Data &amp; Calc'!Q301 &lt;&gt; "", '7.Safe Harbor Input Data &amp; Calc'!Q301, "")</f>
        <v>No</v>
      </c>
      <c r="L299" s="59" t="str">
        <f>IF('2.Census &amp; Reference Benchmarks'!T299&lt;&gt; "",'2.Census &amp; Reference Benchmarks'!T299,"")</f>
        <v/>
      </c>
      <c r="M299" s="60">
        <f>'2.Census &amp; Reference Benchmarks'!M299</f>
        <v>0</v>
      </c>
      <c r="N299" s="60">
        <f>'2.Census &amp; Reference Benchmarks'!P299</f>
        <v>0</v>
      </c>
      <c r="O299" s="60">
        <f>'2.Census &amp; Reference Benchmarks'!S299</f>
        <v>0</v>
      </c>
      <c r="P299" s="52">
        <f>IF( AND(I299 &lt; '1. Summary for SBA'!$J$7, I299 &lt;&gt;""), 0, IF(AND(G299="",I299=""),SUM(M299:O299)*4,IF(I299&lt;'1. Summary for SBA'!$J$7,0,IF(K299="Yes",0,IF(H299="Salary",IF(AND(SUM(M299:O299)*4&lt;100000,L299=""),(SUM(M299:O299)/(IF(OR(I299=0,I299&gt;=DATEVALUE("3/31/2020")),DATEVALUE("3/31/2020"),I299)-IF(OR(G299&lt;=DATEVALUE("1/1/2020"), G299 = ""),DATEVALUE("1/1/2020"),IF(OR(MONTH(G299)=1),G299+1,IF(MONTH(G299)=3,G299,G299-1)))))*360,0),0)))))</f>
        <v>0</v>
      </c>
      <c r="Q299" s="52">
        <f t="shared" si="36"/>
        <v>0</v>
      </c>
      <c r="R299" s="67">
        <f t="shared" si="30"/>
        <v>0</v>
      </c>
      <c r="S299" s="53">
        <f>SUM('3.Weekly Hours &amp; Wage Activity'!AI299:BF299)</f>
        <v>0</v>
      </c>
      <c r="T299" s="53">
        <f>IF(AND(I299&lt;&gt; "",  I299 &lt; '1. Summary for SBA'!$J$11 +168, I299 &gt; '1. Summary for SBA'!$J$11),S299+(((168-(I299-'1. Summary for SBA'!$J$11+1))*S299)/((I299-'1. Summary for SBA'!$J$11+1))),0)</f>
        <v>0</v>
      </c>
      <c r="U299" s="369">
        <f>IF(K299= "Yes",0,IF( H299 = "salary",IF(T299 = 0,MAX(0,$R299-$S299), R299-T299),IF( H299 = "Hourly",'6. Hourly EE Wage Reduction'!AA299, 0)))</f>
        <v>0</v>
      </c>
      <c r="V299" s="67">
        <f t="shared" si="31"/>
        <v>0</v>
      </c>
      <c r="W299" s="405" t="str">
        <f>IF(U299 = 0, "No",IF('6. Hourly EE Wage Reduction'!T299 &gt;'6. Hourly EE Wage Reduction'!W299, "Yes", "No"))</f>
        <v>No</v>
      </c>
      <c r="X299" s="67">
        <f t="shared" si="32"/>
        <v>0</v>
      </c>
      <c r="Y299" s="67">
        <f t="shared" si="33"/>
        <v>0</v>
      </c>
      <c r="AA299" s="86">
        <f>IFERROR(IF('3.Weekly Hours &amp; Wage Activity'!J299 = "FT", 1,MIN(1,IF('3.Weekly Hours &amp; Wage Activity'!J299 = "", "",MIN('3.Weekly Hours &amp; Wage Activity'!J299/40,1)),IF('3.Weekly Hours &amp; Wage Activity'!J299="", "",'3.Weekly Hours &amp; Wage Activity'!J299/40 ))),0)</f>
        <v>0</v>
      </c>
      <c r="AB299" s="86">
        <f>IFERROR(IF('3.Weekly Hours &amp; Wage Activity'!K299 = "FT", 1,MIN(1,IF('3.Weekly Hours &amp; Wage Activity'!K299 = "", "",MIN('3.Weekly Hours &amp; Wage Activity'!K299/40,1)),IF('3.Weekly Hours &amp; Wage Activity'!K299="", "",'3.Weekly Hours &amp; Wage Activity'!K299/40 ))),0)</f>
        <v>0</v>
      </c>
      <c r="AC299" s="86">
        <f>IFERROR(IF('3.Weekly Hours &amp; Wage Activity'!L299 = "FT", 1,MIN(1,IF('3.Weekly Hours &amp; Wage Activity'!L299 = "", "",MIN('3.Weekly Hours &amp; Wage Activity'!L299/40,1)),IF('3.Weekly Hours &amp; Wage Activity'!L299="", "",'3.Weekly Hours &amp; Wage Activity'!L299/40 ))),0)</f>
        <v>0</v>
      </c>
      <c r="AD299" s="86">
        <f>IFERROR(IF('3.Weekly Hours &amp; Wage Activity'!M299 = "FT", 1,MIN(1,IF('3.Weekly Hours &amp; Wage Activity'!M299 = "", "",MIN('3.Weekly Hours &amp; Wage Activity'!M299/40,1)),IF('3.Weekly Hours &amp; Wage Activity'!M299="", "",'3.Weekly Hours &amp; Wage Activity'!M299/40 ))),0)</f>
        <v>0</v>
      </c>
      <c r="AE299" s="86">
        <f>IFERROR(IF('3.Weekly Hours &amp; Wage Activity'!N299 = "FT", 1,MIN(1,IF('3.Weekly Hours &amp; Wage Activity'!N299 = "", "",MIN('3.Weekly Hours &amp; Wage Activity'!N299/40,1)),IF('3.Weekly Hours &amp; Wage Activity'!N299="", "",'3.Weekly Hours &amp; Wage Activity'!N299/40 ))),0)</f>
        <v>0</v>
      </c>
      <c r="AF299" s="86">
        <f>IFERROR(IF('3.Weekly Hours &amp; Wage Activity'!O299 = "FT", 1,MIN(1,IF('3.Weekly Hours &amp; Wage Activity'!O299 = "", "",MIN('3.Weekly Hours &amp; Wage Activity'!O299/40,1)),IF('3.Weekly Hours &amp; Wage Activity'!O299="", "",'3.Weekly Hours &amp; Wage Activity'!O299/40 ))),0)</f>
        <v>0</v>
      </c>
      <c r="AG299" s="86">
        <f>IFERROR(IF('3.Weekly Hours &amp; Wage Activity'!P299 = "FT", 1,MIN(1,IF('3.Weekly Hours &amp; Wage Activity'!P299 = "", "",MIN('3.Weekly Hours &amp; Wage Activity'!P299/40,1)),IF('3.Weekly Hours &amp; Wage Activity'!P299="", "",'3.Weekly Hours &amp; Wage Activity'!P299/40 ))),0)</f>
        <v>0</v>
      </c>
      <c r="AH299" s="86">
        <f>IFERROR(IF('3.Weekly Hours &amp; Wage Activity'!Q299 = "FT", 1,MIN(1,IF('3.Weekly Hours &amp; Wage Activity'!Q299 = "", "",MIN('3.Weekly Hours &amp; Wage Activity'!Q299/40,1)),IF('3.Weekly Hours &amp; Wage Activity'!Q299="", "",'3.Weekly Hours &amp; Wage Activity'!Q299/40 ))),0)</f>
        <v>0</v>
      </c>
      <c r="AI299" s="86">
        <f>IFERROR(IF('3.Weekly Hours &amp; Wage Activity'!R299 = "FT", 1,MIN(1,IF('3.Weekly Hours &amp; Wage Activity'!R299 = "", "",MIN('3.Weekly Hours &amp; Wage Activity'!R299/40,1)),IF('3.Weekly Hours &amp; Wage Activity'!R299="", "",'3.Weekly Hours &amp; Wage Activity'!R299/40 ))),0)</f>
        <v>0</v>
      </c>
      <c r="AJ299" s="86">
        <f>IFERROR(IF('3.Weekly Hours &amp; Wage Activity'!S299 = "FT", 1,MIN(1,IF('3.Weekly Hours &amp; Wage Activity'!S299 = "", "",MIN('3.Weekly Hours &amp; Wage Activity'!S299/40,1)),IF('3.Weekly Hours &amp; Wage Activity'!S299="", "",'3.Weekly Hours &amp; Wage Activity'!S299/40 ))),0)</f>
        <v>0</v>
      </c>
      <c r="AK299" s="86">
        <f>IFERROR(IF('3.Weekly Hours &amp; Wage Activity'!T299 = "FT", 1,MIN(1,IF('3.Weekly Hours &amp; Wage Activity'!T299 = "", "",MIN('3.Weekly Hours &amp; Wage Activity'!T299/40,1)),IF('3.Weekly Hours &amp; Wage Activity'!T299="", "",'3.Weekly Hours &amp; Wage Activity'!T299/40 ))),0)</f>
        <v>0</v>
      </c>
      <c r="AL299" s="86">
        <f>IFERROR(IF('3.Weekly Hours &amp; Wage Activity'!U299 = "FT", 1,MIN(1,IF('3.Weekly Hours &amp; Wage Activity'!U299 = "", "",MIN('3.Weekly Hours &amp; Wage Activity'!U299/40,1)),IF('3.Weekly Hours &amp; Wage Activity'!U299="", "",'3.Weekly Hours &amp; Wage Activity'!U299/40 ))),0)</f>
        <v>0</v>
      </c>
      <c r="AM299" s="86">
        <f>IFERROR(IF('3.Weekly Hours &amp; Wage Activity'!V299 = "FT", 1,MIN(1,IF('3.Weekly Hours &amp; Wage Activity'!V299 = "", "",MIN('3.Weekly Hours &amp; Wage Activity'!V299/40,1)),IF('3.Weekly Hours &amp; Wage Activity'!V299="", "",'3.Weekly Hours &amp; Wage Activity'!V299/40 ))),0)</f>
        <v>0</v>
      </c>
      <c r="AN299" s="86">
        <f>IFERROR(IF('3.Weekly Hours &amp; Wage Activity'!W299 = "FT", 1,MIN(1,IF('3.Weekly Hours &amp; Wage Activity'!W299 = "", "",MIN('3.Weekly Hours &amp; Wage Activity'!W299/40,1)),IF('3.Weekly Hours &amp; Wage Activity'!W299="", "",'3.Weekly Hours &amp; Wage Activity'!W299/40 ))),0)</f>
        <v>0</v>
      </c>
      <c r="AO299" s="86">
        <f>IFERROR(IF('3.Weekly Hours &amp; Wage Activity'!X299 = "FT", 1,MIN(1,IF('3.Weekly Hours &amp; Wage Activity'!X299 = "", "",MIN('3.Weekly Hours &amp; Wage Activity'!X299/40,1)),IF('3.Weekly Hours &amp; Wage Activity'!X299="", "",'3.Weekly Hours &amp; Wage Activity'!X299/40 ))),0)</f>
        <v>0</v>
      </c>
      <c r="AP299" s="86">
        <f>IFERROR(IF('3.Weekly Hours &amp; Wage Activity'!Y299 = "FT", 1,MIN(1,IF('3.Weekly Hours &amp; Wage Activity'!Y299 = "", "",MIN('3.Weekly Hours &amp; Wage Activity'!Y299/40,1)),IF('3.Weekly Hours &amp; Wage Activity'!Y299="", "",'3.Weekly Hours &amp; Wage Activity'!Y299/40 ))),0)</f>
        <v>0</v>
      </c>
      <c r="AQ299" s="86">
        <f>IFERROR(IF('3.Weekly Hours &amp; Wage Activity'!Z299 = "FT", 1,MIN(1,IF('3.Weekly Hours &amp; Wage Activity'!Z299 = "", "",MIN('3.Weekly Hours &amp; Wage Activity'!Z299/40,1)),IF('3.Weekly Hours &amp; Wage Activity'!Z299="", "",'3.Weekly Hours &amp; Wage Activity'!Z299/40 ))),0)</f>
        <v>0</v>
      </c>
      <c r="AR299" s="86">
        <f>IFERROR(IF('3.Weekly Hours &amp; Wage Activity'!AA299 = "FT", 1,MIN(1,IF('3.Weekly Hours &amp; Wage Activity'!AA299 = "", "",MIN('3.Weekly Hours &amp; Wage Activity'!AA299/40,1)),IF('3.Weekly Hours &amp; Wage Activity'!AA299="", "",'3.Weekly Hours &amp; Wage Activity'!AA299/40 ))),0)</f>
        <v>0</v>
      </c>
      <c r="AS299" s="86">
        <f>IFERROR(IF('3.Weekly Hours &amp; Wage Activity'!AB299 = "FT", 1,MIN(1,IF('3.Weekly Hours &amp; Wage Activity'!AB299 = "", "",MIN('3.Weekly Hours &amp; Wage Activity'!AB299/40,1)),IF('3.Weekly Hours &amp; Wage Activity'!AB299="", "",'3.Weekly Hours &amp; Wage Activity'!AB299/40 ))),0)</f>
        <v>0</v>
      </c>
      <c r="AT299" s="86">
        <f>IFERROR(IF('3.Weekly Hours &amp; Wage Activity'!AC299 = "FT", 1,MIN(1,IF('3.Weekly Hours &amp; Wage Activity'!AC299 = "", "",MIN('3.Weekly Hours &amp; Wage Activity'!AC299/40,1)),IF('3.Weekly Hours &amp; Wage Activity'!AC299="", "",'3.Weekly Hours &amp; Wage Activity'!AC299/40 ))),0)</f>
        <v>0</v>
      </c>
      <c r="AU299" s="86">
        <f>IFERROR(IF('3.Weekly Hours &amp; Wage Activity'!AD299 = "FT", 1,MIN(1,IF('3.Weekly Hours &amp; Wage Activity'!AD299 = "", "",MIN('3.Weekly Hours &amp; Wage Activity'!AD299/40,1)),IF('3.Weekly Hours &amp; Wage Activity'!AD299="", "",'3.Weekly Hours &amp; Wage Activity'!AD299/40 ))),0)</f>
        <v>0</v>
      </c>
      <c r="AV299" s="86">
        <f>IFERROR(IF('3.Weekly Hours &amp; Wage Activity'!AE299 = "FT", 1,MIN(1,IF('3.Weekly Hours &amp; Wage Activity'!AE299 = "", "",MIN('3.Weekly Hours &amp; Wage Activity'!AE299/40,1)),IF('3.Weekly Hours &amp; Wage Activity'!AE299="", "",'3.Weekly Hours &amp; Wage Activity'!AE299/40 ))),0)</f>
        <v>0</v>
      </c>
      <c r="AW299" s="86">
        <f>IFERROR(IF('3.Weekly Hours &amp; Wage Activity'!AF299 = "FT", 1,MIN(1,IF('3.Weekly Hours &amp; Wage Activity'!AF299 = "", "",MIN('3.Weekly Hours &amp; Wage Activity'!AF299/40,1)),IF('3.Weekly Hours &amp; Wage Activity'!AF299="", "",'3.Weekly Hours &amp; Wage Activity'!AF299/40 ))),0)</f>
        <v>0</v>
      </c>
      <c r="AX299" s="86">
        <f>IFERROR(IF('3.Weekly Hours &amp; Wage Activity'!AG299 = "FT", 1,MIN(1,IF('3.Weekly Hours &amp; Wage Activity'!AG299 = "", "",MIN('3.Weekly Hours &amp; Wage Activity'!AG299/40,1)),IF('3.Weekly Hours &amp; Wage Activity'!AG299="", "",'3.Weekly Hours &amp; Wage Activity'!AG299/40 ))),0)</f>
        <v>0</v>
      </c>
      <c r="AY299" s="523">
        <f>SUM( IF(COUNTIF('3.Weekly Hours &amp; Wage Activity'!J299:Q299, "&lt;&gt;FT") = 0, COLUMNS('3.Weekly Hours &amp; Wage Activity'!J299:AG299) * 40, '3.Weekly Hours &amp; Wage Activity'!J299:AG299))</f>
        <v>0</v>
      </c>
      <c r="AZ299" s="86">
        <f t="shared" si="34"/>
        <v>0</v>
      </c>
      <c r="BA299" s="87">
        <f t="shared" si="35"/>
        <v>0</v>
      </c>
      <c r="BB299" s="74" t="str">
        <f>IF('2.Census &amp; Reference Benchmarks'!K299 = "", "", '2.Census &amp; Reference Benchmarks'!K299)</f>
        <v/>
      </c>
      <c r="BC299" s="185">
        <f>IF('2.Census &amp; Reference Benchmarks'!L299="N/A",IF(OR(AND(G299="",I299=""),AND(G299&lt;DATEVALUE("1/1/2020"),OR(I299="",I299&gt;DATEVALUE("3/31/2020")))),177.14,IF(OR(I299 = "", I299 &gt; DATEVALUE("1/31/2020")), ROUND(177.14*((DATEVALUE("2/1/2020") -G299)/31),1))),IF('2.Census &amp; Reference Benchmarks'!L299="",0,'2.Census &amp; Reference Benchmarks'!L299))</f>
        <v>0</v>
      </c>
      <c r="BD299" s="74" t="str">
        <f>IF('2.Census &amp; Reference Benchmarks'!N299 = "", "", '2.Census &amp; Reference Benchmarks'!N299)</f>
        <v/>
      </c>
      <c r="BE299" s="185">
        <f>IF('2.Census &amp; Reference Benchmarks'!O299="N/A",IF(OR(AND(G299="",I299=""),AND(G299&lt;=DATEVALUE("2/1/2020"),OR(I299="",I299&gt;=DATEVALUE("2/29/2020")))),165.71,IF(AND(G299&gt;DATEVALUE("2/1/2020"),OR(I299="",I299&lt;=DATEVALUE("2/29/2020"))),((DATEVALUE("3/1/2020")-G299)/29)*165.71,"")),IF('2.Census &amp; Reference Benchmarks'!O299="",0,'2.Census &amp; Reference Benchmarks'!O299))</f>
        <v>0</v>
      </c>
    </row>
    <row r="300" spans="1:57" x14ac:dyDescent="0.25">
      <c r="A300" s="3"/>
      <c r="B300" s="56">
        <f>IF('2.Census &amp; Reference Benchmarks'!B300 &lt;&gt;"",'2.Census &amp; Reference Benchmarks'!B300,"")</f>
        <v>0</v>
      </c>
      <c r="C300" s="56">
        <f>IF('2.Census &amp; Reference Benchmarks'!C300 &lt;&gt;"",'2.Census &amp; Reference Benchmarks'!C300,"")</f>
        <v>0</v>
      </c>
      <c r="D300" s="57" t="str">
        <f>IF('2.Census &amp; Reference Benchmarks'!D300 &lt;&gt;"",'2.Census &amp; Reference Benchmarks'!D300,"")</f>
        <v/>
      </c>
      <c r="E300" s="56" t="str">
        <f>IF('2.Census &amp; Reference Benchmarks'!E300 &lt;&gt;"",'2.Census &amp; Reference Benchmarks'!E300,"")</f>
        <v/>
      </c>
      <c r="F300" s="56" t="str">
        <f>IF('2.Census &amp; Reference Benchmarks'!F300 &lt;&gt;"",'2.Census &amp; Reference Benchmarks'!F300,"")</f>
        <v/>
      </c>
      <c r="G300" s="58" t="str">
        <f>IF('2.Census &amp; Reference Benchmarks'!G300 &lt;&gt;"",'2.Census &amp; Reference Benchmarks'!G300,"")</f>
        <v/>
      </c>
      <c r="H300" s="58" t="str">
        <f>IF('2.Census &amp; Reference Benchmarks'!H300 &lt;&gt;"",'2.Census &amp; Reference Benchmarks'!H300,"")</f>
        <v/>
      </c>
      <c r="I300" s="58" t="str">
        <f>IF('2.Census &amp; Reference Benchmarks'!I300 &lt;&gt;"",'2.Census &amp; Reference Benchmarks'!I300,"")</f>
        <v/>
      </c>
      <c r="J300" s="69" t="str">
        <f>IF('2.Census &amp; Reference Benchmarks'!J300 &lt;&gt;"",'2.Census &amp; Reference Benchmarks'!J300,"")</f>
        <v/>
      </c>
      <c r="K300" s="58" t="str">
        <f>IF('7.Safe Harbor Input Data &amp; Calc'!Q302 &lt;&gt; "", '7.Safe Harbor Input Data &amp; Calc'!Q302, "")</f>
        <v>No</v>
      </c>
      <c r="L300" s="59" t="str">
        <f>IF('2.Census &amp; Reference Benchmarks'!T300&lt;&gt; "",'2.Census &amp; Reference Benchmarks'!T300,"")</f>
        <v/>
      </c>
      <c r="M300" s="60">
        <f>'2.Census &amp; Reference Benchmarks'!M300</f>
        <v>0</v>
      </c>
      <c r="N300" s="60">
        <f>'2.Census &amp; Reference Benchmarks'!P300</f>
        <v>0</v>
      </c>
      <c r="O300" s="60">
        <f>'2.Census &amp; Reference Benchmarks'!S300</f>
        <v>0</v>
      </c>
      <c r="P300" s="52">
        <f>IF( AND(I300 &lt; '1. Summary for SBA'!$J$7, I300 &lt;&gt;""), 0, IF(AND(G300="",I300=""),SUM(M300:O300)*4,IF(I300&lt;'1. Summary for SBA'!$J$7,0,IF(K300="Yes",0,IF(H300="Salary",IF(AND(SUM(M300:O300)*4&lt;100000,L300=""),(SUM(M300:O300)/(IF(OR(I300=0,I300&gt;=DATEVALUE("3/31/2020")),DATEVALUE("3/31/2020"),I300)-IF(OR(G300&lt;=DATEVALUE("1/1/2020"), G300 = ""),DATEVALUE("1/1/2020"),IF(OR(MONTH(G300)=1),G300+1,IF(MONTH(G300)=3,G300,G300-1)))))*360,0),0)))))</f>
        <v>0</v>
      </c>
      <c r="Q300" s="52">
        <f t="shared" si="36"/>
        <v>0</v>
      </c>
      <c r="R300" s="67">
        <f t="shared" si="30"/>
        <v>0</v>
      </c>
      <c r="S300" s="53">
        <f>SUM('3.Weekly Hours &amp; Wage Activity'!AI300:BF300)</f>
        <v>0</v>
      </c>
      <c r="T300" s="53">
        <f>IF(AND(I300&lt;&gt; "",  I300 &lt; '1. Summary for SBA'!$J$11 +168, I300 &gt; '1. Summary for SBA'!$J$11),S300+(((168-(I300-'1. Summary for SBA'!$J$11+1))*S300)/((I300-'1. Summary for SBA'!$J$11+1))),0)</f>
        <v>0</v>
      </c>
      <c r="U300" s="369">
        <f>IF(K300= "Yes",0,IF( H300 = "salary",IF(T300 = 0,MAX(0,$R300-$S300), R300-T300),IF( H300 = "Hourly",'6. Hourly EE Wage Reduction'!AA300, 0)))</f>
        <v>0</v>
      </c>
      <c r="V300" s="67">
        <f t="shared" si="31"/>
        <v>0</v>
      </c>
      <c r="W300" s="405" t="str">
        <f>IF(U300 = 0, "No",IF('6. Hourly EE Wage Reduction'!T300 &gt;'6. Hourly EE Wage Reduction'!W300, "Yes", "No"))</f>
        <v>No</v>
      </c>
      <c r="X300" s="67">
        <f t="shared" si="32"/>
        <v>0</v>
      </c>
      <c r="Y300" s="67">
        <f t="shared" si="33"/>
        <v>0</v>
      </c>
      <c r="AA300" s="86">
        <f>IFERROR(IF('3.Weekly Hours &amp; Wage Activity'!J300 = "FT", 1,MIN(1,IF('3.Weekly Hours &amp; Wage Activity'!J300 = "", "",MIN('3.Weekly Hours &amp; Wage Activity'!J300/40,1)),IF('3.Weekly Hours &amp; Wage Activity'!J300="", "",'3.Weekly Hours &amp; Wage Activity'!J300/40 ))),0)</f>
        <v>0</v>
      </c>
      <c r="AB300" s="86">
        <f>IFERROR(IF('3.Weekly Hours &amp; Wage Activity'!K300 = "FT", 1,MIN(1,IF('3.Weekly Hours &amp; Wage Activity'!K300 = "", "",MIN('3.Weekly Hours &amp; Wage Activity'!K300/40,1)),IF('3.Weekly Hours &amp; Wage Activity'!K300="", "",'3.Weekly Hours &amp; Wage Activity'!K300/40 ))),0)</f>
        <v>0</v>
      </c>
      <c r="AC300" s="86">
        <f>IFERROR(IF('3.Weekly Hours &amp; Wage Activity'!L300 = "FT", 1,MIN(1,IF('3.Weekly Hours &amp; Wage Activity'!L300 = "", "",MIN('3.Weekly Hours &amp; Wage Activity'!L300/40,1)),IF('3.Weekly Hours &amp; Wage Activity'!L300="", "",'3.Weekly Hours &amp; Wage Activity'!L300/40 ))),0)</f>
        <v>0</v>
      </c>
      <c r="AD300" s="86">
        <f>IFERROR(IF('3.Weekly Hours &amp; Wage Activity'!M300 = "FT", 1,MIN(1,IF('3.Weekly Hours &amp; Wage Activity'!M300 = "", "",MIN('3.Weekly Hours &amp; Wage Activity'!M300/40,1)),IF('3.Weekly Hours &amp; Wage Activity'!M300="", "",'3.Weekly Hours &amp; Wage Activity'!M300/40 ))),0)</f>
        <v>0</v>
      </c>
      <c r="AE300" s="86">
        <f>IFERROR(IF('3.Weekly Hours &amp; Wage Activity'!N300 = "FT", 1,MIN(1,IF('3.Weekly Hours &amp; Wage Activity'!N300 = "", "",MIN('3.Weekly Hours &amp; Wage Activity'!N300/40,1)),IF('3.Weekly Hours &amp; Wage Activity'!N300="", "",'3.Weekly Hours &amp; Wage Activity'!N300/40 ))),0)</f>
        <v>0</v>
      </c>
      <c r="AF300" s="86">
        <f>IFERROR(IF('3.Weekly Hours &amp; Wage Activity'!O300 = "FT", 1,MIN(1,IF('3.Weekly Hours &amp; Wage Activity'!O300 = "", "",MIN('3.Weekly Hours &amp; Wage Activity'!O300/40,1)),IF('3.Weekly Hours &amp; Wage Activity'!O300="", "",'3.Weekly Hours &amp; Wage Activity'!O300/40 ))),0)</f>
        <v>0</v>
      </c>
      <c r="AG300" s="86">
        <f>IFERROR(IF('3.Weekly Hours &amp; Wage Activity'!P300 = "FT", 1,MIN(1,IF('3.Weekly Hours &amp; Wage Activity'!P300 = "", "",MIN('3.Weekly Hours &amp; Wage Activity'!P300/40,1)),IF('3.Weekly Hours &amp; Wage Activity'!P300="", "",'3.Weekly Hours &amp; Wage Activity'!P300/40 ))),0)</f>
        <v>0</v>
      </c>
      <c r="AH300" s="86">
        <f>IFERROR(IF('3.Weekly Hours &amp; Wage Activity'!Q300 = "FT", 1,MIN(1,IF('3.Weekly Hours &amp; Wage Activity'!Q300 = "", "",MIN('3.Weekly Hours &amp; Wage Activity'!Q300/40,1)),IF('3.Weekly Hours &amp; Wage Activity'!Q300="", "",'3.Weekly Hours &amp; Wage Activity'!Q300/40 ))),0)</f>
        <v>0</v>
      </c>
      <c r="AI300" s="86">
        <f>IFERROR(IF('3.Weekly Hours &amp; Wage Activity'!R300 = "FT", 1,MIN(1,IF('3.Weekly Hours &amp; Wage Activity'!R300 = "", "",MIN('3.Weekly Hours &amp; Wage Activity'!R300/40,1)),IF('3.Weekly Hours &amp; Wage Activity'!R300="", "",'3.Weekly Hours &amp; Wage Activity'!R300/40 ))),0)</f>
        <v>0</v>
      </c>
      <c r="AJ300" s="86">
        <f>IFERROR(IF('3.Weekly Hours &amp; Wage Activity'!S300 = "FT", 1,MIN(1,IF('3.Weekly Hours &amp; Wage Activity'!S300 = "", "",MIN('3.Weekly Hours &amp; Wage Activity'!S300/40,1)),IF('3.Weekly Hours &amp; Wage Activity'!S300="", "",'3.Weekly Hours &amp; Wage Activity'!S300/40 ))),0)</f>
        <v>0</v>
      </c>
      <c r="AK300" s="86">
        <f>IFERROR(IF('3.Weekly Hours &amp; Wage Activity'!T300 = "FT", 1,MIN(1,IF('3.Weekly Hours &amp; Wage Activity'!T300 = "", "",MIN('3.Weekly Hours &amp; Wage Activity'!T300/40,1)),IF('3.Weekly Hours &amp; Wage Activity'!T300="", "",'3.Weekly Hours &amp; Wage Activity'!T300/40 ))),0)</f>
        <v>0</v>
      </c>
      <c r="AL300" s="86">
        <f>IFERROR(IF('3.Weekly Hours &amp; Wage Activity'!U300 = "FT", 1,MIN(1,IF('3.Weekly Hours &amp; Wage Activity'!U300 = "", "",MIN('3.Weekly Hours &amp; Wage Activity'!U300/40,1)),IF('3.Weekly Hours &amp; Wage Activity'!U300="", "",'3.Weekly Hours &amp; Wage Activity'!U300/40 ))),0)</f>
        <v>0</v>
      </c>
      <c r="AM300" s="86">
        <f>IFERROR(IF('3.Weekly Hours &amp; Wage Activity'!V300 = "FT", 1,MIN(1,IF('3.Weekly Hours &amp; Wage Activity'!V300 = "", "",MIN('3.Weekly Hours &amp; Wage Activity'!V300/40,1)),IF('3.Weekly Hours &amp; Wage Activity'!V300="", "",'3.Weekly Hours &amp; Wage Activity'!V300/40 ))),0)</f>
        <v>0</v>
      </c>
      <c r="AN300" s="86">
        <f>IFERROR(IF('3.Weekly Hours &amp; Wage Activity'!W300 = "FT", 1,MIN(1,IF('3.Weekly Hours &amp; Wage Activity'!W300 = "", "",MIN('3.Weekly Hours &amp; Wage Activity'!W300/40,1)),IF('3.Weekly Hours &amp; Wage Activity'!W300="", "",'3.Weekly Hours &amp; Wage Activity'!W300/40 ))),0)</f>
        <v>0</v>
      </c>
      <c r="AO300" s="86">
        <f>IFERROR(IF('3.Weekly Hours &amp; Wage Activity'!X300 = "FT", 1,MIN(1,IF('3.Weekly Hours &amp; Wage Activity'!X300 = "", "",MIN('3.Weekly Hours &amp; Wage Activity'!X300/40,1)),IF('3.Weekly Hours &amp; Wage Activity'!X300="", "",'3.Weekly Hours &amp; Wage Activity'!X300/40 ))),0)</f>
        <v>0</v>
      </c>
      <c r="AP300" s="86">
        <f>IFERROR(IF('3.Weekly Hours &amp; Wage Activity'!Y300 = "FT", 1,MIN(1,IF('3.Weekly Hours &amp; Wage Activity'!Y300 = "", "",MIN('3.Weekly Hours &amp; Wage Activity'!Y300/40,1)),IF('3.Weekly Hours &amp; Wage Activity'!Y300="", "",'3.Weekly Hours &amp; Wage Activity'!Y300/40 ))),0)</f>
        <v>0</v>
      </c>
      <c r="AQ300" s="86">
        <f>IFERROR(IF('3.Weekly Hours &amp; Wage Activity'!Z300 = "FT", 1,MIN(1,IF('3.Weekly Hours &amp; Wage Activity'!Z300 = "", "",MIN('3.Weekly Hours &amp; Wage Activity'!Z300/40,1)),IF('3.Weekly Hours &amp; Wage Activity'!Z300="", "",'3.Weekly Hours &amp; Wage Activity'!Z300/40 ))),0)</f>
        <v>0</v>
      </c>
      <c r="AR300" s="86">
        <f>IFERROR(IF('3.Weekly Hours &amp; Wage Activity'!AA300 = "FT", 1,MIN(1,IF('3.Weekly Hours &amp; Wage Activity'!AA300 = "", "",MIN('3.Weekly Hours &amp; Wage Activity'!AA300/40,1)),IF('3.Weekly Hours &amp; Wage Activity'!AA300="", "",'3.Weekly Hours &amp; Wage Activity'!AA300/40 ))),0)</f>
        <v>0</v>
      </c>
      <c r="AS300" s="86">
        <f>IFERROR(IF('3.Weekly Hours &amp; Wage Activity'!AB300 = "FT", 1,MIN(1,IF('3.Weekly Hours &amp; Wage Activity'!AB300 = "", "",MIN('3.Weekly Hours &amp; Wage Activity'!AB300/40,1)),IF('3.Weekly Hours &amp; Wage Activity'!AB300="", "",'3.Weekly Hours &amp; Wage Activity'!AB300/40 ))),0)</f>
        <v>0</v>
      </c>
      <c r="AT300" s="86">
        <f>IFERROR(IF('3.Weekly Hours &amp; Wage Activity'!AC300 = "FT", 1,MIN(1,IF('3.Weekly Hours &amp; Wage Activity'!AC300 = "", "",MIN('3.Weekly Hours &amp; Wage Activity'!AC300/40,1)),IF('3.Weekly Hours &amp; Wage Activity'!AC300="", "",'3.Weekly Hours &amp; Wage Activity'!AC300/40 ))),0)</f>
        <v>0</v>
      </c>
      <c r="AU300" s="86">
        <f>IFERROR(IF('3.Weekly Hours &amp; Wage Activity'!AD300 = "FT", 1,MIN(1,IF('3.Weekly Hours &amp; Wage Activity'!AD300 = "", "",MIN('3.Weekly Hours &amp; Wage Activity'!AD300/40,1)),IF('3.Weekly Hours &amp; Wage Activity'!AD300="", "",'3.Weekly Hours &amp; Wage Activity'!AD300/40 ))),0)</f>
        <v>0</v>
      </c>
      <c r="AV300" s="86">
        <f>IFERROR(IF('3.Weekly Hours &amp; Wage Activity'!AE300 = "FT", 1,MIN(1,IF('3.Weekly Hours &amp; Wage Activity'!AE300 = "", "",MIN('3.Weekly Hours &amp; Wage Activity'!AE300/40,1)),IF('3.Weekly Hours &amp; Wage Activity'!AE300="", "",'3.Weekly Hours &amp; Wage Activity'!AE300/40 ))),0)</f>
        <v>0</v>
      </c>
      <c r="AW300" s="86">
        <f>IFERROR(IF('3.Weekly Hours &amp; Wage Activity'!AF300 = "FT", 1,MIN(1,IF('3.Weekly Hours &amp; Wage Activity'!AF300 = "", "",MIN('3.Weekly Hours &amp; Wage Activity'!AF300/40,1)),IF('3.Weekly Hours &amp; Wage Activity'!AF300="", "",'3.Weekly Hours &amp; Wage Activity'!AF300/40 ))),0)</f>
        <v>0</v>
      </c>
      <c r="AX300" s="86">
        <f>IFERROR(IF('3.Weekly Hours &amp; Wage Activity'!AG300 = "FT", 1,MIN(1,IF('3.Weekly Hours &amp; Wage Activity'!AG300 = "", "",MIN('3.Weekly Hours &amp; Wage Activity'!AG300/40,1)),IF('3.Weekly Hours &amp; Wage Activity'!AG300="", "",'3.Weekly Hours &amp; Wage Activity'!AG300/40 ))),0)</f>
        <v>0</v>
      </c>
      <c r="AY300" s="523">
        <f>SUM( IF(COUNTIF('3.Weekly Hours &amp; Wage Activity'!J300:Q300, "&lt;&gt;FT") = 0, COLUMNS('3.Weekly Hours &amp; Wage Activity'!J300:AG300) * 40, '3.Weekly Hours &amp; Wage Activity'!J300:AG300))</f>
        <v>0</v>
      </c>
      <c r="AZ300" s="86">
        <f t="shared" si="34"/>
        <v>0</v>
      </c>
      <c r="BA300" s="87">
        <f t="shared" si="35"/>
        <v>0</v>
      </c>
      <c r="BB300" s="74" t="str">
        <f>IF('2.Census &amp; Reference Benchmarks'!K300 = "", "", '2.Census &amp; Reference Benchmarks'!K300)</f>
        <v/>
      </c>
      <c r="BC300" s="185">
        <f>IF('2.Census &amp; Reference Benchmarks'!L300="N/A",IF(OR(AND(G300="",I300=""),AND(G300&lt;DATEVALUE("1/1/2020"),OR(I300="",I300&gt;DATEVALUE("3/31/2020")))),177.14,IF(OR(I300 = "", I300 &gt; DATEVALUE("1/31/2020")), ROUND(177.14*((DATEVALUE("2/1/2020") -G300)/31),1))),IF('2.Census &amp; Reference Benchmarks'!L300="",0,'2.Census &amp; Reference Benchmarks'!L300))</f>
        <v>0</v>
      </c>
      <c r="BD300" s="74" t="str">
        <f>IF('2.Census &amp; Reference Benchmarks'!N300 = "", "", '2.Census &amp; Reference Benchmarks'!N300)</f>
        <v/>
      </c>
      <c r="BE300" s="185">
        <f>IF('2.Census &amp; Reference Benchmarks'!O300="N/A",IF(OR(AND(G300="",I300=""),AND(G300&lt;=DATEVALUE("2/1/2020"),OR(I300="",I300&gt;=DATEVALUE("2/29/2020")))),165.71,IF(AND(G300&gt;DATEVALUE("2/1/2020"),OR(I300="",I300&lt;=DATEVALUE("2/29/2020"))),((DATEVALUE("3/1/2020")-G300)/29)*165.71,"")),IF('2.Census &amp; Reference Benchmarks'!O300="",0,'2.Census &amp; Reference Benchmarks'!O300))</f>
        <v>0</v>
      </c>
    </row>
    <row r="301" spans="1:57" x14ac:dyDescent="0.25">
      <c r="A301" s="3"/>
      <c r="B301" s="56">
        <f>IF('2.Census &amp; Reference Benchmarks'!B301 &lt;&gt;"",'2.Census &amp; Reference Benchmarks'!B301,"")</f>
        <v>0</v>
      </c>
      <c r="C301" s="56">
        <f>IF('2.Census &amp; Reference Benchmarks'!C301 &lt;&gt;"",'2.Census &amp; Reference Benchmarks'!C301,"")</f>
        <v>0</v>
      </c>
      <c r="D301" s="57" t="str">
        <f>IF('2.Census &amp; Reference Benchmarks'!D301 &lt;&gt;"",'2.Census &amp; Reference Benchmarks'!D301,"")</f>
        <v/>
      </c>
      <c r="E301" s="56" t="str">
        <f>IF('2.Census &amp; Reference Benchmarks'!E301 &lt;&gt;"",'2.Census &amp; Reference Benchmarks'!E301,"")</f>
        <v/>
      </c>
      <c r="F301" s="56" t="str">
        <f>IF('2.Census &amp; Reference Benchmarks'!F301 &lt;&gt;"",'2.Census &amp; Reference Benchmarks'!F301,"")</f>
        <v/>
      </c>
      <c r="G301" s="58" t="str">
        <f>IF('2.Census &amp; Reference Benchmarks'!G301 &lt;&gt;"",'2.Census &amp; Reference Benchmarks'!G301,"")</f>
        <v/>
      </c>
      <c r="H301" s="58" t="str">
        <f>IF('2.Census &amp; Reference Benchmarks'!H301 &lt;&gt;"",'2.Census &amp; Reference Benchmarks'!H301,"")</f>
        <v/>
      </c>
      <c r="I301" s="58" t="str">
        <f>IF('2.Census &amp; Reference Benchmarks'!I301 &lt;&gt;"",'2.Census &amp; Reference Benchmarks'!I301,"")</f>
        <v/>
      </c>
      <c r="J301" s="69" t="str">
        <f>IF('2.Census &amp; Reference Benchmarks'!J301 &lt;&gt;"",'2.Census &amp; Reference Benchmarks'!J301,"")</f>
        <v/>
      </c>
      <c r="K301" s="58" t="str">
        <f>IF('7.Safe Harbor Input Data &amp; Calc'!Q303 &lt;&gt; "", '7.Safe Harbor Input Data &amp; Calc'!Q303, "")</f>
        <v>No</v>
      </c>
      <c r="L301" s="59" t="str">
        <f>IF('2.Census &amp; Reference Benchmarks'!T301&lt;&gt; "",'2.Census &amp; Reference Benchmarks'!T301,"")</f>
        <v/>
      </c>
      <c r="M301" s="60">
        <f>'2.Census &amp; Reference Benchmarks'!M301</f>
        <v>0</v>
      </c>
      <c r="N301" s="60">
        <f>'2.Census &amp; Reference Benchmarks'!P301</f>
        <v>0</v>
      </c>
      <c r="O301" s="60">
        <f>'2.Census &amp; Reference Benchmarks'!S301</f>
        <v>0</v>
      </c>
      <c r="P301" s="52">
        <f>IF( AND(I301 &lt; '1. Summary for SBA'!$J$7, I301 &lt;&gt;""), 0, IF(AND(G301="",I301=""),SUM(M301:O301)*4,IF(I301&lt;'1. Summary for SBA'!$J$7,0,IF(K301="Yes",0,IF(H301="Salary",IF(AND(SUM(M301:O301)*4&lt;100000,L301=""),(SUM(M301:O301)/(IF(OR(I301=0,I301&gt;=DATEVALUE("3/31/2020")),DATEVALUE("3/31/2020"),I301)-IF(OR(G301&lt;=DATEVALUE("1/1/2020"), G301 = ""),DATEVALUE("1/1/2020"),IF(OR(MONTH(G301)=1),G301+1,IF(MONTH(G301)=3,G301,G301-1)))))*360,0),0)))))</f>
        <v>0</v>
      </c>
      <c r="Q301" s="52">
        <f t="shared" si="36"/>
        <v>0</v>
      </c>
      <c r="R301" s="67">
        <f t="shared" si="30"/>
        <v>0</v>
      </c>
      <c r="S301" s="53">
        <f>SUM('3.Weekly Hours &amp; Wage Activity'!AI301:BF301)</f>
        <v>0</v>
      </c>
      <c r="T301" s="53">
        <f>IF(AND(I301&lt;&gt; "",  I301 &lt; '1. Summary for SBA'!$J$11 +168, I301 &gt; '1. Summary for SBA'!$J$11),S301+(((168-(I301-'1. Summary for SBA'!$J$11+1))*S301)/((I301-'1. Summary for SBA'!$J$11+1))),0)</f>
        <v>0</v>
      </c>
      <c r="U301" s="369">
        <f>IF(K301= "Yes",0,IF( H301 = "salary",IF(T301 = 0,MAX(0,$R301-$S301), R301-T301),IF( H301 = "Hourly",'6. Hourly EE Wage Reduction'!AA301, 0)))</f>
        <v>0</v>
      </c>
      <c r="V301" s="67">
        <f t="shared" si="31"/>
        <v>0</v>
      </c>
      <c r="W301" s="405" t="str">
        <f>IF(U301 = 0, "No",IF('6. Hourly EE Wage Reduction'!T301 &gt;'6. Hourly EE Wage Reduction'!W301, "Yes", "No"))</f>
        <v>No</v>
      </c>
      <c r="X301" s="67">
        <f t="shared" si="32"/>
        <v>0</v>
      </c>
      <c r="Y301" s="67">
        <f t="shared" si="33"/>
        <v>0</v>
      </c>
      <c r="AA301" s="86">
        <f>IFERROR(IF('3.Weekly Hours &amp; Wage Activity'!J301 = "FT", 1,MIN(1,IF('3.Weekly Hours &amp; Wage Activity'!J301 = "", "",MIN('3.Weekly Hours &amp; Wage Activity'!J301/40,1)),IF('3.Weekly Hours &amp; Wage Activity'!J301="", "",'3.Weekly Hours &amp; Wage Activity'!J301/40 ))),0)</f>
        <v>0</v>
      </c>
      <c r="AB301" s="86">
        <f>IFERROR(IF('3.Weekly Hours &amp; Wage Activity'!K301 = "FT", 1,MIN(1,IF('3.Weekly Hours &amp; Wage Activity'!K301 = "", "",MIN('3.Weekly Hours &amp; Wage Activity'!K301/40,1)),IF('3.Weekly Hours &amp; Wage Activity'!K301="", "",'3.Weekly Hours &amp; Wage Activity'!K301/40 ))),0)</f>
        <v>0</v>
      </c>
      <c r="AC301" s="86">
        <f>IFERROR(IF('3.Weekly Hours &amp; Wage Activity'!L301 = "FT", 1,MIN(1,IF('3.Weekly Hours &amp; Wage Activity'!L301 = "", "",MIN('3.Weekly Hours &amp; Wage Activity'!L301/40,1)),IF('3.Weekly Hours &amp; Wage Activity'!L301="", "",'3.Weekly Hours &amp; Wage Activity'!L301/40 ))),0)</f>
        <v>0</v>
      </c>
      <c r="AD301" s="86">
        <f>IFERROR(IF('3.Weekly Hours &amp; Wage Activity'!M301 = "FT", 1,MIN(1,IF('3.Weekly Hours &amp; Wage Activity'!M301 = "", "",MIN('3.Weekly Hours &amp; Wage Activity'!M301/40,1)),IF('3.Weekly Hours &amp; Wage Activity'!M301="", "",'3.Weekly Hours &amp; Wage Activity'!M301/40 ))),0)</f>
        <v>0</v>
      </c>
      <c r="AE301" s="86">
        <f>IFERROR(IF('3.Weekly Hours &amp; Wage Activity'!N301 = "FT", 1,MIN(1,IF('3.Weekly Hours &amp; Wage Activity'!N301 = "", "",MIN('3.Weekly Hours &amp; Wage Activity'!N301/40,1)),IF('3.Weekly Hours &amp; Wage Activity'!N301="", "",'3.Weekly Hours &amp; Wage Activity'!N301/40 ))),0)</f>
        <v>0</v>
      </c>
      <c r="AF301" s="86">
        <f>IFERROR(IF('3.Weekly Hours &amp; Wage Activity'!O301 = "FT", 1,MIN(1,IF('3.Weekly Hours &amp; Wage Activity'!O301 = "", "",MIN('3.Weekly Hours &amp; Wage Activity'!O301/40,1)),IF('3.Weekly Hours &amp; Wage Activity'!O301="", "",'3.Weekly Hours &amp; Wage Activity'!O301/40 ))),0)</f>
        <v>0</v>
      </c>
      <c r="AG301" s="86">
        <f>IFERROR(IF('3.Weekly Hours &amp; Wage Activity'!P301 = "FT", 1,MIN(1,IF('3.Weekly Hours &amp; Wage Activity'!P301 = "", "",MIN('3.Weekly Hours &amp; Wage Activity'!P301/40,1)),IF('3.Weekly Hours &amp; Wage Activity'!P301="", "",'3.Weekly Hours &amp; Wage Activity'!P301/40 ))),0)</f>
        <v>0</v>
      </c>
      <c r="AH301" s="86">
        <f>IFERROR(IF('3.Weekly Hours &amp; Wage Activity'!Q301 = "FT", 1,MIN(1,IF('3.Weekly Hours &amp; Wage Activity'!Q301 = "", "",MIN('3.Weekly Hours &amp; Wage Activity'!Q301/40,1)),IF('3.Weekly Hours &amp; Wage Activity'!Q301="", "",'3.Weekly Hours &amp; Wage Activity'!Q301/40 ))),0)</f>
        <v>0</v>
      </c>
      <c r="AI301" s="86">
        <f>IFERROR(IF('3.Weekly Hours &amp; Wage Activity'!R301 = "FT", 1,MIN(1,IF('3.Weekly Hours &amp; Wage Activity'!R301 = "", "",MIN('3.Weekly Hours &amp; Wage Activity'!R301/40,1)),IF('3.Weekly Hours &amp; Wage Activity'!R301="", "",'3.Weekly Hours &amp; Wage Activity'!R301/40 ))),0)</f>
        <v>0</v>
      </c>
      <c r="AJ301" s="86">
        <f>IFERROR(IF('3.Weekly Hours &amp; Wage Activity'!S301 = "FT", 1,MIN(1,IF('3.Weekly Hours &amp; Wage Activity'!S301 = "", "",MIN('3.Weekly Hours &amp; Wage Activity'!S301/40,1)),IF('3.Weekly Hours &amp; Wage Activity'!S301="", "",'3.Weekly Hours &amp; Wage Activity'!S301/40 ))),0)</f>
        <v>0</v>
      </c>
      <c r="AK301" s="86">
        <f>IFERROR(IF('3.Weekly Hours &amp; Wage Activity'!T301 = "FT", 1,MIN(1,IF('3.Weekly Hours &amp; Wage Activity'!T301 = "", "",MIN('3.Weekly Hours &amp; Wage Activity'!T301/40,1)),IF('3.Weekly Hours &amp; Wage Activity'!T301="", "",'3.Weekly Hours &amp; Wage Activity'!T301/40 ))),0)</f>
        <v>0</v>
      </c>
      <c r="AL301" s="86">
        <f>IFERROR(IF('3.Weekly Hours &amp; Wage Activity'!U301 = "FT", 1,MIN(1,IF('3.Weekly Hours &amp; Wage Activity'!U301 = "", "",MIN('3.Weekly Hours &amp; Wage Activity'!U301/40,1)),IF('3.Weekly Hours &amp; Wage Activity'!U301="", "",'3.Weekly Hours &amp; Wage Activity'!U301/40 ))),0)</f>
        <v>0</v>
      </c>
      <c r="AM301" s="86">
        <f>IFERROR(IF('3.Weekly Hours &amp; Wage Activity'!V301 = "FT", 1,MIN(1,IF('3.Weekly Hours &amp; Wage Activity'!V301 = "", "",MIN('3.Weekly Hours &amp; Wage Activity'!V301/40,1)),IF('3.Weekly Hours &amp; Wage Activity'!V301="", "",'3.Weekly Hours &amp; Wage Activity'!V301/40 ))),0)</f>
        <v>0</v>
      </c>
      <c r="AN301" s="86">
        <f>IFERROR(IF('3.Weekly Hours &amp; Wage Activity'!W301 = "FT", 1,MIN(1,IF('3.Weekly Hours &amp; Wage Activity'!W301 = "", "",MIN('3.Weekly Hours &amp; Wage Activity'!W301/40,1)),IF('3.Weekly Hours &amp; Wage Activity'!W301="", "",'3.Weekly Hours &amp; Wage Activity'!W301/40 ))),0)</f>
        <v>0</v>
      </c>
      <c r="AO301" s="86">
        <f>IFERROR(IF('3.Weekly Hours &amp; Wage Activity'!X301 = "FT", 1,MIN(1,IF('3.Weekly Hours &amp; Wage Activity'!X301 = "", "",MIN('3.Weekly Hours &amp; Wage Activity'!X301/40,1)),IF('3.Weekly Hours &amp; Wage Activity'!X301="", "",'3.Weekly Hours &amp; Wage Activity'!X301/40 ))),0)</f>
        <v>0</v>
      </c>
      <c r="AP301" s="86">
        <f>IFERROR(IF('3.Weekly Hours &amp; Wage Activity'!Y301 = "FT", 1,MIN(1,IF('3.Weekly Hours &amp; Wage Activity'!Y301 = "", "",MIN('3.Weekly Hours &amp; Wage Activity'!Y301/40,1)),IF('3.Weekly Hours &amp; Wage Activity'!Y301="", "",'3.Weekly Hours &amp; Wage Activity'!Y301/40 ))),0)</f>
        <v>0</v>
      </c>
      <c r="AQ301" s="86">
        <f>IFERROR(IF('3.Weekly Hours &amp; Wage Activity'!Z301 = "FT", 1,MIN(1,IF('3.Weekly Hours &amp; Wage Activity'!Z301 = "", "",MIN('3.Weekly Hours &amp; Wage Activity'!Z301/40,1)),IF('3.Weekly Hours &amp; Wage Activity'!Z301="", "",'3.Weekly Hours &amp; Wage Activity'!Z301/40 ))),0)</f>
        <v>0</v>
      </c>
      <c r="AR301" s="86">
        <f>IFERROR(IF('3.Weekly Hours &amp; Wage Activity'!AA301 = "FT", 1,MIN(1,IF('3.Weekly Hours &amp; Wage Activity'!AA301 = "", "",MIN('3.Weekly Hours &amp; Wage Activity'!AA301/40,1)),IF('3.Weekly Hours &amp; Wage Activity'!AA301="", "",'3.Weekly Hours &amp; Wage Activity'!AA301/40 ))),0)</f>
        <v>0</v>
      </c>
      <c r="AS301" s="86">
        <f>IFERROR(IF('3.Weekly Hours &amp; Wage Activity'!AB301 = "FT", 1,MIN(1,IF('3.Weekly Hours &amp; Wage Activity'!AB301 = "", "",MIN('3.Weekly Hours &amp; Wage Activity'!AB301/40,1)),IF('3.Weekly Hours &amp; Wage Activity'!AB301="", "",'3.Weekly Hours &amp; Wage Activity'!AB301/40 ))),0)</f>
        <v>0</v>
      </c>
      <c r="AT301" s="86">
        <f>IFERROR(IF('3.Weekly Hours &amp; Wage Activity'!AC301 = "FT", 1,MIN(1,IF('3.Weekly Hours &amp; Wage Activity'!AC301 = "", "",MIN('3.Weekly Hours &amp; Wage Activity'!AC301/40,1)),IF('3.Weekly Hours &amp; Wage Activity'!AC301="", "",'3.Weekly Hours &amp; Wage Activity'!AC301/40 ))),0)</f>
        <v>0</v>
      </c>
      <c r="AU301" s="86">
        <f>IFERROR(IF('3.Weekly Hours &amp; Wage Activity'!AD301 = "FT", 1,MIN(1,IF('3.Weekly Hours &amp; Wage Activity'!AD301 = "", "",MIN('3.Weekly Hours &amp; Wage Activity'!AD301/40,1)),IF('3.Weekly Hours &amp; Wage Activity'!AD301="", "",'3.Weekly Hours &amp; Wage Activity'!AD301/40 ))),0)</f>
        <v>0</v>
      </c>
      <c r="AV301" s="86">
        <f>IFERROR(IF('3.Weekly Hours &amp; Wage Activity'!AE301 = "FT", 1,MIN(1,IF('3.Weekly Hours &amp; Wage Activity'!AE301 = "", "",MIN('3.Weekly Hours &amp; Wage Activity'!AE301/40,1)),IF('3.Weekly Hours &amp; Wage Activity'!AE301="", "",'3.Weekly Hours &amp; Wage Activity'!AE301/40 ))),0)</f>
        <v>0</v>
      </c>
      <c r="AW301" s="86">
        <f>IFERROR(IF('3.Weekly Hours &amp; Wage Activity'!AF301 = "FT", 1,MIN(1,IF('3.Weekly Hours &amp; Wage Activity'!AF301 = "", "",MIN('3.Weekly Hours &amp; Wage Activity'!AF301/40,1)),IF('3.Weekly Hours &amp; Wage Activity'!AF301="", "",'3.Weekly Hours &amp; Wage Activity'!AF301/40 ))),0)</f>
        <v>0</v>
      </c>
      <c r="AX301" s="86">
        <f>IFERROR(IF('3.Weekly Hours &amp; Wage Activity'!AG301 = "FT", 1,MIN(1,IF('3.Weekly Hours &amp; Wage Activity'!AG301 = "", "",MIN('3.Weekly Hours &amp; Wage Activity'!AG301/40,1)),IF('3.Weekly Hours &amp; Wage Activity'!AG301="", "",'3.Weekly Hours &amp; Wage Activity'!AG301/40 ))),0)</f>
        <v>0</v>
      </c>
      <c r="AY301" s="523">
        <f>SUM( IF(COUNTIF('3.Weekly Hours &amp; Wage Activity'!J301:Q301, "&lt;&gt;FT") = 0, COLUMNS('3.Weekly Hours &amp; Wage Activity'!J301:AG301) * 40, '3.Weekly Hours &amp; Wage Activity'!J301:AG301))</f>
        <v>0</v>
      </c>
      <c r="AZ301" s="86">
        <f t="shared" si="34"/>
        <v>0</v>
      </c>
      <c r="BA301" s="87">
        <f t="shared" si="35"/>
        <v>0</v>
      </c>
      <c r="BB301" s="74" t="str">
        <f>IF('2.Census &amp; Reference Benchmarks'!K301 = "", "", '2.Census &amp; Reference Benchmarks'!K301)</f>
        <v/>
      </c>
      <c r="BC301" s="185">
        <f>IF('2.Census &amp; Reference Benchmarks'!L301="N/A",IF(OR(AND(G301="",I301=""),AND(G301&lt;DATEVALUE("1/1/2020"),OR(I301="",I301&gt;DATEVALUE("3/31/2020")))),177.14,IF(OR(I301 = "", I301 &gt; DATEVALUE("1/31/2020")), ROUND(177.14*((DATEVALUE("2/1/2020") -G301)/31),1))),IF('2.Census &amp; Reference Benchmarks'!L301="",0,'2.Census &amp; Reference Benchmarks'!L301))</f>
        <v>0</v>
      </c>
      <c r="BD301" s="74" t="str">
        <f>IF('2.Census &amp; Reference Benchmarks'!N301 = "", "", '2.Census &amp; Reference Benchmarks'!N301)</f>
        <v/>
      </c>
      <c r="BE301" s="185">
        <f>IF('2.Census &amp; Reference Benchmarks'!O301="N/A",IF(OR(AND(G301="",I301=""),AND(G301&lt;=DATEVALUE("2/1/2020"),OR(I301="",I301&gt;=DATEVALUE("2/29/2020")))),165.71,IF(AND(G301&gt;DATEVALUE("2/1/2020"),OR(I301="",I301&lt;=DATEVALUE("2/29/2020"))),((DATEVALUE("3/1/2020")-G301)/29)*165.71,"")),IF('2.Census &amp; Reference Benchmarks'!O301="",0,'2.Census &amp; Reference Benchmarks'!O301))</f>
        <v>0</v>
      </c>
    </row>
    <row r="302" spans="1:57" x14ac:dyDescent="0.25">
      <c r="A302" s="3"/>
      <c r="B302" s="56">
        <f>IF('2.Census &amp; Reference Benchmarks'!B302 &lt;&gt;"",'2.Census &amp; Reference Benchmarks'!B302,"")</f>
        <v>0</v>
      </c>
      <c r="C302" s="56">
        <f>IF('2.Census &amp; Reference Benchmarks'!C302 &lt;&gt;"",'2.Census &amp; Reference Benchmarks'!C302,"")</f>
        <v>0</v>
      </c>
      <c r="D302" s="57" t="str">
        <f>IF('2.Census &amp; Reference Benchmarks'!D302 &lt;&gt;"",'2.Census &amp; Reference Benchmarks'!D302,"")</f>
        <v/>
      </c>
      <c r="E302" s="56" t="str">
        <f>IF('2.Census &amp; Reference Benchmarks'!E302 &lt;&gt;"",'2.Census &amp; Reference Benchmarks'!E302,"")</f>
        <v/>
      </c>
      <c r="F302" s="56" t="str">
        <f>IF('2.Census &amp; Reference Benchmarks'!F302 &lt;&gt;"",'2.Census &amp; Reference Benchmarks'!F302,"")</f>
        <v/>
      </c>
      <c r="G302" s="58" t="str">
        <f>IF('2.Census &amp; Reference Benchmarks'!G302 &lt;&gt;"",'2.Census &amp; Reference Benchmarks'!G302,"")</f>
        <v/>
      </c>
      <c r="H302" s="58" t="str">
        <f>IF('2.Census &amp; Reference Benchmarks'!H302 &lt;&gt;"",'2.Census &amp; Reference Benchmarks'!H302,"")</f>
        <v/>
      </c>
      <c r="I302" s="58" t="str">
        <f>IF('2.Census &amp; Reference Benchmarks'!I302 &lt;&gt;"",'2.Census &amp; Reference Benchmarks'!I302,"")</f>
        <v/>
      </c>
      <c r="J302" s="69" t="str">
        <f>IF('2.Census &amp; Reference Benchmarks'!J302 &lt;&gt;"",'2.Census &amp; Reference Benchmarks'!J302,"")</f>
        <v/>
      </c>
      <c r="K302" s="58" t="str">
        <f>IF('7.Safe Harbor Input Data &amp; Calc'!Q304 &lt;&gt; "", '7.Safe Harbor Input Data &amp; Calc'!Q304, "")</f>
        <v>No</v>
      </c>
      <c r="L302" s="59" t="str">
        <f>IF('2.Census &amp; Reference Benchmarks'!T302&lt;&gt; "",'2.Census &amp; Reference Benchmarks'!T302,"")</f>
        <v/>
      </c>
      <c r="M302" s="60">
        <f>'2.Census &amp; Reference Benchmarks'!M302</f>
        <v>0</v>
      </c>
      <c r="N302" s="60">
        <f>'2.Census &amp; Reference Benchmarks'!P302</f>
        <v>0</v>
      </c>
      <c r="O302" s="60">
        <f>'2.Census &amp; Reference Benchmarks'!S302</f>
        <v>0</v>
      </c>
      <c r="P302" s="52">
        <f>IF( AND(I302 &lt; '1. Summary for SBA'!$J$7, I302 &lt;&gt;""), 0, IF(AND(G302="",I302=""),SUM(M302:O302)*4,IF(I302&lt;'1. Summary for SBA'!$J$7,0,IF(K302="Yes",0,IF(H302="Salary",IF(AND(SUM(M302:O302)*4&lt;100000,L302=""),(SUM(M302:O302)/(IF(OR(I302=0,I302&gt;=DATEVALUE("3/31/2020")),DATEVALUE("3/31/2020"),I302)-IF(OR(G302&lt;=DATEVALUE("1/1/2020"), G302 = ""),DATEVALUE("1/1/2020"),IF(OR(MONTH(G302)=1),G302+1,IF(MONTH(G302)=3,G302,G302-1)))))*360,0),0)))))</f>
        <v>0</v>
      </c>
      <c r="Q302" s="52">
        <f t="shared" si="36"/>
        <v>0</v>
      </c>
      <c r="R302" s="67">
        <f t="shared" si="30"/>
        <v>0</v>
      </c>
      <c r="S302" s="53">
        <f>SUM('3.Weekly Hours &amp; Wage Activity'!AI302:BF302)</f>
        <v>0</v>
      </c>
      <c r="T302" s="53">
        <f>IF(AND(I302&lt;&gt; "",  I302 &lt; '1. Summary for SBA'!$J$11 +168, I302 &gt; '1. Summary for SBA'!$J$11),S302+(((168-(I302-'1. Summary for SBA'!$J$11+1))*S302)/((I302-'1. Summary for SBA'!$J$11+1))),0)</f>
        <v>0</v>
      </c>
      <c r="U302" s="369">
        <f>IF(K302= "Yes",0,IF( H302 = "salary",IF(T302 = 0,MAX(0,$R302-$S302), R302-T302),IF( H302 = "Hourly",'6. Hourly EE Wage Reduction'!AA302, 0)))</f>
        <v>0</v>
      </c>
      <c r="V302" s="67">
        <f t="shared" si="31"/>
        <v>0</v>
      </c>
      <c r="W302" s="405" t="str">
        <f>IF(U302 = 0, "No",IF('6. Hourly EE Wage Reduction'!T302 &gt;'6. Hourly EE Wage Reduction'!W302, "Yes", "No"))</f>
        <v>No</v>
      </c>
      <c r="X302" s="67">
        <f t="shared" si="32"/>
        <v>0</v>
      </c>
      <c r="Y302" s="67">
        <f t="shared" si="33"/>
        <v>0</v>
      </c>
      <c r="AA302" s="86">
        <f>IFERROR(IF('3.Weekly Hours &amp; Wage Activity'!J302 = "FT", 1,MIN(1,IF('3.Weekly Hours &amp; Wage Activity'!J302 = "", "",MIN('3.Weekly Hours &amp; Wage Activity'!J302/40,1)),IF('3.Weekly Hours &amp; Wage Activity'!J302="", "",'3.Weekly Hours &amp; Wage Activity'!J302/40 ))),0)</f>
        <v>0</v>
      </c>
      <c r="AB302" s="86">
        <f>IFERROR(IF('3.Weekly Hours &amp; Wage Activity'!K302 = "FT", 1,MIN(1,IF('3.Weekly Hours &amp; Wage Activity'!K302 = "", "",MIN('3.Weekly Hours &amp; Wage Activity'!K302/40,1)),IF('3.Weekly Hours &amp; Wage Activity'!K302="", "",'3.Weekly Hours &amp; Wage Activity'!K302/40 ))),0)</f>
        <v>0</v>
      </c>
      <c r="AC302" s="86">
        <f>IFERROR(IF('3.Weekly Hours &amp; Wage Activity'!L302 = "FT", 1,MIN(1,IF('3.Weekly Hours &amp; Wage Activity'!L302 = "", "",MIN('3.Weekly Hours &amp; Wage Activity'!L302/40,1)),IF('3.Weekly Hours &amp; Wage Activity'!L302="", "",'3.Weekly Hours &amp; Wage Activity'!L302/40 ))),0)</f>
        <v>0</v>
      </c>
      <c r="AD302" s="86">
        <f>IFERROR(IF('3.Weekly Hours &amp; Wage Activity'!M302 = "FT", 1,MIN(1,IF('3.Weekly Hours &amp; Wage Activity'!M302 = "", "",MIN('3.Weekly Hours &amp; Wage Activity'!M302/40,1)),IF('3.Weekly Hours &amp; Wage Activity'!M302="", "",'3.Weekly Hours &amp; Wage Activity'!M302/40 ))),0)</f>
        <v>0</v>
      </c>
      <c r="AE302" s="86">
        <f>IFERROR(IF('3.Weekly Hours &amp; Wage Activity'!N302 = "FT", 1,MIN(1,IF('3.Weekly Hours &amp; Wage Activity'!N302 = "", "",MIN('3.Weekly Hours &amp; Wage Activity'!N302/40,1)),IF('3.Weekly Hours &amp; Wage Activity'!N302="", "",'3.Weekly Hours &amp; Wage Activity'!N302/40 ))),0)</f>
        <v>0</v>
      </c>
      <c r="AF302" s="86">
        <f>IFERROR(IF('3.Weekly Hours &amp; Wage Activity'!O302 = "FT", 1,MIN(1,IF('3.Weekly Hours &amp; Wage Activity'!O302 = "", "",MIN('3.Weekly Hours &amp; Wage Activity'!O302/40,1)),IF('3.Weekly Hours &amp; Wage Activity'!O302="", "",'3.Weekly Hours &amp; Wage Activity'!O302/40 ))),0)</f>
        <v>0</v>
      </c>
      <c r="AG302" s="86">
        <f>IFERROR(IF('3.Weekly Hours &amp; Wage Activity'!P302 = "FT", 1,MIN(1,IF('3.Weekly Hours &amp; Wage Activity'!P302 = "", "",MIN('3.Weekly Hours &amp; Wage Activity'!P302/40,1)),IF('3.Weekly Hours &amp; Wage Activity'!P302="", "",'3.Weekly Hours &amp; Wage Activity'!P302/40 ))),0)</f>
        <v>0</v>
      </c>
      <c r="AH302" s="86">
        <f>IFERROR(IF('3.Weekly Hours &amp; Wage Activity'!Q302 = "FT", 1,MIN(1,IF('3.Weekly Hours &amp; Wage Activity'!Q302 = "", "",MIN('3.Weekly Hours &amp; Wage Activity'!Q302/40,1)),IF('3.Weekly Hours &amp; Wage Activity'!Q302="", "",'3.Weekly Hours &amp; Wage Activity'!Q302/40 ))),0)</f>
        <v>0</v>
      </c>
      <c r="AI302" s="86">
        <f>IFERROR(IF('3.Weekly Hours &amp; Wage Activity'!R302 = "FT", 1,MIN(1,IF('3.Weekly Hours &amp; Wage Activity'!R302 = "", "",MIN('3.Weekly Hours &amp; Wage Activity'!R302/40,1)),IF('3.Weekly Hours &amp; Wage Activity'!R302="", "",'3.Weekly Hours &amp; Wage Activity'!R302/40 ))),0)</f>
        <v>0</v>
      </c>
      <c r="AJ302" s="86">
        <f>IFERROR(IF('3.Weekly Hours &amp; Wage Activity'!S302 = "FT", 1,MIN(1,IF('3.Weekly Hours &amp; Wage Activity'!S302 = "", "",MIN('3.Weekly Hours &amp; Wage Activity'!S302/40,1)),IF('3.Weekly Hours &amp; Wage Activity'!S302="", "",'3.Weekly Hours &amp; Wage Activity'!S302/40 ))),0)</f>
        <v>0</v>
      </c>
      <c r="AK302" s="86">
        <f>IFERROR(IF('3.Weekly Hours &amp; Wage Activity'!T302 = "FT", 1,MIN(1,IF('3.Weekly Hours &amp; Wage Activity'!T302 = "", "",MIN('3.Weekly Hours &amp; Wage Activity'!T302/40,1)),IF('3.Weekly Hours &amp; Wage Activity'!T302="", "",'3.Weekly Hours &amp; Wage Activity'!T302/40 ))),0)</f>
        <v>0</v>
      </c>
      <c r="AL302" s="86">
        <f>IFERROR(IF('3.Weekly Hours &amp; Wage Activity'!U302 = "FT", 1,MIN(1,IF('3.Weekly Hours &amp; Wage Activity'!U302 = "", "",MIN('3.Weekly Hours &amp; Wage Activity'!U302/40,1)),IF('3.Weekly Hours &amp; Wage Activity'!U302="", "",'3.Weekly Hours &amp; Wage Activity'!U302/40 ))),0)</f>
        <v>0</v>
      </c>
      <c r="AM302" s="86">
        <f>IFERROR(IF('3.Weekly Hours &amp; Wage Activity'!V302 = "FT", 1,MIN(1,IF('3.Weekly Hours &amp; Wage Activity'!V302 = "", "",MIN('3.Weekly Hours &amp; Wage Activity'!V302/40,1)),IF('3.Weekly Hours &amp; Wage Activity'!V302="", "",'3.Weekly Hours &amp; Wage Activity'!V302/40 ))),0)</f>
        <v>0</v>
      </c>
      <c r="AN302" s="86">
        <f>IFERROR(IF('3.Weekly Hours &amp; Wage Activity'!W302 = "FT", 1,MIN(1,IF('3.Weekly Hours &amp; Wage Activity'!W302 = "", "",MIN('3.Weekly Hours &amp; Wage Activity'!W302/40,1)),IF('3.Weekly Hours &amp; Wage Activity'!W302="", "",'3.Weekly Hours &amp; Wage Activity'!W302/40 ))),0)</f>
        <v>0</v>
      </c>
      <c r="AO302" s="86">
        <f>IFERROR(IF('3.Weekly Hours &amp; Wage Activity'!X302 = "FT", 1,MIN(1,IF('3.Weekly Hours &amp; Wage Activity'!X302 = "", "",MIN('3.Weekly Hours &amp; Wage Activity'!X302/40,1)),IF('3.Weekly Hours &amp; Wage Activity'!X302="", "",'3.Weekly Hours &amp; Wage Activity'!X302/40 ))),0)</f>
        <v>0</v>
      </c>
      <c r="AP302" s="86">
        <f>IFERROR(IF('3.Weekly Hours &amp; Wage Activity'!Y302 = "FT", 1,MIN(1,IF('3.Weekly Hours &amp; Wage Activity'!Y302 = "", "",MIN('3.Weekly Hours &amp; Wage Activity'!Y302/40,1)),IF('3.Weekly Hours &amp; Wage Activity'!Y302="", "",'3.Weekly Hours &amp; Wage Activity'!Y302/40 ))),0)</f>
        <v>0</v>
      </c>
      <c r="AQ302" s="86">
        <f>IFERROR(IF('3.Weekly Hours &amp; Wage Activity'!Z302 = "FT", 1,MIN(1,IF('3.Weekly Hours &amp; Wage Activity'!Z302 = "", "",MIN('3.Weekly Hours &amp; Wage Activity'!Z302/40,1)),IF('3.Weekly Hours &amp; Wage Activity'!Z302="", "",'3.Weekly Hours &amp; Wage Activity'!Z302/40 ))),0)</f>
        <v>0</v>
      </c>
      <c r="AR302" s="86">
        <f>IFERROR(IF('3.Weekly Hours &amp; Wage Activity'!AA302 = "FT", 1,MIN(1,IF('3.Weekly Hours &amp; Wage Activity'!AA302 = "", "",MIN('3.Weekly Hours &amp; Wage Activity'!AA302/40,1)),IF('3.Weekly Hours &amp; Wage Activity'!AA302="", "",'3.Weekly Hours &amp; Wage Activity'!AA302/40 ))),0)</f>
        <v>0</v>
      </c>
      <c r="AS302" s="86">
        <f>IFERROR(IF('3.Weekly Hours &amp; Wage Activity'!AB302 = "FT", 1,MIN(1,IF('3.Weekly Hours &amp; Wage Activity'!AB302 = "", "",MIN('3.Weekly Hours &amp; Wage Activity'!AB302/40,1)),IF('3.Weekly Hours &amp; Wage Activity'!AB302="", "",'3.Weekly Hours &amp; Wage Activity'!AB302/40 ))),0)</f>
        <v>0</v>
      </c>
      <c r="AT302" s="86">
        <f>IFERROR(IF('3.Weekly Hours &amp; Wage Activity'!AC302 = "FT", 1,MIN(1,IF('3.Weekly Hours &amp; Wage Activity'!AC302 = "", "",MIN('3.Weekly Hours &amp; Wage Activity'!AC302/40,1)),IF('3.Weekly Hours &amp; Wage Activity'!AC302="", "",'3.Weekly Hours &amp; Wage Activity'!AC302/40 ))),0)</f>
        <v>0</v>
      </c>
      <c r="AU302" s="86">
        <f>IFERROR(IF('3.Weekly Hours &amp; Wage Activity'!AD302 = "FT", 1,MIN(1,IF('3.Weekly Hours &amp; Wage Activity'!AD302 = "", "",MIN('3.Weekly Hours &amp; Wage Activity'!AD302/40,1)),IF('3.Weekly Hours &amp; Wage Activity'!AD302="", "",'3.Weekly Hours &amp; Wage Activity'!AD302/40 ))),0)</f>
        <v>0</v>
      </c>
      <c r="AV302" s="86">
        <f>IFERROR(IF('3.Weekly Hours &amp; Wage Activity'!AE302 = "FT", 1,MIN(1,IF('3.Weekly Hours &amp; Wage Activity'!AE302 = "", "",MIN('3.Weekly Hours &amp; Wage Activity'!AE302/40,1)),IF('3.Weekly Hours &amp; Wage Activity'!AE302="", "",'3.Weekly Hours &amp; Wage Activity'!AE302/40 ))),0)</f>
        <v>0</v>
      </c>
      <c r="AW302" s="86">
        <f>IFERROR(IF('3.Weekly Hours &amp; Wage Activity'!AF302 = "FT", 1,MIN(1,IF('3.Weekly Hours &amp; Wage Activity'!AF302 = "", "",MIN('3.Weekly Hours &amp; Wage Activity'!AF302/40,1)),IF('3.Weekly Hours &amp; Wage Activity'!AF302="", "",'3.Weekly Hours &amp; Wage Activity'!AF302/40 ))),0)</f>
        <v>0</v>
      </c>
      <c r="AX302" s="86">
        <f>IFERROR(IF('3.Weekly Hours &amp; Wage Activity'!AG302 = "FT", 1,MIN(1,IF('3.Weekly Hours &amp; Wage Activity'!AG302 = "", "",MIN('3.Weekly Hours &amp; Wage Activity'!AG302/40,1)),IF('3.Weekly Hours &amp; Wage Activity'!AG302="", "",'3.Weekly Hours &amp; Wage Activity'!AG302/40 ))),0)</f>
        <v>0</v>
      </c>
      <c r="AY302" s="523">
        <f>SUM( IF(COUNTIF('3.Weekly Hours &amp; Wage Activity'!J302:Q302, "&lt;&gt;FT") = 0, COLUMNS('3.Weekly Hours &amp; Wage Activity'!J302:AG302) * 40, '3.Weekly Hours &amp; Wage Activity'!J302:AG302))</f>
        <v>0</v>
      </c>
      <c r="AZ302" s="86">
        <f t="shared" si="34"/>
        <v>0</v>
      </c>
      <c r="BA302" s="87">
        <f t="shared" si="35"/>
        <v>0</v>
      </c>
      <c r="BB302" s="74" t="str">
        <f>IF('2.Census &amp; Reference Benchmarks'!K302 = "", "", '2.Census &amp; Reference Benchmarks'!K302)</f>
        <v/>
      </c>
      <c r="BC302" s="185">
        <f>IF('2.Census &amp; Reference Benchmarks'!L302="N/A",IF(OR(AND(G302="",I302=""),AND(G302&lt;DATEVALUE("1/1/2020"),OR(I302="",I302&gt;DATEVALUE("3/31/2020")))),177.14,IF(OR(I302 = "", I302 &gt; DATEVALUE("1/31/2020")), ROUND(177.14*((DATEVALUE("2/1/2020") -G302)/31),1))),IF('2.Census &amp; Reference Benchmarks'!L302="",0,'2.Census &amp; Reference Benchmarks'!L302))</f>
        <v>0</v>
      </c>
      <c r="BD302" s="74" t="str">
        <f>IF('2.Census &amp; Reference Benchmarks'!N302 = "", "", '2.Census &amp; Reference Benchmarks'!N302)</f>
        <v/>
      </c>
      <c r="BE302" s="185">
        <f>IF('2.Census &amp; Reference Benchmarks'!O302="N/A",IF(OR(AND(G302="",I302=""),AND(G302&lt;=DATEVALUE("2/1/2020"),OR(I302="",I302&gt;=DATEVALUE("2/29/2020")))),165.71,IF(AND(G302&gt;DATEVALUE("2/1/2020"),OR(I302="",I302&lt;=DATEVALUE("2/29/2020"))),((DATEVALUE("3/1/2020")-G302)/29)*165.71,"")),IF('2.Census &amp; Reference Benchmarks'!O302="",0,'2.Census &amp; Reference Benchmarks'!O302))</f>
        <v>0</v>
      </c>
    </row>
    <row r="303" spans="1:57" x14ac:dyDescent="0.25">
      <c r="A303" s="3"/>
      <c r="B303" s="56">
        <f>IF('2.Census &amp; Reference Benchmarks'!B303 &lt;&gt;"",'2.Census &amp; Reference Benchmarks'!B303,"")</f>
        <v>0</v>
      </c>
      <c r="C303" s="56">
        <f>IF('2.Census &amp; Reference Benchmarks'!C303 &lt;&gt;"",'2.Census &amp; Reference Benchmarks'!C303,"")</f>
        <v>0</v>
      </c>
      <c r="D303" s="57" t="str">
        <f>IF('2.Census &amp; Reference Benchmarks'!D303 &lt;&gt;"",'2.Census &amp; Reference Benchmarks'!D303,"")</f>
        <v/>
      </c>
      <c r="E303" s="56" t="str">
        <f>IF('2.Census &amp; Reference Benchmarks'!E303 &lt;&gt;"",'2.Census &amp; Reference Benchmarks'!E303,"")</f>
        <v/>
      </c>
      <c r="F303" s="56" t="str">
        <f>IF('2.Census &amp; Reference Benchmarks'!F303 &lt;&gt;"",'2.Census &amp; Reference Benchmarks'!F303,"")</f>
        <v/>
      </c>
      <c r="G303" s="58" t="str">
        <f>IF('2.Census &amp; Reference Benchmarks'!G303 &lt;&gt;"",'2.Census &amp; Reference Benchmarks'!G303,"")</f>
        <v/>
      </c>
      <c r="H303" s="58" t="str">
        <f>IF('2.Census &amp; Reference Benchmarks'!H303 &lt;&gt;"",'2.Census &amp; Reference Benchmarks'!H303,"")</f>
        <v/>
      </c>
      <c r="I303" s="58" t="str">
        <f>IF('2.Census &amp; Reference Benchmarks'!I303 &lt;&gt;"",'2.Census &amp; Reference Benchmarks'!I303,"")</f>
        <v/>
      </c>
      <c r="J303" s="69" t="str">
        <f>IF('2.Census &amp; Reference Benchmarks'!J303 &lt;&gt;"",'2.Census &amp; Reference Benchmarks'!J303,"")</f>
        <v/>
      </c>
      <c r="K303" s="58" t="str">
        <f>IF('7.Safe Harbor Input Data &amp; Calc'!Q305 &lt;&gt; "", '7.Safe Harbor Input Data &amp; Calc'!Q305, "")</f>
        <v>No</v>
      </c>
      <c r="L303" s="59" t="str">
        <f>IF('2.Census &amp; Reference Benchmarks'!T303&lt;&gt; "",'2.Census &amp; Reference Benchmarks'!T303,"")</f>
        <v/>
      </c>
      <c r="M303" s="60">
        <f>'2.Census &amp; Reference Benchmarks'!M303</f>
        <v>0</v>
      </c>
      <c r="N303" s="60">
        <f>'2.Census &amp; Reference Benchmarks'!P303</f>
        <v>0</v>
      </c>
      <c r="O303" s="60">
        <f>'2.Census &amp; Reference Benchmarks'!S303</f>
        <v>0</v>
      </c>
      <c r="P303" s="52">
        <f>IF( AND(I303 &lt; '1. Summary for SBA'!$J$7, I303 &lt;&gt;""), 0, IF(AND(G303="",I303=""),SUM(M303:O303)*4,IF(I303&lt;'1. Summary for SBA'!$J$7,0,IF(K303="Yes",0,IF(H303="Salary",IF(AND(SUM(M303:O303)*4&lt;100000,L303=""),(SUM(M303:O303)/(IF(OR(I303=0,I303&gt;=DATEVALUE("3/31/2020")),DATEVALUE("3/31/2020"),I303)-IF(OR(G303&lt;=DATEVALUE("1/1/2020"), G303 = ""),DATEVALUE("1/1/2020"),IF(OR(MONTH(G303)=1),G303+1,IF(MONTH(G303)=3,G303,G303-1)))))*360,0),0)))))</f>
        <v>0</v>
      </c>
      <c r="Q303" s="52">
        <f t="shared" si="36"/>
        <v>0</v>
      </c>
      <c r="R303" s="67">
        <f t="shared" si="30"/>
        <v>0</v>
      </c>
      <c r="S303" s="53">
        <f>SUM('3.Weekly Hours &amp; Wage Activity'!AI303:BF303)</f>
        <v>0</v>
      </c>
      <c r="T303" s="53">
        <f>IF(AND(I303&lt;&gt; "",  I303 &lt; '1. Summary for SBA'!$J$11 +168, I303 &gt; '1. Summary for SBA'!$J$11),S303+(((168-(I303-'1. Summary for SBA'!$J$11+1))*S303)/((I303-'1. Summary for SBA'!$J$11+1))),0)</f>
        <v>0</v>
      </c>
      <c r="U303" s="369">
        <f>IF(K303= "Yes",0,IF( H303 = "salary",IF(T303 = 0,MAX(0,$R303-$S303), R303-T303),IF( H303 = "Hourly",'6. Hourly EE Wage Reduction'!AA303, 0)))</f>
        <v>0</v>
      </c>
      <c r="V303" s="67">
        <f t="shared" si="31"/>
        <v>0</v>
      </c>
      <c r="W303" s="405" t="str">
        <f>IF(U303 = 0, "No",IF('6. Hourly EE Wage Reduction'!T303 &gt;'6. Hourly EE Wage Reduction'!W303, "Yes", "No"))</f>
        <v>No</v>
      </c>
      <c r="X303" s="67">
        <f t="shared" si="32"/>
        <v>0</v>
      </c>
      <c r="Y303" s="67">
        <f t="shared" si="33"/>
        <v>0</v>
      </c>
      <c r="AA303" s="86">
        <f>IFERROR(IF('3.Weekly Hours &amp; Wage Activity'!J303 = "FT", 1,MIN(1,IF('3.Weekly Hours &amp; Wage Activity'!J303 = "", "",MIN('3.Weekly Hours &amp; Wage Activity'!J303/40,1)),IF('3.Weekly Hours &amp; Wage Activity'!J303="", "",'3.Weekly Hours &amp; Wage Activity'!J303/40 ))),0)</f>
        <v>0</v>
      </c>
      <c r="AB303" s="86">
        <f>IFERROR(IF('3.Weekly Hours &amp; Wage Activity'!K303 = "FT", 1,MIN(1,IF('3.Weekly Hours &amp; Wage Activity'!K303 = "", "",MIN('3.Weekly Hours &amp; Wage Activity'!K303/40,1)),IF('3.Weekly Hours &amp; Wage Activity'!K303="", "",'3.Weekly Hours &amp; Wage Activity'!K303/40 ))),0)</f>
        <v>0</v>
      </c>
      <c r="AC303" s="86">
        <f>IFERROR(IF('3.Weekly Hours &amp; Wage Activity'!L303 = "FT", 1,MIN(1,IF('3.Weekly Hours &amp; Wage Activity'!L303 = "", "",MIN('3.Weekly Hours &amp; Wage Activity'!L303/40,1)),IF('3.Weekly Hours &amp; Wage Activity'!L303="", "",'3.Weekly Hours &amp; Wage Activity'!L303/40 ))),0)</f>
        <v>0</v>
      </c>
      <c r="AD303" s="86">
        <f>IFERROR(IF('3.Weekly Hours &amp; Wage Activity'!M303 = "FT", 1,MIN(1,IF('3.Weekly Hours &amp; Wage Activity'!M303 = "", "",MIN('3.Weekly Hours &amp; Wage Activity'!M303/40,1)),IF('3.Weekly Hours &amp; Wage Activity'!M303="", "",'3.Weekly Hours &amp; Wage Activity'!M303/40 ))),0)</f>
        <v>0</v>
      </c>
      <c r="AE303" s="86">
        <f>IFERROR(IF('3.Weekly Hours &amp; Wage Activity'!N303 = "FT", 1,MIN(1,IF('3.Weekly Hours &amp; Wage Activity'!N303 = "", "",MIN('3.Weekly Hours &amp; Wage Activity'!N303/40,1)),IF('3.Weekly Hours &amp; Wage Activity'!N303="", "",'3.Weekly Hours &amp; Wage Activity'!N303/40 ))),0)</f>
        <v>0</v>
      </c>
      <c r="AF303" s="86">
        <f>IFERROR(IF('3.Weekly Hours &amp; Wage Activity'!O303 = "FT", 1,MIN(1,IF('3.Weekly Hours &amp; Wage Activity'!O303 = "", "",MIN('3.Weekly Hours &amp; Wage Activity'!O303/40,1)),IF('3.Weekly Hours &amp; Wage Activity'!O303="", "",'3.Weekly Hours &amp; Wage Activity'!O303/40 ))),0)</f>
        <v>0</v>
      </c>
      <c r="AG303" s="86">
        <f>IFERROR(IF('3.Weekly Hours &amp; Wage Activity'!P303 = "FT", 1,MIN(1,IF('3.Weekly Hours &amp; Wage Activity'!P303 = "", "",MIN('3.Weekly Hours &amp; Wage Activity'!P303/40,1)),IF('3.Weekly Hours &amp; Wage Activity'!P303="", "",'3.Weekly Hours &amp; Wage Activity'!P303/40 ))),0)</f>
        <v>0</v>
      </c>
      <c r="AH303" s="86">
        <f>IFERROR(IF('3.Weekly Hours &amp; Wage Activity'!Q303 = "FT", 1,MIN(1,IF('3.Weekly Hours &amp; Wage Activity'!Q303 = "", "",MIN('3.Weekly Hours &amp; Wage Activity'!Q303/40,1)),IF('3.Weekly Hours &amp; Wage Activity'!Q303="", "",'3.Weekly Hours &amp; Wage Activity'!Q303/40 ))),0)</f>
        <v>0</v>
      </c>
      <c r="AI303" s="86">
        <f>IFERROR(IF('3.Weekly Hours &amp; Wage Activity'!R303 = "FT", 1,MIN(1,IF('3.Weekly Hours &amp; Wage Activity'!R303 = "", "",MIN('3.Weekly Hours &amp; Wage Activity'!R303/40,1)),IF('3.Weekly Hours &amp; Wage Activity'!R303="", "",'3.Weekly Hours &amp; Wage Activity'!R303/40 ))),0)</f>
        <v>0</v>
      </c>
      <c r="AJ303" s="86">
        <f>IFERROR(IF('3.Weekly Hours &amp; Wage Activity'!S303 = "FT", 1,MIN(1,IF('3.Weekly Hours &amp; Wage Activity'!S303 = "", "",MIN('3.Weekly Hours &amp; Wage Activity'!S303/40,1)),IF('3.Weekly Hours &amp; Wage Activity'!S303="", "",'3.Weekly Hours &amp; Wage Activity'!S303/40 ))),0)</f>
        <v>0</v>
      </c>
      <c r="AK303" s="86">
        <f>IFERROR(IF('3.Weekly Hours &amp; Wage Activity'!T303 = "FT", 1,MIN(1,IF('3.Weekly Hours &amp; Wage Activity'!T303 = "", "",MIN('3.Weekly Hours &amp; Wage Activity'!T303/40,1)),IF('3.Weekly Hours &amp; Wage Activity'!T303="", "",'3.Weekly Hours &amp; Wage Activity'!T303/40 ))),0)</f>
        <v>0</v>
      </c>
      <c r="AL303" s="86">
        <f>IFERROR(IF('3.Weekly Hours &amp; Wage Activity'!U303 = "FT", 1,MIN(1,IF('3.Weekly Hours &amp; Wage Activity'!U303 = "", "",MIN('3.Weekly Hours &amp; Wage Activity'!U303/40,1)),IF('3.Weekly Hours &amp; Wage Activity'!U303="", "",'3.Weekly Hours &amp; Wage Activity'!U303/40 ))),0)</f>
        <v>0</v>
      </c>
      <c r="AM303" s="86">
        <f>IFERROR(IF('3.Weekly Hours &amp; Wage Activity'!V303 = "FT", 1,MIN(1,IF('3.Weekly Hours &amp; Wage Activity'!V303 = "", "",MIN('3.Weekly Hours &amp; Wage Activity'!V303/40,1)),IF('3.Weekly Hours &amp; Wage Activity'!V303="", "",'3.Weekly Hours &amp; Wage Activity'!V303/40 ))),0)</f>
        <v>0</v>
      </c>
      <c r="AN303" s="86">
        <f>IFERROR(IF('3.Weekly Hours &amp; Wage Activity'!W303 = "FT", 1,MIN(1,IF('3.Weekly Hours &amp; Wage Activity'!W303 = "", "",MIN('3.Weekly Hours &amp; Wage Activity'!W303/40,1)),IF('3.Weekly Hours &amp; Wage Activity'!W303="", "",'3.Weekly Hours &amp; Wage Activity'!W303/40 ))),0)</f>
        <v>0</v>
      </c>
      <c r="AO303" s="86">
        <f>IFERROR(IF('3.Weekly Hours &amp; Wage Activity'!X303 = "FT", 1,MIN(1,IF('3.Weekly Hours &amp; Wage Activity'!X303 = "", "",MIN('3.Weekly Hours &amp; Wage Activity'!X303/40,1)),IF('3.Weekly Hours &amp; Wage Activity'!X303="", "",'3.Weekly Hours &amp; Wage Activity'!X303/40 ))),0)</f>
        <v>0</v>
      </c>
      <c r="AP303" s="86">
        <f>IFERROR(IF('3.Weekly Hours &amp; Wage Activity'!Y303 = "FT", 1,MIN(1,IF('3.Weekly Hours &amp; Wage Activity'!Y303 = "", "",MIN('3.Weekly Hours &amp; Wage Activity'!Y303/40,1)),IF('3.Weekly Hours &amp; Wage Activity'!Y303="", "",'3.Weekly Hours &amp; Wage Activity'!Y303/40 ))),0)</f>
        <v>0</v>
      </c>
      <c r="AQ303" s="86">
        <f>IFERROR(IF('3.Weekly Hours &amp; Wage Activity'!Z303 = "FT", 1,MIN(1,IF('3.Weekly Hours &amp; Wage Activity'!Z303 = "", "",MIN('3.Weekly Hours &amp; Wage Activity'!Z303/40,1)),IF('3.Weekly Hours &amp; Wage Activity'!Z303="", "",'3.Weekly Hours &amp; Wage Activity'!Z303/40 ))),0)</f>
        <v>0</v>
      </c>
      <c r="AR303" s="86">
        <f>IFERROR(IF('3.Weekly Hours &amp; Wage Activity'!AA303 = "FT", 1,MIN(1,IF('3.Weekly Hours &amp; Wage Activity'!AA303 = "", "",MIN('3.Weekly Hours &amp; Wage Activity'!AA303/40,1)),IF('3.Weekly Hours &amp; Wage Activity'!AA303="", "",'3.Weekly Hours &amp; Wage Activity'!AA303/40 ))),0)</f>
        <v>0</v>
      </c>
      <c r="AS303" s="86">
        <f>IFERROR(IF('3.Weekly Hours &amp; Wage Activity'!AB303 = "FT", 1,MIN(1,IF('3.Weekly Hours &amp; Wage Activity'!AB303 = "", "",MIN('3.Weekly Hours &amp; Wage Activity'!AB303/40,1)),IF('3.Weekly Hours &amp; Wage Activity'!AB303="", "",'3.Weekly Hours &amp; Wage Activity'!AB303/40 ))),0)</f>
        <v>0</v>
      </c>
      <c r="AT303" s="86">
        <f>IFERROR(IF('3.Weekly Hours &amp; Wage Activity'!AC303 = "FT", 1,MIN(1,IF('3.Weekly Hours &amp; Wage Activity'!AC303 = "", "",MIN('3.Weekly Hours &amp; Wage Activity'!AC303/40,1)),IF('3.Weekly Hours &amp; Wage Activity'!AC303="", "",'3.Weekly Hours &amp; Wage Activity'!AC303/40 ))),0)</f>
        <v>0</v>
      </c>
      <c r="AU303" s="86">
        <f>IFERROR(IF('3.Weekly Hours &amp; Wage Activity'!AD303 = "FT", 1,MIN(1,IF('3.Weekly Hours &amp; Wage Activity'!AD303 = "", "",MIN('3.Weekly Hours &amp; Wage Activity'!AD303/40,1)),IF('3.Weekly Hours &amp; Wage Activity'!AD303="", "",'3.Weekly Hours &amp; Wage Activity'!AD303/40 ))),0)</f>
        <v>0</v>
      </c>
      <c r="AV303" s="86">
        <f>IFERROR(IF('3.Weekly Hours &amp; Wage Activity'!AE303 = "FT", 1,MIN(1,IF('3.Weekly Hours &amp; Wage Activity'!AE303 = "", "",MIN('3.Weekly Hours &amp; Wage Activity'!AE303/40,1)),IF('3.Weekly Hours &amp; Wage Activity'!AE303="", "",'3.Weekly Hours &amp; Wage Activity'!AE303/40 ))),0)</f>
        <v>0</v>
      </c>
      <c r="AW303" s="86">
        <f>IFERROR(IF('3.Weekly Hours &amp; Wage Activity'!AF303 = "FT", 1,MIN(1,IF('3.Weekly Hours &amp; Wage Activity'!AF303 = "", "",MIN('3.Weekly Hours &amp; Wage Activity'!AF303/40,1)),IF('3.Weekly Hours &amp; Wage Activity'!AF303="", "",'3.Weekly Hours &amp; Wage Activity'!AF303/40 ))),0)</f>
        <v>0</v>
      </c>
      <c r="AX303" s="86">
        <f>IFERROR(IF('3.Weekly Hours &amp; Wage Activity'!AG303 = "FT", 1,MIN(1,IF('3.Weekly Hours &amp; Wage Activity'!AG303 = "", "",MIN('3.Weekly Hours &amp; Wage Activity'!AG303/40,1)),IF('3.Weekly Hours &amp; Wage Activity'!AG303="", "",'3.Weekly Hours &amp; Wage Activity'!AG303/40 ))),0)</f>
        <v>0</v>
      </c>
      <c r="AY303" s="523">
        <f>SUM( IF(COUNTIF('3.Weekly Hours &amp; Wage Activity'!J303:Q303, "&lt;&gt;FT") = 0, COLUMNS('3.Weekly Hours &amp; Wage Activity'!J303:AG303) * 40, '3.Weekly Hours &amp; Wage Activity'!J303:AG303))</f>
        <v>0</v>
      </c>
      <c r="AZ303" s="86">
        <f t="shared" si="34"/>
        <v>0</v>
      </c>
      <c r="BA303" s="87">
        <f t="shared" si="35"/>
        <v>0</v>
      </c>
      <c r="BB303" s="74" t="str">
        <f>IF('2.Census &amp; Reference Benchmarks'!K303 = "", "", '2.Census &amp; Reference Benchmarks'!K303)</f>
        <v/>
      </c>
      <c r="BC303" s="185">
        <f>IF('2.Census &amp; Reference Benchmarks'!L303="N/A",IF(OR(AND(G303="",I303=""),AND(G303&lt;DATEVALUE("1/1/2020"),OR(I303="",I303&gt;DATEVALUE("3/31/2020")))),177.14,IF(OR(I303 = "", I303 &gt; DATEVALUE("1/31/2020")), ROUND(177.14*((DATEVALUE("2/1/2020") -G303)/31),1))),IF('2.Census &amp; Reference Benchmarks'!L303="",0,'2.Census &amp; Reference Benchmarks'!L303))</f>
        <v>0</v>
      </c>
      <c r="BD303" s="74" t="str">
        <f>IF('2.Census &amp; Reference Benchmarks'!N303 = "", "", '2.Census &amp; Reference Benchmarks'!N303)</f>
        <v/>
      </c>
      <c r="BE303" s="185">
        <f>IF('2.Census &amp; Reference Benchmarks'!O303="N/A",IF(OR(AND(G303="",I303=""),AND(G303&lt;=DATEVALUE("2/1/2020"),OR(I303="",I303&gt;=DATEVALUE("2/29/2020")))),165.71,IF(AND(G303&gt;DATEVALUE("2/1/2020"),OR(I303="",I303&lt;=DATEVALUE("2/29/2020"))),((DATEVALUE("3/1/2020")-G303)/29)*165.71,"")),IF('2.Census &amp; Reference Benchmarks'!O303="",0,'2.Census &amp; Reference Benchmarks'!O303))</f>
        <v>0</v>
      </c>
    </row>
    <row r="304" spans="1:57" x14ac:dyDescent="0.25">
      <c r="A304" s="3"/>
      <c r="B304" s="56">
        <f>IF('2.Census &amp; Reference Benchmarks'!B304 &lt;&gt;"",'2.Census &amp; Reference Benchmarks'!B304,"")</f>
        <v>0</v>
      </c>
      <c r="C304" s="56">
        <f>IF('2.Census &amp; Reference Benchmarks'!C304 &lt;&gt;"",'2.Census &amp; Reference Benchmarks'!C304,"")</f>
        <v>0</v>
      </c>
      <c r="D304" s="57" t="str">
        <f>IF('2.Census &amp; Reference Benchmarks'!D304 &lt;&gt;"",'2.Census &amp; Reference Benchmarks'!D304,"")</f>
        <v/>
      </c>
      <c r="E304" s="56" t="str">
        <f>IF('2.Census &amp; Reference Benchmarks'!E304 &lt;&gt;"",'2.Census &amp; Reference Benchmarks'!E304,"")</f>
        <v/>
      </c>
      <c r="F304" s="56" t="str">
        <f>IF('2.Census &amp; Reference Benchmarks'!F304 &lt;&gt;"",'2.Census &amp; Reference Benchmarks'!F304,"")</f>
        <v/>
      </c>
      <c r="G304" s="58" t="str">
        <f>IF('2.Census &amp; Reference Benchmarks'!G304 &lt;&gt;"",'2.Census &amp; Reference Benchmarks'!G304,"")</f>
        <v/>
      </c>
      <c r="H304" s="58" t="str">
        <f>IF('2.Census &amp; Reference Benchmarks'!H304 &lt;&gt;"",'2.Census &amp; Reference Benchmarks'!H304,"")</f>
        <v/>
      </c>
      <c r="I304" s="58" t="str">
        <f>IF('2.Census &amp; Reference Benchmarks'!I304 &lt;&gt;"",'2.Census &amp; Reference Benchmarks'!I304,"")</f>
        <v/>
      </c>
      <c r="J304" s="69" t="str">
        <f>IF('2.Census &amp; Reference Benchmarks'!J304 &lt;&gt;"",'2.Census &amp; Reference Benchmarks'!J304,"")</f>
        <v/>
      </c>
      <c r="K304" s="58" t="str">
        <f>IF('7.Safe Harbor Input Data &amp; Calc'!Q306 &lt;&gt; "", '7.Safe Harbor Input Data &amp; Calc'!Q306, "")</f>
        <v>No</v>
      </c>
      <c r="L304" s="59" t="str">
        <f>IF('2.Census &amp; Reference Benchmarks'!T304&lt;&gt; "",'2.Census &amp; Reference Benchmarks'!T304,"")</f>
        <v/>
      </c>
      <c r="M304" s="60">
        <f>'2.Census &amp; Reference Benchmarks'!M304</f>
        <v>0</v>
      </c>
      <c r="N304" s="60">
        <f>'2.Census &amp; Reference Benchmarks'!P304</f>
        <v>0</v>
      </c>
      <c r="O304" s="60">
        <f>'2.Census &amp; Reference Benchmarks'!S304</f>
        <v>0</v>
      </c>
      <c r="P304" s="52">
        <f>IF( AND(I304 &lt; '1. Summary for SBA'!$J$7, I304 &lt;&gt;""), 0, IF(AND(G304="",I304=""),SUM(M304:O304)*4,IF(I304&lt;'1. Summary for SBA'!$J$7,0,IF(K304="Yes",0,IF(H304="Salary",IF(AND(SUM(M304:O304)*4&lt;100000,L304=""),(SUM(M304:O304)/(IF(OR(I304=0,I304&gt;=DATEVALUE("3/31/2020")),DATEVALUE("3/31/2020"),I304)-IF(OR(G304&lt;=DATEVALUE("1/1/2020"), G304 = ""),DATEVALUE("1/1/2020"),IF(OR(MONTH(G304)=1),G304+1,IF(MONTH(G304)=3,G304,G304-1)))))*360,0),0)))))</f>
        <v>0</v>
      </c>
      <c r="Q304" s="52">
        <f t="shared" si="36"/>
        <v>0</v>
      </c>
      <c r="R304" s="67">
        <f t="shared" si="30"/>
        <v>0</v>
      </c>
      <c r="S304" s="53">
        <f>SUM('3.Weekly Hours &amp; Wage Activity'!AI304:BF304)</f>
        <v>0</v>
      </c>
      <c r="T304" s="53">
        <f>IF(AND(I304&lt;&gt; "",  I304 &lt; '1. Summary for SBA'!$J$11 +168, I304 &gt; '1. Summary for SBA'!$J$11),S304+(((168-(I304-'1. Summary for SBA'!$J$11+1))*S304)/((I304-'1. Summary for SBA'!$J$11+1))),0)</f>
        <v>0</v>
      </c>
      <c r="U304" s="369">
        <f>IF(K304= "Yes",0,IF( H304 = "salary",IF(T304 = 0,MAX(0,$R304-$S304), R304-T304),IF( H304 = "Hourly",'6. Hourly EE Wage Reduction'!AA304, 0)))</f>
        <v>0</v>
      </c>
      <c r="V304" s="67">
        <f t="shared" si="31"/>
        <v>0</v>
      </c>
      <c r="W304" s="405" t="str">
        <f>IF(U304 = 0, "No",IF('6. Hourly EE Wage Reduction'!T304 &gt;'6. Hourly EE Wage Reduction'!W304, "Yes", "No"))</f>
        <v>No</v>
      </c>
      <c r="X304" s="67">
        <f t="shared" si="32"/>
        <v>0</v>
      </c>
      <c r="Y304" s="67">
        <f t="shared" si="33"/>
        <v>0</v>
      </c>
      <c r="AA304" s="86">
        <f>IFERROR(IF('3.Weekly Hours &amp; Wage Activity'!J304 = "FT", 1,MIN(1,IF('3.Weekly Hours &amp; Wage Activity'!J304 = "", "",MIN('3.Weekly Hours &amp; Wage Activity'!J304/40,1)),IF('3.Weekly Hours &amp; Wage Activity'!J304="", "",'3.Weekly Hours &amp; Wage Activity'!J304/40 ))),0)</f>
        <v>0</v>
      </c>
      <c r="AB304" s="86">
        <f>IFERROR(IF('3.Weekly Hours &amp; Wage Activity'!K304 = "FT", 1,MIN(1,IF('3.Weekly Hours &amp; Wage Activity'!K304 = "", "",MIN('3.Weekly Hours &amp; Wage Activity'!K304/40,1)),IF('3.Weekly Hours &amp; Wage Activity'!K304="", "",'3.Weekly Hours &amp; Wage Activity'!K304/40 ))),0)</f>
        <v>0</v>
      </c>
      <c r="AC304" s="86">
        <f>IFERROR(IF('3.Weekly Hours &amp; Wage Activity'!L304 = "FT", 1,MIN(1,IF('3.Weekly Hours &amp; Wage Activity'!L304 = "", "",MIN('3.Weekly Hours &amp; Wage Activity'!L304/40,1)),IF('3.Weekly Hours &amp; Wage Activity'!L304="", "",'3.Weekly Hours &amp; Wage Activity'!L304/40 ))),0)</f>
        <v>0</v>
      </c>
      <c r="AD304" s="86">
        <f>IFERROR(IF('3.Weekly Hours &amp; Wage Activity'!M304 = "FT", 1,MIN(1,IF('3.Weekly Hours &amp; Wage Activity'!M304 = "", "",MIN('3.Weekly Hours &amp; Wage Activity'!M304/40,1)),IF('3.Weekly Hours &amp; Wage Activity'!M304="", "",'3.Weekly Hours &amp; Wage Activity'!M304/40 ))),0)</f>
        <v>0</v>
      </c>
      <c r="AE304" s="86">
        <f>IFERROR(IF('3.Weekly Hours &amp; Wage Activity'!N304 = "FT", 1,MIN(1,IF('3.Weekly Hours &amp; Wage Activity'!N304 = "", "",MIN('3.Weekly Hours &amp; Wage Activity'!N304/40,1)),IF('3.Weekly Hours &amp; Wage Activity'!N304="", "",'3.Weekly Hours &amp; Wage Activity'!N304/40 ))),0)</f>
        <v>0</v>
      </c>
      <c r="AF304" s="86">
        <f>IFERROR(IF('3.Weekly Hours &amp; Wage Activity'!O304 = "FT", 1,MIN(1,IF('3.Weekly Hours &amp; Wage Activity'!O304 = "", "",MIN('3.Weekly Hours &amp; Wage Activity'!O304/40,1)),IF('3.Weekly Hours &amp; Wage Activity'!O304="", "",'3.Weekly Hours &amp; Wage Activity'!O304/40 ))),0)</f>
        <v>0</v>
      </c>
      <c r="AG304" s="86">
        <f>IFERROR(IF('3.Weekly Hours &amp; Wage Activity'!P304 = "FT", 1,MIN(1,IF('3.Weekly Hours &amp; Wage Activity'!P304 = "", "",MIN('3.Weekly Hours &amp; Wage Activity'!P304/40,1)),IF('3.Weekly Hours &amp; Wage Activity'!P304="", "",'3.Weekly Hours &amp; Wage Activity'!P304/40 ))),0)</f>
        <v>0</v>
      </c>
      <c r="AH304" s="86">
        <f>IFERROR(IF('3.Weekly Hours &amp; Wage Activity'!Q304 = "FT", 1,MIN(1,IF('3.Weekly Hours &amp; Wage Activity'!Q304 = "", "",MIN('3.Weekly Hours &amp; Wage Activity'!Q304/40,1)),IF('3.Weekly Hours &amp; Wage Activity'!Q304="", "",'3.Weekly Hours &amp; Wage Activity'!Q304/40 ))),0)</f>
        <v>0</v>
      </c>
      <c r="AI304" s="86">
        <f>IFERROR(IF('3.Weekly Hours &amp; Wage Activity'!R304 = "FT", 1,MIN(1,IF('3.Weekly Hours &amp; Wage Activity'!R304 = "", "",MIN('3.Weekly Hours &amp; Wage Activity'!R304/40,1)),IF('3.Weekly Hours &amp; Wage Activity'!R304="", "",'3.Weekly Hours &amp; Wage Activity'!R304/40 ))),0)</f>
        <v>0</v>
      </c>
      <c r="AJ304" s="86">
        <f>IFERROR(IF('3.Weekly Hours &amp; Wage Activity'!S304 = "FT", 1,MIN(1,IF('3.Weekly Hours &amp; Wage Activity'!S304 = "", "",MIN('3.Weekly Hours &amp; Wage Activity'!S304/40,1)),IF('3.Weekly Hours &amp; Wage Activity'!S304="", "",'3.Weekly Hours &amp; Wage Activity'!S304/40 ))),0)</f>
        <v>0</v>
      </c>
      <c r="AK304" s="86">
        <f>IFERROR(IF('3.Weekly Hours &amp; Wage Activity'!T304 = "FT", 1,MIN(1,IF('3.Weekly Hours &amp; Wage Activity'!T304 = "", "",MIN('3.Weekly Hours &amp; Wage Activity'!T304/40,1)),IF('3.Weekly Hours &amp; Wage Activity'!T304="", "",'3.Weekly Hours &amp; Wage Activity'!T304/40 ))),0)</f>
        <v>0</v>
      </c>
      <c r="AL304" s="86">
        <f>IFERROR(IF('3.Weekly Hours &amp; Wage Activity'!U304 = "FT", 1,MIN(1,IF('3.Weekly Hours &amp; Wage Activity'!U304 = "", "",MIN('3.Weekly Hours &amp; Wage Activity'!U304/40,1)),IF('3.Weekly Hours &amp; Wage Activity'!U304="", "",'3.Weekly Hours &amp; Wage Activity'!U304/40 ))),0)</f>
        <v>0</v>
      </c>
      <c r="AM304" s="86">
        <f>IFERROR(IF('3.Weekly Hours &amp; Wage Activity'!V304 = "FT", 1,MIN(1,IF('3.Weekly Hours &amp; Wage Activity'!V304 = "", "",MIN('3.Weekly Hours &amp; Wage Activity'!V304/40,1)),IF('3.Weekly Hours &amp; Wage Activity'!V304="", "",'3.Weekly Hours &amp; Wage Activity'!V304/40 ))),0)</f>
        <v>0</v>
      </c>
      <c r="AN304" s="86">
        <f>IFERROR(IF('3.Weekly Hours &amp; Wage Activity'!W304 = "FT", 1,MIN(1,IF('3.Weekly Hours &amp; Wage Activity'!W304 = "", "",MIN('3.Weekly Hours &amp; Wage Activity'!W304/40,1)),IF('3.Weekly Hours &amp; Wage Activity'!W304="", "",'3.Weekly Hours &amp; Wage Activity'!W304/40 ))),0)</f>
        <v>0</v>
      </c>
      <c r="AO304" s="86">
        <f>IFERROR(IF('3.Weekly Hours &amp; Wage Activity'!X304 = "FT", 1,MIN(1,IF('3.Weekly Hours &amp; Wage Activity'!X304 = "", "",MIN('3.Weekly Hours &amp; Wage Activity'!X304/40,1)),IF('3.Weekly Hours &amp; Wage Activity'!X304="", "",'3.Weekly Hours &amp; Wage Activity'!X304/40 ))),0)</f>
        <v>0</v>
      </c>
      <c r="AP304" s="86">
        <f>IFERROR(IF('3.Weekly Hours &amp; Wage Activity'!Y304 = "FT", 1,MIN(1,IF('3.Weekly Hours &amp; Wage Activity'!Y304 = "", "",MIN('3.Weekly Hours &amp; Wage Activity'!Y304/40,1)),IF('3.Weekly Hours &amp; Wage Activity'!Y304="", "",'3.Weekly Hours &amp; Wage Activity'!Y304/40 ))),0)</f>
        <v>0</v>
      </c>
      <c r="AQ304" s="86">
        <f>IFERROR(IF('3.Weekly Hours &amp; Wage Activity'!Z304 = "FT", 1,MIN(1,IF('3.Weekly Hours &amp; Wage Activity'!Z304 = "", "",MIN('3.Weekly Hours &amp; Wage Activity'!Z304/40,1)),IF('3.Weekly Hours &amp; Wage Activity'!Z304="", "",'3.Weekly Hours &amp; Wage Activity'!Z304/40 ))),0)</f>
        <v>0</v>
      </c>
      <c r="AR304" s="86">
        <f>IFERROR(IF('3.Weekly Hours &amp; Wage Activity'!AA304 = "FT", 1,MIN(1,IF('3.Weekly Hours &amp; Wage Activity'!AA304 = "", "",MIN('3.Weekly Hours &amp; Wage Activity'!AA304/40,1)),IF('3.Weekly Hours &amp; Wage Activity'!AA304="", "",'3.Weekly Hours &amp; Wage Activity'!AA304/40 ))),0)</f>
        <v>0</v>
      </c>
      <c r="AS304" s="86">
        <f>IFERROR(IF('3.Weekly Hours &amp; Wage Activity'!AB304 = "FT", 1,MIN(1,IF('3.Weekly Hours &amp; Wage Activity'!AB304 = "", "",MIN('3.Weekly Hours &amp; Wage Activity'!AB304/40,1)),IF('3.Weekly Hours &amp; Wage Activity'!AB304="", "",'3.Weekly Hours &amp; Wage Activity'!AB304/40 ))),0)</f>
        <v>0</v>
      </c>
      <c r="AT304" s="86">
        <f>IFERROR(IF('3.Weekly Hours &amp; Wage Activity'!AC304 = "FT", 1,MIN(1,IF('3.Weekly Hours &amp; Wage Activity'!AC304 = "", "",MIN('3.Weekly Hours &amp; Wage Activity'!AC304/40,1)),IF('3.Weekly Hours &amp; Wage Activity'!AC304="", "",'3.Weekly Hours &amp; Wage Activity'!AC304/40 ))),0)</f>
        <v>0</v>
      </c>
      <c r="AU304" s="86">
        <f>IFERROR(IF('3.Weekly Hours &amp; Wage Activity'!AD304 = "FT", 1,MIN(1,IF('3.Weekly Hours &amp; Wage Activity'!AD304 = "", "",MIN('3.Weekly Hours &amp; Wage Activity'!AD304/40,1)),IF('3.Weekly Hours &amp; Wage Activity'!AD304="", "",'3.Weekly Hours &amp; Wage Activity'!AD304/40 ))),0)</f>
        <v>0</v>
      </c>
      <c r="AV304" s="86">
        <f>IFERROR(IF('3.Weekly Hours &amp; Wage Activity'!AE304 = "FT", 1,MIN(1,IF('3.Weekly Hours &amp; Wage Activity'!AE304 = "", "",MIN('3.Weekly Hours &amp; Wage Activity'!AE304/40,1)),IF('3.Weekly Hours &amp; Wage Activity'!AE304="", "",'3.Weekly Hours &amp; Wage Activity'!AE304/40 ))),0)</f>
        <v>0</v>
      </c>
      <c r="AW304" s="86">
        <f>IFERROR(IF('3.Weekly Hours &amp; Wage Activity'!AF304 = "FT", 1,MIN(1,IF('3.Weekly Hours &amp; Wage Activity'!AF304 = "", "",MIN('3.Weekly Hours &amp; Wage Activity'!AF304/40,1)),IF('3.Weekly Hours &amp; Wage Activity'!AF304="", "",'3.Weekly Hours &amp; Wage Activity'!AF304/40 ))),0)</f>
        <v>0</v>
      </c>
      <c r="AX304" s="86">
        <f>IFERROR(IF('3.Weekly Hours &amp; Wage Activity'!AG304 = "FT", 1,MIN(1,IF('3.Weekly Hours &amp; Wage Activity'!AG304 = "", "",MIN('3.Weekly Hours &amp; Wage Activity'!AG304/40,1)),IF('3.Weekly Hours &amp; Wage Activity'!AG304="", "",'3.Weekly Hours &amp; Wage Activity'!AG304/40 ))),0)</f>
        <v>0</v>
      </c>
      <c r="AY304" s="523">
        <f>SUM( IF(COUNTIF('3.Weekly Hours &amp; Wage Activity'!J304:Q304, "&lt;&gt;FT") = 0, COLUMNS('3.Weekly Hours &amp; Wage Activity'!J304:AG304) * 40, '3.Weekly Hours &amp; Wage Activity'!J304:AG304))</f>
        <v>0</v>
      </c>
      <c r="AZ304" s="86">
        <f t="shared" si="34"/>
        <v>0</v>
      </c>
      <c r="BA304" s="87">
        <f t="shared" si="35"/>
        <v>0</v>
      </c>
      <c r="BB304" s="74" t="str">
        <f>IF('2.Census &amp; Reference Benchmarks'!K304 = "", "", '2.Census &amp; Reference Benchmarks'!K304)</f>
        <v/>
      </c>
      <c r="BC304" s="185">
        <f>IF('2.Census &amp; Reference Benchmarks'!L304="N/A",IF(OR(AND(G304="",I304=""),AND(G304&lt;DATEVALUE("1/1/2020"),OR(I304="",I304&gt;DATEVALUE("3/31/2020")))),177.14,IF(OR(I304 = "", I304 &gt; DATEVALUE("1/31/2020")), ROUND(177.14*((DATEVALUE("2/1/2020") -G304)/31),1))),IF('2.Census &amp; Reference Benchmarks'!L304="",0,'2.Census &amp; Reference Benchmarks'!L304))</f>
        <v>0</v>
      </c>
      <c r="BD304" s="74" t="str">
        <f>IF('2.Census &amp; Reference Benchmarks'!N304 = "", "", '2.Census &amp; Reference Benchmarks'!N304)</f>
        <v/>
      </c>
      <c r="BE304" s="185">
        <f>IF('2.Census &amp; Reference Benchmarks'!O304="N/A",IF(OR(AND(G304="",I304=""),AND(G304&lt;=DATEVALUE("2/1/2020"),OR(I304="",I304&gt;=DATEVALUE("2/29/2020")))),165.71,IF(AND(G304&gt;DATEVALUE("2/1/2020"),OR(I304="",I304&lt;=DATEVALUE("2/29/2020"))),((DATEVALUE("3/1/2020")-G304)/29)*165.71,"")),IF('2.Census &amp; Reference Benchmarks'!O304="",0,'2.Census &amp; Reference Benchmarks'!O304))</f>
        <v>0</v>
      </c>
    </row>
    <row r="305" spans="1:57" x14ac:dyDescent="0.25">
      <c r="A305" s="3"/>
      <c r="B305" s="56">
        <f>IF('2.Census &amp; Reference Benchmarks'!B305 &lt;&gt;"",'2.Census &amp; Reference Benchmarks'!B305,"")</f>
        <v>0</v>
      </c>
      <c r="C305" s="56">
        <f>IF('2.Census &amp; Reference Benchmarks'!C305 &lt;&gt;"",'2.Census &amp; Reference Benchmarks'!C305,"")</f>
        <v>0</v>
      </c>
      <c r="D305" s="57" t="str">
        <f>IF('2.Census &amp; Reference Benchmarks'!D305 &lt;&gt;"",'2.Census &amp; Reference Benchmarks'!D305,"")</f>
        <v/>
      </c>
      <c r="E305" s="56" t="str">
        <f>IF('2.Census &amp; Reference Benchmarks'!E305 &lt;&gt;"",'2.Census &amp; Reference Benchmarks'!E305,"")</f>
        <v/>
      </c>
      <c r="F305" s="56" t="str">
        <f>IF('2.Census &amp; Reference Benchmarks'!F305 &lt;&gt;"",'2.Census &amp; Reference Benchmarks'!F305,"")</f>
        <v/>
      </c>
      <c r="G305" s="58" t="str">
        <f>IF('2.Census &amp; Reference Benchmarks'!G305 &lt;&gt;"",'2.Census &amp; Reference Benchmarks'!G305,"")</f>
        <v/>
      </c>
      <c r="H305" s="58" t="str">
        <f>IF('2.Census &amp; Reference Benchmarks'!H305 &lt;&gt;"",'2.Census &amp; Reference Benchmarks'!H305,"")</f>
        <v/>
      </c>
      <c r="I305" s="58" t="str">
        <f>IF('2.Census &amp; Reference Benchmarks'!I305 &lt;&gt;"",'2.Census &amp; Reference Benchmarks'!I305,"")</f>
        <v/>
      </c>
      <c r="J305" s="69" t="str">
        <f>IF('2.Census &amp; Reference Benchmarks'!J305 &lt;&gt;"",'2.Census &amp; Reference Benchmarks'!J305,"")</f>
        <v/>
      </c>
      <c r="K305" s="58" t="str">
        <f>IF('7.Safe Harbor Input Data &amp; Calc'!Q307 &lt;&gt; "", '7.Safe Harbor Input Data &amp; Calc'!Q307, "")</f>
        <v>No</v>
      </c>
      <c r="L305" s="59" t="str">
        <f>IF('2.Census &amp; Reference Benchmarks'!T305&lt;&gt; "",'2.Census &amp; Reference Benchmarks'!T305,"")</f>
        <v/>
      </c>
      <c r="M305" s="60">
        <f>'2.Census &amp; Reference Benchmarks'!M305</f>
        <v>0</v>
      </c>
      <c r="N305" s="60">
        <f>'2.Census &amp; Reference Benchmarks'!P305</f>
        <v>0</v>
      </c>
      <c r="O305" s="60">
        <f>'2.Census &amp; Reference Benchmarks'!S305</f>
        <v>0</v>
      </c>
      <c r="P305" s="52">
        <f>IF( AND(I305 &lt; '1. Summary for SBA'!$J$7, I305 &lt;&gt;""), 0, IF(AND(G305="",I305=""),SUM(M305:O305)*4,IF(I305&lt;'1. Summary for SBA'!$J$7,0,IF(K305="Yes",0,IF(H305="Salary",IF(AND(SUM(M305:O305)*4&lt;100000,L305=""),(SUM(M305:O305)/(IF(OR(I305=0,I305&gt;=DATEVALUE("3/31/2020")),DATEVALUE("3/31/2020"),I305)-IF(OR(G305&lt;=DATEVALUE("1/1/2020"), G305 = ""),DATEVALUE("1/1/2020"),IF(OR(MONTH(G305)=1),G305+1,IF(MONTH(G305)=3,G305,G305-1)))))*360,0),0)))))</f>
        <v>0</v>
      </c>
      <c r="Q305" s="52">
        <f t="shared" si="36"/>
        <v>0</v>
      </c>
      <c r="R305" s="67">
        <f t="shared" si="30"/>
        <v>0</v>
      </c>
      <c r="S305" s="53">
        <f>SUM('3.Weekly Hours &amp; Wage Activity'!AI305:BF305)</f>
        <v>0</v>
      </c>
      <c r="T305" s="53">
        <f>IF(AND(I305&lt;&gt; "",  I305 &lt; '1. Summary for SBA'!$J$11 +168, I305 &gt; '1. Summary for SBA'!$J$11),S305+(((168-(I305-'1. Summary for SBA'!$J$11+1))*S305)/((I305-'1. Summary for SBA'!$J$11+1))),0)</f>
        <v>0</v>
      </c>
      <c r="U305" s="369">
        <f>IF(K305= "Yes",0,IF( H305 = "salary",IF(T305 = 0,MAX(0,$R305-$S305), R305-T305),IF( H305 = "Hourly",'6. Hourly EE Wage Reduction'!AA305, 0)))</f>
        <v>0</v>
      </c>
      <c r="V305" s="67">
        <f t="shared" si="31"/>
        <v>0</v>
      </c>
      <c r="W305" s="405" t="str">
        <f>IF(U305 = 0, "No",IF('6. Hourly EE Wage Reduction'!T305 &gt;'6. Hourly EE Wage Reduction'!W305, "Yes", "No"))</f>
        <v>No</v>
      </c>
      <c r="X305" s="67">
        <f t="shared" si="32"/>
        <v>0</v>
      </c>
      <c r="Y305" s="67">
        <f t="shared" si="33"/>
        <v>0</v>
      </c>
      <c r="AA305" s="86">
        <f>IFERROR(IF('3.Weekly Hours &amp; Wage Activity'!J305 = "FT", 1,MIN(1,IF('3.Weekly Hours &amp; Wage Activity'!J305 = "", "",MIN('3.Weekly Hours &amp; Wage Activity'!J305/40,1)),IF('3.Weekly Hours &amp; Wage Activity'!J305="", "",'3.Weekly Hours &amp; Wage Activity'!J305/40 ))),0)</f>
        <v>0</v>
      </c>
      <c r="AB305" s="86">
        <f>IFERROR(IF('3.Weekly Hours &amp; Wage Activity'!K305 = "FT", 1,MIN(1,IF('3.Weekly Hours &amp; Wage Activity'!K305 = "", "",MIN('3.Weekly Hours &amp; Wage Activity'!K305/40,1)),IF('3.Weekly Hours &amp; Wage Activity'!K305="", "",'3.Weekly Hours &amp; Wage Activity'!K305/40 ))),0)</f>
        <v>0</v>
      </c>
      <c r="AC305" s="86">
        <f>IFERROR(IF('3.Weekly Hours &amp; Wage Activity'!L305 = "FT", 1,MIN(1,IF('3.Weekly Hours &amp; Wage Activity'!L305 = "", "",MIN('3.Weekly Hours &amp; Wage Activity'!L305/40,1)),IF('3.Weekly Hours &amp; Wage Activity'!L305="", "",'3.Weekly Hours &amp; Wage Activity'!L305/40 ))),0)</f>
        <v>0</v>
      </c>
      <c r="AD305" s="86">
        <f>IFERROR(IF('3.Weekly Hours &amp; Wage Activity'!M305 = "FT", 1,MIN(1,IF('3.Weekly Hours &amp; Wage Activity'!M305 = "", "",MIN('3.Weekly Hours &amp; Wage Activity'!M305/40,1)),IF('3.Weekly Hours &amp; Wage Activity'!M305="", "",'3.Weekly Hours &amp; Wage Activity'!M305/40 ))),0)</f>
        <v>0</v>
      </c>
      <c r="AE305" s="86">
        <f>IFERROR(IF('3.Weekly Hours &amp; Wage Activity'!N305 = "FT", 1,MIN(1,IF('3.Weekly Hours &amp; Wage Activity'!N305 = "", "",MIN('3.Weekly Hours &amp; Wage Activity'!N305/40,1)),IF('3.Weekly Hours &amp; Wage Activity'!N305="", "",'3.Weekly Hours &amp; Wage Activity'!N305/40 ))),0)</f>
        <v>0</v>
      </c>
      <c r="AF305" s="86">
        <f>IFERROR(IF('3.Weekly Hours &amp; Wage Activity'!O305 = "FT", 1,MIN(1,IF('3.Weekly Hours &amp; Wage Activity'!O305 = "", "",MIN('3.Weekly Hours &amp; Wage Activity'!O305/40,1)),IF('3.Weekly Hours &amp; Wage Activity'!O305="", "",'3.Weekly Hours &amp; Wage Activity'!O305/40 ))),0)</f>
        <v>0</v>
      </c>
      <c r="AG305" s="86">
        <f>IFERROR(IF('3.Weekly Hours &amp; Wage Activity'!P305 = "FT", 1,MIN(1,IF('3.Weekly Hours &amp; Wage Activity'!P305 = "", "",MIN('3.Weekly Hours &amp; Wage Activity'!P305/40,1)),IF('3.Weekly Hours &amp; Wage Activity'!P305="", "",'3.Weekly Hours &amp; Wage Activity'!P305/40 ))),0)</f>
        <v>0</v>
      </c>
      <c r="AH305" s="86">
        <f>IFERROR(IF('3.Weekly Hours &amp; Wage Activity'!Q305 = "FT", 1,MIN(1,IF('3.Weekly Hours &amp; Wage Activity'!Q305 = "", "",MIN('3.Weekly Hours &amp; Wage Activity'!Q305/40,1)),IF('3.Weekly Hours &amp; Wage Activity'!Q305="", "",'3.Weekly Hours &amp; Wage Activity'!Q305/40 ))),0)</f>
        <v>0</v>
      </c>
      <c r="AI305" s="86">
        <f>IFERROR(IF('3.Weekly Hours &amp; Wage Activity'!R305 = "FT", 1,MIN(1,IF('3.Weekly Hours &amp; Wage Activity'!R305 = "", "",MIN('3.Weekly Hours &amp; Wage Activity'!R305/40,1)),IF('3.Weekly Hours &amp; Wage Activity'!R305="", "",'3.Weekly Hours &amp; Wage Activity'!R305/40 ))),0)</f>
        <v>0</v>
      </c>
      <c r="AJ305" s="86">
        <f>IFERROR(IF('3.Weekly Hours &amp; Wage Activity'!S305 = "FT", 1,MIN(1,IF('3.Weekly Hours &amp; Wage Activity'!S305 = "", "",MIN('3.Weekly Hours &amp; Wage Activity'!S305/40,1)),IF('3.Weekly Hours &amp; Wage Activity'!S305="", "",'3.Weekly Hours &amp; Wage Activity'!S305/40 ))),0)</f>
        <v>0</v>
      </c>
      <c r="AK305" s="86">
        <f>IFERROR(IF('3.Weekly Hours &amp; Wage Activity'!T305 = "FT", 1,MIN(1,IF('3.Weekly Hours &amp; Wage Activity'!T305 = "", "",MIN('3.Weekly Hours &amp; Wage Activity'!T305/40,1)),IF('3.Weekly Hours &amp; Wage Activity'!T305="", "",'3.Weekly Hours &amp; Wage Activity'!T305/40 ))),0)</f>
        <v>0</v>
      </c>
      <c r="AL305" s="86">
        <f>IFERROR(IF('3.Weekly Hours &amp; Wage Activity'!U305 = "FT", 1,MIN(1,IF('3.Weekly Hours &amp; Wage Activity'!U305 = "", "",MIN('3.Weekly Hours &amp; Wage Activity'!U305/40,1)),IF('3.Weekly Hours &amp; Wage Activity'!U305="", "",'3.Weekly Hours &amp; Wage Activity'!U305/40 ))),0)</f>
        <v>0</v>
      </c>
      <c r="AM305" s="86">
        <f>IFERROR(IF('3.Weekly Hours &amp; Wage Activity'!V305 = "FT", 1,MIN(1,IF('3.Weekly Hours &amp; Wage Activity'!V305 = "", "",MIN('3.Weekly Hours &amp; Wage Activity'!V305/40,1)),IF('3.Weekly Hours &amp; Wage Activity'!V305="", "",'3.Weekly Hours &amp; Wage Activity'!V305/40 ))),0)</f>
        <v>0</v>
      </c>
      <c r="AN305" s="86">
        <f>IFERROR(IF('3.Weekly Hours &amp; Wage Activity'!W305 = "FT", 1,MIN(1,IF('3.Weekly Hours &amp; Wage Activity'!W305 = "", "",MIN('3.Weekly Hours &amp; Wage Activity'!W305/40,1)),IF('3.Weekly Hours &amp; Wage Activity'!W305="", "",'3.Weekly Hours &amp; Wage Activity'!W305/40 ))),0)</f>
        <v>0</v>
      </c>
      <c r="AO305" s="86">
        <f>IFERROR(IF('3.Weekly Hours &amp; Wage Activity'!X305 = "FT", 1,MIN(1,IF('3.Weekly Hours &amp; Wage Activity'!X305 = "", "",MIN('3.Weekly Hours &amp; Wage Activity'!X305/40,1)),IF('3.Weekly Hours &amp; Wage Activity'!X305="", "",'3.Weekly Hours &amp; Wage Activity'!X305/40 ))),0)</f>
        <v>0</v>
      </c>
      <c r="AP305" s="86">
        <f>IFERROR(IF('3.Weekly Hours &amp; Wage Activity'!Y305 = "FT", 1,MIN(1,IF('3.Weekly Hours &amp; Wage Activity'!Y305 = "", "",MIN('3.Weekly Hours &amp; Wage Activity'!Y305/40,1)),IF('3.Weekly Hours &amp; Wage Activity'!Y305="", "",'3.Weekly Hours &amp; Wage Activity'!Y305/40 ))),0)</f>
        <v>0</v>
      </c>
      <c r="AQ305" s="86">
        <f>IFERROR(IF('3.Weekly Hours &amp; Wage Activity'!Z305 = "FT", 1,MIN(1,IF('3.Weekly Hours &amp; Wage Activity'!Z305 = "", "",MIN('3.Weekly Hours &amp; Wage Activity'!Z305/40,1)),IF('3.Weekly Hours &amp; Wage Activity'!Z305="", "",'3.Weekly Hours &amp; Wage Activity'!Z305/40 ))),0)</f>
        <v>0</v>
      </c>
      <c r="AR305" s="86">
        <f>IFERROR(IF('3.Weekly Hours &amp; Wage Activity'!AA305 = "FT", 1,MIN(1,IF('3.Weekly Hours &amp; Wage Activity'!AA305 = "", "",MIN('3.Weekly Hours &amp; Wage Activity'!AA305/40,1)),IF('3.Weekly Hours &amp; Wage Activity'!AA305="", "",'3.Weekly Hours &amp; Wage Activity'!AA305/40 ))),0)</f>
        <v>0</v>
      </c>
      <c r="AS305" s="86">
        <f>IFERROR(IF('3.Weekly Hours &amp; Wage Activity'!AB305 = "FT", 1,MIN(1,IF('3.Weekly Hours &amp; Wage Activity'!AB305 = "", "",MIN('3.Weekly Hours &amp; Wage Activity'!AB305/40,1)),IF('3.Weekly Hours &amp; Wage Activity'!AB305="", "",'3.Weekly Hours &amp; Wage Activity'!AB305/40 ))),0)</f>
        <v>0</v>
      </c>
      <c r="AT305" s="86">
        <f>IFERROR(IF('3.Weekly Hours &amp; Wage Activity'!AC305 = "FT", 1,MIN(1,IF('3.Weekly Hours &amp; Wage Activity'!AC305 = "", "",MIN('3.Weekly Hours &amp; Wage Activity'!AC305/40,1)),IF('3.Weekly Hours &amp; Wage Activity'!AC305="", "",'3.Weekly Hours &amp; Wage Activity'!AC305/40 ))),0)</f>
        <v>0</v>
      </c>
      <c r="AU305" s="86">
        <f>IFERROR(IF('3.Weekly Hours &amp; Wage Activity'!AD305 = "FT", 1,MIN(1,IF('3.Weekly Hours &amp; Wage Activity'!AD305 = "", "",MIN('3.Weekly Hours &amp; Wage Activity'!AD305/40,1)),IF('3.Weekly Hours &amp; Wage Activity'!AD305="", "",'3.Weekly Hours &amp; Wage Activity'!AD305/40 ))),0)</f>
        <v>0</v>
      </c>
      <c r="AV305" s="86">
        <f>IFERROR(IF('3.Weekly Hours &amp; Wage Activity'!AE305 = "FT", 1,MIN(1,IF('3.Weekly Hours &amp; Wage Activity'!AE305 = "", "",MIN('3.Weekly Hours &amp; Wage Activity'!AE305/40,1)),IF('3.Weekly Hours &amp; Wage Activity'!AE305="", "",'3.Weekly Hours &amp; Wage Activity'!AE305/40 ))),0)</f>
        <v>0</v>
      </c>
      <c r="AW305" s="86">
        <f>IFERROR(IF('3.Weekly Hours &amp; Wage Activity'!AF305 = "FT", 1,MIN(1,IF('3.Weekly Hours &amp; Wage Activity'!AF305 = "", "",MIN('3.Weekly Hours &amp; Wage Activity'!AF305/40,1)),IF('3.Weekly Hours &amp; Wage Activity'!AF305="", "",'3.Weekly Hours &amp; Wage Activity'!AF305/40 ))),0)</f>
        <v>0</v>
      </c>
      <c r="AX305" s="86">
        <f>IFERROR(IF('3.Weekly Hours &amp; Wage Activity'!AG305 = "FT", 1,MIN(1,IF('3.Weekly Hours &amp; Wage Activity'!AG305 = "", "",MIN('3.Weekly Hours &amp; Wage Activity'!AG305/40,1)),IF('3.Weekly Hours &amp; Wage Activity'!AG305="", "",'3.Weekly Hours &amp; Wage Activity'!AG305/40 ))),0)</f>
        <v>0</v>
      </c>
      <c r="AY305" s="523">
        <f>SUM( IF(COUNTIF('3.Weekly Hours &amp; Wage Activity'!J305:Q305, "&lt;&gt;FT") = 0, COLUMNS('3.Weekly Hours &amp; Wage Activity'!J305:AG305) * 40, '3.Weekly Hours &amp; Wage Activity'!J305:AG305))</f>
        <v>0</v>
      </c>
      <c r="AZ305" s="86">
        <f t="shared" si="34"/>
        <v>0</v>
      </c>
      <c r="BA305" s="87">
        <f t="shared" si="35"/>
        <v>0</v>
      </c>
      <c r="BB305" s="74" t="str">
        <f>IF('2.Census &amp; Reference Benchmarks'!K305 = "", "", '2.Census &amp; Reference Benchmarks'!K305)</f>
        <v/>
      </c>
      <c r="BC305" s="185">
        <f>IF('2.Census &amp; Reference Benchmarks'!L305="N/A",IF(OR(AND(G305="",I305=""),AND(G305&lt;DATEVALUE("1/1/2020"),OR(I305="",I305&gt;DATEVALUE("3/31/2020")))),177.14,IF(OR(I305 = "", I305 &gt; DATEVALUE("1/31/2020")), ROUND(177.14*((DATEVALUE("2/1/2020") -G305)/31),1))),IF('2.Census &amp; Reference Benchmarks'!L305="",0,'2.Census &amp; Reference Benchmarks'!L305))</f>
        <v>0</v>
      </c>
      <c r="BD305" s="74" t="str">
        <f>IF('2.Census &amp; Reference Benchmarks'!N305 = "", "", '2.Census &amp; Reference Benchmarks'!N305)</f>
        <v/>
      </c>
      <c r="BE305" s="185">
        <f>IF('2.Census &amp; Reference Benchmarks'!O305="N/A",IF(OR(AND(G305="",I305=""),AND(G305&lt;=DATEVALUE("2/1/2020"),OR(I305="",I305&gt;=DATEVALUE("2/29/2020")))),165.71,IF(AND(G305&gt;DATEVALUE("2/1/2020"),OR(I305="",I305&lt;=DATEVALUE("2/29/2020"))),((DATEVALUE("3/1/2020")-G305)/29)*165.71,"")),IF('2.Census &amp; Reference Benchmarks'!O305="",0,'2.Census &amp; Reference Benchmarks'!O305))</f>
        <v>0</v>
      </c>
    </row>
    <row r="306" spans="1:57" x14ac:dyDescent="0.25">
      <c r="A306" s="3"/>
      <c r="B306" s="56">
        <f>IF('2.Census &amp; Reference Benchmarks'!B306 &lt;&gt;"",'2.Census &amp; Reference Benchmarks'!B306,"")</f>
        <v>0</v>
      </c>
      <c r="C306" s="56">
        <f>IF('2.Census &amp; Reference Benchmarks'!C306 &lt;&gt;"",'2.Census &amp; Reference Benchmarks'!C306,"")</f>
        <v>0</v>
      </c>
      <c r="D306" s="57" t="str">
        <f>IF('2.Census &amp; Reference Benchmarks'!D306 &lt;&gt;"",'2.Census &amp; Reference Benchmarks'!D306,"")</f>
        <v/>
      </c>
      <c r="E306" s="56" t="str">
        <f>IF('2.Census &amp; Reference Benchmarks'!E306 &lt;&gt;"",'2.Census &amp; Reference Benchmarks'!E306,"")</f>
        <v/>
      </c>
      <c r="F306" s="56" t="str">
        <f>IF('2.Census &amp; Reference Benchmarks'!F306 &lt;&gt;"",'2.Census &amp; Reference Benchmarks'!F306,"")</f>
        <v/>
      </c>
      <c r="G306" s="58" t="str">
        <f>IF('2.Census &amp; Reference Benchmarks'!G306 &lt;&gt;"",'2.Census &amp; Reference Benchmarks'!G306,"")</f>
        <v/>
      </c>
      <c r="H306" s="58" t="str">
        <f>IF('2.Census &amp; Reference Benchmarks'!H306 &lt;&gt;"",'2.Census &amp; Reference Benchmarks'!H306,"")</f>
        <v/>
      </c>
      <c r="I306" s="58" t="str">
        <f>IF('2.Census &amp; Reference Benchmarks'!I306 &lt;&gt;"",'2.Census &amp; Reference Benchmarks'!I306,"")</f>
        <v/>
      </c>
      <c r="J306" s="69" t="str">
        <f>IF('2.Census &amp; Reference Benchmarks'!J306 &lt;&gt;"",'2.Census &amp; Reference Benchmarks'!J306,"")</f>
        <v/>
      </c>
      <c r="K306" s="58" t="str">
        <f>IF('7.Safe Harbor Input Data &amp; Calc'!Q308 &lt;&gt; "", '7.Safe Harbor Input Data &amp; Calc'!Q308, "")</f>
        <v>No</v>
      </c>
      <c r="L306" s="59" t="str">
        <f>IF('2.Census &amp; Reference Benchmarks'!T306&lt;&gt; "",'2.Census &amp; Reference Benchmarks'!T306,"")</f>
        <v/>
      </c>
      <c r="M306" s="60">
        <f>'2.Census &amp; Reference Benchmarks'!M306</f>
        <v>0</v>
      </c>
      <c r="N306" s="60">
        <f>'2.Census &amp; Reference Benchmarks'!P306</f>
        <v>0</v>
      </c>
      <c r="O306" s="60">
        <f>'2.Census &amp; Reference Benchmarks'!S306</f>
        <v>0</v>
      </c>
      <c r="P306" s="52">
        <f>IF( AND(I306 &lt; '1. Summary for SBA'!$J$7, I306 &lt;&gt;""), 0, IF(AND(G306="",I306=""),SUM(M306:O306)*4,IF(I306&lt;'1. Summary for SBA'!$J$7,0,IF(K306="Yes",0,IF(H306="Salary",IF(AND(SUM(M306:O306)*4&lt;100000,L306=""),(SUM(M306:O306)/(IF(OR(I306=0,I306&gt;=DATEVALUE("3/31/2020")),DATEVALUE("3/31/2020"),I306)-IF(OR(G306&lt;=DATEVALUE("1/1/2020"), G306 = ""),DATEVALUE("1/1/2020"),IF(OR(MONTH(G306)=1),G306+1,IF(MONTH(G306)=3,G306,G306-1)))))*360,0),0)))))</f>
        <v>0</v>
      </c>
      <c r="Q306" s="52">
        <f t="shared" si="36"/>
        <v>0</v>
      </c>
      <c r="R306" s="67">
        <f t="shared" si="30"/>
        <v>0</v>
      </c>
      <c r="S306" s="53">
        <f>SUM('3.Weekly Hours &amp; Wage Activity'!AI306:BF306)</f>
        <v>0</v>
      </c>
      <c r="T306" s="53">
        <f>IF(AND(I306&lt;&gt; "",  I306 &lt; '1. Summary for SBA'!$J$11 +168, I306 &gt; '1. Summary for SBA'!$J$11),S306+(((168-(I306-'1. Summary for SBA'!$J$11+1))*S306)/((I306-'1. Summary for SBA'!$J$11+1))),0)</f>
        <v>0</v>
      </c>
      <c r="U306" s="369">
        <f>IF(K306= "Yes",0,IF( H306 = "salary",IF(T306 = 0,MAX(0,$R306-$S306), R306-T306),IF( H306 = "Hourly",'6. Hourly EE Wage Reduction'!AA306, 0)))</f>
        <v>0</v>
      </c>
      <c r="V306" s="67">
        <f t="shared" si="31"/>
        <v>0</v>
      </c>
      <c r="W306" s="405" t="str">
        <f>IF(U306 = 0, "No",IF('6. Hourly EE Wage Reduction'!T306 &gt;'6. Hourly EE Wage Reduction'!W306, "Yes", "No"))</f>
        <v>No</v>
      </c>
      <c r="X306" s="67">
        <f t="shared" si="32"/>
        <v>0</v>
      </c>
      <c r="Y306" s="67">
        <f t="shared" si="33"/>
        <v>0</v>
      </c>
      <c r="AA306" s="86">
        <f>IFERROR(IF('3.Weekly Hours &amp; Wage Activity'!J306 = "FT", 1,MIN(1,IF('3.Weekly Hours &amp; Wage Activity'!J306 = "", "",MIN('3.Weekly Hours &amp; Wage Activity'!J306/40,1)),IF('3.Weekly Hours &amp; Wage Activity'!J306="", "",'3.Weekly Hours &amp; Wage Activity'!J306/40 ))),0)</f>
        <v>0</v>
      </c>
      <c r="AB306" s="86">
        <f>IFERROR(IF('3.Weekly Hours &amp; Wage Activity'!K306 = "FT", 1,MIN(1,IF('3.Weekly Hours &amp; Wage Activity'!K306 = "", "",MIN('3.Weekly Hours &amp; Wage Activity'!K306/40,1)),IF('3.Weekly Hours &amp; Wage Activity'!K306="", "",'3.Weekly Hours &amp; Wage Activity'!K306/40 ))),0)</f>
        <v>0</v>
      </c>
      <c r="AC306" s="86">
        <f>IFERROR(IF('3.Weekly Hours &amp; Wage Activity'!L306 = "FT", 1,MIN(1,IF('3.Weekly Hours &amp; Wage Activity'!L306 = "", "",MIN('3.Weekly Hours &amp; Wage Activity'!L306/40,1)),IF('3.Weekly Hours &amp; Wage Activity'!L306="", "",'3.Weekly Hours &amp; Wage Activity'!L306/40 ))),0)</f>
        <v>0</v>
      </c>
      <c r="AD306" s="86">
        <f>IFERROR(IF('3.Weekly Hours &amp; Wage Activity'!M306 = "FT", 1,MIN(1,IF('3.Weekly Hours &amp; Wage Activity'!M306 = "", "",MIN('3.Weekly Hours &amp; Wage Activity'!M306/40,1)),IF('3.Weekly Hours &amp; Wage Activity'!M306="", "",'3.Weekly Hours &amp; Wage Activity'!M306/40 ))),0)</f>
        <v>0</v>
      </c>
      <c r="AE306" s="86">
        <f>IFERROR(IF('3.Weekly Hours &amp; Wage Activity'!N306 = "FT", 1,MIN(1,IF('3.Weekly Hours &amp; Wage Activity'!N306 = "", "",MIN('3.Weekly Hours &amp; Wage Activity'!N306/40,1)),IF('3.Weekly Hours &amp; Wage Activity'!N306="", "",'3.Weekly Hours &amp; Wage Activity'!N306/40 ))),0)</f>
        <v>0</v>
      </c>
      <c r="AF306" s="86">
        <f>IFERROR(IF('3.Weekly Hours &amp; Wage Activity'!O306 = "FT", 1,MIN(1,IF('3.Weekly Hours &amp; Wage Activity'!O306 = "", "",MIN('3.Weekly Hours &amp; Wage Activity'!O306/40,1)),IF('3.Weekly Hours &amp; Wage Activity'!O306="", "",'3.Weekly Hours &amp; Wage Activity'!O306/40 ))),0)</f>
        <v>0</v>
      </c>
      <c r="AG306" s="86">
        <f>IFERROR(IF('3.Weekly Hours &amp; Wage Activity'!P306 = "FT", 1,MIN(1,IF('3.Weekly Hours &amp; Wage Activity'!P306 = "", "",MIN('3.Weekly Hours &amp; Wage Activity'!P306/40,1)),IF('3.Weekly Hours &amp; Wage Activity'!P306="", "",'3.Weekly Hours &amp; Wage Activity'!P306/40 ))),0)</f>
        <v>0</v>
      </c>
      <c r="AH306" s="86">
        <f>IFERROR(IF('3.Weekly Hours &amp; Wage Activity'!Q306 = "FT", 1,MIN(1,IF('3.Weekly Hours &amp; Wage Activity'!Q306 = "", "",MIN('3.Weekly Hours &amp; Wage Activity'!Q306/40,1)),IF('3.Weekly Hours &amp; Wage Activity'!Q306="", "",'3.Weekly Hours &amp; Wage Activity'!Q306/40 ))),0)</f>
        <v>0</v>
      </c>
      <c r="AI306" s="86">
        <f>IFERROR(IF('3.Weekly Hours &amp; Wage Activity'!R306 = "FT", 1,MIN(1,IF('3.Weekly Hours &amp; Wage Activity'!R306 = "", "",MIN('3.Weekly Hours &amp; Wage Activity'!R306/40,1)),IF('3.Weekly Hours &amp; Wage Activity'!R306="", "",'3.Weekly Hours &amp; Wage Activity'!R306/40 ))),0)</f>
        <v>0</v>
      </c>
      <c r="AJ306" s="86">
        <f>IFERROR(IF('3.Weekly Hours &amp; Wage Activity'!S306 = "FT", 1,MIN(1,IF('3.Weekly Hours &amp; Wage Activity'!S306 = "", "",MIN('3.Weekly Hours &amp; Wage Activity'!S306/40,1)),IF('3.Weekly Hours &amp; Wage Activity'!S306="", "",'3.Weekly Hours &amp; Wage Activity'!S306/40 ))),0)</f>
        <v>0</v>
      </c>
      <c r="AK306" s="86">
        <f>IFERROR(IF('3.Weekly Hours &amp; Wage Activity'!T306 = "FT", 1,MIN(1,IF('3.Weekly Hours &amp; Wage Activity'!T306 = "", "",MIN('3.Weekly Hours &amp; Wage Activity'!T306/40,1)),IF('3.Weekly Hours &amp; Wage Activity'!T306="", "",'3.Weekly Hours &amp; Wage Activity'!T306/40 ))),0)</f>
        <v>0</v>
      </c>
      <c r="AL306" s="86">
        <f>IFERROR(IF('3.Weekly Hours &amp; Wage Activity'!U306 = "FT", 1,MIN(1,IF('3.Weekly Hours &amp; Wage Activity'!U306 = "", "",MIN('3.Weekly Hours &amp; Wage Activity'!U306/40,1)),IF('3.Weekly Hours &amp; Wage Activity'!U306="", "",'3.Weekly Hours &amp; Wage Activity'!U306/40 ))),0)</f>
        <v>0</v>
      </c>
      <c r="AM306" s="86">
        <f>IFERROR(IF('3.Weekly Hours &amp; Wage Activity'!V306 = "FT", 1,MIN(1,IF('3.Weekly Hours &amp; Wage Activity'!V306 = "", "",MIN('3.Weekly Hours &amp; Wage Activity'!V306/40,1)),IF('3.Weekly Hours &amp; Wage Activity'!V306="", "",'3.Weekly Hours &amp; Wage Activity'!V306/40 ))),0)</f>
        <v>0</v>
      </c>
      <c r="AN306" s="86">
        <f>IFERROR(IF('3.Weekly Hours &amp; Wage Activity'!W306 = "FT", 1,MIN(1,IF('3.Weekly Hours &amp; Wage Activity'!W306 = "", "",MIN('3.Weekly Hours &amp; Wage Activity'!W306/40,1)),IF('3.Weekly Hours &amp; Wage Activity'!W306="", "",'3.Weekly Hours &amp; Wage Activity'!W306/40 ))),0)</f>
        <v>0</v>
      </c>
      <c r="AO306" s="86">
        <f>IFERROR(IF('3.Weekly Hours &amp; Wage Activity'!X306 = "FT", 1,MIN(1,IF('3.Weekly Hours &amp; Wage Activity'!X306 = "", "",MIN('3.Weekly Hours &amp; Wage Activity'!X306/40,1)),IF('3.Weekly Hours &amp; Wage Activity'!X306="", "",'3.Weekly Hours &amp; Wage Activity'!X306/40 ))),0)</f>
        <v>0</v>
      </c>
      <c r="AP306" s="86">
        <f>IFERROR(IF('3.Weekly Hours &amp; Wage Activity'!Y306 = "FT", 1,MIN(1,IF('3.Weekly Hours &amp; Wage Activity'!Y306 = "", "",MIN('3.Weekly Hours &amp; Wage Activity'!Y306/40,1)),IF('3.Weekly Hours &amp; Wage Activity'!Y306="", "",'3.Weekly Hours &amp; Wage Activity'!Y306/40 ))),0)</f>
        <v>0</v>
      </c>
      <c r="AQ306" s="86">
        <f>IFERROR(IF('3.Weekly Hours &amp; Wage Activity'!Z306 = "FT", 1,MIN(1,IF('3.Weekly Hours &amp; Wage Activity'!Z306 = "", "",MIN('3.Weekly Hours &amp; Wage Activity'!Z306/40,1)),IF('3.Weekly Hours &amp; Wage Activity'!Z306="", "",'3.Weekly Hours &amp; Wage Activity'!Z306/40 ))),0)</f>
        <v>0</v>
      </c>
      <c r="AR306" s="86">
        <f>IFERROR(IF('3.Weekly Hours &amp; Wage Activity'!AA306 = "FT", 1,MIN(1,IF('3.Weekly Hours &amp; Wage Activity'!AA306 = "", "",MIN('3.Weekly Hours &amp; Wage Activity'!AA306/40,1)),IF('3.Weekly Hours &amp; Wage Activity'!AA306="", "",'3.Weekly Hours &amp; Wage Activity'!AA306/40 ))),0)</f>
        <v>0</v>
      </c>
      <c r="AS306" s="86">
        <f>IFERROR(IF('3.Weekly Hours &amp; Wage Activity'!AB306 = "FT", 1,MIN(1,IF('3.Weekly Hours &amp; Wage Activity'!AB306 = "", "",MIN('3.Weekly Hours &amp; Wage Activity'!AB306/40,1)),IF('3.Weekly Hours &amp; Wage Activity'!AB306="", "",'3.Weekly Hours &amp; Wage Activity'!AB306/40 ))),0)</f>
        <v>0</v>
      </c>
      <c r="AT306" s="86">
        <f>IFERROR(IF('3.Weekly Hours &amp; Wage Activity'!AC306 = "FT", 1,MIN(1,IF('3.Weekly Hours &amp; Wage Activity'!AC306 = "", "",MIN('3.Weekly Hours &amp; Wage Activity'!AC306/40,1)),IF('3.Weekly Hours &amp; Wage Activity'!AC306="", "",'3.Weekly Hours &amp; Wage Activity'!AC306/40 ))),0)</f>
        <v>0</v>
      </c>
      <c r="AU306" s="86">
        <f>IFERROR(IF('3.Weekly Hours &amp; Wage Activity'!AD306 = "FT", 1,MIN(1,IF('3.Weekly Hours &amp; Wage Activity'!AD306 = "", "",MIN('3.Weekly Hours &amp; Wage Activity'!AD306/40,1)),IF('3.Weekly Hours &amp; Wage Activity'!AD306="", "",'3.Weekly Hours &amp; Wage Activity'!AD306/40 ))),0)</f>
        <v>0</v>
      </c>
      <c r="AV306" s="86">
        <f>IFERROR(IF('3.Weekly Hours &amp; Wage Activity'!AE306 = "FT", 1,MIN(1,IF('3.Weekly Hours &amp; Wage Activity'!AE306 = "", "",MIN('3.Weekly Hours &amp; Wage Activity'!AE306/40,1)),IF('3.Weekly Hours &amp; Wage Activity'!AE306="", "",'3.Weekly Hours &amp; Wage Activity'!AE306/40 ))),0)</f>
        <v>0</v>
      </c>
      <c r="AW306" s="86">
        <f>IFERROR(IF('3.Weekly Hours &amp; Wage Activity'!AF306 = "FT", 1,MIN(1,IF('3.Weekly Hours &amp; Wage Activity'!AF306 = "", "",MIN('3.Weekly Hours &amp; Wage Activity'!AF306/40,1)),IF('3.Weekly Hours &amp; Wage Activity'!AF306="", "",'3.Weekly Hours &amp; Wage Activity'!AF306/40 ))),0)</f>
        <v>0</v>
      </c>
      <c r="AX306" s="86">
        <f>IFERROR(IF('3.Weekly Hours &amp; Wage Activity'!AG306 = "FT", 1,MIN(1,IF('3.Weekly Hours &amp; Wage Activity'!AG306 = "", "",MIN('3.Weekly Hours &amp; Wage Activity'!AG306/40,1)),IF('3.Weekly Hours &amp; Wage Activity'!AG306="", "",'3.Weekly Hours &amp; Wage Activity'!AG306/40 ))),0)</f>
        <v>0</v>
      </c>
      <c r="AY306" s="523">
        <f>SUM( IF(COUNTIF('3.Weekly Hours &amp; Wage Activity'!J306:Q306, "&lt;&gt;FT") = 0, COLUMNS('3.Weekly Hours &amp; Wage Activity'!J306:AG306) * 40, '3.Weekly Hours &amp; Wage Activity'!J306:AG306))</f>
        <v>0</v>
      </c>
      <c r="AZ306" s="86">
        <f t="shared" si="34"/>
        <v>0</v>
      </c>
      <c r="BA306" s="87">
        <f t="shared" si="35"/>
        <v>0</v>
      </c>
      <c r="BB306" s="74" t="str">
        <f>IF('2.Census &amp; Reference Benchmarks'!K306 = "", "", '2.Census &amp; Reference Benchmarks'!K306)</f>
        <v/>
      </c>
      <c r="BC306" s="185">
        <f>IF('2.Census &amp; Reference Benchmarks'!L306="N/A",IF(OR(AND(G306="",I306=""),AND(G306&lt;DATEVALUE("1/1/2020"),OR(I306="",I306&gt;DATEVALUE("3/31/2020")))),177.14,IF(OR(I306 = "", I306 &gt; DATEVALUE("1/31/2020")), ROUND(177.14*((DATEVALUE("2/1/2020") -G306)/31),1))),IF('2.Census &amp; Reference Benchmarks'!L306="",0,'2.Census &amp; Reference Benchmarks'!L306))</f>
        <v>0</v>
      </c>
      <c r="BD306" s="74" t="str">
        <f>IF('2.Census &amp; Reference Benchmarks'!N306 = "", "", '2.Census &amp; Reference Benchmarks'!N306)</f>
        <v/>
      </c>
      <c r="BE306" s="185">
        <f>IF('2.Census &amp; Reference Benchmarks'!O306="N/A",IF(OR(AND(G306="",I306=""),AND(G306&lt;=DATEVALUE("2/1/2020"),OR(I306="",I306&gt;=DATEVALUE("2/29/2020")))),165.71,IF(AND(G306&gt;DATEVALUE("2/1/2020"),OR(I306="",I306&lt;=DATEVALUE("2/29/2020"))),((DATEVALUE("3/1/2020")-G306)/29)*165.71,"")),IF('2.Census &amp; Reference Benchmarks'!O306="",0,'2.Census &amp; Reference Benchmarks'!O306))</f>
        <v>0</v>
      </c>
    </row>
    <row r="307" spans="1:57" x14ac:dyDescent="0.25">
      <c r="A307" s="3"/>
      <c r="B307" s="56">
        <f>IF('2.Census &amp; Reference Benchmarks'!B307 &lt;&gt;"",'2.Census &amp; Reference Benchmarks'!B307,"")</f>
        <v>0</v>
      </c>
      <c r="C307" s="56">
        <f>IF('2.Census &amp; Reference Benchmarks'!C307 &lt;&gt;"",'2.Census &amp; Reference Benchmarks'!C307,"")</f>
        <v>0</v>
      </c>
      <c r="D307" s="57" t="str">
        <f>IF('2.Census &amp; Reference Benchmarks'!D307 &lt;&gt;"",'2.Census &amp; Reference Benchmarks'!D307,"")</f>
        <v/>
      </c>
      <c r="E307" s="56" t="str">
        <f>IF('2.Census &amp; Reference Benchmarks'!E307 &lt;&gt;"",'2.Census &amp; Reference Benchmarks'!E307,"")</f>
        <v/>
      </c>
      <c r="F307" s="56" t="str">
        <f>IF('2.Census &amp; Reference Benchmarks'!F307 &lt;&gt;"",'2.Census &amp; Reference Benchmarks'!F307,"")</f>
        <v/>
      </c>
      <c r="G307" s="58" t="str">
        <f>IF('2.Census &amp; Reference Benchmarks'!G307 &lt;&gt;"",'2.Census &amp; Reference Benchmarks'!G307,"")</f>
        <v/>
      </c>
      <c r="H307" s="58" t="str">
        <f>IF('2.Census &amp; Reference Benchmarks'!H307 &lt;&gt;"",'2.Census &amp; Reference Benchmarks'!H307,"")</f>
        <v/>
      </c>
      <c r="I307" s="58" t="str">
        <f>IF('2.Census &amp; Reference Benchmarks'!I307 &lt;&gt;"",'2.Census &amp; Reference Benchmarks'!I307,"")</f>
        <v/>
      </c>
      <c r="J307" s="69" t="str">
        <f>IF('2.Census &amp; Reference Benchmarks'!J307 &lt;&gt;"",'2.Census &amp; Reference Benchmarks'!J307,"")</f>
        <v/>
      </c>
      <c r="K307" s="58" t="str">
        <f>IF('7.Safe Harbor Input Data &amp; Calc'!Q309 &lt;&gt; "", '7.Safe Harbor Input Data &amp; Calc'!Q309, "")</f>
        <v>No</v>
      </c>
      <c r="L307" s="59" t="str">
        <f>IF('2.Census &amp; Reference Benchmarks'!T307&lt;&gt; "",'2.Census &amp; Reference Benchmarks'!T307,"")</f>
        <v/>
      </c>
      <c r="M307" s="60">
        <f>'2.Census &amp; Reference Benchmarks'!M307</f>
        <v>0</v>
      </c>
      <c r="N307" s="60">
        <f>'2.Census &amp; Reference Benchmarks'!P307</f>
        <v>0</v>
      </c>
      <c r="O307" s="60">
        <f>'2.Census &amp; Reference Benchmarks'!S307</f>
        <v>0</v>
      </c>
      <c r="P307" s="52">
        <f>IF( AND(I307 &lt; '1. Summary for SBA'!$J$7, I307 &lt;&gt;""), 0, IF(AND(G307="",I307=""),SUM(M307:O307)*4,IF(I307&lt;'1. Summary for SBA'!$J$7,0,IF(K307="Yes",0,IF(H307="Salary",IF(AND(SUM(M307:O307)*4&lt;100000,L307=""),(SUM(M307:O307)/(IF(OR(I307=0,I307&gt;=DATEVALUE("3/31/2020")),DATEVALUE("3/31/2020"),I307)-IF(OR(G307&lt;=DATEVALUE("1/1/2020"), G307 = ""),DATEVALUE("1/1/2020"),IF(OR(MONTH(G307)=1),G307+1,IF(MONTH(G307)=3,G307,G307-1)))))*360,0),0)))))</f>
        <v>0</v>
      </c>
      <c r="Q307" s="52">
        <f t="shared" si="36"/>
        <v>0</v>
      </c>
      <c r="R307" s="67">
        <f t="shared" si="30"/>
        <v>0</v>
      </c>
      <c r="S307" s="53">
        <f>SUM('3.Weekly Hours &amp; Wage Activity'!AI307:BF307)</f>
        <v>0</v>
      </c>
      <c r="T307" s="53">
        <f>IF(AND(I307&lt;&gt; "",  I307 &lt; '1. Summary for SBA'!$J$11 +168, I307 &gt; '1. Summary for SBA'!$J$11),S307+(((168-(I307-'1. Summary for SBA'!$J$11+1))*S307)/((I307-'1. Summary for SBA'!$J$11+1))),0)</f>
        <v>0</v>
      </c>
      <c r="U307" s="369">
        <f>IF(K307= "Yes",0,IF( H307 = "salary",IF(T307 = 0,MAX(0,$R307-$S307), R307-T307),IF( H307 = "Hourly",'6. Hourly EE Wage Reduction'!AA307, 0)))</f>
        <v>0</v>
      </c>
      <c r="V307" s="67">
        <f t="shared" si="31"/>
        <v>0</v>
      </c>
      <c r="W307" s="405" t="str">
        <f>IF(U307 = 0, "No",IF('6. Hourly EE Wage Reduction'!T307 &gt;'6. Hourly EE Wage Reduction'!W307, "Yes", "No"))</f>
        <v>No</v>
      </c>
      <c r="X307" s="67">
        <f t="shared" si="32"/>
        <v>0</v>
      </c>
      <c r="Y307" s="67">
        <f t="shared" si="33"/>
        <v>0</v>
      </c>
      <c r="AA307" s="86">
        <f>IFERROR(IF('3.Weekly Hours &amp; Wage Activity'!J307 = "FT", 1,MIN(1,IF('3.Weekly Hours &amp; Wage Activity'!J307 = "", "",MIN('3.Weekly Hours &amp; Wage Activity'!J307/40,1)),IF('3.Weekly Hours &amp; Wage Activity'!J307="", "",'3.Weekly Hours &amp; Wage Activity'!J307/40 ))),0)</f>
        <v>0</v>
      </c>
      <c r="AB307" s="86">
        <f>IFERROR(IF('3.Weekly Hours &amp; Wage Activity'!K307 = "FT", 1,MIN(1,IF('3.Weekly Hours &amp; Wage Activity'!K307 = "", "",MIN('3.Weekly Hours &amp; Wage Activity'!K307/40,1)),IF('3.Weekly Hours &amp; Wage Activity'!K307="", "",'3.Weekly Hours &amp; Wage Activity'!K307/40 ))),0)</f>
        <v>0</v>
      </c>
      <c r="AC307" s="86">
        <f>IFERROR(IF('3.Weekly Hours &amp; Wage Activity'!L307 = "FT", 1,MIN(1,IF('3.Weekly Hours &amp; Wage Activity'!L307 = "", "",MIN('3.Weekly Hours &amp; Wage Activity'!L307/40,1)),IF('3.Weekly Hours &amp; Wage Activity'!L307="", "",'3.Weekly Hours &amp; Wage Activity'!L307/40 ))),0)</f>
        <v>0</v>
      </c>
      <c r="AD307" s="86">
        <f>IFERROR(IF('3.Weekly Hours &amp; Wage Activity'!M307 = "FT", 1,MIN(1,IF('3.Weekly Hours &amp; Wage Activity'!M307 = "", "",MIN('3.Weekly Hours &amp; Wage Activity'!M307/40,1)),IF('3.Weekly Hours &amp; Wage Activity'!M307="", "",'3.Weekly Hours &amp; Wage Activity'!M307/40 ))),0)</f>
        <v>0</v>
      </c>
      <c r="AE307" s="86">
        <f>IFERROR(IF('3.Weekly Hours &amp; Wage Activity'!N307 = "FT", 1,MIN(1,IF('3.Weekly Hours &amp; Wage Activity'!N307 = "", "",MIN('3.Weekly Hours &amp; Wage Activity'!N307/40,1)),IF('3.Weekly Hours &amp; Wage Activity'!N307="", "",'3.Weekly Hours &amp; Wage Activity'!N307/40 ))),0)</f>
        <v>0</v>
      </c>
      <c r="AF307" s="86">
        <f>IFERROR(IF('3.Weekly Hours &amp; Wage Activity'!O307 = "FT", 1,MIN(1,IF('3.Weekly Hours &amp; Wage Activity'!O307 = "", "",MIN('3.Weekly Hours &amp; Wage Activity'!O307/40,1)),IF('3.Weekly Hours &amp; Wage Activity'!O307="", "",'3.Weekly Hours &amp; Wage Activity'!O307/40 ))),0)</f>
        <v>0</v>
      </c>
      <c r="AG307" s="86">
        <f>IFERROR(IF('3.Weekly Hours &amp; Wage Activity'!P307 = "FT", 1,MIN(1,IF('3.Weekly Hours &amp; Wage Activity'!P307 = "", "",MIN('3.Weekly Hours &amp; Wage Activity'!P307/40,1)),IF('3.Weekly Hours &amp; Wage Activity'!P307="", "",'3.Weekly Hours &amp; Wage Activity'!P307/40 ))),0)</f>
        <v>0</v>
      </c>
      <c r="AH307" s="86">
        <f>IFERROR(IF('3.Weekly Hours &amp; Wage Activity'!Q307 = "FT", 1,MIN(1,IF('3.Weekly Hours &amp; Wage Activity'!Q307 = "", "",MIN('3.Weekly Hours &amp; Wage Activity'!Q307/40,1)),IF('3.Weekly Hours &amp; Wage Activity'!Q307="", "",'3.Weekly Hours &amp; Wage Activity'!Q307/40 ))),0)</f>
        <v>0</v>
      </c>
      <c r="AI307" s="86">
        <f>IFERROR(IF('3.Weekly Hours &amp; Wage Activity'!R307 = "FT", 1,MIN(1,IF('3.Weekly Hours &amp; Wage Activity'!R307 = "", "",MIN('3.Weekly Hours &amp; Wage Activity'!R307/40,1)),IF('3.Weekly Hours &amp; Wage Activity'!R307="", "",'3.Weekly Hours &amp; Wage Activity'!R307/40 ))),0)</f>
        <v>0</v>
      </c>
      <c r="AJ307" s="86">
        <f>IFERROR(IF('3.Weekly Hours &amp; Wage Activity'!S307 = "FT", 1,MIN(1,IF('3.Weekly Hours &amp; Wage Activity'!S307 = "", "",MIN('3.Weekly Hours &amp; Wage Activity'!S307/40,1)),IF('3.Weekly Hours &amp; Wage Activity'!S307="", "",'3.Weekly Hours &amp; Wage Activity'!S307/40 ))),0)</f>
        <v>0</v>
      </c>
      <c r="AK307" s="86">
        <f>IFERROR(IF('3.Weekly Hours &amp; Wage Activity'!T307 = "FT", 1,MIN(1,IF('3.Weekly Hours &amp; Wage Activity'!T307 = "", "",MIN('3.Weekly Hours &amp; Wage Activity'!T307/40,1)),IF('3.Weekly Hours &amp; Wage Activity'!T307="", "",'3.Weekly Hours &amp; Wage Activity'!T307/40 ))),0)</f>
        <v>0</v>
      </c>
      <c r="AL307" s="86">
        <f>IFERROR(IF('3.Weekly Hours &amp; Wage Activity'!U307 = "FT", 1,MIN(1,IF('3.Weekly Hours &amp; Wage Activity'!U307 = "", "",MIN('3.Weekly Hours &amp; Wage Activity'!U307/40,1)),IF('3.Weekly Hours &amp; Wage Activity'!U307="", "",'3.Weekly Hours &amp; Wage Activity'!U307/40 ))),0)</f>
        <v>0</v>
      </c>
      <c r="AM307" s="86">
        <f>IFERROR(IF('3.Weekly Hours &amp; Wage Activity'!V307 = "FT", 1,MIN(1,IF('3.Weekly Hours &amp; Wage Activity'!V307 = "", "",MIN('3.Weekly Hours &amp; Wage Activity'!V307/40,1)),IF('3.Weekly Hours &amp; Wage Activity'!V307="", "",'3.Weekly Hours &amp; Wage Activity'!V307/40 ))),0)</f>
        <v>0</v>
      </c>
      <c r="AN307" s="86">
        <f>IFERROR(IF('3.Weekly Hours &amp; Wage Activity'!W307 = "FT", 1,MIN(1,IF('3.Weekly Hours &amp; Wage Activity'!W307 = "", "",MIN('3.Weekly Hours &amp; Wage Activity'!W307/40,1)),IF('3.Weekly Hours &amp; Wage Activity'!W307="", "",'3.Weekly Hours &amp; Wage Activity'!W307/40 ))),0)</f>
        <v>0</v>
      </c>
      <c r="AO307" s="86">
        <f>IFERROR(IF('3.Weekly Hours &amp; Wage Activity'!X307 = "FT", 1,MIN(1,IF('3.Weekly Hours &amp; Wage Activity'!X307 = "", "",MIN('3.Weekly Hours &amp; Wage Activity'!X307/40,1)),IF('3.Weekly Hours &amp; Wage Activity'!X307="", "",'3.Weekly Hours &amp; Wage Activity'!X307/40 ))),0)</f>
        <v>0</v>
      </c>
      <c r="AP307" s="86">
        <f>IFERROR(IF('3.Weekly Hours &amp; Wage Activity'!Y307 = "FT", 1,MIN(1,IF('3.Weekly Hours &amp; Wage Activity'!Y307 = "", "",MIN('3.Weekly Hours &amp; Wage Activity'!Y307/40,1)),IF('3.Weekly Hours &amp; Wage Activity'!Y307="", "",'3.Weekly Hours &amp; Wage Activity'!Y307/40 ))),0)</f>
        <v>0</v>
      </c>
      <c r="AQ307" s="86">
        <f>IFERROR(IF('3.Weekly Hours &amp; Wage Activity'!Z307 = "FT", 1,MIN(1,IF('3.Weekly Hours &amp; Wage Activity'!Z307 = "", "",MIN('3.Weekly Hours &amp; Wage Activity'!Z307/40,1)),IF('3.Weekly Hours &amp; Wage Activity'!Z307="", "",'3.Weekly Hours &amp; Wage Activity'!Z307/40 ))),0)</f>
        <v>0</v>
      </c>
      <c r="AR307" s="86">
        <f>IFERROR(IF('3.Weekly Hours &amp; Wage Activity'!AA307 = "FT", 1,MIN(1,IF('3.Weekly Hours &amp; Wage Activity'!AA307 = "", "",MIN('3.Weekly Hours &amp; Wage Activity'!AA307/40,1)),IF('3.Weekly Hours &amp; Wage Activity'!AA307="", "",'3.Weekly Hours &amp; Wage Activity'!AA307/40 ))),0)</f>
        <v>0</v>
      </c>
      <c r="AS307" s="86">
        <f>IFERROR(IF('3.Weekly Hours &amp; Wage Activity'!AB307 = "FT", 1,MIN(1,IF('3.Weekly Hours &amp; Wage Activity'!AB307 = "", "",MIN('3.Weekly Hours &amp; Wage Activity'!AB307/40,1)),IF('3.Weekly Hours &amp; Wage Activity'!AB307="", "",'3.Weekly Hours &amp; Wage Activity'!AB307/40 ))),0)</f>
        <v>0</v>
      </c>
      <c r="AT307" s="86">
        <f>IFERROR(IF('3.Weekly Hours &amp; Wage Activity'!AC307 = "FT", 1,MIN(1,IF('3.Weekly Hours &amp; Wage Activity'!AC307 = "", "",MIN('3.Weekly Hours &amp; Wage Activity'!AC307/40,1)),IF('3.Weekly Hours &amp; Wage Activity'!AC307="", "",'3.Weekly Hours &amp; Wage Activity'!AC307/40 ))),0)</f>
        <v>0</v>
      </c>
      <c r="AU307" s="86">
        <f>IFERROR(IF('3.Weekly Hours &amp; Wage Activity'!AD307 = "FT", 1,MIN(1,IF('3.Weekly Hours &amp; Wage Activity'!AD307 = "", "",MIN('3.Weekly Hours &amp; Wage Activity'!AD307/40,1)),IF('3.Weekly Hours &amp; Wage Activity'!AD307="", "",'3.Weekly Hours &amp; Wage Activity'!AD307/40 ))),0)</f>
        <v>0</v>
      </c>
      <c r="AV307" s="86">
        <f>IFERROR(IF('3.Weekly Hours &amp; Wage Activity'!AE307 = "FT", 1,MIN(1,IF('3.Weekly Hours &amp; Wage Activity'!AE307 = "", "",MIN('3.Weekly Hours &amp; Wage Activity'!AE307/40,1)),IF('3.Weekly Hours &amp; Wage Activity'!AE307="", "",'3.Weekly Hours &amp; Wage Activity'!AE307/40 ))),0)</f>
        <v>0</v>
      </c>
      <c r="AW307" s="86">
        <f>IFERROR(IF('3.Weekly Hours &amp; Wage Activity'!AF307 = "FT", 1,MIN(1,IF('3.Weekly Hours &amp; Wage Activity'!AF307 = "", "",MIN('3.Weekly Hours &amp; Wage Activity'!AF307/40,1)),IF('3.Weekly Hours &amp; Wage Activity'!AF307="", "",'3.Weekly Hours &amp; Wage Activity'!AF307/40 ))),0)</f>
        <v>0</v>
      </c>
      <c r="AX307" s="86">
        <f>IFERROR(IF('3.Weekly Hours &amp; Wage Activity'!AG307 = "FT", 1,MIN(1,IF('3.Weekly Hours &amp; Wage Activity'!AG307 = "", "",MIN('3.Weekly Hours &amp; Wage Activity'!AG307/40,1)),IF('3.Weekly Hours &amp; Wage Activity'!AG307="", "",'3.Weekly Hours &amp; Wage Activity'!AG307/40 ))),0)</f>
        <v>0</v>
      </c>
      <c r="AY307" s="523">
        <f>SUM( IF(COUNTIF('3.Weekly Hours &amp; Wage Activity'!J307:Q307, "&lt;&gt;FT") = 0, COLUMNS('3.Weekly Hours &amp; Wage Activity'!J307:AG307) * 40, '3.Weekly Hours &amp; Wage Activity'!J307:AG307))</f>
        <v>0</v>
      </c>
      <c r="AZ307" s="86">
        <f t="shared" si="34"/>
        <v>0</v>
      </c>
      <c r="BA307" s="87">
        <f t="shared" si="35"/>
        <v>0</v>
      </c>
      <c r="BB307" s="74" t="str">
        <f>IF('2.Census &amp; Reference Benchmarks'!K307 = "", "", '2.Census &amp; Reference Benchmarks'!K307)</f>
        <v/>
      </c>
      <c r="BC307" s="185">
        <f>IF('2.Census &amp; Reference Benchmarks'!L307="N/A",IF(OR(AND(G307="",I307=""),AND(G307&lt;DATEVALUE("1/1/2020"),OR(I307="",I307&gt;DATEVALUE("3/31/2020")))),177.14,IF(OR(I307 = "", I307 &gt; DATEVALUE("1/31/2020")), ROUND(177.14*((DATEVALUE("2/1/2020") -G307)/31),1))),IF('2.Census &amp; Reference Benchmarks'!L307="",0,'2.Census &amp; Reference Benchmarks'!L307))</f>
        <v>0</v>
      </c>
      <c r="BD307" s="74" t="str">
        <f>IF('2.Census &amp; Reference Benchmarks'!N307 = "", "", '2.Census &amp; Reference Benchmarks'!N307)</f>
        <v/>
      </c>
      <c r="BE307" s="185">
        <f>IF('2.Census &amp; Reference Benchmarks'!O307="N/A",IF(OR(AND(G307="",I307=""),AND(G307&lt;=DATEVALUE("2/1/2020"),OR(I307="",I307&gt;=DATEVALUE("2/29/2020")))),165.71,IF(AND(G307&gt;DATEVALUE("2/1/2020"),OR(I307="",I307&lt;=DATEVALUE("2/29/2020"))),((DATEVALUE("3/1/2020")-G307)/29)*165.71,"")),IF('2.Census &amp; Reference Benchmarks'!O307="",0,'2.Census &amp; Reference Benchmarks'!O307))</f>
        <v>0</v>
      </c>
    </row>
    <row r="308" spans="1:57" x14ac:dyDescent="0.25">
      <c r="A308" s="3"/>
      <c r="B308" s="56">
        <f>IF('2.Census &amp; Reference Benchmarks'!B308 &lt;&gt;"",'2.Census &amp; Reference Benchmarks'!B308,"")</f>
        <v>0</v>
      </c>
      <c r="C308" s="56">
        <f>IF('2.Census &amp; Reference Benchmarks'!C308 &lt;&gt;"",'2.Census &amp; Reference Benchmarks'!C308,"")</f>
        <v>0</v>
      </c>
      <c r="D308" s="57" t="str">
        <f>IF('2.Census &amp; Reference Benchmarks'!D308 &lt;&gt;"",'2.Census &amp; Reference Benchmarks'!D308,"")</f>
        <v/>
      </c>
      <c r="E308" s="56" t="str">
        <f>IF('2.Census &amp; Reference Benchmarks'!E308 &lt;&gt;"",'2.Census &amp; Reference Benchmarks'!E308,"")</f>
        <v/>
      </c>
      <c r="F308" s="56" t="str">
        <f>IF('2.Census &amp; Reference Benchmarks'!F308 &lt;&gt;"",'2.Census &amp; Reference Benchmarks'!F308,"")</f>
        <v/>
      </c>
      <c r="G308" s="58" t="str">
        <f>IF('2.Census &amp; Reference Benchmarks'!G308 &lt;&gt;"",'2.Census &amp; Reference Benchmarks'!G308,"")</f>
        <v/>
      </c>
      <c r="H308" s="58" t="str">
        <f>IF('2.Census &amp; Reference Benchmarks'!H308 &lt;&gt;"",'2.Census &amp; Reference Benchmarks'!H308,"")</f>
        <v/>
      </c>
      <c r="I308" s="58" t="str">
        <f>IF('2.Census &amp; Reference Benchmarks'!I308 &lt;&gt;"",'2.Census &amp; Reference Benchmarks'!I308,"")</f>
        <v/>
      </c>
      <c r="J308" s="69" t="str">
        <f>IF('2.Census &amp; Reference Benchmarks'!J308 &lt;&gt;"",'2.Census &amp; Reference Benchmarks'!J308,"")</f>
        <v/>
      </c>
      <c r="K308" s="58" t="str">
        <f>IF('7.Safe Harbor Input Data &amp; Calc'!Q310 &lt;&gt; "", '7.Safe Harbor Input Data &amp; Calc'!Q310, "")</f>
        <v>No</v>
      </c>
      <c r="L308" s="59" t="str">
        <f>IF('2.Census &amp; Reference Benchmarks'!T308&lt;&gt; "",'2.Census &amp; Reference Benchmarks'!T308,"")</f>
        <v/>
      </c>
      <c r="M308" s="60">
        <f>'2.Census &amp; Reference Benchmarks'!M308</f>
        <v>0</v>
      </c>
      <c r="N308" s="60">
        <f>'2.Census &amp; Reference Benchmarks'!P308</f>
        <v>0</v>
      </c>
      <c r="O308" s="60">
        <f>'2.Census &amp; Reference Benchmarks'!S308</f>
        <v>0</v>
      </c>
      <c r="P308" s="52">
        <f>IF( AND(I308 &lt; '1. Summary for SBA'!$J$7, I308 &lt;&gt;""), 0, IF(AND(G308="",I308=""),SUM(M308:O308)*4,IF(I308&lt;'1. Summary for SBA'!$J$7,0,IF(K308="Yes",0,IF(H308="Salary",IF(AND(SUM(M308:O308)*4&lt;100000,L308=""),(SUM(M308:O308)/(IF(OR(I308=0,I308&gt;=DATEVALUE("3/31/2020")),DATEVALUE("3/31/2020"),I308)-IF(OR(G308&lt;=DATEVALUE("1/1/2020"), G308 = ""),DATEVALUE("1/1/2020"),IF(OR(MONTH(G308)=1),G308+1,IF(MONTH(G308)=3,G308,G308-1)))))*360,0),0)))))</f>
        <v>0</v>
      </c>
      <c r="Q308" s="52">
        <f t="shared" si="36"/>
        <v>0</v>
      </c>
      <c r="R308" s="67">
        <f t="shared" si="30"/>
        <v>0</v>
      </c>
      <c r="S308" s="53">
        <f>SUM('3.Weekly Hours &amp; Wage Activity'!AI308:BF308)</f>
        <v>0</v>
      </c>
      <c r="T308" s="53">
        <f>IF(AND(I308&lt;&gt; "",  I308 &lt; '1. Summary for SBA'!$J$11 +168, I308 &gt; '1. Summary for SBA'!$J$11),S308+(((168-(I308-'1. Summary for SBA'!$J$11+1))*S308)/((I308-'1. Summary for SBA'!$J$11+1))),0)</f>
        <v>0</v>
      </c>
      <c r="U308" s="369">
        <f>IF(K308= "Yes",0,IF( H308 = "salary",IF(T308 = 0,MAX(0,$R308-$S308), R308-T308),IF( H308 = "Hourly",'6. Hourly EE Wage Reduction'!AA308, 0)))</f>
        <v>0</v>
      </c>
      <c r="V308" s="67">
        <f t="shared" si="31"/>
        <v>0</v>
      </c>
      <c r="W308" s="405" t="str">
        <f>IF(U308 = 0, "No",IF('6. Hourly EE Wage Reduction'!T308 &gt;'6. Hourly EE Wage Reduction'!W308, "Yes", "No"))</f>
        <v>No</v>
      </c>
      <c r="X308" s="67">
        <f t="shared" si="32"/>
        <v>0</v>
      </c>
      <c r="Y308" s="67">
        <f t="shared" si="33"/>
        <v>0</v>
      </c>
      <c r="AA308" s="86">
        <f>IFERROR(IF('3.Weekly Hours &amp; Wage Activity'!J308 = "FT", 1,MIN(1,IF('3.Weekly Hours &amp; Wage Activity'!J308 = "", "",MIN('3.Weekly Hours &amp; Wage Activity'!J308/40,1)),IF('3.Weekly Hours &amp; Wage Activity'!J308="", "",'3.Weekly Hours &amp; Wage Activity'!J308/40 ))),0)</f>
        <v>0</v>
      </c>
      <c r="AB308" s="86">
        <f>IFERROR(IF('3.Weekly Hours &amp; Wage Activity'!K308 = "FT", 1,MIN(1,IF('3.Weekly Hours &amp; Wage Activity'!K308 = "", "",MIN('3.Weekly Hours &amp; Wage Activity'!K308/40,1)),IF('3.Weekly Hours &amp; Wage Activity'!K308="", "",'3.Weekly Hours &amp; Wage Activity'!K308/40 ))),0)</f>
        <v>0</v>
      </c>
      <c r="AC308" s="86">
        <f>IFERROR(IF('3.Weekly Hours &amp; Wage Activity'!L308 = "FT", 1,MIN(1,IF('3.Weekly Hours &amp; Wage Activity'!L308 = "", "",MIN('3.Weekly Hours &amp; Wage Activity'!L308/40,1)),IF('3.Weekly Hours &amp; Wage Activity'!L308="", "",'3.Weekly Hours &amp; Wage Activity'!L308/40 ))),0)</f>
        <v>0</v>
      </c>
      <c r="AD308" s="86">
        <f>IFERROR(IF('3.Weekly Hours &amp; Wage Activity'!M308 = "FT", 1,MIN(1,IF('3.Weekly Hours &amp; Wage Activity'!M308 = "", "",MIN('3.Weekly Hours &amp; Wage Activity'!M308/40,1)),IF('3.Weekly Hours &amp; Wage Activity'!M308="", "",'3.Weekly Hours &amp; Wage Activity'!M308/40 ))),0)</f>
        <v>0</v>
      </c>
      <c r="AE308" s="86">
        <f>IFERROR(IF('3.Weekly Hours &amp; Wage Activity'!N308 = "FT", 1,MIN(1,IF('3.Weekly Hours &amp; Wage Activity'!N308 = "", "",MIN('3.Weekly Hours &amp; Wage Activity'!N308/40,1)),IF('3.Weekly Hours &amp; Wage Activity'!N308="", "",'3.Weekly Hours &amp; Wage Activity'!N308/40 ))),0)</f>
        <v>0</v>
      </c>
      <c r="AF308" s="86">
        <f>IFERROR(IF('3.Weekly Hours &amp; Wage Activity'!O308 = "FT", 1,MIN(1,IF('3.Weekly Hours &amp; Wage Activity'!O308 = "", "",MIN('3.Weekly Hours &amp; Wage Activity'!O308/40,1)),IF('3.Weekly Hours &amp; Wage Activity'!O308="", "",'3.Weekly Hours &amp; Wage Activity'!O308/40 ))),0)</f>
        <v>0</v>
      </c>
      <c r="AG308" s="86">
        <f>IFERROR(IF('3.Weekly Hours &amp; Wage Activity'!P308 = "FT", 1,MIN(1,IF('3.Weekly Hours &amp; Wage Activity'!P308 = "", "",MIN('3.Weekly Hours &amp; Wage Activity'!P308/40,1)),IF('3.Weekly Hours &amp; Wage Activity'!P308="", "",'3.Weekly Hours &amp; Wage Activity'!P308/40 ))),0)</f>
        <v>0</v>
      </c>
      <c r="AH308" s="86">
        <f>IFERROR(IF('3.Weekly Hours &amp; Wage Activity'!Q308 = "FT", 1,MIN(1,IF('3.Weekly Hours &amp; Wage Activity'!Q308 = "", "",MIN('3.Weekly Hours &amp; Wage Activity'!Q308/40,1)),IF('3.Weekly Hours &amp; Wage Activity'!Q308="", "",'3.Weekly Hours &amp; Wage Activity'!Q308/40 ))),0)</f>
        <v>0</v>
      </c>
      <c r="AI308" s="86">
        <f>IFERROR(IF('3.Weekly Hours &amp; Wage Activity'!R308 = "FT", 1,MIN(1,IF('3.Weekly Hours &amp; Wage Activity'!R308 = "", "",MIN('3.Weekly Hours &amp; Wage Activity'!R308/40,1)),IF('3.Weekly Hours &amp; Wage Activity'!R308="", "",'3.Weekly Hours &amp; Wage Activity'!R308/40 ))),0)</f>
        <v>0</v>
      </c>
      <c r="AJ308" s="86">
        <f>IFERROR(IF('3.Weekly Hours &amp; Wage Activity'!S308 = "FT", 1,MIN(1,IF('3.Weekly Hours &amp; Wage Activity'!S308 = "", "",MIN('3.Weekly Hours &amp; Wage Activity'!S308/40,1)),IF('3.Weekly Hours &amp; Wage Activity'!S308="", "",'3.Weekly Hours &amp; Wage Activity'!S308/40 ))),0)</f>
        <v>0</v>
      </c>
      <c r="AK308" s="86">
        <f>IFERROR(IF('3.Weekly Hours &amp; Wage Activity'!T308 = "FT", 1,MIN(1,IF('3.Weekly Hours &amp; Wage Activity'!T308 = "", "",MIN('3.Weekly Hours &amp; Wage Activity'!T308/40,1)),IF('3.Weekly Hours &amp; Wage Activity'!T308="", "",'3.Weekly Hours &amp; Wage Activity'!T308/40 ))),0)</f>
        <v>0</v>
      </c>
      <c r="AL308" s="86">
        <f>IFERROR(IF('3.Weekly Hours &amp; Wage Activity'!U308 = "FT", 1,MIN(1,IF('3.Weekly Hours &amp; Wage Activity'!U308 = "", "",MIN('3.Weekly Hours &amp; Wage Activity'!U308/40,1)),IF('3.Weekly Hours &amp; Wage Activity'!U308="", "",'3.Weekly Hours &amp; Wage Activity'!U308/40 ))),0)</f>
        <v>0</v>
      </c>
      <c r="AM308" s="86">
        <f>IFERROR(IF('3.Weekly Hours &amp; Wage Activity'!V308 = "FT", 1,MIN(1,IF('3.Weekly Hours &amp; Wage Activity'!V308 = "", "",MIN('3.Weekly Hours &amp; Wage Activity'!V308/40,1)),IF('3.Weekly Hours &amp; Wage Activity'!V308="", "",'3.Weekly Hours &amp; Wage Activity'!V308/40 ))),0)</f>
        <v>0</v>
      </c>
      <c r="AN308" s="86">
        <f>IFERROR(IF('3.Weekly Hours &amp; Wage Activity'!W308 = "FT", 1,MIN(1,IF('3.Weekly Hours &amp; Wage Activity'!W308 = "", "",MIN('3.Weekly Hours &amp; Wage Activity'!W308/40,1)),IF('3.Weekly Hours &amp; Wage Activity'!W308="", "",'3.Weekly Hours &amp; Wage Activity'!W308/40 ))),0)</f>
        <v>0</v>
      </c>
      <c r="AO308" s="86">
        <f>IFERROR(IF('3.Weekly Hours &amp; Wage Activity'!X308 = "FT", 1,MIN(1,IF('3.Weekly Hours &amp; Wage Activity'!X308 = "", "",MIN('3.Weekly Hours &amp; Wage Activity'!X308/40,1)),IF('3.Weekly Hours &amp; Wage Activity'!X308="", "",'3.Weekly Hours &amp; Wage Activity'!X308/40 ))),0)</f>
        <v>0</v>
      </c>
      <c r="AP308" s="86">
        <f>IFERROR(IF('3.Weekly Hours &amp; Wage Activity'!Y308 = "FT", 1,MIN(1,IF('3.Weekly Hours &amp; Wage Activity'!Y308 = "", "",MIN('3.Weekly Hours &amp; Wage Activity'!Y308/40,1)),IF('3.Weekly Hours &amp; Wage Activity'!Y308="", "",'3.Weekly Hours &amp; Wage Activity'!Y308/40 ))),0)</f>
        <v>0</v>
      </c>
      <c r="AQ308" s="86">
        <f>IFERROR(IF('3.Weekly Hours &amp; Wage Activity'!Z308 = "FT", 1,MIN(1,IF('3.Weekly Hours &amp; Wage Activity'!Z308 = "", "",MIN('3.Weekly Hours &amp; Wage Activity'!Z308/40,1)),IF('3.Weekly Hours &amp; Wage Activity'!Z308="", "",'3.Weekly Hours &amp; Wage Activity'!Z308/40 ))),0)</f>
        <v>0</v>
      </c>
      <c r="AR308" s="86">
        <f>IFERROR(IF('3.Weekly Hours &amp; Wage Activity'!AA308 = "FT", 1,MIN(1,IF('3.Weekly Hours &amp; Wage Activity'!AA308 = "", "",MIN('3.Weekly Hours &amp; Wage Activity'!AA308/40,1)),IF('3.Weekly Hours &amp; Wage Activity'!AA308="", "",'3.Weekly Hours &amp; Wage Activity'!AA308/40 ))),0)</f>
        <v>0</v>
      </c>
      <c r="AS308" s="86">
        <f>IFERROR(IF('3.Weekly Hours &amp; Wage Activity'!AB308 = "FT", 1,MIN(1,IF('3.Weekly Hours &amp; Wage Activity'!AB308 = "", "",MIN('3.Weekly Hours &amp; Wage Activity'!AB308/40,1)),IF('3.Weekly Hours &amp; Wage Activity'!AB308="", "",'3.Weekly Hours &amp; Wage Activity'!AB308/40 ))),0)</f>
        <v>0</v>
      </c>
      <c r="AT308" s="86">
        <f>IFERROR(IF('3.Weekly Hours &amp; Wage Activity'!AC308 = "FT", 1,MIN(1,IF('3.Weekly Hours &amp; Wage Activity'!AC308 = "", "",MIN('3.Weekly Hours &amp; Wage Activity'!AC308/40,1)),IF('3.Weekly Hours &amp; Wage Activity'!AC308="", "",'3.Weekly Hours &amp; Wage Activity'!AC308/40 ))),0)</f>
        <v>0</v>
      </c>
      <c r="AU308" s="86">
        <f>IFERROR(IF('3.Weekly Hours &amp; Wage Activity'!AD308 = "FT", 1,MIN(1,IF('3.Weekly Hours &amp; Wage Activity'!AD308 = "", "",MIN('3.Weekly Hours &amp; Wage Activity'!AD308/40,1)),IF('3.Weekly Hours &amp; Wage Activity'!AD308="", "",'3.Weekly Hours &amp; Wage Activity'!AD308/40 ))),0)</f>
        <v>0</v>
      </c>
      <c r="AV308" s="86">
        <f>IFERROR(IF('3.Weekly Hours &amp; Wage Activity'!AE308 = "FT", 1,MIN(1,IF('3.Weekly Hours &amp; Wage Activity'!AE308 = "", "",MIN('3.Weekly Hours &amp; Wage Activity'!AE308/40,1)),IF('3.Weekly Hours &amp; Wage Activity'!AE308="", "",'3.Weekly Hours &amp; Wage Activity'!AE308/40 ))),0)</f>
        <v>0</v>
      </c>
      <c r="AW308" s="86">
        <f>IFERROR(IF('3.Weekly Hours &amp; Wage Activity'!AF308 = "FT", 1,MIN(1,IF('3.Weekly Hours &amp; Wage Activity'!AF308 = "", "",MIN('3.Weekly Hours &amp; Wage Activity'!AF308/40,1)),IF('3.Weekly Hours &amp; Wage Activity'!AF308="", "",'3.Weekly Hours &amp; Wage Activity'!AF308/40 ))),0)</f>
        <v>0</v>
      </c>
      <c r="AX308" s="86">
        <f>IFERROR(IF('3.Weekly Hours &amp; Wage Activity'!AG308 = "FT", 1,MIN(1,IF('3.Weekly Hours &amp; Wage Activity'!AG308 = "", "",MIN('3.Weekly Hours &amp; Wage Activity'!AG308/40,1)),IF('3.Weekly Hours &amp; Wage Activity'!AG308="", "",'3.Weekly Hours &amp; Wage Activity'!AG308/40 ))),0)</f>
        <v>0</v>
      </c>
      <c r="AY308" s="523">
        <f>SUM( IF(COUNTIF('3.Weekly Hours &amp; Wage Activity'!J308:Q308, "&lt;&gt;FT") = 0, COLUMNS('3.Weekly Hours &amp; Wage Activity'!J308:AG308) * 40, '3.Weekly Hours &amp; Wage Activity'!J308:AG308))</f>
        <v>0</v>
      </c>
      <c r="AZ308" s="86">
        <f t="shared" si="34"/>
        <v>0</v>
      </c>
      <c r="BA308" s="87">
        <f t="shared" si="35"/>
        <v>0</v>
      </c>
      <c r="BB308" s="74" t="str">
        <f>IF('2.Census &amp; Reference Benchmarks'!K308 = "", "", '2.Census &amp; Reference Benchmarks'!K308)</f>
        <v/>
      </c>
      <c r="BC308" s="185">
        <f>IF('2.Census &amp; Reference Benchmarks'!L308="N/A",IF(OR(AND(G308="",I308=""),AND(G308&lt;DATEVALUE("1/1/2020"),OR(I308="",I308&gt;DATEVALUE("3/31/2020")))),177.14,IF(OR(I308 = "", I308 &gt; DATEVALUE("1/31/2020")), ROUND(177.14*((DATEVALUE("2/1/2020") -G308)/31),1))),IF('2.Census &amp; Reference Benchmarks'!L308="",0,'2.Census &amp; Reference Benchmarks'!L308))</f>
        <v>0</v>
      </c>
      <c r="BD308" s="74" t="str">
        <f>IF('2.Census &amp; Reference Benchmarks'!N308 = "", "", '2.Census &amp; Reference Benchmarks'!N308)</f>
        <v/>
      </c>
      <c r="BE308" s="185">
        <f>IF('2.Census &amp; Reference Benchmarks'!O308="N/A",IF(OR(AND(G308="",I308=""),AND(G308&lt;=DATEVALUE("2/1/2020"),OR(I308="",I308&gt;=DATEVALUE("2/29/2020")))),165.71,IF(AND(G308&gt;DATEVALUE("2/1/2020"),OR(I308="",I308&lt;=DATEVALUE("2/29/2020"))),((DATEVALUE("3/1/2020")-G308)/29)*165.71,"")),IF('2.Census &amp; Reference Benchmarks'!O308="",0,'2.Census &amp; Reference Benchmarks'!O308))</f>
        <v>0</v>
      </c>
    </row>
    <row r="309" spans="1:57" x14ac:dyDescent="0.25">
      <c r="A309" s="3"/>
      <c r="B309" s="56">
        <f>IF('2.Census &amp; Reference Benchmarks'!B309 &lt;&gt;"",'2.Census &amp; Reference Benchmarks'!B309,"")</f>
        <v>0</v>
      </c>
      <c r="C309" s="56">
        <f>IF('2.Census &amp; Reference Benchmarks'!C309 &lt;&gt;"",'2.Census &amp; Reference Benchmarks'!C309,"")</f>
        <v>0</v>
      </c>
      <c r="D309" s="57" t="str">
        <f>IF('2.Census &amp; Reference Benchmarks'!D309 &lt;&gt;"",'2.Census &amp; Reference Benchmarks'!D309,"")</f>
        <v/>
      </c>
      <c r="E309" s="56" t="str">
        <f>IF('2.Census &amp; Reference Benchmarks'!E309 &lt;&gt;"",'2.Census &amp; Reference Benchmarks'!E309,"")</f>
        <v/>
      </c>
      <c r="F309" s="56" t="str">
        <f>IF('2.Census &amp; Reference Benchmarks'!F309 &lt;&gt;"",'2.Census &amp; Reference Benchmarks'!F309,"")</f>
        <v/>
      </c>
      <c r="G309" s="58" t="str">
        <f>IF('2.Census &amp; Reference Benchmarks'!G309 &lt;&gt;"",'2.Census &amp; Reference Benchmarks'!G309,"")</f>
        <v/>
      </c>
      <c r="H309" s="58" t="str">
        <f>IF('2.Census &amp; Reference Benchmarks'!H309 &lt;&gt;"",'2.Census &amp; Reference Benchmarks'!H309,"")</f>
        <v/>
      </c>
      <c r="I309" s="58" t="str">
        <f>IF('2.Census &amp; Reference Benchmarks'!I309 &lt;&gt;"",'2.Census &amp; Reference Benchmarks'!I309,"")</f>
        <v/>
      </c>
      <c r="J309" s="69" t="str">
        <f>IF('2.Census &amp; Reference Benchmarks'!J309 &lt;&gt;"",'2.Census &amp; Reference Benchmarks'!J309,"")</f>
        <v/>
      </c>
      <c r="K309" s="58" t="str">
        <f>IF('7.Safe Harbor Input Data &amp; Calc'!Q311 &lt;&gt; "", '7.Safe Harbor Input Data &amp; Calc'!Q311, "")</f>
        <v>No</v>
      </c>
      <c r="L309" s="59" t="str">
        <f>IF('2.Census &amp; Reference Benchmarks'!T309&lt;&gt; "",'2.Census &amp; Reference Benchmarks'!T309,"")</f>
        <v/>
      </c>
      <c r="M309" s="60">
        <f>'2.Census &amp; Reference Benchmarks'!M309</f>
        <v>0</v>
      </c>
      <c r="N309" s="60">
        <f>'2.Census &amp; Reference Benchmarks'!P309</f>
        <v>0</v>
      </c>
      <c r="O309" s="60">
        <f>'2.Census &amp; Reference Benchmarks'!S309</f>
        <v>0</v>
      </c>
      <c r="P309" s="52">
        <f>IF( AND(I309 &lt; '1. Summary for SBA'!$J$7, I309 &lt;&gt;""), 0, IF(AND(G309="",I309=""),SUM(M309:O309)*4,IF(I309&lt;'1. Summary for SBA'!$J$7,0,IF(K309="Yes",0,IF(H309="Salary",IF(AND(SUM(M309:O309)*4&lt;100000,L309=""),(SUM(M309:O309)/(IF(OR(I309=0,I309&gt;=DATEVALUE("3/31/2020")),DATEVALUE("3/31/2020"),I309)-IF(OR(G309&lt;=DATEVALUE("1/1/2020"), G309 = ""),DATEVALUE("1/1/2020"),IF(OR(MONTH(G309)=1),G309+1,IF(MONTH(G309)=3,G309,G309-1)))))*360,0),0)))))</f>
        <v>0</v>
      </c>
      <c r="Q309" s="52">
        <f t="shared" si="36"/>
        <v>0</v>
      </c>
      <c r="R309" s="67">
        <f t="shared" si="30"/>
        <v>0</v>
      </c>
      <c r="S309" s="53">
        <f>SUM('3.Weekly Hours &amp; Wage Activity'!AI309:BF309)</f>
        <v>0</v>
      </c>
      <c r="T309" s="53">
        <f>IF(AND(I309&lt;&gt; "",  I309 &lt; '1. Summary for SBA'!$J$11 +168, I309 &gt; '1. Summary for SBA'!$J$11),S309+(((168-(I309-'1. Summary for SBA'!$J$11+1))*S309)/((I309-'1. Summary for SBA'!$J$11+1))),0)</f>
        <v>0</v>
      </c>
      <c r="U309" s="369">
        <f>IF(K309= "Yes",0,IF( H309 = "salary",IF(T309 = 0,MAX(0,$R309-$S309), R309-T309),IF( H309 = "Hourly",'6. Hourly EE Wage Reduction'!AA309, 0)))</f>
        <v>0</v>
      </c>
      <c r="V309" s="67">
        <f t="shared" si="31"/>
        <v>0</v>
      </c>
      <c r="W309" s="405" t="str">
        <f>IF(U309 = 0, "No",IF('6. Hourly EE Wage Reduction'!T309 &gt;'6. Hourly EE Wage Reduction'!W309, "Yes", "No"))</f>
        <v>No</v>
      </c>
      <c r="X309" s="67">
        <f t="shared" si="32"/>
        <v>0</v>
      </c>
      <c r="Y309" s="67">
        <f t="shared" si="33"/>
        <v>0</v>
      </c>
      <c r="AA309" s="86">
        <f>IFERROR(IF('3.Weekly Hours &amp; Wage Activity'!J309 = "FT", 1,MIN(1,IF('3.Weekly Hours &amp; Wage Activity'!J309 = "", "",MIN('3.Weekly Hours &amp; Wage Activity'!J309/40,1)),IF('3.Weekly Hours &amp; Wage Activity'!J309="", "",'3.Weekly Hours &amp; Wage Activity'!J309/40 ))),0)</f>
        <v>0</v>
      </c>
      <c r="AB309" s="86">
        <f>IFERROR(IF('3.Weekly Hours &amp; Wage Activity'!K309 = "FT", 1,MIN(1,IF('3.Weekly Hours &amp; Wage Activity'!K309 = "", "",MIN('3.Weekly Hours &amp; Wage Activity'!K309/40,1)),IF('3.Weekly Hours &amp; Wage Activity'!K309="", "",'3.Weekly Hours &amp; Wage Activity'!K309/40 ))),0)</f>
        <v>0</v>
      </c>
      <c r="AC309" s="86">
        <f>IFERROR(IF('3.Weekly Hours &amp; Wage Activity'!L309 = "FT", 1,MIN(1,IF('3.Weekly Hours &amp; Wage Activity'!L309 = "", "",MIN('3.Weekly Hours &amp; Wage Activity'!L309/40,1)),IF('3.Weekly Hours &amp; Wage Activity'!L309="", "",'3.Weekly Hours &amp; Wage Activity'!L309/40 ))),0)</f>
        <v>0</v>
      </c>
      <c r="AD309" s="86">
        <f>IFERROR(IF('3.Weekly Hours &amp; Wage Activity'!M309 = "FT", 1,MIN(1,IF('3.Weekly Hours &amp; Wage Activity'!M309 = "", "",MIN('3.Weekly Hours &amp; Wage Activity'!M309/40,1)),IF('3.Weekly Hours &amp; Wage Activity'!M309="", "",'3.Weekly Hours &amp; Wage Activity'!M309/40 ))),0)</f>
        <v>0</v>
      </c>
      <c r="AE309" s="86">
        <f>IFERROR(IF('3.Weekly Hours &amp; Wage Activity'!N309 = "FT", 1,MIN(1,IF('3.Weekly Hours &amp; Wage Activity'!N309 = "", "",MIN('3.Weekly Hours &amp; Wage Activity'!N309/40,1)),IF('3.Weekly Hours &amp; Wage Activity'!N309="", "",'3.Weekly Hours &amp; Wage Activity'!N309/40 ))),0)</f>
        <v>0</v>
      </c>
      <c r="AF309" s="86">
        <f>IFERROR(IF('3.Weekly Hours &amp; Wage Activity'!O309 = "FT", 1,MIN(1,IF('3.Weekly Hours &amp; Wage Activity'!O309 = "", "",MIN('3.Weekly Hours &amp; Wage Activity'!O309/40,1)),IF('3.Weekly Hours &amp; Wage Activity'!O309="", "",'3.Weekly Hours &amp; Wage Activity'!O309/40 ))),0)</f>
        <v>0</v>
      </c>
      <c r="AG309" s="86">
        <f>IFERROR(IF('3.Weekly Hours &amp; Wage Activity'!P309 = "FT", 1,MIN(1,IF('3.Weekly Hours &amp; Wage Activity'!P309 = "", "",MIN('3.Weekly Hours &amp; Wage Activity'!P309/40,1)),IF('3.Weekly Hours &amp; Wage Activity'!P309="", "",'3.Weekly Hours &amp; Wage Activity'!P309/40 ))),0)</f>
        <v>0</v>
      </c>
      <c r="AH309" s="86">
        <f>IFERROR(IF('3.Weekly Hours &amp; Wage Activity'!Q309 = "FT", 1,MIN(1,IF('3.Weekly Hours &amp; Wage Activity'!Q309 = "", "",MIN('3.Weekly Hours &amp; Wage Activity'!Q309/40,1)),IF('3.Weekly Hours &amp; Wage Activity'!Q309="", "",'3.Weekly Hours &amp; Wage Activity'!Q309/40 ))),0)</f>
        <v>0</v>
      </c>
      <c r="AI309" s="86">
        <f>IFERROR(IF('3.Weekly Hours &amp; Wage Activity'!R309 = "FT", 1,MIN(1,IF('3.Weekly Hours &amp; Wage Activity'!R309 = "", "",MIN('3.Weekly Hours &amp; Wage Activity'!R309/40,1)),IF('3.Weekly Hours &amp; Wage Activity'!R309="", "",'3.Weekly Hours &amp; Wage Activity'!R309/40 ))),0)</f>
        <v>0</v>
      </c>
      <c r="AJ309" s="86">
        <f>IFERROR(IF('3.Weekly Hours &amp; Wage Activity'!S309 = "FT", 1,MIN(1,IF('3.Weekly Hours &amp; Wage Activity'!S309 = "", "",MIN('3.Weekly Hours &amp; Wage Activity'!S309/40,1)),IF('3.Weekly Hours &amp; Wage Activity'!S309="", "",'3.Weekly Hours &amp; Wage Activity'!S309/40 ))),0)</f>
        <v>0</v>
      </c>
      <c r="AK309" s="86">
        <f>IFERROR(IF('3.Weekly Hours &amp; Wage Activity'!T309 = "FT", 1,MIN(1,IF('3.Weekly Hours &amp; Wage Activity'!T309 = "", "",MIN('3.Weekly Hours &amp; Wage Activity'!T309/40,1)),IF('3.Weekly Hours &amp; Wage Activity'!T309="", "",'3.Weekly Hours &amp; Wage Activity'!T309/40 ))),0)</f>
        <v>0</v>
      </c>
      <c r="AL309" s="86">
        <f>IFERROR(IF('3.Weekly Hours &amp; Wage Activity'!U309 = "FT", 1,MIN(1,IF('3.Weekly Hours &amp; Wage Activity'!U309 = "", "",MIN('3.Weekly Hours &amp; Wage Activity'!U309/40,1)),IF('3.Weekly Hours &amp; Wage Activity'!U309="", "",'3.Weekly Hours &amp; Wage Activity'!U309/40 ))),0)</f>
        <v>0</v>
      </c>
      <c r="AM309" s="86">
        <f>IFERROR(IF('3.Weekly Hours &amp; Wage Activity'!V309 = "FT", 1,MIN(1,IF('3.Weekly Hours &amp; Wage Activity'!V309 = "", "",MIN('3.Weekly Hours &amp; Wage Activity'!V309/40,1)),IF('3.Weekly Hours &amp; Wage Activity'!V309="", "",'3.Weekly Hours &amp; Wage Activity'!V309/40 ))),0)</f>
        <v>0</v>
      </c>
      <c r="AN309" s="86">
        <f>IFERROR(IF('3.Weekly Hours &amp; Wage Activity'!W309 = "FT", 1,MIN(1,IF('3.Weekly Hours &amp; Wage Activity'!W309 = "", "",MIN('3.Weekly Hours &amp; Wage Activity'!W309/40,1)),IF('3.Weekly Hours &amp; Wage Activity'!W309="", "",'3.Weekly Hours &amp; Wage Activity'!W309/40 ))),0)</f>
        <v>0</v>
      </c>
      <c r="AO309" s="86">
        <f>IFERROR(IF('3.Weekly Hours &amp; Wage Activity'!X309 = "FT", 1,MIN(1,IF('3.Weekly Hours &amp; Wage Activity'!X309 = "", "",MIN('3.Weekly Hours &amp; Wage Activity'!X309/40,1)),IF('3.Weekly Hours &amp; Wage Activity'!X309="", "",'3.Weekly Hours &amp; Wage Activity'!X309/40 ))),0)</f>
        <v>0</v>
      </c>
      <c r="AP309" s="86">
        <f>IFERROR(IF('3.Weekly Hours &amp; Wage Activity'!Y309 = "FT", 1,MIN(1,IF('3.Weekly Hours &amp; Wage Activity'!Y309 = "", "",MIN('3.Weekly Hours &amp; Wage Activity'!Y309/40,1)),IF('3.Weekly Hours &amp; Wage Activity'!Y309="", "",'3.Weekly Hours &amp; Wage Activity'!Y309/40 ))),0)</f>
        <v>0</v>
      </c>
      <c r="AQ309" s="86">
        <f>IFERROR(IF('3.Weekly Hours &amp; Wage Activity'!Z309 = "FT", 1,MIN(1,IF('3.Weekly Hours &amp; Wage Activity'!Z309 = "", "",MIN('3.Weekly Hours &amp; Wage Activity'!Z309/40,1)),IF('3.Weekly Hours &amp; Wage Activity'!Z309="", "",'3.Weekly Hours &amp; Wage Activity'!Z309/40 ))),0)</f>
        <v>0</v>
      </c>
      <c r="AR309" s="86">
        <f>IFERROR(IF('3.Weekly Hours &amp; Wage Activity'!AA309 = "FT", 1,MIN(1,IF('3.Weekly Hours &amp; Wage Activity'!AA309 = "", "",MIN('3.Weekly Hours &amp; Wage Activity'!AA309/40,1)),IF('3.Weekly Hours &amp; Wage Activity'!AA309="", "",'3.Weekly Hours &amp; Wage Activity'!AA309/40 ))),0)</f>
        <v>0</v>
      </c>
      <c r="AS309" s="86">
        <f>IFERROR(IF('3.Weekly Hours &amp; Wage Activity'!AB309 = "FT", 1,MIN(1,IF('3.Weekly Hours &amp; Wage Activity'!AB309 = "", "",MIN('3.Weekly Hours &amp; Wage Activity'!AB309/40,1)),IF('3.Weekly Hours &amp; Wage Activity'!AB309="", "",'3.Weekly Hours &amp; Wage Activity'!AB309/40 ))),0)</f>
        <v>0</v>
      </c>
      <c r="AT309" s="86">
        <f>IFERROR(IF('3.Weekly Hours &amp; Wage Activity'!AC309 = "FT", 1,MIN(1,IF('3.Weekly Hours &amp; Wage Activity'!AC309 = "", "",MIN('3.Weekly Hours &amp; Wage Activity'!AC309/40,1)),IF('3.Weekly Hours &amp; Wage Activity'!AC309="", "",'3.Weekly Hours &amp; Wage Activity'!AC309/40 ))),0)</f>
        <v>0</v>
      </c>
      <c r="AU309" s="86">
        <f>IFERROR(IF('3.Weekly Hours &amp; Wage Activity'!AD309 = "FT", 1,MIN(1,IF('3.Weekly Hours &amp; Wage Activity'!AD309 = "", "",MIN('3.Weekly Hours &amp; Wage Activity'!AD309/40,1)),IF('3.Weekly Hours &amp; Wage Activity'!AD309="", "",'3.Weekly Hours &amp; Wage Activity'!AD309/40 ))),0)</f>
        <v>0</v>
      </c>
      <c r="AV309" s="86">
        <f>IFERROR(IF('3.Weekly Hours &amp; Wage Activity'!AE309 = "FT", 1,MIN(1,IF('3.Weekly Hours &amp; Wage Activity'!AE309 = "", "",MIN('3.Weekly Hours &amp; Wage Activity'!AE309/40,1)),IF('3.Weekly Hours &amp; Wage Activity'!AE309="", "",'3.Weekly Hours &amp; Wage Activity'!AE309/40 ))),0)</f>
        <v>0</v>
      </c>
      <c r="AW309" s="86">
        <f>IFERROR(IF('3.Weekly Hours &amp; Wage Activity'!AF309 = "FT", 1,MIN(1,IF('3.Weekly Hours &amp; Wage Activity'!AF309 = "", "",MIN('3.Weekly Hours &amp; Wage Activity'!AF309/40,1)),IF('3.Weekly Hours &amp; Wage Activity'!AF309="", "",'3.Weekly Hours &amp; Wage Activity'!AF309/40 ))),0)</f>
        <v>0</v>
      </c>
      <c r="AX309" s="86">
        <f>IFERROR(IF('3.Weekly Hours &amp; Wage Activity'!AG309 = "FT", 1,MIN(1,IF('3.Weekly Hours &amp; Wage Activity'!AG309 = "", "",MIN('3.Weekly Hours &amp; Wage Activity'!AG309/40,1)),IF('3.Weekly Hours &amp; Wage Activity'!AG309="", "",'3.Weekly Hours &amp; Wage Activity'!AG309/40 ))),0)</f>
        <v>0</v>
      </c>
      <c r="AY309" s="523">
        <f>SUM( IF(COUNTIF('3.Weekly Hours &amp; Wage Activity'!J309:Q309, "&lt;&gt;FT") = 0, COLUMNS('3.Weekly Hours &amp; Wage Activity'!J309:AG309) * 40, '3.Weekly Hours &amp; Wage Activity'!J309:AG309))</f>
        <v>0</v>
      </c>
      <c r="AZ309" s="86">
        <f t="shared" si="34"/>
        <v>0</v>
      </c>
      <c r="BA309" s="87">
        <f t="shared" si="35"/>
        <v>0</v>
      </c>
      <c r="BB309" s="74" t="str">
        <f>IF('2.Census &amp; Reference Benchmarks'!K309 = "", "", '2.Census &amp; Reference Benchmarks'!K309)</f>
        <v/>
      </c>
      <c r="BC309" s="185">
        <f>IF('2.Census &amp; Reference Benchmarks'!L309="N/A",IF(OR(AND(G309="",I309=""),AND(G309&lt;DATEVALUE("1/1/2020"),OR(I309="",I309&gt;DATEVALUE("3/31/2020")))),177.14,IF(OR(I309 = "", I309 &gt; DATEVALUE("1/31/2020")), ROUND(177.14*((DATEVALUE("2/1/2020") -G309)/31),1))),IF('2.Census &amp; Reference Benchmarks'!L309="",0,'2.Census &amp; Reference Benchmarks'!L309))</f>
        <v>0</v>
      </c>
      <c r="BD309" s="74" t="str">
        <f>IF('2.Census &amp; Reference Benchmarks'!N309 = "", "", '2.Census &amp; Reference Benchmarks'!N309)</f>
        <v/>
      </c>
      <c r="BE309" s="185">
        <f>IF('2.Census &amp; Reference Benchmarks'!O309="N/A",IF(OR(AND(G309="",I309=""),AND(G309&lt;=DATEVALUE("2/1/2020"),OR(I309="",I309&gt;=DATEVALUE("2/29/2020")))),165.71,IF(AND(G309&gt;DATEVALUE("2/1/2020"),OR(I309="",I309&lt;=DATEVALUE("2/29/2020"))),((DATEVALUE("3/1/2020")-G309)/29)*165.71,"")),IF('2.Census &amp; Reference Benchmarks'!O309="",0,'2.Census &amp; Reference Benchmarks'!O309))</f>
        <v>0</v>
      </c>
    </row>
    <row r="310" spans="1:57" x14ac:dyDescent="0.25">
      <c r="A310" s="3"/>
      <c r="B310" s="56">
        <f>IF('2.Census &amp; Reference Benchmarks'!B310 &lt;&gt;"",'2.Census &amp; Reference Benchmarks'!B310,"")</f>
        <v>0</v>
      </c>
      <c r="C310" s="56">
        <f>IF('2.Census &amp; Reference Benchmarks'!C310 &lt;&gt;"",'2.Census &amp; Reference Benchmarks'!C310,"")</f>
        <v>0</v>
      </c>
      <c r="D310" s="57" t="str">
        <f>IF('2.Census &amp; Reference Benchmarks'!D310 &lt;&gt;"",'2.Census &amp; Reference Benchmarks'!D310,"")</f>
        <v/>
      </c>
      <c r="E310" s="56" t="str">
        <f>IF('2.Census &amp; Reference Benchmarks'!E310 &lt;&gt;"",'2.Census &amp; Reference Benchmarks'!E310,"")</f>
        <v/>
      </c>
      <c r="F310" s="56" t="str">
        <f>IF('2.Census &amp; Reference Benchmarks'!F310 &lt;&gt;"",'2.Census &amp; Reference Benchmarks'!F310,"")</f>
        <v/>
      </c>
      <c r="G310" s="58" t="str">
        <f>IF('2.Census &amp; Reference Benchmarks'!G310 &lt;&gt;"",'2.Census &amp; Reference Benchmarks'!G310,"")</f>
        <v/>
      </c>
      <c r="H310" s="58" t="str">
        <f>IF('2.Census &amp; Reference Benchmarks'!H310 &lt;&gt;"",'2.Census &amp; Reference Benchmarks'!H310,"")</f>
        <v/>
      </c>
      <c r="I310" s="58" t="str">
        <f>IF('2.Census &amp; Reference Benchmarks'!I310 &lt;&gt;"",'2.Census &amp; Reference Benchmarks'!I310,"")</f>
        <v/>
      </c>
      <c r="J310" s="69" t="str">
        <f>IF('2.Census &amp; Reference Benchmarks'!J310 &lt;&gt;"",'2.Census &amp; Reference Benchmarks'!J310,"")</f>
        <v/>
      </c>
      <c r="K310" s="58" t="str">
        <f>IF('7.Safe Harbor Input Data &amp; Calc'!Q312 &lt;&gt; "", '7.Safe Harbor Input Data &amp; Calc'!Q312, "")</f>
        <v>No</v>
      </c>
      <c r="L310" s="59" t="str">
        <f>IF('2.Census &amp; Reference Benchmarks'!T310&lt;&gt; "",'2.Census &amp; Reference Benchmarks'!T310,"")</f>
        <v/>
      </c>
      <c r="M310" s="60">
        <f>'2.Census &amp; Reference Benchmarks'!M310</f>
        <v>0</v>
      </c>
      <c r="N310" s="60">
        <f>'2.Census &amp; Reference Benchmarks'!P310</f>
        <v>0</v>
      </c>
      <c r="O310" s="60">
        <f>'2.Census &amp; Reference Benchmarks'!S310</f>
        <v>0</v>
      </c>
      <c r="P310" s="52">
        <f>IF( AND(I310 &lt; '1. Summary for SBA'!$J$7, I310 &lt;&gt;""), 0, IF(AND(G310="",I310=""),SUM(M310:O310)*4,IF(I310&lt;'1. Summary for SBA'!$J$7,0,IF(K310="Yes",0,IF(H310="Salary",IF(AND(SUM(M310:O310)*4&lt;100000,L310=""),(SUM(M310:O310)/(IF(OR(I310=0,I310&gt;=DATEVALUE("3/31/2020")),DATEVALUE("3/31/2020"),I310)-IF(OR(G310&lt;=DATEVALUE("1/1/2020"), G310 = ""),DATEVALUE("1/1/2020"),IF(OR(MONTH(G310)=1),G310+1,IF(MONTH(G310)=3,G310,G310-1)))))*360,0),0)))))</f>
        <v>0</v>
      </c>
      <c r="Q310" s="52">
        <f t="shared" si="36"/>
        <v>0</v>
      </c>
      <c r="R310" s="67">
        <f t="shared" si="30"/>
        <v>0</v>
      </c>
      <c r="S310" s="53">
        <f>SUM('3.Weekly Hours &amp; Wage Activity'!AI310:BF310)</f>
        <v>0</v>
      </c>
      <c r="T310" s="53">
        <f>IF(AND(I310&lt;&gt; "",  I310 &lt; '1. Summary for SBA'!$J$11 +168, I310 &gt; '1. Summary for SBA'!$J$11),S310+(((168-(I310-'1. Summary for SBA'!$J$11+1))*S310)/((I310-'1. Summary for SBA'!$J$11+1))),0)</f>
        <v>0</v>
      </c>
      <c r="U310" s="369">
        <f>IF(K310= "Yes",0,IF( H310 = "salary",IF(T310 = 0,MAX(0,$R310-$S310), R310-T310),IF( H310 = "Hourly",'6. Hourly EE Wage Reduction'!AA310, 0)))</f>
        <v>0</v>
      </c>
      <c r="V310" s="67">
        <f t="shared" si="31"/>
        <v>0</v>
      </c>
      <c r="W310" s="405" t="str">
        <f>IF(U310 = 0, "No",IF('6. Hourly EE Wage Reduction'!T310 &gt;'6. Hourly EE Wage Reduction'!W310, "Yes", "No"))</f>
        <v>No</v>
      </c>
      <c r="X310" s="67">
        <f t="shared" si="32"/>
        <v>0</v>
      </c>
      <c r="Y310" s="67">
        <f t="shared" si="33"/>
        <v>0</v>
      </c>
      <c r="AA310" s="86">
        <f>IFERROR(IF('3.Weekly Hours &amp; Wage Activity'!J310 = "FT", 1,MIN(1,IF('3.Weekly Hours &amp; Wage Activity'!J310 = "", "",MIN('3.Weekly Hours &amp; Wage Activity'!J310/40,1)),IF('3.Weekly Hours &amp; Wage Activity'!J310="", "",'3.Weekly Hours &amp; Wage Activity'!J310/40 ))),0)</f>
        <v>0</v>
      </c>
      <c r="AB310" s="86">
        <f>IFERROR(IF('3.Weekly Hours &amp; Wage Activity'!K310 = "FT", 1,MIN(1,IF('3.Weekly Hours &amp; Wage Activity'!K310 = "", "",MIN('3.Weekly Hours &amp; Wage Activity'!K310/40,1)),IF('3.Weekly Hours &amp; Wage Activity'!K310="", "",'3.Weekly Hours &amp; Wage Activity'!K310/40 ))),0)</f>
        <v>0</v>
      </c>
      <c r="AC310" s="86">
        <f>IFERROR(IF('3.Weekly Hours &amp; Wage Activity'!L310 = "FT", 1,MIN(1,IF('3.Weekly Hours &amp; Wage Activity'!L310 = "", "",MIN('3.Weekly Hours &amp; Wage Activity'!L310/40,1)),IF('3.Weekly Hours &amp; Wage Activity'!L310="", "",'3.Weekly Hours &amp; Wage Activity'!L310/40 ))),0)</f>
        <v>0</v>
      </c>
      <c r="AD310" s="86">
        <f>IFERROR(IF('3.Weekly Hours &amp; Wage Activity'!M310 = "FT", 1,MIN(1,IF('3.Weekly Hours &amp; Wage Activity'!M310 = "", "",MIN('3.Weekly Hours &amp; Wage Activity'!M310/40,1)),IF('3.Weekly Hours &amp; Wage Activity'!M310="", "",'3.Weekly Hours &amp; Wage Activity'!M310/40 ))),0)</f>
        <v>0</v>
      </c>
      <c r="AE310" s="86">
        <f>IFERROR(IF('3.Weekly Hours &amp; Wage Activity'!N310 = "FT", 1,MIN(1,IF('3.Weekly Hours &amp; Wage Activity'!N310 = "", "",MIN('3.Weekly Hours &amp; Wage Activity'!N310/40,1)),IF('3.Weekly Hours &amp; Wage Activity'!N310="", "",'3.Weekly Hours &amp; Wage Activity'!N310/40 ))),0)</f>
        <v>0</v>
      </c>
      <c r="AF310" s="86">
        <f>IFERROR(IF('3.Weekly Hours &amp; Wage Activity'!O310 = "FT", 1,MIN(1,IF('3.Weekly Hours &amp; Wage Activity'!O310 = "", "",MIN('3.Weekly Hours &amp; Wage Activity'!O310/40,1)),IF('3.Weekly Hours &amp; Wage Activity'!O310="", "",'3.Weekly Hours &amp; Wage Activity'!O310/40 ))),0)</f>
        <v>0</v>
      </c>
      <c r="AG310" s="86">
        <f>IFERROR(IF('3.Weekly Hours &amp; Wage Activity'!P310 = "FT", 1,MIN(1,IF('3.Weekly Hours &amp; Wage Activity'!P310 = "", "",MIN('3.Weekly Hours &amp; Wage Activity'!P310/40,1)),IF('3.Weekly Hours &amp; Wage Activity'!P310="", "",'3.Weekly Hours &amp; Wage Activity'!P310/40 ))),0)</f>
        <v>0</v>
      </c>
      <c r="AH310" s="86">
        <f>IFERROR(IF('3.Weekly Hours &amp; Wage Activity'!Q310 = "FT", 1,MIN(1,IF('3.Weekly Hours &amp; Wage Activity'!Q310 = "", "",MIN('3.Weekly Hours &amp; Wage Activity'!Q310/40,1)),IF('3.Weekly Hours &amp; Wage Activity'!Q310="", "",'3.Weekly Hours &amp; Wage Activity'!Q310/40 ))),0)</f>
        <v>0</v>
      </c>
      <c r="AI310" s="86">
        <f>IFERROR(IF('3.Weekly Hours &amp; Wage Activity'!R310 = "FT", 1,MIN(1,IF('3.Weekly Hours &amp; Wage Activity'!R310 = "", "",MIN('3.Weekly Hours &amp; Wage Activity'!R310/40,1)),IF('3.Weekly Hours &amp; Wage Activity'!R310="", "",'3.Weekly Hours &amp; Wage Activity'!R310/40 ))),0)</f>
        <v>0</v>
      </c>
      <c r="AJ310" s="86">
        <f>IFERROR(IF('3.Weekly Hours &amp; Wage Activity'!S310 = "FT", 1,MIN(1,IF('3.Weekly Hours &amp; Wage Activity'!S310 = "", "",MIN('3.Weekly Hours &amp; Wage Activity'!S310/40,1)),IF('3.Weekly Hours &amp; Wage Activity'!S310="", "",'3.Weekly Hours &amp; Wage Activity'!S310/40 ))),0)</f>
        <v>0</v>
      </c>
      <c r="AK310" s="86">
        <f>IFERROR(IF('3.Weekly Hours &amp; Wage Activity'!T310 = "FT", 1,MIN(1,IF('3.Weekly Hours &amp; Wage Activity'!T310 = "", "",MIN('3.Weekly Hours &amp; Wage Activity'!T310/40,1)),IF('3.Weekly Hours &amp; Wage Activity'!T310="", "",'3.Weekly Hours &amp; Wage Activity'!T310/40 ))),0)</f>
        <v>0</v>
      </c>
      <c r="AL310" s="86">
        <f>IFERROR(IF('3.Weekly Hours &amp; Wage Activity'!U310 = "FT", 1,MIN(1,IF('3.Weekly Hours &amp; Wage Activity'!U310 = "", "",MIN('3.Weekly Hours &amp; Wage Activity'!U310/40,1)),IF('3.Weekly Hours &amp; Wage Activity'!U310="", "",'3.Weekly Hours &amp; Wage Activity'!U310/40 ))),0)</f>
        <v>0</v>
      </c>
      <c r="AM310" s="86">
        <f>IFERROR(IF('3.Weekly Hours &amp; Wage Activity'!V310 = "FT", 1,MIN(1,IF('3.Weekly Hours &amp; Wage Activity'!V310 = "", "",MIN('3.Weekly Hours &amp; Wage Activity'!V310/40,1)),IF('3.Weekly Hours &amp; Wage Activity'!V310="", "",'3.Weekly Hours &amp; Wage Activity'!V310/40 ))),0)</f>
        <v>0</v>
      </c>
      <c r="AN310" s="86">
        <f>IFERROR(IF('3.Weekly Hours &amp; Wage Activity'!W310 = "FT", 1,MIN(1,IF('3.Weekly Hours &amp; Wage Activity'!W310 = "", "",MIN('3.Weekly Hours &amp; Wage Activity'!W310/40,1)),IF('3.Weekly Hours &amp; Wage Activity'!W310="", "",'3.Weekly Hours &amp; Wage Activity'!W310/40 ))),0)</f>
        <v>0</v>
      </c>
      <c r="AO310" s="86">
        <f>IFERROR(IF('3.Weekly Hours &amp; Wage Activity'!X310 = "FT", 1,MIN(1,IF('3.Weekly Hours &amp; Wage Activity'!X310 = "", "",MIN('3.Weekly Hours &amp; Wage Activity'!X310/40,1)),IF('3.Weekly Hours &amp; Wage Activity'!X310="", "",'3.Weekly Hours &amp; Wage Activity'!X310/40 ))),0)</f>
        <v>0</v>
      </c>
      <c r="AP310" s="86">
        <f>IFERROR(IF('3.Weekly Hours &amp; Wage Activity'!Y310 = "FT", 1,MIN(1,IF('3.Weekly Hours &amp; Wage Activity'!Y310 = "", "",MIN('3.Weekly Hours &amp; Wage Activity'!Y310/40,1)),IF('3.Weekly Hours &amp; Wage Activity'!Y310="", "",'3.Weekly Hours &amp; Wage Activity'!Y310/40 ))),0)</f>
        <v>0</v>
      </c>
      <c r="AQ310" s="86">
        <f>IFERROR(IF('3.Weekly Hours &amp; Wage Activity'!Z310 = "FT", 1,MIN(1,IF('3.Weekly Hours &amp; Wage Activity'!Z310 = "", "",MIN('3.Weekly Hours &amp; Wage Activity'!Z310/40,1)),IF('3.Weekly Hours &amp; Wage Activity'!Z310="", "",'3.Weekly Hours &amp; Wage Activity'!Z310/40 ))),0)</f>
        <v>0</v>
      </c>
      <c r="AR310" s="86">
        <f>IFERROR(IF('3.Weekly Hours &amp; Wage Activity'!AA310 = "FT", 1,MIN(1,IF('3.Weekly Hours &amp; Wage Activity'!AA310 = "", "",MIN('3.Weekly Hours &amp; Wage Activity'!AA310/40,1)),IF('3.Weekly Hours &amp; Wage Activity'!AA310="", "",'3.Weekly Hours &amp; Wage Activity'!AA310/40 ))),0)</f>
        <v>0</v>
      </c>
      <c r="AS310" s="86">
        <f>IFERROR(IF('3.Weekly Hours &amp; Wage Activity'!AB310 = "FT", 1,MIN(1,IF('3.Weekly Hours &amp; Wage Activity'!AB310 = "", "",MIN('3.Weekly Hours &amp; Wage Activity'!AB310/40,1)),IF('3.Weekly Hours &amp; Wage Activity'!AB310="", "",'3.Weekly Hours &amp; Wage Activity'!AB310/40 ))),0)</f>
        <v>0</v>
      </c>
      <c r="AT310" s="86">
        <f>IFERROR(IF('3.Weekly Hours &amp; Wage Activity'!AC310 = "FT", 1,MIN(1,IF('3.Weekly Hours &amp; Wage Activity'!AC310 = "", "",MIN('3.Weekly Hours &amp; Wage Activity'!AC310/40,1)),IF('3.Weekly Hours &amp; Wage Activity'!AC310="", "",'3.Weekly Hours &amp; Wage Activity'!AC310/40 ))),0)</f>
        <v>0</v>
      </c>
      <c r="AU310" s="86">
        <f>IFERROR(IF('3.Weekly Hours &amp; Wage Activity'!AD310 = "FT", 1,MIN(1,IF('3.Weekly Hours &amp; Wage Activity'!AD310 = "", "",MIN('3.Weekly Hours &amp; Wage Activity'!AD310/40,1)),IF('3.Weekly Hours &amp; Wage Activity'!AD310="", "",'3.Weekly Hours &amp; Wage Activity'!AD310/40 ))),0)</f>
        <v>0</v>
      </c>
      <c r="AV310" s="86">
        <f>IFERROR(IF('3.Weekly Hours &amp; Wage Activity'!AE310 = "FT", 1,MIN(1,IF('3.Weekly Hours &amp; Wage Activity'!AE310 = "", "",MIN('3.Weekly Hours &amp; Wage Activity'!AE310/40,1)),IF('3.Weekly Hours &amp; Wage Activity'!AE310="", "",'3.Weekly Hours &amp; Wage Activity'!AE310/40 ))),0)</f>
        <v>0</v>
      </c>
      <c r="AW310" s="86">
        <f>IFERROR(IF('3.Weekly Hours &amp; Wage Activity'!AF310 = "FT", 1,MIN(1,IF('3.Weekly Hours &amp; Wage Activity'!AF310 = "", "",MIN('3.Weekly Hours &amp; Wage Activity'!AF310/40,1)),IF('3.Weekly Hours &amp; Wage Activity'!AF310="", "",'3.Weekly Hours &amp; Wage Activity'!AF310/40 ))),0)</f>
        <v>0</v>
      </c>
      <c r="AX310" s="86">
        <f>IFERROR(IF('3.Weekly Hours &amp; Wage Activity'!AG310 = "FT", 1,MIN(1,IF('3.Weekly Hours &amp; Wage Activity'!AG310 = "", "",MIN('3.Weekly Hours &amp; Wage Activity'!AG310/40,1)),IF('3.Weekly Hours &amp; Wage Activity'!AG310="", "",'3.Weekly Hours &amp; Wage Activity'!AG310/40 ))),0)</f>
        <v>0</v>
      </c>
      <c r="AY310" s="523">
        <f>SUM( IF(COUNTIF('3.Weekly Hours &amp; Wage Activity'!J310:Q310, "&lt;&gt;FT") = 0, COLUMNS('3.Weekly Hours &amp; Wage Activity'!J310:AG310) * 40, '3.Weekly Hours &amp; Wage Activity'!J310:AG310))</f>
        <v>0</v>
      </c>
      <c r="AZ310" s="86">
        <f t="shared" si="34"/>
        <v>0</v>
      </c>
      <c r="BA310" s="87">
        <f t="shared" si="35"/>
        <v>0</v>
      </c>
      <c r="BB310" s="74" t="str">
        <f>IF('2.Census &amp; Reference Benchmarks'!K310 = "", "", '2.Census &amp; Reference Benchmarks'!K310)</f>
        <v/>
      </c>
      <c r="BC310" s="185">
        <f>IF('2.Census &amp; Reference Benchmarks'!L310="N/A",IF(OR(AND(G310="",I310=""),AND(G310&lt;DATEVALUE("1/1/2020"),OR(I310="",I310&gt;DATEVALUE("3/31/2020")))),177.14,IF(OR(I310 = "", I310 &gt; DATEVALUE("1/31/2020")), ROUND(177.14*((DATEVALUE("2/1/2020") -G310)/31),1))),IF('2.Census &amp; Reference Benchmarks'!L310="",0,'2.Census &amp; Reference Benchmarks'!L310))</f>
        <v>0</v>
      </c>
      <c r="BD310" s="74" t="str">
        <f>IF('2.Census &amp; Reference Benchmarks'!N310 = "", "", '2.Census &amp; Reference Benchmarks'!N310)</f>
        <v/>
      </c>
      <c r="BE310" s="185">
        <f>IF('2.Census &amp; Reference Benchmarks'!O310="N/A",IF(OR(AND(G310="",I310=""),AND(G310&lt;=DATEVALUE("2/1/2020"),OR(I310="",I310&gt;=DATEVALUE("2/29/2020")))),165.71,IF(AND(G310&gt;DATEVALUE("2/1/2020"),OR(I310="",I310&lt;=DATEVALUE("2/29/2020"))),((DATEVALUE("3/1/2020")-G310)/29)*165.71,"")),IF('2.Census &amp; Reference Benchmarks'!O310="",0,'2.Census &amp; Reference Benchmarks'!O310))</f>
        <v>0</v>
      </c>
    </row>
    <row r="311" spans="1:57" x14ac:dyDescent="0.25">
      <c r="A311" s="3"/>
      <c r="B311" s="56">
        <f>IF('2.Census &amp; Reference Benchmarks'!B311 &lt;&gt;"",'2.Census &amp; Reference Benchmarks'!B311,"")</f>
        <v>0</v>
      </c>
      <c r="C311" s="56">
        <f>IF('2.Census &amp; Reference Benchmarks'!C311 &lt;&gt;"",'2.Census &amp; Reference Benchmarks'!C311,"")</f>
        <v>0</v>
      </c>
      <c r="D311" s="57" t="str">
        <f>IF('2.Census &amp; Reference Benchmarks'!D311 &lt;&gt;"",'2.Census &amp; Reference Benchmarks'!D311,"")</f>
        <v/>
      </c>
      <c r="E311" s="56" t="str">
        <f>IF('2.Census &amp; Reference Benchmarks'!E311 &lt;&gt;"",'2.Census &amp; Reference Benchmarks'!E311,"")</f>
        <v/>
      </c>
      <c r="F311" s="56" t="str">
        <f>IF('2.Census &amp; Reference Benchmarks'!F311 &lt;&gt;"",'2.Census &amp; Reference Benchmarks'!F311,"")</f>
        <v/>
      </c>
      <c r="G311" s="58" t="str">
        <f>IF('2.Census &amp; Reference Benchmarks'!G311 &lt;&gt;"",'2.Census &amp; Reference Benchmarks'!G311,"")</f>
        <v/>
      </c>
      <c r="H311" s="58" t="str">
        <f>IF('2.Census &amp; Reference Benchmarks'!H311 &lt;&gt;"",'2.Census &amp; Reference Benchmarks'!H311,"")</f>
        <v/>
      </c>
      <c r="I311" s="58" t="str">
        <f>IF('2.Census &amp; Reference Benchmarks'!I311 &lt;&gt;"",'2.Census &amp; Reference Benchmarks'!I311,"")</f>
        <v/>
      </c>
      <c r="J311" s="69" t="str">
        <f>IF('2.Census &amp; Reference Benchmarks'!J311 &lt;&gt;"",'2.Census &amp; Reference Benchmarks'!J311,"")</f>
        <v/>
      </c>
      <c r="K311" s="58" t="str">
        <f>IF('7.Safe Harbor Input Data &amp; Calc'!Q313 &lt;&gt; "", '7.Safe Harbor Input Data &amp; Calc'!Q313, "")</f>
        <v>No</v>
      </c>
      <c r="L311" s="59" t="str">
        <f>IF('2.Census &amp; Reference Benchmarks'!T311&lt;&gt; "",'2.Census &amp; Reference Benchmarks'!T311,"")</f>
        <v/>
      </c>
      <c r="M311" s="60">
        <f>'2.Census &amp; Reference Benchmarks'!M311</f>
        <v>0</v>
      </c>
      <c r="N311" s="60">
        <f>'2.Census &amp; Reference Benchmarks'!P311</f>
        <v>0</v>
      </c>
      <c r="O311" s="60">
        <f>'2.Census &amp; Reference Benchmarks'!S311</f>
        <v>0</v>
      </c>
      <c r="P311" s="52">
        <f>IF( AND(I311 &lt; '1. Summary for SBA'!$J$7, I311 &lt;&gt;""), 0, IF(AND(G311="",I311=""),SUM(M311:O311)*4,IF(I311&lt;'1. Summary for SBA'!$J$7,0,IF(K311="Yes",0,IF(H311="Salary",IF(AND(SUM(M311:O311)*4&lt;100000,L311=""),(SUM(M311:O311)/(IF(OR(I311=0,I311&gt;=DATEVALUE("3/31/2020")),DATEVALUE("3/31/2020"),I311)-IF(OR(G311&lt;=DATEVALUE("1/1/2020"), G311 = ""),DATEVALUE("1/1/2020"),IF(OR(MONTH(G311)=1),G311+1,IF(MONTH(G311)=3,G311,G311-1)))))*360,0),0)))))</f>
        <v>0</v>
      </c>
      <c r="Q311" s="52">
        <f t="shared" si="36"/>
        <v>0</v>
      </c>
      <c r="R311" s="67">
        <f t="shared" si="30"/>
        <v>0</v>
      </c>
      <c r="S311" s="53">
        <f>SUM('3.Weekly Hours &amp; Wage Activity'!AI311:BF311)</f>
        <v>0</v>
      </c>
      <c r="T311" s="53">
        <f>IF(AND(I311&lt;&gt; "",  I311 &lt; '1. Summary for SBA'!$J$11 +168, I311 &gt; '1. Summary for SBA'!$J$11),S311+(((168-(I311-'1. Summary for SBA'!$J$11+1))*S311)/((I311-'1. Summary for SBA'!$J$11+1))),0)</f>
        <v>0</v>
      </c>
      <c r="U311" s="369">
        <f>IF(K311= "Yes",0,IF( H311 = "salary",IF(T311 = 0,MAX(0,$R311-$S311), R311-T311),IF( H311 = "Hourly",'6. Hourly EE Wage Reduction'!AA311, 0)))</f>
        <v>0</v>
      </c>
      <c r="V311" s="67">
        <f t="shared" si="31"/>
        <v>0</v>
      </c>
      <c r="W311" s="405" t="str">
        <f>IF(U311 = 0, "No",IF('6. Hourly EE Wage Reduction'!T311 &gt;'6. Hourly EE Wage Reduction'!W311, "Yes", "No"))</f>
        <v>No</v>
      </c>
      <c r="X311" s="67">
        <f t="shared" si="32"/>
        <v>0</v>
      </c>
      <c r="Y311" s="67">
        <f t="shared" si="33"/>
        <v>0</v>
      </c>
      <c r="AA311" s="86">
        <f>IFERROR(IF('3.Weekly Hours &amp; Wage Activity'!J311 = "FT", 1,MIN(1,IF('3.Weekly Hours &amp; Wage Activity'!J311 = "", "",MIN('3.Weekly Hours &amp; Wage Activity'!J311/40,1)),IF('3.Weekly Hours &amp; Wage Activity'!J311="", "",'3.Weekly Hours &amp; Wage Activity'!J311/40 ))),0)</f>
        <v>0</v>
      </c>
      <c r="AB311" s="86">
        <f>IFERROR(IF('3.Weekly Hours &amp; Wage Activity'!K311 = "FT", 1,MIN(1,IF('3.Weekly Hours &amp; Wage Activity'!K311 = "", "",MIN('3.Weekly Hours &amp; Wage Activity'!K311/40,1)),IF('3.Weekly Hours &amp; Wage Activity'!K311="", "",'3.Weekly Hours &amp; Wage Activity'!K311/40 ))),0)</f>
        <v>0</v>
      </c>
      <c r="AC311" s="86">
        <f>IFERROR(IF('3.Weekly Hours &amp; Wage Activity'!L311 = "FT", 1,MIN(1,IF('3.Weekly Hours &amp; Wage Activity'!L311 = "", "",MIN('3.Weekly Hours &amp; Wage Activity'!L311/40,1)),IF('3.Weekly Hours &amp; Wage Activity'!L311="", "",'3.Weekly Hours &amp; Wage Activity'!L311/40 ))),0)</f>
        <v>0</v>
      </c>
      <c r="AD311" s="86">
        <f>IFERROR(IF('3.Weekly Hours &amp; Wage Activity'!M311 = "FT", 1,MIN(1,IF('3.Weekly Hours &amp; Wage Activity'!M311 = "", "",MIN('3.Weekly Hours &amp; Wage Activity'!M311/40,1)),IF('3.Weekly Hours &amp; Wage Activity'!M311="", "",'3.Weekly Hours &amp; Wage Activity'!M311/40 ))),0)</f>
        <v>0</v>
      </c>
      <c r="AE311" s="86">
        <f>IFERROR(IF('3.Weekly Hours &amp; Wage Activity'!N311 = "FT", 1,MIN(1,IF('3.Weekly Hours &amp; Wage Activity'!N311 = "", "",MIN('3.Weekly Hours &amp; Wage Activity'!N311/40,1)),IF('3.Weekly Hours &amp; Wage Activity'!N311="", "",'3.Weekly Hours &amp; Wage Activity'!N311/40 ))),0)</f>
        <v>0</v>
      </c>
      <c r="AF311" s="86">
        <f>IFERROR(IF('3.Weekly Hours &amp; Wage Activity'!O311 = "FT", 1,MIN(1,IF('3.Weekly Hours &amp; Wage Activity'!O311 = "", "",MIN('3.Weekly Hours &amp; Wage Activity'!O311/40,1)),IF('3.Weekly Hours &amp; Wage Activity'!O311="", "",'3.Weekly Hours &amp; Wage Activity'!O311/40 ))),0)</f>
        <v>0</v>
      </c>
      <c r="AG311" s="86">
        <f>IFERROR(IF('3.Weekly Hours &amp; Wage Activity'!P311 = "FT", 1,MIN(1,IF('3.Weekly Hours &amp; Wage Activity'!P311 = "", "",MIN('3.Weekly Hours &amp; Wage Activity'!P311/40,1)),IF('3.Weekly Hours &amp; Wage Activity'!P311="", "",'3.Weekly Hours &amp; Wage Activity'!P311/40 ))),0)</f>
        <v>0</v>
      </c>
      <c r="AH311" s="86">
        <f>IFERROR(IF('3.Weekly Hours &amp; Wage Activity'!Q311 = "FT", 1,MIN(1,IF('3.Weekly Hours &amp; Wage Activity'!Q311 = "", "",MIN('3.Weekly Hours &amp; Wage Activity'!Q311/40,1)),IF('3.Weekly Hours &amp; Wage Activity'!Q311="", "",'3.Weekly Hours &amp; Wage Activity'!Q311/40 ))),0)</f>
        <v>0</v>
      </c>
      <c r="AI311" s="86">
        <f>IFERROR(IF('3.Weekly Hours &amp; Wage Activity'!R311 = "FT", 1,MIN(1,IF('3.Weekly Hours &amp; Wage Activity'!R311 = "", "",MIN('3.Weekly Hours &amp; Wage Activity'!R311/40,1)),IF('3.Weekly Hours &amp; Wage Activity'!R311="", "",'3.Weekly Hours &amp; Wage Activity'!R311/40 ))),0)</f>
        <v>0</v>
      </c>
      <c r="AJ311" s="86">
        <f>IFERROR(IF('3.Weekly Hours &amp; Wage Activity'!S311 = "FT", 1,MIN(1,IF('3.Weekly Hours &amp; Wage Activity'!S311 = "", "",MIN('3.Weekly Hours &amp; Wage Activity'!S311/40,1)),IF('3.Weekly Hours &amp; Wage Activity'!S311="", "",'3.Weekly Hours &amp; Wage Activity'!S311/40 ))),0)</f>
        <v>0</v>
      </c>
      <c r="AK311" s="86">
        <f>IFERROR(IF('3.Weekly Hours &amp; Wage Activity'!T311 = "FT", 1,MIN(1,IF('3.Weekly Hours &amp; Wage Activity'!T311 = "", "",MIN('3.Weekly Hours &amp; Wage Activity'!T311/40,1)),IF('3.Weekly Hours &amp; Wage Activity'!T311="", "",'3.Weekly Hours &amp; Wage Activity'!T311/40 ))),0)</f>
        <v>0</v>
      </c>
      <c r="AL311" s="86">
        <f>IFERROR(IF('3.Weekly Hours &amp; Wage Activity'!U311 = "FT", 1,MIN(1,IF('3.Weekly Hours &amp; Wage Activity'!U311 = "", "",MIN('3.Weekly Hours &amp; Wage Activity'!U311/40,1)),IF('3.Weekly Hours &amp; Wage Activity'!U311="", "",'3.Weekly Hours &amp; Wage Activity'!U311/40 ))),0)</f>
        <v>0</v>
      </c>
      <c r="AM311" s="86">
        <f>IFERROR(IF('3.Weekly Hours &amp; Wage Activity'!V311 = "FT", 1,MIN(1,IF('3.Weekly Hours &amp; Wage Activity'!V311 = "", "",MIN('3.Weekly Hours &amp; Wage Activity'!V311/40,1)),IF('3.Weekly Hours &amp; Wage Activity'!V311="", "",'3.Weekly Hours &amp; Wage Activity'!V311/40 ))),0)</f>
        <v>0</v>
      </c>
      <c r="AN311" s="86">
        <f>IFERROR(IF('3.Weekly Hours &amp; Wage Activity'!W311 = "FT", 1,MIN(1,IF('3.Weekly Hours &amp; Wage Activity'!W311 = "", "",MIN('3.Weekly Hours &amp; Wage Activity'!W311/40,1)),IF('3.Weekly Hours &amp; Wage Activity'!W311="", "",'3.Weekly Hours &amp; Wage Activity'!W311/40 ))),0)</f>
        <v>0</v>
      </c>
      <c r="AO311" s="86">
        <f>IFERROR(IF('3.Weekly Hours &amp; Wage Activity'!X311 = "FT", 1,MIN(1,IF('3.Weekly Hours &amp; Wage Activity'!X311 = "", "",MIN('3.Weekly Hours &amp; Wage Activity'!X311/40,1)),IF('3.Weekly Hours &amp; Wage Activity'!X311="", "",'3.Weekly Hours &amp; Wage Activity'!X311/40 ))),0)</f>
        <v>0</v>
      </c>
      <c r="AP311" s="86">
        <f>IFERROR(IF('3.Weekly Hours &amp; Wage Activity'!Y311 = "FT", 1,MIN(1,IF('3.Weekly Hours &amp; Wage Activity'!Y311 = "", "",MIN('3.Weekly Hours &amp; Wage Activity'!Y311/40,1)),IF('3.Weekly Hours &amp; Wage Activity'!Y311="", "",'3.Weekly Hours &amp; Wage Activity'!Y311/40 ))),0)</f>
        <v>0</v>
      </c>
      <c r="AQ311" s="86">
        <f>IFERROR(IF('3.Weekly Hours &amp; Wage Activity'!Z311 = "FT", 1,MIN(1,IF('3.Weekly Hours &amp; Wage Activity'!Z311 = "", "",MIN('3.Weekly Hours &amp; Wage Activity'!Z311/40,1)),IF('3.Weekly Hours &amp; Wage Activity'!Z311="", "",'3.Weekly Hours &amp; Wage Activity'!Z311/40 ))),0)</f>
        <v>0</v>
      </c>
      <c r="AR311" s="86">
        <f>IFERROR(IF('3.Weekly Hours &amp; Wage Activity'!AA311 = "FT", 1,MIN(1,IF('3.Weekly Hours &amp; Wage Activity'!AA311 = "", "",MIN('3.Weekly Hours &amp; Wage Activity'!AA311/40,1)),IF('3.Weekly Hours &amp; Wage Activity'!AA311="", "",'3.Weekly Hours &amp; Wage Activity'!AA311/40 ))),0)</f>
        <v>0</v>
      </c>
      <c r="AS311" s="86">
        <f>IFERROR(IF('3.Weekly Hours &amp; Wage Activity'!AB311 = "FT", 1,MIN(1,IF('3.Weekly Hours &amp; Wage Activity'!AB311 = "", "",MIN('3.Weekly Hours &amp; Wage Activity'!AB311/40,1)),IF('3.Weekly Hours &amp; Wage Activity'!AB311="", "",'3.Weekly Hours &amp; Wage Activity'!AB311/40 ))),0)</f>
        <v>0</v>
      </c>
      <c r="AT311" s="86">
        <f>IFERROR(IF('3.Weekly Hours &amp; Wage Activity'!AC311 = "FT", 1,MIN(1,IF('3.Weekly Hours &amp; Wage Activity'!AC311 = "", "",MIN('3.Weekly Hours &amp; Wage Activity'!AC311/40,1)),IF('3.Weekly Hours &amp; Wage Activity'!AC311="", "",'3.Weekly Hours &amp; Wage Activity'!AC311/40 ))),0)</f>
        <v>0</v>
      </c>
      <c r="AU311" s="86">
        <f>IFERROR(IF('3.Weekly Hours &amp; Wage Activity'!AD311 = "FT", 1,MIN(1,IF('3.Weekly Hours &amp; Wage Activity'!AD311 = "", "",MIN('3.Weekly Hours &amp; Wage Activity'!AD311/40,1)),IF('3.Weekly Hours &amp; Wage Activity'!AD311="", "",'3.Weekly Hours &amp; Wage Activity'!AD311/40 ))),0)</f>
        <v>0</v>
      </c>
      <c r="AV311" s="86">
        <f>IFERROR(IF('3.Weekly Hours &amp; Wage Activity'!AE311 = "FT", 1,MIN(1,IF('3.Weekly Hours &amp; Wage Activity'!AE311 = "", "",MIN('3.Weekly Hours &amp; Wage Activity'!AE311/40,1)),IF('3.Weekly Hours &amp; Wage Activity'!AE311="", "",'3.Weekly Hours &amp; Wage Activity'!AE311/40 ))),0)</f>
        <v>0</v>
      </c>
      <c r="AW311" s="86">
        <f>IFERROR(IF('3.Weekly Hours &amp; Wage Activity'!AF311 = "FT", 1,MIN(1,IF('3.Weekly Hours &amp; Wage Activity'!AF311 = "", "",MIN('3.Weekly Hours &amp; Wage Activity'!AF311/40,1)),IF('3.Weekly Hours &amp; Wage Activity'!AF311="", "",'3.Weekly Hours &amp; Wage Activity'!AF311/40 ))),0)</f>
        <v>0</v>
      </c>
      <c r="AX311" s="86">
        <f>IFERROR(IF('3.Weekly Hours &amp; Wage Activity'!AG311 = "FT", 1,MIN(1,IF('3.Weekly Hours &amp; Wage Activity'!AG311 = "", "",MIN('3.Weekly Hours &amp; Wage Activity'!AG311/40,1)),IF('3.Weekly Hours &amp; Wage Activity'!AG311="", "",'3.Weekly Hours &amp; Wage Activity'!AG311/40 ))),0)</f>
        <v>0</v>
      </c>
      <c r="AY311" s="523">
        <f>SUM( IF(COUNTIF('3.Weekly Hours &amp; Wage Activity'!J311:Q311, "&lt;&gt;FT") = 0, COLUMNS('3.Weekly Hours &amp; Wage Activity'!J311:AG311) * 40, '3.Weekly Hours &amp; Wage Activity'!J311:AG311))</f>
        <v>0</v>
      </c>
      <c r="AZ311" s="86">
        <f t="shared" si="34"/>
        <v>0</v>
      </c>
      <c r="BA311" s="87">
        <f t="shared" si="35"/>
        <v>0</v>
      </c>
      <c r="BB311" s="74" t="str">
        <f>IF('2.Census &amp; Reference Benchmarks'!K311 = "", "", '2.Census &amp; Reference Benchmarks'!K311)</f>
        <v/>
      </c>
      <c r="BC311" s="185">
        <f>IF('2.Census &amp; Reference Benchmarks'!L311="N/A",IF(OR(AND(G311="",I311=""),AND(G311&lt;DATEVALUE("1/1/2020"),OR(I311="",I311&gt;DATEVALUE("3/31/2020")))),177.14,IF(OR(I311 = "", I311 &gt; DATEVALUE("1/31/2020")), ROUND(177.14*((DATEVALUE("2/1/2020") -G311)/31),1))),IF('2.Census &amp; Reference Benchmarks'!L311="",0,'2.Census &amp; Reference Benchmarks'!L311))</f>
        <v>0</v>
      </c>
      <c r="BD311" s="74" t="str">
        <f>IF('2.Census &amp; Reference Benchmarks'!N311 = "", "", '2.Census &amp; Reference Benchmarks'!N311)</f>
        <v/>
      </c>
      <c r="BE311" s="185">
        <f>IF('2.Census &amp; Reference Benchmarks'!O311="N/A",IF(OR(AND(G311="",I311=""),AND(G311&lt;=DATEVALUE("2/1/2020"),OR(I311="",I311&gt;=DATEVALUE("2/29/2020")))),165.71,IF(AND(G311&gt;DATEVALUE("2/1/2020"),OR(I311="",I311&lt;=DATEVALUE("2/29/2020"))),((DATEVALUE("3/1/2020")-G311)/29)*165.71,"")),IF('2.Census &amp; Reference Benchmarks'!O311="",0,'2.Census &amp; Reference Benchmarks'!O311))</f>
        <v>0</v>
      </c>
    </row>
    <row r="312" spans="1:57" x14ac:dyDescent="0.25">
      <c r="A312" s="3"/>
      <c r="B312" s="56">
        <f>IF('2.Census &amp; Reference Benchmarks'!B312 &lt;&gt;"",'2.Census &amp; Reference Benchmarks'!B312,"")</f>
        <v>0</v>
      </c>
      <c r="C312" s="56">
        <f>IF('2.Census &amp; Reference Benchmarks'!C312 &lt;&gt;"",'2.Census &amp; Reference Benchmarks'!C312,"")</f>
        <v>0</v>
      </c>
      <c r="D312" s="57" t="str">
        <f>IF('2.Census &amp; Reference Benchmarks'!D312 &lt;&gt;"",'2.Census &amp; Reference Benchmarks'!D312,"")</f>
        <v/>
      </c>
      <c r="E312" s="56" t="str">
        <f>IF('2.Census &amp; Reference Benchmarks'!E312 &lt;&gt;"",'2.Census &amp; Reference Benchmarks'!E312,"")</f>
        <v/>
      </c>
      <c r="F312" s="56" t="str">
        <f>IF('2.Census &amp; Reference Benchmarks'!F312 &lt;&gt;"",'2.Census &amp; Reference Benchmarks'!F312,"")</f>
        <v/>
      </c>
      <c r="G312" s="58" t="str">
        <f>IF('2.Census &amp; Reference Benchmarks'!G312 &lt;&gt;"",'2.Census &amp; Reference Benchmarks'!G312,"")</f>
        <v/>
      </c>
      <c r="H312" s="58" t="str">
        <f>IF('2.Census &amp; Reference Benchmarks'!H312 &lt;&gt;"",'2.Census &amp; Reference Benchmarks'!H312,"")</f>
        <v/>
      </c>
      <c r="I312" s="58" t="str">
        <f>IF('2.Census &amp; Reference Benchmarks'!I312 &lt;&gt;"",'2.Census &amp; Reference Benchmarks'!I312,"")</f>
        <v/>
      </c>
      <c r="J312" s="69" t="str">
        <f>IF('2.Census &amp; Reference Benchmarks'!J312 &lt;&gt;"",'2.Census &amp; Reference Benchmarks'!J312,"")</f>
        <v/>
      </c>
      <c r="K312" s="58" t="str">
        <f>IF('7.Safe Harbor Input Data &amp; Calc'!Q314 &lt;&gt; "", '7.Safe Harbor Input Data &amp; Calc'!Q314, "")</f>
        <v>No</v>
      </c>
      <c r="L312" s="59" t="str">
        <f>IF('2.Census &amp; Reference Benchmarks'!T312&lt;&gt; "",'2.Census &amp; Reference Benchmarks'!T312,"")</f>
        <v/>
      </c>
      <c r="M312" s="60">
        <f>'2.Census &amp; Reference Benchmarks'!M312</f>
        <v>0</v>
      </c>
      <c r="N312" s="60">
        <f>'2.Census &amp; Reference Benchmarks'!P312</f>
        <v>0</v>
      </c>
      <c r="O312" s="60">
        <f>'2.Census &amp; Reference Benchmarks'!S312</f>
        <v>0</v>
      </c>
      <c r="P312" s="52">
        <f>IF( AND(I312 &lt; '1. Summary for SBA'!$J$7, I312 &lt;&gt;""), 0, IF(AND(G312="",I312=""),SUM(M312:O312)*4,IF(I312&lt;'1. Summary for SBA'!$J$7,0,IF(K312="Yes",0,IF(H312="Salary",IF(AND(SUM(M312:O312)*4&lt;100000,L312=""),(SUM(M312:O312)/(IF(OR(I312=0,I312&gt;=DATEVALUE("3/31/2020")),DATEVALUE("3/31/2020"),I312)-IF(OR(G312&lt;=DATEVALUE("1/1/2020"), G312 = ""),DATEVALUE("1/1/2020"),IF(OR(MONTH(G312)=1),G312+1,IF(MONTH(G312)=3,G312,G312-1)))))*360,0),0)))))</f>
        <v>0</v>
      </c>
      <c r="Q312" s="52">
        <f t="shared" si="36"/>
        <v>0</v>
      </c>
      <c r="R312" s="67">
        <f t="shared" si="30"/>
        <v>0</v>
      </c>
      <c r="S312" s="53">
        <f>SUM('3.Weekly Hours &amp; Wage Activity'!AI312:BF312)</f>
        <v>0</v>
      </c>
      <c r="T312" s="53">
        <f>IF(AND(I312&lt;&gt; "",  I312 &lt; '1. Summary for SBA'!$J$11 +168, I312 &gt; '1. Summary for SBA'!$J$11),S312+(((168-(I312-'1. Summary for SBA'!$J$11+1))*S312)/((I312-'1. Summary for SBA'!$J$11+1))),0)</f>
        <v>0</v>
      </c>
      <c r="U312" s="369">
        <f>IF(K312= "Yes",0,IF( H312 = "salary",IF(T312 = 0,MAX(0,$R312-$S312), R312-T312),IF( H312 = "Hourly",'6. Hourly EE Wage Reduction'!AA312, 0)))</f>
        <v>0</v>
      </c>
      <c r="V312" s="67">
        <f t="shared" si="31"/>
        <v>0</v>
      </c>
      <c r="W312" s="405" t="str">
        <f>IF(U312 = 0, "No",IF('6. Hourly EE Wage Reduction'!T312 &gt;'6. Hourly EE Wage Reduction'!W312, "Yes", "No"))</f>
        <v>No</v>
      </c>
      <c r="X312" s="67">
        <f t="shared" si="32"/>
        <v>0</v>
      </c>
      <c r="Y312" s="67">
        <f t="shared" si="33"/>
        <v>0</v>
      </c>
      <c r="AA312" s="86">
        <f>IFERROR(IF('3.Weekly Hours &amp; Wage Activity'!J312 = "FT", 1,MIN(1,IF('3.Weekly Hours &amp; Wage Activity'!J312 = "", "",MIN('3.Weekly Hours &amp; Wage Activity'!J312/40,1)),IF('3.Weekly Hours &amp; Wage Activity'!J312="", "",'3.Weekly Hours &amp; Wage Activity'!J312/40 ))),0)</f>
        <v>0</v>
      </c>
      <c r="AB312" s="86">
        <f>IFERROR(IF('3.Weekly Hours &amp; Wage Activity'!K312 = "FT", 1,MIN(1,IF('3.Weekly Hours &amp; Wage Activity'!K312 = "", "",MIN('3.Weekly Hours &amp; Wage Activity'!K312/40,1)),IF('3.Weekly Hours &amp; Wage Activity'!K312="", "",'3.Weekly Hours &amp; Wage Activity'!K312/40 ))),0)</f>
        <v>0</v>
      </c>
      <c r="AC312" s="86">
        <f>IFERROR(IF('3.Weekly Hours &amp; Wage Activity'!L312 = "FT", 1,MIN(1,IF('3.Weekly Hours &amp; Wage Activity'!L312 = "", "",MIN('3.Weekly Hours &amp; Wage Activity'!L312/40,1)),IF('3.Weekly Hours &amp; Wage Activity'!L312="", "",'3.Weekly Hours &amp; Wage Activity'!L312/40 ))),0)</f>
        <v>0</v>
      </c>
      <c r="AD312" s="86">
        <f>IFERROR(IF('3.Weekly Hours &amp; Wage Activity'!M312 = "FT", 1,MIN(1,IF('3.Weekly Hours &amp; Wage Activity'!M312 = "", "",MIN('3.Weekly Hours &amp; Wage Activity'!M312/40,1)),IF('3.Weekly Hours &amp; Wage Activity'!M312="", "",'3.Weekly Hours &amp; Wage Activity'!M312/40 ))),0)</f>
        <v>0</v>
      </c>
      <c r="AE312" s="86">
        <f>IFERROR(IF('3.Weekly Hours &amp; Wage Activity'!N312 = "FT", 1,MIN(1,IF('3.Weekly Hours &amp; Wage Activity'!N312 = "", "",MIN('3.Weekly Hours &amp; Wage Activity'!N312/40,1)),IF('3.Weekly Hours &amp; Wage Activity'!N312="", "",'3.Weekly Hours &amp; Wage Activity'!N312/40 ))),0)</f>
        <v>0</v>
      </c>
      <c r="AF312" s="86">
        <f>IFERROR(IF('3.Weekly Hours &amp; Wage Activity'!O312 = "FT", 1,MIN(1,IF('3.Weekly Hours &amp; Wage Activity'!O312 = "", "",MIN('3.Weekly Hours &amp; Wage Activity'!O312/40,1)),IF('3.Weekly Hours &amp; Wage Activity'!O312="", "",'3.Weekly Hours &amp; Wage Activity'!O312/40 ))),0)</f>
        <v>0</v>
      </c>
      <c r="AG312" s="86">
        <f>IFERROR(IF('3.Weekly Hours &amp; Wage Activity'!P312 = "FT", 1,MIN(1,IF('3.Weekly Hours &amp; Wage Activity'!P312 = "", "",MIN('3.Weekly Hours &amp; Wage Activity'!P312/40,1)),IF('3.Weekly Hours &amp; Wage Activity'!P312="", "",'3.Weekly Hours &amp; Wage Activity'!P312/40 ))),0)</f>
        <v>0</v>
      </c>
      <c r="AH312" s="86">
        <f>IFERROR(IF('3.Weekly Hours &amp; Wage Activity'!Q312 = "FT", 1,MIN(1,IF('3.Weekly Hours &amp; Wage Activity'!Q312 = "", "",MIN('3.Weekly Hours &amp; Wage Activity'!Q312/40,1)),IF('3.Weekly Hours &amp; Wage Activity'!Q312="", "",'3.Weekly Hours &amp; Wage Activity'!Q312/40 ))),0)</f>
        <v>0</v>
      </c>
      <c r="AI312" s="86">
        <f>IFERROR(IF('3.Weekly Hours &amp; Wage Activity'!R312 = "FT", 1,MIN(1,IF('3.Weekly Hours &amp; Wage Activity'!R312 = "", "",MIN('3.Weekly Hours &amp; Wage Activity'!R312/40,1)),IF('3.Weekly Hours &amp; Wage Activity'!R312="", "",'3.Weekly Hours &amp; Wage Activity'!R312/40 ))),0)</f>
        <v>0</v>
      </c>
      <c r="AJ312" s="86">
        <f>IFERROR(IF('3.Weekly Hours &amp; Wage Activity'!S312 = "FT", 1,MIN(1,IF('3.Weekly Hours &amp; Wage Activity'!S312 = "", "",MIN('3.Weekly Hours &amp; Wage Activity'!S312/40,1)),IF('3.Weekly Hours &amp; Wage Activity'!S312="", "",'3.Weekly Hours &amp; Wage Activity'!S312/40 ))),0)</f>
        <v>0</v>
      </c>
      <c r="AK312" s="86">
        <f>IFERROR(IF('3.Weekly Hours &amp; Wage Activity'!T312 = "FT", 1,MIN(1,IF('3.Weekly Hours &amp; Wage Activity'!T312 = "", "",MIN('3.Weekly Hours &amp; Wage Activity'!T312/40,1)),IF('3.Weekly Hours &amp; Wage Activity'!T312="", "",'3.Weekly Hours &amp; Wage Activity'!T312/40 ))),0)</f>
        <v>0</v>
      </c>
      <c r="AL312" s="86">
        <f>IFERROR(IF('3.Weekly Hours &amp; Wage Activity'!U312 = "FT", 1,MIN(1,IF('3.Weekly Hours &amp; Wage Activity'!U312 = "", "",MIN('3.Weekly Hours &amp; Wage Activity'!U312/40,1)),IF('3.Weekly Hours &amp; Wage Activity'!U312="", "",'3.Weekly Hours &amp; Wage Activity'!U312/40 ))),0)</f>
        <v>0</v>
      </c>
      <c r="AM312" s="86">
        <f>IFERROR(IF('3.Weekly Hours &amp; Wage Activity'!V312 = "FT", 1,MIN(1,IF('3.Weekly Hours &amp; Wage Activity'!V312 = "", "",MIN('3.Weekly Hours &amp; Wage Activity'!V312/40,1)),IF('3.Weekly Hours &amp; Wage Activity'!V312="", "",'3.Weekly Hours &amp; Wage Activity'!V312/40 ))),0)</f>
        <v>0</v>
      </c>
      <c r="AN312" s="86">
        <f>IFERROR(IF('3.Weekly Hours &amp; Wage Activity'!W312 = "FT", 1,MIN(1,IF('3.Weekly Hours &amp; Wage Activity'!W312 = "", "",MIN('3.Weekly Hours &amp; Wage Activity'!W312/40,1)),IF('3.Weekly Hours &amp; Wage Activity'!W312="", "",'3.Weekly Hours &amp; Wage Activity'!W312/40 ))),0)</f>
        <v>0</v>
      </c>
      <c r="AO312" s="86">
        <f>IFERROR(IF('3.Weekly Hours &amp; Wage Activity'!X312 = "FT", 1,MIN(1,IF('3.Weekly Hours &amp; Wage Activity'!X312 = "", "",MIN('3.Weekly Hours &amp; Wage Activity'!X312/40,1)),IF('3.Weekly Hours &amp; Wage Activity'!X312="", "",'3.Weekly Hours &amp; Wage Activity'!X312/40 ))),0)</f>
        <v>0</v>
      </c>
      <c r="AP312" s="86">
        <f>IFERROR(IF('3.Weekly Hours &amp; Wage Activity'!Y312 = "FT", 1,MIN(1,IF('3.Weekly Hours &amp; Wage Activity'!Y312 = "", "",MIN('3.Weekly Hours &amp; Wage Activity'!Y312/40,1)),IF('3.Weekly Hours &amp; Wage Activity'!Y312="", "",'3.Weekly Hours &amp; Wage Activity'!Y312/40 ))),0)</f>
        <v>0</v>
      </c>
      <c r="AQ312" s="86">
        <f>IFERROR(IF('3.Weekly Hours &amp; Wage Activity'!Z312 = "FT", 1,MIN(1,IF('3.Weekly Hours &amp; Wage Activity'!Z312 = "", "",MIN('3.Weekly Hours &amp; Wage Activity'!Z312/40,1)),IF('3.Weekly Hours &amp; Wage Activity'!Z312="", "",'3.Weekly Hours &amp; Wage Activity'!Z312/40 ))),0)</f>
        <v>0</v>
      </c>
      <c r="AR312" s="86">
        <f>IFERROR(IF('3.Weekly Hours &amp; Wage Activity'!AA312 = "FT", 1,MIN(1,IF('3.Weekly Hours &amp; Wage Activity'!AA312 = "", "",MIN('3.Weekly Hours &amp; Wage Activity'!AA312/40,1)),IF('3.Weekly Hours &amp; Wage Activity'!AA312="", "",'3.Weekly Hours &amp; Wage Activity'!AA312/40 ))),0)</f>
        <v>0</v>
      </c>
      <c r="AS312" s="86">
        <f>IFERROR(IF('3.Weekly Hours &amp; Wage Activity'!AB312 = "FT", 1,MIN(1,IF('3.Weekly Hours &amp; Wage Activity'!AB312 = "", "",MIN('3.Weekly Hours &amp; Wage Activity'!AB312/40,1)),IF('3.Weekly Hours &amp; Wage Activity'!AB312="", "",'3.Weekly Hours &amp; Wage Activity'!AB312/40 ))),0)</f>
        <v>0</v>
      </c>
      <c r="AT312" s="86">
        <f>IFERROR(IF('3.Weekly Hours &amp; Wage Activity'!AC312 = "FT", 1,MIN(1,IF('3.Weekly Hours &amp; Wage Activity'!AC312 = "", "",MIN('3.Weekly Hours &amp; Wage Activity'!AC312/40,1)),IF('3.Weekly Hours &amp; Wage Activity'!AC312="", "",'3.Weekly Hours &amp; Wage Activity'!AC312/40 ))),0)</f>
        <v>0</v>
      </c>
      <c r="AU312" s="86">
        <f>IFERROR(IF('3.Weekly Hours &amp; Wage Activity'!AD312 = "FT", 1,MIN(1,IF('3.Weekly Hours &amp; Wage Activity'!AD312 = "", "",MIN('3.Weekly Hours &amp; Wage Activity'!AD312/40,1)),IF('3.Weekly Hours &amp; Wage Activity'!AD312="", "",'3.Weekly Hours &amp; Wage Activity'!AD312/40 ))),0)</f>
        <v>0</v>
      </c>
      <c r="AV312" s="86">
        <f>IFERROR(IF('3.Weekly Hours &amp; Wage Activity'!AE312 = "FT", 1,MIN(1,IF('3.Weekly Hours &amp; Wage Activity'!AE312 = "", "",MIN('3.Weekly Hours &amp; Wage Activity'!AE312/40,1)),IF('3.Weekly Hours &amp; Wage Activity'!AE312="", "",'3.Weekly Hours &amp; Wage Activity'!AE312/40 ))),0)</f>
        <v>0</v>
      </c>
      <c r="AW312" s="86">
        <f>IFERROR(IF('3.Weekly Hours &amp; Wage Activity'!AF312 = "FT", 1,MIN(1,IF('3.Weekly Hours &amp; Wage Activity'!AF312 = "", "",MIN('3.Weekly Hours &amp; Wage Activity'!AF312/40,1)),IF('3.Weekly Hours &amp; Wage Activity'!AF312="", "",'3.Weekly Hours &amp; Wage Activity'!AF312/40 ))),0)</f>
        <v>0</v>
      </c>
      <c r="AX312" s="86">
        <f>IFERROR(IF('3.Weekly Hours &amp; Wage Activity'!AG312 = "FT", 1,MIN(1,IF('3.Weekly Hours &amp; Wage Activity'!AG312 = "", "",MIN('3.Weekly Hours &amp; Wage Activity'!AG312/40,1)),IF('3.Weekly Hours &amp; Wage Activity'!AG312="", "",'3.Weekly Hours &amp; Wage Activity'!AG312/40 ))),0)</f>
        <v>0</v>
      </c>
      <c r="AY312" s="523">
        <f>SUM( IF(COUNTIF('3.Weekly Hours &amp; Wage Activity'!J312:Q312, "&lt;&gt;FT") = 0, COLUMNS('3.Weekly Hours &amp; Wage Activity'!J312:AG312) * 40, '3.Weekly Hours &amp; Wage Activity'!J312:AG312))</f>
        <v>0</v>
      </c>
      <c r="AZ312" s="86">
        <f t="shared" si="34"/>
        <v>0</v>
      </c>
      <c r="BA312" s="87">
        <f t="shared" si="35"/>
        <v>0</v>
      </c>
      <c r="BB312" s="74" t="str">
        <f>IF('2.Census &amp; Reference Benchmarks'!K312 = "", "", '2.Census &amp; Reference Benchmarks'!K312)</f>
        <v/>
      </c>
      <c r="BC312" s="185">
        <f>IF('2.Census &amp; Reference Benchmarks'!L312="N/A",IF(OR(AND(G312="",I312=""),AND(G312&lt;DATEVALUE("1/1/2020"),OR(I312="",I312&gt;DATEVALUE("3/31/2020")))),177.14,IF(OR(I312 = "", I312 &gt; DATEVALUE("1/31/2020")), ROUND(177.14*((DATEVALUE("2/1/2020") -G312)/31),1))),IF('2.Census &amp; Reference Benchmarks'!L312="",0,'2.Census &amp; Reference Benchmarks'!L312))</f>
        <v>0</v>
      </c>
      <c r="BD312" s="74" t="str">
        <f>IF('2.Census &amp; Reference Benchmarks'!N312 = "", "", '2.Census &amp; Reference Benchmarks'!N312)</f>
        <v/>
      </c>
      <c r="BE312" s="185">
        <f>IF('2.Census &amp; Reference Benchmarks'!O312="N/A",IF(OR(AND(G312="",I312=""),AND(G312&lt;=DATEVALUE("2/1/2020"),OR(I312="",I312&gt;=DATEVALUE("2/29/2020")))),165.71,IF(AND(G312&gt;DATEVALUE("2/1/2020"),OR(I312="",I312&lt;=DATEVALUE("2/29/2020"))),((DATEVALUE("3/1/2020")-G312)/29)*165.71,"")),IF('2.Census &amp; Reference Benchmarks'!O312="",0,'2.Census &amp; Reference Benchmarks'!O312))</f>
        <v>0</v>
      </c>
    </row>
    <row r="313" spans="1:57" x14ac:dyDescent="0.25">
      <c r="A313" s="3"/>
      <c r="B313" s="56">
        <f>IF('2.Census &amp; Reference Benchmarks'!B313 &lt;&gt;"",'2.Census &amp; Reference Benchmarks'!B313,"")</f>
        <v>0</v>
      </c>
      <c r="C313" s="56">
        <f>IF('2.Census &amp; Reference Benchmarks'!C313 &lt;&gt;"",'2.Census &amp; Reference Benchmarks'!C313,"")</f>
        <v>0</v>
      </c>
      <c r="D313" s="57" t="str">
        <f>IF('2.Census &amp; Reference Benchmarks'!D313 &lt;&gt;"",'2.Census &amp; Reference Benchmarks'!D313,"")</f>
        <v/>
      </c>
      <c r="E313" s="56" t="str">
        <f>IF('2.Census &amp; Reference Benchmarks'!E313 &lt;&gt;"",'2.Census &amp; Reference Benchmarks'!E313,"")</f>
        <v/>
      </c>
      <c r="F313" s="56" t="str">
        <f>IF('2.Census &amp; Reference Benchmarks'!F313 &lt;&gt;"",'2.Census &amp; Reference Benchmarks'!F313,"")</f>
        <v/>
      </c>
      <c r="G313" s="58" t="str">
        <f>IF('2.Census &amp; Reference Benchmarks'!G313 &lt;&gt;"",'2.Census &amp; Reference Benchmarks'!G313,"")</f>
        <v/>
      </c>
      <c r="H313" s="58" t="str">
        <f>IF('2.Census &amp; Reference Benchmarks'!H313 &lt;&gt;"",'2.Census &amp; Reference Benchmarks'!H313,"")</f>
        <v/>
      </c>
      <c r="I313" s="58" t="str">
        <f>IF('2.Census &amp; Reference Benchmarks'!I313 &lt;&gt;"",'2.Census &amp; Reference Benchmarks'!I313,"")</f>
        <v/>
      </c>
      <c r="J313" s="69" t="str">
        <f>IF('2.Census &amp; Reference Benchmarks'!J313 &lt;&gt;"",'2.Census &amp; Reference Benchmarks'!J313,"")</f>
        <v/>
      </c>
      <c r="K313" s="58" t="str">
        <f>IF('7.Safe Harbor Input Data &amp; Calc'!Q315 &lt;&gt; "", '7.Safe Harbor Input Data &amp; Calc'!Q315, "")</f>
        <v>No</v>
      </c>
      <c r="L313" s="59" t="str">
        <f>IF('2.Census &amp; Reference Benchmarks'!T313&lt;&gt; "",'2.Census &amp; Reference Benchmarks'!T313,"")</f>
        <v/>
      </c>
      <c r="M313" s="60">
        <f>'2.Census &amp; Reference Benchmarks'!M313</f>
        <v>0</v>
      </c>
      <c r="N313" s="60">
        <f>'2.Census &amp; Reference Benchmarks'!P313</f>
        <v>0</v>
      </c>
      <c r="O313" s="60">
        <f>'2.Census &amp; Reference Benchmarks'!S313</f>
        <v>0</v>
      </c>
      <c r="P313" s="52">
        <f>IF( AND(I313 &lt; '1. Summary for SBA'!$J$7, I313 &lt;&gt;""), 0, IF(AND(G313="",I313=""),SUM(M313:O313)*4,IF(I313&lt;'1. Summary for SBA'!$J$7,0,IF(K313="Yes",0,IF(H313="Salary",IF(AND(SUM(M313:O313)*4&lt;100000,L313=""),(SUM(M313:O313)/(IF(OR(I313=0,I313&gt;=DATEVALUE("3/31/2020")),DATEVALUE("3/31/2020"),I313)-IF(OR(G313&lt;=DATEVALUE("1/1/2020"), G313 = ""),DATEVALUE("1/1/2020"),IF(OR(MONTH(G313)=1),G313+1,IF(MONTH(G313)=3,G313,G313-1)))))*360,0),0)))))</f>
        <v>0</v>
      </c>
      <c r="Q313" s="52">
        <f t="shared" si="36"/>
        <v>0</v>
      </c>
      <c r="R313" s="67">
        <f t="shared" si="30"/>
        <v>0</v>
      </c>
      <c r="S313" s="53">
        <f>SUM('3.Weekly Hours &amp; Wage Activity'!AI313:BF313)</f>
        <v>0</v>
      </c>
      <c r="T313" s="53">
        <f>IF(AND(I313&lt;&gt; "",  I313 &lt; '1. Summary for SBA'!$J$11 +168, I313 &gt; '1. Summary for SBA'!$J$11),S313+(((168-(I313-'1. Summary for SBA'!$J$11+1))*S313)/((I313-'1. Summary for SBA'!$J$11+1))),0)</f>
        <v>0</v>
      </c>
      <c r="U313" s="369">
        <f>IF(K313= "Yes",0,IF( H313 = "salary",IF(T313 = 0,MAX(0,$R313-$S313), R313-T313),IF( H313 = "Hourly",'6. Hourly EE Wage Reduction'!AA313, 0)))</f>
        <v>0</v>
      </c>
      <c r="V313" s="67">
        <f t="shared" si="31"/>
        <v>0</v>
      </c>
      <c r="W313" s="405" t="str">
        <f>IF(U313 = 0, "No",IF('6. Hourly EE Wage Reduction'!T313 &gt;'6. Hourly EE Wage Reduction'!W313, "Yes", "No"))</f>
        <v>No</v>
      </c>
      <c r="X313" s="67">
        <f t="shared" si="32"/>
        <v>0</v>
      </c>
      <c r="Y313" s="67">
        <f t="shared" si="33"/>
        <v>0</v>
      </c>
      <c r="AA313" s="86">
        <f>IFERROR(IF('3.Weekly Hours &amp; Wage Activity'!J313 = "FT", 1,MIN(1,IF('3.Weekly Hours &amp; Wage Activity'!J313 = "", "",MIN('3.Weekly Hours &amp; Wage Activity'!J313/40,1)),IF('3.Weekly Hours &amp; Wage Activity'!J313="", "",'3.Weekly Hours &amp; Wage Activity'!J313/40 ))),0)</f>
        <v>0</v>
      </c>
      <c r="AB313" s="86">
        <f>IFERROR(IF('3.Weekly Hours &amp; Wage Activity'!K313 = "FT", 1,MIN(1,IF('3.Weekly Hours &amp; Wage Activity'!K313 = "", "",MIN('3.Weekly Hours &amp; Wage Activity'!K313/40,1)),IF('3.Weekly Hours &amp; Wage Activity'!K313="", "",'3.Weekly Hours &amp; Wage Activity'!K313/40 ))),0)</f>
        <v>0</v>
      </c>
      <c r="AC313" s="86">
        <f>IFERROR(IF('3.Weekly Hours &amp; Wage Activity'!L313 = "FT", 1,MIN(1,IF('3.Weekly Hours &amp; Wage Activity'!L313 = "", "",MIN('3.Weekly Hours &amp; Wage Activity'!L313/40,1)),IF('3.Weekly Hours &amp; Wage Activity'!L313="", "",'3.Weekly Hours &amp; Wage Activity'!L313/40 ))),0)</f>
        <v>0</v>
      </c>
      <c r="AD313" s="86">
        <f>IFERROR(IF('3.Weekly Hours &amp; Wage Activity'!M313 = "FT", 1,MIN(1,IF('3.Weekly Hours &amp; Wage Activity'!M313 = "", "",MIN('3.Weekly Hours &amp; Wage Activity'!M313/40,1)),IF('3.Weekly Hours &amp; Wage Activity'!M313="", "",'3.Weekly Hours &amp; Wage Activity'!M313/40 ))),0)</f>
        <v>0</v>
      </c>
      <c r="AE313" s="86">
        <f>IFERROR(IF('3.Weekly Hours &amp; Wage Activity'!N313 = "FT", 1,MIN(1,IF('3.Weekly Hours &amp; Wage Activity'!N313 = "", "",MIN('3.Weekly Hours &amp; Wage Activity'!N313/40,1)),IF('3.Weekly Hours &amp; Wage Activity'!N313="", "",'3.Weekly Hours &amp; Wage Activity'!N313/40 ))),0)</f>
        <v>0</v>
      </c>
      <c r="AF313" s="86">
        <f>IFERROR(IF('3.Weekly Hours &amp; Wage Activity'!O313 = "FT", 1,MIN(1,IF('3.Weekly Hours &amp; Wage Activity'!O313 = "", "",MIN('3.Weekly Hours &amp; Wage Activity'!O313/40,1)),IF('3.Weekly Hours &amp; Wage Activity'!O313="", "",'3.Weekly Hours &amp; Wage Activity'!O313/40 ))),0)</f>
        <v>0</v>
      </c>
      <c r="AG313" s="86">
        <f>IFERROR(IF('3.Weekly Hours &amp; Wage Activity'!P313 = "FT", 1,MIN(1,IF('3.Weekly Hours &amp; Wage Activity'!P313 = "", "",MIN('3.Weekly Hours &amp; Wage Activity'!P313/40,1)),IF('3.Weekly Hours &amp; Wage Activity'!P313="", "",'3.Weekly Hours &amp; Wage Activity'!P313/40 ))),0)</f>
        <v>0</v>
      </c>
      <c r="AH313" s="86">
        <f>IFERROR(IF('3.Weekly Hours &amp; Wage Activity'!Q313 = "FT", 1,MIN(1,IF('3.Weekly Hours &amp; Wage Activity'!Q313 = "", "",MIN('3.Weekly Hours &amp; Wage Activity'!Q313/40,1)),IF('3.Weekly Hours &amp; Wage Activity'!Q313="", "",'3.Weekly Hours &amp; Wage Activity'!Q313/40 ))),0)</f>
        <v>0</v>
      </c>
      <c r="AI313" s="86">
        <f>IFERROR(IF('3.Weekly Hours &amp; Wage Activity'!R313 = "FT", 1,MIN(1,IF('3.Weekly Hours &amp; Wage Activity'!R313 = "", "",MIN('3.Weekly Hours &amp; Wage Activity'!R313/40,1)),IF('3.Weekly Hours &amp; Wage Activity'!R313="", "",'3.Weekly Hours &amp; Wage Activity'!R313/40 ))),0)</f>
        <v>0</v>
      </c>
      <c r="AJ313" s="86">
        <f>IFERROR(IF('3.Weekly Hours &amp; Wage Activity'!S313 = "FT", 1,MIN(1,IF('3.Weekly Hours &amp; Wage Activity'!S313 = "", "",MIN('3.Weekly Hours &amp; Wage Activity'!S313/40,1)),IF('3.Weekly Hours &amp; Wage Activity'!S313="", "",'3.Weekly Hours &amp; Wage Activity'!S313/40 ))),0)</f>
        <v>0</v>
      </c>
      <c r="AK313" s="86">
        <f>IFERROR(IF('3.Weekly Hours &amp; Wage Activity'!T313 = "FT", 1,MIN(1,IF('3.Weekly Hours &amp; Wage Activity'!T313 = "", "",MIN('3.Weekly Hours &amp; Wage Activity'!T313/40,1)),IF('3.Weekly Hours &amp; Wage Activity'!T313="", "",'3.Weekly Hours &amp; Wage Activity'!T313/40 ))),0)</f>
        <v>0</v>
      </c>
      <c r="AL313" s="86">
        <f>IFERROR(IF('3.Weekly Hours &amp; Wage Activity'!U313 = "FT", 1,MIN(1,IF('3.Weekly Hours &amp; Wage Activity'!U313 = "", "",MIN('3.Weekly Hours &amp; Wage Activity'!U313/40,1)),IF('3.Weekly Hours &amp; Wage Activity'!U313="", "",'3.Weekly Hours &amp; Wage Activity'!U313/40 ))),0)</f>
        <v>0</v>
      </c>
      <c r="AM313" s="86">
        <f>IFERROR(IF('3.Weekly Hours &amp; Wage Activity'!V313 = "FT", 1,MIN(1,IF('3.Weekly Hours &amp; Wage Activity'!V313 = "", "",MIN('3.Weekly Hours &amp; Wage Activity'!V313/40,1)),IF('3.Weekly Hours &amp; Wage Activity'!V313="", "",'3.Weekly Hours &amp; Wage Activity'!V313/40 ))),0)</f>
        <v>0</v>
      </c>
      <c r="AN313" s="86">
        <f>IFERROR(IF('3.Weekly Hours &amp; Wage Activity'!W313 = "FT", 1,MIN(1,IF('3.Weekly Hours &amp; Wage Activity'!W313 = "", "",MIN('3.Weekly Hours &amp; Wage Activity'!W313/40,1)),IF('3.Weekly Hours &amp; Wage Activity'!W313="", "",'3.Weekly Hours &amp; Wage Activity'!W313/40 ))),0)</f>
        <v>0</v>
      </c>
      <c r="AO313" s="86">
        <f>IFERROR(IF('3.Weekly Hours &amp; Wage Activity'!X313 = "FT", 1,MIN(1,IF('3.Weekly Hours &amp; Wage Activity'!X313 = "", "",MIN('3.Weekly Hours &amp; Wage Activity'!X313/40,1)),IF('3.Weekly Hours &amp; Wage Activity'!X313="", "",'3.Weekly Hours &amp; Wage Activity'!X313/40 ))),0)</f>
        <v>0</v>
      </c>
      <c r="AP313" s="86">
        <f>IFERROR(IF('3.Weekly Hours &amp; Wage Activity'!Y313 = "FT", 1,MIN(1,IF('3.Weekly Hours &amp; Wage Activity'!Y313 = "", "",MIN('3.Weekly Hours &amp; Wage Activity'!Y313/40,1)),IF('3.Weekly Hours &amp; Wage Activity'!Y313="", "",'3.Weekly Hours &amp; Wage Activity'!Y313/40 ))),0)</f>
        <v>0</v>
      </c>
      <c r="AQ313" s="86">
        <f>IFERROR(IF('3.Weekly Hours &amp; Wage Activity'!Z313 = "FT", 1,MIN(1,IF('3.Weekly Hours &amp; Wage Activity'!Z313 = "", "",MIN('3.Weekly Hours &amp; Wage Activity'!Z313/40,1)),IF('3.Weekly Hours &amp; Wage Activity'!Z313="", "",'3.Weekly Hours &amp; Wage Activity'!Z313/40 ))),0)</f>
        <v>0</v>
      </c>
      <c r="AR313" s="86">
        <f>IFERROR(IF('3.Weekly Hours &amp; Wage Activity'!AA313 = "FT", 1,MIN(1,IF('3.Weekly Hours &amp; Wage Activity'!AA313 = "", "",MIN('3.Weekly Hours &amp; Wage Activity'!AA313/40,1)),IF('3.Weekly Hours &amp; Wage Activity'!AA313="", "",'3.Weekly Hours &amp; Wage Activity'!AA313/40 ))),0)</f>
        <v>0</v>
      </c>
      <c r="AS313" s="86">
        <f>IFERROR(IF('3.Weekly Hours &amp; Wage Activity'!AB313 = "FT", 1,MIN(1,IF('3.Weekly Hours &amp; Wage Activity'!AB313 = "", "",MIN('3.Weekly Hours &amp; Wage Activity'!AB313/40,1)),IF('3.Weekly Hours &amp; Wage Activity'!AB313="", "",'3.Weekly Hours &amp; Wage Activity'!AB313/40 ))),0)</f>
        <v>0</v>
      </c>
      <c r="AT313" s="86">
        <f>IFERROR(IF('3.Weekly Hours &amp; Wage Activity'!AC313 = "FT", 1,MIN(1,IF('3.Weekly Hours &amp; Wage Activity'!AC313 = "", "",MIN('3.Weekly Hours &amp; Wage Activity'!AC313/40,1)),IF('3.Weekly Hours &amp; Wage Activity'!AC313="", "",'3.Weekly Hours &amp; Wage Activity'!AC313/40 ))),0)</f>
        <v>0</v>
      </c>
      <c r="AU313" s="86">
        <f>IFERROR(IF('3.Weekly Hours &amp; Wage Activity'!AD313 = "FT", 1,MIN(1,IF('3.Weekly Hours &amp; Wage Activity'!AD313 = "", "",MIN('3.Weekly Hours &amp; Wage Activity'!AD313/40,1)),IF('3.Weekly Hours &amp; Wage Activity'!AD313="", "",'3.Weekly Hours &amp; Wage Activity'!AD313/40 ))),0)</f>
        <v>0</v>
      </c>
      <c r="AV313" s="86">
        <f>IFERROR(IF('3.Weekly Hours &amp; Wage Activity'!AE313 = "FT", 1,MIN(1,IF('3.Weekly Hours &amp; Wage Activity'!AE313 = "", "",MIN('3.Weekly Hours &amp; Wage Activity'!AE313/40,1)),IF('3.Weekly Hours &amp; Wage Activity'!AE313="", "",'3.Weekly Hours &amp; Wage Activity'!AE313/40 ))),0)</f>
        <v>0</v>
      </c>
      <c r="AW313" s="86">
        <f>IFERROR(IF('3.Weekly Hours &amp; Wage Activity'!AF313 = "FT", 1,MIN(1,IF('3.Weekly Hours &amp; Wage Activity'!AF313 = "", "",MIN('3.Weekly Hours &amp; Wage Activity'!AF313/40,1)),IF('3.Weekly Hours &amp; Wage Activity'!AF313="", "",'3.Weekly Hours &amp; Wage Activity'!AF313/40 ))),0)</f>
        <v>0</v>
      </c>
      <c r="AX313" s="86">
        <f>IFERROR(IF('3.Weekly Hours &amp; Wage Activity'!AG313 = "FT", 1,MIN(1,IF('3.Weekly Hours &amp; Wage Activity'!AG313 = "", "",MIN('3.Weekly Hours &amp; Wage Activity'!AG313/40,1)),IF('3.Weekly Hours &amp; Wage Activity'!AG313="", "",'3.Weekly Hours &amp; Wage Activity'!AG313/40 ))),0)</f>
        <v>0</v>
      </c>
      <c r="AY313" s="523">
        <f>SUM( IF(COUNTIF('3.Weekly Hours &amp; Wage Activity'!J313:Q313, "&lt;&gt;FT") = 0, COLUMNS('3.Weekly Hours &amp; Wage Activity'!J313:AG313) * 40, '3.Weekly Hours &amp; Wage Activity'!J313:AG313))</f>
        <v>0</v>
      </c>
      <c r="AZ313" s="86">
        <f t="shared" si="34"/>
        <v>0</v>
      </c>
      <c r="BA313" s="87">
        <f t="shared" si="35"/>
        <v>0</v>
      </c>
      <c r="BB313" s="74" t="str">
        <f>IF('2.Census &amp; Reference Benchmarks'!K313 = "", "", '2.Census &amp; Reference Benchmarks'!K313)</f>
        <v/>
      </c>
      <c r="BC313" s="185">
        <f>IF('2.Census &amp; Reference Benchmarks'!L313="N/A",IF(OR(AND(G313="",I313=""),AND(G313&lt;DATEVALUE("1/1/2020"),OR(I313="",I313&gt;DATEVALUE("3/31/2020")))),177.14,IF(OR(I313 = "", I313 &gt; DATEVALUE("1/31/2020")), ROUND(177.14*((DATEVALUE("2/1/2020") -G313)/31),1))),IF('2.Census &amp; Reference Benchmarks'!L313="",0,'2.Census &amp; Reference Benchmarks'!L313))</f>
        <v>0</v>
      </c>
      <c r="BD313" s="74" t="str">
        <f>IF('2.Census &amp; Reference Benchmarks'!N313 = "", "", '2.Census &amp; Reference Benchmarks'!N313)</f>
        <v/>
      </c>
      <c r="BE313" s="185">
        <f>IF('2.Census &amp; Reference Benchmarks'!O313="N/A",IF(OR(AND(G313="",I313=""),AND(G313&lt;=DATEVALUE("2/1/2020"),OR(I313="",I313&gt;=DATEVALUE("2/29/2020")))),165.71,IF(AND(G313&gt;DATEVALUE("2/1/2020"),OR(I313="",I313&lt;=DATEVALUE("2/29/2020"))),((DATEVALUE("3/1/2020")-G313)/29)*165.71,"")),IF('2.Census &amp; Reference Benchmarks'!O313="",0,'2.Census &amp; Reference Benchmarks'!O313))</f>
        <v>0</v>
      </c>
    </row>
    <row r="314" spans="1:57" x14ac:dyDescent="0.25">
      <c r="A314" s="3"/>
      <c r="B314" s="56">
        <f>IF('2.Census &amp; Reference Benchmarks'!B314 &lt;&gt;"",'2.Census &amp; Reference Benchmarks'!B314,"")</f>
        <v>0</v>
      </c>
      <c r="C314" s="56">
        <f>IF('2.Census &amp; Reference Benchmarks'!C314 &lt;&gt;"",'2.Census &amp; Reference Benchmarks'!C314,"")</f>
        <v>0</v>
      </c>
      <c r="D314" s="57" t="str">
        <f>IF('2.Census &amp; Reference Benchmarks'!D314 &lt;&gt;"",'2.Census &amp; Reference Benchmarks'!D314,"")</f>
        <v/>
      </c>
      <c r="E314" s="56" t="str">
        <f>IF('2.Census &amp; Reference Benchmarks'!E314 &lt;&gt;"",'2.Census &amp; Reference Benchmarks'!E314,"")</f>
        <v/>
      </c>
      <c r="F314" s="56" t="str">
        <f>IF('2.Census &amp; Reference Benchmarks'!F314 &lt;&gt;"",'2.Census &amp; Reference Benchmarks'!F314,"")</f>
        <v/>
      </c>
      <c r="G314" s="58" t="str">
        <f>IF('2.Census &amp; Reference Benchmarks'!G314 &lt;&gt;"",'2.Census &amp; Reference Benchmarks'!G314,"")</f>
        <v/>
      </c>
      <c r="H314" s="58" t="str">
        <f>IF('2.Census &amp; Reference Benchmarks'!H314 &lt;&gt;"",'2.Census &amp; Reference Benchmarks'!H314,"")</f>
        <v/>
      </c>
      <c r="I314" s="58" t="str">
        <f>IF('2.Census &amp; Reference Benchmarks'!I314 &lt;&gt;"",'2.Census &amp; Reference Benchmarks'!I314,"")</f>
        <v/>
      </c>
      <c r="J314" s="69" t="str">
        <f>IF('2.Census &amp; Reference Benchmarks'!J314 &lt;&gt;"",'2.Census &amp; Reference Benchmarks'!J314,"")</f>
        <v/>
      </c>
      <c r="K314" s="58" t="str">
        <f>IF('7.Safe Harbor Input Data &amp; Calc'!Q316 &lt;&gt; "", '7.Safe Harbor Input Data &amp; Calc'!Q316, "")</f>
        <v>No</v>
      </c>
      <c r="L314" s="59" t="str">
        <f>IF('2.Census &amp; Reference Benchmarks'!T314&lt;&gt; "",'2.Census &amp; Reference Benchmarks'!T314,"")</f>
        <v/>
      </c>
      <c r="M314" s="60">
        <f>'2.Census &amp; Reference Benchmarks'!M314</f>
        <v>0</v>
      </c>
      <c r="N314" s="60">
        <f>'2.Census &amp; Reference Benchmarks'!P314</f>
        <v>0</v>
      </c>
      <c r="O314" s="60">
        <f>'2.Census &amp; Reference Benchmarks'!S314</f>
        <v>0</v>
      </c>
      <c r="P314" s="52">
        <f>IF( AND(I314 &lt; '1. Summary for SBA'!$J$7, I314 &lt;&gt;""), 0, IF(AND(G314="",I314=""),SUM(M314:O314)*4,IF(I314&lt;'1. Summary for SBA'!$J$7,0,IF(K314="Yes",0,IF(H314="Salary",IF(AND(SUM(M314:O314)*4&lt;100000,L314=""),(SUM(M314:O314)/(IF(OR(I314=0,I314&gt;=DATEVALUE("3/31/2020")),DATEVALUE("3/31/2020"),I314)-IF(OR(G314&lt;=DATEVALUE("1/1/2020"), G314 = ""),DATEVALUE("1/1/2020"),IF(OR(MONTH(G314)=1),G314+1,IF(MONTH(G314)=3,G314,G314-1)))))*360,0),0)))))</f>
        <v>0</v>
      </c>
      <c r="Q314" s="52">
        <f t="shared" si="36"/>
        <v>0</v>
      </c>
      <c r="R314" s="67">
        <f t="shared" si="30"/>
        <v>0</v>
      </c>
      <c r="S314" s="53">
        <f>SUM('3.Weekly Hours &amp; Wage Activity'!AI314:BF314)</f>
        <v>0</v>
      </c>
      <c r="T314" s="53">
        <f>IF(AND(I314&lt;&gt; "",  I314 &lt; '1. Summary for SBA'!$J$11 +168, I314 &gt; '1. Summary for SBA'!$J$11),S314+(((168-(I314-'1. Summary for SBA'!$J$11+1))*S314)/((I314-'1. Summary for SBA'!$J$11+1))),0)</f>
        <v>0</v>
      </c>
      <c r="U314" s="369">
        <f>IF(K314= "Yes",0,IF( H314 = "salary",IF(T314 = 0,MAX(0,$R314-$S314), R314-T314),IF( H314 = "Hourly",'6. Hourly EE Wage Reduction'!AA314, 0)))</f>
        <v>0</v>
      </c>
      <c r="V314" s="67">
        <f t="shared" si="31"/>
        <v>0</v>
      </c>
      <c r="W314" s="405" t="str">
        <f>IF(U314 = 0, "No",IF('6. Hourly EE Wage Reduction'!T314 &gt;'6. Hourly EE Wage Reduction'!W314, "Yes", "No"))</f>
        <v>No</v>
      </c>
      <c r="X314" s="67">
        <f t="shared" si="32"/>
        <v>0</v>
      </c>
      <c r="Y314" s="67">
        <f t="shared" si="33"/>
        <v>0</v>
      </c>
      <c r="AA314" s="86">
        <f>IFERROR(IF('3.Weekly Hours &amp; Wage Activity'!J314 = "FT", 1,MIN(1,IF('3.Weekly Hours &amp; Wage Activity'!J314 = "", "",MIN('3.Weekly Hours &amp; Wage Activity'!J314/40,1)),IF('3.Weekly Hours &amp; Wage Activity'!J314="", "",'3.Weekly Hours &amp; Wage Activity'!J314/40 ))),0)</f>
        <v>0</v>
      </c>
      <c r="AB314" s="86">
        <f>IFERROR(IF('3.Weekly Hours &amp; Wage Activity'!K314 = "FT", 1,MIN(1,IF('3.Weekly Hours &amp; Wage Activity'!K314 = "", "",MIN('3.Weekly Hours &amp; Wage Activity'!K314/40,1)),IF('3.Weekly Hours &amp; Wage Activity'!K314="", "",'3.Weekly Hours &amp; Wage Activity'!K314/40 ))),0)</f>
        <v>0</v>
      </c>
      <c r="AC314" s="86">
        <f>IFERROR(IF('3.Weekly Hours &amp; Wage Activity'!L314 = "FT", 1,MIN(1,IF('3.Weekly Hours &amp; Wage Activity'!L314 = "", "",MIN('3.Weekly Hours &amp; Wage Activity'!L314/40,1)),IF('3.Weekly Hours &amp; Wage Activity'!L314="", "",'3.Weekly Hours &amp; Wage Activity'!L314/40 ))),0)</f>
        <v>0</v>
      </c>
      <c r="AD314" s="86">
        <f>IFERROR(IF('3.Weekly Hours &amp; Wage Activity'!M314 = "FT", 1,MIN(1,IF('3.Weekly Hours &amp; Wage Activity'!M314 = "", "",MIN('3.Weekly Hours &amp; Wage Activity'!M314/40,1)),IF('3.Weekly Hours &amp; Wage Activity'!M314="", "",'3.Weekly Hours &amp; Wage Activity'!M314/40 ))),0)</f>
        <v>0</v>
      </c>
      <c r="AE314" s="86">
        <f>IFERROR(IF('3.Weekly Hours &amp; Wage Activity'!N314 = "FT", 1,MIN(1,IF('3.Weekly Hours &amp; Wage Activity'!N314 = "", "",MIN('3.Weekly Hours &amp; Wage Activity'!N314/40,1)),IF('3.Weekly Hours &amp; Wage Activity'!N314="", "",'3.Weekly Hours &amp; Wage Activity'!N314/40 ))),0)</f>
        <v>0</v>
      </c>
      <c r="AF314" s="86">
        <f>IFERROR(IF('3.Weekly Hours &amp; Wage Activity'!O314 = "FT", 1,MIN(1,IF('3.Weekly Hours &amp; Wage Activity'!O314 = "", "",MIN('3.Weekly Hours &amp; Wage Activity'!O314/40,1)),IF('3.Weekly Hours &amp; Wage Activity'!O314="", "",'3.Weekly Hours &amp; Wage Activity'!O314/40 ))),0)</f>
        <v>0</v>
      </c>
      <c r="AG314" s="86">
        <f>IFERROR(IF('3.Weekly Hours &amp; Wage Activity'!P314 = "FT", 1,MIN(1,IF('3.Weekly Hours &amp; Wage Activity'!P314 = "", "",MIN('3.Weekly Hours &amp; Wage Activity'!P314/40,1)),IF('3.Weekly Hours &amp; Wage Activity'!P314="", "",'3.Weekly Hours &amp; Wage Activity'!P314/40 ))),0)</f>
        <v>0</v>
      </c>
      <c r="AH314" s="86">
        <f>IFERROR(IF('3.Weekly Hours &amp; Wage Activity'!Q314 = "FT", 1,MIN(1,IF('3.Weekly Hours &amp; Wage Activity'!Q314 = "", "",MIN('3.Weekly Hours &amp; Wage Activity'!Q314/40,1)),IF('3.Weekly Hours &amp; Wage Activity'!Q314="", "",'3.Weekly Hours &amp; Wage Activity'!Q314/40 ))),0)</f>
        <v>0</v>
      </c>
      <c r="AI314" s="86">
        <f>IFERROR(IF('3.Weekly Hours &amp; Wage Activity'!R314 = "FT", 1,MIN(1,IF('3.Weekly Hours &amp; Wage Activity'!R314 = "", "",MIN('3.Weekly Hours &amp; Wage Activity'!R314/40,1)),IF('3.Weekly Hours &amp; Wage Activity'!R314="", "",'3.Weekly Hours &amp; Wage Activity'!R314/40 ))),0)</f>
        <v>0</v>
      </c>
      <c r="AJ314" s="86">
        <f>IFERROR(IF('3.Weekly Hours &amp; Wage Activity'!S314 = "FT", 1,MIN(1,IF('3.Weekly Hours &amp; Wage Activity'!S314 = "", "",MIN('3.Weekly Hours &amp; Wage Activity'!S314/40,1)),IF('3.Weekly Hours &amp; Wage Activity'!S314="", "",'3.Weekly Hours &amp; Wage Activity'!S314/40 ))),0)</f>
        <v>0</v>
      </c>
      <c r="AK314" s="86">
        <f>IFERROR(IF('3.Weekly Hours &amp; Wage Activity'!T314 = "FT", 1,MIN(1,IF('3.Weekly Hours &amp; Wage Activity'!T314 = "", "",MIN('3.Weekly Hours &amp; Wage Activity'!T314/40,1)),IF('3.Weekly Hours &amp; Wage Activity'!T314="", "",'3.Weekly Hours &amp; Wage Activity'!T314/40 ))),0)</f>
        <v>0</v>
      </c>
      <c r="AL314" s="86">
        <f>IFERROR(IF('3.Weekly Hours &amp; Wage Activity'!U314 = "FT", 1,MIN(1,IF('3.Weekly Hours &amp; Wage Activity'!U314 = "", "",MIN('3.Weekly Hours &amp; Wage Activity'!U314/40,1)),IF('3.Weekly Hours &amp; Wage Activity'!U314="", "",'3.Weekly Hours &amp; Wage Activity'!U314/40 ))),0)</f>
        <v>0</v>
      </c>
      <c r="AM314" s="86">
        <f>IFERROR(IF('3.Weekly Hours &amp; Wage Activity'!V314 = "FT", 1,MIN(1,IF('3.Weekly Hours &amp; Wage Activity'!V314 = "", "",MIN('3.Weekly Hours &amp; Wage Activity'!V314/40,1)),IF('3.Weekly Hours &amp; Wage Activity'!V314="", "",'3.Weekly Hours &amp; Wage Activity'!V314/40 ))),0)</f>
        <v>0</v>
      </c>
      <c r="AN314" s="86">
        <f>IFERROR(IF('3.Weekly Hours &amp; Wage Activity'!W314 = "FT", 1,MIN(1,IF('3.Weekly Hours &amp; Wage Activity'!W314 = "", "",MIN('3.Weekly Hours &amp; Wage Activity'!W314/40,1)),IF('3.Weekly Hours &amp; Wage Activity'!W314="", "",'3.Weekly Hours &amp; Wage Activity'!W314/40 ))),0)</f>
        <v>0</v>
      </c>
      <c r="AO314" s="86">
        <f>IFERROR(IF('3.Weekly Hours &amp; Wage Activity'!X314 = "FT", 1,MIN(1,IF('3.Weekly Hours &amp; Wage Activity'!X314 = "", "",MIN('3.Weekly Hours &amp; Wage Activity'!X314/40,1)),IF('3.Weekly Hours &amp; Wage Activity'!X314="", "",'3.Weekly Hours &amp; Wage Activity'!X314/40 ))),0)</f>
        <v>0</v>
      </c>
      <c r="AP314" s="86">
        <f>IFERROR(IF('3.Weekly Hours &amp; Wage Activity'!Y314 = "FT", 1,MIN(1,IF('3.Weekly Hours &amp; Wage Activity'!Y314 = "", "",MIN('3.Weekly Hours &amp; Wage Activity'!Y314/40,1)),IF('3.Weekly Hours &amp; Wage Activity'!Y314="", "",'3.Weekly Hours &amp; Wage Activity'!Y314/40 ))),0)</f>
        <v>0</v>
      </c>
      <c r="AQ314" s="86">
        <f>IFERROR(IF('3.Weekly Hours &amp; Wage Activity'!Z314 = "FT", 1,MIN(1,IF('3.Weekly Hours &amp; Wage Activity'!Z314 = "", "",MIN('3.Weekly Hours &amp; Wage Activity'!Z314/40,1)),IF('3.Weekly Hours &amp; Wage Activity'!Z314="", "",'3.Weekly Hours &amp; Wage Activity'!Z314/40 ))),0)</f>
        <v>0</v>
      </c>
      <c r="AR314" s="86">
        <f>IFERROR(IF('3.Weekly Hours &amp; Wage Activity'!AA314 = "FT", 1,MIN(1,IF('3.Weekly Hours &amp; Wage Activity'!AA314 = "", "",MIN('3.Weekly Hours &amp; Wage Activity'!AA314/40,1)),IF('3.Weekly Hours &amp; Wage Activity'!AA314="", "",'3.Weekly Hours &amp; Wage Activity'!AA314/40 ))),0)</f>
        <v>0</v>
      </c>
      <c r="AS314" s="86">
        <f>IFERROR(IF('3.Weekly Hours &amp; Wage Activity'!AB314 = "FT", 1,MIN(1,IF('3.Weekly Hours &amp; Wage Activity'!AB314 = "", "",MIN('3.Weekly Hours &amp; Wage Activity'!AB314/40,1)),IF('3.Weekly Hours &amp; Wage Activity'!AB314="", "",'3.Weekly Hours &amp; Wage Activity'!AB314/40 ))),0)</f>
        <v>0</v>
      </c>
      <c r="AT314" s="86">
        <f>IFERROR(IF('3.Weekly Hours &amp; Wage Activity'!AC314 = "FT", 1,MIN(1,IF('3.Weekly Hours &amp; Wage Activity'!AC314 = "", "",MIN('3.Weekly Hours &amp; Wage Activity'!AC314/40,1)),IF('3.Weekly Hours &amp; Wage Activity'!AC314="", "",'3.Weekly Hours &amp; Wage Activity'!AC314/40 ))),0)</f>
        <v>0</v>
      </c>
      <c r="AU314" s="86">
        <f>IFERROR(IF('3.Weekly Hours &amp; Wage Activity'!AD314 = "FT", 1,MIN(1,IF('3.Weekly Hours &amp; Wage Activity'!AD314 = "", "",MIN('3.Weekly Hours &amp; Wage Activity'!AD314/40,1)),IF('3.Weekly Hours &amp; Wage Activity'!AD314="", "",'3.Weekly Hours &amp; Wage Activity'!AD314/40 ))),0)</f>
        <v>0</v>
      </c>
      <c r="AV314" s="86">
        <f>IFERROR(IF('3.Weekly Hours &amp; Wage Activity'!AE314 = "FT", 1,MIN(1,IF('3.Weekly Hours &amp; Wage Activity'!AE314 = "", "",MIN('3.Weekly Hours &amp; Wage Activity'!AE314/40,1)),IF('3.Weekly Hours &amp; Wage Activity'!AE314="", "",'3.Weekly Hours &amp; Wage Activity'!AE314/40 ))),0)</f>
        <v>0</v>
      </c>
      <c r="AW314" s="86">
        <f>IFERROR(IF('3.Weekly Hours &amp; Wage Activity'!AF314 = "FT", 1,MIN(1,IF('3.Weekly Hours &amp; Wage Activity'!AF314 = "", "",MIN('3.Weekly Hours &amp; Wage Activity'!AF314/40,1)),IF('3.Weekly Hours &amp; Wage Activity'!AF314="", "",'3.Weekly Hours &amp; Wage Activity'!AF314/40 ))),0)</f>
        <v>0</v>
      </c>
      <c r="AX314" s="86">
        <f>IFERROR(IF('3.Weekly Hours &amp; Wage Activity'!AG314 = "FT", 1,MIN(1,IF('3.Weekly Hours &amp; Wage Activity'!AG314 = "", "",MIN('3.Weekly Hours &amp; Wage Activity'!AG314/40,1)),IF('3.Weekly Hours &amp; Wage Activity'!AG314="", "",'3.Weekly Hours &amp; Wage Activity'!AG314/40 ))),0)</f>
        <v>0</v>
      </c>
      <c r="AY314" s="523">
        <f>SUM( IF(COUNTIF('3.Weekly Hours &amp; Wage Activity'!J314:Q314, "&lt;&gt;FT") = 0, COLUMNS('3.Weekly Hours &amp; Wage Activity'!J314:AG314) * 40, '3.Weekly Hours &amp; Wage Activity'!J314:AG314))</f>
        <v>0</v>
      </c>
      <c r="AZ314" s="86">
        <f t="shared" si="34"/>
        <v>0</v>
      </c>
      <c r="BA314" s="87">
        <f t="shared" si="35"/>
        <v>0</v>
      </c>
      <c r="BB314" s="74" t="str">
        <f>IF('2.Census &amp; Reference Benchmarks'!K314 = "", "", '2.Census &amp; Reference Benchmarks'!K314)</f>
        <v/>
      </c>
      <c r="BC314" s="185">
        <f>IF('2.Census &amp; Reference Benchmarks'!L314="N/A",IF(OR(AND(G314="",I314=""),AND(G314&lt;DATEVALUE("1/1/2020"),OR(I314="",I314&gt;DATEVALUE("3/31/2020")))),177.14,IF(OR(I314 = "", I314 &gt; DATEVALUE("1/31/2020")), ROUND(177.14*((DATEVALUE("2/1/2020") -G314)/31),1))),IF('2.Census &amp; Reference Benchmarks'!L314="",0,'2.Census &amp; Reference Benchmarks'!L314))</f>
        <v>0</v>
      </c>
      <c r="BD314" s="74" t="str">
        <f>IF('2.Census &amp; Reference Benchmarks'!N314 = "", "", '2.Census &amp; Reference Benchmarks'!N314)</f>
        <v/>
      </c>
      <c r="BE314" s="185">
        <f>IF('2.Census &amp; Reference Benchmarks'!O314="N/A",IF(OR(AND(G314="",I314=""),AND(G314&lt;=DATEVALUE("2/1/2020"),OR(I314="",I314&gt;=DATEVALUE("2/29/2020")))),165.71,IF(AND(G314&gt;DATEVALUE("2/1/2020"),OR(I314="",I314&lt;=DATEVALUE("2/29/2020"))),((DATEVALUE("3/1/2020")-G314)/29)*165.71,"")),IF('2.Census &amp; Reference Benchmarks'!O314="",0,'2.Census &amp; Reference Benchmarks'!O314))</f>
        <v>0</v>
      </c>
    </row>
    <row r="315" spans="1:57" x14ac:dyDescent="0.25">
      <c r="A315" s="3"/>
      <c r="B315" s="56">
        <f>IF('2.Census &amp; Reference Benchmarks'!B315 &lt;&gt;"",'2.Census &amp; Reference Benchmarks'!B315,"")</f>
        <v>0</v>
      </c>
      <c r="C315" s="56">
        <f>IF('2.Census &amp; Reference Benchmarks'!C315 &lt;&gt;"",'2.Census &amp; Reference Benchmarks'!C315,"")</f>
        <v>0</v>
      </c>
      <c r="D315" s="57" t="str">
        <f>IF('2.Census &amp; Reference Benchmarks'!D315 &lt;&gt;"",'2.Census &amp; Reference Benchmarks'!D315,"")</f>
        <v/>
      </c>
      <c r="E315" s="56" t="str">
        <f>IF('2.Census &amp; Reference Benchmarks'!E315 &lt;&gt;"",'2.Census &amp; Reference Benchmarks'!E315,"")</f>
        <v/>
      </c>
      <c r="F315" s="56" t="str">
        <f>IF('2.Census &amp; Reference Benchmarks'!F315 &lt;&gt;"",'2.Census &amp; Reference Benchmarks'!F315,"")</f>
        <v/>
      </c>
      <c r="G315" s="58" t="str">
        <f>IF('2.Census &amp; Reference Benchmarks'!G315 &lt;&gt;"",'2.Census &amp; Reference Benchmarks'!G315,"")</f>
        <v/>
      </c>
      <c r="H315" s="58" t="str">
        <f>IF('2.Census &amp; Reference Benchmarks'!H315 &lt;&gt;"",'2.Census &amp; Reference Benchmarks'!H315,"")</f>
        <v/>
      </c>
      <c r="I315" s="58" t="str">
        <f>IF('2.Census &amp; Reference Benchmarks'!I315 &lt;&gt;"",'2.Census &amp; Reference Benchmarks'!I315,"")</f>
        <v/>
      </c>
      <c r="J315" s="69" t="str">
        <f>IF('2.Census &amp; Reference Benchmarks'!J315 &lt;&gt;"",'2.Census &amp; Reference Benchmarks'!J315,"")</f>
        <v/>
      </c>
      <c r="K315" s="58" t="str">
        <f>IF('7.Safe Harbor Input Data &amp; Calc'!Q317 &lt;&gt; "", '7.Safe Harbor Input Data &amp; Calc'!Q317, "")</f>
        <v>No</v>
      </c>
      <c r="L315" s="59" t="str">
        <f>IF('2.Census &amp; Reference Benchmarks'!T315&lt;&gt; "",'2.Census &amp; Reference Benchmarks'!T315,"")</f>
        <v/>
      </c>
      <c r="M315" s="60">
        <f>'2.Census &amp; Reference Benchmarks'!M315</f>
        <v>0</v>
      </c>
      <c r="N315" s="60">
        <f>'2.Census &amp; Reference Benchmarks'!P315</f>
        <v>0</v>
      </c>
      <c r="O315" s="60">
        <f>'2.Census &amp; Reference Benchmarks'!S315</f>
        <v>0</v>
      </c>
      <c r="P315" s="52">
        <f>IF( AND(I315 &lt; '1. Summary for SBA'!$J$7, I315 &lt;&gt;""), 0, IF(AND(G315="",I315=""),SUM(M315:O315)*4,IF(I315&lt;'1. Summary for SBA'!$J$7,0,IF(K315="Yes",0,IF(H315="Salary",IF(AND(SUM(M315:O315)*4&lt;100000,L315=""),(SUM(M315:O315)/(IF(OR(I315=0,I315&gt;=DATEVALUE("3/31/2020")),DATEVALUE("3/31/2020"),I315)-IF(OR(G315&lt;=DATEVALUE("1/1/2020"), G315 = ""),DATEVALUE("1/1/2020"),IF(OR(MONTH(G315)=1),G315+1,IF(MONTH(G315)=3,G315,G315-1)))))*360,0),0)))))</f>
        <v>0</v>
      </c>
      <c r="Q315" s="52">
        <f t="shared" si="36"/>
        <v>0</v>
      </c>
      <c r="R315" s="67">
        <f t="shared" si="30"/>
        <v>0</v>
      </c>
      <c r="S315" s="53">
        <f>SUM('3.Weekly Hours &amp; Wage Activity'!AI315:BF315)</f>
        <v>0</v>
      </c>
      <c r="T315" s="53">
        <f>IF(AND(I315&lt;&gt; "",  I315 &lt; '1. Summary for SBA'!$J$11 +168, I315 &gt; '1. Summary for SBA'!$J$11),S315+(((168-(I315-'1. Summary for SBA'!$J$11+1))*S315)/((I315-'1. Summary for SBA'!$J$11+1))),0)</f>
        <v>0</v>
      </c>
      <c r="U315" s="369">
        <f>IF(K315= "Yes",0,IF( H315 = "salary",IF(T315 = 0,MAX(0,$R315-$S315), R315-T315),IF( H315 = "Hourly",'6. Hourly EE Wage Reduction'!AA315, 0)))</f>
        <v>0</v>
      </c>
      <c r="V315" s="67">
        <f t="shared" si="31"/>
        <v>0</v>
      </c>
      <c r="W315" s="405" t="str">
        <f>IF(U315 = 0, "No",IF('6. Hourly EE Wage Reduction'!T315 &gt;'6. Hourly EE Wage Reduction'!W315, "Yes", "No"))</f>
        <v>No</v>
      </c>
      <c r="X315" s="67">
        <f t="shared" si="32"/>
        <v>0</v>
      </c>
      <c r="Y315" s="67">
        <f t="shared" si="33"/>
        <v>0</v>
      </c>
      <c r="AA315" s="86">
        <f>IFERROR(IF('3.Weekly Hours &amp; Wage Activity'!J315 = "FT", 1,MIN(1,IF('3.Weekly Hours &amp; Wage Activity'!J315 = "", "",MIN('3.Weekly Hours &amp; Wage Activity'!J315/40,1)),IF('3.Weekly Hours &amp; Wage Activity'!J315="", "",'3.Weekly Hours &amp; Wage Activity'!J315/40 ))),0)</f>
        <v>0</v>
      </c>
      <c r="AB315" s="86">
        <f>IFERROR(IF('3.Weekly Hours &amp; Wage Activity'!K315 = "FT", 1,MIN(1,IF('3.Weekly Hours &amp; Wage Activity'!K315 = "", "",MIN('3.Weekly Hours &amp; Wage Activity'!K315/40,1)),IF('3.Weekly Hours &amp; Wage Activity'!K315="", "",'3.Weekly Hours &amp; Wage Activity'!K315/40 ))),0)</f>
        <v>0</v>
      </c>
      <c r="AC315" s="86">
        <f>IFERROR(IF('3.Weekly Hours &amp; Wage Activity'!L315 = "FT", 1,MIN(1,IF('3.Weekly Hours &amp; Wage Activity'!L315 = "", "",MIN('3.Weekly Hours &amp; Wage Activity'!L315/40,1)),IF('3.Weekly Hours &amp; Wage Activity'!L315="", "",'3.Weekly Hours &amp; Wage Activity'!L315/40 ))),0)</f>
        <v>0</v>
      </c>
      <c r="AD315" s="86">
        <f>IFERROR(IF('3.Weekly Hours &amp; Wage Activity'!M315 = "FT", 1,MIN(1,IF('3.Weekly Hours &amp; Wage Activity'!M315 = "", "",MIN('3.Weekly Hours &amp; Wage Activity'!M315/40,1)),IF('3.Weekly Hours &amp; Wage Activity'!M315="", "",'3.Weekly Hours &amp; Wage Activity'!M315/40 ))),0)</f>
        <v>0</v>
      </c>
      <c r="AE315" s="86">
        <f>IFERROR(IF('3.Weekly Hours &amp; Wage Activity'!N315 = "FT", 1,MIN(1,IF('3.Weekly Hours &amp; Wage Activity'!N315 = "", "",MIN('3.Weekly Hours &amp; Wage Activity'!N315/40,1)),IF('3.Weekly Hours &amp; Wage Activity'!N315="", "",'3.Weekly Hours &amp; Wage Activity'!N315/40 ))),0)</f>
        <v>0</v>
      </c>
      <c r="AF315" s="86">
        <f>IFERROR(IF('3.Weekly Hours &amp; Wage Activity'!O315 = "FT", 1,MIN(1,IF('3.Weekly Hours &amp; Wage Activity'!O315 = "", "",MIN('3.Weekly Hours &amp; Wage Activity'!O315/40,1)),IF('3.Weekly Hours &amp; Wage Activity'!O315="", "",'3.Weekly Hours &amp; Wage Activity'!O315/40 ))),0)</f>
        <v>0</v>
      </c>
      <c r="AG315" s="86">
        <f>IFERROR(IF('3.Weekly Hours &amp; Wage Activity'!P315 = "FT", 1,MIN(1,IF('3.Weekly Hours &amp; Wage Activity'!P315 = "", "",MIN('3.Weekly Hours &amp; Wage Activity'!P315/40,1)),IF('3.Weekly Hours &amp; Wage Activity'!P315="", "",'3.Weekly Hours &amp; Wage Activity'!P315/40 ))),0)</f>
        <v>0</v>
      </c>
      <c r="AH315" s="86">
        <f>IFERROR(IF('3.Weekly Hours &amp; Wage Activity'!Q315 = "FT", 1,MIN(1,IF('3.Weekly Hours &amp; Wage Activity'!Q315 = "", "",MIN('3.Weekly Hours &amp; Wage Activity'!Q315/40,1)),IF('3.Weekly Hours &amp; Wage Activity'!Q315="", "",'3.Weekly Hours &amp; Wage Activity'!Q315/40 ))),0)</f>
        <v>0</v>
      </c>
      <c r="AI315" s="86">
        <f>IFERROR(IF('3.Weekly Hours &amp; Wage Activity'!R315 = "FT", 1,MIN(1,IF('3.Weekly Hours &amp; Wage Activity'!R315 = "", "",MIN('3.Weekly Hours &amp; Wage Activity'!R315/40,1)),IF('3.Weekly Hours &amp; Wage Activity'!R315="", "",'3.Weekly Hours &amp; Wage Activity'!R315/40 ))),0)</f>
        <v>0</v>
      </c>
      <c r="AJ315" s="86">
        <f>IFERROR(IF('3.Weekly Hours &amp; Wage Activity'!S315 = "FT", 1,MIN(1,IF('3.Weekly Hours &amp; Wage Activity'!S315 = "", "",MIN('3.Weekly Hours &amp; Wage Activity'!S315/40,1)),IF('3.Weekly Hours &amp; Wage Activity'!S315="", "",'3.Weekly Hours &amp; Wage Activity'!S315/40 ))),0)</f>
        <v>0</v>
      </c>
      <c r="AK315" s="86">
        <f>IFERROR(IF('3.Weekly Hours &amp; Wage Activity'!T315 = "FT", 1,MIN(1,IF('3.Weekly Hours &amp; Wage Activity'!T315 = "", "",MIN('3.Weekly Hours &amp; Wage Activity'!T315/40,1)),IF('3.Weekly Hours &amp; Wage Activity'!T315="", "",'3.Weekly Hours &amp; Wage Activity'!T315/40 ))),0)</f>
        <v>0</v>
      </c>
      <c r="AL315" s="86">
        <f>IFERROR(IF('3.Weekly Hours &amp; Wage Activity'!U315 = "FT", 1,MIN(1,IF('3.Weekly Hours &amp; Wage Activity'!U315 = "", "",MIN('3.Weekly Hours &amp; Wage Activity'!U315/40,1)),IF('3.Weekly Hours &amp; Wage Activity'!U315="", "",'3.Weekly Hours &amp; Wage Activity'!U315/40 ))),0)</f>
        <v>0</v>
      </c>
      <c r="AM315" s="86">
        <f>IFERROR(IF('3.Weekly Hours &amp; Wage Activity'!V315 = "FT", 1,MIN(1,IF('3.Weekly Hours &amp; Wage Activity'!V315 = "", "",MIN('3.Weekly Hours &amp; Wage Activity'!V315/40,1)),IF('3.Weekly Hours &amp; Wage Activity'!V315="", "",'3.Weekly Hours &amp; Wage Activity'!V315/40 ))),0)</f>
        <v>0</v>
      </c>
      <c r="AN315" s="86">
        <f>IFERROR(IF('3.Weekly Hours &amp; Wage Activity'!W315 = "FT", 1,MIN(1,IF('3.Weekly Hours &amp; Wage Activity'!W315 = "", "",MIN('3.Weekly Hours &amp; Wage Activity'!W315/40,1)),IF('3.Weekly Hours &amp; Wage Activity'!W315="", "",'3.Weekly Hours &amp; Wage Activity'!W315/40 ))),0)</f>
        <v>0</v>
      </c>
      <c r="AO315" s="86">
        <f>IFERROR(IF('3.Weekly Hours &amp; Wage Activity'!X315 = "FT", 1,MIN(1,IF('3.Weekly Hours &amp; Wage Activity'!X315 = "", "",MIN('3.Weekly Hours &amp; Wage Activity'!X315/40,1)),IF('3.Weekly Hours &amp; Wage Activity'!X315="", "",'3.Weekly Hours &amp; Wage Activity'!X315/40 ))),0)</f>
        <v>0</v>
      </c>
      <c r="AP315" s="86">
        <f>IFERROR(IF('3.Weekly Hours &amp; Wage Activity'!Y315 = "FT", 1,MIN(1,IF('3.Weekly Hours &amp; Wage Activity'!Y315 = "", "",MIN('3.Weekly Hours &amp; Wage Activity'!Y315/40,1)),IF('3.Weekly Hours &amp; Wage Activity'!Y315="", "",'3.Weekly Hours &amp; Wage Activity'!Y315/40 ))),0)</f>
        <v>0</v>
      </c>
      <c r="AQ315" s="86">
        <f>IFERROR(IF('3.Weekly Hours &amp; Wage Activity'!Z315 = "FT", 1,MIN(1,IF('3.Weekly Hours &amp; Wage Activity'!Z315 = "", "",MIN('3.Weekly Hours &amp; Wage Activity'!Z315/40,1)),IF('3.Weekly Hours &amp; Wage Activity'!Z315="", "",'3.Weekly Hours &amp; Wage Activity'!Z315/40 ))),0)</f>
        <v>0</v>
      </c>
      <c r="AR315" s="86">
        <f>IFERROR(IF('3.Weekly Hours &amp; Wage Activity'!AA315 = "FT", 1,MIN(1,IF('3.Weekly Hours &amp; Wage Activity'!AA315 = "", "",MIN('3.Weekly Hours &amp; Wage Activity'!AA315/40,1)),IF('3.Weekly Hours &amp; Wage Activity'!AA315="", "",'3.Weekly Hours &amp; Wage Activity'!AA315/40 ))),0)</f>
        <v>0</v>
      </c>
      <c r="AS315" s="86">
        <f>IFERROR(IF('3.Weekly Hours &amp; Wage Activity'!AB315 = "FT", 1,MIN(1,IF('3.Weekly Hours &amp; Wage Activity'!AB315 = "", "",MIN('3.Weekly Hours &amp; Wage Activity'!AB315/40,1)),IF('3.Weekly Hours &amp; Wage Activity'!AB315="", "",'3.Weekly Hours &amp; Wage Activity'!AB315/40 ))),0)</f>
        <v>0</v>
      </c>
      <c r="AT315" s="86">
        <f>IFERROR(IF('3.Weekly Hours &amp; Wage Activity'!AC315 = "FT", 1,MIN(1,IF('3.Weekly Hours &amp; Wage Activity'!AC315 = "", "",MIN('3.Weekly Hours &amp; Wage Activity'!AC315/40,1)),IF('3.Weekly Hours &amp; Wage Activity'!AC315="", "",'3.Weekly Hours &amp; Wage Activity'!AC315/40 ))),0)</f>
        <v>0</v>
      </c>
      <c r="AU315" s="86">
        <f>IFERROR(IF('3.Weekly Hours &amp; Wage Activity'!AD315 = "FT", 1,MIN(1,IF('3.Weekly Hours &amp; Wage Activity'!AD315 = "", "",MIN('3.Weekly Hours &amp; Wage Activity'!AD315/40,1)),IF('3.Weekly Hours &amp; Wage Activity'!AD315="", "",'3.Weekly Hours &amp; Wage Activity'!AD315/40 ))),0)</f>
        <v>0</v>
      </c>
      <c r="AV315" s="86">
        <f>IFERROR(IF('3.Weekly Hours &amp; Wage Activity'!AE315 = "FT", 1,MIN(1,IF('3.Weekly Hours &amp; Wage Activity'!AE315 = "", "",MIN('3.Weekly Hours &amp; Wage Activity'!AE315/40,1)),IF('3.Weekly Hours &amp; Wage Activity'!AE315="", "",'3.Weekly Hours &amp; Wage Activity'!AE315/40 ))),0)</f>
        <v>0</v>
      </c>
      <c r="AW315" s="86">
        <f>IFERROR(IF('3.Weekly Hours &amp; Wage Activity'!AF315 = "FT", 1,MIN(1,IF('3.Weekly Hours &amp; Wage Activity'!AF315 = "", "",MIN('3.Weekly Hours &amp; Wage Activity'!AF315/40,1)),IF('3.Weekly Hours &amp; Wage Activity'!AF315="", "",'3.Weekly Hours &amp; Wage Activity'!AF315/40 ))),0)</f>
        <v>0</v>
      </c>
      <c r="AX315" s="86">
        <f>IFERROR(IF('3.Weekly Hours &amp; Wage Activity'!AG315 = "FT", 1,MIN(1,IF('3.Weekly Hours &amp; Wage Activity'!AG315 = "", "",MIN('3.Weekly Hours &amp; Wage Activity'!AG315/40,1)),IF('3.Weekly Hours &amp; Wage Activity'!AG315="", "",'3.Weekly Hours &amp; Wage Activity'!AG315/40 ))),0)</f>
        <v>0</v>
      </c>
      <c r="AY315" s="523">
        <f>SUM( IF(COUNTIF('3.Weekly Hours &amp; Wage Activity'!J315:Q315, "&lt;&gt;FT") = 0, COLUMNS('3.Weekly Hours &amp; Wage Activity'!J315:AG315) * 40, '3.Weekly Hours &amp; Wage Activity'!J315:AG315))</f>
        <v>0</v>
      </c>
      <c r="AZ315" s="86">
        <f t="shared" si="34"/>
        <v>0</v>
      </c>
      <c r="BA315" s="87">
        <f t="shared" si="35"/>
        <v>0</v>
      </c>
      <c r="BB315" s="74" t="str">
        <f>IF('2.Census &amp; Reference Benchmarks'!K315 = "", "", '2.Census &amp; Reference Benchmarks'!K315)</f>
        <v/>
      </c>
      <c r="BC315" s="185">
        <f>IF('2.Census &amp; Reference Benchmarks'!L315="N/A",IF(OR(AND(G315="",I315=""),AND(G315&lt;DATEVALUE("1/1/2020"),OR(I315="",I315&gt;DATEVALUE("3/31/2020")))),177.14,IF(OR(I315 = "", I315 &gt; DATEVALUE("1/31/2020")), ROUND(177.14*((DATEVALUE("2/1/2020") -G315)/31),1))),IF('2.Census &amp; Reference Benchmarks'!L315="",0,'2.Census &amp; Reference Benchmarks'!L315))</f>
        <v>0</v>
      </c>
      <c r="BD315" s="74" t="str">
        <f>IF('2.Census &amp; Reference Benchmarks'!N315 = "", "", '2.Census &amp; Reference Benchmarks'!N315)</f>
        <v/>
      </c>
      <c r="BE315" s="185">
        <f>IF('2.Census &amp; Reference Benchmarks'!O315="N/A",IF(OR(AND(G315="",I315=""),AND(G315&lt;=DATEVALUE("2/1/2020"),OR(I315="",I315&gt;=DATEVALUE("2/29/2020")))),165.71,IF(AND(G315&gt;DATEVALUE("2/1/2020"),OR(I315="",I315&lt;=DATEVALUE("2/29/2020"))),((DATEVALUE("3/1/2020")-G315)/29)*165.71,"")),IF('2.Census &amp; Reference Benchmarks'!O315="",0,'2.Census &amp; Reference Benchmarks'!O315))</f>
        <v>0</v>
      </c>
    </row>
    <row r="316" spans="1:57" x14ac:dyDescent="0.25">
      <c r="A316" s="3"/>
      <c r="B316" s="56">
        <f>IF('2.Census &amp; Reference Benchmarks'!B316 &lt;&gt;"",'2.Census &amp; Reference Benchmarks'!B316,"")</f>
        <v>0</v>
      </c>
      <c r="C316" s="56">
        <f>IF('2.Census &amp; Reference Benchmarks'!C316 &lt;&gt;"",'2.Census &amp; Reference Benchmarks'!C316,"")</f>
        <v>0</v>
      </c>
      <c r="D316" s="57" t="str">
        <f>IF('2.Census &amp; Reference Benchmarks'!D316 &lt;&gt;"",'2.Census &amp; Reference Benchmarks'!D316,"")</f>
        <v/>
      </c>
      <c r="E316" s="56" t="str">
        <f>IF('2.Census &amp; Reference Benchmarks'!E316 &lt;&gt;"",'2.Census &amp; Reference Benchmarks'!E316,"")</f>
        <v/>
      </c>
      <c r="F316" s="56" t="str">
        <f>IF('2.Census &amp; Reference Benchmarks'!F316 &lt;&gt;"",'2.Census &amp; Reference Benchmarks'!F316,"")</f>
        <v/>
      </c>
      <c r="G316" s="58" t="str">
        <f>IF('2.Census &amp; Reference Benchmarks'!G316 &lt;&gt;"",'2.Census &amp; Reference Benchmarks'!G316,"")</f>
        <v/>
      </c>
      <c r="H316" s="58" t="str">
        <f>IF('2.Census &amp; Reference Benchmarks'!H316 &lt;&gt;"",'2.Census &amp; Reference Benchmarks'!H316,"")</f>
        <v/>
      </c>
      <c r="I316" s="58" t="str">
        <f>IF('2.Census &amp; Reference Benchmarks'!I316 &lt;&gt;"",'2.Census &amp; Reference Benchmarks'!I316,"")</f>
        <v/>
      </c>
      <c r="J316" s="69" t="str">
        <f>IF('2.Census &amp; Reference Benchmarks'!J316 &lt;&gt;"",'2.Census &amp; Reference Benchmarks'!J316,"")</f>
        <v/>
      </c>
      <c r="K316" s="58" t="str">
        <f>IF('7.Safe Harbor Input Data &amp; Calc'!Q318 &lt;&gt; "", '7.Safe Harbor Input Data &amp; Calc'!Q318, "")</f>
        <v>No</v>
      </c>
      <c r="L316" s="59" t="str">
        <f>IF('2.Census &amp; Reference Benchmarks'!T316&lt;&gt; "",'2.Census &amp; Reference Benchmarks'!T316,"")</f>
        <v/>
      </c>
      <c r="M316" s="60">
        <f>'2.Census &amp; Reference Benchmarks'!M316</f>
        <v>0</v>
      </c>
      <c r="N316" s="60">
        <f>'2.Census &amp; Reference Benchmarks'!P316</f>
        <v>0</v>
      </c>
      <c r="O316" s="60">
        <f>'2.Census &amp; Reference Benchmarks'!S316</f>
        <v>0</v>
      </c>
      <c r="P316" s="52">
        <f>IF( AND(I316 &lt; '1. Summary for SBA'!$J$7, I316 &lt;&gt;""), 0, IF(AND(G316="",I316=""),SUM(M316:O316)*4,IF(I316&lt;'1. Summary for SBA'!$J$7,0,IF(K316="Yes",0,IF(H316="Salary",IF(AND(SUM(M316:O316)*4&lt;100000,L316=""),(SUM(M316:O316)/(IF(OR(I316=0,I316&gt;=DATEVALUE("3/31/2020")),DATEVALUE("3/31/2020"),I316)-IF(OR(G316&lt;=DATEVALUE("1/1/2020"), G316 = ""),DATEVALUE("1/1/2020"),IF(OR(MONTH(G316)=1),G316+1,IF(MONTH(G316)=3,G316,G316-1)))))*360,0),0)))))</f>
        <v>0</v>
      </c>
      <c r="Q316" s="52">
        <f t="shared" si="36"/>
        <v>0</v>
      </c>
      <c r="R316" s="67">
        <f t="shared" si="30"/>
        <v>0</v>
      </c>
      <c r="S316" s="53">
        <f>SUM('3.Weekly Hours &amp; Wage Activity'!AI316:BF316)</f>
        <v>0</v>
      </c>
      <c r="T316" s="53">
        <f>IF(AND(I316&lt;&gt; "",  I316 &lt; '1. Summary for SBA'!$J$11 +168, I316 &gt; '1. Summary for SBA'!$J$11),S316+(((168-(I316-'1. Summary for SBA'!$J$11+1))*S316)/((I316-'1. Summary for SBA'!$J$11+1))),0)</f>
        <v>0</v>
      </c>
      <c r="U316" s="369">
        <f>IF(K316= "Yes",0,IF( H316 = "salary",IF(T316 = 0,MAX(0,$R316-$S316), R316-T316),IF( H316 = "Hourly",'6. Hourly EE Wage Reduction'!AA316, 0)))</f>
        <v>0</v>
      </c>
      <c r="V316" s="67">
        <f t="shared" si="31"/>
        <v>0</v>
      </c>
      <c r="W316" s="405" t="str">
        <f>IF(U316 = 0, "No",IF('6. Hourly EE Wage Reduction'!T316 &gt;'6. Hourly EE Wage Reduction'!W316, "Yes", "No"))</f>
        <v>No</v>
      </c>
      <c r="X316" s="67">
        <f t="shared" si="32"/>
        <v>0</v>
      </c>
      <c r="Y316" s="67">
        <f t="shared" si="33"/>
        <v>0</v>
      </c>
      <c r="AA316" s="86">
        <f>IFERROR(IF('3.Weekly Hours &amp; Wage Activity'!J316 = "FT", 1,MIN(1,IF('3.Weekly Hours &amp; Wage Activity'!J316 = "", "",MIN('3.Weekly Hours &amp; Wage Activity'!J316/40,1)),IF('3.Weekly Hours &amp; Wage Activity'!J316="", "",'3.Weekly Hours &amp; Wage Activity'!J316/40 ))),0)</f>
        <v>0</v>
      </c>
      <c r="AB316" s="86">
        <f>IFERROR(IF('3.Weekly Hours &amp; Wage Activity'!K316 = "FT", 1,MIN(1,IF('3.Weekly Hours &amp; Wage Activity'!K316 = "", "",MIN('3.Weekly Hours &amp; Wage Activity'!K316/40,1)),IF('3.Weekly Hours &amp; Wage Activity'!K316="", "",'3.Weekly Hours &amp; Wage Activity'!K316/40 ))),0)</f>
        <v>0</v>
      </c>
      <c r="AC316" s="86">
        <f>IFERROR(IF('3.Weekly Hours &amp; Wage Activity'!L316 = "FT", 1,MIN(1,IF('3.Weekly Hours &amp; Wage Activity'!L316 = "", "",MIN('3.Weekly Hours &amp; Wage Activity'!L316/40,1)),IF('3.Weekly Hours &amp; Wage Activity'!L316="", "",'3.Weekly Hours &amp; Wage Activity'!L316/40 ))),0)</f>
        <v>0</v>
      </c>
      <c r="AD316" s="86">
        <f>IFERROR(IF('3.Weekly Hours &amp; Wage Activity'!M316 = "FT", 1,MIN(1,IF('3.Weekly Hours &amp; Wage Activity'!M316 = "", "",MIN('3.Weekly Hours &amp; Wage Activity'!M316/40,1)),IF('3.Weekly Hours &amp; Wage Activity'!M316="", "",'3.Weekly Hours &amp; Wage Activity'!M316/40 ))),0)</f>
        <v>0</v>
      </c>
      <c r="AE316" s="86">
        <f>IFERROR(IF('3.Weekly Hours &amp; Wage Activity'!N316 = "FT", 1,MIN(1,IF('3.Weekly Hours &amp; Wage Activity'!N316 = "", "",MIN('3.Weekly Hours &amp; Wage Activity'!N316/40,1)),IF('3.Weekly Hours &amp; Wage Activity'!N316="", "",'3.Weekly Hours &amp; Wage Activity'!N316/40 ))),0)</f>
        <v>0</v>
      </c>
      <c r="AF316" s="86">
        <f>IFERROR(IF('3.Weekly Hours &amp; Wage Activity'!O316 = "FT", 1,MIN(1,IF('3.Weekly Hours &amp; Wage Activity'!O316 = "", "",MIN('3.Weekly Hours &amp; Wage Activity'!O316/40,1)),IF('3.Weekly Hours &amp; Wage Activity'!O316="", "",'3.Weekly Hours &amp; Wage Activity'!O316/40 ))),0)</f>
        <v>0</v>
      </c>
      <c r="AG316" s="86">
        <f>IFERROR(IF('3.Weekly Hours &amp; Wage Activity'!P316 = "FT", 1,MIN(1,IF('3.Weekly Hours &amp; Wage Activity'!P316 = "", "",MIN('3.Weekly Hours &amp; Wage Activity'!P316/40,1)),IF('3.Weekly Hours &amp; Wage Activity'!P316="", "",'3.Weekly Hours &amp; Wage Activity'!P316/40 ))),0)</f>
        <v>0</v>
      </c>
      <c r="AH316" s="86">
        <f>IFERROR(IF('3.Weekly Hours &amp; Wage Activity'!Q316 = "FT", 1,MIN(1,IF('3.Weekly Hours &amp; Wage Activity'!Q316 = "", "",MIN('3.Weekly Hours &amp; Wage Activity'!Q316/40,1)),IF('3.Weekly Hours &amp; Wage Activity'!Q316="", "",'3.Weekly Hours &amp; Wage Activity'!Q316/40 ))),0)</f>
        <v>0</v>
      </c>
      <c r="AI316" s="86">
        <f>IFERROR(IF('3.Weekly Hours &amp; Wage Activity'!R316 = "FT", 1,MIN(1,IF('3.Weekly Hours &amp; Wage Activity'!R316 = "", "",MIN('3.Weekly Hours &amp; Wage Activity'!R316/40,1)),IF('3.Weekly Hours &amp; Wage Activity'!R316="", "",'3.Weekly Hours &amp; Wage Activity'!R316/40 ))),0)</f>
        <v>0</v>
      </c>
      <c r="AJ316" s="86">
        <f>IFERROR(IF('3.Weekly Hours &amp; Wage Activity'!S316 = "FT", 1,MIN(1,IF('3.Weekly Hours &amp; Wage Activity'!S316 = "", "",MIN('3.Weekly Hours &amp; Wage Activity'!S316/40,1)),IF('3.Weekly Hours &amp; Wage Activity'!S316="", "",'3.Weekly Hours &amp; Wage Activity'!S316/40 ))),0)</f>
        <v>0</v>
      </c>
      <c r="AK316" s="86">
        <f>IFERROR(IF('3.Weekly Hours &amp; Wage Activity'!T316 = "FT", 1,MIN(1,IF('3.Weekly Hours &amp; Wage Activity'!T316 = "", "",MIN('3.Weekly Hours &amp; Wage Activity'!T316/40,1)),IF('3.Weekly Hours &amp; Wage Activity'!T316="", "",'3.Weekly Hours &amp; Wage Activity'!T316/40 ))),0)</f>
        <v>0</v>
      </c>
      <c r="AL316" s="86">
        <f>IFERROR(IF('3.Weekly Hours &amp; Wage Activity'!U316 = "FT", 1,MIN(1,IF('3.Weekly Hours &amp; Wage Activity'!U316 = "", "",MIN('3.Weekly Hours &amp; Wage Activity'!U316/40,1)),IF('3.Weekly Hours &amp; Wage Activity'!U316="", "",'3.Weekly Hours &amp; Wage Activity'!U316/40 ))),0)</f>
        <v>0</v>
      </c>
      <c r="AM316" s="86">
        <f>IFERROR(IF('3.Weekly Hours &amp; Wage Activity'!V316 = "FT", 1,MIN(1,IF('3.Weekly Hours &amp; Wage Activity'!V316 = "", "",MIN('3.Weekly Hours &amp; Wage Activity'!V316/40,1)),IF('3.Weekly Hours &amp; Wage Activity'!V316="", "",'3.Weekly Hours &amp; Wage Activity'!V316/40 ))),0)</f>
        <v>0</v>
      </c>
      <c r="AN316" s="86">
        <f>IFERROR(IF('3.Weekly Hours &amp; Wage Activity'!W316 = "FT", 1,MIN(1,IF('3.Weekly Hours &amp; Wage Activity'!W316 = "", "",MIN('3.Weekly Hours &amp; Wage Activity'!W316/40,1)),IF('3.Weekly Hours &amp; Wage Activity'!W316="", "",'3.Weekly Hours &amp; Wage Activity'!W316/40 ))),0)</f>
        <v>0</v>
      </c>
      <c r="AO316" s="86">
        <f>IFERROR(IF('3.Weekly Hours &amp; Wage Activity'!X316 = "FT", 1,MIN(1,IF('3.Weekly Hours &amp; Wage Activity'!X316 = "", "",MIN('3.Weekly Hours &amp; Wage Activity'!X316/40,1)),IF('3.Weekly Hours &amp; Wage Activity'!X316="", "",'3.Weekly Hours &amp; Wage Activity'!X316/40 ))),0)</f>
        <v>0</v>
      </c>
      <c r="AP316" s="86">
        <f>IFERROR(IF('3.Weekly Hours &amp; Wage Activity'!Y316 = "FT", 1,MIN(1,IF('3.Weekly Hours &amp; Wage Activity'!Y316 = "", "",MIN('3.Weekly Hours &amp; Wage Activity'!Y316/40,1)),IF('3.Weekly Hours &amp; Wage Activity'!Y316="", "",'3.Weekly Hours &amp; Wage Activity'!Y316/40 ))),0)</f>
        <v>0</v>
      </c>
      <c r="AQ316" s="86">
        <f>IFERROR(IF('3.Weekly Hours &amp; Wage Activity'!Z316 = "FT", 1,MIN(1,IF('3.Weekly Hours &amp; Wage Activity'!Z316 = "", "",MIN('3.Weekly Hours &amp; Wage Activity'!Z316/40,1)),IF('3.Weekly Hours &amp; Wage Activity'!Z316="", "",'3.Weekly Hours &amp; Wage Activity'!Z316/40 ))),0)</f>
        <v>0</v>
      </c>
      <c r="AR316" s="86">
        <f>IFERROR(IF('3.Weekly Hours &amp; Wage Activity'!AA316 = "FT", 1,MIN(1,IF('3.Weekly Hours &amp; Wage Activity'!AA316 = "", "",MIN('3.Weekly Hours &amp; Wage Activity'!AA316/40,1)),IF('3.Weekly Hours &amp; Wage Activity'!AA316="", "",'3.Weekly Hours &amp; Wage Activity'!AA316/40 ))),0)</f>
        <v>0</v>
      </c>
      <c r="AS316" s="86">
        <f>IFERROR(IF('3.Weekly Hours &amp; Wage Activity'!AB316 = "FT", 1,MIN(1,IF('3.Weekly Hours &amp; Wage Activity'!AB316 = "", "",MIN('3.Weekly Hours &amp; Wage Activity'!AB316/40,1)),IF('3.Weekly Hours &amp; Wage Activity'!AB316="", "",'3.Weekly Hours &amp; Wage Activity'!AB316/40 ))),0)</f>
        <v>0</v>
      </c>
      <c r="AT316" s="86">
        <f>IFERROR(IF('3.Weekly Hours &amp; Wage Activity'!AC316 = "FT", 1,MIN(1,IF('3.Weekly Hours &amp; Wage Activity'!AC316 = "", "",MIN('3.Weekly Hours &amp; Wage Activity'!AC316/40,1)),IF('3.Weekly Hours &amp; Wage Activity'!AC316="", "",'3.Weekly Hours &amp; Wage Activity'!AC316/40 ))),0)</f>
        <v>0</v>
      </c>
      <c r="AU316" s="86">
        <f>IFERROR(IF('3.Weekly Hours &amp; Wage Activity'!AD316 = "FT", 1,MIN(1,IF('3.Weekly Hours &amp; Wage Activity'!AD316 = "", "",MIN('3.Weekly Hours &amp; Wage Activity'!AD316/40,1)),IF('3.Weekly Hours &amp; Wage Activity'!AD316="", "",'3.Weekly Hours &amp; Wage Activity'!AD316/40 ))),0)</f>
        <v>0</v>
      </c>
      <c r="AV316" s="86">
        <f>IFERROR(IF('3.Weekly Hours &amp; Wage Activity'!AE316 = "FT", 1,MIN(1,IF('3.Weekly Hours &amp; Wage Activity'!AE316 = "", "",MIN('3.Weekly Hours &amp; Wage Activity'!AE316/40,1)),IF('3.Weekly Hours &amp; Wage Activity'!AE316="", "",'3.Weekly Hours &amp; Wage Activity'!AE316/40 ))),0)</f>
        <v>0</v>
      </c>
      <c r="AW316" s="86">
        <f>IFERROR(IF('3.Weekly Hours &amp; Wage Activity'!AF316 = "FT", 1,MIN(1,IF('3.Weekly Hours &amp; Wage Activity'!AF316 = "", "",MIN('3.Weekly Hours &amp; Wage Activity'!AF316/40,1)),IF('3.Weekly Hours &amp; Wage Activity'!AF316="", "",'3.Weekly Hours &amp; Wage Activity'!AF316/40 ))),0)</f>
        <v>0</v>
      </c>
      <c r="AX316" s="86">
        <f>IFERROR(IF('3.Weekly Hours &amp; Wage Activity'!AG316 = "FT", 1,MIN(1,IF('3.Weekly Hours &amp; Wage Activity'!AG316 = "", "",MIN('3.Weekly Hours &amp; Wage Activity'!AG316/40,1)),IF('3.Weekly Hours &amp; Wage Activity'!AG316="", "",'3.Weekly Hours &amp; Wage Activity'!AG316/40 ))),0)</f>
        <v>0</v>
      </c>
      <c r="AY316" s="523">
        <f>SUM( IF(COUNTIF('3.Weekly Hours &amp; Wage Activity'!J316:Q316, "&lt;&gt;FT") = 0, COLUMNS('3.Weekly Hours &amp; Wage Activity'!J316:AG316) * 40, '3.Weekly Hours &amp; Wage Activity'!J316:AG316))</f>
        <v>0</v>
      </c>
      <c r="AZ316" s="86">
        <f t="shared" si="34"/>
        <v>0</v>
      </c>
      <c r="BA316" s="87">
        <f t="shared" si="35"/>
        <v>0</v>
      </c>
      <c r="BB316" s="74" t="str">
        <f>IF('2.Census &amp; Reference Benchmarks'!K316 = "", "", '2.Census &amp; Reference Benchmarks'!K316)</f>
        <v/>
      </c>
      <c r="BC316" s="185">
        <f>IF('2.Census &amp; Reference Benchmarks'!L316="N/A",IF(OR(AND(G316="",I316=""),AND(G316&lt;DATEVALUE("1/1/2020"),OR(I316="",I316&gt;DATEVALUE("3/31/2020")))),177.14,IF(OR(I316 = "", I316 &gt; DATEVALUE("1/31/2020")), ROUND(177.14*((DATEVALUE("2/1/2020") -G316)/31),1))),IF('2.Census &amp; Reference Benchmarks'!L316="",0,'2.Census &amp; Reference Benchmarks'!L316))</f>
        <v>0</v>
      </c>
      <c r="BD316" s="74" t="str">
        <f>IF('2.Census &amp; Reference Benchmarks'!N316 = "", "", '2.Census &amp; Reference Benchmarks'!N316)</f>
        <v/>
      </c>
      <c r="BE316" s="185">
        <f>IF('2.Census &amp; Reference Benchmarks'!O316="N/A",IF(OR(AND(G316="",I316=""),AND(G316&lt;=DATEVALUE("2/1/2020"),OR(I316="",I316&gt;=DATEVALUE("2/29/2020")))),165.71,IF(AND(G316&gt;DATEVALUE("2/1/2020"),OR(I316="",I316&lt;=DATEVALUE("2/29/2020"))),((DATEVALUE("3/1/2020")-G316)/29)*165.71,"")),IF('2.Census &amp; Reference Benchmarks'!O316="",0,'2.Census &amp; Reference Benchmarks'!O316))</f>
        <v>0</v>
      </c>
    </row>
    <row r="317" spans="1:57" x14ac:dyDescent="0.25">
      <c r="A317" s="3"/>
      <c r="B317" s="56">
        <f>IF('2.Census &amp; Reference Benchmarks'!B317 &lt;&gt;"",'2.Census &amp; Reference Benchmarks'!B317,"")</f>
        <v>0</v>
      </c>
      <c r="C317" s="56">
        <f>IF('2.Census &amp; Reference Benchmarks'!C317 &lt;&gt;"",'2.Census &amp; Reference Benchmarks'!C317,"")</f>
        <v>0</v>
      </c>
      <c r="D317" s="57" t="str">
        <f>IF('2.Census &amp; Reference Benchmarks'!D317 &lt;&gt;"",'2.Census &amp; Reference Benchmarks'!D317,"")</f>
        <v/>
      </c>
      <c r="E317" s="56" t="str">
        <f>IF('2.Census &amp; Reference Benchmarks'!E317 &lt;&gt;"",'2.Census &amp; Reference Benchmarks'!E317,"")</f>
        <v/>
      </c>
      <c r="F317" s="56" t="str">
        <f>IF('2.Census &amp; Reference Benchmarks'!F317 &lt;&gt;"",'2.Census &amp; Reference Benchmarks'!F317,"")</f>
        <v/>
      </c>
      <c r="G317" s="58" t="str">
        <f>IF('2.Census &amp; Reference Benchmarks'!G317 &lt;&gt;"",'2.Census &amp; Reference Benchmarks'!G317,"")</f>
        <v/>
      </c>
      <c r="H317" s="58" t="str">
        <f>IF('2.Census &amp; Reference Benchmarks'!H317 &lt;&gt;"",'2.Census &amp; Reference Benchmarks'!H317,"")</f>
        <v/>
      </c>
      <c r="I317" s="58" t="str">
        <f>IF('2.Census &amp; Reference Benchmarks'!I317 &lt;&gt;"",'2.Census &amp; Reference Benchmarks'!I317,"")</f>
        <v/>
      </c>
      <c r="J317" s="69" t="str">
        <f>IF('2.Census &amp; Reference Benchmarks'!J317 &lt;&gt;"",'2.Census &amp; Reference Benchmarks'!J317,"")</f>
        <v/>
      </c>
      <c r="K317" s="58" t="str">
        <f>IF('7.Safe Harbor Input Data &amp; Calc'!Q319 &lt;&gt; "", '7.Safe Harbor Input Data &amp; Calc'!Q319, "")</f>
        <v>No</v>
      </c>
      <c r="L317" s="59" t="str">
        <f>IF('2.Census &amp; Reference Benchmarks'!T317&lt;&gt; "",'2.Census &amp; Reference Benchmarks'!T317,"")</f>
        <v/>
      </c>
      <c r="M317" s="60">
        <f>'2.Census &amp; Reference Benchmarks'!M317</f>
        <v>0</v>
      </c>
      <c r="N317" s="60">
        <f>'2.Census &amp; Reference Benchmarks'!P317</f>
        <v>0</v>
      </c>
      <c r="O317" s="60">
        <f>'2.Census &amp; Reference Benchmarks'!S317</f>
        <v>0</v>
      </c>
      <c r="P317" s="52">
        <f>IF( AND(I317 &lt; '1. Summary for SBA'!$J$7, I317 &lt;&gt;""), 0, IF(AND(G317="",I317=""),SUM(M317:O317)*4,IF(I317&lt;'1. Summary for SBA'!$J$7,0,IF(K317="Yes",0,IF(H317="Salary",IF(AND(SUM(M317:O317)*4&lt;100000,L317=""),(SUM(M317:O317)/(IF(OR(I317=0,I317&gt;=DATEVALUE("3/31/2020")),DATEVALUE("3/31/2020"),I317)-IF(OR(G317&lt;=DATEVALUE("1/1/2020"), G317 = ""),DATEVALUE("1/1/2020"),IF(OR(MONTH(G317)=1),G317+1,IF(MONTH(G317)=3,G317,G317-1)))))*360,0),0)))))</f>
        <v>0</v>
      </c>
      <c r="Q317" s="52">
        <f t="shared" si="36"/>
        <v>0</v>
      </c>
      <c r="R317" s="67">
        <f t="shared" si="30"/>
        <v>0</v>
      </c>
      <c r="S317" s="53">
        <f>SUM('3.Weekly Hours &amp; Wage Activity'!AI317:BF317)</f>
        <v>0</v>
      </c>
      <c r="T317" s="53">
        <f>IF(AND(I317&lt;&gt; "",  I317 &lt; '1. Summary for SBA'!$J$11 +168, I317 &gt; '1. Summary for SBA'!$J$11),S317+(((168-(I317-'1. Summary for SBA'!$J$11+1))*S317)/((I317-'1. Summary for SBA'!$J$11+1))),0)</f>
        <v>0</v>
      </c>
      <c r="U317" s="369">
        <f>IF(K317= "Yes",0,IF( H317 = "salary",IF(T317 = 0,MAX(0,$R317-$S317), R317-T317),IF( H317 = "Hourly",'6. Hourly EE Wage Reduction'!AA317, 0)))</f>
        <v>0</v>
      </c>
      <c r="V317" s="67">
        <f t="shared" si="31"/>
        <v>0</v>
      </c>
      <c r="W317" s="405" t="str">
        <f>IF(U317 = 0, "No",IF('6. Hourly EE Wage Reduction'!T317 &gt;'6. Hourly EE Wage Reduction'!W317, "Yes", "No"))</f>
        <v>No</v>
      </c>
      <c r="X317" s="67">
        <f t="shared" si="32"/>
        <v>0</v>
      </c>
      <c r="Y317" s="67">
        <f t="shared" si="33"/>
        <v>0</v>
      </c>
      <c r="AA317" s="86">
        <f>IFERROR(IF('3.Weekly Hours &amp; Wage Activity'!J317 = "FT", 1,MIN(1,IF('3.Weekly Hours &amp; Wage Activity'!J317 = "", "",MIN('3.Weekly Hours &amp; Wage Activity'!J317/40,1)),IF('3.Weekly Hours &amp; Wage Activity'!J317="", "",'3.Weekly Hours &amp; Wage Activity'!J317/40 ))),0)</f>
        <v>0</v>
      </c>
      <c r="AB317" s="86">
        <f>IFERROR(IF('3.Weekly Hours &amp; Wage Activity'!K317 = "FT", 1,MIN(1,IF('3.Weekly Hours &amp; Wage Activity'!K317 = "", "",MIN('3.Weekly Hours &amp; Wage Activity'!K317/40,1)),IF('3.Weekly Hours &amp; Wage Activity'!K317="", "",'3.Weekly Hours &amp; Wage Activity'!K317/40 ))),0)</f>
        <v>0</v>
      </c>
      <c r="AC317" s="86">
        <f>IFERROR(IF('3.Weekly Hours &amp; Wage Activity'!L317 = "FT", 1,MIN(1,IF('3.Weekly Hours &amp; Wage Activity'!L317 = "", "",MIN('3.Weekly Hours &amp; Wage Activity'!L317/40,1)),IF('3.Weekly Hours &amp; Wage Activity'!L317="", "",'3.Weekly Hours &amp; Wage Activity'!L317/40 ))),0)</f>
        <v>0</v>
      </c>
      <c r="AD317" s="86">
        <f>IFERROR(IF('3.Weekly Hours &amp; Wage Activity'!M317 = "FT", 1,MIN(1,IF('3.Weekly Hours &amp; Wage Activity'!M317 = "", "",MIN('3.Weekly Hours &amp; Wage Activity'!M317/40,1)),IF('3.Weekly Hours &amp; Wage Activity'!M317="", "",'3.Weekly Hours &amp; Wage Activity'!M317/40 ))),0)</f>
        <v>0</v>
      </c>
      <c r="AE317" s="86">
        <f>IFERROR(IF('3.Weekly Hours &amp; Wage Activity'!N317 = "FT", 1,MIN(1,IF('3.Weekly Hours &amp; Wage Activity'!N317 = "", "",MIN('3.Weekly Hours &amp; Wage Activity'!N317/40,1)),IF('3.Weekly Hours &amp; Wage Activity'!N317="", "",'3.Weekly Hours &amp; Wage Activity'!N317/40 ))),0)</f>
        <v>0</v>
      </c>
      <c r="AF317" s="86">
        <f>IFERROR(IF('3.Weekly Hours &amp; Wage Activity'!O317 = "FT", 1,MIN(1,IF('3.Weekly Hours &amp; Wage Activity'!O317 = "", "",MIN('3.Weekly Hours &amp; Wage Activity'!O317/40,1)),IF('3.Weekly Hours &amp; Wage Activity'!O317="", "",'3.Weekly Hours &amp; Wage Activity'!O317/40 ))),0)</f>
        <v>0</v>
      </c>
      <c r="AG317" s="86">
        <f>IFERROR(IF('3.Weekly Hours &amp; Wage Activity'!P317 = "FT", 1,MIN(1,IF('3.Weekly Hours &amp; Wage Activity'!P317 = "", "",MIN('3.Weekly Hours &amp; Wage Activity'!P317/40,1)),IF('3.Weekly Hours &amp; Wage Activity'!P317="", "",'3.Weekly Hours &amp; Wage Activity'!P317/40 ))),0)</f>
        <v>0</v>
      </c>
      <c r="AH317" s="86">
        <f>IFERROR(IF('3.Weekly Hours &amp; Wage Activity'!Q317 = "FT", 1,MIN(1,IF('3.Weekly Hours &amp; Wage Activity'!Q317 = "", "",MIN('3.Weekly Hours &amp; Wage Activity'!Q317/40,1)),IF('3.Weekly Hours &amp; Wage Activity'!Q317="", "",'3.Weekly Hours &amp; Wage Activity'!Q317/40 ))),0)</f>
        <v>0</v>
      </c>
      <c r="AI317" s="86">
        <f>IFERROR(IF('3.Weekly Hours &amp; Wage Activity'!R317 = "FT", 1,MIN(1,IF('3.Weekly Hours &amp; Wage Activity'!R317 = "", "",MIN('3.Weekly Hours &amp; Wage Activity'!R317/40,1)),IF('3.Weekly Hours &amp; Wage Activity'!R317="", "",'3.Weekly Hours &amp; Wage Activity'!R317/40 ))),0)</f>
        <v>0</v>
      </c>
      <c r="AJ317" s="86">
        <f>IFERROR(IF('3.Weekly Hours &amp; Wage Activity'!S317 = "FT", 1,MIN(1,IF('3.Weekly Hours &amp; Wage Activity'!S317 = "", "",MIN('3.Weekly Hours &amp; Wage Activity'!S317/40,1)),IF('3.Weekly Hours &amp; Wage Activity'!S317="", "",'3.Weekly Hours &amp; Wage Activity'!S317/40 ))),0)</f>
        <v>0</v>
      </c>
      <c r="AK317" s="86">
        <f>IFERROR(IF('3.Weekly Hours &amp; Wage Activity'!T317 = "FT", 1,MIN(1,IF('3.Weekly Hours &amp; Wage Activity'!T317 = "", "",MIN('3.Weekly Hours &amp; Wage Activity'!T317/40,1)),IF('3.Weekly Hours &amp; Wage Activity'!T317="", "",'3.Weekly Hours &amp; Wage Activity'!T317/40 ))),0)</f>
        <v>0</v>
      </c>
      <c r="AL317" s="86">
        <f>IFERROR(IF('3.Weekly Hours &amp; Wage Activity'!U317 = "FT", 1,MIN(1,IF('3.Weekly Hours &amp; Wage Activity'!U317 = "", "",MIN('3.Weekly Hours &amp; Wage Activity'!U317/40,1)),IF('3.Weekly Hours &amp; Wage Activity'!U317="", "",'3.Weekly Hours &amp; Wage Activity'!U317/40 ))),0)</f>
        <v>0</v>
      </c>
      <c r="AM317" s="86">
        <f>IFERROR(IF('3.Weekly Hours &amp; Wage Activity'!V317 = "FT", 1,MIN(1,IF('3.Weekly Hours &amp; Wage Activity'!V317 = "", "",MIN('3.Weekly Hours &amp; Wage Activity'!V317/40,1)),IF('3.Weekly Hours &amp; Wage Activity'!V317="", "",'3.Weekly Hours &amp; Wage Activity'!V317/40 ))),0)</f>
        <v>0</v>
      </c>
      <c r="AN317" s="86">
        <f>IFERROR(IF('3.Weekly Hours &amp; Wage Activity'!W317 = "FT", 1,MIN(1,IF('3.Weekly Hours &amp; Wage Activity'!W317 = "", "",MIN('3.Weekly Hours &amp; Wage Activity'!W317/40,1)),IF('3.Weekly Hours &amp; Wage Activity'!W317="", "",'3.Weekly Hours &amp; Wage Activity'!W317/40 ))),0)</f>
        <v>0</v>
      </c>
      <c r="AO317" s="86">
        <f>IFERROR(IF('3.Weekly Hours &amp; Wage Activity'!X317 = "FT", 1,MIN(1,IF('3.Weekly Hours &amp; Wage Activity'!X317 = "", "",MIN('3.Weekly Hours &amp; Wage Activity'!X317/40,1)),IF('3.Weekly Hours &amp; Wage Activity'!X317="", "",'3.Weekly Hours &amp; Wage Activity'!X317/40 ))),0)</f>
        <v>0</v>
      </c>
      <c r="AP317" s="86">
        <f>IFERROR(IF('3.Weekly Hours &amp; Wage Activity'!Y317 = "FT", 1,MIN(1,IF('3.Weekly Hours &amp; Wage Activity'!Y317 = "", "",MIN('3.Weekly Hours &amp; Wage Activity'!Y317/40,1)),IF('3.Weekly Hours &amp; Wage Activity'!Y317="", "",'3.Weekly Hours &amp; Wage Activity'!Y317/40 ))),0)</f>
        <v>0</v>
      </c>
      <c r="AQ317" s="86">
        <f>IFERROR(IF('3.Weekly Hours &amp; Wage Activity'!Z317 = "FT", 1,MIN(1,IF('3.Weekly Hours &amp; Wage Activity'!Z317 = "", "",MIN('3.Weekly Hours &amp; Wage Activity'!Z317/40,1)),IF('3.Weekly Hours &amp; Wage Activity'!Z317="", "",'3.Weekly Hours &amp; Wage Activity'!Z317/40 ))),0)</f>
        <v>0</v>
      </c>
      <c r="AR317" s="86">
        <f>IFERROR(IF('3.Weekly Hours &amp; Wage Activity'!AA317 = "FT", 1,MIN(1,IF('3.Weekly Hours &amp; Wage Activity'!AA317 = "", "",MIN('3.Weekly Hours &amp; Wage Activity'!AA317/40,1)),IF('3.Weekly Hours &amp; Wage Activity'!AA317="", "",'3.Weekly Hours &amp; Wage Activity'!AA317/40 ))),0)</f>
        <v>0</v>
      </c>
      <c r="AS317" s="86">
        <f>IFERROR(IF('3.Weekly Hours &amp; Wage Activity'!AB317 = "FT", 1,MIN(1,IF('3.Weekly Hours &amp; Wage Activity'!AB317 = "", "",MIN('3.Weekly Hours &amp; Wage Activity'!AB317/40,1)),IF('3.Weekly Hours &amp; Wage Activity'!AB317="", "",'3.Weekly Hours &amp; Wage Activity'!AB317/40 ))),0)</f>
        <v>0</v>
      </c>
      <c r="AT317" s="86">
        <f>IFERROR(IF('3.Weekly Hours &amp; Wage Activity'!AC317 = "FT", 1,MIN(1,IF('3.Weekly Hours &amp; Wage Activity'!AC317 = "", "",MIN('3.Weekly Hours &amp; Wage Activity'!AC317/40,1)),IF('3.Weekly Hours &amp; Wage Activity'!AC317="", "",'3.Weekly Hours &amp; Wage Activity'!AC317/40 ))),0)</f>
        <v>0</v>
      </c>
      <c r="AU317" s="86">
        <f>IFERROR(IF('3.Weekly Hours &amp; Wage Activity'!AD317 = "FT", 1,MIN(1,IF('3.Weekly Hours &amp; Wage Activity'!AD317 = "", "",MIN('3.Weekly Hours &amp; Wage Activity'!AD317/40,1)),IF('3.Weekly Hours &amp; Wage Activity'!AD317="", "",'3.Weekly Hours &amp; Wage Activity'!AD317/40 ))),0)</f>
        <v>0</v>
      </c>
      <c r="AV317" s="86">
        <f>IFERROR(IF('3.Weekly Hours &amp; Wage Activity'!AE317 = "FT", 1,MIN(1,IF('3.Weekly Hours &amp; Wage Activity'!AE317 = "", "",MIN('3.Weekly Hours &amp; Wage Activity'!AE317/40,1)),IF('3.Weekly Hours &amp; Wage Activity'!AE317="", "",'3.Weekly Hours &amp; Wage Activity'!AE317/40 ))),0)</f>
        <v>0</v>
      </c>
      <c r="AW317" s="86">
        <f>IFERROR(IF('3.Weekly Hours &amp; Wage Activity'!AF317 = "FT", 1,MIN(1,IF('3.Weekly Hours &amp; Wage Activity'!AF317 = "", "",MIN('3.Weekly Hours &amp; Wage Activity'!AF317/40,1)),IF('3.Weekly Hours &amp; Wage Activity'!AF317="", "",'3.Weekly Hours &amp; Wage Activity'!AF317/40 ))),0)</f>
        <v>0</v>
      </c>
      <c r="AX317" s="86">
        <f>IFERROR(IF('3.Weekly Hours &amp; Wage Activity'!AG317 = "FT", 1,MIN(1,IF('3.Weekly Hours &amp; Wage Activity'!AG317 = "", "",MIN('3.Weekly Hours &amp; Wage Activity'!AG317/40,1)),IF('3.Weekly Hours &amp; Wage Activity'!AG317="", "",'3.Weekly Hours &amp; Wage Activity'!AG317/40 ))),0)</f>
        <v>0</v>
      </c>
      <c r="AY317" s="523">
        <f>SUM( IF(COUNTIF('3.Weekly Hours &amp; Wage Activity'!J317:Q317, "&lt;&gt;FT") = 0, COLUMNS('3.Weekly Hours &amp; Wage Activity'!J317:AG317) * 40, '3.Weekly Hours &amp; Wage Activity'!J317:AG317))</f>
        <v>0</v>
      </c>
      <c r="AZ317" s="86">
        <f t="shared" si="34"/>
        <v>0</v>
      </c>
      <c r="BA317" s="87">
        <f t="shared" si="35"/>
        <v>0</v>
      </c>
      <c r="BB317" s="74" t="str">
        <f>IF('2.Census &amp; Reference Benchmarks'!K317 = "", "", '2.Census &amp; Reference Benchmarks'!K317)</f>
        <v/>
      </c>
      <c r="BC317" s="185">
        <f>IF('2.Census &amp; Reference Benchmarks'!L317="N/A",IF(OR(AND(G317="",I317=""),AND(G317&lt;DATEVALUE("1/1/2020"),OR(I317="",I317&gt;DATEVALUE("3/31/2020")))),177.14,IF(OR(I317 = "", I317 &gt; DATEVALUE("1/31/2020")), ROUND(177.14*((DATEVALUE("2/1/2020") -G317)/31),1))),IF('2.Census &amp; Reference Benchmarks'!L317="",0,'2.Census &amp; Reference Benchmarks'!L317))</f>
        <v>0</v>
      </c>
      <c r="BD317" s="74" t="str">
        <f>IF('2.Census &amp; Reference Benchmarks'!N317 = "", "", '2.Census &amp; Reference Benchmarks'!N317)</f>
        <v/>
      </c>
      <c r="BE317" s="185">
        <f>IF('2.Census &amp; Reference Benchmarks'!O317="N/A",IF(OR(AND(G317="",I317=""),AND(G317&lt;=DATEVALUE("2/1/2020"),OR(I317="",I317&gt;=DATEVALUE("2/29/2020")))),165.71,IF(AND(G317&gt;DATEVALUE("2/1/2020"),OR(I317="",I317&lt;=DATEVALUE("2/29/2020"))),((DATEVALUE("3/1/2020")-G317)/29)*165.71,"")),IF('2.Census &amp; Reference Benchmarks'!O317="",0,'2.Census &amp; Reference Benchmarks'!O317))</f>
        <v>0</v>
      </c>
    </row>
    <row r="318" spans="1:57" x14ac:dyDescent="0.25">
      <c r="A318" s="3"/>
      <c r="B318" s="56">
        <f>IF('2.Census &amp; Reference Benchmarks'!B318 &lt;&gt;"",'2.Census &amp; Reference Benchmarks'!B318,"")</f>
        <v>0</v>
      </c>
      <c r="C318" s="56">
        <f>IF('2.Census &amp; Reference Benchmarks'!C318 &lt;&gt;"",'2.Census &amp; Reference Benchmarks'!C318,"")</f>
        <v>0</v>
      </c>
      <c r="D318" s="57" t="str">
        <f>IF('2.Census &amp; Reference Benchmarks'!D318 &lt;&gt;"",'2.Census &amp; Reference Benchmarks'!D318,"")</f>
        <v/>
      </c>
      <c r="E318" s="56" t="str">
        <f>IF('2.Census &amp; Reference Benchmarks'!E318 &lt;&gt;"",'2.Census &amp; Reference Benchmarks'!E318,"")</f>
        <v/>
      </c>
      <c r="F318" s="56" t="str">
        <f>IF('2.Census &amp; Reference Benchmarks'!F318 &lt;&gt;"",'2.Census &amp; Reference Benchmarks'!F318,"")</f>
        <v/>
      </c>
      <c r="G318" s="58" t="str">
        <f>IF('2.Census &amp; Reference Benchmarks'!G318 &lt;&gt;"",'2.Census &amp; Reference Benchmarks'!G318,"")</f>
        <v/>
      </c>
      <c r="H318" s="58" t="str">
        <f>IF('2.Census &amp; Reference Benchmarks'!H318 &lt;&gt;"",'2.Census &amp; Reference Benchmarks'!H318,"")</f>
        <v/>
      </c>
      <c r="I318" s="58" t="str">
        <f>IF('2.Census &amp; Reference Benchmarks'!I318 &lt;&gt;"",'2.Census &amp; Reference Benchmarks'!I318,"")</f>
        <v/>
      </c>
      <c r="J318" s="69" t="str">
        <f>IF('2.Census &amp; Reference Benchmarks'!J318 &lt;&gt;"",'2.Census &amp; Reference Benchmarks'!J318,"")</f>
        <v/>
      </c>
      <c r="K318" s="58" t="str">
        <f>IF('7.Safe Harbor Input Data &amp; Calc'!Q320 &lt;&gt; "", '7.Safe Harbor Input Data &amp; Calc'!Q320, "")</f>
        <v>No</v>
      </c>
      <c r="L318" s="59" t="str">
        <f>IF('2.Census &amp; Reference Benchmarks'!T318&lt;&gt; "",'2.Census &amp; Reference Benchmarks'!T318,"")</f>
        <v/>
      </c>
      <c r="M318" s="60">
        <f>'2.Census &amp; Reference Benchmarks'!M318</f>
        <v>0</v>
      </c>
      <c r="N318" s="60">
        <f>'2.Census &amp; Reference Benchmarks'!P318</f>
        <v>0</v>
      </c>
      <c r="O318" s="60">
        <f>'2.Census &amp; Reference Benchmarks'!S318</f>
        <v>0</v>
      </c>
      <c r="P318" s="52">
        <f>IF( AND(I318 &lt; '1. Summary for SBA'!$J$7, I318 &lt;&gt;""), 0, IF(AND(G318="",I318=""),SUM(M318:O318)*4,IF(I318&lt;'1. Summary for SBA'!$J$7,0,IF(K318="Yes",0,IF(H318="Salary",IF(AND(SUM(M318:O318)*4&lt;100000,L318=""),(SUM(M318:O318)/(IF(OR(I318=0,I318&gt;=DATEVALUE("3/31/2020")),DATEVALUE("3/31/2020"),I318)-IF(OR(G318&lt;=DATEVALUE("1/1/2020"), G318 = ""),DATEVALUE("1/1/2020"),IF(OR(MONTH(G318)=1),G318+1,IF(MONTH(G318)=3,G318,G318-1)))))*360,0),0)))))</f>
        <v>0</v>
      </c>
      <c r="Q318" s="52">
        <f t="shared" si="36"/>
        <v>0</v>
      </c>
      <c r="R318" s="67">
        <f t="shared" si="30"/>
        <v>0</v>
      </c>
      <c r="S318" s="53">
        <f>SUM('3.Weekly Hours &amp; Wage Activity'!AI318:BF318)</f>
        <v>0</v>
      </c>
      <c r="T318" s="53">
        <f>IF(AND(I318&lt;&gt; "",  I318 &lt; '1. Summary for SBA'!$J$11 +168, I318 &gt; '1. Summary for SBA'!$J$11),S318+(((168-(I318-'1. Summary for SBA'!$J$11+1))*S318)/((I318-'1. Summary for SBA'!$J$11+1))),0)</f>
        <v>0</v>
      </c>
      <c r="U318" s="369">
        <f>IF(K318= "Yes",0,IF( H318 = "salary",IF(T318 = 0,MAX(0,$R318-$S318), R318-T318),IF( H318 = "Hourly",'6. Hourly EE Wage Reduction'!AA318, 0)))</f>
        <v>0</v>
      </c>
      <c r="V318" s="67">
        <f t="shared" si="31"/>
        <v>0</v>
      </c>
      <c r="W318" s="405" t="str">
        <f>IF(U318 = 0, "No",IF('6. Hourly EE Wage Reduction'!T318 &gt;'6. Hourly EE Wage Reduction'!W318, "Yes", "No"))</f>
        <v>No</v>
      </c>
      <c r="X318" s="67">
        <f t="shared" si="32"/>
        <v>0</v>
      </c>
      <c r="Y318" s="67">
        <f t="shared" si="33"/>
        <v>0</v>
      </c>
      <c r="AA318" s="86">
        <f>IFERROR(IF('3.Weekly Hours &amp; Wage Activity'!J318 = "FT", 1,MIN(1,IF('3.Weekly Hours &amp; Wage Activity'!J318 = "", "",MIN('3.Weekly Hours &amp; Wage Activity'!J318/40,1)),IF('3.Weekly Hours &amp; Wage Activity'!J318="", "",'3.Weekly Hours &amp; Wage Activity'!J318/40 ))),0)</f>
        <v>0</v>
      </c>
      <c r="AB318" s="86">
        <f>IFERROR(IF('3.Weekly Hours &amp; Wage Activity'!K318 = "FT", 1,MIN(1,IF('3.Weekly Hours &amp; Wage Activity'!K318 = "", "",MIN('3.Weekly Hours &amp; Wage Activity'!K318/40,1)),IF('3.Weekly Hours &amp; Wage Activity'!K318="", "",'3.Weekly Hours &amp; Wage Activity'!K318/40 ))),0)</f>
        <v>0</v>
      </c>
      <c r="AC318" s="86">
        <f>IFERROR(IF('3.Weekly Hours &amp; Wage Activity'!L318 = "FT", 1,MIN(1,IF('3.Weekly Hours &amp; Wage Activity'!L318 = "", "",MIN('3.Weekly Hours &amp; Wage Activity'!L318/40,1)),IF('3.Weekly Hours &amp; Wage Activity'!L318="", "",'3.Weekly Hours &amp; Wage Activity'!L318/40 ))),0)</f>
        <v>0</v>
      </c>
      <c r="AD318" s="86">
        <f>IFERROR(IF('3.Weekly Hours &amp; Wage Activity'!M318 = "FT", 1,MIN(1,IF('3.Weekly Hours &amp; Wage Activity'!M318 = "", "",MIN('3.Weekly Hours &amp; Wage Activity'!M318/40,1)),IF('3.Weekly Hours &amp; Wage Activity'!M318="", "",'3.Weekly Hours &amp; Wage Activity'!M318/40 ))),0)</f>
        <v>0</v>
      </c>
      <c r="AE318" s="86">
        <f>IFERROR(IF('3.Weekly Hours &amp; Wage Activity'!N318 = "FT", 1,MIN(1,IF('3.Weekly Hours &amp; Wage Activity'!N318 = "", "",MIN('3.Weekly Hours &amp; Wage Activity'!N318/40,1)),IF('3.Weekly Hours &amp; Wage Activity'!N318="", "",'3.Weekly Hours &amp; Wage Activity'!N318/40 ))),0)</f>
        <v>0</v>
      </c>
      <c r="AF318" s="86">
        <f>IFERROR(IF('3.Weekly Hours &amp; Wage Activity'!O318 = "FT", 1,MIN(1,IF('3.Weekly Hours &amp; Wage Activity'!O318 = "", "",MIN('3.Weekly Hours &amp; Wage Activity'!O318/40,1)),IF('3.Weekly Hours &amp; Wage Activity'!O318="", "",'3.Weekly Hours &amp; Wage Activity'!O318/40 ))),0)</f>
        <v>0</v>
      </c>
      <c r="AG318" s="86">
        <f>IFERROR(IF('3.Weekly Hours &amp; Wage Activity'!P318 = "FT", 1,MIN(1,IF('3.Weekly Hours &amp; Wage Activity'!P318 = "", "",MIN('3.Weekly Hours &amp; Wage Activity'!P318/40,1)),IF('3.Weekly Hours &amp; Wage Activity'!P318="", "",'3.Weekly Hours &amp; Wage Activity'!P318/40 ))),0)</f>
        <v>0</v>
      </c>
      <c r="AH318" s="86">
        <f>IFERROR(IF('3.Weekly Hours &amp; Wage Activity'!Q318 = "FT", 1,MIN(1,IF('3.Weekly Hours &amp; Wage Activity'!Q318 = "", "",MIN('3.Weekly Hours &amp; Wage Activity'!Q318/40,1)),IF('3.Weekly Hours &amp; Wage Activity'!Q318="", "",'3.Weekly Hours &amp; Wage Activity'!Q318/40 ))),0)</f>
        <v>0</v>
      </c>
      <c r="AI318" s="86">
        <f>IFERROR(IF('3.Weekly Hours &amp; Wage Activity'!R318 = "FT", 1,MIN(1,IF('3.Weekly Hours &amp; Wage Activity'!R318 = "", "",MIN('3.Weekly Hours &amp; Wage Activity'!R318/40,1)),IF('3.Weekly Hours &amp; Wage Activity'!R318="", "",'3.Weekly Hours &amp; Wage Activity'!R318/40 ))),0)</f>
        <v>0</v>
      </c>
      <c r="AJ318" s="86">
        <f>IFERROR(IF('3.Weekly Hours &amp; Wage Activity'!S318 = "FT", 1,MIN(1,IF('3.Weekly Hours &amp; Wage Activity'!S318 = "", "",MIN('3.Weekly Hours &amp; Wage Activity'!S318/40,1)),IF('3.Weekly Hours &amp; Wage Activity'!S318="", "",'3.Weekly Hours &amp; Wage Activity'!S318/40 ))),0)</f>
        <v>0</v>
      </c>
      <c r="AK318" s="86">
        <f>IFERROR(IF('3.Weekly Hours &amp; Wage Activity'!T318 = "FT", 1,MIN(1,IF('3.Weekly Hours &amp; Wage Activity'!T318 = "", "",MIN('3.Weekly Hours &amp; Wage Activity'!T318/40,1)),IF('3.Weekly Hours &amp; Wage Activity'!T318="", "",'3.Weekly Hours &amp; Wage Activity'!T318/40 ))),0)</f>
        <v>0</v>
      </c>
      <c r="AL318" s="86">
        <f>IFERROR(IF('3.Weekly Hours &amp; Wage Activity'!U318 = "FT", 1,MIN(1,IF('3.Weekly Hours &amp; Wage Activity'!U318 = "", "",MIN('3.Weekly Hours &amp; Wage Activity'!U318/40,1)),IF('3.Weekly Hours &amp; Wage Activity'!U318="", "",'3.Weekly Hours &amp; Wage Activity'!U318/40 ))),0)</f>
        <v>0</v>
      </c>
      <c r="AM318" s="86">
        <f>IFERROR(IF('3.Weekly Hours &amp; Wage Activity'!V318 = "FT", 1,MIN(1,IF('3.Weekly Hours &amp; Wage Activity'!V318 = "", "",MIN('3.Weekly Hours &amp; Wage Activity'!V318/40,1)),IF('3.Weekly Hours &amp; Wage Activity'!V318="", "",'3.Weekly Hours &amp; Wage Activity'!V318/40 ))),0)</f>
        <v>0</v>
      </c>
      <c r="AN318" s="86">
        <f>IFERROR(IF('3.Weekly Hours &amp; Wage Activity'!W318 = "FT", 1,MIN(1,IF('3.Weekly Hours &amp; Wage Activity'!W318 = "", "",MIN('3.Weekly Hours &amp; Wage Activity'!W318/40,1)),IF('3.Weekly Hours &amp; Wage Activity'!W318="", "",'3.Weekly Hours &amp; Wage Activity'!W318/40 ))),0)</f>
        <v>0</v>
      </c>
      <c r="AO318" s="86">
        <f>IFERROR(IF('3.Weekly Hours &amp; Wage Activity'!X318 = "FT", 1,MIN(1,IF('3.Weekly Hours &amp; Wage Activity'!X318 = "", "",MIN('3.Weekly Hours &amp; Wage Activity'!X318/40,1)),IF('3.Weekly Hours &amp; Wage Activity'!X318="", "",'3.Weekly Hours &amp; Wage Activity'!X318/40 ))),0)</f>
        <v>0</v>
      </c>
      <c r="AP318" s="86">
        <f>IFERROR(IF('3.Weekly Hours &amp; Wage Activity'!Y318 = "FT", 1,MIN(1,IF('3.Weekly Hours &amp; Wage Activity'!Y318 = "", "",MIN('3.Weekly Hours &amp; Wage Activity'!Y318/40,1)),IF('3.Weekly Hours &amp; Wage Activity'!Y318="", "",'3.Weekly Hours &amp; Wage Activity'!Y318/40 ))),0)</f>
        <v>0</v>
      </c>
      <c r="AQ318" s="86">
        <f>IFERROR(IF('3.Weekly Hours &amp; Wage Activity'!Z318 = "FT", 1,MIN(1,IF('3.Weekly Hours &amp; Wage Activity'!Z318 = "", "",MIN('3.Weekly Hours &amp; Wage Activity'!Z318/40,1)),IF('3.Weekly Hours &amp; Wage Activity'!Z318="", "",'3.Weekly Hours &amp; Wage Activity'!Z318/40 ))),0)</f>
        <v>0</v>
      </c>
      <c r="AR318" s="86">
        <f>IFERROR(IF('3.Weekly Hours &amp; Wage Activity'!AA318 = "FT", 1,MIN(1,IF('3.Weekly Hours &amp; Wage Activity'!AA318 = "", "",MIN('3.Weekly Hours &amp; Wage Activity'!AA318/40,1)),IF('3.Weekly Hours &amp; Wage Activity'!AA318="", "",'3.Weekly Hours &amp; Wage Activity'!AA318/40 ))),0)</f>
        <v>0</v>
      </c>
      <c r="AS318" s="86">
        <f>IFERROR(IF('3.Weekly Hours &amp; Wage Activity'!AB318 = "FT", 1,MIN(1,IF('3.Weekly Hours &amp; Wage Activity'!AB318 = "", "",MIN('3.Weekly Hours &amp; Wage Activity'!AB318/40,1)),IF('3.Weekly Hours &amp; Wage Activity'!AB318="", "",'3.Weekly Hours &amp; Wage Activity'!AB318/40 ))),0)</f>
        <v>0</v>
      </c>
      <c r="AT318" s="86">
        <f>IFERROR(IF('3.Weekly Hours &amp; Wage Activity'!AC318 = "FT", 1,MIN(1,IF('3.Weekly Hours &amp; Wage Activity'!AC318 = "", "",MIN('3.Weekly Hours &amp; Wage Activity'!AC318/40,1)),IF('3.Weekly Hours &amp; Wage Activity'!AC318="", "",'3.Weekly Hours &amp; Wage Activity'!AC318/40 ))),0)</f>
        <v>0</v>
      </c>
      <c r="AU318" s="86">
        <f>IFERROR(IF('3.Weekly Hours &amp; Wage Activity'!AD318 = "FT", 1,MIN(1,IF('3.Weekly Hours &amp; Wage Activity'!AD318 = "", "",MIN('3.Weekly Hours &amp; Wage Activity'!AD318/40,1)),IF('3.Weekly Hours &amp; Wage Activity'!AD318="", "",'3.Weekly Hours &amp; Wage Activity'!AD318/40 ))),0)</f>
        <v>0</v>
      </c>
      <c r="AV318" s="86">
        <f>IFERROR(IF('3.Weekly Hours &amp; Wage Activity'!AE318 = "FT", 1,MIN(1,IF('3.Weekly Hours &amp; Wage Activity'!AE318 = "", "",MIN('3.Weekly Hours &amp; Wage Activity'!AE318/40,1)),IF('3.Weekly Hours &amp; Wage Activity'!AE318="", "",'3.Weekly Hours &amp; Wage Activity'!AE318/40 ))),0)</f>
        <v>0</v>
      </c>
      <c r="AW318" s="86">
        <f>IFERROR(IF('3.Weekly Hours &amp; Wage Activity'!AF318 = "FT", 1,MIN(1,IF('3.Weekly Hours &amp; Wage Activity'!AF318 = "", "",MIN('3.Weekly Hours &amp; Wage Activity'!AF318/40,1)),IF('3.Weekly Hours &amp; Wage Activity'!AF318="", "",'3.Weekly Hours &amp; Wage Activity'!AF318/40 ))),0)</f>
        <v>0</v>
      </c>
      <c r="AX318" s="86">
        <f>IFERROR(IF('3.Weekly Hours &amp; Wage Activity'!AG318 = "FT", 1,MIN(1,IF('3.Weekly Hours &amp; Wage Activity'!AG318 = "", "",MIN('3.Weekly Hours &amp; Wage Activity'!AG318/40,1)),IF('3.Weekly Hours &amp; Wage Activity'!AG318="", "",'3.Weekly Hours &amp; Wage Activity'!AG318/40 ))),0)</f>
        <v>0</v>
      </c>
      <c r="AY318" s="523">
        <f>SUM( IF(COUNTIF('3.Weekly Hours &amp; Wage Activity'!J318:Q318, "&lt;&gt;FT") = 0, COLUMNS('3.Weekly Hours &amp; Wage Activity'!J318:AG318) * 40, '3.Weekly Hours &amp; Wage Activity'!J318:AG318))</f>
        <v>0</v>
      </c>
      <c r="AZ318" s="86">
        <f t="shared" si="34"/>
        <v>0</v>
      </c>
      <c r="BA318" s="87">
        <f t="shared" si="35"/>
        <v>0</v>
      </c>
      <c r="BB318" s="74" t="str">
        <f>IF('2.Census &amp; Reference Benchmarks'!K318 = "", "", '2.Census &amp; Reference Benchmarks'!K318)</f>
        <v/>
      </c>
      <c r="BC318" s="185">
        <f>IF('2.Census &amp; Reference Benchmarks'!L318="N/A",IF(OR(AND(G318="",I318=""),AND(G318&lt;DATEVALUE("1/1/2020"),OR(I318="",I318&gt;DATEVALUE("3/31/2020")))),177.14,IF(OR(I318 = "", I318 &gt; DATEVALUE("1/31/2020")), ROUND(177.14*((DATEVALUE("2/1/2020") -G318)/31),1))),IF('2.Census &amp; Reference Benchmarks'!L318="",0,'2.Census &amp; Reference Benchmarks'!L318))</f>
        <v>0</v>
      </c>
      <c r="BD318" s="74" t="str">
        <f>IF('2.Census &amp; Reference Benchmarks'!N318 = "", "", '2.Census &amp; Reference Benchmarks'!N318)</f>
        <v/>
      </c>
      <c r="BE318" s="185">
        <f>IF('2.Census &amp; Reference Benchmarks'!O318="N/A",IF(OR(AND(G318="",I318=""),AND(G318&lt;=DATEVALUE("2/1/2020"),OR(I318="",I318&gt;=DATEVALUE("2/29/2020")))),165.71,IF(AND(G318&gt;DATEVALUE("2/1/2020"),OR(I318="",I318&lt;=DATEVALUE("2/29/2020"))),((DATEVALUE("3/1/2020")-G318)/29)*165.71,"")),IF('2.Census &amp; Reference Benchmarks'!O318="",0,'2.Census &amp; Reference Benchmarks'!O318))</f>
        <v>0</v>
      </c>
    </row>
    <row r="319" spans="1:57" x14ac:dyDescent="0.25">
      <c r="A319" s="3"/>
      <c r="B319" s="56">
        <f>IF('2.Census &amp; Reference Benchmarks'!B319 &lt;&gt;"",'2.Census &amp; Reference Benchmarks'!B319,"")</f>
        <v>0</v>
      </c>
      <c r="C319" s="56">
        <f>IF('2.Census &amp; Reference Benchmarks'!C319 &lt;&gt;"",'2.Census &amp; Reference Benchmarks'!C319,"")</f>
        <v>0</v>
      </c>
      <c r="D319" s="57" t="str">
        <f>IF('2.Census &amp; Reference Benchmarks'!D319 &lt;&gt;"",'2.Census &amp; Reference Benchmarks'!D319,"")</f>
        <v/>
      </c>
      <c r="E319" s="56" t="str">
        <f>IF('2.Census &amp; Reference Benchmarks'!E319 &lt;&gt;"",'2.Census &amp; Reference Benchmarks'!E319,"")</f>
        <v/>
      </c>
      <c r="F319" s="56" t="str">
        <f>IF('2.Census &amp; Reference Benchmarks'!F319 &lt;&gt;"",'2.Census &amp; Reference Benchmarks'!F319,"")</f>
        <v/>
      </c>
      <c r="G319" s="58" t="str">
        <f>IF('2.Census &amp; Reference Benchmarks'!G319 &lt;&gt;"",'2.Census &amp; Reference Benchmarks'!G319,"")</f>
        <v/>
      </c>
      <c r="H319" s="58" t="str">
        <f>IF('2.Census &amp; Reference Benchmarks'!H319 &lt;&gt;"",'2.Census &amp; Reference Benchmarks'!H319,"")</f>
        <v/>
      </c>
      <c r="I319" s="58" t="str">
        <f>IF('2.Census &amp; Reference Benchmarks'!I319 &lt;&gt;"",'2.Census &amp; Reference Benchmarks'!I319,"")</f>
        <v/>
      </c>
      <c r="J319" s="69" t="str">
        <f>IF('2.Census &amp; Reference Benchmarks'!J319 &lt;&gt;"",'2.Census &amp; Reference Benchmarks'!J319,"")</f>
        <v/>
      </c>
      <c r="K319" s="58" t="str">
        <f>IF('7.Safe Harbor Input Data &amp; Calc'!Q321 &lt;&gt; "", '7.Safe Harbor Input Data &amp; Calc'!Q321, "")</f>
        <v>No</v>
      </c>
      <c r="L319" s="59" t="str">
        <f>IF('2.Census &amp; Reference Benchmarks'!T319&lt;&gt; "",'2.Census &amp; Reference Benchmarks'!T319,"")</f>
        <v/>
      </c>
      <c r="M319" s="60">
        <f>'2.Census &amp; Reference Benchmarks'!M319</f>
        <v>0</v>
      </c>
      <c r="N319" s="60">
        <f>'2.Census &amp; Reference Benchmarks'!P319</f>
        <v>0</v>
      </c>
      <c r="O319" s="60">
        <f>'2.Census &amp; Reference Benchmarks'!S319</f>
        <v>0</v>
      </c>
      <c r="P319" s="52">
        <f>IF( AND(I319 &lt; '1. Summary for SBA'!$J$7, I319 &lt;&gt;""), 0, IF(AND(G319="",I319=""),SUM(M319:O319)*4,IF(I319&lt;'1. Summary for SBA'!$J$7,0,IF(K319="Yes",0,IF(H319="Salary",IF(AND(SUM(M319:O319)*4&lt;100000,L319=""),(SUM(M319:O319)/(IF(OR(I319=0,I319&gt;=DATEVALUE("3/31/2020")),DATEVALUE("3/31/2020"),I319)-IF(OR(G319&lt;=DATEVALUE("1/1/2020"), G319 = ""),DATEVALUE("1/1/2020"),IF(OR(MONTH(G319)=1),G319+1,IF(MONTH(G319)=3,G319,G319-1)))))*360,0),0)))))</f>
        <v>0</v>
      </c>
      <c r="Q319" s="52">
        <f t="shared" si="36"/>
        <v>0</v>
      </c>
      <c r="R319" s="67">
        <f t="shared" si="30"/>
        <v>0</v>
      </c>
      <c r="S319" s="53">
        <f>SUM('3.Weekly Hours &amp; Wage Activity'!AI319:BF319)</f>
        <v>0</v>
      </c>
      <c r="T319" s="53">
        <f>IF(AND(I319&lt;&gt; "",  I319 &lt; '1. Summary for SBA'!$J$11 +168, I319 &gt; '1. Summary for SBA'!$J$11),S319+(((168-(I319-'1. Summary for SBA'!$J$11+1))*S319)/((I319-'1. Summary for SBA'!$J$11+1))),0)</f>
        <v>0</v>
      </c>
      <c r="U319" s="369">
        <f>IF(K319= "Yes",0,IF( H319 = "salary",IF(T319 = 0,MAX(0,$R319-$S319), R319-T319),IF( H319 = "Hourly",'6. Hourly EE Wage Reduction'!AA319, 0)))</f>
        <v>0</v>
      </c>
      <c r="V319" s="67">
        <f t="shared" si="31"/>
        <v>0</v>
      </c>
      <c r="W319" s="405" t="str">
        <f>IF(U319 = 0, "No",IF('6. Hourly EE Wage Reduction'!T319 &gt;'6. Hourly EE Wage Reduction'!W319, "Yes", "No"))</f>
        <v>No</v>
      </c>
      <c r="X319" s="67">
        <f t="shared" si="32"/>
        <v>0</v>
      </c>
      <c r="Y319" s="67">
        <f t="shared" si="33"/>
        <v>0</v>
      </c>
      <c r="AA319" s="86">
        <f>IFERROR(IF('3.Weekly Hours &amp; Wage Activity'!J319 = "FT", 1,MIN(1,IF('3.Weekly Hours &amp; Wage Activity'!J319 = "", "",MIN('3.Weekly Hours &amp; Wage Activity'!J319/40,1)),IF('3.Weekly Hours &amp; Wage Activity'!J319="", "",'3.Weekly Hours &amp; Wage Activity'!J319/40 ))),0)</f>
        <v>0</v>
      </c>
      <c r="AB319" s="86">
        <f>IFERROR(IF('3.Weekly Hours &amp; Wage Activity'!K319 = "FT", 1,MIN(1,IF('3.Weekly Hours &amp; Wage Activity'!K319 = "", "",MIN('3.Weekly Hours &amp; Wage Activity'!K319/40,1)),IF('3.Weekly Hours &amp; Wage Activity'!K319="", "",'3.Weekly Hours &amp; Wage Activity'!K319/40 ))),0)</f>
        <v>0</v>
      </c>
      <c r="AC319" s="86">
        <f>IFERROR(IF('3.Weekly Hours &amp; Wage Activity'!L319 = "FT", 1,MIN(1,IF('3.Weekly Hours &amp; Wage Activity'!L319 = "", "",MIN('3.Weekly Hours &amp; Wage Activity'!L319/40,1)),IF('3.Weekly Hours &amp; Wage Activity'!L319="", "",'3.Weekly Hours &amp; Wage Activity'!L319/40 ))),0)</f>
        <v>0</v>
      </c>
      <c r="AD319" s="86">
        <f>IFERROR(IF('3.Weekly Hours &amp; Wage Activity'!M319 = "FT", 1,MIN(1,IF('3.Weekly Hours &amp; Wage Activity'!M319 = "", "",MIN('3.Weekly Hours &amp; Wage Activity'!M319/40,1)),IF('3.Weekly Hours &amp; Wage Activity'!M319="", "",'3.Weekly Hours &amp; Wage Activity'!M319/40 ))),0)</f>
        <v>0</v>
      </c>
      <c r="AE319" s="86">
        <f>IFERROR(IF('3.Weekly Hours &amp; Wage Activity'!N319 = "FT", 1,MIN(1,IF('3.Weekly Hours &amp; Wage Activity'!N319 = "", "",MIN('3.Weekly Hours &amp; Wage Activity'!N319/40,1)),IF('3.Weekly Hours &amp; Wage Activity'!N319="", "",'3.Weekly Hours &amp; Wage Activity'!N319/40 ))),0)</f>
        <v>0</v>
      </c>
      <c r="AF319" s="86">
        <f>IFERROR(IF('3.Weekly Hours &amp; Wage Activity'!O319 = "FT", 1,MIN(1,IF('3.Weekly Hours &amp; Wage Activity'!O319 = "", "",MIN('3.Weekly Hours &amp; Wage Activity'!O319/40,1)),IF('3.Weekly Hours &amp; Wage Activity'!O319="", "",'3.Weekly Hours &amp; Wage Activity'!O319/40 ))),0)</f>
        <v>0</v>
      </c>
      <c r="AG319" s="86">
        <f>IFERROR(IF('3.Weekly Hours &amp; Wage Activity'!P319 = "FT", 1,MIN(1,IF('3.Weekly Hours &amp; Wage Activity'!P319 = "", "",MIN('3.Weekly Hours &amp; Wage Activity'!P319/40,1)),IF('3.Weekly Hours &amp; Wage Activity'!P319="", "",'3.Weekly Hours &amp; Wage Activity'!P319/40 ))),0)</f>
        <v>0</v>
      </c>
      <c r="AH319" s="86">
        <f>IFERROR(IF('3.Weekly Hours &amp; Wage Activity'!Q319 = "FT", 1,MIN(1,IF('3.Weekly Hours &amp; Wage Activity'!Q319 = "", "",MIN('3.Weekly Hours &amp; Wage Activity'!Q319/40,1)),IF('3.Weekly Hours &amp; Wage Activity'!Q319="", "",'3.Weekly Hours &amp; Wage Activity'!Q319/40 ))),0)</f>
        <v>0</v>
      </c>
      <c r="AI319" s="86">
        <f>IFERROR(IF('3.Weekly Hours &amp; Wage Activity'!R319 = "FT", 1,MIN(1,IF('3.Weekly Hours &amp; Wage Activity'!R319 = "", "",MIN('3.Weekly Hours &amp; Wage Activity'!R319/40,1)),IF('3.Weekly Hours &amp; Wage Activity'!R319="", "",'3.Weekly Hours &amp; Wage Activity'!R319/40 ))),0)</f>
        <v>0</v>
      </c>
      <c r="AJ319" s="86">
        <f>IFERROR(IF('3.Weekly Hours &amp; Wage Activity'!S319 = "FT", 1,MIN(1,IF('3.Weekly Hours &amp; Wage Activity'!S319 = "", "",MIN('3.Weekly Hours &amp; Wage Activity'!S319/40,1)),IF('3.Weekly Hours &amp; Wage Activity'!S319="", "",'3.Weekly Hours &amp; Wage Activity'!S319/40 ))),0)</f>
        <v>0</v>
      </c>
      <c r="AK319" s="86">
        <f>IFERROR(IF('3.Weekly Hours &amp; Wage Activity'!T319 = "FT", 1,MIN(1,IF('3.Weekly Hours &amp; Wage Activity'!T319 = "", "",MIN('3.Weekly Hours &amp; Wage Activity'!T319/40,1)),IF('3.Weekly Hours &amp; Wage Activity'!T319="", "",'3.Weekly Hours &amp; Wage Activity'!T319/40 ))),0)</f>
        <v>0</v>
      </c>
      <c r="AL319" s="86">
        <f>IFERROR(IF('3.Weekly Hours &amp; Wage Activity'!U319 = "FT", 1,MIN(1,IF('3.Weekly Hours &amp; Wage Activity'!U319 = "", "",MIN('3.Weekly Hours &amp; Wage Activity'!U319/40,1)),IF('3.Weekly Hours &amp; Wage Activity'!U319="", "",'3.Weekly Hours &amp; Wage Activity'!U319/40 ))),0)</f>
        <v>0</v>
      </c>
      <c r="AM319" s="86">
        <f>IFERROR(IF('3.Weekly Hours &amp; Wage Activity'!V319 = "FT", 1,MIN(1,IF('3.Weekly Hours &amp; Wage Activity'!V319 = "", "",MIN('3.Weekly Hours &amp; Wage Activity'!V319/40,1)),IF('3.Weekly Hours &amp; Wage Activity'!V319="", "",'3.Weekly Hours &amp; Wage Activity'!V319/40 ))),0)</f>
        <v>0</v>
      </c>
      <c r="AN319" s="86">
        <f>IFERROR(IF('3.Weekly Hours &amp; Wage Activity'!W319 = "FT", 1,MIN(1,IF('3.Weekly Hours &amp; Wage Activity'!W319 = "", "",MIN('3.Weekly Hours &amp; Wage Activity'!W319/40,1)),IF('3.Weekly Hours &amp; Wage Activity'!W319="", "",'3.Weekly Hours &amp; Wage Activity'!W319/40 ))),0)</f>
        <v>0</v>
      </c>
      <c r="AO319" s="86">
        <f>IFERROR(IF('3.Weekly Hours &amp; Wage Activity'!X319 = "FT", 1,MIN(1,IF('3.Weekly Hours &amp; Wage Activity'!X319 = "", "",MIN('3.Weekly Hours &amp; Wage Activity'!X319/40,1)),IF('3.Weekly Hours &amp; Wage Activity'!X319="", "",'3.Weekly Hours &amp; Wage Activity'!X319/40 ))),0)</f>
        <v>0</v>
      </c>
      <c r="AP319" s="86">
        <f>IFERROR(IF('3.Weekly Hours &amp; Wage Activity'!Y319 = "FT", 1,MIN(1,IF('3.Weekly Hours &amp; Wage Activity'!Y319 = "", "",MIN('3.Weekly Hours &amp; Wage Activity'!Y319/40,1)),IF('3.Weekly Hours &amp; Wage Activity'!Y319="", "",'3.Weekly Hours &amp; Wage Activity'!Y319/40 ))),0)</f>
        <v>0</v>
      </c>
      <c r="AQ319" s="86">
        <f>IFERROR(IF('3.Weekly Hours &amp; Wage Activity'!Z319 = "FT", 1,MIN(1,IF('3.Weekly Hours &amp; Wage Activity'!Z319 = "", "",MIN('3.Weekly Hours &amp; Wage Activity'!Z319/40,1)),IF('3.Weekly Hours &amp; Wage Activity'!Z319="", "",'3.Weekly Hours &amp; Wage Activity'!Z319/40 ))),0)</f>
        <v>0</v>
      </c>
      <c r="AR319" s="86">
        <f>IFERROR(IF('3.Weekly Hours &amp; Wage Activity'!AA319 = "FT", 1,MIN(1,IF('3.Weekly Hours &amp; Wage Activity'!AA319 = "", "",MIN('3.Weekly Hours &amp; Wage Activity'!AA319/40,1)),IF('3.Weekly Hours &amp; Wage Activity'!AA319="", "",'3.Weekly Hours &amp; Wage Activity'!AA319/40 ))),0)</f>
        <v>0</v>
      </c>
      <c r="AS319" s="86">
        <f>IFERROR(IF('3.Weekly Hours &amp; Wage Activity'!AB319 = "FT", 1,MIN(1,IF('3.Weekly Hours &amp; Wage Activity'!AB319 = "", "",MIN('3.Weekly Hours &amp; Wage Activity'!AB319/40,1)),IF('3.Weekly Hours &amp; Wage Activity'!AB319="", "",'3.Weekly Hours &amp; Wage Activity'!AB319/40 ))),0)</f>
        <v>0</v>
      </c>
      <c r="AT319" s="86">
        <f>IFERROR(IF('3.Weekly Hours &amp; Wage Activity'!AC319 = "FT", 1,MIN(1,IF('3.Weekly Hours &amp; Wage Activity'!AC319 = "", "",MIN('3.Weekly Hours &amp; Wage Activity'!AC319/40,1)),IF('3.Weekly Hours &amp; Wage Activity'!AC319="", "",'3.Weekly Hours &amp; Wage Activity'!AC319/40 ))),0)</f>
        <v>0</v>
      </c>
      <c r="AU319" s="86">
        <f>IFERROR(IF('3.Weekly Hours &amp; Wage Activity'!AD319 = "FT", 1,MIN(1,IF('3.Weekly Hours &amp; Wage Activity'!AD319 = "", "",MIN('3.Weekly Hours &amp; Wage Activity'!AD319/40,1)),IF('3.Weekly Hours &amp; Wage Activity'!AD319="", "",'3.Weekly Hours &amp; Wage Activity'!AD319/40 ))),0)</f>
        <v>0</v>
      </c>
      <c r="AV319" s="86">
        <f>IFERROR(IF('3.Weekly Hours &amp; Wage Activity'!AE319 = "FT", 1,MIN(1,IF('3.Weekly Hours &amp; Wage Activity'!AE319 = "", "",MIN('3.Weekly Hours &amp; Wage Activity'!AE319/40,1)),IF('3.Weekly Hours &amp; Wage Activity'!AE319="", "",'3.Weekly Hours &amp; Wage Activity'!AE319/40 ))),0)</f>
        <v>0</v>
      </c>
      <c r="AW319" s="86">
        <f>IFERROR(IF('3.Weekly Hours &amp; Wage Activity'!AF319 = "FT", 1,MIN(1,IF('3.Weekly Hours &amp; Wage Activity'!AF319 = "", "",MIN('3.Weekly Hours &amp; Wage Activity'!AF319/40,1)),IF('3.Weekly Hours &amp; Wage Activity'!AF319="", "",'3.Weekly Hours &amp; Wage Activity'!AF319/40 ))),0)</f>
        <v>0</v>
      </c>
      <c r="AX319" s="86">
        <f>IFERROR(IF('3.Weekly Hours &amp; Wage Activity'!AG319 = "FT", 1,MIN(1,IF('3.Weekly Hours &amp; Wage Activity'!AG319 = "", "",MIN('3.Weekly Hours &amp; Wage Activity'!AG319/40,1)),IF('3.Weekly Hours &amp; Wage Activity'!AG319="", "",'3.Weekly Hours &amp; Wage Activity'!AG319/40 ))),0)</f>
        <v>0</v>
      </c>
      <c r="AY319" s="523">
        <f>SUM( IF(COUNTIF('3.Weekly Hours &amp; Wage Activity'!J319:Q319, "&lt;&gt;FT") = 0, COLUMNS('3.Weekly Hours &amp; Wage Activity'!J319:AG319) * 40, '3.Weekly Hours &amp; Wage Activity'!J319:AG319))</f>
        <v>0</v>
      </c>
      <c r="AZ319" s="86">
        <f t="shared" si="34"/>
        <v>0</v>
      </c>
      <c r="BA319" s="87">
        <f t="shared" si="35"/>
        <v>0</v>
      </c>
      <c r="BB319" s="74" t="str">
        <f>IF('2.Census &amp; Reference Benchmarks'!K319 = "", "", '2.Census &amp; Reference Benchmarks'!K319)</f>
        <v/>
      </c>
      <c r="BC319" s="185">
        <f>IF('2.Census &amp; Reference Benchmarks'!L319="N/A",IF(OR(AND(G319="",I319=""),AND(G319&lt;DATEVALUE("1/1/2020"),OR(I319="",I319&gt;DATEVALUE("3/31/2020")))),177.14,IF(OR(I319 = "", I319 &gt; DATEVALUE("1/31/2020")), ROUND(177.14*((DATEVALUE("2/1/2020") -G319)/31),1))),IF('2.Census &amp; Reference Benchmarks'!L319="",0,'2.Census &amp; Reference Benchmarks'!L319))</f>
        <v>0</v>
      </c>
      <c r="BD319" s="74" t="str">
        <f>IF('2.Census &amp; Reference Benchmarks'!N319 = "", "", '2.Census &amp; Reference Benchmarks'!N319)</f>
        <v/>
      </c>
      <c r="BE319" s="185">
        <f>IF('2.Census &amp; Reference Benchmarks'!O319="N/A",IF(OR(AND(G319="",I319=""),AND(G319&lt;=DATEVALUE("2/1/2020"),OR(I319="",I319&gt;=DATEVALUE("2/29/2020")))),165.71,IF(AND(G319&gt;DATEVALUE("2/1/2020"),OR(I319="",I319&lt;=DATEVALUE("2/29/2020"))),((DATEVALUE("3/1/2020")-G319)/29)*165.71,"")),IF('2.Census &amp; Reference Benchmarks'!O319="",0,'2.Census &amp; Reference Benchmarks'!O319))</f>
        <v>0</v>
      </c>
    </row>
    <row r="320" spans="1:57" x14ac:dyDescent="0.25">
      <c r="A320" s="3"/>
      <c r="B320" s="56">
        <f>IF('2.Census &amp; Reference Benchmarks'!B320 &lt;&gt;"",'2.Census &amp; Reference Benchmarks'!B320,"")</f>
        <v>0</v>
      </c>
      <c r="C320" s="56">
        <f>IF('2.Census &amp; Reference Benchmarks'!C320 &lt;&gt;"",'2.Census &amp; Reference Benchmarks'!C320,"")</f>
        <v>0</v>
      </c>
      <c r="D320" s="57" t="str">
        <f>IF('2.Census &amp; Reference Benchmarks'!D320 &lt;&gt;"",'2.Census &amp; Reference Benchmarks'!D320,"")</f>
        <v/>
      </c>
      <c r="E320" s="56" t="str">
        <f>IF('2.Census &amp; Reference Benchmarks'!E320 &lt;&gt;"",'2.Census &amp; Reference Benchmarks'!E320,"")</f>
        <v/>
      </c>
      <c r="F320" s="56" t="str">
        <f>IF('2.Census &amp; Reference Benchmarks'!F320 &lt;&gt;"",'2.Census &amp; Reference Benchmarks'!F320,"")</f>
        <v/>
      </c>
      <c r="G320" s="58" t="str">
        <f>IF('2.Census &amp; Reference Benchmarks'!G320 &lt;&gt;"",'2.Census &amp; Reference Benchmarks'!G320,"")</f>
        <v/>
      </c>
      <c r="H320" s="58" t="str">
        <f>IF('2.Census &amp; Reference Benchmarks'!H320 &lt;&gt;"",'2.Census &amp; Reference Benchmarks'!H320,"")</f>
        <v/>
      </c>
      <c r="I320" s="58" t="str">
        <f>IF('2.Census &amp; Reference Benchmarks'!I320 &lt;&gt;"",'2.Census &amp; Reference Benchmarks'!I320,"")</f>
        <v/>
      </c>
      <c r="J320" s="69" t="str">
        <f>IF('2.Census &amp; Reference Benchmarks'!J320 &lt;&gt;"",'2.Census &amp; Reference Benchmarks'!J320,"")</f>
        <v/>
      </c>
      <c r="K320" s="58" t="str">
        <f>IF('7.Safe Harbor Input Data &amp; Calc'!Q322 &lt;&gt; "", '7.Safe Harbor Input Data &amp; Calc'!Q322, "")</f>
        <v>No</v>
      </c>
      <c r="L320" s="59" t="str">
        <f>IF('2.Census &amp; Reference Benchmarks'!T320&lt;&gt; "",'2.Census &amp; Reference Benchmarks'!T320,"")</f>
        <v/>
      </c>
      <c r="M320" s="60">
        <f>'2.Census &amp; Reference Benchmarks'!M320</f>
        <v>0</v>
      </c>
      <c r="N320" s="60">
        <f>'2.Census &amp; Reference Benchmarks'!P320</f>
        <v>0</v>
      </c>
      <c r="O320" s="60">
        <f>'2.Census &amp; Reference Benchmarks'!S320</f>
        <v>0</v>
      </c>
      <c r="P320" s="52">
        <f>IF( AND(I320 &lt; '1. Summary for SBA'!$J$7, I320 &lt;&gt;""), 0, IF(AND(G320="",I320=""),SUM(M320:O320)*4,IF(I320&lt;'1. Summary for SBA'!$J$7,0,IF(K320="Yes",0,IF(H320="Salary",IF(AND(SUM(M320:O320)*4&lt;100000,L320=""),(SUM(M320:O320)/(IF(OR(I320=0,I320&gt;=DATEVALUE("3/31/2020")),DATEVALUE("3/31/2020"),I320)-IF(OR(G320&lt;=DATEVALUE("1/1/2020"), G320 = ""),DATEVALUE("1/1/2020"),IF(OR(MONTH(G320)=1),G320+1,IF(MONTH(G320)=3,G320,G320-1)))))*360,0),0)))))</f>
        <v>0</v>
      </c>
      <c r="Q320" s="52">
        <f t="shared" si="36"/>
        <v>0</v>
      </c>
      <c r="R320" s="67">
        <f t="shared" si="30"/>
        <v>0</v>
      </c>
      <c r="S320" s="53">
        <f>SUM('3.Weekly Hours &amp; Wage Activity'!AI320:BF320)</f>
        <v>0</v>
      </c>
      <c r="T320" s="53">
        <f>IF(AND(I320&lt;&gt; "",  I320 &lt; '1. Summary for SBA'!$J$11 +168, I320 &gt; '1. Summary for SBA'!$J$11),S320+(((168-(I320-'1. Summary for SBA'!$J$11+1))*S320)/((I320-'1. Summary for SBA'!$J$11+1))),0)</f>
        <v>0</v>
      </c>
      <c r="U320" s="369">
        <f>IF(K320= "Yes",0,IF( H320 = "salary",IF(T320 = 0,MAX(0,$R320-$S320), R320-T320),IF( H320 = "Hourly",'6. Hourly EE Wage Reduction'!AA320, 0)))</f>
        <v>0</v>
      </c>
      <c r="V320" s="67">
        <f t="shared" si="31"/>
        <v>0</v>
      </c>
      <c r="W320" s="405" t="str">
        <f>IF(U320 = 0, "No",IF('6. Hourly EE Wage Reduction'!T320 &gt;'6. Hourly EE Wage Reduction'!W320, "Yes", "No"))</f>
        <v>No</v>
      </c>
      <c r="X320" s="67">
        <f t="shared" si="32"/>
        <v>0</v>
      </c>
      <c r="Y320" s="67">
        <f t="shared" si="33"/>
        <v>0</v>
      </c>
      <c r="AA320" s="86">
        <f>IFERROR(IF('3.Weekly Hours &amp; Wage Activity'!J320 = "FT", 1,MIN(1,IF('3.Weekly Hours &amp; Wage Activity'!J320 = "", "",MIN('3.Weekly Hours &amp; Wage Activity'!J320/40,1)),IF('3.Weekly Hours &amp; Wage Activity'!J320="", "",'3.Weekly Hours &amp; Wage Activity'!J320/40 ))),0)</f>
        <v>0</v>
      </c>
      <c r="AB320" s="86">
        <f>IFERROR(IF('3.Weekly Hours &amp; Wage Activity'!K320 = "FT", 1,MIN(1,IF('3.Weekly Hours &amp; Wage Activity'!K320 = "", "",MIN('3.Weekly Hours &amp; Wage Activity'!K320/40,1)),IF('3.Weekly Hours &amp; Wage Activity'!K320="", "",'3.Weekly Hours &amp; Wage Activity'!K320/40 ))),0)</f>
        <v>0</v>
      </c>
      <c r="AC320" s="86">
        <f>IFERROR(IF('3.Weekly Hours &amp; Wage Activity'!L320 = "FT", 1,MIN(1,IF('3.Weekly Hours &amp; Wage Activity'!L320 = "", "",MIN('3.Weekly Hours &amp; Wage Activity'!L320/40,1)),IF('3.Weekly Hours &amp; Wage Activity'!L320="", "",'3.Weekly Hours &amp; Wage Activity'!L320/40 ))),0)</f>
        <v>0</v>
      </c>
      <c r="AD320" s="86">
        <f>IFERROR(IF('3.Weekly Hours &amp; Wage Activity'!M320 = "FT", 1,MIN(1,IF('3.Weekly Hours &amp; Wage Activity'!M320 = "", "",MIN('3.Weekly Hours &amp; Wage Activity'!M320/40,1)),IF('3.Weekly Hours &amp; Wage Activity'!M320="", "",'3.Weekly Hours &amp; Wage Activity'!M320/40 ))),0)</f>
        <v>0</v>
      </c>
      <c r="AE320" s="86">
        <f>IFERROR(IF('3.Weekly Hours &amp; Wage Activity'!N320 = "FT", 1,MIN(1,IF('3.Weekly Hours &amp; Wage Activity'!N320 = "", "",MIN('3.Weekly Hours &amp; Wage Activity'!N320/40,1)),IF('3.Weekly Hours &amp; Wage Activity'!N320="", "",'3.Weekly Hours &amp; Wage Activity'!N320/40 ))),0)</f>
        <v>0</v>
      </c>
      <c r="AF320" s="86">
        <f>IFERROR(IF('3.Weekly Hours &amp; Wage Activity'!O320 = "FT", 1,MIN(1,IF('3.Weekly Hours &amp; Wage Activity'!O320 = "", "",MIN('3.Weekly Hours &amp; Wage Activity'!O320/40,1)),IF('3.Weekly Hours &amp; Wage Activity'!O320="", "",'3.Weekly Hours &amp; Wage Activity'!O320/40 ))),0)</f>
        <v>0</v>
      </c>
      <c r="AG320" s="86">
        <f>IFERROR(IF('3.Weekly Hours &amp; Wage Activity'!P320 = "FT", 1,MIN(1,IF('3.Weekly Hours &amp; Wage Activity'!P320 = "", "",MIN('3.Weekly Hours &amp; Wage Activity'!P320/40,1)),IF('3.Weekly Hours &amp; Wage Activity'!P320="", "",'3.Weekly Hours &amp; Wage Activity'!P320/40 ))),0)</f>
        <v>0</v>
      </c>
      <c r="AH320" s="86">
        <f>IFERROR(IF('3.Weekly Hours &amp; Wage Activity'!Q320 = "FT", 1,MIN(1,IF('3.Weekly Hours &amp; Wage Activity'!Q320 = "", "",MIN('3.Weekly Hours &amp; Wage Activity'!Q320/40,1)),IF('3.Weekly Hours &amp; Wage Activity'!Q320="", "",'3.Weekly Hours &amp; Wage Activity'!Q320/40 ))),0)</f>
        <v>0</v>
      </c>
      <c r="AI320" s="86">
        <f>IFERROR(IF('3.Weekly Hours &amp; Wage Activity'!R320 = "FT", 1,MIN(1,IF('3.Weekly Hours &amp; Wage Activity'!R320 = "", "",MIN('3.Weekly Hours &amp; Wage Activity'!R320/40,1)),IF('3.Weekly Hours &amp; Wage Activity'!R320="", "",'3.Weekly Hours &amp; Wage Activity'!R320/40 ))),0)</f>
        <v>0</v>
      </c>
      <c r="AJ320" s="86">
        <f>IFERROR(IF('3.Weekly Hours &amp; Wage Activity'!S320 = "FT", 1,MIN(1,IF('3.Weekly Hours &amp; Wage Activity'!S320 = "", "",MIN('3.Weekly Hours &amp; Wage Activity'!S320/40,1)),IF('3.Weekly Hours &amp; Wage Activity'!S320="", "",'3.Weekly Hours &amp; Wage Activity'!S320/40 ))),0)</f>
        <v>0</v>
      </c>
      <c r="AK320" s="86">
        <f>IFERROR(IF('3.Weekly Hours &amp; Wage Activity'!T320 = "FT", 1,MIN(1,IF('3.Weekly Hours &amp; Wage Activity'!T320 = "", "",MIN('3.Weekly Hours &amp; Wage Activity'!T320/40,1)),IF('3.Weekly Hours &amp; Wage Activity'!T320="", "",'3.Weekly Hours &amp; Wage Activity'!T320/40 ))),0)</f>
        <v>0</v>
      </c>
      <c r="AL320" s="86">
        <f>IFERROR(IF('3.Weekly Hours &amp; Wage Activity'!U320 = "FT", 1,MIN(1,IF('3.Weekly Hours &amp; Wage Activity'!U320 = "", "",MIN('3.Weekly Hours &amp; Wage Activity'!U320/40,1)),IF('3.Weekly Hours &amp; Wage Activity'!U320="", "",'3.Weekly Hours &amp; Wage Activity'!U320/40 ))),0)</f>
        <v>0</v>
      </c>
      <c r="AM320" s="86">
        <f>IFERROR(IF('3.Weekly Hours &amp; Wage Activity'!V320 = "FT", 1,MIN(1,IF('3.Weekly Hours &amp; Wage Activity'!V320 = "", "",MIN('3.Weekly Hours &amp; Wage Activity'!V320/40,1)),IF('3.Weekly Hours &amp; Wage Activity'!V320="", "",'3.Weekly Hours &amp; Wage Activity'!V320/40 ))),0)</f>
        <v>0</v>
      </c>
      <c r="AN320" s="86">
        <f>IFERROR(IF('3.Weekly Hours &amp; Wage Activity'!W320 = "FT", 1,MIN(1,IF('3.Weekly Hours &amp; Wage Activity'!W320 = "", "",MIN('3.Weekly Hours &amp; Wage Activity'!W320/40,1)),IF('3.Weekly Hours &amp; Wage Activity'!W320="", "",'3.Weekly Hours &amp; Wage Activity'!W320/40 ))),0)</f>
        <v>0</v>
      </c>
      <c r="AO320" s="86">
        <f>IFERROR(IF('3.Weekly Hours &amp; Wage Activity'!X320 = "FT", 1,MIN(1,IF('3.Weekly Hours &amp; Wage Activity'!X320 = "", "",MIN('3.Weekly Hours &amp; Wage Activity'!X320/40,1)),IF('3.Weekly Hours &amp; Wage Activity'!X320="", "",'3.Weekly Hours &amp; Wage Activity'!X320/40 ))),0)</f>
        <v>0</v>
      </c>
      <c r="AP320" s="86">
        <f>IFERROR(IF('3.Weekly Hours &amp; Wage Activity'!Y320 = "FT", 1,MIN(1,IF('3.Weekly Hours &amp; Wage Activity'!Y320 = "", "",MIN('3.Weekly Hours &amp; Wage Activity'!Y320/40,1)),IF('3.Weekly Hours &amp; Wage Activity'!Y320="", "",'3.Weekly Hours &amp; Wage Activity'!Y320/40 ))),0)</f>
        <v>0</v>
      </c>
      <c r="AQ320" s="86">
        <f>IFERROR(IF('3.Weekly Hours &amp; Wage Activity'!Z320 = "FT", 1,MIN(1,IF('3.Weekly Hours &amp; Wage Activity'!Z320 = "", "",MIN('3.Weekly Hours &amp; Wage Activity'!Z320/40,1)),IF('3.Weekly Hours &amp; Wage Activity'!Z320="", "",'3.Weekly Hours &amp; Wage Activity'!Z320/40 ))),0)</f>
        <v>0</v>
      </c>
      <c r="AR320" s="86">
        <f>IFERROR(IF('3.Weekly Hours &amp; Wage Activity'!AA320 = "FT", 1,MIN(1,IF('3.Weekly Hours &amp; Wage Activity'!AA320 = "", "",MIN('3.Weekly Hours &amp; Wage Activity'!AA320/40,1)),IF('3.Weekly Hours &amp; Wage Activity'!AA320="", "",'3.Weekly Hours &amp; Wage Activity'!AA320/40 ))),0)</f>
        <v>0</v>
      </c>
      <c r="AS320" s="86">
        <f>IFERROR(IF('3.Weekly Hours &amp; Wage Activity'!AB320 = "FT", 1,MIN(1,IF('3.Weekly Hours &amp; Wage Activity'!AB320 = "", "",MIN('3.Weekly Hours &amp; Wage Activity'!AB320/40,1)),IF('3.Weekly Hours &amp; Wage Activity'!AB320="", "",'3.Weekly Hours &amp; Wage Activity'!AB320/40 ))),0)</f>
        <v>0</v>
      </c>
      <c r="AT320" s="86">
        <f>IFERROR(IF('3.Weekly Hours &amp; Wage Activity'!AC320 = "FT", 1,MIN(1,IF('3.Weekly Hours &amp; Wage Activity'!AC320 = "", "",MIN('3.Weekly Hours &amp; Wage Activity'!AC320/40,1)),IF('3.Weekly Hours &amp; Wage Activity'!AC320="", "",'3.Weekly Hours &amp; Wage Activity'!AC320/40 ))),0)</f>
        <v>0</v>
      </c>
      <c r="AU320" s="86">
        <f>IFERROR(IF('3.Weekly Hours &amp; Wage Activity'!AD320 = "FT", 1,MIN(1,IF('3.Weekly Hours &amp; Wage Activity'!AD320 = "", "",MIN('3.Weekly Hours &amp; Wage Activity'!AD320/40,1)),IF('3.Weekly Hours &amp; Wage Activity'!AD320="", "",'3.Weekly Hours &amp; Wage Activity'!AD320/40 ))),0)</f>
        <v>0</v>
      </c>
      <c r="AV320" s="86">
        <f>IFERROR(IF('3.Weekly Hours &amp; Wage Activity'!AE320 = "FT", 1,MIN(1,IF('3.Weekly Hours &amp; Wage Activity'!AE320 = "", "",MIN('3.Weekly Hours &amp; Wage Activity'!AE320/40,1)),IF('3.Weekly Hours &amp; Wage Activity'!AE320="", "",'3.Weekly Hours &amp; Wage Activity'!AE320/40 ))),0)</f>
        <v>0</v>
      </c>
      <c r="AW320" s="86">
        <f>IFERROR(IF('3.Weekly Hours &amp; Wage Activity'!AF320 = "FT", 1,MIN(1,IF('3.Weekly Hours &amp; Wage Activity'!AF320 = "", "",MIN('3.Weekly Hours &amp; Wage Activity'!AF320/40,1)),IF('3.Weekly Hours &amp; Wage Activity'!AF320="", "",'3.Weekly Hours &amp; Wage Activity'!AF320/40 ))),0)</f>
        <v>0</v>
      </c>
      <c r="AX320" s="86">
        <f>IFERROR(IF('3.Weekly Hours &amp; Wage Activity'!AG320 = "FT", 1,MIN(1,IF('3.Weekly Hours &amp; Wage Activity'!AG320 = "", "",MIN('3.Weekly Hours &amp; Wage Activity'!AG320/40,1)),IF('3.Weekly Hours &amp; Wage Activity'!AG320="", "",'3.Weekly Hours &amp; Wage Activity'!AG320/40 ))),0)</f>
        <v>0</v>
      </c>
      <c r="AY320" s="523">
        <f>SUM( IF(COUNTIF('3.Weekly Hours &amp; Wage Activity'!J320:Q320, "&lt;&gt;FT") = 0, COLUMNS('3.Weekly Hours &amp; Wage Activity'!J320:AG320) * 40, '3.Weekly Hours &amp; Wage Activity'!J320:AG320))</f>
        <v>0</v>
      </c>
      <c r="AZ320" s="86">
        <f t="shared" si="34"/>
        <v>0</v>
      </c>
      <c r="BA320" s="87">
        <f t="shared" si="35"/>
        <v>0</v>
      </c>
      <c r="BB320" s="74" t="str">
        <f>IF('2.Census &amp; Reference Benchmarks'!K320 = "", "", '2.Census &amp; Reference Benchmarks'!K320)</f>
        <v/>
      </c>
      <c r="BC320" s="185">
        <f>IF('2.Census &amp; Reference Benchmarks'!L320="N/A",IF(OR(AND(G320="",I320=""),AND(G320&lt;DATEVALUE("1/1/2020"),OR(I320="",I320&gt;DATEVALUE("3/31/2020")))),177.14,IF(OR(I320 = "", I320 &gt; DATEVALUE("1/31/2020")), ROUND(177.14*((DATEVALUE("2/1/2020") -G320)/31),1))),IF('2.Census &amp; Reference Benchmarks'!L320="",0,'2.Census &amp; Reference Benchmarks'!L320))</f>
        <v>0</v>
      </c>
      <c r="BD320" s="74" t="str">
        <f>IF('2.Census &amp; Reference Benchmarks'!N320 = "", "", '2.Census &amp; Reference Benchmarks'!N320)</f>
        <v/>
      </c>
      <c r="BE320" s="185">
        <f>IF('2.Census &amp; Reference Benchmarks'!O320="N/A",IF(OR(AND(G320="",I320=""),AND(G320&lt;=DATEVALUE("2/1/2020"),OR(I320="",I320&gt;=DATEVALUE("2/29/2020")))),165.71,IF(AND(G320&gt;DATEVALUE("2/1/2020"),OR(I320="",I320&lt;=DATEVALUE("2/29/2020"))),((DATEVALUE("3/1/2020")-G320)/29)*165.71,"")),IF('2.Census &amp; Reference Benchmarks'!O320="",0,'2.Census &amp; Reference Benchmarks'!O320))</f>
        <v>0</v>
      </c>
    </row>
    <row r="321" spans="1:57" x14ac:dyDescent="0.25">
      <c r="A321" s="3"/>
      <c r="B321" s="56">
        <f>IF('2.Census &amp; Reference Benchmarks'!B321 &lt;&gt;"",'2.Census &amp; Reference Benchmarks'!B321,"")</f>
        <v>0</v>
      </c>
      <c r="C321" s="56">
        <f>IF('2.Census &amp; Reference Benchmarks'!C321 &lt;&gt;"",'2.Census &amp; Reference Benchmarks'!C321,"")</f>
        <v>0</v>
      </c>
      <c r="D321" s="57" t="str">
        <f>IF('2.Census &amp; Reference Benchmarks'!D321 &lt;&gt;"",'2.Census &amp; Reference Benchmarks'!D321,"")</f>
        <v/>
      </c>
      <c r="E321" s="56" t="str">
        <f>IF('2.Census &amp; Reference Benchmarks'!E321 &lt;&gt;"",'2.Census &amp; Reference Benchmarks'!E321,"")</f>
        <v/>
      </c>
      <c r="F321" s="56" t="str">
        <f>IF('2.Census &amp; Reference Benchmarks'!F321 &lt;&gt;"",'2.Census &amp; Reference Benchmarks'!F321,"")</f>
        <v/>
      </c>
      <c r="G321" s="58" t="str">
        <f>IF('2.Census &amp; Reference Benchmarks'!G321 &lt;&gt;"",'2.Census &amp; Reference Benchmarks'!G321,"")</f>
        <v/>
      </c>
      <c r="H321" s="58" t="str">
        <f>IF('2.Census &amp; Reference Benchmarks'!H321 &lt;&gt;"",'2.Census &amp; Reference Benchmarks'!H321,"")</f>
        <v/>
      </c>
      <c r="I321" s="58" t="str">
        <f>IF('2.Census &amp; Reference Benchmarks'!I321 &lt;&gt;"",'2.Census &amp; Reference Benchmarks'!I321,"")</f>
        <v/>
      </c>
      <c r="J321" s="69" t="str">
        <f>IF('2.Census &amp; Reference Benchmarks'!J321 &lt;&gt;"",'2.Census &amp; Reference Benchmarks'!J321,"")</f>
        <v/>
      </c>
      <c r="K321" s="58" t="str">
        <f>IF('7.Safe Harbor Input Data &amp; Calc'!Q323 &lt;&gt; "", '7.Safe Harbor Input Data &amp; Calc'!Q323, "")</f>
        <v>No</v>
      </c>
      <c r="L321" s="59" t="str">
        <f>IF('2.Census &amp; Reference Benchmarks'!T321&lt;&gt; "",'2.Census &amp; Reference Benchmarks'!T321,"")</f>
        <v/>
      </c>
      <c r="M321" s="60">
        <f>'2.Census &amp; Reference Benchmarks'!M321</f>
        <v>0</v>
      </c>
      <c r="N321" s="60">
        <f>'2.Census &amp; Reference Benchmarks'!P321</f>
        <v>0</v>
      </c>
      <c r="O321" s="60">
        <f>'2.Census &amp; Reference Benchmarks'!S321</f>
        <v>0</v>
      </c>
      <c r="P321" s="52">
        <f>IF( AND(I321 &lt; '1. Summary for SBA'!$J$7, I321 &lt;&gt;""), 0, IF(AND(G321="",I321=""),SUM(M321:O321)*4,IF(I321&lt;'1. Summary for SBA'!$J$7,0,IF(K321="Yes",0,IF(H321="Salary",IF(AND(SUM(M321:O321)*4&lt;100000,L321=""),(SUM(M321:O321)/(IF(OR(I321=0,I321&gt;=DATEVALUE("3/31/2020")),DATEVALUE("3/31/2020"),I321)-IF(OR(G321&lt;=DATEVALUE("1/1/2020"), G321 = ""),DATEVALUE("1/1/2020"),IF(OR(MONTH(G321)=1),G321+1,IF(MONTH(G321)=3,G321,G321-1)))))*360,0),0)))))</f>
        <v>0</v>
      </c>
      <c r="Q321" s="52">
        <f t="shared" si="36"/>
        <v>0</v>
      </c>
      <c r="R321" s="67">
        <f t="shared" si="30"/>
        <v>0</v>
      </c>
      <c r="S321" s="53">
        <f>SUM('3.Weekly Hours &amp; Wage Activity'!AI321:BF321)</f>
        <v>0</v>
      </c>
      <c r="T321" s="53">
        <f>IF(AND(I321&lt;&gt; "",  I321 &lt; '1. Summary for SBA'!$J$11 +168, I321 &gt; '1. Summary for SBA'!$J$11),S321+(((168-(I321-'1. Summary for SBA'!$J$11+1))*S321)/((I321-'1. Summary for SBA'!$J$11+1))),0)</f>
        <v>0</v>
      </c>
      <c r="U321" s="369">
        <f>IF(K321= "Yes",0,IF( H321 = "salary",IF(T321 = 0,MAX(0,$R321-$S321), R321-T321),IF( H321 = "Hourly",'6. Hourly EE Wage Reduction'!AA321, 0)))</f>
        <v>0</v>
      </c>
      <c r="V321" s="67">
        <f t="shared" si="31"/>
        <v>0</v>
      </c>
      <c r="W321" s="405" t="str">
        <f>IF(U321 = 0, "No",IF('6. Hourly EE Wage Reduction'!T321 &gt;'6. Hourly EE Wage Reduction'!W321, "Yes", "No"))</f>
        <v>No</v>
      </c>
      <c r="X321" s="67">
        <f t="shared" si="32"/>
        <v>0</v>
      </c>
      <c r="Y321" s="67">
        <f t="shared" si="33"/>
        <v>0</v>
      </c>
      <c r="AA321" s="86">
        <f>IFERROR(IF('3.Weekly Hours &amp; Wage Activity'!J321 = "FT", 1,MIN(1,IF('3.Weekly Hours &amp; Wage Activity'!J321 = "", "",MIN('3.Weekly Hours &amp; Wage Activity'!J321/40,1)),IF('3.Weekly Hours &amp; Wage Activity'!J321="", "",'3.Weekly Hours &amp; Wage Activity'!J321/40 ))),0)</f>
        <v>0</v>
      </c>
      <c r="AB321" s="86">
        <f>IFERROR(IF('3.Weekly Hours &amp; Wage Activity'!K321 = "FT", 1,MIN(1,IF('3.Weekly Hours &amp; Wage Activity'!K321 = "", "",MIN('3.Weekly Hours &amp; Wage Activity'!K321/40,1)),IF('3.Weekly Hours &amp; Wage Activity'!K321="", "",'3.Weekly Hours &amp; Wage Activity'!K321/40 ))),0)</f>
        <v>0</v>
      </c>
      <c r="AC321" s="86">
        <f>IFERROR(IF('3.Weekly Hours &amp; Wage Activity'!L321 = "FT", 1,MIN(1,IF('3.Weekly Hours &amp; Wage Activity'!L321 = "", "",MIN('3.Weekly Hours &amp; Wage Activity'!L321/40,1)),IF('3.Weekly Hours &amp; Wage Activity'!L321="", "",'3.Weekly Hours &amp; Wage Activity'!L321/40 ))),0)</f>
        <v>0</v>
      </c>
      <c r="AD321" s="86">
        <f>IFERROR(IF('3.Weekly Hours &amp; Wage Activity'!M321 = "FT", 1,MIN(1,IF('3.Weekly Hours &amp; Wage Activity'!M321 = "", "",MIN('3.Weekly Hours &amp; Wage Activity'!M321/40,1)),IF('3.Weekly Hours &amp; Wage Activity'!M321="", "",'3.Weekly Hours &amp; Wage Activity'!M321/40 ))),0)</f>
        <v>0</v>
      </c>
      <c r="AE321" s="86">
        <f>IFERROR(IF('3.Weekly Hours &amp; Wage Activity'!N321 = "FT", 1,MIN(1,IF('3.Weekly Hours &amp; Wage Activity'!N321 = "", "",MIN('3.Weekly Hours &amp; Wage Activity'!N321/40,1)),IF('3.Weekly Hours &amp; Wage Activity'!N321="", "",'3.Weekly Hours &amp; Wage Activity'!N321/40 ))),0)</f>
        <v>0</v>
      </c>
      <c r="AF321" s="86">
        <f>IFERROR(IF('3.Weekly Hours &amp; Wage Activity'!O321 = "FT", 1,MIN(1,IF('3.Weekly Hours &amp; Wage Activity'!O321 = "", "",MIN('3.Weekly Hours &amp; Wage Activity'!O321/40,1)),IF('3.Weekly Hours &amp; Wage Activity'!O321="", "",'3.Weekly Hours &amp; Wage Activity'!O321/40 ))),0)</f>
        <v>0</v>
      </c>
      <c r="AG321" s="86">
        <f>IFERROR(IF('3.Weekly Hours &amp; Wage Activity'!P321 = "FT", 1,MIN(1,IF('3.Weekly Hours &amp; Wage Activity'!P321 = "", "",MIN('3.Weekly Hours &amp; Wage Activity'!P321/40,1)),IF('3.Weekly Hours &amp; Wage Activity'!P321="", "",'3.Weekly Hours &amp; Wage Activity'!P321/40 ))),0)</f>
        <v>0</v>
      </c>
      <c r="AH321" s="86">
        <f>IFERROR(IF('3.Weekly Hours &amp; Wage Activity'!Q321 = "FT", 1,MIN(1,IF('3.Weekly Hours &amp; Wage Activity'!Q321 = "", "",MIN('3.Weekly Hours &amp; Wage Activity'!Q321/40,1)),IF('3.Weekly Hours &amp; Wage Activity'!Q321="", "",'3.Weekly Hours &amp; Wage Activity'!Q321/40 ))),0)</f>
        <v>0</v>
      </c>
      <c r="AI321" s="86">
        <f>IFERROR(IF('3.Weekly Hours &amp; Wage Activity'!R321 = "FT", 1,MIN(1,IF('3.Weekly Hours &amp; Wage Activity'!R321 = "", "",MIN('3.Weekly Hours &amp; Wage Activity'!R321/40,1)),IF('3.Weekly Hours &amp; Wage Activity'!R321="", "",'3.Weekly Hours &amp; Wage Activity'!R321/40 ))),0)</f>
        <v>0</v>
      </c>
      <c r="AJ321" s="86">
        <f>IFERROR(IF('3.Weekly Hours &amp; Wage Activity'!S321 = "FT", 1,MIN(1,IF('3.Weekly Hours &amp; Wage Activity'!S321 = "", "",MIN('3.Weekly Hours &amp; Wage Activity'!S321/40,1)),IF('3.Weekly Hours &amp; Wage Activity'!S321="", "",'3.Weekly Hours &amp; Wage Activity'!S321/40 ))),0)</f>
        <v>0</v>
      </c>
      <c r="AK321" s="86">
        <f>IFERROR(IF('3.Weekly Hours &amp; Wage Activity'!T321 = "FT", 1,MIN(1,IF('3.Weekly Hours &amp; Wage Activity'!T321 = "", "",MIN('3.Weekly Hours &amp; Wage Activity'!T321/40,1)),IF('3.Weekly Hours &amp; Wage Activity'!T321="", "",'3.Weekly Hours &amp; Wage Activity'!T321/40 ))),0)</f>
        <v>0</v>
      </c>
      <c r="AL321" s="86">
        <f>IFERROR(IF('3.Weekly Hours &amp; Wage Activity'!U321 = "FT", 1,MIN(1,IF('3.Weekly Hours &amp; Wage Activity'!U321 = "", "",MIN('3.Weekly Hours &amp; Wage Activity'!U321/40,1)),IF('3.Weekly Hours &amp; Wage Activity'!U321="", "",'3.Weekly Hours &amp; Wage Activity'!U321/40 ))),0)</f>
        <v>0</v>
      </c>
      <c r="AM321" s="86">
        <f>IFERROR(IF('3.Weekly Hours &amp; Wage Activity'!V321 = "FT", 1,MIN(1,IF('3.Weekly Hours &amp; Wage Activity'!V321 = "", "",MIN('3.Weekly Hours &amp; Wage Activity'!V321/40,1)),IF('3.Weekly Hours &amp; Wage Activity'!V321="", "",'3.Weekly Hours &amp; Wage Activity'!V321/40 ))),0)</f>
        <v>0</v>
      </c>
      <c r="AN321" s="86">
        <f>IFERROR(IF('3.Weekly Hours &amp; Wage Activity'!W321 = "FT", 1,MIN(1,IF('3.Weekly Hours &amp; Wage Activity'!W321 = "", "",MIN('3.Weekly Hours &amp; Wage Activity'!W321/40,1)),IF('3.Weekly Hours &amp; Wage Activity'!W321="", "",'3.Weekly Hours &amp; Wage Activity'!W321/40 ))),0)</f>
        <v>0</v>
      </c>
      <c r="AO321" s="86">
        <f>IFERROR(IF('3.Weekly Hours &amp; Wage Activity'!X321 = "FT", 1,MIN(1,IF('3.Weekly Hours &amp; Wage Activity'!X321 = "", "",MIN('3.Weekly Hours &amp; Wage Activity'!X321/40,1)),IF('3.Weekly Hours &amp; Wage Activity'!X321="", "",'3.Weekly Hours &amp; Wage Activity'!X321/40 ))),0)</f>
        <v>0</v>
      </c>
      <c r="AP321" s="86">
        <f>IFERROR(IF('3.Weekly Hours &amp; Wage Activity'!Y321 = "FT", 1,MIN(1,IF('3.Weekly Hours &amp; Wage Activity'!Y321 = "", "",MIN('3.Weekly Hours &amp; Wage Activity'!Y321/40,1)),IF('3.Weekly Hours &amp; Wage Activity'!Y321="", "",'3.Weekly Hours &amp; Wage Activity'!Y321/40 ))),0)</f>
        <v>0</v>
      </c>
      <c r="AQ321" s="86">
        <f>IFERROR(IF('3.Weekly Hours &amp; Wage Activity'!Z321 = "FT", 1,MIN(1,IF('3.Weekly Hours &amp; Wage Activity'!Z321 = "", "",MIN('3.Weekly Hours &amp; Wage Activity'!Z321/40,1)),IF('3.Weekly Hours &amp; Wage Activity'!Z321="", "",'3.Weekly Hours &amp; Wage Activity'!Z321/40 ))),0)</f>
        <v>0</v>
      </c>
      <c r="AR321" s="86">
        <f>IFERROR(IF('3.Weekly Hours &amp; Wage Activity'!AA321 = "FT", 1,MIN(1,IF('3.Weekly Hours &amp; Wage Activity'!AA321 = "", "",MIN('3.Weekly Hours &amp; Wage Activity'!AA321/40,1)),IF('3.Weekly Hours &amp; Wage Activity'!AA321="", "",'3.Weekly Hours &amp; Wage Activity'!AA321/40 ))),0)</f>
        <v>0</v>
      </c>
      <c r="AS321" s="86">
        <f>IFERROR(IF('3.Weekly Hours &amp; Wage Activity'!AB321 = "FT", 1,MIN(1,IF('3.Weekly Hours &amp; Wage Activity'!AB321 = "", "",MIN('3.Weekly Hours &amp; Wage Activity'!AB321/40,1)),IF('3.Weekly Hours &amp; Wage Activity'!AB321="", "",'3.Weekly Hours &amp; Wage Activity'!AB321/40 ))),0)</f>
        <v>0</v>
      </c>
      <c r="AT321" s="86">
        <f>IFERROR(IF('3.Weekly Hours &amp; Wage Activity'!AC321 = "FT", 1,MIN(1,IF('3.Weekly Hours &amp; Wage Activity'!AC321 = "", "",MIN('3.Weekly Hours &amp; Wage Activity'!AC321/40,1)),IF('3.Weekly Hours &amp; Wage Activity'!AC321="", "",'3.Weekly Hours &amp; Wage Activity'!AC321/40 ))),0)</f>
        <v>0</v>
      </c>
      <c r="AU321" s="86">
        <f>IFERROR(IF('3.Weekly Hours &amp; Wage Activity'!AD321 = "FT", 1,MIN(1,IF('3.Weekly Hours &amp; Wage Activity'!AD321 = "", "",MIN('3.Weekly Hours &amp; Wage Activity'!AD321/40,1)),IF('3.Weekly Hours &amp; Wage Activity'!AD321="", "",'3.Weekly Hours &amp; Wage Activity'!AD321/40 ))),0)</f>
        <v>0</v>
      </c>
      <c r="AV321" s="86">
        <f>IFERROR(IF('3.Weekly Hours &amp; Wage Activity'!AE321 = "FT", 1,MIN(1,IF('3.Weekly Hours &amp; Wage Activity'!AE321 = "", "",MIN('3.Weekly Hours &amp; Wage Activity'!AE321/40,1)),IF('3.Weekly Hours &amp; Wage Activity'!AE321="", "",'3.Weekly Hours &amp; Wage Activity'!AE321/40 ))),0)</f>
        <v>0</v>
      </c>
      <c r="AW321" s="86">
        <f>IFERROR(IF('3.Weekly Hours &amp; Wage Activity'!AF321 = "FT", 1,MIN(1,IF('3.Weekly Hours &amp; Wage Activity'!AF321 = "", "",MIN('3.Weekly Hours &amp; Wage Activity'!AF321/40,1)),IF('3.Weekly Hours &amp; Wage Activity'!AF321="", "",'3.Weekly Hours &amp; Wage Activity'!AF321/40 ))),0)</f>
        <v>0</v>
      </c>
      <c r="AX321" s="86">
        <f>IFERROR(IF('3.Weekly Hours &amp; Wage Activity'!AG321 = "FT", 1,MIN(1,IF('3.Weekly Hours &amp; Wage Activity'!AG321 = "", "",MIN('3.Weekly Hours &amp; Wage Activity'!AG321/40,1)),IF('3.Weekly Hours &amp; Wage Activity'!AG321="", "",'3.Weekly Hours &amp; Wage Activity'!AG321/40 ))),0)</f>
        <v>0</v>
      </c>
      <c r="AY321" s="523">
        <f>SUM( IF(COUNTIF('3.Weekly Hours &amp; Wage Activity'!J321:Q321, "&lt;&gt;FT") = 0, COLUMNS('3.Weekly Hours &amp; Wage Activity'!J321:AG321) * 40, '3.Weekly Hours &amp; Wage Activity'!J321:AG321))</f>
        <v>0</v>
      </c>
      <c r="AZ321" s="86">
        <f t="shared" si="34"/>
        <v>0</v>
      </c>
      <c r="BA321" s="87">
        <f t="shared" si="35"/>
        <v>0</v>
      </c>
      <c r="BB321" s="74" t="str">
        <f>IF('2.Census &amp; Reference Benchmarks'!K321 = "", "", '2.Census &amp; Reference Benchmarks'!K321)</f>
        <v/>
      </c>
      <c r="BC321" s="185">
        <f>IF('2.Census &amp; Reference Benchmarks'!L321="N/A",IF(OR(AND(G321="",I321=""),AND(G321&lt;DATEVALUE("1/1/2020"),OR(I321="",I321&gt;DATEVALUE("3/31/2020")))),177.14,IF(OR(I321 = "", I321 &gt; DATEVALUE("1/31/2020")), ROUND(177.14*((DATEVALUE("2/1/2020") -G321)/31),1))),IF('2.Census &amp; Reference Benchmarks'!L321="",0,'2.Census &amp; Reference Benchmarks'!L321))</f>
        <v>0</v>
      </c>
      <c r="BD321" s="74" t="str">
        <f>IF('2.Census &amp; Reference Benchmarks'!N321 = "", "", '2.Census &amp; Reference Benchmarks'!N321)</f>
        <v/>
      </c>
      <c r="BE321" s="185">
        <f>IF('2.Census &amp; Reference Benchmarks'!O321="N/A",IF(OR(AND(G321="",I321=""),AND(G321&lt;=DATEVALUE("2/1/2020"),OR(I321="",I321&gt;=DATEVALUE("2/29/2020")))),165.71,IF(AND(G321&gt;DATEVALUE("2/1/2020"),OR(I321="",I321&lt;=DATEVALUE("2/29/2020"))),((DATEVALUE("3/1/2020")-G321)/29)*165.71,"")),IF('2.Census &amp; Reference Benchmarks'!O321="",0,'2.Census &amp; Reference Benchmarks'!O321))</f>
        <v>0</v>
      </c>
    </row>
    <row r="322" spans="1:57" x14ac:dyDescent="0.25">
      <c r="A322" s="3"/>
      <c r="B322" s="56">
        <f>IF('2.Census &amp; Reference Benchmarks'!B322 &lt;&gt;"",'2.Census &amp; Reference Benchmarks'!B322,"")</f>
        <v>0</v>
      </c>
      <c r="C322" s="56">
        <f>IF('2.Census &amp; Reference Benchmarks'!C322 &lt;&gt;"",'2.Census &amp; Reference Benchmarks'!C322,"")</f>
        <v>0</v>
      </c>
      <c r="D322" s="57" t="str">
        <f>IF('2.Census &amp; Reference Benchmarks'!D322 &lt;&gt;"",'2.Census &amp; Reference Benchmarks'!D322,"")</f>
        <v/>
      </c>
      <c r="E322" s="56" t="str">
        <f>IF('2.Census &amp; Reference Benchmarks'!E322 &lt;&gt;"",'2.Census &amp; Reference Benchmarks'!E322,"")</f>
        <v/>
      </c>
      <c r="F322" s="56" t="str">
        <f>IF('2.Census &amp; Reference Benchmarks'!F322 &lt;&gt;"",'2.Census &amp; Reference Benchmarks'!F322,"")</f>
        <v/>
      </c>
      <c r="G322" s="58" t="str">
        <f>IF('2.Census &amp; Reference Benchmarks'!G322 &lt;&gt;"",'2.Census &amp; Reference Benchmarks'!G322,"")</f>
        <v/>
      </c>
      <c r="H322" s="58" t="str">
        <f>IF('2.Census &amp; Reference Benchmarks'!H322 &lt;&gt;"",'2.Census &amp; Reference Benchmarks'!H322,"")</f>
        <v/>
      </c>
      <c r="I322" s="58" t="str">
        <f>IF('2.Census &amp; Reference Benchmarks'!I322 &lt;&gt;"",'2.Census &amp; Reference Benchmarks'!I322,"")</f>
        <v/>
      </c>
      <c r="J322" s="69" t="str">
        <f>IF('2.Census &amp; Reference Benchmarks'!J322 &lt;&gt;"",'2.Census &amp; Reference Benchmarks'!J322,"")</f>
        <v/>
      </c>
      <c r="K322" s="58" t="str">
        <f>IF('7.Safe Harbor Input Data &amp; Calc'!Q324 &lt;&gt; "", '7.Safe Harbor Input Data &amp; Calc'!Q324, "")</f>
        <v>No</v>
      </c>
      <c r="L322" s="59" t="str">
        <f>IF('2.Census &amp; Reference Benchmarks'!T322&lt;&gt; "",'2.Census &amp; Reference Benchmarks'!T322,"")</f>
        <v/>
      </c>
      <c r="M322" s="60">
        <f>'2.Census &amp; Reference Benchmarks'!M322</f>
        <v>0</v>
      </c>
      <c r="N322" s="60">
        <f>'2.Census &amp; Reference Benchmarks'!P322</f>
        <v>0</v>
      </c>
      <c r="O322" s="60">
        <f>'2.Census &amp; Reference Benchmarks'!S322</f>
        <v>0</v>
      </c>
      <c r="P322" s="52">
        <f>IF( AND(I322 &lt; '1. Summary for SBA'!$J$7, I322 &lt;&gt;""), 0, IF(AND(G322="",I322=""),SUM(M322:O322)*4,IF(I322&lt;'1. Summary for SBA'!$J$7,0,IF(K322="Yes",0,IF(H322="Salary",IF(AND(SUM(M322:O322)*4&lt;100000,L322=""),(SUM(M322:O322)/(IF(OR(I322=0,I322&gt;=DATEVALUE("3/31/2020")),DATEVALUE("3/31/2020"),I322)-IF(OR(G322&lt;=DATEVALUE("1/1/2020"), G322 = ""),DATEVALUE("1/1/2020"),IF(OR(MONTH(G322)=1),G322+1,IF(MONTH(G322)=3,G322,G322-1)))))*360,0),0)))))</f>
        <v>0</v>
      </c>
      <c r="Q322" s="52">
        <f t="shared" si="36"/>
        <v>0</v>
      </c>
      <c r="R322" s="67">
        <f t="shared" si="30"/>
        <v>0</v>
      </c>
      <c r="S322" s="53">
        <f>SUM('3.Weekly Hours &amp; Wage Activity'!AI322:BF322)</f>
        <v>0</v>
      </c>
      <c r="T322" s="53">
        <f>IF(AND(I322&lt;&gt; "",  I322 &lt; '1. Summary for SBA'!$J$11 +168, I322 &gt; '1. Summary for SBA'!$J$11),S322+(((168-(I322-'1. Summary for SBA'!$J$11+1))*S322)/((I322-'1. Summary for SBA'!$J$11+1))),0)</f>
        <v>0</v>
      </c>
      <c r="U322" s="369">
        <f>IF(K322= "Yes",0,IF( H322 = "salary",IF(T322 = 0,MAX(0,$R322-$S322), R322-T322),IF( H322 = "Hourly",'6. Hourly EE Wage Reduction'!AA322, 0)))</f>
        <v>0</v>
      </c>
      <c r="V322" s="67">
        <f t="shared" si="31"/>
        <v>0</v>
      </c>
      <c r="W322" s="405" t="str">
        <f>IF(U322 = 0, "No",IF('6. Hourly EE Wage Reduction'!T322 &gt;'6. Hourly EE Wage Reduction'!W322, "Yes", "No"))</f>
        <v>No</v>
      </c>
      <c r="X322" s="67">
        <f t="shared" si="32"/>
        <v>0</v>
      </c>
      <c r="Y322" s="67">
        <f t="shared" si="33"/>
        <v>0</v>
      </c>
      <c r="AA322" s="86">
        <f>IFERROR(IF('3.Weekly Hours &amp; Wage Activity'!J322 = "FT", 1,MIN(1,IF('3.Weekly Hours &amp; Wage Activity'!J322 = "", "",MIN('3.Weekly Hours &amp; Wage Activity'!J322/40,1)),IF('3.Weekly Hours &amp; Wage Activity'!J322="", "",'3.Weekly Hours &amp; Wage Activity'!J322/40 ))),0)</f>
        <v>0</v>
      </c>
      <c r="AB322" s="86">
        <f>IFERROR(IF('3.Weekly Hours &amp; Wage Activity'!K322 = "FT", 1,MIN(1,IF('3.Weekly Hours &amp; Wage Activity'!K322 = "", "",MIN('3.Weekly Hours &amp; Wage Activity'!K322/40,1)),IF('3.Weekly Hours &amp; Wage Activity'!K322="", "",'3.Weekly Hours &amp; Wage Activity'!K322/40 ))),0)</f>
        <v>0</v>
      </c>
      <c r="AC322" s="86">
        <f>IFERROR(IF('3.Weekly Hours &amp; Wage Activity'!L322 = "FT", 1,MIN(1,IF('3.Weekly Hours &amp; Wage Activity'!L322 = "", "",MIN('3.Weekly Hours &amp; Wage Activity'!L322/40,1)),IF('3.Weekly Hours &amp; Wage Activity'!L322="", "",'3.Weekly Hours &amp; Wage Activity'!L322/40 ))),0)</f>
        <v>0</v>
      </c>
      <c r="AD322" s="86">
        <f>IFERROR(IF('3.Weekly Hours &amp; Wage Activity'!M322 = "FT", 1,MIN(1,IF('3.Weekly Hours &amp; Wage Activity'!M322 = "", "",MIN('3.Weekly Hours &amp; Wage Activity'!M322/40,1)),IF('3.Weekly Hours &amp; Wage Activity'!M322="", "",'3.Weekly Hours &amp; Wage Activity'!M322/40 ))),0)</f>
        <v>0</v>
      </c>
      <c r="AE322" s="86">
        <f>IFERROR(IF('3.Weekly Hours &amp; Wage Activity'!N322 = "FT", 1,MIN(1,IF('3.Weekly Hours &amp; Wage Activity'!N322 = "", "",MIN('3.Weekly Hours &amp; Wage Activity'!N322/40,1)),IF('3.Weekly Hours &amp; Wage Activity'!N322="", "",'3.Weekly Hours &amp; Wage Activity'!N322/40 ))),0)</f>
        <v>0</v>
      </c>
      <c r="AF322" s="86">
        <f>IFERROR(IF('3.Weekly Hours &amp; Wage Activity'!O322 = "FT", 1,MIN(1,IF('3.Weekly Hours &amp; Wage Activity'!O322 = "", "",MIN('3.Weekly Hours &amp; Wage Activity'!O322/40,1)),IF('3.Weekly Hours &amp; Wage Activity'!O322="", "",'3.Weekly Hours &amp; Wage Activity'!O322/40 ))),0)</f>
        <v>0</v>
      </c>
      <c r="AG322" s="86">
        <f>IFERROR(IF('3.Weekly Hours &amp; Wage Activity'!P322 = "FT", 1,MIN(1,IF('3.Weekly Hours &amp; Wage Activity'!P322 = "", "",MIN('3.Weekly Hours &amp; Wage Activity'!P322/40,1)),IF('3.Weekly Hours &amp; Wage Activity'!P322="", "",'3.Weekly Hours &amp; Wage Activity'!P322/40 ))),0)</f>
        <v>0</v>
      </c>
      <c r="AH322" s="86">
        <f>IFERROR(IF('3.Weekly Hours &amp; Wage Activity'!Q322 = "FT", 1,MIN(1,IF('3.Weekly Hours &amp; Wage Activity'!Q322 = "", "",MIN('3.Weekly Hours &amp; Wage Activity'!Q322/40,1)),IF('3.Weekly Hours &amp; Wage Activity'!Q322="", "",'3.Weekly Hours &amp; Wage Activity'!Q322/40 ))),0)</f>
        <v>0</v>
      </c>
      <c r="AI322" s="86">
        <f>IFERROR(IF('3.Weekly Hours &amp; Wage Activity'!R322 = "FT", 1,MIN(1,IF('3.Weekly Hours &amp; Wage Activity'!R322 = "", "",MIN('3.Weekly Hours &amp; Wage Activity'!R322/40,1)),IF('3.Weekly Hours &amp; Wage Activity'!R322="", "",'3.Weekly Hours &amp; Wage Activity'!R322/40 ))),0)</f>
        <v>0</v>
      </c>
      <c r="AJ322" s="86">
        <f>IFERROR(IF('3.Weekly Hours &amp; Wage Activity'!S322 = "FT", 1,MIN(1,IF('3.Weekly Hours &amp; Wage Activity'!S322 = "", "",MIN('3.Weekly Hours &amp; Wage Activity'!S322/40,1)),IF('3.Weekly Hours &amp; Wage Activity'!S322="", "",'3.Weekly Hours &amp; Wage Activity'!S322/40 ))),0)</f>
        <v>0</v>
      </c>
      <c r="AK322" s="86">
        <f>IFERROR(IF('3.Weekly Hours &amp; Wage Activity'!T322 = "FT", 1,MIN(1,IF('3.Weekly Hours &amp; Wage Activity'!T322 = "", "",MIN('3.Weekly Hours &amp; Wage Activity'!T322/40,1)),IF('3.Weekly Hours &amp; Wage Activity'!T322="", "",'3.Weekly Hours &amp; Wage Activity'!T322/40 ))),0)</f>
        <v>0</v>
      </c>
      <c r="AL322" s="86">
        <f>IFERROR(IF('3.Weekly Hours &amp; Wage Activity'!U322 = "FT", 1,MIN(1,IF('3.Weekly Hours &amp; Wage Activity'!U322 = "", "",MIN('3.Weekly Hours &amp; Wage Activity'!U322/40,1)),IF('3.Weekly Hours &amp; Wage Activity'!U322="", "",'3.Weekly Hours &amp; Wage Activity'!U322/40 ))),0)</f>
        <v>0</v>
      </c>
      <c r="AM322" s="86">
        <f>IFERROR(IF('3.Weekly Hours &amp; Wage Activity'!V322 = "FT", 1,MIN(1,IF('3.Weekly Hours &amp; Wage Activity'!V322 = "", "",MIN('3.Weekly Hours &amp; Wage Activity'!V322/40,1)),IF('3.Weekly Hours &amp; Wage Activity'!V322="", "",'3.Weekly Hours &amp; Wage Activity'!V322/40 ))),0)</f>
        <v>0</v>
      </c>
      <c r="AN322" s="86">
        <f>IFERROR(IF('3.Weekly Hours &amp; Wage Activity'!W322 = "FT", 1,MIN(1,IF('3.Weekly Hours &amp; Wage Activity'!W322 = "", "",MIN('3.Weekly Hours &amp; Wage Activity'!W322/40,1)),IF('3.Weekly Hours &amp; Wage Activity'!W322="", "",'3.Weekly Hours &amp; Wage Activity'!W322/40 ))),0)</f>
        <v>0</v>
      </c>
      <c r="AO322" s="86">
        <f>IFERROR(IF('3.Weekly Hours &amp; Wage Activity'!X322 = "FT", 1,MIN(1,IF('3.Weekly Hours &amp; Wage Activity'!X322 = "", "",MIN('3.Weekly Hours &amp; Wage Activity'!X322/40,1)),IF('3.Weekly Hours &amp; Wage Activity'!X322="", "",'3.Weekly Hours &amp; Wage Activity'!X322/40 ))),0)</f>
        <v>0</v>
      </c>
      <c r="AP322" s="86">
        <f>IFERROR(IF('3.Weekly Hours &amp; Wage Activity'!Y322 = "FT", 1,MIN(1,IF('3.Weekly Hours &amp; Wage Activity'!Y322 = "", "",MIN('3.Weekly Hours &amp; Wage Activity'!Y322/40,1)),IF('3.Weekly Hours &amp; Wage Activity'!Y322="", "",'3.Weekly Hours &amp; Wage Activity'!Y322/40 ))),0)</f>
        <v>0</v>
      </c>
      <c r="AQ322" s="86">
        <f>IFERROR(IF('3.Weekly Hours &amp; Wage Activity'!Z322 = "FT", 1,MIN(1,IF('3.Weekly Hours &amp; Wage Activity'!Z322 = "", "",MIN('3.Weekly Hours &amp; Wage Activity'!Z322/40,1)),IF('3.Weekly Hours &amp; Wage Activity'!Z322="", "",'3.Weekly Hours &amp; Wage Activity'!Z322/40 ))),0)</f>
        <v>0</v>
      </c>
      <c r="AR322" s="86">
        <f>IFERROR(IF('3.Weekly Hours &amp; Wage Activity'!AA322 = "FT", 1,MIN(1,IF('3.Weekly Hours &amp; Wage Activity'!AA322 = "", "",MIN('3.Weekly Hours &amp; Wage Activity'!AA322/40,1)),IF('3.Weekly Hours &amp; Wage Activity'!AA322="", "",'3.Weekly Hours &amp; Wage Activity'!AA322/40 ))),0)</f>
        <v>0</v>
      </c>
      <c r="AS322" s="86">
        <f>IFERROR(IF('3.Weekly Hours &amp; Wage Activity'!AB322 = "FT", 1,MIN(1,IF('3.Weekly Hours &amp; Wage Activity'!AB322 = "", "",MIN('3.Weekly Hours &amp; Wage Activity'!AB322/40,1)),IF('3.Weekly Hours &amp; Wage Activity'!AB322="", "",'3.Weekly Hours &amp; Wage Activity'!AB322/40 ))),0)</f>
        <v>0</v>
      </c>
      <c r="AT322" s="86">
        <f>IFERROR(IF('3.Weekly Hours &amp; Wage Activity'!AC322 = "FT", 1,MIN(1,IF('3.Weekly Hours &amp; Wage Activity'!AC322 = "", "",MIN('3.Weekly Hours &amp; Wage Activity'!AC322/40,1)),IF('3.Weekly Hours &amp; Wage Activity'!AC322="", "",'3.Weekly Hours &amp; Wage Activity'!AC322/40 ))),0)</f>
        <v>0</v>
      </c>
      <c r="AU322" s="86">
        <f>IFERROR(IF('3.Weekly Hours &amp; Wage Activity'!AD322 = "FT", 1,MIN(1,IF('3.Weekly Hours &amp; Wage Activity'!AD322 = "", "",MIN('3.Weekly Hours &amp; Wage Activity'!AD322/40,1)),IF('3.Weekly Hours &amp; Wage Activity'!AD322="", "",'3.Weekly Hours &amp; Wage Activity'!AD322/40 ))),0)</f>
        <v>0</v>
      </c>
      <c r="AV322" s="86">
        <f>IFERROR(IF('3.Weekly Hours &amp; Wage Activity'!AE322 = "FT", 1,MIN(1,IF('3.Weekly Hours &amp; Wage Activity'!AE322 = "", "",MIN('3.Weekly Hours &amp; Wage Activity'!AE322/40,1)),IF('3.Weekly Hours &amp; Wage Activity'!AE322="", "",'3.Weekly Hours &amp; Wage Activity'!AE322/40 ))),0)</f>
        <v>0</v>
      </c>
      <c r="AW322" s="86">
        <f>IFERROR(IF('3.Weekly Hours &amp; Wage Activity'!AF322 = "FT", 1,MIN(1,IF('3.Weekly Hours &amp; Wage Activity'!AF322 = "", "",MIN('3.Weekly Hours &amp; Wage Activity'!AF322/40,1)),IF('3.Weekly Hours &amp; Wage Activity'!AF322="", "",'3.Weekly Hours &amp; Wage Activity'!AF322/40 ))),0)</f>
        <v>0</v>
      </c>
      <c r="AX322" s="86">
        <f>IFERROR(IF('3.Weekly Hours &amp; Wage Activity'!AG322 = "FT", 1,MIN(1,IF('3.Weekly Hours &amp; Wage Activity'!AG322 = "", "",MIN('3.Weekly Hours &amp; Wage Activity'!AG322/40,1)),IF('3.Weekly Hours &amp; Wage Activity'!AG322="", "",'3.Weekly Hours &amp; Wage Activity'!AG322/40 ))),0)</f>
        <v>0</v>
      </c>
      <c r="AY322" s="523">
        <f>SUM( IF(COUNTIF('3.Weekly Hours &amp; Wage Activity'!J322:Q322, "&lt;&gt;FT") = 0, COLUMNS('3.Weekly Hours &amp; Wage Activity'!J322:AG322) * 40, '3.Weekly Hours &amp; Wage Activity'!J322:AG322))</f>
        <v>0</v>
      </c>
      <c r="AZ322" s="86">
        <f t="shared" si="34"/>
        <v>0</v>
      </c>
      <c r="BA322" s="87">
        <f t="shared" si="35"/>
        <v>0</v>
      </c>
      <c r="BB322" s="74" t="str">
        <f>IF('2.Census &amp; Reference Benchmarks'!K322 = "", "", '2.Census &amp; Reference Benchmarks'!K322)</f>
        <v/>
      </c>
      <c r="BC322" s="185">
        <f>IF('2.Census &amp; Reference Benchmarks'!L322="N/A",IF(OR(AND(G322="",I322=""),AND(G322&lt;DATEVALUE("1/1/2020"),OR(I322="",I322&gt;DATEVALUE("3/31/2020")))),177.14,IF(OR(I322 = "", I322 &gt; DATEVALUE("1/31/2020")), ROUND(177.14*((DATEVALUE("2/1/2020") -G322)/31),1))),IF('2.Census &amp; Reference Benchmarks'!L322="",0,'2.Census &amp; Reference Benchmarks'!L322))</f>
        <v>0</v>
      </c>
      <c r="BD322" s="74" t="str">
        <f>IF('2.Census &amp; Reference Benchmarks'!N322 = "", "", '2.Census &amp; Reference Benchmarks'!N322)</f>
        <v/>
      </c>
      <c r="BE322" s="185">
        <f>IF('2.Census &amp; Reference Benchmarks'!O322="N/A",IF(OR(AND(G322="",I322=""),AND(G322&lt;=DATEVALUE("2/1/2020"),OR(I322="",I322&gt;=DATEVALUE("2/29/2020")))),165.71,IF(AND(G322&gt;DATEVALUE("2/1/2020"),OR(I322="",I322&lt;=DATEVALUE("2/29/2020"))),((DATEVALUE("3/1/2020")-G322)/29)*165.71,"")),IF('2.Census &amp; Reference Benchmarks'!O322="",0,'2.Census &amp; Reference Benchmarks'!O322))</f>
        <v>0</v>
      </c>
    </row>
    <row r="323" spans="1:57" x14ac:dyDescent="0.25">
      <c r="A323" s="3"/>
      <c r="B323" s="56">
        <f>IF('2.Census &amp; Reference Benchmarks'!B323 &lt;&gt;"",'2.Census &amp; Reference Benchmarks'!B323,"")</f>
        <v>0</v>
      </c>
      <c r="C323" s="56">
        <f>IF('2.Census &amp; Reference Benchmarks'!C323 &lt;&gt;"",'2.Census &amp; Reference Benchmarks'!C323,"")</f>
        <v>0</v>
      </c>
      <c r="D323" s="57" t="str">
        <f>IF('2.Census &amp; Reference Benchmarks'!D323 &lt;&gt;"",'2.Census &amp; Reference Benchmarks'!D323,"")</f>
        <v/>
      </c>
      <c r="E323" s="56" t="str">
        <f>IF('2.Census &amp; Reference Benchmarks'!E323 &lt;&gt;"",'2.Census &amp; Reference Benchmarks'!E323,"")</f>
        <v/>
      </c>
      <c r="F323" s="56" t="str">
        <f>IF('2.Census &amp; Reference Benchmarks'!F323 &lt;&gt;"",'2.Census &amp; Reference Benchmarks'!F323,"")</f>
        <v/>
      </c>
      <c r="G323" s="58" t="str">
        <f>IF('2.Census &amp; Reference Benchmarks'!G323 &lt;&gt;"",'2.Census &amp; Reference Benchmarks'!G323,"")</f>
        <v/>
      </c>
      <c r="H323" s="58" t="str">
        <f>IF('2.Census &amp; Reference Benchmarks'!H323 &lt;&gt;"",'2.Census &amp; Reference Benchmarks'!H323,"")</f>
        <v/>
      </c>
      <c r="I323" s="58" t="str">
        <f>IF('2.Census &amp; Reference Benchmarks'!I323 &lt;&gt;"",'2.Census &amp; Reference Benchmarks'!I323,"")</f>
        <v/>
      </c>
      <c r="J323" s="69" t="str">
        <f>IF('2.Census &amp; Reference Benchmarks'!J323 &lt;&gt;"",'2.Census &amp; Reference Benchmarks'!J323,"")</f>
        <v/>
      </c>
      <c r="K323" s="58" t="str">
        <f>IF('7.Safe Harbor Input Data &amp; Calc'!Q325 &lt;&gt; "", '7.Safe Harbor Input Data &amp; Calc'!Q325, "")</f>
        <v>No</v>
      </c>
      <c r="L323" s="59" t="str">
        <f>IF('2.Census &amp; Reference Benchmarks'!T323&lt;&gt; "",'2.Census &amp; Reference Benchmarks'!T323,"")</f>
        <v/>
      </c>
      <c r="M323" s="60">
        <f>'2.Census &amp; Reference Benchmarks'!M323</f>
        <v>0</v>
      </c>
      <c r="N323" s="60">
        <f>'2.Census &amp; Reference Benchmarks'!P323</f>
        <v>0</v>
      </c>
      <c r="O323" s="60">
        <f>'2.Census &amp; Reference Benchmarks'!S323</f>
        <v>0</v>
      </c>
      <c r="P323" s="52">
        <f>IF( AND(I323 &lt; '1. Summary for SBA'!$J$7, I323 &lt;&gt;""), 0, IF(AND(G323="",I323=""),SUM(M323:O323)*4,IF(I323&lt;'1. Summary for SBA'!$J$7,0,IF(K323="Yes",0,IF(H323="Salary",IF(AND(SUM(M323:O323)*4&lt;100000,L323=""),(SUM(M323:O323)/(IF(OR(I323=0,I323&gt;=DATEVALUE("3/31/2020")),DATEVALUE("3/31/2020"),I323)-IF(OR(G323&lt;=DATEVALUE("1/1/2020"), G323 = ""),DATEVALUE("1/1/2020"),IF(OR(MONTH(G323)=1),G323+1,IF(MONTH(G323)=3,G323,G323-1)))))*360,0),0)))))</f>
        <v>0</v>
      </c>
      <c r="Q323" s="52">
        <f t="shared" si="36"/>
        <v>0</v>
      </c>
      <c r="R323" s="67">
        <f t="shared" si="30"/>
        <v>0</v>
      </c>
      <c r="S323" s="53">
        <f>SUM('3.Weekly Hours &amp; Wage Activity'!AI323:BF323)</f>
        <v>0</v>
      </c>
      <c r="T323" s="53">
        <f>IF(AND(I323&lt;&gt; "",  I323 &lt; '1. Summary for SBA'!$J$11 +168, I323 &gt; '1. Summary for SBA'!$J$11),S323+(((168-(I323-'1. Summary for SBA'!$J$11+1))*S323)/((I323-'1. Summary for SBA'!$J$11+1))),0)</f>
        <v>0</v>
      </c>
      <c r="U323" s="369">
        <f>IF(K323= "Yes",0,IF( H323 = "salary",IF(T323 = 0,MAX(0,$R323-$S323), R323-T323),IF( H323 = "Hourly",'6. Hourly EE Wage Reduction'!AA323, 0)))</f>
        <v>0</v>
      </c>
      <c r="V323" s="67">
        <f t="shared" si="31"/>
        <v>0</v>
      </c>
      <c r="W323" s="405" t="str">
        <f>IF(U323 = 0, "No",IF('6. Hourly EE Wage Reduction'!T323 &gt;'6. Hourly EE Wage Reduction'!W323, "Yes", "No"))</f>
        <v>No</v>
      </c>
      <c r="X323" s="67">
        <f t="shared" si="32"/>
        <v>0</v>
      </c>
      <c r="Y323" s="67">
        <f t="shared" si="33"/>
        <v>0</v>
      </c>
      <c r="AA323" s="86">
        <f>IFERROR(IF('3.Weekly Hours &amp; Wage Activity'!J323 = "FT", 1,MIN(1,IF('3.Weekly Hours &amp; Wage Activity'!J323 = "", "",MIN('3.Weekly Hours &amp; Wage Activity'!J323/40,1)),IF('3.Weekly Hours &amp; Wage Activity'!J323="", "",'3.Weekly Hours &amp; Wage Activity'!J323/40 ))),0)</f>
        <v>0</v>
      </c>
      <c r="AB323" s="86">
        <f>IFERROR(IF('3.Weekly Hours &amp; Wage Activity'!K323 = "FT", 1,MIN(1,IF('3.Weekly Hours &amp; Wage Activity'!K323 = "", "",MIN('3.Weekly Hours &amp; Wage Activity'!K323/40,1)),IF('3.Weekly Hours &amp; Wage Activity'!K323="", "",'3.Weekly Hours &amp; Wage Activity'!K323/40 ))),0)</f>
        <v>0</v>
      </c>
      <c r="AC323" s="86">
        <f>IFERROR(IF('3.Weekly Hours &amp; Wage Activity'!L323 = "FT", 1,MIN(1,IF('3.Weekly Hours &amp; Wage Activity'!L323 = "", "",MIN('3.Weekly Hours &amp; Wage Activity'!L323/40,1)),IF('3.Weekly Hours &amp; Wage Activity'!L323="", "",'3.Weekly Hours &amp; Wage Activity'!L323/40 ))),0)</f>
        <v>0</v>
      </c>
      <c r="AD323" s="86">
        <f>IFERROR(IF('3.Weekly Hours &amp; Wage Activity'!M323 = "FT", 1,MIN(1,IF('3.Weekly Hours &amp; Wage Activity'!M323 = "", "",MIN('3.Weekly Hours &amp; Wage Activity'!M323/40,1)),IF('3.Weekly Hours &amp; Wage Activity'!M323="", "",'3.Weekly Hours &amp; Wage Activity'!M323/40 ))),0)</f>
        <v>0</v>
      </c>
      <c r="AE323" s="86">
        <f>IFERROR(IF('3.Weekly Hours &amp; Wage Activity'!N323 = "FT", 1,MIN(1,IF('3.Weekly Hours &amp; Wage Activity'!N323 = "", "",MIN('3.Weekly Hours &amp; Wage Activity'!N323/40,1)),IF('3.Weekly Hours &amp; Wage Activity'!N323="", "",'3.Weekly Hours &amp; Wage Activity'!N323/40 ))),0)</f>
        <v>0</v>
      </c>
      <c r="AF323" s="86">
        <f>IFERROR(IF('3.Weekly Hours &amp; Wage Activity'!O323 = "FT", 1,MIN(1,IF('3.Weekly Hours &amp; Wage Activity'!O323 = "", "",MIN('3.Weekly Hours &amp; Wage Activity'!O323/40,1)),IF('3.Weekly Hours &amp; Wage Activity'!O323="", "",'3.Weekly Hours &amp; Wage Activity'!O323/40 ))),0)</f>
        <v>0</v>
      </c>
      <c r="AG323" s="86">
        <f>IFERROR(IF('3.Weekly Hours &amp; Wage Activity'!P323 = "FT", 1,MIN(1,IF('3.Weekly Hours &amp; Wage Activity'!P323 = "", "",MIN('3.Weekly Hours &amp; Wage Activity'!P323/40,1)),IF('3.Weekly Hours &amp; Wage Activity'!P323="", "",'3.Weekly Hours &amp; Wage Activity'!P323/40 ))),0)</f>
        <v>0</v>
      </c>
      <c r="AH323" s="86">
        <f>IFERROR(IF('3.Weekly Hours &amp; Wage Activity'!Q323 = "FT", 1,MIN(1,IF('3.Weekly Hours &amp; Wage Activity'!Q323 = "", "",MIN('3.Weekly Hours &amp; Wage Activity'!Q323/40,1)),IF('3.Weekly Hours &amp; Wage Activity'!Q323="", "",'3.Weekly Hours &amp; Wage Activity'!Q323/40 ))),0)</f>
        <v>0</v>
      </c>
      <c r="AI323" s="86">
        <f>IFERROR(IF('3.Weekly Hours &amp; Wage Activity'!R323 = "FT", 1,MIN(1,IF('3.Weekly Hours &amp; Wage Activity'!R323 = "", "",MIN('3.Weekly Hours &amp; Wage Activity'!R323/40,1)),IF('3.Weekly Hours &amp; Wage Activity'!R323="", "",'3.Weekly Hours &amp; Wage Activity'!R323/40 ))),0)</f>
        <v>0</v>
      </c>
      <c r="AJ323" s="86">
        <f>IFERROR(IF('3.Weekly Hours &amp; Wage Activity'!S323 = "FT", 1,MIN(1,IF('3.Weekly Hours &amp; Wage Activity'!S323 = "", "",MIN('3.Weekly Hours &amp; Wage Activity'!S323/40,1)),IF('3.Weekly Hours &amp; Wage Activity'!S323="", "",'3.Weekly Hours &amp; Wage Activity'!S323/40 ))),0)</f>
        <v>0</v>
      </c>
      <c r="AK323" s="86">
        <f>IFERROR(IF('3.Weekly Hours &amp; Wage Activity'!T323 = "FT", 1,MIN(1,IF('3.Weekly Hours &amp; Wage Activity'!T323 = "", "",MIN('3.Weekly Hours &amp; Wage Activity'!T323/40,1)),IF('3.Weekly Hours &amp; Wage Activity'!T323="", "",'3.Weekly Hours &amp; Wage Activity'!T323/40 ))),0)</f>
        <v>0</v>
      </c>
      <c r="AL323" s="86">
        <f>IFERROR(IF('3.Weekly Hours &amp; Wage Activity'!U323 = "FT", 1,MIN(1,IF('3.Weekly Hours &amp; Wage Activity'!U323 = "", "",MIN('3.Weekly Hours &amp; Wage Activity'!U323/40,1)),IF('3.Weekly Hours &amp; Wage Activity'!U323="", "",'3.Weekly Hours &amp; Wage Activity'!U323/40 ))),0)</f>
        <v>0</v>
      </c>
      <c r="AM323" s="86">
        <f>IFERROR(IF('3.Weekly Hours &amp; Wage Activity'!V323 = "FT", 1,MIN(1,IF('3.Weekly Hours &amp; Wage Activity'!V323 = "", "",MIN('3.Weekly Hours &amp; Wage Activity'!V323/40,1)),IF('3.Weekly Hours &amp; Wage Activity'!V323="", "",'3.Weekly Hours &amp; Wage Activity'!V323/40 ))),0)</f>
        <v>0</v>
      </c>
      <c r="AN323" s="86">
        <f>IFERROR(IF('3.Weekly Hours &amp; Wage Activity'!W323 = "FT", 1,MIN(1,IF('3.Weekly Hours &amp; Wage Activity'!W323 = "", "",MIN('3.Weekly Hours &amp; Wage Activity'!W323/40,1)),IF('3.Weekly Hours &amp; Wage Activity'!W323="", "",'3.Weekly Hours &amp; Wage Activity'!W323/40 ))),0)</f>
        <v>0</v>
      </c>
      <c r="AO323" s="86">
        <f>IFERROR(IF('3.Weekly Hours &amp; Wage Activity'!X323 = "FT", 1,MIN(1,IF('3.Weekly Hours &amp; Wage Activity'!X323 = "", "",MIN('3.Weekly Hours &amp; Wage Activity'!X323/40,1)),IF('3.Weekly Hours &amp; Wage Activity'!X323="", "",'3.Weekly Hours &amp; Wage Activity'!X323/40 ))),0)</f>
        <v>0</v>
      </c>
      <c r="AP323" s="86">
        <f>IFERROR(IF('3.Weekly Hours &amp; Wage Activity'!Y323 = "FT", 1,MIN(1,IF('3.Weekly Hours &amp; Wage Activity'!Y323 = "", "",MIN('3.Weekly Hours &amp; Wage Activity'!Y323/40,1)),IF('3.Weekly Hours &amp; Wage Activity'!Y323="", "",'3.Weekly Hours &amp; Wage Activity'!Y323/40 ))),0)</f>
        <v>0</v>
      </c>
      <c r="AQ323" s="86">
        <f>IFERROR(IF('3.Weekly Hours &amp; Wage Activity'!Z323 = "FT", 1,MIN(1,IF('3.Weekly Hours &amp; Wage Activity'!Z323 = "", "",MIN('3.Weekly Hours &amp; Wage Activity'!Z323/40,1)),IF('3.Weekly Hours &amp; Wage Activity'!Z323="", "",'3.Weekly Hours &amp; Wage Activity'!Z323/40 ))),0)</f>
        <v>0</v>
      </c>
      <c r="AR323" s="86">
        <f>IFERROR(IF('3.Weekly Hours &amp; Wage Activity'!AA323 = "FT", 1,MIN(1,IF('3.Weekly Hours &amp; Wage Activity'!AA323 = "", "",MIN('3.Weekly Hours &amp; Wage Activity'!AA323/40,1)),IF('3.Weekly Hours &amp; Wage Activity'!AA323="", "",'3.Weekly Hours &amp; Wage Activity'!AA323/40 ))),0)</f>
        <v>0</v>
      </c>
      <c r="AS323" s="86">
        <f>IFERROR(IF('3.Weekly Hours &amp; Wage Activity'!AB323 = "FT", 1,MIN(1,IF('3.Weekly Hours &amp; Wage Activity'!AB323 = "", "",MIN('3.Weekly Hours &amp; Wage Activity'!AB323/40,1)),IF('3.Weekly Hours &amp; Wage Activity'!AB323="", "",'3.Weekly Hours &amp; Wage Activity'!AB323/40 ))),0)</f>
        <v>0</v>
      </c>
      <c r="AT323" s="86">
        <f>IFERROR(IF('3.Weekly Hours &amp; Wage Activity'!AC323 = "FT", 1,MIN(1,IF('3.Weekly Hours &amp; Wage Activity'!AC323 = "", "",MIN('3.Weekly Hours &amp; Wage Activity'!AC323/40,1)),IF('3.Weekly Hours &amp; Wage Activity'!AC323="", "",'3.Weekly Hours &amp; Wage Activity'!AC323/40 ))),0)</f>
        <v>0</v>
      </c>
      <c r="AU323" s="86">
        <f>IFERROR(IF('3.Weekly Hours &amp; Wage Activity'!AD323 = "FT", 1,MIN(1,IF('3.Weekly Hours &amp; Wage Activity'!AD323 = "", "",MIN('3.Weekly Hours &amp; Wage Activity'!AD323/40,1)),IF('3.Weekly Hours &amp; Wage Activity'!AD323="", "",'3.Weekly Hours &amp; Wage Activity'!AD323/40 ))),0)</f>
        <v>0</v>
      </c>
      <c r="AV323" s="86">
        <f>IFERROR(IF('3.Weekly Hours &amp; Wage Activity'!AE323 = "FT", 1,MIN(1,IF('3.Weekly Hours &amp; Wage Activity'!AE323 = "", "",MIN('3.Weekly Hours &amp; Wage Activity'!AE323/40,1)),IF('3.Weekly Hours &amp; Wage Activity'!AE323="", "",'3.Weekly Hours &amp; Wage Activity'!AE323/40 ))),0)</f>
        <v>0</v>
      </c>
      <c r="AW323" s="86">
        <f>IFERROR(IF('3.Weekly Hours &amp; Wage Activity'!AF323 = "FT", 1,MIN(1,IF('3.Weekly Hours &amp; Wage Activity'!AF323 = "", "",MIN('3.Weekly Hours &amp; Wage Activity'!AF323/40,1)),IF('3.Weekly Hours &amp; Wage Activity'!AF323="", "",'3.Weekly Hours &amp; Wage Activity'!AF323/40 ))),0)</f>
        <v>0</v>
      </c>
      <c r="AX323" s="86">
        <f>IFERROR(IF('3.Weekly Hours &amp; Wage Activity'!AG323 = "FT", 1,MIN(1,IF('3.Weekly Hours &amp; Wage Activity'!AG323 = "", "",MIN('3.Weekly Hours &amp; Wage Activity'!AG323/40,1)),IF('3.Weekly Hours &amp; Wage Activity'!AG323="", "",'3.Weekly Hours &amp; Wage Activity'!AG323/40 ))),0)</f>
        <v>0</v>
      </c>
      <c r="AY323" s="523">
        <f>SUM( IF(COUNTIF('3.Weekly Hours &amp; Wage Activity'!J323:Q323, "&lt;&gt;FT") = 0, COLUMNS('3.Weekly Hours &amp; Wage Activity'!J323:AG323) * 40, '3.Weekly Hours &amp; Wage Activity'!J323:AG323))</f>
        <v>0</v>
      </c>
      <c r="AZ323" s="86">
        <f t="shared" si="34"/>
        <v>0</v>
      </c>
      <c r="BA323" s="87">
        <f t="shared" si="35"/>
        <v>0</v>
      </c>
      <c r="BB323" s="74" t="str">
        <f>IF('2.Census &amp; Reference Benchmarks'!K323 = "", "", '2.Census &amp; Reference Benchmarks'!K323)</f>
        <v/>
      </c>
      <c r="BC323" s="185">
        <f>IF('2.Census &amp; Reference Benchmarks'!L323="N/A",IF(OR(AND(G323="",I323=""),AND(G323&lt;DATEVALUE("1/1/2020"),OR(I323="",I323&gt;DATEVALUE("3/31/2020")))),177.14,IF(OR(I323 = "", I323 &gt; DATEVALUE("1/31/2020")), ROUND(177.14*((DATEVALUE("2/1/2020") -G323)/31),1))),IF('2.Census &amp; Reference Benchmarks'!L323="",0,'2.Census &amp; Reference Benchmarks'!L323))</f>
        <v>0</v>
      </c>
      <c r="BD323" s="74" t="str">
        <f>IF('2.Census &amp; Reference Benchmarks'!N323 = "", "", '2.Census &amp; Reference Benchmarks'!N323)</f>
        <v/>
      </c>
      <c r="BE323" s="185">
        <f>IF('2.Census &amp; Reference Benchmarks'!O323="N/A",IF(OR(AND(G323="",I323=""),AND(G323&lt;=DATEVALUE("2/1/2020"),OR(I323="",I323&gt;=DATEVALUE("2/29/2020")))),165.71,IF(AND(G323&gt;DATEVALUE("2/1/2020"),OR(I323="",I323&lt;=DATEVALUE("2/29/2020"))),((DATEVALUE("3/1/2020")-G323)/29)*165.71,"")),IF('2.Census &amp; Reference Benchmarks'!O323="",0,'2.Census &amp; Reference Benchmarks'!O323))</f>
        <v>0</v>
      </c>
    </row>
    <row r="324" spans="1:57" x14ac:dyDescent="0.25">
      <c r="A324" s="3"/>
      <c r="B324" s="56">
        <f>IF('2.Census &amp; Reference Benchmarks'!B324 &lt;&gt;"",'2.Census &amp; Reference Benchmarks'!B324,"")</f>
        <v>0</v>
      </c>
      <c r="C324" s="56">
        <f>IF('2.Census &amp; Reference Benchmarks'!C324 &lt;&gt;"",'2.Census &amp; Reference Benchmarks'!C324,"")</f>
        <v>0</v>
      </c>
      <c r="D324" s="57" t="str">
        <f>IF('2.Census &amp; Reference Benchmarks'!D324 &lt;&gt;"",'2.Census &amp; Reference Benchmarks'!D324,"")</f>
        <v/>
      </c>
      <c r="E324" s="56" t="str">
        <f>IF('2.Census &amp; Reference Benchmarks'!E324 &lt;&gt;"",'2.Census &amp; Reference Benchmarks'!E324,"")</f>
        <v/>
      </c>
      <c r="F324" s="56" t="str">
        <f>IF('2.Census &amp; Reference Benchmarks'!F324 &lt;&gt;"",'2.Census &amp; Reference Benchmarks'!F324,"")</f>
        <v/>
      </c>
      <c r="G324" s="58" t="str">
        <f>IF('2.Census &amp; Reference Benchmarks'!G324 &lt;&gt;"",'2.Census &amp; Reference Benchmarks'!G324,"")</f>
        <v/>
      </c>
      <c r="H324" s="58" t="str">
        <f>IF('2.Census &amp; Reference Benchmarks'!H324 &lt;&gt;"",'2.Census &amp; Reference Benchmarks'!H324,"")</f>
        <v/>
      </c>
      <c r="I324" s="58" t="str">
        <f>IF('2.Census &amp; Reference Benchmarks'!I324 &lt;&gt;"",'2.Census &amp; Reference Benchmarks'!I324,"")</f>
        <v/>
      </c>
      <c r="J324" s="69" t="str">
        <f>IF('2.Census &amp; Reference Benchmarks'!J324 &lt;&gt;"",'2.Census &amp; Reference Benchmarks'!J324,"")</f>
        <v/>
      </c>
      <c r="K324" s="58" t="str">
        <f>IF('7.Safe Harbor Input Data &amp; Calc'!Q326 &lt;&gt; "", '7.Safe Harbor Input Data &amp; Calc'!Q326, "")</f>
        <v>No</v>
      </c>
      <c r="L324" s="59" t="str">
        <f>IF('2.Census &amp; Reference Benchmarks'!T324&lt;&gt; "",'2.Census &amp; Reference Benchmarks'!T324,"")</f>
        <v/>
      </c>
      <c r="M324" s="60">
        <f>'2.Census &amp; Reference Benchmarks'!M324</f>
        <v>0</v>
      </c>
      <c r="N324" s="60">
        <f>'2.Census &amp; Reference Benchmarks'!P324</f>
        <v>0</v>
      </c>
      <c r="O324" s="60">
        <f>'2.Census &amp; Reference Benchmarks'!S324</f>
        <v>0</v>
      </c>
      <c r="P324" s="52">
        <f>IF( AND(I324 &lt; '1. Summary for SBA'!$J$7, I324 &lt;&gt;""), 0, IF(AND(G324="",I324=""),SUM(M324:O324)*4,IF(I324&lt;'1. Summary for SBA'!$J$7,0,IF(K324="Yes",0,IF(H324="Salary",IF(AND(SUM(M324:O324)*4&lt;100000,L324=""),(SUM(M324:O324)/(IF(OR(I324=0,I324&gt;=DATEVALUE("3/31/2020")),DATEVALUE("3/31/2020"),I324)-IF(OR(G324&lt;=DATEVALUE("1/1/2020"), G324 = ""),DATEVALUE("1/1/2020"),IF(OR(MONTH(G324)=1),G324+1,IF(MONTH(G324)=3,G324,G324-1)))))*360,0),0)))))</f>
        <v>0</v>
      </c>
      <c r="Q324" s="52">
        <f t="shared" si="36"/>
        <v>0</v>
      </c>
      <c r="R324" s="67">
        <f t="shared" si="30"/>
        <v>0</v>
      </c>
      <c r="S324" s="53">
        <f>SUM('3.Weekly Hours &amp; Wage Activity'!AI324:BF324)</f>
        <v>0</v>
      </c>
      <c r="T324" s="53">
        <f>IF(AND(I324&lt;&gt; "",  I324 &lt; '1. Summary for SBA'!$J$11 +168, I324 &gt; '1. Summary for SBA'!$J$11),S324+(((168-(I324-'1. Summary for SBA'!$J$11+1))*S324)/((I324-'1. Summary for SBA'!$J$11+1))),0)</f>
        <v>0</v>
      </c>
      <c r="U324" s="369">
        <f>IF(K324= "Yes",0,IF( H324 = "salary",IF(T324 = 0,MAX(0,$R324-$S324), R324-T324),IF( H324 = "Hourly",'6. Hourly EE Wage Reduction'!AA324, 0)))</f>
        <v>0</v>
      </c>
      <c r="V324" s="67">
        <f t="shared" si="31"/>
        <v>0</v>
      </c>
      <c r="W324" s="405" t="str">
        <f>IF(U324 = 0, "No",IF('6. Hourly EE Wage Reduction'!T324 &gt;'6. Hourly EE Wage Reduction'!W324, "Yes", "No"))</f>
        <v>No</v>
      </c>
      <c r="X324" s="67">
        <f t="shared" si="32"/>
        <v>0</v>
      </c>
      <c r="Y324" s="67">
        <f t="shared" si="33"/>
        <v>0</v>
      </c>
      <c r="AA324" s="86">
        <f>IFERROR(IF('3.Weekly Hours &amp; Wage Activity'!J324 = "FT", 1,MIN(1,IF('3.Weekly Hours &amp; Wage Activity'!J324 = "", "",MIN('3.Weekly Hours &amp; Wage Activity'!J324/40,1)),IF('3.Weekly Hours &amp; Wage Activity'!J324="", "",'3.Weekly Hours &amp; Wage Activity'!J324/40 ))),0)</f>
        <v>0</v>
      </c>
      <c r="AB324" s="86">
        <f>IFERROR(IF('3.Weekly Hours &amp; Wage Activity'!K324 = "FT", 1,MIN(1,IF('3.Weekly Hours &amp; Wage Activity'!K324 = "", "",MIN('3.Weekly Hours &amp; Wage Activity'!K324/40,1)),IF('3.Weekly Hours &amp; Wage Activity'!K324="", "",'3.Weekly Hours &amp; Wage Activity'!K324/40 ))),0)</f>
        <v>0</v>
      </c>
      <c r="AC324" s="86">
        <f>IFERROR(IF('3.Weekly Hours &amp; Wage Activity'!L324 = "FT", 1,MIN(1,IF('3.Weekly Hours &amp; Wage Activity'!L324 = "", "",MIN('3.Weekly Hours &amp; Wage Activity'!L324/40,1)),IF('3.Weekly Hours &amp; Wage Activity'!L324="", "",'3.Weekly Hours &amp; Wage Activity'!L324/40 ))),0)</f>
        <v>0</v>
      </c>
      <c r="AD324" s="86">
        <f>IFERROR(IF('3.Weekly Hours &amp; Wage Activity'!M324 = "FT", 1,MIN(1,IF('3.Weekly Hours &amp; Wage Activity'!M324 = "", "",MIN('3.Weekly Hours &amp; Wage Activity'!M324/40,1)),IF('3.Weekly Hours &amp; Wage Activity'!M324="", "",'3.Weekly Hours &amp; Wage Activity'!M324/40 ))),0)</f>
        <v>0</v>
      </c>
      <c r="AE324" s="86">
        <f>IFERROR(IF('3.Weekly Hours &amp; Wage Activity'!N324 = "FT", 1,MIN(1,IF('3.Weekly Hours &amp; Wage Activity'!N324 = "", "",MIN('3.Weekly Hours &amp; Wage Activity'!N324/40,1)),IF('3.Weekly Hours &amp; Wage Activity'!N324="", "",'3.Weekly Hours &amp; Wage Activity'!N324/40 ))),0)</f>
        <v>0</v>
      </c>
      <c r="AF324" s="86">
        <f>IFERROR(IF('3.Weekly Hours &amp; Wage Activity'!O324 = "FT", 1,MIN(1,IF('3.Weekly Hours &amp; Wage Activity'!O324 = "", "",MIN('3.Weekly Hours &amp; Wage Activity'!O324/40,1)),IF('3.Weekly Hours &amp; Wage Activity'!O324="", "",'3.Weekly Hours &amp; Wage Activity'!O324/40 ))),0)</f>
        <v>0</v>
      </c>
      <c r="AG324" s="86">
        <f>IFERROR(IF('3.Weekly Hours &amp; Wage Activity'!P324 = "FT", 1,MIN(1,IF('3.Weekly Hours &amp; Wage Activity'!P324 = "", "",MIN('3.Weekly Hours &amp; Wage Activity'!P324/40,1)),IF('3.Weekly Hours &amp; Wage Activity'!P324="", "",'3.Weekly Hours &amp; Wage Activity'!P324/40 ))),0)</f>
        <v>0</v>
      </c>
      <c r="AH324" s="86">
        <f>IFERROR(IF('3.Weekly Hours &amp; Wage Activity'!Q324 = "FT", 1,MIN(1,IF('3.Weekly Hours &amp; Wage Activity'!Q324 = "", "",MIN('3.Weekly Hours &amp; Wage Activity'!Q324/40,1)),IF('3.Weekly Hours &amp; Wage Activity'!Q324="", "",'3.Weekly Hours &amp; Wage Activity'!Q324/40 ))),0)</f>
        <v>0</v>
      </c>
      <c r="AI324" s="86">
        <f>IFERROR(IF('3.Weekly Hours &amp; Wage Activity'!R324 = "FT", 1,MIN(1,IF('3.Weekly Hours &amp; Wage Activity'!R324 = "", "",MIN('3.Weekly Hours &amp; Wage Activity'!R324/40,1)),IF('3.Weekly Hours &amp; Wage Activity'!R324="", "",'3.Weekly Hours &amp; Wage Activity'!R324/40 ))),0)</f>
        <v>0</v>
      </c>
      <c r="AJ324" s="86">
        <f>IFERROR(IF('3.Weekly Hours &amp; Wage Activity'!S324 = "FT", 1,MIN(1,IF('3.Weekly Hours &amp; Wage Activity'!S324 = "", "",MIN('3.Weekly Hours &amp; Wage Activity'!S324/40,1)),IF('3.Weekly Hours &amp; Wage Activity'!S324="", "",'3.Weekly Hours &amp; Wage Activity'!S324/40 ))),0)</f>
        <v>0</v>
      </c>
      <c r="AK324" s="86">
        <f>IFERROR(IF('3.Weekly Hours &amp; Wage Activity'!T324 = "FT", 1,MIN(1,IF('3.Weekly Hours &amp; Wage Activity'!T324 = "", "",MIN('3.Weekly Hours &amp; Wage Activity'!T324/40,1)),IF('3.Weekly Hours &amp; Wage Activity'!T324="", "",'3.Weekly Hours &amp; Wage Activity'!T324/40 ))),0)</f>
        <v>0</v>
      </c>
      <c r="AL324" s="86">
        <f>IFERROR(IF('3.Weekly Hours &amp; Wage Activity'!U324 = "FT", 1,MIN(1,IF('3.Weekly Hours &amp; Wage Activity'!U324 = "", "",MIN('3.Weekly Hours &amp; Wage Activity'!U324/40,1)),IF('3.Weekly Hours &amp; Wage Activity'!U324="", "",'3.Weekly Hours &amp; Wage Activity'!U324/40 ))),0)</f>
        <v>0</v>
      </c>
      <c r="AM324" s="86">
        <f>IFERROR(IF('3.Weekly Hours &amp; Wage Activity'!V324 = "FT", 1,MIN(1,IF('3.Weekly Hours &amp; Wage Activity'!V324 = "", "",MIN('3.Weekly Hours &amp; Wage Activity'!V324/40,1)),IF('3.Weekly Hours &amp; Wage Activity'!V324="", "",'3.Weekly Hours &amp; Wage Activity'!V324/40 ))),0)</f>
        <v>0</v>
      </c>
      <c r="AN324" s="86">
        <f>IFERROR(IF('3.Weekly Hours &amp; Wage Activity'!W324 = "FT", 1,MIN(1,IF('3.Weekly Hours &amp; Wage Activity'!W324 = "", "",MIN('3.Weekly Hours &amp; Wage Activity'!W324/40,1)),IF('3.Weekly Hours &amp; Wage Activity'!W324="", "",'3.Weekly Hours &amp; Wage Activity'!W324/40 ))),0)</f>
        <v>0</v>
      </c>
      <c r="AO324" s="86">
        <f>IFERROR(IF('3.Weekly Hours &amp; Wage Activity'!X324 = "FT", 1,MIN(1,IF('3.Weekly Hours &amp; Wage Activity'!X324 = "", "",MIN('3.Weekly Hours &amp; Wage Activity'!X324/40,1)),IF('3.Weekly Hours &amp; Wage Activity'!X324="", "",'3.Weekly Hours &amp; Wage Activity'!X324/40 ))),0)</f>
        <v>0</v>
      </c>
      <c r="AP324" s="86">
        <f>IFERROR(IF('3.Weekly Hours &amp; Wage Activity'!Y324 = "FT", 1,MIN(1,IF('3.Weekly Hours &amp; Wage Activity'!Y324 = "", "",MIN('3.Weekly Hours &amp; Wage Activity'!Y324/40,1)),IF('3.Weekly Hours &amp; Wage Activity'!Y324="", "",'3.Weekly Hours &amp; Wage Activity'!Y324/40 ))),0)</f>
        <v>0</v>
      </c>
      <c r="AQ324" s="86">
        <f>IFERROR(IF('3.Weekly Hours &amp; Wage Activity'!Z324 = "FT", 1,MIN(1,IF('3.Weekly Hours &amp; Wage Activity'!Z324 = "", "",MIN('3.Weekly Hours &amp; Wage Activity'!Z324/40,1)),IF('3.Weekly Hours &amp; Wage Activity'!Z324="", "",'3.Weekly Hours &amp; Wage Activity'!Z324/40 ))),0)</f>
        <v>0</v>
      </c>
      <c r="AR324" s="86">
        <f>IFERROR(IF('3.Weekly Hours &amp; Wage Activity'!AA324 = "FT", 1,MIN(1,IF('3.Weekly Hours &amp; Wage Activity'!AA324 = "", "",MIN('3.Weekly Hours &amp; Wage Activity'!AA324/40,1)),IF('3.Weekly Hours &amp; Wage Activity'!AA324="", "",'3.Weekly Hours &amp; Wage Activity'!AA324/40 ))),0)</f>
        <v>0</v>
      </c>
      <c r="AS324" s="86">
        <f>IFERROR(IF('3.Weekly Hours &amp; Wage Activity'!AB324 = "FT", 1,MIN(1,IF('3.Weekly Hours &amp; Wage Activity'!AB324 = "", "",MIN('3.Weekly Hours &amp; Wage Activity'!AB324/40,1)),IF('3.Weekly Hours &amp; Wage Activity'!AB324="", "",'3.Weekly Hours &amp; Wage Activity'!AB324/40 ))),0)</f>
        <v>0</v>
      </c>
      <c r="AT324" s="86">
        <f>IFERROR(IF('3.Weekly Hours &amp; Wage Activity'!AC324 = "FT", 1,MIN(1,IF('3.Weekly Hours &amp; Wage Activity'!AC324 = "", "",MIN('3.Weekly Hours &amp; Wage Activity'!AC324/40,1)),IF('3.Weekly Hours &amp; Wage Activity'!AC324="", "",'3.Weekly Hours &amp; Wage Activity'!AC324/40 ))),0)</f>
        <v>0</v>
      </c>
      <c r="AU324" s="86">
        <f>IFERROR(IF('3.Weekly Hours &amp; Wage Activity'!AD324 = "FT", 1,MIN(1,IF('3.Weekly Hours &amp; Wage Activity'!AD324 = "", "",MIN('3.Weekly Hours &amp; Wage Activity'!AD324/40,1)),IF('3.Weekly Hours &amp; Wage Activity'!AD324="", "",'3.Weekly Hours &amp; Wage Activity'!AD324/40 ))),0)</f>
        <v>0</v>
      </c>
      <c r="AV324" s="86">
        <f>IFERROR(IF('3.Weekly Hours &amp; Wage Activity'!AE324 = "FT", 1,MIN(1,IF('3.Weekly Hours &amp; Wage Activity'!AE324 = "", "",MIN('3.Weekly Hours &amp; Wage Activity'!AE324/40,1)),IF('3.Weekly Hours &amp; Wage Activity'!AE324="", "",'3.Weekly Hours &amp; Wage Activity'!AE324/40 ))),0)</f>
        <v>0</v>
      </c>
      <c r="AW324" s="86">
        <f>IFERROR(IF('3.Weekly Hours &amp; Wage Activity'!AF324 = "FT", 1,MIN(1,IF('3.Weekly Hours &amp; Wage Activity'!AF324 = "", "",MIN('3.Weekly Hours &amp; Wage Activity'!AF324/40,1)),IF('3.Weekly Hours &amp; Wage Activity'!AF324="", "",'3.Weekly Hours &amp; Wage Activity'!AF324/40 ))),0)</f>
        <v>0</v>
      </c>
      <c r="AX324" s="86">
        <f>IFERROR(IF('3.Weekly Hours &amp; Wage Activity'!AG324 = "FT", 1,MIN(1,IF('3.Weekly Hours &amp; Wage Activity'!AG324 = "", "",MIN('3.Weekly Hours &amp; Wage Activity'!AG324/40,1)),IF('3.Weekly Hours &amp; Wage Activity'!AG324="", "",'3.Weekly Hours &amp; Wage Activity'!AG324/40 ))),0)</f>
        <v>0</v>
      </c>
      <c r="AY324" s="523">
        <f>SUM( IF(COUNTIF('3.Weekly Hours &amp; Wage Activity'!J324:Q324, "&lt;&gt;FT") = 0, COLUMNS('3.Weekly Hours &amp; Wage Activity'!J324:AG324) * 40, '3.Weekly Hours &amp; Wage Activity'!J324:AG324))</f>
        <v>0</v>
      </c>
      <c r="AZ324" s="86">
        <f t="shared" si="34"/>
        <v>0</v>
      </c>
      <c r="BA324" s="87">
        <f t="shared" si="35"/>
        <v>0</v>
      </c>
      <c r="BB324" s="74" t="str">
        <f>IF('2.Census &amp; Reference Benchmarks'!K324 = "", "", '2.Census &amp; Reference Benchmarks'!K324)</f>
        <v/>
      </c>
      <c r="BC324" s="185">
        <f>IF('2.Census &amp; Reference Benchmarks'!L324="N/A",IF(OR(AND(G324="",I324=""),AND(G324&lt;DATEVALUE("1/1/2020"),OR(I324="",I324&gt;DATEVALUE("3/31/2020")))),177.14,IF(OR(I324 = "", I324 &gt; DATEVALUE("1/31/2020")), ROUND(177.14*((DATEVALUE("2/1/2020") -G324)/31),1))),IF('2.Census &amp; Reference Benchmarks'!L324="",0,'2.Census &amp; Reference Benchmarks'!L324))</f>
        <v>0</v>
      </c>
      <c r="BD324" s="74" t="str">
        <f>IF('2.Census &amp; Reference Benchmarks'!N324 = "", "", '2.Census &amp; Reference Benchmarks'!N324)</f>
        <v/>
      </c>
      <c r="BE324" s="185">
        <f>IF('2.Census &amp; Reference Benchmarks'!O324="N/A",IF(OR(AND(G324="",I324=""),AND(G324&lt;=DATEVALUE("2/1/2020"),OR(I324="",I324&gt;=DATEVALUE("2/29/2020")))),165.71,IF(AND(G324&gt;DATEVALUE("2/1/2020"),OR(I324="",I324&lt;=DATEVALUE("2/29/2020"))),((DATEVALUE("3/1/2020")-G324)/29)*165.71,"")),IF('2.Census &amp; Reference Benchmarks'!O324="",0,'2.Census &amp; Reference Benchmarks'!O324))</f>
        <v>0</v>
      </c>
    </row>
    <row r="325" spans="1:57" x14ac:dyDescent="0.25">
      <c r="A325" s="3"/>
      <c r="B325" s="56">
        <f>IF('2.Census &amp; Reference Benchmarks'!B325 &lt;&gt;"",'2.Census &amp; Reference Benchmarks'!B325,"")</f>
        <v>0</v>
      </c>
      <c r="C325" s="56">
        <f>IF('2.Census &amp; Reference Benchmarks'!C325 &lt;&gt;"",'2.Census &amp; Reference Benchmarks'!C325,"")</f>
        <v>0</v>
      </c>
      <c r="D325" s="57" t="str">
        <f>IF('2.Census &amp; Reference Benchmarks'!D325 &lt;&gt;"",'2.Census &amp; Reference Benchmarks'!D325,"")</f>
        <v/>
      </c>
      <c r="E325" s="56" t="str">
        <f>IF('2.Census &amp; Reference Benchmarks'!E325 &lt;&gt;"",'2.Census &amp; Reference Benchmarks'!E325,"")</f>
        <v/>
      </c>
      <c r="F325" s="56" t="str">
        <f>IF('2.Census &amp; Reference Benchmarks'!F325 &lt;&gt;"",'2.Census &amp; Reference Benchmarks'!F325,"")</f>
        <v/>
      </c>
      <c r="G325" s="58" t="str">
        <f>IF('2.Census &amp; Reference Benchmarks'!G325 &lt;&gt;"",'2.Census &amp; Reference Benchmarks'!G325,"")</f>
        <v/>
      </c>
      <c r="H325" s="58" t="str">
        <f>IF('2.Census &amp; Reference Benchmarks'!H325 &lt;&gt;"",'2.Census &amp; Reference Benchmarks'!H325,"")</f>
        <v/>
      </c>
      <c r="I325" s="58" t="str">
        <f>IF('2.Census &amp; Reference Benchmarks'!I325 &lt;&gt;"",'2.Census &amp; Reference Benchmarks'!I325,"")</f>
        <v/>
      </c>
      <c r="J325" s="69" t="str">
        <f>IF('2.Census &amp; Reference Benchmarks'!J325 &lt;&gt;"",'2.Census &amp; Reference Benchmarks'!J325,"")</f>
        <v/>
      </c>
      <c r="K325" s="58" t="str">
        <f>IF('7.Safe Harbor Input Data &amp; Calc'!Q327 &lt;&gt; "", '7.Safe Harbor Input Data &amp; Calc'!Q327, "")</f>
        <v>No</v>
      </c>
      <c r="L325" s="59" t="str">
        <f>IF('2.Census &amp; Reference Benchmarks'!T325&lt;&gt; "",'2.Census &amp; Reference Benchmarks'!T325,"")</f>
        <v/>
      </c>
      <c r="M325" s="60">
        <f>'2.Census &amp; Reference Benchmarks'!M325</f>
        <v>0</v>
      </c>
      <c r="N325" s="60">
        <f>'2.Census &amp; Reference Benchmarks'!P325</f>
        <v>0</v>
      </c>
      <c r="O325" s="60">
        <f>'2.Census &amp; Reference Benchmarks'!S325</f>
        <v>0</v>
      </c>
      <c r="P325" s="52">
        <f>IF( AND(I325 &lt; '1. Summary for SBA'!$J$7, I325 &lt;&gt;""), 0, IF(AND(G325="",I325=""),SUM(M325:O325)*4,IF(I325&lt;'1. Summary for SBA'!$J$7,0,IF(K325="Yes",0,IF(H325="Salary",IF(AND(SUM(M325:O325)*4&lt;100000,L325=""),(SUM(M325:O325)/(IF(OR(I325=0,I325&gt;=DATEVALUE("3/31/2020")),DATEVALUE("3/31/2020"),I325)-IF(OR(G325&lt;=DATEVALUE("1/1/2020"), G325 = ""),DATEVALUE("1/1/2020"),IF(OR(MONTH(G325)=1),G325+1,IF(MONTH(G325)=3,G325,G325-1)))))*360,0),0)))))</f>
        <v>0</v>
      </c>
      <c r="Q325" s="52">
        <f t="shared" si="36"/>
        <v>0</v>
      </c>
      <c r="R325" s="67">
        <f t="shared" si="30"/>
        <v>0</v>
      </c>
      <c r="S325" s="53">
        <f>SUM('3.Weekly Hours &amp; Wage Activity'!AI325:BF325)</f>
        <v>0</v>
      </c>
      <c r="T325" s="53">
        <f>IF(AND(I325&lt;&gt; "",  I325 &lt; '1. Summary for SBA'!$J$11 +168, I325 &gt; '1. Summary for SBA'!$J$11),S325+(((168-(I325-'1. Summary for SBA'!$J$11+1))*S325)/((I325-'1. Summary for SBA'!$J$11+1))),0)</f>
        <v>0</v>
      </c>
      <c r="U325" s="369">
        <f>IF(K325= "Yes",0,IF( H325 = "salary",IF(T325 = 0,MAX(0,$R325-$S325), R325-T325),IF( H325 = "Hourly",'6. Hourly EE Wage Reduction'!AA325, 0)))</f>
        <v>0</v>
      </c>
      <c r="V325" s="67">
        <f t="shared" si="31"/>
        <v>0</v>
      </c>
      <c r="W325" s="405" t="str">
        <f>IF(U325 = 0, "No",IF('6. Hourly EE Wage Reduction'!T325 &gt;'6. Hourly EE Wage Reduction'!W325, "Yes", "No"))</f>
        <v>No</v>
      </c>
      <c r="X325" s="67">
        <f t="shared" si="32"/>
        <v>0</v>
      </c>
      <c r="Y325" s="67">
        <f t="shared" si="33"/>
        <v>0</v>
      </c>
      <c r="AA325" s="86">
        <f>IFERROR(IF('3.Weekly Hours &amp; Wage Activity'!J325 = "FT", 1,MIN(1,IF('3.Weekly Hours &amp; Wage Activity'!J325 = "", "",MIN('3.Weekly Hours &amp; Wage Activity'!J325/40,1)),IF('3.Weekly Hours &amp; Wage Activity'!J325="", "",'3.Weekly Hours &amp; Wage Activity'!J325/40 ))),0)</f>
        <v>0</v>
      </c>
      <c r="AB325" s="86">
        <f>IFERROR(IF('3.Weekly Hours &amp; Wage Activity'!K325 = "FT", 1,MIN(1,IF('3.Weekly Hours &amp; Wage Activity'!K325 = "", "",MIN('3.Weekly Hours &amp; Wage Activity'!K325/40,1)),IF('3.Weekly Hours &amp; Wage Activity'!K325="", "",'3.Weekly Hours &amp; Wage Activity'!K325/40 ))),0)</f>
        <v>0</v>
      </c>
      <c r="AC325" s="86">
        <f>IFERROR(IF('3.Weekly Hours &amp; Wage Activity'!L325 = "FT", 1,MIN(1,IF('3.Weekly Hours &amp; Wage Activity'!L325 = "", "",MIN('3.Weekly Hours &amp; Wage Activity'!L325/40,1)),IF('3.Weekly Hours &amp; Wage Activity'!L325="", "",'3.Weekly Hours &amp; Wage Activity'!L325/40 ))),0)</f>
        <v>0</v>
      </c>
      <c r="AD325" s="86">
        <f>IFERROR(IF('3.Weekly Hours &amp; Wage Activity'!M325 = "FT", 1,MIN(1,IF('3.Weekly Hours &amp; Wage Activity'!M325 = "", "",MIN('3.Weekly Hours &amp; Wage Activity'!M325/40,1)),IF('3.Weekly Hours &amp; Wage Activity'!M325="", "",'3.Weekly Hours &amp; Wage Activity'!M325/40 ))),0)</f>
        <v>0</v>
      </c>
      <c r="AE325" s="86">
        <f>IFERROR(IF('3.Weekly Hours &amp; Wage Activity'!N325 = "FT", 1,MIN(1,IF('3.Weekly Hours &amp; Wage Activity'!N325 = "", "",MIN('3.Weekly Hours &amp; Wage Activity'!N325/40,1)),IF('3.Weekly Hours &amp; Wage Activity'!N325="", "",'3.Weekly Hours &amp; Wage Activity'!N325/40 ))),0)</f>
        <v>0</v>
      </c>
      <c r="AF325" s="86">
        <f>IFERROR(IF('3.Weekly Hours &amp; Wage Activity'!O325 = "FT", 1,MIN(1,IF('3.Weekly Hours &amp; Wage Activity'!O325 = "", "",MIN('3.Weekly Hours &amp; Wage Activity'!O325/40,1)),IF('3.Weekly Hours &amp; Wage Activity'!O325="", "",'3.Weekly Hours &amp; Wage Activity'!O325/40 ))),0)</f>
        <v>0</v>
      </c>
      <c r="AG325" s="86">
        <f>IFERROR(IF('3.Weekly Hours &amp; Wage Activity'!P325 = "FT", 1,MIN(1,IF('3.Weekly Hours &amp; Wage Activity'!P325 = "", "",MIN('3.Weekly Hours &amp; Wage Activity'!P325/40,1)),IF('3.Weekly Hours &amp; Wage Activity'!P325="", "",'3.Weekly Hours &amp; Wage Activity'!P325/40 ))),0)</f>
        <v>0</v>
      </c>
      <c r="AH325" s="86">
        <f>IFERROR(IF('3.Weekly Hours &amp; Wage Activity'!Q325 = "FT", 1,MIN(1,IF('3.Weekly Hours &amp; Wage Activity'!Q325 = "", "",MIN('3.Weekly Hours &amp; Wage Activity'!Q325/40,1)),IF('3.Weekly Hours &amp; Wage Activity'!Q325="", "",'3.Weekly Hours &amp; Wage Activity'!Q325/40 ))),0)</f>
        <v>0</v>
      </c>
      <c r="AI325" s="86">
        <f>IFERROR(IF('3.Weekly Hours &amp; Wage Activity'!R325 = "FT", 1,MIN(1,IF('3.Weekly Hours &amp; Wage Activity'!R325 = "", "",MIN('3.Weekly Hours &amp; Wage Activity'!R325/40,1)),IF('3.Weekly Hours &amp; Wage Activity'!R325="", "",'3.Weekly Hours &amp; Wage Activity'!R325/40 ))),0)</f>
        <v>0</v>
      </c>
      <c r="AJ325" s="86">
        <f>IFERROR(IF('3.Weekly Hours &amp; Wage Activity'!S325 = "FT", 1,MIN(1,IF('3.Weekly Hours &amp; Wage Activity'!S325 = "", "",MIN('3.Weekly Hours &amp; Wage Activity'!S325/40,1)),IF('3.Weekly Hours &amp; Wage Activity'!S325="", "",'3.Weekly Hours &amp; Wage Activity'!S325/40 ))),0)</f>
        <v>0</v>
      </c>
      <c r="AK325" s="86">
        <f>IFERROR(IF('3.Weekly Hours &amp; Wage Activity'!T325 = "FT", 1,MIN(1,IF('3.Weekly Hours &amp; Wage Activity'!T325 = "", "",MIN('3.Weekly Hours &amp; Wage Activity'!T325/40,1)),IF('3.Weekly Hours &amp; Wage Activity'!T325="", "",'3.Weekly Hours &amp; Wage Activity'!T325/40 ))),0)</f>
        <v>0</v>
      </c>
      <c r="AL325" s="86">
        <f>IFERROR(IF('3.Weekly Hours &amp; Wage Activity'!U325 = "FT", 1,MIN(1,IF('3.Weekly Hours &amp; Wage Activity'!U325 = "", "",MIN('3.Weekly Hours &amp; Wage Activity'!U325/40,1)),IF('3.Weekly Hours &amp; Wage Activity'!U325="", "",'3.Weekly Hours &amp; Wage Activity'!U325/40 ))),0)</f>
        <v>0</v>
      </c>
      <c r="AM325" s="86">
        <f>IFERROR(IF('3.Weekly Hours &amp; Wage Activity'!V325 = "FT", 1,MIN(1,IF('3.Weekly Hours &amp; Wage Activity'!V325 = "", "",MIN('3.Weekly Hours &amp; Wage Activity'!V325/40,1)),IF('3.Weekly Hours &amp; Wage Activity'!V325="", "",'3.Weekly Hours &amp; Wage Activity'!V325/40 ))),0)</f>
        <v>0</v>
      </c>
      <c r="AN325" s="86">
        <f>IFERROR(IF('3.Weekly Hours &amp; Wage Activity'!W325 = "FT", 1,MIN(1,IF('3.Weekly Hours &amp; Wage Activity'!W325 = "", "",MIN('3.Weekly Hours &amp; Wage Activity'!W325/40,1)),IF('3.Weekly Hours &amp; Wage Activity'!W325="", "",'3.Weekly Hours &amp; Wage Activity'!W325/40 ))),0)</f>
        <v>0</v>
      </c>
      <c r="AO325" s="86">
        <f>IFERROR(IF('3.Weekly Hours &amp; Wage Activity'!X325 = "FT", 1,MIN(1,IF('3.Weekly Hours &amp; Wage Activity'!X325 = "", "",MIN('3.Weekly Hours &amp; Wage Activity'!X325/40,1)),IF('3.Weekly Hours &amp; Wage Activity'!X325="", "",'3.Weekly Hours &amp; Wage Activity'!X325/40 ))),0)</f>
        <v>0</v>
      </c>
      <c r="AP325" s="86">
        <f>IFERROR(IF('3.Weekly Hours &amp; Wage Activity'!Y325 = "FT", 1,MIN(1,IF('3.Weekly Hours &amp; Wage Activity'!Y325 = "", "",MIN('3.Weekly Hours &amp; Wage Activity'!Y325/40,1)),IF('3.Weekly Hours &amp; Wage Activity'!Y325="", "",'3.Weekly Hours &amp; Wage Activity'!Y325/40 ))),0)</f>
        <v>0</v>
      </c>
      <c r="AQ325" s="86">
        <f>IFERROR(IF('3.Weekly Hours &amp; Wage Activity'!Z325 = "FT", 1,MIN(1,IF('3.Weekly Hours &amp; Wage Activity'!Z325 = "", "",MIN('3.Weekly Hours &amp; Wage Activity'!Z325/40,1)),IF('3.Weekly Hours &amp; Wage Activity'!Z325="", "",'3.Weekly Hours &amp; Wage Activity'!Z325/40 ))),0)</f>
        <v>0</v>
      </c>
      <c r="AR325" s="86">
        <f>IFERROR(IF('3.Weekly Hours &amp; Wage Activity'!AA325 = "FT", 1,MIN(1,IF('3.Weekly Hours &amp; Wage Activity'!AA325 = "", "",MIN('3.Weekly Hours &amp; Wage Activity'!AA325/40,1)),IF('3.Weekly Hours &amp; Wage Activity'!AA325="", "",'3.Weekly Hours &amp; Wage Activity'!AA325/40 ))),0)</f>
        <v>0</v>
      </c>
      <c r="AS325" s="86">
        <f>IFERROR(IF('3.Weekly Hours &amp; Wage Activity'!AB325 = "FT", 1,MIN(1,IF('3.Weekly Hours &amp; Wage Activity'!AB325 = "", "",MIN('3.Weekly Hours &amp; Wage Activity'!AB325/40,1)),IF('3.Weekly Hours &amp; Wage Activity'!AB325="", "",'3.Weekly Hours &amp; Wage Activity'!AB325/40 ))),0)</f>
        <v>0</v>
      </c>
      <c r="AT325" s="86">
        <f>IFERROR(IF('3.Weekly Hours &amp; Wage Activity'!AC325 = "FT", 1,MIN(1,IF('3.Weekly Hours &amp; Wage Activity'!AC325 = "", "",MIN('3.Weekly Hours &amp; Wage Activity'!AC325/40,1)),IF('3.Weekly Hours &amp; Wage Activity'!AC325="", "",'3.Weekly Hours &amp; Wage Activity'!AC325/40 ))),0)</f>
        <v>0</v>
      </c>
      <c r="AU325" s="86">
        <f>IFERROR(IF('3.Weekly Hours &amp; Wage Activity'!AD325 = "FT", 1,MIN(1,IF('3.Weekly Hours &amp; Wage Activity'!AD325 = "", "",MIN('3.Weekly Hours &amp; Wage Activity'!AD325/40,1)),IF('3.Weekly Hours &amp; Wage Activity'!AD325="", "",'3.Weekly Hours &amp; Wage Activity'!AD325/40 ))),0)</f>
        <v>0</v>
      </c>
      <c r="AV325" s="86">
        <f>IFERROR(IF('3.Weekly Hours &amp; Wage Activity'!AE325 = "FT", 1,MIN(1,IF('3.Weekly Hours &amp; Wage Activity'!AE325 = "", "",MIN('3.Weekly Hours &amp; Wage Activity'!AE325/40,1)),IF('3.Weekly Hours &amp; Wage Activity'!AE325="", "",'3.Weekly Hours &amp; Wage Activity'!AE325/40 ))),0)</f>
        <v>0</v>
      </c>
      <c r="AW325" s="86">
        <f>IFERROR(IF('3.Weekly Hours &amp; Wage Activity'!AF325 = "FT", 1,MIN(1,IF('3.Weekly Hours &amp; Wage Activity'!AF325 = "", "",MIN('3.Weekly Hours &amp; Wage Activity'!AF325/40,1)),IF('3.Weekly Hours &amp; Wage Activity'!AF325="", "",'3.Weekly Hours &amp; Wage Activity'!AF325/40 ))),0)</f>
        <v>0</v>
      </c>
      <c r="AX325" s="86">
        <f>IFERROR(IF('3.Weekly Hours &amp; Wage Activity'!AG325 = "FT", 1,MIN(1,IF('3.Weekly Hours &amp; Wage Activity'!AG325 = "", "",MIN('3.Weekly Hours &amp; Wage Activity'!AG325/40,1)),IF('3.Weekly Hours &amp; Wage Activity'!AG325="", "",'3.Weekly Hours &amp; Wage Activity'!AG325/40 ))),0)</f>
        <v>0</v>
      </c>
      <c r="AY325" s="523">
        <f>SUM( IF(COUNTIF('3.Weekly Hours &amp; Wage Activity'!J325:Q325, "&lt;&gt;FT") = 0, COLUMNS('3.Weekly Hours &amp; Wage Activity'!J325:AG325) * 40, '3.Weekly Hours &amp; Wage Activity'!J325:AG325))</f>
        <v>0</v>
      </c>
      <c r="AZ325" s="86">
        <f t="shared" si="34"/>
        <v>0</v>
      </c>
      <c r="BA325" s="87">
        <f t="shared" si="35"/>
        <v>0</v>
      </c>
      <c r="BB325" s="74" t="str">
        <f>IF('2.Census &amp; Reference Benchmarks'!K325 = "", "", '2.Census &amp; Reference Benchmarks'!K325)</f>
        <v/>
      </c>
      <c r="BC325" s="185">
        <f>IF('2.Census &amp; Reference Benchmarks'!L325="N/A",IF(OR(AND(G325="",I325=""),AND(G325&lt;DATEVALUE("1/1/2020"),OR(I325="",I325&gt;DATEVALUE("3/31/2020")))),177.14,IF(OR(I325 = "", I325 &gt; DATEVALUE("1/31/2020")), ROUND(177.14*((DATEVALUE("2/1/2020") -G325)/31),1))),IF('2.Census &amp; Reference Benchmarks'!L325="",0,'2.Census &amp; Reference Benchmarks'!L325))</f>
        <v>0</v>
      </c>
      <c r="BD325" s="74" t="str">
        <f>IF('2.Census &amp; Reference Benchmarks'!N325 = "", "", '2.Census &amp; Reference Benchmarks'!N325)</f>
        <v/>
      </c>
      <c r="BE325" s="185">
        <f>IF('2.Census &amp; Reference Benchmarks'!O325="N/A",IF(OR(AND(G325="",I325=""),AND(G325&lt;=DATEVALUE("2/1/2020"),OR(I325="",I325&gt;=DATEVALUE("2/29/2020")))),165.71,IF(AND(G325&gt;DATEVALUE("2/1/2020"),OR(I325="",I325&lt;=DATEVALUE("2/29/2020"))),((DATEVALUE("3/1/2020")-G325)/29)*165.71,"")),IF('2.Census &amp; Reference Benchmarks'!O325="",0,'2.Census &amp; Reference Benchmarks'!O325))</f>
        <v>0</v>
      </c>
    </row>
    <row r="326" spans="1:57" x14ac:dyDescent="0.25">
      <c r="A326" s="3"/>
      <c r="B326" s="56">
        <f>IF('2.Census &amp; Reference Benchmarks'!B326 &lt;&gt;"",'2.Census &amp; Reference Benchmarks'!B326,"")</f>
        <v>0</v>
      </c>
      <c r="C326" s="56">
        <f>IF('2.Census &amp; Reference Benchmarks'!C326 &lt;&gt;"",'2.Census &amp; Reference Benchmarks'!C326,"")</f>
        <v>0</v>
      </c>
      <c r="D326" s="57" t="str">
        <f>IF('2.Census &amp; Reference Benchmarks'!D326 &lt;&gt;"",'2.Census &amp; Reference Benchmarks'!D326,"")</f>
        <v/>
      </c>
      <c r="E326" s="56" t="str">
        <f>IF('2.Census &amp; Reference Benchmarks'!E326 &lt;&gt;"",'2.Census &amp; Reference Benchmarks'!E326,"")</f>
        <v/>
      </c>
      <c r="F326" s="56" t="str">
        <f>IF('2.Census &amp; Reference Benchmarks'!F326 &lt;&gt;"",'2.Census &amp; Reference Benchmarks'!F326,"")</f>
        <v/>
      </c>
      <c r="G326" s="58" t="str">
        <f>IF('2.Census &amp; Reference Benchmarks'!G326 &lt;&gt;"",'2.Census &amp; Reference Benchmarks'!G326,"")</f>
        <v/>
      </c>
      <c r="H326" s="58" t="str">
        <f>IF('2.Census &amp; Reference Benchmarks'!H326 &lt;&gt;"",'2.Census &amp; Reference Benchmarks'!H326,"")</f>
        <v/>
      </c>
      <c r="I326" s="58" t="str">
        <f>IF('2.Census &amp; Reference Benchmarks'!I326 &lt;&gt;"",'2.Census &amp; Reference Benchmarks'!I326,"")</f>
        <v/>
      </c>
      <c r="J326" s="69" t="str">
        <f>IF('2.Census &amp; Reference Benchmarks'!J326 &lt;&gt;"",'2.Census &amp; Reference Benchmarks'!J326,"")</f>
        <v/>
      </c>
      <c r="K326" s="58" t="str">
        <f>IF('7.Safe Harbor Input Data &amp; Calc'!Q328 &lt;&gt; "", '7.Safe Harbor Input Data &amp; Calc'!Q328, "")</f>
        <v>No</v>
      </c>
      <c r="L326" s="59" t="str">
        <f>IF('2.Census &amp; Reference Benchmarks'!T326&lt;&gt; "",'2.Census &amp; Reference Benchmarks'!T326,"")</f>
        <v/>
      </c>
      <c r="M326" s="60">
        <f>'2.Census &amp; Reference Benchmarks'!M326</f>
        <v>0</v>
      </c>
      <c r="N326" s="60">
        <f>'2.Census &amp; Reference Benchmarks'!P326</f>
        <v>0</v>
      </c>
      <c r="O326" s="60">
        <f>'2.Census &amp; Reference Benchmarks'!S326</f>
        <v>0</v>
      </c>
      <c r="P326" s="52">
        <f>IF( AND(I326 &lt; '1. Summary for SBA'!$J$7, I326 &lt;&gt;""), 0, IF(AND(G326="",I326=""),SUM(M326:O326)*4,IF(I326&lt;'1. Summary for SBA'!$J$7,0,IF(K326="Yes",0,IF(H326="Salary",IF(AND(SUM(M326:O326)*4&lt;100000,L326=""),(SUM(M326:O326)/(IF(OR(I326=0,I326&gt;=DATEVALUE("3/31/2020")),DATEVALUE("3/31/2020"),I326)-IF(OR(G326&lt;=DATEVALUE("1/1/2020"), G326 = ""),DATEVALUE("1/1/2020"),IF(OR(MONTH(G326)=1),G326+1,IF(MONTH(G326)=3,G326,G326-1)))))*360,0),0)))))</f>
        <v>0</v>
      </c>
      <c r="Q326" s="52">
        <f t="shared" si="36"/>
        <v>0</v>
      </c>
      <c r="R326" s="67">
        <f t="shared" ref="R326:R389" si="37">(Q326/52)*24</f>
        <v>0</v>
      </c>
      <c r="S326" s="53">
        <f>SUM('3.Weekly Hours &amp; Wage Activity'!AI326:BF326)</f>
        <v>0</v>
      </c>
      <c r="T326" s="53">
        <f>IF(AND(I326&lt;&gt; "",  I326 &lt; '1. Summary for SBA'!$J$11 +168, I326 &gt; '1. Summary for SBA'!$J$11),S326+(((168-(I326-'1. Summary for SBA'!$J$11+1))*S326)/((I326-'1. Summary for SBA'!$J$11+1))),0)</f>
        <v>0</v>
      </c>
      <c r="U326" s="369">
        <f>IF(K326= "Yes",0,IF( H326 = "salary",IF(T326 = 0,MAX(0,$R326-$S326), R326-T326),IF( H326 = "Hourly",'6. Hourly EE Wage Reduction'!AA326, 0)))</f>
        <v>0</v>
      </c>
      <c r="V326" s="67">
        <f t="shared" ref="V326:V389" si="38">IF(W326 &lt;&gt; "Yes", 0,IF(H326 = "salary",U326, 0))</f>
        <v>0</v>
      </c>
      <c r="W326" s="405" t="str">
        <f>IF(U326 = 0, "No",IF('6. Hourly EE Wage Reduction'!T326 &gt;'6. Hourly EE Wage Reduction'!W326, "Yes", "No"))</f>
        <v>No</v>
      </c>
      <c r="X326" s="67">
        <f t="shared" ref="X326:X389" si="39">IF(W326= "No", 0,U326)</f>
        <v>0</v>
      </c>
      <c r="Y326" s="67">
        <f t="shared" ref="Y326:Y389" si="40">IF(S326 &gt; 46154, S326 - 46154,0)</f>
        <v>0</v>
      </c>
      <c r="AA326" s="86">
        <f>IFERROR(IF('3.Weekly Hours &amp; Wage Activity'!J326 = "FT", 1,MIN(1,IF('3.Weekly Hours &amp; Wage Activity'!J326 = "", "",MIN('3.Weekly Hours &amp; Wage Activity'!J326/40,1)),IF('3.Weekly Hours &amp; Wage Activity'!J326="", "",'3.Weekly Hours &amp; Wage Activity'!J326/40 ))),0)</f>
        <v>0</v>
      </c>
      <c r="AB326" s="86">
        <f>IFERROR(IF('3.Weekly Hours &amp; Wage Activity'!K326 = "FT", 1,MIN(1,IF('3.Weekly Hours &amp; Wage Activity'!K326 = "", "",MIN('3.Weekly Hours &amp; Wage Activity'!K326/40,1)),IF('3.Weekly Hours &amp; Wage Activity'!K326="", "",'3.Weekly Hours &amp; Wage Activity'!K326/40 ))),0)</f>
        <v>0</v>
      </c>
      <c r="AC326" s="86">
        <f>IFERROR(IF('3.Weekly Hours &amp; Wage Activity'!L326 = "FT", 1,MIN(1,IF('3.Weekly Hours &amp; Wage Activity'!L326 = "", "",MIN('3.Weekly Hours &amp; Wage Activity'!L326/40,1)),IF('3.Weekly Hours &amp; Wage Activity'!L326="", "",'3.Weekly Hours &amp; Wage Activity'!L326/40 ))),0)</f>
        <v>0</v>
      </c>
      <c r="AD326" s="86">
        <f>IFERROR(IF('3.Weekly Hours &amp; Wage Activity'!M326 = "FT", 1,MIN(1,IF('3.Weekly Hours &amp; Wage Activity'!M326 = "", "",MIN('3.Weekly Hours &amp; Wage Activity'!M326/40,1)),IF('3.Weekly Hours &amp; Wage Activity'!M326="", "",'3.Weekly Hours &amp; Wage Activity'!M326/40 ))),0)</f>
        <v>0</v>
      </c>
      <c r="AE326" s="86">
        <f>IFERROR(IF('3.Weekly Hours &amp; Wage Activity'!N326 = "FT", 1,MIN(1,IF('3.Weekly Hours &amp; Wage Activity'!N326 = "", "",MIN('3.Weekly Hours &amp; Wage Activity'!N326/40,1)),IF('3.Weekly Hours &amp; Wage Activity'!N326="", "",'3.Weekly Hours &amp; Wage Activity'!N326/40 ))),0)</f>
        <v>0</v>
      </c>
      <c r="AF326" s="86">
        <f>IFERROR(IF('3.Weekly Hours &amp; Wage Activity'!O326 = "FT", 1,MIN(1,IF('3.Weekly Hours &amp; Wage Activity'!O326 = "", "",MIN('3.Weekly Hours &amp; Wage Activity'!O326/40,1)),IF('3.Weekly Hours &amp; Wage Activity'!O326="", "",'3.Weekly Hours &amp; Wage Activity'!O326/40 ))),0)</f>
        <v>0</v>
      </c>
      <c r="AG326" s="86">
        <f>IFERROR(IF('3.Weekly Hours &amp; Wage Activity'!P326 = "FT", 1,MIN(1,IF('3.Weekly Hours &amp; Wage Activity'!P326 = "", "",MIN('3.Weekly Hours &amp; Wage Activity'!P326/40,1)),IF('3.Weekly Hours &amp; Wage Activity'!P326="", "",'3.Weekly Hours &amp; Wage Activity'!P326/40 ))),0)</f>
        <v>0</v>
      </c>
      <c r="AH326" s="86">
        <f>IFERROR(IF('3.Weekly Hours &amp; Wage Activity'!Q326 = "FT", 1,MIN(1,IF('3.Weekly Hours &amp; Wage Activity'!Q326 = "", "",MIN('3.Weekly Hours &amp; Wage Activity'!Q326/40,1)),IF('3.Weekly Hours &amp; Wage Activity'!Q326="", "",'3.Weekly Hours &amp; Wage Activity'!Q326/40 ))),0)</f>
        <v>0</v>
      </c>
      <c r="AI326" s="86">
        <f>IFERROR(IF('3.Weekly Hours &amp; Wage Activity'!R326 = "FT", 1,MIN(1,IF('3.Weekly Hours &amp; Wage Activity'!R326 = "", "",MIN('3.Weekly Hours &amp; Wage Activity'!R326/40,1)),IF('3.Weekly Hours &amp; Wage Activity'!R326="", "",'3.Weekly Hours &amp; Wage Activity'!R326/40 ))),0)</f>
        <v>0</v>
      </c>
      <c r="AJ326" s="86">
        <f>IFERROR(IF('3.Weekly Hours &amp; Wage Activity'!S326 = "FT", 1,MIN(1,IF('3.Weekly Hours &amp; Wage Activity'!S326 = "", "",MIN('3.Weekly Hours &amp; Wage Activity'!S326/40,1)),IF('3.Weekly Hours &amp; Wage Activity'!S326="", "",'3.Weekly Hours &amp; Wage Activity'!S326/40 ))),0)</f>
        <v>0</v>
      </c>
      <c r="AK326" s="86">
        <f>IFERROR(IF('3.Weekly Hours &amp; Wage Activity'!T326 = "FT", 1,MIN(1,IF('3.Weekly Hours &amp; Wage Activity'!T326 = "", "",MIN('3.Weekly Hours &amp; Wage Activity'!T326/40,1)),IF('3.Weekly Hours &amp; Wage Activity'!T326="", "",'3.Weekly Hours &amp; Wage Activity'!T326/40 ))),0)</f>
        <v>0</v>
      </c>
      <c r="AL326" s="86">
        <f>IFERROR(IF('3.Weekly Hours &amp; Wage Activity'!U326 = "FT", 1,MIN(1,IF('3.Weekly Hours &amp; Wage Activity'!U326 = "", "",MIN('3.Weekly Hours &amp; Wage Activity'!U326/40,1)),IF('3.Weekly Hours &amp; Wage Activity'!U326="", "",'3.Weekly Hours &amp; Wage Activity'!U326/40 ))),0)</f>
        <v>0</v>
      </c>
      <c r="AM326" s="86">
        <f>IFERROR(IF('3.Weekly Hours &amp; Wage Activity'!V326 = "FT", 1,MIN(1,IF('3.Weekly Hours &amp; Wage Activity'!V326 = "", "",MIN('3.Weekly Hours &amp; Wage Activity'!V326/40,1)),IF('3.Weekly Hours &amp; Wage Activity'!V326="", "",'3.Weekly Hours &amp; Wage Activity'!V326/40 ))),0)</f>
        <v>0</v>
      </c>
      <c r="AN326" s="86">
        <f>IFERROR(IF('3.Weekly Hours &amp; Wage Activity'!W326 = "FT", 1,MIN(1,IF('3.Weekly Hours &amp; Wage Activity'!W326 = "", "",MIN('3.Weekly Hours &amp; Wage Activity'!W326/40,1)),IF('3.Weekly Hours &amp; Wage Activity'!W326="", "",'3.Weekly Hours &amp; Wage Activity'!W326/40 ))),0)</f>
        <v>0</v>
      </c>
      <c r="AO326" s="86">
        <f>IFERROR(IF('3.Weekly Hours &amp; Wage Activity'!X326 = "FT", 1,MIN(1,IF('3.Weekly Hours &amp; Wage Activity'!X326 = "", "",MIN('3.Weekly Hours &amp; Wage Activity'!X326/40,1)),IF('3.Weekly Hours &amp; Wage Activity'!X326="", "",'3.Weekly Hours &amp; Wage Activity'!X326/40 ))),0)</f>
        <v>0</v>
      </c>
      <c r="AP326" s="86">
        <f>IFERROR(IF('3.Weekly Hours &amp; Wage Activity'!Y326 = "FT", 1,MIN(1,IF('3.Weekly Hours &amp; Wage Activity'!Y326 = "", "",MIN('3.Weekly Hours &amp; Wage Activity'!Y326/40,1)),IF('3.Weekly Hours &amp; Wage Activity'!Y326="", "",'3.Weekly Hours &amp; Wage Activity'!Y326/40 ))),0)</f>
        <v>0</v>
      </c>
      <c r="AQ326" s="86">
        <f>IFERROR(IF('3.Weekly Hours &amp; Wage Activity'!Z326 = "FT", 1,MIN(1,IF('3.Weekly Hours &amp; Wage Activity'!Z326 = "", "",MIN('3.Weekly Hours &amp; Wage Activity'!Z326/40,1)),IF('3.Weekly Hours &amp; Wage Activity'!Z326="", "",'3.Weekly Hours &amp; Wage Activity'!Z326/40 ))),0)</f>
        <v>0</v>
      </c>
      <c r="AR326" s="86">
        <f>IFERROR(IF('3.Weekly Hours &amp; Wage Activity'!AA326 = "FT", 1,MIN(1,IF('3.Weekly Hours &amp; Wage Activity'!AA326 = "", "",MIN('3.Weekly Hours &amp; Wage Activity'!AA326/40,1)),IF('3.Weekly Hours &amp; Wage Activity'!AA326="", "",'3.Weekly Hours &amp; Wage Activity'!AA326/40 ))),0)</f>
        <v>0</v>
      </c>
      <c r="AS326" s="86">
        <f>IFERROR(IF('3.Weekly Hours &amp; Wage Activity'!AB326 = "FT", 1,MIN(1,IF('3.Weekly Hours &amp; Wage Activity'!AB326 = "", "",MIN('3.Weekly Hours &amp; Wage Activity'!AB326/40,1)),IF('3.Weekly Hours &amp; Wage Activity'!AB326="", "",'3.Weekly Hours &amp; Wage Activity'!AB326/40 ))),0)</f>
        <v>0</v>
      </c>
      <c r="AT326" s="86">
        <f>IFERROR(IF('3.Weekly Hours &amp; Wage Activity'!AC326 = "FT", 1,MIN(1,IF('3.Weekly Hours &amp; Wage Activity'!AC326 = "", "",MIN('3.Weekly Hours &amp; Wage Activity'!AC326/40,1)),IF('3.Weekly Hours &amp; Wage Activity'!AC326="", "",'3.Weekly Hours &amp; Wage Activity'!AC326/40 ))),0)</f>
        <v>0</v>
      </c>
      <c r="AU326" s="86">
        <f>IFERROR(IF('3.Weekly Hours &amp; Wage Activity'!AD326 = "FT", 1,MIN(1,IF('3.Weekly Hours &amp; Wage Activity'!AD326 = "", "",MIN('3.Weekly Hours &amp; Wage Activity'!AD326/40,1)),IF('3.Weekly Hours &amp; Wage Activity'!AD326="", "",'3.Weekly Hours &amp; Wage Activity'!AD326/40 ))),0)</f>
        <v>0</v>
      </c>
      <c r="AV326" s="86">
        <f>IFERROR(IF('3.Weekly Hours &amp; Wage Activity'!AE326 = "FT", 1,MIN(1,IF('3.Weekly Hours &amp; Wage Activity'!AE326 = "", "",MIN('3.Weekly Hours &amp; Wage Activity'!AE326/40,1)),IF('3.Weekly Hours &amp; Wage Activity'!AE326="", "",'3.Weekly Hours &amp; Wage Activity'!AE326/40 ))),0)</f>
        <v>0</v>
      </c>
      <c r="AW326" s="86">
        <f>IFERROR(IF('3.Weekly Hours &amp; Wage Activity'!AF326 = "FT", 1,MIN(1,IF('3.Weekly Hours &amp; Wage Activity'!AF326 = "", "",MIN('3.Weekly Hours &amp; Wage Activity'!AF326/40,1)),IF('3.Weekly Hours &amp; Wage Activity'!AF326="", "",'3.Weekly Hours &amp; Wage Activity'!AF326/40 ))),0)</f>
        <v>0</v>
      </c>
      <c r="AX326" s="86">
        <f>IFERROR(IF('3.Weekly Hours &amp; Wage Activity'!AG326 = "FT", 1,MIN(1,IF('3.Weekly Hours &amp; Wage Activity'!AG326 = "", "",MIN('3.Weekly Hours &amp; Wage Activity'!AG326/40,1)),IF('3.Weekly Hours &amp; Wage Activity'!AG326="", "",'3.Weekly Hours &amp; Wage Activity'!AG326/40 ))),0)</f>
        <v>0</v>
      </c>
      <c r="AY326" s="523">
        <f>SUM( IF(COUNTIF('3.Weekly Hours &amp; Wage Activity'!J326:Q326, "&lt;&gt;FT") = 0, COLUMNS('3.Weekly Hours &amp; Wage Activity'!J326:AG326) * 40, '3.Weekly Hours &amp; Wage Activity'!J326:AG326))</f>
        <v>0</v>
      </c>
      <c r="AZ326" s="86">
        <f t="shared" ref="AZ326:AZ389" si="41">MIN( IF(AY326 = 0,0,(AVERAGE(AA326:AX326))),1)</f>
        <v>0</v>
      </c>
      <c r="BA326" s="87">
        <f t="shared" ref="BA326:BA389" si="42">IFERROR(ROUND(MIN(AVERAGE(BC326/177.14,BE326/165.71),1),1),0)</f>
        <v>0</v>
      </c>
      <c r="BB326" s="74" t="str">
        <f>IF('2.Census &amp; Reference Benchmarks'!K326 = "", "", '2.Census &amp; Reference Benchmarks'!K326)</f>
        <v/>
      </c>
      <c r="BC326" s="185">
        <f>IF('2.Census &amp; Reference Benchmarks'!L326="N/A",IF(OR(AND(G326="",I326=""),AND(G326&lt;DATEVALUE("1/1/2020"),OR(I326="",I326&gt;DATEVALUE("3/31/2020")))),177.14,IF(OR(I326 = "", I326 &gt; DATEVALUE("1/31/2020")), ROUND(177.14*((DATEVALUE("2/1/2020") -G326)/31),1))),IF('2.Census &amp; Reference Benchmarks'!L326="",0,'2.Census &amp; Reference Benchmarks'!L326))</f>
        <v>0</v>
      </c>
      <c r="BD326" s="74" t="str">
        <f>IF('2.Census &amp; Reference Benchmarks'!N326 = "", "", '2.Census &amp; Reference Benchmarks'!N326)</f>
        <v/>
      </c>
      <c r="BE326" s="185">
        <f>IF('2.Census &amp; Reference Benchmarks'!O326="N/A",IF(OR(AND(G326="",I326=""),AND(G326&lt;=DATEVALUE("2/1/2020"),OR(I326="",I326&gt;=DATEVALUE("2/29/2020")))),165.71,IF(AND(G326&gt;DATEVALUE("2/1/2020"),OR(I326="",I326&lt;=DATEVALUE("2/29/2020"))),((DATEVALUE("3/1/2020")-G326)/29)*165.71,"")),IF('2.Census &amp; Reference Benchmarks'!O326="",0,'2.Census &amp; Reference Benchmarks'!O326))</f>
        <v>0</v>
      </c>
    </row>
    <row r="327" spans="1:57" x14ac:dyDescent="0.25">
      <c r="A327" s="3"/>
      <c r="B327" s="56">
        <f>IF('2.Census &amp; Reference Benchmarks'!B327 &lt;&gt;"",'2.Census &amp; Reference Benchmarks'!B327,"")</f>
        <v>0</v>
      </c>
      <c r="C327" s="56">
        <f>IF('2.Census &amp; Reference Benchmarks'!C327 &lt;&gt;"",'2.Census &amp; Reference Benchmarks'!C327,"")</f>
        <v>0</v>
      </c>
      <c r="D327" s="57" t="str">
        <f>IF('2.Census &amp; Reference Benchmarks'!D327 &lt;&gt;"",'2.Census &amp; Reference Benchmarks'!D327,"")</f>
        <v/>
      </c>
      <c r="E327" s="56" t="str">
        <f>IF('2.Census &amp; Reference Benchmarks'!E327 &lt;&gt;"",'2.Census &amp; Reference Benchmarks'!E327,"")</f>
        <v/>
      </c>
      <c r="F327" s="56" t="str">
        <f>IF('2.Census &amp; Reference Benchmarks'!F327 &lt;&gt;"",'2.Census &amp; Reference Benchmarks'!F327,"")</f>
        <v/>
      </c>
      <c r="G327" s="58" t="str">
        <f>IF('2.Census &amp; Reference Benchmarks'!G327 &lt;&gt;"",'2.Census &amp; Reference Benchmarks'!G327,"")</f>
        <v/>
      </c>
      <c r="H327" s="58" t="str">
        <f>IF('2.Census &amp; Reference Benchmarks'!H327 &lt;&gt;"",'2.Census &amp; Reference Benchmarks'!H327,"")</f>
        <v/>
      </c>
      <c r="I327" s="58" t="str">
        <f>IF('2.Census &amp; Reference Benchmarks'!I327 &lt;&gt;"",'2.Census &amp; Reference Benchmarks'!I327,"")</f>
        <v/>
      </c>
      <c r="J327" s="69" t="str">
        <f>IF('2.Census &amp; Reference Benchmarks'!J327 &lt;&gt;"",'2.Census &amp; Reference Benchmarks'!J327,"")</f>
        <v/>
      </c>
      <c r="K327" s="58" t="str">
        <f>IF('7.Safe Harbor Input Data &amp; Calc'!Q329 &lt;&gt; "", '7.Safe Harbor Input Data &amp; Calc'!Q329, "")</f>
        <v>No</v>
      </c>
      <c r="L327" s="59" t="str">
        <f>IF('2.Census &amp; Reference Benchmarks'!T327&lt;&gt; "",'2.Census &amp; Reference Benchmarks'!T327,"")</f>
        <v/>
      </c>
      <c r="M327" s="60">
        <f>'2.Census &amp; Reference Benchmarks'!M327</f>
        <v>0</v>
      </c>
      <c r="N327" s="60">
        <f>'2.Census &amp; Reference Benchmarks'!P327</f>
        <v>0</v>
      </c>
      <c r="O327" s="60">
        <f>'2.Census &amp; Reference Benchmarks'!S327</f>
        <v>0</v>
      </c>
      <c r="P327" s="52">
        <f>IF( AND(I327 &lt; '1. Summary for SBA'!$J$7, I327 &lt;&gt;""), 0, IF(AND(G327="",I327=""),SUM(M327:O327)*4,IF(I327&lt;'1. Summary for SBA'!$J$7,0,IF(K327="Yes",0,IF(H327="Salary",IF(AND(SUM(M327:O327)*4&lt;100000,L327=""),(SUM(M327:O327)/(IF(OR(I327=0,I327&gt;=DATEVALUE("3/31/2020")),DATEVALUE("3/31/2020"),I327)-IF(OR(G327&lt;=DATEVALUE("1/1/2020"), G327 = ""),DATEVALUE("1/1/2020"),IF(OR(MONTH(G327)=1),G327+1,IF(MONTH(G327)=3,G327,G327-1)))))*360,0),0)))))</f>
        <v>0</v>
      </c>
      <c r="Q327" s="52">
        <f t="shared" si="36"/>
        <v>0</v>
      </c>
      <c r="R327" s="67">
        <f t="shared" si="37"/>
        <v>0</v>
      </c>
      <c r="S327" s="53">
        <f>SUM('3.Weekly Hours &amp; Wage Activity'!AI327:BF327)</f>
        <v>0</v>
      </c>
      <c r="T327" s="53">
        <f>IF(AND(I327&lt;&gt; "",  I327 &lt; '1. Summary for SBA'!$J$11 +168, I327 &gt; '1. Summary for SBA'!$J$11),S327+(((168-(I327-'1. Summary for SBA'!$J$11+1))*S327)/((I327-'1. Summary for SBA'!$J$11+1))),0)</f>
        <v>0</v>
      </c>
      <c r="U327" s="369">
        <f>IF(K327= "Yes",0,IF( H327 = "salary",IF(T327 = 0,MAX(0,$R327-$S327), R327-T327),IF( H327 = "Hourly",'6. Hourly EE Wage Reduction'!AA327, 0)))</f>
        <v>0</v>
      </c>
      <c r="V327" s="67">
        <f t="shared" si="38"/>
        <v>0</v>
      </c>
      <c r="W327" s="405" t="str">
        <f>IF(U327 = 0, "No",IF('6. Hourly EE Wage Reduction'!T327 &gt;'6. Hourly EE Wage Reduction'!W327, "Yes", "No"))</f>
        <v>No</v>
      </c>
      <c r="X327" s="67">
        <f t="shared" si="39"/>
        <v>0</v>
      </c>
      <c r="Y327" s="67">
        <f t="shared" si="40"/>
        <v>0</v>
      </c>
      <c r="AA327" s="86">
        <f>IFERROR(IF('3.Weekly Hours &amp; Wage Activity'!J327 = "FT", 1,MIN(1,IF('3.Weekly Hours &amp; Wage Activity'!J327 = "", "",MIN('3.Weekly Hours &amp; Wage Activity'!J327/40,1)),IF('3.Weekly Hours &amp; Wage Activity'!J327="", "",'3.Weekly Hours &amp; Wage Activity'!J327/40 ))),0)</f>
        <v>0</v>
      </c>
      <c r="AB327" s="86">
        <f>IFERROR(IF('3.Weekly Hours &amp; Wage Activity'!K327 = "FT", 1,MIN(1,IF('3.Weekly Hours &amp; Wage Activity'!K327 = "", "",MIN('3.Weekly Hours &amp; Wage Activity'!K327/40,1)),IF('3.Weekly Hours &amp; Wage Activity'!K327="", "",'3.Weekly Hours &amp; Wage Activity'!K327/40 ))),0)</f>
        <v>0</v>
      </c>
      <c r="AC327" s="86">
        <f>IFERROR(IF('3.Weekly Hours &amp; Wage Activity'!L327 = "FT", 1,MIN(1,IF('3.Weekly Hours &amp; Wage Activity'!L327 = "", "",MIN('3.Weekly Hours &amp; Wage Activity'!L327/40,1)),IF('3.Weekly Hours &amp; Wage Activity'!L327="", "",'3.Weekly Hours &amp; Wage Activity'!L327/40 ))),0)</f>
        <v>0</v>
      </c>
      <c r="AD327" s="86">
        <f>IFERROR(IF('3.Weekly Hours &amp; Wage Activity'!M327 = "FT", 1,MIN(1,IF('3.Weekly Hours &amp; Wage Activity'!M327 = "", "",MIN('3.Weekly Hours &amp; Wage Activity'!M327/40,1)),IF('3.Weekly Hours &amp; Wage Activity'!M327="", "",'3.Weekly Hours &amp; Wage Activity'!M327/40 ))),0)</f>
        <v>0</v>
      </c>
      <c r="AE327" s="86">
        <f>IFERROR(IF('3.Weekly Hours &amp; Wage Activity'!N327 = "FT", 1,MIN(1,IF('3.Weekly Hours &amp; Wage Activity'!N327 = "", "",MIN('3.Weekly Hours &amp; Wage Activity'!N327/40,1)),IF('3.Weekly Hours &amp; Wage Activity'!N327="", "",'3.Weekly Hours &amp; Wage Activity'!N327/40 ))),0)</f>
        <v>0</v>
      </c>
      <c r="AF327" s="86">
        <f>IFERROR(IF('3.Weekly Hours &amp; Wage Activity'!O327 = "FT", 1,MIN(1,IF('3.Weekly Hours &amp; Wage Activity'!O327 = "", "",MIN('3.Weekly Hours &amp; Wage Activity'!O327/40,1)),IF('3.Weekly Hours &amp; Wage Activity'!O327="", "",'3.Weekly Hours &amp; Wage Activity'!O327/40 ))),0)</f>
        <v>0</v>
      </c>
      <c r="AG327" s="86">
        <f>IFERROR(IF('3.Weekly Hours &amp; Wage Activity'!P327 = "FT", 1,MIN(1,IF('3.Weekly Hours &amp; Wage Activity'!P327 = "", "",MIN('3.Weekly Hours &amp; Wage Activity'!P327/40,1)),IF('3.Weekly Hours &amp; Wage Activity'!P327="", "",'3.Weekly Hours &amp; Wage Activity'!P327/40 ))),0)</f>
        <v>0</v>
      </c>
      <c r="AH327" s="86">
        <f>IFERROR(IF('3.Weekly Hours &amp; Wage Activity'!Q327 = "FT", 1,MIN(1,IF('3.Weekly Hours &amp; Wage Activity'!Q327 = "", "",MIN('3.Weekly Hours &amp; Wage Activity'!Q327/40,1)),IF('3.Weekly Hours &amp; Wage Activity'!Q327="", "",'3.Weekly Hours &amp; Wage Activity'!Q327/40 ))),0)</f>
        <v>0</v>
      </c>
      <c r="AI327" s="86">
        <f>IFERROR(IF('3.Weekly Hours &amp; Wage Activity'!R327 = "FT", 1,MIN(1,IF('3.Weekly Hours &amp; Wage Activity'!R327 = "", "",MIN('3.Weekly Hours &amp; Wage Activity'!R327/40,1)),IF('3.Weekly Hours &amp; Wage Activity'!R327="", "",'3.Weekly Hours &amp; Wage Activity'!R327/40 ))),0)</f>
        <v>0</v>
      </c>
      <c r="AJ327" s="86">
        <f>IFERROR(IF('3.Weekly Hours &amp; Wage Activity'!S327 = "FT", 1,MIN(1,IF('3.Weekly Hours &amp; Wage Activity'!S327 = "", "",MIN('3.Weekly Hours &amp; Wage Activity'!S327/40,1)),IF('3.Weekly Hours &amp; Wage Activity'!S327="", "",'3.Weekly Hours &amp; Wage Activity'!S327/40 ))),0)</f>
        <v>0</v>
      </c>
      <c r="AK327" s="86">
        <f>IFERROR(IF('3.Weekly Hours &amp; Wage Activity'!T327 = "FT", 1,MIN(1,IF('3.Weekly Hours &amp; Wage Activity'!T327 = "", "",MIN('3.Weekly Hours &amp; Wage Activity'!T327/40,1)),IF('3.Weekly Hours &amp; Wage Activity'!T327="", "",'3.Weekly Hours &amp; Wage Activity'!T327/40 ))),0)</f>
        <v>0</v>
      </c>
      <c r="AL327" s="86">
        <f>IFERROR(IF('3.Weekly Hours &amp; Wage Activity'!U327 = "FT", 1,MIN(1,IF('3.Weekly Hours &amp; Wage Activity'!U327 = "", "",MIN('3.Weekly Hours &amp; Wage Activity'!U327/40,1)),IF('3.Weekly Hours &amp; Wage Activity'!U327="", "",'3.Weekly Hours &amp; Wage Activity'!U327/40 ))),0)</f>
        <v>0</v>
      </c>
      <c r="AM327" s="86">
        <f>IFERROR(IF('3.Weekly Hours &amp; Wage Activity'!V327 = "FT", 1,MIN(1,IF('3.Weekly Hours &amp; Wage Activity'!V327 = "", "",MIN('3.Weekly Hours &amp; Wage Activity'!V327/40,1)),IF('3.Weekly Hours &amp; Wage Activity'!V327="", "",'3.Weekly Hours &amp; Wage Activity'!V327/40 ))),0)</f>
        <v>0</v>
      </c>
      <c r="AN327" s="86">
        <f>IFERROR(IF('3.Weekly Hours &amp; Wage Activity'!W327 = "FT", 1,MIN(1,IF('3.Weekly Hours &amp; Wage Activity'!W327 = "", "",MIN('3.Weekly Hours &amp; Wage Activity'!W327/40,1)),IF('3.Weekly Hours &amp; Wage Activity'!W327="", "",'3.Weekly Hours &amp; Wage Activity'!W327/40 ))),0)</f>
        <v>0</v>
      </c>
      <c r="AO327" s="86">
        <f>IFERROR(IF('3.Weekly Hours &amp; Wage Activity'!X327 = "FT", 1,MIN(1,IF('3.Weekly Hours &amp; Wage Activity'!X327 = "", "",MIN('3.Weekly Hours &amp; Wage Activity'!X327/40,1)),IF('3.Weekly Hours &amp; Wage Activity'!X327="", "",'3.Weekly Hours &amp; Wage Activity'!X327/40 ))),0)</f>
        <v>0</v>
      </c>
      <c r="AP327" s="86">
        <f>IFERROR(IF('3.Weekly Hours &amp; Wage Activity'!Y327 = "FT", 1,MIN(1,IF('3.Weekly Hours &amp; Wage Activity'!Y327 = "", "",MIN('3.Weekly Hours &amp; Wage Activity'!Y327/40,1)),IF('3.Weekly Hours &amp; Wage Activity'!Y327="", "",'3.Weekly Hours &amp; Wage Activity'!Y327/40 ))),0)</f>
        <v>0</v>
      </c>
      <c r="AQ327" s="86">
        <f>IFERROR(IF('3.Weekly Hours &amp; Wage Activity'!Z327 = "FT", 1,MIN(1,IF('3.Weekly Hours &amp; Wage Activity'!Z327 = "", "",MIN('3.Weekly Hours &amp; Wage Activity'!Z327/40,1)),IF('3.Weekly Hours &amp; Wage Activity'!Z327="", "",'3.Weekly Hours &amp; Wage Activity'!Z327/40 ))),0)</f>
        <v>0</v>
      </c>
      <c r="AR327" s="86">
        <f>IFERROR(IF('3.Weekly Hours &amp; Wage Activity'!AA327 = "FT", 1,MIN(1,IF('3.Weekly Hours &amp; Wage Activity'!AA327 = "", "",MIN('3.Weekly Hours &amp; Wage Activity'!AA327/40,1)),IF('3.Weekly Hours &amp; Wage Activity'!AA327="", "",'3.Weekly Hours &amp; Wage Activity'!AA327/40 ))),0)</f>
        <v>0</v>
      </c>
      <c r="AS327" s="86">
        <f>IFERROR(IF('3.Weekly Hours &amp; Wage Activity'!AB327 = "FT", 1,MIN(1,IF('3.Weekly Hours &amp; Wage Activity'!AB327 = "", "",MIN('3.Weekly Hours &amp; Wage Activity'!AB327/40,1)),IF('3.Weekly Hours &amp; Wage Activity'!AB327="", "",'3.Weekly Hours &amp; Wage Activity'!AB327/40 ))),0)</f>
        <v>0</v>
      </c>
      <c r="AT327" s="86">
        <f>IFERROR(IF('3.Weekly Hours &amp; Wage Activity'!AC327 = "FT", 1,MIN(1,IF('3.Weekly Hours &amp; Wage Activity'!AC327 = "", "",MIN('3.Weekly Hours &amp; Wage Activity'!AC327/40,1)),IF('3.Weekly Hours &amp; Wage Activity'!AC327="", "",'3.Weekly Hours &amp; Wage Activity'!AC327/40 ))),0)</f>
        <v>0</v>
      </c>
      <c r="AU327" s="86">
        <f>IFERROR(IF('3.Weekly Hours &amp; Wage Activity'!AD327 = "FT", 1,MIN(1,IF('3.Weekly Hours &amp; Wage Activity'!AD327 = "", "",MIN('3.Weekly Hours &amp; Wage Activity'!AD327/40,1)),IF('3.Weekly Hours &amp; Wage Activity'!AD327="", "",'3.Weekly Hours &amp; Wage Activity'!AD327/40 ))),0)</f>
        <v>0</v>
      </c>
      <c r="AV327" s="86">
        <f>IFERROR(IF('3.Weekly Hours &amp; Wage Activity'!AE327 = "FT", 1,MIN(1,IF('3.Weekly Hours &amp; Wage Activity'!AE327 = "", "",MIN('3.Weekly Hours &amp; Wage Activity'!AE327/40,1)),IF('3.Weekly Hours &amp; Wage Activity'!AE327="", "",'3.Weekly Hours &amp; Wage Activity'!AE327/40 ))),0)</f>
        <v>0</v>
      </c>
      <c r="AW327" s="86">
        <f>IFERROR(IF('3.Weekly Hours &amp; Wage Activity'!AF327 = "FT", 1,MIN(1,IF('3.Weekly Hours &amp; Wage Activity'!AF327 = "", "",MIN('3.Weekly Hours &amp; Wage Activity'!AF327/40,1)),IF('3.Weekly Hours &amp; Wage Activity'!AF327="", "",'3.Weekly Hours &amp; Wage Activity'!AF327/40 ))),0)</f>
        <v>0</v>
      </c>
      <c r="AX327" s="86">
        <f>IFERROR(IF('3.Weekly Hours &amp; Wage Activity'!AG327 = "FT", 1,MIN(1,IF('3.Weekly Hours &amp; Wage Activity'!AG327 = "", "",MIN('3.Weekly Hours &amp; Wage Activity'!AG327/40,1)),IF('3.Weekly Hours &amp; Wage Activity'!AG327="", "",'3.Weekly Hours &amp; Wage Activity'!AG327/40 ))),0)</f>
        <v>0</v>
      </c>
      <c r="AY327" s="523">
        <f>SUM( IF(COUNTIF('3.Weekly Hours &amp; Wage Activity'!J327:Q327, "&lt;&gt;FT") = 0, COLUMNS('3.Weekly Hours &amp; Wage Activity'!J327:AG327) * 40, '3.Weekly Hours &amp; Wage Activity'!J327:AG327))</f>
        <v>0</v>
      </c>
      <c r="AZ327" s="86">
        <f t="shared" si="41"/>
        <v>0</v>
      </c>
      <c r="BA327" s="87">
        <f t="shared" si="42"/>
        <v>0</v>
      </c>
      <c r="BB327" s="74" t="str">
        <f>IF('2.Census &amp; Reference Benchmarks'!K327 = "", "", '2.Census &amp; Reference Benchmarks'!K327)</f>
        <v/>
      </c>
      <c r="BC327" s="185">
        <f>IF('2.Census &amp; Reference Benchmarks'!L327="N/A",IF(OR(AND(G327="",I327=""),AND(G327&lt;DATEVALUE("1/1/2020"),OR(I327="",I327&gt;DATEVALUE("3/31/2020")))),177.14,IF(OR(I327 = "", I327 &gt; DATEVALUE("1/31/2020")), ROUND(177.14*((DATEVALUE("2/1/2020") -G327)/31),1))),IF('2.Census &amp; Reference Benchmarks'!L327="",0,'2.Census &amp; Reference Benchmarks'!L327))</f>
        <v>0</v>
      </c>
      <c r="BD327" s="74" t="str">
        <f>IF('2.Census &amp; Reference Benchmarks'!N327 = "", "", '2.Census &amp; Reference Benchmarks'!N327)</f>
        <v/>
      </c>
      <c r="BE327" s="185">
        <f>IF('2.Census &amp; Reference Benchmarks'!O327="N/A",IF(OR(AND(G327="",I327=""),AND(G327&lt;=DATEVALUE("2/1/2020"),OR(I327="",I327&gt;=DATEVALUE("2/29/2020")))),165.71,IF(AND(G327&gt;DATEVALUE("2/1/2020"),OR(I327="",I327&lt;=DATEVALUE("2/29/2020"))),((DATEVALUE("3/1/2020")-G327)/29)*165.71,"")),IF('2.Census &amp; Reference Benchmarks'!O327="",0,'2.Census &amp; Reference Benchmarks'!O327))</f>
        <v>0</v>
      </c>
    </row>
    <row r="328" spans="1:57" x14ac:dyDescent="0.25">
      <c r="A328" s="3"/>
      <c r="B328" s="56">
        <f>IF('2.Census &amp; Reference Benchmarks'!B328 &lt;&gt;"",'2.Census &amp; Reference Benchmarks'!B328,"")</f>
        <v>0</v>
      </c>
      <c r="C328" s="56">
        <f>IF('2.Census &amp; Reference Benchmarks'!C328 &lt;&gt;"",'2.Census &amp; Reference Benchmarks'!C328,"")</f>
        <v>0</v>
      </c>
      <c r="D328" s="57" t="str">
        <f>IF('2.Census &amp; Reference Benchmarks'!D328 &lt;&gt;"",'2.Census &amp; Reference Benchmarks'!D328,"")</f>
        <v/>
      </c>
      <c r="E328" s="56" t="str">
        <f>IF('2.Census &amp; Reference Benchmarks'!E328 &lt;&gt;"",'2.Census &amp; Reference Benchmarks'!E328,"")</f>
        <v/>
      </c>
      <c r="F328" s="56" t="str">
        <f>IF('2.Census &amp; Reference Benchmarks'!F328 &lt;&gt;"",'2.Census &amp; Reference Benchmarks'!F328,"")</f>
        <v/>
      </c>
      <c r="G328" s="58" t="str">
        <f>IF('2.Census &amp; Reference Benchmarks'!G328 &lt;&gt;"",'2.Census &amp; Reference Benchmarks'!G328,"")</f>
        <v/>
      </c>
      <c r="H328" s="58" t="str">
        <f>IF('2.Census &amp; Reference Benchmarks'!H328 &lt;&gt;"",'2.Census &amp; Reference Benchmarks'!H328,"")</f>
        <v/>
      </c>
      <c r="I328" s="58" t="str">
        <f>IF('2.Census &amp; Reference Benchmarks'!I328 &lt;&gt;"",'2.Census &amp; Reference Benchmarks'!I328,"")</f>
        <v/>
      </c>
      <c r="J328" s="69" t="str">
        <f>IF('2.Census &amp; Reference Benchmarks'!J328 &lt;&gt;"",'2.Census &amp; Reference Benchmarks'!J328,"")</f>
        <v/>
      </c>
      <c r="K328" s="58" t="str">
        <f>IF('7.Safe Harbor Input Data &amp; Calc'!Q330 &lt;&gt; "", '7.Safe Harbor Input Data &amp; Calc'!Q330, "")</f>
        <v>No</v>
      </c>
      <c r="L328" s="59" t="str">
        <f>IF('2.Census &amp; Reference Benchmarks'!T328&lt;&gt; "",'2.Census &amp; Reference Benchmarks'!T328,"")</f>
        <v/>
      </c>
      <c r="M328" s="60">
        <f>'2.Census &amp; Reference Benchmarks'!M328</f>
        <v>0</v>
      </c>
      <c r="N328" s="60">
        <f>'2.Census &amp; Reference Benchmarks'!P328</f>
        <v>0</v>
      </c>
      <c r="O328" s="60">
        <f>'2.Census &amp; Reference Benchmarks'!S328</f>
        <v>0</v>
      </c>
      <c r="P328" s="52">
        <f>IF( AND(I328 &lt; '1. Summary for SBA'!$J$7, I328 &lt;&gt;""), 0, IF(AND(G328="",I328=""),SUM(M328:O328)*4,IF(I328&lt;'1. Summary for SBA'!$J$7,0,IF(K328="Yes",0,IF(H328="Salary",IF(AND(SUM(M328:O328)*4&lt;100000,L328=""),(SUM(M328:O328)/(IF(OR(I328=0,I328&gt;=DATEVALUE("3/31/2020")),DATEVALUE("3/31/2020"),I328)-IF(OR(G328&lt;=DATEVALUE("1/1/2020"), G328 = ""),DATEVALUE("1/1/2020"),IF(OR(MONTH(G328)=1),G328+1,IF(MONTH(G328)=3,G328,G328-1)))))*360,0),0)))))</f>
        <v>0</v>
      </c>
      <c r="Q328" s="52">
        <f t="shared" si="36"/>
        <v>0</v>
      </c>
      <c r="R328" s="67">
        <f t="shared" si="37"/>
        <v>0</v>
      </c>
      <c r="S328" s="53">
        <f>SUM('3.Weekly Hours &amp; Wage Activity'!AI328:BF328)</f>
        <v>0</v>
      </c>
      <c r="T328" s="53">
        <f>IF(AND(I328&lt;&gt; "",  I328 &lt; '1. Summary for SBA'!$J$11 +168, I328 &gt; '1. Summary for SBA'!$J$11),S328+(((168-(I328-'1. Summary for SBA'!$J$11+1))*S328)/((I328-'1. Summary for SBA'!$J$11+1))),0)</f>
        <v>0</v>
      </c>
      <c r="U328" s="369">
        <f>IF(K328= "Yes",0,IF( H328 = "salary",IF(T328 = 0,MAX(0,$R328-$S328), R328-T328),IF( H328 = "Hourly",'6. Hourly EE Wage Reduction'!AA328, 0)))</f>
        <v>0</v>
      </c>
      <c r="V328" s="67">
        <f t="shared" si="38"/>
        <v>0</v>
      </c>
      <c r="W328" s="405" t="str">
        <f>IF(U328 = 0, "No",IF('6. Hourly EE Wage Reduction'!T328 &gt;'6. Hourly EE Wage Reduction'!W328, "Yes", "No"))</f>
        <v>No</v>
      </c>
      <c r="X328" s="67">
        <f t="shared" si="39"/>
        <v>0</v>
      </c>
      <c r="Y328" s="67">
        <f t="shared" si="40"/>
        <v>0</v>
      </c>
      <c r="AA328" s="86">
        <f>IFERROR(IF('3.Weekly Hours &amp; Wage Activity'!J328 = "FT", 1,MIN(1,IF('3.Weekly Hours &amp; Wage Activity'!J328 = "", "",MIN('3.Weekly Hours &amp; Wage Activity'!J328/40,1)),IF('3.Weekly Hours &amp; Wage Activity'!J328="", "",'3.Weekly Hours &amp; Wage Activity'!J328/40 ))),0)</f>
        <v>0</v>
      </c>
      <c r="AB328" s="86">
        <f>IFERROR(IF('3.Weekly Hours &amp; Wage Activity'!K328 = "FT", 1,MIN(1,IF('3.Weekly Hours &amp; Wage Activity'!K328 = "", "",MIN('3.Weekly Hours &amp; Wage Activity'!K328/40,1)),IF('3.Weekly Hours &amp; Wage Activity'!K328="", "",'3.Weekly Hours &amp; Wage Activity'!K328/40 ))),0)</f>
        <v>0</v>
      </c>
      <c r="AC328" s="86">
        <f>IFERROR(IF('3.Weekly Hours &amp; Wage Activity'!L328 = "FT", 1,MIN(1,IF('3.Weekly Hours &amp; Wage Activity'!L328 = "", "",MIN('3.Weekly Hours &amp; Wage Activity'!L328/40,1)),IF('3.Weekly Hours &amp; Wage Activity'!L328="", "",'3.Weekly Hours &amp; Wage Activity'!L328/40 ))),0)</f>
        <v>0</v>
      </c>
      <c r="AD328" s="86">
        <f>IFERROR(IF('3.Weekly Hours &amp; Wage Activity'!M328 = "FT", 1,MIN(1,IF('3.Weekly Hours &amp; Wage Activity'!M328 = "", "",MIN('3.Weekly Hours &amp; Wage Activity'!M328/40,1)),IF('3.Weekly Hours &amp; Wage Activity'!M328="", "",'3.Weekly Hours &amp; Wage Activity'!M328/40 ))),0)</f>
        <v>0</v>
      </c>
      <c r="AE328" s="86">
        <f>IFERROR(IF('3.Weekly Hours &amp; Wage Activity'!N328 = "FT", 1,MIN(1,IF('3.Weekly Hours &amp; Wage Activity'!N328 = "", "",MIN('3.Weekly Hours &amp; Wage Activity'!N328/40,1)),IF('3.Weekly Hours &amp; Wage Activity'!N328="", "",'3.Weekly Hours &amp; Wage Activity'!N328/40 ))),0)</f>
        <v>0</v>
      </c>
      <c r="AF328" s="86">
        <f>IFERROR(IF('3.Weekly Hours &amp; Wage Activity'!O328 = "FT", 1,MIN(1,IF('3.Weekly Hours &amp; Wage Activity'!O328 = "", "",MIN('3.Weekly Hours &amp; Wage Activity'!O328/40,1)),IF('3.Weekly Hours &amp; Wage Activity'!O328="", "",'3.Weekly Hours &amp; Wage Activity'!O328/40 ))),0)</f>
        <v>0</v>
      </c>
      <c r="AG328" s="86">
        <f>IFERROR(IF('3.Weekly Hours &amp; Wage Activity'!P328 = "FT", 1,MIN(1,IF('3.Weekly Hours &amp; Wage Activity'!P328 = "", "",MIN('3.Weekly Hours &amp; Wage Activity'!P328/40,1)),IF('3.Weekly Hours &amp; Wage Activity'!P328="", "",'3.Weekly Hours &amp; Wage Activity'!P328/40 ))),0)</f>
        <v>0</v>
      </c>
      <c r="AH328" s="86">
        <f>IFERROR(IF('3.Weekly Hours &amp; Wage Activity'!Q328 = "FT", 1,MIN(1,IF('3.Weekly Hours &amp; Wage Activity'!Q328 = "", "",MIN('3.Weekly Hours &amp; Wage Activity'!Q328/40,1)),IF('3.Weekly Hours &amp; Wage Activity'!Q328="", "",'3.Weekly Hours &amp; Wage Activity'!Q328/40 ))),0)</f>
        <v>0</v>
      </c>
      <c r="AI328" s="86">
        <f>IFERROR(IF('3.Weekly Hours &amp; Wage Activity'!R328 = "FT", 1,MIN(1,IF('3.Weekly Hours &amp; Wage Activity'!R328 = "", "",MIN('3.Weekly Hours &amp; Wage Activity'!R328/40,1)),IF('3.Weekly Hours &amp; Wage Activity'!R328="", "",'3.Weekly Hours &amp; Wage Activity'!R328/40 ))),0)</f>
        <v>0</v>
      </c>
      <c r="AJ328" s="86">
        <f>IFERROR(IF('3.Weekly Hours &amp; Wage Activity'!S328 = "FT", 1,MIN(1,IF('3.Weekly Hours &amp; Wage Activity'!S328 = "", "",MIN('3.Weekly Hours &amp; Wage Activity'!S328/40,1)),IF('3.Weekly Hours &amp; Wage Activity'!S328="", "",'3.Weekly Hours &amp; Wage Activity'!S328/40 ))),0)</f>
        <v>0</v>
      </c>
      <c r="AK328" s="86">
        <f>IFERROR(IF('3.Weekly Hours &amp; Wage Activity'!T328 = "FT", 1,MIN(1,IF('3.Weekly Hours &amp; Wage Activity'!T328 = "", "",MIN('3.Weekly Hours &amp; Wage Activity'!T328/40,1)),IF('3.Weekly Hours &amp; Wage Activity'!T328="", "",'3.Weekly Hours &amp; Wage Activity'!T328/40 ))),0)</f>
        <v>0</v>
      </c>
      <c r="AL328" s="86">
        <f>IFERROR(IF('3.Weekly Hours &amp; Wage Activity'!U328 = "FT", 1,MIN(1,IF('3.Weekly Hours &amp; Wage Activity'!U328 = "", "",MIN('3.Weekly Hours &amp; Wage Activity'!U328/40,1)),IF('3.Weekly Hours &amp; Wage Activity'!U328="", "",'3.Weekly Hours &amp; Wage Activity'!U328/40 ))),0)</f>
        <v>0</v>
      </c>
      <c r="AM328" s="86">
        <f>IFERROR(IF('3.Weekly Hours &amp; Wage Activity'!V328 = "FT", 1,MIN(1,IF('3.Weekly Hours &amp; Wage Activity'!V328 = "", "",MIN('3.Weekly Hours &amp; Wage Activity'!V328/40,1)),IF('3.Weekly Hours &amp; Wage Activity'!V328="", "",'3.Weekly Hours &amp; Wage Activity'!V328/40 ))),0)</f>
        <v>0</v>
      </c>
      <c r="AN328" s="86">
        <f>IFERROR(IF('3.Weekly Hours &amp; Wage Activity'!W328 = "FT", 1,MIN(1,IF('3.Weekly Hours &amp; Wage Activity'!W328 = "", "",MIN('3.Weekly Hours &amp; Wage Activity'!W328/40,1)),IF('3.Weekly Hours &amp; Wage Activity'!W328="", "",'3.Weekly Hours &amp; Wage Activity'!W328/40 ))),0)</f>
        <v>0</v>
      </c>
      <c r="AO328" s="86">
        <f>IFERROR(IF('3.Weekly Hours &amp; Wage Activity'!X328 = "FT", 1,MIN(1,IF('3.Weekly Hours &amp; Wage Activity'!X328 = "", "",MIN('3.Weekly Hours &amp; Wage Activity'!X328/40,1)),IF('3.Weekly Hours &amp; Wage Activity'!X328="", "",'3.Weekly Hours &amp; Wage Activity'!X328/40 ))),0)</f>
        <v>0</v>
      </c>
      <c r="AP328" s="86">
        <f>IFERROR(IF('3.Weekly Hours &amp; Wage Activity'!Y328 = "FT", 1,MIN(1,IF('3.Weekly Hours &amp; Wage Activity'!Y328 = "", "",MIN('3.Weekly Hours &amp; Wage Activity'!Y328/40,1)),IF('3.Weekly Hours &amp; Wage Activity'!Y328="", "",'3.Weekly Hours &amp; Wage Activity'!Y328/40 ))),0)</f>
        <v>0</v>
      </c>
      <c r="AQ328" s="86">
        <f>IFERROR(IF('3.Weekly Hours &amp; Wage Activity'!Z328 = "FT", 1,MIN(1,IF('3.Weekly Hours &amp; Wage Activity'!Z328 = "", "",MIN('3.Weekly Hours &amp; Wage Activity'!Z328/40,1)),IF('3.Weekly Hours &amp; Wage Activity'!Z328="", "",'3.Weekly Hours &amp; Wage Activity'!Z328/40 ))),0)</f>
        <v>0</v>
      </c>
      <c r="AR328" s="86">
        <f>IFERROR(IF('3.Weekly Hours &amp; Wage Activity'!AA328 = "FT", 1,MIN(1,IF('3.Weekly Hours &amp; Wage Activity'!AA328 = "", "",MIN('3.Weekly Hours &amp; Wage Activity'!AA328/40,1)),IF('3.Weekly Hours &amp; Wage Activity'!AA328="", "",'3.Weekly Hours &amp; Wage Activity'!AA328/40 ))),0)</f>
        <v>0</v>
      </c>
      <c r="AS328" s="86">
        <f>IFERROR(IF('3.Weekly Hours &amp; Wage Activity'!AB328 = "FT", 1,MIN(1,IF('3.Weekly Hours &amp; Wage Activity'!AB328 = "", "",MIN('3.Weekly Hours &amp; Wage Activity'!AB328/40,1)),IF('3.Weekly Hours &amp; Wage Activity'!AB328="", "",'3.Weekly Hours &amp; Wage Activity'!AB328/40 ))),0)</f>
        <v>0</v>
      </c>
      <c r="AT328" s="86">
        <f>IFERROR(IF('3.Weekly Hours &amp; Wage Activity'!AC328 = "FT", 1,MIN(1,IF('3.Weekly Hours &amp; Wage Activity'!AC328 = "", "",MIN('3.Weekly Hours &amp; Wage Activity'!AC328/40,1)),IF('3.Weekly Hours &amp; Wage Activity'!AC328="", "",'3.Weekly Hours &amp; Wage Activity'!AC328/40 ))),0)</f>
        <v>0</v>
      </c>
      <c r="AU328" s="86">
        <f>IFERROR(IF('3.Weekly Hours &amp; Wage Activity'!AD328 = "FT", 1,MIN(1,IF('3.Weekly Hours &amp; Wage Activity'!AD328 = "", "",MIN('3.Weekly Hours &amp; Wage Activity'!AD328/40,1)),IF('3.Weekly Hours &amp; Wage Activity'!AD328="", "",'3.Weekly Hours &amp; Wage Activity'!AD328/40 ))),0)</f>
        <v>0</v>
      </c>
      <c r="AV328" s="86">
        <f>IFERROR(IF('3.Weekly Hours &amp; Wage Activity'!AE328 = "FT", 1,MIN(1,IF('3.Weekly Hours &amp; Wage Activity'!AE328 = "", "",MIN('3.Weekly Hours &amp; Wage Activity'!AE328/40,1)),IF('3.Weekly Hours &amp; Wage Activity'!AE328="", "",'3.Weekly Hours &amp; Wage Activity'!AE328/40 ))),0)</f>
        <v>0</v>
      </c>
      <c r="AW328" s="86">
        <f>IFERROR(IF('3.Weekly Hours &amp; Wage Activity'!AF328 = "FT", 1,MIN(1,IF('3.Weekly Hours &amp; Wage Activity'!AF328 = "", "",MIN('3.Weekly Hours &amp; Wage Activity'!AF328/40,1)),IF('3.Weekly Hours &amp; Wage Activity'!AF328="", "",'3.Weekly Hours &amp; Wage Activity'!AF328/40 ))),0)</f>
        <v>0</v>
      </c>
      <c r="AX328" s="86">
        <f>IFERROR(IF('3.Weekly Hours &amp; Wage Activity'!AG328 = "FT", 1,MIN(1,IF('3.Weekly Hours &amp; Wage Activity'!AG328 = "", "",MIN('3.Weekly Hours &amp; Wage Activity'!AG328/40,1)),IF('3.Weekly Hours &amp; Wage Activity'!AG328="", "",'3.Weekly Hours &amp; Wage Activity'!AG328/40 ))),0)</f>
        <v>0</v>
      </c>
      <c r="AY328" s="523">
        <f>SUM( IF(COUNTIF('3.Weekly Hours &amp; Wage Activity'!J328:Q328, "&lt;&gt;FT") = 0, COLUMNS('3.Weekly Hours &amp; Wage Activity'!J328:AG328) * 40, '3.Weekly Hours &amp; Wage Activity'!J328:AG328))</f>
        <v>0</v>
      </c>
      <c r="AZ328" s="86">
        <f t="shared" si="41"/>
        <v>0</v>
      </c>
      <c r="BA328" s="87">
        <f t="shared" si="42"/>
        <v>0</v>
      </c>
      <c r="BB328" s="74" t="str">
        <f>IF('2.Census &amp; Reference Benchmarks'!K328 = "", "", '2.Census &amp; Reference Benchmarks'!K328)</f>
        <v/>
      </c>
      <c r="BC328" s="185">
        <f>IF('2.Census &amp; Reference Benchmarks'!L328="N/A",IF(OR(AND(G328="",I328=""),AND(G328&lt;DATEVALUE("1/1/2020"),OR(I328="",I328&gt;DATEVALUE("3/31/2020")))),177.14,IF(OR(I328 = "", I328 &gt; DATEVALUE("1/31/2020")), ROUND(177.14*((DATEVALUE("2/1/2020") -G328)/31),1))),IF('2.Census &amp; Reference Benchmarks'!L328="",0,'2.Census &amp; Reference Benchmarks'!L328))</f>
        <v>0</v>
      </c>
      <c r="BD328" s="74" t="str">
        <f>IF('2.Census &amp; Reference Benchmarks'!N328 = "", "", '2.Census &amp; Reference Benchmarks'!N328)</f>
        <v/>
      </c>
      <c r="BE328" s="185">
        <f>IF('2.Census &amp; Reference Benchmarks'!O328="N/A",IF(OR(AND(G328="",I328=""),AND(G328&lt;=DATEVALUE("2/1/2020"),OR(I328="",I328&gt;=DATEVALUE("2/29/2020")))),165.71,IF(AND(G328&gt;DATEVALUE("2/1/2020"),OR(I328="",I328&lt;=DATEVALUE("2/29/2020"))),((DATEVALUE("3/1/2020")-G328)/29)*165.71,"")),IF('2.Census &amp; Reference Benchmarks'!O328="",0,'2.Census &amp; Reference Benchmarks'!O328))</f>
        <v>0</v>
      </c>
    </row>
    <row r="329" spans="1:57" x14ac:dyDescent="0.25">
      <c r="A329" s="3"/>
      <c r="B329" s="56">
        <f>IF('2.Census &amp; Reference Benchmarks'!B329 &lt;&gt;"",'2.Census &amp; Reference Benchmarks'!B329,"")</f>
        <v>0</v>
      </c>
      <c r="C329" s="56">
        <f>IF('2.Census &amp; Reference Benchmarks'!C329 &lt;&gt;"",'2.Census &amp; Reference Benchmarks'!C329,"")</f>
        <v>0</v>
      </c>
      <c r="D329" s="57" t="str">
        <f>IF('2.Census &amp; Reference Benchmarks'!D329 &lt;&gt;"",'2.Census &amp; Reference Benchmarks'!D329,"")</f>
        <v/>
      </c>
      <c r="E329" s="56" t="str">
        <f>IF('2.Census &amp; Reference Benchmarks'!E329 &lt;&gt;"",'2.Census &amp; Reference Benchmarks'!E329,"")</f>
        <v/>
      </c>
      <c r="F329" s="56" t="str">
        <f>IF('2.Census &amp; Reference Benchmarks'!F329 &lt;&gt;"",'2.Census &amp; Reference Benchmarks'!F329,"")</f>
        <v/>
      </c>
      <c r="G329" s="58" t="str">
        <f>IF('2.Census &amp; Reference Benchmarks'!G329 &lt;&gt;"",'2.Census &amp; Reference Benchmarks'!G329,"")</f>
        <v/>
      </c>
      <c r="H329" s="58" t="str">
        <f>IF('2.Census &amp; Reference Benchmarks'!H329 &lt;&gt;"",'2.Census &amp; Reference Benchmarks'!H329,"")</f>
        <v/>
      </c>
      <c r="I329" s="58" t="str">
        <f>IF('2.Census &amp; Reference Benchmarks'!I329 &lt;&gt;"",'2.Census &amp; Reference Benchmarks'!I329,"")</f>
        <v/>
      </c>
      <c r="J329" s="69" t="str">
        <f>IF('2.Census &amp; Reference Benchmarks'!J329 &lt;&gt;"",'2.Census &amp; Reference Benchmarks'!J329,"")</f>
        <v/>
      </c>
      <c r="K329" s="58" t="str">
        <f>IF('7.Safe Harbor Input Data &amp; Calc'!Q331 &lt;&gt; "", '7.Safe Harbor Input Data &amp; Calc'!Q331, "")</f>
        <v>No</v>
      </c>
      <c r="L329" s="59" t="str">
        <f>IF('2.Census &amp; Reference Benchmarks'!T329&lt;&gt; "",'2.Census &amp; Reference Benchmarks'!T329,"")</f>
        <v/>
      </c>
      <c r="M329" s="60">
        <f>'2.Census &amp; Reference Benchmarks'!M329</f>
        <v>0</v>
      </c>
      <c r="N329" s="60">
        <f>'2.Census &amp; Reference Benchmarks'!P329</f>
        <v>0</v>
      </c>
      <c r="O329" s="60">
        <f>'2.Census &amp; Reference Benchmarks'!S329</f>
        <v>0</v>
      </c>
      <c r="P329" s="52">
        <f>IF( AND(I329 &lt; '1. Summary for SBA'!$J$7, I329 &lt;&gt;""), 0, IF(AND(G329="",I329=""),SUM(M329:O329)*4,IF(I329&lt;'1. Summary for SBA'!$J$7,0,IF(K329="Yes",0,IF(H329="Salary",IF(AND(SUM(M329:O329)*4&lt;100000,L329=""),(SUM(M329:O329)/(IF(OR(I329=0,I329&gt;=DATEVALUE("3/31/2020")),DATEVALUE("3/31/2020"),I329)-IF(OR(G329&lt;=DATEVALUE("1/1/2020"), G329 = ""),DATEVALUE("1/1/2020"),IF(OR(MONTH(G329)=1),G329+1,IF(MONTH(G329)=3,G329,G329-1)))))*360,0),0)))))</f>
        <v>0</v>
      </c>
      <c r="Q329" s="52">
        <f t="shared" si="36"/>
        <v>0</v>
      </c>
      <c r="R329" s="67">
        <f t="shared" si="37"/>
        <v>0</v>
      </c>
      <c r="S329" s="53">
        <f>SUM('3.Weekly Hours &amp; Wage Activity'!AI329:BF329)</f>
        <v>0</v>
      </c>
      <c r="T329" s="53">
        <f>IF(AND(I329&lt;&gt; "",  I329 &lt; '1. Summary for SBA'!$J$11 +168, I329 &gt; '1. Summary for SBA'!$J$11),S329+(((168-(I329-'1. Summary for SBA'!$J$11+1))*S329)/((I329-'1. Summary for SBA'!$J$11+1))),0)</f>
        <v>0</v>
      </c>
      <c r="U329" s="369">
        <f>IF(K329= "Yes",0,IF( H329 = "salary",IF(T329 = 0,MAX(0,$R329-$S329), R329-T329),IF( H329 = "Hourly",'6. Hourly EE Wage Reduction'!AA329, 0)))</f>
        <v>0</v>
      </c>
      <c r="V329" s="67">
        <f t="shared" si="38"/>
        <v>0</v>
      </c>
      <c r="W329" s="405" t="str">
        <f>IF(U329 = 0, "No",IF('6. Hourly EE Wage Reduction'!T329 &gt;'6. Hourly EE Wage Reduction'!W329, "Yes", "No"))</f>
        <v>No</v>
      </c>
      <c r="X329" s="67">
        <f t="shared" si="39"/>
        <v>0</v>
      </c>
      <c r="Y329" s="67">
        <f t="shared" si="40"/>
        <v>0</v>
      </c>
      <c r="AA329" s="86">
        <f>IFERROR(IF('3.Weekly Hours &amp; Wage Activity'!J329 = "FT", 1,MIN(1,IF('3.Weekly Hours &amp; Wage Activity'!J329 = "", "",MIN('3.Weekly Hours &amp; Wage Activity'!J329/40,1)),IF('3.Weekly Hours &amp; Wage Activity'!J329="", "",'3.Weekly Hours &amp; Wage Activity'!J329/40 ))),0)</f>
        <v>0</v>
      </c>
      <c r="AB329" s="86">
        <f>IFERROR(IF('3.Weekly Hours &amp; Wage Activity'!K329 = "FT", 1,MIN(1,IF('3.Weekly Hours &amp; Wage Activity'!K329 = "", "",MIN('3.Weekly Hours &amp; Wage Activity'!K329/40,1)),IF('3.Weekly Hours &amp; Wage Activity'!K329="", "",'3.Weekly Hours &amp; Wage Activity'!K329/40 ))),0)</f>
        <v>0</v>
      </c>
      <c r="AC329" s="86">
        <f>IFERROR(IF('3.Weekly Hours &amp; Wage Activity'!L329 = "FT", 1,MIN(1,IF('3.Weekly Hours &amp; Wage Activity'!L329 = "", "",MIN('3.Weekly Hours &amp; Wage Activity'!L329/40,1)),IF('3.Weekly Hours &amp; Wage Activity'!L329="", "",'3.Weekly Hours &amp; Wage Activity'!L329/40 ))),0)</f>
        <v>0</v>
      </c>
      <c r="AD329" s="86">
        <f>IFERROR(IF('3.Weekly Hours &amp; Wage Activity'!M329 = "FT", 1,MIN(1,IF('3.Weekly Hours &amp; Wage Activity'!M329 = "", "",MIN('3.Weekly Hours &amp; Wage Activity'!M329/40,1)),IF('3.Weekly Hours &amp; Wage Activity'!M329="", "",'3.Weekly Hours &amp; Wage Activity'!M329/40 ))),0)</f>
        <v>0</v>
      </c>
      <c r="AE329" s="86">
        <f>IFERROR(IF('3.Weekly Hours &amp; Wage Activity'!N329 = "FT", 1,MIN(1,IF('3.Weekly Hours &amp; Wage Activity'!N329 = "", "",MIN('3.Weekly Hours &amp; Wage Activity'!N329/40,1)),IF('3.Weekly Hours &amp; Wage Activity'!N329="", "",'3.Weekly Hours &amp; Wage Activity'!N329/40 ))),0)</f>
        <v>0</v>
      </c>
      <c r="AF329" s="86">
        <f>IFERROR(IF('3.Weekly Hours &amp; Wage Activity'!O329 = "FT", 1,MIN(1,IF('3.Weekly Hours &amp; Wage Activity'!O329 = "", "",MIN('3.Weekly Hours &amp; Wage Activity'!O329/40,1)),IF('3.Weekly Hours &amp; Wage Activity'!O329="", "",'3.Weekly Hours &amp; Wage Activity'!O329/40 ))),0)</f>
        <v>0</v>
      </c>
      <c r="AG329" s="86">
        <f>IFERROR(IF('3.Weekly Hours &amp; Wage Activity'!P329 = "FT", 1,MIN(1,IF('3.Weekly Hours &amp; Wage Activity'!P329 = "", "",MIN('3.Weekly Hours &amp; Wage Activity'!P329/40,1)),IF('3.Weekly Hours &amp; Wage Activity'!P329="", "",'3.Weekly Hours &amp; Wage Activity'!P329/40 ))),0)</f>
        <v>0</v>
      </c>
      <c r="AH329" s="86">
        <f>IFERROR(IF('3.Weekly Hours &amp; Wage Activity'!Q329 = "FT", 1,MIN(1,IF('3.Weekly Hours &amp; Wage Activity'!Q329 = "", "",MIN('3.Weekly Hours &amp; Wage Activity'!Q329/40,1)),IF('3.Weekly Hours &amp; Wage Activity'!Q329="", "",'3.Weekly Hours &amp; Wage Activity'!Q329/40 ))),0)</f>
        <v>0</v>
      </c>
      <c r="AI329" s="86">
        <f>IFERROR(IF('3.Weekly Hours &amp; Wage Activity'!R329 = "FT", 1,MIN(1,IF('3.Weekly Hours &amp; Wage Activity'!R329 = "", "",MIN('3.Weekly Hours &amp; Wage Activity'!R329/40,1)),IF('3.Weekly Hours &amp; Wage Activity'!R329="", "",'3.Weekly Hours &amp; Wage Activity'!R329/40 ))),0)</f>
        <v>0</v>
      </c>
      <c r="AJ329" s="86">
        <f>IFERROR(IF('3.Weekly Hours &amp; Wage Activity'!S329 = "FT", 1,MIN(1,IF('3.Weekly Hours &amp; Wage Activity'!S329 = "", "",MIN('3.Weekly Hours &amp; Wage Activity'!S329/40,1)),IF('3.Weekly Hours &amp; Wage Activity'!S329="", "",'3.Weekly Hours &amp; Wage Activity'!S329/40 ))),0)</f>
        <v>0</v>
      </c>
      <c r="AK329" s="86">
        <f>IFERROR(IF('3.Weekly Hours &amp; Wage Activity'!T329 = "FT", 1,MIN(1,IF('3.Weekly Hours &amp; Wage Activity'!T329 = "", "",MIN('3.Weekly Hours &amp; Wage Activity'!T329/40,1)),IF('3.Weekly Hours &amp; Wage Activity'!T329="", "",'3.Weekly Hours &amp; Wage Activity'!T329/40 ))),0)</f>
        <v>0</v>
      </c>
      <c r="AL329" s="86">
        <f>IFERROR(IF('3.Weekly Hours &amp; Wage Activity'!U329 = "FT", 1,MIN(1,IF('3.Weekly Hours &amp; Wage Activity'!U329 = "", "",MIN('3.Weekly Hours &amp; Wage Activity'!U329/40,1)),IF('3.Weekly Hours &amp; Wage Activity'!U329="", "",'3.Weekly Hours &amp; Wage Activity'!U329/40 ))),0)</f>
        <v>0</v>
      </c>
      <c r="AM329" s="86">
        <f>IFERROR(IF('3.Weekly Hours &amp; Wage Activity'!V329 = "FT", 1,MIN(1,IF('3.Weekly Hours &amp; Wage Activity'!V329 = "", "",MIN('3.Weekly Hours &amp; Wage Activity'!V329/40,1)),IF('3.Weekly Hours &amp; Wage Activity'!V329="", "",'3.Weekly Hours &amp; Wage Activity'!V329/40 ))),0)</f>
        <v>0</v>
      </c>
      <c r="AN329" s="86">
        <f>IFERROR(IF('3.Weekly Hours &amp; Wage Activity'!W329 = "FT", 1,MIN(1,IF('3.Weekly Hours &amp; Wage Activity'!W329 = "", "",MIN('3.Weekly Hours &amp; Wage Activity'!W329/40,1)),IF('3.Weekly Hours &amp; Wage Activity'!W329="", "",'3.Weekly Hours &amp; Wage Activity'!W329/40 ))),0)</f>
        <v>0</v>
      </c>
      <c r="AO329" s="86">
        <f>IFERROR(IF('3.Weekly Hours &amp; Wage Activity'!X329 = "FT", 1,MIN(1,IF('3.Weekly Hours &amp; Wage Activity'!X329 = "", "",MIN('3.Weekly Hours &amp; Wage Activity'!X329/40,1)),IF('3.Weekly Hours &amp; Wage Activity'!X329="", "",'3.Weekly Hours &amp; Wage Activity'!X329/40 ))),0)</f>
        <v>0</v>
      </c>
      <c r="AP329" s="86">
        <f>IFERROR(IF('3.Weekly Hours &amp; Wage Activity'!Y329 = "FT", 1,MIN(1,IF('3.Weekly Hours &amp; Wage Activity'!Y329 = "", "",MIN('3.Weekly Hours &amp; Wage Activity'!Y329/40,1)),IF('3.Weekly Hours &amp; Wage Activity'!Y329="", "",'3.Weekly Hours &amp; Wage Activity'!Y329/40 ))),0)</f>
        <v>0</v>
      </c>
      <c r="AQ329" s="86">
        <f>IFERROR(IF('3.Weekly Hours &amp; Wage Activity'!Z329 = "FT", 1,MIN(1,IF('3.Weekly Hours &amp; Wage Activity'!Z329 = "", "",MIN('3.Weekly Hours &amp; Wage Activity'!Z329/40,1)),IF('3.Weekly Hours &amp; Wage Activity'!Z329="", "",'3.Weekly Hours &amp; Wage Activity'!Z329/40 ))),0)</f>
        <v>0</v>
      </c>
      <c r="AR329" s="86">
        <f>IFERROR(IF('3.Weekly Hours &amp; Wage Activity'!AA329 = "FT", 1,MIN(1,IF('3.Weekly Hours &amp; Wage Activity'!AA329 = "", "",MIN('3.Weekly Hours &amp; Wage Activity'!AA329/40,1)),IF('3.Weekly Hours &amp; Wage Activity'!AA329="", "",'3.Weekly Hours &amp; Wage Activity'!AA329/40 ))),0)</f>
        <v>0</v>
      </c>
      <c r="AS329" s="86">
        <f>IFERROR(IF('3.Weekly Hours &amp; Wage Activity'!AB329 = "FT", 1,MIN(1,IF('3.Weekly Hours &amp; Wage Activity'!AB329 = "", "",MIN('3.Weekly Hours &amp; Wage Activity'!AB329/40,1)),IF('3.Weekly Hours &amp; Wage Activity'!AB329="", "",'3.Weekly Hours &amp; Wage Activity'!AB329/40 ))),0)</f>
        <v>0</v>
      </c>
      <c r="AT329" s="86">
        <f>IFERROR(IF('3.Weekly Hours &amp; Wage Activity'!AC329 = "FT", 1,MIN(1,IF('3.Weekly Hours &amp; Wage Activity'!AC329 = "", "",MIN('3.Weekly Hours &amp; Wage Activity'!AC329/40,1)),IF('3.Weekly Hours &amp; Wage Activity'!AC329="", "",'3.Weekly Hours &amp; Wage Activity'!AC329/40 ))),0)</f>
        <v>0</v>
      </c>
      <c r="AU329" s="86">
        <f>IFERROR(IF('3.Weekly Hours &amp; Wage Activity'!AD329 = "FT", 1,MIN(1,IF('3.Weekly Hours &amp; Wage Activity'!AD329 = "", "",MIN('3.Weekly Hours &amp; Wage Activity'!AD329/40,1)),IF('3.Weekly Hours &amp; Wage Activity'!AD329="", "",'3.Weekly Hours &amp; Wage Activity'!AD329/40 ))),0)</f>
        <v>0</v>
      </c>
      <c r="AV329" s="86">
        <f>IFERROR(IF('3.Weekly Hours &amp; Wage Activity'!AE329 = "FT", 1,MIN(1,IF('3.Weekly Hours &amp; Wage Activity'!AE329 = "", "",MIN('3.Weekly Hours &amp; Wage Activity'!AE329/40,1)),IF('3.Weekly Hours &amp; Wage Activity'!AE329="", "",'3.Weekly Hours &amp; Wage Activity'!AE329/40 ))),0)</f>
        <v>0</v>
      </c>
      <c r="AW329" s="86">
        <f>IFERROR(IF('3.Weekly Hours &amp; Wage Activity'!AF329 = "FT", 1,MIN(1,IF('3.Weekly Hours &amp; Wage Activity'!AF329 = "", "",MIN('3.Weekly Hours &amp; Wage Activity'!AF329/40,1)),IF('3.Weekly Hours &amp; Wage Activity'!AF329="", "",'3.Weekly Hours &amp; Wage Activity'!AF329/40 ))),0)</f>
        <v>0</v>
      </c>
      <c r="AX329" s="86">
        <f>IFERROR(IF('3.Weekly Hours &amp; Wage Activity'!AG329 = "FT", 1,MIN(1,IF('3.Weekly Hours &amp; Wage Activity'!AG329 = "", "",MIN('3.Weekly Hours &amp; Wage Activity'!AG329/40,1)),IF('3.Weekly Hours &amp; Wage Activity'!AG329="", "",'3.Weekly Hours &amp; Wage Activity'!AG329/40 ))),0)</f>
        <v>0</v>
      </c>
      <c r="AY329" s="523">
        <f>SUM( IF(COUNTIF('3.Weekly Hours &amp; Wage Activity'!J329:Q329, "&lt;&gt;FT") = 0, COLUMNS('3.Weekly Hours &amp; Wage Activity'!J329:AG329) * 40, '3.Weekly Hours &amp; Wage Activity'!J329:AG329))</f>
        <v>0</v>
      </c>
      <c r="AZ329" s="86">
        <f t="shared" si="41"/>
        <v>0</v>
      </c>
      <c r="BA329" s="87">
        <f t="shared" si="42"/>
        <v>0</v>
      </c>
      <c r="BB329" s="74" t="str">
        <f>IF('2.Census &amp; Reference Benchmarks'!K329 = "", "", '2.Census &amp; Reference Benchmarks'!K329)</f>
        <v/>
      </c>
      <c r="BC329" s="185">
        <f>IF('2.Census &amp; Reference Benchmarks'!L329="N/A",IF(OR(AND(G329="",I329=""),AND(G329&lt;DATEVALUE("1/1/2020"),OR(I329="",I329&gt;DATEVALUE("3/31/2020")))),177.14,IF(OR(I329 = "", I329 &gt; DATEVALUE("1/31/2020")), ROUND(177.14*((DATEVALUE("2/1/2020") -G329)/31),1))),IF('2.Census &amp; Reference Benchmarks'!L329="",0,'2.Census &amp; Reference Benchmarks'!L329))</f>
        <v>0</v>
      </c>
      <c r="BD329" s="74" t="str">
        <f>IF('2.Census &amp; Reference Benchmarks'!N329 = "", "", '2.Census &amp; Reference Benchmarks'!N329)</f>
        <v/>
      </c>
      <c r="BE329" s="185">
        <f>IF('2.Census &amp; Reference Benchmarks'!O329="N/A",IF(OR(AND(G329="",I329=""),AND(G329&lt;=DATEVALUE("2/1/2020"),OR(I329="",I329&gt;=DATEVALUE("2/29/2020")))),165.71,IF(AND(G329&gt;DATEVALUE("2/1/2020"),OR(I329="",I329&lt;=DATEVALUE("2/29/2020"))),((DATEVALUE("3/1/2020")-G329)/29)*165.71,"")),IF('2.Census &amp; Reference Benchmarks'!O329="",0,'2.Census &amp; Reference Benchmarks'!O329))</f>
        <v>0</v>
      </c>
    </row>
    <row r="330" spans="1:57" x14ac:dyDescent="0.25">
      <c r="A330" s="3"/>
      <c r="B330" s="56">
        <f>IF('2.Census &amp; Reference Benchmarks'!B330 &lt;&gt;"",'2.Census &amp; Reference Benchmarks'!B330,"")</f>
        <v>0</v>
      </c>
      <c r="C330" s="56">
        <f>IF('2.Census &amp; Reference Benchmarks'!C330 &lt;&gt;"",'2.Census &amp; Reference Benchmarks'!C330,"")</f>
        <v>0</v>
      </c>
      <c r="D330" s="57" t="str">
        <f>IF('2.Census &amp; Reference Benchmarks'!D330 &lt;&gt;"",'2.Census &amp; Reference Benchmarks'!D330,"")</f>
        <v/>
      </c>
      <c r="E330" s="56" t="str">
        <f>IF('2.Census &amp; Reference Benchmarks'!E330 &lt;&gt;"",'2.Census &amp; Reference Benchmarks'!E330,"")</f>
        <v/>
      </c>
      <c r="F330" s="56" t="str">
        <f>IF('2.Census &amp; Reference Benchmarks'!F330 &lt;&gt;"",'2.Census &amp; Reference Benchmarks'!F330,"")</f>
        <v/>
      </c>
      <c r="G330" s="58" t="str">
        <f>IF('2.Census &amp; Reference Benchmarks'!G330 &lt;&gt;"",'2.Census &amp; Reference Benchmarks'!G330,"")</f>
        <v/>
      </c>
      <c r="H330" s="58" t="str">
        <f>IF('2.Census &amp; Reference Benchmarks'!H330 &lt;&gt;"",'2.Census &amp; Reference Benchmarks'!H330,"")</f>
        <v/>
      </c>
      <c r="I330" s="58" t="str">
        <f>IF('2.Census &amp; Reference Benchmarks'!I330 &lt;&gt;"",'2.Census &amp; Reference Benchmarks'!I330,"")</f>
        <v/>
      </c>
      <c r="J330" s="69" t="str">
        <f>IF('2.Census &amp; Reference Benchmarks'!J330 &lt;&gt;"",'2.Census &amp; Reference Benchmarks'!J330,"")</f>
        <v/>
      </c>
      <c r="K330" s="58" t="str">
        <f>IF('7.Safe Harbor Input Data &amp; Calc'!Q332 &lt;&gt; "", '7.Safe Harbor Input Data &amp; Calc'!Q332, "")</f>
        <v>No</v>
      </c>
      <c r="L330" s="59" t="str">
        <f>IF('2.Census &amp; Reference Benchmarks'!T330&lt;&gt; "",'2.Census &amp; Reference Benchmarks'!T330,"")</f>
        <v/>
      </c>
      <c r="M330" s="60">
        <f>'2.Census &amp; Reference Benchmarks'!M330</f>
        <v>0</v>
      </c>
      <c r="N330" s="60">
        <f>'2.Census &amp; Reference Benchmarks'!P330</f>
        <v>0</v>
      </c>
      <c r="O330" s="60">
        <f>'2.Census &amp; Reference Benchmarks'!S330</f>
        <v>0</v>
      </c>
      <c r="P330" s="52">
        <f>IF( AND(I330 &lt; '1. Summary for SBA'!$J$7, I330 &lt;&gt;""), 0, IF(AND(G330="",I330=""),SUM(M330:O330)*4,IF(I330&lt;'1. Summary for SBA'!$J$7,0,IF(K330="Yes",0,IF(H330="Salary",IF(AND(SUM(M330:O330)*4&lt;100000,L330=""),(SUM(M330:O330)/(IF(OR(I330=0,I330&gt;=DATEVALUE("3/31/2020")),DATEVALUE("3/31/2020"),I330)-IF(OR(G330&lt;=DATEVALUE("1/1/2020"), G330 = ""),DATEVALUE("1/1/2020"),IF(OR(MONTH(G330)=1),G330+1,IF(MONTH(G330)=3,G330,G330-1)))))*360,0),0)))))</f>
        <v>0</v>
      </c>
      <c r="Q330" s="52">
        <f t="shared" si="36"/>
        <v>0</v>
      </c>
      <c r="R330" s="67">
        <f t="shared" si="37"/>
        <v>0</v>
      </c>
      <c r="S330" s="53">
        <f>SUM('3.Weekly Hours &amp; Wage Activity'!AI330:BF330)</f>
        <v>0</v>
      </c>
      <c r="T330" s="53">
        <f>IF(AND(I330&lt;&gt; "",  I330 &lt; '1. Summary for SBA'!$J$11 +168, I330 &gt; '1. Summary for SBA'!$J$11),S330+(((168-(I330-'1. Summary for SBA'!$J$11+1))*S330)/((I330-'1. Summary for SBA'!$J$11+1))),0)</f>
        <v>0</v>
      </c>
      <c r="U330" s="369">
        <f>IF(K330= "Yes",0,IF( H330 = "salary",IF(T330 = 0,MAX(0,$R330-$S330), R330-T330),IF( H330 = "Hourly",'6. Hourly EE Wage Reduction'!AA330, 0)))</f>
        <v>0</v>
      </c>
      <c r="V330" s="67">
        <f t="shared" si="38"/>
        <v>0</v>
      </c>
      <c r="W330" s="405" t="str">
        <f>IF(U330 = 0, "No",IF('6. Hourly EE Wage Reduction'!T330 &gt;'6. Hourly EE Wage Reduction'!W330, "Yes", "No"))</f>
        <v>No</v>
      </c>
      <c r="X330" s="67">
        <f t="shared" si="39"/>
        <v>0</v>
      </c>
      <c r="Y330" s="67">
        <f t="shared" si="40"/>
        <v>0</v>
      </c>
      <c r="AA330" s="86">
        <f>IFERROR(IF('3.Weekly Hours &amp; Wage Activity'!J330 = "FT", 1,MIN(1,IF('3.Weekly Hours &amp; Wage Activity'!J330 = "", "",MIN('3.Weekly Hours &amp; Wage Activity'!J330/40,1)),IF('3.Weekly Hours &amp; Wage Activity'!J330="", "",'3.Weekly Hours &amp; Wage Activity'!J330/40 ))),0)</f>
        <v>0</v>
      </c>
      <c r="AB330" s="86">
        <f>IFERROR(IF('3.Weekly Hours &amp; Wage Activity'!K330 = "FT", 1,MIN(1,IF('3.Weekly Hours &amp; Wage Activity'!K330 = "", "",MIN('3.Weekly Hours &amp; Wage Activity'!K330/40,1)),IF('3.Weekly Hours &amp; Wage Activity'!K330="", "",'3.Weekly Hours &amp; Wage Activity'!K330/40 ))),0)</f>
        <v>0</v>
      </c>
      <c r="AC330" s="86">
        <f>IFERROR(IF('3.Weekly Hours &amp; Wage Activity'!L330 = "FT", 1,MIN(1,IF('3.Weekly Hours &amp; Wage Activity'!L330 = "", "",MIN('3.Weekly Hours &amp; Wage Activity'!L330/40,1)),IF('3.Weekly Hours &amp; Wage Activity'!L330="", "",'3.Weekly Hours &amp; Wage Activity'!L330/40 ))),0)</f>
        <v>0</v>
      </c>
      <c r="AD330" s="86">
        <f>IFERROR(IF('3.Weekly Hours &amp; Wage Activity'!M330 = "FT", 1,MIN(1,IF('3.Weekly Hours &amp; Wage Activity'!M330 = "", "",MIN('3.Weekly Hours &amp; Wage Activity'!M330/40,1)),IF('3.Weekly Hours &amp; Wage Activity'!M330="", "",'3.Weekly Hours &amp; Wage Activity'!M330/40 ))),0)</f>
        <v>0</v>
      </c>
      <c r="AE330" s="86">
        <f>IFERROR(IF('3.Weekly Hours &amp; Wage Activity'!N330 = "FT", 1,MIN(1,IF('3.Weekly Hours &amp; Wage Activity'!N330 = "", "",MIN('3.Weekly Hours &amp; Wage Activity'!N330/40,1)),IF('3.Weekly Hours &amp; Wage Activity'!N330="", "",'3.Weekly Hours &amp; Wage Activity'!N330/40 ))),0)</f>
        <v>0</v>
      </c>
      <c r="AF330" s="86">
        <f>IFERROR(IF('3.Weekly Hours &amp; Wage Activity'!O330 = "FT", 1,MIN(1,IF('3.Weekly Hours &amp; Wage Activity'!O330 = "", "",MIN('3.Weekly Hours &amp; Wage Activity'!O330/40,1)),IF('3.Weekly Hours &amp; Wage Activity'!O330="", "",'3.Weekly Hours &amp; Wage Activity'!O330/40 ))),0)</f>
        <v>0</v>
      </c>
      <c r="AG330" s="86">
        <f>IFERROR(IF('3.Weekly Hours &amp; Wage Activity'!P330 = "FT", 1,MIN(1,IF('3.Weekly Hours &amp; Wage Activity'!P330 = "", "",MIN('3.Weekly Hours &amp; Wage Activity'!P330/40,1)),IF('3.Weekly Hours &amp; Wage Activity'!P330="", "",'3.Weekly Hours &amp; Wage Activity'!P330/40 ))),0)</f>
        <v>0</v>
      </c>
      <c r="AH330" s="86">
        <f>IFERROR(IF('3.Weekly Hours &amp; Wage Activity'!Q330 = "FT", 1,MIN(1,IF('3.Weekly Hours &amp; Wage Activity'!Q330 = "", "",MIN('3.Weekly Hours &amp; Wage Activity'!Q330/40,1)),IF('3.Weekly Hours &amp; Wage Activity'!Q330="", "",'3.Weekly Hours &amp; Wage Activity'!Q330/40 ))),0)</f>
        <v>0</v>
      </c>
      <c r="AI330" s="86">
        <f>IFERROR(IF('3.Weekly Hours &amp; Wage Activity'!R330 = "FT", 1,MIN(1,IF('3.Weekly Hours &amp; Wage Activity'!R330 = "", "",MIN('3.Weekly Hours &amp; Wage Activity'!R330/40,1)),IF('3.Weekly Hours &amp; Wage Activity'!R330="", "",'3.Weekly Hours &amp; Wage Activity'!R330/40 ))),0)</f>
        <v>0</v>
      </c>
      <c r="AJ330" s="86">
        <f>IFERROR(IF('3.Weekly Hours &amp; Wage Activity'!S330 = "FT", 1,MIN(1,IF('3.Weekly Hours &amp; Wage Activity'!S330 = "", "",MIN('3.Weekly Hours &amp; Wage Activity'!S330/40,1)),IF('3.Weekly Hours &amp; Wage Activity'!S330="", "",'3.Weekly Hours &amp; Wage Activity'!S330/40 ))),0)</f>
        <v>0</v>
      </c>
      <c r="AK330" s="86">
        <f>IFERROR(IF('3.Weekly Hours &amp; Wage Activity'!T330 = "FT", 1,MIN(1,IF('3.Weekly Hours &amp; Wage Activity'!T330 = "", "",MIN('3.Weekly Hours &amp; Wage Activity'!T330/40,1)),IF('3.Weekly Hours &amp; Wage Activity'!T330="", "",'3.Weekly Hours &amp; Wage Activity'!T330/40 ))),0)</f>
        <v>0</v>
      </c>
      <c r="AL330" s="86">
        <f>IFERROR(IF('3.Weekly Hours &amp; Wage Activity'!U330 = "FT", 1,MIN(1,IF('3.Weekly Hours &amp; Wage Activity'!U330 = "", "",MIN('3.Weekly Hours &amp; Wage Activity'!U330/40,1)),IF('3.Weekly Hours &amp; Wage Activity'!U330="", "",'3.Weekly Hours &amp; Wage Activity'!U330/40 ))),0)</f>
        <v>0</v>
      </c>
      <c r="AM330" s="86">
        <f>IFERROR(IF('3.Weekly Hours &amp; Wage Activity'!V330 = "FT", 1,MIN(1,IF('3.Weekly Hours &amp; Wage Activity'!V330 = "", "",MIN('3.Weekly Hours &amp; Wage Activity'!V330/40,1)),IF('3.Weekly Hours &amp; Wage Activity'!V330="", "",'3.Weekly Hours &amp; Wage Activity'!V330/40 ))),0)</f>
        <v>0</v>
      </c>
      <c r="AN330" s="86">
        <f>IFERROR(IF('3.Weekly Hours &amp; Wage Activity'!W330 = "FT", 1,MIN(1,IF('3.Weekly Hours &amp; Wage Activity'!W330 = "", "",MIN('3.Weekly Hours &amp; Wage Activity'!W330/40,1)),IF('3.Weekly Hours &amp; Wage Activity'!W330="", "",'3.Weekly Hours &amp; Wage Activity'!W330/40 ))),0)</f>
        <v>0</v>
      </c>
      <c r="AO330" s="86">
        <f>IFERROR(IF('3.Weekly Hours &amp; Wage Activity'!X330 = "FT", 1,MIN(1,IF('3.Weekly Hours &amp; Wage Activity'!X330 = "", "",MIN('3.Weekly Hours &amp; Wage Activity'!X330/40,1)),IF('3.Weekly Hours &amp; Wage Activity'!X330="", "",'3.Weekly Hours &amp; Wage Activity'!X330/40 ))),0)</f>
        <v>0</v>
      </c>
      <c r="AP330" s="86">
        <f>IFERROR(IF('3.Weekly Hours &amp; Wage Activity'!Y330 = "FT", 1,MIN(1,IF('3.Weekly Hours &amp; Wage Activity'!Y330 = "", "",MIN('3.Weekly Hours &amp; Wage Activity'!Y330/40,1)),IF('3.Weekly Hours &amp; Wage Activity'!Y330="", "",'3.Weekly Hours &amp; Wage Activity'!Y330/40 ))),0)</f>
        <v>0</v>
      </c>
      <c r="AQ330" s="86">
        <f>IFERROR(IF('3.Weekly Hours &amp; Wage Activity'!Z330 = "FT", 1,MIN(1,IF('3.Weekly Hours &amp; Wage Activity'!Z330 = "", "",MIN('3.Weekly Hours &amp; Wage Activity'!Z330/40,1)),IF('3.Weekly Hours &amp; Wage Activity'!Z330="", "",'3.Weekly Hours &amp; Wage Activity'!Z330/40 ))),0)</f>
        <v>0</v>
      </c>
      <c r="AR330" s="86">
        <f>IFERROR(IF('3.Weekly Hours &amp; Wage Activity'!AA330 = "FT", 1,MIN(1,IF('3.Weekly Hours &amp; Wage Activity'!AA330 = "", "",MIN('3.Weekly Hours &amp; Wage Activity'!AA330/40,1)),IF('3.Weekly Hours &amp; Wage Activity'!AA330="", "",'3.Weekly Hours &amp; Wage Activity'!AA330/40 ))),0)</f>
        <v>0</v>
      </c>
      <c r="AS330" s="86">
        <f>IFERROR(IF('3.Weekly Hours &amp; Wage Activity'!AB330 = "FT", 1,MIN(1,IF('3.Weekly Hours &amp; Wage Activity'!AB330 = "", "",MIN('3.Weekly Hours &amp; Wage Activity'!AB330/40,1)),IF('3.Weekly Hours &amp; Wage Activity'!AB330="", "",'3.Weekly Hours &amp; Wage Activity'!AB330/40 ))),0)</f>
        <v>0</v>
      </c>
      <c r="AT330" s="86">
        <f>IFERROR(IF('3.Weekly Hours &amp; Wage Activity'!AC330 = "FT", 1,MIN(1,IF('3.Weekly Hours &amp; Wage Activity'!AC330 = "", "",MIN('3.Weekly Hours &amp; Wage Activity'!AC330/40,1)),IF('3.Weekly Hours &amp; Wage Activity'!AC330="", "",'3.Weekly Hours &amp; Wage Activity'!AC330/40 ))),0)</f>
        <v>0</v>
      </c>
      <c r="AU330" s="86">
        <f>IFERROR(IF('3.Weekly Hours &amp; Wage Activity'!AD330 = "FT", 1,MIN(1,IF('3.Weekly Hours &amp; Wage Activity'!AD330 = "", "",MIN('3.Weekly Hours &amp; Wage Activity'!AD330/40,1)),IF('3.Weekly Hours &amp; Wage Activity'!AD330="", "",'3.Weekly Hours &amp; Wage Activity'!AD330/40 ))),0)</f>
        <v>0</v>
      </c>
      <c r="AV330" s="86">
        <f>IFERROR(IF('3.Weekly Hours &amp; Wage Activity'!AE330 = "FT", 1,MIN(1,IF('3.Weekly Hours &amp; Wage Activity'!AE330 = "", "",MIN('3.Weekly Hours &amp; Wage Activity'!AE330/40,1)),IF('3.Weekly Hours &amp; Wage Activity'!AE330="", "",'3.Weekly Hours &amp; Wage Activity'!AE330/40 ))),0)</f>
        <v>0</v>
      </c>
      <c r="AW330" s="86">
        <f>IFERROR(IF('3.Weekly Hours &amp; Wage Activity'!AF330 = "FT", 1,MIN(1,IF('3.Weekly Hours &amp; Wage Activity'!AF330 = "", "",MIN('3.Weekly Hours &amp; Wage Activity'!AF330/40,1)),IF('3.Weekly Hours &amp; Wage Activity'!AF330="", "",'3.Weekly Hours &amp; Wage Activity'!AF330/40 ))),0)</f>
        <v>0</v>
      </c>
      <c r="AX330" s="86">
        <f>IFERROR(IF('3.Weekly Hours &amp; Wage Activity'!AG330 = "FT", 1,MIN(1,IF('3.Weekly Hours &amp; Wage Activity'!AG330 = "", "",MIN('3.Weekly Hours &amp; Wage Activity'!AG330/40,1)),IF('3.Weekly Hours &amp; Wage Activity'!AG330="", "",'3.Weekly Hours &amp; Wage Activity'!AG330/40 ))),0)</f>
        <v>0</v>
      </c>
      <c r="AY330" s="523">
        <f>SUM( IF(COUNTIF('3.Weekly Hours &amp; Wage Activity'!J330:Q330, "&lt;&gt;FT") = 0, COLUMNS('3.Weekly Hours &amp; Wage Activity'!J330:AG330) * 40, '3.Weekly Hours &amp; Wage Activity'!J330:AG330))</f>
        <v>0</v>
      </c>
      <c r="AZ330" s="86">
        <f t="shared" si="41"/>
        <v>0</v>
      </c>
      <c r="BA330" s="87">
        <f t="shared" si="42"/>
        <v>0</v>
      </c>
      <c r="BB330" s="74" t="str">
        <f>IF('2.Census &amp; Reference Benchmarks'!K330 = "", "", '2.Census &amp; Reference Benchmarks'!K330)</f>
        <v/>
      </c>
      <c r="BC330" s="185">
        <f>IF('2.Census &amp; Reference Benchmarks'!L330="N/A",IF(OR(AND(G330="",I330=""),AND(G330&lt;DATEVALUE("1/1/2020"),OR(I330="",I330&gt;DATEVALUE("3/31/2020")))),177.14,IF(OR(I330 = "", I330 &gt; DATEVALUE("1/31/2020")), ROUND(177.14*((DATEVALUE("2/1/2020") -G330)/31),1))),IF('2.Census &amp; Reference Benchmarks'!L330="",0,'2.Census &amp; Reference Benchmarks'!L330))</f>
        <v>0</v>
      </c>
      <c r="BD330" s="74" t="str">
        <f>IF('2.Census &amp; Reference Benchmarks'!N330 = "", "", '2.Census &amp; Reference Benchmarks'!N330)</f>
        <v/>
      </c>
      <c r="BE330" s="185">
        <f>IF('2.Census &amp; Reference Benchmarks'!O330="N/A",IF(OR(AND(G330="",I330=""),AND(G330&lt;=DATEVALUE("2/1/2020"),OR(I330="",I330&gt;=DATEVALUE("2/29/2020")))),165.71,IF(AND(G330&gt;DATEVALUE("2/1/2020"),OR(I330="",I330&lt;=DATEVALUE("2/29/2020"))),((DATEVALUE("3/1/2020")-G330)/29)*165.71,"")),IF('2.Census &amp; Reference Benchmarks'!O330="",0,'2.Census &amp; Reference Benchmarks'!O330))</f>
        <v>0</v>
      </c>
    </row>
    <row r="331" spans="1:57" x14ac:dyDescent="0.25">
      <c r="A331" s="3"/>
      <c r="B331" s="56">
        <f>IF('2.Census &amp; Reference Benchmarks'!B331 &lt;&gt;"",'2.Census &amp; Reference Benchmarks'!B331,"")</f>
        <v>0</v>
      </c>
      <c r="C331" s="56">
        <f>IF('2.Census &amp; Reference Benchmarks'!C331 &lt;&gt;"",'2.Census &amp; Reference Benchmarks'!C331,"")</f>
        <v>0</v>
      </c>
      <c r="D331" s="57" t="str">
        <f>IF('2.Census &amp; Reference Benchmarks'!D331 &lt;&gt;"",'2.Census &amp; Reference Benchmarks'!D331,"")</f>
        <v/>
      </c>
      <c r="E331" s="56" t="str">
        <f>IF('2.Census &amp; Reference Benchmarks'!E331 &lt;&gt;"",'2.Census &amp; Reference Benchmarks'!E331,"")</f>
        <v/>
      </c>
      <c r="F331" s="56" t="str">
        <f>IF('2.Census &amp; Reference Benchmarks'!F331 &lt;&gt;"",'2.Census &amp; Reference Benchmarks'!F331,"")</f>
        <v/>
      </c>
      <c r="G331" s="58" t="str">
        <f>IF('2.Census &amp; Reference Benchmarks'!G331 &lt;&gt;"",'2.Census &amp; Reference Benchmarks'!G331,"")</f>
        <v/>
      </c>
      <c r="H331" s="58" t="str">
        <f>IF('2.Census &amp; Reference Benchmarks'!H331 &lt;&gt;"",'2.Census &amp; Reference Benchmarks'!H331,"")</f>
        <v/>
      </c>
      <c r="I331" s="58" t="str">
        <f>IF('2.Census &amp; Reference Benchmarks'!I331 &lt;&gt;"",'2.Census &amp; Reference Benchmarks'!I331,"")</f>
        <v/>
      </c>
      <c r="J331" s="69" t="str">
        <f>IF('2.Census &amp; Reference Benchmarks'!J331 &lt;&gt;"",'2.Census &amp; Reference Benchmarks'!J331,"")</f>
        <v/>
      </c>
      <c r="K331" s="58" t="str">
        <f>IF('7.Safe Harbor Input Data &amp; Calc'!Q333 &lt;&gt; "", '7.Safe Harbor Input Data &amp; Calc'!Q333, "")</f>
        <v>No</v>
      </c>
      <c r="L331" s="59" t="str">
        <f>IF('2.Census &amp; Reference Benchmarks'!T331&lt;&gt; "",'2.Census &amp; Reference Benchmarks'!T331,"")</f>
        <v/>
      </c>
      <c r="M331" s="60">
        <f>'2.Census &amp; Reference Benchmarks'!M331</f>
        <v>0</v>
      </c>
      <c r="N331" s="60">
        <f>'2.Census &amp; Reference Benchmarks'!P331</f>
        <v>0</v>
      </c>
      <c r="O331" s="60">
        <f>'2.Census &amp; Reference Benchmarks'!S331</f>
        <v>0</v>
      </c>
      <c r="P331" s="52">
        <f>IF( AND(I331 &lt; '1. Summary for SBA'!$J$7, I331 &lt;&gt;""), 0, IF(AND(G331="",I331=""),SUM(M331:O331)*4,IF(I331&lt;'1. Summary for SBA'!$J$7,0,IF(K331="Yes",0,IF(H331="Salary",IF(AND(SUM(M331:O331)*4&lt;100000,L331=""),(SUM(M331:O331)/(IF(OR(I331=0,I331&gt;=DATEVALUE("3/31/2020")),DATEVALUE("3/31/2020"),I331)-IF(OR(G331&lt;=DATEVALUE("1/1/2020"), G331 = ""),DATEVALUE("1/1/2020"),IF(OR(MONTH(G331)=1),G331+1,IF(MONTH(G331)=3,G331,G331-1)))))*360,0),0)))))</f>
        <v>0</v>
      </c>
      <c r="Q331" s="52">
        <f t="shared" si="36"/>
        <v>0</v>
      </c>
      <c r="R331" s="67">
        <f t="shared" si="37"/>
        <v>0</v>
      </c>
      <c r="S331" s="53">
        <f>SUM('3.Weekly Hours &amp; Wage Activity'!AI331:BF331)</f>
        <v>0</v>
      </c>
      <c r="T331" s="53">
        <f>IF(AND(I331&lt;&gt; "",  I331 &lt; '1. Summary for SBA'!$J$11 +168, I331 &gt; '1. Summary for SBA'!$J$11),S331+(((168-(I331-'1. Summary for SBA'!$J$11+1))*S331)/((I331-'1. Summary for SBA'!$J$11+1))),0)</f>
        <v>0</v>
      </c>
      <c r="U331" s="369">
        <f>IF(K331= "Yes",0,IF( H331 = "salary",IF(T331 = 0,MAX(0,$R331-$S331), R331-T331),IF( H331 = "Hourly",'6. Hourly EE Wage Reduction'!AA331, 0)))</f>
        <v>0</v>
      </c>
      <c r="V331" s="67">
        <f t="shared" si="38"/>
        <v>0</v>
      </c>
      <c r="W331" s="405" t="str">
        <f>IF(U331 = 0, "No",IF('6. Hourly EE Wage Reduction'!T331 &gt;'6. Hourly EE Wage Reduction'!W331, "Yes", "No"))</f>
        <v>No</v>
      </c>
      <c r="X331" s="67">
        <f t="shared" si="39"/>
        <v>0</v>
      </c>
      <c r="Y331" s="67">
        <f t="shared" si="40"/>
        <v>0</v>
      </c>
      <c r="AA331" s="86">
        <f>IFERROR(IF('3.Weekly Hours &amp; Wage Activity'!J331 = "FT", 1,MIN(1,IF('3.Weekly Hours &amp; Wage Activity'!J331 = "", "",MIN('3.Weekly Hours &amp; Wage Activity'!J331/40,1)),IF('3.Weekly Hours &amp; Wage Activity'!J331="", "",'3.Weekly Hours &amp; Wage Activity'!J331/40 ))),0)</f>
        <v>0</v>
      </c>
      <c r="AB331" s="86">
        <f>IFERROR(IF('3.Weekly Hours &amp; Wage Activity'!K331 = "FT", 1,MIN(1,IF('3.Weekly Hours &amp; Wage Activity'!K331 = "", "",MIN('3.Weekly Hours &amp; Wage Activity'!K331/40,1)),IF('3.Weekly Hours &amp; Wage Activity'!K331="", "",'3.Weekly Hours &amp; Wage Activity'!K331/40 ))),0)</f>
        <v>0</v>
      </c>
      <c r="AC331" s="86">
        <f>IFERROR(IF('3.Weekly Hours &amp; Wage Activity'!L331 = "FT", 1,MIN(1,IF('3.Weekly Hours &amp; Wage Activity'!L331 = "", "",MIN('3.Weekly Hours &amp; Wage Activity'!L331/40,1)),IF('3.Weekly Hours &amp; Wage Activity'!L331="", "",'3.Weekly Hours &amp; Wage Activity'!L331/40 ))),0)</f>
        <v>0</v>
      </c>
      <c r="AD331" s="86">
        <f>IFERROR(IF('3.Weekly Hours &amp; Wage Activity'!M331 = "FT", 1,MIN(1,IF('3.Weekly Hours &amp; Wage Activity'!M331 = "", "",MIN('3.Weekly Hours &amp; Wage Activity'!M331/40,1)),IF('3.Weekly Hours &amp; Wage Activity'!M331="", "",'3.Weekly Hours &amp; Wage Activity'!M331/40 ))),0)</f>
        <v>0</v>
      </c>
      <c r="AE331" s="86">
        <f>IFERROR(IF('3.Weekly Hours &amp; Wage Activity'!N331 = "FT", 1,MIN(1,IF('3.Weekly Hours &amp; Wage Activity'!N331 = "", "",MIN('3.Weekly Hours &amp; Wage Activity'!N331/40,1)),IF('3.Weekly Hours &amp; Wage Activity'!N331="", "",'3.Weekly Hours &amp; Wage Activity'!N331/40 ))),0)</f>
        <v>0</v>
      </c>
      <c r="AF331" s="86">
        <f>IFERROR(IF('3.Weekly Hours &amp; Wage Activity'!O331 = "FT", 1,MIN(1,IF('3.Weekly Hours &amp; Wage Activity'!O331 = "", "",MIN('3.Weekly Hours &amp; Wage Activity'!O331/40,1)),IF('3.Weekly Hours &amp; Wage Activity'!O331="", "",'3.Weekly Hours &amp; Wage Activity'!O331/40 ))),0)</f>
        <v>0</v>
      </c>
      <c r="AG331" s="86">
        <f>IFERROR(IF('3.Weekly Hours &amp; Wage Activity'!P331 = "FT", 1,MIN(1,IF('3.Weekly Hours &amp; Wage Activity'!P331 = "", "",MIN('3.Weekly Hours &amp; Wage Activity'!P331/40,1)),IF('3.Weekly Hours &amp; Wage Activity'!P331="", "",'3.Weekly Hours &amp; Wage Activity'!P331/40 ))),0)</f>
        <v>0</v>
      </c>
      <c r="AH331" s="86">
        <f>IFERROR(IF('3.Weekly Hours &amp; Wage Activity'!Q331 = "FT", 1,MIN(1,IF('3.Weekly Hours &amp; Wage Activity'!Q331 = "", "",MIN('3.Weekly Hours &amp; Wage Activity'!Q331/40,1)),IF('3.Weekly Hours &amp; Wage Activity'!Q331="", "",'3.Weekly Hours &amp; Wage Activity'!Q331/40 ))),0)</f>
        <v>0</v>
      </c>
      <c r="AI331" s="86">
        <f>IFERROR(IF('3.Weekly Hours &amp; Wage Activity'!R331 = "FT", 1,MIN(1,IF('3.Weekly Hours &amp; Wage Activity'!R331 = "", "",MIN('3.Weekly Hours &amp; Wage Activity'!R331/40,1)),IF('3.Weekly Hours &amp; Wage Activity'!R331="", "",'3.Weekly Hours &amp; Wage Activity'!R331/40 ))),0)</f>
        <v>0</v>
      </c>
      <c r="AJ331" s="86">
        <f>IFERROR(IF('3.Weekly Hours &amp; Wage Activity'!S331 = "FT", 1,MIN(1,IF('3.Weekly Hours &amp; Wage Activity'!S331 = "", "",MIN('3.Weekly Hours &amp; Wage Activity'!S331/40,1)),IF('3.Weekly Hours &amp; Wage Activity'!S331="", "",'3.Weekly Hours &amp; Wage Activity'!S331/40 ))),0)</f>
        <v>0</v>
      </c>
      <c r="AK331" s="86">
        <f>IFERROR(IF('3.Weekly Hours &amp; Wage Activity'!T331 = "FT", 1,MIN(1,IF('3.Weekly Hours &amp; Wage Activity'!T331 = "", "",MIN('3.Weekly Hours &amp; Wage Activity'!T331/40,1)),IF('3.Weekly Hours &amp; Wage Activity'!T331="", "",'3.Weekly Hours &amp; Wage Activity'!T331/40 ))),0)</f>
        <v>0</v>
      </c>
      <c r="AL331" s="86">
        <f>IFERROR(IF('3.Weekly Hours &amp; Wage Activity'!U331 = "FT", 1,MIN(1,IF('3.Weekly Hours &amp; Wage Activity'!U331 = "", "",MIN('3.Weekly Hours &amp; Wage Activity'!U331/40,1)),IF('3.Weekly Hours &amp; Wage Activity'!U331="", "",'3.Weekly Hours &amp; Wage Activity'!U331/40 ))),0)</f>
        <v>0</v>
      </c>
      <c r="AM331" s="86">
        <f>IFERROR(IF('3.Weekly Hours &amp; Wage Activity'!V331 = "FT", 1,MIN(1,IF('3.Weekly Hours &amp; Wage Activity'!V331 = "", "",MIN('3.Weekly Hours &amp; Wage Activity'!V331/40,1)),IF('3.Weekly Hours &amp; Wage Activity'!V331="", "",'3.Weekly Hours &amp; Wage Activity'!V331/40 ))),0)</f>
        <v>0</v>
      </c>
      <c r="AN331" s="86">
        <f>IFERROR(IF('3.Weekly Hours &amp; Wage Activity'!W331 = "FT", 1,MIN(1,IF('3.Weekly Hours &amp; Wage Activity'!W331 = "", "",MIN('3.Weekly Hours &amp; Wage Activity'!W331/40,1)),IF('3.Weekly Hours &amp; Wage Activity'!W331="", "",'3.Weekly Hours &amp; Wage Activity'!W331/40 ))),0)</f>
        <v>0</v>
      </c>
      <c r="AO331" s="86">
        <f>IFERROR(IF('3.Weekly Hours &amp; Wage Activity'!X331 = "FT", 1,MIN(1,IF('3.Weekly Hours &amp; Wage Activity'!X331 = "", "",MIN('3.Weekly Hours &amp; Wage Activity'!X331/40,1)),IF('3.Weekly Hours &amp; Wage Activity'!X331="", "",'3.Weekly Hours &amp; Wage Activity'!X331/40 ))),0)</f>
        <v>0</v>
      </c>
      <c r="AP331" s="86">
        <f>IFERROR(IF('3.Weekly Hours &amp; Wage Activity'!Y331 = "FT", 1,MIN(1,IF('3.Weekly Hours &amp; Wage Activity'!Y331 = "", "",MIN('3.Weekly Hours &amp; Wage Activity'!Y331/40,1)),IF('3.Weekly Hours &amp; Wage Activity'!Y331="", "",'3.Weekly Hours &amp; Wage Activity'!Y331/40 ))),0)</f>
        <v>0</v>
      </c>
      <c r="AQ331" s="86">
        <f>IFERROR(IF('3.Weekly Hours &amp; Wage Activity'!Z331 = "FT", 1,MIN(1,IF('3.Weekly Hours &amp; Wage Activity'!Z331 = "", "",MIN('3.Weekly Hours &amp; Wage Activity'!Z331/40,1)),IF('3.Weekly Hours &amp; Wage Activity'!Z331="", "",'3.Weekly Hours &amp; Wage Activity'!Z331/40 ))),0)</f>
        <v>0</v>
      </c>
      <c r="AR331" s="86">
        <f>IFERROR(IF('3.Weekly Hours &amp; Wage Activity'!AA331 = "FT", 1,MIN(1,IF('3.Weekly Hours &amp; Wage Activity'!AA331 = "", "",MIN('3.Weekly Hours &amp; Wage Activity'!AA331/40,1)),IF('3.Weekly Hours &amp; Wage Activity'!AA331="", "",'3.Weekly Hours &amp; Wage Activity'!AA331/40 ))),0)</f>
        <v>0</v>
      </c>
      <c r="AS331" s="86">
        <f>IFERROR(IF('3.Weekly Hours &amp; Wage Activity'!AB331 = "FT", 1,MIN(1,IF('3.Weekly Hours &amp; Wage Activity'!AB331 = "", "",MIN('3.Weekly Hours &amp; Wage Activity'!AB331/40,1)),IF('3.Weekly Hours &amp; Wage Activity'!AB331="", "",'3.Weekly Hours &amp; Wage Activity'!AB331/40 ))),0)</f>
        <v>0</v>
      </c>
      <c r="AT331" s="86">
        <f>IFERROR(IF('3.Weekly Hours &amp; Wage Activity'!AC331 = "FT", 1,MIN(1,IF('3.Weekly Hours &amp; Wage Activity'!AC331 = "", "",MIN('3.Weekly Hours &amp; Wage Activity'!AC331/40,1)),IF('3.Weekly Hours &amp; Wage Activity'!AC331="", "",'3.Weekly Hours &amp; Wage Activity'!AC331/40 ))),0)</f>
        <v>0</v>
      </c>
      <c r="AU331" s="86">
        <f>IFERROR(IF('3.Weekly Hours &amp; Wage Activity'!AD331 = "FT", 1,MIN(1,IF('3.Weekly Hours &amp; Wage Activity'!AD331 = "", "",MIN('3.Weekly Hours &amp; Wage Activity'!AD331/40,1)),IF('3.Weekly Hours &amp; Wage Activity'!AD331="", "",'3.Weekly Hours &amp; Wage Activity'!AD331/40 ))),0)</f>
        <v>0</v>
      </c>
      <c r="AV331" s="86">
        <f>IFERROR(IF('3.Weekly Hours &amp; Wage Activity'!AE331 = "FT", 1,MIN(1,IF('3.Weekly Hours &amp; Wage Activity'!AE331 = "", "",MIN('3.Weekly Hours &amp; Wage Activity'!AE331/40,1)),IF('3.Weekly Hours &amp; Wage Activity'!AE331="", "",'3.Weekly Hours &amp; Wage Activity'!AE331/40 ))),0)</f>
        <v>0</v>
      </c>
      <c r="AW331" s="86">
        <f>IFERROR(IF('3.Weekly Hours &amp; Wage Activity'!AF331 = "FT", 1,MIN(1,IF('3.Weekly Hours &amp; Wage Activity'!AF331 = "", "",MIN('3.Weekly Hours &amp; Wage Activity'!AF331/40,1)),IF('3.Weekly Hours &amp; Wage Activity'!AF331="", "",'3.Weekly Hours &amp; Wage Activity'!AF331/40 ))),0)</f>
        <v>0</v>
      </c>
      <c r="AX331" s="86">
        <f>IFERROR(IF('3.Weekly Hours &amp; Wage Activity'!AG331 = "FT", 1,MIN(1,IF('3.Weekly Hours &amp; Wage Activity'!AG331 = "", "",MIN('3.Weekly Hours &amp; Wage Activity'!AG331/40,1)),IF('3.Weekly Hours &amp; Wage Activity'!AG331="", "",'3.Weekly Hours &amp; Wage Activity'!AG331/40 ))),0)</f>
        <v>0</v>
      </c>
      <c r="AY331" s="523">
        <f>SUM( IF(COUNTIF('3.Weekly Hours &amp; Wage Activity'!J331:Q331, "&lt;&gt;FT") = 0, COLUMNS('3.Weekly Hours &amp; Wage Activity'!J331:AG331) * 40, '3.Weekly Hours &amp; Wage Activity'!J331:AG331))</f>
        <v>0</v>
      </c>
      <c r="AZ331" s="86">
        <f t="shared" si="41"/>
        <v>0</v>
      </c>
      <c r="BA331" s="87">
        <f t="shared" si="42"/>
        <v>0</v>
      </c>
      <c r="BB331" s="74" t="str">
        <f>IF('2.Census &amp; Reference Benchmarks'!K331 = "", "", '2.Census &amp; Reference Benchmarks'!K331)</f>
        <v/>
      </c>
      <c r="BC331" s="185">
        <f>IF('2.Census &amp; Reference Benchmarks'!L331="N/A",IF(OR(AND(G331="",I331=""),AND(G331&lt;DATEVALUE("1/1/2020"),OR(I331="",I331&gt;DATEVALUE("3/31/2020")))),177.14,IF(OR(I331 = "", I331 &gt; DATEVALUE("1/31/2020")), ROUND(177.14*((DATEVALUE("2/1/2020") -G331)/31),1))),IF('2.Census &amp; Reference Benchmarks'!L331="",0,'2.Census &amp; Reference Benchmarks'!L331))</f>
        <v>0</v>
      </c>
      <c r="BD331" s="74" t="str">
        <f>IF('2.Census &amp; Reference Benchmarks'!N331 = "", "", '2.Census &amp; Reference Benchmarks'!N331)</f>
        <v/>
      </c>
      <c r="BE331" s="185">
        <f>IF('2.Census &amp; Reference Benchmarks'!O331="N/A",IF(OR(AND(G331="",I331=""),AND(G331&lt;=DATEVALUE("2/1/2020"),OR(I331="",I331&gt;=DATEVALUE("2/29/2020")))),165.71,IF(AND(G331&gt;DATEVALUE("2/1/2020"),OR(I331="",I331&lt;=DATEVALUE("2/29/2020"))),((DATEVALUE("3/1/2020")-G331)/29)*165.71,"")),IF('2.Census &amp; Reference Benchmarks'!O331="",0,'2.Census &amp; Reference Benchmarks'!O331))</f>
        <v>0</v>
      </c>
    </row>
    <row r="332" spans="1:57" x14ac:dyDescent="0.25">
      <c r="A332" s="3"/>
      <c r="B332" s="56">
        <f>IF('2.Census &amp; Reference Benchmarks'!B332 &lt;&gt;"",'2.Census &amp; Reference Benchmarks'!B332,"")</f>
        <v>0</v>
      </c>
      <c r="C332" s="56">
        <f>IF('2.Census &amp; Reference Benchmarks'!C332 &lt;&gt;"",'2.Census &amp; Reference Benchmarks'!C332,"")</f>
        <v>0</v>
      </c>
      <c r="D332" s="57" t="str">
        <f>IF('2.Census &amp; Reference Benchmarks'!D332 &lt;&gt;"",'2.Census &amp; Reference Benchmarks'!D332,"")</f>
        <v/>
      </c>
      <c r="E332" s="56" t="str">
        <f>IF('2.Census &amp; Reference Benchmarks'!E332 &lt;&gt;"",'2.Census &amp; Reference Benchmarks'!E332,"")</f>
        <v/>
      </c>
      <c r="F332" s="56" t="str">
        <f>IF('2.Census &amp; Reference Benchmarks'!F332 &lt;&gt;"",'2.Census &amp; Reference Benchmarks'!F332,"")</f>
        <v/>
      </c>
      <c r="G332" s="58" t="str">
        <f>IF('2.Census &amp; Reference Benchmarks'!G332 &lt;&gt;"",'2.Census &amp; Reference Benchmarks'!G332,"")</f>
        <v/>
      </c>
      <c r="H332" s="58" t="str">
        <f>IF('2.Census &amp; Reference Benchmarks'!H332 &lt;&gt;"",'2.Census &amp; Reference Benchmarks'!H332,"")</f>
        <v/>
      </c>
      <c r="I332" s="58" t="str">
        <f>IF('2.Census &amp; Reference Benchmarks'!I332 &lt;&gt;"",'2.Census &amp; Reference Benchmarks'!I332,"")</f>
        <v/>
      </c>
      <c r="J332" s="69" t="str">
        <f>IF('2.Census &amp; Reference Benchmarks'!J332 &lt;&gt;"",'2.Census &amp; Reference Benchmarks'!J332,"")</f>
        <v/>
      </c>
      <c r="K332" s="58" t="str">
        <f>IF('7.Safe Harbor Input Data &amp; Calc'!Q334 &lt;&gt; "", '7.Safe Harbor Input Data &amp; Calc'!Q334, "")</f>
        <v>No</v>
      </c>
      <c r="L332" s="59" t="str">
        <f>IF('2.Census &amp; Reference Benchmarks'!T332&lt;&gt; "",'2.Census &amp; Reference Benchmarks'!T332,"")</f>
        <v/>
      </c>
      <c r="M332" s="60">
        <f>'2.Census &amp; Reference Benchmarks'!M332</f>
        <v>0</v>
      </c>
      <c r="N332" s="60">
        <f>'2.Census &amp; Reference Benchmarks'!P332</f>
        <v>0</v>
      </c>
      <c r="O332" s="60">
        <f>'2.Census &amp; Reference Benchmarks'!S332</f>
        <v>0</v>
      </c>
      <c r="P332" s="52">
        <f>IF( AND(I332 &lt; '1. Summary for SBA'!$J$7, I332 &lt;&gt;""), 0, IF(AND(G332="",I332=""),SUM(M332:O332)*4,IF(I332&lt;'1. Summary for SBA'!$J$7,0,IF(K332="Yes",0,IF(H332="Salary",IF(AND(SUM(M332:O332)*4&lt;100000,L332=""),(SUM(M332:O332)/(IF(OR(I332=0,I332&gt;=DATEVALUE("3/31/2020")),DATEVALUE("3/31/2020"),I332)-IF(OR(G332&lt;=DATEVALUE("1/1/2020"), G332 = ""),DATEVALUE("1/1/2020"),IF(OR(MONTH(G332)=1),G332+1,IF(MONTH(G332)=3,G332,G332-1)))))*360,0),0)))))</f>
        <v>0</v>
      </c>
      <c r="Q332" s="52">
        <f t="shared" si="36"/>
        <v>0</v>
      </c>
      <c r="R332" s="67">
        <f t="shared" si="37"/>
        <v>0</v>
      </c>
      <c r="S332" s="53">
        <f>SUM('3.Weekly Hours &amp; Wage Activity'!AI332:BF332)</f>
        <v>0</v>
      </c>
      <c r="T332" s="53">
        <f>IF(AND(I332&lt;&gt; "",  I332 &lt; '1. Summary for SBA'!$J$11 +168, I332 &gt; '1. Summary for SBA'!$J$11),S332+(((168-(I332-'1. Summary for SBA'!$J$11+1))*S332)/((I332-'1. Summary for SBA'!$J$11+1))),0)</f>
        <v>0</v>
      </c>
      <c r="U332" s="369">
        <f>IF(K332= "Yes",0,IF( H332 = "salary",IF(T332 = 0,MAX(0,$R332-$S332), R332-T332),IF( H332 = "Hourly",'6. Hourly EE Wage Reduction'!AA332, 0)))</f>
        <v>0</v>
      </c>
      <c r="V332" s="67">
        <f t="shared" si="38"/>
        <v>0</v>
      </c>
      <c r="W332" s="405" t="str">
        <f>IF(U332 = 0, "No",IF('6. Hourly EE Wage Reduction'!T332 &gt;'6. Hourly EE Wage Reduction'!W332, "Yes", "No"))</f>
        <v>No</v>
      </c>
      <c r="X332" s="67">
        <f t="shared" si="39"/>
        <v>0</v>
      </c>
      <c r="Y332" s="67">
        <f t="shared" si="40"/>
        <v>0</v>
      </c>
      <c r="AA332" s="86">
        <f>IFERROR(IF('3.Weekly Hours &amp; Wage Activity'!J332 = "FT", 1,MIN(1,IF('3.Weekly Hours &amp; Wage Activity'!J332 = "", "",MIN('3.Weekly Hours &amp; Wage Activity'!J332/40,1)),IF('3.Weekly Hours &amp; Wage Activity'!J332="", "",'3.Weekly Hours &amp; Wage Activity'!J332/40 ))),0)</f>
        <v>0</v>
      </c>
      <c r="AB332" s="86">
        <f>IFERROR(IF('3.Weekly Hours &amp; Wage Activity'!K332 = "FT", 1,MIN(1,IF('3.Weekly Hours &amp; Wage Activity'!K332 = "", "",MIN('3.Weekly Hours &amp; Wage Activity'!K332/40,1)),IF('3.Weekly Hours &amp; Wage Activity'!K332="", "",'3.Weekly Hours &amp; Wage Activity'!K332/40 ))),0)</f>
        <v>0</v>
      </c>
      <c r="AC332" s="86">
        <f>IFERROR(IF('3.Weekly Hours &amp; Wage Activity'!L332 = "FT", 1,MIN(1,IF('3.Weekly Hours &amp; Wage Activity'!L332 = "", "",MIN('3.Weekly Hours &amp; Wage Activity'!L332/40,1)),IF('3.Weekly Hours &amp; Wage Activity'!L332="", "",'3.Weekly Hours &amp; Wage Activity'!L332/40 ))),0)</f>
        <v>0</v>
      </c>
      <c r="AD332" s="86">
        <f>IFERROR(IF('3.Weekly Hours &amp; Wage Activity'!M332 = "FT", 1,MIN(1,IF('3.Weekly Hours &amp; Wage Activity'!M332 = "", "",MIN('3.Weekly Hours &amp; Wage Activity'!M332/40,1)),IF('3.Weekly Hours &amp; Wage Activity'!M332="", "",'3.Weekly Hours &amp; Wage Activity'!M332/40 ))),0)</f>
        <v>0</v>
      </c>
      <c r="AE332" s="86">
        <f>IFERROR(IF('3.Weekly Hours &amp; Wage Activity'!N332 = "FT", 1,MIN(1,IF('3.Weekly Hours &amp; Wage Activity'!N332 = "", "",MIN('3.Weekly Hours &amp; Wage Activity'!N332/40,1)),IF('3.Weekly Hours &amp; Wage Activity'!N332="", "",'3.Weekly Hours &amp; Wage Activity'!N332/40 ))),0)</f>
        <v>0</v>
      </c>
      <c r="AF332" s="86">
        <f>IFERROR(IF('3.Weekly Hours &amp; Wage Activity'!O332 = "FT", 1,MIN(1,IF('3.Weekly Hours &amp; Wage Activity'!O332 = "", "",MIN('3.Weekly Hours &amp; Wage Activity'!O332/40,1)),IF('3.Weekly Hours &amp; Wage Activity'!O332="", "",'3.Weekly Hours &amp; Wage Activity'!O332/40 ))),0)</f>
        <v>0</v>
      </c>
      <c r="AG332" s="86">
        <f>IFERROR(IF('3.Weekly Hours &amp; Wage Activity'!P332 = "FT", 1,MIN(1,IF('3.Weekly Hours &amp; Wage Activity'!P332 = "", "",MIN('3.Weekly Hours &amp; Wage Activity'!P332/40,1)),IF('3.Weekly Hours &amp; Wage Activity'!P332="", "",'3.Weekly Hours &amp; Wage Activity'!P332/40 ))),0)</f>
        <v>0</v>
      </c>
      <c r="AH332" s="86">
        <f>IFERROR(IF('3.Weekly Hours &amp; Wage Activity'!Q332 = "FT", 1,MIN(1,IF('3.Weekly Hours &amp; Wage Activity'!Q332 = "", "",MIN('3.Weekly Hours &amp; Wage Activity'!Q332/40,1)),IF('3.Weekly Hours &amp; Wage Activity'!Q332="", "",'3.Weekly Hours &amp; Wage Activity'!Q332/40 ))),0)</f>
        <v>0</v>
      </c>
      <c r="AI332" s="86">
        <f>IFERROR(IF('3.Weekly Hours &amp; Wage Activity'!R332 = "FT", 1,MIN(1,IF('3.Weekly Hours &amp; Wage Activity'!R332 = "", "",MIN('3.Weekly Hours &amp; Wage Activity'!R332/40,1)),IF('3.Weekly Hours &amp; Wage Activity'!R332="", "",'3.Weekly Hours &amp; Wage Activity'!R332/40 ))),0)</f>
        <v>0</v>
      </c>
      <c r="AJ332" s="86">
        <f>IFERROR(IF('3.Weekly Hours &amp; Wage Activity'!S332 = "FT", 1,MIN(1,IF('3.Weekly Hours &amp; Wage Activity'!S332 = "", "",MIN('3.Weekly Hours &amp; Wage Activity'!S332/40,1)),IF('3.Weekly Hours &amp; Wage Activity'!S332="", "",'3.Weekly Hours &amp; Wage Activity'!S332/40 ))),0)</f>
        <v>0</v>
      </c>
      <c r="AK332" s="86">
        <f>IFERROR(IF('3.Weekly Hours &amp; Wage Activity'!T332 = "FT", 1,MIN(1,IF('3.Weekly Hours &amp; Wage Activity'!T332 = "", "",MIN('3.Weekly Hours &amp; Wage Activity'!T332/40,1)),IF('3.Weekly Hours &amp; Wage Activity'!T332="", "",'3.Weekly Hours &amp; Wage Activity'!T332/40 ))),0)</f>
        <v>0</v>
      </c>
      <c r="AL332" s="86">
        <f>IFERROR(IF('3.Weekly Hours &amp; Wage Activity'!U332 = "FT", 1,MIN(1,IF('3.Weekly Hours &amp; Wage Activity'!U332 = "", "",MIN('3.Weekly Hours &amp; Wage Activity'!U332/40,1)),IF('3.Weekly Hours &amp; Wage Activity'!U332="", "",'3.Weekly Hours &amp; Wage Activity'!U332/40 ))),0)</f>
        <v>0</v>
      </c>
      <c r="AM332" s="86">
        <f>IFERROR(IF('3.Weekly Hours &amp; Wage Activity'!V332 = "FT", 1,MIN(1,IF('3.Weekly Hours &amp; Wage Activity'!V332 = "", "",MIN('3.Weekly Hours &amp; Wage Activity'!V332/40,1)),IF('3.Weekly Hours &amp; Wage Activity'!V332="", "",'3.Weekly Hours &amp; Wage Activity'!V332/40 ))),0)</f>
        <v>0</v>
      </c>
      <c r="AN332" s="86">
        <f>IFERROR(IF('3.Weekly Hours &amp; Wage Activity'!W332 = "FT", 1,MIN(1,IF('3.Weekly Hours &amp; Wage Activity'!W332 = "", "",MIN('3.Weekly Hours &amp; Wage Activity'!W332/40,1)),IF('3.Weekly Hours &amp; Wage Activity'!W332="", "",'3.Weekly Hours &amp; Wage Activity'!W332/40 ))),0)</f>
        <v>0</v>
      </c>
      <c r="AO332" s="86">
        <f>IFERROR(IF('3.Weekly Hours &amp; Wage Activity'!X332 = "FT", 1,MIN(1,IF('3.Weekly Hours &amp; Wage Activity'!X332 = "", "",MIN('3.Weekly Hours &amp; Wage Activity'!X332/40,1)),IF('3.Weekly Hours &amp; Wage Activity'!X332="", "",'3.Weekly Hours &amp; Wage Activity'!X332/40 ))),0)</f>
        <v>0</v>
      </c>
      <c r="AP332" s="86">
        <f>IFERROR(IF('3.Weekly Hours &amp; Wage Activity'!Y332 = "FT", 1,MIN(1,IF('3.Weekly Hours &amp; Wage Activity'!Y332 = "", "",MIN('3.Weekly Hours &amp; Wage Activity'!Y332/40,1)),IF('3.Weekly Hours &amp; Wage Activity'!Y332="", "",'3.Weekly Hours &amp; Wage Activity'!Y332/40 ))),0)</f>
        <v>0</v>
      </c>
      <c r="AQ332" s="86">
        <f>IFERROR(IF('3.Weekly Hours &amp; Wage Activity'!Z332 = "FT", 1,MIN(1,IF('3.Weekly Hours &amp; Wage Activity'!Z332 = "", "",MIN('3.Weekly Hours &amp; Wage Activity'!Z332/40,1)),IF('3.Weekly Hours &amp; Wage Activity'!Z332="", "",'3.Weekly Hours &amp; Wage Activity'!Z332/40 ))),0)</f>
        <v>0</v>
      </c>
      <c r="AR332" s="86">
        <f>IFERROR(IF('3.Weekly Hours &amp; Wage Activity'!AA332 = "FT", 1,MIN(1,IF('3.Weekly Hours &amp; Wage Activity'!AA332 = "", "",MIN('3.Weekly Hours &amp; Wage Activity'!AA332/40,1)),IF('3.Weekly Hours &amp; Wage Activity'!AA332="", "",'3.Weekly Hours &amp; Wage Activity'!AA332/40 ))),0)</f>
        <v>0</v>
      </c>
      <c r="AS332" s="86">
        <f>IFERROR(IF('3.Weekly Hours &amp; Wage Activity'!AB332 = "FT", 1,MIN(1,IF('3.Weekly Hours &amp; Wage Activity'!AB332 = "", "",MIN('3.Weekly Hours &amp; Wage Activity'!AB332/40,1)),IF('3.Weekly Hours &amp; Wage Activity'!AB332="", "",'3.Weekly Hours &amp; Wage Activity'!AB332/40 ))),0)</f>
        <v>0</v>
      </c>
      <c r="AT332" s="86">
        <f>IFERROR(IF('3.Weekly Hours &amp; Wage Activity'!AC332 = "FT", 1,MIN(1,IF('3.Weekly Hours &amp; Wage Activity'!AC332 = "", "",MIN('3.Weekly Hours &amp; Wage Activity'!AC332/40,1)),IF('3.Weekly Hours &amp; Wage Activity'!AC332="", "",'3.Weekly Hours &amp; Wage Activity'!AC332/40 ))),0)</f>
        <v>0</v>
      </c>
      <c r="AU332" s="86">
        <f>IFERROR(IF('3.Weekly Hours &amp; Wage Activity'!AD332 = "FT", 1,MIN(1,IF('3.Weekly Hours &amp; Wage Activity'!AD332 = "", "",MIN('3.Weekly Hours &amp; Wage Activity'!AD332/40,1)),IF('3.Weekly Hours &amp; Wage Activity'!AD332="", "",'3.Weekly Hours &amp; Wage Activity'!AD332/40 ))),0)</f>
        <v>0</v>
      </c>
      <c r="AV332" s="86">
        <f>IFERROR(IF('3.Weekly Hours &amp; Wage Activity'!AE332 = "FT", 1,MIN(1,IF('3.Weekly Hours &amp; Wage Activity'!AE332 = "", "",MIN('3.Weekly Hours &amp; Wage Activity'!AE332/40,1)),IF('3.Weekly Hours &amp; Wage Activity'!AE332="", "",'3.Weekly Hours &amp; Wage Activity'!AE332/40 ))),0)</f>
        <v>0</v>
      </c>
      <c r="AW332" s="86">
        <f>IFERROR(IF('3.Weekly Hours &amp; Wage Activity'!AF332 = "FT", 1,MIN(1,IF('3.Weekly Hours &amp; Wage Activity'!AF332 = "", "",MIN('3.Weekly Hours &amp; Wage Activity'!AF332/40,1)),IF('3.Weekly Hours &amp; Wage Activity'!AF332="", "",'3.Weekly Hours &amp; Wage Activity'!AF332/40 ))),0)</f>
        <v>0</v>
      </c>
      <c r="AX332" s="86">
        <f>IFERROR(IF('3.Weekly Hours &amp; Wage Activity'!AG332 = "FT", 1,MIN(1,IF('3.Weekly Hours &amp; Wage Activity'!AG332 = "", "",MIN('3.Weekly Hours &amp; Wage Activity'!AG332/40,1)),IF('3.Weekly Hours &amp; Wage Activity'!AG332="", "",'3.Weekly Hours &amp; Wage Activity'!AG332/40 ))),0)</f>
        <v>0</v>
      </c>
      <c r="AY332" s="523">
        <f>SUM( IF(COUNTIF('3.Weekly Hours &amp; Wage Activity'!J332:Q332, "&lt;&gt;FT") = 0, COLUMNS('3.Weekly Hours &amp; Wage Activity'!J332:AG332) * 40, '3.Weekly Hours &amp; Wage Activity'!J332:AG332))</f>
        <v>0</v>
      </c>
      <c r="AZ332" s="86">
        <f t="shared" si="41"/>
        <v>0</v>
      </c>
      <c r="BA332" s="87">
        <f t="shared" si="42"/>
        <v>0</v>
      </c>
      <c r="BB332" s="74" t="str">
        <f>IF('2.Census &amp; Reference Benchmarks'!K332 = "", "", '2.Census &amp; Reference Benchmarks'!K332)</f>
        <v/>
      </c>
      <c r="BC332" s="185">
        <f>IF('2.Census &amp; Reference Benchmarks'!L332="N/A",IF(OR(AND(G332="",I332=""),AND(G332&lt;DATEVALUE("1/1/2020"),OR(I332="",I332&gt;DATEVALUE("3/31/2020")))),177.14,IF(OR(I332 = "", I332 &gt; DATEVALUE("1/31/2020")), ROUND(177.14*((DATEVALUE("2/1/2020") -G332)/31),1))),IF('2.Census &amp; Reference Benchmarks'!L332="",0,'2.Census &amp; Reference Benchmarks'!L332))</f>
        <v>0</v>
      </c>
      <c r="BD332" s="74" t="str">
        <f>IF('2.Census &amp; Reference Benchmarks'!N332 = "", "", '2.Census &amp; Reference Benchmarks'!N332)</f>
        <v/>
      </c>
      <c r="BE332" s="185">
        <f>IF('2.Census &amp; Reference Benchmarks'!O332="N/A",IF(OR(AND(G332="",I332=""),AND(G332&lt;=DATEVALUE("2/1/2020"),OR(I332="",I332&gt;=DATEVALUE("2/29/2020")))),165.71,IF(AND(G332&gt;DATEVALUE("2/1/2020"),OR(I332="",I332&lt;=DATEVALUE("2/29/2020"))),((DATEVALUE("3/1/2020")-G332)/29)*165.71,"")),IF('2.Census &amp; Reference Benchmarks'!O332="",0,'2.Census &amp; Reference Benchmarks'!O332))</f>
        <v>0</v>
      </c>
    </row>
    <row r="333" spans="1:57" x14ac:dyDescent="0.25">
      <c r="A333" s="3"/>
      <c r="B333" s="56">
        <f>IF('2.Census &amp; Reference Benchmarks'!B333 &lt;&gt;"",'2.Census &amp; Reference Benchmarks'!B333,"")</f>
        <v>0</v>
      </c>
      <c r="C333" s="56">
        <f>IF('2.Census &amp; Reference Benchmarks'!C333 &lt;&gt;"",'2.Census &amp; Reference Benchmarks'!C333,"")</f>
        <v>0</v>
      </c>
      <c r="D333" s="57" t="str">
        <f>IF('2.Census &amp; Reference Benchmarks'!D333 &lt;&gt;"",'2.Census &amp; Reference Benchmarks'!D333,"")</f>
        <v/>
      </c>
      <c r="E333" s="56" t="str">
        <f>IF('2.Census &amp; Reference Benchmarks'!E333 &lt;&gt;"",'2.Census &amp; Reference Benchmarks'!E333,"")</f>
        <v/>
      </c>
      <c r="F333" s="56" t="str">
        <f>IF('2.Census &amp; Reference Benchmarks'!F333 &lt;&gt;"",'2.Census &amp; Reference Benchmarks'!F333,"")</f>
        <v/>
      </c>
      <c r="G333" s="58" t="str">
        <f>IF('2.Census &amp; Reference Benchmarks'!G333 &lt;&gt;"",'2.Census &amp; Reference Benchmarks'!G333,"")</f>
        <v/>
      </c>
      <c r="H333" s="58" t="str">
        <f>IF('2.Census &amp; Reference Benchmarks'!H333 &lt;&gt;"",'2.Census &amp; Reference Benchmarks'!H333,"")</f>
        <v/>
      </c>
      <c r="I333" s="58" t="str">
        <f>IF('2.Census &amp; Reference Benchmarks'!I333 &lt;&gt;"",'2.Census &amp; Reference Benchmarks'!I333,"")</f>
        <v/>
      </c>
      <c r="J333" s="69" t="str">
        <f>IF('2.Census &amp; Reference Benchmarks'!J333 &lt;&gt;"",'2.Census &amp; Reference Benchmarks'!J333,"")</f>
        <v/>
      </c>
      <c r="K333" s="58" t="str">
        <f>IF('7.Safe Harbor Input Data &amp; Calc'!Q335 &lt;&gt; "", '7.Safe Harbor Input Data &amp; Calc'!Q335, "")</f>
        <v>No</v>
      </c>
      <c r="L333" s="59" t="str">
        <f>IF('2.Census &amp; Reference Benchmarks'!T333&lt;&gt; "",'2.Census &amp; Reference Benchmarks'!T333,"")</f>
        <v/>
      </c>
      <c r="M333" s="60">
        <f>'2.Census &amp; Reference Benchmarks'!M333</f>
        <v>0</v>
      </c>
      <c r="N333" s="60">
        <f>'2.Census &amp; Reference Benchmarks'!P333</f>
        <v>0</v>
      </c>
      <c r="O333" s="60">
        <f>'2.Census &amp; Reference Benchmarks'!S333</f>
        <v>0</v>
      </c>
      <c r="P333" s="52">
        <f>IF( AND(I333 &lt; '1. Summary for SBA'!$J$7, I333 &lt;&gt;""), 0, IF(AND(G333="",I333=""),SUM(M333:O333)*4,IF(I333&lt;'1. Summary for SBA'!$J$7,0,IF(K333="Yes",0,IF(H333="Salary",IF(AND(SUM(M333:O333)*4&lt;100000,L333=""),(SUM(M333:O333)/(IF(OR(I333=0,I333&gt;=DATEVALUE("3/31/2020")),DATEVALUE("3/31/2020"),I333)-IF(OR(G333&lt;=DATEVALUE("1/1/2020"), G333 = ""),DATEVALUE("1/1/2020"),IF(OR(MONTH(G333)=1),G333+1,IF(MONTH(G333)=3,G333,G333-1)))))*360,0),0)))))</f>
        <v>0</v>
      </c>
      <c r="Q333" s="52">
        <f t="shared" si="36"/>
        <v>0</v>
      </c>
      <c r="R333" s="67">
        <f t="shared" si="37"/>
        <v>0</v>
      </c>
      <c r="S333" s="53">
        <f>SUM('3.Weekly Hours &amp; Wage Activity'!AI333:BF333)</f>
        <v>0</v>
      </c>
      <c r="T333" s="53">
        <f>IF(AND(I333&lt;&gt; "",  I333 &lt; '1. Summary for SBA'!$J$11 +168, I333 &gt; '1. Summary for SBA'!$J$11),S333+(((168-(I333-'1. Summary for SBA'!$J$11+1))*S333)/((I333-'1. Summary for SBA'!$J$11+1))),0)</f>
        <v>0</v>
      </c>
      <c r="U333" s="369">
        <f>IF(K333= "Yes",0,IF( H333 = "salary",IF(T333 = 0,MAX(0,$R333-$S333), R333-T333),IF( H333 = "Hourly",'6. Hourly EE Wage Reduction'!AA333, 0)))</f>
        <v>0</v>
      </c>
      <c r="V333" s="67">
        <f t="shared" si="38"/>
        <v>0</v>
      </c>
      <c r="W333" s="405" t="str">
        <f>IF(U333 = 0, "No",IF('6. Hourly EE Wage Reduction'!T333 &gt;'6. Hourly EE Wage Reduction'!W333, "Yes", "No"))</f>
        <v>No</v>
      </c>
      <c r="X333" s="67">
        <f t="shared" si="39"/>
        <v>0</v>
      </c>
      <c r="Y333" s="67">
        <f t="shared" si="40"/>
        <v>0</v>
      </c>
      <c r="AA333" s="86">
        <f>IFERROR(IF('3.Weekly Hours &amp; Wage Activity'!J333 = "FT", 1,MIN(1,IF('3.Weekly Hours &amp; Wage Activity'!J333 = "", "",MIN('3.Weekly Hours &amp; Wage Activity'!J333/40,1)),IF('3.Weekly Hours &amp; Wage Activity'!J333="", "",'3.Weekly Hours &amp; Wage Activity'!J333/40 ))),0)</f>
        <v>0</v>
      </c>
      <c r="AB333" s="86">
        <f>IFERROR(IF('3.Weekly Hours &amp; Wage Activity'!K333 = "FT", 1,MIN(1,IF('3.Weekly Hours &amp; Wage Activity'!K333 = "", "",MIN('3.Weekly Hours &amp; Wage Activity'!K333/40,1)),IF('3.Weekly Hours &amp; Wage Activity'!K333="", "",'3.Weekly Hours &amp; Wage Activity'!K333/40 ))),0)</f>
        <v>0</v>
      </c>
      <c r="AC333" s="86">
        <f>IFERROR(IF('3.Weekly Hours &amp; Wage Activity'!L333 = "FT", 1,MIN(1,IF('3.Weekly Hours &amp; Wage Activity'!L333 = "", "",MIN('3.Weekly Hours &amp; Wage Activity'!L333/40,1)),IF('3.Weekly Hours &amp; Wage Activity'!L333="", "",'3.Weekly Hours &amp; Wage Activity'!L333/40 ))),0)</f>
        <v>0</v>
      </c>
      <c r="AD333" s="86">
        <f>IFERROR(IF('3.Weekly Hours &amp; Wage Activity'!M333 = "FT", 1,MIN(1,IF('3.Weekly Hours &amp; Wage Activity'!M333 = "", "",MIN('3.Weekly Hours &amp; Wage Activity'!M333/40,1)),IF('3.Weekly Hours &amp; Wage Activity'!M333="", "",'3.Weekly Hours &amp; Wage Activity'!M333/40 ))),0)</f>
        <v>0</v>
      </c>
      <c r="AE333" s="86">
        <f>IFERROR(IF('3.Weekly Hours &amp; Wage Activity'!N333 = "FT", 1,MIN(1,IF('3.Weekly Hours &amp; Wage Activity'!N333 = "", "",MIN('3.Weekly Hours &amp; Wage Activity'!N333/40,1)),IF('3.Weekly Hours &amp; Wage Activity'!N333="", "",'3.Weekly Hours &amp; Wage Activity'!N333/40 ))),0)</f>
        <v>0</v>
      </c>
      <c r="AF333" s="86">
        <f>IFERROR(IF('3.Weekly Hours &amp; Wage Activity'!O333 = "FT", 1,MIN(1,IF('3.Weekly Hours &amp; Wage Activity'!O333 = "", "",MIN('3.Weekly Hours &amp; Wage Activity'!O333/40,1)),IF('3.Weekly Hours &amp; Wage Activity'!O333="", "",'3.Weekly Hours &amp; Wage Activity'!O333/40 ))),0)</f>
        <v>0</v>
      </c>
      <c r="AG333" s="86">
        <f>IFERROR(IF('3.Weekly Hours &amp; Wage Activity'!P333 = "FT", 1,MIN(1,IF('3.Weekly Hours &amp; Wage Activity'!P333 = "", "",MIN('3.Weekly Hours &amp; Wage Activity'!P333/40,1)),IF('3.Weekly Hours &amp; Wage Activity'!P333="", "",'3.Weekly Hours &amp; Wage Activity'!P333/40 ))),0)</f>
        <v>0</v>
      </c>
      <c r="AH333" s="86">
        <f>IFERROR(IF('3.Weekly Hours &amp; Wage Activity'!Q333 = "FT", 1,MIN(1,IF('3.Weekly Hours &amp; Wage Activity'!Q333 = "", "",MIN('3.Weekly Hours &amp; Wage Activity'!Q333/40,1)),IF('3.Weekly Hours &amp; Wage Activity'!Q333="", "",'3.Weekly Hours &amp; Wage Activity'!Q333/40 ))),0)</f>
        <v>0</v>
      </c>
      <c r="AI333" s="86">
        <f>IFERROR(IF('3.Weekly Hours &amp; Wage Activity'!R333 = "FT", 1,MIN(1,IF('3.Weekly Hours &amp; Wage Activity'!R333 = "", "",MIN('3.Weekly Hours &amp; Wage Activity'!R333/40,1)),IF('3.Weekly Hours &amp; Wage Activity'!R333="", "",'3.Weekly Hours &amp; Wage Activity'!R333/40 ))),0)</f>
        <v>0</v>
      </c>
      <c r="AJ333" s="86">
        <f>IFERROR(IF('3.Weekly Hours &amp; Wage Activity'!S333 = "FT", 1,MIN(1,IF('3.Weekly Hours &amp; Wage Activity'!S333 = "", "",MIN('3.Weekly Hours &amp; Wage Activity'!S333/40,1)),IF('3.Weekly Hours &amp; Wage Activity'!S333="", "",'3.Weekly Hours &amp; Wage Activity'!S333/40 ))),0)</f>
        <v>0</v>
      </c>
      <c r="AK333" s="86">
        <f>IFERROR(IF('3.Weekly Hours &amp; Wage Activity'!T333 = "FT", 1,MIN(1,IF('3.Weekly Hours &amp; Wage Activity'!T333 = "", "",MIN('3.Weekly Hours &amp; Wage Activity'!T333/40,1)),IF('3.Weekly Hours &amp; Wage Activity'!T333="", "",'3.Weekly Hours &amp; Wage Activity'!T333/40 ))),0)</f>
        <v>0</v>
      </c>
      <c r="AL333" s="86">
        <f>IFERROR(IF('3.Weekly Hours &amp; Wage Activity'!U333 = "FT", 1,MIN(1,IF('3.Weekly Hours &amp; Wage Activity'!U333 = "", "",MIN('3.Weekly Hours &amp; Wage Activity'!U333/40,1)),IF('3.Weekly Hours &amp; Wage Activity'!U333="", "",'3.Weekly Hours &amp; Wage Activity'!U333/40 ))),0)</f>
        <v>0</v>
      </c>
      <c r="AM333" s="86">
        <f>IFERROR(IF('3.Weekly Hours &amp; Wage Activity'!V333 = "FT", 1,MIN(1,IF('3.Weekly Hours &amp; Wage Activity'!V333 = "", "",MIN('3.Weekly Hours &amp; Wage Activity'!V333/40,1)),IF('3.Weekly Hours &amp; Wage Activity'!V333="", "",'3.Weekly Hours &amp; Wage Activity'!V333/40 ))),0)</f>
        <v>0</v>
      </c>
      <c r="AN333" s="86">
        <f>IFERROR(IF('3.Weekly Hours &amp; Wage Activity'!W333 = "FT", 1,MIN(1,IF('3.Weekly Hours &amp; Wage Activity'!W333 = "", "",MIN('3.Weekly Hours &amp; Wage Activity'!W333/40,1)),IF('3.Weekly Hours &amp; Wage Activity'!W333="", "",'3.Weekly Hours &amp; Wage Activity'!W333/40 ))),0)</f>
        <v>0</v>
      </c>
      <c r="AO333" s="86">
        <f>IFERROR(IF('3.Weekly Hours &amp; Wage Activity'!X333 = "FT", 1,MIN(1,IF('3.Weekly Hours &amp; Wage Activity'!X333 = "", "",MIN('3.Weekly Hours &amp; Wage Activity'!X333/40,1)),IF('3.Weekly Hours &amp; Wage Activity'!X333="", "",'3.Weekly Hours &amp; Wage Activity'!X333/40 ))),0)</f>
        <v>0</v>
      </c>
      <c r="AP333" s="86">
        <f>IFERROR(IF('3.Weekly Hours &amp; Wage Activity'!Y333 = "FT", 1,MIN(1,IF('3.Weekly Hours &amp; Wage Activity'!Y333 = "", "",MIN('3.Weekly Hours &amp; Wage Activity'!Y333/40,1)),IF('3.Weekly Hours &amp; Wage Activity'!Y333="", "",'3.Weekly Hours &amp; Wage Activity'!Y333/40 ))),0)</f>
        <v>0</v>
      </c>
      <c r="AQ333" s="86">
        <f>IFERROR(IF('3.Weekly Hours &amp; Wage Activity'!Z333 = "FT", 1,MIN(1,IF('3.Weekly Hours &amp; Wage Activity'!Z333 = "", "",MIN('3.Weekly Hours &amp; Wage Activity'!Z333/40,1)),IF('3.Weekly Hours &amp; Wage Activity'!Z333="", "",'3.Weekly Hours &amp; Wage Activity'!Z333/40 ))),0)</f>
        <v>0</v>
      </c>
      <c r="AR333" s="86">
        <f>IFERROR(IF('3.Weekly Hours &amp; Wage Activity'!AA333 = "FT", 1,MIN(1,IF('3.Weekly Hours &amp; Wage Activity'!AA333 = "", "",MIN('3.Weekly Hours &amp; Wage Activity'!AA333/40,1)),IF('3.Weekly Hours &amp; Wage Activity'!AA333="", "",'3.Weekly Hours &amp; Wage Activity'!AA333/40 ))),0)</f>
        <v>0</v>
      </c>
      <c r="AS333" s="86">
        <f>IFERROR(IF('3.Weekly Hours &amp; Wage Activity'!AB333 = "FT", 1,MIN(1,IF('3.Weekly Hours &amp; Wage Activity'!AB333 = "", "",MIN('3.Weekly Hours &amp; Wage Activity'!AB333/40,1)),IF('3.Weekly Hours &amp; Wage Activity'!AB333="", "",'3.Weekly Hours &amp; Wage Activity'!AB333/40 ))),0)</f>
        <v>0</v>
      </c>
      <c r="AT333" s="86">
        <f>IFERROR(IF('3.Weekly Hours &amp; Wage Activity'!AC333 = "FT", 1,MIN(1,IF('3.Weekly Hours &amp; Wage Activity'!AC333 = "", "",MIN('3.Weekly Hours &amp; Wage Activity'!AC333/40,1)),IF('3.Weekly Hours &amp; Wage Activity'!AC333="", "",'3.Weekly Hours &amp; Wage Activity'!AC333/40 ))),0)</f>
        <v>0</v>
      </c>
      <c r="AU333" s="86">
        <f>IFERROR(IF('3.Weekly Hours &amp; Wage Activity'!AD333 = "FT", 1,MIN(1,IF('3.Weekly Hours &amp; Wage Activity'!AD333 = "", "",MIN('3.Weekly Hours &amp; Wage Activity'!AD333/40,1)),IF('3.Weekly Hours &amp; Wage Activity'!AD333="", "",'3.Weekly Hours &amp; Wage Activity'!AD333/40 ))),0)</f>
        <v>0</v>
      </c>
      <c r="AV333" s="86">
        <f>IFERROR(IF('3.Weekly Hours &amp; Wage Activity'!AE333 = "FT", 1,MIN(1,IF('3.Weekly Hours &amp; Wage Activity'!AE333 = "", "",MIN('3.Weekly Hours &amp; Wage Activity'!AE333/40,1)),IF('3.Weekly Hours &amp; Wage Activity'!AE333="", "",'3.Weekly Hours &amp; Wage Activity'!AE333/40 ))),0)</f>
        <v>0</v>
      </c>
      <c r="AW333" s="86">
        <f>IFERROR(IF('3.Weekly Hours &amp; Wage Activity'!AF333 = "FT", 1,MIN(1,IF('3.Weekly Hours &amp; Wage Activity'!AF333 = "", "",MIN('3.Weekly Hours &amp; Wage Activity'!AF333/40,1)),IF('3.Weekly Hours &amp; Wage Activity'!AF333="", "",'3.Weekly Hours &amp; Wage Activity'!AF333/40 ))),0)</f>
        <v>0</v>
      </c>
      <c r="AX333" s="86">
        <f>IFERROR(IF('3.Weekly Hours &amp; Wage Activity'!AG333 = "FT", 1,MIN(1,IF('3.Weekly Hours &amp; Wage Activity'!AG333 = "", "",MIN('3.Weekly Hours &amp; Wage Activity'!AG333/40,1)),IF('3.Weekly Hours &amp; Wage Activity'!AG333="", "",'3.Weekly Hours &amp; Wage Activity'!AG333/40 ))),0)</f>
        <v>0</v>
      </c>
      <c r="AY333" s="523">
        <f>SUM( IF(COUNTIF('3.Weekly Hours &amp; Wage Activity'!J333:Q333, "&lt;&gt;FT") = 0, COLUMNS('3.Weekly Hours &amp; Wage Activity'!J333:AG333) * 40, '3.Weekly Hours &amp; Wage Activity'!J333:AG333))</f>
        <v>0</v>
      </c>
      <c r="AZ333" s="86">
        <f t="shared" si="41"/>
        <v>0</v>
      </c>
      <c r="BA333" s="87">
        <f t="shared" si="42"/>
        <v>0</v>
      </c>
      <c r="BB333" s="74" t="str">
        <f>IF('2.Census &amp; Reference Benchmarks'!K333 = "", "", '2.Census &amp; Reference Benchmarks'!K333)</f>
        <v/>
      </c>
      <c r="BC333" s="185">
        <f>IF('2.Census &amp; Reference Benchmarks'!L333="N/A",IF(OR(AND(G333="",I333=""),AND(G333&lt;DATEVALUE("1/1/2020"),OR(I333="",I333&gt;DATEVALUE("3/31/2020")))),177.14,IF(OR(I333 = "", I333 &gt; DATEVALUE("1/31/2020")), ROUND(177.14*((DATEVALUE("2/1/2020") -G333)/31),1))),IF('2.Census &amp; Reference Benchmarks'!L333="",0,'2.Census &amp; Reference Benchmarks'!L333))</f>
        <v>0</v>
      </c>
      <c r="BD333" s="74" t="str">
        <f>IF('2.Census &amp; Reference Benchmarks'!N333 = "", "", '2.Census &amp; Reference Benchmarks'!N333)</f>
        <v/>
      </c>
      <c r="BE333" s="185">
        <f>IF('2.Census &amp; Reference Benchmarks'!O333="N/A",IF(OR(AND(G333="",I333=""),AND(G333&lt;=DATEVALUE("2/1/2020"),OR(I333="",I333&gt;=DATEVALUE("2/29/2020")))),165.71,IF(AND(G333&gt;DATEVALUE("2/1/2020"),OR(I333="",I333&lt;=DATEVALUE("2/29/2020"))),((DATEVALUE("3/1/2020")-G333)/29)*165.71,"")),IF('2.Census &amp; Reference Benchmarks'!O333="",0,'2.Census &amp; Reference Benchmarks'!O333))</f>
        <v>0</v>
      </c>
    </row>
    <row r="334" spans="1:57" x14ac:dyDescent="0.25">
      <c r="A334" s="3"/>
      <c r="B334" s="56">
        <f>IF('2.Census &amp; Reference Benchmarks'!B334 &lt;&gt;"",'2.Census &amp; Reference Benchmarks'!B334,"")</f>
        <v>0</v>
      </c>
      <c r="C334" s="56">
        <f>IF('2.Census &amp; Reference Benchmarks'!C334 &lt;&gt;"",'2.Census &amp; Reference Benchmarks'!C334,"")</f>
        <v>0</v>
      </c>
      <c r="D334" s="57" t="str">
        <f>IF('2.Census &amp; Reference Benchmarks'!D334 &lt;&gt;"",'2.Census &amp; Reference Benchmarks'!D334,"")</f>
        <v/>
      </c>
      <c r="E334" s="56" t="str">
        <f>IF('2.Census &amp; Reference Benchmarks'!E334 &lt;&gt;"",'2.Census &amp; Reference Benchmarks'!E334,"")</f>
        <v/>
      </c>
      <c r="F334" s="56" t="str">
        <f>IF('2.Census &amp; Reference Benchmarks'!F334 &lt;&gt;"",'2.Census &amp; Reference Benchmarks'!F334,"")</f>
        <v/>
      </c>
      <c r="G334" s="58" t="str">
        <f>IF('2.Census &amp; Reference Benchmarks'!G334 &lt;&gt;"",'2.Census &amp; Reference Benchmarks'!G334,"")</f>
        <v/>
      </c>
      <c r="H334" s="58" t="str">
        <f>IF('2.Census &amp; Reference Benchmarks'!H334 &lt;&gt;"",'2.Census &amp; Reference Benchmarks'!H334,"")</f>
        <v/>
      </c>
      <c r="I334" s="58" t="str">
        <f>IF('2.Census &amp; Reference Benchmarks'!I334 &lt;&gt;"",'2.Census &amp; Reference Benchmarks'!I334,"")</f>
        <v/>
      </c>
      <c r="J334" s="69" t="str">
        <f>IF('2.Census &amp; Reference Benchmarks'!J334 &lt;&gt;"",'2.Census &amp; Reference Benchmarks'!J334,"")</f>
        <v/>
      </c>
      <c r="K334" s="58" t="str">
        <f>IF('7.Safe Harbor Input Data &amp; Calc'!Q336 &lt;&gt; "", '7.Safe Harbor Input Data &amp; Calc'!Q336, "")</f>
        <v>No</v>
      </c>
      <c r="L334" s="59" t="str">
        <f>IF('2.Census &amp; Reference Benchmarks'!T334&lt;&gt; "",'2.Census &amp; Reference Benchmarks'!T334,"")</f>
        <v/>
      </c>
      <c r="M334" s="60">
        <f>'2.Census &amp; Reference Benchmarks'!M334</f>
        <v>0</v>
      </c>
      <c r="N334" s="60">
        <f>'2.Census &amp; Reference Benchmarks'!P334</f>
        <v>0</v>
      </c>
      <c r="O334" s="60">
        <f>'2.Census &amp; Reference Benchmarks'!S334</f>
        <v>0</v>
      </c>
      <c r="P334" s="52">
        <f>IF( AND(I334 &lt; '1. Summary for SBA'!$J$7, I334 &lt;&gt;""), 0, IF(AND(G334="",I334=""),SUM(M334:O334)*4,IF(I334&lt;'1. Summary for SBA'!$J$7,0,IF(K334="Yes",0,IF(H334="Salary",IF(AND(SUM(M334:O334)*4&lt;100000,L334=""),(SUM(M334:O334)/(IF(OR(I334=0,I334&gt;=DATEVALUE("3/31/2020")),DATEVALUE("3/31/2020"),I334)-IF(OR(G334&lt;=DATEVALUE("1/1/2020"), G334 = ""),DATEVALUE("1/1/2020"),IF(OR(MONTH(G334)=1),G334+1,IF(MONTH(G334)=3,G334,G334-1)))))*360,0),0)))))</f>
        <v>0</v>
      </c>
      <c r="Q334" s="52">
        <f t="shared" si="36"/>
        <v>0</v>
      </c>
      <c r="R334" s="67">
        <f t="shared" si="37"/>
        <v>0</v>
      </c>
      <c r="S334" s="53">
        <f>SUM('3.Weekly Hours &amp; Wage Activity'!AI334:BF334)</f>
        <v>0</v>
      </c>
      <c r="T334" s="53">
        <f>IF(AND(I334&lt;&gt; "",  I334 &lt; '1. Summary for SBA'!$J$11 +168, I334 &gt; '1. Summary for SBA'!$J$11),S334+(((168-(I334-'1. Summary for SBA'!$J$11+1))*S334)/((I334-'1. Summary for SBA'!$J$11+1))),0)</f>
        <v>0</v>
      </c>
      <c r="U334" s="369">
        <f>IF(K334= "Yes",0,IF( H334 = "salary",IF(T334 = 0,MAX(0,$R334-$S334), R334-T334),IF( H334 = "Hourly",'6. Hourly EE Wage Reduction'!AA334, 0)))</f>
        <v>0</v>
      </c>
      <c r="V334" s="67">
        <f t="shared" si="38"/>
        <v>0</v>
      </c>
      <c r="W334" s="405" t="str">
        <f>IF(U334 = 0, "No",IF('6. Hourly EE Wage Reduction'!T334 &gt;'6. Hourly EE Wage Reduction'!W334, "Yes", "No"))</f>
        <v>No</v>
      </c>
      <c r="X334" s="67">
        <f t="shared" si="39"/>
        <v>0</v>
      </c>
      <c r="Y334" s="67">
        <f t="shared" si="40"/>
        <v>0</v>
      </c>
      <c r="AA334" s="86">
        <f>IFERROR(IF('3.Weekly Hours &amp; Wage Activity'!J334 = "FT", 1,MIN(1,IF('3.Weekly Hours &amp; Wage Activity'!J334 = "", "",MIN('3.Weekly Hours &amp; Wage Activity'!J334/40,1)),IF('3.Weekly Hours &amp; Wage Activity'!J334="", "",'3.Weekly Hours &amp; Wage Activity'!J334/40 ))),0)</f>
        <v>0</v>
      </c>
      <c r="AB334" s="86">
        <f>IFERROR(IF('3.Weekly Hours &amp; Wage Activity'!K334 = "FT", 1,MIN(1,IF('3.Weekly Hours &amp; Wage Activity'!K334 = "", "",MIN('3.Weekly Hours &amp; Wage Activity'!K334/40,1)),IF('3.Weekly Hours &amp; Wage Activity'!K334="", "",'3.Weekly Hours &amp; Wage Activity'!K334/40 ))),0)</f>
        <v>0</v>
      </c>
      <c r="AC334" s="86">
        <f>IFERROR(IF('3.Weekly Hours &amp; Wage Activity'!L334 = "FT", 1,MIN(1,IF('3.Weekly Hours &amp; Wage Activity'!L334 = "", "",MIN('3.Weekly Hours &amp; Wage Activity'!L334/40,1)),IF('3.Weekly Hours &amp; Wage Activity'!L334="", "",'3.Weekly Hours &amp; Wage Activity'!L334/40 ))),0)</f>
        <v>0</v>
      </c>
      <c r="AD334" s="86">
        <f>IFERROR(IF('3.Weekly Hours &amp; Wage Activity'!M334 = "FT", 1,MIN(1,IF('3.Weekly Hours &amp; Wage Activity'!M334 = "", "",MIN('3.Weekly Hours &amp; Wage Activity'!M334/40,1)),IF('3.Weekly Hours &amp; Wage Activity'!M334="", "",'3.Weekly Hours &amp; Wage Activity'!M334/40 ))),0)</f>
        <v>0</v>
      </c>
      <c r="AE334" s="86">
        <f>IFERROR(IF('3.Weekly Hours &amp; Wage Activity'!N334 = "FT", 1,MIN(1,IF('3.Weekly Hours &amp; Wage Activity'!N334 = "", "",MIN('3.Weekly Hours &amp; Wage Activity'!N334/40,1)),IF('3.Weekly Hours &amp; Wage Activity'!N334="", "",'3.Weekly Hours &amp; Wage Activity'!N334/40 ))),0)</f>
        <v>0</v>
      </c>
      <c r="AF334" s="86">
        <f>IFERROR(IF('3.Weekly Hours &amp; Wage Activity'!O334 = "FT", 1,MIN(1,IF('3.Weekly Hours &amp; Wage Activity'!O334 = "", "",MIN('3.Weekly Hours &amp; Wage Activity'!O334/40,1)),IF('3.Weekly Hours &amp; Wage Activity'!O334="", "",'3.Weekly Hours &amp; Wage Activity'!O334/40 ))),0)</f>
        <v>0</v>
      </c>
      <c r="AG334" s="86">
        <f>IFERROR(IF('3.Weekly Hours &amp; Wage Activity'!P334 = "FT", 1,MIN(1,IF('3.Weekly Hours &amp; Wage Activity'!P334 = "", "",MIN('3.Weekly Hours &amp; Wage Activity'!P334/40,1)),IF('3.Weekly Hours &amp; Wage Activity'!P334="", "",'3.Weekly Hours &amp; Wage Activity'!P334/40 ))),0)</f>
        <v>0</v>
      </c>
      <c r="AH334" s="86">
        <f>IFERROR(IF('3.Weekly Hours &amp; Wage Activity'!Q334 = "FT", 1,MIN(1,IF('3.Weekly Hours &amp; Wage Activity'!Q334 = "", "",MIN('3.Weekly Hours &amp; Wage Activity'!Q334/40,1)),IF('3.Weekly Hours &amp; Wage Activity'!Q334="", "",'3.Weekly Hours &amp; Wage Activity'!Q334/40 ))),0)</f>
        <v>0</v>
      </c>
      <c r="AI334" s="86">
        <f>IFERROR(IF('3.Weekly Hours &amp; Wage Activity'!R334 = "FT", 1,MIN(1,IF('3.Weekly Hours &amp; Wage Activity'!R334 = "", "",MIN('3.Weekly Hours &amp; Wage Activity'!R334/40,1)),IF('3.Weekly Hours &amp; Wage Activity'!R334="", "",'3.Weekly Hours &amp; Wage Activity'!R334/40 ))),0)</f>
        <v>0</v>
      </c>
      <c r="AJ334" s="86">
        <f>IFERROR(IF('3.Weekly Hours &amp; Wage Activity'!S334 = "FT", 1,MIN(1,IF('3.Weekly Hours &amp; Wage Activity'!S334 = "", "",MIN('3.Weekly Hours &amp; Wage Activity'!S334/40,1)),IF('3.Weekly Hours &amp; Wage Activity'!S334="", "",'3.Weekly Hours &amp; Wage Activity'!S334/40 ))),0)</f>
        <v>0</v>
      </c>
      <c r="AK334" s="86">
        <f>IFERROR(IF('3.Weekly Hours &amp; Wage Activity'!T334 = "FT", 1,MIN(1,IF('3.Weekly Hours &amp; Wage Activity'!T334 = "", "",MIN('3.Weekly Hours &amp; Wage Activity'!T334/40,1)),IF('3.Weekly Hours &amp; Wage Activity'!T334="", "",'3.Weekly Hours &amp; Wage Activity'!T334/40 ))),0)</f>
        <v>0</v>
      </c>
      <c r="AL334" s="86">
        <f>IFERROR(IF('3.Weekly Hours &amp; Wage Activity'!U334 = "FT", 1,MIN(1,IF('3.Weekly Hours &amp; Wage Activity'!U334 = "", "",MIN('3.Weekly Hours &amp; Wage Activity'!U334/40,1)),IF('3.Weekly Hours &amp; Wage Activity'!U334="", "",'3.Weekly Hours &amp; Wage Activity'!U334/40 ))),0)</f>
        <v>0</v>
      </c>
      <c r="AM334" s="86">
        <f>IFERROR(IF('3.Weekly Hours &amp; Wage Activity'!V334 = "FT", 1,MIN(1,IF('3.Weekly Hours &amp; Wage Activity'!V334 = "", "",MIN('3.Weekly Hours &amp; Wage Activity'!V334/40,1)),IF('3.Weekly Hours &amp; Wage Activity'!V334="", "",'3.Weekly Hours &amp; Wage Activity'!V334/40 ))),0)</f>
        <v>0</v>
      </c>
      <c r="AN334" s="86">
        <f>IFERROR(IF('3.Weekly Hours &amp; Wage Activity'!W334 = "FT", 1,MIN(1,IF('3.Weekly Hours &amp; Wage Activity'!W334 = "", "",MIN('3.Weekly Hours &amp; Wage Activity'!W334/40,1)),IF('3.Weekly Hours &amp; Wage Activity'!W334="", "",'3.Weekly Hours &amp; Wage Activity'!W334/40 ))),0)</f>
        <v>0</v>
      </c>
      <c r="AO334" s="86">
        <f>IFERROR(IF('3.Weekly Hours &amp; Wage Activity'!X334 = "FT", 1,MIN(1,IF('3.Weekly Hours &amp; Wage Activity'!X334 = "", "",MIN('3.Weekly Hours &amp; Wage Activity'!X334/40,1)),IF('3.Weekly Hours &amp; Wage Activity'!X334="", "",'3.Weekly Hours &amp; Wage Activity'!X334/40 ))),0)</f>
        <v>0</v>
      </c>
      <c r="AP334" s="86">
        <f>IFERROR(IF('3.Weekly Hours &amp; Wage Activity'!Y334 = "FT", 1,MIN(1,IF('3.Weekly Hours &amp; Wage Activity'!Y334 = "", "",MIN('3.Weekly Hours &amp; Wage Activity'!Y334/40,1)),IF('3.Weekly Hours &amp; Wage Activity'!Y334="", "",'3.Weekly Hours &amp; Wage Activity'!Y334/40 ))),0)</f>
        <v>0</v>
      </c>
      <c r="AQ334" s="86">
        <f>IFERROR(IF('3.Weekly Hours &amp; Wage Activity'!Z334 = "FT", 1,MIN(1,IF('3.Weekly Hours &amp; Wage Activity'!Z334 = "", "",MIN('3.Weekly Hours &amp; Wage Activity'!Z334/40,1)),IF('3.Weekly Hours &amp; Wage Activity'!Z334="", "",'3.Weekly Hours &amp; Wage Activity'!Z334/40 ))),0)</f>
        <v>0</v>
      </c>
      <c r="AR334" s="86">
        <f>IFERROR(IF('3.Weekly Hours &amp; Wage Activity'!AA334 = "FT", 1,MIN(1,IF('3.Weekly Hours &amp; Wage Activity'!AA334 = "", "",MIN('3.Weekly Hours &amp; Wage Activity'!AA334/40,1)),IF('3.Weekly Hours &amp; Wage Activity'!AA334="", "",'3.Weekly Hours &amp; Wage Activity'!AA334/40 ))),0)</f>
        <v>0</v>
      </c>
      <c r="AS334" s="86">
        <f>IFERROR(IF('3.Weekly Hours &amp; Wage Activity'!AB334 = "FT", 1,MIN(1,IF('3.Weekly Hours &amp; Wage Activity'!AB334 = "", "",MIN('3.Weekly Hours &amp; Wage Activity'!AB334/40,1)),IF('3.Weekly Hours &amp; Wage Activity'!AB334="", "",'3.Weekly Hours &amp; Wage Activity'!AB334/40 ))),0)</f>
        <v>0</v>
      </c>
      <c r="AT334" s="86">
        <f>IFERROR(IF('3.Weekly Hours &amp; Wage Activity'!AC334 = "FT", 1,MIN(1,IF('3.Weekly Hours &amp; Wage Activity'!AC334 = "", "",MIN('3.Weekly Hours &amp; Wage Activity'!AC334/40,1)),IF('3.Weekly Hours &amp; Wage Activity'!AC334="", "",'3.Weekly Hours &amp; Wage Activity'!AC334/40 ))),0)</f>
        <v>0</v>
      </c>
      <c r="AU334" s="86">
        <f>IFERROR(IF('3.Weekly Hours &amp; Wage Activity'!AD334 = "FT", 1,MIN(1,IF('3.Weekly Hours &amp; Wage Activity'!AD334 = "", "",MIN('3.Weekly Hours &amp; Wage Activity'!AD334/40,1)),IF('3.Weekly Hours &amp; Wage Activity'!AD334="", "",'3.Weekly Hours &amp; Wage Activity'!AD334/40 ))),0)</f>
        <v>0</v>
      </c>
      <c r="AV334" s="86">
        <f>IFERROR(IF('3.Weekly Hours &amp; Wage Activity'!AE334 = "FT", 1,MIN(1,IF('3.Weekly Hours &amp; Wage Activity'!AE334 = "", "",MIN('3.Weekly Hours &amp; Wage Activity'!AE334/40,1)),IF('3.Weekly Hours &amp; Wage Activity'!AE334="", "",'3.Weekly Hours &amp; Wage Activity'!AE334/40 ))),0)</f>
        <v>0</v>
      </c>
      <c r="AW334" s="86">
        <f>IFERROR(IF('3.Weekly Hours &amp; Wage Activity'!AF334 = "FT", 1,MIN(1,IF('3.Weekly Hours &amp; Wage Activity'!AF334 = "", "",MIN('3.Weekly Hours &amp; Wage Activity'!AF334/40,1)),IF('3.Weekly Hours &amp; Wage Activity'!AF334="", "",'3.Weekly Hours &amp; Wage Activity'!AF334/40 ))),0)</f>
        <v>0</v>
      </c>
      <c r="AX334" s="86">
        <f>IFERROR(IF('3.Weekly Hours &amp; Wage Activity'!AG334 = "FT", 1,MIN(1,IF('3.Weekly Hours &amp; Wage Activity'!AG334 = "", "",MIN('3.Weekly Hours &amp; Wage Activity'!AG334/40,1)),IF('3.Weekly Hours &amp; Wage Activity'!AG334="", "",'3.Weekly Hours &amp; Wage Activity'!AG334/40 ))),0)</f>
        <v>0</v>
      </c>
      <c r="AY334" s="523">
        <f>SUM( IF(COUNTIF('3.Weekly Hours &amp; Wage Activity'!J334:Q334, "&lt;&gt;FT") = 0, COLUMNS('3.Weekly Hours &amp; Wage Activity'!J334:AG334) * 40, '3.Weekly Hours &amp; Wage Activity'!J334:AG334))</f>
        <v>0</v>
      </c>
      <c r="AZ334" s="86">
        <f t="shared" si="41"/>
        <v>0</v>
      </c>
      <c r="BA334" s="87">
        <f t="shared" si="42"/>
        <v>0</v>
      </c>
      <c r="BB334" s="74" t="str">
        <f>IF('2.Census &amp; Reference Benchmarks'!K334 = "", "", '2.Census &amp; Reference Benchmarks'!K334)</f>
        <v/>
      </c>
      <c r="BC334" s="185">
        <f>IF('2.Census &amp; Reference Benchmarks'!L334="N/A",IF(OR(AND(G334="",I334=""),AND(G334&lt;DATEVALUE("1/1/2020"),OR(I334="",I334&gt;DATEVALUE("3/31/2020")))),177.14,IF(OR(I334 = "", I334 &gt; DATEVALUE("1/31/2020")), ROUND(177.14*((DATEVALUE("2/1/2020") -G334)/31),1))),IF('2.Census &amp; Reference Benchmarks'!L334="",0,'2.Census &amp; Reference Benchmarks'!L334))</f>
        <v>0</v>
      </c>
      <c r="BD334" s="74" t="str">
        <f>IF('2.Census &amp; Reference Benchmarks'!N334 = "", "", '2.Census &amp; Reference Benchmarks'!N334)</f>
        <v/>
      </c>
      <c r="BE334" s="185">
        <f>IF('2.Census &amp; Reference Benchmarks'!O334="N/A",IF(OR(AND(G334="",I334=""),AND(G334&lt;=DATEVALUE("2/1/2020"),OR(I334="",I334&gt;=DATEVALUE("2/29/2020")))),165.71,IF(AND(G334&gt;DATEVALUE("2/1/2020"),OR(I334="",I334&lt;=DATEVALUE("2/29/2020"))),((DATEVALUE("3/1/2020")-G334)/29)*165.71,"")),IF('2.Census &amp; Reference Benchmarks'!O334="",0,'2.Census &amp; Reference Benchmarks'!O334))</f>
        <v>0</v>
      </c>
    </row>
    <row r="335" spans="1:57" x14ac:dyDescent="0.25">
      <c r="A335" s="3"/>
      <c r="B335" s="56">
        <f>IF('2.Census &amp; Reference Benchmarks'!B335 &lt;&gt;"",'2.Census &amp; Reference Benchmarks'!B335,"")</f>
        <v>0</v>
      </c>
      <c r="C335" s="56">
        <f>IF('2.Census &amp; Reference Benchmarks'!C335 &lt;&gt;"",'2.Census &amp; Reference Benchmarks'!C335,"")</f>
        <v>0</v>
      </c>
      <c r="D335" s="57" t="str">
        <f>IF('2.Census &amp; Reference Benchmarks'!D335 &lt;&gt;"",'2.Census &amp; Reference Benchmarks'!D335,"")</f>
        <v/>
      </c>
      <c r="E335" s="56" t="str">
        <f>IF('2.Census &amp; Reference Benchmarks'!E335 &lt;&gt;"",'2.Census &amp; Reference Benchmarks'!E335,"")</f>
        <v/>
      </c>
      <c r="F335" s="56" t="str">
        <f>IF('2.Census &amp; Reference Benchmarks'!F335 &lt;&gt;"",'2.Census &amp; Reference Benchmarks'!F335,"")</f>
        <v/>
      </c>
      <c r="G335" s="58" t="str">
        <f>IF('2.Census &amp; Reference Benchmarks'!G335 &lt;&gt;"",'2.Census &amp; Reference Benchmarks'!G335,"")</f>
        <v/>
      </c>
      <c r="H335" s="58" t="str">
        <f>IF('2.Census &amp; Reference Benchmarks'!H335 &lt;&gt;"",'2.Census &amp; Reference Benchmarks'!H335,"")</f>
        <v/>
      </c>
      <c r="I335" s="58" t="str">
        <f>IF('2.Census &amp; Reference Benchmarks'!I335 &lt;&gt;"",'2.Census &amp; Reference Benchmarks'!I335,"")</f>
        <v/>
      </c>
      <c r="J335" s="69" t="str">
        <f>IF('2.Census &amp; Reference Benchmarks'!J335 &lt;&gt;"",'2.Census &amp; Reference Benchmarks'!J335,"")</f>
        <v/>
      </c>
      <c r="K335" s="58" t="str">
        <f>IF('7.Safe Harbor Input Data &amp; Calc'!Q337 &lt;&gt; "", '7.Safe Harbor Input Data &amp; Calc'!Q337, "")</f>
        <v>No</v>
      </c>
      <c r="L335" s="59" t="str">
        <f>IF('2.Census &amp; Reference Benchmarks'!T335&lt;&gt; "",'2.Census &amp; Reference Benchmarks'!T335,"")</f>
        <v/>
      </c>
      <c r="M335" s="60">
        <f>'2.Census &amp; Reference Benchmarks'!M335</f>
        <v>0</v>
      </c>
      <c r="N335" s="60">
        <f>'2.Census &amp; Reference Benchmarks'!P335</f>
        <v>0</v>
      </c>
      <c r="O335" s="60">
        <f>'2.Census &amp; Reference Benchmarks'!S335</f>
        <v>0</v>
      </c>
      <c r="P335" s="52">
        <f>IF( AND(I335 &lt; '1. Summary for SBA'!$J$7, I335 &lt;&gt;""), 0, IF(AND(G335="",I335=""),SUM(M335:O335)*4,IF(I335&lt;'1. Summary for SBA'!$J$7,0,IF(K335="Yes",0,IF(H335="Salary",IF(AND(SUM(M335:O335)*4&lt;100000,L335=""),(SUM(M335:O335)/(IF(OR(I335=0,I335&gt;=DATEVALUE("3/31/2020")),DATEVALUE("3/31/2020"),I335)-IF(OR(G335&lt;=DATEVALUE("1/1/2020"), G335 = ""),DATEVALUE("1/1/2020"),IF(OR(MONTH(G335)=1),G335+1,IF(MONTH(G335)=3,G335,G335-1)))))*360,0),0)))))</f>
        <v>0</v>
      </c>
      <c r="Q335" s="52">
        <f t="shared" si="36"/>
        <v>0</v>
      </c>
      <c r="R335" s="67">
        <f t="shared" si="37"/>
        <v>0</v>
      </c>
      <c r="S335" s="53">
        <f>SUM('3.Weekly Hours &amp; Wage Activity'!AI335:BF335)</f>
        <v>0</v>
      </c>
      <c r="T335" s="53">
        <f>IF(AND(I335&lt;&gt; "",  I335 &lt; '1. Summary for SBA'!$J$11 +168, I335 &gt; '1. Summary for SBA'!$J$11),S335+(((168-(I335-'1. Summary for SBA'!$J$11+1))*S335)/((I335-'1. Summary for SBA'!$J$11+1))),0)</f>
        <v>0</v>
      </c>
      <c r="U335" s="369">
        <f>IF(K335= "Yes",0,IF( H335 = "salary",IF(T335 = 0,MAX(0,$R335-$S335), R335-T335),IF( H335 = "Hourly",'6. Hourly EE Wage Reduction'!AA335, 0)))</f>
        <v>0</v>
      </c>
      <c r="V335" s="67">
        <f t="shared" si="38"/>
        <v>0</v>
      </c>
      <c r="W335" s="405" t="str">
        <f>IF(U335 = 0, "No",IF('6. Hourly EE Wage Reduction'!T335 &gt;'6. Hourly EE Wage Reduction'!W335, "Yes", "No"))</f>
        <v>No</v>
      </c>
      <c r="X335" s="67">
        <f t="shared" si="39"/>
        <v>0</v>
      </c>
      <c r="Y335" s="67">
        <f t="shared" si="40"/>
        <v>0</v>
      </c>
      <c r="AA335" s="86">
        <f>IFERROR(IF('3.Weekly Hours &amp; Wage Activity'!J335 = "FT", 1,MIN(1,IF('3.Weekly Hours &amp; Wage Activity'!J335 = "", "",MIN('3.Weekly Hours &amp; Wage Activity'!J335/40,1)),IF('3.Weekly Hours &amp; Wage Activity'!J335="", "",'3.Weekly Hours &amp; Wage Activity'!J335/40 ))),0)</f>
        <v>0</v>
      </c>
      <c r="AB335" s="86">
        <f>IFERROR(IF('3.Weekly Hours &amp; Wage Activity'!K335 = "FT", 1,MIN(1,IF('3.Weekly Hours &amp; Wage Activity'!K335 = "", "",MIN('3.Weekly Hours &amp; Wage Activity'!K335/40,1)),IF('3.Weekly Hours &amp; Wage Activity'!K335="", "",'3.Weekly Hours &amp; Wage Activity'!K335/40 ))),0)</f>
        <v>0</v>
      </c>
      <c r="AC335" s="86">
        <f>IFERROR(IF('3.Weekly Hours &amp; Wage Activity'!L335 = "FT", 1,MIN(1,IF('3.Weekly Hours &amp; Wage Activity'!L335 = "", "",MIN('3.Weekly Hours &amp; Wage Activity'!L335/40,1)),IF('3.Weekly Hours &amp; Wage Activity'!L335="", "",'3.Weekly Hours &amp; Wage Activity'!L335/40 ))),0)</f>
        <v>0</v>
      </c>
      <c r="AD335" s="86">
        <f>IFERROR(IF('3.Weekly Hours &amp; Wage Activity'!M335 = "FT", 1,MIN(1,IF('3.Weekly Hours &amp; Wage Activity'!M335 = "", "",MIN('3.Weekly Hours &amp; Wage Activity'!M335/40,1)),IF('3.Weekly Hours &amp; Wage Activity'!M335="", "",'3.Weekly Hours &amp; Wage Activity'!M335/40 ))),0)</f>
        <v>0</v>
      </c>
      <c r="AE335" s="86">
        <f>IFERROR(IF('3.Weekly Hours &amp; Wage Activity'!N335 = "FT", 1,MIN(1,IF('3.Weekly Hours &amp; Wage Activity'!N335 = "", "",MIN('3.Weekly Hours &amp; Wage Activity'!N335/40,1)),IF('3.Weekly Hours &amp; Wage Activity'!N335="", "",'3.Weekly Hours &amp; Wage Activity'!N335/40 ))),0)</f>
        <v>0</v>
      </c>
      <c r="AF335" s="86">
        <f>IFERROR(IF('3.Weekly Hours &amp; Wage Activity'!O335 = "FT", 1,MIN(1,IF('3.Weekly Hours &amp; Wage Activity'!O335 = "", "",MIN('3.Weekly Hours &amp; Wage Activity'!O335/40,1)),IF('3.Weekly Hours &amp; Wage Activity'!O335="", "",'3.Weekly Hours &amp; Wage Activity'!O335/40 ))),0)</f>
        <v>0</v>
      </c>
      <c r="AG335" s="86">
        <f>IFERROR(IF('3.Weekly Hours &amp; Wage Activity'!P335 = "FT", 1,MIN(1,IF('3.Weekly Hours &amp; Wage Activity'!P335 = "", "",MIN('3.Weekly Hours &amp; Wage Activity'!P335/40,1)),IF('3.Weekly Hours &amp; Wage Activity'!P335="", "",'3.Weekly Hours &amp; Wage Activity'!P335/40 ))),0)</f>
        <v>0</v>
      </c>
      <c r="AH335" s="86">
        <f>IFERROR(IF('3.Weekly Hours &amp; Wage Activity'!Q335 = "FT", 1,MIN(1,IF('3.Weekly Hours &amp; Wage Activity'!Q335 = "", "",MIN('3.Weekly Hours &amp; Wage Activity'!Q335/40,1)),IF('3.Weekly Hours &amp; Wage Activity'!Q335="", "",'3.Weekly Hours &amp; Wage Activity'!Q335/40 ))),0)</f>
        <v>0</v>
      </c>
      <c r="AI335" s="86">
        <f>IFERROR(IF('3.Weekly Hours &amp; Wage Activity'!R335 = "FT", 1,MIN(1,IF('3.Weekly Hours &amp; Wage Activity'!R335 = "", "",MIN('3.Weekly Hours &amp; Wage Activity'!R335/40,1)),IF('3.Weekly Hours &amp; Wage Activity'!R335="", "",'3.Weekly Hours &amp; Wage Activity'!R335/40 ))),0)</f>
        <v>0</v>
      </c>
      <c r="AJ335" s="86">
        <f>IFERROR(IF('3.Weekly Hours &amp; Wage Activity'!S335 = "FT", 1,MIN(1,IF('3.Weekly Hours &amp; Wage Activity'!S335 = "", "",MIN('3.Weekly Hours &amp; Wage Activity'!S335/40,1)),IF('3.Weekly Hours &amp; Wage Activity'!S335="", "",'3.Weekly Hours &amp; Wage Activity'!S335/40 ))),0)</f>
        <v>0</v>
      </c>
      <c r="AK335" s="86">
        <f>IFERROR(IF('3.Weekly Hours &amp; Wage Activity'!T335 = "FT", 1,MIN(1,IF('3.Weekly Hours &amp; Wage Activity'!T335 = "", "",MIN('3.Weekly Hours &amp; Wage Activity'!T335/40,1)),IF('3.Weekly Hours &amp; Wage Activity'!T335="", "",'3.Weekly Hours &amp; Wage Activity'!T335/40 ))),0)</f>
        <v>0</v>
      </c>
      <c r="AL335" s="86">
        <f>IFERROR(IF('3.Weekly Hours &amp; Wage Activity'!U335 = "FT", 1,MIN(1,IF('3.Weekly Hours &amp; Wage Activity'!U335 = "", "",MIN('3.Weekly Hours &amp; Wage Activity'!U335/40,1)),IF('3.Weekly Hours &amp; Wage Activity'!U335="", "",'3.Weekly Hours &amp; Wage Activity'!U335/40 ))),0)</f>
        <v>0</v>
      </c>
      <c r="AM335" s="86">
        <f>IFERROR(IF('3.Weekly Hours &amp; Wage Activity'!V335 = "FT", 1,MIN(1,IF('3.Weekly Hours &amp; Wage Activity'!V335 = "", "",MIN('3.Weekly Hours &amp; Wage Activity'!V335/40,1)),IF('3.Weekly Hours &amp; Wage Activity'!V335="", "",'3.Weekly Hours &amp; Wage Activity'!V335/40 ))),0)</f>
        <v>0</v>
      </c>
      <c r="AN335" s="86">
        <f>IFERROR(IF('3.Weekly Hours &amp; Wage Activity'!W335 = "FT", 1,MIN(1,IF('3.Weekly Hours &amp; Wage Activity'!W335 = "", "",MIN('3.Weekly Hours &amp; Wage Activity'!W335/40,1)),IF('3.Weekly Hours &amp; Wage Activity'!W335="", "",'3.Weekly Hours &amp; Wage Activity'!W335/40 ))),0)</f>
        <v>0</v>
      </c>
      <c r="AO335" s="86">
        <f>IFERROR(IF('3.Weekly Hours &amp; Wage Activity'!X335 = "FT", 1,MIN(1,IF('3.Weekly Hours &amp; Wage Activity'!X335 = "", "",MIN('3.Weekly Hours &amp; Wage Activity'!X335/40,1)),IF('3.Weekly Hours &amp; Wage Activity'!X335="", "",'3.Weekly Hours &amp; Wage Activity'!X335/40 ))),0)</f>
        <v>0</v>
      </c>
      <c r="AP335" s="86">
        <f>IFERROR(IF('3.Weekly Hours &amp; Wage Activity'!Y335 = "FT", 1,MIN(1,IF('3.Weekly Hours &amp; Wage Activity'!Y335 = "", "",MIN('3.Weekly Hours &amp; Wage Activity'!Y335/40,1)),IF('3.Weekly Hours &amp; Wage Activity'!Y335="", "",'3.Weekly Hours &amp; Wage Activity'!Y335/40 ))),0)</f>
        <v>0</v>
      </c>
      <c r="AQ335" s="86">
        <f>IFERROR(IF('3.Weekly Hours &amp; Wage Activity'!Z335 = "FT", 1,MIN(1,IF('3.Weekly Hours &amp; Wage Activity'!Z335 = "", "",MIN('3.Weekly Hours &amp; Wage Activity'!Z335/40,1)),IF('3.Weekly Hours &amp; Wage Activity'!Z335="", "",'3.Weekly Hours &amp; Wage Activity'!Z335/40 ))),0)</f>
        <v>0</v>
      </c>
      <c r="AR335" s="86">
        <f>IFERROR(IF('3.Weekly Hours &amp; Wage Activity'!AA335 = "FT", 1,MIN(1,IF('3.Weekly Hours &amp; Wage Activity'!AA335 = "", "",MIN('3.Weekly Hours &amp; Wage Activity'!AA335/40,1)),IF('3.Weekly Hours &amp; Wage Activity'!AA335="", "",'3.Weekly Hours &amp; Wage Activity'!AA335/40 ))),0)</f>
        <v>0</v>
      </c>
      <c r="AS335" s="86">
        <f>IFERROR(IF('3.Weekly Hours &amp; Wage Activity'!AB335 = "FT", 1,MIN(1,IF('3.Weekly Hours &amp; Wage Activity'!AB335 = "", "",MIN('3.Weekly Hours &amp; Wage Activity'!AB335/40,1)),IF('3.Weekly Hours &amp; Wage Activity'!AB335="", "",'3.Weekly Hours &amp; Wage Activity'!AB335/40 ))),0)</f>
        <v>0</v>
      </c>
      <c r="AT335" s="86">
        <f>IFERROR(IF('3.Weekly Hours &amp; Wage Activity'!AC335 = "FT", 1,MIN(1,IF('3.Weekly Hours &amp; Wage Activity'!AC335 = "", "",MIN('3.Weekly Hours &amp; Wage Activity'!AC335/40,1)),IF('3.Weekly Hours &amp; Wage Activity'!AC335="", "",'3.Weekly Hours &amp; Wage Activity'!AC335/40 ))),0)</f>
        <v>0</v>
      </c>
      <c r="AU335" s="86">
        <f>IFERROR(IF('3.Weekly Hours &amp; Wage Activity'!AD335 = "FT", 1,MIN(1,IF('3.Weekly Hours &amp; Wage Activity'!AD335 = "", "",MIN('3.Weekly Hours &amp; Wage Activity'!AD335/40,1)),IF('3.Weekly Hours &amp; Wage Activity'!AD335="", "",'3.Weekly Hours &amp; Wage Activity'!AD335/40 ))),0)</f>
        <v>0</v>
      </c>
      <c r="AV335" s="86">
        <f>IFERROR(IF('3.Weekly Hours &amp; Wage Activity'!AE335 = "FT", 1,MIN(1,IF('3.Weekly Hours &amp; Wage Activity'!AE335 = "", "",MIN('3.Weekly Hours &amp; Wage Activity'!AE335/40,1)),IF('3.Weekly Hours &amp; Wage Activity'!AE335="", "",'3.Weekly Hours &amp; Wage Activity'!AE335/40 ))),0)</f>
        <v>0</v>
      </c>
      <c r="AW335" s="86">
        <f>IFERROR(IF('3.Weekly Hours &amp; Wage Activity'!AF335 = "FT", 1,MIN(1,IF('3.Weekly Hours &amp; Wage Activity'!AF335 = "", "",MIN('3.Weekly Hours &amp; Wage Activity'!AF335/40,1)),IF('3.Weekly Hours &amp; Wage Activity'!AF335="", "",'3.Weekly Hours &amp; Wage Activity'!AF335/40 ))),0)</f>
        <v>0</v>
      </c>
      <c r="AX335" s="86">
        <f>IFERROR(IF('3.Weekly Hours &amp; Wage Activity'!AG335 = "FT", 1,MIN(1,IF('3.Weekly Hours &amp; Wage Activity'!AG335 = "", "",MIN('3.Weekly Hours &amp; Wage Activity'!AG335/40,1)),IF('3.Weekly Hours &amp; Wage Activity'!AG335="", "",'3.Weekly Hours &amp; Wage Activity'!AG335/40 ))),0)</f>
        <v>0</v>
      </c>
      <c r="AY335" s="523">
        <f>SUM( IF(COUNTIF('3.Weekly Hours &amp; Wage Activity'!J335:Q335, "&lt;&gt;FT") = 0, COLUMNS('3.Weekly Hours &amp; Wage Activity'!J335:AG335) * 40, '3.Weekly Hours &amp; Wage Activity'!J335:AG335))</f>
        <v>0</v>
      </c>
      <c r="AZ335" s="86">
        <f t="shared" si="41"/>
        <v>0</v>
      </c>
      <c r="BA335" s="87">
        <f t="shared" si="42"/>
        <v>0</v>
      </c>
      <c r="BB335" s="74" t="str">
        <f>IF('2.Census &amp; Reference Benchmarks'!K335 = "", "", '2.Census &amp; Reference Benchmarks'!K335)</f>
        <v/>
      </c>
      <c r="BC335" s="185">
        <f>IF('2.Census &amp; Reference Benchmarks'!L335="N/A",IF(OR(AND(G335="",I335=""),AND(G335&lt;DATEVALUE("1/1/2020"),OR(I335="",I335&gt;DATEVALUE("3/31/2020")))),177.14,IF(OR(I335 = "", I335 &gt; DATEVALUE("1/31/2020")), ROUND(177.14*((DATEVALUE("2/1/2020") -G335)/31),1))),IF('2.Census &amp; Reference Benchmarks'!L335="",0,'2.Census &amp; Reference Benchmarks'!L335))</f>
        <v>0</v>
      </c>
      <c r="BD335" s="74" t="str">
        <f>IF('2.Census &amp; Reference Benchmarks'!N335 = "", "", '2.Census &amp; Reference Benchmarks'!N335)</f>
        <v/>
      </c>
      <c r="BE335" s="185">
        <f>IF('2.Census &amp; Reference Benchmarks'!O335="N/A",IF(OR(AND(G335="",I335=""),AND(G335&lt;=DATEVALUE("2/1/2020"),OR(I335="",I335&gt;=DATEVALUE("2/29/2020")))),165.71,IF(AND(G335&gt;DATEVALUE("2/1/2020"),OR(I335="",I335&lt;=DATEVALUE("2/29/2020"))),((DATEVALUE("3/1/2020")-G335)/29)*165.71,"")),IF('2.Census &amp; Reference Benchmarks'!O335="",0,'2.Census &amp; Reference Benchmarks'!O335))</f>
        <v>0</v>
      </c>
    </row>
    <row r="336" spans="1:57" x14ac:dyDescent="0.25">
      <c r="A336" s="3"/>
      <c r="B336" s="56">
        <f>IF('2.Census &amp; Reference Benchmarks'!B336 &lt;&gt;"",'2.Census &amp; Reference Benchmarks'!B336,"")</f>
        <v>0</v>
      </c>
      <c r="C336" s="56">
        <f>IF('2.Census &amp; Reference Benchmarks'!C336 &lt;&gt;"",'2.Census &amp; Reference Benchmarks'!C336,"")</f>
        <v>0</v>
      </c>
      <c r="D336" s="57" t="str">
        <f>IF('2.Census &amp; Reference Benchmarks'!D336 &lt;&gt;"",'2.Census &amp; Reference Benchmarks'!D336,"")</f>
        <v/>
      </c>
      <c r="E336" s="56" t="str">
        <f>IF('2.Census &amp; Reference Benchmarks'!E336 &lt;&gt;"",'2.Census &amp; Reference Benchmarks'!E336,"")</f>
        <v/>
      </c>
      <c r="F336" s="56" t="str">
        <f>IF('2.Census &amp; Reference Benchmarks'!F336 &lt;&gt;"",'2.Census &amp; Reference Benchmarks'!F336,"")</f>
        <v/>
      </c>
      <c r="G336" s="58" t="str">
        <f>IF('2.Census &amp; Reference Benchmarks'!G336 &lt;&gt;"",'2.Census &amp; Reference Benchmarks'!G336,"")</f>
        <v/>
      </c>
      <c r="H336" s="58" t="str">
        <f>IF('2.Census &amp; Reference Benchmarks'!H336 &lt;&gt;"",'2.Census &amp; Reference Benchmarks'!H336,"")</f>
        <v/>
      </c>
      <c r="I336" s="58" t="str">
        <f>IF('2.Census &amp; Reference Benchmarks'!I336 &lt;&gt;"",'2.Census &amp; Reference Benchmarks'!I336,"")</f>
        <v/>
      </c>
      <c r="J336" s="69" t="str">
        <f>IF('2.Census &amp; Reference Benchmarks'!J336 &lt;&gt;"",'2.Census &amp; Reference Benchmarks'!J336,"")</f>
        <v/>
      </c>
      <c r="K336" s="58" t="str">
        <f>IF('7.Safe Harbor Input Data &amp; Calc'!Q338 &lt;&gt; "", '7.Safe Harbor Input Data &amp; Calc'!Q338, "")</f>
        <v>No</v>
      </c>
      <c r="L336" s="59" t="str">
        <f>IF('2.Census &amp; Reference Benchmarks'!T336&lt;&gt; "",'2.Census &amp; Reference Benchmarks'!T336,"")</f>
        <v/>
      </c>
      <c r="M336" s="60">
        <f>'2.Census &amp; Reference Benchmarks'!M336</f>
        <v>0</v>
      </c>
      <c r="N336" s="60">
        <f>'2.Census &amp; Reference Benchmarks'!P336</f>
        <v>0</v>
      </c>
      <c r="O336" s="60">
        <f>'2.Census &amp; Reference Benchmarks'!S336</f>
        <v>0</v>
      </c>
      <c r="P336" s="52">
        <f>IF( AND(I336 &lt; '1. Summary for SBA'!$J$7, I336 &lt;&gt;""), 0, IF(AND(G336="",I336=""),SUM(M336:O336)*4,IF(I336&lt;'1. Summary for SBA'!$J$7,0,IF(K336="Yes",0,IF(H336="Salary",IF(AND(SUM(M336:O336)*4&lt;100000,L336=""),(SUM(M336:O336)/(IF(OR(I336=0,I336&gt;=DATEVALUE("3/31/2020")),DATEVALUE("3/31/2020"),I336)-IF(OR(G336&lt;=DATEVALUE("1/1/2020"), G336 = ""),DATEVALUE("1/1/2020"),IF(OR(MONTH(G336)=1),G336+1,IF(MONTH(G336)=3,G336,G336-1)))))*360,0),0)))))</f>
        <v>0</v>
      </c>
      <c r="Q336" s="52">
        <f t="shared" si="36"/>
        <v>0</v>
      </c>
      <c r="R336" s="67">
        <f t="shared" si="37"/>
        <v>0</v>
      </c>
      <c r="S336" s="53">
        <f>SUM('3.Weekly Hours &amp; Wage Activity'!AI336:BF336)</f>
        <v>0</v>
      </c>
      <c r="T336" s="53">
        <f>IF(AND(I336&lt;&gt; "",  I336 &lt; '1. Summary for SBA'!$J$11 +168, I336 &gt; '1. Summary for SBA'!$J$11),S336+(((168-(I336-'1. Summary for SBA'!$J$11+1))*S336)/((I336-'1. Summary for SBA'!$J$11+1))),0)</f>
        <v>0</v>
      </c>
      <c r="U336" s="369">
        <f>IF(K336= "Yes",0,IF( H336 = "salary",IF(T336 = 0,MAX(0,$R336-$S336), R336-T336),IF( H336 = "Hourly",'6. Hourly EE Wage Reduction'!AA336, 0)))</f>
        <v>0</v>
      </c>
      <c r="V336" s="67">
        <f t="shared" si="38"/>
        <v>0</v>
      </c>
      <c r="W336" s="405" t="str">
        <f>IF(U336 = 0, "No",IF('6. Hourly EE Wage Reduction'!T336 &gt;'6. Hourly EE Wage Reduction'!W336, "Yes", "No"))</f>
        <v>No</v>
      </c>
      <c r="X336" s="67">
        <f t="shared" si="39"/>
        <v>0</v>
      </c>
      <c r="Y336" s="67">
        <f t="shared" si="40"/>
        <v>0</v>
      </c>
      <c r="AA336" s="86">
        <f>IFERROR(IF('3.Weekly Hours &amp; Wage Activity'!J336 = "FT", 1,MIN(1,IF('3.Weekly Hours &amp; Wage Activity'!J336 = "", "",MIN('3.Weekly Hours &amp; Wage Activity'!J336/40,1)),IF('3.Weekly Hours &amp; Wage Activity'!J336="", "",'3.Weekly Hours &amp; Wage Activity'!J336/40 ))),0)</f>
        <v>0</v>
      </c>
      <c r="AB336" s="86">
        <f>IFERROR(IF('3.Weekly Hours &amp; Wage Activity'!K336 = "FT", 1,MIN(1,IF('3.Weekly Hours &amp; Wage Activity'!K336 = "", "",MIN('3.Weekly Hours &amp; Wage Activity'!K336/40,1)),IF('3.Weekly Hours &amp; Wage Activity'!K336="", "",'3.Weekly Hours &amp; Wage Activity'!K336/40 ))),0)</f>
        <v>0</v>
      </c>
      <c r="AC336" s="86">
        <f>IFERROR(IF('3.Weekly Hours &amp; Wage Activity'!L336 = "FT", 1,MIN(1,IF('3.Weekly Hours &amp; Wage Activity'!L336 = "", "",MIN('3.Weekly Hours &amp; Wage Activity'!L336/40,1)),IF('3.Weekly Hours &amp; Wage Activity'!L336="", "",'3.Weekly Hours &amp; Wage Activity'!L336/40 ))),0)</f>
        <v>0</v>
      </c>
      <c r="AD336" s="86">
        <f>IFERROR(IF('3.Weekly Hours &amp; Wage Activity'!M336 = "FT", 1,MIN(1,IF('3.Weekly Hours &amp; Wage Activity'!M336 = "", "",MIN('3.Weekly Hours &amp; Wage Activity'!M336/40,1)),IF('3.Weekly Hours &amp; Wage Activity'!M336="", "",'3.Weekly Hours &amp; Wage Activity'!M336/40 ))),0)</f>
        <v>0</v>
      </c>
      <c r="AE336" s="86">
        <f>IFERROR(IF('3.Weekly Hours &amp; Wage Activity'!N336 = "FT", 1,MIN(1,IF('3.Weekly Hours &amp; Wage Activity'!N336 = "", "",MIN('3.Weekly Hours &amp; Wage Activity'!N336/40,1)),IF('3.Weekly Hours &amp; Wage Activity'!N336="", "",'3.Weekly Hours &amp; Wage Activity'!N336/40 ))),0)</f>
        <v>0</v>
      </c>
      <c r="AF336" s="86">
        <f>IFERROR(IF('3.Weekly Hours &amp; Wage Activity'!O336 = "FT", 1,MIN(1,IF('3.Weekly Hours &amp; Wage Activity'!O336 = "", "",MIN('3.Weekly Hours &amp; Wage Activity'!O336/40,1)),IF('3.Weekly Hours &amp; Wage Activity'!O336="", "",'3.Weekly Hours &amp; Wage Activity'!O336/40 ))),0)</f>
        <v>0</v>
      </c>
      <c r="AG336" s="86">
        <f>IFERROR(IF('3.Weekly Hours &amp; Wage Activity'!P336 = "FT", 1,MIN(1,IF('3.Weekly Hours &amp; Wage Activity'!P336 = "", "",MIN('3.Weekly Hours &amp; Wage Activity'!P336/40,1)),IF('3.Weekly Hours &amp; Wage Activity'!P336="", "",'3.Weekly Hours &amp; Wage Activity'!P336/40 ))),0)</f>
        <v>0</v>
      </c>
      <c r="AH336" s="86">
        <f>IFERROR(IF('3.Weekly Hours &amp; Wage Activity'!Q336 = "FT", 1,MIN(1,IF('3.Weekly Hours &amp; Wage Activity'!Q336 = "", "",MIN('3.Weekly Hours &amp; Wage Activity'!Q336/40,1)),IF('3.Weekly Hours &amp; Wage Activity'!Q336="", "",'3.Weekly Hours &amp; Wage Activity'!Q336/40 ))),0)</f>
        <v>0</v>
      </c>
      <c r="AI336" s="86">
        <f>IFERROR(IF('3.Weekly Hours &amp; Wage Activity'!R336 = "FT", 1,MIN(1,IF('3.Weekly Hours &amp; Wage Activity'!R336 = "", "",MIN('3.Weekly Hours &amp; Wage Activity'!R336/40,1)),IF('3.Weekly Hours &amp; Wage Activity'!R336="", "",'3.Weekly Hours &amp; Wage Activity'!R336/40 ))),0)</f>
        <v>0</v>
      </c>
      <c r="AJ336" s="86">
        <f>IFERROR(IF('3.Weekly Hours &amp; Wage Activity'!S336 = "FT", 1,MIN(1,IF('3.Weekly Hours &amp; Wage Activity'!S336 = "", "",MIN('3.Weekly Hours &amp; Wage Activity'!S336/40,1)),IF('3.Weekly Hours &amp; Wage Activity'!S336="", "",'3.Weekly Hours &amp; Wage Activity'!S336/40 ))),0)</f>
        <v>0</v>
      </c>
      <c r="AK336" s="86">
        <f>IFERROR(IF('3.Weekly Hours &amp; Wage Activity'!T336 = "FT", 1,MIN(1,IF('3.Weekly Hours &amp; Wage Activity'!T336 = "", "",MIN('3.Weekly Hours &amp; Wage Activity'!T336/40,1)),IF('3.Weekly Hours &amp; Wage Activity'!T336="", "",'3.Weekly Hours &amp; Wage Activity'!T336/40 ))),0)</f>
        <v>0</v>
      </c>
      <c r="AL336" s="86">
        <f>IFERROR(IF('3.Weekly Hours &amp; Wage Activity'!U336 = "FT", 1,MIN(1,IF('3.Weekly Hours &amp; Wage Activity'!U336 = "", "",MIN('3.Weekly Hours &amp; Wage Activity'!U336/40,1)),IF('3.Weekly Hours &amp; Wage Activity'!U336="", "",'3.Weekly Hours &amp; Wage Activity'!U336/40 ))),0)</f>
        <v>0</v>
      </c>
      <c r="AM336" s="86">
        <f>IFERROR(IF('3.Weekly Hours &amp; Wage Activity'!V336 = "FT", 1,MIN(1,IF('3.Weekly Hours &amp; Wage Activity'!V336 = "", "",MIN('3.Weekly Hours &amp; Wage Activity'!V336/40,1)),IF('3.Weekly Hours &amp; Wage Activity'!V336="", "",'3.Weekly Hours &amp; Wage Activity'!V336/40 ))),0)</f>
        <v>0</v>
      </c>
      <c r="AN336" s="86">
        <f>IFERROR(IF('3.Weekly Hours &amp; Wage Activity'!W336 = "FT", 1,MIN(1,IF('3.Weekly Hours &amp; Wage Activity'!W336 = "", "",MIN('3.Weekly Hours &amp; Wage Activity'!W336/40,1)),IF('3.Weekly Hours &amp; Wage Activity'!W336="", "",'3.Weekly Hours &amp; Wage Activity'!W336/40 ))),0)</f>
        <v>0</v>
      </c>
      <c r="AO336" s="86">
        <f>IFERROR(IF('3.Weekly Hours &amp; Wage Activity'!X336 = "FT", 1,MIN(1,IF('3.Weekly Hours &amp; Wage Activity'!X336 = "", "",MIN('3.Weekly Hours &amp; Wage Activity'!X336/40,1)),IF('3.Weekly Hours &amp; Wage Activity'!X336="", "",'3.Weekly Hours &amp; Wage Activity'!X336/40 ))),0)</f>
        <v>0</v>
      </c>
      <c r="AP336" s="86">
        <f>IFERROR(IF('3.Weekly Hours &amp; Wage Activity'!Y336 = "FT", 1,MIN(1,IF('3.Weekly Hours &amp; Wage Activity'!Y336 = "", "",MIN('3.Weekly Hours &amp; Wage Activity'!Y336/40,1)),IF('3.Weekly Hours &amp; Wage Activity'!Y336="", "",'3.Weekly Hours &amp; Wage Activity'!Y336/40 ))),0)</f>
        <v>0</v>
      </c>
      <c r="AQ336" s="86">
        <f>IFERROR(IF('3.Weekly Hours &amp; Wage Activity'!Z336 = "FT", 1,MIN(1,IF('3.Weekly Hours &amp; Wage Activity'!Z336 = "", "",MIN('3.Weekly Hours &amp; Wage Activity'!Z336/40,1)),IF('3.Weekly Hours &amp; Wage Activity'!Z336="", "",'3.Weekly Hours &amp; Wage Activity'!Z336/40 ))),0)</f>
        <v>0</v>
      </c>
      <c r="AR336" s="86">
        <f>IFERROR(IF('3.Weekly Hours &amp; Wage Activity'!AA336 = "FT", 1,MIN(1,IF('3.Weekly Hours &amp; Wage Activity'!AA336 = "", "",MIN('3.Weekly Hours &amp; Wage Activity'!AA336/40,1)),IF('3.Weekly Hours &amp; Wage Activity'!AA336="", "",'3.Weekly Hours &amp; Wage Activity'!AA336/40 ))),0)</f>
        <v>0</v>
      </c>
      <c r="AS336" s="86">
        <f>IFERROR(IF('3.Weekly Hours &amp; Wage Activity'!AB336 = "FT", 1,MIN(1,IF('3.Weekly Hours &amp; Wage Activity'!AB336 = "", "",MIN('3.Weekly Hours &amp; Wage Activity'!AB336/40,1)),IF('3.Weekly Hours &amp; Wage Activity'!AB336="", "",'3.Weekly Hours &amp; Wage Activity'!AB336/40 ))),0)</f>
        <v>0</v>
      </c>
      <c r="AT336" s="86">
        <f>IFERROR(IF('3.Weekly Hours &amp; Wage Activity'!AC336 = "FT", 1,MIN(1,IF('3.Weekly Hours &amp; Wage Activity'!AC336 = "", "",MIN('3.Weekly Hours &amp; Wage Activity'!AC336/40,1)),IF('3.Weekly Hours &amp; Wage Activity'!AC336="", "",'3.Weekly Hours &amp; Wage Activity'!AC336/40 ))),0)</f>
        <v>0</v>
      </c>
      <c r="AU336" s="86">
        <f>IFERROR(IF('3.Weekly Hours &amp; Wage Activity'!AD336 = "FT", 1,MIN(1,IF('3.Weekly Hours &amp; Wage Activity'!AD336 = "", "",MIN('3.Weekly Hours &amp; Wage Activity'!AD336/40,1)),IF('3.Weekly Hours &amp; Wage Activity'!AD336="", "",'3.Weekly Hours &amp; Wage Activity'!AD336/40 ))),0)</f>
        <v>0</v>
      </c>
      <c r="AV336" s="86">
        <f>IFERROR(IF('3.Weekly Hours &amp; Wage Activity'!AE336 = "FT", 1,MIN(1,IF('3.Weekly Hours &amp; Wage Activity'!AE336 = "", "",MIN('3.Weekly Hours &amp; Wage Activity'!AE336/40,1)),IF('3.Weekly Hours &amp; Wage Activity'!AE336="", "",'3.Weekly Hours &amp; Wage Activity'!AE336/40 ))),0)</f>
        <v>0</v>
      </c>
      <c r="AW336" s="86">
        <f>IFERROR(IF('3.Weekly Hours &amp; Wage Activity'!AF336 = "FT", 1,MIN(1,IF('3.Weekly Hours &amp; Wage Activity'!AF336 = "", "",MIN('3.Weekly Hours &amp; Wage Activity'!AF336/40,1)),IF('3.Weekly Hours &amp; Wage Activity'!AF336="", "",'3.Weekly Hours &amp; Wage Activity'!AF336/40 ))),0)</f>
        <v>0</v>
      </c>
      <c r="AX336" s="86">
        <f>IFERROR(IF('3.Weekly Hours &amp; Wage Activity'!AG336 = "FT", 1,MIN(1,IF('3.Weekly Hours &amp; Wage Activity'!AG336 = "", "",MIN('3.Weekly Hours &amp; Wage Activity'!AG336/40,1)),IF('3.Weekly Hours &amp; Wage Activity'!AG336="", "",'3.Weekly Hours &amp; Wage Activity'!AG336/40 ))),0)</f>
        <v>0</v>
      </c>
      <c r="AY336" s="523">
        <f>SUM( IF(COUNTIF('3.Weekly Hours &amp; Wage Activity'!J336:Q336, "&lt;&gt;FT") = 0, COLUMNS('3.Weekly Hours &amp; Wage Activity'!J336:AG336) * 40, '3.Weekly Hours &amp; Wage Activity'!J336:AG336))</f>
        <v>0</v>
      </c>
      <c r="AZ336" s="86">
        <f t="shared" si="41"/>
        <v>0</v>
      </c>
      <c r="BA336" s="87">
        <f t="shared" si="42"/>
        <v>0</v>
      </c>
      <c r="BB336" s="74" t="str">
        <f>IF('2.Census &amp; Reference Benchmarks'!K336 = "", "", '2.Census &amp; Reference Benchmarks'!K336)</f>
        <v/>
      </c>
      <c r="BC336" s="185">
        <f>IF('2.Census &amp; Reference Benchmarks'!L336="N/A",IF(OR(AND(G336="",I336=""),AND(G336&lt;DATEVALUE("1/1/2020"),OR(I336="",I336&gt;DATEVALUE("3/31/2020")))),177.14,IF(OR(I336 = "", I336 &gt; DATEVALUE("1/31/2020")), ROUND(177.14*((DATEVALUE("2/1/2020") -G336)/31),1))),IF('2.Census &amp; Reference Benchmarks'!L336="",0,'2.Census &amp; Reference Benchmarks'!L336))</f>
        <v>0</v>
      </c>
      <c r="BD336" s="74" t="str">
        <f>IF('2.Census &amp; Reference Benchmarks'!N336 = "", "", '2.Census &amp; Reference Benchmarks'!N336)</f>
        <v/>
      </c>
      <c r="BE336" s="185">
        <f>IF('2.Census &amp; Reference Benchmarks'!O336="N/A",IF(OR(AND(G336="",I336=""),AND(G336&lt;=DATEVALUE("2/1/2020"),OR(I336="",I336&gt;=DATEVALUE("2/29/2020")))),165.71,IF(AND(G336&gt;DATEVALUE("2/1/2020"),OR(I336="",I336&lt;=DATEVALUE("2/29/2020"))),((DATEVALUE("3/1/2020")-G336)/29)*165.71,"")),IF('2.Census &amp; Reference Benchmarks'!O336="",0,'2.Census &amp; Reference Benchmarks'!O336))</f>
        <v>0</v>
      </c>
    </row>
    <row r="337" spans="1:57" x14ac:dyDescent="0.25">
      <c r="A337" s="3"/>
      <c r="B337" s="56">
        <f>IF('2.Census &amp; Reference Benchmarks'!B337 &lt;&gt;"",'2.Census &amp; Reference Benchmarks'!B337,"")</f>
        <v>0</v>
      </c>
      <c r="C337" s="56">
        <f>IF('2.Census &amp; Reference Benchmarks'!C337 &lt;&gt;"",'2.Census &amp; Reference Benchmarks'!C337,"")</f>
        <v>0</v>
      </c>
      <c r="D337" s="57" t="str">
        <f>IF('2.Census &amp; Reference Benchmarks'!D337 &lt;&gt;"",'2.Census &amp; Reference Benchmarks'!D337,"")</f>
        <v/>
      </c>
      <c r="E337" s="56" t="str">
        <f>IF('2.Census &amp; Reference Benchmarks'!E337 &lt;&gt;"",'2.Census &amp; Reference Benchmarks'!E337,"")</f>
        <v/>
      </c>
      <c r="F337" s="56" t="str">
        <f>IF('2.Census &amp; Reference Benchmarks'!F337 &lt;&gt;"",'2.Census &amp; Reference Benchmarks'!F337,"")</f>
        <v/>
      </c>
      <c r="G337" s="58" t="str">
        <f>IF('2.Census &amp; Reference Benchmarks'!G337 &lt;&gt;"",'2.Census &amp; Reference Benchmarks'!G337,"")</f>
        <v/>
      </c>
      <c r="H337" s="58" t="str">
        <f>IF('2.Census &amp; Reference Benchmarks'!H337 &lt;&gt;"",'2.Census &amp; Reference Benchmarks'!H337,"")</f>
        <v/>
      </c>
      <c r="I337" s="58" t="str">
        <f>IF('2.Census &amp; Reference Benchmarks'!I337 &lt;&gt;"",'2.Census &amp; Reference Benchmarks'!I337,"")</f>
        <v/>
      </c>
      <c r="J337" s="69" t="str">
        <f>IF('2.Census &amp; Reference Benchmarks'!J337 &lt;&gt;"",'2.Census &amp; Reference Benchmarks'!J337,"")</f>
        <v/>
      </c>
      <c r="K337" s="58" t="str">
        <f>IF('7.Safe Harbor Input Data &amp; Calc'!Q339 &lt;&gt; "", '7.Safe Harbor Input Data &amp; Calc'!Q339, "")</f>
        <v>No</v>
      </c>
      <c r="L337" s="59" t="str">
        <f>IF('2.Census &amp; Reference Benchmarks'!T337&lt;&gt; "",'2.Census &amp; Reference Benchmarks'!T337,"")</f>
        <v/>
      </c>
      <c r="M337" s="60">
        <f>'2.Census &amp; Reference Benchmarks'!M337</f>
        <v>0</v>
      </c>
      <c r="N337" s="60">
        <f>'2.Census &amp; Reference Benchmarks'!P337</f>
        <v>0</v>
      </c>
      <c r="O337" s="60">
        <f>'2.Census &amp; Reference Benchmarks'!S337</f>
        <v>0</v>
      </c>
      <c r="P337" s="52">
        <f>IF( AND(I337 &lt; '1. Summary for SBA'!$J$7, I337 &lt;&gt;""), 0, IF(AND(G337="",I337=""),SUM(M337:O337)*4,IF(I337&lt;'1. Summary for SBA'!$J$7,0,IF(K337="Yes",0,IF(H337="Salary",IF(AND(SUM(M337:O337)*4&lt;100000,L337=""),(SUM(M337:O337)/(IF(OR(I337=0,I337&gt;=DATEVALUE("3/31/2020")),DATEVALUE("3/31/2020"),I337)-IF(OR(G337&lt;=DATEVALUE("1/1/2020"), G337 = ""),DATEVALUE("1/1/2020"),IF(OR(MONTH(G337)=1),G337+1,IF(MONTH(G337)=3,G337,G337-1)))))*360,0),0)))))</f>
        <v>0</v>
      </c>
      <c r="Q337" s="52">
        <f t="shared" si="36"/>
        <v>0</v>
      </c>
      <c r="R337" s="67">
        <f t="shared" si="37"/>
        <v>0</v>
      </c>
      <c r="S337" s="53">
        <f>SUM('3.Weekly Hours &amp; Wage Activity'!AI337:BF337)</f>
        <v>0</v>
      </c>
      <c r="T337" s="53">
        <f>IF(AND(I337&lt;&gt; "",  I337 &lt; '1. Summary for SBA'!$J$11 +168, I337 &gt; '1. Summary for SBA'!$J$11),S337+(((168-(I337-'1. Summary for SBA'!$J$11+1))*S337)/((I337-'1. Summary for SBA'!$J$11+1))),0)</f>
        <v>0</v>
      </c>
      <c r="U337" s="369">
        <f>IF(K337= "Yes",0,IF( H337 = "salary",IF(T337 = 0,MAX(0,$R337-$S337), R337-T337),IF( H337 = "Hourly",'6. Hourly EE Wage Reduction'!AA337, 0)))</f>
        <v>0</v>
      </c>
      <c r="V337" s="67">
        <f t="shared" si="38"/>
        <v>0</v>
      </c>
      <c r="W337" s="405" t="str">
        <f>IF(U337 = 0, "No",IF('6. Hourly EE Wage Reduction'!T337 &gt;'6. Hourly EE Wage Reduction'!W337, "Yes", "No"))</f>
        <v>No</v>
      </c>
      <c r="X337" s="67">
        <f t="shared" si="39"/>
        <v>0</v>
      </c>
      <c r="Y337" s="67">
        <f t="shared" si="40"/>
        <v>0</v>
      </c>
      <c r="AA337" s="86">
        <f>IFERROR(IF('3.Weekly Hours &amp; Wage Activity'!J337 = "FT", 1,MIN(1,IF('3.Weekly Hours &amp; Wage Activity'!J337 = "", "",MIN('3.Weekly Hours &amp; Wage Activity'!J337/40,1)),IF('3.Weekly Hours &amp; Wage Activity'!J337="", "",'3.Weekly Hours &amp; Wage Activity'!J337/40 ))),0)</f>
        <v>0</v>
      </c>
      <c r="AB337" s="86">
        <f>IFERROR(IF('3.Weekly Hours &amp; Wage Activity'!K337 = "FT", 1,MIN(1,IF('3.Weekly Hours &amp; Wage Activity'!K337 = "", "",MIN('3.Weekly Hours &amp; Wage Activity'!K337/40,1)),IF('3.Weekly Hours &amp; Wage Activity'!K337="", "",'3.Weekly Hours &amp; Wage Activity'!K337/40 ))),0)</f>
        <v>0</v>
      </c>
      <c r="AC337" s="86">
        <f>IFERROR(IF('3.Weekly Hours &amp; Wage Activity'!L337 = "FT", 1,MIN(1,IF('3.Weekly Hours &amp; Wage Activity'!L337 = "", "",MIN('3.Weekly Hours &amp; Wage Activity'!L337/40,1)),IF('3.Weekly Hours &amp; Wage Activity'!L337="", "",'3.Weekly Hours &amp; Wage Activity'!L337/40 ))),0)</f>
        <v>0</v>
      </c>
      <c r="AD337" s="86">
        <f>IFERROR(IF('3.Weekly Hours &amp; Wage Activity'!M337 = "FT", 1,MIN(1,IF('3.Weekly Hours &amp; Wage Activity'!M337 = "", "",MIN('3.Weekly Hours &amp; Wage Activity'!M337/40,1)),IF('3.Weekly Hours &amp; Wage Activity'!M337="", "",'3.Weekly Hours &amp; Wage Activity'!M337/40 ))),0)</f>
        <v>0</v>
      </c>
      <c r="AE337" s="86">
        <f>IFERROR(IF('3.Weekly Hours &amp; Wage Activity'!N337 = "FT", 1,MIN(1,IF('3.Weekly Hours &amp; Wage Activity'!N337 = "", "",MIN('3.Weekly Hours &amp; Wage Activity'!N337/40,1)),IF('3.Weekly Hours &amp; Wage Activity'!N337="", "",'3.Weekly Hours &amp; Wage Activity'!N337/40 ))),0)</f>
        <v>0</v>
      </c>
      <c r="AF337" s="86">
        <f>IFERROR(IF('3.Weekly Hours &amp; Wage Activity'!O337 = "FT", 1,MIN(1,IF('3.Weekly Hours &amp; Wage Activity'!O337 = "", "",MIN('3.Weekly Hours &amp; Wage Activity'!O337/40,1)),IF('3.Weekly Hours &amp; Wage Activity'!O337="", "",'3.Weekly Hours &amp; Wage Activity'!O337/40 ))),0)</f>
        <v>0</v>
      </c>
      <c r="AG337" s="86">
        <f>IFERROR(IF('3.Weekly Hours &amp; Wage Activity'!P337 = "FT", 1,MIN(1,IF('3.Weekly Hours &amp; Wage Activity'!P337 = "", "",MIN('3.Weekly Hours &amp; Wage Activity'!P337/40,1)),IF('3.Weekly Hours &amp; Wage Activity'!P337="", "",'3.Weekly Hours &amp; Wage Activity'!P337/40 ))),0)</f>
        <v>0</v>
      </c>
      <c r="AH337" s="86">
        <f>IFERROR(IF('3.Weekly Hours &amp; Wage Activity'!Q337 = "FT", 1,MIN(1,IF('3.Weekly Hours &amp; Wage Activity'!Q337 = "", "",MIN('3.Weekly Hours &amp; Wage Activity'!Q337/40,1)),IF('3.Weekly Hours &amp; Wage Activity'!Q337="", "",'3.Weekly Hours &amp; Wage Activity'!Q337/40 ))),0)</f>
        <v>0</v>
      </c>
      <c r="AI337" s="86">
        <f>IFERROR(IF('3.Weekly Hours &amp; Wage Activity'!R337 = "FT", 1,MIN(1,IF('3.Weekly Hours &amp; Wage Activity'!R337 = "", "",MIN('3.Weekly Hours &amp; Wage Activity'!R337/40,1)),IF('3.Weekly Hours &amp; Wage Activity'!R337="", "",'3.Weekly Hours &amp; Wage Activity'!R337/40 ))),0)</f>
        <v>0</v>
      </c>
      <c r="AJ337" s="86">
        <f>IFERROR(IF('3.Weekly Hours &amp; Wage Activity'!S337 = "FT", 1,MIN(1,IF('3.Weekly Hours &amp; Wage Activity'!S337 = "", "",MIN('3.Weekly Hours &amp; Wage Activity'!S337/40,1)),IF('3.Weekly Hours &amp; Wage Activity'!S337="", "",'3.Weekly Hours &amp; Wage Activity'!S337/40 ))),0)</f>
        <v>0</v>
      </c>
      <c r="AK337" s="86">
        <f>IFERROR(IF('3.Weekly Hours &amp; Wage Activity'!T337 = "FT", 1,MIN(1,IF('3.Weekly Hours &amp; Wage Activity'!T337 = "", "",MIN('3.Weekly Hours &amp; Wage Activity'!T337/40,1)),IF('3.Weekly Hours &amp; Wage Activity'!T337="", "",'3.Weekly Hours &amp; Wage Activity'!T337/40 ))),0)</f>
        <v>0</v>
      </c>
      <c r="AL337" s="86">
        <f>IFERROR(IF('3.Weekly Hours &amp; Wage Activity'!U337 = "FT", 1,MIN(1,IF('3.Weekly Hours &amp; Wage Activity'!U337 = "", "",MIN('3.Weekly Hours &amp; Wage Activity'!U337/40,1)),IF('3.Weekly Hours &amp; Wage Activity'!U337="", "",'3.Weekly Hours &amp; Wage Activity'!U337/40 ))),0)</f>
        <v>0</v>
      </c>
      <c r="AM337" s="86">
        <f>IFERROR(IF('3.Weekly Hours &amp; Wage Activity'!V337 = "FT", 1,MIN(1,IF('3.Weekly Hours &amp; Wage Activity'!V337 = "", "",MIN('3.Weekly Hours &amp; Wage Activity'!V337/40,1)),IF('3.Weekly Hours &amp; Wage Activity'!V337="", "",'3.Weekly Hours &amp; Wage Activity'!V337/40 ))),0)</f>
        <v>0</v>
      </c>
      <c r="AN337" s="86">
        <f>IFERROR(IF('3.Weekly Hours &amp; Wage Activity'!W337 = "FT", 1,MIN(1,IF('3.Weekly Hours &amp; Wage Activity'!W337 = "", "",MIN('3.Weekly Hours &amp; Wage Activity'!W337/40,1)),IF('3.Weekly Hours &amp; Wage Activity'!W337="", "",'3.Weekly Hours &amp; Wage Activity'!W337/40 ))),0)</f>
        <v>0</v>
      </c>
      <c r="AO337" s="86">
        <f>IFERROR(IF('3.Weekly Hours &amp; Wage Activity'!X337 = "FT", 1,MIN(1,IF('3.Weekly Hours &amp; Wage Activity'!X337 = "", "",MIN('3.Weekly Hours &amp; Wage Activity'!X337/40,1)),IF('3.Weekly Hours &amp; Wage Activity'!X337="", "",'3.Weekly Hours &amp; Wage Activity'!X337/40 ))),0)</f>
        <v>0</v>
      </c>
      <c r="AP337" s="86">
        <f>IFERROR(IF('3.Weekly Hours &amp; Wage Activity'!Y337 = "FT", 1,MIN(1,IF('3.Weekly Hours &amp; Wage Activity'!Y337 = "", "",MIN('3.Weekly Hours &amp; Wage Activity'!Y337/40,1)),IF('3.Weekly Hours &amp; Wage Activity'!Y337="", "",'3.Weekly Hours &amp; Wage Activity'!Y337/40 ))),0)</f>
        <v>0</v>
      </c>
      <c r="AQ337" s="86">
        <f>IFERROR(IF('3.Weekly Hours &amp; Wage Activity'!Z337 = "FT", 1,MIN(1,IF('3.Weekly Hours &amp; Wage Activity'!Z337 = "", "",MIN('3.Weekly Hours &amp; Wage Activity'!Z337/40,1)),IF('3.Weekly Hours &amp; Wage Activity'!Z337="", "",'3.Weekly Hours &amp; Wage Activity'!Z337/40 ))),0)</f>
        <v>0</v>
      </c>
      <c r="AR337" s="86">
        <f>IFERROR(IF('3.Weekly Hours &amp; Wage Activity'!AA337 = "FT", 1,MIN(1,IF('3.Weekly Hours &amp; Wage Activity'!AA337 = "", "",MIN('3.Weekly Hours &amp; Wage Activity'!AA337/40,1)),IF('3.Weekly Hours &amp; Wage Activity'!AA337="", "",'3.Weekly Hours &amp; Wage Activity'!AA337/40 ))),0)</f>
        <v>0</v>
      </c>
      <c r="AS337" s="86">
        <f>IFERROR(IF('3.Weekly Hours &amp; Wage Activity'!AB337 = "FT", 1,MIN(1,IF('3.Weekly Hours &amp; Wage Activity'!AB337 = "", "",MIN('3.Weekly Hours &amp; Wage Activity'!AB337/40,1)),IF('3.Weekly Hours &amp; Wage Activity'!AB337="", "",'3.Weekly Hours &amp; Wage Activity'!AB337/40 ))),0)</f>
        <v>0</v>
      </c>
      <c r="AT337" s="86">
        <f>IFERROR(IF('3.Weekly Hours &amp; Wage Activity'!AC337 = "FT", 1,MIN(1,IF('3.Weekly Hours &amp; Wage Activity'!AC337 = "", "",MIN('3.Weekly Hours &amp; Wage Activity'!AC337/40,1)),IF('3.Weekly Hours &amp; Wage Activity'!AC337="", "",'3.Weekly Hours &amp; Wage Activity'!AC337/40 ))),0)</f>
        <v>0</v>
      </c>
      <c r="AU337" s="86">
        <f>IFERROR(IF('3.Weekly Hours &amp; Wage Activity'!AD337 = "FT", 1,MIN(1,IF('3.Weekly Hours &amp; Wage Activity'!AD337 = "", "",MIN('3.Weekly Hours &amp; Wage Activity'!AD337/40,1)),IF('3.Weekly Hours &amp; Wage Activity'!AD337="", "",'3.Weekly Hours &amp; Wage Activity'!AD337/40 ))),0)</f>
        <v>0</v>
      </c>
      <c r="AV337" s="86">
        <f>IFERROR(IF('3.Weekly Hours &amp; Wage Activity'!AE337 = "FT", 1,MIN(1,IF('3.Weekly Hours &amp; Wage Activity'!AE337 = "", "",MIN('3.Weekly Hours &amp; Wage Activity'!AE337/40,1)),IF('3.Weekly Hours &amp; Wage Activity'!AE337="", "",'3.Weekly Hours &amp; Wage Activity'!AE337/40 ))),0)</f>
        <v>0</v>
      </c>
      <c r="AW337" s="86">
        <f>IFERROR(IF('3.Weekly Hours &amp; Wage Activity'!AF337 = "FT", 1,MIN(1,IF('3.Weekly Hours &amp; Wage Activity'!AF337 = "", "",MIN('3.Weekly Hours &amp; Wage Activity'!AF337/40,1)),IF('3.Weekly Hours &amp; Wage Activity'!AF337="", "",'3.Weekly Hours &amp; Wage Activity'!AF337/40 ))),0)</f>
        <v>0</v>
      </c>
      <c r="AX337" s="86">
        <f>IFERROR(IF('3.Weekly Hours &amp; Wage Activity'!AG337 = "FT", 1,MIN(1,IF('3.Weekly Hours &amp; Wage Activity'!AG337 = "", "",MIN('3.Weekly Hours &amp; Wage Activity'!AG337/40,1)),IF('3.Weekly Hours &amp; Wage Activity'!AG337="", "",'3.Weekly Hours &amp; Wage Activity'!AG337/40 ))),0)</f>
        <v>0</v>
      </c>
      <c r="AY337" s="523">
        <f>SUM( IF(COUNTIF('3.Weekly Hours &amp; Wage Activity'!J337:Q337, "&lt;&gt;FT") = 0, COLUMNS('3.Weekly Hours &amp; Wage Activity'!J337:AG337) * 40, '3.Weekly Hours &amp; Wage Activity'!J337:AG337))</f>
        <v>0</v>
      </c>
      <c r="AZ337" s="86">
        <f t="shared" si="41"/>
        <v>0</v>
      </c>
      <c r="BA337" s="87">
        <f t="shared" si="42"/>
        <v>0</v>
      </c>
      <c r="BB337" s="74" t="str">
        <f>IF('2.Census &amp; Reference Benchmarks'!K337 = "", "", '2.Census &amp; Reference Benchmarks'!K337)</f>
        <v/>
      </c>
      <c r="BC337" s="185">
        <f>IF('2.Census &amp; Reference Benchmarks'!L337="N/A",IF(OR(AND(G337="",I337=""),AND(G337&lt;DATEVALUE("1/1/2020"),OR(I337="",I337&gt;DATEVALUE("3/31/2020")))),177.14,IF(OR(I337 = "", I337 &gt; DATEVALUE("1/31/2020")), ROUND(177.14*((DATEVALUE("2/1/2020") -G337)/31),1))),IF('2.Census &amp; Reference Benchmarks'!L337="",0,'2.Census &amp; Reference Benchmarks'!L337))</f>
        <v>0</v>
      </c>
      <c r="BD337" s="74" t="str">
        <f>IF('2.Census &amp; Reference Benchmarks'!N337 = "", "", '2.Census &amp; Reference Benchmarks'!N337)</f>
        <v/>
      </c>
      <c r="BE337" s="185">
        <f>IF('2.Census &amp; Reference Benchmarks'!O337="N/A",IF(OR(AND(G337="",I337=""),AND(G337&lt;=DATEVALUE("2/1/2020"),OR(I337="",I337&gt;=DATEVALUE("2/29/2020")))),165.71,IF(AND(G337&gt;DATEVALUE("2/1/2020"),OR(I337="",I337&lt;=DATEVALUE("2/29/2020"))),((DATEVALUE("3/1/2020")-G337)/29)*165.71,"")),IF('2.Census &amp; Reference Benchmarks'!O337="",0,'2.Census &amp; Reference Benchmarks'!O337))</f>
        <v>0</v>
      </c>
    </row>
    <row r="338" spans="1:57" x14ac:dyDescent="0.25">
      <c r="A338" s="3"/>
      <c r="B338" s="56">
        <f>IF('2.Census &amp; Reference Benchmarks'!B338 &lt;&gt;"",'2.Census &amp; Reference Benchmarks'!B338,"")</f>
        <v>0</v>
      </c>
      <c r="C338" s="56">
        <f>IF('2.Census &amp; Reference Benchmarks'!C338 &lt;&gt;"",'2.Census &amp; Reference Benchmarks'!C338,"")</f>
        <v>0</v>
      </c>
      <c r="D338" s="57" t="str">
        <f>IF('2.Census &amp; Reference Benchmarks'!D338 &lt;&gt;"",'2.Census &amp; Reference Benchmarks'!D338,"")</f>
        <v/>
      </c>
      <c r="E338" s="56" t="str">
        <f>IF('2.Census &amp; Reference Benchmarks'!E338 &lt;&gt;"",'2.Census &amp; Reference Benchmarks'!E338,"")</f>
        <v/>
      </c>
      <c r="F338" s="56" t="str">
        <f>IF('2.Census &amp; Reference Benchmarks'!F338 &lt;&gt;"",'2.Census &amp; Reference Benchmarks'!F338,"")</f>
        <v/>
      </c>
      <c r="G338" s="58" t="str">
        <f>IF('2.Census &amp; Reference Benchmarks'!G338 &lt;&gt;"",'2.Census &amp; Reference Benchmarks'!G338,"")</f>
        <v/>
      </c>
      <c r="H338" s="58" t="str">
        <f>IF('2.Census &amp; Reference Benchmarks'!H338 &lt;&gt;"",'2.Census &amp; Reference Benchmarks'!H338,"")</f>
        <v/>
      </c>
      <c r="I338" s="58" t="str">
        <f>IF('2.Census &amp; Reference Benchmarks'!I338 &lt;&gt;"",'2.Census &amp; Reference Benchmarks'!I338,"")</f>
        <v/>
      </c>
      <c r="J338" s="69" t="str">
        <f>IF('2.Census &amp; Reference Benchmarks'!J338 &lt;&gt;"",'2.Census &amp; Reference Benchmarks'!J338,"")</f>
        <v/>
      </c>
      <c r="K338" s="58" t="str">
        <f>IF('7.Safe Harbor Input Data &amp; Calc'!Q340 &lt;&gt; "", '7.Safe Harbor Input Data &amp; Calc'!Q340, "")</f>
        <v>No</v>
      </c>
      <c r="L338" s="59" t="str">
        <f>IF('2.Census &amp; Reference Benchmarks'!T338&lt;&gt; "",'2.Census &amp; Reference Benchmarks'!T338,"")</f>
        <v/>
      </c>
      <c r="M338" s="60">
        <f>'2.Census &amp; Reference Benchmarks'!M338</f>
        <v>0</v>
      </c>
      <c r="N338" s="60">
        <f>'2.Census &amp; Reference Benchmarks'!P338</f>
        <v>0</v>
      </c>
      <c r="O338" s="60">
        <f>'2.Census &amp; Reference Benchmarks'!S338</f>
        <v>0</v>
      </c>
      <c r="P338" s="52">
        <f>IF( AND(I338 &lt; '1. Summary for SBA'!$J$7, I338 &lt;&gt;""), 0, IF(AND(G338="",I338=""),SUM(M338:O338)*4,IF(I338&lt;'1. Summary for SBA'!$J$7,0,IF(K338="Yes",0,IF(H338="Salary",IF(AND(SUM(M338:O338)*4&lt;100000,L338=""),(SUM(M338:O338)/(IF(OR(I338=0,I338&gt;=DATEVALUE("3/31/2020")),DATEVALUE("3/31/2020"),I338)-IF(OR(G338&lt;=DATEVALUE("1/1/2020"), G338 = ""),DATEVALUE("1/1/2020"),IF(OR(MONTH(G338)=1),G338+1,IF(MONTH(G338)=3,G338,G338-1)))))*360,0),0)))))</f>
        <v>0</v>
      </c>
      <c r="Q338" s="52">
        <f t="shared" si="36"/>
        <v>0</v>
      </c>
      <c r="R338" s="67">
        <f t="shared" si="37"/>
        <v>0</v>
      </c>
      <c r="S338" s="53">
        <f>SUM('3.Weekly Hours &amp; Wage Activity'!AI338:BF338)</f>
        <v>0</v>
      </c>
      <c r="T338" s="53">
        <f>IF(AND(I338&lt;&gt; "",  I338 &lt; '1. Summary for SBA'!$J$11 +168, I338 &gt; '1. Summary for SBA'!$J$11),S338+(((168-(I338-'1. Summary for SBA'!$J$11+1))*S338)/((I338-'1. Summary for SBA'!$J$11+1))),0)</f>
        <v>0</v>
      </c>
      <c r="U338" s="369">
        <f>IF(K338= "Yes",0,IF( H338 = "salary",IF(T338 = 0,MAX(0,$R338-$S338), R338-T338),IF( H338 = "Hourly",'6. Hourly EE Wage Reduction'!AA338, 0)))</f>
        <v>0</v>
      </c>
      <c r="V338" s="67">
        <f t="shared" si="38"/>
        <v>0</v>
      </c>
      <c r="W338" s="405" t="str">
        <f>IF(U338 = 0, "No",IF('6. Hourly EE Wage Reduction'!T338 &gt;'6. Hourly EE Wage Reduction'!W338, "Yes", "No"))</f>
        <v>No</v>
      </c>
      <c r="X338" s="67">
        <f t="shared" si="39"/>
        <v>0</v>
      </c>
      <c r="Y338" s="67">
        <f t="shared" si="40"/>
        <v>0</v>
      </c>
      <c r="AA338" s="86">
        <f>IFERROR(IF('3.Weekly Hours &amp; Wage Activity'!J338 = "FT", 1,MIN(1,IF('3.Weekly Hours &amp; Wage Activity'!J338 = "", "",MIN('3.Weekly Hours &amp; Wage Activity'!J338/40,1)),IF('3.Weekly Hours &amp; Wage Activity'!J338="", "",'3.Weekly Hours &amp; Wage Activity'!J338/40 ))),0)</f>
        <v>0</v>
      </c>
      <c r="AB338" s="86">
        <f>IFERROR(IF('3.Weekly Hours &amp; Wage Activity'!K338 = "FT", 1,MIN(1,IF('3.Weekly Hours &amp; Wage Activity'!K338 = "", "",MIN('3.Weekly Hours &amp; Wage Activity'!K338/40,1)),IF('3.Weekly Hours &amp; Wage Activity'!K338="", "",'3.Weekly Hours &amp; Wage Activity'!K338/40 ))),0)</f>
        <v>0</v>
      </c>
      <c r="AC338" s="86">
        <f>IFERROR(IF('3.Weekly Hours &amp; Wage Activity'!L338 = "FT", 1,MIN(1,IF('3.Weekly Hours &amp; Wage Activity'!L338 = "", "",MIN('3.Weekly Hours &amp; Wage Activity'!L338/40,1)),IF('3.Weekly Hours &amp; Wage Activity'!L338="", "",'3.Weekly Hours &amp; Wage Activity'!L338/40 ))),0)</f>
        <v>0</v>
      </c>
      <c r="AD338" s="86">
        <f>IFERROR(IF('3.Weekly Hours &amp; Wage Activity'!M338 = "FT", 1,MIN(1,IF('3.Weekly Hours &amp; Wage Activity'!M338 = "", "",MIN('3.Weekly Hours &amp; Wage Activity'!M338/40,1)),IF('3.Weekly Hours &amp; Wage Activity'!M338="", "",'3.Weekly Hours &amp; Wage Activity'!M338/40 ))),0)</f>
        <v>0</v>
      </c>
      <c r="AE338" s="86">
        <f>IFERROR(IF('3.Weekly Hours &amp; Wage Activity'!N338 = "FT", 1,MIN(1,IF('3.Weekly Hours &amp; Wage Activity'!N338 = "", "",MIN('3.Weekly Hours &amp; Wage Activity'!N338/40,1)),IF('3.Weekly Hours &amp; Wage Activity'!N338="", "",'3.Weekly Hours &amp; Wage Activity'!N338/40 ))),0)</f>
        <v>0</v>
      </c>
      <c r="AF338" s="86">
        <f>IFERROR(IF('3.Weekly Hours &amp; Wage Activity'!O338 = "FT", 1,MIN(1,IF('3.Weekly Hours &amp; Wage Activity'!O338 = "", "",MIN('3.Weekly Hours &amp; Wage Activity'!O338/40,1)),IF('3.Weekly Hours &amp; Wage Activity'!O338="", "",'3.Weekly Hours &amp; Wage Activity'!O338/40 ))),0)</f>
        <v>0</v>
      </c>
      <c r="AG338" s="86">
        <f>IFERROR(IF('3.Weekly Hours &amp; Wage Activity'!P338 = "FT", 1,MIN(1,IF('3.Weekly Hours &amp; Wage Activity'!P338 = "", "",MIN('3.Weekly Hours &amp; Wage Activity'!P338/40,1)),IF('3.Weekly Hours &amp; Wage Activity'!P338="", "",'3.Weekly Hours &amp; Wage Activity'!P338/40 ))),0)</f>
        <v>0</v>
      </c>
      <c r="AH338" s="86">
        <f>IFERROR(IF('3.Weekly Hours &amp; Wage Activity'!Q338 = "FT", 1,MIN(1,IF('3.Weekly Hours &amp; Wage Activity'!Q338 = "", "",MIN('3.Weekly Hours &amp; Wage Activity'!Q338/40,1)),IF('3.Weekly Hours &amp; Wage Activity'!Q338="", "",'3.Weekly Hours &amp; Wage Activity'!Q338/40 ))),0)</f>
        <v>0</v>
      </c>
      <c r="AI338" s="86">
        <f>IFERROR(IF('3.Weekly Hours &amp; Wage Activity'!R338 = "FT", 1,MIN(1,IF('3.Weekly Hours &amp; Wage Activity'!R338 = "", "",MIN('3.Weekly Hours &amp; Wage Activity'!R338/40,1)),IF('3.Weekly Hours &amp; Wage Activity'!R338="", "",'3.Weekly Hours &amp; Wage Activity'!R338/40 ))),0)</f>
        <v>0</v>
      </c>
      <c r="AJ338" s="86">
        <f>IFERROR(IF('3.Weekly Hours &amp; Wage Activity'!S338 = "FT", 1,MIN(1,IF('3.Weekly Hours &amp; Wage Activity'!S338 = "", "",MIN('3.Weekly Hours &amp; Wage Activity'!S338/40,1)),IF('3.Weekly Hours &amp; Wage Activity'!S338="", "",'3.Weekly Hours &amp; Wage Activity'!S338/40 ))),0)</f>
        <v>0</v>
      </c>
      <c r="AK338" s="86">
        <f>IFERROR(IF('3.Weekly Hours &amp; Wage Activity'!T338 = "FT", 1,MIN(1,IF('3.Weekly Hours &amp; Wage Activity'!T338 = "", "",MIN('3.Weekly Hours &amp; Wage Activity'!T338/40,1)),IF('3.Weekly Hours &amp; Wage Activity'!T338="", "",'3.Weekly Hours &amp; Wage Activity'!T338/40 ))),0)</f>
        <v>0</v>
      </c>
      <c r="AL338" s="86">
        <f>IFERROR(IF('3.Weekly Hours &amp; Wage Activity'!U338 = "FT", 1,MIN(1,IF('3.Weekly Hours &amp; Wage Activity'!U338 = "", "",MIN('3.Weekly Hours &amp; Wage Activity'!U338/40,1)),IF('3.Weekly Hours &amp; Wage Activity'!U338="", "",'3.Weekly Hours &amp; Wage Activity'!U338/40 ))),0)</f>
        <v>0</v>
      </c>
      <c r="AM338" s="86">
        <f>IFERROR(IF('3.Weekly Hours &amp; Wage Activity'!V338 = "FT", 1,MIN(1,IF('3.Weekly Hours &amp; Wage Activity'!V338 = "", "",MIN('3.Weekly Hours &amp; Wage Activity'!V338/40,1)),IF('3.Weekly Hours &amp; Wage Activity'!V338="", "",'3.Weekly Hours &amp; Wage Activity'!V338/40 ))),0)</f>
        <v>0</v>
      </c>
      <c r="AN338" s="86">
        <f>IFERROR(IF('3.Weekly Hours &amp; Wage Activity'!W338 = "FT", 1,MIN(1,IF('3.Weekly Hours &amp; Wage Activity'!W338 = "", "",MIN('3.Weekly Hours &amp; Wage Activity'!W338/40,1)),IF('3.Weekly Hours &amp; Wage Activity'!W338="", "",'3.Weekly Hours &amp; Wage Activity'!W338/40 ))),0)</f>
        <v>0</v>
      </c>
      <c r="AO338" s="86">
        <f>IFERROR(IF('3.Weekly Hours &amp; Wage Activity'!X338 = "FT", 1,MIN(1,IF('3.Weekly Hours &amp; Wage Activity'!X338 = "", "",MIN('3.Weekly Hours &amp; Wage Activity'!X338/40,1)),IF('3.Weekly Hours &amp; Wage Activity'!X338="", "",'3.Weekly Hours &amp; Wage Activity'!X338/40 ))),0)</f>
        <v>0</v>
      </c>
      <c r="AP338" s="86">
        <f>IFERROR(IF('3.Weekly Hours &amp; Wage Activity'!Y338 = "FT", 1,MIN(1,IF('3.Weekly Hours &amp; Wage Activity'!Y338 = "", "",MIN('3.Weekly Hours &amp; Wage Activity'!Y338/40,1)),IF('3.Weekly Hours &amp; Wage Activity'!Y338="", "",'3.Weekly Hours &amp; Wage Activity'!Y338/40 ))),0)</f>
        <v>0</v>
      </c>
      <c r="AQ338" s="86">
        <f>IFERROR(IF('3.Weekly Hours &amp; Wage Activity'!Z338 = "FT", 1,MIN(1,IF('3.Weekly Hours &amp; Wage Activity'!Z338 = "", "",MIN('3.Weekly Hours &amp; Wage Activity'!Z338/40,1)),IF('3.Weekly Hours &amp; Wage Activity'!Z338="", "",'3.Weekly Hours &amp; Wage Activity'!Z338/40 ))),0)</f>
        <v>0</v>
      </c>
      <c r="AR338" s="86">
        <f>IFERROR(IF('3.Weekly Hours &amp; Wage Activity'!AA338 = "FT", 1,MIN(1,IF('3.Weekly Hours &amp; Wage Activity'!AA338 = "", "",MIN('3.Weekly Hours &amp; Wage Activity'!AA338/40,1)),IF('3.Weekly Hours &amp; Wage Activity'!AA338="", "",'3.Weekly Hours &amp; Wage Activity'!AA338/40 ))),0)</f>
        <v>0</v>
      </c>
      <c r="AS338" s="86">
        <f>IFERROR(IF('3.Weekly Hours &amp; Wage Activity'!AB338 = "FT", 1,MIN(1,IF('3.Weekly Hours &amp; Wage Activity'!AB338 = "", "",MIN('3.Weekly Hours &amp; Wage Activity'!AB338/40,1)),IF('3.Weekly Hours &amp; Wage Activity'!AB338="", "",'3.Weekly Hours &amp; Wage Activity'!AB338/40 ))),0)</f>
        <v>0</v>
      </c>
      <c r="AT338" s="86">
        <f>IFERROR(IF('3.Weekly Hours &amp; Wage Activity'!AC338 = "FT", 1,MIN(1,IF('3.Weekly Hours &amp; Wage Activity'!AC338 = "", "",MIN('3.Weekly Hours &amp; Wage Activity'!AC338/40,1)),IF('3.Weekly Hours &amp; Wage Activity'!AC338="", "",'3.Weekly Hours &amp; Wage Activity'!AC338/40 ))),0)</f>
        <v>0</v>
      </c>
      <c r="AU338" s="86">
        <f>IFERROR(IF('3.Weekly Hours &amp; Wage Activity'!AD338 = "FT", 1,MIN(1,IF('3.Weekly Hours &amp; Wage Activity'!AD338 = "", "",MIN('3.Weekly Hours &amp; Wage Activity'!AD338/40,1)),IF('3.Weekly Hours &amp; Wage Activity'!AD338="", "",'3.Weekly Hours &amp; Wage Activity'!AD338/40 ))),0)</f>
        <v>0</v>
      </c>
      <c r="AV338" s="86">
        <f>IFERROR(IF('3.Weekly Hours &amp; Wage Activity'!AE338 = "FT", 1,MIN(1,IF('3.Weekly Hours &amp; Wage Activity'!AE338 = "", "",MIN('3.Weekly Hours &amp; Wage Activity'!AE338/40,1)),IF('3.Weekly Hours &amp; Wage Activity'!AE338="", "",'3.Weekly Hours &amp; Wage Activity'!AE338/40 ))),0)</f>
        <v>0</v>
      </c>
      <c r="AW338" s="86">
        <f>IFERROR(IF('3.Weekly Hours &amp; Wage Activity'!AF338 = "FT", 1,MIN(1,IF('3.Weekly Hours &amp; Wage Activity'!AF338 = "", "",MIN('3.Weekly Hours &amp; Wage Activity'!AF338/40,1)),IF('3.Weekly Hours &amp; Wage Activity'!AF338="", "",'3.Weekly Hours &amp; Wage Activity'!AF338/40 ))),0)</f>
        <v>0</v>
      </c>
      <c r="AX338" s="86">
        <f>IFERROR(IF('3.Weekly Hours &amp; Wage Activity'!AG338 = "FT", 1,MIN(1,IF('3.Weekly Hours &amp; Wage Activity'!AG338 = "", "",MIN('3.Weekly Hours &amp; Wage Activity'!AG338/40,1)),IF('3.Weekly Hours &amp; Wage Activity'!AG338="", "",'3.Weekly Hours &amp; Wage Activity'!AG338/40 ))),0)</f>
        <v>0</v>
      </c>
      <c r="AY338" s="523">
        <f>SUM( IF(COUNTIF('3.Weekly Hours &amp; Wage Activity'!J338:Q338, "&lt;&gt;FT") = 0, COLUMNS('3.Weekly Hours &amp; Wage Activity'!J338:AG338) * 40, '3.Weekly Hours &amp; Wage Activity'!J338:AG338))</f>
        <v>0</v>
      </c>
      <c r="AZ338" s="86">
        <f t="shared" si="41"/>
        <v>0</v>
      </c>
      <c r="BA338" s="87">
        <f t="shared" si="42"/>
        <v>0</v>
      </c>
      <c r="BB338" s="74" t="str">
        <f>IF('2.Census &amp; Reference Benchmarks'!K338 = "", "", '2.Census &amp; Reference Benchmarks'!K338)</f>
        <v/>
      </c>
      <c r="BC338" s="185">
        <f>IF('2.Census &amp; Reference Benchmarks'!L338="N/A",IF(OR(AND(G338="",I338=""),AND(G338&lt;DATEVALUE("1/1/2020"),OR(I338="",I338&gt;DATEVALUE("3/31/2020")))),177.14,IF(OR(I338 = "", I338 &gt; DATEVALUE("1/31/2020")), ROUND(177.14*((DATEVALUE("2/1/2020") -G338)/31),1))),IF('2.Census &amp; Reference Benchmarks'!L338="",0,'2.Census &amp; Reference Benchmarks'!L338))</f>
        <v>0</v>
      </c>
      <c r="BD338" s="74" t="str">
        <f>IF('2.Census &amp; Reference Benchmarks'!N338 = "", "", '2.Census &amp; Reference Benchmarks'!N338)</f>
        <v/>
      </c>
      <c r="BE338" s="185">
        <f>IF('2.Census &amp; Reference Benchmarks'!O338="N/A",IF(OR(AND(G338="",I338=""),AND(G338&lt;=DATEVALUE("2/1/2020"),OR(I338="",I338&gt;=DATEVALUE("2/29/2020")))),165.71,IF(AND(G338&gt;DATEVALUE("2/1/2020"),OR(I338="",I338&lt;=DATEVALUE("2/29/2020"))),((DATEVALUE("3/1/2020")-G338)/29)*165.71,"")),IF('2.Census &amp; Reference Benchmarks'!O338="",0,'2.Census &amp; Reference Benchmarks'!O338))</f>
        <v>0</v>
      </c>
    </row>
    <row r="339" spans="1:57" x14ac:dyDescent="0.25">
      <c r="A339" s="3"/>
      <c r="B339" s="56">
        <f>IF('2.Census &amp; Reference Benchmarks'!B339 &lt;&gt;"",'2.Census &amp; Reference Benchmarks'!B339,"")</f>
        <v>0</v>
      </c>
      <c r="C339" s="56">
        <f>IF('2.Census &amp; Reference Benchmarks'!C339 &lt;&gt;"",'2.Census &amp; Reference Benchmarks'!C339,"")</f>
        <v>0</v>
      </c>
      <c r="D339" s="57" t="str">
        <f>IF('2.Census &amp; Reference Benchmarks'!D339 &lt;&gt;"",'2.Census &amp; Reference Benchmarks'!D339,"")</f>
        <v/>
      </c>
      <c r="E339" s="56" t="str">
        <f>IF('2.Census &amp; Reference Benchmarks'!E339 &lt;&gt;"",'2.Census &amp; Reference Benchmarks'!E339,"")</f>
        <v/>
      </c>
      <c r="F339" s="56" t="str">
        <f>IF('2.Census &amp; Reference Benchmarks'!F339 &lt;&gt;"",'2.Census &amp; Reference Benchmarks'!F339,"")</f>
        <v/>
      </c>
      <c r="G339" s="58" t="str">
        <f>IF('2.Census &amp; Reference Benchmarks'!G339 &lt;&gt;"",'2.Census &amp; Reference Benchmarks'!G339,"")</f>
        <v/>
      </c>
      <c r="H339" s="58" t="str">
        <f>IF('2.Census &amp; Reference Benchmarks'!H339 &lt;&gt;"",'2.Census &amp; Reference Benchmarks'!H339,"")</f>
        <v/>
      </c>
      <c r="I339" s="58" t="str">
        <f>IF('2.Census &amp; Reference Benchmarks'!I339 &lt;&gt;"",'2.Census &amp; Reference Benchmarks'!I339,"")</f>
        <v/>
      </c>
      <c r="J339" s="69" t="str">
        <f>IF('2.Census &amp; Reference Benchmarks'!J339 &lt;&gt;"",'2.Census &amp; Reference Benchmarks'!J339,"")</f>
        <v/>
      </c>
      <c r="K339" s="58" t="str">
        <f>IF('7.Safe Harbor Input Data &amp; Calc'!Q341 &lt;&gt; "", '7.Safe Harbor Input Data &amp; Calc'!Q341, "")</f>
        <v>No</v>
      </c>
      <c r="L339" s="59" t="str">
        <f>IF('2.Census &amp; Reference Benchmarks'!T339&lt;&gt; "",'2.Census &amp; Reference Benchmarks'!T339,"")</f>
        <v/>
      </c>
      <c r="M339" s="60">
        <f>'2.Census &amp; Reference Benchmarks'!M339</f>
        <v>0</v>
      </c>
      <c r="N339" s="60">
        <f>'2.Census &amp; Reference Benchmarks'!P339</f>
        <v>0</v>
      </c>
      <c r="O339" s="60">
        <f>'2.Census &amp; Reference Benchmarks'!S339</f>
        <v>0</v>
      </c>
      <c r="P339" s="52">
        <f>IF( AND(I339 &lt; '1. Summary for SBA'!$J$7, I339 &lt;&gt;""), 0, IF(AND(G339="",I339=""),SUM(M339:O339)*4,IF(I339&lt;'1. Summary for SBA'!$J$7,0,IF(K339="Yes",0,IF(H339="Salary",IF(AND(SUM(M339:O339)*4&lt;100000,L339=""),(SUM(M339:O339)/(IF(OR(I339=0,I339&gt;=DATEVALUE("3/31/2020")),DATEVALUE("3/31/2020"),I339)-IF(OR(G339&lt;=DATEVALUE("1/1/2020"), G339 = ""),DATEVALUE("1/1/2020"),IF(OR(MONTH(G339)=1),G339+1,IF(MONTH(G339)=3,G339,G339-1)))))*360,0),0)))))</f>
        <v>0</v>
      </c>
      <c r="Q339" s="52">
        <f t="shared" si="36"/>
        <v>0</v>
      </c>
      <c r="R339" s="67">
        <f t="shared" si="37"/>
        <v>0</v>
      </c>
      <c r="S339" s="53">
        <f>SUM('3.Weekly Hours &amp; Wage Activity'!AI339:BF339)</f>
        <v>0</v>
      </c>
      <c r="T339" s="53">
        <f>IF(AND(I339&lt;&gt; "",  I339 &lt; '1. Summary for SBA'!$J$11 +168, I339 &gt; '1. Summary for SBA'!$J$11),S339+(((168-(I339-'1. Summary for SBA'!$J$11+1))*S339)/((I339-'1. Summary for SBA'!$J$11+1))),0)</f>
        <v>0</v>
      </c>
      <c r="U339" s="369">
        <f>IF(K339= "Yes",0,IF( H339 = "salary",IF(T339 = 0,MAX(0,$R339-$S339), R339-T339),IF( H339 = "Hourly",'6. Hourly EE Wage Reduction'!AA339, 0)))</f>
        <v>0</v>
      </c>
      <c r="V339" s="67">
        <f t="shared" si="38"/>
        <v>0</v>
      </c>
      <c r="W339" s="405" t="str">
        <f>IF(U339 = 0, "No",IF('6. Hourly EE Wage Reduction'!T339 &gt;'6. Hourly EE Wage Reduction'!W339, "Yes", "No"))</f>
        <v>No</v>
      </c>
      <c r="X339" s="67">
        <f t="shared" si="39"/>
        <v>0</v>
      </c>
      <c r="Y339" s="67">
        <f t="shared" si="40"/>
        <v>0</v>
      </c>
      <c r="AA339" s="86">
        <f>IFERROR(IF('3.Weekly Hours &amp; Wage Activity'!J339 = "FT", 1,MIN(1,IF('3.Weekly Hours &amp; Wage Activity'!J339 = "", "",MIN('3.Weekly Hours &amp; Wage Activity'!J339/40,1)),IF('3.Weekly Hours &amp; Wage Activity'!J339="", "",'3.Weekly Hours &amp; Wage Activity'!J339/40 ))),0)</f>
        <v>0</v>
      </c>
      <c r="AB339" s="86">
        <f>IFERROR(IF('3.Weekly Hours &amp; Wage Activity'!K339 = "FT", 1,MIN(1,IF('3.Weekly Hours &amp; Wage Activity'!K339 = "", "",MIN('3.Weekly Hours &amp; Wage Activity'!K339/40,1)),IF('3.Weekly Hours &amp; Wage Activity'!K339="", "",'3.Weekly Hours &amp; Wage Activity'!K339/40 ))),0)</f>
        <v>0</v>
      </c>
      <c r="AC339" s="86">
        <f>IFERROR(IF('3.Weekly Hours &amp; Wage Activity'!L339 = "FT", 1,MIN(1,IF('3.Weekly Hours &amp; Wage Activity'!L339 = "", "",MIN('3.Weekly Hours &amp; Wage Activity'!L339/40,1)),IF('3.Weekly Hours &amp; Wage Activity'!L339="", "",'3.Weekly Hours &amp; Wage Activity'!L339/40 ))),0)</f>
        <v>0</v>
      </c>
      <c r="AD339" s="86">
        <f>IFERROR(IF('3.Weekly Hours &amp; Wage Activity'!M339 = "FT", 1,MIN(1,IF('3.Weekly Hours &amp; Wage Activity'!M339 = "", "",MIN('3.Weekly Hours &amp; Wage Activity'!M339/40,1)),IF('3.Weekly Hours &amp; Wage Activity'!M339="", "",'3.Weekly Hours &amp; Wage Activity'!M339/40 ))),0)</f>
        <v>0</v>
      </c>
      <c r="AE339" s="86">
        <f>IFERROR(IF('3.Weekly Hours &amp; Wage Activity'!N339 = "FT", 1,MIN(1,IF('3.Weekly Hours &amp; Wage Activity'!N339 = "", "",MIN('3.Weekly Hours &amp; Wage Activity'!N339/40,1)),IF('3.Weekly Hours &amp; Wage Activity'!N339="", "",'3.Weekly Hours &amp; Wage Activity'!N339/40 ))),0)</f>
        <v>0</v>
      </c>
      <c r="AF339" s="86">
        <f>IFERROR(IF('3.Weekly Hours &amp; Wage Activity'!O339 = "FT", 1,MIN(1,IF('3.Weekly Hours &amp; Wage Activity'!O339 = "", "",MIN('3.Weekly Hours &amp; Wage Activity'!O339/40,1)),IF('3.Weekly Hours &amp; Wage Activity'!O339="", "",'3.Weekly Hours &amp; Wage Activity'!O339/40 ))),0)</f>
        <v>0</v>
      </c>
      <c r="AG339" s="86">
        <f>IFERROR(IF('3.Weekly Hours &amp; Wage Activity'!P339 = "FT", 1,MIN(1,IF('3.Weekly Hours &amp; Wage Activity'!P339 = "", "",MIN('3.Weekly Hours &amp; Wage Activity'!P339/40,1)),IF('3.Weekly Hours &amp; Wage Activity'!P339="", "",'3.Weekly Hours &amp; Wage Activity'!P339/40 ))),0)</f>
        <v>0</v>
      </c>
      <c r="AH339" s="86">
        <f>IFERROR(IF('3.Weekly Hours &amp; Wage Activity'!Q339 = "FT", 1,MIN(1,IF('3.Weekly Hours &amp; Wage Activity'!Q339 = "", "",MIN('3.Weekly Hours &amp; Wage Activity'!Q339/40,1)),IF('3.Weekly Hours &amp; Wage Activity'!Q339="", "",'3.Weekly Hours &amp; Wage Activity'!Q339/40 ))),0)</f>
        <v>0</v>
      </c>
      <c r="AI339" s="86">
        <f>IFERROR(IF('3.Weekly Hours &amp; Wage Activity'!R339 = "FT", 1,MIN(1,IF('3.Weekly Hours &amp; Wage Activity'!R339 = "", "",MIN('3.Weekly Hours &amp; Wage Activity'!R339/40,1)),IF('3.Weekly Hours &amp; Wage Activity'!R339="", "",'3.Weekly Hours &amp; Wage Activity'!R339/40 ))),0)</f>
        <v>0</v>
      </c>
      <c r="AJ339" s="86">
        <f>IFERROR(IF('3.Weekly Hours &amp; Wage Activity'!S339 = "FT", 1,MIN(1,IF('3.Weekly Hours &amp; Wage Activity'!S339 = "", "",MIN('3.Weekly Hours &amp; Wage Activity'!S339/40,1)),IF('3.Weekly Hours &amp; Wage Activity'!S339="", "",'3.Weekly Hours &amp; Wage Activity'!S339/40 ))),0)</f>
        <v>0</v>
      </c>
      <c r="AK339" s="86">
        <f>IFERROR(IF('3.Weekly Hours &amp; Wage Activity'!T339 = "FT", 1,MIN(1,IF('3.Weekly Hours &amp; Wage Activity'!T339 = "", "",MIN('3.Weekly Hours &amp; Wage Activity'!T339/40,1)),IF('3.Weekly Hours &amp; Wage Activity'!T339="", "",'3.Weekly Hours &amp; Wage Activity'!T339/40 ))),0)</f>
        <v>0</v>
      </c>
      <c r="AL339" s="86">
        <f>IFERROR(IF('3.Weekly Hours &amp; Wage Activity'!U339 = "FT", 1,MIN(1,IF('3.Weekly Hours &amp; Wage Activity'!U339 = "", "",MIN('3.Weekly Hours &amp; Wage Activity'!U339/40,1)),IF('3.Weekly Hours &amp; Wage Activity'!U339="", "",'3.Weekly Hours &amp; Wage Activity'!U339/40 ))),0)</f>
        <v>0</v>
      </c>
      <c r="AM339" s="86">
        <f>IFERROR(IF('3.Weekly Hours &amp; Wage Activity'!V339 = "FT", 1,MIN(1,IF('3.Weekly Hours &amp; Wage Activity'!V339 = "", "",MIN('3.Weekly Hours &amp; Wage Activity'!V339/40,1)),IF('3.Weekly Hours &amp; Wage Activity'!V339="", "",'3.Weekly Hours &amp; Wage Activity'!V339/40 ))),0)</f>
        <v>0</v>
      </c>
      <c r="AN339" s="86">
        <f>IFERROR(IF('3.Weekly Hours &amp; Wage Activity'!W339 = "FT", 1,MIN(1,IF('3.Weekly Hours &amp; Wage Activity'!W339 = "", "",MIN('3.Weekly Hours &amp; Wage Activity'!W339/40,1)),IF('3.Weekly Hours &amp; Wage Activity'!W339="", "",'3.Weekly Hours &amp; Wage Activity'!W339/40 ))),0)</f>
        <v>0</v>
      </c>
      <c r="AO339" s="86">
        <f>IFERROR(IF('3.Weekly Hours &amp; Wage Activity'!X339 = "FT", 1,MIN(1,IF('3.Weekly Hours &amp; Wage Activity'!X339 = "", "",MIN('3.Weekly Hours &amp; Wage Activity'!X339/40,1)),IF('3.Weekly Hours &amp; Wage Activity'!X339="", "",'3.Weekly Hours &amp; Wage Activity'!X339/40 ))),0)</f>
        <v>0</v>
      </c>
      <c r="AP339" s="86">
        <f>IFERROR(IF('3.Weekly Hours &amp; Wage Activity'!Y339 = "FT", 1,MIN(1,IF('3.Weekly Hours &amp; Wage Activity'!Y339 = "", "",MIN('3.Weekly Hours &amp; Wage Activity'!Y339/40,1)),IF('3.Weekly Hours &amp; Wage Activity'!Y339="", "",'3.Weekly Hours &amp; Wage Activity'!Y339/40 ))),0)</f>
        <v>0</v>
      </c>
      <c r="AQ339" s="86">
        <f>IFERROR(IF('3.Weekly Hours &amp; Wage Activity'!Z339 = "FT", 1,MIN(1,IF('3.Weekly Hours &amp; Wage Activity'!Z339 = "", "",MIN('3.Weekly Hours &amp; Wage Activity'!Z339/40,1)),IF('3.Weekly Hours &amp; Wage Activity'!Z339="", "",'3.Weekly Hours &amp; Wage Activity'!Z339/40 ))),0)</f>
        <v>0</v>
      </c>
      <c r="AR339" s="86">
        <f>IFERROR(IF('3.Weekly Hours &amp; Wage Activity'!AA339 = "FT", 1,MIN(1,IF('3.Weekly Hours &amp; Wage Activity'!AA339 = "", "",MIN('3.Weekly Hours &amp; Wage Activity'!AA339/40,1)),IF('3.Weekly Hours &amp; Wage Activity'!AA339="", "",'3.Weekly Hours &amp; Wage Activity'!AA339/40 ))),0)</f>
        <v>0</v>
      </c>
      <c r="AS339" s="86">
        <f>IFERROR(IF('3.Weekly Hours &amp; Wage Activity'!AB339 = "FT", 1,MIN(1,IF('3.Weekly Hours &amp; Wage Activity'!AB339 = "", "",MIN('3.Weekly Hours &amp; Wage Activity'!AB339/40,1)),IF('3.Weekly Hours &amp; Wage Activity'!AB339="", "",'3.Weekly Hours &amp; Wage Activity'!AB339/40 ))),0)</f>
        <v>0</v>
      </c>
      <c r="AT339" s="86">
        <f>IFERROR(IF('3.Weekly Hours &amp; Wage Activity'!AC339 = "FT", 1,MIN(1,IF('3.Weekly Hours &amp; Wage Activity'!AC339 = "", "",MIN('3.Weekly Hours &amp; Wage Activity'!AC339/40,1)),IF('3.Weekly Hours &amp; Wage Activity'!AC339="", "",'3.Weekly Hours &amp; Wage Activity'!AC339/40 ))),0)</f>
        <v>0</v>
      </c>
      <c r="AU339" s="86">
        <f>IFERROR(IF('3.Weekly Hours &amp; Wage Activity'!AD339 = "FT", 1,MIN(1,IF('3.Weekly Hours &amp; Wage Activity'!AD339 = "", "",MIN('3.Weekly Hours &amp; Wage Activity'!AD339/40,1)),IF('3.Weekly Hours &amp; Wage Activity'!AD339="", "",'3.Weekly Hours &amp; Wage Activity'!AD339/40 ))),0)</f>
        <v>0</v>
      </c>
      <c r="AV339" s="86">
        <f>IFERROR(IF('3.Weekly Hours &amp; Wage Activity'!AE339 = "FT", 1,MIN(1,IF('3.Weekly Hours &amp; Wage Activity'!AE339 = "", "",MIN('3.Weekly Hours &amp; Wage Activity'!AE339/40,1)),IF('3.Weekly Hours &amp; Wage Activity'!AE339="", "",'3.Weekly Hours &amp; Wage Activity'!AE339/40 ))),0)</f>
        <v>0</v>
      </c>
      <c r="AW339" s="86">
        <f>IFERROR(IF('3.Weekly Hours &amp; Wage Activity'!AF339 = "FT", 1,MIN(1,IF('3.Weekly Hours &amp; Wage Activity'!AF339 = "", "",MIN('3.Weekly Hours &amp; Wage Activity'!AF339/40,1)),IF('3.Weekly Hours &amp; Wage Activity'!AF339="", "",'3.Weekly Hours &amp; Wage Activity'!AF339/40 ))),0)</f>
        <v>0</v>
      </c>
      <c r="AX339" s="86">
        <f>IFERROR(IF('3.Weekly Hours &amp; Wage Activity'!AG339 = "FT", 1,MIN(1,IF('3.Weekly Hours &amp; Wage Activity'!AG339 = "", "",MIN('3.Weekly Hours &amp; Wage Activity'!AG339/40,1)),IF('3.Weekly Hours &amp; Wage Activity'!AG339="", "",'3.Weekly Hours &amp; Wage Activity'!AG339/40 ))),0)</f>
        <v>0</v>
      </c>
      <c r="AY339" s="523">
        <f>SUM( IF(COUNTIF('3.Weekly Hours &amp; Wage Activity'!J339:Q339, "&lt;&gt;FT") = 0, COLUMNS('3.Weekly Hours &amp; Wage Activity'!J339:AG339) * 40, '3.Weekly Hours &amp; Wage Activity'!J339:AG339))</f>
        <v>0</v>
      </c>
      <c r="AZ339" s="86">
        <f t="shared" si="41"/>
        <v>0</v>
      </c>
      <c r="BA339" s="87">
        <f t="shared" si="42"/>
        <v>0</v>
      </c>
      <c r="BB339" s="74" t="str">
        <f>IF('2.Census &amp; Reference Benchmarks'!K339 = "", "", '2.Census &amp; Reference Benchmarks'!K339)</f>
        <v/>
      </c>
      <c r="BC339" s="185">
        <f>IF('2.Census &amp; Reference Benchmarks'!L339="N/A",IF(OR(AND(G339="",I339=""),AND(G339&lt;DATEVALUE("1/1/2020"),OR(I339="",I339&gt;DATEVALUE("3/31/2020")))),177.14,IF(OR(I339 = "", I339 &gt; DATEVALUE("1/31/2020")), ROUND(177.14*((DATEVALUE("2/1/2020") -G339)/31),1))),IF('2.Census &amp; Reference Benchmarks'!L339="",0,'2.Census &amp; Reference Benchmarks'!L339))</f>
        <v>0</v>
      </c>
      <c r="BD339" s="74" t="str">
        <f>IF('2.Census &amp; Reference Benchmarks'!N339 = "", "", '2.Census &amp; Reference Benchmarks'!N339)</f>
        <v/>
      </c>
      <c r="BE339" s="185">
        <f>IF('2.Census &amp; Reference Benchmarks'!O339="N/A",IF(OR(AND(G339="",I339=""),AND(G339&lt;=DATEVALUE("2/1/2020"),OR(I339="",I339&gt;=DATEVALUE("2/29/2020")))),165.71,IF(AND(G339&gt;DATEVALUE("2/1/2020"),OR(I339="",I339&lt;=DATEVALUE("2/29/2020"))),((DATEVALUE("3/1/2020")-G339)/29)*165.71,"")),IF('2.Census &amp; Reference Benchmarks'!O339="",0,'2.Census &amp; Reference Benchmarks'!O339))</f>
        <v>0</v>
      </c>
    </row>
    <row r="340" spans="1:57" x14ac:dyDescent="0.25">
      <c r="A340" s="3"/>
      <c r="B340" s="56">
        <f>IF('2.Census &amp; Reference Benchmarks'!B340 &lt;&gt;"",'2.Census &amp; Reference Benchmarks'!B340,"")</f>
        <v>0</v>
      </c>
      <c r="C340" s="56">
        <f>IF('2.Census &amp; Reference Benchmarks'!C340 &lt;&gt;"",'2.Census &amp; Reference Benchmarks'!C340,"")</f>
        <v>0</v>
      </c>
      <c r="D340" s="57" t="str">
        <f>IF('2.Census &amp; Reference Benchmarks'!D340 &lt;&gt;"",'2.Census &amp; Reference Benchmarks'!D340,"")</f>
        <v/>
      </c>
      <c r="E340" s="56" t="str">
        <f>IF('2.Census &amp; Reference Benchmarks'!E340 &lt;&gt;"",'2.Census &amp; Reference Benchmarks'!E340,"")</f>
        <v/>
      </c>
      <c r="F340" s="56" t="str">
        <f>IF('2.Census &amp; Reference Benchmarks'!F340 &lt;&gt;"",'2.Census &amp; Reference Benchmarks'!F340,"")</f>
        <v/>
      </c>
      <c r="G340" s="58" t="str">
        <f>IF('2.Census &amp; Reference Benchmarks'!G340 &lt;&gt;"",'2.Census &amp; Reference Benchmarks'!G340,"")</f>
        <v/>
      </c>
      <c r="H340" s="58" t="str">
        <f>IF('2.Census &amp; Reference Benchmarks'!H340 &lt;&gt;"",'2.Census &amp; Reference Benchmarks'!H340,"")</f>
        <v/>
      </c>
      <c r="I340" s="58" t="str">
        <f>IF('2.Census &amp; Reference Benchmarks'!I340 &lt;&gt;"",'2.Census &amp; Reference Benchmarks'!I340,"")</f>
        <v/>
      </c>
      <c r="J340" s="69" t="str">
        <f>IF('2.Census &amp; Reference Benchmarks'!J340 &lt;&gt;"",'2.Census &amp; Reference Benchmarks'!J340,"")</f>
        <v/>
      </c>
      <c r="K340" s="58" t="str">
        <f>IF('7.Safe Harbor Input Data &amp; Calc'!Q342 &lt;&gt; "", '7.Safe Harbor Input Data &amp; Calc'!Q342, "")</f>
        <v>No</v>
      </c>
      <c r="L340" s="59" t="str">
        <f>IF('2.Census &amp; Reference Benchmarks'!T340&lt;&gt; "",'2.Census &amp; Reference Benchmarks'!T340,"")</f>
        <v/>
      </c>
      <c r="M340" s="60">
        <f>'2.Census &amp; Reference Benchmarks'!M340</f>
        <v>0</v>
      </c>
      <c r="N340" s="60">
        <f>'2.Census &amp; Reference Benchmarks'!P340</f>
        <v>0</v>
      </c>
      <c r="O340" s="60">
        <f>'2.Census &amp; Reference Benchmarks'!S340</f>
        <v>0</v>
      </c>
      <c r="P340" s="52">
        <f>IF( AND(I340 &lt; '1. Summary for SBA'!$J$7, I340 &lt;&gt;""), 0, IF(AND(G340="",I340=""),SUM(M340:O340)*4,IF(I340&lt;'1. Summary for SBA'!$J$7,0,IF(K340="Yes",0,IF(H340="Salary",IF(AND(SUM(M340:O340)*4&lt;100000,L340=""),(SUM(M340:O340)/(IF(OR(I340=0,I340&gt;=DATEVALUE("3/31/2020")),DATEVALUE("3/31/2020"),I340)-IF(OR(G340&lt;=DATEVALUE("1/1/2020"), G340 = ""),DATEVALUE("1/1/2020"),IF(OR(MONTH(G340)=1),G340+1,IF(MONTH(G340)=3,G340,G340-1)))))*360,0),0)))))</f>
        <v>0</v>
      </c>
      <c r="Q340" s="52">
        <f t="shared" si="36"/>
        <v>0</v>
      </c>
      <c r="R340" s="67">
        <f t="shared" si="37"/>
        <v>0</v>
      </c>
      <c r="S340" s="53">
        <f>SUM('3.Weekly Hours &amp; Wage Activity'!AI340:BF340)</f>
        <v>0</v>
      </c>
      <c r="T340" s="53">
        <f>IF(AND(I340&lt;&gt; "",  I340 &lt; '1. Summary for SBA'!$J$11 +168, I340 &gt; '1. Summary for SBA'!$J$11),S340+(((168-(I340-'1. Summary for SBA'!$J$11+1))*S340)/((I340-'1. Summary for SBA'!$J$11+1))),0)</f>
        <v>0</v>
      </c>
      <c r="U340" s="369">
        <f>IF(K340= "Yes",0,IF( H340 = "salary",IF(T340 = 0,MAX(0,$R340-$S340), R340-T340),IF( H340 = "Hourly",'6. Hourly EE Wage Reduction'!AA340, 0)))</f>
        <v>0</v>
      </c>
      <c r="V340" s="67">
        <f t="shared" si="38"/>
        <v>0</v>
      </c>
      <c r="W340" s="405" t="str">
        <f>IF(U340 = 0, "No",IF('6. Hourly EE Wage Reduction'!T340 &gt;'6. Hourly EE Wage Reduction'!W340, "Yes", "No"))</f>
        <v>No</v>
      </c>
      <c r="X340" s="67">
        <f t="shared" si="39"/>
        <v>0</v>
      </c>
      <c r="Y340" s="67">
        <f t="shared" si="40"/>
        <v>0</v>
      </c>
      <c r="AA340" s="86">
        <f>IFERROR(IF('3.Weekly Hours &amp; Wage Activity'!J340 = "FT", 1,MIN(1,IF('3.Weekly Hours &amp; Wage Activity'!J340 = "", "",MIN('3.Weekly Hours &amp; Wage Activity'!J340/40,1)),IF('3.Weekly Hours &amp; Wage Activity'!J340="", "",'3.Weekly Hours &amp; Wage Activity'!J340/40 ))),0)</f>
        <v>0</v>
      </c>
      <c r="AB340" s="86">
        <f>IFERROR(IF('3.Weekly Hours &amp; Wage Activity'!K340 = "FT", 1,MIN(1,IF('3.Weekly Hours &amp; Wage Activity'!K340 = "", "",MIN('3.Weekly Hours &amp; Wage Activity'!K340/40,1)),IF('3.Weekly Hours &amp; Wage Activity'!K340="", "",'3.Weekly Hours &amp; Wage Activity'!K340/40 ))),0)</f>
        <v>0</v>
      </c>
      <c r="AC340" s="86">
        <f>IFERROR(IF('3.Weekly Hours &amp; Wage Activity'!L340 = "FT", 1,MIN(1,IF('3.Weekly Hours &amp; Wage Activity'!L340 = "", "",MIN('3.Weekly Hours &amp; Wage Activity'!L340/40,1)),IF('3.Weekly Hours &amp; Wage Activity'!L340="", "",'3.Weekly Hours &amp; Wage Activity'!L340/40 ))),0)</f>
        <v>0</v>
      </c>
      <c r="AD340" s="86">
        <f>IFERROR(IF('3.Weekly Hours &amp; Wage Activity'!M340 = "FT", 1,MIN(1,IF('3.Weekly Hours &amp; Wage Activity'!M340 = "", "",MIN('3.Weekly Hours &amp; Wage Activity'!M340/40,1)),IF('3.Weekly Hours &amp; Wage Activity'!M340="", "",'3.Weekly Hours &amp; Wage Activity'!M340/40 ))),0)</f>
        <v>0</v>
      </c>
      <c r="AE340" s="86">
        <f>IFERROR(IF('3.Weekly Hours &amp; Wage Activity'!N340 = "FT", 1,MIN(1,IF('3.Weekly Hours &amp; Wage Activity'!N340 = "", "",MIN('3.Weekly Hours &amp; Wage Activity'!N340/40,1)),IF('3.Weekly Hours &amp; Wage Activity'!N340="", "",'3.Weekly Hours &amp; Wage Activity'!N340/40 ))),0)</f>
        <v>0</v>
      </c>
      <c r="AF340" s="86">
        <f>IFERROR(IF('3.Weekly Hours &amp; Wage Activity'!O340 = "FT", 1,MIN(1,IF('3.Weekly Hours &amp; Wage Activity'!O340 = "", "",MIN('3.Weekly Hours &amp; Wage Activity'!O340/40,1)),IF('3.Weekly Hours &amp; Wage Activity'!O340="", "",'3.Weekly Hours &amp; Wage Activity'!O340/40 ))),0)</f>
        <v>0</v>
      </c>
      <c r="AG340" s="86">
        <f>IFERROR(IF('3.Weekly Hours &amp; Wage Activity'!P340 = "FT", 1,MIN(1,IF('3.Weekly Hours &amp; Wage Activity'!P340 = "", "",MIN('3.Weekly Hours &amp; Wage Activity'!P340/40,1)),IF('3.Weekly Hours &amp; Wage Activity'!P340="", "",'3.Weekly Hours &amp; Wage Activity'!P340/40 ))),0)</f>
        <v>0</v>
      </c>
      <c r="AH340" s="86">
        <f>IFERROR(IF('3.Weekly Hours &amp; Wage Activity'!Q340 = "FT", 1,MIN(1,IF('3.Weekly Hours &amp; Wage Activity'!Q340 = "", "",MIN('3.Weekly Hours &amp; Wage Activity'!Q340/40,1)),IF('3.Weekly Hours &amp; Wage Activity'!Q340="", "",'3.Weekly Hours &amp; Wage Activity'!Q340/40 ))),0)</f>
        <v>0</v>
      </c>
      <c r="AI340" s="86">
        <f>IFERROR(IF('3.Weekly Hours &amp; Wage Activity'!R340 = "FT", 1,MIN(1,IF('3.Weekly Hours &amp; Wage Activity'!R340 = "", "",MIN('3.Weekly Hours &amp; Wage Activity'!R340/40,1)),IF('3.Weekly Hours &amp; Wage Activity'!R340="", "",'3.Weekly Hours &amp; Wage Activity'!R340/40 ))),0)</f>
        <v>0</v>
      </c>
      <c r="AJ340" s="86">
        <f>IFERROR(IF('3.Weekly Hours &amp; Wage Activity'!S340 = "FT", 1,MIN(1,IF('3.Weekly Hours &amp; Wage Activity'!S340 = "", "",MIN('3.Weekly Hours &amp; Wage Activity'!S340/40,1)),IF('3.Weekly Hours &amp; Wage Activity'!S340="", "",'3.Weekly Hours &amp; Wage Activity'!S340/40 ))),0)</f>
        <v>0</v>
      </c>
      <c r="AK340" s="86">
        <f>IFERROR(IF('3.Weekly Hours &amp; Wage Activity'!T340 = "FT", 1,MIN(1,IF('3.Weekly Hours &amp; Wage Activity'!T340 = "", "",MIN('3.Weekly Hours &amp; Wage Activity'!T340/40,1)),IF('3.Weekly Hours &amp; Wage Activity'!T340="", "",'3.Weekly Hours &amp; Wage Activity'!T340/40 ))),0)</f>
        <v>0</v>
      </c>
      <c r="AL340" s="86">
        <f>IFERROR(IF('3.Weekly Hours &amp; Wage Activity'!U340 = "FT", 1,MIN(1,IF('3.Weekly Hours &amp; Wage Activity'!U340 = "", "",MIN('3.Weekly Hours &amp; Wage Activity'!U340/40,1)),IF('3.Weekly Hours &amp; Wage Activity'!U340="", "",'3.Weekly Hours &amp; Wage Activity'!U340/40 ))),0)</f>
        <v>0</v>
      </c>
      <c r="AM340" s="86">
        <f>IFERROR(IF('3.Weekly Hours &amp; Wage Activity'!V340 = "FT", 1,MIN(1,IF('3.Weekly Hours &amp; Wage Activity'!V340 = "", "",MIN('3.Weekly Hours &amp; Wage Activity'!V340/40,1)),IF('3.Weekly Hours &amp; Wage Activity'!V340="", "",'3.Weekly Hours &amp; Wage Activity'!V340/40 ))),0)</f>
        <v>0</v>
      </c>
      <c r="AN340" s="86">
        <f>IFERROR(IF('3.Weekly Hours &amp; Wage Activity'!W340 = "FT", 1,MIN(1,IF('3.Weekly Hours &amp; Wage Activity'!W340 = "", "",MIN('3.Weekly Hours &amp; Wage Activity'!W340/40,1)),IF('3.Weekly Hours &amp; Wage Activity'!W340="", "",'3.Weekly Hours &amp; Wage Activity'!W340/40 ))),0)</f>
        <v>0</v>
      </c>
      <c r="AO340" s="86">
        <f>IFERROR(IF('3.Weekly Hours &amp; Wage Activity'!X340 = "FT", 1,MIN(1,IF('3.Weekly Hours &amp; Wage Activity'!X340 = "", "",MIN('3.Weekly Hours &amp; Wage Activity'!X340/40,1)),IF('3.Weekly Hours &amp; Wage Activity'!X340="", "",'3.Weekly Hours &amp; Wage Activity'!X340/40 ))),0)</f>
        <v>0</v>
      </c>
      <c r="AP340" s="86">
        <f>IFERROR(IF('3.Weekly Hours &amp; Wage Activity'!Y340 = "FT", 1,MIN(1,IF('3.Weekly Hours &amp; Wage Activity'!Y340 = "", "",MIN('3.Weekly Hours &amp; Wage Activity'!Y340/40,1)),IF('3.Weekly Hours &amp; Wage Activity'!Y340="", "",'3.Weekly Hours &amp; Wage Activity'!Y340/40 ))),0)</f>
        <v>0</v>
      </c>
      <c r="AQ340" s="86">
        <f>IFERROR(IF('3.Weekly Hours &amp; Wage Activity'!Z340 = "FT", 1,MIN(1,IF('3.Weekly Hours &amp; Wage Activity'!Z340 = "", "",MIN('3.Weekly Hours &amp; Wage Activity'!Z340/40,1)),IF('3.Weekly Hours &amp; Wage Activity'!Z340="", "",'3.Weekly Hours &amp; Wage Activity'!Z340/40 ))),0)</f>
        <v>0</v>
      </c>
      <c r="AR340" s="86">
        <f>IFERROR(IF('3.Weekly Hours &amp; Wage Activity'!AA340 = "FT", 1,MIN(1,IF('3.Weekly Hours &amp; Wage Activity'!AA340 = "", "",MIN('3.Weekly Hours &amp; Wage Activity'!AA340/40,1)),IF('3.Weekly Hours &amp; Wage Activity'!AA340="", "",'3.Weekly Hours &amp; Wage Activity'!AA340/40 ))),0)</f>
        <v>0</v>
      </c>
      <c r="AS340" s="86">
        <f>IFERROR(IF('3.Weekly Hours &amp; Wage Activity'!AB340 = "FT", 1,MIN(1,IF('3.Weekly Hours &amp; Wage Activity'!AB340 = "", "",MIN('3.Weekly Hours &amp; Wage Activity'!AB340/40,1)),IF('3.Weekly Hours &amp; Wage Activity'!AB340="", "",'3.Weekly Hours &amp; Wage Activity'!AB340/40 ))),0)</f>
        <v>0</v>
      </c>
      <c r="AT340" s="86">
        <f>IFERROR(IF('3.Weekly Hours &amp; Wage Activity'!AC340 = "FT", 1,MIN(1,IF('3.Weekly Hours &amp; Wage Activity'!AC340 = "", "",MIN('3.Weekly Hours &amp; Wage Activity'!AC340/40,1)),IF('3.Weekly Hours &amp; Wage Activity'!AC340="", "",'3.Weekly Hours &amp; Wage Activity'!AC340/40 ))),0)</f>
        <v>0</v>
      </c>
      <c r="AU340" s="86">
        <f>IFERROR(IF('3.Weekly Hours &amp; Wage Activity'!AD340 = "FT", 1,MIN(1,IF('3.Weekly Hours &amp; Wage Activity'!AD340 = "", "",MIN('3.Weekly Hours &amp; Wage Activity'!AD340/40,1)),IF('3.Weekly Hours &amp; Wage Activity'!AD340="", "",'3.Weekly Hours &amp; Wage Activity'!AD340/40 ))),0)</f>
        <v>0</v>
      </c>
      <c r="AV340" s="86">
        <f>IFERROR(IF('3.Weekly Hours &amp; Wage Activity'!AE340 = "FT", 1,MIN(1,IF('3.Weekly Hours &amp; Wage Activity'!AE340 = "", "",MIN('3.Weekly Hours &amp; Wage Activity'!AE340/40,1)),IF('3.Weekly Hours &amp; Wage Activity'!AE340="", "",'3.Weekly Hours &amp; Wage Activity'!AE340/40 ))),0)</f>
        <v>0</v>
      </c>
      <c r="AW340" s="86">
        <f>IFERROR(IF('3.Weekly Hours &amp; Wage Activity'!AF340 = "FT", 1,MIN(1,IF('3.Weekly Hours &amp; Wage Activity'!AF340 = "", "",MIN('3.Weekly Hours &amp; Wage Activity'!AF340/40,1)),IF('3.Weekly Hours &amp; Wage Activity'!AF340="", "",'3.Weekly Hours &amp; Wage Activity'!AF340/40 ))),0)</f>
        <v>0</v>
      </c>
      <c r="AX340" s="86">
        <f>IFERROR(IF('3.Weekly Hours &amp; Wage Activity'!AG340 = "FT", 1,MIN(1,IF('3.Weekly Hours &amp; Wage Activity'!AG340 = "", "",MIN('3.Weekly Hours &amp; Wage Activity'!AG340/40,1)),IF('3.Weekly Hours &amp; Wage Activity'!AG340="", "",'3.Weekly Hours &amp; Wage Activity'!AG340/40 ))),0)</f>
        <v>0</v>
      </c>
      <c r="AY340" s="523">
        <f>SUM( IF(COUNTIF('3.Weekly Hours &amp; Wage Activity'!J340:Q340, "&lt;&gt;FT") = 0, COLUMNS('3.Weekly Hours &amp; Wage Activity'!J340:AG340) * 40, '3.Weekly Hours &amp; Wage Activity'!J340:AG340))</f>
        <v>0</v>
      </c>
      <c r="AZ340" s="86">
        <f t="shared" si="41"/>
        <v>0</v>
      </c>
      <c r="BA340" s="87">
        <f t="shared" si="42"/>
        <v>0</v>
      </c>
      <c r="BB340" s="74" t="str">
        <f>IF('2.Census &amp; Reference Benchmarks'!K340 = "", "", '2.Census &amp; Reference Benchmarks'!K340)</f>
        <v/>
      </c>
      <c r="BC340" s="185">
        <f>IF('2.Census &amp; Reference Benchmarks'!L340="N/A",IF(OR(AND(G340="",I340=""),AND(G340&lt;DATEVALUE("1/1/2020"),OR(I340="",I340&gt;DATEVALUE("3/31/2020")))),177.14,IF(OR(I340 = "", I340 &gt; DATEVALUE("1/31/2020")), ROUND(177.14*((DATEVALUE("2/1/2020") -G340)/31),1))),IF('2.Census &amp; Reference Benchmarks'!L340="",0,'2.Census &amp; Reference Benchmarks'!L340))</f>
        <v>0</v>
      </c>
      <c r="BD340" s="74" t="str">
        <f>IF('2.Census &amp; Reference Benchmarks'!N340 = "", "", '2.Census &amp; Reference Benchmarks'!N340)</f>
        <v/>
      </c>
      <c r="BE340" s="185">
        <f>IF('2.Census &amp; Reference Benchmarks'!O340="N/A",IF(OR(AND(G340="",I340=""),AND(G340&lt;=DATEVALUE("2/1/2020"),OR(I340="",I340&gt;=DATEVALUE("2/29/2020")))),165.71,IF(AND(G340&gt;DATEVALUE("2/1/2020"),OR(I340="",I340&lt;=DATEVALUE("2/29/2020"))),((DATEVALUE("3/1/2020")-G340)/29)*165.71,"")),IF('2.Census &amp; Reference Benchmarks'!O340="",0,'2.Census &amp; Reference Benchmarks'!O340))</f>
        <v>0</v>
      </c>
    </row>
    <row r="341" spans="1:57" x14ac:dyDescent="0.25">
      <c r="A341" s="3"/>
      <c r="B341" s="56">
        <f>IF('2.Census &amp; Reference Benchmarks'!B341 &lt;&gt;"",'2.Census &amp; Reference Benchmarks'!B341,"")</f>
        <v>0</v>
      </c>
      <c r="C341" s="56">
        <f>IF('2.Census &amp; Reference Benchmarks'!C341 &lt;&gt;"",'2.Census &amp; Reference Benchmarks'!C341,"")</f>
        <v>0</v>
      </c>
      <c r="D341" s="57" t="str">
        <f>IF('2.Census &amp; Reference Benchmarks'!D341 &lt;&gt;"",'2.Census &amp; Reference Benchmarks'!D341,"")</f>
        <v/>
      </c>
      <c r="E341" s="56" t="str">
        <f>IF('2.Census &amp; Reference Benchmarks'!E341 &lt;&gt;"",'2.Census &amp; Reference Benchmarks'!E341,"")</f>
        <v/>
      </c>
      <c r="F341" s="56" t="str">
        <f>IF('2.Census &amp; Reference Benchmarks'!F341 &lt;&gt;"",'2.Census &amp; Reference Benchmarks'!F341,"")</f>
        <v/>
      </c>
      <c r="G341" s="58" t="str">
        <f>IF('2.Census &amp; Reference Benchmarks'!G341 &lt;&gt;"",'2.Census &amp; Reference Benchmarks'!G341,"")</f>
        <v/>
      </c>
      <c r="H341" s="58" t="str">
        <f>IF('2.Census &amp; Reference Benchmarks'!H341 &lt;&gt;"",'2.Census &amp; Reference Benchmarks'!H341,"")</f>
        <v/>
      </c>
      <c r="I341" s="58" t="str">
        <f>IF('2.Census &amp; Reference Benchmarks'!I341 &lt;&gt;"",'2.Census &amp; Reference Benchmarks'!I341,"")</f>
        <v/>
      </c>
      <c r="J341" s="69" t="str">
        <f>IF('2.Census &amp; Reference Benchmarks'!J341 &lt;&gt;"",'2.Census &amp; Reference Benchmarks'!J341,"")</f>
        <v/>
      </c>
      <c r="K341" s="58" t="str">
        <f>IF('7.Safe Harbor Input Data &amp; Calc'!Q343 &lt;&gt; "", '7.Safe Harbor Input Data &amp; Calc'!Q343, "")</f>
        <v>No</v>
      </c>
      <c r="L341" s="59" t="str">
        <f>IF('2.Census &amp; Reference Benchmarks'!T341&lt;&gt; "",'2.Census &amp; Reference Benchmarks'!T341,"")</f>
        <v/>
      </c>
      <c r="M341" s="60">
        <f>'2.Census &amp; Reference Benchmarks'!M341</f>
        <v>0</v>
      </c>
      <c r="N341" s="60">
        <f>'2.Census &amp; Reference Benchmarks'!P341</f>
        <v>0</v>
      </c>
      <c r="O341" s="60">
        <f>'2.Census &amp; Reference Benchmarks'!S341</f>
        <v>0</v>
      </c>
      <c r="P341" s="52">
        <f>IF( AND(I341 &lt; '1. Summary for SBA'!$J$7, I341 &lt;&gt;""), 0, IF(AND(G341="",I341=""),SUM(M341:O341)*4,IF(I341&lt;'1. Summary for SBA'!$J$7,0,IF(K341="Yes",0,IF(H341="Salary",IF(AND(SUM(M341:O341)*4&lt;100000,L341=""),(SUM(M341:O341)/(IF(OR(I341=0,I341&gt;=DATEVALUE("3/31/2020")),DATEVALUE("3/31/2020"),I341)-IF(OR(G341&lt;=DATEVALUE("1/1/2020"), G341 = ""),DATEVALUE("1/1/2020"),IF(OR(MONTH(G341)=1),G341+1,IF(MONTH(G341)=3,G341,G341-1)))))*360,0),0)))))</f>
        <v>0</v>
      </c>
      <c r="Q341" s="52">
        <f t="shared" si="36"/>
        <v>0</v>
      </c>
      <c r="R341" s="67">
        <f t="shared" si="37"/>
        <v>0</v>
      </c>
      <c r="S341" s="53">
        <f>SUM('3.Weekly Hours &amp; Wage Activity'!AI341:BF341)</f>
        <v>0</v>
      </c>
      <c r="T341" s="53">
        <f>IF(AND(I341&lt;&gt; "",  I341 &lt; '1. Summary for SBA'!$J$11 +168, I341 &gt; '1. Summary for SBA'!$J$11),S341+(((168-(I341-'1. Summary for SBA'!$J$11+1))*S341)/((I341-'1. Summary for SBA'!$J$11+1))),0)</f>
        <v>0</v>
      </c>
      <c r="U341" s="369">
        <f>IF(K341= "Yes",0,IF( H341 = "salary",IF(T341 = 0,MAX(0,$R341-$S341), R341-T341),IF( H341 = "Hourly",'6. Hourly EE Wage Reduction'!AA341, 0)))</f>
        <v>0</v>
      </c>
      <c r="V341" s="67">
        <f t="shared" si="38"/>
        <v>0</v>
      </c>
      <c r="W341" s="405" t="str">
        <f>IF(U341 = 0, "No",IF('6. Hourly EE Wage Reduction'!T341 &gt;'6. Hourly EE Wage Reduction'!W341, "Yes", "No"))</f>
        <v>No</v>
      </c>
      <c r="X341" s="67">
        <f t="shared" si="39"/>
        <v>0</v>
      </c>
      <c r="Y341" s="67">
        <f t="shared" si="40"/>
        <v>0</v>
      </c>
      <c r="AA341" s="86">
        <f>IFERROR(IF('3.Weekly Hours &amp; Wage Activity'!J341 = "FT", 1,MIN(1,IF('3.Weekly Hours &amp; Wage Activity'!J341 = "", "",MIN('3.Weekly Hours &amp; Wage Activity'!J341/40,1)),IF('3.Weekly Hours &amp; Wage Activity'!J341="", "",'3.Weekly Hours &amp; Wage Activity'!J341/40 ))),0)</f>
        <v>0</v>
      </c>
      <c r="AB341" s="86">
        <f>IFERROR(IF('3.Weekly Hours &amp; Wage Activity'!K341 = "FT", 1,MIN(1,IF('3.Weekly Hours &amp; Wage Activity'!K341 = "", "",MIN('3.Weekly Hours &amp; Wage Activity'!K341/40,1)),IF('3.Weekly Hours &amp; Wage Activity'!K341="", "",'3.Weekly Hours &amp; Wage Activity'!K341/40 ))),0)</f>
        <v>0</v>
      </c>
      <c r="AC341" s="86">
        <f>IFERROR(IF('3.Weekly Hours &amp; Wage Activity'!L341 = "FT", 1,MIN(1,IF('3.Weekly Hours &amp; Wage Activity'!L341 = "", "",MIN('3.Weekly Hours &amp; Wage Activity'!L341/40,1)),IF('3.Weekly Hours &amp; Wage Activity'!L341="", "",'3.Weekly Hours &amp; Wage Activity'!L341/40 ))),0)</f>
        <v>0</v>
      </c>
      <c r="AD341" s="86">
        <f>IFERROR(IF('3.Weekly Hours &amp; Wage Activity'!M341 = "FT", 1,MIN(1,IF('3.Weekly Hours &amp; Wage Activity'!M341 = "", "",MIN('3.Weekly Hours &amp; Wage Activity'!M341/40,1)),IF('3.Weekly Hours &amp; Wage Activity'!M341="", "",'3.Weekly Hours &amp; Wage Activity'!M341/40 ))),0)</f>
        <v>0</v>
      </c>
      <c r="AE341" s="86">
        <f>IFERROR(IF('3.Weekly Hours &amp; Wage Activity'!N341 = "FT", 1,MIN(1,IF('3.Weekly Hours &amp; Wage Activity'!N341 = "", "",MIN('3.Weekly Hours &amp; Wage Activity'!N341/40,1)),IF('3.Weekly Hours &amp; Wage Activity'!N341="", "",'3.Weekly Hours &amp; Wage Activity'!N341/40 ))),0)</f>
        <v>0</v>
      </c>
      <c r="AF341" s="86">
        <f>IFERROR(IF('3.Weekly Hours &amp; Wage Activity'!O341 = "FT", 1,MIN(1,IF('3.Weekly Hours &amp; Wage Activity'!O341 = "", "",MIN('3.Weekly Hours &amp; Wage Activity'!O341/40,1)),IF('3.Weekly Hours &amp; Wage Activity'!O341="", "",'3.Weekly Hours &amp; Wage Activity'!O341/40 ))),0)</f>
        <v>0</v>
      </c>
      <c r="AG341" s="86">
        <f>IFERROR(IF('3.Weekly Hours &amp; Wage Activity'!P341 = "FT", 1,MIN(1,IF('3.Weekly Hours &amp; Wage Activity'!P341 = "", "",MIN('3.Weekly Hours &amp; Wage Activity'!P341/40,1)),IF('3.Weekly Hours &amp; Wage Activity'!P341="", "",'3.Weekly Hours &amp; Wage Activity'!P341/40 ))),0)</f>
        <v>0</v>
      </c>
      <c r="AH341" s="86">
        <f>IFERROR(IF('3.Weekly Hours &amp; Wage Activity'!Q341 = "FT", 1,MIN(1,IF('3.Weekly Hours &amp; Wage Activity'!Q341 = "", "",MIN('3.Weekly Hours &amp; Wage Activity'!Q341/40,1)),IF('3.Weekly Hours &amp; Wage Activity'!Q341="", "",'3.Weekly Hours &amp; Wage Activity'!Q341/40 ))),0)</f>
        <v>0</v>
      </c>
      <c r="AI341" s="86">
        <f>IFERROR(IF('3.Weekly Hours &amp; Wage Activity'!R341 = "FT", 1,MIN(1,IF('3.Weekly Hours &amp; Wage Activity'!R341 = "", "",MIN('3.Weekly Hours &amp; Wage Activity'!R341/40,1)),IF('3.Weekly Hours &amp; Wage Activity'!R341="", "",'3.Weekly Hours &amp; Wage Activity'!R341/40 ))),0)</f>
        <v>0</v>
      </c>
      <c r="AJ341" s="86">
        <f>IFERROR(IF('3.Weekly Hours &amp; Wage Activity'!S341 = "FT", 1,MIN(1,IF('3.Weekly Hours &amp; Wage Activity'!S341 = "", "",MIN('3.Weekly Hours &amp; Wage Activity'!S341/40,1)),IF('3.Weekly Hours &amp; Wage Activity'!S341="", "",'3.Weekly Hours &amp; Wage Activity'!S341/40 ))),0)</f>
        <v>0</v>
      </c>
      <c r="AK341" s="86">
        <f>IFERROR(IF('3.Weekly Hours &amp; Wage Activity'!T341 = "FT", 1,MIN(1,IF('3.Weekly Hours &amp; Wage Activity'!T341 = "", "",MIN('3.Weekly Hours &amp; Wage Activity'!T341/40,1)),IF('3.Weekly Hours &amp; Wage Activity'!T341="", "",'3.Weekly Hours &amp; Wage Activity'!T341/40 ))),0)</f>
        <v>0</v>
      </c>
      <c r="AL341" s="86">
        <f>IFERROR(IF('3.Weekly Hours &amp; Wage Activity'!U341 = "FT", 1,MIN(1,IF('3.Weekly Hours &amp; Wage Activity'!U341 = "", "",MIN('3.Weekly Hours &amp; Wage Activity'!U341/40,1)),IF('3.Weekly Hours &amp; Wage Activity'!U341="", "",'3.Weekly Hours &amp; Wage Activity'!U341/40 ))),0)</f>
        <v>0</v>
      </c>
      <c r="AM341" s="86">
        <f>IFERROR(IF('3.Weekly Hours &amp; Wage Activity'!V341 = "FT", 1,MIN(1,IF('3.Weekly Hours &amp; Wage Activity'!V341 = "", "",MIN('3.Weekly Hours &amp; Wage Activity'!V341/40,1)),IF('3.Weekly Hours &amp; Wage Activity'!V341="", "",'3.Weekly Hours &amp; Wage Activity'!V341/40 ))),0)</f>
        <v>0</v>
      </c>
      <c r="AN341" s="86">
        <f>IFERROR(IF('3.Weekly Hours &amp; Wage Activity'!W341 = "FT", 1,MIN(1,IF('3.Weekly Hours &amp; Wage Activity'!W341 = "", "",MIN('3.Weekly Hours &amp; Wage Activity'!W341/40,1)),IF('3.Weekly Hours &amp; Wage Activity'!W341="", "",'3.Weekly Hours &amp; Wage Activity'!W341/40 ))),0)</f>
        <v>0</v>
      </c>
      <c r="AO341" s="86">
        <f>IFERROR(IF('3.Weekly Hours &amp; Wage Activity'!X341 = "FT", 1,MIN(1,IF('3.Weekly Hours &amp; Wage Activity'!X341 = "", "",MIN('3.Weekly Hours &amp; Wage Activity'!X341/40,1)),IF('3.Weekly Hours &amp; Wage Activity'!X341="", "",'3.Weekly Hours &amp; Wage Activity'!X341/40 ))),0)</f>
        <v>0</v>
      </c>
      <c r="AP341" s="86">
        <f>IFERROR(IF('3.Weekly Hours &amp; Wage Activity'!Y341 = "FT", 1,MIN(1,IF('3.Weekly Hours &amp; Wage Activity'!Y341 = "", "",MIN('3.Weekly Hours &amp; Wage Activity'!Y341/40,1)),IF('3.Weekly Hours &amp; Wage Activity'!Y341="", "",'3.Weekly Hours &amp; Wage Activity'!Y341/40 ))),0)</f>
        <v>0</v>
      </c>
      <c r="AQ341" s="86">
        <f>IFERROR(IF('3.Weekly Hours &amp; Wage Activity'!Z341 = "FT", 1,MIN(1,IF('3.Weekly Hours &amp; Wage Activity'!Z341 = "", "",MIN('3.Weekly Hours &amp; Wage Activity'!Z341/40,1)),IF('3.Weekly Hours &amp; Wage Activity'!Z341="", "",'3.Weekly Hours &amp; Wage Activity'!Z341/40 ))),0)</f>
        <v>0</v>
      </c>
      <c r="AR341" s="86">
        <f>IFERROR(IF('3.Weekly Hours &amp; Wage Activity'!AA341 = "FT", 1,MIN(1,IF('3.Weekly Hours &amp; Wage Activity'!AA341 = "", "",MIN('3.Weekly Hours &amp; Wage Activity'!AA341/40,1)),IF('3.Weekly Hours &amp; Wage Activity'!AA341="", "",'3.Weekly Hours &amp; Wage Activity'!AA341/40 ))),0)</f>
        <v>0</v>
      </c>
      <c r="AS341" s="86">
        <f>IFERROR(IF('3.Weekly Hours &amp; Wage Activity'!AB341 = "FT", 1,MIN(1,IF('3.Weekly Hours &amp; Wage Activity'!AB341 = "", "",MIN('3.Weekly Hours &amp; Wage Activity'!AB341/40,1)),IF('3.Weekly Hours &amp; Wage Activity'!AB341="", "",'3.Weekly Hours &amp; Wage Activity'!AB341/40 ))),0)</f>
        <v>0</v>
      </c>
      <c r="AT341" s="86">
        <f>IFERROR(IF('3.Weekly Hours &amp; Wage Activity'!AC341 = "FT", 1,MIN(1,IF('3.Weekly Hours &amp; Wage Activity'!AC341 = "", "",MIN('3.Weekly Hours &amp; Wage Activity'!AC341/40,1)),IF('3.Weekly Hours &amp; Wage Activity'!AC341="", "",'3.Weekly Hours &amp; Wage Activity'!AC341/40 ))),0)</f>
        <v>0</v>
      </c>
      <c r="AU341" s="86">
        <f>IFERROR(IF('3.Weekly Hours &amp; Wage Activity'!AD341 = "FT", 1,MIN(1,IF('3.Weekly Hours &amp; Wage Activity'!AD341 = "", "",MIN('3.Weekly Hours &amp; Wage Activity'!AD341/40,1)),IF('3.Weekly Hours &amp; Wage Activity'!AD341="", "",'3.Weekly Hours &amp; Wage Activity'!AD341/40 ))),0)</f>
        <v>0</v>
      </c>
      <c r="AV341" s="86">
        <f>IFERROR(IF('3.Weekly Hours &amp; Wage Activity'!AE341 = "FT", 1,MIN(1,IF('3.Weekly Hours &amp; Wage Activity'!AE341 = "", "",MIN('3.Weekly Hours &amp; Wage Activity'!AE341/40,1)),IF('3.Weekly Hours &amp; Wage Activity'!AE341="", "",'3.Weekly Hours &amp; Wage Activity'!AE341/40 ))),0)</f>
        <v>0</v>
      </c>
      <c r="AW341" s="86">
        <f>IFERROR(IF('3.Weekly Hours &amp; Wage Activity'!AF341 = "FT", 1,MIN(1,IF('3.Weekly Hours &amp; Wage Activity'!AF341 = "", "",MIN('3.Weekly Hours &amp; Wage Activity'!AF341/40,1)),IF('3.Weekly Hours &amp; Wage Activity'!AF341="", "",'3.Weekly Hours &amp; Wage Activity'!AF341/40 ))),0)</f>
        <v>0</v>
      </c>
      <c r="AX341" s="86">
        <f>IFERROR(IF('3.Weekly Hours &amp; Wage Activity'!AG341 = "FT", 1,MIN(1,IF('3.Weekly Hours &amp; Wage Activity'!AG341 = "", "",MIN('3.Weekly Hours &amp; Wage Activity'!AG341/40,1)),IF('3.Weekly Hours &amp; Wage Activity'!AG341="", "",'3.Weekly Hours &amp; Wage Activity'!AG341/40 ))),0)</f>
        <v>0</v>
      </c>
      <c r="AY341" s="523">
        <f>SUM( IF(COUNTIF('3.Weekly Hours &amp; Wage Activity'!J341:Q341, "&lt;&gt;FT") = 0, COLUMNS('3.Weekly Hours &amp; Wage Activity'!J341:AG341) * 40, '3.Weekly Hours &amp; Wage Activity'!J341:AG341))</f>
        <v>0</v>
      </c>
      <c r="AZ341" s="86">
        <f t="shared" si="41"/>
        <v>0</v>
      </c>
      <c r="BA341" s="87">
        <f t="shared" si="42"/>
        <v>0</v>
      </c>
      <c r="BB341" s="74" t="str">
        <f>IF('2.Census &amp; Reference Benchmarks'!K341 = "", "", '2.Census &amp; Reference Benchmarks'!K341)</f>
        <v/>
      </c>
      <c r="BC341" s="185">
        <f>IF('2.Census &amp; Reference Benchmarks'!L341="N/A",IF(OR(AND(G341="",I341=""),AND(G341&lt;DATEVALUE("1/1/2020"),OR(I341="",I341&gt;DATEVALUE("3/31/2020")))),177.14,IF(OR(I341 = "", I341 &gt; DATEVALUE("1/31/2020")), ROUND(177.14*((DATEVALUE("2/1/2020") -G341)/31),1))),IF('2.Census &amp; Reference Benchmarks'!L341="",0,'2.Census &amp; Reference Benchmarks'!L341))</f>
        <v>0</v>
      </c>
      <c r="BD341" s="74" t="str">
        <f>IF('2.Census &amp; Reference Benchmarks'!N341 = "", "", '2.Census &amp; Reference Benchmarks'!N341)</f>
        <v/>
      </c>
      <c r="BE341" s="185">
        <f>IF('2.Census &amp; Reference Benchmarks'!O341="N/A",IF(OR(AND(G341="",I341=""),AND(G341&lt;=DATEVALUE("2/1/2020"),OR(I341="",I341&gt;=DATEVALUE("2/29/2020")))),165.71,IF(AND(G341&gt;DATEVALUE("2/1/2020"),OR(I341="",I341&lt;=DATEVALUE("2/29/2020"))),((DATEVALUE("3/1/2020")-G341)/29)*165.71,"")),IF('2.Census &amp; Reference Benchmarks'!O341="",0,'2.Census &amp; Reference Benchmarks'!O341))</f>
        <v>0</v>
      </c>
    </row>
    <row r="342" spans="1:57" x14ac:dyDescent="0.25">
      <c r="A342" s="3"/>
      <c r="B342" s="56">
        <f>IF('2.Census &amp; Reference Benchmarks'!B342 &lt;&gt;"",'2.Census &amp; Reference Benchmarks'!B342,"")</f>
        <v>0</v>
      </c>
      <c r="C342" s="56">
        <f>IF('2.Census &amp; Reference Benchmarks'!C342 &lt;&gt;"",'2.Census &amp; Reference Benchmarks'!C342,"")</f>
        <v>0</v>
      </c>
      <c r="D342" s="57" t="str">
        <f>IF('2.Census &amp; Reference Benchmarks'!D342 &lt;&gt;"",'2.Census &amp; Reference Benchmarks'!D342,"")</f>
        <v/>
      </c>
      <c r="E342" s="56" t="str">
        <f>IF('2.Census &amp; Reference Benchmarks'!E342 &lt;&gt;"",'2.Census &amp; Reference Benchmarks'!E342,"")</f>
        <v/>
      </c>
      <c r="F342" s="56" t="str">
        <f>IF('2.Census &amp; Reference Benchmarks'!F342 &lt;&gt;"",'2.Census &amp; Reference Benchmarks'!F342,"")</f>
        <v/>
      </c>
      <c r="G342" s="58" t="str">
        <f>IF('2.Census &amp; Reference Benchmarks'!G342 &lt;&gt;"",'2.Census &amp; Reference Benchmarks'!G342,"")</f>
        <v/>
      </c>
      <c r="H342" s="58" t="str">
        <f>IF('2.Census &amp; Reference Benchmarks'!H342 &lt;&gt;"",'2.Census &amp; Reference Benchmarks'!H342,"")</f>
        <v/>
      </c>
      <c r="I342" s="58" t="str">
        <f>IF('2.Census &amp; Reference Benchmarks'!I342 &lt;&gt;"",'2.Census &amp; Reference Benchmarks'!I342,"")</f>
        <v/>
      </c>
      <c r="J342" s="69" t="str">
        <f>IF('2.Census &amp; Reference Benchmarks'!J342 &lt;&gt;"",'2.Census &amp; Reference Benchmarks'!J342,"")</f>
        <v/>
      </c>
      <c r="K342" s="58" t="str">
        <f>IF('7.Safe Harbor Input Data &amp; Calc'!Q344 &lt;&gt; "", '7.Safe Harbor Input Data &amp; Calc'!Q344, "")</f>
        <v>No</v>
      </c>
      <c r="L342" s="59" t="str">
        <f>IF('2.Census &amp; Reference Benchmarks'!T342&lt;&gt; "",'2.Census &amp; Reference Benchmarks'!T342,"")</f>
        <v/>
      </c>
      <c r="M342" s="60">
        <f>'2.Census &amp; Reference Benchmarks'!M342</f>
        <v>0</v>
      </c>
      <c r="N342" s="60">
        <f>'2.Census &amp; Reference Benchmarks'!P342</f>
        <v>0</v>
      </c>
      <c r="O342" s="60">
        <f>'2.Census &amp; Reference Benchmarks'!S342</f>
        <v>0</v>
      </c>
      <c r="P342" s="52">
        <f>IF( AND(I342 &lt; '1. Summary for SBA'!$J$7, I342 &lt;&gt;""), 0, IF(AND(G342="",I342=""),SUM(M342:O342)*4,IF(I342&lt;'1. Summary for SBA'!$J$7,0,IF(K342="Yes",0,IF(H342="Salary",IF(AND(SUM(M342:O342)*4&lt;100000,L342=""),(SUM(M342:O342)/(IF(OR(I342=0,I342&gt;=DATEVALUE("3/31/2020")),DATEVALUE("3/31/2020"),I342)-IF(OR(G342&lt;=DATEVALUE("1/1/2020"), G342 = ""),DATEVALUE("1/1/2020"),IF(OR(MONTH(G342)=1),G342+1,IF(MONTH(G342)=3,G342,G342-1)))))*360,0),0)))))</f>
        <v>0</v>
      </c>
      <c r="Q342" s="52">
        <f t="shared" si="36"/>
        <v>0</v>
      </c>
      <c r="R342" s="67">
        <f t="shared" si="37"/>
        <v>0</v>
      </c>
      <c r="S342" s="53">
        <f>SUM('3.Weekly Hours &amp; Wage Activity'!AI342:BF342)</f>
        <v>0</v>
      </c>
      <c r="T342" s="53">
        <f>IF(AND(I342&lt;&gt; "",  I342 &lt; '1. Summary for SBA'!$J$11 +168, I342 &gt; '1. Summary for SBA'!$J$11),S342+(((168-(I342-'1. Summary for SBA'!$J$11+1))*S342)/((I342-'1. Summary for SBA'!$J$11+1))),0)</f>
        <v>0</v>
      </c>
      <c r="U342" s="369">
        <f>IF(K342= "Yes",0,IF( H342 = "salary",IF(T342 = 0,MAX(0,$R342-$S342), R342-T342),IF( H342 = "Hourly",'6. Hourly EE Wage Reduction'!AA342, 0)))</f>
        <v>0</v>
      </c>
      <c r="V342" s="67">
        <f t="shared" si="38"/>
        <v>0</v>
      </c>
      <c r="W342" s="405" t="str">
        <f>IF(U342 = 0, "No",IF('6. Hourly EE Wage Reduction'!T342 &gt;'6. Hourly EE Wage Reduction'!W342, "Yes", "No"))</f>
        <v>No</v>
      </c>
      <c r="X342" s="67">
        <f t="shared" si="39"/>
        <v>0</v>
      </c>
      <c r="Y342" s="67">
        <f t="shared" si="40"/>
        <v>0</v>
      </c>
      <c r="AA342" s="86">
        <f>IFERROR(IF('3.Weekly Hours &amp; Wage Activity'!J342 = "FT", 1,MIN(1,IF('3.Weekly Hours &amp; Wage Activity'!J342 = "", "",MIN('3.Weekly Hours &amp; Wage Activity'!J342/40,1)),IF('3.Weekly Hours &amp; Wage Activity'!J342="", "",'3.Weekly Hours &amp; Wage Activity'!J342/40 ))),0)</f>
        <v>0</v>
      </c>
      <c r="AB342" s="86">
        <f>IFERROR(IF('3.Weekly Hours &amp; Wage Activity'!K342 = "FT", 1,MIN(1,IF('3.Weekly Hours &amp; Wage Activity'!K342 = "", "",MIN('3.Weekly Hours &amp; Wage Activity'!K342/40,1)),IF('3.Weekly Hours &amp; Wage Activity'!K342="", "",'3.Weekly Hours &amp; Wage Activity'!K342/40 ))),0)</f>
        <v>0</v>
      </c>
      <c r="AC342" s="86">
        <f>IFERROR(IF('3.Weekly Hours &amp; Wage Activity'!L342 = "FT", 1,MIN(1,IF('3.Weekly Hours &amp; Wage Activity'!L342 = "", "",MIN('3.Weekly Hours &amp; Wage Activity'!L342/40,1)),IF('3.Weekly Hours &amp; Wage Activity'!L342="", "",'3.Weekly Hours &amp; Wage Activity'!L342/40 ))),0)</f>
        <v>0</v>
      </c>
      <c r="AD342" s="86">
        <f>IFERROR(IF('3.Weekly Hours &amp; Wage Activity'!M342 = "FT", 1,MIN(1,IF('3.Weekly Hours &amp; Wage Activity'!M342 = "", "",MIN('3.Weekly Hours &amp; Wage Activity'!M342/40,1)),IF('3.Weekly Hours &amp; Wage Activity'!M342="", "",'3.Weekly Hours &amp; Wage Activity'!M342/40 ))),0)</f>
        <v>0</v>
      </c>
      <c r="AE342" s="86">
        <f>IFERROR(IF('3.Weekly Hours &amp; Wage Activity'!N342 = "FT", 1,MIN(1,IF('3.Weekly Hours &amp; Wage Activity'!N342 = "", "",MIN('3.Weekly Hours &amp; Wage Activity'!N342/40,1)),IF('3.Weekly Hours &amp; Wage Activity'!N342="", "",'3.Weekly Hours &amp; Wage Activity'!N342/40 ))),0)</f>
        <v>0</v>
      </c>
      <c r="AF342" s="86">
        <f>IFERROR(IF('3.Weekly Hours &amp; Wage Activity'!O342 = "FT", 1,MIN(1,IF('3.Weekly Hours &amp; Wage Activity'!O342 = "", "",MIN('3.Weekly Hours &amp; Wage Activity'!O342/40,1)),IF('3.Weekly Hours &amp; Wage Activity'!O342="", "",'3.Weekly Hours &amp; Wage Activity'!O342/40 ))),0)</f>
        <v>0</v>
      </c>
      <c r="AG342" s="86">
        <f>IFERROR(IF('3.Weekly Hours &amp; Wage Activity'!P342 = "FT", 1,MIN(1,IF('3.Weekly Hours &amp; Wage Activity'!P342 = "", "",MIN('3.Weekly Hours &amp; Wage Activity'!P342/40,1)),IF('3.Weekly Hours &amp; Wage Activity'!P342="", "",'3.Weekly Hours &amp; Wage Activity'!P342/40 ))),0)</f>
        <v>0</v>
      </c>
      <c r="AH342" s="86">
        <f>IFERROR(IF('3.Weekly Hours &amp; Wage Activity'!Q342 = "FT", 1,MIN(1,IF('3.Weekly Hours &amp; Wage Activity'!Q342 = "", "",MIN('3.Weekly Hours &amp; Wage Activity'!Q342/40,1)),IF('3.Weekly Hours &amp; Wage Activity'!Q342="", "",'3.Weekly Hours &amp; Wage Activity'!Q342/40 ))),0)</f>
        <v>0</v>
      </c>
      <c r="AI342" s="86">
        <f>IFERROR(IF('3.Weekly Hours &amp; Wage Activity'!R342 = "FT", 1,MIN(1,IF('3.Weekly Hours &amp; Wage Activity'!R342 = "", "",MIN('3.Weekly Hours &amp; Wage Activity'!R342/40,1)),IF('3.Weekly Hours &amp; Wage Activity'!R342="", "",'3.Weekly Hours &amp; Wage Activity'!R342/40 ))),0)</f>
        <v>0</v>
      </c>
      <c r="AJ342" s="86">
        <f>IFERROR(IF('3.Weekly Hours &amp; Wage Activity'!S342 = "FT", 1,MIN(1,IF('3.Weekly Hours &amp; Wage Activity'!S342 = "", "",MIN('3.Weekly Hours &amp; Wage Activity'!S342/40,1)),IF('3.Weekly Hours &amp; Wage Activity'!S342="", "",'3.Weekly Hours &amp; Wage Activity'!S342/40 ))),0)</f>
        <v>0</v>
      </c>
      <c r="AK342" s="86">
        <f>IFERROR(IF('3.Weekly Hours &amp; Wage Activity'!T342 = "FT", 1,MIN(1,IF('3.Weekly Hours &amp; Wage Activity'!T342 = "", "",MIN('3.Weekly Hours &amp; Wage Activity'!T342/40,1)),IF('3.Weekly Hours &amp; Wage Activity'!T342="", "",'3.Weekly Hours &amp; Wage Activity'!T342/40 ))),0)</f>
        <v>0</v>
      </c>
      <c r="AL342" s="86">
        <f>IFERROR(IF('3.Weekly Hours &amp; Wage Activity'!U342 = "FT", 1,MIN(1,IF('3.Weekly Hours &amp; Wage Activity'!U342 = "", "",MIN('3.Weekly Hours &amp; Wage Activity'!U342/40,1)),IF('3.Weekly Hours &amp; Wage Activity'!U342="", "",'3.Weekly Hours &amp; Wage Activity'!U342/40 ))),0)</f>
        <v>0</v>
      </c>
      <c r="AM342" s="86">
        <f>IFERROR(IF('3.Weekly Hours &amp; Wage Activity'!V342 = "FT", 1,MIN(1,IF('3.Weekly Hours &amp; Wage Activity'!V342 = "", "",MIN('3.Weekly Hours &amp; Wage Activity'!V342/40,1)),IF('3.Weekly Hours &amp; Wage Activity'!V342="", "",'3.Weekly Hours &amp; Wage Activity'!V342/40 ))),0)</f>
        <v>0</v>
      </c>
      <c r="AN342" s="86">
        <f>IFERROR(IF('3.Weekly Hours &amp; Wage Activity'!W342 = "FT", 1,MIN(1,IF('3.Weekly Hours &amp; Wage Activity'!W342 = "", "",MIN('3.Weekly Hours &amp; Wage Activity'!W342/40,1)),IF('3.Weekly Hours &amp; Wage Activity'!W342="", "",'3.Weekly Hours &amp; Wage Activity'!W342/40 ))),0)</f>
        <v>0</v>
      </c>
      <c r="AO342" s="86">
        <f>IFERROR(IF('3.Weekly Hours &amp; Wage Activity'!X342 = "FT", 1,MIN(1,IF('3.Weekly Hours &amp; Wage Activity'!X342 = "", "",MIN('3.Weekly Hours &amp; Wage Activity'!X342/40,1)),IF('3.Weekly Hours &amp; Wage Activity'!X342="", "",'3.Weekly Hours &amp; Wage Activity'!X342/40 ))),0)</f>
        <v>0</v>
      </c>
      <c r="AP342" s="86">
        <f>IFERROR(IF('3.Weekly Hours &amp; Wage Activity'!Y342 = "FT", 1,MIN(1,IF('3.Weekly Hours &amp; Wage Activity'!Y342 = "", "",MIN('3.Weekly Hours &amp; Wage Activity'!Y342/40,1)),IF('3.Weekly Hours &amp; Wage Activity'!Y342="", "",'3.Weekly Hours &amp; Wage Activity'!Y342/40 ))),0)</f>
        <v>0</v>
      </c>
      <c r="AQ342" s="86">
        <f>IFERROR(IF('3.Weekly Hours &amp; Wage Activity'!Z342 = "FT", 1,MIN(1,IF('3.Weekly Hours &amp; Wage Activity'!Z342 = "", "",MIN('3.Weekly Hours &amp; Wage Activity'!Z342/40,1)),IF('3.Weekly Hours &amp; Wage Activity'!Z342="", "",'3.Weekly Hours &amp; Wage Activity'!Z342/40 ))),0)</f>
        <v>0</v>
      </c>
      <c r="AR342" s="86">
        <f>IFERROR(IF('3.Weekly Hours &amp; Wage Activity'!AA342 = "FT", 1,MIN(1,IF('3.Weekly Hours &amp; Wage Activity'!AA342 = "", "",MIN('3.Weekly Hours &amp; Wage Activity'!AA342/40,1)),IF('3.Weekly Hours &amp; Wage Activity'!AA342="", "",'3.Weekly Hours &amp; Wage Activity'!AA342/40 ))),0)</f>
        <v>0</v>
      </c>
      <c r="AS342" s="86">
        <f>IFERROR(IF('3.Weekly Hours &amp; Wage Activity'!AB342 = "FT", 1,MIN(1,IF('3.Weekly Hours &amp; Wage Activity'!AB342 = "", "",MIN('3.Weekly Hours &amp; Wage Activity'!AB342/40,1)),IF('3.Weekly Hours &amp; Wage Activity'!AB342="", "",'3.Weekly Hours &amp; Wage Activity'!AB342/40 ))),0)</f>
        <v>0</v>
      </c>
      <c r="AT342" s="86">
        <f>IFERROR(IF('3.Weekly Hours &amp; Wage Activity'!AC342 = "FT", 1,MIN(1,IF('3.Weekly Hours &amp; Wage Activity'!AC342 = "", "",MIN('3.Weekly Hours &amp; Wage Activity'!AC342/40,1)),IF('3.Weekly Hours &amp; Wage Activity'!AC342="", "",'3.Weekly Hours &amp; Wage Activity'!AC342/40 ))),0)</f>
        <v>0</v>
      </c>
      <c r="AU342" s="86">
        <f>IFERROR(IF('3.Weekly Hours &amp; Wage Activity'!AD342 = "FT", 1,MIN(1,IF('3.Weekly Hours &amp; Wage Activity'!AD342 = "", "",MIN('3.Weekly Hours &amp; Wage Activity'!AD342/40,1)),IF('3.Weekly Hours &amp; Wage Activity'!AD342="", "",'3.Weekly Hours &amp; Wage Activity'!AD342/40 ))),0)</f>
        <v>0</v>
      </c>
      <c r="AV342" s="86">
        <f>IFERROR(IF('3.Weekly Hours &amp; Wage Activity'!AE342 = "FT", 1,MIN(1,IF('3.Weekly Hours &amp; Wage Activity'!AE342 = "", "",MIN('3.Weekly Hours &amp; Wage Activity'!AE342/40,1)),IF('3.Weekly Hours &amp; Wage Activity'!AE342="", "",'3.Weekly Hours &amp; Wage Activity'!AE342/40 ))),0)</f>
        <v>0</v>
      </c>
      <c r="AW342" s="86">
        <f>IFERROR(IF('3.Weekly Hours &amp; Wage Activity'!AF342 = "FT", 1,MIN(1,IF('3.Weekly Hours &amp; Wage Activity'!AF342 = "", "",MIN('3.Weekly Hours &amp; Wage Activity'!AF342/40,1)),IF('3.Weekly Hours &amp; Wage Activity'!AF342="", "",'3.Weekly Hours &amp; Wage Activity'!AF342/40 ))),0)</f>
        <v>0</v>
      </c>
      <c r="AX342" s="86">
        <f>IFERROR(IF('3.Weekly Hours &amp; Wage Activity'!AG342 = "FT", 1,MIN(1,IF('3.Weekly Hours &amp; Wage Activity'!AG342 = "", "",MIN('3.Weekly Hours &amp; Wage Activity'!AG342/40,1)),IF('3.Weekly Hours &amp; Wage Activity'!AG342="", "",'3.Weekly Hours &amp; Wage Activity'!AG342/40 ))),0)</f>
        <v>0</v>
      </c>
      <c r="AY342" s="523">
        <f>SUM( IF(COUNTIF('3.Weekly Hours &amp; Wage Activity'!J342:Q342, "&lt;&gt;FT") = 0, COLUMNS('3.Weekly Hours &amp; Wage Activity'!J342:AG342) * 40, '3.Weekly Hours &amp; Wage Activity'!J342:AG342))</f>
        <v>0</v>
      </c>
      <c r="AZ342" s="86">
        <f t="shared" si="41"/>
        <v>0</v>
      </c>
      <c r="BA342" s="87">
        <f t="shared" si="42"/>
        <v>0</v>
      </c>
      <c r="BB342" s="74" t="str">
        <f>IF('2.Census &amp; Reference Benchmarks'!K342 = "", "", '2.Census &amp; Reference Benchmarks'!K342)</f>
        <v/>
      </c>
      <c r="BC342" s="185">
        <f>IF('2.Census &amp; Reference Benchmarks'!L342="N/A",IF(OR(AND(G342="",I342=""),AND(G342&lt;DATEVALUE("1/1/2020"),OR(I342="",I342&gt;DATEVALUE("3/31/2020")))),177.14,IF(OR(I342 = "", I342 &gt; DATEVALUE("1/31/2020")), ROUND(177.14*((DATEVALUE("2/1/2020") -G342)/31),1))),IF('2.Census &amp; Reference Benchmarks'!L342="",0,'2.Census &amp; Reference Benchmarks'!L342))</f>
        <v>0</v>
      </c>
      <c r="BD342" s="74" t="str">
        <f>IF('2.Census &amp; Reference Benchmarks'!N342 = "", "", '2.Census &amp; Reference Benchmarks'!N342)</f>
        <v/>
      </c>
      <c r="BE342" s="185">
        <f>IF('2.Census &amp; Reference Benchmarks'!O342="N/A",IF(OR(AND(G342="",I342=""),AND(G342&lt;=DATEVALUE("2/1/2020"),OR(I342="",I342&gt;=DATEVALUE("2/29/2020")))),165.71,IF(AND(G342&gt;DATEVALUE("2/1/2020"),OR(I342="",I342&lt;=DATEVALUE("2/29/2020"))),((DATEVALUE("3/1/2020")-G342)/29)*165.71,"")),IF('2.Census &amp; Reference Benchmarks'!O342="",0,'2.Census &amp; Reference Benchmarks'!O342))</f>
        <v>0</v>
      </c>
    </row>
    <row r="343" spans="1:57" x14ac:dyDescent="0.25">
      <c r="A343" s="3"/>
      <c r="B343" s="56">
        <f>IF('2.Census &amp; Reference Benchmarks'!B343 &lt;&gt;"",'2.Census &amp; Reference Benchmarks'!B343,"")</f>
        <v>0</v>
      </c>
      <c r="C343" s="56">
        <f>IF('2.Census &amp; Reference Benchmarks'!C343 &lt;&gt;"",'2.Census &amp; Reference Benchmarks'!C343,"")</f>
        <v>0</v>
      </c>
      <c r="D343" s="57" t="str">
        <f>IF('2.Census &amp; Reference Benchmarks'!D343 &lt;&gt;"",'2.Census &amp; Reference Benchmarks'!D343,"")</f>
        <v/>
      </c>
      <c r="E343" s="56" t="str">
        <f>IF('2.Census &amp; Reference Benchmarks'!E343 &lt;&gt;"",'2.Census &amp; Reference Benchmarks'!E343,"")</f>
        <v/>
      </c>
      <c r="F343" s="56" t="str">
        <f>IF('2.Census &amp; Reference Benchmarks'!F343 &lt;&gt;"",'2.Census &amp; Reference Benchmarks'!F343,"")</f>
        <v/>
      </c>
      <c r="G343" s="58" t="str">
        <f>IF('2.Census &amp; Reference Benchmarks'!G343 &lt;&gt;"",'2.Census &amp; Reference Benchmarks'!G343,"")</f>
        <v/>
      </c>
      <c r="H343" s="58" t="str">
        <f>IF('2.Census &amp; Reference Benchmarks'!H343 &lt;&gt;"",'2.Census &amp; Reference Benchmarks'!H343,"")</f>
        <v/>
      </c>
      <c r="I343" s="58" t="str">
        <f>IF('2.Census &amp; Reference Benchmarks'!I343 &lt;&gt;"",'2.Census &amp; Reference Benchmarks'!I343,"")</f>
        <v/>
      </c>
      <c r="J343" s="69" t="str">
        <f>IF('2.Census &amp; Reference Benchmarks'!J343 &lt;&gt;"",'2.Census &amp; Reference Benchmarks'!J343,"")</f>
        <v/>
      </c>
      <c r="K343" s="58" t="str">
        <f>IF('7.Safe Harbor Input Data &amp; Calc'!Q345 &lt;&gt; "", '7.Safe Harbor Input Data &amp; Calc'!Q345, "")</f>
        <v>No</v>
      </c>
      <c r="L343" s="59" t="str">
        <f>IF('2.Census &amp; Reference Benchmarks'!T343&lt;&gt; "",'2.Census &amp; Reference Benchmarks'!T343,"")</f>
        <v/>
      </c>
      <c r="M343" s="60">
        <f>'2.Census &amp; Reference Benchmarks'!M343</f>
        <v>0</v>
      </c>
      <c r="N343" s="60">
        <f>'2.Census &amp; Reference Benchmarks'!P343</f>
        <v>0</v>
      </c>
      <c r="O343" s="60">
        <f>'2.Census &amp; Reference Benchmarks'!S343</f>
        <v>0</v>
      </c>
      <c r="P343" s="52">
        <f>IF( AND(I343 &lt; '1. Summary for SBA'!$J$7, I343 &lt;&gt;""), 0, IF(AND(G343="",I343=""),SUM(M343:O343)*4,IF(I343&lt;'1. Summary for SBA'!$J$7,0,IF(K343="Yes",0,IF(H343="Salary",IF(AND(SUM(M343:O343)*4&lt;100000,L343=""),(SUM(M343:O343)/(IF(OR(I343=0,I343&gt;=DATEVALUE("3/31/2020")),DATEVALUE("3/31/2020"),I343)-IF(OR(G343&lt;=DATEVALUE("1/1/2020"), G343 = ""),DATEVALUE("1/1/2020"),IF(OR(MONTH(G343)=1),G343+1,IF(MONTH(G343)=3,G343,G343-1)))))*360,0),0)))))</f>
        <v>0</v>
      </c>
      <c r="Q343" s="52">
        <f t="shared" si="36"/>
        <v>0</v>
      </c>
      <c r="R343" s="67">
        <f t="shared" si="37"/>
        <v>0</v>
      </c>
      <c r="S343" s="53">
        <f>SUM('3.Weekly Hours &amp; Wage Activity'!AI343:BF343)</f>
        <v>0</v>
      </c>
      <c r="T343" s="53">
        <f>IF(AND(I343&lt;&gt; "",  I343 &lt; '1. Summary for SBA'!$J$11 +168, I343 &gt; '1. Summary for SBA'!$J$11),S343+(((168-(I343-'1. Summary for SBA'!$J$11+1))*S343)/((I343-'1. Summary for SBA'!$J$11+1))),0)</f>
        <v>0</v>
      </c>
      <c r="U343" s="369">
        <f>IF(K343= "Yes",0,IF( H343 = "salary",IF(T343 = 0,MAX(0,$R343-$S343), R343-T343),IF( H343 = "Hourly",'6. Hourly EE Wage Reduction'!AA343, 0)))</f>
        <v>0</v>
      </c>
      <c r="V343" s="67">
        <f t="shared" si="38"/>
        <v>0</v>
      </c>
      <c r="W343" s="405" t="str">
        <f>IF(U343 = 0, "No",IF('6. Hourly EE Wage Reduction'!T343 &gt;'6. Hourly EE Wage Reduction'!W343, "Yes", "No"))</f>
        <v>No</v>
      </c>
      <c r="X343" s="67">
        <f t="shared" si="39"/>
        <v>0</v>
      </c>
      <c r="Y343" s="67">
        <f t="shared" si="40"/>
        <v>0</v>
      </c>
      <c r="AA343" s="86">
        <f>IFERROR(IF('3.Weekly Hours &amp; Wage Activity'!J343 = "FT", 1,MIN(1,IF('3.Weekly Hours &amp; Wage Activity'!J343 = "", "",MIN('3.Weekly Hours &amp; Wage Activity'!J343/40,1)),IF('3.Weekly Hours &amp; Wage Activity'!J343="", "",'3.Weekly Hours &amp; Wage Activity'!J343/40 ))),0)</f>
        <v>0</v>
      </c>
      <c r="AB343" s="86">
        <f>IFERROR(IF('3.Weekly Hours &amp; Wage Activity'!K343 = "FT", 1,MIN(1,IF('3.Weekly Hours &amp; Wage Activity'!K343 = "", "",MIN('3.Weekly Hours &amp; Wage Activity'!K343/40,1)),IF('3.Weekly Hours &amp; Wage Activity'!K343="", "",'3.Weekly Hours &amp; Wage Activity'!K343/40 ))),0)</f>
        <v>0</v>
      </c>
      <c r="AC343" s="86">
        <f>IFERROR(IF('3.Weekly Hours &amp; Wage Activity'!L343 = "FT", 1,MIN(1,IF('3.Weekly Hours &amp; Wage Activity'!L343 = "", "",MIN('3.Weekly Hours &amp; Wage Activity'!L343/40,1)),IF('3.Weekly Hours &amp; Wage Activity'!L343="", "",'3.Weekly Hours &amp; Wage Activity'!L343/40 ))),0)</f>
        <v>0</v>
      </c>
      <c r="AD343" s="86">
        <f>IFERROR(IF('3.Weekly Hours &amp; Wage Activity'!M343 = "FT", 1,MIN(1,IF('3.Weekly Hours &amp; Wage Activity'!M343 = "", "",MIN('3.Weekly Hours &amp; Wage Activity'!M343/40,1)),IF('3.Weekly Hours &amp; Wage Activity'!M343="", "",'3.Weekly Hours &amp; Wage Activity'!M343/40 ))),0)</f>
        <v>0</v>
      </c>
      <c r="AE343" s="86">
        <f>IFERROR(IF('3.Weekly Hours &amp; Wage Activity'!N343 = "FT", 1,MIN(1,IF('3.Weekly Hours &amp; Wage Activity'!N343 = "", "",MIN('3.Weekly Hours &amp; Wage Activity'!N343/40,1)),IF('3.Weekly Hours &amp; Wage Activity'!N343="", "",'3.Weekly Hours &amp; Wage Activity'!N343/40 ))),0)</f>
        <v>0</v>
      </c>
      <c r="AF343" s="86">
        <f>IFERROR(IF('3.Weekly Hours &amp; Wage Activity'!O343 = "FT", 1,MIN(1,IF('3.Weekly Hours &amp; Wage Activity'!O343 = "", "",MIN('3.Weekly Hours &amp; Wage Activity'!O343/40,1)),IF('3.Weekly Hours &amp; Wage Activity'!O343="", "",'3.Weekly Hours &amp; Wage Activity'!O343/40 ))),0)</f>
        <v>0</v>
      </c>
      <c r="AG343" s="86">
        <f>IFERROR(IF('3.Weekly Hours &amp; Wage Activity'!P343 = "FT", 1,MIN(1,IF('3.Weekly Hours &amp; Wage Activity'!P343 = "", "",MIN('3.Weekly Hours &amp; Wage Activity'!P343/40,1)),IF('3.Weekly Hours &amp; Wage Activity'!P343="", "",'3.Weekly Hours &amp; Wage Activity'!P343/40 ))),0)</f>
        <v>0</v>
      </c>
      <c r="AH343" s="86">
        <f>IFERROR(IF('3.Weekly Hours &amp; Wage Activity'!Q343 = "FT", 1,MIN(1,IF('3.Weekly Hours &amp; Wage Activity'!Q343 = "", "",MIN('3.Weekly Hours &amp; Wage Activity'!Q343/40,1)),IF('3.Weekly Hours &amp; Wage Activity'!Q343="", "",'3.Weekly Hours &amp; Wage Activity'!Q343/40 ))),0)</f>
        <v>0</v>
      </c>
      <c r="AI343" s="86">
        <f>IFERROR(IF('3.Weekly Hours &amp; Wage Activity'!R343 = "FT", 1,MIN(1,IF('3.Weekly Hours &amp; Wage Activity'!R343 = "", "",MIN('3.Weekly Hours &amp; Wage Activity'!R343/40,1)),IF('3.Weekly Hours &amp; Wage Activity'!R343="", "",'3.Weekly Hours &amp; Wage Activity'!R343/40 ))),0)</f>
        <v>0</v>
      </c>
      <c r="AJ343" s="86">
        <f>IFERROR(IF('3.Weekly Hours &amp; Wage Activity'!S343 = "FT", 1,MIN(1,IF('3.Weekly Hours &amp; Wage Activity'!S343 = "", "",MIN('3.Weekly Hours &amp; Wage Activity'!S343/40,1)),IF('3.Weekly Hours &amp; Wage Activity'!S343="", "",'3.Weekly Hours &amp; Wage Activity'!S343/40 ))),0)</f>
        <v>0</v>
      </c>
      <c r="AK343" s="86">
        <f>IFERROR(IF('3.Weekly Hours &amp; Wage Activity'!T343 = "FT", 1,MIN(1,IF('3.Weekly Hours &amp; Wage Activity'!T343 = "", "",MIN('3.Weekly Hours &amp; Wage Activity'!T343/40,1)),IF('3.Weekly Hours &amp; Wage Activity'!T343="", "",'3.Weekly Hours &amp; Wage Activity'!T343/40 ))),0)</f>
        <v>0</v>
      </c>
      <c r="AL343" s="86">
        <f>IFERROR(IF('3.Weekly Hours &amp; Wage Activity'!U343 = "FT", 1,MIN(1,IF('3.Weekly Hours &amp; Wage Activity'!U343 = "", "",MIN('3.Weekly Hours &amp; Wage Activity'!U343/40,1)),IF('3.Weekly Hours &amp; Wage Activity'!U343="", "",'3.Weekly Hours &amp; Wage Activity'!U343/40 ))),0)</f>
        <v>0</v>
      </c>
      <c r="AM343" s="86">
        <f>IFERROR(IF('3.Weekly Hours &amp; Wage Activity'!V343 = "FT", 1,MIN(1,IF('3.Weekly Hours &amp; Wage Activity'!V343 = "", "",MIN('3.Weekly Hours &amp; Wage Activity'!V343/40,1)),IF('3.Weekly Hours &amp; Wage Activity'!V343="", "",'3.Weekly Hours &amp; Wage Activity'!V343/40 ))),0)</f>
        <v>0</v>
      </c>
      <c r="AN343" s="86">
        <f>IFERROR(IF('3.Weekly Hours &amp; Wage Activity'!W343 = "FT", 1,MIN(1,IF('3.Weekly Hours &amp; Wage Activity'!W343 = "", "",MIN('3.Weekly Hours &amp; Wage Activity'!W343/40,1)),IF('3.Weekly Hours &amp; Wage Activity'!W343="", "",'3.Weekly Hours &amp; Wage Activity'!W343/40 ))),0)</f>
        <v>0</v>
      </c>
      <c r="AO343" s="86">
        <f>IFERROR(IF('3.Weekly Hours &amp; Wage Activity'!X343 = "FT", 1,MIN(1,IF('3.Weekly Hours &amp; Wage Activity'!X343 = "", "",MIN('3.Weekly Hours &amp; Wage Activity'!X343/40,1)),IF('3.Weekly Hours &amp; Wage Activity'!X343="", "",'3.Weekly Hours &amp; Wage Activity'!X343/40 ))),0)</f>
        <v>0</v>
      </c>
      <c r="AP343" s="86">
        <f>IFERROR(IF('3.Weekly Hours &amp; Wage Activity'!Y343 = "FT", 1,MIN(1,IF('3.Weekly Hours &amp; Wage Activity'!Y343 = "", "",MIN('3.Weekly Hours &amp; Wage Activity'!Y343/40,1)),IF('3.Weekly Hours &amp; Wage Activity'!Y343="", "",'3.Weekly Hours &amp; Wage Activity'!Y343/40 ))),0)</f>
        <v>0</v>
      </c>
      <c r="AQ343" s="86">
        <f>IFERROR(IF('3.Weekly Hours &amp; Wage Activity'!Z343 = "FT", 1,MIN(1,IF('3.Weekly Hours &amp; Wage Activity'!Z343 = "", "",MIN('3.Weekly Hours &amp; Wage Activity'!Z343/40,1)),IF('3.Weekly Hours &amp; Wage Activity'!Z343="", "",'3.Weekly Hours &amp; Wage Activity'!Z343/40 ))),0)</f>
        <v>0</v>
      </c>
      <c r="AR343" s="86">
        <f>IFERROR(IF('3.Weekly Hours &amp; Wage Activity'!AA343 = "FT", 1,MIN(1,IF('3.Weekly Hours &amp; Wage Activity'!AA343 = "", "",MIN('3.Weekly Hours &amp; Wage Activity'!AA343/40,1)),IF('3.Weekly Hours &amp; Wage Activity'!AA343="", "",'3.Weekly Hours &amp; Wage Activity'!AA343/40 ))),0)</f>
        <v>0</v>
      </c>
      <c r="AS343" s="86">
        <f>IFERROR(IF('3.Weekly Hours &amp; Wage Activity'!AB343 = "FT", 1,MIN(1,IF('3.Weekly Hours &amp; Wage Activity'!AB343 = "", "",MIN('3.Weekly Hours &amp; Wage Activity'!AB343/40,1)),IF('3.Weekly Hours &amp; Wage Activity'!AB343="", "",'3.Weekly Hours &amp; Wage Activity'!AB343/40 ))),0)</f>
        <v>0</v>
      </c>
      <c r="AT343" s="86">
        <f>IFERROR(IF('3.Weekly Hours &amp; Wage Activity'!AC343 = "FT", 1,MIN(1,IF('3.Weekly Hours &amp; Wage Activity'!AC343 = "", "",MIN('3.Weekly Hours &amp; Wage Activity'!AC343/40,1)),IF('3.Weekly Hours &amp; Wage Activity'!AC343="", "",'3.Weekly Hours &amp; Wage Activity'!AC343/40 ))),0)</f>
        <v>0</v>
      </c>
      <c r="AU343" s="86">
        <f>IFERROR(IF('3.Weekly Hours &amp; Wage Activity'!AD343 = "FT", 1,MIN(1,IF('3.Weekly Hours &amp; Wage Activity'!AD343 = "", "",MIN('3.Weekly Hours &amp; Wage Activity'!AD343/40,1)),IF('3.Weekly Hours &amp; Wage Activity'!AD343="", "",'3.Weekly Hours &amp; Wage Activity'!AD343/40 ))),0)</f>
        <v>0</v>
      </c>
      <c r="AV343" s="86">
        <f>IFERROR(IF('3.Weekly Hours &amp; Wage Activity'!AE343 = "FT", 1,MIN(1,IF('3.Weekly Hours &amp; Wage Activity'!AE343 = "", "",MIN('3.Weekly Hours &amp; Wage Activity'!AE343/40,1)),IF('3.Weekly Hours &amp; Wage Activity'!AE343="", "",'3.Weekly Hours &amp; Wage Activity'!AE343/40 ))),0)</f>
        <v>0</v>
      </c>
      <c r="AW343" s="86">
        <f>IFERROR(IF('3.Weekly Hours &amp; Wage Activity'!AF343 = "FT", 1,MIN(1,IF('3.Weekly Hours &amp; Wage Activity'!AF343 = "", "",MIN('3.Weekly Hours &amp; Wage Activity'!AF343/40,1)),IF('3.Weekly Hours &amp; Wage Activity'!AF343="", "",'3.Weekly Hours &amp; Wage Activity'!AF343/40 ))),0)</f>
        <v>0</v>
      </c>
      <c r="AX343" s="86">
        <f>IFERROR(IF('3.Weekly Hours &amp; Wage Activity'!AG343 = "FT", 1,MIN(1,IF('3.Weekly Hours &amp; Wage Activity'!AG343 = "", "",MIN('3.Weekly Hours &amp; Wage Activity'!AG343/40,1)),IF('3.Weekly Hours &amp; Wage Activity'!AG343="", "",'3.Weekly Hours &amp; Wage Activity'!AG343/40 ))),0)</f>
        <v>0</v>
      </c>
      <c r="AY343" s="523">
        <f>SUM( IF(COUNTIF('3.Weekly Hours &amp; Wage Activity'!J343:Q343, "&lt;&gt;FT") = 0, COLUMNS('3.Weekly Hours &amp; Wage Activity'!J343:AG343) * 40, '3.Weekly Hours &amp; Wage Activity'!J343:AG343))</f>
        <v>0</v>
      </c>
      <c r="AZ343" s="86">
        <f t="shared" si="41"/>
        <v>0</v>
      </c>
      <c r="BA343" s="87">
        <f t="shared" si="42"/>
        <v>0</v>
      </c>
      <c r="BB343" s="74" t="str">
        <f>IF('2.Census &amp; Reference Benchmarks'!K343 = "", "", '2.Census &amp; Reference Benchmarks'!K343)</f>
        <v/>
      </c>
      <c r="BC343" s="185">
        <f>IF('2.Census &amp; Reference Benchmarks'!L343="N/A",IF(OR(AND(G343="",I343=""),AND(G343&lt;DATEVALUE("1/1/2020"),OR(I343="",I343&gt;DATEVALUE("3/31/2020")))),177.14,IF(OR(I343 = "", I343 &gt; DATEVALUE("1/31/2020")), ROUND(177.14*((DATEVALUE("2/1/2020") -G343)/31),1))),IF('2.Census &amp; Reference Benchmarks'!L343="",0,'2.Census &amp; Reference Benchmarks'!L343))</f>
        <v>0</v>
      </c>
      <c r="BD343" s="74" t="str">
        <f>IF('2.Census &amp; Reference Benchmarks'!N343 = "", "", '2.Census &amp; Reference Benchmarks'!N343)</f>
        <v/>
      </c>
      <c r="BE343" s="185">
        <f>IF('2.Census &amp; Reference Benchmarks'!O343="N/A",IF(OR(AND(G343="",I343=""),AND(G343&lt;=DATEVALUE("2/1/2020"),OR(I343="",I343&gt;=DATEVALUE("2/29/2020")))),165.71,IF(AND(G343&gt;DATEVALUE("2/1/2020"),OR(I343="",I343&lt;=DATEVALUE("2/29/2020"))),((DATEVALUE("3/1/2020")-G343)/29)*165.71,"")),IF('2.Census &amp; Reference Benchmarks'!O343="",0,'2.Census &amp; Reference Benchmarks'!O343))</f>
        <v>0</v>
      </c>
    </row>
    <row r="344" spans="1:57" x14ac:dyDescent="0.25">
      <c r="A344" s="3"/>
      <c r="B344" s="56">
        <f>IF('2.Census &amp; Reference Benchmarks'!B344 &lt;&gt;"",'2.Census &amp; Reference Benchmarks'!B344,"")</f>
        <v>0</v>
      </c>
      <c r="C344" s="56">
        <f>IF('2.Census &amp; Reference Benchmarks'!C344 &lt;&gt;"",'2.Census &amp; Reference Benchmarks'!C344,"")</f>
        <v>0</v>
      </c>
      <c r="D344" s="57" t="str">
        <f>IF('2.Census &amp; Reference Benchmarks'!D344 &lt;&gt;"",'2.Census &amp; Reference Benchmarks'!D344,"")</f>
        <v/>
      </c>
      <c r="E344" s="56" t="str">
        <f>IF('2.Census &amp; Reference Benchmarks'!E344 &lt;&gt;"",'2.Census &amp; Reference Benchmarks'!E344,"")</f>
        <v/>
      </c>
      <c r="F344" s="56" t="str">
        <f>IF('2.Census &amp; Reference Benchmarks'!F344 &lt;&gt;"",'2.Census &amp; Reference Benchmarks'!F344,"")</f>
        <v/>
      </c>
      <c r="G344" s="58" t="str">
        <f>IF('2.Census &amp; Reference Benchmarks'!G344 &lt;&gt;"",'2.Census &amp; Reference Benchmarks'!G344,"")</f>
        <v/>
      </c>
      <c r="H344" s="58" t="str">
        <f>IF('2.Census &amp; Reference Benchmarks'!H344 &lt;&gt;"",'2.Census &amp; Reference Benchmarks'!H344,"")</f>
        <v/>
      </c>
      <c r="I344" s="58" t="str">
        <f>IF('2.Census &amp; Reference Benchmarks'!I344 &lt;&gt;"",'2.Census &amp; Reference Benchmarks'!I344,"")</f>
        <v/>
      </c>
      <c r="J344" s="69" t="str">
        <f>IF('2.Census &amp; Reference Benchmarks'!J344 &lt;&gt;"",'2.Census &amp; Reference Benchmarks'!J344,"")</f>
        <v/>
      </c>
      <c r="K344" s="58" t="str">
        <f>IF('7.Safe Harbor Input Data &amp; Calc'!Q346 &lt;&gt; "", '7.Safe Harbor Input Data &amp; Calc'!Q346, "")</f>
        <v>No</v>
      </c>
      <c r="L344" s="59" t="str">
        <f>IF('2.Census &amp; Reference Benchmarks'!T344&lt;&gt; "",'2.Census &amp; Reference Benchmarks'!T344,"")</f>
        <v/>
      </c>
      <c r="M344" s="60">
        <f>'2.Census &amp; Reference Benchmarks'!M344</f>
        <v>0</v>
      </c>
      <c r="N344" s="60">
        <f>'2.Census &amp; Reference Benchmarks'!P344</f>
        <v>0</v>
      </c>
      <c r="O344" s="60">
        <f>'2.Census &amp; Reference Benchmarks'!S344</f>
        <v>0</v>
      </c>
      <c r="P344" s="52">
        <f>IF( AND(I344 &lt; '1. Summary for SBA'!$J$7, I344 &lt;&gt;""), 0, IF(AND(G344="",I344=""),SUM(M344:O344)*4,IF(I344&lt;'1. Summary for SBA'!$J$7,0,IF(K344="Yes",0,IF(H344="Salary",IF(AND(SUM(M344:O344)*4&lt;100000,L344=""),(SUM(M344:O344)/(IF(OR(I344=0,I344&gt;=DATEVALUE("3/31/2020")),DATEVALUE("3/31/2020"),I344)-IF(OR(G344&lt;=DATEVALUE("1/1/2020"), G344 = ""),DATEVALUE("1/1/2020"),IF(OR(MONTH(G344)=1),G344+1,IF(MONTH(G344)=3,G344,G344-1)))))*360,0),0)))))</f>
        <v>0</v>
      </c>
      <c r="Q344" s="52">
        <f t="shared" si="36"/>
        <v>0</v>
      </c>
      <c r="R344" s="67">
        <f t="shared" si="37"/>
        <v>0</v>
      </c>
      <c r="S344" s="53">
        <f>SUM('3.Weekly Hours &amp; Wage Activity'!AI344:BF344)</f>
        <v>0</v>
      </c>
      <c r="T344" s="53">
        <f>IF(AND(I344&lt;&gt; "",  I344 &lt; '1. Summary for SBA'!$J$11 +168, I344 &gt; '1. Summary for SBA'!$J$11),S344+(((168-(I344-'1. Summary for SBA'!$J$11+1))*S344)/((I344-'1. Summary for SBA'!$J$11+1))),0)</f>
        <v>0</v>
      </c>
      <c r="U344" s="369">
        <f>IF(K344= "Yes",0,IF( H344 = "salary",IF(T344 = 0,MAX(0,$R344-$S344), R344-T344),IF( H344 = "Hourly",'6. Hourly EE Wage Reduction'!AA344, 0)))</f>
        <v>0</v>
      </c>
      <c r="V344" s="67">
        <f t="shared" si="38"/>
        <v>0</v>
      </c>
      <c r="W344" s="405" t="str">
        <f>IF(U344 = 0, "No",IF('6. Hourly EE Wage Reduction'!T344 &gt;'6. Hourly EE Wage Reduction'!W344, "Yes", "No"))</f>
        <v>No</v>
      </c>
      <c r="X344" s="67">
        <f t="shared" si="39"/>
        <v>0</v>
      </c>
      <c r="Y344" s="67">
        <f t="shared" si="40"/>
        <v>0</v>
      </c>
      <c r="AA344" s="86">
        <f>IFERROR(IF('3.Weekly Hours &amp; Wage Activity'!J344 = "FT", 1,MIN(1,IF('3.Weekly Hours &amp; Wage Activity'!J344 = "", "",MIN('3.Weekly Hours &amp; Wage Activity'!J344/40,1)),IF('3.Weekly Hours &amp; Wage Activity'!J344="", "",'3.Weekly Hours &amp; Wage Activity'!J344/40 ))),0)</f>
        <v>0</v>
      </c>
      <c r="AB344" s="86">
        <f>IFERROR(IF('3.Weekly Hours &amp; Wage Activity'!K344 = "FT", 1,MIN(1,IF('3.Weekly Hours &amp; Wage Activity'!K344 = "", "",MIN('3.Weekly Hours &amp; Wage Activity'!K344/40,1)),IF('3.Weekly Hours &amp; Wage Activity'!K344="", "",'3.Weekly Hours &amp; Wage Activity'!K344/40 ))),0)</f>
        <v>0</v>
      </c>
      <c r="AC344" s="86">
        <f>IFERROR(IF('3.Weekly Hours &amp; Wage Activity'!L344 = "FT", 1,MIN(1,IF('3.Weekly Hours &amp; Wage Activity'!L344 = "", "",MIN('3.Weekly Hours &amp; Wage Activity'!L344/40,1)),IF('3.Weekly Hours &amp; Wage Activity'!L344="", "",'3.Weekly Hours &amp; Wage Activity'!L344/40 ))),0)</f>
        <v>0</v>
      </c>
      <c r="AD344" s="86">
        <f>IFERROR(IF('3.Weekly Hours &amp; Wage Activity'!M344 = "FT", 1,MIN(1,IF('3.Weekly Hours &amp; Wage Activity'!M344 = "", "",MIN('3.Weekly Hours &amp; Wage Activity'!M344/40,1)),IF('3.Weekly Hours &amp; Wage Activity'!M344="", "",'3.Weekly Hours &amp; Wage Activity'!M344/40 ))),0)</f>
        <v>0</v>
      </c>
      <c r="AE344" s="86">
        <f>IFERROR(IF('3.Weekly Hours &amp; Wage Activity'!N344 = "FT", 1,MIN(1,IF('3.Weekly Hours &amp; Wage Activity'!N344 = "", "",MIN('3.Weekly Hours &amp; Wage Activity'!N344/40,1)),IF('3.Weekly Hours &amp; Wage Activity'!N344="", "",'3.Weekly Hours &amp; Wage Activity'!N344/40 ))),0)</f>
        <v>0</v>
      </c>
      <c r="AF344" s="86">
        <f>IFERROR(IF('3.Weekly Hours &amp; Wage Activity'!O344 = "FT", 1,MIN(1,IF('3.Weekly Hours &amp; Wage Activity'!O344 = "", "",MIN('3.Weekly Hours &amp; Wage Activity'!O344/40,1)),IF('3.Weekly Hours &amp; Wage Activity'!O344="", "",'3.Weekly Hours &amp; Wage Activity'!O344/40 ))),0)</f>
        <v>0</v>
      </c>
      <c r="AG344" s="86">
        <f>IFERROR(IF('3.Weekly Hours &amp; Wage Activity'!P344 = "FT", 1,MIN(1,IF('3.Weekly Hours &amp; Wage Activity'!P344 = "", "",MIN('3.Weekly Hours &amp; Wage Activity'!P344/40,1)),IF('3.Weekly Hours &amp; Wage Activity'!P344="", "",'3.Weekly Hours &amp; Wage Activity'!P344/40 ))),0)</f>
        <v>0</v>
      </c>
      <c r="AH344" s="86">
        <f>IFERROR(IF('3.Weekly Hours &amp; Wage Activity'!Q344 = "FT", 1,MIN(1,IF('3.Weekly Hours &amp; Wage Activity'!Q344 = "", "",MIN('3.Weekly Hours &amp; Wage Activity'!Q344/40,1)),IF('3.Weekly Hours &amp; Wage Activity'!Q344="", "",'3.Weekly Hours &amp; Wage Activity'!Q344/40 ))),0)</f>
        <v>0</v>
      </c>
      <c r="AI344" s="86">
        <f>IFERROR(IF('3.Weekly Hours &amp; Wage Activity'!R344 = "FT", 1,MIN(1,IF('3.Weekly Hours &amp; Wage Activity'!R344 = "", "",MIN('3.Weekly Hours &amp; Wage Activity'!R344/40,1)),IF('3.Weekly Hours &amp; Wage Activity'!R344="", "",'3.Weekly Hours &amp; Wage Activity'!R344/40 ))),0)</f>
        <v>0</v>
      </c>
      <c r="AJ344" s="86">
        <f>IFERROR(IF('3.Weekly Hours &amp; Wage Activity'!S344 = "FT", 1,MIN(1,IF('3.Weekly Hours &amp; Wage Activity'!S344 = "", "",MIN('3.Weekly Hours &amp; Wage Activity'!S344/40,1)),IF('3.Weekly Hours &amp; Wage Activity'!S344="", "",'3.Weekly Hours &amp; Wage Activity'!S344/40 ))),0)</f>
        <v>0</v>
      </c>
      <c r="AK344" s="86">
        <f>IFERROR(IF('3.Weekly Hours &amp; Wage Activity'!T344 = "FT", 1,MIN(1,IF('3.Weekly Hours &amp; Wage Activity'!T344 = "", "",MIN('3.Weekly Hours &amp; Wage Activity'!T344/40,1)),IF('3.Weekly Hours &amp; Wage Activity'!T344="", "",'3.Weekly Hours &amp; Wage Activity'!T344/40 ))),0)</f>
        <v>0</v>
      </c>
      <c r="AL344" s="86">
        <f>IFERROR(IF('3.Weekly Hours &amp; Wage Activity'!U344 = "FT", 1,MIN(1,IF('3.Weekly Hours &amp; Wage Activity'!U344 = "", "",MIN('3.Weekly Hours &amp; Wage Activity'!U344/40,1)),IF('3.Weekly Hours &amp; Wage Activity'!U344="", "",'3.Weekly Hours &amp; Wage Activity'!U344/40 ))),0)</f>
        <v>0</v>
      </c>
      <c r="AM344" s="86">
        <f>IFERROR(IF('3.Weekly Hours &amp; Wage Activity'!V344 = "FT", 1,MIN(1,IF('3.Weekly Hours &amp; Wage Activity'!V344 = "", "",MIN('3.Weekly Hours &amp; Wage Activity'!V344/40,1)),IF('3.Weekly Hours &amp; Wage Activity'!V344="", "",'3.Weekly Hours &amp; Wage Activity'!V344/40 ))),0)</f>
        <v>0</v>
      </c>
      <c r="AN344" s="86">
        <f>IFERROR(IF('3.Weekly Hours &amp; Wage Activity'!W344 = "FT", 1,MIN(1,IF('3.Weekly Hours &amp; Wage Activity'!W344 = "", "",MIN('3.Weekly Hours &amp; Wage Activity'!W344/40,1)),IF('3.Weekly Hours &amp; Wage Activity'!W344="", "",'3.Weekly Hours &amp; Wage Activity'!W344/40 ))),0)</f>
        <v>0</v>
      </c>
      <c r="AO344" s="86">
        <f>IFERROR(IF('3.Weekly Hours &amp; Wage Activity'!X344 = "FT", 1,MIN(1,IF('3.Weekly Hours &amp; Wage Activity'!X344 = "", "",MIN('3.Weekly Hours &amp; Wage Activity'!X344/40,1)),IF('3.Weekly Hours &amp; Wage Activity'!X344="", "",'3.Weekly Hours &amp; Wage Activity'!X344/40 ))),0)</f>
        <v>0</v>
      </c>
      <c r="AP344" s="86">
        <f>IFERROR(IF('3.Weekly Hours &amp; Wage Activity'!Y344 = "FT", 1,MIN(1,IF('3.Weekly Hours &amp; Wage Activity'!Y344 = "", "",MIN('3.Weekly Hours &amp; Wage Activity'!Y344/40,1)),IF('3.Weekly Hours &amp; Wage Activity'!Y344="", "",'3.Weekly Hours &amp; Wage Activity'!Y344/40 ))),0)</f>
        <v>0</v>
      </c>
      <c r="AQ344" s="86">
        <f>IFERROR(IF('3.Weekly Hours &amp; Wage Activity'!Z344 = "FT", 1,MIN(1,IF('3.Weekly Hours &amp; Wage Activity'!Z344 = "", "",MIN('3.Weekly Hours &amp; Wage Activity'!Z344/40,1)),IF('3.Weekly Hours &amp; Wage Activity'!Z344="", "",'3.Weekly Hours &amp; Wage Activity'!Z344/40 ))),0)</f>
        <v>0</v>
      </c>
      <c r="AR344" s="86">
        <f>IFERROR(IF('3.Weekly Hours &amp; Wage Activity'!AA344 = "FT", 1,MIN(1,IF('3.Weekly Hours &amp; Wage Activity'!AA344 = "", "",MIN('3.Weekly Hours &amp; Wage Activity'!AA344/40,1)),IF('3.Weekly Hours &amp; Wage Activity'!AA344="", "",'3.Weekly Hours &amp; Wage Activity'!AA344/40 ))),0)</f>
        <v>0</v>
      </c>
      <c r="AS344" s="86">
        <f>IFERROR(IF('3.Weekly Hours &amp; Wage Activity'!AB344 = "FT", 1,MIN(1,IF('3.Weekly Hours &amp; Wage Activity'!AB344 = "", "",MIN('3.Weekly Hours &amp; Wage Activity'!AB344/40,1)),IF('3.Weekly Hours &amp; Wage Activity'!AB344="", "",'3.Weekly Hours &amp; Wage Activity'!AB344/40 ))),0)</f>
        <v>0</v>
      </c>
      <c r="AT344" s="86">
        <f>IFERROR(IF('3.Weekly Hours &amp; Wage Activity'!AC344 = "FT", 1,MIN(1,IF('3.Weekly Hours &amp; Wage Activity'!AC344 = "", "",MIN('3.Weekly Hours &amp; Wage Activity'!AC344/40,1)),IF('3.Weekly Hours &amp; Wage Activity'!AC344="", "",'3.Weekly Hours &amp; Wage Activity'!AC344/40 ))),0)</f>
        <v>0</v>
      </c>
      <c r="AU344" s="86">
        <f>IFERROR(IF('3.Weekly Hours &amp; Wage Activity'!AD344 = "FT", 1,MIN(1,IF('3.Weekly Hours &amp; Wage Activity'!AD344 = "", "",MIN('3.Weekly Hours &amp; Wage Activity'!AD344/40,1)),IF('3.Weekly Hours &amp; Wage Activity'!AD344="", "",'3.Weekly Hours &amp; Wage Activity'!AD344/40 ))),0)</f>
        <v>0</v>
      </c>
      <c r="AV344" s="86">
        <f>IFERROR(IF('3.Weekly Hours &amp; Wage Activity'!AE344 = "FT", 1,MIN(1,IF('3.Weekly Hours &amp; Wage Activity'!AE344 = "", "",MIN('3.Weekly Hours &amp; Wage Activity'!AE344/40,1)),IF('3.Weekly Hours &amp; Wage Activity'!AE344="", "",'3.Weekly Hours &amp; Wage Activity'!AE344/40 ))),0)</f>
        <v>0</v>
      </c>
      <c r="AW344" s="86">
        <f>IFERROR(IF('3.Weekly Hours &amp; Wage Activity'!AF344 = "FT", 1,MIN(1,IF('3.Weekly Hours &amp; Wage Activity'!AF344 = "", "",MIN('3.Weekly Hours &amp; Wage Activity'!AF344/40,1)),IF('3.Weekly Hours &amp; Wage Activity'!AF344="", "",'3.Weekly Hours &amp; Wage Activity'!AF344/40 ))),0)</f>
        <v>0</v>
      </c>
      <c r="AX344" s="86">
        <f>IFERROR(IF('3.Weekly Hours &amp; Wage Activity'!AG344 = "FT", 1,MIN(1,IF('3.Weekly Hours &amp; Wage Activity'!AG344 = "", "",MIN('3.Weekly Hours &amp; Wage Activity'!AG344/40,1)),IF('3.Weekly Hours &amp; Wage Activity'!AG344="", "",'3.Weekly Hours &amp; Wage Activity'!AG344/40 ))),0)</f>
        <v>0</v>
      </c>
      <c r="AY344" s="523">
        <f>SUM( IF(COUNTIF('3.Weekly Hours &amp; Wage Activity'!J344:Q344, "&lt;&gt;FT") = 0, COLUMNS('3.Weekly Hours &amp; Wage Activity'!J344:AG344) * 40, '3.Weekly Hours &amp; Wage Activity'!J344:AG344))</f>
        <v>0</v>
      </c>
      <c r="AZ344" s="86">
        <f t="shared" si="41"/>
        <v>0</v>
      </c>
      <c r="BA344" s="87">
        <f t="shared" si="42"/>
        <v>0</v>
      </c>
      <c r="BB344" s="74" t="str">
        <f>IF('2.Census &amp; Reference Benchmarks'!K344 = "", "", '2.Census &amp; Reference Benchmarks'!K344)</f>
        <v/>
      </c>
      <c r="BC344" s="185">
        <f>IF('2.Census &amp; Reference Benchmarks'!L344="N/A",IF(OR(AND(G344="",I344=""),AND(G344&lt;DATEVALUE("1/1/2020"),OR(I344="",I344&gt;DATEVALUE("3/31/2020")))),177.14,IF(OR(I344 = "", I344 &gt; DATEVALUE("1/31/2020")), ROUND(177.14*((DATEVALUE("2/1/2020") -G344)/31),1))),IF('2.Census &amp; Reference Benchmarks'!L344="",0,'2.Census &amp; Reference Benchmarks'!L344))</f>
        <v>0</v>
      </c>
      <c r="BD344" s="74" t="str">
        <f>IF('2.Census &amp; Reference Benchmarks'!N344 = "", "", '2.Census &amp; Reference Benchmarks'!N344)</f>
        <v/>
      </c>
      <c r="BE344" s="185">
        <f>IF('2.Census &amp; Reference Benchmarks'!O344="N/A",IF(OR(AND(G344="",I344=""),AND(G344&lt;=DATEVALUE("2/1/2020"),OR(I344="",I344&gt;=DATEVALUE("2/29/2020")))),165.71,IF(AND(G344&gt;DATEVALUE("2/1/2020"),OR(I344="",I344&lt;=DATEVALUE("2/29/2020"))),((DATEVALUE("3/1/2020")-G344)/29)*165.71,"")),IF('2.Census &amp; Reference Benchmarks'!O344="",0,'2.Census &amp; Reference Benchmarks'!O344))</f>
        <v>0</v>
      </c>
    </row>
    <row r="345" spans="1:57" x14ac:dyDescent="0.25">
      <c r="A345" s="3"/>
      <c r="B345" s="56">
        <f>IF('2.Census &amp; Reference Benchmarks'!B345 &lt;&gt;"",'2.Census &amp; Reference Benchmarks'!B345,"")</f>
        <v>0</v>
      </c>
      <c r="C345" s="56">
        <f>IF('2.Census &amp; Reference Benchmarks'!C345 &lt;&gt;"",'2.Census &amp; Reference Benchmarks'!C345,"")</f>
        <v>0</v>
      </c>
      <c r="D345" s="57" t="str">
        <f>IF('2.Census &amp; Reference Benchmarks'!D345 &lt;&gt;"",'2.Census &amp; Reference Benchmarks'!D345,"")</f>
        <v/>
      </c>
      <c r="E345" s="56" t="str">
        <f>IF('2.Census &amp; Reference Benchmarks'!E345 &lt;&gt;"",'2.Census &amp; Reference Benchmarks'!E345,"")</f>
        <v/>
      </c>
      <c r="F345" s="56" t="str">
        <f>IF('2.Census &amp; Reference Benchmarks'!F345 &lt;&gt;"",'2.Census &amp; Reference Benchmarks'!F345,"")</f>
        <v/>
      </c>
      <c r="G345" s="58" t="str">
        <f>IF('2.Census &amp; Reference Benchmarks'!G345 &lt;&gt;"",'2.Census &amp; Reference Benchmarks'!G345,"")</f>
        <v/>
      </c>
      <c r="H345" s="58" t="str">
        <f>IF('2.Census &amp; Reference Benchmarks'!H345 &lt;&gt;"",'2.Census &amp; Reference Benchmarks'!H345,"")</f>
        <v/>
      </c>
      <c r="I345" s="58" t="str">
        <f>IF('2.Census &amp; Reference Benchmarks'!I345 &lt;&gt;"",'2.Census &amp; Reference Benchmarks'!I345,"")</f>
        <v/>
      </c>
      <c r="J345" s="69" t="str">
        <f>IF('2.Census &amp; Reference Benchmarks'!J345 &lt;&gt;"",'2.Census &amp; Reference Benchmarks'!J345,"")</f>
        <v/>
      </c>
      <c r="K345" s="58" t="str">
        <f>IF('7.Safe Harbor Input Data &amp; Calc'!Q347 &lt;&gt; "", '7.Safe Harbor Input Data &amp; Calc'!Q347, "")</f>
        <v>No</v>
      </c>
      <c r="L345" s="59" t="str">
        <f>IF('2.Census &amp; Reference Benchmarks'!T345&lt;&gt; "",'2.Census &amp; Reference Benchmarks'!T345,"")</f>
        <v/>
      </c>
      <c r="M345" s="60">
        <f>'2.Census &amp; Reference Benchmarks'!M345</f>
        <v>0</v>
      </c>
      <c r="N345" s="60">
        <f>'2.Census &amp; Reference Benchmarks'!P345</f>
        <v>0</v>
      </c>
      <c r="O345" s="60">
        <f>'2.Census &amp; Reference Benchmarks'!S345</f>
        <v>0</v>
      </c>
      <c r="P345" s="52">
        <f>IF( AND(I345 &lt; '1. Summary for SBA'!$J$7, I345 &lt;&gt;""), 0, IF(AND(G345="",I345=""),SUM(M345:O345)*4,IF(I345&lt;'1. Summary for SBA'!$J$7,0,IF(K345="Yes",0,IF(H345="Salary",IF(AND(SUM(M345:O345)*4&lt;100000,L345=""),(SUM(M345:O345)/(IF(OR(I345=0,I345&gt;=DATEVALUE("3/31/2020")),DATEVALUE("3/31/2020"),I345)-IF(OR(G345&lt;=DATEVALUE("1/1/2020"), G345 = ""),DATEVALUE("1/1/2020"),IF(OR(MONTH(G345)=1),G345+1,IF(MONTH(G345)=3,G345,G345-1)))))*360,0),0)))))</f>
        <v>0</v>
      </c>
      <c r="Q345" s="52">
        <f t="shared" si="36"/>
        <v>0</v>
      </c>
      <c r="R345" s="67">
        <f t="shared" si="37"/>
        <v>0</v>
      </c>
      <c r="S345" s="53">
        <f>SUM('3.Weekly Hours &amp; Wage Activity'!AI345:BF345)</f>
        <v>0</v>
      </c>
      <c r="T345" s="53">
        <f>IF(AND(I345&lt;&gt; "",  I345 &lt; '1. Summary for SBA'!$J$11 +168, I345 &gt; '1. Summary for SBA'!$J$11),S345+(((168-(I345-'1. Summary for SBA'!$J$11+1))*S345)/((I345-'1. Summary for SBA'!$J$11+1))),0)</f>
        <v>0</v>
      </c>
      <c r="U345" s="369">
        <f>IF(K345= "Yes",0,IF( H345 = "salary",IF(T345 = 0,MAX(0,$R345-$S345), R345-T345),IF( H345 = "Hourly",'6. Hourly EE Wage Reduction'!AA345, 0)))</f>
        <v>0</v>
      </c>
      <c r="V345" s="67">
        <f t="shared" si="38"/>
        <v>0</v>
      </c>
      <c r="W345" s="405" t="str">
        <f>IF(U345 = 0, "No",IF('6. Hourly EE Wage Reduction'!T345 &gt;'6. Hourly EE Wage Reduction'!W345, "Yes", "No"))</f>
        <v>No</v>
      </c>
      <c r="X345" s="67">
        <f t="shared" si="39"/>
        <v>0</v>
      </c>
      <c r="Y345" s="67">
        <f t="shared" si="40"/>
        <v>0</v>
      </c>
      <c r="AA345" s="86">
        <f>IFERROR(IF('3.Weekly Hours &amp; Wage Activity'!J345 = "FT", 1,MIN(1,IF('3.Weekly Hours &amp; Wage Activity'!J345 = "", "",MIN('3.Weekly Hours &amp; Wage Activity'!J345/40,1)),IF('3.Weekly Hours &amp; Wage Activity'!J345="", "",'3.Weekly Hours &amp; Wage Activity'!J345/40 ))),0)</f>
        <v>0</v>
      </c>
      <c r="AB345" s="86">
        <f>IFERROR(IF('3.Weekly Hours &amp; Wage Activity'!K345 = "FT", 1,MIN(1,IF('3.Weekly Hours &amp; Wage Activity'!K345 = "", "",MIN('3.Weekly Hours &amp; Wage Activity'!K345/40,1)),IF('3.Weekly Hours &amp; Wage Activity'!K345="", "",'3.Weekly Hours &amp; Wage Activity'!K345/40 ))),0)</f>
        <v>0</v>
      </c>
      <c r="AC345" s="86">
        <f>IFERROR(IF('3.Weekly Hours &amp; Wage Activity'!L345 = "FT", 1,MIN(1,IF('3.Weekly Hours &amp; Wage Activity'!L345 = "", "",MIN('3.Weekly Hours &amp; Wage Activity'!L345/40,1)),IF('3.Weekly Hours &amp; Wage Activity'!L345="", "",'3.Weekly Hours &amp; Wage Activity'!L345/40 ))),0)</f>
        <v>0</v>
      </c>
      <c r="AD345" s="86">
        <f>IFERROR(IF('3.Weekly Hours &amp; Wage Activity'!M345 = "FT", 1,MIN(1,IF('3.Weekly Hours &amp; Wage Activity'!M345 = "", "",MIN('3.Weekly Hours &amp; Wage Activity'!M345/40,1)),IF('3.Weekly Hours &amp; Wage Activity'!M345="", "",'3.Weekly Hours &amp; Wage Activity'!M345/40 ))),0)</f>
        <v>0</v>
      </c>
      <c r="AE345" s="86">
        <f>IFERROR(IF('3.Weekly Hours &amp; Wage Activity'!N345 = "FT", 1,MIN(1,IF('3.Weekly Hours &amp; Wage Activity'!N345 = "", "",MIN('3.Weekly Hours &amp; Wage Activity'!N345/40,1)),IF('3.Weekly Hours &amp; Wage Activity'!N345="", "",'3.Weekly Hours &amp; Wage Activity'!N345/40 ))),0)</f>
        <v>0</v>
      </c>
      <c r="AF345" s="86">
        <f>IFERROR(IF('3.Weekly Hours &amp; Wage Activity'!O345 = "FT", 1,MIN(1,IF('3.Weekly Hours &amp; Wage Activity'!O345 = "", "",MIN('3.Weekly Hours &amp; Wage Activity'!O345/40,1)),IF('3.Weekly Hours &amp; Wage Activity'!O345="", "",'3.Weekly Hours &amp; Wage Activity'!O345/40 ))),0)</f>
        <v>0</v>
      </c>
      <c r="AG345" s="86">
        <f>IFERROR(IF('3.Weekly Hours &amp; Wage Activity'!P345 = "FT", 1,MIN(1,IF('3.Weekly Hours &amp; Wage Activity'!P345 = "", "",MIN('3.Weekly Hours &amp; Wage Activity'!P345/40,1)),IF('3.Weekly Hours &amp; Wage Activity'!P345="", "",'3.Weekly Hours &amp; Wage Activity'!P345/40 ))),0)</f>
        <v>0</v>
      </c>
      <c r="AH345" s="86">
        <f>IFERROR(IF('3.Weekly Hours &amp; Wage Activity'!Q345 = "FT", 1,MIN(1,IF('3.Weekly Hours &amp; Wage Activity'!Q345 = "", "",MIN('3.Weekly Hours &amp; Wage Activity'!Q345/40,1)),IF('3.Weekly Hours &amp; Wage Activity'!Q345="", "",'3.Weekly Hours &amp; Wage Activity'!Q345/40 ))),0)</f>
        <v>0</v>
      </c>
      <c r="AI345" s="86">
        <f>IFERROR(IF('3.Weekly Hours &amp; Wage Activity'!R345 = "FT", 1,MIN(1,IF('3.Weekly Hours &amp; Wage Activity'!R345 = "", "",MIN('3.Weekly Hours &amp; Wage Activity'!R345/40,1)),IF('3.Weekly Hours &amp; Wage Activity'!R345="", "",'3.Weekly Hours &amp; Wage Activity'!R345/40 ))),0)</f>
        <v>0</v>
      </c>
      <c r="AJ345" s="86">
        <f>IFERROR(IF('3.Weekly Hours &amp; Wage Activity'!S345 = "FT", 1,MIN(1,IF('3.Weekly Hours &amp; Wage Activity'!S345 = "", "",MIN('3.Weekly Hours &amp; Wage Activity'!S345/40,1)),IF('3.Weekly Hours &amp; Wage Activity'!S345="", "",'3.Weekly Hours &amp; Wage Activity'!S345/40 ))),0)</f>
        <v>0</v>
      </c>
      <c r="AK345" s="86">
        <f>IFERROR(IF('3.Weekly Hours &amp; Wage Activity'!T345 = "FT", 1,MIN(1,IF('3.Weekly Hours &amp; Wage Activity'!T345 = "", "",MIN('3.Weekly Hours &amp; Wage Activity'!T345/40,1)),IF('3.Weekly Hours &amp; Wage Activity'!T345="", "",'3.Weekly Hours &amp; Wage Activity'!T345/40 ))),0)</f>
        <v>0</v>
      </c>
      <c r="AL345" s="86">
        <f>IFERROR(IF('3.Weekly Hours &amp; Wage Activity'!U345 = "FT", 1,MIN(1,IF('3.Weekly Hours &amp; Wage Activity'!U345 = "", "",MIN('3.Weekly Hours &amp; Wage Activity'!U345/40,1)),IF('3.Weekly Hours &amp; Wage Activity'!U345="", "",'3.Weekly Hours &amp; Wage Activity'!U345/40 ))),0)</f>
        <v>0</v>
      </c>
      <c r="AM345" s="86">
        <f>IFERROR(IF('3.Weekly Hours &amp; Wage Activity'!V345 = "FT", 1,MIN(1,IF('3.Weekly Hours &amp; Wage Activity'!V345 = "", "",MIN('3.Weekly Hours &amp; Wage Activity'!V345/40,1)),IF('3.Weekly Hours &amp; Wage Activity'!V345="", "",'3.Weekly Hours &amp; Wage Activity'!V345/40 ))),0)</f>
        <v>0</v>
      </c>
      <c r="AN345" s="86">
        <f>IFERROR(IF('3.Weekly Hours &amp; Wage Activity'!W345 = "FT", 1,MIN(1,IF('3.Weekly Hours &amp; Wage Activity'!W345 = "", "",MIN('3.Weekly Hours &amp; Wage Activity'!W345/40,1)),IF('3.Weekly Hours &amp; Wage Activity'!W345="", "",'3.Weekly Hours &amp; Wage Activity'!W345/40 ))),0)</f>
        <v>0</v>
      </c>
      <c r="AO345" s="86">
        <f>IFERROR(IF('3.Weekly Hours &amp; Wage Activity'!X345 = "FT", 1,MIN(1,IF('3.Weekly Hours &amp; Wage Activity'!X345 = "", "",MIN('3.Weekly Hours &amp; Wage Activity'!X345/40,1)),IF('3.Weekly Hours &amp; Wage Activity'!X345="", "",'3.Weekly Hours &amp; Wage Activity'!X345/40 ))),0)</f>
        <v>0</v>
      </c>
      <c r="AP345" s="86">
        <f>IFERROR(IF('3.Weekly Hours &amp; Wage Activity'!Y345 = "FT", 1,MIN(1,IF('3.Weekly Hours &amp; Wage Activity'!Y345 = "", "",MIN('3.Weekly Hours &amp; Wage Activity'!Y345/40,1)),IF('3.Weekly Hours &amp; Wage Activity'!Y345="", "",'3.Weekly Hours &amp; Wage Activity'!Y345/40 ))),0)</f>
        <v>0</v>
      </c>
      <c r="AQ345" s="86">
        <f>IFERROR(IF('3.Weekly Hours &amp; Wage Activity'!Z345 = "FT", 1,MIN(1,IF('3.Weekly Hours &amp; Wage Activity'!Z345 = "", "",MIN('3.Weekly Hours &amp; Wage Activity'!Z345/40,1)),IF('3.Weekly Hours &amp; Wage Activity'!Z345="", "",'3.Weekly Hours &amp; Wage Activity'!Z345/40 ))),0)</f>
        <v>0</v>
      </c>
      <c r="AR345" s="86">
        <f>IFERROR(IF('3.Weekly Hours &amp; Wage Activity'!AA345 = "FT", 1,MIN(1,IF('3.Weekly Hours &amp; Wage Activity'!AA345 = "", "",MIN('3.Weekly Hours &amp; Wage Activity'!AA345/40,1)),IF('3.Weekly Hours &amp; Wage Activity'!AA345="", "",'3.Weekly Hours &amp; Wage Activity'!AA345/40 ))),0)</f>
        <v>0</v>
      </c>
      <c r="AS345" s="86">
        <f>IFERROR(IF('3.Weekly Hours &amp; Wage Activity'!AB345 = "FT", 1,MIN(1,IF('3.Weekly Hours &amp; Wage Activity'!AB345 = "", "",MIN('3.Weekly Hours &amp; Wage Activity'!AB345/40,1)),IF('3.Weekly Hours &amp; Wage Activity'!AB345="", "",'3.Weekly Hours &amp; Wage Activity'!AB345/40 ))),0)</f>
        <v>0</v>
      </c>
      <c r="AT345" s="86">
        <f>IFERROR(IF('3.Weekly Hours &amp; Wage Activity'!AC345 = "FT", 1,MIN(1,IF('3.Weekly Hours &amp; Wage Activity'!AC345 = "", "",MIN('3.Weekly Hours &amp; Wage Activity'!AC345/40,1)),IF('3.Weekly Hours &amp; Wage Activity'!AC345="", "",'3.Weekly Hours &amp; Wage Activity'!AC345/40 ))),0)</f>
        <v>0</v>
      </c>
      <c r="AU345" s="86">
        <f>IFERROR(IF('3.Weekly Hours &amp; Wage Activity'!AD345 = "FT", 1,MIN(1,IF('3.Weekly Hours &amp; Wage Activity'!AD345 = "", "",MIN('3.Weekly Hours &amp; Wage Activity'!AD345/40,1)),IF('3.Weekly Hours &amp; Wage Activity'!AD345="", "",'3.Weekly Hours &amp; Wage Activity'!AD345/40 ))),0)</f>
        <v>0</v>
      </c>
      <c r="AV345" s="86">
        <f>IFERROR(IF('3.Weekly Hours &amp; Wage Activity'!AE345 = "FT", 1,MIN(1,IF('3.Weekly Hours &amp; Wage Activity'!AE345 = "", "",MIN('3.Weekly Hours &amp; Wage Activity'!AE345/40,1)),IF('3.Weekly Hours &amp; Wage Activity'!AE345="", "",'3.Weekly Hours &amp; Wage Activity'!AE345/40 ))),0)</f>
        <v>0</v>
      </c>
      <c r="AW345" s="86">
        <f>IFERROR(IF('3.Weekly Hours &amp; Wage Activity'!AF345 = "FT", 1,MIN(1,IF('3.Weekly Hours &amp; Wage Activity'!AF345 = "", "",MIN('3.Weekly Hours &amp; Wage Activity'!AF345/40,1)),IF('3.Weekly Hours &amp; Wage Activity'!AF345="", "",'3.Weekly Hours &amp; Wage Activity'!AF345/40 ))),0)</f>
        <v>0</v>
      </c>
      <c r="AX345" s="86">
        <f>IFERROR(IF('3.Weekly Hours &amp; Wage Activity'!AG345 = "FT", 1,MIN(1,IF('3.Weekly Hours &amp; Wage Activity'!AG345 = "", "",MIN('3.Weekly Hours &amp; Wage Activity'!AG345/40,1)),IF('3.Weekly Hours &amp; Wage Activity'!AG345="", "",'3.Weekly Hours &amp; Wage Activity'!AG345/40 ))),0)</f>
        <v>0</v>
      </c>
      <c r="AY345" s="523">
        <f>SUM( IF(COUNTIF('3.Weekly Hours &amp; Wage Activity'!J345:Q345, "&lt;&gt;FT") = 0, COLUMNS('3.Weekly Hours &amp; Wage Activity'!J345:AG345) * 40, '3.Weekly Hours &amp; Wage Activity'!J345:AG345))</f>
        <v>0</v>
      </c>
      <c r="AZ345" s="86">
        <f t="shared" si="41"/>
        <v>0</v>
      </c>
      <c r="BA345" s="87">
        <f t="shared" si="42"/>
        <v>0</v>
      </c>
      <c r="BB345" s="74" t="str">
        <f>IF('2.Census &amp; Reference Benchmarks'!K345 = "", "", '2.Census &amp; Reference Benchmarks'!K345)</f>
        <v/>
      </c>
      <c r="BC345" s="185">
        <f>IF('2.Census &amp; Reference Benchmarks'!L345="N/A",IF(OR(AND(G345="",I345=""),AND(G345&lt;DATEVALUE("1/1/2020"),OR(I345="",I345&gt;DATEVALUE("3/31/2020")))),177.14,IF(OR(I345 = "", I345 &gt; DATEVALUE("1/31/2020")), ROUND(177.14*((DATEVALUE("2/1/2020") -G345)/31),1))),IF('2.Census &amp; Reference Benchmarks'!L345="",0,'2.Census &amp; Reference Benchmarks'!L345))</f>
        <v>0</v>
      </c>
      <c r="BD345" s="74" t="str">
        <f>IF('2.Census &amp; Reference Benchmarks'!N345 = "", "", '2.Census &amp; Reference Benchmarks'!N345)</f>
        <v/>
      </c>
      <c r="BE345" s="185">
        <f>IF('2.Census &amp; Reference Benchmarks'!O345="N/A",IF(OR(AND(G345="",I345=""),AND(G345&lt;=DATEVALUE("2/1/2020"),OR(I345="",I345&gt;=DATEVALUE("2/29/2020")))),165.71,IF(AND(G345&gt;DATEVALUE("2/1/2020"),OR(I345="",I345&lt;=DATEVALUE("2/29/2020"))),((DATEVALUE("3/1/2020")-G345)/29)*165.71,"")),IF('2.Census &amp; Reference Benchmarks'!O345="",0,'2.Census &amp; Reference Benchmarks'!O345))</f>
        <v>0</v>
      </c>
    </row>
    <row r="346" spans="1:57" x14ac:dyDescent="0.25">
      <c r="A346" s="3"/>
      <c r="B346" s="56">
        <f>IF('2.Census &amp; Reference Benchmarks'!B346 &lt;&gt;"",'2.Census &amp; Reference Benchmarks'!B346,"")</f>
        <v>0</v>
      </c>
      <c r="C346" s="56">
        <f>IF('2.Census &amp; Reference Benchmarks'!C346 &lt;&gt;"",'2.Census &amp; Reference Benchmarks'!C346,"")</f>
        <v>0</v>
      </c>
      <c r="D346" s="57" t="str">
        <f>IF('2.Census &amp; Reference Benchmarks'!D346 &lt;&gt;"",'2.Census &amp; Reference Benchmarks'!D346,"")</f>
        <v/>
      </c>
      <c r="E346" s="56" t="str">
        <f>IF('2.Census &amp; Reference Benchmarks'!E346 &lt;&gt;"",'2.Census &amp; Reference Benchmarks'!E346,"")</f>
        <v/>
      </c>
      <c r="F346" s="56" t="str">
        <f>IF('2.Census &amp; Reference Benchmarks'!F346 &lt;&gt;"",'2.Census &amp; Reference Benchmarks'!F346,"")</f>
        <v/>
      </c>
      <c r="G346" s="58" t="str">
        <f>IF('2.Census &amp; Reference Benchmarks'!G346 &lt;&gt;"",'2.Census &amp; Reference Benchmarks'!G346,"")</f>
        <v/>
      </c>
      <c r="H346" s="58" t="str">
        <f>IF('2.Census &amp; Reference Benchmarks'!H346 &lt;&gt;"",'2.Census &amp; Reference Benchmarks'!H346,"")</f>
        <v/>
      </c>
      <c r="I346" s="58" t="str">
        <f>IF('2.Census &amp; Reference Benchmarks'!I346 &lt;&gt;"",'2.Census &amp; Reference Benchmarks'!I346,"")</f>
        <v/>
      </c>
      <c r="J346" s="69" t="str">
        <f>IF('2.Census &amp; Reference Benchmarks'!J346 &lt;&gt;"",'2.Census &amp; Reference Benchmarks'!J346,"")</f>
        <v/>
      </c>
      <c r="K346" s="58" t="str">
        <f>IF('7.Safe Harbor Input Data &amp; Calc'!Q348 &lt;&gt; "", '7.Safe Harbor Input Data &amp; Calc'!Q348, "")</f>
        <v>No</v>
      </c>
      <c r="L346" s="59" t="str">
        <f>IF('2.Census &amp; Reference Benchmarks'!T346&lt;&gt; "",'2.Census &amp; Reference Benchmarks'!T346,"")</f>
        <v/>
      </c>
      <c r="M346" s="60">
        <f>'2.Census &amp; Reference Benchmarks'!M346</f>
        <v>0</v>
      </c>
      <c r="N346" s="60">
        <f>'2.Census &amp; Reference Benchmarks'!P346</f>
        <v>0</v>
      </c>
      <c r="O346" s="60">
        <f>'2.Census &amp; Reference Benchmarks'!S346</f>
        <v>0</v>
      </c>
      <c r="P346" s="52">
        <f>IF( AND(I346 &lt; '1. Summary for SBA'!$J$7, I346 &lt;&gt;""), 0, IF(AND(G346="",I346=""),SUM(M346:O346)*4,IF(I346&lt;'1. Summary for SBA'!$J$7,0,IF(K346="Yes",0,IF(H346="Salary",IF(AND(SUM(M346:O346)*4&lt;100000,L346=""),(SUM(M346:O346)/(IF(OR(I346=0,I346&gt;=DATEVALUE("3/31/2020")),DATEVALUE("3/31/2020"),I346)-IF(OR(G346&lt;=DATEVALUE("1/1/2020"), G346 = ""),DATEVALUE("1/1/2020"),IF(OR(MONTH(G346)=1),G346+1,IF(MONTH(G346)=3,G346,G346-1)))))*360,0),0)))))</f>
        <v>0</v>
      </c>
      <c r="Q346" s="52">
        <f t="shared" si="36"/>
        <v>0</v>
      </c>
      <c r="R346" s="67">
        <f t="shared" si="37"/>
        <v>0</v>
      </c>
      <c r="S346" s="53">
        <f>SUM('3.Weekly Hours &amp; Wage Activity'!AI346:BF346)</f>
        <v>0</v>
      </c>
      <c r="T346" s="53">
        <f>IF(AND(I346&lt;&gt; "",  I346 &lt; '1. Summary for SBA'!$J$11 +168, I346 &gt; '1. Summary for SBA'!$J$11),S346+(((168-(I346-'1. Summary for SBA'!$J$11+1))*S346)/((I346-'1. Summary for SBA'!$J$11+1))),0)</f>
        <v>0</v>
      </c>
      <c r="U346" s="369">
        <f>IF(K346= "Yes",0,IF( H346 = "salary",IF(T346 = 0,MAX(0,$R346-$S346), R346-T346),IF( H346 = "Hourly",'6. Hourly EE Wage Reduction'!AA346, 0)))</f>
        <v>0</v>
      </c>
      <c r="V346" s="67">
        <f t="shared" si="38"/>
        <v>0</v>
      </c>
      <c r="W346" s="405" t="str">
        <f>IF(U346 = 0, "No",IF('6. Hourly EE Wage Reduction'!T346 &gt;'6. Hourly EE Wage Reduction'!W346, "Yes", "No"))</f>
        <v>No</v>
      </c>
      <c r="X346" s="67">
        <f t="shared" si="39"/>
        <v>0</v>
      </c>
      <c r="Y346" s="67">
        <f t="shared" si="40"/>
        <v>0</v>
      </c>
      <c r="AA346" s="86">
        <f>IFERROR(IF('3.Weekly Hours &amp; Wage Activity'!J346 = "FT", 1,MIN(1,IF('3.Weekly Hours &amp; Wage Activity'!J346 = "", "",MIN('3.Weekly Hours &amp; Wage Activity'!J346/40,1)),IF('3.Weekly Hours &amp; Wage Activity'!J346="", "",'3.Weekly Hours &amp; Wage Activity'!J346/40 ))),0)</f>
        <v>0</v>
      </c>
      <c r="AB346" s="86">
        <f>IFERROR(IF('3.Weekly Hours &amp; Wage Activity'!K346 = "FT", 1,MIN(1,IF('3.Weekly Hours &amp; Wage Activity'!K346 = "", "",MIN('3.Weekly Hours &amp; Wage Activity'!K346/40,1)),IF('3.Weekly Hours &amp; Wage Activity'!K346="", "",'3.Weekly Hours &amp; Wage Activity'!K346/40 ))),0)</f>
        <v>0</v>
      </c>
      <c r="AC346" s="86">
        <f>IFERROR(IF('3.Weekly Hours &amp; Wage Activity'!L346 = "FT", 1,MIN(1,IF('3.Weekly Hours &amp; Wage Activity'!L346 = "", "",MIN('3.Weekly Hours &amp; Wage Activity'!L346/40,1)),IF('3.Weekly Hours &amp; Wage Activity'!L346="", "",'3.Weekly Hours &amp; Wage Activity'!L346/40 ))),0)</f>
        <v>0</v>
      </c>
      <c r="AD346" s="86">
        <f>IFERROR(IF('3.Weekly Hours &amp; Wage Activity'!M346 = "FT", 1,MIN(1,IF('3.Weekly Hours &amp; Wage Activity'!M346 = "", "",MIN('3.Weekly Hours &amp; Wage Activity'!M346/40,1)),IF('3.Weekly Hours &amp; Wage Activity'!M346="", "",'3.Weekly Hours &amp; Wage Activity'!M346/40 ))),0)</f>
        <v>0</v>
      </c>
      <c r="AE346" s="86">
        <f>IFERROR(IF('3.Weekly Hours &amp; Wage Activity'!N346 = "FT", 1,MIN(1,IF('3.Weekly Hours &amp; Wage Activity'!N346 = "", "",MIN('3.Weekly Hours &amp; Wage Activity'!N346/40,1)),IF('3.Weekly Hours &amp; Wage Activity'!N346="", "",'3.Weekly Hours &amp; Wage Activity'!N346/40 ))),0)</f>
        <v>0</v>
      </c>
      <c r="AF346" s="86">
        <f>IFERROR(IF('3.Weekly Hours &amp; Wage Activity'!O346 = "FT", 1,MIN(1,IF('3.Weekly Hours &amp; Wage Activity'!O346 = "", "",MIN('3.Weekly Hours &amp; Wage Activity'!O346/40,1)),IF('3.Weekly Hours &amp; Wage Activity'!O346="", "",'3.Weekly Hours &amp; Wage Activity'!O346/40 ))),0)</f>
        <v>0</v>
      </c>
      <c r="AG346" s="86">
        <f>IFERROR(IF('3.Weekly Hours &amp; Wage Activity'!P346 = "FT", 1,MIN(1,IF('3.Weekly Hours &amp; Wage Activity'!P346 = "", "",MIN('3.Weekly Hours &amp; Wage Activity'!P346/40,1)),IF('3.Weekly Hours &amp; Wage Activity'!P346="", "",'3.Weekly Hours &amp; Wage Activity'!P346/40 ))),0)</f>
        <v>0</v>
      </c>
      <c r="AH346" s="86">
        <f>IFERROR(IF('3.Weekly Hours &amp; Wage Activity'!Q346 = "FT", 1,MIN(1,IF('3.Weekly Hours &amp; Wage Activity'!Q346 = "", "",MIN('3.Weekly Hours &amp; Wage Activity'!Q346/40,1)),IF('3.Weekly Hours &amp; Wage Activity'!Q346="", "",'3.Weekly Hours &amp; Wage Activity'!Q346/40 ))),0)</f>
        <v>0</v>
      </c>
      <c r="AI346" s="86">
        <f>IFERROR(IF('3.Weekly Hours &amp; Wage Activity'!R346 = "FT", 1,MIN(1,IF('3.Weekly Hours &amp; Wage Activity'!R346 = "", "",MIN('3.Weekly Hours &amp; Wage Activity'!R346/40,1)),IF('3.Weekly Hours &amp; Wage Activity'!R346="", "",'3.Weekly Hours &amp; Wage Activity'!R346/40 ))),0)</f>
        <v>0</v>
      </c>
      <c r="AJ346" s="86">
        <f>IFERROR(IF('3.Weekly Hours &amp; Wage Activity'!S346 = "FT", 1,MIN(1,IF('3.Weekly Hours &amp; Wage Activity'!S346 = "", "",MIN('3.Weekly Hours &amp; Wage Activity'!S346/40,1)),IF('3.Weekly Hours &amp; Wage Activity'!S346="", "",'3.Weekly Hours &amp; Wage Activity'!S346/40 ))),0)</f>
        <v>0</v>
      </c>
      <c r="AK346" s="86">
        <f>IFERROR(IF('3.Weekly Hours &amp; Wage Activity'!T346 = "FT", 1,MIN(1,IF('3.Weekly Hours &amp; Wage Activity'!T346 = "", "",MIN('3.Weekly Hours &amp; Wage Activity'!T346/40,1)),IF('3.Weekly Hours &amp; Wage Activity'!T346="", "",'3.Weekly Hours &amp; Wage Activity'!T346/40 ))),0)</f>
        <v>0</v>
      </c>
      <c r="AL346" s="86">
        <f>IFERROR(IF('3.Weekly Hours &amp; Wage Activity'!U346 = "FT", 1,MIN(1,IF('3.Weekly Hours &amp; Wage Activity'!U346 = "", "",MIN('3.Weekly Hours &amp; Wage Activity'!U346/40,1)),IF('3.Weekly Hours &amp; Wage Activity'!U346="", "",'3.Weekly Hours &amp; Wage Activity'!U346/40 ))),0)</f>
        <v>0</v>
      </c>
      <c r="AM346" s="86">
        <f>IFERROR(IF('3.Weekly Hours &amp; Wage Activity'!V346 = "FT", 1,MIN(1,IF('3.Weekly Hours &amp; Wage Activity'!V346 = "", "",MIN('3.Weekly Hours &amp; Wage Activity'!V346/40,1)),IF('3.Weekly Hours &amp; Wage Activity'!V346="", "",'3.Weekly Hours &amp; Wage Activity'!V346/40 ))),0)</f>
        <v>0</v>
      </c>
      <c r="AN346" s="86">
        <f>IFERROR(IF('3.Weekly Hours &amp; Wage Activity'!W346 = "FT", 1,MIN(1,IF('3.Weekly Hours &amp; Wage Activity'!W346 = "", "",MIN('3.Weekly Hours &amp; Wage Activity'!W346/40,1)),IF('3.Weekly Hours &amp; Wage Activity'!W346="", "",'3.Weekly Hours &amp; Wage Activity'!W346/40 ))),0)</f>
        <v>0</v>
      </c>
      <c r="AO346" s="86">
        <f>IFERROR(IF('3.Weekly Hours &amp; Wage Activity'!X346 = "FT", 1,MIN(1,IF('3.Weekly Hours &amp; Wage Activity'!X346 = "", "",MIN('3.Weekly Hours &amp; Wage Activity'!X346/40,1)),IF('3.Weekly Hours &amp; Wage Activity'!X346="", "",'3.Weekly Hours &amp; Wage Activity'!X346/40 ))),0)</f>
        <v>0</v>
      </c>
      <c r="AP346" s="86">
        <f>IFERROR(IF('3.Weekly Hours &amp; Wage Activity'!Y346 = "FT", 1,MIN(1,IF('3.Weekly Hours &amp; Wage Activity'!Y346 = "", "",MIN('3.Weekly Hours &amp; Wage Activity'!Y346/40,1)),IF('3.Weekly Hours &amp; Wage Activity'!Y346="", "",'3.Weekly Hours &amp; Wage Activity'!Y346/40 ))),0)</f>
        <v>0</v>
      </c>
      <c r="AQ346" s="86">
        <f>IFERROR(IF('3.Weekly Hours &amp; Wage Activity'!Z346 = "FT", 1,MIN(1,IF('3.Weekly Hours &amp; Wage Activity'!Z346 = "", "",MIN('3.Weekly Hours &amp; Wage Activity'!Z346/40,1)),IF('3.Weekly Hours &amp; Wage Activity'!Z346="", "",'3.Weekly Hours &amp; Wage Activity'!Z346/40 ))),0)</f>
        <v>0</v>
      </c>
      <c r="AR346" s="86">
        <f>IFERROR(IF('3.Weekly Hours &amp; Wage Activity'!AA346 = "FT", 1,MIN(1,IF('3.Weekly Hours &amp; Wage Activity'!AA346 = "", "",MIN('3.Weekly Hours &amp; Wage Activity'!AA346/40,1)),IF('3.Weekly Hours &amp; Wage Activity'!AA346="", "",'3.Weekly Hours &amp; Wage Activity'!AA346/40 ))),0)</f>
        <v>0</v>
      </c>
      <c r="AS346" s="86">
        <f>IFERROR(IF('3.Weekly Hours &amp; Wage Activity'!AB346 = "FT", 1,MIN(1,IF('3.Weekly Hours &amp; Wage Activity'!AB346 = "", "",MIN('3.Weekly Hours &amp; Wage Activity'!AB346/40,1)),IF('3.Weekly Hours &amp; Wage Activity'!AB346="", "",'3.Weekly Hours &amp; Wage Activity'!AB346/40 ))),0)</f>
        <v>0</v>
      </c>
      <c r="AT346" s="86">
        <f>IFERROR(IF('3.Weekly Hours &amp; Wage Activity'!AC346 = "FT", 1,MIN(1,IF('3.Weekly Hours &amp; Wage Activity'!AC346 = "", "",MIN('3.Weekly Hours &amp; Wage Activity'!AC346/40,1)),IF('3.Weekly Hours &amp; Wage Activity'!AC346="", "",'3.Weekly Hours &amp; Wage Activity'!AC346/40 ))),0)</f>
        <v>0</v>
      </c>
      <c r="AU346" s="86">
        <f>IFERROR(IF('3.Weekly Hours &amp; Wage Activity'!AD346 = "FT", 1,MIN(1,IF('3.Weekly Hours &amp; Wage Activity'!AD346 = "", "",MIN('3.Weekly Hours &amp; Wage Activity'!AD346/40,1)),IF('3.Weekly Hours &amp; Wage Activity'!AD346="", "",'3.Weekly Hours &amp; Wage Activity'!AD346/40 ))),0)</f>
        <v>0</v>
      </c>
      <c r="AV346" s="86">
        <f>IFERROR(IF('3.Weekly Hours &amp; Wage Activity'!AE346 = "FT", 1,MIN(1,IF('3.Weekly Hours &amp; Wage Activity'!AE346 = "", "",MIN('3.Weekly Hours &amp; Wage Activity'!AE346/40,1)),IF('3.Weekly Hours &amp; Wage Activity'!AE346="", "",'3.Weekly Hours &amp; Wage Activity'!AE346/40 ))),0)</f>
        <v>0</v>
      </c>
      <c r="AW346" s="86">
        <f>IFERROR(IF('3.Weekly Hours &amp; Wage Activity'!AF346 = "FT", 1,MIN(1,IF('3.Weekly Hours &amp; Wage Activity'!AF346 = "", "",MIN('3.Weekly Hours &amp; Wage Activity'!AF346/40,1)),IF('3.Weekly Hours &amp; Wage Activity'!AF346="", "",'3.Weekly Hours &amp; Wage Activity'!AF346/40 ))),0)</f>
        <v>0</v>
      </c>
      <c r="AX346" s="86">
        <f>IFERROR(IF('3.Weekly Hours &amp; Wage Activity'!AG346 = "FT", 1,MIN(1,IF('3.Weekly Hours &amp; Wage Activity'!AG346 = "", "",MIN('3.Weekly Hours &amp; Wage Activity'!AG346/40,1)),IF('3.Weekly Hours &amp; Wage Activity'!AG346="", "",'3.Weekly Hours &amp; Wage Activity'!AG346/40 ))),0)</f>
        <v>0</v>
      </c>
      <c r="AY346" s="523">
        <f>SUM( IF(COUNTIF('3.Weekly Hours &amp; Wage Activity'!J346:Q346, "&lt;&gt;FT") = 0, COLUMNS('3.Weekly Hours &amp; Wage Activity'!J346:AG346) * 40, '3.Weekly Hours &amp; Wage Activity'!J346:AG346))</f>
        <v>0</v>
      </c>
      <c r="AZ346" s="86">
        <f t="shared" si="41"/>
        <v>0</v>
      </c>
      <c r="BA346" s="87">
        <f t="shared" si="42"/>
        <v>0</v>
      </c>
      <c r="BB346" s="74" t="str">
        <f>IF('2.Census &amp; Reference Benchmarks'!K346 = "", "", '2.Census &amp; Reference Benchmarks'!K346)</f>
        <v/>
      </c>
      <c r="BC346" s="185">
        <f>IF('2.Census &amp; Reference Benchmarks'!L346="N/A",IF(OR(AND(G346="",I346=""),AND(G346&lt;DATEVALUE("1/1/2020"),OR(I346="",I346&gt;DATEVALUE("3/31/2020")))),177.14,IF(OR(I346 = "", I346 &gt; DATEVALUE("1/31/2020")), ROUND(177.14*((DATEVALUE("2/1/2020") -G346)/31),1))),IF('2.Census &amp; Reference Benchmarks'!L346="",0,'2.Census &amp; Reference Benchmarks'!L346))</f>
        <v>0</v>
      </c>
      <c r="BD346" s="74" t="str">
        <f>IF('2.Census &amp; Reference Benchmarks'!N346 = "", "", '2.Census &amp; Reference Benchmarks'!N346)</f>
        <v/>
      </c>
      <c r="BE346" s="185">
        <f>IF('2.Census &amp; Reference Benchmarks'!O346="N/A",IF(OR(AND(G346="",I346=""),AND(G346&lt;=DATEVALUE("2/1/2020"),OR(I346="",I346&gt;=DATEVALUE("2/29/2020")))),165.71,IF(AND(G346&gt;DATEVALUE("2/1/2020"),OR(I346="",I346&lt;=DATEVALUE("2/29/2020"))),((DATEVALUE("3/1/2020")-G346)/29)*165.71,"")),IF('2.Census &amp; Reference Benchmarks'!O346="",0,'2.Census &amp; Reference Benchmarks'!O346))</f>
        <v>0</v>
      </c>
    </row>
    <row r="347" spans="1:57" x14ac:dyDescent="0.25">
      <c r="A347" s="3"/>
      <c r="B347" s="56">
        <f>IF('2.Census &amp; Reference Benchmarks'!B347 &lt;&gt;"",'2.Census &amp; Reference Benchmarks'!B347,"")</f>
        <v>0</v>
      </c>
      <c r="C347" s="56">
        <f>IF('2.Census &amp; Reference Benchmarks'!C347 &lt;&gt;"",'2.Census &amp; Reference Benchmarks'!C347,"")</f>
        <v>0</v>
      </c>
      <c r="D347" s="57" t="str">
        <f>IF('2.Census &amp; Reference Benchmarks'!D347 &lt;&gt;"",'2.Census &amp; Reference Benchmarks'!D347,"")</f>
        <v/>
      </c>
      <c r="E347" s="56" t="str">
        <f>IF('2.Census &amp; Reference Benchmarks'!E347 &lt;&gt;"",'2.Census &amp; Reference Benchmarks'!E347,"")</f>
        <v/>
      </c>
      <c r="F347" s="56" t="str">
        <f>IF('2.Census &amp; Reference Benchmarks'!F347 &lt;&gt;"",'2.Census &amp; Reference Benchmarks'!F347,"")</f>
        <v/>
      </c>
      <c r="G347" s="58" t="str">
        <f>IF('2.Census &amp; Reference Benchmarks'!G347 &lt;&gt;"",'2.Census &amp; Reference Benchmarks'!G347,"")</f>
        <v/>
      </c>
      <c r="H347" s="58" t="str">
        <f>IF('2.Census &amp; Reference Benchmarks'!H347 &lt;&gt;"",'2.Census &amp; Reference Benchmarks'!H347,"")</f>
        <v/>
      </c>
      <c r="I347" s="58" t="str">
        <f>IF('2.Census &amp; Reference Benchmarks'!I347 &lt;&gt;"",'2.Census &amp; Reference Benchmarks'!I347,"")</f>
        <v/>
      </c>
      <c r="J347" s="69" t="str">
        <f>IF('2.Census &amp; Reference Benchmarks'!J347 &lt;&gt;"",'2.Census &amp; Reference Benchmarks'!J347,"")</f>
        <v/>
      </c>
      <c r="K347" s="58" t="str">
        <f>IF('7.Safe Harbor Input Data &amp; Calc'!Q349 &lt;&gt; "", '7.Safe Harbor Input Data &amp; Calc'!Q349, "")</f>
        <v>No</v>
      </c>
      <c r="L347" s="59" t="str">
        <f>IF('2.Census &amp; Reference Benchmarks'!T347&lt;&gt; "",'2.Census &amp; Reference Benchmarks'!T347,"")</f>
        <v/>
      </c>
      <c r="M347" s="60">
        <f>'2.Census &amp; Reference Benchmarks'!M347</f>
        <v>0</v>
      </c>
      <c r="N347" s="60">
        <f>'2.Census &amp; Reference Benchmarks'!P347</f>
        <v>0</v>
      </c>
      <c r="O347" s="60">
        <f>'2.Census &amp; Reference Benchmarks'!S347</f>
        <v>0</v>
      </c>
      <c r="P347" s="52">
        <f>IF( AND(I347 &lt; '1. Summary for SBA'!$J$7, I347 &lt;&gt;""), 0, IF(AND(G347="",I347=""),SUM(M347:O347)*4,IF(I347&lt;'1. Summary for SBA'!$J$7,0,IF(K347="Yes",0,IF(H347="Salary",IF(AND(SUM(M347:O347)*4&lt;100000,L347=""),(SUM(M347:O347)/(IF(OR(I347=0,I347&gt;=DATEVALUE("3/31/2020")),DATEVALUE("3/31/2020"),I347)-IF(OR(G347&lt;=DATEVALUE("1/1/2020"), G347 = ""),DATEVALUE("1/1/2020"),IF(OR(MONTH(G347)=1),G347+1,IF(MONTH(G347)=3,G347,G347-1)))))*360,0),0)))))</f>
        <v>0</v>
      </c>
      <c r="Q347" s="52">
        <f t="shared" si="36"/>
        <v>0</v>
      </c>
      <c r="R347" s="67">
        <f t="shared" si="37"/>
        <v>0</v>
      </c>
      <c r="S347" s="53">
        <f>SUM('3.Weekly Hours &amp; Wage Activity'!AI347:BF347)</f>
        <v>0</v>
      </c>
      <c r="T347" s="53">
        <f>IF(AND(I347&lt;&gt; "",  I347 &lt; '1. Summary for SBA'!$J$11 +168, I347 &gt; '1. Summary for SBA'!$J$11),S347+(((168-(I347-'1. Summary for SBA'!$J$11+1))*S347)/((I347-'1. Summary for SBA'!$J$11+1))),0)</f>
        <v>0</v>
      </c>
      <c r="U347" s="369">
        <f>IF(K347= "Yes",0,IF( H347 = "salary",IF(T347 = 0,MAX(0,$R347-$S347), R347-T347),IF( H347 = "Hourly",'6. Hourly EE Wage Reduction'!AA347, 0)))</f>
        <v>0</v>
      </c>
      <c r="V347" s="67">
        <f t="shared" si="38"/>
        <v>0</v>
      </c>
      <c r="W347" s="405" t="str">
        <f>IF(U347 = 0, "No",IF('6. Hourly EE Wage Reduction'!T347 &gt;'6. Hourly EE Wage Reduction'!W347, "Yes", "No"))</f>
        <v>No</v>
      </c>
      <c r="X347" s="67">
        <f t="shared" si="39"/>
        <v>0</v>
      </c>
      <c r="Y347" s="67">
        <f t="shared" si="40"/>
        <v>0</v>
      </c>
      <c r="AA347" s="86">
        <f>IFERROR(IF('3.Weekly Hours &amp; Wage Activity'!J347 = "FT", 1,MIN(1,IF('3.Weekly Hours &amp; Wage Activity'!J347 = "", "",MIN('3.Weekly Hours &amp; Wage Activity'!J347/40,1)),IF('3.Weekly Hours &amp; Wage Activity'!J347="", "",'3.Weekly Hours &amp; Wage Activity'!J347/40 ))),0)</f>
        <v>0</v>
      </c>
      <c r="AB347" s="86">
        <f>IFERROR(IF('3.Weekly Hours &amp; Wage Activity'!K347 = "FT", 1,MIN(1,IF('3.Weekly Hours &amp; Wage Activity'!K347 = "", "",MIN('3.Weekly Hours &amp; Wage Activity'!K347/40,1)),IF('3.Weekly Hours &amp; Wage Activity'!K347="", "",'3.Weekly Hours &amp; Wage Activity'!K347/40 ))),0)</f>
        <v>0</v>
      </c>
      <c r="AC347" s="86">
        <f>IFERROR(IF('3.Weekly Hours &amp; Wage Activity'!L347 = "FT", 1,MIN(1,IF('3.Weekly Hours &amp; Wage Activity'!L347 = "", "",MIN('3.Weekly Hours &amp; Wage Activity'!L347/40,1)),IF('3.Weekly Hours &amp; Wage Activity'!L347="", "",'3.Weekly Hours &amp; Wage Activity'!L347/40 ))),0)</f>
        <v>0</v>
      </c>
      <c r="AD347" s="86">
        <f>IFERROR(IF('3.Weekly Hours &amp; Wage Activity'!M347 = "FT", 1,MIN(1,IF('3.Weekly Hours &amp; Wage Activity'!M347 = "", "",MIN('3.Weekly Hours &amp; Wage Activity'!M347/40,1)),IF('3.Weekly Hours &amp; Wage Activity'!M347="", "",'3.Weekly Hours &amp; Wage Activity'!M347/40 ))),0)</f>
        <v>0</v>
      </c>
      <c r="AE347" s="86">
        <f>IFERROR(IF('3.Weekly Hours &amp; Wage Activity'!N347 = "FT", 1,MIN(1,IF('3.Weekly Hours &amp; Wage Activity'!N347 = "", "",MIN('3.Weekly Hours &amp; Wage Activity'!N347/40,1)),IF('3.Weekly Hours &amp; Wage Activity'!N347="", "",'3.Weekly Hours &amp; Wage Activity'!N347/40 ))),0)</f>
        <v>0</v>
      </c>
      <c r="AF347" s="86">
        <f>IFERROR(IF('3.Weekly Hours &amp; Wage Activity'!O347 = "FT", 1,MIN(1,IF('3.Weekly Hours &amp; Wage Activity'!O347 = "", "",MIN('3.Weekly Hours &amp; Wage Activity'!O347/40,1)),IF('3.Weekly Hours &amp; Wage Activity'!O347="", "",'3.Weekly Hours &amp; Wage Activity'!O347/40 ))),0)</f>
        <v>0</v>
      </c>
      <c r="AG347" s="86">
        <f>IFERROR(IF('3.Weekly Hours &amp; Wage Activity'!P347 = "FT", 1,MIN(1,IF('3.Weekly Hours &amp; Wage Activity'!P347 = "", "",MIN('3.Weekly Hours &amp; Wage Activity'!P347/40,1)),IF('3.Weekly Hours &amp; Wage Activity'!P347="", "",'3.Weekly Hours &amp; Wage Activity'!P347/40 ))),0)</f>
        <v>0</v>
      </c>
      <c r="AH347" s="86">
        <f>IFERROR(IF('3.Weekly Hours &amp; Wage Activity'!Q347 = "FT", 1,MIN(1,IF('3.Weekly Hours &amp; Wage Activity'!Q347 = "", "",MIN('3.Weekly Hours &amp; Wage Activity'!Q347/40,1)),IF('3.Weekly Hours &amp; Wage Activity'!Q347="", "",'3.Weekly Hours &amp; Wage Activity'!Q347/40 ))),0)</f>
        <v>0</v>
      </c>
      <c r="AI347" s="86">
        <f>IFERROR(IF('3.Weekly Hours &amp; Wage Activity'!R347 = "FT", 1,MIN(1,IF('3.Weekly Hours &amp; Wage Activity'!R347 = "", "",MIN('3.Weekly Hours &amp; Wage Activity'!R347/40,1)),IF('3.Weekly Hours &amp; Wage Activity'!R347="", "",'3.Weekly Hours &amp; Wage Activity'!R347/40 ))),0)</f>
        <v>0</v>
      </c>
      <c r="AJ347" s="86">
        <f>IFERROR(IF('3.Weekly Hours &amp; Wage Activity'!S347 = "FT", 1,MIN(1,IF('3.Weekly Hours &amp; Wage Activity'!S347 = "", "",MIN('3.Weekly Hours &amp; Wage Activity'!S347/40,1)),IF('3.Weekly Hours &amp; Wage Activity'!S347="", "",'3.Weekly Hours &amp; Wage Activity'!S347/40 ))),0)</f>
        <v>0</v>
      </c>
      <c r="AK347" s="86">
        <f>IFERROR(IF('3.Weekly Hours &amp; Wage Activity'!T347 = "FT", 1,MIN(1,IF('3.Weekly Hours &amp; Wage Activity'!T347 = "", "",MIN('3.Weekly Hours &amp; Wage Activity'!T347/40,1)),IF('3.Weekly Hours &amp; Wage Activity'!T347="", "",'3.Weekly Hours &amp; Wage Activity'!T347/40 ))),0)</f>
        <v>0</v>
      </c>
      <c r="AL347" s="86">
        <f>IFERROR(IF('3.Weekly Hours &amp; Wage Activity'!U347 = "FT", 1,MIN(1,IF('3.Weekly Hours &amp; Wage Activity'!U347 = "", "",MIN('3.Weekly Hours &amp; Wage Activity'!U347/40,1)),IF('3.Weekly Hours &amp; Wage Activity'!U347="", "",'3.Weekly Hours &amp; Wage Activity'!U347/40 ))),0)</f>
        <v>0</v>
      </c>
      <c r="AM347" s="86">
        <f>IFERROR(IF('3.Weekly Hours &amp; Wage Activity'!V347 = "FT", 1,MIN(1,IF('3.Weekly Hours &amp; Wage Activity'!V347 = "", "",MIN('3.Weekly Hours &amp; Wage Activity'!V347/40,1)),IF('3.Weekly Hours &amp; Wage Activity'!V347="", "",'3.Weekly Hours &amp; Wage Activity'!V347/40 ))),0)</f>
        <v>0</v>
      </c>
      <c r="AN347" s="86">
        <f>IFERROR(IF('3.Weekly Hours &amp; Wage Activity'!W347 = "FT", 1,MIN(1,IF('3.Weekly Hours &amp; Wage Activity'!W347 = "", "",MIN('3.Weekly Hours &amp; Wage Activity'!W347/40,1)),IF('3.Weekly Hours &amp; Wage Activity'!W347="", "",'3.Weekly Hours &amp; Wage Activity'!W347/40 ))),0)</f>
        <v>0</v>
      </c>
      <c r="AO347" s="86">
        <f>IFERROR(IF('3.Weekly Hours &amp; Wage Activity'!X347 = "FT", 1,MIN(1,IF('3.Weekly Hours &amp; Wage Activity'!X347 = "", "",MIN('3.Weekly Hours &amp; Wage Activity'!X347/40,1)),IF('3.Weekly Hours &amp; Wage Activity'!X347="", "",'3.Weekly Hours &amp; Wage Activity'!X347/40 ))),0)</f>
        <v>0</v>
      </c>
      <c r="AP347" s="86">
        <f>IFERROR(IF('3.Weekly Hours &amp; Wage Activity'!Y347 = "FT", 1,MIN(1,IF('3.Weekly Hours &amp; Wage Activity'!Y347 = "", "",MIN('3.Weekly Hours &amp; Wage Activity'!Y347/40,1)),IF('3.Weekly Hours &amp; Wage Activity'!Y347="", "",'3.Weekly Hours &amp; Wage Activity'!Y347/40 ))),0)</f>
        <v>0</v>
      </c>
      <c r="AQ347" s="86">
        <f>IFERROR(IF('3.Weekly Hours &amp; Wage Activity'!Z347 = "FT", 1,MIN(1,IF('3.Weekly Hours &amp; Wage Activity'!Z347 = "", "",MIN('3.Weekly Hours &amp; Wage Activity'!Z347/40,1)),IF('3.Weekly Hours &amp; Wage Activity'!Z347="", "",'3.Weekly Hours &amp; Wage Activity'!Z347/40 ))),0)</f>
        <v>0</v>
      </c>
      <c r="AR347" s="86">
        <f>IFERROR(IF('3.Weekly Hours &amp; Wage Activity'!AA347 = "FT", 1,MIN(1,IF('3.Weekly Hours &amp; Wage Activity'!AA347 = "", "",MIN('3.Weekly Hours &amp; Wage Activity'!AA347/40,1)),IF('3.Weekly Hours &amp; Wage Activity'!AA347="", "",'3.Weekly Hours &amp; Wage Activity'!AA347/40 ))),0)</f>
        <v>0</v>
      </c>
      <c r="AS347" s="86">
        <f>IFERROR(IF('3.Weekly Hours &amp; Wage Activity'!AB347 = "FT", 1,MIN(1,IF('3.Weekly Hours &amp; Wage Activity'!AB347 = "", "",MIN('3.Weekly Hours &amp; Wage Activity'!AB347/40,1)),IF('3.Weekly Hours &amp; Wage Activity'!AB347="", "",'3.Weekly Hours &amp; Wage Activity'!AB347/40 ))),0)</f>
        <v>0</v>
      </c>
      <c r="AT347" s="86">
        <f>IFERROR(IF('3.Weekly Hours &amp; Wage Activity'!AC347 = "FT", 1,MIN(1,IF('3.Weekly Hours &amp; Wage Activity'!AC347 = "", "",MIN('3.Weekly Hours &amp; Wage Activity'!AC347/40,1)),IF('3.Weekly Hours &amp; Wage Activity'!AC347="", "",'3.Weekly Hours &amp; Wage Activity'!AC347/40 ))),0)</f>
        <v>0</v>
      </c>
      <c r="AU347" s="86">
        <f>IFERROR(IF('3.Weekly Hours &amp; Wage Activity'!AD347 = "FT", 1,MIN(1,IF('3.Weekly Hours &amp; Wage Activity'!AD347 = "", "",MIN('3.Weekly Hours &amp; Wage Activity'!AD347/40,1)),IF('3.Weekly Hours &amp; Wage Activity'!AD347="", "",'3.Weekly Hours &amp; Wage Activity'!AD347/40 ))),0)</f>
        <v>0</v>
      </c>
      <c r="AV347" s="86">
        <f>IFERROR(IF('3.Weekly Hours &amp; Wage Activity'!AE347 = "FT", 1,MIN(1,IF('3.Weekly Hours &amp; Wage Activity'!AE347 = "", "",MIN('3.Weekly Hours &amp; Wage Activity'!AE347/40,1)),IF('3.Weekly Hours &amp; Wage Activity'!AE347="", "",'3.Weekly Hours &amp; Wage Activity'!AE347/40 ))),0)</f>
        <v>0</v>
      </c>
      <c r="AW347" s="86">
        <f>IFERROR(IF('3.Weekly Hours &amp; Wage Activity'!AF347 = "FT", 1,MIN(1,IF('3.Weekly Hours &amp; Wage Activity'!AF347 = "", "",MIN('3.Weekly Hours &amp; Wage Activity'!AF347/40,1)),IF('3.Weekly Hours &amp; Wage Activity'!AF347="", "",'3.Weekly Hours &amp; Wage Activity'!AF347/40 ))),0)</f>
        <v>0</v>
      </c>
      <c r="AX347" s="86">
        <f>IFERROR(IF('3.Weekly Hours &amp; Wage Activity'!AG347 = "FT", 1,MIN(1,IF('3.Weekly Hours &amp; Wage Activity'!AG347 = "", "",MIN('3.Weekly Hours &amp; Wage Activity'!AG347/40,1)),IF('3.Weekly Hours &amp; Wage Activity'!AG347="", "",'3.Weekly Hours &amp; Wage Activity'!AG347/40 ))),0)</f>
        <v>0</v>
      </c>
      <c r="AY347" s="523">
        <f>SUM( IF(COUNTIF('3.Weekly Hours &amp; Wage Activity'!J347:Q347, "&lt;&gt;FT") = 0, COLUMNS('3.Weekly Hours &amp; Wage Activity'!J347:AG347) * 40, '3.Weekly Hours &amp; Wage Activity'!J347:AG347))</f>
        <v>0</v>
      </c>
      <c r="AZ347" s="86">
        <f t="shared" si="41"/>
        <v>0</v>
      </c>
      <c r="BA347" s="87">
        <f t="shared" si="42"/>
        <v>0</v>
      </c>
      <c r="BB347" s="74" t="str">
        <f>IF('2.Census &amp; Reference Benchmarks'!K347 = "", "", '2.Census &amp; Reference Benchmarks'!K347)</f>
        <v/>
      </c>
      <c r="BC347" s="185">
        <f>IF('2.Census &amp; Reference Benchmarks'!L347="N/A",IF(OR(AND(G347="",I347=""),AND(G347&lt;DATEVALUE("1/1/2020"),OR(I347="",I347&gt;DATEVALUE("3/31/2020")))),177.14,IF(OR(I347 = "", I347 &gt; DATEVALUE("1/31/2020")), ROUND(177.14*((DATEVALUE("2/1/2020") -G347)/31),1))),IF('2.Census &amp; Reference Benchmarks'!L347="",0,'2.Census &amp; Reference Benchmarks'!L347))</f>
        <v>0</v>
      </c>
      <c r="BD347" s="74" t="str">
        <f>IF('2.Census &amp; Reference Benchmarks'!N347 = "", "", '2.Census &amp; Reference Benchmarks'!N347)</f>
        <v/>
      </c>
      <c r="BE347" s="185">
        <f>IF('2.Census &amp; Reference Benchmarks'!O347="N/A",IF(OR(AND(G347="",I347=""),AND(G347&lt;=DATEVALUE("2/1/2020"),OR(I347="",I347&gt;=DATEVALUE("2/29/2020")))),165.71,IF(AND(G347&gt;DATEVALUE("2/1/2020"),OR(I347="",I347&lt;=DATEVALUE("2/29/2020"))),((DATEVALUE("3/1/2020")-G347)/29)*165.71,"")),IF('2.Census &amp; Reference Benchmarks'!O347="",0,'2.Census &amp; Reference Benchmarks'!O347))</f>
        <v>0</v>
      </c>
    </row>
    <row r="348" spans="1:57" x14ac:dyDescent="0.25">
      <c r="A348" s="3"/>
      <c r="B348" s="56">
        <f>IF('2.Census &amp; Reference Benchmarks'!B348 &lt;&gt;"",'2.Census &amp; Reference Benchmarks'!B348,"")</f>
        <v>0</v>
      </c>
      <c r="C348" s="56">
        <f>IF('2.Census &amp; Reference Benchmarks'!C348 &lt;&gt;"",'2.Census &amp; Reference Benchmarks'!C348,"")</f>
        <v>0</v>
      </c>
      <c r="D348" s="57" t="str">
        <f>IF('2.Census &amp; Reference Benchmarks'!D348 &lt;&gt;"",'2.Census &amp; Reference Benchmarks'!D348,"")</f>
        <v/>
      </c>
      <c r="E348" s="56" t="str">
        <f>IF('2.Census &amp; Reference Benchmarks'!E348 &lt;&gt;"",'2.Census &amp; Reference Benchmarks'!E348,"")</f>
        <v/>
      </c>
      <c r="F348" s="56" t="str">
        <f>IF('2.Census &amp; Reference Benchmarks'!F348 &lt;&gt;"",'2.Census &amp; Reference Benchmarks'!F348,"")</f>
        <v/>
      </c>
      <c r="G348" s="58" t="str">
        <f>IF('2.Census &amp; Reference Benchmarks'!G348 &lt;&gt;"",'2.Census &amp; Reference Benchmarks'!G348,"")</f>
        <v/>
      </c>
      <c r="H348" s="58" t="str">
        <f>IF('2.Census &amp; Reference Benchmarks'!H348 &lt;&gt;"",'2.Census &amp; Reference Benchmarks'!H348,"")</f>
        <v/>
      </c>
      <c r="I348" s="58" t="str">
        <f>IF('2.Census &amp; Reference Benchmarks'!I348 &lt;&gt;"",'2.Census &amp; Reference Benchmarks'!I348,"")</f>
        <v/>
      </c>
      <c r="J348" s="69" t="str">
        <f>IF('2.Census &amp; Reference Benchmarks'!J348 &lt;&gt;"",'2.Census &amp; Reference Benchmarks'!J348,"")</f>
        <v/>
      </c>
      <c r="K348" s="58" t="str">
        <f>IF('7.Safe Harbor Input Data &amp; Calc'!Q350 &lt;&gt; "", '7.Safe Harbor Input Data &amp; Calc'!Q350, "")</f>
        <v>No</v>
      </c>
      <c r="L348" s="59" t="str">
        <f>IF('2.Census &amp; Reference Benchmarks'!T348&lt;&gt; "",'2.Census &amp; Reference Benchmarks'!T348,"")</f>
        <v/>
      </c>
      <c r="M348" s="60">
        <f>'2.Census &amp; Reference Benchmarks'!M348</f>
        <v>0</v>
      </c>
      <c r="N348" s="60">
        <f>'2.Census &amp; Reference Benchmarks'!P348</f>
        <v>0</v>
      </c>
      <c r="O348" s="60">
        <f>'2.Census &amp; Reference Benchmarks'!S348</f>
        <v>0</v>
      </c>
      <c r="P348" s="52">
        <f>IF( AND(I348 &lt; '1. Summary for SBA'!$J$7, I348 &lt;&gt;""), 0, IF(AND(G348="",I348=""),SUM(M348:O348)*4,IF(I348&lt;'1. Summary for SBA'!$J$7,0,IF(K348="Yes",0,IF(H348="Salary",IF(AND(SUM(M348:O348)*4&lt;100000,L348=""),(SUM(M348:O348)/(IF(OR(I348=0,I348&gt;=DATEVALUE("3/31/2020")),DATEVALUE("3/31/2020"),I348)-IF(OR(G348&lt;=DATEVALUE("1/1/2020"), G348 = ""),DATEVALUE("1/1/2020"),IF(OR(MONTH(G348)=1),G348+1,IF(MONTH(G348)=3,G348,G348-1)))))*360,0),0)))))</f>
        <v>0</v>
      </c>
      <c r="Q348" s="52">
        <f t="shared" si="36"/>
        <v>0</v>
      </c>
      <c r="R348" s="67">
        <f t="shared" si="37"/>
        <v>0</v>
      </c>
      <c r="S348" s="53">
        <f>SUM('3.Weekly Hours &amp; Wage Activity'!AI348:BF348)</f>
        <v>0</v>
      </c>
      <c r="T348" s="53">
        <f>IF(AND(I348&lt;&gt; "",  I348 &lt; '1. Summary for SBA'!$J$11 +168, I348 &gt; '1. Summary for SBA'!$J$11),S348+(((168-(I348-'1. Summary for SBA'!$J$11+1))*S348)/((I348-'1. Summary for SBA'!$J$11+1))),0)</f>
        <v>0</v>
      </c>
      <c r="U348" s="369">
        <f>IF(K348= "Yes",0,IF( H348 = "salary",IF(T348 = 0,MAX(0,$R348-$S348), R348-T348),IF( H348 = "Hourly",'6. Hourly EE Wage Reduction'!AA348, 0)))</f>
        <v>0</v>
      </c>
      <c r="V348" s="67">
        <f t="shared" si="38"/>
        <v>0</v>
      </c>
      <c r="W348" s="405" t="str">
        <f>IF(U348 = 0, "No",IF('6. Hourly EE Wage Reduction'!T348 &gt;'6. Hourly EE Wage Reduction'!W348, "Yes", "No"))</f>
        <v>No</v>
      </c>
      <c r="X348" s="67">
        <f t="shared" si="39"/>
        <v>0</v>
      </c>
      <c r="Y348" s="67">
        <f t="shared" si="40"/>
        <v>0</v>
      </c>
      <c r="AA348" s="86">
        <f>IFERROR(IF('3.Weekly Hours &amp; Wage Activity'!J348 = "FT", 1,MIN(1,IF('3.Weekly Hours &amp; Wage Activity'!J348 = "", "",MIN('3.Weekly Hours &amp; Wage Activity'!J348/40,1)),IF('3.Weekly Hours &amp; Wage Activity'!J348="", "",'3.Weekly Hours &amp; Wage Activity'!J348/40 ))),0)</f>
        <v>0</v>
      </c>
      <c r="AB348" s="86">
        <f>IFERROR(IF('3.Weekly Hours &amp; Wage Activity'!K348 = "FT", 1,MIN(1,IF('3.Weekly Hours &amp; Wage Activity'!K348 = "", "",MIN('3.Weekly Hours &amp; Wage Activity'!K348/40,1)),IF('3.Weekly Hours &amp; Wage Activity'!K348="", "",'3.Weekly Hours &amp; Wage Activity'!K348/40 ))),0)</f>
        <v>0</v>
      </c>
      <c r="AC348" s="86">
        <f>IFERROR(IF('3.Weekly Hours &amp; Wage Activity'!L348 = "FT", 1,MIN(1,IF('3.Weekly Hours &amp; Wage Activity'!L348 = "", "",MIN('3.Weekly Hours &amp; Wage Activity'!L348/40,1)),IF('3.Weekly Hours &amp; Wage Activity'!L348="", "",'3.Weekly Hours &amp; Wage Activity'!L348/40 ))),0)</f>
        <v>0</v>
      </c>
      <c r="AD348" s="86">
        <f>IFERROR(IF('3.Weekly Hours &amp; Wage Activity'!M348 = "FT", 1,MIN(1,IF('3.Weekly Hours &amp; Wage Activity'!M348 = "", "",MIN('3.Weekly Hours &amp; Wage Activity'!M348/40,1)),IF('3.Weekly Hours &amp; Wage Activity'!M348="", "",'3.Weekly Hours &amp; Wage Activity'!M348/40 ))),0)</f>
        <v>0</v>
      </c>
      <c r="AE348" s="86">
        <f>IFERROR(IF('3.Weekly Hours &amp; Wage Activity'!N348 = "FT", 1,MIN(1,IF('3.Weekly Hours &amp; Wage Activity'!N348 = "", "",MIN('3.Weekly Hours &amp; Wage Activity'!N348/40,1)),IF('3.Weekly Hours &amp; Wage Activity'!N348="", "",'3.Weekly Hours &amp; Wage Activity'!N348/40 ))),0)</f>
        <v>0</v>
      </c>
      <c r="AF348" s="86">
        <f>IFERROR(IF('3.Weekly Hours &amp; Wage Activity'!O348 = "FT", 1,MIN(1,IF('3.Weekly Hours &amp; Wage Activity'!O348 = "", "",MIN('3.Weekly Hours &amp; Wage Activity'!O348/40,1)),IF('3.Weekly Hours &amp; Wage Activity'!O348="", "",'3.Weekly Hours &amp; Wage Activity'!O348/40 ))),0)</f>
        <v>0</v>
      </c>
      <c r="AG348" s="86">
        <f>IFERROR(IF('3.Weekly Hours &amp; Wage Activity'!P348 = "FT", 1,MIN(1,IF('3.Weekly Hours &amp; Wage Activity'!P348 = "", "",MIN('3.Weekly Hours &amp; Wage Activity'!P348/40,1)),IF('3.Weekly Hours &amp; Wage Activity'!P348="", "",'3.Weekly Hours &amp; Wage Activity'!P348/40 ))),0)</f>
        <v>0</v>
      </c>
      <c r="AH348" s="86">
        <f>IFERROR(IF('3.Weekly Hours &amp; Wage Activity'!Q348 = "FT", 1,MIN(1,IF('3.Weekly Hours &amp; Wage Activity'!Q348 = "", "",MIN('3.Weekly Hours &amp; Wage Activity'!Q348/40,1)),IF('3.Weekly Hours &amp; Wage Activity'!Q348="", "",'3.Weekly Hours &amp; Wage Activity'!Q348/40 ))),0)</f>
        <v>0</v>
      </c>
      <c r="AI348" s="86">
        <f>IFERROR(IF('3.Weekly Hours &amp; Wage Activity'!R348 = "FT", 1,MIN(1,IF('3.Weekly Hours &amp; Wage Activity'!R348 = "", "",MIN('3.Weekly Hours &amp; Wage Activity'!R348/40,1)),IF('3.Weekly Hours &amp; Wage Activity'!R348="", "",'3.Weekly Hours &amp; Wage Activity'!R348/40 ))),0)</f>
        <v>0</v>
      </c>
      <c r="AJ348" s="86">
        <f>IFERROR(IF('3.Weekly Hours &amp; Wage Activity'!S348 = "FT", 1,MIN(1,IF('3.Weekly Hours &amp; Wage Activity'!S348 = "", "",MIN('3.Weekly Hours &amp; Wage Activity'!S348/40,1)),IF('3.Weekly Hours &amp; Wage Activity'!S348="", "",'3.Weekly Hours &amp; Wage Activity'!S348/40 ))),0)</f>
        <v>0</v>
      </c>
      <c r="AK348" s="86">
        <f>IFERROR(IF('3.Weekly Hours &amp; Wage Activity'!T348 = "FT", 1,MIN(1,IF('3.Weekly Hours &amp; Wage Activity'!T348 = "", "",MIN('3.Weekly Hours &amp; Wage Activity'!T348/40,1)),IF('3.Weekly Hours &amp; Wage Activity'!T348="", "",'3.Weekly Hours &amp; Wage Activity'!T348/40 ))),0)</f>
        <v>0</v>
      </c>
      <c r="AL348" s="86">
        <f>IFERROR(IF('3.Weekly Hours &amp; Wage Activity'!U348 = "FT", 1,MIN(1,IF('3.Weekly Hours &amp; Wage Activity'!U348 = "", "",MIN('3.Weekly Hours &amp; Wage Activity'!U348/40,1)),IF('3.Weekly Hours &amp; Wage Activity'!U348="", "",'3.Weekly Hours &amp; Wage Activity'!U348/40 ))),0)</f>
        <v>0</v>
      </c>
      <c r="AM348" s="86">
        <f>IFERROR(IF('3.Weekly Hours &amp; Wage Activity'!V348 = "FT", 1,MIN(1,IF('3.Weekly Hours &amp; Wage Activity'!V348 = "", "",MIN('3.Weekly Hours &amp; Wage Activity'!V348/40,1)),IF('3.Weekly Hours &amp; Wage Activity'!V348="", "",'3.Weekly Hours &amp; Wage Activity'!V348/40 ))),0)</f>
        <v>0</v>
      </c>
      <c r="AN348" s="86">
        <f>IFERROR(IF('3.Weekly Hours &amp; Wage Activity'!W348 = "FT", 1,MIN(1,IF('3.Weekly Hours &amp; Wage Activity'!W348 = "", "",MIN('3.Weekly Hours &amp; Wage Activity'!W348/40,1)),IF('3.Weekly Hours &amp; Wage Activity'!W348="", "",'3.Weekly Hours &amp; Wage Activity'!W348/40 ))),0)</f>
        <v>0</v>
      </c>
      <c r="AO348" s="86">
        <f>IFERROR(IF('3.Weekly Hours &amp; Wage Activity'!X348 = "FT", 1,MIN(1,IF('3.Weekly Hours &amp; Wage Activity'!X348 = "", "",MIN('3.Weekly Hours &amp; Wage Activity'!X348/40,1)),IF('3.Weekly Hours &amp; Wage Activity'!X348="", "",'3.Weekly Hours &amp; Wage Activity'!X348/40 ))),0)</f>
        <v>0</v>
      </c>
      <c r="AP348" s="86">
        <f>IFERROR(IF('3.Weekly Hours &amp; Wage Activity'!Y348 = "FT", 1,MIN(1,IF('3.Weekly Hours &amp; Wage Activity'!Y348 = "", "",MIN('3.Weekly Hours &amp; Wage Activity'!Y348/40,1)),IF('3.Weekly Hours &amp; Wage Activity'!Y348="", "",'3.Weekly Hours &amp; Wage Activity'!Y348/40 ))),0)</f>
        <v>0</v>
      </c>
      <c r="AQ348" s="86">
        <f>IFERROR(IF('3.Weekly Hours &amp; Wage Activity'!Z348 = "FT", 1,MIN(1,IF('3.Weekly Hours &amp; Wage Activity'!Z348 = "", "",MIN('3.Weekly Hours &amp; Wage Activity'!Z348/40,1)),IF('3.Weekly Hours &amp; Wage Activity'!Z348="", "",'3.Weekly Hours &amp; Wage Activity'!Z348/40 ))),0)</f>
        <v>0</v>
      </c>
      <c r="AR348" s="86">
        <f>IFERROR(IF('3.Weekly Hours &amp; Wage Activity'!AA348 = "FT", 1,MIN(1,IF('3.Weekly Hours &amp; Wage Activity'!AA348 = "", "",MIN('3.Weekly Hours &amp; Wage Activity'!AA348/40,1)),IF('3.Weekly Hours &amp; Wage Activity'!AA348="", "",'3.Weekly Hours &amp; Wage Activity'!AA348/40 ))),0)</f>
        <v>0</v>
      </c>
      <c r="AS348" s="86">
        <f>IFERROR(IF('3.Weekly Hours &amp; Wage Activity'!AB348 = "FT", 1,MIN(1,IF('3.Weekly Hours &amp; Wage Activity'!AB348 = "", "",MIN('3.Weekly Hours &amp; Wage Activity'!AB348/40,1)),IF('3.Weekly Hours &amp; Wage Activity'!AB348="", "",'3.Weekly Hours &amp; Wage Activity'!AB348/40 ))),0)</f>
        <v>0</v>
      </c>
      <c r="AT348" s="86">
        <f>IFERROR(IF('3.Weekly Hours &amp; Wage Activity'!AC348 = "FT", 1,MIN(1,IF('3.Weekly Hours &amp; Wage Activity'!AC348 = "", "",MIN('3.Weekly Hours &amp; Wage Activity'!AC348/40,1)),IF('3.Weekly Hours &amp; Wage Activity'!AC348="", "",'3.Weekly Hours &amp; Wage Activity'!AC348/40 ))),0)</f>
        <v>0</v>
      </c>
      <c r="AU348" s="86">
        <f>IFERROR(IF('3.Weekly Hours &amp; Wage Activity'!AD348 = "FT", 1,MIN(1,IF('3.Weekly Hours &amp; Wage Activity'!AD348 = "", "",MIN('3.Weekly Hours &amp; Wage Activity'!AD348/40,1)),IF('3.Weekly Hours &amp; Wage Activity'!AD348="", "",'3.Weekly Hours &amp; Wage Activity'!AD348/40 ))),0)</f>
        <v>0</v>
      </c>
      <c r="AV348" s="86">
        <f>IFERROR(IF('3.Weekly Hours &amp; Wage Activity'!AE348 = "FT", 1,MIN(1,IF('3.Weekly Hours &amp; Wage Activity'!AE348 = "", "",MIN('3.Weekly Hours &amp; Wage Activity'!AE348/40,1)),IF('3.Weekly Hours &amp; Wage Activity'!AE348="", "",'3.Weekly Hours &amp; Wage Activity'!AE348/40 ))),0)</f>
        <v>0</v>
      </c>
      <c r="AW348" s="86">
        <f>IFERROR(IF('3.Weekly Hours &amp; Wage Activity'!AF348 = "FT", 1,MIN(1,IF('3.Weekly Hours &amp; Wage Activity'!AF348 = "", "",MIN('3.Weekly Hours &amp; Wage Activity'!AF348/40,1)),IF('3.Weekly Hours &amp; Wage Activity'!AF348="", "",'3.Weekly Hours &amp; Wage Activity'!AF348/40 ))),0)</f>
        <v>0</v>
      </c>
      <c r="AX348" s="86">
        <f>IFERROR(IF('3.Weekly Hours &amp; Wage Activity'!AG348 = "FT", 1,MIN(1,IF('3.Weekly Hours &amp; Wage Activity'!AG348 = "", "",MIN('3.Weekly Hours &amp; Wage Activity'!AG348/40,1)),IF('3.Weekly Hours &amp; Wage Activity'!AG348="", "",'3.Weekly Hours &amp; Wage Activity'!AG348/40 ))),0)</f>
        <v>0</v>
      </c>
      <c r="AY348" s="523">
        <f>SUM( IF(COUNTIF('3.Weekly Hours &amp; Wage Activity'!J348:Q348, "&lt;&gt;FT") = 0, COLUMNS('3.Weekly Hours &amp; Wage Activity'!J348:AG348) * 40, '3.Weekly Hours &amp; Wage Activity'!J348:AG348))</f>
        <v>0</v>
      </c>
      <c r="AZ348" s="86">
        <f t="shared" si="41"/>
        <v>0</v>
      </c>
      <c r="BA348" s="87">
        <f t="shared" si="42"/>
        <v>0</v>
      </c>
      <c r="BB348" s="74" t="str">
        <f>IF('2.Census &amp; Reference Benchmarks'!K348 = "", "", '2.Census &amp; Reference Benchmarks'!K348)</f>
        <v/>
      </c>
      <c r="BC348" s="185">
        <f>IF('2.Census &amp; Reference Benchmarks'!L348="N/A",IF(OR(AND(G348="",I348=""),AND(G348&lt;DATEVALUE("1/1/2020"),OR(I348="",I348&gt;DATEVALUE("3/31/2020")))),177.14,IF(OR(I348 = "", I348 &gt; DATEVALUE("1/31/2020")), ROUND(177.14*((DATEVALUE("2/1/2020") -G348)/31),1))),IF('2.Census &amp; Reference Benchmarks'!L348="",0,'2.Census &amp; Reference Benchmarks'!L348))</f>
        <v>0</v>
      </c>
      <c r="BD348" s="74" t="str">
        <f>IF('2.Census &amp; Reference Benchmarks'!N348 = "", "", '2.Census &amp; Reference Benchmarks'!N348)</f>
        <v/>
      </c>
      <c r="BE348" s="185">
        <f>IF('2.Census &amp; Reference Benchmarks'!O348="N/A",IF(OR(AND(G348="",I348=""),AND(G348&lt;=DATEVALUE("2/1/2020"),OR(I348="",I348&gt;=DATEVALUE("2/29/2020")))),165.71,IF(AND(G348&gt;DATEVALUE("2/1/2020"),OR(I348="",I348&lt;=DATEVALUE("2/29/2020"))),((DATEVALUE("3/1/2020")-G348)/29)*165.71,"")),IF('2.Census &amp; Reference Benchmarks'!O348="",0,'2.Census &amp; Reference Benchmarks'!O348))</f>
        <v>0</v>
      </c>
    </row>
    <row r="349" spans="1:57" x14ac:dyDescent="0.25">
      <c r="A349" s="3"/>
      <c r="B349" s="56">
        <f>IF('2.Census &amp; Reference Benchmarks'!B349 &lt;&gt;"",'2.Census &amp; Reference Benchmarks'!B349,"")</f>
        <v>0</v>
      </c>
      <c r="C349" s="56">
        <f>IF('2.Census &amp; Reference Benchmarks'!C349 &lt;&gt;"",'2.Census &amp; Reference Benchmarks'!C349,"")</f>
        <v>0</v>
      </c>
      <c r="D349" s="57" t="str">
        <f>IF('2.Census &amp; Reference Benchmarks'!D349 &lt;&gt;"",'2.Census &amp; Reference Benchmarks'!D349,"")</f>
        <v/>
      </c>
      <c r="E349" s="56" t="str">
        <f>IF('2.Census &amp; Reference Benchmarks'!E349 &lt;&gt;"",'2.Census &amp; Reference Benchmarks'!E349,"")</f>
        <v/>
      </c>
      <c r="F349" s="56" t="str">
        <f>IF('2.Census &amp; Reference Benchmarks'!F349 &lt;&gt;"",'2.Census &amp; Reference Benchmarks'!F349,"")</f>
        <v/>
      </c>
      <c r="G349" s="58" t="str">
        <f>IF('2.Census &amp; Reference Benchmarks'!G349 &lt;&gt;"",'2.Census &amp; Reference Benchmarks'!G349,"")</f>
        <v/>
      </c>
      <c r="H349" s="58" t="str">
        <f>IF('2.Census &amp; Reference Benchmarks'!H349 &lt;&gt;"",'2.Census &amp; Reference Benchmarks'!H349,"")</f>
        <v/>
      </c>
      <c r="I349" s="58" t="str">
        <f>IF('2.Census &amp; Reference Benchmarks'!I349 &lt;&gt;"",'2.Census &amp; Reference Benchmarks'!I349,"")</f>
        <v/>
      </c>
      <c r="J349" s="69" t="str">
        <f>IF('2.Census &amp; Reference Benchmarks'!J349 &lt;&gt;"",'2.Census &amp; Reference Benchmarks'!J349,"")</f>
        <v/>
      </c>
      <c r="K349" s="58" t="str">
        <f>IF('7.Safe Harbor Input Data &amp; Calc'!Q351 &lt;&gt; "", '7.Safe Harbor Input Data &amp; Calc'!Q351, "")</f>
        <v>No</v>
      </c>
      <c r="L349" s="59" t="str">
        <f>IF('2.Census &amp; Reference Benchmarks'!T349&lt;&gt; "",'2.Census &amp; Reference Benchmarks'!T349,"")</f>
        <v/>
      </c>
      <c r="M349" s="60">
        <f>'2.Census &amp; Reference Benchmarks'!M349</f>
        <v>0</v>
      </c>
      <c r="N349" s="60">
        <f>'2.Census &amp; Reference Benchmarks'!P349</f>
        <v>0</v>
      </c>
      <c r="O349" s="60">
        <f>'2.Census &amp; Reference Benchmarks'!S349</f>
        <v>0</v>
      </c>
      <c r="P349" s="52">
        <f>IF( AND(I349 &lt; '1. Summary for SBA'!$J$7, I349 &lt;&gt;""), 0, IF(AND(G349="",I349=""),SUM(M349:O349)*4,IF(I349&lt;'1. Summary for SBA'!$J$7,0,IF(K349="Yes",0,IF(H349="Salary",IF(AND(SUM(M349:O349)*4&lt;100000,L349=""),(SUM(M349:O349)/(IF(OR(I349=0,I349&gt;=DATEVALUE("3/31/2020")),DATEVALUE("3/31/2020"),I349)-IF(OR(G349&lt;=DATEVALUE("1/1/2020"), G349 = ""),DATEVALUE("1/1/2020"),IF(OR(MONTH(G349)=1),G349+1,IF(MONTH(G349)=3,G349,G349-1)))))*360,0),0)))))</f>
        <v>0</v>
      </c>
      <c r="Q349" s="52">
        <f t="shared" si="36"/>
        <v>0</v>
      </c>
      <c r="R349" s="67">
        <f t="shared" si="37"/>
        <v>0</v>
      </c>
      <c r="S349" s="53">
        <f>SUM('3.Weekly Hours &amp; Wage Activity'!AI349:BF349)</f>
        <v>0</v>
      </c>
      <c r="T349" s="53">
        <f>IF(AND(I349&lt;&gt; "",  I349 &lt; '1. Summary for SBA'!$J$11 +168, I349 &gt; '1. Summary for SBA'!$J$11),S349+(((168-(I349-'1. Summary for SBA'!$J$11+1))*S349)/((I349-'1. Summary for SBA'!$J$11+1))),0)</f>
        <v>0</v>
      </c>
      <c r="U349" s="369">
        <f>IF(K349= "Yes",0,IF( H349 = "salary",IF(T349 = 0,MAX(0,$R349-$S349), R349-T349),IF( H349 = "Hourly",'6. Hourly EE Wage Reduction'!AA349, 0)))</f>
        <v>0</v>
      </c>
      <c r="V349" s="67">
        <f t="shared" si="38"/>
        <v>0</v>
      </c>
      <c r="W349" s="405" t="str">
        <f>IF(U349 = 0, "No",IF('6. Hourly EE Wage Reduction'!T349 &gt;'6. Hourly EE Wage Reduction'!W349, "Yes", "No"))</f>
        <v>No</v>
      </c>
      <c r="X349" s="67">
        <f t="shared" si="39"/>
        <v>0</v>
      </c>
      <c r="Y349" s="67">
        <f t="shared" si="40"/>
        <v>0</v>
      </c>
      <c r="AA349" s="86">
        <f>IFERROR(IF('3.Weekly Hours &amp; Wage Activity'!J349 = "FT", 1,MIN(1,IF('3.Weekly Hours &amp; Wage Activity'!J349 = "", "",MIN('3.Weekly Hours &amp; Wage Activity'!J349/40,1)),IF('3.Weekly Hours &amp; Wage Activity'!J349="", "",'3.Weekly Hours &amp; Wage Activity'!J349/40 ))),0)</f>
        <v>0</v>
      </c>
      <c r="AB349" s="86">
        <f>IFERROR(IF('3.Weekly Hours &amp; Wage Activity'!K349 = "FT", 1,MIN(1,IF('3.Weekly Hours &amp; Wage Activity'!K349 = "", "",MIN('3.Weekly Hours &amp; Wage Activity'!K349/40,1)),IF('3.Weekly Hours &amp; Wage Activity'!K349="", "",'3.Weekly Hours &amp; Wage Activity'!K349/40 ))),0)</f>
        <v>0</v>
      </c>
      <c r="AC349" s="86">
        <f>IFERROR(IF('3.Weekly Hours &amp; Wage Activity'!L349 = "FT", 1,MIN(1,IF('3.Weekly Hours &amp; Wage Activity'!L349 = "", "",MIN('3.Weekly Hours &amp; Wage Activity'!L349/40,1)),IF('3.Weekly Hours &amp; Wage Activity'!L349="", "",'3.Weekly Hours &amp; Wage Activity'!L349/40 ))),0)</f>
        <v>0</v>
      </c>
      <c r="AD349" s="86">
        <f>IFERROR(IF('3.Weekly Hours &amp; Wage Activity'!M349 = "FT", 1,MIN(1,IF('3.Weekly Hours &amp; Wage Activity'!M349 = "", "",MIN('3.Weekly Hours &amp; Wage Activity'!M349/40,1)),IF('3.Weekly Hours &amp; Wage Activity'!M349="", "",'3.Weekly Hours &amp; Wage Activity'!M349/40 ))),0)</f>
        <v>0</v>
      </c>
      <c r="AE349" s="86">
        <f>IFERROR(IF('3.Weekly Hours &amp; Wage Activity'!N349 = "FT", 1,MIN(1,IF('3.Weekly Hours &amp; Wage Activity'!N349 = "", "",MIN('3.Weekly Hours &amp; Wage Activity'!N349/40,1)),IF('3.Weekly Hours &amp; Wage Activity'!N349="", "",'3.Weekly Hours &amp; Wage Activity'!N349/40 ))),0)</f>
        <v>0</v>
      </c>
      <c r="AF349" s="86">
        <f>IFERROR(IF('3.Weekly Hours &amp; Wage Activity'!O349 = "FT", 1,MIN(1,IF('3.Weekly Hours &amp; Wage Activity'!O349 = "", "",MIN('3.Weekly Hours &amp; Wage Activity'!O349/40,1)),IF('3.Weekly Hours &amp; Wage Activity'!O349="", "",'3.Weekly Hours &amp; Wage Activity'!O349/40 ))),0)</f>
        <v>0</v>
      </c>
      <c r="AG349" s="86">
        <f>IFERROR(IF('3.Weekly Hours &amp; Wage Activity'!P349 = "FT", 1,MIN(1,IF('3.Weekly Hours &amp; Wage Activity'!P349 = "", "",MIN('3.Weekly Hours &amp; Wage Activity'!P349/40,1)),IF('3.Weekly Hours &amp; Wage Activity'!P349="", "",'3.Weekly Hours &amp; Wage Activity'!P349/40 ))),0)</f>
        <v>0</v>
      </c>
      <c r="AH349" s="86">
        <f>IFERROR(IF('3.Weekly Hours &amp; Wage Activity'!Q349 = "FT", 1,MIN(1,IF('3.Weekly Hours &amp; Wage Activity'!Q349 = "", "",MIN('3.Weekly Hours &amp; Wage Activity'!Q349/40,1)),IF('3.Weekly Hours &amp; Wage Activity'!Q349="", "",'3.Weekly Hours &amp; Wage Activity'!Q349/40 ))),0)</f>
        <v>0</v>
      </c>
      <c r="AI349" s="86">
        <f>IFERROR(IF('3.Weekly Hours &amp; Wage Activity'!R349 = "FT", 1,MIN(1,IF('3.Weekly Hours &amp; Wage Activity'!R349 = "", "",MIN('3.Weekly Hours &amp; Wage Activity'!R349/40,1)),IF('3.Weekly Hours &amp; Wage Activity'!R349="", "",'3.Weekly Hours &amp; Wage Activity'!R349/40 ))),0)</f>
        <v>0</v>
      </c>
      <c r="AJ349" s="86">
        <f>IFERROR(IF('3.Weekly Hours &amp; Wage Activity'!S349 = "FT", 1,MIN(1,IF('3.Weekly Hours &amp; Wage Activity'!S349 = "", "",MIN('3.Weekly Hours &amp; Wage Activity'!S349/40,1)),IF('3.Weekly Hours &amp; Wage Activity'!S349="", "",'3.Weekly Hours &amp; Wage Activity'!S349/40 ))),0)</f>
        <v>0</v>
      </c>
      <c r="AK349" s="86">
        <f>IFERROR(IF('3.Weekly Hours &amp; Wage Activity'!T349 = "FT", 1,MIN(1,IF('3.Weekly Hours &amp; Wage Activity'!T349 = "", "",MIN('3.Weekly Hours &amp; Wage Activity'!T349/40,1)),IF('3.Weekly Hours &amp; Wage Activity'!T349="", "",'3.Weekly Hours &amp; Wage Activity'!T349/40 ))),0)</f>
        <v>0</v>
      </c>
      <c r="AL349" s="86">
        <f>IFERROR(IF('3.Weekly Hours &amp; Wage Activity'!U349 = "FT", 1,MIN(1,IF('3.Weekly Hours &amp; Wage Activity'!U349 = "", "",MIN('3.Weekly Hours &amp; Wage Activity'!U349/40,1)),IF('3.Weekly Hours &amp; Wage Activity'!U349="", "",'3.Weekly Hours &amp; Wage Activity'!U349/40 ))),0)</f>
        <v>0</v>
      </c>
      <c r="AM349" s="86">
        <f>IFERROR(IF('3.Weekly Hours &amp; Wage Activity'!V349 = "FT", 1,MIN(1,IF('3.Weekly Hours &amp; Wage Activity'!V349 = "", "",MIN('3.Weekly Hours &amp; Wage Activity'!V349/40,1)),IF('3.Weekly Hours &amp; Wage Activity'!V349="", "",'3.Weekly Hours &amp; Wage Activity'!V349/40 ))),0)</f>
        <v>0</v>
      </c>
      <c r="AN349" s="86">
        <f>IFERROR(IF('3.Weekly Hours &amp; Wage Activity'!W349 = "FT", 1,MIN(1,IF('3.Weekly Hours &amp; Wage Activity'!W349 = "", "",MIN('3.Weekly Hours &amp; Wage Activity'!W349/40,1)),IF('3.Weekly Hours &amp; Wage Activity'!W349="", "",'3.Weekly Hours &amp; Wage Activity'!W349/40 ))),0)</f>
        <v>0</v>
      </c>
      <c r="AO349" s="86">
        <f>IFERROR(IF('3.Weekly Hours &amp; Wage Activity'!X349 = "FT", 1,MIN(1,IF('3.Weekly Hours &amp; Wage Activity'!X349 = "", "",MIN('3.Weekly Hours &amp; Wage Activity'!X349/40,1)),IF('3.Weekly Hours &amp; Wage Activity'!X349="", "",'3.Weekly Hours &amp; Wage Activity'!X349/40 ))),0)</f>
        <v>0</v>
      </c>
      <c r="AP349" s="86">
        <f>IFERROR(IF('3.Weekly Hours &amp; Wage Activity'!Y349 = "FT", 1,MIN(1,IF('3.Weekly Hours &amp; Wage Activity'!Y349 = "", "",MIN('3.Weekly Hours &amp; Wage Activity'!Y349/40,1)),IF('3.Weekly Hours &amp; Wage Activity'!Y349="", "",'3.Weekly Hours &amp; Wage Activity'!Y349/40 ))),0)</f>
        <v>0</v>
      </c>
      <c r="AQ349" s="86">
        <f>IFERROR(IF('3.Weekly Hours &amp; Wage Activity'!Z349 = "FT", 1,MIN(1,IF('3.Weekly Hours &amp; Wage Activity'!Z349 = "", "",MIN('3.Weekly Hours &amp; Wage Activity'!Z349/40,1)),IF('3.Weekly Hours &amp; Wage Activity'!Z349="", "",'3.Weekly Hours &amp; Wage Activity'!Z349/40 ))),0)</f>
        <v>0</v>
      </c>
      <c r="AR349" s="86">
        <f>IFERROR(IF('3.Weekly Hours &amp; Wage Activity'!AA349 = "FT", 1,MIN(1,IF('3.Weekly Hours &amp; Wage Activity'!AA349 = "", "",MIN('3.Weekly Hours &amp; Wage Activity'!AA349/40,1)),IF('3.Weekly Hours &amp; Wage Activity'!AA349="", "",'3.Weekly Hours &amp; Wage Activity'!AA349/40 ))),0)</f>
        <v>0</v>
      </c>
      <c r="AS349" s="86">
        <f>IFERROR(IF('3.Weekly Hours &amp; Wage Activity'!AB349 = "FT", 1,MIN(1,IF('3.Weekly Hours &amp; Wage Activity'!AB349 = "", "",MIN('3.Weekly Hours &amp; Wage Activity'!AB349/40,1)),IF('3.Weekly Hours &amp; Wage Activity'!AB349="", "",'3.Weekly Hours &amp; Wage Activity'!AB349/40 ))),0)</f>
        <v>0</v>
      </c>
      <c r="AT349" s="86">
        <f>IFERROR(IF('3.Weekly Hours &amp; Wage Activity'!AC349 = "FT", 1,MIN(1,IF('3.Weekly Hours &amp; Wage Activity'!AC349 = "", "",MIN('3.Weekly Hours &amp; Wage Activity'!AC349/40,1)),IF('3.Weekly Hours &amp; Wage Activity'!AC349="", "",'3.Weekly Hours &amp; Wage Activity'!AC349/40 ))),0)</f>
        <v>0</v>
      </c>
      <c r="AU349" s="86">
        <f>IFERROR(IF('3.Weekly Hours &amp; Wage Activity'!AD349 = "FT", 1,MIN(1,IF('3.Weekly Hours &amp; Wage Activity'!AD349 = "", "",MIN('3.Weekly Hours &amp; Wage Activity'!AD349/40,1)),IF('3.Weekly Hours &amp; Wage Activity'!AD349="", "",'3.Weekly Hours &amp; Wage Activity'!AD349/40 ))),0)</f>
        <v>0</v>
      </c>
      <c r="AV349" s="86">
        <f>IFERROR(IF('3.Weekly Hours &amp; Wage Activity'!AE349 = "FT", 1,MIN(1,IF('3.Weekly Hours &amp; Wage Activity'!AE349 = "", "",MIN('3.Weekly Hours &amp; Wage Activity'!AE349/40,1)),IF('3.Weekly Hours &amp; Wage Activity'!AE349="", "",'3.Weekly Hours &amp; Wage Activity'!AE349/40 ))),0)</f>
        <v>0</v>
      </c>
      <c r="AW349" s="86">
        <f>IFERROR(IF('3.Weekly Hours &amp; Wage Activity'!AF349 = "FT", 1,MIN(1,IF('3.Weekly Hours &amp; Wage Activity'!AF349 = "", "",MIN('3.Weekly Hours &amp; Wage Activity'!AF349/40,1)),IF('3.Weekly Hours &amp; Wage Activity'!AF349="", "",'3.Weekly Hours &amp; Wage Activity'!AF349/40 ))),0)</f>
        <v>0</v>
      </c>
      <c r="AX349" s="86">
        <f>IFERROR(IF('3.Weekly Hours &amp; Wage Activity'!AG349 = "FT", 1,MIN(1,IF('3.Weekly Hours &amp; Wage Activity'!AG349 = "", "",MIN('3.Weekly Hours &amp; Wage Activity'!AG349/40,1)),IF('3.Weekly Hours &amp; Wage Activity'!AG349="", "",'3.Weekly Hours &amp; Wage Activity'!AG349/40 ))),0)</f>
        <v>0</v>
      </c>
      <c r="AY349" s="523">
        <f>SUM( IF(COUNTIF('3.Weekly Hours &amp; Wage Activity'!J349:Q349, "&lt;&gt;FT") = 0, COLUMNS('3.Weekly Hours &amp; Wage Activity'!J349:AG349) * 40, '3.Weekly Hours &amp; Wage Activity'!J349:AG349))</f>
        <v>0</v>
      </c>
      <c r="AZ349" s="86">
        <f t="shared" si="41"/>
        <v>0</v>
      </c>
      <c r="BA349" s="87">
        <f t="shared" si="42"/>
        <v>0</v>
      </c>
      <c r="BB349" s="74" t="str">
        <f>IF('2.Census &amp; Reference Benchmarks'!K349 = "", "", '2.Census &amp; Reference Benchmarks'!K349)</f>
        <v/>
      </c>
      <c r="BC349" s="185">
        <f>IF('2.Census &amp; Reference Benchmarks'!L349="N/A",IF(OR(AND(G349="",I349=""),AND(G349&lt;DATEVALUE("1/1/2020"),OR(I349="",I349&gt;DATEVALUE("3/31/2020")))),177.14,IF(OR(I349 = "", I349 &gt; DATEVALUE("1/31/2020")), ROUND(177.14*((DATEVALUE("2/1/2020") -G349)/31),1))),IF('2.Census &amp; Reference Benchmarks'!L349="",0,'2.Census &amp; Reference Benchmarks'!L349))</f>
        <v>0</v>
      </c>
      <c r="BD349" s="74" t="str">
        <f>IF('2.Census &amp; Reference Benchmarks'!N349 = "", "", '2.Census &amp; Reference Benchmarks'!N349)</f>
        <v/>
      </c>
      <c r="BE349" s="185">
        <f>IF('2.Census &amp; Reference Benchmarks'!O349="N/A",IF(OR(AND(G349="",I349=""),AND(G349&lt;=DATEVALUE("2/1/2020"),OR(I349="",I349&gt;=DATEVALUE("2/29/2020")))),165.71,IF(AND(G349&gt;DATEVALUE("2/1/2020"),OR(I349="",I349&lt;=DATEVALUE("2/29/2020"))),((DATEVALUE("3/1/2020")-G349)/29)*165.71,"")),IF('2.Census &amp; Reference Benchmarks'!O349="",0,'2.Census &amp; Reference Benchmarks'!O349))</f>
        <v>0</v>
      </c>
    </row>
    <row r="350" spans="1:57" x14ac:dyDescent="0.25">
      <c r="A350" s="3"/>
      <c r="B350" s="56">
        <f>IF('2.Census &amp; Reference Benchmarks'!B350 &lt;&gt;"",'2.Census &amp; Reference Benchmarks'!B350,"")</f>
        <v>0</v>
      </c>
      <c r="C350" s="56">
        <f>IF('2.Census &amp; Reference Benchmarks'!C350 &lt;&gt;"",'2.Census &amp; Reference Benchmarks'!C350,"")</f>
        <v>0</v>
      </c>
      <c r="D350" s="57" t="str">
        <f>IF('2.Census &amp; Reference Benchmarks'!D350 &lt;&gt;"",'2.Census &amp; Reference Benchmarks'!D350,"")</f>
        <v/>
      </c>
      <c r="E350" s="56" t="str">
        <f>IF('2.Census &amp; Reference Benchmarks'!E350 &lt;&gt;"",'2.Census &amp; Reference Benchmarks'!E350,"")</f>
        <v/>
      </c>
      <c r="F350" s="56" t="str">
        <f>IF('2.Census &amp; Reference Benchmarks'!F350 &lt;&gt;"",'2.Census &amp; Reference Benchmarks'!F350,"")</f>
        <v/>
      </c>
      <c r="G350" s="58" t="str">
        <f>IF('2.Census &amp; Reference Benchmarks'!G350 &lt;&gt;"",'2.Census &amp; Reference Benchmarks'!G350,"")</f>
        <v/>
      </c>
      <c r="H350" s="58" t="str">
        <f>IF('2.Census &amp; Reference Benchmarks'!H350 &lt;&gt;"",'2.Census &amp; Reference Benchmarks'!H350,"")</f>
        <v/>
      </c>
      <c r="I350" s="58" t="str">
        <f>IF('2.Census &amp; Reference Benchmarks'!I350 &lt;&gt;"",'2.Census &amp; Reference Benchmarks'!I350,"")</f>
        <v/>
      </c>
      <c r="J350" s="69" t="str">
        <f>IF('2.Census &amp; Reference Benchmarks'!J350 &lt;&gt;"",'2.Census &amp; Reference Benchmarks'!J350,"")</f>
        <v/>
      </c>
      <c r="K350" s="58" t="str">
        <f>IF('7.Safe Harbor Input Data &amp; Calc'!Q352 &lt;&gt; "", '7.Safe Harbor Input Data &amp; Calc'!Q352, "")</f>
        <v>No</v>
      </c>
      <c r="L350" s="59" t="str">
        <f>IF('2.Census &amp; Reference Benchmarks'!T350&lt;&gt; "",'2.Census &amp; Reference Benchmarks'!T350,"")</f>
        <v/>
      </c>
      <c r="M350" s="60">
        <f>'2.Census &amp; Reference Benchmarks'!M350</f>
        <v>0</v>
      </c>
      <c r="N350" s="60">
        <f>'2.Census &amp; Reference Benchmarks'!P350</f>
        <v>0</v>
      </c>
      <c r="O350" s="60">
        <f>'2.Census &amp; Reference Benchmarks'!S350</f>
        <v>0</v>
      </c>
      <c r="P350" s="52">
        <f>IF( AND(I350 &lt; '1. Summary for SBA'!$J$7, I350 &lt;&gt;""), 0, IF(AND(G350="",I350=""),SUM(M350:O350)*4,IF(I350&lt;'1. Summary for SBA'!$J$7,0,IF(K350="Yes",0,IF(H350="Salary",IF(AND(SUM(M350:O350)*4&lt;100000,L350=""),(SUM(M350:O350)/(IF(OR(I350=0,I350&gt;=DATEVALUE("3/31/2020")),DATEVALUE("3/31/2020"),I350)-IF(OR(G350&lt;=DATEVALUE("1/1/2020"), G350 = ""),DATEVALUE("1/1/2020"),IF(OR(MONTH(G350)=1),G350+1,IF(MONTH(G350)=3,G350,G350-1)))))*360,0),0)))))</f>
        <v>0</v>
      </c>
      <c r="Q350" s="52">
        <f t="shared" si="36"/>
        <v>0</v>
      </c>
      <c r="R350" s="67">
        <f t="shared" si="37"/>
        <v>0</v>
      </c>
      <c r="S350" s="53">
        <f>SUM('3.Weekly Hours &amp; Wage Activity'!AI350:BF350)</f>
        <v>0</v>
      </c>
      <c r="T350" s="53">
        <f>IF(AND(I350&lt;&gt; "",  I350 &lt; '1. Summary for SBA'!$J$11 +168, I350 &gt; '1. Summary for SBA'!$J$11),S350+(((168-(I350-'1. Summary for SBA'!$J$11+1))*S350)/((I350-'1. Summary for SBA'!$J$11+1))),0)</f>
        <v>0</v>
      </c>
      <c r="U350" s="369">
        <f>IF(K350= "Yes",0,IF( H350 = "salary",IF(T350 = 0,MAX(0,$R350-$S350), R350-T350),IF( H350 = "Hourly",'6. Hourly EE Wage Reduction'!AA350, 0)))</f>
        <v>0</v>
      </c>
      <c r="V350" s="67">
        <f t="shared" si="38"/>
        <v>0</v>
      </c>
      <c r="W350" s="405" t="str">
        <f>IF(U350 = 0, "No",IF('6. Hourly EE Wage Reduction'!T350 &gt;'6. Hourly EE Wage Reduction'!W350, "Yes", "No"))</f>
        <v>No</v>
      </c>
      <c r="X350" s="67">
        <f t="shared" si="39"/>
        <v>0</v>
      </c>
      <c r="Y350" s="67">
        <f t="shared" si="40"/>
        <v>0</v>
      </c>
      <c r="AA350" s="86">
        <f>IFERROR(IF('3.Weekly Hours &amp; Wage Activity'!J350 = "FT", 1,MIN(1,IF('3.Weekly Hours &amp; Wage Activity'!J350 = "", "",MIN('3.Weekly Hours &amp; Wage Activity'!J350/40,1)),IF('3.Weekly Hours &amp; Wage Activity'!J350="", "",'3.Weekly Hours &amp; Wage Activity'!J350/40 ))),0)</f>
        <v>0</v>
      </c>
      <c r="AB350" s="86">
        <f>IFERROR(IF('3.Weekly Hours &amp; Wage Activity'!K350 = "FT", 1,MIN(1,IF('3.Weekly Hours &amp; Wage Activity'!K350 = "", "",MIN('3.Weekly Hours &amp; Wage Activity'!K350/40,1)),IF('3.Weekly Hours &amp; Wage Activity'!K350="", "",'3.Weekly Hours &amp; Wage Activity'!K350/40 ))),0)</f>
        <v>0</v>
      </c>
      <c r="AC350" s="86">
        <f>IFERROR(IF('3.Weekly Hours &amp; Wage Activity'!L350 = "FT", 1,MIN(1,IF('3.Weekly Hours &amp; Wage Activity'!L350 = "", "",MIN('3.Weekly Hours &amp; Wage Activity'!L350/40,1)),IF('3.Weekly Hours &amp; Wage Activity'!L350="", "",'3.Weekly Hours &amp; Wage Activity'!L350/40 ))),0)</f>
        <v>0</v>
      </c>
      <c r="AD350" s="86">
        <f>IFERROR(IF('3.Weekly Hours &amp; Wage Activity'!M350 = "FT", 1,MIN(1,IF('3.Weekly Hours &amp; Wage Activity'!M350 = "", "",MIN('3.Weekly Hours &amp; Wage Activity'!M350/40,1)),IF('3.Weekly Hours &amp; Wage Activity'!M350="", "",'3.Weekly Hours &amp; Wage Activity'!M350/40 ))),0)</f>
        <v>0</v>
      </c>
      <c r="AE350" s="86">
        <f>IFERROR(IF('3.Weekly Hours &amp; Wage Activity'!N350 = "FT", 1,MIN(1,IF('3.Weekly Hours &amp; Wage Activity'!N350 = "", "",MIN('3.Weekly Hours &amp; Wage Activity'!N350/40,1)),IF('3.Weekly Hours &amp; Wage Activity'!N350="", "",'3.Weekly Hours &amp; Wage Activity'!N350/40 ))),0)</f>
        <v>0</v>
      </c>
      <c r="AF350" s="86">
        <f>IFERROR(IF('3.Weekly Hours &amp; Wage Activity'!O350 = "FT", 1,MIN(1,IF('3.Weekly Hours &amp; Wage Activity'!O350 = "", "",MIN('3.Weekly Hours &amp; Wage Activity'!O350/40,1)),IF('3.Weekly Hours &amp; Wage Activity'!O350="", "",'3.Weekly Hours &amp; Wage Activity'!O350/40 ))),0)</f>
        <v>0</v>
      </c>
      <c r="AG350" s="86">
        <f>IFERROR(IF('3.Weekly Hours &amp; Wage Activity'!P350 = "FT", 1,MIN(1,IF('3.Weekly Hours &amp; Wage Activity'!P350 = "", "",MIN('3.Weekly Hours &amp; Wage Activity'!P350/40,1)),IF('3.Weekly Hours &amp; Wage Activity'!P350="", "",'3.Weekly Hours &amp; Wage Activity'!P350/40 ))),0)</f>
        <v>0</v>
      </c>
      <c r="AH350" s="86">
        <f>IFERROR(IF('3.Weekly Hours &amp; Wage Activity'!Q350 = "FT", 1,MIN(1,IF('3.Weekly Hours &amp; Wage Activity'!Q350 = "", "",MIN('3.Weekly Hours &amp; Wage Activity'!Q350/40,1)),IF('3.Weekly Hours &amp; Wage Activity'!Q350="", "",'3.Weekly Hours &amp; Wage Activity'!Q350/40 ))),0)</f>
        <v>0</v>
      </c>
      <c r="AI350" s="86">
        <f>IFERROR(IF('3.Weekly Hours &amp; Wage Activity'!R350 = "FT", 1,MIN(1,IF('3.Weekly Hours &amp; Wage Activity'!R350 = "", "",MIN('3.Weekly Hours &amp; Wage Activity'!R350/40,1)),IF('3.Weekly Hours &amp; Wage Activity'!R350="", "",'3.Weekly Hours &amp; Wage Activity'!R350/40 ))),0)</f>
        <v>0</v>
      </c>
      <c r="AJ350" s="86">
        <f>IFERROR(IF('3.Weekly Hours &amp; Wage Activity'!S350 = "FT", 1,MIN(1,IF('3.Weekly Hours &amp; Wage Activity'!S350 = "", "",MIN('3.Weekly Hours &amp; Wage Activity'!S350/40,1)),IF('3.Weekly Hours &amp; Wage Activity'!S350="", "",'3.Weekly Hours &amp; Wage Activity'!S350/40 ))),0)</f>
        <v>0</v>
      </c>
      <c r="AK350" s="86">
        <f>IFERROR(IF('3.Weekly Hours &amp; Wage Activity'!T350 = "FT", 1,MIN(1,IF('3.Weekly Hours &amp; Wage Activity'!T350 = "", "",MIN('3.Weekly Hours &amp; Wage Activity'!T350/40,1)),IF('3.Weekly Hours &amp; Wage Activity'!T350="", "",'3.Weekly Hours &amp; Wage Activity'!T350/40 ))),0)</f>
        <v>0</v>
      </c>
      <c r="AL350" s="86">
        <f>IFERROR(IF('3.Weekly Hours &amp; Wage Activity'!U350 = "FT", 1,MIN(1,IF('3.Weekly Hours &amp; Wage Activity'!U350 = "", "",MIN('3.Weekly Hours &amp; Wage Activity'!U350/40,1)),IF('3.Weekly Hours &amp; Wage Activity'!U350="", "",'3.Weekly Hours &amp; Wage Activity'!U350/40 ))),0)</f>
        <v>0</v>
      </c>
      <c r="AM350" s="86">
        <f>IFERROR(IF('3.Weekly Hours &amp; Wage Activity'!V350 = "FT", 1,MIN(1,IF('3.Weekly Hours &amp; Wage Activity'!V350 = "", "",MIN('3.Weekly Hours &amp; Wage Activity'!V350/40,1)),IF('3.Weekly Hours &amp; Wage Activity'!V350="", "",'3.Weekly Hours &amp; Wage Activity'!V350/40 ))),0)</f>
        <v>0</v>
      </c>
      <c r="AN350" s="86">
        <f>IFERROR(IF('3.Weekly Hours &amp; Wage Activity'!W350 = "FT", 1,MIN(1,IF('3.Weekly Hours &amp; Wage Activity'!W350 = "", "",MIN('3.Weekly Hours &amp; Wage Activity'!W350/40,1)),IF('3.Weekly Hours &amp; Wage Activity'!W350="", "",'3.Weekly Hours &amp; Wage Activity'!W350/40 ))),0)</f>
        <v>0</v>
      </c>
      <c r="AO350" s="86">
        <f>IFERROR(IF('3.Weekly Hours &amp; Wage Activity'!X350 = "FT", 1,MIN(1,IF('3.Weekly Hours &amp; Wage Activity'!X350 = "", "",MIN('3.Weekly Hours &amp; Wage Activity'!X350/40,1)),IF('3.Weekly Hours &amp; Wage Activity'!X350="", "",'3.Weekly Hours &amp; Wage Activity'!X350/40 ))),0)</f>
        <v>0</v>
      </c>
      <c r="AP350" s="86">
        <f>IFERROR(IF('3.Weekly Hours &amp; Wage Activity'!Y350 = "FT", 1,MIN(1,IF('3.Weekly Hours &amp; Wage Activity'!Y350 = "", "",MIN('3.Weekly Hours &amp; Wage Activity'!Y350/40,1)),IF('3.Weekly Hours &amp; Wage Activity'!Y350="", "",'3.Weekly Hours &amp; Wage Activity'!Y350/40 ))),0)</f>
        <v>0</v>
      </c>
      <c r="AQ350" s="86">
        <f>IFERROR(IF('3.Weekly Hours &amp; Wage Activity'!Z350 = "FT", 1,MIN(1,IF('3.Weekly Hours &amp; Wage Activity'!Z350 = "", "",MIN('3.Weekly Hours &amp; Wage Activity'!Z350/40,1)),IF('3.Weekly Hours &amp; Wage Activity'!Z350="", "",'3.Weekly Hours &amp; Wage Activity'!Z350/40 ))),0)</f>
        <v>0</v>
      </c>
      <c r="AR350" s="86">
        <f>IFERROR(IF('3.Weekly Hours &amp; Wage Activity'!AA350 = "FT", 1,MIN(1,IF('3.Weekly Hours &amp; Wage Activity'!AA350 = "", "",MIN('3.Weekly Hours &amp; Wage Activity'!AA350/40,1)),IF('3.Weekly Hours &amp; Wage Activity'!AA350="", "",'3.Weekly Hours &amp; Wage Activity'!AA350/40 ))),0)</f>
        <v>0</v>
      </c>
      <c r="AS350" s="86">
        <f>IFERROR(IF('3.Weekly Hours &amp; Wage Activity'!AB350 = "FT", 1,MIN(1,IF('3.Weekly Hours &amp; Wage Activity'!AB350 = "", "",MIN('3.Weekly Hours &amp; Wage Activity'!AB350/40,1)),IF('3.Weekly Hours &amp; Wage Activity'!AB350="", "",'3.Weekly Hours &amp; Wage Activity'!AB350/40 ))),0)</f>
        <v>0</v>
      </c>
      <c r="AT350" s="86">
        <f>IFERROR(IF('3.Weekly Hours &amp; Wage Activity'!AC350 = "FT", 1,MIN(1,IF('3.Weekly Hours &amp; Wage Activity'!AC350 = "", "",MIN('3.Weekly Hours &amp; Wage Activity'!AC350/40,1)),IF('3.Weekly Hours &amp; Wage Activity'!AC350="", "",'3.Weekly Hours &amp; Wage Activity'!AC350/40 ))),0)</f>
        <v>0</v>
      </c>
      <c r="AU350" s="86">
        <f>IFERROR(IF('3.Weekly Hours &amp; Wage Activity'!AD350 = "FT", 1,MIN(1,IF('3.Weekly Hours &amp; Wage Activity'!AD350 = "", "",MIN('3.Weekly Hours &amp; Wage Activity'!AD350/40,1)),IF('3.Weekly Hours &amp; Wage Activity'!AD350="", "",'3.Weekly Hours &amp; Wage Activity'!AD350/40 ))),0)</f>
        <v>0</v>
      </c>
      <c r="AV350" s="86">
        <f>IFERROR(IF('3.Weekly Hours &amp; Wage Activity'!AE350 = "FT", 1,MIN(1,IF('3.Weekly Hours &amp; Wage Activity'!AE350 = "", "",MIN('3.Weekly Hours &amp; Wage Activity'!AE350/40,1)),IF('3.Weekly Hours &amp; Wage Activity'!AE350="", "",'3.Weekly Hours &amp; Wage Activity'!AE350/40 ))),0)</f>
        <v>0</v>
      </c>
      <c r="AW350" s="86">
        <f>IFERROR(IF('3.Weekly Hours &amp; Wage Activity'!AF350 = "FT", 1,MIN(1,IF('3.Weekly Hours &amp; Wage Activity'!AF350 = "", "",MIN('3.Weekly Hours &amp; Wage Activity'!AF350/40,1)),IF('3.Weekly Hours &amp; Wage Activity'!AF350="", "",'3.Weekly Hours &amp; Wage Activity'!AF350/40 ))),0)</f>
        <v>0</v>
      </c>
      <c r="AX350" s="86">
        <f>IFERROR(IF('3.Weekly Hours &amp; Wage Activity'!AG350 = "FT", 1,MIN(1,IF('3.Weekly Hours &amp; Wage Activity'!AG350 = "", "",MIN('3.Weekly Hours &amp; Wage Activity'!AG350/40,1)),IF('3.Weekly Hours &amp; Wage Activity'!AG350="", "",'3.Weekly Hours &amp; Wage Activity'!AG350/40 ))),0)</f>
        <v>0</v>
      </c>
      <c r="AY350" s="523">
        <f>SUM( IF(COUNTIF('3.Weekly Hours &amp; Wage Activity'!J350:Q350, "&lt;&gt;FT") = 0, COLUMNS('3.Weekly Hours &amp; Wage Activity'!J350:AG350) * 40, '3.Weekly Hours &amp; Wage Activity'!J350:AG350))</f>
        <v>0</v>
      </c>
      <c r="AZ350" s="86">
        <f t="shared" si="41"/>
        <v>0</v>
      </c>
      <c r="BA350" s="87">
        <f t="shared" si="42"/>
        <v>0</v>
      </c>
      <c r="BB350" s="74" t="str">
        <f>IF('2.Census &amp; Reference Benchmarks'!K350 = "", "", '2.Census &amp; Reference Benchmarks'!K350)</f>
        <v/>
      </c>
      <c r="BC350" s="185">
        <f>IF('2.Census &amp; Reference Benchmarks'!L350="N/A",IF(OR(AND(G350="",I350=""),AND(G350&lt;DATEVALUE("1/1/2020"),OR(I350="",I350&gt;DATEVALUE("3/31/2020")))),177.14,IF(OR(I350 = "", I350 &gt; DATEVALUE("1/31/2020")), ROUND(177.14*((DATEVALUE("2/1/2020") -G350)/31),1))),IF('2.Census &amp; Reference Benchmarks'!L350="",0,'2.Census &amp; Reference Benchmarks'!L350))</f>
        <v>0</v>
      </c>
      <c r="BD350" s="74" t="str">
        <f>IF('2.Census &amp; Reference Benchmarks'!N350 = "", "", '2.Census &amp; Reference Benchmarks'!N350)</f>
        <v/>
      </c>
      <c r="BE350" s="185">
        <f>IF('2.Census &amp; Reference Benchmarks'!O350="N/A",IF(OR(AND(G350="",I350=""),AND(G350&lt;=DATEVALUE("2/1/2020"),OR(I350="",I350&gt;=DATEVALUE("2/29/2020")))),165.71,IF(AND(G350&gt;DATEVALUE("2/1/2020"),OR(I350="",I350&lt;=DATEVALUE("2/29/2020"))),((DATEVALUE("3/1/2020")-G350)/29)*165.71,"")),IF('2.Census &amp; Reference Benchmarks'!O350="",0,'2.Census &amp; Reference Benchmarks'!O350))</f>
        <v>0</v>
      </c>
    </row>
    <row r="351" spans="1:57" x14ac:dyDescent="0.25">
      <c r="A351" s="3"/>
      <c r="B351" s="56">
        <f>IF('2.Census &amp; Reference Benchmarks'!B351 &lt;&gt;"",'2.Census &amp; Reference Benchmarks'!B351,"")</f>
        <v>0</v>
      </c>
      <c r="C351" s="56">
        <f>IF('2.Census &amp; Reference Benchmarks'!C351 &lt;&gt;"",'2.Census &amp; Reference Benchmarks'!C351,"")</f>
        <v>0</v>
      </c>
      <c r="D351" s="57" t="str">
        <f>IF('2.Census &amp; Reference Benchmarks'!D351 &lt;&gt;"",'2.Census &amp; Reference Benchmarks'!D351,"")</f>
        <v/>
      </c>
      <c r="E351" s="56" t="str">
        <f>IF('2.Census &amp; Reference Benchmarks'!E351 &lt;&gt;"",'2.Census &amp; Reference Benchmarks'!E351,"")</f>
        <v/>
      </c>
      <c r="F351" s="56" t="str">
        <f>IF('2.Census &amp; Reference Benchmarks'!F351 &lt;&gt;"",'2.Census &amp; Reference Benchmarks'!F351,"")</f>
        <v/>
      </c>
      <c r="G351" s="58" t="str">
        <f>IF('2.Census &amp; Reference Benchmarks'!G351 &lt;&gt;"",'2.Census &amp; Reference Benchmarks'!G351,"")</f>
        <v/>
      </c>
      <c r="H351" s="58" t="str">
        <f>IF('2.Census &amp; Reference Benchmarks'!H351 &lt;&gt;"",'2.Census &amp; Reference Benchmarks'!H351,"")</f>
        <v/>
      </c>
      <c r="I351" s="58" t="str">
        <f>IF('2.Census &amp; Reference Benchmarks'!I351 &lt;&gt;"",'2.Census &amp; Reference Benchmarks'!I351,"")</f>
        <v/>
      </c>
      <c r="J351" s="69" t="str">
        <f>IF('2.Census &amp; Reference Benchmarks'!J351 &lt;&gt;"",'2.Census &amp; Reference Benchmarks'!J351,"")</f>
        <v/>
      </c>
      <c r="K351" s="58" t="str">
        <f>IF('7.Safe Harbor Input Data &amp; Calc'!Q353 &lt;&gt; "", '7.Safe Harbor Input Data &amp; Calc'!Q353, "")</f>
        <v>No</v>
      </c>
      <c r="L351" s="59" t="str">
        <f>IF('2.Census &amp; Reference Benchmarks'!T351&lt;&gt; "",'2.Census &amp; Reference Benchmarks'!T351,"")</f>
        <v/>
      </c>
      <c r="M351" s="60">
        <f>'2.Census &amp; Reference Benchmarks'!M351</f>
        <v>0</v>
      </c>
      <c r="N351" s="60">
        <f>'2.Census &amp; Reference Benchmarks'!P351</f>
        <v>0</v>
      </c>
      <c r="O351" s="60">
        <f>'2.Census &amp; Reference Benchmarks'!S351</f>
        <v>0</v>
      </c>
      <c r="P351" s="52">
        <f>IF( AND(I351 &lt; '1. Summary for SBA'!$J$7, I351 &lt;&gt;""), 0, IF(AND(G351="",I351=""),SUM(M351:O351)*4,IF(I351&lt;'1. Summary for SBA'!$J$7,0,IF(K351="Yes",0,IF(H351="Salary",IF(AND(SUM(M351:O351)*4&lt;100000,L351=""),(SUM(M351:O351)/(IF(OR(I351=0,I351&gt;=DATEVALUE("3/31/2020")),DATEVALUE("3/31/2020"),I351)-IF(OR(G351&lt;=DATEVALUE("1/1/2020"), G351 = ""),DATEVALUE("1/1/2020"),IF(OR(MONTH(G351)=1),G351+1,IF(MONTH(G351)=3,G351,G351-1)))))*360,0),0)))))</f>
        <v>0</v>
      </c>
      <c r="Q351" s="52">
        <f t="shared" si="36"/>
        <v>0</v>
      </c>
      <c r="R351" s="67">
        <f t="shared" si="37"/>
        <v>0</v>
      </c>
      <c r="S351" s="53">
        <f>SUM('3.Weekly Hours &amp; Wage Activity'!AI351:BF351)</f>
        <v>0</v>
      </c>
      <c r="T351" s="53">
        <f>IF(AND(I351&lt;&gt; "",  I351 &lt; '1. Summary for SBA'!$J$11 +168, I351 &gt; '1. Summary for SBA'!$J$11),S351+(((168-(I351-'1. Summary for SBA'!$J$11+1))*S351)/((I351-'1. Summary for SBA'!$J$11+1))),0)</f>
        <v>0</v>
      </c>
      <c r="U351" s="369">
        <f>IF(K351= "Yes",0,IF( H351 = "salary",IF(T351 = 0,MAX(0,$R351-$S351), R351-T351),IF( H351 = "Hourly",'6. Hourly EE Wage Reduction'!AA351, 0)))</f>
        <v>0</v>
      </c>
      <c r="V351" s="67">
        <f t="shared" si="38"/>
        <v>0</v>
      </c>
      <c r="W351" s="405" t="str">
        <f>IF(U351 = 0, "No",IF('6. Hourly EE Wage Reduction'!T351 &gt;'6. Hourly EE Wage Reduction'!W351, "Yes", "No"))</f>
        <v>No</v>
      </c>
      <c r="X351" s="67">
        <f t="shared" si="39"/>
        <v>0</v>
      </c>
      <c r="Y351" s="67">
        <f t="shared" si="40"/>
        <v>0</v>
      </c>
      <c r="AA351" s="86">
        <f>IFERROR(IF('3.Weekly Hours &amp; Wage Activity'!J351 = "FT", 1,MIN(1,IF('3.Weekly Hours &amp; Wage Activity'!J351 = "", "",MIN('3.Weekly Hours &amp; Wage Activity'!J351/40,1)),IF('3.Weekly Hours &amp; Wage Activity'!J351="", "",'3.Weekly Hours &amp; Wage Activity'!J351/40 ))),0)</f>
        <v>0</v>
      </c>
      <c r="AB351" s="86">
        <f>IFERROR(IF('3.Weekly Hours &amp; Wage Activity'!K351 = "FT", 1,MIN(1,IF('3.Weekly Hours &amp; Wage Activity'!K351 = "", "",MIN('3.Weekly Hours &amp; Wage Activity'!K351/40,1)),IF('3.Weekly Hours &amp; Wage Activity'!K351="", "",'3.Weekly Hours &amp; Wage Activity'!K351/40 ))),0)</f>
        <v>0</v>
      </c>
      <c r="AC351" s="86">
        <f>IFERROR(IF('3.Weekly Hours &amp; Wage Activity'!L351 = "FT", 1,MIN(1,IF('3.Weekly Hours &amp; Wage Activity'!L351 = "", "",MIN('3.Weekly Hours &amp; Wage Activity'!L351/40,1)),IF('3.Weekly Hours &amp; Wage Activity'!L351="", "",'3.Weekly Hours &amp; Wage Activity'!L351/40 ))),0)</f>
        <v>0</v>
      </c>
      <c r="AD351" s="86">
        <f>IFERROR(IF('3.Weekly Hours &amp; Wage Activity'!M351 = "FT", 1,MIN(1,IF('3.Weekly Hours &amp; Wage Activity'!M351 = "", "",MIN('3.Weekly Hours &amp; Wage Activity'!M351/40,1)),IF('3.Weekly Hours &amp; Wage Activity'!M351="", "",'3.Weekly Hours &amp; Wage Activity'!M351/40 ))),0)</f>
        <v>0</v>
      </c>
      <c r="AE351" s="86">
        <f>IFERROR(IF('3.Weekly Hours &amp; Wage Activity'!N351 = "FT", 1,MIN(1,IF('3.Weekly Hours &amp; Wage Activity'!N351 = "", "",MIN('3.Weekly Hours &amp; Wage Activity'!N351/40,1)),IF('3.Weekly Hours &amp; Wage Activity'!N351="", "",'3.Weekly Hours &amp; Wage Activity'!N351/40 ))),0)</f>
        <v>0</v>
      </c>
      <c r="AF351" s="86">
        <f>IFERROR(IF('3.Weekly Hours &amp; Wage Activity'!O351 = "FT", 1,MIN(1,IF('3.Weekly Hours &amp; Wage Activity'!O351 = "", "",MIN('3.Weekly Hours &amp; Wage Activity'!O351/40,1)),IF('3.Weekly Hours &amp; Wage Activity'!O351="", "",'3.Weekly Hours &amp; Wage Activity'!O351/40 ))),0)</f>
        <v>0</v>
      </c>
      <c r="AG351" s="86">
        <f>IFERROR(IF('3.Weekly Hours &amp; Wage Activity'!P351 = "FT", 1,MIN(1,IF('3.Weekly Hours &amp; Wage Activity'!P351 = "", "",MIN('3.Weekly Hours &amp; Wage Activity'!P351/40,1)),IF('3.Weekly Hours &amp; Wage Activity'!P351="", "",'3.Weekly Hours &amp; Wage Activity'!P351/40 ))),0)</f>
        <v>0</v>
      </c>
      <c r="AH351" s="86">
        <f>IFERROR(IF('3.Weekly Hours &amp; Wage Activity'!Q351 = "FT", 1,MIN(1,IF('3.Weekly Hours &amp; Wage Activity'!Q351 = "", "",MIN('3.Weekly Hours &amp; Wage Activity'!Q351/40,1)),IF('3.Weekly Hours &amp; Wage Activity'!Q351="", "",'3.Weekly Hours &amp; Wage Activity'!Q351/40 ))),0)</f>
        <v>0</v>
      </c>
      <c r="AI351" s="86">
        <f>IFERROR(IF('3.Weekly Hours &amp; Wage Activity'!R351 = "FT", 1,MIN(1,IF('3.Weekly Hours &amp; Wage Activity'!R351 = "", "",MIN('3.Weekly Hours &amp; Wage Activity'!R351/40,1)),IF('3.Weekly Hours &amp; Wage Activity'!R351="", "",'3.Weekly Hours &amp; Wage Activity'!R351/40 ))),0)</f>
        <v>0</v>
      </c>
      <c r="AJ351" s="86">
        <f>IFERROR(IF('3.Weekly Hours &amp; Wage Activity'!S351 = "FT", 1,MIN(1,IF('3.Weekly Hours &amp; Wage Activity'!S351 = "", "",MIN('3.Weekly Hours &amp; Wage Activity'!S351/40,1)),IF('3.Weekly Hours &amp; Wage Activity'!S351="", "",'3.Weekly Hours &amp; Wage Activity'!S351/40 ))),0)</f>
        <v>0</v>
      </c>
      <c r="AK351" s="86">
        <f>IFERROR(IF('3.Weekly Hours &amp; Wage Activity'!T351 = "FT", 1,MIN(1,IF('3.Weekly Hours &amp; Wage Activity'!T351 = "", "",MIN('3.Weekly Hours &amp; Wage Activity'!T351/40,1)),IF('3.Weekly Hours &amp; Wage Activity'!T351="", "",'3.Weekly Hours &amp; Wage Activity'!T351/40 ))),0)</f>
        <v>0</v>
      </c>
      <c r="AL351" s="86">
        <f>IFERROR(IF('3.Weekly Hours &amp; Wage Activity'!U351 = "FT", 1,MIN(1,IF('3.Weekly Hours &amp; Wage Activity'!U351 = "", "",MIN('3.Weekly Hours &amp; Wage Activity'!U351/40,1)),IF('3.Weekly Hours &amp; Wage Activity'!U351="", "",'3.Weekly Hours &amp; Wage Activity'!U351/40 ))),0)</f>
        <v>0</v>
      </c>
      <c r="AM351" s="86">
        <f>IFERROR(IF('3.Weekly Hours &amp; Wage Activity'!V351 = "FT", 1,MIN(1,IF('3.Weekly Hours &amp; Wage Activity'!V351 = "", "",MIN('3.Weekly Hours &amp; Wage Activity'!V351/40,1)),IF('3.Weekly Hours &amp; Wage Activity'!V351="", "",'3.Weekly Hours &amp; Wage Activity'!V351/40 ))),0)</f>
        <v>0</v>
      </c>
      <c r="AN351" s="86">
        <f>IFERROR(IF('3.Weekly Hours &amp; Wage Activity'!W351 = "FT", 1,MIN(1,IF('3.Weekly Hours &amp; Wage Activity'!W351 = "", "",MIN('3.Weekly Hours &amp; Wage Activity'!W351/40,1)),IF('3.Weekly Hours &amp; Wage Activity'!W351="", "",'3.Weekly Hours &amp; Wage Activity'!W351/40 ))),0)</f>
        <v>0</v>
      </c>
      <c r="AO351" s="86">
        <f>IFERROR(IF('3.Weekly Hours &amp; Wage Activity'!X351 = "FT", 1,MIN(1,IF('3.Weekly Hours &amp; Wage Activity'!X351 = "", "",MIN('3.Weekly Hours &amp; Wage Activity'!X351/40,1)),IF('3.Weekly Hours &amp; Wage Activity'!X351="", "",'3.Weekly Hours &amp; Wage Activity'!X351/40 ))),0)</f>
        <v>0</v>
      </c>
      <c r="AP351" s="86">
        <f>IFERROR(IF('3.Weekly Hours &amp; Wage Activity'!Y351 = "FT", 1,MIN(1,IF('3.Weekly Hours &amp; Wage Activity'!Y351 = "", "",MIN('3.Weekly Hours &amp; Wage Activity'!Y351/40,1)),IF('3.Weekly Hours &amp; Wage Activity'!Y351="", "",'3.Weekly Hours &amp; Wage Activity'!Y351/40 ))),0)</f>
        <v>0</v>
      </c>
      <c r="AQ351" s="86">
        <f>IFERROR(IF('3.Weekly Hours &amp; Wage Activity'!Z351 = "FT", 1,MIN(1,IF('3.Weekly Hours &amp; Wage Activity'!Z351 = "", "",MIN('3.Weekly Hours &amp; Wage Activity'!Z351/40,1)),IF('3.Weekly Hours &amp; Wage Activity'!Z351="", "",'3.Weekly Hours &amp; Wage Activity'!Z351/40 ))),0)</f>
        <v>0</v>
      </c>
      <c r="AR351" s="86">
        <f>IFERROR(IF('3.Weekly Hours &amp; Wage Activity'!AA351 = "FT", 1,MIN(1,IF('3.Weekly Hours &amp; Wage Activity'!AA351 = "", "",MIN('3.Weekly Hours &amp; Wage Activity'!AA351/40,1)),IF('3.Weekly Hours &amp; Wage Activity'!AA351="", "",'3.Weekly Hours &amp; Wage Activity'!AA351/40 ))),0)</f>
        <v>0</v>
      </c>
      <c r="AS351" s="86">
        <f>IFERROR(IF('3.Weekly Hours &amp; Wage Activity'!AB351 = "FT", 1,MIN(1,IF('3.Weekly Hours &amp; Wage Activity'!AB351 = "", "",MIN('3.Weekly Hours &amp; Wage Activity'!AB351/40,1)),IF('3.Weekly Hours &amp; Wage Activity'!AB351="", "",'3.Weekly Hours &amp; Wage Activity'!AB351/40 ))),0)</f>
        <v>0</v>
      </c>
      <c r="AT351" s="86">
        <f>IFERROR(IF('3.Weekly Hours &amp; Wage Activity'!AC351 = "FT", 1,MIN(1,IF('3.Weekly Hours &amp; Wage Activity'!AC351 = "", "",MIN('3.Weekly Hours &amp; Wage Activity'!AC351/40,1)),IF('3.Weekly Hours &amp; Wage Activity'!AC351="", "",'3.Weekly Hours &amp; Wage Activity'!AC351/40 ))),0)</f>
        <v>0</v>
      </c>
      <c r="AU351" s="86">
        <f>IFERROR(IF('3.Weekly Hours &amp; Wage Activity'!AD351 = "FT", 1,MIN(1,IF('3.Weekly Hours &amp; Wage Activity'!AD351 = "", "",MIN('3.Weekly Hours &amp; Wage Activity'!AD351/40,1)),IF('3.Weekly Hours &amp; Wage Activity'!AD351="", "",'3.Weekly Hours &amp; Wage Activity'!AD351/40 ))),0)</f>
        <v>0</v>
      </c>
      <c r="AV351" s="86">
        <f>IFERROR(IF('3.Weekly Hours &amp; Wage Activity'!AE351 = "FT", 1,MIN(1,IF('3.Weekly Hours &amp; Wage Activity'!AE351 = "", "",MIN('3.Weekly Hours &amp; Wage Activity'!AE351/40,1)),IF('3.Weekly Hours &amp; Wage Activity'!AE351="", "",'3.Weekly Hours &amp; Wage Activity'!AE351/40 ))),0)</f>
        <v>0</v>
      </c>
      <c r="AW351" s="86">
        <f>IFERROR(IF('3.Weekly Hours &amp; Wage Activity'!AF351 = "FT", 1,MIN(1,IF('3.Weekly Hours &amp; Wage Activity'!AF351 = "", "",MIN('3.Weekly Hours &amp; Wage Activity'!AF351/40,1)),IF('3.Weekly Hours &amp; Wage Activity'!AF351="", "",'3.Weekly Hours &amp; Wage Activity'!AF351/40 ))),0)</f>
        <v>0</v>
      </c>
      <c r="AX351" s="86">
        <f>IFERROR(IF('3.Weekly Hours &amp; Wage Activity'!AG351 = "FT", 1,MIN(1,IF('3.Weekly Hours &amp; Wage Activity'!AG351 = "", "",MIN('3.Weekly Hours &amp; Wage Activity'!AG351/40,1)),IF('3.Weekly Hours &amp; Wage Activity'!AG351="", "",'3.Weekly Hours &amp; Wage Activity'!AG351/40 ))),0)</f>
        <v>0</v>
      </c>
      <c r="AY351" s="523">
        <f>SUM( IF(COUNTIF('3.Weekly Hours &amp; Wage Activity'!J351:Q351, "&lt;&gt;FT") = 0, COLUMNS('3.Weekly Hours &amp; Wage Activity'!J351:AG351) * 40, '3.Weekly Hours &amp; Wage Activity'!J351:AG351))</f>
        <v>0</v>
      </c>
      <c r="AZ351" s="86">
        <f t="shared" si="41"/>
        <v>0</v>
      </c>
      <c r="BA351" s="87">
        <f t="shared" si="42"/>
        <v>0</v>
      </c>
      <c r="BB351" s="74" t="str">
        <f>IF('2.Census &amp; Reference Benchmarks'!K351 = "", "", '2.Census &amp; Reference Benchmarks'!K351)</f>
        <v/>
      </c>
      <c r="BC351" s="185">
        <f>IF('2.Census &amp; Reference Benchmarks'!L351="N/A",IF(OR(AND(G351="",I351=""),AND(G351&lt;DATEVALUE("1/1/2020"),OR(I351="",I351&gt;DATEVALUE("3/31/2020")))),177.14,IF(OR(I351 = "", I351 &gt; DATEVALUE("1/31/2020")), ROUND(177.14*((DATEVALUE("2/1/2020") -G351)/31),1))),IF('2.Census &amp; Reference Benchmarks'!L351="",0,'2.Census &amp; Reference Benchmarks'!L351))</f>
        <v>0</v>
      </c>
      <c r="BD351" s="74" t="str">
        <f>IF('2.Census &amp; Reference Benchmarks'!N351 = "", "", '2.Census &amp; Reference Benchmarks'!N351)</f>
        <v/>
      </c>
      <c r="BE351" s="185">
        <f>IF('2.Census &amp; Reference Benchmarks'!O351="N/A",IF(OR(AND(G351="",I351=""),AND(G351&lt;=DATEVALUE("2/1/2020"),OR(I351="",I351&gt;=DATEVALUE("2/29/2020")))),165.71,IF(AND(G351&gt;DATEVALUE("2/1/2020"),OR(I351="",I351&lt;=DATEVALUE("2/29/2020"))),((DATEVALUE("3/1/2020")-G351)/29)*165.71,"")),IF('2.Census &amp; Reference Benchmarks'!O351="",0,'2.Census &amp; Reference Benchmarks'!O351))</f>
        <v>0</v>
      </c>
    </row>
    <row r="352" spans="1:57" x14ac:dyDescent="0.25">
      <c r="A352" s="3"/>
      <c r="B352" s="56">
        <f>IF('2.Census &amp; Reference Benchmarks'!B352 &lt;&gt;"",'2.Census &amp; Reference Benchmarks'!B352,"")</f>
        <v>0</v>
      </c>
      <c r="C352" s="56">
        <f>IF('2.Census &amp; Reference Benchmarks'!C352 &lt;&gt;"",'2.Census &amp; Reference Benchmarks'!C352,"")</f>
        <v>0</v>
      </c>
      <c r="D352" s="57" t="str">
        <f>IF('2.Census &amp; Reference Benchmarks'!D352 &lt;&gt;"",'2.Census &amp; Reference Benchmarks'!D352,"")</f>
        <v/>
      </c>
      <c r="E352" s="56" t="str">
        <f>IF('2.Census &amp; Reference Benchmarks'!E352 &lt;&gt;"",'2.Census &amp; Reference Benchmarks'!E352,"")</f>
        <v/>
      </c>
      <c r="F352" s="56" t="str">
        <f>IF('2.Census &amp; Reference Benchmarks'!F352 &lt;&gt;"",'2.Census &amp; Reference Benchmarks'!F352,"")</f>
        <v/>
      </c>
      <c r="G352" s="58" t="str">
        <f>IF('2.Census &amp; Reference Benchmarks'!G352 &lt;&gt;"",'2.Census &amp; Reference Benchmarks'!G352,"")</f>
        <v/>
      </c>
      <c r="H352" s="58" t="str">
        <f>IF('2.Census &amp; Reference Benchmarks'!H352 &lt;&gt;"",'2.Census &amp; Reference Benchmarks'!H352,"")</f>
        <v/>
      </c>
      <c r="I352" s="58" t="str">
        <f>IF('2.Census &amp; Reference Benchmarks'!I352 &lt;&gt;"",'2.Census &amp; Reference Benchmarks'!I352,"")</f>
        <v/>
      </c>
      <c r="J352" s="69" t="str">
        <f>IF('2.Census &amp; Reference Benchmarks'!J352 &lt;&gt;"",'2.Census &amp; Reference Benchmarks'!J352,"")</f>
        <v/>
      </c>
      <c r="K352" s="58" t="str">
        <f>IF('7.Safe Harbor Input Data &amp; Calc'!Q354 &lt;&gt; "", '7.Safe Harbor Input Data &amp; Calc'!Q354, "")</f>
        <v>No</v>
      </c>
      <c r="L352" s="59" t="str">
        <f>IF('2.Census &amp; Reference Benchmarks'!T352&lt;&gt; "",'2.Census &amp; Reference Benchmarks'!T352,"")</f>
        <v/>
      </c>
      <c r="M352" s="60">
        <f>'2.Census &amp; Reference Benchmarks'!M352</f>
        <v>0</v>
      </c>
      <c r="N352" s="60">
        <f>'2.Census &amp; Reference Benchmarks'!P352</f>
        <v>0</v>
      </c>
      <c r="O352" s="60">
        <f>'2.Census &amp; Reference Benchmarks'!S352</f>
        <v>0</v>
      </c>
      <c r="P352" s="52">
        <f>IF( AND(I352 &lt; '1. Summary for SBA'!$J$7, I352 &lt;&gt;""), 0, IF(AND(G352="",I352=""),SUM(M352:O352)*4,IF(I352&lt;'1. Summary for SBA'!$J$7,0,IF(K352="Yes",0,IF(H352="Salary",IF(AND(SUM(M352:O352)*4&lt;100000,L352=""),(SUM(M352:O352)/(IF(OR(I352=0,I352&gt;=DATEVALUE("3/31/2020")),DATEVALUE("3/31/2020"),I352)-IF(OR(G352&lt;=DATEVALUE("1/1/2020"), G352 = ""),DATEVALUE("1/1/2020"),IF(OR(MONTH(G352)=1),G352+1,IF(MONTH(G352)=3,G352,G352-1)))))*360,0),0)))))</f>
        <v>0</v>
      </c>
      <c r="Q352" s="52">
        <f t="shared" si="36"/>
        <v>0</v>
      </c>
      <c r="R352" s="67">
        <f t="shared" si="37"/>
        <v>0</v>
      </c>
      <c r="S352" s="53">
        <f>SUM('3.Weekly Hours &amp; Wage Activity'!AI352:BF352)</f>
        <v>0</v>
      </c>
      <c r="T352" s="53">
        <f>IF(AND(I352&lt;&gt; "",  I352 &lt; '1. Summary for SBA'!$J$11 +168, I352 &gt; '1. Summary for SBA'!$J$11),S352+(((168-(I352-'1. Summary for SBA'!$J$11+1))*S352)/((I352-'1. Summary for SBA'!$J$11+1))),0)</f>
        <v>0</v>
      </c>
      <c r="U352" s="369">
        <f>IF(K352= "Yes",0,IF( H352 = "salary",IF(T352 = 0,MAX(0,$R352-$S352), R352-T352),IF( H352 = "Hourly",'6. Hourly EE Wage Reduction'!AA352, 0)))</f>
        <v>0</v>
      </c>
      <c r="V352" s="67">
        <f t="shared" si="38"/>
        <v>0</v>
      </c>
      <c r="W352" s="405" t="str">
        <f>IF(U352 = 0, "No",IF('6. Hourly EE Wage Reduction'!T352 &gt;'6. Hourly EE Wage Reduction'!W352, "Yes", "No"))</f>
        <v>No</v>
      </c>
      <c r="X352" s="67">
        <f t="shared" si="39"/>
        <v>0</v>
      </c>
      <c r="Y352" s="67">
        <f t="shared" si="40"/>
        <v>0</v>
      </c>
      <c r="AA352" s="86">
        <f>IFERROR(IF('3.Weekly Hours &amp; Wage Activity'!J352 = "FT", 1,MIN(1,IF('3.Weekly Hours &amp; Wage Activity'!J352 = "", "",MIN('3.Weekly Hours &amp; Wage Activity'!J352/40,1)),IF('3.Weekly Hours &amp; Wage Activity'!J352="", "",'3.Weekly Hours &amp; Wage Activity'!J352/40 ))),0)</f>
        <v>0</v>
      </c>
      <c r="AB352" s="86">
        <f>IFERROR(IF('3.Weekly Hours &amp; Wage Activity'!K352 = "FT", 1,MIN(1,IF('3.Weekly Hours &amp; Wage Activity'!K352 = "", "",MIN('3.Weekly Hours &amp; Wage Activity'!K352/40,1)),IF('3.Weekly Hours &amp; Wage Activity'!K352="", "",'3.Weekly Hours &amp; Wage Activity'!K352/40 ))),0)</f>
        <v>0</v>
      </c>
      <c r="AC352" s="86">
        <f>IFERROR(IF('3.Weekly Hours &amp; Wage Activity'!L352 = "FT", 1,MIN(1,IF('3.Weekly Hours &amp; Wage Activity'!L352 = "", "",MIN('3.Weekly Hours &amp; Wage Activity'!L352/40,1)),IF('3.Weekly Hours &amp; Wage Activity'!L352="", "",'3.Weekly Hours &amp; Wage Activity'!L352/40 ))),0)</f>
        <v>0</v>
      </c>
      <c r="AD352" s="86">
        <f>IFERROR(IF('3.Weekly Hours &amp; Wage Activity'!M352 = "FT", 1,MIN(1,IF('3.Weekly Hours &amp; Wage Activity'!M352 = "", "",MIN('3.Weekly Hours &amp; Wage Activity'!M352/40,1)),IF('3.Weekly Hours &amp; Wage Activity'!M352="", "",'3.Weekly Hours &amp; Wage Activity'!M352/40 ))),0)</f>
        <v>0</v>
      </c>
      <c r="AE352" s="86">
        <f>IFERROR(IF('3.Weekly Hours &amp; Wage Activity'!N352 = "FT", 1,MIN(1,IF('3.Weekly Hours &amp; Wage Activity'!N352 = "", "",MIN('3.Weekly Hours &amp; Wage Activity'!N352/40,1)),IF('3.Weekly Hours &amp; Wage Activity'!N352="", "",'3.Weekly Hours &amp; Wage Activity'!N352/40 ))),0)</f>
        <v>0</v>
      </c>
      <c r="AF352" s="86">
        <f>IFERROR(IF('3.Weekly Hours &amp; Wage Activity'!O352 = "FT", 1,MIN(1,IF('3.Weekly Hours &amp; Wage Activity'!O352 = "", "",MIN('3.Weekly Hours &amp; Wage Activity'!O352/40,1)),IF('3.Weekly Hours &amp; Wage Activity'!O352="", "",'3.Weekly Hours &amp; Wage Activity'!O352/40 ))),0)</f>
        <v>0</v>
      </c>
      <c r="AG352" s="86">
        <f>IFERROR(IF('3.Weekly Hours &amp; Wage Activity'!P352 = "FT", 1,MIN(1,IF('3.Weekly Hours &amp; Wage Activity'!P352 = "", "",MIN('3.Weekly Hours &amp; Wage Activity'!P352/40,1)),IF('3.Weekly Hours &amp; Wage Activity'!P352="", "",'3.Weekly Hours &amp; Wage Activity'!P352/40 ))),0)</f>
        <v>0</v>
      </c>
      <c r="AH352" s="86">
        <f>IFERROR(IF('3.Weekly Hours &amp; Wage Activity'!Q352 = "FT", 1,MIN(1,IF('3.Weekly Hours &amp; Wage Activity'!Q352 = "", "",MIN('3.Weekly Hours &amp; Wage Activity'!Q352/40,1)),IF('3.Weekly Hours &amp; Wage Activity'!Q352="", "",'3.Weekly Hours &amp; Wage Activity'!Q352/40 ))),0)</f>
        <v>0</v>
      </c>
      <c r="AI352" s="86">
        <f>IFERROR(IF('3.Weekly Hours &amp; Wage Activity'!R352 = "FT", 1,MIN(1,IF('3.Weekly Hours &amp; Wage Activity'!R352 = "", "",MIN('3.Weekly Hours &amp; Wage Activity'!R352/40,1)),IF('3.Weekly Hours &amp; Wage Activity'!R352="", "",'3.Weekly Hours &amp; Wage Activity'!R352/40 ))),0)</f>
        <v>0</v>
      </c>
      <c r="AJ352" s="86">
        <f>IFERROR(IF('3.Weekly Hours &amp; Wage Activity'!S352 = "FT", 1,MIN(1,IF('3.Weekly Hours &amp; Wage Activity'!S352 = "", "",MIN('3.Weekly Hours &amp; Wage Activity'!S352/40,1)),IF('3.Weekly Hours &amp; Wage Activity'!S352="", "",'3.Weekly Hours &amp; Wage Activity'!S352/40 ))),0)</f>
        <v>0</v>
      </c>
      <c r="AK352" s="86">
        <f>IFERROR(IF('3.Weekly Hours &amp; Wage Activity'!T352 = "FT", 1,MIN(1,IF('3.Weekly Hours &amp; Wage Activity'!T352 = "", "",MIN('3.Weekly Hours &amp; Wage Activity'!T352/40,1)),IF('3.Weekly Hours &amp; Wage Activity'!T352="", "",'3.Weekly Hours &amp; Wage Activity'!T352/40 ))),0)</f>
        <v>0</v>
      </c>
      <c r="AL352" s="86">
        <f>IFERROR(IF('3.Weekly Hours &amp; Wage Activity'!U352 = "FT", 1,MIN(1,IF('3.Weekly Hours &amp; Wage Activity'!U352 = "", "",MIN('3.Weekly Hours &amp; Wage Activity'!U352/40,1)),IF('3.Weekly Hours &amp; Wage Activity'!U352="", "",'3.Weekly Hours &amp; Wage Activity'!U352/40 ))),0)</f>
        <v>0</v>
      </c>
      <c r="AM352" s="86">
        <f>IFERROR(IF('3.Weekly Hours &amp; Wage Activity'!V352 = "FT", 1,MIN(1,IF('3.Weekly Hours &amp; Wage Activity'!V352 = "", "",MIN('3.Weekly Hours &amp; Wage Activity'!V352/40,1)),IF('3.Weekly Hours &amp; Wage Activity'!V352="", "",'3.Weekly Hours &amp; Wage Activity'!V352/40 ))),0)</f>
        <v>0</v>
      </c>
      <c r="AN352" s="86">
        <f>IFERROR(IF('3.Weekly Hours &amp; Wage Activity'!W352 = "FT", 1,MIN(1,IF('3.Weekly Hours &amp; Wage Activity'!W352 = "", "",MIN('3.Weekly Hours &amp; Wage Activity'!W352/40,1)),IF('3.Weekly Hours &amp; Wage Activity'!W352="", "",'3.Weekly Hours &amp; Wage Activity'!W352/40 ))),0)</f>
        <v>0</v>
      </c>
      <c r="AO352" s="86">
        <f>IFERROR(IF('3.Weekly Hours &amp; Wage Activity'!X352 = "FT", 1,MIN(1,IF('3.Weekly Hours &amp; Wage Activity'!X352 = "", "",MIN('3.Weekly Hours &amp; Wage Activity'!X352/40,1)),IF('3.Weekly Hours &amp; Wage Activity'!X352="", "",'3.Weekly Hours &amp; Wage Activity'!X352/40 ))),0)</f>
        <v>0</v>
      </c>
      <c r="AP352" s="86">
        <f>IFERROR(IF('3.Weekly Hours &amp; Wage Activity'!Y352 = "FT", 1,MIN(1,IF('3.Weekly Hours &amp; Wage Activity'!Y352 = "", "",MIN('3.Weekly Hours &amp; Wage Activity'!Y352/40,1)),IF('3.Weekly Hours &amp; Wage Activity'!Y352="", "",'3.Weekly Hours &amp; Wage Activity'!Y352/40 ))),0)</f>
        <v>0</v>
      </c>
      <c r="AQ352" s="86">
        <f>IFERROR(IF('3.Weekly Hours &amp; Wage Activity'!Z352 = "FT", 1,MIN(1,IF('3.Weekly Hours &amp; Wage Activity'!Z352 = "", "",MIN('3.Weekly Hours &amp; Wage Activity'!Z352/40,1)),IF('3.Weekly Hours &amp; Wage Activity'!Z352="", "",'3.Weekly Hours &amp; Wage Activity'!Z352/40 ))),0)</f>
        <v>0</v>
      </c>
      <c r="AR352" s="86">
        <f>IFERROR(IF('3.Weekly Hours &amp; Wage Activity'!AA352 = "FT", 1,MIN(1,IF('3.Weekly Hours &amp; Wage Activity'!AA352 = "", "",MIN('3.Weekly Hours &amp; Wage Activity'!AA352/40,1)),IF('3.Weekly Hours &amp; Wage Activity'!AA352="", "",'3.Weekly Hours &amp; Wage Activity'!AA352/40 ))),0)</f>
        <v>0</v>
      </c>
      <c r="AS352" s="86">
        <f>IFERROR(IF('3.Weekly Hours &amp; Wage Activity'!AB352 = "FT", 1,MIN(1,IF('3.Weekly Hours &amp; Wage Activity'!AB352 = "", "",MIN('3.Weekly Hours &amp; Wage Activity'!AB352/40,1)),IF('3.Weekly Hours &amp; Wage Activity'!AB352="", "",'3.Weekly Hours &amp; Wage Activity'!AB352/40 ))),0)</f>
        <v>0</v>
      </c>
      <c r="AT352" s="86">
        <f>IFERROR(IF('3.Weekly Hours &amp; Wage Activity'!AC352 = "FT", 1,MIN(1,IF('3.Weekly Hours &amp; Wage Activity'!AC352 = "", "",MIN('3.Weekly Hours &amp; Wage Activity'!AC352/40,1)),IF('3.Weekly Hours &amp; Wage Activity'!AC352="", "",'3.Weekly Hours &amp; Wage Activity'!AC352/40 ))),0)</f>
        <v>0</v>
      </c>
      <c r="AU352" s="86">
        <f>IFERROR(IF('3.Weekly Hours &amp; Wage Activity'!AD352 = "FT", 1,MIN(1,IF('3.Weekly Hours &amp; Wage Activity'!AD352 = "", "",MIN('3.Weekly Hours &amp; Wage Activity'!AD352/40,1)),IF('3.Weekly Hours &amp; Wage Activity'!AD352="", "",'3.Weekly Hours &amp; Wage Activity'!AD352/40 ))),0)</f>
        <v>0</v>
      </c>
      <c r="AV352" s="86">
        <f>IFERROR(IF('3.Weekly Hours &amp; Wage Activity'!AE352 = "FT", 1,MIN(1,IF('3.Weekly Hours &amp; Wage Activity'!AE352 = "", "",MIN('3.Weekly Hours &amp; Wage Activity'!AE352/40,1)),IF('3.Weekly Hours &amp; Wage Activity'!AE352="", "",'3.Weekly Hours &amp; Wage Activity'!AE352/40 ))),0)</f>
        <v>0</v>
      </c>
      <c r="AW352" s="86">
        <f>IFERROR(IF('3.Weekly Hours &amp; Wage Activity'!AF352 = "FT", 1,MIN(1,IF('3.Weekly Hours &amp; Wage Activity'!AF352 = "", "",MIN('3.Weekly Hours &amp; Wage Activity'!AF352/40,1)),IF('3.Weekly Hours &amp; Wage Activity'!AF352="", "",'3.Weekly Hours &amp; Wage Activity'!AF352/40 ))),0)</f>
        <v>0</v>
      </c>
      <c r="AX352" s="86">
        <f>IFERROR(IF('3.Weekly Hours &amp; Wage Activity'!AG352 = "FT", 1,MIN(1,IF('3.Weekly Hours &amp; Wage Activity'!AG352 = "", "",MIN('3.Weekly Hours &amp; Wage Activity'!AG352/40,1)),IF('3.Weekly Hours &amp; Wage Activity'!AG352="", "",'3.Weekly Hours &amp; Wage Activity'!AG352/40 ))),0)</f>
        <v>0</v>
      </c>
      <c r="AY352" s="523">
        <f>SUM( IF(COUNTIF('3.Weekly Hours &amp; Wage Activity'!J352:Q352, "&lt;&gt;FT") = 0, COLUMNS('3.Weekly Hours &amp; Wage Activity'!J352:AG352) * 40, '3.Weekly Hours &amp; Wage Activity'!J352:AG352))</f>
        <v>0</v>
      </c>
      <c r="AZ352" s="86">
        <f t="shared" si="41"/>
        <v>0</v>
      </c>
      <c r="BA352" s="87">
        <f t="shared" si="42"/>
        <v>0</v>
      </c>
      <c r="BB352" s="74" t="str">
        <f>IF('2.Census &amp; Reference Benchmarks'!K352 = "", "", '2.Census &amp; Reference Benchmarks'!K352)</f>
        <v/>
      </c>
      <c r="BC352" s="185">
        <f>IF('2.Census &amp; Reference Benchmarks'!L352="N/A",IF(OR(AND(G352="",I352=""),AND(G352&lt;DATEVALUE("1/1/2020"),OR(I352="",I352&gt;DATEVALUE("3/31/2020")))),177.14,IF(OR(I352 = "", I352 &gt; DATEVALUE("1/31/2020")), ROUND(177.14*((DATEVALUE("2/1/2020") -G352)/31),1))),IF('2.Census &amp; Reference Benchmarks'!L352="",0,'2.Census &amp; Reference Benchmarks'!L352))</f>
        <v>0</v>
      </c>
      <c r="BD352" s="74" t="str">
        <f>IF('2.Census &amp; Reference Benchmarks'!N352 = "", "", '2.Census &amp; Reference Benchmarks'!N352)</f>
        <v/>
      </c>
      <c r="BE352" s="185">
        <f>IF('2.Census &amp; Reference Benchmarks'!O352="N/A",IF(OR(AND(G352="",I352=""),AND(G352&lt;=DATEVALUE("2/1/2020"),OR(I352="",I352&gt;=DATEVALUE("2/29/2020")))),165.71,IF(AND(G352&gt;DATEVALUE("2/1/2020"),OR(I352="",I352&lt;=DATEVALUE("2/29/2020"))),((DATEVALUE("3/1/2020")-G352)/29)*165.71,"")),IF('2.Census &amp; Reference Benchmarks'!O352="",0,'2.Census &amp; Reference Benchmarks'!O352))</f>
        <v>0</v>
      </c>
    </row>
    <row r="353" spans="1:57" x14ac:dyDescent="0.25">
      <c r="A353" s="3"/>
      <c r="B353" s="56">
        <f>IF('2.Census &amp; Reference Benchmarks'!B353 &lt;&gt;"",'2.Census &amp; Reference Benchmarks'!B353,"")</f>
        <v>0</v>
      </c>
      <c r="C353" s="56">
        <f>IF('2.Census &amp; Reference Benchmarks'!C353 &lt;&gt;"",'2.Census &amp; Reference Benchmarks'!C353,"")</f>
        <v>0</v>
      </c>
      <c r="D353" s="57" t="str">
        <f>IF('2.Census &amp; Reference Benchmarks'!D353 &lt;&gt;"",'2.Census &amp; Reference Benchmarks'!D353,"")</f>
        <v/>
      </c>
      <c r="E353" s="56" t="str">
        <f>IF('2.Census &amp; Reference Benchmarks'!E353 &lt;&gt;"",'2.Census &amp; Reference Benchmarks'!E353,"")</f>
        <v/>
      </c>
      <c r="F353" s="56" t="str">
        <f>IF('2.Census &amp; Reference Benchmarks'!F353 &lt;&gt;"",'2.Census &amp; Reference Benchmarks'!F353,"")</f>
        <v/>
      </c>
      <c r="G353" s="58" t="str">
        <f>IF('2.Census &amp; Reference Benchmarks'!G353 &lt;&gt;"",'2.Census &amp; Reference Benchmarks'!G353,"")</f>
        <v/>
      </c>
      <c r="H353" s="58" t="str">
        <f>IF('2.Census &amp; Reference Benchmarks'!H353 &lt;&gt;"",'2.Census &amp; Reference Benchmarks'!H353,"")</f>
        <v/>
      </c>
      <c r="I353" s="58" t="str">
        <f>IF('2.Census &amp; Reference Benchmarks'!I353 &lt;&gt;"",'2.Census &amp; Reference Benchmarks'!I353,"")</f>
        <v/>
      </c>
      <c r="J353" s="69" t="str">
        <f>IF('2.Census &amp; Reference Benchmarks'!J353 &lt;&gt;"",'2.Census &amp; Reference Benchmarks'!J353,"")</f>
        <v/>
      </c>
      <c r="K353" s="58" t="str">
        <f>IF('7.Safe Harbor Input Data &amp; Calc'!Q355 &lt;&gt; "", '7.Safe Harbor Input Data &amp; Calc'!Q355, "")</f>
        <v>No</v>
      </c>
      <c r="L353" s="59" t="str">
        <f>IF('2.Census &amp; Reference Benchmarks'!T353&lt;&gt; "",'2.Census &amp; Reference Benchmarks'!T353,"")</f>
        <v/>
      </c>
      <c r="M353" s="60">
        <f>'2.Census &amp; Reference Benchmarks'!M353</f>
        <v>0</v>
      </c>
      <c r="N353" s="60">
        <f>'2.Census &amp; Reference Benchmarks'!P353</f>
        <v>0</v>
      </c>
      <c r="O353" s="60">
        <f>'2.Census &amp; Reference Benchmarks'!S353</f>
        <v>0</v>
      </c>
      <c r="P353" s="52">
        <f>IF( AND(I353 &lt; '1. Summary for SBA'!$J$7, I353 &lt;&gt;""), 0, IF(AND(G353="",I353=""),SUM(M353:O353)*4,IF(I353&lt;'1. Summary for SBA'!$J$7,0,IF(K353="Yes",0,IF(H353="Salary",IF(AND(SUM(M353:O353)*4&lt;100000,L353=""),(SUM(M353:O353)/(IF(OR(I353=0,I353&gt;=DATEVALUE("3/31/2020")),DATEVALUE("3/31/2020"),I353)-IF(OR(G353&lt;=DATEVALUE("1/1/2020"), G353 = ""),DATEVALUE("1/1/2020"),IF(OR(MONTH(G353)=1),G353+1,IF(MONTH(G353)=3,G353,G353-1)))))*360,0),0)))))</f>
        <v>0</v>
      </c>
      <c r="Q353" s="52">
        <f t="shared" si="36"/>
        <v>0</v>
      </c>
      <c r="R353" s="67">
        <f t="shared" si="37"/>
        <v>0</v>
      </c>
      <c r="S353" s="53">
        <f>SUM('3.Weekly Hours &amp; Wage Activity'!AI353:BF353)</f>
        <v>0</v>
      </c>
      <c r="T353" s="53">
        <f>IF(AND(I353&lt;&gt; "",  I353 &lt; '1. Summary for SBA'!$J$11 +168, I353 &gt; '1. Summary for SBA'!$J$11),S353+(((168-(I353-'1. Summary for SBA'!$J$11+1))*S353)/((I353-'1. Summary for SBA'!$J$11+1))),0)</f>
        <v>0</v>
      </c>
      <c r="U353" s="369">
        <f>IF(K353= "Yes",0,IF( H353 = "salary",IF(T353 = 0,MAX(0,$R353-$S353), R353-T353),IF( H353 = "Hourly",'6. Hourly EE Wage Reduction'!AA353, 0)))</f>
        <v>0</v>
      </c>
      <c r="V353" s="67">
        <f t="shared" si="38"/>
        <v>0</v>
      </c>
      <c r="W353" s="405" t="str">
        <f>IF(U353 = 0, "No",IF('6. Hourly EE Wage Reduction'!T353 &gt;'6. Hourly EE Wage Reduction'!W353, "Yes", "No"))</f>
        <v>No</v>
      </c>
      <c r="X353" s="67">
        <f t="shared" si="39"/>
        <v>0</v>
      </c>
      <c r="Y353" s="67">
        <f t="shared" si="40"/>
        <v>0</v>
      </c>
      <c r="AA353" s="86">
        <f>IFERROR(IF('3.Weekly Hours &amp; Wage Activity'!J353 = "FT", 1,MIN(1,IF('3.Weekly Hours &amp; Wage Activity'!J353 = "", "",MIN('3.Weekly Hours &amp; Wage Activity'!J353/40,1)),IF('3.Weekly Hours &amp; Wage Activity'!J353="", "",'3.Weekly Hours &amp; Wage Activity'!J353/40 ))),0)</f>
        <v>0</v>
      </c>
      <c r="AB353" s="86">
        <f>IFERROR(IF('3.Weekly Hours &amp; Wage Activity'!K353 = "FT", 1,MIN(1,IF('3.Weekly Hours &amp; Wage Activity'!K353 = "", "",MIN('3.Weekly Hours &amp; Wage Activity'!K353/40,1)),IF('3.Weekly Hours &amp; Wage Activity'!K353="", "",'3.Weekly Hours &amp; Wage Activity'!K353/40 ))),0)</f>
        <v>0</v>
      </c>
      <c r="AC353" s="86">
        <f>IFERROR(IF('3.Weekly Hours &amp; Wage Activity'!L353 = "FT", 1,MIN(1,IF('3.Weekly Hours &amp; Wage Activity'!L353 = "", "",MIN('3.Weekly Hours &amp; Wage Activity'!L353/40,1)),IF('3.Weekly Hours &amp; Wage Activity'!L353="", "",'3.Weekly Hours &amp; Wage Activity'!L353/40 ))),0)</f>
        <v>0</v>
      </c>
      <c r="AD353" s="86">
        <f>IFERROR(IF('3.Weekly Hours &amp; Wage Activity'!M353 = "FT", 1,MIN(1,IF('3.Weekly Hours &amp; Wage Activity'!M353 = "", "",MIN('3.Weekly Hours &amp; Wage Activity'!M353/40,1)),IF('3.Weekly Hours &amp; Wage Activity'!M353="", "",'3.Weekly Hours &amp; Wage Activity'!M353/40 ))),0)</f>
        <v>0</v>
      </c>
      <c r="AE353" s="86">
        <f>IFERROR(IF('3.Weekly Hours &amp; Wage Activity'!N353 = "FT", 1,MIN(1,IF('3.Weekly Hours &amp; Wage Activity'!N353 = "", "",MIN('3.Weekly Hours &amp; Wage Activity'!N353/40,1)),IF('3.Weekly Hours &amp; Wage Activity'!N353="", "",'3.Weekly Hours &amp; Wage Activity'!N353/40 ))),0)</f>
        <v>0</v>
      </c>
      <c r="AF353" s="86">
        <f>IFERROR(IF('3.Weekly Hours &amp; Wage Activity'!O353 = "FT", 1,MIN(1,IF('3.Weekly Hours &amp; Wage Activity'!O353 = "", "",MIN('3.Weekly Hours &amp; Wage Activity'!O353/40,1)),IF('3.Weekly Hours &amp; Wage Activity'!O353="", "",'3.Weekly Hours &amp; Wage Activity'!O353/40 ))),0)</f>
        <v>0</v>
      </c>
      <c r="AG353" s="86">
        <f>IFERROR(IF('3.Weekly Hours &amp; Wage Activity'!P353 = "FT", 1,MIN(1,IF('3.Weekly Hours &amp; Wage Activity'!P353 = "", "",MIN('3.Weekly Hours &amp; Wage Activity'!P353/40,1)),IF('3.Weekly Hours &amp; Wage Activity'!P353="", "",'3.Weekly Hours &amp; Wage Activity'!P353/40 ))),0)</f>
        <v>0</v>
      </c>
      <c r="AH353" s="86">
        <f>IFERROR(IF('3.Weekly Hours &amp; Wage Activity'!Q353 = "FT", 1,MIN(1,IF('3.Weekly Hours &amp; Wage Activity'!Q353 = "", "",MIN('3.Weekly Hours &amp; Wage Activity'!Q353/40,1)),IF('3.Weekly Hours &amp; Wage Activity'!Q353="", "",'3.Weekly Hours &amp; Wage Activity'!Q353/40 ))),0)</f>
        <v>0</v>
      </c>
      <c r="AI353" s="86">
        <f>IFERROR(IF('3.Weekly Hours &amp; Wage Activity'!R353 = "FT", 1,MIN(1,IF('3.Weekly Hours &amp; Wage Activity'!R353 = "", "",MIN('3.Weekly Hours &amp; Wage Activity'!R353/40,1)),IF('3.Weekly Hours &amp; Wage Activity'!R353="", "",'3.Weekly Hours &amp; Wage Activity'!R353/40 ))),0)</f>
        <v>0</v>
      </c>
      <c r="AJ353" s="86">
        <f>IFERROR(IF('3.Weekly Hours &amp; Wage Activity'!S353 = "FT", 1,MIN(1,IF('3.Weekly Hours &amp; Wage Activity'!S353 = "", "",MIN('3.Weekly Hours &amp; Wage Activity'!S353/40,1)),IF('3.Weekly Hours &amp; Wage Activity'!S353="", "",'3.Weekly Hours &amp; Wage Activity'!S353/40 ))),0)</f>
        <v>0</v>
      </c>
      <c r="AK353" s="86">
        <f>IFERROR(IF('3.Weekly Hours &amp; Wage Activity'!T353 = "FT", 1,MIN(1,IF('3.Weekly Hours &amp; Wage Activity'!T353 = "", "",MIN('3.Weekly Hours &amp; Wage Activity'!T353/40,1)),IF('3.Weekly Hours &amp; Wage Activity'!T353="", "",'3.Weekly Hours &amp; Wage Activity'!T353/40 ))),0)</f>
        <v>0</v>
      </c>
      <c r="AL353" s="86">
        <f>IFERROR(IF('3.Weekly Hours &amp; Wage Activity'!U353 = "FT", 1,MIN(1,IF('3.Weekly Hours &amp; Wage Activity'!U353 = "", "",MIN('3.Weekly Hours &amp; Wage Activity'!U353/40,1)),IF('3.Weekly Hours &amp; Wage Activity'!U353="", "",'3.Weekly Hours &amp; Wage Activity'!U353/40 ))),0)</f>
        <v>0</v>
      </c>
      <c r="AM353" s="86">
        <f>IFERROR(IF('3.Weekly Hours &amp; Wage Activity'!V353 = "FT", 1,MIN(1,IF('3.Weekly Hours &amp; Wage Activity'!V353 = "", "",MIN('3.Weekly Hours &amp; Wage Activity'!V353/40,1)),IF('3.Weekly Hours &amp; Wage Activity'!V353="", "",'3.Weekly Hours &amp; Wage Activity'!V353/40 ))),0)</f>
        <v>0</v>
      </c>
      <c r="AN353" s="86">
        <f>IFERROR(IF('3.Weekly Hours &amp; Wage Activity'!W353 = "FT", 1,MIN(1,IF('3.Weekly Hours &amp; Wage Activity'!W353 = "", "",MIN('3.Weekly Hours &amp; Wage Activity'!W353/40,1)),IF('3.Weekly Hours &amp; Wage Activity'!W353="", "",'3.Weekly Hours &amp; Wage Activity'!W353/40 ))),0)</f>
        <v>0</v>
      </c>
      <c r="AO353" s="86">
        <f>IFERROR(IF('3.Weekly Hours &amp; Wage Activity'!X353 = "FT", 1,MIN(1,IF('3.Weekly Hours &amp; Wage Activity'!X353 = "", "",MIN('3.Weekly Hours &amp; Wage Activity'!X353/40,1)),IF('3.Weekly Hours &amp; Wage Activity'!X353="", "",'3.Weekly Hours &amp; Wage Activity'!X353/40 ))),0)</f>
        <v>0</v>
      </c>
      <c r="AP353" s="86">
        <f>IFERROR(IF('3.Weekly Hours &amp; Wage Activity'!Y353 = "FT", 1,MIN(1,IF('3.Weekly Hours &amp; Wage Activity'!Y353 = "", "",MIN('3.Weekly Hours &amp; Wage Activity'!Y353/40,1)),IF('3.Weekly Hours &amp; Wage Activity'!Y353="", "",'3.Weekly Hours &amp; Wage Activity'!Y353/40 ))),0)</f>
        <v>0</v>
      </c>
      <c r="AQ353" s="86">
        <f>IFERROR(IF('3.Weekly Hours &amp; Wage Activity'!Z353 = "FT", 1,MIN(1,IF('3.Weekly Hours &amp; Wage Activity'!Z353 = "", "",MIN('3.Weekly Hours &amp; Wage Activity'!Z353/40,1)),IF('3.Weekly Hours &amp; Wage Activity'!Z353="", "",'3.Weekly Hours &amp; Wage Activity'!Z353/40 ))),0)</f>
        <v>0</v>
      </c>
      <c r="AR353" s="86">
        <f>IFERROR(IF('3.Weekly Hours &amp; Wage Activity'!AA353 = "FT", 1,MIN(1,IF('3.Weekly Hours &amp; Wage Activity'!AA353 = "", "",MIN('3.Weekly Hours &amp; Wage Activity'!AA353/40,1)),IF('3.Weekly Hours &amp; Wage Activity'!AA353="", "",'3.Weekly Hours &amp; Wage Activity'!AA353/40 ))),0)</f>
        <v>0</v>
      </c>
      <c r="AS353" s="86">
        <f>IFERROR(IF('3.Weekly Hours &amp; Wage Activity'!AB353 = "FT", 1,MIN(1,IF('3.Weekly Hours &amp; Wage Activity'!AB353 = "", "",MIN('3.Weekly Hours &amp; Wage Activity'!AB353/40,1)),IF('3.Weekly Hours &amp; Wage Activity'!AB353="", "",'3.Weekly Hours &amp; Wage Activity'!AB353/40 ))),0)</f>
        <v>0</v>
      </c>
      <c r="AT353" s="86">
        <f>IFERROR(IF('3.Weekly Hours &amp; Wage Activity'!AC353 = "FT", 1,MIN(1,IF('3.Weekly Hours &amp; Wage Activity'!AC353 = "", "",MIN('3.Weekly Hours &amp; Wage Activity'!AC353/40,1)),IF('3.Weekly Hours &amp; Wage Activity'!AC353="", "",'3.Weekly Hours &amp; Wage Activity'!AC353/40 ))),0)</f>
        <v>0</v>
      </c>
      <c r="AU353" s="86">
        <f>IFERROR(IF('3.Weekly Hours &amp; Wage Activity'!AD353 = "FT", 1,MIN(1,IF('3.Weekly Hours &amp; Wage Activity'!AD353 = "", "",MIN('3.Weekly Hours &amp; Wage Activity'!AD353/40,1)),IF('3.Weekly Hours &amp; Wage Activity'!AD353="", "",'3.Weekly Hours &amp; Wage Activity'!AD353/40 ))),0)</f>
        <v>0</v>
      </c>
      <c r="AV353" s="86">
        <f>IFERROR(IF('3.Weekly Hours &amp; Wage Activity'!AE353 = "FT", 1,MIN(1,IF('3.Weekly Hours &amp; Wage Activity'!AE353 = "", "",MIN('3.Weekly Hours &amp; Wage Activity'!AE353/40,1)),IF('3.Weekly Hours &amp; Wage Activity'!AE353="", "",'3.Weekly Hours &amp; Wage Activity'!AE353/40 ))),0)</f>
        <v>0</v>
      </c>
      <c r="AW353" s="86">
        <f>IFERROR(IF('3.Weekly Hours &amp; Wage Activity'!AF353 = "FT", 1,MIN(1,IF('3.Weekly Hours &amp; Wage Activity'!AF353 = "", "",MIN('3.Weekly Hours &amp; Wage Activity'!AF353/40,1)),IF('3.Weekly Hours &amp; Wage Activity'!AF353="", "",'3.Weekly Hours &amp; Wage Activity'!AF353/40 ))),0)</f>
        <v>0</v>
      </c>
      <c r="AX353" s="86">
        <f>IFERROR(IF('3.Weekly Hours &amp; Wage Activity'!AG353 = "FT", 1,MIN(1,IF('3.Weekly Hours &amp; Wage Activity'!AG353 = "", "",MIN('3.Weekly Hours &amp; Wage Activity'!AG353/40,1)),IF('3.Weekly Hours &amp; Wage Activity'!AG353="", "",'3.Weekly Hours &amp; Wage Activity'!AG353/40 ))),0)</f>
        <v>0</v>
      </c>
      <c r="AY353" s="523">
        <f>SUM( IF(COUNTIF('3.Weekly Hours &amp; Wage Activity'!J353:Q353, "&lt;&gt;FT") = 0, COLUMNS('3.Weekly Hours &amp; Wage Activity'!J353:AG353) * 40, '3.Weekly Hours &amp; Wage Activity'!J353:AG353))</f>
        <v>0</v>
      </c>
      <c r="AZ353" s="86">
        <f t="shared" si="41"/>
        <v>0</v>
      </c>
      <c r="BA353" s="87">
        <f t="shared" si="42"/>
        <v>0</v>
      </c>
      <c r="BB353" s="74" t="str">
        <f>IF('2.Census &amp; Reference Benchmarks'!K353 = "", "", '2.Census &amp; Reference Benchmarks'!K353)</f>
        <v/>
      </c>
      <c r="BC353" s="185">
        <f>IF('2.Census &amp; Reference Benchmarks'!L353="N/A",IF(OR(AND(G353="",I353=""),AND(G353&lt;DATEVALUE("1/1/2020"),OR(I353="",I353&gt;DATEVALUE("3/31/2020")))),177.14,IF(OR(I353 = "", I353 &gt; DATEVALUE("1/31/2020")), ROUND(177.14*((DATEVALUE("2/1/2020") -G353)/31),1))),IF('2.Census &amp; Reference Benchmarks'!L353="",0,'2.Census &amp; Reference Benchmarks'!L353))</f>
        <v>0</v>
      </c>
      <c r="BD353" s="74" t="str">
        <f>IF('2.Census &amp; Reference Benchmarks'!N353 = "", "", '2.Census &amp; Reference Benchmarks'!N353)</f>
        <v/>
      </c>
      <c r="BE353" s="185">
        <f>IF('2.Census &amp; Reference Benchmarks'!O353="N/A",IF(OR(AND(G353="",I353=""),AND(G353&lt;=DATEVALUE("2/1/2020"),OR(I353="",I353&gt;=DATEVALUE("2/29/2020")))),165.71,IF(AND(G353&gt;DATEVALUE("2/1/2020"),OR(I353="",I353&lt;=DATEVALUE("2/29/2020"))),((DATEVALUE("3/1/2020")-G353)/29)*165.71,"")),IF('2.Census &amp; Reference Benchmarks'!O353="",0,'2.Census &amp; Reference Benchmarks'!O353))</f>
        <v>0</v>
      </c>
    </row>
    <row r="354" spans="1:57" x14ac:dyDescent="0.25">
      <c r="A354" s="3"/>
      <c r="B354" s="56">
        <f>IF('2.Census &amp; Reference Benchmarks'!B354 &lt;&gt;"",'2.Census &amp; Reference Benchmarks'!B354,"")</f>
        <v>0</v>
      </c>
      <c r="C354" s="56">
        <f>IF('2.Census &amp; Reference Benchmarks'!C354 &lt;&gt;"",'2.Census &amp; Reference Benchmarks'!C354,"")</f>
        <v>0</v>
      </c>
      <c r="D354" s="57" t="str">
        <f>IF('2.Census &amp; Reference Benchmarks'!D354 &lt;&gt;"",'2.Census &amp; Reference Benchmarks'!D354,"")</f>
        <v/>
      </c>
      <c r="E354" s="56" t="str">
        <f>IF('2.Census &amp; Reference Benchmarks'!E354 &lt;&gt;"",'2.Census &amp; Reference Benchmarks'!E354,"")</f>
        <v/>
      </c>
      <c r="F354" s="56" t="str">
        <f>IF('2.Census &amp; Reference Benchmarks'!F354 &lt;&gt;"",'2.Census &amp; Reference Benchmarks'!F354,"")</f>
        <v/>
      </c>
      <c r="G354" s="58" t="str">
        <f>IF('2.Census &amp; Reference Benchmarks'!G354 &lt;&gt;"",'2.Census &amp; Reference Benchmarks'!G354,"")</f>
        <v/>
      </c>
      <c r="H354" s="58" t="str">
        <f>IF('2.Census &amp; Reference Benchmarks'!H354 &lt;&gt;"",'2.Census &amp; Reference Benchmarks'!H354,"")</f>
        <v/>
      </c>
      <c r="I354" s="58" t="str">
        <f>IF('2.Census &amp; Reference Benchmarks'!I354 &lt;&gt;"",'2.Census &amp; Reference Benchmarks'!I354,"")</f>
        <v/>
      </c>
      <c r="J354" s="69" t="str">
        <f>IF('2.Census &amp; Reference Benchmarks'!J354 &lt;&gt;"",'2.Census &amp; Reference Benchmarks'!J354,"")</f>
        <v/>
      </c>
      <c r="K354" s="58" t="str">
        <f>IF('7.Safe Harbor Input Data &amp; Calc'!Q356 &lt;&gt; "", '7.Safe Harbor Input Data &amp; Calc'!Q356, "")</f>
        <v>No</v>
      </c>
      <c r="L354" s="59" t="str">
        <f>IF('2.Census &amp; Reference Benchmarks'!T354&lt;&gt; "",'2.Census &amp; Reference Benchmarks'!T354,"")</f>
        <v/>
      </c>
      <c r="M354" s="60">
        <f>'2.Census &amp; Reference Benchmarks'!M354</f>
        <v>0</v>
      </c>
      <c r="N354" s="60">
        <f>'2.Census &amp; Reference Benchmarks'!P354</f>
        <v>0</v>
      </c>
      <c r="O354" s="60">
        <f>'2.Census &amp; Reference Benchmarks'!S354</f>
        <v>0</v>
      </c>
      <c r="P354" s="52">
        <f>IF( AND(I354 &lt; '1. Summary for SBA'!$J$7, I354 &lt;&gt;""), 0, IF(AND(G354="",I354=""),SUM(M354:O354)*4,IF(I354&lt;'1. Summary for SBA'!$J$7,0,IF(K354="Yes",0,IF(H354="Salary",IF(AND(SUM(M354:O354)*4&lt;100000,L354=""),(SUM(M354:O354)/(IF(OR(I354=0,I354&gt;=DATEVALUE("3/31/2020")),DATEVALUE("3/31/2020"),I354)-IF(OR(G354&lt;=DATEVALUE("1/1/2020"), G354 = ""),DATEVALUE("1/1/2020"),IF(OR(MONTH(G354)=1),G354+1,IF(MONTH(G354)=3,G354,G354-1)))))*360,0),0)))))</f>
        <v>0</v>
      </c>
      <c r="Q354" s="52">
        <f t="shared" si="36"/>
        <v>0</v>
      </c>
      <c r="R354" s="67">
        <f t="shared" si="37"/>
        <v>0</v>
      </c>
      <c r="S354" s="53">
        <f>SUM('3.Weekly Hours &amp; Wage Activity'!AI354:BF354)</f>
        <v>0</v>
      </c>
      <c r="T354" s="53">
        <f>IF(AND(I354&lt;&gt; "",  I354 &lt; '1. Summary for SBA'!$J$11 +168, I354 &gt; '1. Summary for SBA'!$J$11),S354+(((168-(I354-'1. Summary for SBA'!$J$11+1))*S354)/((I354-'1. Summary for SBA'!$J$11+1))),0)</f>
        <v>0</v>
      </c>
      <c r="U354" s="369">
        <f>IF(K354= "Yes",0,IF( H354 = "salary",IF(T354 = 0,MAX(0,$R354-$S354), R354-T354),IF( H354 = "Hourly",'6. Hourly EE Wage Reduction'!AA354, 0)))</f>
        <v>0</v>
      </c>
      <c r="V354" s="67">
        <f t="shared" si="38"/>
        <v>0</v>
      </c>
      <c r="W354" s="405" t="str">
        <f>IF(U354 = 0, "No",IF('6. Hourly EE Wage Reduction'!T354 &gt;'6. Hourly EE Wage Reduction'!W354, "Yes", "No"))</f>
        <v>No</v>
      </c>
      <c r="X354" s="67">
        <f t="shared" si="39"/>
        <v>0</v>
      </c>
      <c r="Y354" s="67">
        <f t="shared" si="40"/>
        <v>0</v>
      </c>
      <c r="AA354" s="86">
        <f>IFERROR(IF('3.Weekly Hours &amp; Wage Activity'!J354 = "FT", 1,MIN(1,IF('3.Weekly Hours &amp; Wage Activity'!J354 = "", "",MIN('3.Weekly Hours &amp; Wage Activity'!J354/40,1)),IF('3.Weekly Hours &amp; Wage Activity'!J354="", "",'3.Weekly Hours &amp; Wage Activity'!J354/40 ))),0)</f>
        <v>0</v>
      </c>
      <c r="AB354" s="86">
        <f>IFERROR(IF('3.Weekly Hours &amp; Wage Activity'!K354 = "FT", 1,MIN(1,IF('3.Weekly Hours &amp; Wage Activity'!K354 = "", "",MIN('3.Weekly Hours &amp; Wage Activity'!K354/40,1)),IF('3.Weekly Hours &amp; Wage Activity'!K354="", "",'3.Weekly Hours &amp; Wage Activity'!K354/40 ))),0)</f>
        <v>0</v>
      </c>
      <c r="AC354" s="86">
        <f>IFERROR(IF('3.Weekly Hours &amp; Wage Activity'!L354 = "FT", 1,MIN(1,IF('3.Weekly Hours &amp; Wage Activity'!L354 = "", "",MIN('3.Weekly Hours &amp; Wage Activity'!L354/40,1)),IF('3.Weekly Hours &amp; Wage Activity'!L354="", "",'3.Weekly Hours &amp; Wage Activity'!L354/40 ))),0)</f>
        <v>0</v>
      </c>
      <c r="AD354" s="86">
        <f>IFERROR(IF('3.Weekly Hours &amp; Wage Activity'!M354 = "FT", 1,MIN(1,IF('3.Weekly Hours &amp; Wage Activity'!M354 = "", "",MIN('3.Weekly Hours &amp; Wage Activity'!M354/40,1)),IF('3.Weekly Hours &amp; Wage Activity'!M354="", "",'3.Weekly Hours &amp; Wage Activity'!M354/40 ))),0)</f>
        <v>0</v>
      </c>
      <c r="AE354" s="86">
        <f>IFERROR(IF('3.Weekly Hours &amp; Wage Activity'!N354 = "FT", 1,MIN(1,IF('3.Weekly Hours &amp; Wage Activity'!N354 = "", "",MIN('3.Weekly Hours &amp; Wage Activity'!N354/40,1)),IF('3.Weekly Hours &amp; Wage Activity'!N354="", "",'3.Weekly Hours &amp; Wage Activity'!N354/40 ))),0)</f>
        <v>0</v>
      </c>
      <c r="AF354" s="86">
        <f>IFERROR(IF('3.Weekly Hours &amp; Wage Activity'!O354 = "FT", 1,MIN(1,IF('3.Weekly Hours &amp; Wage Activity'!O354 = "", "",MIN('3.Weekly Hours &amp; Wage Activity'!O354/40,1)),IF('3.Weekly Hours &amp; Wage Activity'!O354="", "",'3.Weekly Hours &amp; Wage Activity'!O354/40 ))),0)</f>
        <v>0</v>
      </c>
      <c r="AG354" s="86">
        <f>IFERROR(IF('3.Weekly Hours &amp; Wage Activity'!P354 = "FT", 1,MIN(1,IF('3.Weekly Hours &amp; Wage Activity'!P354 = "", "",MIN('3.Weekly Hours &amp; Wage Activity'!P354/40,1)),IF('3.Weekly Hours &amp; Wage Activity'!P354="", "",'3.Weekly Hours &amp; Wage Activity'!P354/40 ))),0)</f>
        <v>0</v>
      </c>
      <c r="AH354" s="86">
        <f>IFERROR(IF('3.Weekly Hours &amp; Wage Activity'!Q354 = "FT", 1,MIN(1,IF('3.Weekly Hours &amp; Wage Activity'!Q354 = "", "",MIN('3.Weekly Hours &amp; Wage Activity'!Q354/40,1)),IF('3.Weekly Hours &amp; Wage Activity'!Q354="", "",'3.Weekly Hours &amp; Wage Activity'!Q354/40 ))),0)</f>
        <v>0</v>
      </c>
      <c r="AI354" s="86">
        <f>IFERROR(IF('3.Weekly Hours &amp; Wage Activity'!R354 = "FT", 1,MIN(1,IF('3.Weekly Hours &amp; Wage Activity'!R354 = "", "",MIN('3.Weekly Hours &amp; Wage Activity'!R354/40,1)),IF('3.Weekly Hours &amp; Wage Activity'!R354="", "",'3.Weekly Hours &amp; Wage Activity'!R354/40 ))),0)</f>
        <v>0</v>
      </c>
      <c r="AJ354" s="86">
        <f>IFERROR(IF('3.Weekly Hours &amp; Wage Activity'!S354 = "FT", 1,MIN(1,IF('3.Weekly Hours &amp; Wage Activity'!S354 = "", "",MIN('3.Weekly Hours &amp; Wage Activity'!S354/40,1)),IF('3.Weekly Hours &amp; Wage Activity'!S354="", "",'3.Weekly Hours &amp; Wage Activity'!S354/40 ))),0)</f>
        <v>0</v>
      </c>
      <c r="AK354" s="86">
        <f>IFERROR(IF('3.Weekly Hours &amp; Wage Activity'!T354 = "FT", 1,MIN(1,IF('3.Weekly Hours &amp; Wage Activity'!T354 = "", "",MIN('3.Weekly Hours &amp; Wage Activity'!T354/40,1)),IF('3.Weekly Hours &amp; Wage Activity'!T354="", "",'3.Weekly Hours &amp; Wage Activity'!T354/40 ))),0)</f>
        <v>0</v>
      </c>
      <c r="AL354" s="86">
        <f>IFERROR(IF('3.Weekly Hours &amp; Wage Activity'!U354 = "FT", 1,MIN(1,IF('3.Weekly Hours &amp; Wage Activity'!U354 = "", "",MIN('3.Weekly Hours &amp; Wage Activity'!U354/40,1)),IF('3.Weekly Hours &amp; Wage Activity'!U354="", "",'3.Weekly Hours &amp; Wage Activity'!U354/40 ))),0)</f>
        <v>0</v>
      </c>
      <c r="AM354" s="86">
        <f>IFERROR(IF('3.Weekly Hours &amp; Wage Activity'!V354 = "FT", 1,MIN(1,IF('3.Weekly Hours &amp; Wage Activity'!V354 = "", "",MIN('3.Weekly Hours &amp; Wage Activity'!V354/40,1)),IF('3.Weekly Hours &amp; Wage Activity'!V354="", "",'3.Weekly Hours &amp; Wage Activity'!V354/40 ))),0)</f>
        <v>0</v>
      </c>
      <c r="AN354" s="86">
        <f>IFERROR(IF('3.Weekly Hours &amp; Wage Activity'!W354 = "FT", 1,MIN(1,IF('3.Weekly Hours &amp; Wage Activity'!W354 = "", "",MIN('3.Weekly Hours &amp; Wage Activity'!W354/40,1)),IF('3.Weekly Hours &amp; Wage Activity'!W354="", "",'3.Weekly Hours &amp; Wage Activity'!W354/40 ))),0)</f>
        <v>0</v>
      </c>
      <c r="AO354" s="86">
        <f>IFERROR(IF('3.Weekly Hours &amp; Wage Activity'!X354 = "FT", 1,MIN(1,IF('3.Weekly Hours &amp; Wage Activity'!X354 = "", "",MIN('3.Weekly Hours &amp; Wage Activity'!X354/40,1)),IF('3.Weekly Hours &amp; Wage Activity'!X354="", "",'3.Weekly Hours &amp; Wage Activity'!X354/40 ))),0)</f>
        <v>0</v>
      </c>
      <c r="AP354" s="86">
        <f>IFERROR(IF('3.Weekly Hours &amp; Wage Activity'!Y354 = "FT", 1,MIN(1,IF('3.Weekly Hours &amp; Wage Activity'!Y354 = "", "",MIN('3.Weekly Hours &amp; Wage Activity'!Y354/40,1)),IF('3.Weekly Hours &amp; Wage Activity'!Y354="", "",'3.Weekly Hours &amp; Wage Activity'!Y354/40 ))),0)</f>
        <v>0</v>
      </c>
      <c r="AQ354" s="86">
        <f>IFERROR(IF('3.Weekly Hours &amp; Wage Activity'!Z354 = "FT", 1,MIN(1,IF('3.Weekly Hours &amp; Wage Activity'!Z354 = "", "",MIN('3.Weekly Hours &amp; Wage Activity'!Z354/40,1)),IF('3.Weekly Hours &amp; Wage Activity'!Z354="", "",'3.Weekly Hours &amp; Wage Activity'!Z354/40 ))),0)</f>
        <v>0</v>
      </c>
      <c r="AR354" s="86">
        <f>IFERROR(IF('3.Weekly Hours &amp; Wage Activity'!AA354 = "FT", 1,MIN(1,IF('3.Weekly Hours &amp; Wage Activity'!AA354 = "", "",MIN('3.Weekly Hours &amp; Wage Activity'!AA354/40,1)),IF('3.Weekly Hours &amp; Wage Activity'!AA354="", "",'3.Weekly Hours &amp; Wage Activity'!AA354/40 ))),0)</f>
        <v>0</v>
      </c>
      <c r="AS354" s="86">
        <f>IFERROR(IF('3.Weekly Hours &amp; Wage Activity'!AB354 = "FT", 1,MIN(1,IF('3.Weekly Hours &amp; Wage Activity'!AB354 = "", "",MIN('3.Weekly Hours &amp; Wage Activity'!AB354/40,1)),IF('3.Weekly Hours &amp; Wage Activity'!AB354="", "",'3.Weekly Hours &amp; Wage Activity'!AB354/40 ))),0)</f>
        <v>0</v>
      </c>
      <c r="AT354" s="86">
        <f>IFERROR(IF('3.Weekly Hours &amp; Wage Activity'!AC354 = "FT", 1,MIN(1,IF('3.Weekly Hours &amp; Wage Activity'!AC354 = "", "",MIN('3.Weekly Hours &amp; Wage Activity'!AC354/40,1)),IF('3.Weekly Hours &amp; Wage Activity'!AC354="", "",'3.Weekly Hours &amp; Wage Activity'!AC354/40 ))),0)</f>
        <v>0</v>
      </c>
      <c r="AU354" s="86">
        <f>IFERROR(IF('3.Weekly Hours &amp; Wage Activity'!AD354 = "FT", 1,MIN(1,IF('3.Weekly Hours &amp; Wage Activity'!AD354 = "", "",MIN('3.Weekly Hours &amp; Wage Activity'!AD354/40,1)),IF('3.Weekly Hours &amp; Wage Activity'!AD354="", "",'3.Weekly Hours &amp; Wage Activity'!AD354/40 ))),0)</f>
        <v>0</v>
      </c>
      <c r="AV354" s="86">
        <f>IFERROR(IF('3.Weekly Hours &amp; Wage Activity'!AE354 = "FT", 1,MIN(1,IF('3.Weekly Hours &amp; Wage Activity'!AE354 = "", "",MIN('3.Weekly Hours &amp; Wage Activity'!AE354/40,1)),IF('3.Weekly Hours &amp; Wage Activity'!AE354="", "",'3.Weekly Hours &amp; Wage Activity'!AE354/40 ))),0)</f>
        <v>0</v>
      </c>
      <c r="AW354" s="86">
        <f>IFERROR(IF('3.Weekly Hours &amp; Wage Activity'!AF354 = "FT", 1,MIN(1,IF('3.Weekly Hours &amp; Wage Activity'!AF354 = "", "",MIN('3.Weekly Hours &amp; Wage Activity'!AF354/40,1)),IF('3.Weekly Hours &amp; Wage Activity'!AF354="", "",'3.Weekly Hours &amp; Wage Activity'!AF354/40 ))),0)</f>
        <v>0</v>
      </c>
      <c r="AX354" s="86">
        <f>IFERROR(IF('3.Weekly Hours &amp; Wage Activity'!AG354 = "FT", 1,MIN(1,IF('3.Weekly Hours &amp; Wage Activity'!AG354 = "", "",MIN('3.Weekly Hours &amp; Wage Activity'!AG354/40,1)),IF('3.Weekly Hours &amp; Wage Activity'!AG354="", "",'3.Weekly Hours &amp; Wage Activity'!AG354/40 ))),0)</f>
        <v>0</v>
      </c>
      <c r="AY354" s="523">
        <f>SUM( IF(COUNTIF('3.Weekly Hours &amp; Wage Activity'!J354:Q354, "&lt;&gt;FT") = 0, COLUMNS('3.Weekly Hours &amp; Wage Activity'!J354:AG354) * 40, '3.Weekly Hours &amp; Wage Activity'!J354:AG354))</f>
        <v>0</v>
      </c>
      <c r="AZ354" s="86">
        <f t="shared" si="41"/>
        <v>0</v>
      </c>
      <c r="BA354" s="87">
        <f t="shared" si="42"/>
        <v>0</v>
      </c>
      <c r="BB354" s="74" t="str">
        <f>IF('2.Census &amp; Reference Benchmarks'!K354 = "", "", '2.Census &amp; Reference Benchmarks'!K354)</f>
        <v/>
      </c>
      <c r="BC354" s="185">
        <f>IF('2.Census &amp; Reference Benchmarks'!L354="N/A",IF(OR(AND(G354="",I354=""),AND(G354&lt;DATEVALUE("1/1/2020"),OR(I354="",I354&gt;DATEVALUE("3/31/2020")))),177.14,IF(OR(I354 = "", I354 &gt; DATEVALUE("1/31/2020")), ROUND(177.14*((DATEVALUE("2/1/2020") -G354)/31),1))),IF('2.Census &amp; Reference Benchmarks'!L354="",0,'2.Census &amp; Reference Benchmarks'!L354))</f>
        <v>0</v>
      </c>
      <c r="BD354" s="74" t="str">
        <f>IF('2.Census &amp; Reference Benchmarks'!N354 = "", "", '2.Census &amp; Reference Benchmarks'!N354)</f>
        <v/>
      </c>
      <c r="BE354" s="185">
        <f>IF('2.Census &amp; Reference Benchmarks'!O354="N/A",IF(OR(AND(G354="",I354=""),AND(G354&lt;=DATEVALUE("2/1/2020"),OR(I354="",I354&gt;=DATEVALUE("2/29/2020")))),165.71,IF(AND(G354&gt;DATEVALUE("2/1/2020"),OR(I354="",I354&lt;=DATEVALUE("2/29/2020"))),((DATEVALUE("3/1/2020")-G354)/29)*165.71,"")),IF('2.Census &amp; Reference Benchmarks'!O354="",0,'2.Census &amp; Reference Benchmarks'!O354))</f>
        <v>0</v>
      </c>
    </row>
    <row r="355" spans="1:57" x14ac:dyDescent="0.25">
      <c r="A355" s="3"/>
      <c r="B355" s="56">
        <f>IF('2.Census &amp; Reference Benchmarks'!B355 &lt;&gt;"",'2.Census &amp; Reference Benchmarks'!B355,"")</f>
        <v>0</v>
      </c>
      <c r="C355" s="56">
        <f>IF('2.Census &amp; Reference Benchmarks'!C355 &lt;&gt;"",'2.Census &amp; Reference Benchmarks'!C355,"")</f>
        <v>0</v>
      </c>
      <c r="D355" s="57" t="str">
        <f>IF('2.Census &amp; Reference Benchmarks'!D355 &lt;&gt;"",'2.Census &amp; Reference Benchmarks'!D355,"")</f>
        <v/>
      </c>
      <c r="E355" s="56" t="str">
        <f>IF('2.Census &amp; Reference Benchmarks'!E355 &lt;&gt;"",'2.Census &amp; Reference Benchmarks'!E355,"")</f>
        <v/>
      </c>
      <c r="F355" s="56" t="str">
        <f>IF('2.Census &amp; Reference Benchmarks'!F355 &lt;&gt;"",'2.Census &amp; Reference Benchmarks'!F355,"")</f>
        <v/>
      </c>
      <c r="G355" s="58" t="str">
        <f>IF('2.Census &amp; Reference Benchmarks'!G355 &lt;&gt;"",'2.Census &amp; Reference Benchmarks'!G355,"")</f>
        <v/>
      </c>
      <c r="H355" s="58" t="str">
        <f>IF('2.Census &amp; Reference Benchmarks'!H355 &lt;&gt;"",'2.Census &amp; Reference Benchmarks'!H355,"")</f>
        <v/>
      </c>
      <c r="I355" s="58" t="str">
        <f>IF('2.Census &amp; Reference Benchmarks'!I355 &lt;&gt;"",'2.Census &amp; Reference Benchmarks'!I355,"")</f>
        <v/>
      </c>
      <c r="J355" s="69" t="str">
        <f>IF('2.Census &amp; Reference Benchmarks'!J355 &lt;&gt;"",'2.Census &amp; Reference Benchmarks'!J355,"")</f>
        <v/>
      </c>
      <c r="K355" s="58" t="str">
        <f>IF('7.Safe Harbor Input Data &amp; Calc'!Q357 &lt;&gt; "", '7.Safe Harbor Input Data &amp; Calc'!Q357, "")</f>
        <v>No</v>
      </c>
      <c r="L355" s="59" t="str">
        <f>IF('2.Census &amp; Reference Benchmarks'!T355&lt;&gt; "",'2.Census &amp; Reference Benchmarks'!T355,"")</f>
        <v/>
      </c>
      <c r="M355" s="60">
        <f>'2.Census &amp; Reference Benchmarks'!M355</f>
        <v>0</v>
      </c>
      <c r="N355" s="60">
        <f>'2.Census &amp; Reference Benchmarks'!P355</f>
        <v>0</v>
      </c>
      <c r="O355" s="60">
        <f>'2.Census &amp; Reference Benchmarks'!S355</f>
        <v>0</v>
      </c>
      <c r="P355" s="52">
        <f>IF( AND(I355 &lt; '1. Summary for SBA'!$J$7, I355 &lt;&gt;""), 0, IF(AND(G355="",I355=""),SUM(M355:O355)*4,IF(I355&lt;'1. Summary for SBA'!$J$7,0,IF(K355="Yes",0,IF(H355="Salary",IF(AND(SUM(M355:O355)*4&lt;100000,L355=""),(SUM(M355:O355)/(IF(OR(I355=0,I355&gt;=DATEVALUE("3/31/2020")),DATEVALUE("3/31/2020"),I355)-IF(OR(G355&lt;=DATEVALUE("1/1/2020"), G355 = ""),DATEVALUE("1/1/2020"),IF(OR(MONTH(G355)=1),G355+1,IF(MONTH(G355)=3,G355,G355-1)))))*360,0),0)))))</f>
        <v>0</v>
      </c>
      <c r="Q355" s="52">
        <f t="shared" ref="Q355:Q418" si="43">0.75*P355</f>
        <v>0</v>
      </c>
      <c r="R355" s="67">
        <f t="shared" si="37"/>
        <v>0</v>
      </c>
      <c r="S355" s="53">
        <f>SUM('3.Weekly Hours &amp; Wage Activity'!AI355:BF355)</f>
        <v>0</v>
      </c>
      <c r="T355" s="53">
        <f>IF(AND(I355&lt;&gt; "",  I355 &lt; '1. Summary for SBA'!$J$11 +168, I355 &gt; '1. Summary for SBA'!$J$11),S355+(((168-(I355-'1. Summary for SBA'!$J$11+1))*S355)/((I355-'1. Summary for SBA'!$J$11+1))),0)</f>
        <v>0</v>
      </c>
      <c r="U355" s="369">
        <f>IF(K355= "Yes",0,IF( H355 = "salary",IF(T355 = 0,MAX(0,$R355-$S355), R355-T355),IF( H355 = "Hourly",'6. Hourly EE Wage Reduction'!AA355, 0)))</f>
        <v>0</v>
      </c>
      <c r="V355" s="67">
        <f t="shared" si="38"/>
        <v>0</v>
      </c>
      <c r="W355" s="405" t="str">
        <f>IF(U355 = 0, "No",IF('6. Hourly EE Wage Reduction'!T355 &gt;'6. Hourly EE Wage Reduction'!W355, "Yes", "No"))</f>
        <v>No</v>
      </c>
      <c r="X355" s="67">
        <f t="shared" si="39"/>
        <v>0</v>
      </c>
      <c r="Y355" s="67">
        <f t="shared" si="40"/>
        <v>0</v>
      </c>
      <c r="AA355" s="86">
        <f>IFERROR(IF('3.Weekly Hours &amp; Wage Activity'!J355 = "FT", 1,MIN(1,IF('3.Weekly Hours &amp; Wage Activity'!J355 = "", "",MIN('3.Weekly Hours &amp; Wage Activity'!J355/40,1)),IF('3.Weekly Hours &amp; Wage Activity'!J355="", "",'3.Weekly Hours &amp; Wage Activity'!J355/40 ))),0)</f>
        <v>0</v>
      </c>
      <c r="AB355" s="86">
        <f>IFERROR(IF('3.Weekly Hours &amp; Wage Activity'!K355 = "FT", 1,MIN(1,IF('3.Weekly Hours &amp; Wage Activity'!K355 = "", "",MIN('3.Weekly Hours &amp; Wage Activity'!K355/40,1)),IF('3.Weekly Hours &amp; Wage Activity'!K355="", "",'3.Weekly Hours &amp; Wage Activity'!K355/40 ))),0)</f>
        <v>0</v>
      </c>
      <c r="AC355" s="86">
        <f>IFERROR(IF('3.Weekly Hours &amp; Wage Activity'!L355 = "FT", 1,MIN(1,IF('3.Weekly Hours &amp; Wage Activity'!L355 = "", "",MIN('3.Weekly Hours &amp; Wage Activity'!L355/40,1)),IF('3.Weekly Hours &amp; Wage Activity'!L355="", "",'3.Weekly Hours &amp; Wage Activity'!L355/40 ))),0)</f>
        <v>0</v>
      </c>
      <c r="AD355" s="86">
        <f>IFERROR(IF('3.Weekly Hours &amp; Wage Activity'!M355 = "FT", 1,MIN(1,IF('3.Weekly Hours &amp; Wage Activity'!M355 = "", "",MIN('3.Weekly Hours &amp; Wage Activity'!M355/40,1)),IF('3.Weekly Hours &amp; Wage Activity'!M355="", "",'3.Weekly Hours &amp; Wage Activity'!M355/40 ))),0)</f>
        <v>0</v>
      </c>
      <c r="AE355" s="86">
        <f>IFERROR(IF('3.Weekly Hours &amp; Wage Activity'!N355 = "FT", 1,MIN(1,IF('3.Weekly Hours &amp; Wage Activity'!N355 = "", "",MIN('3.Weekly Hours &amp; Wage Activity'!N355/40,1)),IF('3.Weekly Hours &amp; Wage Activity'!N355="", "",'3.Weekly Hours &amp; Wage Activity'!N355/40 ))),0)</f>
        <v>0</v>
      </c>
      <c r="AF355" s="86">
        <f>IFERROR(IF('3.Weekly Hours &amp; Wage Activity'!O355 = "FT", 1,MIN(1,IF('3.Weekly Hours &amp; Wage Activity'!O355 = "", "",MIN('3.Weekly Hours &amp; Wage Activity'!O355/40,1)),IF('3.Weekly Hours &amp; Wage Activity'!O355="", "",'3.Weekly Hours &amp; Wage Activity'!O355/40 ))),0)</f>
        <v>0</v>
      </c>
      <c r="AG355" s="86">
        <f>IFERROR(IF('3.Weekly Hours &amp; Wage Activity'!P355 = "FT", 1,MIN(1,IF('3.Weekly Hours &amp; Wage Activity'!P355 = "", "",MIN('3.Weekly Hours &amp; Wage Activity'!P355/40,1)),IF('3.Weekly Hours &amp; Wage Activity'!P355="", "",'3.Weekly Hours &amp; Wage Activity'!P355/40 ))),0)</f>
        <v>0</v>
      </c>
      <c r="AH355" s="86">
        <f>IFERROR(IF('3.Weekly Hours &amp; Wage Activity'!Q355 = "FT", 1,MIN(1,IF('3.Weekly Hours &amp; Wage Activity'!Q355 = "", "",MIN('3.Weekly Hours &amp; Wage Activity'!Q355/40,1)),IF('3.Weekly Hours &amp; Wage Activity'!Q355="", "",'3.Weekly Hours &amp; Wage Activity'!Q355/40 ))),0)</f>
        <v>0</v>
      </c>
      <c r="AI355" s="86">
        <f>IFERROR(IF('3.Weekly Hours &amp; Wage Activity'!R355 = "FT", 1,MIN(1,IF('3.Weekly Hours &amp; Wage Activity'!R355 = "", "",MIN('3.Weekly Hours &amp; Wage Activity'!R355/40,1)),IF('3.Weekly Hours &amp; Wage Activity'!R355="", "",'3.Weekly Hours &amp; Wage Activity'!R355/40 ))),0)</f>
        <v>0</v>
      </c>
      <c r="AJ355" s="86">
        <f>IFERROR(IF('3.Weekly Hours &amp; Wage Activity'!S355 = "FT", 1,MIN(1,IF('3.Weekly Hours &amp; Wage Activity'!S355 = "", "",MIN('3.Weekly Hours &amp; Wage Activity'!S355/40,1)),IF('3.Weekly Hours &amp; Wage Activity'!S355="", "",'3.Weekly Hours &amp; Wage Activity'!S355/40 ))),0)</f>
        <v>0</v>
      </c>
      <c r="AK355" s="86">
        <f>IFERROR(IF('3.Weekly Hours &amp; Wage Activity'!T355 = "FT", 1,MIN(1,IF('3.Weekly Hours &amp; Wage Activity'!T355 = "", "",MIN('3.Weekly Hours &amp; Wage Activity'!T355/40,1)),IF('3.Weekly Hours &amp; Wage Activity'!T355="", "",'3.Weekly Hours &amp; Wage Activity'!T355/40 ))),0)</f>
        <v>0</v>
      </c>
      <c r="AL355" s="86">
        <f>IFERROR(IF('3.Weekly Hours &amp; Wage Activity'!U355 = "FT", 1,MIN(1,IF('3.Weekly Hours &amp; Wage Activity'!U355 = "", "",MIN('3.Weekly Hours &amp; Wage Activity'!U355/40,1)),IF('3.Weekly Hours &amp; Wage Activity'!U355="", "",'3.Weekly Hours &amp; Wage Activity'!U355/40 ))),0)</f>
        <v>0</v>
      </c>
      <c r="AM355" s="86">
        <f>IFERROR(IF('3.Weekly Hours &amp; Wage Activity'!V355 = "FT", 1,MIN(1,IF('3.Weekly Hours &amp; Wage Activity'!V355 = "", "",MIN('3.Weekly Hours &amp; Wage Activity'!V355/40,1)),IF('3.Weekly Hours &amp; Wage Activity'!V355="", "",'3.Weekly Hours &amp; Wage Activity'!V355/40 ))),0)</f>
        <v>0</v>
      </c>
      <c r="AN355" s="86">
        <f>IFERROR(IF('3.Weekly Hours &amp; Wage Activity'!W355 = "FT", 1,MIN(1,IF('3.Weekly Hours &amp; Wage Activity'!W355 = "", "",MIN('3.Weekly Hours &amp; Wage Activity'!W355/40,1)),IF('3.Weekly Hours &amp; Wage Activity'!W355="", "",'3.Weekly Hours &amp; Wage Activity'!W355/40 ))),0)</f>
        <v>0</v>
      </c>
      <c r="AO355" s="86">
        <f>IFERROR(IF('3.Weekly Hours &amp; Wage Activity'!X355 = "FT", 1,MIN(1,IF('3.Weekly Hours &amp; Wage Activity'!X355 = "", "",MIN('3.Weekly Hours &amp; Wage Activity'!X355/40,1)),IF('3.Weekly Hours &amp; Wage Activity'!X355="", "",'3.Weekly Hours &amp; Wage Activity'!X355/40 ))),0)</f>
        <v>0</v>
      </c>
      <c r="AP355" s="86">
        <f>IFERROR(IF('3.Weekly Hours &amp; Wage Activity'!Y355 = "FT", 1,MIN(1,IF('3.Weekly Hours &amp; Wage Activity'!Y355 = "", "",MIN('3.Weekly Hours &amp; Wage Activity'!Y355/40,1)),IF('3.Weekly Hours &amp; Wage Activity'!Y355="", "",'3.Weekly Hours &amp; Wage Activity'!Y355/40 ))),0)</f>
        <v>0</v>
      </c>
      <c r="AQ355" s="86">
        <f>IFERROR(IF('3.Weekly Hours &amp; Wage Activity'!Z355 = "FT", 1,MIN(1,IF('3.Weekly Hours &amp; Wage Activity'!Z355 = "", "",MIN('3.Weekly Hours &amp; Wage Activity'!Z355/40,1)),IF('3.Weekly Hours &amp; Wage Activity'!Z355="", "",'3.Weekly Hours &amp; Wage Activity'!Z355/40 ))),0)</f>
        <v>0</v>
      </c>
      <c r="AR355" s="86">
        <f>IFERROR(IF('3.Weekly Hours &amp; Wage Activity'!AA355 = "FT", 1,MIN(1,IF('3.Weekly Hours &amp; Wage Activity'!AA355 = "", "",MIN('3.Weekly Hours &amp; Wage Activity'!AA355/40,1)),IF('3.Weekly Hours &amp; Wage Activity'!AA355="", "",'3.Weekly Hours &amp; Wage Activity'!AA355/40 ))),0)</f>
        <v>0</v>
      </c>
      <c r="AS355" s="86">
        <f>IFERROR(IF('3.Weekly Hours &amp; Wage Activity'!AB355 = "FT", 1,MIN(1,IF('3.Weekly Hours &amp; Wage Activity'!AB355 = "", "",MIN('3.Weekly Hours &amp; Wage Activity'!AB355/40,1)),IF('3.Weekly Hours &amp; Wage Activity'!AB355="", "",'3.Weekly Hours &amp; Wage Activity'!AB355/40 ))),0)</f>
        <v>0</v>
      </c>
      <c r="AT355" s="86">
        <f>IFERROR(IF('3.Weekly Hours &amp; Wage Activity'!AC355 = "FT", 1,MIN(1,IF('3.Weekly Hours &amp; Wage Activity'!AC355 = "", "",MIN('3.Weekly Hours &amp; Wage Activity'!AC355/40,1)),IF('3.Weekly Hours &amp; Wage Activity'!AC355="", "",'3.Weekly Hours &amp; Wage Activity'!AC355/40 ))),0)</f>
        <v>0</v>
      </c>
      <c r="AU355" s="86">
        <f>IFERROR(IF('3.Weekly Hours &amp; Wage Activity'!AD355 = "FT", 1,MIN(1,IF('3.Weekly Hours &amp; Wage Activity'!AD355 = "", "",MIN('3.Weekly Hours &amp; Wage Activity'!AD355/40,1)),IF('3.Weekly Hours &amp; Wage Activity'!AD355="", "",'3.Weekly Hours &amp; Wage Activity'!AD355/40 ))),0)</f>
        <v>0</v>
      </c>
      <c r="AV355" s="86">
        <f>IFERROR(IF('3.Weekly Hours &amp; Wage Activity'!AE355 = "FT", 1,MIN(1,IF('3.Weekly Hours &amp; Wage Activity'!AE355 = "", "",MIN('3.Weekly Hours &amp; Wage Activity'!AE355/40,1)),IF('3.Weekly Hours &amp; Wage Activity'!AE355="", "",'3.Weekly Hours &amp; Wage Activity'!AE355/40 ))),0)</f>
        <v>0</v>
      </c>
      <c r="AW355" s="86">
        <f>IFERROR(IF('3.Weekly Hours &amp; Wage Activity'!AF355 = "FT", 1,MIN(1,IF('3.Weekly Hours &amp; Wage Activity'!AF355 = "", "",MIN('3.Weekly Hours &amp; Wage Activity'!AF355/40,1)),IF('3.Weekly Hours &amp; Wage Activity'!AF355="", "",'3.Weekly Hours &amp; Wage Activity'!AF355/40 ))),0)</f>
        <v>0</v>
      </c>
      <c r="AX355" s="86">
        <f>IFERROR(IF('3.Weekly Hours &amp; Wage Activity'!AG355 = "FT", 1,MIN(1,IF('3.Weekly Hours &amp; Wage Activity'!AG355 = "", "",MIN('3.Weekly Hours &amp; Wage Activity'!AG355/40,1)),IF('3.Weekly Hours &amp; Wage Activity'!AG355="", "",'3.Weekly Hours &amp; Wage Activity'!AG355/40 ))),0)</f>
        <v>0</v>
      </c>
      <c r="AY355" s="523">
        <f>SUM( IF(COUNTIF('3.Weekly Hours &amp; Wage Activity'!J355:Q355, "&lt;&gt;FT") = 0, COLUMNS('3.Weekly Hours &amp; Wage Activity'!J355:AG355) * 40, '3.Weekly Hours &amp; Wage Activity'!J355:AG355))</f>
        <v>0</v>
      </c>
      <c r="AZ355" s="86">
        <f t="shared" si="41"/>
        <v>0</v>
      </c>
      <c r="BA355" s="87">
        <f t="shared" si="42"/>
        <v>0</v>
      </c>
      <c r="BB355" s="74" t="str">
        <f>IF('2.Census &amp; Reference Benchmarks'!K355 = "", "", '2.Census &amp; Reference Benchmarks'!K355)</f>
        <v/>
      </c>
      <c r="BC355" s="185">
        <f>IF('2.Census &amp; Reference Benchmarks'!L355="N/A",IF(OR(AND(G355="",I355=""),AND(G355&lt;DATEVALUE("1/1/2020"),OR(I355="",I355&gt;DATEVALUE("3/31/2020")))),177.14,IF(OR(I355 = "", I355 &gt; DATEVALUE("1/31/2020")), ROUND(177.14*((DATEVALUE("2/1/2020") -G355)/31),1))),IF('2.Census &amp; Reference Benchmarks'!L355="",0,'2.Census &amp; Reference Benchmarks'!L355))</f>
        <v>0</v>
      </c>
      <c r="BD355" s="74" t="str">
        <f>IF('2.Census &amp; Reference Benchmarks'!N355 = "", "", '2.Census &amp; Reference Benchmarks'!N355)</f>
        <v/>
      </c>
      <c r="BE355" s="185">
        <f>IF('2.Census &amp; Reference Benchmarks'!O355="N/A",IF(OR(AND(G355="",I355=""),AND(G355&lt;=DATEVALUE("2/1/2020"),OR(I355="",I355&gt;=DATEVALUE("2/29/2020")))),165.71,IF(AND(G355&gt;DATEVALUE("2/1/2020"),OR(I355="",I355&lt;=DATEVALUE("2/29/2020"))),((DATEVALUE("3/1/2020")-G355)/29)*165.71,"")),IF('2.Census &amp; Reference Benchmarks'!O355="",0,'2.Census &amp; Reference Benchmarks'!O355))</f>
        <v>0</v>
      </c>
    </row>
    <row r="356" spans="1:57" x14ac:dyDescent="0.25">
      <c r="A356" s="3"/>
      <c r="B356" s="56">
        <f>IF('2.Census &amp; Reference Benchmarks'!B356 &lt;&gt;"",'2.Census &amp; Reference Benchmarks'!B356,"")</f>
        <v>0</v>
      </c>
      <c r="C356" s="56">
        <f>IF('2.Census &amp; Reference Benchmarks'!C356 &lt;&gt;"",'2.Census &amp; Reference Benchmarks'!C356,"")</f>
        <v>0</v>
      </c>
      <c r="D356" s="57" t="str">
        <f>IF('2.Census &amp; Reference Benchmarks'!D356 &lt;&gt;"",'2.Census &amp; Reference Benchmarks'!D356,"")</f>
        <v/>
      </c>
      <c r="E356" s="56" t="str">
        <f>IF('2.Census &amp; Reference Benchmarks'!E356 &lt;&gt;"",'2.Census &amp; Reference Benchmarks'!E356,"")</f>
        <v/>
      </c>
      <c r="F356" s="56" t="str">
        <f>IF('2.Census &amp; Reference Benchmarks'!F356 &lt;&gt;"",'2.Census &amp; Reference Benchmarks'!F356,"")</f>
        <v/>
      </c>
      <c r="G356" s="58" t="str">
        <f>IF('2.Census &amp; Reference Benchmarks'!G356 &lt;&gt;"",'2.Census &amp; Reference Benchmarks'!G356,"")</f>
        <v/>
      </c>
      <c r="H356" s="58" t="str">
        <f>IF('2.Census &amp; Reference Benchmarks'!H356 &lt;&gt;"",'2.Census &amp; Reference Benchmarks'!H356,"")</f>
        <v/>
      </c>
      <c r="I356" s="58" t="str">
        <f>IF('2.Census &amp; Reference Benchmarks'!I356 &lt;&gt;"",'2.Census &amp; Reference Benchmarks'!I356,"")</f>
        <v/>
      </c>
      <c r="J356" s="69" t="str">
        <f>IF('2.Census &amp; Reference Benchmarks'!J356 &lt;&gt;"",'2.Census &amp; Reference Benchmarks'!J356,"")</f>
        <v/>
      </c>
      <c r="K356" s="58" t="str">
        <f>IF('7.Safe Harbor Input Data &amp; Calc'!Q358 &lt;&gt; "", '7.Safe Harbor Input Data &amp; Calc'!Q358, "")</f>
        <v>No</v>
      </c>
      <c r="L356" s="59" t="str">
        <f>IF('2.Census &amp; Reference Benchmarks'!T356&lt;&gt; "",'2.Census &amp; Reference Benchmarks'!T356,"")</f>
        <v/>
      </c>
      <c r="M356" s="60">
        <f>'2.Census &amp; Reference Benchmarks'!M356</f>
        <v>0</v>
      </c>
      <c r="N356" s="60">
        <f>'2.Census &amp; Reference Benchmarks'!P356</f>
        <v>0</v>
      </c>
      <c r="O356" s="60">
        <f>'2.Census &amp; Reference Benchmarks'!S356</f>
        <v>0</v>
      </c>
      <c r="P356" s="52">
        <f>IF( AND(I356 &lt; '1. Summary for SBA'!$J$7, I356 &lt;&gt;""), 0, IF(AND(G356="",I356=""),SUM(M356:O356)*4,IF(I356&lt;'1. Summary for SBA'!$J$7,0,IF(K356="Yes",0,IF(H356="Salary",IF(AND(SUM(M356:O356)*4&lt;100000,L356=""),(SUM(M356:O356)/(IF(OR(I356=0,I356&gt;=DATEVALUE("3/31/2020")),DATEVALUE("3/31/2020"),I356)-IF(OR(G356&lt;=DATEVALUE("1/1/2020"), G356 = ""),DATEVALUE("1/1/2020"),IF(OR(MONTH(G356)=1),G356+1,IF(MONTH(G356)=3,G356,G356-1)))))*360,0),0)))))</f>
        <v>0</v>
      </c>
      <c r="Q356" s="52">
        <f t="shared" si="43"/>
        <v>0</v>
      </c>
      <c r="R356" s="67">
        <f t="shared" si="37"/>
        <v>0</v>
      </c>
      <c r="S356" s="53">
        <f>SUM('3.Weekly Hours &amp; Wage Activity'!AI356:BF356)</f>
        <v>0</v>
      </c>
      <c r="T356" s="53">
        <f>IF(AND(I356&lt;&gt; "",  I356 &lt; '1. Summary for SBA'!$J$11 +168, I356 &gt; '1. Summary for SBA'!$J$11),S356+(((168-(I356-'1. Summary for SBA'!$J$11+1))*S356)/((I356-'1. Summary for SBA'!$J$11+1))),0)</f>
        <v>0</v>
      </c>
      <c r="U356" s="369">
        <f>IF(K356= "Yes",0,IF( H356 = "salary",IF(T356 = 0,MAX(0,$R356-$S356), R356-T356),IF( H356 = "Hourly",'6. Hourly EE Wage Reduction'!AA356, 0)))</f>
        <v>0</v>
      </c>
      <c r="V356" s="67">
        <f t="shared" si="38"/>
        <v>0</v>
      </c>
      <c r="W356" s="405" t="str">
        <f>IF(U356 = 0, "No",IF('6. Hourly EE Wage Reduction'!T356 &gt;'6. Hourly EE Wage Reduction'!W356, "Yes", "No"))</f>
        <v>No</v>
      </c>
      <c r="X356" s="67">
        <f t="shared" si="39"/>
        <v>0</v>
      </c>
      <c r="Y356" s="67">
        <f t="shared" si="40"/>
        <v>0</v>
      </c>
      <c r="AA356" s="86">
        <f>IFERROR(IF('3.Weekly Hours &amp; Wage Activity'!J356 = "FT", 1,MIN(1,IF('3.Weekly Hours &amp; Wage Activity'!J356 = "", "",MIN('3.Weekly Hours &amp; Wage Activity'!J356/40,1)),IF('3.Weekly Hours &amp; Wage Activity'!J356="", "",'3.Weekly Hours &amp; Wage Activity'!J356/40 ))),0)</f>
        <v>0</v>
      </c>
      <c r="AB356" s="86">
        <f>IFERROR(IF('3.Weekly Hours &amp; Wage Activity'!K356 = "FT", 1,MIN(1,IF('3.Weekly Hours &amp; Wage Activity'!K356 = "", "",MIN('3.Weekly Hours &amp; Wage Activity'!K356/40,1)),IF('3.Weekly Hours &amp; Wage Activity'!K356="", "",'3.Weekly Hours &amp; Wage Activity'!K356/40 ))),0)</f>
        <v>0</v>
      </c>
      <c r="AC356" s="86">
        <f>IFERROR(IF('3.Weekly Hours &amp; Wage Activity'!L356 = "FT", 1,MIN(1,IF('3.Weekly Hours &amp; Wage Activity'!L356 = "", "",MIN('3.Weekly Hours &amp; Wage Activity'!L356/40,1)),IF('3.Weekly Hours &amp; Wage Activity'!L356="", "",'3.Weekly Hours &amp; Wage Activity'!L356/40 ))),0)</f>
        <v>0</v>
      </c>
      <c r="AD356" s="86">
        <f>IFERROR(IF('3.Weekly Hours &amp; Wage Activity'!M356 = "FT", 1,MIN(1,IF('3.Weekly Hours &amp; Wage Activity'!M356 = "", "",MIN('3.Weekly Hours &amp; Wage Activity'!M356/40,1)),IF('3.Weekly Hours &amp; Wage Activity'!M356="", "",'3.Weekly Hours &amp; Wage Activity'!M356/40 ))),0)</f>
        <v>0</v>
      </c>
      <c r="AE356" s="86">
        <f>IFERROR(IF('3.Weekly Hours &amp; Wage Activity'!N356 = "FT", 1,MIN(1,IF('3.Weekly Hours &amp; Wage Activity'!N356 = "", "",MIN('3.Weekly Hours &amp; Wage Activity'!N356/40,1)),IF('3.Weekly Hours &amp; Wage Activity'!N356="", "",'3.Weekly Hours &amp; Wage Activity'!N356/40 ))),0)</f>
        <v>0</v>
      </c>
      <c r="AF356" s="86">
        <f>IFERROR(IF('3.Weekly Hours &amp; Wage Activity'!O356 = "FT", 1,MIN(1,IF('3.Weekly Hours &amp; Wage Activity'!O356 = "", "",MIN('3.Weekly Hours &amp; Wage Activity'!O356/40,1)),IF('3.Weekly Hours &amp; Wage Activity'!O356="", "",'3.Weekly Hours &amp; Wage Activity'!O356/40 ))),0)</f>
        <v>0</v>
      </c>
      <c r="AG356" s="86">
        <f>IFERROR(IF('3.Weekly Hours &amp; Wage Activity'!P356 = "FT", 1,MIN(1,IF('3.Weekly Hours &amp; Wage Activity'!P356 = "", "",MIN('3.Weekly Hours &amp; Wage Activity'!P356/40,1)),IF('3.Weekly Hours &amp; Wage Activity'!P356="", "",'3.Weekly Hours &amp; Wage Activity'!P356/40 ))),0)</f>
        <v>0</v>
      </c>
      <c r="AH356" s="86">
        <f>IFERROR(IF('3.Weekly Hours &amp; Wage Activity'!Q356 = "FT", 1,MIN(1,IF('3.Weekly Hours &amp; Wage Activity'!Q356 = "", "",MIN('3.Weekly Hours &amp; Wage Activity'!Q356/40,1)),IF('3.Weekly Hours &amp; Wage Activity'!Q356="", "",'3.Weekly Hours &amp; Wage Activity'!Q356/40 ))),0)</f>
        <v>0</v>
      </c>
      <c r="AI356" s="86">
        <f>IFERROR(IF('3.Weekly Hours &amp; Wage Activity'!R356 = "FT", 1,MIN(1,IF('3.Weekly Hours &amp; Wage Activity'!R356 = "", "",MIN('3.Weekly Hours &amp; Wage Activity'!R356/40,1)),IF('3.Weekly Hours &amp; Wage Activity'!R356="", "",'3.Weekly Hours &amp; Wage Activity'!R356/40 ))),0)</f>
        <v>0</v>
      </c>
      <c r="AJ356" s="86">
        <f>IFERROR(IF('3.Weekly Hours &amp; Wage Activity'!S356 = "FT", 1,MIN(1,IF('3.Weekly Hours &amp; Wage Activity'!S356 = "", "",MIN('3.Weekly Hours &amp; Wage Activity'!S356/40,1)),IF('3.Weekly Hours &amp; Wage Activity'!S356="", "",'3.Weekly Hours &amp; Wage Activity'!S356/40 ))),0)</f>
        <v>0</v>
      </c>
      <c r="AK356" s="86">
        <f>IFERROR(IF('3.Weekly Hours &amp; Wage Activity'!T356 = "FT", 1,MIN(1,IF('3.Weekly Hours &amp; Wage Activity'!T356 = "", "",MIN('3.Weekly Hours &amp; Wage Activity'!T356/40,1)),IF('3.Weekly Hours &amp; Wage Activity'!T356="", "",'3.Weekly Hours &amp; Wage Activity'!T356/40 ))),0)</f>
        <v>0</v>
      </c>
      <c r="AL356" s="86">
        <f>IFERROR(IF('3.Weekly Hours &amp; Wage Activity'!U356 = "FT", 1,MIN(1,IF('3.Weekly Hours &amp; Wage Activity'!U356 = "", "",MIN('3.Weekly Hours &amp; Wage Activity'!U356/40,1)),IF('3.Weekly Hours &amp; Wage Activity'!U356="", "",'3.Weekly Hours &amp; Wage Activity'!U356/40 ))),0)</f>
        <v>0</v>
      </c>
      <c r="AM356" s="86">
        <f>IFERROR(IF('3.Weekly Hours &amp; Wage Activity'!V356 = "FT", 1,MIN(1,IF('3.Weekly Hours &amp; Wage Activity'!V356 = "", "",MIN('3.Weekly Hours &amp; Wage Activity'!V356/40,1)),IF('3.Weekly Hours &amp; Wage Activity'!V356="", "",'3.Weekly Hours &amp; Wage Activity'!V356/40 ))),0)</f>
        <v>0</v>
      </c>
      <c r="AN356" s="86">
        <f>IFERROR(IF('3.Weekly Hours &amp; Wage Activity'!W356 = "FT", 1,MIN(1,IF('3.Weekly Hours &amp; Wage Activity'!W356 = "", "",MIN('3.Weekly Hours &amp; Wage Activity'!W356/40,1)),IF('3.Weekly Hours &amp; Wage Activity'!W356="", "",'3.Weekly Hours &amp; Wage Activity'!W356/40 ))),0)</f>
        <v>0</v>
      </c>
      <c r="AO356" s="86">
        <f>IFERROR(IF('3.Weekly Hours &amp; Wage Activity'!X356 = "FT", 1,MIN(1,IF('3.Weekly Hours &amp; Wage Activity'!X356 = "", "",MIN('3.Weekly Hours &amp; Wage Activity'!X356/40,1)),IF('3.Weekly Hours &amp; Wage Activity'!X356="", "",'3.Weekly Hours &amp; Wage Activity'!X356/40 ))),0)</f>
        <v>0</v>
      </c>
      <c r="AP356" s="86">
        <f>IFERROR(IF('3.Weekly Hours &amp; Wage Activity'!Y356 = "FT", 1,MIN(1,IF('3.Weekly Hours &amp; Wage Activity'!Y356 = "", "",MIN('3.Weekly Hours &amp; Wage Activity'!Y356/40,1)),IF('3.Weekly Hours &amp; Wage Activity'!Y356="", "",'3.Weekly Hours &amp; Wage Activity'!Y356/40 ))),0)</f>
        <v>0</v>
      </c>
      <c r="AQ356" s="86">
        <f>IFERROR(IF('3.Weekly Hours &amp; Wage Activity'!Z356 = "FT", 1,MIN(1,IF('3.Weekly Hours &amp; Wage Activity'!Z356 = "", "",MIN('3.Weekly Hours &amp; Wage Activity'!Z356/40,1)),IF('3.Weekly Hours &amp; Wage Activity'!Z356="", "",'3.Weekly Hours &amp; Wage Activity'!Z356/40 ))),0)</f>
        <v>0</v>
      </c>
      <c r="AR356" s="86">
        <f>IFERROR(IF('3.Weekly Hours &amp; Wage Activity'!AA356 = "FT", 1,MIN(1,IF('3.Weekly Hours &amp; Wage Activity'!AA356 = "", "",MIN('3.Weekly Hours &amp; Wage Activity'!AA356/40,1)),IF('3.Weekly Hours &amp; Wage Activity'!AA356="", "",'3.Weekly Hours &amp; Wage Activity'!AA356/40 ))),0)</f>
        <v>0</v>
      </c>
      <c r="AS356" s="86">
        <f>IFERROR(IF('3.Weekly Hours &amp; Wage Activity'!AB356 = "FT", 1,MIN(1,IF('3.Weekly Hours &amp; Wage Activity'!AB356 = "", "",MIN('3.Weekly Hours &amp; Wage Activity'!AB356/40,1)),IF('3.Weekly Hours &amp; Wage Activity'!AB356="", "",'3.Weekly Hours &amp; Wage Activity'!AB356/40 ))),0)</f>
        <v>0</v>
      </c>
      <c r="AT356" s="86">
        <f>IFERROR(IF('3.Weekly Hours &amp; Wage Activity'!AC356 = "FT", 1,MIN(1,IF('3.Weekly Hours &amp; Wage Activity'!AC356 = "", "",MIN('3.Weekly Hours &amp; Wage Activity'!AC356/40,1)),IF('3.Weekly Hours &amp; Wage Activity'!AC356="", "",'3.Weekly Hours &amp; Wage Activity'!AC356/40 ))),0)</f>
        <v>0</v>
      </c>
      <c r="AU356" s="86">
        <f>IFERROR(IF('3.Weekly Hours &amp; Wage Activity'!AD356 = "FT", 1,MIN(1,IF('3.Weekly Hours &amp; Wage Activity'!AD356 = "", "",MIN('3.Weekly Hours &amp; Wage Activity'!AD356/40,1)),IF('3.Weekly Hours &amp; Wage Activity'!AD356="", "",'3.Weekly Hours &amp; Wage Activity'!AD356/40 ))),0)</f>
        <v>0</v>
      </c>
      <c r="AV356" s="86">
        <f>IFERROR(IF('3.Weekly Hours &amp; Wage Activity'!AE356 = "FT", 1,MIN(1,IF('3.Weekly Hours &amp; Wage Activity'!AE356 = "", "",MIN('3.Weekly Hours &amp; Wage Activity'!AE356/40,1)),IF('3.Weekly Hours &amp; Wage Activity'!AE356="", "",'3.Weekly Hours &amp; Wage Activity'!AE356/40 ))),0)</f>
        <v>0</v>
      </c>
      <c r="AW356" s="86">
        <f>IFERROR(IF('3.Weekly Hours &amp; Wage Activity'!AF356 = "FT", 1,MIN(1,IF('3.Weekly Hours &amp; Wage Activity'!AF356 = "", "",MIN('3.Weekly Hours &amp; Wage Activity'!AF356/40,1)),IF('3.Weekly Hours &amp; Wage Activity'!AF356="", "",'3.Weekly Hours &amp; Wage Activity'!AF356/40 ))),0)</f>
        <v>0</v>
      </c>
      <c r="AX356" s="86">
        <f>IFERROR(IF('3.Weekly Hours &amp; Wage Activity'!AG356 = "FT", 1,MIN(1,IF('3.Weekly Hours &amp; Wage Activity'!AG356 = "", "",MIN('3.Weekly Hours &amp; Wage Activity'!AG356/40,1)),IF('3.Weekly Hours &amp; Wage Activity'!AG356="", "",'3.Weekly Hours &amp; Wage Activity'!AG356/40 ))),0)</f>
        <v>0</v>
      </c>
      <c r="AY356" s="523">
        <f>SUM( IF(COUNTIF('3.Weekly Hours &amp; Wage Activity'!J356:Q356, "&lt;&gt;FT") = 0, COLUMNS('3.Weekly Hours &amp; Wage Activity'!J356:AG356) * 40, '3.Weekly Hours &amp; Wage Activity'!J356:AG356))</f>
        <v>0</v>
      </c>
      <c r="AZ356" s="86">
        <f t="shared" si="41"/>
        <v>0</v>
      </c>
      <c r="BA356" s="87">
        <f t="shared" si="42"/>
        <v>0</v>
      </c>
      <c r="BB356" s="74" t="str">
        <f>IF('2.Census &amp; Reference Benchmarks'!K356 = "", "", '2.Census &amp; Reference Benchmarks'!K356)</f>
        <v/>
      </c>
      <c r="BC356" s="185">
        <f>IF('2.Census &amp; Reference Benchmarks'!L356="N/A",IF(OR(AND(G356="",I356=""),AND(G356&lt;DATEVALUE("1/1/2020"),OR(I356="",I356&gt;DATEVALUE("3/31/2020")))),177.14,IF(OR(I356 = "", I356 &gt; DATEVALUE("1/31/2020")), ROUND(177.14*((DATEVALUE("2/1/2020") -G356)/31),1))),IF('2.Census &amp; Reference Benchmarks'!L356="",0,'2.Census &amp; Reference Benchmarks'!L356))</f>
        <v>0</v>
      </c>
      <c r="BD356" s="74" t="str">
        <f>IF('2.Census &amp; Reference Benchmarks'!N356 = "", "", '2.Census &amp; Reference Benchmarks'!N356)</f>
        <v/>
      </c>
      <c r="BE356" s="185">
        <f>IF('2.Census &amp; Reference Benchmarks'!O356="N/A",IF(OR(AND(G356="",I356=""),AND(G356&lt;=DATEVALUE("2/1/2020"),OR(I356="",I356&gt;=DATEVALUE("2/29/2020")))),165.71,IF(AND(G356&gt;DATEVALUE("2/1/2020"),OR(I356="",I356&lt;=DATEVALUE("2/29/2020"))),((DATEVALUE("3/1/2020")-G356)/29)*165.71,"")),IF('2.Census &amp; Reference Benchmarks'!O356="",0,'2.Census &amp; Reference Benchmarks'!O356))</f>
        <v>0</v>
      </c>
    </row>
    <row r="357" spans="1:57" x14ac:dyDescent="0.25">
      <c r="A357" s="3"/>
      <c r="B357" s="56">
        <f>IF('2.Census &amp; Reference Benchmarks'!B357 &lt;&gt;"",'2.Census &amp; Reference Benchmarks'!B357,"")</f>
        <v>0</v>
      </c>
      <c r="C357" s="56">
        <f>IF('2.Census &amp; Reference Benchmarks'!C357 &lt;&gt;"",'2.Census &amp; Reference Benchmarks'!C357,"")</f>
        <v>0</v>
      </c>
      <c r="D357" s="57" t="str">
        <f>IF('2.Census &amp; Reference Benchmarks'!D357 &lt;&gt;"",'2.Census &amp; Reference Benchmarks'!D357,"")</f>
        <v/>
      </c>
      <c r="E357" s="56" t="str">
        <f>IF('2.Census &amp; Reference Benchmarks'!E357 &lt;&gt;"",'2.Census &amp; Reference Benchmarks'!E357,"")</f>
        <v/>
      </c>
      <c r="F357" s="56" t="str">
        <f>IF('2.Census &amp; Reference Benchmarks'!F357 &lt;&gt;"",'2.Census &amp; Reference Benchmarks'!F357,"")</f>
        <v/>
      </c>
      <c r="G357" s="58" t="str">
        <f>IF('2.Census &amp; Reference Benchmarks'!G357 &lt;&gt;"",'2.Census &amp; Reference Benchmarks'!G357,"")</f>
        <v/>
      </c>
      <c r="H357" s="58" t="str">
        <f>IF('2.Census &amp; Reference Benchmarks'!H357 &lt;&gt;"",'2.Census &amp; Reference Benchmarks'!H357,"")</f>
        <v/>
      </c>
      <c r="I357" s="58" t="str">
        <f>IF('2.Census &amp; Reference Benchmarks'!I357 &lt;&gt;"",'2.Census &amp; Reference Benchmarks'!I357,"")</f>
        <v/>
      </c>
      <c r="J357" s="69" t="str">
        <f>IF('2.Census &amp; Reference Benchmarks'!J357 &lt;&gt;"",'2.Census &amp; Reference Benchmarks'!J357,"")</f>
        <v/>
      </c>
      <c r="K357" s="58" t="str">
        <f>IF('7.Safe Harbor Input Data &amp; Calc'!Q359 &lt;&gt; "", '7.Safe Harbor Input Data &amp; Calc'!Q359, "")</f>
        <v>No</v>
      </c>
      <c r="L357" s="59" t="str">
        <f>IF('2.Census &amp; Reference Benchmarks'!T357&lt;&gt; "",'2.Census &amp; Reference Benchmarks'!T357,"")</f>
        <v/>
      </c>
      <c r="M357" s="60">
        <f>'2.Census &amp; Reference Benchmarks'!M357</f>
        <v>0</v>
      </c>
      <c r="N357" s="60">
        <f>'2.Census &amp; Reference Benchmarks'!P357</f>
        <v>0</v>
      </c>
      <c r="O357" s="60">
        <f>'2.Census &amp; Reference Benchmarks'!S357</f>
        <v>0</v>
      </c>
      <c r="P357" s="52">
        <f>IF( AND(I357 &lt; '1. Summary for SBA'!$J$7, I357 &lt;&gt;""), 0, IF(AND(G357="",I357=""),SUM(M357:O357)*4,IF(I357&lt;'1. Summary for SBA'!$J$7,0,IF(K357="Yes",0,IF(H357="Salary",IF(AND(SUM(M357:O357)*4&lt;100000,L357=""),(SUM(M357:O357)/(IF(OR(I357=0,I357&gt;=DATEVALUE("3/31/2020")),DATEVALUE("3/31/2020"),I357)-IF(OR(G357&lt;=DATEVALUE("1/1/2020"), G357 = ""),DATEVALUE("1/1/2020"),IF(OR(MONTH(G357)=1),G357+1,IF(MONTH(G357)=3,G357,G357-1)))))*360,0),0)))))</f>
        <v>0</v>
      </c>
      <c r="Q357" s="52">
        <f t="shared" si="43"/>
        <v>0</v>
      </c>
      <c r="R357" s="67">
        <f t="shared" si="37"/>
        <v>0</v>
      </c>
      <c r="S357" s="53">
        <f>SUM('3.Weekly Hours &amp; Wage Activity'!AI357:BF357)</f>
        <v>0</v>
      </c>
      <c r="T357" s="53">
        <f>IF(AND(I357&lt;&gt; "",  I357 &lt; '1. Summary for SBA'!$J$11 +168, I357 &gt; '1. Summary for SBA'!$J$11),S357+(((168-(I357-'1. Summary for SBA'!$J$11+1))*S357)/((I357-'1. Summary for SBA'!$J$11+1))),0)</f>
        <v>0</v>
      </c>
      <c r="U357" s="369">
        <f>IF(K357= "Yes",0,IF( H357 = "salary",IF(T357 = 0,MAX(0,$R357-$S357), R357-T357),IF( H357 = "Hourly",'6. Hourly EE Wage Reduction'!AA357, 0)))</f>
        <v>0</v>
      </c>
      <c r="V357" s="67">
        <f t="shared" si="38"/>
        <v>0</v>
      </c>
      <c r="W357" s="405" t="str">
        <f>IF(U357 = 0, "No",IF('6. Hourly EE Wage Reduction'!T357 &gt;'6. Hourly EE Wage Reduction'!W357, "Yes", "No"))</f>
        <v>No</v>
      </c>
      <c r="X357" s="67">
        <f t="shared" si="39"/>
        <v>0</v>
      </c>
      <c r="Y357" s="67">
        <f t="shared" si="40"/>
        <v>0</v>
      </c>
      <c r="AA357" s="86">
        <f>IFERROR(IF('3.Weekly Hours &amp; Wage Activity'!J357 = "FT", 1,MIN(1,IF('3.Weekly Hours &amp; Wage Activity'!J357 = "", "",MIN('3.Weekly Hours &amp; Wage Activity'!J357/40,1)),IF('3.Weekly Hours &amp; Wage Activity'!J357="", "",'3.Weekly Hours &amp; Wage Activity'!J357/40 ))),0)</f>
        <v>0</v>
      </c>
      <c r="AB357" s="86">
        <f>IFERROR(IF('3.Weekly Hours &amp; Wage Activity'!K357 = "FT", 1,MIN(1,IF('3.Weekly Hours &amp; Wage Activity'!K357 = "", "",MIN('3.Weekly Hours &amp; Wage Activity'!K357/40,1)),IF('3.Weekly Hours &amp; Wage Activity'!K357="", "",'3.Weekly Hours &amp; Wage Activity'!K357/40 ))),0)</f>
        <v>0</v>
      </c>
      <c r="AC357" s="86">
        <f>IFERROR(IF('3.Weekly Hours &amp; Wage Activity'!L357 = "FT", 1,MIN(1,IF('3.Weekly Hours &amp; Wage Activity'!L357 = "", "",MIN('3.Weekly Hours &amp; Wage Activity'!L357/40,1)),IF('3.Weekly Hours &amp; Wage Activity'!L357="", "",'3.Weekly Hours &amp; Wage Activity'!L357/40 ))),0)</f>
        <v>0</v>
      </c>
      <c r="AD357" s="86">
        <f>IFERROR(IF('3.Weekly Hours &amp; Wage Activity'!M357 = "FT", 1,MIN(1,IF('3.Weekly Hours &amp; Wage Activity'!M357 = "", "",MIN('3.Weekly Hours &amp; Wage Activity'!M357/40,1)),IF('3.Weekly Hours &amp; Wage Activity'!M357="", "",'3.Weekly Hours &amp; Wage Activity'!M357/40 ))),0)</f>
        <v>0</v>
      </c>
      <c r="AE357" s="86">
        <f>IFERROR(IF('3.Weekly Hours &amp; Wage Activity'!N357 = "FT", 1,MIN(1,IF('3.Weekly Hours &amp; Wage Activity'!N357 = "", "",MIN('3.Weekly Hours &amp; Wage Activity'!N357/40,1)),IF('3.Weekly Hours &amp; Wage Activity'!N357="", "",'3.Weekly Hours &amp; Wage Activity'!N357/40 ))),0)</f>
        <v>0</v>
      </c>
      <c r="AF357" s="86">
        <f>IFERROR(IF('3.Weekly Hours &amp; Wage Activity'!O357 = "FT", 1,MIN(1,IF('3.Weekly Hours &amp; Wage Activity'!O357 = "", "",MIN('3.Weekly Hours &amp; Wage Activity'!O357/40,1)),IF('3.Weekly Hours &amp; Wage Activity'!O357="", "",'3.Weekly Hours &amp; Wage Activity'!O357/40 ))),0)</f>
        <v>0</v>
      </c>
      <c r="AG357" s="86">
        <f>IFERROR(IF('3.Weekly Hours &amp; Wage Activity'!P357 = "FT", 1,MIN(1,IF('3.Weekly Hours &amp; Wage Activity'!P357 = "", "",MIN('3.Weekly Hours &amp; Wage Activity'!P357/40,1)),IF('3.Weekly Hours &amp; Wage Activity'!P357="", "",'3.Weekly Hours &amp; Wage Activity'!P357/40 ))),0)</f>
        <v>0</v>
      </c>
      <c r="AH357" s="86">
        <f>IFERROR(IF('3.Weekly Hours &amp; Wage Activity'!Q357 = "FT", 1,MIN(1,IF('3.Weekly Hours &amp; Wage Activity'!Q357 = "", "",MIN('3.Weekly Hours &amp; Wage Activity'!Q357/40,1)),IF('3.Weekly Hours &amp; Wage Activity'!Q357="", "",'3.Weekly Hours &amp; Wage Activity'!Q357/40 ))),0)</f>
        <v>0</v>
      </c>
      <c r="AI357" s="86">
        <f>IFERROR(IF('3.Weekly Hours &amp; Wage Activity'!R357 = "FT", 1,MIN(1,IF('3.Weekly Hours &amp; Wage Activity'!R357 = "", "",MIN('3.Weekly Hours &amp; Wage Activity'!R357/40,1)),IF('3.Weekly Hours &amp; Wage Activity'!R357="", "",'3.Weekly Hours &amp; Wage Activity'!R357/40 ))),0)</f>
        <v>0</v>
      </c>
      <c r="AJ357" s="86">
        <f>IFERROR(IF('3.Weekly Hours &amp; Wage Activity'!S357 = "FT", 1,MIN(1,IF('3.Weekly Hours &amp; Wage Activity'!S357 = "", "",MIN('3.Weekly Hours &amp; Wage Activity'!S357/40,1)),IF('3.Weekly Hours &amp; Wage Activity'!S357="", "",'3.Weekly Hours &amp; Wage Activity'!S357/40 ))),0)</f>
        <v>0</v>
      </c>
      <c r="AK357" s="86">
        <f>IFERROR(IF('3.Weekly Hours &amp; Wage Activity'!T357 = "FT", 1,MIN(1,IF('3.Weekly Hours &amp; Wage Activity'!T357 = "", "",MIN('3.Weekly Hours &amp; Wage Activity'!T357/40,1)),IF('3.Weekly Hours &amp; Wage Activity'!T357="", "",'3.Weekly Hours &amp; Wage Activity'!T357/40 ))),0)</f>
        <v>0</v>
      </c>
      <c r="AL357" s="86">
        <f>IFERROR(IF('3.Weekly Hours &amp; Wage Activity'!U357 = "FT", 1,MIN(1,IF('3.Weekly Hours &amp; Wage Activity'!U357 = "", "",MIN('3.Weekly Hours &amp; Wage Activity'!U357/40,1)),IF('3.Weekly Hours &amp; Wage Activity'!U357="", "",'3.Weekly Hours &amp; Wage Activity'!U357/40 ))),0)</f>
        <v>0</v>
      </c>
      <c r="AM357" s="86">
        <f>IFERROR(IF('3.Weekly Hours &amp; Wage Activity'!V357 = "FT", 1,MIN(1,IF('3.Weekly Hours &amp; Wage Activity'!V357 = "", "",MIN('3.Weekly Hours &amp; Wage Activity'!V357/40,1)),IF('3.Weekly Hours &amp; Wage Activity'!V357="", "",'3.Weekly Hours &amp; Wage Activity'!V357/40 ))),0)</f>
        <v>0</v>
      </c>
      <c r="AN357" s="86">
        <f>IFERROR(IF('3.Weekly Hours &amp; Wage Activity'!W357 = "FT", 1,MIN(1,IF('3.Weekly Hours &amp; Wage Activity'!W357 = "", "",MIN('3.Weekly Hours &amp; Wage Activity'!W357/40,1)),IF('3.Weekly Hours &amp; Wage Activity'!W357="", "",'3.Weekly Hours &amp; Wage Activity'!W357/40 ))),0)</f>
        <v>0</v>
      </c>
      <c r="AO357" s="86">
        <f>IFERROR(IF('3.Weekly Hours &amp; Wage Activity'!X357 = "FT", 1,MIN(1,IF('3.Weekly Hours &amp; Wage Activity'!X357 = "", "",MIN('3.Weekly Hours &amp; Wage Activity'!X357/40,1)),IF('3.Weekly Hours &amp; Wage Activity'!X357="", "",'3.Weekly Hours &amp; Wage Activity'!X357/40 ))),0)</f>
        <v>0</v>
      </c>
      <c r="AP357" s="86">
        <f>IFERROR(IF('3.Weekly Hours &amp; Wage Activity'!Y357 = "FT", 1,MIN(1,IF('3.Weekly Hours &amp; Wage Activity'!Y357 = "", "",MIN('3.Weekly Hours &amp; Wage Activity'!Y357/40,1)),IF('3.Weekly Hours &amp; Wage Activity'!Y357="", "",'3.Weekly Hours &amp; Wage Activity'!Y357/40 ))),0)</f>
        <v>0</v>
      </c>
      <c r="AQ357" s="86">
        <f>IFERROR(IF('3.Weekly Hours &amp; Wage Activity'!Z357 = "FT", 1,MIN(1,IF('3.Weekly Hours &amp; Wage Activity'!Z357 = "", "",MIN('3.Weekly Hours &amp; Wage Activity'!Z357/40,1)),IF('3.Weekly Hours &amp; Wage Activity'!Z357="", "",'3.Weekly Hours &amp; Wage Activity'!Z357/40 ))),0)</f>
        <v>0</v>
      </c>
      <c r="AR357" s="86">
        <f>IFERROR(IF('3.Weekly Hours &amp; Wage Activity'!AA357 = "FT", 1,MIN(1,IF('3.Weekly Hours &amp; Wage Activity'!AA357 = "", "",MIN('3.Weekly Hours &amp; Wage Activity'!AA357/40,1)),IF('3.Weekly Hours &amp; Wage Activity'!AA357="", "",'3.Weekly Hours &amp; Wage Activity'!AA357/40 ))),0)</f>
        <v>0</v>
      </c>
      <c r="AS357" s="86">
        <f>IFERROR(IF('3.Weekly Hours &amp; Wage Activity'!AB357 = "FT", 1,MIN(1,IF('3.Weekly Hours &amp; Wage Activity'!AB357 = "", "",MIN('3.Weekly Hours &amp; Wage Activity'!AB357/40,1)),IF('3.Weekly Hours &amp; Wage Activity'!AB357="", "",'3.Weekly Hours &amp; Wage Activity'!AB357/40 ))),0)</f>
        <v>0</v>
      </c>
      <c r="AT357" s="86">
        <f>IFERROR(IF('3.Weekly Hours &amp; Wage Activity'!AC357 = "FT", 1,MIN(1,IF('3.Weekly Hours &amp; Wage Activity'!AC357 = "", "",MIN('3.Weekly Hours &amp; Wage Activity'!AC357/40,1)),IF('3.Weekly Hours &amp; Wage Activity'!AC357="", "",'3.Weekly Hours &amp; Wage Activity'!AC357/40 ))),0)</f>
        <v>0</v>
      </c>
      <c r="AU357" s="86">
        <f>IFERROR(IF('3.Weekly Hours &amp; Wage Activity'!AD357 = "FT", 1,MIN(1,IF('3.Weekly Hours &amp; Wage Activity'!AD357 = "", "",MIN('3.Weekly Hours &amp; Wage Activity'!AD357/40,1)),IF('3.Weekly Hours &amp; Wage Activity'!AD357="", "",'3.Weekly Hours &amp; Wage Activity'!AD357/40 ))),0)</f>
        <v>0</v>
      </c>
      <c r="AV357" s="86">
        <f>IFERROR(IF('3.Weekly Hours &amp; Wage Activity'!AE357 = "FT", 1,MIN(1,IF('3.Weekly Hours &amp; Wage Activity'!AE357 = "", "",MIN('3.Weekly Hours &amp; Wage Activity'!AE357/40,1)),IF('3.Weekly Hours &amp; Wage Activity'!AE357="", "",'3.Weekly Hours &amp; Wage Activity'!AE357/40 ))),0)</f>
        <v>0</v>
      </c>
      <c r="AW357" s="86">
        <f>IFERROR(IF('3.Weekly Hours &amp; Wage Activity'!AF357 = "FT", 1,MIN(1,IF('3.Weekly Hours &amp; Wage Activity'!AF357 = "", "",MIN('3.Weekly Hours &amp; Wage Activity'!AF357/40,1)),IF('3.Weekly Hours &amp; Wage Activity'!AF357="", "",'3.Weekly Hours &amp; Wage Activity'!AF357/40 ))),0)</f>
        <v>0</v>
      </c>
      <c r="AX357" s="86">
        <f>IFERROR(IF('3.Weekly Hours &amp; Wage Activity'!AG357 = "FT", 1,MIN(1,IF('3.Weekly Hours &amp; Wage Activity'!AG357 = "", "",MIN('3.Weekly Hours &amp; Wage Activity'!AG357/40,1)),IF('3.Weekly Hours &amp; Wage Activity'!AG357="", "",'3.Weekly Hours &amp; Wage Activity'!AG357/40 ))),0)</f>
        <v>0</v>
      </c>
      <c r="AY357" s="523">
        <f>SUM( IF(COUNTIF('3.Weekly Hours &amp; Wage Activity'!J357:Q357, "&lt;&gt;FT") = 0, COLUMNS('3.Weekly Hours &amp; Wage Activity'!J357:AG357) * 40, '3.Weekly Hours &amp; Wage Activity'!J357:AG357))</f>
        <v>0</v>
      </c>
      <c r="AZ357" s="86">
        <f t="shared" si="41"/>
        <v>0</v>
      </c>
      <c r="BA357" s="87">
        <f t="shared" si="42"/>
        <v>0</v>
      </c>
      <c r="BB357" s="74" t="str">
        <f>IF('2.Census &amp; Reference Benchmarks'!K357 = "", "", '2.Census &amp; Reference Benchmarks'!K357)</f>
        <v/>
      </c>
      <c r="BC357" s="185">
        <f>IF('2.Census &amp; Reference Benchmarks'!L357="N/A",IF(OR(AND(G357="",I357=""),AND(G357&lt;DATEVALUE("1/1/2020"),OR(I357="",I357&gt;DATEVALUE("3/31/2020")))),177.14,IF(OR(I357 = "", I357 &gt; DATEVALUE("1/31/2020")), ROUND(177.14*((DATEVALUE("2/1/2020") -G357)/31),1))),IF('2.Census &amp; Reference Benchmarks'!L357="",0,'2.Census &amp; Reference Benchmarks'!L357))</f>
        <v>0</v>
      </c>
      <c r="BD357" s="74" t="str">
        <f>IF('2.Census &amp; Reference Benchmarks'!N357 = "", "", '2.Census &amp; Reference Benchmarks'!N357)</f>
        <v/>
      </c>
      <c r="BE357" s="185">
        <f>IF('2.Census &amp; Reference Benchmarks'!O357="N/A",IF(OR(AND(G357="",I357=""),AND(G357&lt;=DATEVALUE("2/1/2020"),OR(I357="",I357&gt;=DATEVALUE("2/29/2020")))),165.71,IF(AND(G357&gt;DATEVALUE("2/1/2020"),OR(I357="",I357&lt;=DATEVALUE("2/29/2020"))),((DATEVALUE("3/1/2020")-G357)/29)*165.71,"")),IF('2.Census &amp; Reference Benchmarks'!O357="",0,'2.Census &amp; Reference Benchmarks'!O357))</f>
        <v>0</v>
      </c>
    </row>
    <row r="358" spans="1:57" x14ac:dyDescent="0.25">
      <c r="A358" s="3"/>
      <c r="B358" s="56">
        <f>IF('2.Census &amp; Reference Benchmarks'!B358 &lt;&gt;"",'2.Census &amp; Reference Benchmarks'!B358,"")</f>
        <v>0</v>
      </c>
      <c r="C358" s="56">
        <f>IF('2.Census &amp; Reference Benchmarks'!C358 &lt;&gt;"",'2.Census &amp; Reference Benchmarks'!C358,"")</f>
        <v>0</v>
      </c>
      <c r="D358" s="57" t="str">
        <f>IF('2.Census &amp; Reference Benchmarks'!D358 &lt;&gt;"",'2.Census &amp; Reference Benchmarks'!D358,"")</f>
        <v/>
      </c>
      <c r="E358" s="56" t="str">
        <f>IF('2.Census &amp; Reference Benchmarks'!E358 &lt;&gt;"",'2.Census &amp; Reference Benchmarks'!E358,"")</f>
        <v/>
      </c>
      <c r="F358" s="56" t="str">
        <f>IF('2.Census &amp; Reference Benchmarks'!F358 &lt;&gt;"",'2.Census &amp; Reference Benchmarks'!F358,"")</f>
        <v/>
      </c>
      <c r="G358" s="58" t="str">
        <f>IF('2.Census &amp; Reference Benchmarks'!G358 &lt;&gt;"",'2.Census &amp; Reference Benchmarks'!G358,"")</f>
        <v/>
      </c>
      <c r="H358" s="58" t="str">
        <f>IF('2.Census &amp; Reference Benchmarks'!H358 &lt;&gt;"",'2.Census &amp; Reference Benchmarks'!H358,"")</f>
        <v/>
      </c>
      <c r="I358" s="58" t="str">
        <f>IF('2.Census &amp; Reference Benchmarks'!I358 &lt;&gt;"",'2.Census &amp; Reference Benchmarks'!I358,"")</f>
        <v/>
      </c>
      <c r="J358" s="69" t="str">
        <f>IF('2.Census &amp; Reference Benchmarks'!J358 &lt;&gt;"",'2.Census &amp; Reference Benchmarks'!J358,"")</f>
        <v/>
      </c>
      <c r="K358" s="58" t="str">
        <f>IF('7.Safe Harbor Input Data &amp; Calc'!Q360 &lt;&gt; "", '7.Safe Harbor Input Data &amp; Calc'!Q360, "")</f>
        <v>No</v>
      </c>
      <c r="L358" s="59" t="str">
        <f>IF('2.Census &amp; Reference Benchmarks'!T358&lt;&gt; "",'2.Census &amp; Reference Benchmarks'!T358,"")</f>
        <v/>
      </c>
      <c r="M358" s="60">
        <f>'2.Census &amp; Reference Benchmarks'!M358</f>
        <v>0</v>
      </c>
      <c r="N358" s="60">
        <f>'2.Census &amp; Reference Benchmarks'!P358</f>
        <v>0</v>
      </c>
      <c r="O358" s="60">
        <f>'2.Census &amp; Reference Benchmarks'!S358</f>
        <v>0</v>
      </c>
      <c r="P358" s="52">
        <f>IF( AND(I358 &lt; '1. Summary for SBA'!$J$7, I358 &lt;&gt;""), 0, IF(AND(G358="",I358=""),SUM(M358:O358)*4,IF(I358&lt;'1. Summary for SBA'!$J$7,0,IF(K358="Yes",0,IF(H358="Salary",IF(AND(SUM(M358:O358)*4&lt;100000,L358=""),(SUM(M358:O358)/(IF(OR(I358=0,I358&gt;=DATEVALUE("3/31/2020")),DATEVALUE("3/31/2020"),I358)-IF(OR(G358&lt;=DATEVALUE("1/1/2020"), G358 = ""),DATEVALUE("1/1/2020"),IF(OR(MONTH(G358)=1),G358+1,IF(MONTH(G358)=3,G358,G358-1)))))*360,0),0)))))</f>
        <v>0</v>
      </c>
      <c r="Q358" s="52">
        <f t="shared" si="43"/>
        <v>0</v>
      </c>
      <c r="R358" s="67">
        <f t="shared" si="37"/>
        <v>0</v>
      </c>
      <c r="S358" s="53">
        <f>SUM('3.Weekly Hours &amp; Wage Activity'!AI358:BF358)</f>
        <v>0</v>
      </c>
      <c r="T358" s="53">
        <f>IF(AND(I358&lt;&gt; "",  I358 &lt; '1. Summary for SBA'!$J$11 +168, I358 &gt; '1. Summary for SBA'!$J$11),S358+(((168-(I358-'1. Summary for SBA'!$J$11+1))*S358)/((I358-'1. Summary for SBA'!$J$11+1))),0)</f>
        <v>0</v>
      </c>
      <c r="U358" s="369">
        <f>IF(K358= "Yes",0,IF( H358 = "salary",IF(T358 = 0,MAX(0,$R358-$S358), R358-T358),IF( H358 = "Hourly",'6. Hourly EE Wage Reduction'!AA358, 0)))</f>
        <v>0</v>
      </c>
      <c r="V358" s="67">
        <f t="shared" si="38"/>
        <v>0</v>
      </c>
      <c r="W358" s="405" t="str">
        <f>IF(U358 = 0, "No",IF('6. Hourly EE Wage Reduction'!T358 &gt;'6. Hourly EE Wage Reduction'!W358, "Yes", "No"))</f>
        <v>No</v>
      </c>
      <c r="X358" s="67">
        <f t="shared" si="39"/>
        <v>0</v>
      </c>
      <c r="Y358" s="67">
        <f t="shared" si="40"/>
        <v>0</v>
      </c>
      <c r="AA358" s="86">
        <f>IFERROR(IF('3.Weekly Hours &amp; Wage Activity'!J358 = "FT", 1,MIN(1,IF('3.Weekly Hours &amp; Wage Activity'!J358 = "", "",MIN('3.Weekly Hours &amp; Wage Activity'!J358/40,1)),IF('3.Weekly Hours &amp; Wage Activity'!J358="", "",'3.Weekly Hours &amp; Wage Activity'!J358/40 ))),0)</f>
        <v>0</v>
      </c>
      <c r="AB358" s="86">
        <f>IFERROR(IF('3.Weekly Hours &amp; Wage Activity'!K358 = "FT", 1,MIN(1,IF('3.Weekly Hours &amp; Wage Activity'!K358 = "", "",MIN('3.Weekly Hours &amp; Wage Activity'!K358/40,1)),IF('3.Weekly Hours &amp; Wage Activity'!K358="", "",'3.Weekly Hours &amp; Wage Activity'!K358/40 ))),0)</f>
        <v>0</v>
      </c>
      <c r="AC358" s="86">
        <f>IFERROR(IF('3.Weekly Hours &amp; Wage Activity'!L358 = "FT", 1,MIN(1,IF('3.Weekly Hours &amp; Wage Activity'!L358 = "", "",MIN('3.Weekly Hours &amp; Wage Activity'!L358/40,1)),IF('3.Weekly Hours &amp; Wage Activity'!L358="", "",'3.Weekly Hours &amp; Wage Activity'!L358/40 ))),0)</f>
        <v>0</v>
      </c>
      <c r="AD358" s="86">
        <f>IFERROR(IF('3.Weekly Hours &amp; Wage Activity'!M358 = "FT", 1,MIN(1,IF('3.Weekly Hours &amp; Wage Activity'!M358 = "", "",MIN('3.Weekly Hours &amp; Wage Activity'!M358/40,1)),IF('3.Weekly Hours &amp; Wage Activity'!M358="", "",'3.Weekly Hours &amp; Wage Activity'!M358/40 ))),0)</f>
        <v>0</v>
      </c>
      <c r="AE358" s="86">
        <f>IFERROR(IF('3.Weekly Hours &amp; Wage Activity'!N358 = "FT", 1,MIN(1,IF('3.Weekly Hours &amp; Wage Activity'!N358 = "", "",MIN('3.Weekly Hours &amp; Wage Activity'!N358/40,1)),IF('3.Weekly Hours &amp; Wage Activity'!N358="", "",'3.Weekly Hours &amp; Wage Activity'!N358/40 ))),0)</f>
        <v>0</v>
      </c>
      <c r="AF358" s="86">
        <f>IFERROR(IF('3.Weekly Hours &amp; Wage Activity'!O358 = "FT", 1,MIN(1,IF('3.Weekly Hours &amp; Wage Activity'!O358 = "", "",MIN('3.Weekly Hours &amp; Wage Activity'!O358/40,1)),IF('3.Weekly Hours &amp; Wage Activity'!O358="", "",'3.Weekly Hours &amp; Wage Activity'!O358/40 ))),0)</f>
        <v>0</v>
      </c>
      <c r="AG358" s="86">
        <f>IFERROR(IF('3.Weekly Hours &amp; Wage Activity'!P358 = "FT", 1,MIN(1,IF('3.Weekly Hours &amp; Wage Activity'!P358 = "", "",MIN('3.Weekly Hours &amp; Wage Activity'!P358/40,1)),IF('3.Weekly Hours &amp; Wage Activity'!P358="", "",'3.Weekly Hours &amp; Wage Activity'!P358/40 ))),0)</f>
        <v>0</v>
      </c>
      <c r="AH358" s="86">
        <f>IFERROR(IF('3.Weekly Hours &amp; Wage Activity'!Q358 = "FT", 1,MIN(1,IF('3.Weekly Hours &amp; Wage Activity'!Q358 = "", "",MIN('3.Weekly Hours &amp; Wage Activity'!Q358/40,1)),IF('3.Weekly Hours &amp; Wage Activity'!Q358="", "",'3.Weekly Hours &amp; Wage Activity'!Q358/40 ))),0)</f>
        <v>0</v>
      </c>
      <c r="AI358" s="86">
        <f>IFERROR(IF('3.Weekly Hours &amp; Wage Activity'!R358 = "FT", 1,MIN(1,IF('3.Weekly Hours &amp; Wage Activity'!R358 = "", "",MIN('3.Weekly Hours &amp; Wage Activity'!R358/40,1)),IF('3.Weekly Hours &amp; Wage Activity'!R358="", "",'3.Weekly Hours &amp; Wage Activity'!R358/40 ))),0)</f>
        <v>0</v>
      </c>
      <c r="AJ358" s="86">
        <f>IFERROR(IF('3.Weekly Hours &amp; Wage Activity'!S358 = "FT", 1,MIN(1,IF('3.Weekly Hours &amp; Wage Activity'!S358 = "", "",MIN('3.Weekly Hours &amp; Wage Activity'!S358/40,1)),IF('3.Weekly Hours &amp; Wage Activity'!S358="", "",'3.Weekly Hours &amp; Wage Activity'!S358/40 ))),0)</f>
        <v>0</v>
      </c>
      <c r="AK358" s="86">
        <f>IFERROR(IF('3.Weekly Hours &amp; Wage Activity'!T358 = "FT", 1,MIN(1,IF('3.Weekly Hours &amp; Wage Activity'!T358 = "", "",MIN('3.Weekly Hours &amp; Wage Activity'!T358/40,1)),IF('3.Weekly Hours &amp; Wage Activity'!T358="", "",'3.Weekly Hours &amp; Wage Activity'!T358/40 ))),0)</f>
        <v>0</v>
      </c>
      <c r="AL358" s="86">
        <f>IFERROR(IF('3.Weekly Hours &amp; Wage Activity'!U358 = "FT", 1,MIN(1,IF('3.Weekly Hours &amp; Wage Activity'!U358 = "", "",MIN('3.Weekly Hours &amp; Wage Activity'!U358/40,1)),IF('3.Weekly Hours &amp; Wage Activity'!U358="", "",'3.Weekly Hours &amp; Wage Activity'!U358/40 ))),0)</f>
        <v>0</v>
      </c>
      <c r="AM358" s="86">
        <f>IFERROR(IF('3.Weekly Hours &amp; Wage Activity'!V358 = "FT", 1,MIN(1,IF('3.Weekly Hours &amp; Wage Activity'!V358 = "", "",MIN('3.Weekly Hours &amp; Wage Activity'!V358/40,1)),IF('3.Weekly Hours &amp; Wage Activity'!V358="", "",'3.Weekly Hours &amp; Wage Activity'!V358/40 ))),0)</f>
        <v>0</v>
      </c>
      <c r="AN358" s="86">
        <f>IFERROR(IF('3.Weekly Hours &amp; Wage Activity'!W358 = "FT", 1,MIN(1,IF('3.Weekly Hours &amp; Wage Activity'!W358 = "", "",MIN('3.Weekly Hours &amp; Wage Activity'!W358/40,1)),IF('3.Weekly Hours &amp; Wage Activity'!W358="", "",'3.Weekly Hours &amp; Wage Activity'!W358/40 ))),0)</f>
        <v>0</v>
      </c>
      <c r="AO358" s="86">
        <f>IFERROR(IF('3.Weekly Hours &amp; Wage Activity'!X358 = "FT", 1,MIN(1,IF('3.Weekly Hours &amp; Wage Activity'!X358 = "", "",MIN('3.Weekly Hours &amp; Wage Activity'!X358/40,1)),IF('3.Weekly Hours &amp; Wage Activity'!X358="", "",'3.Weekly Hours &amp; Wage Activity'!X358/40 ))),0)</f>
        <v>0</v>
      </c>
      <c r="AP358" s="86">
        <f>IFERROR(IF('3.Weekly Hours &amp; Wage Activity'!Y358 = "FT", 1,MIN(1,IF('3.Weekly Hours &amp; Wage Activity'!Y358 = "", "",MIN('3.Weekly Hours &amp; Wage Activity'!Y358/40,1)),IF('3.Weekly Hours &amp; Wage Activity'!Y358="", "",'3.Weekly Hours &amp; Wage Activity'!Y358/40 ))),0)</f>
        <v>0</v>
      </c>
      <c r="AQ358" s="86">
        <f>IFERROR(IF('3.Weekly Hours &amp; Wage Activity'!Z358 = "FT", 1,MIN(1,IF('3.Weekly Hours &amp; Wage Activity'!Z358 = "", "",MIN('3.Weekly Hours &amp; Wage Activity'!Z358/40,1)),IF('3.Weekly Hours &amp; Wage Activity'!Z358="", "",'3.Weekly Hours &amp; Wage Activity'!Z358/40 ))),0)</f>
        <v>0</v>
      </c>
      <c r="AR358" s="86">
        <f>IFERROR(IF('3.Weekly Hours &amp; Wage Activity'!AA358 = "FT", 1,MIN(1,IF('3.Weekly Hours &amp; Wage Activity'!AA358 = "", "",MIN('3.Weekly Hours &amp; Wage Activity'!AA358/40,1)),IF('3.Weekly Hours &amp; Wage Activity'!AA358="", "",'3.Weekly Hours &amp; Wage Activity'!AA358/40 ))),0)</f>
        <v>0</v>
      </c>
      <c r="AS358" s="86">
        <f>IFERROR(IF('3.Weekly Hours &amp; Wage Activity'!AB358 = "FT", 1,MIN(1,IF('3.Weekly Hours &amp; Wage Activity'!AB358 = "", "",MIN('3.Weekly Hours &amp; Wage Activity'!AB358/40,1)),IF('3.Weekly Hours &amp; Wage Activity'!AB358="", "",'3.Weekly Hours &amp; Wage Activity'!AB358/40 ))),0)</f>
        <v>0</v>
      </c>
      <c r="AT358" s="86">
        <f>IFERROR(IF('3.Weekly Hours &amp; Wage Activity'!AC358 = "FT", 1,MIN(1,IF('3.Weekly Hours &amp; Wage Activity'!AC358 = "", "",MIN('3.Weekly Hours &amp; Wage Activity'!AC358/40,1)),IF('3.Weekly Hours &amp; Wage Activity'!AC358="", "",'3.Weekly Hours &amp; Wage Activity'!AC358/40 ))),0)</f>
        <v>0</v>
      </c>
      <c r="AU358" s="86">
        <f>IFERROR(IF('3.Weekly Hours &amp; Wage Activity'!AD358 = "FT", 1,MIN(1,IF('3.Weekly Hours &amp; Wage Activity'!AD358 = "", "",MIN('3.Weekly Hours &amp; Wage Activity'!AD358/40,1)),IF('3.Weekly Hours &amp; Wage Activity'!AD358="", "",'3.Weekly Hours &amp; Wage Activity'!AD358/40 ))),0)</f>
        <v>0</v>
      </c>
      <c r="AV358" s="86">
        <f>IFERROR(IF('3.Weekly Hours &amp; Wage Activity'!AE358 = "FT", 1,MIN(1,IF('3.Weekly Hours &amp; Wage Activity'!AE358 = "", "",MIN('3.Weekly Hours &amp; Wage Activity'!AE358/40,1)),IF('3.Weekly Hours &amp; Wage Activity'!AE358="", "",'3.Weekly Hours &amp; Wage Activity'!AE358/40 ))),0)</f>
        <v>0</v>
      </c>
      <c r="AW358" s="86">
        <f>IFERROR(IF('3.Weekly Hours &amp; Wage Activity'!AF358 = "FT", 1,MIN(1,IF('3.Weekly Hours &amp; Wage Activity'!AF358 = "", "",MIN('3.Weekly Hours &amp; Wage Activity'!AF358/40,1)),IF('3.Weekly Hours &amp; Wage Activity'!AF358="", "",'3.Weekly Hours &amp; Wage Activity'!AF358/40 ))),0)</f>
        <v>0</v>
      </c>
      <c r="AX358" s="86">
        <f>IFERROR(IF('3.Weekly Hours &amp; Wage Activity'!AG358 = "FT", 1,MIN(1,IF('3.Weekly Hours &amp; Wage Activity'!AG358 = "", "",MIN('3.Weekly Hours &amp; Wage Activity'!AG358/40,1)),IF('3.Weekly Hours &amp; Wage Activity'!AG358="", "",'3.Weekly Hours &amp; Wage Activity'!AG358/40 ))),0)</f>
        <v>0</v>
      </c>
      <c r="AY358" s="523">
        <f>SUM( IF(COUNTIF('3.Weekly Hours &amp; Wage Activity'!J358:Q358, "&lt;&gt;FT") = 0, COLUMNS('3.Weekly Hours &amp; Wage Activity'!J358:AG358) * 40, '3.Weekly Hours &amp; Wage Activity'!J358:AG358))</f>
        <v>0</v>
      </c>
      <c r="AZ358" s="86">
        <f t="shared" si="41"/>
        <v>0</v>
      </c>
      <c r="BA358" s="87">
        <f t="shared" si="42"/>
        <v>0</v>
      </c>
      <c r="BB358" s="74" t="str">
        <f>IF('2.Census &amp; Reference Benchmarks'!K358 = "", "", '2.Census &amp; Reference Benchmarks'!K358)</f>
        <v/>
      </c>
      <c r="BC358" s="185">
        <f>IF('2.Census &amp; Reference Benchmarks'!L358="N/A",IF(OR(AND(G358="",I358=""),AND(G358&lt;DATEVALUE("1/1/2020"),OR(I358="",I358&gt;DATEVALUE("3/31/2020")))),177.14,IF(OR(I358 = "", I358 &gt; DATEVALUE("1/31/2020")), ROUND(177.14*((DATEVALUE("2/1/2020") -G358)/31),1))),IF('2.Census &amp; Reference Benchmarks'!L358="",0,'2.Census &amp; Reference Benchmarks'!L358))</f>
        <v>0</v>
      </c>
      <c r="BD358" s="74" t="str">
        <f>IF('2.Census &amp; Reference Benchmarks'!N358 = "", "", '2.Census &amp; Reference Benchmarks'!N358)</f>
        <v/>
      </c>
      <c r="BE358" s="185">
        <f>IF('2.Census &amp; Reference Benchmarks'!O358="N/A",IF(OR(AND(G358="",I358=""),AND(G358&lt;=DATEVALUE("2/1/2020"),OR(I358="",I358&gt;=DATEVALUE("2/29/2020")))),165.71,IF(AND(G358&gt;DATEVALUE("2/1/2020"),OR(I358="",I358&lt;=DATEVALUE("2/29/2020"))),((DATEVALUE("3/1/2020")-G358)/29)*165.71,"")),IF('2.Census &amp; Reference Benchmarks'!O358="",0,'2.Census &amp; Reference Benchmarks'!O358))</f>
        <v>0</v>
      </c>
    </row>
    <row r="359" spans="1:57" x14ac:dyDescent="0.25">
      <c r="A359" s="3"/>
      <c r="B359" s="56">
        <f>IF('2.Census &amp; Reference Benchmarks'!B359 &lt;&gt;"",'2.Census &amp; Reference Benchmarks'!B359,"")</f>
        <v>0</v>
      </c>
      <c r="C359" s="56">
        <f>IF('2.Census &amp; Reference Benchmarks'!C359 &lt;&gt;"",'2.Census &amp; Reference Benchmarks'!C359,"")</f>
        <v>0</v>
      </c>
      <c r="D359" s="57" t="str">
        <f>IF('2.Census &amp; Reference Benchmarks'!D359 &lt;&gt;"",'2.Census &amp; Reference Benchmarks'!D359,"")</f>
        <v/>
      </c>
      <c r="E359" s="56" t="str">
        <f>IF('2.Census &amp; Reference Benchmarks'!E359 &lt;&gt;"",'2.Census &amp; Reference Benchmarks'!E359,"")</f>
        <v/>
      </c>
      <c r="F359" s="56" t="str">
        <f>IF('2.Census &amp; Reference Benchmarks'!F359 &lt;&gt;"",'2.Census &amp; Reference Benchmarks'!F359,"")</f>
        <v/>
      </c>
      <c r="G359" s="58" t="str">
        <f>IF('2.Census &amp; Reference Benchmarks'!G359 &lt;&gt;"",'2.Census &amp; Reference Benchmarks'!G359,"")</f>
        <v/>
      </c>
      <c r="H359" s="58" t="str">
        <f>IF('2.Census &amp; Reference Benchmarks'!H359 &lt;&gt;"",'2.Census &amp; Reference Benchmarks'!H359,"")</f>
        <v/>
      </c>
      <c r="I359" s="58" t="str">
        <f>IF('2.Census &amp; Reference Benchmarks'!I359 &lt;&gt;"",'2.Census &amp; Reference Benchmarks'!I359,"")</f>
        <v/>
      </c>
      <c r="J359" s="69" t="str">
        <f>IF('2.Census &amp; Reference Benchmarks'!J359 &lt;&gt;"",'2.Census &amp; Reference Benchmarks'!J359,"")</f>
        <v/>
      </c>
      <c r="K359" s="58" t="str">
        <f>IF('7.Safe Harbor Input Data &amp; Calc'!Q361 &lt;&gt; "", '7.Safe Harbor Input Data &amp; Calc'!Q361, "")</f>
        <v>No</v>
      </c>
      <c r="L359" s="59" t="str">
        <f>IF('2.Census &amp; Reference Benchmarks'!T359&lt;&gt; "",'2.Census &amp; Reference Benchmarks'!T359,"")</f>
        <v/>
      </c>
      <c r="M359" s="60">
        <f>'2.Census &amp; Reference Benchmarks'!M359</f>
        <v>0</v>
      </c>
      <c r="N359" s="60">
        <f>'2.Census &amp; Reference Benchmarks'!P359</f>
        <v>0</v>
      </c>
      <c r="O359" s="60">
        <f>'2.Census &amp; Reference Benchmarks'!S359</f>
        <v>0</v>
      </c>
      <c r="P359" s="52">
        <f>IF( AND(I359 &lt; '1. Summary for SBA'!$J$7, I359 &lt;&gt;""), 0, IF(AND(G359="",I359=""),SUM(M359:O359)*4,IF(I359&lt;'1. Summary for SBA'!$J$7,0,IF(K359="Yes",0,IF(H359="Salary",IF(AND(SUM(M359:O359)*4&lt;100000,L359=""),(SUM(M359:O359)/(IF(OR(I359=0,I359&gt;=DATEVALUE("3/31/2020")),DATEVALUE("3/31/2020"),I359)-IF(OR(G359&lt;=DATEVALUE("1/1/2020"), G359 = ""),DATEVALUE("1/1/2020"),IF(OR(MONTH(G359)=1),G359+1,IF(MONTH(G359)=3,G359,G359-1)))))*360,0),0)))))</f>
        <v>0</v>
      </c>
      <c r="Q359" s="52">
        <f t="shared" si="43"/>
        <v>0</v>
      </c>
      <c r="R359" s="67">
        <f t="shared" si="37"/>
        <v>0</v>
      </c>
      <c r="S359" s="53">
        <f>SUM('3.Weekly Hours &amp; Wage Activity'!AI359:BF359)</f>
        <v>0</v>
      </c>
      <c r="T359" s="53">
        <f>IF(AND(I359&lt;&gt; "",  I359 &lt; '1. Summary for SBA'!$J$11 +168, I359 &gt; '1. Summary for SBA'!$J$11),S359+(((168-(I359-'1. Summary for SBA'!$J$11+1))*S359)/((I359-'1. Summary for SBA'!$J$11+1))),0)</f>
        <v>0</v>
      </c>
      <c r="U359" s="369">
        <f>IF(K359= "Yes",0,IF( H359 = "salary",IF(T359 = 0,MAX(0,$R359-$S359), R359-T359),IF( H359 = "Hourly",'6. Hourly EE Wage Reduction'!AA359, 0)))</f>
        <v>0</v>
      </c>
      <c r="V359" s="67">
        <f t="shared" si="38"/>
        <v>0</v>
      </c>
      <c r="W359" s="405" t="str">
        <f>IF(U359 = 0, "No",IF('6. Hourly EE Wage Reduction'!T359 &gt;'6. Hourly EE Wage Reduction'!W359, "Yes", "No"))</f>
        <v>No</v>
      </c>
      <c r="X359" s="67">
        <f t="shared" si="39"/>
        <v>0</v>
      </c>
      <c r="Y359" s="67">
        <f t="shared" si="40"/>
        <v>0</v>
      </c>
      <c r="AA359" s="86">
        <f>IFERROR(IF('3.Weekly Hours &amp; Wage Activity'!J359 = "FT", 1,MIN(1,IF('3.Weekly Hours &amp; Wage Activity'!J359 = "", "",MIN('3.Weekly Hours &amp; Wage Activity'!J359/40,1)),IF('3.Weekly Hours &amp; Wage Activity'!J359="", "",'3.Weekly Hours &amp; Wage Activity'!J359/40 ))),0)</f>
        <v>0</v>
      </c>
      <c r="AB359" s="86">
        <f>IFERROR(IF('3.Weekly Hours &amp; Wage Activity'!K359 = "FT", 1,MIN(1,IF('3.Weekly Hours &amp; Wage Activity'!K359 = "", "",MIN('3.Weekly Hours &amp; Wage Activity'!K359/40,1)),IF('3.Weekly Hours &amp; Wage Activity'!K359="", "",'3.Weekly Hours &amp; Wage Activity'!K359/40 ))),0)</f>
        <v>0</v>
      </c>
      <c r="AC359" s="86">
        <f>IFERROR(IF('3.Weekly Hours &amp; Wage Activity'!L359 = "FT", 1,MIN(1,IF('3.Weekly Hours &amp; Wage Activity'!L359 = "", "",MIN('3.Weekly Hours &amp; Wage Activity'!L359/40,1)),IF('3.Weekly Hours &amp; Wage Activity'!L359="", "",'3.Weekly Hours &amp; Wage Activity'!L359/40 ))),0)</f>
        <v>0</v>
      </c>
      <c r="AD359" s="86">
        <f>IFERROR(IF('3.Weekly Hours &amp; Wage Activity'!M359 = "FT", 1,MIN(1,IF('3.Weekly Hours &amp; Wage Activity'!M359 = "", "",MIN('3.Weekly Hours &amp; Wage Activity'!M359/40,1)),IF('3.Weekly Hours &amp; Wage Activity'!M359="", "",'3.Weekly Hours &amp; Wage Activity'!M359/40 ))),0)</f>
        <v>0</v>
      </c>
      <c r="AE359" s="86">
        <f>IFERROR(IF('3.Weekly Hours &amp; Wage Activity'!N359 = "FT", 1,MIN(1,IF('3.Weekly Hours &amp; Wage Activity'!N359 = "", "",MIN('3.Weekly Hours &amp; Wage Activity'!N359/40,1)),IF('3.Weekly Hours &amp; Wage Activity'!N359="", "",'3.Weekly Hours &amp; Wage Activity'!N359/40 ))),0)</f>
        <v>0</v>
      </c>
      <c r="AF359" s="86">
        <f>IFERROR(IF('3.Weekly Hours &amp; Wage Activity'!O359 = "FT", 1,MIN(1,IF('3.Weekly Hours &amp; Wage Activity'!O359 = "", "",MIN('3.Weekly Hours &amp; Wage Activity'!O359/40,1)),IF('3.Weekly Hours &amp; Wage Activity'!O359="", "",'3.Weekly Hours &amp; Wage Activity'!O359/40 ))),0)</f>
        <v>0</v>
      </c>
      <c r="AG359" s="86">
        <f>IFERROR(IF('3.Weekly Hours &amp; Wage Activity'!P359 = "FT", 1,MIN(1,IF('3.Weekly Hours &amp; Wage Activity'!P359 = "", "",MIN('3.Weekly Hours &amp; Wage Activity'!P359/40,1)),IF('3.Weekly Hours &amp; Wage Activity'!P359="", "",'3.Weekly Hours &amp; Wage Activity'!P359/40 ))),0)</f>
        <v>0</v>
      </c>
      <c r="AH359" s="86">
        <f>IFERROR(IF('3.Weekly Hours &amp; Wage Activity'!Q359 = "FT", 1,MIN(1,IF('3.Weekly Hours &amp; Wage Activity'!Q359 = "", "",MIN('3.Weekly Hours &amp; Wage Activity'!Q359/40,1)),IF('3.Weekly Hours &amp; Wage Activity'!Q359="", "",'3.Weekly Hours &amp; Wage Activity'!Q359/40 ))),0)</f>
        <v>0</v>
      </c>
      <c r="AI359" s="86">
        <f>IFERROR(IF('3.Weekly Hours &amp; Wage Activity'!R359 = "FT", 1,MIN(1,IF('3.Weekly Hours &amp; Wage Activity'!R359 = "", "",MIN('3.Weekly Hours &amp; Wage Activity'!R359/40,1)),IF('3.Weekly Hours &amp; Wage Activity'!R359="", "",'3.Weekly Hours &amp; Wage Activity'!R359/40 ))),0)</f>
        <v>0</v>
      </c>
      <c r="AJ359" s="86">
        <f>IFERROR(IF('3.Weekly Hours &amp; Wage Activity'!S359 = "FT", 1,MIN(1,IF('3.Weekly Hours &amp; Wage Activity'!S359 = "", "",MIN('3.Weekly Hours &amp; Wage Activity'!S359/40,1)),IF('3.Weekly Hours &amp; Wage Activity'!S359="", "",'3.Weekly Hours &amp; Wage Activity'!S359/40 ))),0)</f>
        <v>0</v>
      </c>
      <c r="AK359" s="86">
        <f>IFERROR(IF('3.Weekly Hours &amp; Wage Activity'!T359 = "FT", 1,MIN(1,IF('3.Weekly Hours &amp; Wage Activity'!T359 = "", "",MIN('3.Weekly Hours &amp; Wage Activity'!T359/40,1)),IF('3.Weekly Hours &amp; Wage Activity'!T359="", "",'3.Weekly Hours &amp; Wage Activity'!T359/40 ))),0)</f>
        <v>0</v>
      </c>
      <c r="AL359" s="86">
        <f>IFERROR(IF('3.Weekly Hours &amp; Wage Activity'!U359 = "FT", 1,MIN(1,IF('3.Weekly Hours &amp; Wage Activity'!U359 = "", "",MIN('3.Weekly Hours &amp; Wage Activity'!U359/40,1)),IF('3.Weekly Hours &amp; Wage Activity'!U359="", "",'3.Weekly Hours &amp; Wage Activity'!U359/40 ))),0)</f>
        <v>0</v>
      </c>
      <c r="AM359" s="86">
        <f>IFERROR(IF('3.Weekly Hours &amp; Wage Activity'!V359 = "FT", 1,MIN(1,IF('3.Weekly Hours &amp; Wage Activity'!V359 = "", "",MIN('3.Weekly Hours &amp; Wage Activity'!V359/40,1)),IF('3.Weekly Hours &amp; Wage Activity'!V359="", "",'3.Weekly Hours &amp; Wage Activity'!V359/40 ))),0)</f>
        <v>0</v>
      </c>
      <c r="AN359" s="86">
        <f>IFERROR(IF('3.Weekly Hours &amp; Wage Activity'!W359 = "FT", 1,MIN(1,IF('3.Weekly Hours &amp; Wage Activity'!W359 = "", "",MIN('3.Weekly Hours &amp; Wage Activity'!W359/40,1)),IF('3.Weekly Hours &amp; Wage Activity'!W359="", "",'3.Weekly Hours &amp; Wage Activity'!W359/40 ))),0)</f>
        <v>0</v>
      </c>
      <c r="AO359" s="86">
        <f>IFERROR(IF('3.Weekly Hours &amp; Wage Activity'!X359 = "FT", 1,MIN(1,IF('3.Weekly Hours &amp; Wage Activity'!X359 = "", "",MIN('3.Weekly Hours &amp; Wage Activity'!X359/40,1)),IF('3.Weekly Hours &amp; Wage Activity'!X359="", "",'3.Weekly Hours &amp; Wage Activity'!X359/40 ))),0)</f>
        <v>0</v>
      </c>
      <c r="AP359" s="86">
        <f>IFERROR(IF('3.Weekly Hours &amp; Wage Activity'!Y359 = "FT", 1,MIN(1,IF('3.Weekly Hours &amp; Wage Activity'!Y359 = "", "",MIN('3.Weekly Hours &amp; Wage Activity'!Y359/40,1)),IF('3.Weekly Hours &amp; Wage Activity'!Y359="", "",'3.Weekly Hours &amp; Wage Activity'!Y359/40 ))),0)</f>
        <v>0</v>
      </c>
      <c r="AQ359" s="86">
        <f>IFERROR(IF('3.Weekly Hours &amp; Wage Activity'!Z359 = "FT", 1,MIN(1,IF('3.Weekly Hours &amp; Wage Activity'!Z359 = "", "",MIN('3.Weekly Hours &amp; Wage Activity'!Z359/40,1)),IF('3.Weekly Hours &amp; Wage Activity'!Z359="", "",'3.Weekly Hours &amp; Wage Activity'!Z359/40 ))),0)</f>
        <v>0</v>
      </c>
      <c r="AR359" s="86">
        <f>IFERROR(IF('3.Weekly Hours &amp; Wage Activity'!AA359 = "FT", 1,MIN(1,IF('3.Weekly Hours &amp; Wage Activity'!AA359 = "", "",MIN('3.Weekly Hours &amp; Wage Activity'!AA359/40,1)),IF('3.Weekly Hours &amp; Wage Activity'!AA359="", "",'3.Weekly Hours &amp; Wage Activity'!AA359/40 ))),0)</f>
        <v>0</v>
      </c>
      <c r="AS359" s="86">
        <f>IFERROR(IF('3.Weekly Hours &amp; Wage Activity'!AB359 = "FT", 1,MIN(1,IF('3.Weekly Hours &amp; Wage Activity'!AB359 = "", "",MIN('3.Weekly Hours &amp; Wage Activity'!AB359/40,1)),IF('3.Weekly Hours &amp; Wage Activity'!AB359="", "",'3.Weekly Hours &amp; Wage Activity'!AB359/40 ))),0)</f>
        <v>0</v>
      </c>
      <c r="AT359" s="86">
        <f>IFERROR(IF('3.Weekly Hours &amp; Wage Activity'!AC359 = "FT", 1,MIN(1,IF('3.Weekly Hours &amp; Wage Activity'!AC359 = "", "",MIN('3.Weekly Hours &amp; Wage Activity'!AC359/40,1)),IF('3.Weekly Hours &amp; Wage Activity'!AC359="", "",'3.Weekly Hours &amp; Wage Activity'!AC359/40 ))),0)</f>
        <v>0</v>
      </c>
      <c r="AU359" s="86">
        <f>IFERROR(IF('3.Weekly Hours &amp; Wage Activity'!AD359 = "FT", 1,MIN(1,IF('3.Weekly Hours &amp; Wage Activity'!AD359 = "", "",MIN('3.Weekly Hours &amp; Wage Activity'!AD359/40,1)),IF('3.Weekly Hours &amp; Wage Activity'!AD359="", "",'3.Weekly Hours &amp; Wage Activity'!AD359/40 ))),0)</f>
        <v>0</v>
      </c>
      <c r="AV359" s="86">
        <f>IFERROR(IF('3.Weekly Hours &amp; Wage Activity'!AE359 = "FT", 1,MIN(1,IF('3.Weekly Hours &amp; Wage Activity'!AE359 = "", "",MIN('3.Weekly Hours &amp; Wage Activity'!AE359/40,1)),IF('3.Weekly Hours &amp; Wage Activity'!AE359="", "",'3.Weekly Hours &amp; Wage Activity'!AE359/40 ))),0)</f>
        <v>0</v>
      </c>
      <c r="AW359" s="86">
        <f>IFERROR(IF('3.Weekly Hours &amp; Wage Activity'!AF359 = "FT", 1,MIN(1,IF('3.Weekly Hours &amp; Wage Activity'!AF359 = "", "",MIN('3.Weekly Hours &amp; Wage Activity'!AF359/40,1)),IF('3.Weekly Hours &amp; Wage Activity'!AF359="", "",'3.Weekly Hours &amp; Wage Activity'!AF359/40 ))),0)</f>
        <v>0</v>
      </c>
      <c r="AX359" s="86">
        <f>IFERROR(IF('3.Weekly Hours &amp; Wage Activity'!AG359 = "FT", 1,MIN(1,IF('3.Weekly Hours &amp; Wage Activity'!AG359 = "", "",MIN('3.Weekly Hours &amp; Wage Activity'!AG359/40,1)),IF('3.Weekly Hours &amp; Wage Activity'!AG359="", "",'3.Weekly Hours &amp; Wage Activity'!AG359/40 ))),0)</f>
        <v>0</v>
      </c>
      <c r="AY359" s="523">
        <f>SUM( IF(COUNTIF('3.Weekly Hours &amp; Wage Activity'!J359:Q359, "&lt;&gt;FT") = 0, COLUMNS('3.Weekly Hours &amp; Wage Activity'!J359:AG359) * 40, '3.Weekly Hours &amp; Wage Activity'!J359:AG359))</f>
        <v>0</v>
      </c>
      <c r="AZ359" s="86">
        <f t="shared" si="41"/>
        <v>0</v>
      </c>
      <c r="BA359" s="87">
        <f t="shared" si="42"/>
        <v>0</v>
      </c>
      <c r="BB359" s="74" t="str">
        <f>IF('2.Census &amp; Reference Benchmarks'!K359 = "", "", '2.Census &amp; Reference Benchmarks'!K359)</f>
        <v/>
      </c>
      <c r="BC359" s="185">
        <f>IF('2.Census &amp; Reference Benchmarks'!L359="N/A",IF(OR(AND(G359="",I359=""),AND(G359&lt;DATEVALUE("1/1/2020"),OR(I359="",I359&gt;DATEVALUE("3/31/2020")))),177.14,IF(OR(I359 = "", I359 &gt; DATEVALUE("1/31/2020")), ROUND(177.14*((DATEVALUE("2/1/2020") -G359)/31),1))),IF('2.Census &amp; Reference Benchmarks'!L359="",0,'2.Census &amp; Reference Benchmarks'!L359))</f>
        <v>0</v>
      </c>
      <c r="BD359" s="74" t="str">
        <f>IF('2.Census &amp; Reference Benchmarks'!N359 = "", "", '2.Census &amp; Reference Benchmarks'!N359)</f>
        <v/>
      </c>
      <c r="BE359" s="185">
        <f>IF('2.Census &amp; Reference Benchmarks'!O359="N/A",IF(OR(AND(G359="",I359=""),AND(G359&lt;=DATEVALUE("2/1/2020"),OR(I359="",I359&gt;=DATEVALUE("2/29/2020")))),165.71,IF(AND(G359&gt;DATEVALUE("2/1/2020"),OR(I359="",I359&lt;=DATEVALUE("2/29/2020"))),((DATEVALUE("3/1/2020")-G359)/29)*165.71,"")),IF('2.Census &amp; Reference Benchmarks'!O359="",0,'2.Census &amp; Reference Benchmarks'!O359))</f>
        <v>0</v>
      </c>
    </row>
    <row r="360" spans="1:57" x14ac:dyDescent="0.25">
      <c r="A360" s="3"/>
      <c r="B360" s="56">
        <f>IF('2.Census &amp; Reference Benchmarks'!B360 &lt;&gt;"",'2.Census &amp; Reference Benchmarks'!B360,"")</f>
        <v>0</v>
      </c>
      <c r="C360" s="56">
        <f>IF('2.Census &amp; Reference Benchmarks'!C360 &lt;&gt;"",'2.Census &amp; Reference Benchmarks'!C360,"")</f>
        <v>0</v>
      </c>
      <c r="D360" s="57" t="str">
        <f>IF('2.Census &amp; Reference Benchmarks'!D360 &lt;&gt;"",'2.Census &amp; Reference Benchmarks'!D360,"")</f>
        <v/>
      </c>
      <c r="E360" s="56" t="str">
        <f>IF('2.Census &amp; Reference Benchmarks'!E360 &lt;&gt;"",'2.Census &amp; Reference Benchmarks'!E360,"")</f>
        <v/>
      </c>
      <c r="F360" s="56" t="str">
        <f>IF('2.Census &amp; Reference Benchmarks'!F360 &lt;&gt;"",'2.Census &amp; Reference Benchmarks'!F360,"")</f>
        <v/>
      </c>
      <c r="G360" s="58" t="str">
        <f>IF('2.Census &amp; Reference Benchmarks'!G360 &lt;&gt;"",'2.Census &amp; Reference Benchmarks'!G360,"")</f>
        <v/>
      </c>
      <c r="H360" s="58" t="str">
        <f>IF('2.Census &amp; Reference Benchmarks'!H360 &lt;&gt;"",'2.Census &amp; Reference Benchmarks'!H360,"")</f>
        <v/>
      </c>
      <c r="I360" s="58" t="str">
        <f>IF('2.Census &amp; Reference Benchmarks'!I360 &lt;&gt;"",'2.Census &amp; Reference Benchmarks'!I360,"")</f>
        <v/>
      </c>
      <c r="J360" s="69" t="str">
        <f>IF('2.Census &amp; Reference Benchmarks'!J360 &lt;&gt;"",'2.Census &amp; Reference Benchmarks'!J360,"")</f>
        <v/>
      </c>
      <c r="K360" s="58" t="str">
        <f>IF('7.Safe Harbor Input Data &amp; Calc'!Q362 &lt;&gt; "", '7.Safe Harbor Input Data &amp; Calc'!Q362, "")</f>
        <v>No</v>
      </c>
      <c r="L360" s="59" t="str">
        <f>IF('2.Census &amp; Reference Benchmarks'!T360&lt;&gt; "",'2.Census &amp; Reference Benchmarks'!T360,"")</f>
        <v/>
      </c>
      <c r="M360" s="60">
        <f>'2.Census &amp; Reference Benchmarks'!M360</f>
        <v>0</v>
      </c>
      <c r="N360" s="60">
        <f>'2.Census &amp; Reference Benchmarks'!P360</f>
        <v>0</v>
      </c>
      <c r="O360" s="60">
        <f>'2.Census &amp; Reference Benchmarks'!S360</f>
        <v>0</v>
      </c>
      <c r="P360" s="52">
        <f>IF( AND(I360 &lt; '1. Summary for SBA'!$J$7, I360 &lt;&gt;""), 0, IF(AND(G360="",I360=""),SUM(M360:O360)*4,IF(I360&lt;'1. Summary for SBA'!$J$7,0,IF(K360="Yes",0,IF(H360="Salary",IF(AND(SUM(M360:O360)*4&lt;100000,L360=""),(SUM(M360:O360)/(IF(OR(I360=0,I360&gt;=DATEVALUE("3/31/2020")),DATEVALUE("3/31/2020"),I360)-IF(OR(G360&lt;=DATEVALUE("1/1/2020"), G360 = ""),DATEVALUE("1/1/2020"),IF(OR(MONTH(G360)=1),G360+1,IF(MONTH(G360)=3,G360,G360-1)))))*360,0),0)))))</f>
        <v>0</v>
      </c>
      <c r="Q360" s="52">
        <f t="shared" si="43"/>
        <v>0</v>
      </c>
      <c r="R360" s="67">
        <f t="shared" si="37"/>
        <v>0</v>
      </c>
      <c r="S360" s="53">
        <f>SUM('3.Weekly Hours &amp; Wage Activity'!AI360:BF360)</f>
        <v>0</v>
      </c>
      <c r="T360" s="53">
        <f>IF(AND(I360&lt;&gt; "",  I360 &lt; '1. Summary for SBA'!$J$11 +168, I360 &gt; '1. Summary for SBA'!$J$11),S360+(((168-(I360-'1. Summary for SBA'!$J$11+1))*S360)/((I360-'1. Summary for SBA'!$J$11+1))),0)</f>
        <v>0</v>
      </c>
      <c r="U360" s="369">
        <f>IF(K360= "Yes",0,IF( H360 = "salary",IF(T360 = 0,MAX(0,$R360-$S360), R360-T360),IF( H360 = "Hourly",'6. Hourly EE Wage Reduction'!AA360, 0)))</f>
        <v>0</v>
      </c>
      <c r="V360" s="67">
        <f t="shared" si="38"/>
        <v>0</v>
      </c>
      <c r="W360" s="405" t="str">
        <f>IF(U360 = 0, "No",IF('6. Hourly EE Wage Reduction'!T360 &gt;'6. Hourly EE Wage Reduction'!W360, "Yes", "No"))</f>
        <v>No</v>
      </c>
      <c r="X360" s="67">
        <f t="shared" si="39"/>
        <v>0</v>
      </c>
      <c r="Y360" s="67">
        <f t="shared" si="40"/>
        <v>0</v>
      </c>
      <c r="AA360" s="86">
        <f>IFERROR(IF('3.Weekly Hours &amp; Wage Activity'!J360 = "FT", 1,MIN(1,IF('3.Weekly Hours &amp; Wage Activity'!J360 = "", "",MIN('3.Weekly Hours &amp; Wage Activity'!J360/40,1)),IF('3.Weekly Hours &amp; Wage Activity'!J360="", "",'3.Weekly Hours &amp; Wage Activity'!J360/40 ))),0)</f>
        <v>0</v>
      </c>
      <c r="AB360" s="86">
        <f>IFERROR(IF('3.Weekly Hours &amp; Wage Activity'!K360 = "FT", 1,MIN(1,IF('3.Weekly Hours &amp; Wage Activity'!K360 = "", "",MIN('3.Weekly Hours &amp; Wage Activity'!K360/40,1)),IF('3.Weekly Hours &amp; Wage Activity'!K360="", "",'3.Weekly Hours &amp; Wage Activity'!K360/40 ))),0)</f>
        <v>0</v>
      </c>
      <c r="AC360" s="86">
        <f>IFERROR(IF('3.Weekly Hours &amp; Wage Activity'!L360 = "FT", 1,MIN(1,IF('3.Weekly Hours &amp; Wage Activity'!L360 = "", "",MIN('3.Weekly Hours &amp; Wage Activity'!L360/40,1)),IF('3.Weekly Hours &amp; Wage Activity'!L360="", "",'3.Weekly Hours &amp; Wage Activity'!L360/40 ))),0)</f>
        <v>0</v>
      </c>
      <c r="AD360" s="86">
        <f>IFERROR(IF('3.Weekly Hours &amp; Wage Activity'!M360 = "FT", 1,MIN(1,IF('3.Weekly Hours &amp; Wage Activity'!M360 = "", "",MIN('3.Weekly Hours &amp; Wage Activity'!M360/40,1)),IF('3.Weekly Hours &amp; Wage Activity'!M360="", "",'3.Weekly Hours &amp; Wage Activity'!M360/40 ))),0)</f>
        <v>0</v>
      </c>
      <c r="AE360" s="86">
        <f>IFERROR(IF('3.Weekly Hours &amp; Wage Activity'!N360 = "FT", 1,MIN(1,IF('3.Weekly Hours &amp; Wage Activity'!N360 = "", "",MIN('3.Weekly Hours &amp; Wage Activity'!N360/40,1)),IF('3.Weekly Hours &amp; Wage Activity'!N360="", "",'3.Weekly Hours &amp; Wage Activity'!N360/40 ))),0)</f>
        <v>0</v>
      </c>
      <c r="AF360" s="86">
        <f>IFERROR(IF('3.Weekly Hours &amp; Wage Activity'!O360 = "FT", 1,MIN(1,IF('3.Weekly Hours &amp; Wage Activity'!O360 = "", "",MIN('3.Weekly Hours &amp; Wage Activity'!O360/40,1)),IF('3.Weekly Hours &amp; Wage Activity'!O360="", "",'3.Weekly Hours &amp; Wage Activity'!O360/40 ))),0)</f>
        <v>0</v>
      </c>
      <c r="AG360" s="86">
        <f>IFERROR(IF('3.Weekly Hours &amp; Wage Activity'!P360 = "FT", 1,MIN(1,IF('3.Weekly Hours &amp; Wage Activity'!P360 = "", "",MIN('3.Weekly Hours &amp; Wage Activity'!P360/40,1)),IF('3.Weekly Hours &amp; Wage Activity'!P360="", "",'3.Weekly Hours &amp; Wage Activity'!P360/40 ))),0)</f>
        <v>0</v>
      </c>
      <c r="AH360" s="86">
        <f>IFERROR(IF('3.Weekly Hours &amp; Wage Activity'!Q360 = "FT", 1,MIN(1,IF('3.Weekly Hours &amp; Wage Activity'!Q360 = "", "",MIN('3.Weekly Hours &amp; Wage Activity'!Q360/40,1)),IF('3.Weekly Hours &amp; Wage Activity'!Q360="", "",'3.Weekly Hours &amp; Wage Activity'!Q360/40 ))),0)</f>
        <v>0</v>
      </c>
      <c r="AI360" s="86">
        <f>IFERROR(IF('3.Weekly Hours &amp; Wage Activity'!R360 = "FT", 1,MIN(1,IF('3.Weekly Hours &amp; Wage Activity'!R360 = "", "",MIN('3.Weekly Hours &amp; Wage Activity'!R360/40,1)),IF('3.Weekly Hours &amp; Wage Activity'!R360="", "",'3.Weekly Hours &amp; Wage Activity'!R360/40 ))),0)</f>
        <v>0</v>
      </c>
      <c r="AJ360" s="86">
        <f>IFERROR(IF('3.Weekly Hours &amp; Wage Activity'!S360 = "FT", 1,MIN(1,IF('3.Weekly Hours &amp; Wage Activity'!S360 = "", "",MIN('3.Weekly Hours &amp; Wage Activity'!S360/40,1)),IF('3.Weekly Hours &amp; Wage Activity'!S360="", "",'3.Weekly Hours &amp; Wage Activity'!S360/40 ))),0)</f>
        <v>0</v>
      </c>
      <c r="AK360" s="86">
        <f>IFERROR(IF('3.Weekly Hours &amp; Wage Activity'!T360 = "FT", 1,MIN(1,IF('3.Weekly Hours &amp; Wage Activity'!T360 = "", "",MIN('3.Weekly Hours &amp; Wage Activity'!T360/40,1)),IF('3.Weekly Hours &amp; Wage Activity'!T360="", "",'3.Weekly Hours &amp; Wage Activity'!T360/40 ))),0)</f>
        <v>0</v>
      </c>
      <c r="AL360" s="86">
        <f>IFERROR(IF('3.Weekly Hours &amp; Wage Activity'!U360 = "FT", 1,MIN(1,IF('3.Weekly Hours &amp; Wage Activity'!U360 = "", "",MIN('3.Weekly Hours &amp; Wage Activity'!U360/40,1)),IF('3.Weekly Hours &amp; Wage Activity'!U360="", "",'3.Weekly Hours &amp; Wage Activity'!U360/40 ))),0)</f>
        <v>0</v>
      </c>
      <c r="AM360" s="86">
        <f>IFERROR(IF('3.Weekly Hours &amp; Wage Activity'!V360 = "FT", 1,MIN(1,IF('3.Weekly Hours &amp; Wage Activity'!V360 = "", "",MIN('3.Weekly Hours &amp; Wage Activity'!V360/40,1)),IF('3.Weekly Hours &amp; Wage Activity'!V360="", "",'3.Weekly Hours &amp; Wage Activity'!V360/40 ))),0)</f>
        <v>0</v>
      </c>
      <c r="AN360" s="86">
        <f>IFERROR(IF('3.Weekly Hours &amp; Wage Activity'!W360 = "FT", 1,MIN(1,IF('3.Weekly Hours &amp; Wage Activity'!W360 = "", "",MIN('3.Weekly Hours &amp; Wage Activity'!W360/40,1)),IF('3.Weekly Hours &amp; Wage Activity'!W360="", "",'3.Weekly Hours &amp; Wage Activity'!W360/40 ))),0)</f>
        <v>0</v>
      </c>
      <c r="AO360" s="86">
        <f>IFERROR(IF('3.Weekly Hours &amp; Wage Activity'!X360 = "FT", 1,MIN(1,IF('3.Weekly Hours &amp; Wage Activity'!X360 = "", "",MIN('3.Weekly Hours &amp; Wage Activity'!X360/40,1)),IF('3.Weekly Hours &amp; Wage Activity'!X360="", "",'3.Weekly Hours &amp; Wage Activity'!X360/40 ))),0)</f>
        <v>0</v>
      </c>
      <c r="AP360" s="86">
        <f>IFERROR(IF('3.Weekly Hours &amp; Wage Activity'!Y360 = "FT", 1,MIN(1,IF('3.Weekly Hours &amp; Wage Activity'!Y360 = "", "",MIN('3.Weekly Hours &amp; Wage Activity'!Y360/40,1)),IF('3.Weekly Hours &amp; Wage Activity'!Y360="", "",'3.Weekly Hours &amp; Wage Activity'!Y360/40 ))),0)</f>
        <v>0</v>
      </c>
      <c r="AQ360" s="86">
        <f>IFERROR(IF('3.Weekly Hours &amp; Wage Activity'!Z360 = "FT", 1,MIN(1,IF('3.Weekly Hours &amp; Wage Activity'!Z360 = "", "",MIN('3.Weekly Hours &amp; Wage Activity'!Z360/40,1)),IF('3.Weekly Hours &amp; Wage Activity'!Z360="", "",'3.Weekly Hours &amp; Wage Activity'!Z360/40 ))),0)</f>
        <v>0</v>
      </c>
      <c r="AR360" s="86">
        <f>IFERROR(IF('3.Weekly Hours &amp; Wage Activity'!AA360 = "FT", 1,MIN(1,IF('3.Weekly Hours &amp; Wage Activity'!AA360 = "", "",MIN('3.Weekly Hours &amp; Wage Activity'!AA360/40,1)),IF('3.Weekly Hours &amp; Wage Activity'!AA360="", "",'3.Weekly Hours &amp; Wage Activity'!AA360/40 ))),0)</f>
        <v>0</v>
      </c>
      <c r="AS360" s="86">
        <f>IFERROR(IF('3.Weekly Hours &amp; Wage Activity'!AB360 = "FT", 1,MIN(1,IF('3.Weekly Hours &amp; Wage Activity'!AB360 = "", "",MIN('3.Weekly Hours &amp; Wage Activity'!AB360/40,1)),IF('3.Weekly Hours &amp; Wage Activity'!AB360="", "",'3.Weekly Hours &amp; Wage Activity'!AB360/40 ))),0)</f>
        <v>0</v>
      </c>
      <c r="AT360" s="86">
        <f>IFERROR(IF('3.Weekly Hours &amp; Wage Activity'!AC360 = "FT", 1,MIN(1,IF('3.Weekly Hours &amp; Wage Activity'!AC360 = "", "",MIN('3.Weekly Hours &amp; Wage Activity'!AC360/40,1)),IF('3.Weekly Hours &amp; Wage Activity'!AC360="", "",'3.Weekly Hours &amp; Wage Activity'!AC360/40 ))),0)</f>
        <v>0</v>
      </c>
      <c r="AU360" s="86">
        <f>IFERROR(IF('3.Weekly Hours &amp; Wage Activity'!AD360 = "FT", 1,MIN(1,IF('3.Weekly Hours &amp; Wage Activity'!AD360 = "", "",MIN('3.Weekly Hours &amp; Wage Activity'!AD360/40,1)),IF('3.Weekly Hours &amp; Wage Activity'!AD360="", "",'3.Weekly Hours &amp; Wage Activity'!AD360/40 ))),0)</f>
        <v>0</v>
      </c>
      <c r="AV360" s="86">
        <f>IFERROR(IF('3.Weekly Hours &amp; Wage Activity'!AE360 = "FT", 1,MIN(1,IF('3.Weekly Hours &amp; Wage Activity'!AE360 = "", "",MIN('3.Weekly Hours &amp; Wage Activity'!AE360/40,1)),IF('3.Weekly Hours &amp; Wage Activity'!AE360="", "",'3.Weekly Hours &amp; Wage Activity'!AE360/40 ))),0)</f>
        <v>0</v>
      </c>
      <c r="AW360" s="86">
        <f>IFERROR(IF('3.Weekly Hours &amp; Wage Activity'!AF360 = "FT", 1,MIN(1,IF('3.Weekly Hours &amp; Wage Activity'!AF360 = "", "",MIN('3.Weekly Hours &amp; Wage Activity'!AF360/40,1)),IF('3.Weekly Hours &amp; Wage Activity'!AF360="", "",'3.Weekly Hours &amp; Wage Activity'!AF360/40 ))),0)</f>
        <v>0</v>
      </c>
      <c r="AX360" s="86">
        <f>IFERROR(IF('3.Weekly Hours &amp; Wage Activity'!AG360 = "FT", 1,MIN(1,IF('3.Weekly Hours &amp; Wage Activity'!AG360 = "", "",MIN('3.Weekly Hours &amp; Wage Activity'!AG360/40,1)),IF('3.Weekly Hours &amp; Wage Activity'!AG360="", "",'3.Weekly Hours &amp; Wage Activity'!AG360/40 ))),0)</f>
        <v>0</v>
      </c>
      <c r="AY360" s="523">
        <f>SUM( IF(COUNTIF('3.Weekly Hours &amp; Wage Activity'!J360:Q360, "&lt;&gt;FT") = 0, COLUMNS('3.Weekly Hours &amp; Wage Activity'!J360:AG360) * 40, '3.Weekly Hours &amp; Wage Activity'!J360:AG360))</f>
        <v>0</v>
      </c>
      <c r="AZ360" s="86">
        <f t="shared" si="41"/>
        <v>0</v>
      </c>
      <c r="BA360" s="87">
        <f t="shared" si="42"/>
        <v>0</v>
      </c>
      <c r="BB360" s="74" t="str">
        <f>IF('2.Census &amp; Reference Benchmarks'!K360 = "", "", '2.Census &amp; Reference Benchmarks'!K360)</f>
        <v/>
      </c>
      <c r="BC360" s="185">
        <f>IF('2.Census &amp; Reference Benchmarks'!L360="N/A",IF(OR(AND(G360="",I360=""),AND(G360&lt;DATEVALUE("1/1/2020"),OR(I360="",I360&gt;DATEVALUE("3/31/2020")))),177.14,IF(OR(I360 = "", I360 &gt; DATEVALUE("1/31/2020")), ROUND(177.14*((DATEVALUE("2/1/2020") -G360)/31),1))),IF('2.Census &amp; Reference Benchmarks'!L360="",0,'2.Census &amp; Reference Benchmarks'!L360))</f>
        <v>0</v>
      </c>
      <c r="BD360" s="74" t="str">
        <f>IF('2.Census &amp; Reference Benchmarks'!N360 = "", "", '2.Census &amp; Reference Benchmarks'!N360)</f>
        <v/>
      </c>
      <c r="BE360" s="185">
        <f>IF('2.Census &amp; Reference Benchmarks'!O360="N/A",IF(OR(AND(G360="",I360=""),AND(G360&lt;=DATEVALUE("2/1/2020"),OR(I360="",I360&gt;=DATEVALUE("2/29/2020")))),165.71,IF(AND(G360&gt;DATEVALUE("2/1/2020"),OR(I360="",I360&lt;=DATEVALUE("2/29/2020"))),((DATEVALUE("3/1/2020")-G360)/29)*165.71,"")),IF('2.Census &amp; Reference Benchmarks'!O360="",0,'2.Census &amp; Reference Benchmarks'!O360))</f>
        <v>0</v>
      </c>
    </row>
    <row r="361" spans="1:57" x14ac:dyDescent="0.25">
      <c r="A361" s="3"/>
      <c r="B361" s="56">
        <f>IF('2.Census &amp; Reference Benchmarks'!B361 &lt;&gt;"",'2.Census &amp; Reference Benchmarks'!B361,"")</f>
        <v>0</v>
      </c>
      <c r="C361" s="56">
        <f>IF('2.Census &amp; Reference Benchmarks'!C361 &lt;&gt;"",'2.Census &amp; Reference Benchmarks'!C361,"")</f>
        <v>0</v>
      </c>
      <c r="D361" s="57" t="str">
        <f>IF('2.Census &amp; Reference Benchmarks'!D361 &lt;&gt;"",'2.Census &amp; Reference Benchmarks'!D361,"")</f>
        <v/>
      </c>
      <c r="E361" s="56" t="str">
        <f>IF('2.Census &amp; Reference Benchmarks'!E361 &lt;&gt;"",'2.Census &amp; Reference Benchmarks'!E361,"")</f>
        <v/>
      </c>
      <c r="F361" s="56" t="str">
        <f>IF('2.Census &amp; Reference Benchmarks'!F361 &lt;&gt;"",'2.Census &amp; Reference Benchmarks'!F361,"")</f>
        <v/>
      </c>
      <c r="G361" s="58" t="str">
        <f>IF('2.Census &amp; Reference Benchmarks'!G361 &lt;&gt;"",'2.Census &amp; Reference Benchmarks'!G361,"")</f>
        <v/>
      </c>
      <c r="H361" s="58" t="str">
        <f>IF('2.Census &amp; Reference Benchmarks'!H361 &lt;&gt;"",'2.Census &amp; Reference Benchmarks'!H361,"")</f>
        <v/>
      </c>
      <c r="I361" s="58" t="str">
        <f>IF('2.Census &amp; Reference Benchmarks'!I361 &lt;&gt;"",'2.Census &amp; Reference Benchmarks'!I361,"")</f>
        <v/>
      </c>
      <c r="J361" s="69" t="str">
        <f>IF('2.Census &amp; Reference Benchmarks'!J361 &lt;&gt;"",'2.Census &amp; Reference Benchmarks'!J361,"")</f>
        <v/>
      </c>
      <c r="K361" s="58" t="str">
        <f>IF('7.Safe Harbor Input Data &amp; Calc'!Q363 &lt;&gt; "", '7.Safe Harbor Input Data &amp; Calc'!Q363, "")</f>
        <v>No</v>
      </c>
      <c r="L361" s="59" t="str">
        <f>IF('2.Census &amp; Reference Benchmarks'!T361&lt;&gt; "",'2.Census &amp; Reference Benchmarks'!T361,"")</f>
        <v/>
      </c>
      <c r="M361" s="60">
        <f>'2.Census &amp; Reference Benchmarks'!M361</f>
        <v>0</v>
      </c>
      <c r="N361" s="60">
        <f>'2.Census &amp; Reference Benchmarks'!P361</f>
        <v>0</v>
      </c>
      <c r="O361" s="60">
        <f>'2.Census &amp; Reference Benchmarks'!S361</f>
        <v>0</v>
      </c>
      <c r="P361" s="52">
        <f>IF( AND(I361 &lt; '1. Summary for SBA'!$J$7, I361 &lt;&gt;""), 0, IF(AND(G361="",I361=""),SUM(M361:O361)*4,IF(I361&lt;'1. Summary for SBA'!$J$7,0,IF(K361="Yes",0,IF(H361="Salary",IF(AND(SUM(M361:O361)*4&lt;100000,L361=""),(SUM(M361:O361)/(IF(OR(I361=0,I361&gt;=DATEVALUE("3/31/2020")),DATEVALUE("3/31/2020"),I361)-IF(OR(G361&lt;=DATEVALUE("1/1/2020"), G361 = ""),DATEVALUE("1/1/2020"),IF(OR(MONTH(G361)=1),G361+1,IF(MONTH(G361)=3,G361,G361-1)))))*360,0),0)))))</f>
        <v>0</v>
      </c>
      <c r="Q361" s="52">
        <f t="shared" si="43"/>
        <v>0</v>
      </c>
      <c r="R361" s="67">
        <f t="shared" si="37"/>
        <v>0</v>
      </c>
      <c r="S361" s="53">
        <f>SUM('3.Weekly Hours &amp; Wage Activity'!AI361:BF361)</f>
        <v>0</v>
      </c>
      <c r="T361" s="53">
        <f>IF(AND(I361&lt;&gt; "",  I361 &lt; '1. Summary for SBA'!$J$11 +168, I361 &gt; '1. Summary for SBA'!$J$11),S361+(((168-(I361-'1. Summary for SBA'!$J$11+1))*S361)/((I361-'1. Summary for SBA'!$J$11+1))),0)</f>
        <v>0</v>
      </c>
      <c r="U361" s="369">
        <f>IF(K361= "Yes",0,IF( H361 = "salary",IF(T361 = 0,MAX(0,$R361-$S361), R361-T361),IF( H361 = "Hourly",'6. Hourly EE Wage Reduction'!AA361, 0)))</f>
        <v>0</v>
      </c>
      <c r="V361" s="67">
        <f t="shared" si="38"/>
        <v>0</v>
      </c>
      <c r="W361" s="405" t="str">
        <f>IF(U361 = 0, "No",IF('6. Hourly EE Wage Reduction'!T361 &gt;'6. Hourly EE Wage Reduction'!W361, "Yes", "No"))</f>
        <v>No</v>
      </c>
      <c r="X361" s="67">
        <f t="shared" si="39"/>
        <v>0</v>
      </c>
      <c r="Y361" s="67">
        <f t="shared" si="40"/>
        <v>0</v>
      </c>
      <c r="AA361" s="86">
        <f>IFERROR(IF('3.Weekly Hours &amp; Wage Activity'!J361 = "FT", 1,MIN(1,IF('3.Weekly Hours &amp; Wage Activity'!J361 = "", "",MIN('3.Weekly Hours &amp; Wage Activity'!J361/40,1)),IF('3.Weekly Hours &amp; Wage Activity'!J361="", "",'3.Weekly Hours &amp; Wage Activity'!J361/40 ))),0)</f>
        <v>0</v>
      </c>
      <c r="AB361" s="86">
        <f>IFERROR(IF('3.Weekly Hours &amp; Wage Activity'!K361 = "FT", 1,MIN(1,IF('3.Weekly Hours &amp; Wage Activity'!K361 = "", "",MIN('3.Weekly Hours &amp; Wage Activity'!K361/40,1)),IF('3.Weekly Hours &amp; Wage Activity'!K361="", "",'3.Weekly Hours &amp; Wage Activity'!K361/40 ))),0)</f>
        <v>0</v>
      </c>
      <c r="AC361" s="86">
        <f>IFERROR(IF('3.Weekly Hours &amp; Wage Activity'!L361 = "FT", 1,MIN(1,IF('3.Weekly Hours &amp; Wage Activity'!L361 = "", "",MIN('3.Weekly Hours &amp; Wage Activity'!L361/40,1)),IF('3.Weekly Hours &amp; Wage Activity'!L361="", "",'3.Weekly Hours &amp; Wage Activity'!L361/40 ))),0)</f>
        <v>0</v>
      </c>
      <c r="AD361" s="86">
        <f>IFERROR(IF('3.Weekly Hours &amp; Wage Activity'!M361 = "FT", 1,MIN(1,IF('3.Weekly Hours &amp; Wage Activity'!M361 = "", "",MIN('3.Weekly Hours &amp; Wage Activity'!M361/40,1)),IF('3.Weekly Hours &amp; Wage Activity'!M361="", "",'3.Weekly Hours &amp; Wage Activity'!M361/40 ))),0)</f>
        <v>0</v>
      </c>
      <c r="AE361" s="86">
        <f>IFERROR(IF('3.Weekly Hours &amp; Wage Activity'!N361 = "FT", 1,MIN(1,IF('3.Weekly Hours &amp; Wage Activity'!N361 = "", "",MIN('3.Weekly Hours &amp; Wage Activity'!N361/40,1)),IF('3.Weekly Hours &amp; Wage Activity'!N361="", "",'3.Weekly Hours &amp; Wage Activity'!N361/40 ))),0)</f>
        <v>0</v>
      </c>
      <c r="AF361" s="86">
        <f>IFERROR(IF('3.Weekly Hours &amp; Wage Activity'!O361 = "FT", 1,MIN(1,IF('3.Weekly Hours &amp; Wage Activity'!O361 = "", "",MIN('3.Weekly Hours &amp; Wage Activity'!O361/40,1)),IF('3.Weekly Hours &amp; Wage Activity'!O361="", "",'3.Weekly Hours &amp; Wage Activity'!O361/40 ))),0)</f>
        <v>0</v>
      </c>
      <c r="AG361" s="86">
        <f>IFERROR(IF('3.Weekly Hours &amp; Wage Activity'!P361 = "FT", 1,MIN(1,IF('3.Weekly Hours &amp; Wage Activity'!P361 = "", "",MIN('3.Weekly Hours &amp; Wage Activity'!P361/40,1)),IF('3.Weekly Hours &amp; Wage Activity'!P361="", "",'3.Weekly Hours &amp; Wage Activity'!P361/40 ))),0)</f>
        <v>0</v>
      </c>
      <c r="AH361" s="86">
        <f>IFERROR(IF('3.Weekly Hours &amp; Wage Activity'!Q361 = "FT", 1,MIN(1,IF('3.Weekly Hours &amp; Wage Activity'!Q361 = "", "",MIN('3.Weekly Hours &amp; Wage Activity'!Q361/40,1)),IF('3.Weekly Hours &amp; Wage Activity'!Q361="", "",'3.Weekly Hours &amp; Wage Activity'!Q361/40 ))),0)</f>
        <v>0</v>
      </c>
      <c r="AI361" s="86">
        <f>IFERROR(IF('3.Weekly Hours &amp; Wage Activity'!R361 = "FT", 1,MIN(1,IF('3.Weekly Hours &amp; Wage Activity'!R361 = "", "",MIN('3.Weekly Hours &amp; Wage Activity'!R361/40,1)),IF('3.Weekly Hours &amp; Wage Activity'!R361="", "",'3.Weekly Hours &amp; Wage Activity'!R361/40 ))),0)</f>
        <v>0</v>
      </c>
      <c r="AJ361" s="86">
        <f>IFERROR(IF('3.Weekly Hours &amp; Wage Activity'!S361 = "FT", 1,MIN(1,IF('3.Weekly Hours &amp; Wage Activity'!S361 = "", "",MIN('3.Weekly Hours &amp; Wage Activity'!S361/40,1)),IF('3.Weekly Hours &amp; Wage Activity'!S361="", "",'3.Weekly Hours &amp; Wage Activity'!S361/40 ))),0)</f>
        <v>0</v>
      </c>
      <c r="AK361" s="86">
        <f>IFERROR(IF('3.Weekly Hours &amp; Wage Activity'!T361 = "FT", 1,MIN(1,IF('3.Weekly Hours &amp; Wage Activity'!T361 = "", "",MIN('3.Weekly Hours &amp; Wage Activity'!T361/40,1)),IF('3.Weekly Hours &amp; Wage Activity'!T361="", "",'3.Weekly Hours &amp; Wage Activity'!T361/40 ))),0)</f>
        <v>0</v>
      </c>
      <c r="AL361" s="86">
        <f>IFERROR(IF('3.Weekly Hours &amp; Wage Activity'!U361 = "FT", 1,MIN(1,IF('3.Weekly Hours &amp; Wage Activity'!U361 = "", "",MIN('3.Weekly Hours &amp; Wage Activity'!U361/40,1)),IF('3.Weekly Hours &amp; Wage Activity'!U361="", "",'3.Weekly Hours &amp; Wage Activity'!U361/40 ))),0)</f>
        <v>0</v>
      </c>
      <c r="AM361" s="86">
        <f>IFERROR(IF('3.Weekly Hours &amp; Wage Activity'!V361 = "FT", 1,MIN(1,IF('3.Weekly Hours &amp; Wage Activity'!V361 = "", "",MIN('3.Weekly Hours &amp; Wage Activity'!V361/40,1)),IF('3.Weekly Hours &amp; Wage Activity'!V361="", "",'3.Weekly Hours &amp; Wage Activity'!V361/40 ))),0)</f>
        <v>0</v>
      </c>
      <c r="AN361" s="86">
        <f>IFERROR(IF('3.Weekly Hours &amp; Wage Activity'!W361 = "FT", 1,MIN(1,IF('3.Weekly Hours &amp; Wage Activity'!W361 = "", "",MIN('3.Weekly Hours &amp; Wage Activity'!W361/40,1)),IF('3.Weekly Hours &amp; Wage Activity'!W361="", "",'3.Weekly Hours &amp; Wage Activity'!W361/40 ))),0)</f>
        <v>0</v>
      </c>
      <c r="AO361" s="86">
        <f>IFERROR(IF('3.Weekly Hours &amp; Wage Activity'!X361 = "FT", 1,MIN(1,IF('3.Weekly Hours &amp; Wage Activity'!X361 = "", "",MIN('3.Weekly Hours &amp; Wage Activity'!X361/40,1)),IF('3.Weekly Hours &amp; Wage Activity'!X361="", "",'3.Weekly Hours &amp; Wage Activity'!X361/40 ))),0)</f>
        <v>0</v>
      </c>
      <c r="AP361" s="86">
        <f>IFERROR(IF('3.Weekly Hours &amp; Wage Activity'!Y361 = "FT", 1,MIN(1,IF('3.Weekly Hours &amp; Wage Activity'!Y361 = "", "",MIN('3.Weekly Hours &amp; Wage Activity'!Y361/40,1)),IF('3.Weekly Hours &amp; Wage Activity'!Y361="", "",'3.Weekly Hours &amp; Wage Activity'!Y361/40 ))),0)</f>
        <v>0</v>
      </c>
      <c r="AQ361" s="86">
        <f>IFERROR(IF('3.Weekly Hours &amp; Wage Activity'!Z361 = "FT", 1,MIN(1,IF('3.Weekly Hours &amp; Wage Activity'!Z361 = "", "",MIN('3.Weekly Hours &amp; Wage Activity'!Z361/40,1)),IF('3.Weekly Hours &amp; Wage Activity'!Z361="", "",'3.Weekly Hours &amp; Wage Activity'!Z361/40 ))),0)</f>
        <v>0</v>
      </c>
      <c r="AR361" s="86">
        <f>IFERROR(IF('3.Weekly Hours &amp; Wage Activity'!AA361 = "FT", 1,MIN(1,IF('3.Weekly Hours &amp; Wage Activity'!AA361 = "", "",MIN('3.Weekly Hours &amp; Wage Activity'!AA361/40,1)),IF('3.Weekly Hours &amp; Wage Activity'!AA361="", "",'3.Weekly Hours &amp; Wage Activity'!AA361/40 ))),0)</f>
        <v>0</v>
      </c>
      <c r="AS361" s="86">
        <f>IFERROR(IF('3.Weekly Hours &amp; Wage Activity'!AB361 = "FT", 1,MIN(1,IF('3.Weekly Hours &amp; Wage Activity'!AB361 = "", "",MIN('3.Weekly Hours &amp; Wage Activity'!AB361/40,1)),IF('3.Weekly Hours &amp; Wage Activity'!AB361="", "",'3.Weekly Hours &amp; Wage Activity'!AB361/40 ))),0)</f>
        <v>0</v>
      </c>
      <c r="AT361" s="86">
        <f>IFERROR(IF('3.Weekly Hours &amp; Wage Activity'!AC361 = "FT", 1,MIN(1,IF('3.Weekly Hours &amp; Wage Activity'!AC361 = "", "",MIN('3.Weekly Hours &amp; Wage Activity'!AC361/40,1)),IF('3.Weekly Hours &amp; Wage Activity'!AC361="", "",'3.Weekly Hours &amp; Wage Activity'!AC361/40 ))),0)</f>
        <v>0</v>
      </c>
      <c r="AU361" s="86">
        <f>IFERROR(IF('3.Weekly Hours &amp; Wage Activity'!AD361 = "FT", 1,MIN(1,IF('3.Weekly Hours &amp; Wage Activity'!AD361 = "", "",MIN('3.Weekly Hours &amp; Wage Activity'!AD361/40,1)),IF('3.Weekly Hours &amp; Wage Activity'!AD361="", "",'3.Weekly Hours &amp; Wage Activity'!AD361/40 ))),0)</f>
        <v>0</v>
      </c>
      <c r="AV361" s="86">
        <f>IFERROR(IF('3.Weekly Hours &amp; Wage Activity'!AE361 = "FT", 1,MIN(1,IF('3.Weekly Hours &amp; Wage Activity'!AE361 = "", "",MIN('3.Weekly Hours &amp; Wage Activity'!AE361/40,1)),IF('3.Weekly Hours &amp; Wage Activity'!AE361="", "",'3.Weekly Hours &amp; Wage Activity'!AE361/40 ))),0)</f>
        <v>0</v>
      </c>
      <c r="AW361" s="86">
        <f>IFERROR(IF('3.Weekly Hours &amp; Wage Activity'!AF361 = "FT", 1,MIN(1,IF('3.Weekly Hours &amp; Wage Activity'!AF361 = "", "",MIN('3.Weekly Hours &amp; Wage Activity'!AF361/40,1)),IF('3.Weekly Hours &amp; Wage Activity'!AF361="", "",'3.Weekly Hours &amp; Wage Activity'!AF361/40 ))),0)</f>
        <v>0</v>
      </c>
      <c r="AX361" s="86">
        <f>IFERROR(IF('3.Weekly Hours &amp; Wage Activity'!AG361 = "FT", 1,MIN(1,IF('3.Weekly Hours &amp; Wage Activity'!AG361 = "", "",MIN('3.Weekly Hours &amp; Wage Activity'!AG361/40,1)),IF('3.Weekly Hours &amp; Wage Activity'!AG361="", "",'3.Weekly Hours &amp; Wage Activity'!AG361/40 ))),0)</f>
        <v>0</v>
      </c>
      <c r="AY361" s="523">
        <f>SUM( IF(COUNTIF('3.Weekly Hours &amp; Wage Activity'!J361:Q361, "&lt;&gt;FT") = 0, COLUMNS('3.Weekly Hours &amp; Wage Activity'!J361:AG361) * 40, '3.Weekly Hours &amp; Wage Activity'!J361:AG361))</f>
        <v>0</v>
      </c>
      <c r="AZ361" s="86">
        <f t="shared" si="41"/>
        <v>0</v>
      </c>
      <c r="BA361" s="87">
        <f t="shared" si="42"/>
        <v>0</v>
      </c>
      <c r="BB361" s="74" t="str">
        <f>IF('2.Census &amp; Reference Benchmarks'!K361 = "", "", '2.Census &amp; Reference Benchmarks'!K361)</f>
        <v/>
      </c>
      <c r="BC361" s="185">
        <f>IF('2.Census &amp; Reference Benchmarks'!L361="N/A",IF(OR(AND(G361="",I361=""),AND(G361&lt;DATEVALUE("1/1/2020"),OR(I361="",I361&gt;DATEVALUE("3/31/2020")))),177.14,IF(OR(I361 = "", I361 &gt; DATEVALUE("1/31/2020")), ROUND(177.14*((DATEVALUE("2/1/2020") -G361)/31),1))),IF('2.Census &amp; Reference Benchmarks'!L361="",0,'2.Census &amp; Reference Benchmarks'!L361))</f>
        <v>0</v>
      </c>
      <c r="BD361" s="74" t="str">
        <f>IF('2.Census &amp; Reference Benchmarks'!N361 = "", "", '2.Census &amp; Reference Benchmarks'!N361)</f>
        <v/>
      </c>
      <c r="BE361" s="185">
        <f>IF('2.Census &amp; Reference Benchmarks'!O361="N/A",IF(OR(AND(G361="",I361=""),AND(G361&lt;=DATEVALUE("2/1/2020"),OR(I361="",I361&gt;=DATEVALUE("2/29/2020")))),165.71,IF(AND(G361&gt;DATEVALUE("2/1/2020"),OR(I361="",I361&lt;=DATEVALUE("2/29/2020"))),((DATEVALUE("3/1/2020")-G361)/29)*165.71,"")),IF('2.Census &amp; Reference Benchmarks'!O361="",0,'2.Census &amp; Reference Benchmarks'!O361))</f>
        <v>0</v>
      </c>
    </row>
    <row r="362" spans="1:57" x14ac:dyDescent="0.25">
      <c r="A362" s="3"/>
      <c r="B362" s="56">
        <f>IF('2.Census &amp; Reference Benchmarks'!B362 &lt;&gt;"",'2.Census &amp; Reference Benchmarks'!B362,"")</f>
        <v>0</v>
      </c>
      <c r="C362" s="56">
        <f>IF('2.Census &amp; Reference Benchmarks'!C362 &lt;&gt;"",'2.Census &amp; Reference Benchmarks'!C362,"")</f>
        <v>0</v>
      </c>
      <c r="D362" s="57" t="str">
        <f>IF('2.Census &amp; Reference Benchmarks'!D362 &lt;&gt;"",'2.Census &amp; Reference Benchmarks'!D362,"")</f>
        <v/>
      </c>
      <c r="E362" s="56" t="str">
        <f>IF('2.Census &amp; Reference Benchmarks'!E362 &lt;&gt;"",'2.Census &amp; Reference Benchmarks'!E362,"")</f>
        <v/>
      </c>
      <c r="F362" s="56" t="str">
        <f>IF('2.Census &amp; Reference Benchmarks'!F362 &lt;&gt;"",'2.Census &amp; Reference Benchmarks'!F362,"")</f>
        <v/>
      </c>
      <c r="G362" s="58" t="str">
        <f>IF('2.Census &amp; Reference Benchmarks'!G362 &lt;&gt;"",'2.Census &amp; Reference Benchmarks'!G362,"")</f>
        <v/>
      </c>
      <c r="H362" s="58" t="str">
        <f>IF('2.Census &amp; Reference Benchmarks'!H362 &lt;&gt;"",'2.Census &amp; Reference Benchmarks'!H362,"")</f>
        <v/>
      </c>
      <c r="I362" s="58" t="str">
        <f>IF('2.Census &amp; Reference Benchmarks'!I362 &lt;&gt;"",'2.Census &amp; Reference Benchmarks'!I362,"")</f>
        <v/>
      </c>
      <c r="J362" s="69" t="str">
        <f>IF('2.Census &amp; Reference Benchmarks'!J362 &lt;&gt;"",'2.Census &amp; Reference Benchmarks'!J362,"")</f>
        <v/>
      </c>
      <c r="K362" s="58" t="str">
        <f>IF('7.Safe Harbor Input Data &amp; Calc'!Q364 &lt;&gt; "", '7.Safe Harbor Input Data &amp; Calc'!Q364, "")</f>
        <v>No</v>
      </c>
      <c r="L362" s="59" t="str">
        <f>IF('2.Census &amp; Reference Benchmarks'!T362&lt;&gt; "",'2.Census &amp; Reference Benchmarks'!T362,"")</f>
        <v/>
      </c>
      <c r="M362" s="60">
        <f>'2.Census &amp; Reference Benchmarks'!M362</f>
        <v>0</v>
      </c>
      <c r="N362" s="60">
        <f>'2.Census &amp; Reference Benchmarks'!P362</f>
        <v>0</v>
      </c>
      <c r="O362" s="60">
        <f>'2.Census &amp; Reference Benchmarks'!S362</f>
        <v>0</v>
      </c>
      <c r="P362" s="52">
        <f>IF( AND(I362 &lt; '1. Summary for SBA'!$J$7, I362 &lt;&gt;""), 0, IF(AND(G362="",I362=""),SUM(M362:O362)*4,IF(I362&lt;'1. Summary for SBA'!$J$7,0,IF(K362="Yes",0,IF(H362="Salary",IF(AND(SUM(M362:O362)*4&lt;100000,L362=""),(SUM(M362:O362)/(IF(OR(I362=0,I362&gt;=DATEVALUE("3/31/2020")),DATEVALUE("3/31/2020"),I362)-IF(OR(G362&lt;=DATEVALUE("1/1/2020"), G362 = ""),DATEVALUE("1/1/2020"),IF(OR(MONTH(G362)=1),G362+1,IF(MONTH(G362)=3,G362,G362-1)))))*360,0),0)))))</f>
        <v>0</v>
      </c>
      <c r="Q362" s="52">
        <f t="shared" si="43"/>
        <v>0</v>
      </c>
      <c r="R362" s="67">
        <f t="shared" si="37"/>
        <v>0</v>
      </c>
      <c r="S362" s="53">
        <f>SUM('3.Weekly Hours &amp; Wage Activity'!AI362:BF362)</f>
        <v>0</v>
      </c>
      <c r="T362" s="53">
        <f>IF(AND(I362&lt;&gt; "",  I362 &lt; '1. Summary for SBA'!$J$11 +168, I362 &gt; '1. Summary for SBA'!$J$11),S362+(((168-(I362-'1. Summary for SBA'!$J$11+1))*S362)/((I362-'1. Summary for SBA'!$J$11+1))),0)</f>
        <v>0</v>
      </c>
      <c r="U362" s="369">
        <f>IF(K362= "Yes",0,IF( H362 = "salary",IF(T362 = 0,MAX(0,$R362-$S362), R362-T362),IF( H362 = "Hourly",'6. Hourly EE Wage Reduction'!AA362, 0)))</f>
        <v>0</v>
      </c>
      <c r="V362" s="67">
        <f t="shared" si="38"/>
        <v>0</v>
      </c>
      <c r="W362" s="405" t="str">
        <f>IF(U362 = 0, "No",IF('6. Hourly EE Wage Reduction'!T362 &gt;'6. Hourly EE Wage Reduction'!W362, "Yes", "No"))</f>
        <v>No</v>
      </c>
      <c r="X362" s="67">
        <f t="shared" si="39"/>
        <v>0</v>
      </c>
      <c r="Y362" s="67">
        <f t="shared" si="40"/>
        <v>0</v>
      </c>
      <c r="AA362" s="86">
        <f>IFERROR(IF('3.Weekly Hours &amp; Wage Activity'!J362 = "FT", 1,MIN(1,IF('3.Weekly Hours &amp; Wage Activity'!J362 = "", "",MIN('3.Weekly Hours &amp; Wage Activity'!J362/40,1)),IF('3.Weekly Hours &amp; Wage Activity'!J362="", "",'3.Weekly Hours &amp; Wage Activity'!J362/40 ))),0)</f>
        <v>0</v>
      </c>
      <c r="AB362" s="86">
        <f>IFERROR(IF('3.Weekly Hours &amp; Wage Activity'!K362 = "FT", 1,MIN(1,IF('3.Weekly Hours &amp; Wage Activity'!K362 = "", "",MIN('3.Weekly Hours &amp; Wage Activity'!K362/40,1)),IF('3.Weekly Hours &amp; Wage Activity'!K362="", "",'3.Weekly Hours &amp; Wage Activity'!K362/40 ))),0)</f>
        <v>0</v>
      </c>
      <c r="AC362" s="86">
        <f>IFERROR(IF('3.Weekly Hours &amp; Wage Activity'!L362 = "FT", 1,MIN(1,IF('3.Weekly Hours &amp; Wage Activity'!L362 = "", "",MIN('3.Weekly Hours &amp; Wage Activity'!L362/40,1)),IF('3.Weekly Hours &amp; Wage Activity'!L362="", "",'3.Weekly Hours &amp; Wage Activity'!L362/40 ))),0)</f>
        <v>0</v>
      </c>
      <c r="AD362" s="86">
        <f>IFERROR(IF('3.Weekly Hours &amp; Wage Activity'!M362 = "FT", 1,MIN(1,IF('3.Weekly Hours &amp; Wage Activity'!M362 = "", "",MIN('3.Weekly Hours &amp; Wage Activity'!M362/40,1)),IF('3.Weekly Hours &amp; Wage Activity'!M362="", "",'3.Weekly Hours &amp; Wage Activity'!M362/40 ))),0)</f>
        <v>0</v>
      </c>
      <c r="AE362" s="86">
        <f>IFERROR(IF('3.Weekly Hours &amp; Wage Activity'!N362 = "FT", 1,MIN(1,IF('3.Weekly Hours &amp; Wage Activity'!N362 = "", "",MIN('3.Weekly Hours &amp; Wage Activity'!N362/40,1)),IF('3.Weekly Hours &amp; Wage Activity'!N362="", "",'3.Weekly Hours &amp; Wage Activity'!N362/40 ))),0)</f>
        <v>0</v>
      </c>
      <c r="AF362" s="86">
        <f>IFERROR(IF('3.Weekly Hours &amp; Wage Activity'!O362 = "FT", 1,MIN(1,IF('3.Weekly Hours &amp; Wage Activity'!O362 = "", "",MIN('3.Weekly Hours &amp; Wage Activity'!O362/40,1)),IF('3.Weekly Hours &amp; Wage Activity'!O362="", "",'3.Weekly Hours &amp; Wage Activity'!O362/40 ))),0)</f>
        <v>0</v>
      </c>
      <c r="AG362" s="86">
        <f>IFERROR(IF('3.Weekly Hours &amp; Wage Activity'!P362 = "FT", 1,MIN(1,IF('3.Weekly Hours &amp; Wage Activity'!P362 = "", "",MIN('3.Weekly Hours &amp; Wage Activity'!P362/40,1)),IF('3.Weekly Hours &amp; Wage Activity'!P362="", "",'3.Weekly Hours &amp; Wage Activity'!P362/40 ))),0)</f>
        <v>0</v>
      </c>
      <c r="AH362" s="86">
        <f>IFERROR(IF('3.Weekly Hours &amp; Wage Activity'!Q362 = "FT", 1,MIN(1,IF('3.Weekly Hours &amp; Wage Activity'!Q362 = "", "",MIN('3.Weekly Hours &amp; Wage Activity'!Q362/40,1)),IF('3.Weekly Hours &amp; Wage Activity'!Q362="", "",'3.Weekly Hours &amp; Wage Activity'!Q362/40 ))),0)</f>
        <v>0</v>
      </c>
      <c r="AI362" s="86">
        <f>IFERROR(IF('3.Weekly Hours &amp; Wage Activity'!R362 = "FT", 1,MIN(1,IF('3.Weekly Hours &amp; Wage Activity'!R362 = "", "",MIN('3.Weekly Hours &amp; Wage Activity'!R362/40,1)),IF('3.Weekly Hours &amp; Wage Activity'!R362="", "",'3.Weekly Hours &amp; Wage Activity'!R362/40 ))),0)</f>
        <v>0</v>
      </c>
      <c r="AJ362" s="86">
        <f>IFERROR(IF('3.Weekly Hours &amp; Wage Activity'!S362 = "FT", 1,MIN(1,IF('3.Weekly Hours &amp; Wage Activity'!S362 = "", "",MIN('3.Weekly Hours &amp; Wage Activity'!S362/40,1)),IF('3.Weekly Hours &amp; Wage Activity'!S362="", "",'3.Weekly Hours &amp; Wage Activity'!S362/40 ))),0)</f>
        <v>0</v>
      </c>
      <c r="AK362" s="86">
        <f>IFERROR(IF('3.Weekly Hours &amp; Wage Activity'!T362 = "FT", 1,MIN(1,IF('3.Weekly Hours &amp; Wage Activity'!T362 = "", "",MIN('3.Weekly Hours &amp; Wage Activity'!T362/40,1)),IF('3.Weekly Hours &amp; Wage Activity'!T362="", "",'3.Weekly Hours &amp; Wage Activity'!T362/40 ))),0)</f>
        <v>0</v>
      </c>
      <c r="AL362" s="86">
        <f>IFERROR(IF('3.Weekly Hours &amp; Wage Activity'!U362 = "FT", 1,MIN(1,IF('3.Weekly Hours &amp; Wage Activity'!U362 = "", "",MIN('3.Weekly Hours &amp; Wage Activity'!U362/40,1)),IF('3.Weekly Hours &amp; Wage Activity'!U362="", "",'3.Weekly Hours &amp; Wage Activity'!U362/40 ))),0)</f>
        <v>0</v>
      </c>
      <c r="AM362" s="86">
        <f>IFERROR(IF('3.Weekly Hours &amp; Wage Activity'!V362 = "FT", 1,MIN(1,IF('3.Weekly Hours &amp; Wage Activity'!V362 = "", "",MIN('3.Weekly Hours &amp; Wage Activity'!V362/40,1)),IF('3.Weekly Hours &amp; Wage Activity'!V362="", "",'3.Weekly Hours &amp; Wage Activity'!V362/40 ))),0)</f>
        <v>0</v>
      </c>
      <c r="AN362" s="86">
        <f>IFERROR(IF('3.Weekly Hours &amp; Wage Activity'!W362 = "FT", 1,MIN(1,IF('3.Weekly Hours &amp; Wage Activity'!W362 = "", "",MIN('3.Weekly Hours &amp; Wage Activity'!W362/40,1)),IF('3.Weekly Hours &amp; Wage Activity'!W362="", "",'3.Weekly Hours &amp; Wage Activity'!W362/40 ))),0)</f>
        <v>0</v>
      </c>
      <c r="AO362" s="86">
        <f>IFERROR(IF('3.Weekly Hours &amp; Wage Activity'!X362 = "FT", 1,MIN(1,IF('3.Weekly Hours &amp; Wage Activity'!X362 = "", "",MIN('3.Weekly Hours &amp; Wage Activity'!X362/40,1)),IF('3.Weekly Hours &amp; Wage Activity'!X362="", "",'3.Weekly Hours &amp; Wage Activity'!X362/40 ))),0)</f>
        <v>0</v>
      </c>
      <c r="AP362" s="86">
        <f>IFERROR(IF('3.Weekly Hours &amp; Wage Activity'!Y362 = "FT", 1,MIN(1,IF('3.Weekly Hours &amp; Wage Activity'!Y362 = "", "",MIN('3.Weekly Hours &amp; Wage Activity'!Y362/40,1)),IF('3.Weekly Hours &amp; Wage Activity'!Y362="", "",'3.Weekly Hours &amp; Wage Activity'!Y362/40 ))),0)</f>
        <v>0</v>
      </c>
      <c r="AQ362" s="86">
        <f>IFERROR(IF('3.Weekly Hours &amp; Wage Activity'!Z362 = "FT", 1,MIN(1,IF('3.Weekly Hours &amp; Wage Activity'!Z362 = "", "",MIN('3.Weekly Hours &amp; Wage Activity'!Z362/40,1)),IF('3.Weekly Hours &amp; Wage Activity'!Z362="", "",'3.Weekly Hours &amp; Wage Activity'!Z362/40 ))),0)</f>
        <v>0</v>
      </c>
      <c r="AR362" s="86">
        <f>IFERROR(IF('3.Weekly Hours &amp; Wage Activity'!AA362 = "FT", 1,MIN(1,IF('3.Weekly Hours &amp; Wage Activity'!AA362 = "", "",MIN('3.Weekly Hours &amp; Wage Activity'!AA362/40,1)),IF('3.Weekly Hours &amp; Wage Activity'!AA362="", "",'3.Weekly Hours &amp; Wage Activity'!AA362/40 ))),0)</f>
        <v>0</v>
      </c>
      <c r="AS362" s="86">
        <f>IFERROR(IF('3.Weekly Hours &amp; Wage Activity'!AB362 = "FT", 1,MIN(1,IF('3.Weekly Hours &amp; Wage Activity'!AB362 = "", "",MIN('3.Weekly Hours &amp; Wage Activity'!AB362/40,1)),IF('3.Weekly Hours &amp; Wage Activity'!AB362="", "",'3.Weekly Hours &amp; Wage Activity'!AB362/40 ))),0)</f>
        <v>0</v>
      </c>
      <c r="AT362" s="86">
        <f>IFERROR(IF('3.Weekly Hours &amp; Wage Activity'!AC362 = "FT", 1,MIN(1,IF('3.Weekly Hours &amp; Wage Activity'!AC362 = "", "",MIN('3.Weekly Hours &amp; Wage Activity'!AC362/40,1)),IF('3.Weekly Hours &amp; Wage Activity'!AC362="", "",'3.Weekly Hours &amp; Wage Activity'!AC362/40 ))),0)</f>
        <v>0</v>
      </c>
      <c r="AU362" s="86">
        <f>IFERROR(IF('3.Weekly Hours &amp; Wage Activity'!AD362 = "FT", 1,MIN(1,IF('3.Weekly Hours &amp; Wage Activity'!AD362 = "", "",MIN('3.Weekly Hours &amp; Wage Activity'!AD362/40,1)),IF('3.Weekly Hours &amp; Wage Activity'!AD362="", "",'3.Weekly Hours &amp; Wage Activity'!AD362/40 ))),0)</f>
        <v>0</v>
      </c>
      <c r="AV362" s="86">
        <f>IFERROR(IF('3.Weekly Hours &amp; Wage Activity'!AE362 = "FT", 1,MIN(1,IF('3.Weekly Hours &amp; Wage Activity'!AE362 = "", "",MIN('3.Weekly Hours &amp; Wage Activity'!AE362/40,1)),IF('3.Weekly Hours &amp; Wage Activity'!AE362="", "",'3.Weekly Hours &amp; Wage Activity'!AE362/40 ))),0)</f>
        <v>0</v>
      </c>
      <c r="AW362" s="86">
        <f>IFERROR(IF('3.Weekly Hours &amp; Wage Activity'!AF362 = "FT", 1,MIN(1,IF('3.Weekly Hours &amp; Wage Activity'!AF362 = "", "",MIN('3.Weekly Hours &amp; Wage Activity'!AF362/40,1)),IF('3.Weekly Hours &amp; Wage Activity'!AF362="", "",'3.Weekly Hours &amp; Wage Activity'!AF362/40 ))),0)</f>
        <v>0</v>
      </c>
      <c r="AX362" s="86">
        <f>IFERROR(IF('3.Weekly Hours &amp; Wage Activity'!AG362 = "FT", 1,MIN(1,IF('3.Weekly Hours &amp; Wage Activity'!AG362 = "", "",MIN('3.Weekly Hours &amp; Wage Activity'!AG362/40,1)),IF('3.Weekly Hours &amp; Wage Activity'!AG362="", "",'3.Weekly Hours &amp; Wage Activity'!AG362/40 ))),0)</f>
        <v>0</v>
      </c>
      <c r="AY362" s="523">
        <f>SUM( IF(COUNTIF('3.Weekly Hours &amp; Wage Activity'!J362:Q362, "&lt;&gt;FT") = 0, COLUMNS('3.Weekly Hours &amp; Wage Activity'!J362:AG362) * 40, '3.Weekly Hours &amp; Wage Activity'!J362:AG362))</f>
        <v>0</v>
      </c>
      <c r="AZ362" s="86">
        <f t="shared" si="41"/>
        <v>0</v>
      </c>
      <c r="BA362" s="87">
        <f t="shared" si="42"/>
        <v>0</v>
      </c>
      <c r="BB362" s="74" t="str">
        <f>IF('2.Census &amp; Reference Benchmarks'!K362 = "", "", '2.Census &amp; Reference Benchmarks'!K362)</f>
        <v/>
      </c>
      <c r="BC362" s="185">
        <f>IF('2.Census &amp; Reference Benchmarks'!L362="N/A",IF(OR(AND(G362="",I362=""),AND(G362&lt;DATEVALUE("1/1/2020"),OR(I362="",I362&gt;DATEVALUE("3/31/2020")))),177.14,IF(OR(I362 = "", I362 &gt; DATEVALUE("1/31/2020")), ROUND(177.14*((DATEVALUE("2/1/2020") -G362)/31),1))),IF('2.Census &amp; Reference Benchmarks'!L362="",0,'2.Census &amp; Reference Benchmarks'!L362))</f>
        <v>0</v>
      </c>
      <c r="BD362" s="74" t="str">
        <f>IF('2.Census &amp; Reference Benchmarks'!N362 = "", "", '2.Census &amp; Reference Benchmarks'!N362)</f>
        <v/>
      </c>
      <c r="BE362" s="185">
        <f>IF('2.Census &amp; Reference Benchmarks'!O362="N/A",IF(OR(AND(G362="",I362=""),AND(G362&lt;=DATEVALUE("2/1/2020"),OR(I362="",I362&gt;=DATEVALUE("2/29/2020")))),165.71,IF(AND(G362&gt;DATEVALUE("2/1/2020"),OR(I362="",I362&lt;=DATEVALUE("2/29/2020"))),((DATEVALUE("3/1/2020")-G362)/29)*165.71,"")),IF('2.Census &amp; Reference Benchmarks'!O362="",0,'2.Census &amp; Reference Benchmarks'!O362))</f>
        <v>0</v>
      </c>
    </row>
    <row r="363" spans="1:57" x14ac:dyDescent="0.25">
      <c r="A363" s="3"/>
      <c r="B363" s="56">
        <f>IF('2.Census &amp; Reference Benchmarks'!B363 &lt;&gt;"",'2.Census &amp; Reference Benchmarks'!B363,"")</f>
        <v>0</v>
      </c>
      <c r="C363" s="56">
        <f>IF('2.Census &amp; Reference Benchmarks'!C363 &lt;&gt;"",'2.Census &amp; Reference Benchmarks'!C363,"")</f>
        <v>0</v>
      </c>
      <c r="D363" s="57" t="str">
        <f>IF('2.Census &amp; Reference Benchmarks'!D363 &lt;&gt;"",'2.Census &amp; Reference Benchmarks'!D363,"")</f>
        <v/>
      </c>
      <c r="E363" s="56" t="str">
        <f>IF('2.Census &amp; Reference Benchmarks'!E363 &lt;&gt;"",'2.Census &amp; Reference Benchmarks'!E363,"")</f>
        <v/>
      </c>
      <c r="F363" s="56" t="str">
        <f>IF('2.Census &amp; Reference Benchmarks'!F363 &lt;&gt;"",'2.Census &amp; Reference Benchmarks'!F363,"")</f>
        <v/>
      </c>
      <c r="G363" s="58" t="str">
        <f>IF('2.Census &amp; Reference Benchmarks'!G363 &lt;&gt;"",'2.Census &amp; Reference Benchmarks'!G363,"")</f>
        <v/>
      </c>
      <c r="H363" s="58" t="str">
        <f>IF('2.Census &amp; Reference Benchmarks'!H363 &lt;&gt;"",'2.Census &amp; Reference Benchmarks'!H363,"")</f>
        <v/>
      </c>
      <c r="I363" s="58" t="str">
        <f>IF('2.Census &amp; Reference Benchmarks'!I363 &lt;&gt;"",'2.Census &amp; Reference Benchmarks'!I363,"")</f>
        <v/>
      </c>
      <c r="J363" s="69" t="str">
        <f>IF('2.Census &amp; Reference Benchmarks'!J363 &lt;&gt;"",'2.Census &amp; Reference Benchmarks'!J363,"")</f>
        <v/>
      </c>
      <c r="K363" s="58" t="str">
        <f>IF('7.Safe Harbor Input Data &amp; Calc'!Q365 &lt;&gt; "", '7.Safe Harbor Input Data &amp; Calc'!Q365, "")</f>
        <v>No</v>
      </c>
      <c r="L363" s="59" t="str">
        <f>IF('2.Census &amp; Reference Benchmarks'!T363&lt;&gt; "",'2.Census &amp; Reference Benchmarks'!T363,"")</f>
        <v/>
      </c>
      <c r="M363" s="60">
        <f>'2.Census &amp; Reference Benchmarks'!M363</f>
        <v>0</v>
      </c>
      <c r="N363" s="60">
        <f>'2.Census &amp; Reference Benchmarks'!P363</f>
        <v>0</v>
      </c>
      <c r="O363" s="60">
        <f>'2.Census &amp; Reference Benchmarks'!S363</f>
        <v>0</v>
      </c>
      <c r="P363" s="52">
        <f>IF( AND(I363 &lt; '1. Summary for SBA'!$J$7, I363 &lt;&gt;""), 0, IF(AND(G363="",I363=""),SUM(M363:O363)*4,IF(I363&lt;'1. Summary for SBA'!$J$7,0,IF(K363="Yes",0,IF(H363="Salary",IF(AND(SUM(M363:O363)*4&lt;100000,L363=""),(SUM(M363:O363)/(IF(OR(I363=0,I363&gt;=DATEVALUE("3/31/2020")),DATEVALUE("3/31/2020"),I363)-IF(OR(G363&lt;=DATEVALUE("1/1/2020"), G363 = ""),DATEVALUE("1/1/2020"),IF(OR(MONTH(G363)=1),G363+1,IF(MONTH(G363)=3,G363,G363-1)))))*360,0),0)))))</f>
        <v>0</v>
      </c>
      <c r="Q363" s="52">
        <f t="shared" si="43"/>
        <v>0</v>
      </c>
      <c r="R363" s="67">
        <f t="shared" si="37"/>
        <v>0</v>
      </c>
      <c r="S363" s="53">
        <f>SUM('3.Weekly Hours &amp; Wage Activity'!AI363:BF363)</f>
        <v>0</v>
      </c>
      <c r="T363" s="53">
        <f>IF(AND(I363&lt;&gt; "",  I363 &lt; '1. Summary for SBA'!$J$11 +168, I363 &gt; '1. Summary for SBA'!$J$11),S363+(((168-(I363-'1. Summary for SBA'!$J$11+1))*S363)/((I363-'1. Summary for SBA'!$J$11+1))),0)</f>
        <v>0</v>
      </c>
      <c r="U363" s="369">
        <f>IF(K363= "Yes",0,IF( H363 = "salary",IF(T363 = 0,MAX(0,$R363-$S363), R363-T363),IF( H363 = "Hourly",'6. Hourly EE Wage Reduction'!AA363, 0)))</f>
        <v>0</v>
      </c>
      <c r="V363" s="67">
        <f t="shared" si="38"/>
        <v>0</v>
      </c>
      <c r="W363" s="405" t="str">
        <f>IF(U363 = 0, "No",IF('6. Hourly EE Wage Reduction'!T363 &gt;'6. Hourly EE Wage Reduction'!W363, "Yes", "No"))</f>
        <v>No</v>
      </c>
      <c r="X363" s="67">
        <f t="shared" si="39"/>
        <v>0</v>
      </c>
      <c r="Y363" s="67">
        <f t="shared" si="40"/>
        <v>0</v>
      </c>
      <c r="AA363" s="86">
        <f>IFERROR(IF('3.Weekly Hours &amp; Wage Activity'!J363 = "FT", 1,MIN(1,IF('3.Weekly Hours &amp; Wage Activity'!J363 = "", "",MIN('3.Weekly Hours &amp; Wage Activity'!J363/40,1)),IF('3.Weekly Hours &amp; Wage Activity'!J363="", "",'3.Weekly Hours &amp; Wage Activity'!J363/40 ))),0)</f>
        <v>0</v>
      </c>
      <c r="AB363" s="86">
        <f>IFERROR(IF('3.Weekly Hours &amp; Wage Activity'!K363 = "FT", 1,MIN(1,IF('3.Weekly Hours &amp; Wage Activity'!K363 = "", "",MIN('3.Weekly Hours &amp; Wage Activity'!K363/40,1)),IF('3.Weekly Hours &amp; Wage Activity'!K363="", "",'3.Weekly Hours &amp; Wage Activity'!K363/40 ))),0)</f>
        <v>0</v>
      </c>
      <c r="AC363" s="86">
        <f>IFERROR(IF('3.Weekly Hours &amp; Wage Activity'!L363 = "FT", 1,MIN(1,IF('3.Weekly Hours &amp; Wage Activity'!L363 = "", "",MIN('3.Weekly Hours &amp; Wage Activity'!L363/40,1)),IF('3.Weekly Hours &amp; Wage Activity'!L363="", "",'3.Weekly Hours &amp; Wage Activity'!L363/40 ))),0)</f>
        <v>0</v>
      </c>
      <c r="AD363" s="86">
        <f>IFERROR(IF('3.Weekly Hours &amp; Wage Activity'!M363 = "FT", 1,MIN(1,IF('3.Weekly Hours &amp; Wage Activity'!M363 = "", "",MIN('3.Weekly Hours &amp; Wage Activity'!M363/40,1)),IF('3.Weekly Hours &amp; Wage Activity'!M363="", "",'3.Weekly Hours &amp; Wage Activity'!M363/40 ))),0)</f>
        <v>0</v>
      </c>
      <c r="AE363" s="86">
        <f>IFERROR(IF('3.Weekly Hours &amp; Wage Activity'!N363 = "FT", 1,MIN(1,IF('3.Weekly Hours &amp; Wage Activity'!N363 = "", "",MIN('3.Weekly Hours &amp; Wage Activity'!N363/40,1)),IF('3.Weekly Hours &amp; Wage Activity'!N363="", "",'3.Weekly Hours &amp; Wage Activity'!N363/40 ))),0)</f>
        <v>0</v>
      </c>
      <c r="AF363" s="86">
        <f>IFERROR(IF('3.Weekly Hours &amp; Wage Activity'!O363 = "FT", 1,MIN(1,IF('3.Weekly Hours &amp; Wage Activity'!O363 = "", "",MIN('3.Weekly Hours &amp; Wage Activity'!O363/40,1)),IF('3.Weekly Hours &amp; Wage Activity'!O363="", "",'3.Weekly Hours &amp; Wage Activity'!O363/40 ))),0)</f>
        <v>0</v>
      </c>
      <c r="AG363" s="86">
        <f>IFERROR(IF('3.Weekly Hours &amp; Wage Activity'!P363 = "FT", 1,MIN(1,IF('3.Weekly Hours &amp; Wage Activity'!P363 = "", "",MIN('3.Weekly Hours &amp; Wage Activity'!P363/40,1)),IF('3.Weekly Hours &amp; Wage Activity'!P363="", "",'3.Weekly Hours &amp; Wage Activity'!P363/40 ))),0)</f>
        <v>0</v>
      </c>
      <c r="AH363" s="86">
        <f>IFERROR(IF('3.Weekly Hours &amp; Wage Activity'!Q363 = "FT", 1,MIN(1,IF('3.Weekly Hours &amp; Wage Activity'!Q363 = "", "",MIN('3.Weekly Hours &amp; Wage Activity'!Q363/40,1)),IF('3.Weekly Hours &amp; Wage Activity'!Q363="", "",'3.Weekly Hours &amp; Wage Activity'!Q363/40 ))),0)</f>
        <v>0</v>
      </c>
      <c r="AI363" s="86">
        <f>IFERROR(IF('3.Weekly Hours &amp; Wage Activity'!R363 = "FT", 1,MIN(1,IF('3.Weekly Hours &amp; Wage Activity'!R363 = "", "",MIN('3.Weekly Hours &amp; Wage Activity'!R363/40,1)),IF('3.Weekly Hours &amp; Wage Activity'!R363="", "",'3.Weekly Hours &amp; Wage Activity'!R363/40 ))),0)</f>
        <v>0</v>
      </c>
      <c r="AJ363" s="86">
        <f>IFERROR(IF('3.Weekly Hours &amp; Wage Activity'!S363 = "FT", 1,MIN(1,IF('3.Weekly Hours &amp; Wage Activity'!S363 = "", "",MIN('3.Weekly Hours &amp; Wage Activity'!S363/40,1)),IF('3.Weekly Hours &amp; Wage Activity'!S363="", "",'3.Weekly Hours &amp; Wage Activity'!S363/40 ))),0)</f>
        <v>0</v>
      </c>
      <c r="AK363" s="86">
        <f>IFERROR(IF('3.Weekly Hours &amp; Wage Activity'!T363 = "FT", 1,MIN(1,IF('3.Weekly Hours &amp; Wage Activity'!T363 = "", "",MIN('3.Weekly Hours &amp; Wage Activity'!T363/40,1)),IF('3.Weekly Hours &amp; Wage Activity'!T363="", "",'3.Weekly Hours &amp; Wage Activity'!T363/40 ))),0)</f>
        <v>0</v>
      </c>
      <c r="AL363" s="86">
        <f>IFERROR(IF('3.Weekly Hours &amp; Wage Activity'!U363 = "FT", 1,MIN(1,IF('3.Weekly Hours &amp; Wage Activity'!U363 = "", "",MIN('3.Weekly Hours &amp; Wage Activity'!U363/40,1)),IF('3.Weekly Hours &amp; Wage Activity'!U363="", "",'3.Weekly Hours &amp; Wage Activity'!U363/40 ))),0)</f>
        <v>0</v>
      </c>
      <c r="AM363" s="86">
        <f>IFERROR(IF('3.Weekly Hours &amp; Wage Activity'!V363 = "FT", 1,MIN(1,IF('3.Weekly Hours &amp; Wage Activity'!V363 = "", "",MIN('3.Weekly Hours &amp; Wage Activity'!V363/40,1)),IF('3.Weekly Hours &amp; Wage Activity'!V363="", "",'3.Weekly Hours &amp; Wage Activity'!V363/40 ))),0)</f>
        <v>0</v>
      </c>
      <c r="AN363" s="86">
        <f>IFERROR(IF('3.Weekly Hours &amp; Wage Activity'!W363 = "FT", 1,MIN(1,IF('3.Weekly Hours &amp; Wage Activity'!W363 = "", "",MIN('3.Weekly Hours &amp; Wage Activity'!W363/40,1)),IF('3.Weekly Hours &amp; Wage Activity'!W363="", "",'3.Weekly Hours &amp; Wage Activity'!W363/40 ))),0)</f>
        <v>0</v>
      </c>
      <c r="AO363" s="86">
        <f>IFERROR(IF('3.Weekly Hours &amp; Wage Activity'!X363 = "FT", 1,MIN(1,IF('3.Weekly Hours &amp; Wage Activity'!X363 = "", "",MIN('3.Weekly Hours &amp; Wage Activity'!X363/40,1)),IF('3.Weekly Hours &amp; Wage Activity'!X363="", "",'3.Weekly Hours &amp; Wage Activity'!X363/40 ))),0)</f>
        <v>0</v>
      </c>
      <c r="AP363" s="86">
        <f>IFERROR(IF('3.Weekly Hours &amp; Wage Activity'!Y363 = "FT", 1,MIN(1,IF('3.Weekly Hours &amp; Wage Activity'!Y363 = "", "",MIN('3.Weekly Hours &amp; Wage Activity'!Y363/40,1)),IF('3.Weekly Hours &amp; Wage Activity'!Y363="", "",'3.Weekly Hours &amp; Wage Activity'!Y363/40 ))),0)</f>
        <v>0</v>
      </c>
      <c r="AQ363" s="86">
        <f>IFERROR(IF('3.Weekly Hours &amp; Wage Activity'!Z363 = "FT", 1,MIN(1,IF('3.Weekly Hours &amp; Wage Activity'!Z363 = "", "",MIN('3.Weekly Hours &amp; Wage Activity'!Z363/40,1)),IF('3.Weekly Hours &amp; Wage Activity'!Z363="", "",'3.Weekly Hours &amp; Wage Activity'!Z363/40 ))),0)</f>
        <v>0</v>
      </c>
      <c r="AR363" s="86">
        <f>IFERROR(IF('3.Weekly Hours &amp; Wage Activity'!AA363 = "FT", 1,MIN(1,IF('3.Weekly Hours &amp; Wage Activity'!AA363 = "", "",MIN('3.Weekly Hours &amp; Wage Activity'!AA363/40,1)),IF('3.Weekly Hours &amp; Wage Activity'!AA363="", "",'3.Weekly Hours &amp; Wage Activity'!AA363/40 ))),0)</f>
        <v>0</v>
      </c>
      <c r="AS363" s="86">
        <f>IFERROR(IF('3.Weekly Hours &amp; Wage Activity'!AB363 = "FT", 1,MIN(1,IF('3.Weekly Hours &amp; Wage Activity'!AB363 = "", "",MIN('3.Weekly Hours &amp; Wage Activity'!AB363/40,1)),IF('3.Weekly Hours &amp; Wage Activity'!AB363="", "",'3.Weekly Hours &amp; Wage Activity'!AB363/40 ))),0)</f>
        <v>0</v>
      </c>
      <c r="AT363" s="86">
        <f>IFERROR(IF('3.Weekly Hours &amp; Wage Activity'!AC363 = "FT", 1,MIN(1,IF('3.Weekly Hours &amp; Wage Activity'!AC363 = "", "",MIN('3.Weekly Hours &amp; Wage Activity'!AC363/40,1)),IF('3.Weekly Hours &amp; Wage Activity'!AC363="", "",'3.Weekly Hours &amp; Wage Activity'!AC363/40 ))),0)</f>
        <v>0</v>
      </c>
      <c r="AU363" s="86">
        <f>IFERROR(IF('3.Weekly Hours &amp; Wage Activity'!AD363 = "FT", 1,MIN(1,IF('3.Weekly Hours &amp; Wage Activity'!AD363 = "", "",MIN('3.Weekly Hours &amp; Wage Activity'!AD363/40,1)),IF('3.Weekly Hours &amp; Wage Activity'!AD363="", "",'3.Weekly Hours &amp; Wage Activity'!AD363/40 ))),0)</f>
        <v>0</v>
      </c>
      <c r="AV363" s="86">
        <f>IFERROR(IF('3.Weekly Hours &amp; Wage Activity'!AE363 = "FT", 1,MIN(1,IF('3.Weekly Hours &amp; Wage Activity'!AE363 = "", "",MIN('3.Weekly Hours &amp; Wage Activity'!AE363/40,1)),IF('3.Weekly Hours &amp; Wage Activity'!AE363="", "",'3.Weekly Hours &amp; Wage Activity'!AE363/40 ))),0)</f>
        <v>0</v>
      </c>
      <c r="AW363" s="86">
        <f>IFERROR(IF('3.Weekly Hours &amp; Wage Activity'!AF363 = "FT", 1,MIN(1,IF('3.Weekly Hours &amp; Wage Activity'!AF363 = "", "",MIN('3.Weekly Hours &amp; Wage Activity'!AF363/40,1)),IF('3.Weekly Hours &amp; Wage Activity'!AF363="", "",'3.Weekly Hours &amp; Wage Activity'!AF363/40 ))),0)</f>
        <v>0</v>
      </c>
      <c r="AX363" s="86">
        <f>IFERROR(IF('3.Weekly Hours &amp; Wage Activity'!AG363 = "FT", 1,MIN(1,IF('3.Weekly Hours &amp; Wage Activity'!AG363 = "", "",MIN('3.Weekly Hours &amp; Wage Activity'!AG363/40,1)),IF('3.Weekly Hours &amp; Wage Activity'!AG363="", "",'3.Weekly Hours &amp; Wage Activity'!AG363/40 ))),0)</f>
        <v>0</v>
      </c>
      <c r="AY363" s="523">
        <f>SUM( IF(COUNTIF('3.Weekly Hours &amp; Wage Activity'!J363:Q363, "&lt;&gt;FT") = 0, COLUMNS('3.Weekly Hours &amp; Wage Activity'!J363:AG363) * 40, '3.Weekly Hours &amp; Wage Activity'!J363:AG363))</f>
        <v>0</v>
      </c>
      <c r="AZ363" s="86">
        <f t="shared" si="41"/>
        <v>0</v>
      </c>
      <c r="BA363" s="87">
        <f t="shared" si="42"/>
        <v>0</v>
      </c>
      <c r="BB363" s="74" t="str">
        <f>IF('2.Census &amp; Reference Benchmarks'!K363 = "", "", '2.Census &amp; Reference Benchmarks'!K363)</f>
        <v/>
      </c>
      <c r="BC363" s="185">
        <f>IF('2.Census &amp; Reference Benchmarks'!L363="N/A",IF(OR(AND(G363="",I363=""),AND(G363&lt;DATEVALUE("1/1/2020"),OR(I363="",I363&gt;DATEVALUE("3/31/2020")))),177.14,IF(OR(I363 = "", I363 &gt; DATEVALUE("1/31/2020")), ROUND(177.14*((DATEVALUE("2/1/2020") -G363)/31),1))),IF('2.Census &amp; Reference Benchmarks'!L363="",0,'2.Census &amp; Reference Benchmarks'!L363))</f>
        <v>0</v>
      </c>
      <c r="BD363" s="74" t="str">
        <f>IF('2.Census &amp; Reference Benchmarks'!N363 = "", "", '2.Census &amp; Reference Benchmarks'!N363)</f>
        <v/>
      </c>
      <c r="BE363" s="185">
        <f>IF('2.Census &amp; Reference Benchmarks'!O363="N/A",IF(OR(AND(G363="",I363=""),AND(G363&lt;=DATEVALUE("2/1/2020"),OR(I363="",I363&gt;=DATEVALUE("2/29/2020")))),165.71,IF(AND(G363&gt;DATEVALUE("2/1/2020"),OR(I363="",I363&lt;=DATEVALUE("2/29/2020"))),((DATEVALUE("3/1/2020")-G363)/29)*165.71,"")),IF('2.Census &amp; Reference Benchmarks'!O363="",0,'2.Census &amp; Reference Benchmarks'!O363))</f>
        <v>0</v>
      </c>
    </row>
    <row r="364" spans="1:57" x14ac:dyDescent="0.25">
      <c r="A364" s="3"/>
      <c r="B364" s="56">
        <f>IF('2.Census &amp; Reference Benchmarks'!B364 &lt;&gt;"",'2.Census &amp; Reference Benchmarks'!B364,"")</f>
        <v>0</v>
      </c>
      <c r="C364" s="56">
        <f>IF('2.Census &amp; Reference Benchmarks'!C364 &lt;&gt;"",'2.Census &amp; Reference Benchmarks'!C364,"")</f>
        <v>0</v>
      </c>
      <c r="D364" s="57" t="str">
        <f>IF('2.Census &amp; Reference Benchmarks'!D364 &lt;&gt;"",'2.Census &amp; Reference Benchmarks'!D364,"")</f>
        <v/>
      </c>
      <c r="E364" s="56" t="str">
        <f>IF('2.Census &amp; Reference Benchmarks'!E364 &lt;&gt;"",'2.Census &amp; Reference Benchmarks'!E364,"")</f>
        <v/>
      </c>
      <c r="F364" s="56" t="str">
        <f>IF('2.Census &amp; Reference Benchmarks'!F364 &lt;&gt;"",'2.Census &amp; Reference Benchmarks'!F364,"")</f>
        <v/>
      </c>
      <c r="G364" s="58" t="str">
        <f>IF('2.Census &amp; Reference Benchmarks'!G364 &lt;&gt;"",'2.Census &amp; Reference Benchmarks'!G364,"")</f>
        <v/>
      </c>
      <c r="H364" s="58" t="str">
        <f>IF('2.Census &amp; Reference Benchmarks'!H364 &lt;&gt;"",'2.Census &amp; Reference Benchmarks'!H364,"")</f>
        <v/>
      </c>
      <c r="I364" s="58" t="str">
        <f>IF('2.Census &amp; Reference Benchmarks'!I364 &lt;&gt;"",'2.Census &amp; Reference Benchmarks'!I364,"")</f>
        <v/>
      </c>
      <c r="J364" s="69" t="str">
        <f>IF('2.Census &amp; Reference Benchmarks'!J364 &lt;&gt;"",'2.Census &amp; Reference Benchmarks'!J364,"")</f>
        <v/>
      </c>
      <c r="K364" s="58" t="str">
        <f>IF('7.Safe Harbor Input Data &amp; Calc'!Q366 &lt;&gt; "", '7.Safe Harbor Input Data &amp; Calc'!Q366, "")</f>
        <v>No</v>
      </c>
      <c r="L364" s="59" t="str">
        <f>IF('2.Census &amp; Reference Benchmarks'!T364&lt;&gt; "",'2.Census &amp; Reference Benchmarks'!T364,"")</f>
        <v/>
      </c>
      <c r="M364" s="60">
        <f>'2.Census &amp; Reference Benchmarks'!M364</f>
        <v>0</v>
      </c>
      <c r="N364" s="60">
        <f>'2.Census &amp; Reference Benchmarks'!P364</f>
        <v>0</v>
      </c>
      <c r="O364" s="60">
        <f>'2.Census &amp; Reference Benchmarks'!S364</f>
        <v>0</v>
      </c>
      <c r="P364" s="52">
        <f>IF( AND(I364 &lt; '1. Summary for SBA'!$J$7, I364 &lt;&gt;""), 0, IF(AND(G364="",I364=""),SUM(M364:O364)*4,IF(I364&lt;'1. Summary for SBA'!$J$7,0,IF(K364="Yes",0,IF(H364="Salary",IF(AND(SUM(M364:O364)*4&lt;100000,L364=""),(SUM(M364:O364)/(IF(OR(I364=0,I364&gt;=DATEVALUE("3/31/2020")),DATEVALUE("3/31/2020"),I364)-IF(OR(G364&lt;=DATEVALUE("1/1/2020"), G364 = ""),DATEVALUE("1/1/2020"),IF(OR(MONTH(G364)=1),G364+1,IF(MONTH(G364)=3,G364,G364-1)))))*360,0),0)))))</f>
        <v>0</v>
      </c>
      <c r="Q364" s="52">
        <f t="shared" si="43"/>
        <v>0</v>
      </c>
      <c r="R364" s="67">
        <f t="shared" si="37"/>
        <v>0</v>
      </c>
      <c r="S364" s="53">
        <f>SUM('3.Weekly Hours &amp; Wage Activity'!AI364:BF364)</f>
        <v>0</v>
      </c>
      <c r="T364" s="53">
        <f>IF(AND(I364&lt;&gt; "",  I364 &lt; '1. Summary for SBA'!$J$11 +168, I364 &gt; '1. Summary for SBA'!$J$11),S364+(((168-(I364-'1. Summary for SBA'!$J$11+1))*S364)/((I364-'1. Summary for SBA'!$J$11+1))),0)</f>
        <v>0</v>
      </c>
      <c r="U364" s="369">
        <f>IF(K364= "Yes",0,IF( H364 = "salary",IF(T364 = 0,MAX(0,$R364-$S364), R364-T364),IF( H364 = "Hourly",'6. Hourly EE Wage Reduction'!AA364, 0)))</f>
        <v>0</v>
      </c>
      <c r="V364" s="67">
        <f t="shared" si="38"/>
        <v>0</v>
      </c>
      <c r="W364" s="405" t="str">
        <f>IF(U364 = 0, "No",IF('6. Hourly EE Wage Reduction'!T364 &gt;'6. Hourly EE Wage Reduction'!W364, "Yes", "No"))</f>
        <v>No</v>
      </c>
      <c r="X364" s="67">
        <f t="shared" si="39"/>
        <v>0</v>
      </c>
      <c r="Y364" s="67">
        <f t="shared" si="40"/>
        <v>0</v>
      </c>
      <c r="AA364" s="86">
        <f>IFERROR(IF('3.Weekly Hours &amp; Wage Activity'!J364 = "FT", 1,MIN(1,IF('3.Weekly Hours &amp; Wage Activity'!J364 = "", "",MIN('3.Weekly Hours &amp; Wage Activity'!J364/40,1)),IF('3.Weekly Hours &amp; Wage Activity'!J364="", "",'3.Weekly Hours &amp; Wage Activity'!J364/40 ))),0)</f>
        <v>0</v>
      </c>
      <c r="AB364" s="86">
        <f>IFERROR(IF('3.Weekly Hours &amp; Wage Activity'!K364 = "FT", 1,MIN(1,IF('3.Weekly Hours &amp; Wage Activity'!K364 = "", "",MIN('3.Weekly Hours &amp; Wage Activity'!K364/40,1)),IF('3.Weekly Hours &amp; Wage Activity'!K364="", "",'3.Weekly Hours &amp; Wage Activity'!K364/40 ))),0)</f>
        <v>0</v>
      </c>
      <c r="AC364" s="86">
        <f>IFERROR(IF('3.Weekly Hours &amp; Wage Activity'!L364 = "FT", 1,MIN(1,IF('3.Weekly Hours &amp; Wage Activity'!L364 = "", "",MIN('3.Weekly Hours &amp; Wage Activity'!L364/40,1)),IF('3.Weekly Hours &amp; Wage Activity'!L364="", "",'3.Weekly Hours &amp; Wage Activity'!L364/40 ))),0)</f>
        <v>0</v>
      </c>
      <c r="AD364" s="86">
        <f>IFERROR(IF('3.Weekly Hours &amp; Wage Activity'!M364 = "FT", 1,MIN(1,IF('3.Weekly Hours &amp; Wage Activity'!M364 = "", "",MIN('3.Weekly Hours &amp; Wage Activity'!M364/40,1)),IF('3.Weekly Hours &amp; Wage Activity'!M364="", "",'3.Weekly Hours &amp; Wage Activity'!M364/40 ))),0)</f>
        <v>0</v>
      </c>
      <c r="AE364" s="86">
        <f>IFERROR(IF('3.Weekly Hours &amp; Wage Activity'!N364 = "FT", 1,MIN(1,IF('3.Weekly Hours &amp; Wage Activity'!N364 = "", "",MIN('3.Weekly Hours &amp; Wage Activity'!N364/40,1)),IF('3.Weekly Hours &amp; Wage Activity'!N364="", "",'3.Weekly Hours &amp; Wage Activity'!N364/40 ))),0)</f>
        <v>0</v>
      </c>
      <c r="AF364" s="86">
        <f>IFERROR(IF('3.Weekly Hours &amp; Wage Activity'!O364 = "FT", 1,MIN(1,IF('3.Weekly Hours &amp; Wage Activity'!O364 = "", "",MIN('3.Weekly Hours &amp; Wage Activity'!O364/40,1)),IF('3.Weekly Hours &amp; Wage Activity'!O364="", "",'3.Weekly Hours &amp; Wage Activity'!O364/40 ))),0)</f>
        <v>0</v>
      </c>
      <c r="AG364" s="86">
        <f>IFERROR(IF('3.Weekly Hours &amp; Wage Activity'!P364 = "FT", 1,MIN(1,IF('3.Weekly Hours &amp; Wage Activity'!P364 = "", "",MIN('3.Weekly Hours &amp; Wage Activity'!P364/40,1)),IF('3.Weekly Hours &amp; Wage Activity'!P364="", "",'3.Weekly Hours &amp; Wage Activity'!P364/40 ))),0)</f>
        <v>0</v>
      </c>
      <c r="AH364" s="86">
        <f>IFERROR(IF('3.Weekly Hours &amp; Wage Activity'!Q364 = "FT", 1,MIN(1,IF('3.Weekly Hours &amp; Wage Activity'!Q364 = "", "",MIN('3.Weekly Hours &amp; Wage Activity'!Q364/40,1)),IF('3.Weekly Hours &amp; Wage Activity'!Q364="", "",'3.Weekly Hours &amp; Wage Activity'!Q364/40 ))),0)</f>
        <v>0</v>
      </c>
      <c r="AI364" s="86">
        <f>IFERROR(IF('3.Weekly Hours &amp; Wage Activity'!R364 = "FT", 1,MIN(1,IF('3.Weekly Hours &amp; Wage Activity'!R364 = "", "",MIN('3.Weekly Hours &amp; Wage Activity'!R364/40,1)),IF('3.Weekly Hours &amp; Wage Activity'!R364="", "",'3.Weekly Hours &amp; Wage Activity'!R364/40 ))),0)</f>
        <v>0</v>
      </c>
      <c r="AJ364" s="86">
        <f>IFERROR(IF('3.Weekly Hours &amp; Wage Activity'!S364 = "FT", 1,MIN(1,IF('3.Weekly Hours &amp; Wage Activity'!S364 = "", "",MIN('3.Weekly Hours &amp; Wage Activity'!S364/40,1)),IF('3.Weekly Hours &amp; Wage Activity'!S364="", "",'3.Weekly Hours &amp; Wage Activity'!S364/40 ))),0)</f>
        <v>0</v>
      </c>
      <c r="AK364" s="86">
        <f>IFERROR(IF('3.Weekly Hours &amp; Wage Activity'!T364 = "FT", 1,MIN(1,IF('3.Weekly Hours &amp; Wage Activity'!T364 = "", "",MIN('3.Weekly Hours &amp; Wage Activity'!T364/40,1)),IF('3.Weekly Hours &amp; Wage Activity'!T364="", "",'3.Weekly Hours &amp; Wage Activity'!T364/40 ))),0)</f>
        <v>0</v>
      </c>
      <c r="AL364" s="86">
        <f>IFERROR(IF('3.Weekly Hours &amp; Wage Activity'!U364 = "FT", 1,MIN(1,IF('3.Weekly Hours &amp; Wage Activity'!U364 = "", "",MIN('3.Weekly Hours &amp; Wage Activity'!U364/40,1)),IF('3.Weekly Hours &amp; Wage Activity'!U364="", "",'3.Weekly Hours &amp; Wage Activity'!U364/40 ))),0)</f>
        <v>0</v>
      </c>
      <c r="AM364" s="86">
        <f>IFERROR(IF('3.Weekly Hours &amp; Wage Activity'!V364 = "FT", 1,MIN(1,IF('3.Weekly Hours &amp; Wage Activity'!V364 = "", "",MIN('3.Weekly Hours &amp; Wage Activity'!V364/40,1)),IF('3.Weekly Hours &amp; Wage Activity'!V364="", "",'3.Weekly Hours &amp; Wage Activity'!V364/40 ))),0)</f>
        <v>0</v>
      </c>
      <c r="AN364" s="86">
        <f>IFERROR(IF('3.Weekly Hours &amp; Wage Activity'!W364 = "FT", 1,MIN(1,IF('3.Weekly Hours &amp; Wage Activity'!W364 = "", "",MIN('3.Weekly Hours &amp; Wage Activity'!W364/40,1)),IF('3.Weekly Hours &amp; Wage Activity'!W364="", "",'3.Weekly Hours &amp; Wage Activity'!W364/40 ))),0)</f>
        <v>0</v>
      </c>
      <c r="AO364" s="86">
        <f>IFERROR(IF('3.Weekly Hours &amp; Wage Activity'!X364 = "FT", 1,MIN(1,IF('3.Weekly Hours &amp; Wage Activity'!X364 = "", "",MIN('3.Weekly Hours &amp; Wage Activity'!X364/40,1)),IF('3.Weekly Hours &amp; Wage Activity'!X364="", "",'3.Weekly Hours &amp; Wage Activity'!X364/40 ))),0)</f>
        <v>0</v>
      </c>
      <c r="AP364" s="86">
        <f>IFERROR(IF('3.Weekly Hours &amp; Wage Activity'!Y364 = "FT", 1,MIN(1,IF('3.Weekly Hours &amp; Wage Activity'!Y364 = "", "",MIN('3.Weekly Hours &amp; Wage Activity'!Y364/40,1)),IF('3.Weekly Hours &amp; Wage Activity'!Y364="", "",'3.Weekly Hours &amp; Wage Activity'!Y364/40 ))),0)</f>
        <v>0</v>
      </c>
      <c r="AQ364" s="86">
        <f>IFERROR(IF('3.Weekly Hours &amp; Wage Activity'!Z364 = "FT", 1,MIN(1,IF('3.Weekly Hours &amp; Wage Activity'!Z364 = "", "",MIN('3.Weekly Hours &amp; Wage Activity'!Z364/40,1)),IF('3.Weekly Hours &amp; Wage Activity'!Z364="", "",'3.Weekly Hours &amp; Wage Activity'!Z364/40 ))),0)</f>
        <v>0</v>
      </c>
      <c r="AR364" s="86">
        <f>IFERROR(IF('3.Weekly Hours &amp; Wage Activity'!AA364 = "FT", 1,MIN(1,IF('3.Weekly Hours &amp; Wage Activity'!AA364 = "", "",MIN('3.Weekly Hours &amp; Wage Activity'!AA364/40,1)),IF('3.Weekly Hours &amp; Wage Activity'!AA364="", "",'3.Weekly Hours &amp; Wage Activity'!AA364/40 ))),0)</f>
        <v>0</v>
      </c>
      <c r="AS364" s="86">
        <f>IFERROR(IF('3.Weekly Hours &amp; Wage Activity'!AB364 = "FT", 1,MIN(1,IF('3.Weekly Hours &amp; Wage Activity'!AB364 = "", "",MIN('3.Weekly Hours &amp; Wage Activity'!AB364/40,1)),IF('3.Weekly Hours &amp; Wage Activity'!AB364="", "",'3.Weekly Hours &amp; Wage Activity'!AB364/40 ))),0)</f>
        <v>0</v>
      </c>
      <c r="AT364" s="86">
        <f>IFERROR(IF('3.Weekly Hours &amp; Wage Activity'!AC364 = "FT", 1,MIN(1,IF('3.Weekly Hours &amp; Wage Activity'!AC364 = "", "",MIN('3.Weekly Hours &amp; Wage Activity'!AC364/40,1)),IF('3.Weekly Hours &amp; Wage Activity'!AC364="", "",'3.Weekly Hours &amp; Wage Activity'!AC364/40 ))),0)</f>
        <v>0</v>
      </c>
      <c r="AU364" s="86">
        <f>IFERROR(IF('3.Weekly Hours &amp; Wage Activity'!AD364 = "FT", 1,MIN(1,IF('3.Weekly Hours &amp; Wage Activity'!AD364 = "", "",MIN('3.Weekly Hours &amp; Wage Activity'!AD364/40,1)),IF('3.Weekly Hours &amp; Wage Activity'!AD364="", "",'3.Weekly Hours &amp; Wage Activity'!AD364/40 ))),0)</f>
        <v>0</v>
      </c>
      <c r="AV364" s="86">
        <f>IFERROR(IF('3.Weekly Hours &amp; Wage Activity'!AE364 = "FT", 1,MIN(1,IF('3.Weekly Hours &amp; Wage Activity'!AE364 = "", "",MIN('3.Weekly Hours &amp; Wage Activity'!AE364/40,1)),IF('3.Weekly Hours &amp; Wage Activity'!AE364="", "",'3.Weekly Hours &amp; Wage Activity'!AE364/40 ))),0)</f>
        <v>0</v>
      </c>
      <c r="AW364" s="86">
        <f>IFERROR(IF('3.Weekly Hours &amp; Wage Activity'!AF364 = "FT", 1,MIN(1,IF('3.Weekly Hours &amp; Wage Activity'!AF364 = "", "",MIN('3.Weekly Hours &amp; Wage Activity'!AF364/40,1)),IF('3.Weekly Hours &amp; Wage Activity'!AF364="", "",'3.Weekly Hours &amp; Wage Activity'!AF364/40 ))),0)</f>
        <v>0</v>
      </c>
      <c r="AX364" s="86">
        <f>IFERROR(IF('3.Weekly Hours &amp; Wage Activity'!AG364 = "FT", 1,MIN(1,IF('3.Weekly Hours &amp; Wage Activity'!AG364 = "", "",MIN('3.Weekly Hours &amp; Wage Activity'!AG364/40,1)),IF('3.Weekly Hours &amp; Wage Activity'!AG364="", "",'3.Weekly Hours &amp; Wage Activity'!AG364/40 ))),0)</f>
        <v>0</v>
      </c>
      <c r="AY364" s="523">
        <f>SUM( IF(COUNTIF('3.Weekly Hours &amp; Wage Activity'!J364:Q364, "&lt;&gt;FT") = 0, COLUMNS('3.Weekly Hours &amp; Wage Activity'!J364:AG364) * 40, '3.Weekly Hours &amp; Wage Activity'!J364:AG364))</f>
        <v>0</v>
      </c>
      <c r="AZ364" s="86">
        <f t="shared" si="41"/>
        <v>0</v>
      </c>
      <c r="BA364" s="87">
        <f t="shared" si="42"/>
        <v>0</v>
      </c>
      <c r="BB364" s="74" t="str">
        <f>IF('2.Census &amp; Reference Benchmarks'!K364 = "", "", '2.Census &amp; Reference Benchmarks'!K364)</f>
        <v/>
      </c>
      <c r="BC364" s="185">
        <f>IF('2.Census &amp; Reference Benchmarks'!L364="N/A",IF(OR(AND(G364="",I364=""),AND(G364&lt;DATEVALUE("1/1/2020"),OR(I364="",I364&gt;DATEVALUE("3/31/2020")))),177.14,IF(OR(I364 = "", I364 &gt; DATEVALUE("1/31/2020")), ROUND(177.14*((DATEVALUE("2/1/2020") -G364)/31),1))),IF('2.Census &amp; Reference Benchmarks'!L364="",0,'2.Census &amp; Reference Benchmarks'!L364))</f>
        <v>0</v>
      </c>
      <c r="BD364" s="74" t="str">
        <f>IF('2.Census &amp; Reference Benchmarks'!N364 = "", "", '2.Census &amp; Reference Benchmarks'!N364)</f>
        <v/>
      </c>
      <c r="BE364" s="185">
        <f>IF('2.Census &amp; Reference Benchmarks'!O364="N/A",IF(OR(AND(G364="",I364=""),AND(G364&lt;=DATEVALUE("2/1/2020"),OR(I364="",I364&gt;=DATEVALUE("2/29/2020")))),165.71,IF(AND(G364&gt;DATEVALUE("2/1/2020"),OR(I364="",I364&lt;=DATEVALUE("2/29/2020"))),((DATEVALUE("3/1/2020")-G364)/29)*165.71,"")),IF('2.Census &amp; Reference Benchmarks'!O364="",0,'2.Census &amp; Reference Benchmarks'!O364))</f>
        <v>0</v>
      </c>
    </row>
    <row r="365" spans="1:57" x14ac:dyDescent="0.25">
      <c r="A365" s="3"/>
      <c r="B365" s="56">
        <f>IF('2.Census &amp; Reference Benchmarks'!B365 &lt;&gt;"",'2.Census &amp; Reference Benchmarks'!B365,"")</f>
        <v>0</v>
      </c>
      <c r="C365" s="56">
        <f>IF('2.Census &amp; Reference Benchmarks'!C365 &lt;&gt;"",'2.Census &amp; Reference Benchmarks'!C365,"")</f>
        <v>0</v>
      </c>
      <c r="D365" s="57" t="str">
        <f>IF('2.Census &amp; Reference Benchmarks'!D365 &lt;&gt;"",'2.Census &amp; Reference Benchmarks'!D365,"")</f>
        <v/>
      </c>
      <c r="E365" s="56" t="str">
        <f>IF('2.Census &amp; Reference Benchmarks'!E365 &lt;&gt;"",'2.Census &amp; Reference Benchmarks'!E365,"")</f>
        <v/>
      </c>
      <c r="F365" s="56" t="str">
        <f>IF('2.Census &amp; Reference Benchmarks'!F365 &lt;&gt;"",'2.Census &amp; Reference Benchmarks'!F365,"")</f>
        <v/>
      </c>
      <c r="G365" s="58" t="str">
        <f>IF('2.Census &amp; Reference Benchmarks'!G365 &lt;&gt;"",'2.Census &amp; Reference Benchmarks'!G365,"")</f>
        <v/>
      </c>
      <c r="H365" s="58" t="str">
        <f>IF('2.Census &amp; Reference Benchmarks'!H365 &lt;&gt;"",'2.Census &amp; Reference Benchmarks'!H365,"")</f>
        <v/>
      </c>
      <c r="I365" s="58" t="str">
        <f>IF('2.Census &amp; Reference Benchmarks'!I365 &lt;&gt;"",'2.Census &amp; Reference Benchmarks'!I365,"")</f>
        <v/>
      </c>
      <c r="J365" s="69" t="str">
        <f>IF('2.Census &amp; Reference Benchmarks'!J365 &lt;&gt;"",'2.Census &amp; Reference Benchmarks'!J365,"")</f>
        <v/>
      </c>
      <c r="K365" s="58" t="str">
        <f>IF('7.Safe Harbor Input Data &amp; Calc'!Q367 &lt;&gt; "", '7.Safe Harbor Input Data &amp; Calc'!Q367, "")</f>
        <v>No</v>
      </c>
      <c r="L365" s="59" t="str">
        <f>IF('2.Census &amp; Reference Benchmarks'!T365&lt;&gt; "",'2.Census &amp; Reference Benchmarks'!T365,"")</f>
        <v/>
      </c>
      <c r="M365" s="60">
        <f>'2.Census &amp; Reference Benchmarks'!M365</f>
        <v>0</v>
      </c>
      <c r="N365" s="60">
        <f>'2.Census &amp; Reference Benchmarks'!P365</f>
        <v>0</v>
      </c>
      <c r="O365" s="60">
        <f>'2.Census &amp; Reference Benchmarks'!S365</f>
        <v>0</v>
      </c>
      <c r="P365" s="52">
        <f>IF( AND(I365 &lt; '1. Summary for SBA'!$J$7, I365 &lt;&gt;""), 0, IF(AND(G365="",I365=""),SUM(M365:O365)*4,IF(I365&lt;'1. Summary for SBA'!$J$7,0,IF(K365="Yes",0,IF(H365="Salary",IF(AND(SUM(M365:O365)*4&lt;100000,L365=""),(SUM(M365:O365)/(IF(OR(I365=0,I365&gt;=DATEVALUE("3/31/2020")),DATEVALUE("3/31/2020"),I365)-IF(OR(G365&lt;=DATEVALUE("1/1/2020"), G365 = ""),DATEVALUE("1/1/2020"),IF(OR(MONTH(G365)=1),G365+1,IF(MONTH(G365)=3,G365,G365-1)))))*360,0),0)))))</f>
        <v>0</v>
      </c>
      <c r="Q365" s="52">
        <f t="shared" si="43"/>
        <v>0</v>
      </c>
      <c r="R365" s="67">
        <f t="shared" si="37"/>
        <v>0</v>
      </c>
      <c r="S365" s="53">
        <f>SUM('3.Weekly Hours &amp; Wage Activity'!AI365:BF365)</f>
        <v>0</v>
      </c>
      <c r="T365" s="53">
        <f>IF(AND(I365&lt;&gt; "",  I365 &lt; '1. Summary for SBA'!$J$11 +168, I365 &gt; '1. Summary for SBA'!$J$11),S365+(((168-(I365-'1. Summary for SBA'!$J$11+1))*S365)/((I365-'1. Summary for SBA'!$J$11+1))),0)</f>
        <v>0</v>
      </c>
      <c r="U365" s="369">
        <f>IF(K365= "Yes",0,IF( H365 = "salary",IF(T365 = 0,MAX(0,$R365-$S365), R365-T365),IF( H365 = "Hourly",'6. Hourly EE Wage Reduction'!AA365, 0)))</f>
        <v>0</v>
      </c>
      <c r="V365" s="67">
        <f t="shared" si="38"/>
        <v>0</v>
      </c>
      <c r="W365" s="405" t="str">
        <f>IF(U365 = 0, "No",IF('6. Hourly EE Wage Reduction'!T365 &gt;'6. Hourly EE Wage Reduction'!W365, "Yes", "No"))</f>
        <v>No</v>
      </c>
      <c r="X365" s="67">
        <f t="shared" si="39"/>
        <v>0</v>
      </c>
      <c r="Y365" s="67">
        <f t="shared" si="40"/>
        <v>0</v>
      </c>
      <c r="AA365" s="86">
        <f>IFERROR(IF('3.Weekly Hours &amp; Wage Activity'!J365 = "FT", 1,MIN(1,IF('3.Weekly Hours &amp; Wage Activity'!J365 = "", "",MIN('3.Weekly Hours &amp; Wage Activity'!J365/40,1)),IF('3.Weekly Hours &amp; Wage Activity'!J365="", "",'3.Weekly Hours &amp; Wage Activity'!J365/40 ))),0)</f>
        <v>0</v>
      </c>
      <c r="AB365" s="86">
        <f>IFERROR(IF('3.Weekly Hours &amp; Wage Activity'!K365 = "FT", 1,MIN(1,IF('3.Weekly Hours &amp; Wage Activity'!K365 = "", "",MIN('3.Weekly Hours &amp; Wage Activity'!K365/40,1)),IF('3.Weekly Hours &amp; Wage Activity'!K365="", "",'3.Weekly Hours &amp; Wage Activity'!K365/40 ))),0)</f>
        <v>0</v>
      </c>
      <c r="AC365" s="86">
        <f>IFERROR(IF('3.Weekly Hours &amp; Wage Activity'!L365 = "FT", 1,MIN(1,IF('3.Weekly Hours &amp; Wage Activity'!L365 = "", "",MIN('3.Weekly Hours &amp; Wage Activity'!L365/40,1)),IF('3.Weekly Hours &amp; Wage Activity'!L365="", "",'3.Weekly Hours &amp; Wage Activity'!L365/40 ))),0)</f>
        <v>0</v>
      </c>
      <c r="AD365" s="86">
        <f>IFERROR(IF('3.Weekly Hours &amp; Wage Activity'!M365 = "FT", 1,MIN(1,IF('3.Weekly Hours &amp; Wage Activity'!M365 = "", "",MIN('3.Weekly Hours &amp; Wage Activity'!M365/40,1)),IF('3.Weekly Hours &amp; Wage Activity'!M365="", "",'3.Weekly Hours &amp; Wage Activity'!M365/40 ))),0)</f>
        <v>0</v>
      </c>
      <c r="AE365" s="86">
        <f>IFERROR(IF('3.Weekly Hours &amp; Wage Activity'!N365 = "FT", 1,MIN(1,IF('3.Weekly Hours &amp; Wage Activity'!N365 = "", "",MIN('3.Weekly Hours &amp; Wage Activity'!N365/40,1)),IF('3.Weekly Hours &amp; Wage Activity'!N365="", "",'3.Weekly Hours &amp; Wage Activity'!N365/40 ))),0)</f>
        <v>0</v>
      </c>
      <c r="AF365" s="86">
        <f>IFERROR(IF('3.Weekly Hours &amp; Wage Activity'!O365 = "FT", 1,MIN(1,IF('3.Weekly Hours &amp; Wage Activity'!O365 = "", "",MIN('3.Weekly Hours &amp; Wage Activity'!O365/40,1)),IF('3.Weekly Hours &amp; Wage Activity'!O365="", "",'3.Weekly Hours &amp; Wage Activity'!O365/40 ))),0)</f>
        <v>0</v>
      </c>
      <c r="AG365" s="86">
        <f>IFERROR(IF('3.Weekly Hours &amp; Wage Activity'!P365 = "FT", 1,MIN(1,IF('3.Weekly Hours &amp; Wage Activity'!P365 = "", "",MIN('3.Weekly Hours &amp; Wage Activity'!P365/40,1)),IF('3.Weekly Hours &amp; Wage Activity'!P365="", "",'3.Weekly Hours &amp; Wage Activity'!P365/40 ))),0)</f>
        <v>0</v>
      </c>
      <c r="AH365" s="86">
        <f>IFERROR(IF('3.Weekly Hours &amp; Wage Activity'!Q365 = "FT", 1,MIN(1,IF('3.Weekly Hours &amp; Wage Activity'!Q365 = "", "",MIN('3.Weekly Hours &amp; Wage Activity'!Q365/40,1)),IF('3.Weekly Hours &amp; Wage Activity'!Q365="", "",'3.Weekly Hours &amp; Wage Activity'!Q365/40 ))),0)</f>
        <v>0</v>
      </c>
      <c r="AI365" s="86">
        <f>IFERROR(IF('3.Weekly Hours &amp; Wage Activity'!R365 = "FT", 1,MIN(1,IF('3.Weekly Hours &amp; Wage Activity'!R365 = "", "",MIN('3.Weekly Hours &amp; Wage Activity'!R365/40,1)),IF('3.Weekly Hours &amp; Wage Activity'!R365="", "",'3.Weekly Hours &amp; Wage Activity'!R365/40 ))),0)</f>
        <v>0</v>
      </c>
      <c r="AJ365" s="86">
        <f>IFERROR(IF('3.Weekly Hours &amp; Wage Activity'!S365 = "FT", 1,MIN(1,IF('3.Weekly Hours &amp; Wage Activity'!S365 = "", "",MIN('3.Weekly Hours &amp; Wage Activity'!S365/40,1)),IF('3.Weekly Hours &amp; Wage Activity'!S365="", "",'3.Weekly Hours &amp; Wage Activity'!S365/40 ))),0)</f>
        <v>0</v>
      </c>
      <c r="AK365" s="86">
        <f>IFERROR(IF('3.Weekly Hours &amp; Wage Activity'!T365 = "FT", 1,MIN(1,IF('3.Weekly Hours &amp; Wage Activity'!T365 = "", "",MIN('3.Weekly Hours &amp; Wage Activity'!T365/40,1)),IF('3.Weekly Hours &amp; Wage Activity'!T365="", "",'3.Weekly Hours &amp; Wage Activity'!T365/40 ))),0)</f>
        <v>0</v>
      </c>
      <c r="AL365" s="86">
        <f>IFERROR(IF('3.Weekly Hours &amp; Wage Activity'!U365 = "FT", 1,MIN(1,IF('3.Weekly Hours &amp; Wage Activity'!U365 = "", "",MIN('3.Weekly Hours &amp; Wage Activity'!U365/40,1)),IF('3.Weekly Hours &amp; Wage Activity'!U365="", "",'3.Weekly Hours &amp; Wage Activity'!U365/40 ))),0)</f>
        <v>0</v>
      </c>
      <c r="AM365" s="86">
        <f>IFERROR(IF('3.Weekly Hours &amp; Wage Activity'!V365 = "FT", 1,MIN(1,IF('3.Weekly Hours &amp; Wage Activity'!V365 = "", "",MIN('3.Weekly Hours &amp; Wage Activity'!V365/40,1)),IF('3.Weekly Hours &amp; Wage Activity'!V365="", "",'3.Weekly Hours &amp; Wage Activity'!V365/40 ))),0)</f>
        <v>0</v>
      </c>
      <c r="AN365" s="86">
        <f>IFERROR(IF('3.Weekly Hours &amp; Wage Activity'!W365 = "FT", 1,MIN(1,IF('3.Weekly Hours &amp; Wage Activity'!W365 = "", "",MIN('3.Weekly Hours &amp; Wage Activity'!W365/40,1)),IF('3.Weekly Hours &amp; Wage Activity'!W365="", "",'3.Weekly Hours &amp; Wage Activity'!W365/40 ))),0)</f>
        <v>0</v>
      </c>
      <c r="AO365" s="86">
        <f>IFERROR(IF('3.Weekly Hours &amp; Wage Activity'!X365 = "FT", 1,MIN(1,IF('3.Weekly Hours &amp; Wage Activity'!X365 = "", "",MIN('3.Weekly Hours &amp; Wage Activity'!X365/40,1)),IF('3.Weekly Hours &amp; Wage Activity'!X365="", "",'3.Weekly Hours &amp; Wage Activity'!X365/40 ))),0)</f>
        <v>0</v>
      </c>
      <c r="AP365" s="86">
        <f>IFERROR(IF('3.Weekly Hours &amp; Wage Activity'!Y365 = "FT", 1,MIN(1,IF('3.Weekly Hours &amp; Wage Activity'!Y365 = "", "",MIN('3.Weekly Hours &amp; Wage Activity'!Y365/40,1)),IF('3.Weekly Hours &amp; Wage Activity'!Y365="", "",'3.Weekly Hours &amp; Wage Activity'!Y365/40 ))),0)</f>
        <v>0</v>
      </c>
      <c r="AQ365" s="86">
        <f>IFERROR(IF('3.Weekly Hours &amp; Wage Activity'!Z365 = "FT", 1,MIN(1,IF('3.Weekly Hours &amp; Wage Activity'!Z365 = "", "",MIN('3.Weekly Hours &amp; Wage Activity'!Z365/40,1)),IF('3.Weekly Hours &amp; Wage Activity'!Z365="", "",'3.Weekly Hours &amp; Wage Activity'!Z365/40 ))),0)</f>
        <v>0</v>
      </c>
      <c r="AR365" s="86">
        <f>IFERROR(IF('3.Weekly Hours &amp; Wage Activity'!AA365 = "FT", 1,MIN(1,IF('3.Weekly Hours &amp; Wage Activity'!AA365 = "", "",MIN('3.Weekly Hours &amp; Wage Activity'!AA365/40,1)),IF('3.Weekly Hours &amp; Wage Activity'!AA365="", "",'3.Weekly Hours &amp; Wage Activity'!AA365/40 ))),0)</f>
        <v>0</v>
      </c>
      <c r="AS365" s="86">
        <f>IFERROR(IF('3.Weekly Hours &amp; Wage Activity'!AB365 = "FT", 1,MIN(1,IF('3.Weekly Hours &amp; Wage Activity'!AB365 = "", "",MIN('3.Weekly Hours &amp; Wage Activity'!AB365/40,1)),IF('3.Weekly Hours &amp; Wage Activity'!AB365="", "",'3.Weekly Hours &amp; Wage Activity'!AB365/40 ))),0)</f>
        <v>0</v>
      </c>
      <c r="AT365" s="86">
        <f>IFERROR(IF('3.Weekly Hours &amp; Wage Activity'!AC365 = "FT", 1,MIN(1,IF('3.Weekly Hours &amp; Wage Activity'!AC365 = "", "",MIN('3.Weekly Hours &amp; Wage Activity'!AC365/40,1)),IF('3.Weekly Hours &amp; Wage Activity'!AC365="", "",'3.Weekly Hours &amp; Wage Activity'!AC365/40 ))),0)</f>
        <v>0</v>
      </c>
      <c r="AU365" s="86">
        <f>IFERROR(IF('3.Weekly Hours &amp; Wage Activity'!AD365 = "FT", 1,MIN(1,IF('3.Weekly Hours &amp; Wage Activity'!AD365 = "", "",MIN('3.Weekly Hours &amp; Wage Activity'!AD365/40,1)),IF('3.Weekly Hours &amp; Wage Activity'!AD365="", "",'3.Weekly Hours &amp; Wage Activity'!AD365/40 ))),0)</f>
        <v>0</v>
      </c>
      <c r="AV365" s="86">
        <f>IFERROR(IF('3.Weekly Hours &amp; Wage Activity'!AE365 = "FT", 1,MIN(1,IF('3.Weekly Hours &amp; Wage Activity'!AE365 = "", "",MIN('3.Weekly Hours &amp; Wage Activity'!AE365/40,1)),IF('3.Weekly Hours &amp; Wage Activity'!AE365="", "",'3.Weekly Hours &amp; Wage Activity'!AE365/40 ))),0)</f>
        <v>0</v>
      </c>
      <c r="AW365" s="86">
        <f>IFERROR(IF('3.Weekly Hours &amp; Wage Activity'!AF365 = "FT", 1,MIN(1,IF('3.Weekly Hours &amp; Wage Activity'!AF365 = "", "",MIN('3.Weekly Hours &amp; Wage Activity'!AF365/40,1)),IF('3.Weekly Hours &amp; Wage Activity'!AF365="", "",'3.Weekly Hours &amp; Wage Activity'!AF365/40 ))),0)</f>
        <v>0</v>
      </c>
      <c r="AX365" s="86">
        <f>IFERROR(IF('3.Weekly Hours &amp; Wage Activity'!AG365 = "FT", 1,MIN(1,IF('3.Weekly Hours &amp; Wage Activity'!AG365 = "", "",MIN('3.Weekly Hours &amp; Wage Activity'!AG365/40,1)),IF('3.Weekly Hours &amp; Wage Activity'!AG365="", "",'3.Weekly Hours &amp; Wage Activity'!AG365/40 ))),0)</f>
        <v>0</v>
      </c>
      <c r="AY365" s="523">
        <f>SUM( IF(COUNTIF('3.Weekly Hours &amp; Wage Activity'!J365:Q365, "&lt;&gt;FT") = 0, COLUMNS('3.Weekly Hours &amp; Wage Activity'!J365:AG365) * 40, '3.Weekly Hours &amp; Wage Activity'!J365:AG365))</f>
        <v>0</v>
      </c>
      <c r="AZ365" s="86">
        <f t="shared" si="41"/>
        <v>0</v>
      </c>
      <c r="BA365" s="87">
        <f t="shared" si="42"/>
        <v>0</v>
      </c>
      <c r="BB365" s="74" t="str">
        <f>IF('2.Census &amp; Reference Benchmarks'!K365 = "", "", '2.Census &amp; Reference Benchmarks'!K365)</f>
        <v/>
      </c>
      <c r="BC365" s="185">
        <f>IF('2.Census &amp; Reference Benchmarks'!L365="N/A",IF(OR(AND(G365="",I365=""),AND(G365&lt;DATEVALUE("1/1/2020"),OR(I365="",I365&gt;DATEVALUE("3/31/2020")))),177.14,IF(OR(I365 = "", I365 &gt; DATEVALUE("1/31/2020")), ROUND(177.14*((DATEVALUE("2/1/2020") -G365)/31),1))),IF('2.Census &amp; Reference Benchmarks'!L365="",0,'2.Census &amp; Reference Benchmarks'!L365))</f>
        <v>0</v>
      </c>
      <c r="BD365" s="74" t="str">
        <f>IF('2.Census &amp; Reference Benchmarks'!N365 = "", "", '2.Census &amp; Reference Benchmarks'!N365)</f>
        <v/>
      </c>
      <c r="BE365" s="185">
        <f>IF('2.Census &amp; Reference Benchmarks'!O365="N/A",IF(OR(AND(G365="",I365=""),AND(G365&lt;=DATEVALUE("2/1/2020"),OR(I365="",I365&gt;=DATEVALUE("2/29/2020")))),165.71,IF(AND(G365&gt;DATEVALUE("2/1/2020"),OR(I365="",I365&lt;=DATEVALUE("2/29/2020"))),((DATEVALUE("3/1/2020")-G365)/29)*165.71,"")),IF('2.Census &amp; Reference Benchmarks'!O365="",0,'2.Census &amp; Reference Benchmarks'!O365))</f>
        <v>0</v>
      </c>
    </row>
    <row r="366" spans="1:57" x14ac:dyDescent="0.25">
      <c r="A366" s="3"/>
      <c r="B366" s="56">
        <f>IF('2.Census &amp; Reference Benchmarks'!B366 &lt;&gt;"",'2.Census &amp; Reference Benchmarks'!B366,"")</f>
        <v>0</v>
      </c>
      <c r="C366" s="56">
        <f>IF('2.Census &amp; Reference Benchmarks'!C366 &lt;&gt;"",'2.Census &amp; Reference Benchmarks'!C366,"")</f>
        <v>0</v>
      </c>
      <c r="D366" s="57" t="str">
        <f>IF('2.Census &amp; Reference Benchmarks'!D366 &lt;&gt;"",'2.Census &amp; Reference Benchmarks'!D366,"")</f>
        <v/>
      </c>
      <c r="E366" s="56" t="str">
        <f>IF('2.Census &amp; Reference Benchmarks'!E366 &lt;&gt;"",'2.Census &amp; Reference Benchmarks'!E366,"")</f>
        <v/>
      </c>
      <c r="F366" s="56" t="str">
        <f>IF('2.Census &amp; Reference Benchmarks'!F366 &lt;&gt;"",'2.Census &amp; Reference Benchmarks'!F366,"")</f>
        <v/>
      </c>
      <c r="G366" s="58" t="str">
        <f>IF('2.Census &amp; Reference Benchmarks'!G366 &lt;&gt;"",'2.Census &amp; Reference Benchmarks'!G366,"")</f>
        <v/>
      </c>
      <c r="H366" s="58" t="str">
        <f>IF('2.Census &amp; Reference Benchmarks'!H366 &lt;&gt;"",'2.Census &amp; Reference Benchmarks'!H366,"")</f>
        <v/>
      </c>
      <c r="I366" s="58" t="str">
        <f>IF('2.Census &amp; Reference Benchmarks'!I366 &lt;&gt;"",'2.Census &amp; Reference Benchmarks'!I366,"")</f>
        <v/>
      </c>
      <c r="J366" s="69" t="str">
        <f>IF('2.Census &amp; Reference Benchmarks'!J366 &lt;&gt;"",'2.Census &amp; Reference Benchmarks'!J366,"")</f>
        <v/>
      </c>
      <c r="K366" s="58" t="str">
        <f>IF('7.Safe Harbor Input Data &amp; Calc'!Q368 &lt;&gt; "", '7.Safe Harbor Input Data &amp; Calc'!Q368, "")</f>
        <v>No</v>
      </c>
      <c r="L366" s="59" t="str">
        <f>IF('2.Census &amp; Reference Benchmarks'!T366&lt;&gt; "",'2.Census &amp; Reference Benchmarks'!T366,"")</f>
        <v/>
      </c>
      <c r="M366" s="60">
        <f>'2.Census &amp; Reference Benchmarks'!M366</f>
        <v>0</v>
      </c>
      <c r="N366" s="60">
        <f>'2.Census &amp; Reference Benchmarks'!P366</f>
        <v>0</v>
      </c>
      <c r="O366" s="60">
        <f>'2.Census &amp; Reference Benchmarks'!S366</f>
        <v>0</v>
      </c>
      <c r="P366" s="52">
        <f>IF( AND(I366 &lt; '1. Summary for SBA'!$J$7, I366 &lt;&gt;""), 0, IF(AND(G366="",I366=""),SUM(M366:O366)*4,IF(I366&lt;'1. Summary for SBA'!$J$7,0,IF(K366="Yes",0,IF(H366="Salary",IF(AND(SUM(M366:O366)*4&lt;100000,L366=""),(SUM(M366:O366)/(IF(OR(I366=0,I366&gt;=DATEVALUE("3/31/2020")),DATEVALUE("3/31/2020"),I366)-IF(OR(G366&lt;=DATEVALUE("1/1/2020"), G366 = ""),DATEVALUE("1/1/2020"),IF(OR(MONTH(G366)=1),G366+1,IF(MONTH(G366)=3,G366,G366-1)))))*360,0),0)))))</f>
        <v>0</v>
      </c>
      <c r="Q366" s="52">
        <f t="shared" si="43"/>
        <v>0</v>
      </c>
      <c r="R366" s="67">
        <f t="shared" si="37"/>
        <v>0</v>
      </c>
      <c r="S366" s="53">
        <f>SUM('3.Weekly Hours &amp; Wage Activity'!AI366:BF366)</f>
        <v>0</v>
      </c>
      <c r="T366" s="53">
        <f>IF(AND(I366&lt;&gt; "",  I366 &lt; '1. Summary for SBA'!$J$11 +168, I366 &gt; '1. Summary for SBA'!$J$11),S366+(((168-(I366-'1. Summary for SBA'!$J$11+1))*S366)/((I366-'1. Summary for SBA'!$J$11+1))),0)</f>
        <v>0</v>
      </c>
      <c r="U366" s="369">
        <f>IF(K366= "Yes",0,IF( H366 = "salary",IF(T366 = 0,MAX(0,$R366-$S366), R366-T366),IF( H366 = "Hourly",'6. Hourly EE Wage Reduction'!AA366, 0)))</f>
        <v>0</v>
      </c>
      <c r="V366" s="67">
        <f t="shared" si="38"/>
        <v>0</v>
      </c>
      <c r="W366" s="405" t="str">
        <f>IF(U366 = 0, "No",IF('6. Hourly EE Wage Reduction'!T366 &gt;'6. Hourly EE Wage Reduction'!W366, "Yes", "No"))</f>
        <v>No</v>
      </c>
      <c r="X366" s="67">
        <f t="shared" si="39"/>
        <v>0</v>
      </c>
      <c r="Y366" s="67">
        <f t="shared" si="40"/>
        <v>0</v>
      </c>
      <c r="AA366" s="86">
        <f>IFERROR(IF('3.Weekly Hours &amp; Wage Activity'!J366 = "FT", 1,MIN(1,IF('3.Weekly Hours &amp; Wage Activity'!J366 = "", "",MIN('3.Weekly Hours &amp; Wage Activity'!J366/40,1)),IF('3.Weekly Hours &amp; Wage Activity'!J366="", "",'3.Weekly Hours &amp; Wage Activity'!J366/40 ))),0)</f>
        <v>0</v>
      </c>
      <c r="AB366" s="86">
        <f>IFERROR(IF('3.Weekly Hours &amp; Wage Activity'!K366 = "FT", 1,MIN(1,IF('3.Weekly Hours &amp; Wage Activity'!K366 = "", "",MIN('3.Weekly Hours &amp; Wage Activity'!K366/40,1)),IF('3.Weekly Hours &amp; Wage Activity'!K366="", "",'3.Weekly Hours &amp; Wage Activity'!K366/40 ))),0)</f>
        <v>0</v>
      </c>
      <c r="AC366" s="86">
        <f>IFERROR(IF('3.Weekly Hours &amp; Wage Activity'!L366 = "FT", 1,MIN(1,IF('3.Weekly Hours &amp; Wage Activity'!L366 = "", "",MIN('3.Weekly Hours &amp; Wage Activity'!L366/40,1)),IF('3.Weekly Hours &amp; Wage Activity'!L366="", "",'3.Weekly Hours &amp; Wage Activity'!L366/40 ))),0)</f>
        <v>0</v>
      </c>
      <c r="AD366" s="86">
        <f>IFERROR(IF('3.Weekly Hours &amp; Wage Activity'!M366 = "FT", 1,MIN(1,IF('3.Weekly Hours &amp; Wage Activity'!M366 = "", "",MIN('3.Weekly Hours &amp; Wage Activity'!M366/40,1)),IF('3.Weekly Hours &amp; Wage Activity'!M366="", "",'3.Weekly Hours &amp; Wage Activity'!M366/40 ))),0)</f>
        <v>0</v>
      </c>
      <c r="AE366" s="86">
        <f>IFERROR(IF('3.Weekly Hours &amp; Wage Activity'!N366 = "FT", 1,MIN(1,IF('3.Weekly Hours &amp; Wage Activity'!N366 = "", "",MIN('3.Weekly Hours &amp; Wage Activity'!N366/40,1)),IF('3.Weekly Hours &amp; Wage Activity'!N366="", "",'3.Weekly Hours &amp; Wage Activity'!N366/40 ))),0)</f>
        <v>0</v>
      </c>
      <c r="AF366" s="86">
        <f>IFERROR(IF('3.Weekly Hours &amp; Wage Activity'!O366 = "FT", 1,MIN(1,IF('3.Weekly Hours &amp; Wage Activity'!O366 = "", "",MIN('3.Weekly Hours &amp; Wage Activity'!O366/40,1)),IF('3.Weekly Hours &amp; Wage Activity'!O366="", "",'3.Weekly Hours &amp; Wage Activity'!O366/40 ))),0)</f>
        <v>0</v>
      </c>
      <c r="AG366" s="86">
        <f>IFERROR(IF('3.Weekly Hours &amp; Wage Activity'!P366 = "FT", 1,MIN(1,IF('3.Weekly Hours &amp; Wage Activity'!P366 = "", "",MIN('3.Weekly Hours &amp; Wage Activity'!P366/40,1)),IF('3.Weekly Hours &amp; Wage Activity'!P366="", "",'3.Weekly Hours &amp; Wage Activity'!P366/40 ))),0)</f>
        <v>0</v>
      </c>
      <c r="AH366" s="86">
        <f>IFERROR(IF('3.Weekly Hours &amp; Wage Activity'!Q366 = "FT", 1,MIN(1,IF('3.Weekly Hours &amp; Wage Activity'!Q366 = "", "",MIN('3.Weekly Hours &amp; Wage Activity'!Q366/40,1)),IF('3.Weekly Hours &amp; Wage Activity'!Q366="", "",'3.Weekly Hours &amp; Wage Activity'!Q366/40 ))),0)</f>
        <v>0</v>
      </c>
      <c r="AI366" s="86">
        <f>IFERROR(IF('3.Weekly Hours &amp; Wage Activity'!R366 = "FT", 1,MIN(1,IF('3.Weekly Hours &amp; Wage Activity'!R366 = "", "",MIN('3.Weekly Hours &amp; Wage Activity'!R366/40,1)),IF('3.Weekly Hours &amp; Wage Activity'!R366="", "",'3.Weekly Hours &amp; Wage Activity'!R366/40 ))),0)</f>
        <v>0</v>
      </c>
      <c r="AJ366" s="86">
        <f>IFERROR(IF('3.Weekly Hours &amp; Wage Activity'!S366 = "FT", 1,MIN(1,IF('3.Weekly Hours &amp; Wage Activity'!S366 = "", "",MIN('3.Weekly Hours &amp; Wage Activity'!S366/40,1)),IF('3.Weekly Hours &amp; Wage Activity'!S366="", "",'3.Weekly Hours &amp; Wage Activity'!S366/40 ))),0)</f>
        <v>0</v>
      </c>
      <c r="AK366" s="86">
        <f>IFERROR(IF('3.Weekly Hours &amp; Wage Activity'!T366 = "FT", 1,MIN(1,IF('3.Weekly Hours &amp; Wage Activity'!T366 = "", "",MIN('3.Weekly Hours &amp; Wage Activity'!T366/40,1)),IF('3.Weekly Hours &amp; Wage Activity'!T366="", "",'3.Weekly Hours &amp; Wage Activity'!T366/40 ))),0)</f>
        <v>0</v>
      </c>
      <c r="AL366" s="86">
        <f>IFERROR(IF('3.Weekly Hours &amp; Wage Activity'!U366 = "FT", 1,MIN(1,IF('3.Weekly Hours &amp; Wage Activity'!U366 = "", "",MIN('3.Weekly Hours &amp; Wage Activity'!U366/40,1)),IF('3.Weekly Hours &amp; Wage Activity'!U366="", "",'3.Weekly Hours &amp; Wage Activity'!U366/40 ))),0)</f>
        <v>0</v>
      </c>
      <c r="AM366" s="86">
        <f>IFERROR(IF('3.Weekly Hours &amp; Wage Activity'!V366 = "FT", 1,MIN(1,IF('3.Weekly Hours &amp; Wage Activity'!V366 = "", "",MIN('3.Weekly Hours &amp; Wage Activity'!V366/40,1)),IF('3.Weekly Hours &amp; Wage Activity'!V366="", "",'3.Weekly Hours &amp; Wage Activity'!V366/40 ))),0)</f>
        <v>0</v>
      </c>
      <c r="AN366" s="86">
        <f>IFERROR(IF('3.Weekly Hours &amp; Wage Activity'!W366 = "FT", 1,MIN(1,IF('3.Weekly Hours &amp; Wage Activity'!W366 = "", "",MIN('3.Weekly Hours &amp; Wage Activity'!W366/40,1)),IF('3.Weekly Hours &amp; Wage Activity'!W366="", "",'3.Weekly Hours &amp; Wage Activity'!W366/40 ))),0)</f>
        <v>0</v>
      </c>
      <c r="AO366" s="86">
        <f>IFERROR(IF('3.Weekly Hours &amp; Wage Activity'!X366 = "FT", 1,MIN(1,IF('3.Weekly Hours &amp; Wage Activity'!X366 = "", "",MIN('3.Weekly Hours &amp; Wage Activity'!X366/40,1)),IF('3.Weekly Hours &amp; Wage Activity'!X366="", "",'3.Weekly Hours &amp; Wage Activity'!X366/40 ))),0)</f>
        <v>0</v>
      </c>
      <c r="AP366" s="86">
        <f>IFERROR(IF('3.Weekly Hours &amp; Wage Activity'!Y366 = "FT", 1,MIN(1,IF('3.Weekly Hours &amp; Wage Activity'!Y366 = "", "",MIN('3.Weekly Hours &amp; Wage Activity'!Y366/40,1)),IF('3.Weekly Hours &amp; Wage Activity'!Y366="", "",'3.Weekly Hours &amp; Wage Activity'!Y366/40 ))),0)</f>
        <v>0</v>
      </c>
      <c r="AQ366" s="86">
        <f>IFERROR(IF('3.Weekly Hours &amp; Wage Activity'!Z366 = "FT", 1,MIN(1,IF('3.Weekly Hours &amp; Wage Activity'!Z366 = "", "",MIN('3.Weekly Hours &amp; Wage Activity'!Z366/40,1)),IF('3.Weekly Hours &amp; Wage Activity'!Z366="", "",'3.Weekly Hours &amp; Wage Activity'!Z366/40 ))),0)</f>
        <v>0</v>
      </c>
      <c r="AR366" s="86">
        <f>IFERROR(IF('3.Weekly Hours &amp; Wage Activity'!AA366 = "FT", 1,MIN(1,IF('3.Weekly Hours &amp; Wage Activity'!AA366 = "", "",MIN('3.Weekly Hours &amp; Wage Activity'!AA366/40,1)),IF('3.Weekly Hours &amp; Wage Activity'!AA366="", "",'3.Weekly Hours &amp; Wage Activity'!AA366/40 ))),0)</f>
        <v>0</v>
      </c>
      <c r="AS366" s="86">
        <f>IFERROR(IF('3.Weekly Hours &amp; Wage Activity'!AB366 = "FT", 1,MIN(1,IF('3.Weekly Hours &amp; Wage Activity'!AB366 = "", "",MIN('3.Weekly Hours &amp; Wage Activity'!AB366/40,1)),IF('3.Weekly Hours &amp; Wage Activity'!AB366="", "",'3.Weekly Hours &amp; Wage Activity'!AB366/40 ))),0)</f>
        <v>0</v>
      </c>
      <c r="AT366" s="86">
        <f>IFERROR(IF('3.Weekly Hours &amp; Wage Activity'!AC366 = "FT", 1,MIN(1,IF('3.Weekly Hours &amp; Wage Activity'!AC366 = "", "",MIN('3.Weekly Hours &amp; Wage Activity'!AC366/40,1)),IF('3.Weekly Hours &amp; Wage Activity'!AC366="", "",'3.Weekly Hours &amp; Wage Activity'!AC366/40 ))),0)</f>
        <v>0</v>
      </c>
      <c r="AU366" s="86">
        <f>IFERROR(IF('3.Weekly Hours &amp; Wage Activity'!AD366 = "FT", 1,MIN(1,IF('3.Weekly Hours &amp; Wage Activity'!AD366 = "", "",MIN('3.Weekly Hours &amp; Wage Activity'!AD366/40,1)),IF('3.Weekly Hours &amp; Wage Activity'!AD366="", "",'3.Weekly Hours &amp; Wage Activity'!AD366/40 ))),0)</f>
        <v>0</v>
      </c>
      <c r="AV366" s="86">
        <f>IFERROR(IF('3.Weekly Hours &amp; Wage Activity'!AE366 = "FT", 1,MIN(1,IF('3.Weekly Hours &amp; Wage Activity'!AE366 = "", "",MIN('3.Weekly Hours &amp; Wage Activity'!AE366/40,1)),IF('3.Weekly Hours &amp; Wage Activity'!AE366="", "",'3.Weekly Hours &amp; Wage Activity'!AE366/40 ))),0)</f>
        <v>0</v>
      </c>
      <c r="AW366" s="86">
        <f>IFERROR(IF('3.Weekly Hours &amp; Wage Activity'!AF366 = "FT", 1,MIN(1,IF('3.Weekly Hours &amp; Wage Activity'!AF366 = "", "",MIN('3.Weekly Hours &amp; Wage Activity'!AF366/40,1)),IF('3.Weekly Hours &amp; Wage Activity'!AF366="", "",'3.Weekly Hours &amp; Wage Activity'!AF366/40 ))),0)</f>
        <v>0</v>
      </c>
      <c r="AX366" s="86">
        <f>IFERROR(IF('3.Weekly Hours &amp; Wage Activity'!AG366 = "FT", 1,MIN(1,IF('3.Weekly Hours &amp; Wage Activity'!AG366 = "", "",MIN('3.Weekly Hours &amp; Wage Activity'!AG366/40,1)),IF('3.Weekly Hours &amp; Wage Activity'!AG366="", "",'3.Weekly Hours &amp; Wage Activity'!AG366/40 ))),0)</f>
        <v>0</v>
      </c>
      <c r="AY366" s="523">
        <f>SUM( IF(COUNTIF('3.Weekly Hours &amp; Wage Activity'!J366:Q366, "&lt;&gt;FT") = 0, COLUMNS('3.Weekly Hours &amp; Wage Activity'!J366:AG366) * 40, '3.Weekly Hours &amp; Wage Activity'!J366:AG366))</f>
        <v>0</v>
      </c>
      <c r="AZ366" s="86">
        <f t="shared" si="41"/>
        <v>0</v>
      </c>
      <c r="BA366" s="87">
        <f t="shared" si="42"/>
        <v>0</v>
      </c>
      <c r="BB366" s="74" t="str">
        <f>IF('2.Census &amp; Reference Benchmarks'!K366 = "", "", '2.Census &amp; Reference Benchmarks'!K366)</f>
        <v/>
      </c>
      <c r="BC366" s="185">
        <f>IF('2.Census &amp; Reference Benchmarks'!L366="N/A",IF(OR(AND(G366="",I366=""),AND(G366&lt;DATEVALUE("1/1/2020"),OR(I366="",I366&gt;DATEVALUE("3/31/2020")))),177.14,IF(OR(I366 = "", I366 &gt; DATEVALUE("1/31/2020")), ROUND(177.14*((DATEVALUE("2/1/2020") -G366)/31),1))),IF('2.Census &amp; Reference Benchmarks'!L366="",0,'2.Census &amp; Reference Benchmarks'!L366))</f>
        <v>0</v>
      </c>
      <c r="BD366" s="74" t="str">
        <f>IF('2.Census &amp; Reference Benchmarks'!N366 = "", "", '2.Census &amp; Reference Benchmarks'!N366)</f>
        <v/>
      </c>
      <c r="BE366" s="185">
        <f>IF('2.Census &amp; Reference Benchmarks'!O366="N/A",IF(OR(AND(G366="",I366=""),AND(G366&lt;=DATEVALUE("2/1/2020"),OR(I366="",I366&gt;=DATEVALUE("2/29/2020")))),165.71,IF(AND(G366&gt;DATEVALUE("2/1/2020"),OR(I366="",I366&lt;=DATEVALUE("2/29/2020"))),((DATEVALUE("3/1/2020")-G366)/29)*165.71,"")),IF('2.Census &amp; Reference Benchmarks'!O366="",0,'2.Census &amp; Reference Benchmarks'!O366))</f>
        <v>0</v>
      </c>
    </row>
    <row r="367" spans="1:57" x14ac:dyDescent="0.25">
      <c r="A367" s="3"/>
      <c r="B367" s="56">
        <f>IF('2.Census &amp; Reference Benchmarks'!B367 &lt;&gt;"",'2.Census &amp; Reference Benchmarks'!B367,"")</f>
        <v>0</v>
      </c>
      <c r="C367" s="56">
        <f>IF('2.Census &amp; Reference Benchmarks'!C367 &lt;&gt;"",'2.Census &amp; Reference Benchmarks'!C367,"")</f>
        <v>0</v>
      </c>
      <c r="D367" s="57" t="str">
        <f>IF('2.Census &amp; Reference Benchmarks'!D367 &lt;&gt;"",'2.Census &amp; Reference Benchmarks'!D367,"")</f>
        <v/>
      </c>
      <c r="E367" s="56" t="str">
        <f>IF('2.Census &amp; Reference Benchmarks'!E367 &lt;&gt;"",'2.Census &amp; Reference Benchmarks'!E367,"")</f>
        <v/>
      </c>
      <c r="F367" s="56" t="str">
        <f>IF('2.Census &amp; Reference Benchmarks'!F367 &lt;&gt;"",'2.Census &amp; Reference Benchmarks'!F367,"")</f>
        <v/>
      </c>
      <c r="G367" s="58" t="str">
        <f>IF('2.Census &amp; Reference Benchmarks'!G367 &lt;&gt;"",'2.Census &amp; Reference Benchmarks'!G367,"")</f>
        <v/>
      </c>
      <c r="H367" s="58" t="str">
        <f>IF('2.Census &amp; Reference Benchmarks'!H367 &lt;&gt;"",'2.Census &amp; Reference Benchmarks'!H367,"")</f>
        <v/>
      </c>
      <c r="I367" s="58" t="str">
        <f>IF('2.Census &amp; Reference Benchmarks'!I367 &lt;&gt;"",'2.Census &amp; Reference Benchmarks'!I367,"")</f>
        <v/>
      </c>
      <c r="J367" s="69" t="str">
        <f>IF('2.Census &amp; Reference Benchmarks'!J367 &lt;&gt;"",'2.Census &amp; Reference Benchmarks'!J367,"")</f>
        <v/>
      </c>
      <c r="K367" s="58" t="str">
        <f>IF('7.Safe Harbor Input Data &amp; Calc'!Q369 &lt;&gt; "", '7.Safe Harbor Input Data &amp; Calc'!Q369, "")</f>
        <v>No</v>
      </c>
      <c r="L367" s="59" t="str">
        <f>IF('2.Census &amp; Reference Benchmarks'!T367&lt;&gt; "",'2.Census &amp; Reference Benchmarks'!T367,"")</f>
        <v/>
      </c>
      <c r="M367" s="60">
        <f>'2.Census &amp; Reference Benchmarks'!M367</f>
        <v>0</v>
      </c>
      <c r="N367" s="60">
        <f>'2.Census &amp; Reference Benchmarks'!P367</f>
        <v>0</v>
      </c>
      <c r="O367" s="60">
        <f>'2.Census &amp; Reference Benchmarks'!S367</f>
        <v>0</v>
      </c>
      <c r="P367" s="52">
        <f>IF( AND(I367 &lt; '1. Summary for SBA'!$J$7, I367 &lt;&gt;""), 0, IF(AND(G367="",I367=""),SUM(M367:O367)*4,IF(I367&lt;'1. Summary for SBA'!$J$7,0,IF(K367="Yes",0,IF(H367="Salary",IF(AND(SUM(M367:O367)*4&lt;100000,L367=""),(SUM(M367:O367)/(IF(OR(I367=0,I367&gt;=DATEVALUE("3/31/2020")),DATEVALUE("3/31/2020"),I367)-IF(OR(G367&lt;=DATEVALUE("1/1/2020"), G367 = ""),DATEVALUE("1/1/2020"),IF(OR(MONTH(G367)=1),G367+1,IF(MONTH(G367)=3,G367,G367-1)))))*360,0),0)))))</f>
        <v>0</v>
      </c>
      <c r="Q367" s="52">
        <f t="shared" si="43"/>
        <v>0</v>
      </c>
      <c r="R367" s="67">
        <f t="shared" si="37"/>
        <v>0</v>
      </c>
      <c r="S367" s="53">
        <f>SUM('3.Weekly Hours &amp; Wage Activity'!AI367:BF367)</f>
        <v>0</v>
      </c>
      <c r="T367" s="53">
        <f>IF(AND(I367&lt;&gt; "",  I367 &lt; '1. Summary for SBA'!$J$11 +168, I367 &gt; '1. Summary for SBA'!$J$11),S367+(((168-(I367-'1. Summary for SBA'!$J$11+1))*S367)/((I367-'1. Summary for SBA'!$J$11+1))),0)</f>
        <v>0</v>
      </c>
      <c r="U367" s="369">
        <f>IF(K367= "Yes",0,IF( H367 = "salary",IF(T367 = 0,MAX(0,$R367-$S367), R367-T367),IF( H367 = "Hourly",'6. Hourly EE Wage Reduction'!AA367, 0)))</f>
        <v>0</v>
      </c>
      <c r="V367" s="67">
        <f t="shared" si="38"/>
        <v>0</v>
      </c>
      <c r="W367" s="405" t="str">
        <f>IF(U367 = 0, "No",IF('6. Hourly EE Wage Reduction'!T367 &gt;'6. Hourly EE Wage Reduction'!W367, "Yes", "No"))</f>
        <v>No</v>
      </c>
      <c r="X367" s="67">
        <f t="shared" si="39"/>
        <v>0</v>
      </c>
      <c r="Y367" s="67">
        <f t="shared" si="40"/>
        <v>0</v>
      </c>
      <c r="AA367" s="86">
        <f>IFERROR(IF('3.Weekly Hours &amp; Wage Activity'!J367 = "FT", 1,MIN(1,IF('3.Weekly Hours &amp; Wage Activity'!J367 = "", "",MIN('3.Weekly Hours &amp; Wage Activity'!J367/40,1)),IF('3.Weekly Hours &amp; Wage Activity'!J367="", "",'3.Weekly Hours &amp; Wage Activity'!J367/40 ))),0)</f>
        <v>0</v>
      </c>
      <c r="AB367" s="86">
        <f>IFERROR(IF('3.Weekly Hours &amp; Wage Activity'!K367 = "FT", 1,MIN(1,IF('3.Weekly Hours &amp; Wage Activity'!K367 = "", "",MIN('3.Weekly Hours &amp; Wage Activity'!K367/40,1)),IF('3.Weekly Hours &amp; Wage Activity'!K367="", "",'3.Weekly Hours &amp; Wage Activity'!K367/40 ))),0)</f>
        <v>0</v>
      </c>
      <c r="AC367" s="86">
        <f>IFERROR(IF('3.Weekly Hours &amp; Wage Activity'!L367 = "FT", 1,MIN(1,IF('3.Weekly Hours &amp; Wage Activity'!L367 = "", "",MIN('3.Weekly Hours &amp; Wage Activity'!L367/40,1)),IF('3.Weekly Hours &amp; Wage Activity'!L367="", "",'3.Weekly Hours &amp; Wage Activity'!L367/40 ))),0)</f>
        <v>0</v>
      </c>
      <c r="AD367" s="86">
        <f>IFERROR(IF('3.Weekly Hours &amp; Wage Activity'!M367 = "FT", 1,MIN(1,IF('3.Weekly Hours &amp; Wage Activity'!M367 = "", "",MIN('3.Weekly Hours &amp; Wage Activity'!M367/40,1)),IF('3.Weekly Hours &amp; Wage Activity'!M367="", "",'3.Weekly Hours &amp; Wage Activity'!M367/40 ))),0)</f>
        <v>0</v>
      </c>
      <c r="AE367" s="86">
        <f>IFERROR(IF('3.Weekly Hours &amp; Wage Activity'!N367 = "FT", 1,MIN(1,IF('3.Weekly Hours &amp; Wage Activity'!N367 = "", "",MIN('3.Weekly Hours &amp; Wage Activity'!N367/40,1)),IF('3.Weekly Hours &amp; Wage Activity'!N367="", "",'3.Weekly Hours &amp; Wage Activity'!N367/40 ))),0)</f>
        <v>0</v>
      </c>
      <c r="AF367" s="86">
        <f>IFERROR(IF('3.Weekly Hours &amp; Wage Activity'!O367 = "FT", 1,MIN(1,IF('3.Weekly Hours &amp; Wage Activity'!O367 = "", "",MIN('3.Weekly Hours &amp; Wage Activity'!O367/40,1)),IF('3.Weekly Hours &amp; Wage Activity'!O367="", "",'3.Weekly Hours &amp; Wage Activity'!O367/40 ))),0)</f>
        <v>0</v>
      </c>
      <c r="AG367" s="86">
        <f>IFERROR(IF('3.Weekly Hours &amp; Wage Activity'!P367 = "FT", 1,MIN(1,IF('3.Weekly Hours &amp; Wage Activity'!P367 = "", "",MIN('3.Weekly Hours &amp; Wage Activity'!P367/40,1)),IF('3.Weekly Hours &amp; Wage Activity'!P367="", "",'3.Weekly Hours &amp; Wage Activity'!P367/40 ))),0)</f>
        <v>0</v>
      </c>
      <c r="AH367" s="86">
        <f>IFERROR(IF('3.Weekly Hours &amp; Wage Activity'!Q367 = "FT", 1,MIN(1,IF('3.Weekly Hours &amp; Wage Activity'!Q367 = "", "",MIN('3.Weekly Hours &amp; Wage Activity'!Q367/40,1)),IF('3.Weekly Hours &amp; Wage Activity'!Q367="", "",'3.Weekly Hours &amp; Wage Activity'!Q367/40 ))),0)</f>
        <v>0</v>
      </c>
      <c r="AI367" s="86">
        <f>IFERROR(IF('3.Weekly Hours &amp; Wage Activity'!R367 = "FT", 1,MIN(1,IF('3.Weekly Hours &amp; Wage Activity'!R367 = "", "",MIN('3.Weekly Hours &amp; Wage Activity'!R367/40,1)),IF('3.Weekly Hours &amp; Wage Activity'!R367="", "",'3.Weekly Hours &amp; Wage Activity'!R367/40 ))),0)</f>
        <v>0</v>
      </c>
      <c r="AJ367" s="86">
        <f>IFERROR(IF('3.Weekly Hours &amp; Wage Activity'!S367 = "FT", 1,MIN(1,IF('3.Weekly Hours &amp; Wage Activity'!S367 = "", "",MIN('3.Weekly Hours &amp; Wage Activity'!S367/40,1)),IF('3.Weekly Hours &amp; Wage Activity'!S367="", "",'3.Weekly Hours &amp; Wage Activity'!S367/40 ))),0)</f>
        <v>0</v>
      </c>
      <c r="AK367" s="86">
        <f>IFERROR(IF('3.Weekly Hours &amp; Wage Activity'!T367 = "FT", 1,MIN(1,IF('3.Weekly Hours &amp; Wage Activity'!T367 = "", "",MIN('3.Weekly Hours &amp; Wage Activity'!T367/40,1)),IF('3.Weekly Hours &amp; Wage Activity'!T367="", "",'3.Weekly Hours &amp; Wage Activity'!T367/40 ))),0)</f>
        <v>0</v>
      </c>
      <c r="AL367" s="86">
        <f>IFERROR(IF('3.Weekly Hours &amp; Wage Activity'!U367 = "FT", 1,MIN(1,IF('3.Weekly Hours &amp; Wage Activity'!U367 = "", "",MIN('3.Weekly Hours &amp; Wage Activity'!U367/40,1)),IF('3.Weekly Hours &amp; Wage Activity'!U367="", "",'3.Weekly Hours &amp; Wage Activity'!U367/40 ))),0)</f>
        <v>0</v>
      </c>
      <c r="AM367" s="86">
        <f>IFERROR(IF('3.Weekly Hours &amp; Wage Activity'!V367 = "FT", 1,MIN(1,IF('3.Weekly Hours &amp; Wage Activity'!V367 = "", "",MIN('3.Weekly Hours &amp; Wage Activity'!V367/40,1)),IF('3.Weekly Hours &amp; Wage Activity'!V367="", "",'3.Weekly Hours &amp; Wage Activity'!V367/40 ))),0)</f>
        <v>0</v>
      </c>
      <c r="AN367" s="86">
        <f>IFERROR(IF('3.Weekly Hours &amp; Wage Activity'!W367 = "FT", 1,MIN(1,IF('3.Weekly Hours &amp; Wage Activity'!W367 = "", "",MIN('3.Weekly Hours &amp; Wage Activity'!W367/40,1)),IF('3.Weekly Hours &amp; Wage Activity'!W367="", "",'3.Weekly Hours &amp; Wage Activity'!W367/40 ))),0)</f>
        <v>0</v>
      </c>
      <c r="AO367" s="86">
        <f>IFERROR(IF('3.Weekly Hours &amp; Wage Activity'!X367 = "FT", 1,MIN(1,IF('3.Weekly Hours &amp; Wage Activity'!X367 = "", "",MIN('3.Weekly Hours &amp; Wage Activity'!X367/40,1)),IF('3.Weekly Hours &amp; Wage Activity'!X367="", "",'3.Weekly Hours &amp; Wage Activity'!X367/40 ))),0)</f>
        <v>0</v>
      </c>
      <c r="AP367" s="86">
        <f>IFERROR(IF('3.Weekly Hours &amp; Wage Activity'!Y367 = "FT", 1,MIN(1,IF('3.Weekly Hours &amp; Wage Activity'!Y367 = "", "",MIN('3.Weekly Hours &amp; Wage Activity'!Y367/40,1)),IF('3.Weekly Hours &amp; Wage Activity'!Y367="", "",'3.Weekly Hours &amp; Wage Activity'!Y367/40 ))),0)</f>
        <v>0</v>
      </c>
      <c r="AQ367" s="86">
        <f>IFERROR(IF('3.Weekly Hours &amp; Wage Activity'!Z367 = "FT", 1,MIN(1,IF('3.Weekly Hours &amp; Wage Activity'!Z367 = "", "",MIN('3.Weekly Hours &amp; Wage Activity'!Z367/40,1)),IF('3.Weekly Hours &amp; Wage Activity'!Z367="", "",'3.Weekly Hours &amp; Wage Activity'!Z367/40 ))),0)</f>
        <v>0</v>
      </c>
      <c r="AR367" s="86">
        <f>IFERROR(IF('3.Weekly Hours &amp; Wage Activity'!AA367 = "FT", 1,MIN(1,IF('3.Weekly Hours &amp; Wage Activity'!AA367 = "", "",MIN('3.Weekly Hours &amp; Wage Activity'!AA367/40,1)),IF('3.Weekly Hours &amp; Wage Activity'!AA367="", "",'3.Weekly Hours &amp; Wage Activity'!AA367/40 ))),0)</f>
        <v>0</v>
      </c>
      <c r="AS367" s="86">
        <f>IFERROR(IF('3.Weekly Hours &amp; Wage Activity'!AB367 = "FT", 1,MIN(1,IF('3.Weekly Hours &amp; Wage Activity'!AB367 = "", "",MIN('3.Weekly Hours &amp; Wage Activity'!AB367/40,1)),IF('3.Weekly Hours &amp; Wage Activity'!AB367="", "",'3.Weekly Hours &amp; Wage Activity'!AB367/40 ))),0)</f>
        <v>0</v>
      </c>
      <c r="AT367" s="86">
        <f>IFERROR(IF('3.Weekly Hours &amp; Wage Activity'!AC367 = "FT", 1,MIN(1,IF('3.Weekly Hours &amp; Wage Activity'!AC367 = "", "",MIN('3.Weekly Hours &amp; Wage Activity'!AC367/40,1)),IF('3.Weekly Hours &amp; Wage Activity'!AC367="", "",'3.Weekly Hours &amp; Wage Activity'!AC367/40 ))),0)</f>
        <v>0</v>
      </c>
      <c r="AU367" s="86">
        <f>IFERROR(IF('3.Weekly Hours &amp; Wage Activity'!AD367 = "FT", 1,MIN(1,IF('3.Weekly Hours &amp; Wage Activity'!AD367 = "", "",MIN('3.Weekly Hours &amp; Wage Activity'!AD367/40,1)),IF('3.Weekly Hours &amp; Wage Activity'!AD367="", "",'3.Weekly Hours &amp; Wage Activity'!AD367/40 ))),0)</f>
        <v>0</v>
      </c>
      <c r="AV367" s="86">
        <f>IFERROR(IF('3.Weekly Hours &amp; Wage Activity'!AE367 = "FT", 1,MIN(1,IF('3.Weekly Hours &amp; Wage Activity'!AE367 = "", "",MIN('3.Weekly Hours &amp; Wage Activity'!AE367/40,1)),IF('3.Weekly Hours &amp; Wage Activity'!AE367="", "",'3.Weekly Hours &amp; Wage Activity'!AE367/40 ))),0)</f>
        <v>0</v>
      </c>
      <c r="AW367" s="86">
        <f>IFERROR(IF('3.Weekly Hours &amp; Wage Activity'!AF367 = "FT", 1,MIN(1,IF('3.Weekly Hours &amp; Wage Activity'!AF367 = "", "",MIN('3.Weekly Hours &amp; Wage Activity'!AF367/40,1)),IF('3.Weekly Hours &amp; Wage Activity'!AF367="", "",'3.Weekly Hours &amp; Wage Activity'!AF367/40 ))),0)</f>
        <v>0</v>
      </c>
      <c r="AX367" s="86">
        <f>IFERROR(IF('3.Weekly Hours &amp; Wage Activity'!AG367 = "FT", 1,MIN(1,IF('3.Weekly Hours &amp; Wage Activity'!AG367 = "", "",MIN('3.Weekly Hours &amp; Wage Activity'!AG367/40,1)),IF('3.Weekly Hours &amp; Wage Activity'!AG367="", "",'3.Weekly Hours &amp; Wage Activity'!AG367/40 ))),0)</f>
        <v>0</v>
      </c>
      <c r="AY367" s="523">
        <f>SUM( IF(COUNTIF('3.Weekly Hours &amp; Wage Activity'!J367:Q367, "&lt;&gt;FT") = 0, COLUMNS('3.Weekly Hours &amp; Wage Activity'!J367:AG367) * 40, '3.Weekly Hours &amp; Wage Activity'!J367:AG367))</f>
        <v>0</v>
      </c>
      <c r="AZ367" s="86">
        <f t="shared" si="41"/>
        <v>0</v>
      </c>
      <c r="BA367" s="87">
        <f t="shared" si="42"/>
        <v>0</v>
      </c>
      <c r="BB367" s="74" t="str">
        <f>IF('2.Census &amp; Reference Benchmarks'!K367 = "", "", '2.Census &amp; Reference Benchmarks'!K367)</f>
        <v/>
      </c>
      <c r="BC367" s="185">
        <f>IF('2.Census &amp; Reference Benchmarks'!L367="N/A",IF(OR(AND(G367="",I367=""),AND(G367&lt;DATEVALUE("1/1/2020"),OR(I367="",I367&gt;DATEVALUE("3/31/2020")))),177.14,IF(OR(I367 = "", I367 &gt; DATEVALUE("1/31/2020")), ROUND(177.14*((DATEVALUE("2/1/2020") -G367)/31),1))),IF('2.Census &amp; Reference Benchmarks'!L367="",0,'2.Census &amp; Reference Benchmarks'!L367))</f>
        <v>0</v>
      </c>
      <c r="BD367" s="74" t="str">
        <f>IF('2.Census &amp; Reference Benchmarks'!N367 = "", "", '2.Census &amp; Reference Benchmarks'!N367)</f>
        <v/>
      </c>
      <c r="BE367" s="185">
        <f>IF('2.Census &amp; Reference Benchmarks'!O367="N/A",IF(OR(AND(G367="",I367=""),AND(G367&lt;=DATEVALUE("2/1/2020"),OR(I367="",I367&gt;=DATEVALUE("2/29/2020")))),165.71,IF(AND(G367&gt;DATEVALUE("2/1/2020"),OR(I367="",I367&lt;=DATEVALUE("2/29/2020"))),((DATEVALUE("3/1/2020")-G367)/29)*165.71,"")),IF('2.Census &amp; Reference Benchmarks'!O367="",0,'2.Census &amp; Reference Benchmarks'!O367))</f>
        <v>0</v>
      </c>
    </row>
    <row r="368" spans="1:57" x14ac:dyDescent="0.25">
      <c r="A368" s="3"/>
      <c r="B368" s="56">
        <f>IF('2.Census &amp; Reference Benchmarks'!B368 &lt;&gt;"",'2.Census &amp; Reference Benchmarks'!B368,"")</f>
        <v>0</v>
      </c>
      <c r="C368" s="56">
        <f>IF('2.Census &amp; Reference Benchmarks'!C368 &lt;&gt;"",'2.Census &amp; Reference Benchmarks'!C368,"")</f>
        <v>0</v>
      </c>
      <c r="D368" s="57" t="str">
        <f>IF('2.Census &amp; Reference Benchmarks'!D368 &lt;&gt;"",'2.Census &amp; Reference Benchmarks'!D368,"")</f>
        <v/>
      </c>
      <c r="E368" s="56" t="str">
        <f>IF('2.Census &amp; Reference Benchmarks'!E368 &lt;&gt;"",'2.Census &amp; Reference Benchmarks'!E368,"")</f>
        <v/>
      </c>
      <c r="F368" s="56" t="str">
        <f>IF('2.Census &amp; Reference Benchmarks'!F368 &lt;&gt;"",'2.Census &amp; Reference Benchmarks'!F368,"")</f>
        <v/>
      </c>
      <c r="G368" s="58" t="str">
        <f>IF('2.Census &amp; Reference Benchmarks'!G368 &lt;&gt;"",'2.Census &amp; Reference Benchmarks'!G368,"")</f>
        <v/>
      </c>
      <c r="H368" s="58" t="str">
        <f>IF('2.Census &amp; Reference Benchmarks'!H368 &lt;&gt;"",'2.Census &amp; Reference Benchmarks'!H368,"")</f>
        <v/>
      </c>
      <c r="I368" s="58" t="str">
        <f>IF('2.Census &amp; Reference Benchmarks'!I368 &lt;&gt;"",'2.Census &amp; Reference Benchmarks'!I368,"")</f>
        <v/>
      </c>
      <c r="J368" s="69" t="str">
        <f>IF('2.Census &amp; Reference Benchmarks'!J368 &lt;&gt;"",'2.Census &amp; Reference Benchmarks'!J368,"")</f>
        <v/>
      </c>
      <c r="K368" s="58" t="str">
        <f>IF('7.Safe Harbor Input Data &amp; Calc'!Q370 &lt;&gt; "", '7.Safe Harbor Input Data &amp; Calc'!Q370, "")</f>
        <v>No</v>
      </c>
      <c r="L368" s="59" t="str">
        <f>IF('2.Census &amp; Reference Benchmarks'!T368&lt;&gt; "",'2.Census &amp; Reference Benchmarks'!T368,"")</f>
        <v/>
      </c>
      <c r="M368" s="60">
        <f>'2.Census &amp; Reference Benchmarks'!M368</f>
        <v>0</v>
      </c>
      <c r="N368" s="60">
        <f>'2.Census &amp; Reference Benchmarks'!P368</f>
        <v>0</v>
      </c>
      <c r="O368" s="60">
        <f>'2.Census &amp; Reference Benchmarks'!S368</f>
        <v>0</v>
      </c>
      <c r="P368" s="52">
        <f>IF( AND(I368 &lt; '1. Summary for SBA'!$J$7, I368 &lt;&gt;""), 0, IF(AND(G368="",I368=""),SUM(M368:O368)*4,IF(I368&lt;'1. Summary for SBA'!$J$7,0,IF(K368="Yes",0,IF(H368="Salary",IF(AND(SUM(M368:O368)*4&lt;100000,L368=""),(SUM(M368:O368)/(IF(OR(I368=0,I368&gt;=DATEVALUE("3/31/2020")),DATEVALUE("3/31/2020"),I368)-IF(OR(G368&lt;=DATEVALUE("1/1/2020"), G368 = ""),DATEVALUE("1/1/2020"),IF(OR(MONTH(G368)=1),G368+1,IF(MONTH(G368)=3,G368,G368-1)))))*360,0),0)))))</f>
        <v>0</v>
      </c>
      <c r="Q368" s="52">
        <f t="shared" si="43"/>
        <v>0</v>
      </c>
      <c r="R368" s="67">
        <f t="shared" si="37"/>
        <v>0</v>
      </c>
      <c r="S368" s="53">
        <f>SUM('3.Weekly Hours &amp; Wage Activity'!AI368:BF368)</f>
        <v>0</v>
      </c>
      <c r="T368" s="53">
        <f>IF(AND(I368&lt;&gt; "",  I368 &lt; '1. Summary for SBA'!$J$11 +168, I368 &gt; '1. Summary for SBA'!$J$11),S368+(((168-(I368-'1. Summary for SBA'!$J$11+1))*S368)/((I368-'1. Summary for SBA'!$J$11+1))),0)</f>
        <v>0</v>
      </c>
      <c r="U368" s="369">
        <f>IF(K368= "Yes",0,IF( H368 = "salary",IF(T368 = 0,MAX(0,$R368-$S368), R368-T368),IF( H368 = "Hourly",'6. Hourly EE Wage Reduction'!AA368, 0)))</f>
        <v>0</v>
      </c>
      <c r="V368" s="67">
        <f t="shared" si="38"/>
        <v>0</v>
      </c>
      <c r="W368" s="405" t="str">
        <f>IF(U368 = 0, "No",IF('6. Hourly EE Wage Reduction'!T368 &gt;'6. Hourly EE Wage Reduction'!W368, "Yes", "No"))</f>
        <v>No</v>
      </c>
      <c r="X368" s="67">
        <f t="shared" si="39"/>
        <v>0</v>
      </c>
      <c r="Y368" s="67">
        <f t="shared" si="40"/>
        <v>0</v>
      </c>
      <c r="AA368" s="86">
        <f>IFERROR(IF('3.Weekly Hours &amp; Wage Activity'!J368 = "FT", 1,MIN(1,IF('3.Weekly Hours &amp; Wage Activity'!J368 = "", "",MIN('3.Weekly Hours &amp; Wage Activity'!J368/40,1)),IF('3.Weekly Hours &amp; Wage Activity'!J368="", "",'3.Weekly Hours &amp; Wage Activity'!J368/40 ))),0)</f>
        <v>0</v>
      </c>
      <c r="AB368" s="86">
        <f>IFERROR(IF('3.Weekly Hours &amp; Wage Activity'!K368 = "FT", 1,MIN(1,IF('3.Weekly Hours &amp; Wage Activity'!K368 = "", "",MIN('3.Weekly Hours &amp; Wage Activity'!K368/40,1)),IF('3.Weekly Hours &amp; Wage Activity'!K368="", "",'3.Weekly Hours &amp; Wage Activity'!K368/40 ))),0)</f>
        <v>0</v>
      </c>
      <c r="AC368" s="86">
        <f>IFERROR(IF('3.Weekly Hours &amp; Wage Activity'!L368 = "FT", 1,MIN(1,IF('3.Weekly Hours &amp; Wage Activity'!L368 = "", "",MIN('3.Weekly Hours &amp; Wage Activity'!L368/40,1)),IF('3.Weekly Hours &amp; Wage Activity'!L368="", "",'3.Weekly Hours &amp; Wage Activity'!L368/40 ))),0)</f>
        <v>0</v>
      </c>
      <c r="AD368" s="86">
        <f>IFERROR(IF('3.Weekly Hours &amp; Wage Activity'!M368 = "FT", 1,MIN(1,IF('3.Weekly Hours &amp; Wage Activity'!M368 = "", "",MIN('3.Weekly Hours &amp; Wage Activity'!M368/40,1)),IF('3.Weekly Hours &amp; Wage Activity'!M368="", "",'3.Weekly Hours &amp; Wage Activity'!M368/40 ))),0)</f>
        <v>0</v>
      </c>
      <c r="AE368" s="86">
        <f>IFERROR(IF('3.Weekly Hours &amp; Wage Activity'!N368 = "FT", 1,MIN(1,IF('3.Weekly Hours &amp; Wage Activity'!N368 = "", "",MIN('3.Weekly Hours &amp; Wage Activity'!N368/40,1)),IF('3.Weekly Hours &amp; Wage Activity'!N368="", "",'3.Weekly Hours &amp; Wage Activity'!N368/40 ))),0)</f>
        <v>0</v>
      </c>
      <c r="AF368" s="86">
        <f>IFERROR(IF('3.Weekly Hours &amp; Wage Activity'!O368 = "FT", 1,MIN(1,IF('3.Weekly Hours &amp; Wage Activity'!O368 = "", "",MIN('3.Weekly Hours &amp; Wage Activity'!O368/40,1)),IF('3.Weekly Hours &amp; Wage Activity'!O368="", "",'3.Weekly Hours &amp; Wage Activity'!O368/40 ))),0)</f>
        <v>0</v>
      </c>
      <c r="AG368" s="86">
        <f>IFERROR(IF('3.Weekly Hours &amp; Wage Activity'!P368 = "FT", 1,MIN(1,IF('3.Weekly Hours &amp; Wage Activity'!P368 = "", "",MIN('3.Weekly Hours &amp; Wage Activity'!P368/40,1)),IF('3.Weekly Hours &amp; Wage Activity'!P368="", "",'3.Weekly Hours &amp; Wage Activity'!P368/40 ))),0)</f>
        <v>0</v>
      </c>
      <c r="AH368" s="86">
        <f>IFERROR(IF('3.Weekly Hours &amp; Wage Activity'!Q368 = "FT", 1,MIN(1,IF('3.Weekly Hours &amp; Wage Activity'!Q368 = "", "",MIN('3.Weekly Hours &amp; Wage Activity'!Q368/40,1)),IF('3.Weekly Hours &amp; Wage Activity'!Q368="", "",'3.Weekly Hours &amp; Wage Activity'!Q368/40 ))),0)</f>
        <v>0</v>
      </c>
      <c r="AI368" s="86">
        <f>IFERROR(IF('3.Weekly Hours &amp; Wage Activity'!R368 = "FT", 1,MIN(1,IF('3.Weekly Hours &amp; Wage Activity'!R368 = "", "",MIN('3.Weekly Hours &amp; Wage Activity'!R368/40,1)),IF('3.Weekly Hours &amp; Wage Activity'!R368="", "",'3.Weekly Hours &amp; Wage Activity'!R368/40 ))),0)</f>
        <v>0</v>
      </c>
      <c r="AJ368" s="86">
        <f>IFERROR(IF('3.Weekly Hours &amp; Wage Activity'!S368 = "FT", 1,MIN(1,IF('3.Weekly Hours &amp; Wage Activity'!S368 = "", "",MIN('3.Weekly Hours &amp; Wage Activity'!S368/40,1)),IF('3.Weekly Hours &amp; Wage Activity'!S368="", "",'3.Weekly Hours &amp; Wage Activity'!S368/40 ))),0)</f>
        <v>0</v>
      </c>
      <c r="AK368" s="86">
        <f>IFERROR(IF('3.Weekly Hours &amp; Wage Activity'!T368 = "FT", 1,MIN(1,IF('3.Weekly Hours &amp; Wage Activity'!T368 = "", "",MIN('3.Weekly Hours &amp; Wage Activity'!T368/40,1)),IF('3.Weekly Hours &amp; Wage Activity'!T368="", "",'3.Weekly Hours &amp; Wage Activity'!T368/40 ))),0)</f>
        <v>0</v>
      </c>
      <c r="AL368" s="86">
        <f>IFERROR(IF('3.Weekly Hours &amp; Wage Activity'!U368 = "FT", 1,MIN(1,IF('3.Weekly Hours &amp; Wage Activity'!U368 = "", "",MIN('3.Weekly Hours &amp; Wage Activity'!U368/40,1)),IF('3.Weekly Hours &amp; Wage Activity'!U368="", "",'3.Weekly Hours &amp; Wage Activity'!U368/40 ))),0)</f>
        <v>0</v>
      </c>
      <c r="AM368" s="86">
        <f>IFERROR(IF('3.Weekly Hours &amp; Wage Activity'!V368 = "FT", 1,MIN(1,IF('3.Weekly Hours &amp; Wage Activity'!V368 = "", "",MIN('3.Weekly Hours &amp; Wage Activity'!V368/40,1)),IF('3.Weekly Hours &amp; Wage Activity'!V368="", "",'3.Weekly Hours &amp; Wage Activity'!V368/40 ))),0)</f>
        <v>0</v>
      </c>
      <c r="AN368" s="86">
        <f>IFERROR(IF('3.Weekly Hours &amp; Wage Activity'!W368 = "FT", 1,MIN(1,IF('3.Weekly Hours &amp; Wage Activity'!W368 = "", "",MIN('3.Weekly Hours &amp; Wage Activity'!W368/40,1)),IF('3.Weekly Hours &amp; Wage Activity'!W368="", "",'3.Weekly Hours &amp; Wage Activity'!W368/40 ))),0)</f>
        <v>0</v>
      </c>
      <c r="AO368" s="86">
        <f>IFERROR(IF('3.Weekly Hours &amp; Wage Activity'!X368 = "FT", 1,MIN(1,IF('3.Weekly Hours &amp; Wage Activity'!X368 = "", "",MIN('3.Weekly Hours &amp; Wage Activity'!X368/40,1)),IF('3.Weekly Hours &amp; Wage Activity'!X368="", "",'3.Weekly Hours &amp; Wage Activity'!X368/40 ))),0)</f>
        <v>0</v>
      </c>
      <c r="AP368" s="86">
        <f>IFERROR(IF('3.Weekly Hours &amp; Wage Activity'!Y368 = "FT", 1,MIN(1,IF('3.Weekly Hours &amp; Wage Activity'!Y368 = "", "",MIN('3.Weekly Hours &amp; Wage Activity'!Y368/40,1)),IF('3.Weekly Hours &amp; Wage Activity'!Y368="", "",'3.Weekly Hours &amp; Wage Activity'!Y368/40 ))),0)</f>
        <v>0</v>
      </c>
      <c r="AQ368" s="86">
        <f>IFERROR(IF('3.Weekly Hours &amp; Wage Activity'!Z368 = "FT", 1,MIN(1,IF('3.Weekly Hours &amp; Wage Activity'!Z368 = "", "",MIN('3.Weekly Hours &amp; Wage Activity'!Z368/40,1)),IF('3.Weekly Hours &amp; Wage Activity'!Z368="", "",'3.Weekly Hours &amp; Wage Activity'!Z368/40 ))),0)</f>
        <v>0</v>
      </c>
      <c r="AR368" s="86">
        <f>IFERROR(IF('3.Weekly Hours &amp; Wage Activity'!AA368 = "FT", 1,MIN(1,IF('3.Weekly Hours &amp; Wage Activity'!AA368 = "", "",MIN('3.Weekly Hours &amp; Wage Activity'!AA368/40,1)),IF('3.Weekly Hours &amp; Wage Activity'!AA368="", "",'3.Weekly Hours &amp; Wage Activity'!AA368/40 ))),0)</f>
        <v>0</v>
      </c>
      <c r="AS368" s="86">
        <f>IFERROR(IF('3.Weekly Hours &amp; Wage Activity'!AB368 = "FT", 1,MIN(1,IF('3.Weekly Hours &amp; Wage Activity'!AB368 = "", "",MIN('3.Weekly Hours &amp; Wage Activity'!AB368/40,1)),IF('3.Weekly Hours &amp; Wage Activity'!AB368="", "",'3.Weekly Hours &amp; Wage Activity'!AB368/40 ))),0)</f>
        <v>0</v>
      </c>
      <c r="AT368" s="86">
        <f>IFERROR(IF('3.Weekly Hours &amp; Wage Activity'!AC368 = "FT", 1,MIN(1,IF('3.Weekly Hours &amp; Wage Activity'!AC368 = "", "",MIN('3.Weekly Hours &amp; Wage Activity'!AC368/40,1)),IF('3.Weekly Hours &amp; Wage Activity'!AC368="", "",'3.Weekly Hours &amp; Wage Activity'!AC368/40 ))),0)</f>
        <v>0</v>
      </c>
      <c r="AU368" s="86">
        <f>IFERROR(IF('3.Weekly Hours &amp; Wage Activity'!AD368 = "FT", 1,MIN(1,IF('3.Weekly Hours &amp; Wage Activity'!AD368 = "", "",MIN('3.Weekly Hours &amp; Wage Activity'!AD368/40,1)),IF('3.Weekly Hours &amp; Wage Activity'!AD368="", "",'3.Weekly Hours &amp; Wage Activity'!AD368/40 ))),0)</f>
        <v>0</v>
      </c>
      <c r="AV368" s="86">
        <f>IFERROR(IF('3.Weekly Hours &amp; Wage Activity'!AE368 = "FT", 1,MIN(1,IF('3.Weekly Hours &amp; Wage Activity'!AE368 = "", "",MIN('3.Weekly Hours &amp; Wage Activity'!AE368/40,1)),IF('3.Weekly Hours &amp; Wage Activity'!AE368="", "",'3.Weekly Hours &amp; Wage Activity'!AE368/40 ))),0)</f>
        <v>0</v>
      </c>
      <c r="AW368" s="86">
        <f>IFERROR(IF('3.Weekly Hours &amp; Wage Activity'!AF368 = "FT", 1,MIN(1,IF('3.Weekly Hours &amp; Wage Activity'!AF368 = "", "",MIN('3.Weekly Hours &amp; Wage Activity'!AF368/40,1)),IF('3.Weekly Hours &amp; Wage Activity'!AF368="", "",'3.Weekly Hours &amp; Wage Activity'!AF368/40 ))),0)</f>
        <v>0</v>
      </c>
      <c r="AX368" s="86">
        <f>IFERROR(IF('3.Weekly Hours &amp; Wage Activity'!AG368 = "FT", 1,MIN(1,IF('3.Weekly Hours &amp; Wage Activity'!AG368 = "", "",MIN('3.Weekly Hours &amp; Wage Activity'!AG368/40,1)),IF('3.Weekly Hours &amp; Wage Activity'!AG368="", "",'3.Weekly Hours &amp; Wage Activity'!AG368/40 ))),0)</f>
        <v>0</v>
      </c>
      <c r="AY368" s="523">
        <f>SUM( IF(COUNTIF('3.Weekly Hours &amp; Wage Activity'!J368:Q368, "&lt;&gt;FT") = 0, COLUMNS('3.Weekly Hours &amp; Wage Activity'!J368:AG368) * 40, '3.Weekly Hours &amp; Wage Activity'!J368:AG368))</f>
        <v>0</v>
      </c>
      <c r="AZ368" s="86">
        <f t="shared" si="41"/>
        <v>0</v>
      </c>
      <c r="BA368" s="87">
        <f t="shared" si="42"/>
        <v>0</v>
      </c>
      <c r="BB368" s="74" t="str">
        <f>IF('2.Census &amp; Reference Benchmarks'!K368 = "", "", '2.Census &amp; Reference Benchmarks'!K368)</f>
        <v/>
      </c>
      <c r="BC368" s="185">
        <f>IF('2.Census &amp; Reference Benchmarks'!L368="N/A",IF(OR(AND(G368="",I368=""),AND(G368&lt;DATEVALUE("1/1/2020"),OR(I368="",I368&gt;DATEVALUE("3/31/2020")))),177.14,IF(OR(I368 = "", I368 &gt; DATEVALUE("1/31/2020")), ROUND(177.14*((DATEVALUE("2/1/2020") -G368)/31),1))),IF('2.Census &amp; Reference Benchmarks'!L368="",0,'2.Census &amp; Reference Benchmarks'!L368))</f>
        <v>0</v>
      </c>
      <c r="BD368" s="74" t="str">
        <f>IF('2.Census &amp; Reference Benchmarks'!N368 = "", "", '2.Census &amp; Reference Benchmarks'!N368)</f>
        <v/>
      </c>
      <c r="BE368" s="185">
        <f>IF('2.Census &amp; Reference Benchmarks'!O368="N/A",IF(OR(AND(G368="",I368=""),AND(G368&lt;=DATEVALUE("2/1/2020"),OR(I368="",I368&gt;=DATEVALUE("2/29/2020")))),165.71,IF(AND(G368&gt;DATEVALUE("2/1/2020"),OR(I368="",I368&lt;=DATEVALUE("2/29/2020"))),((DATEVALUE("3/1/2020")-G368)/29)*165.71,"")),IF('2.Census &amp; Reference Benchmarks'!O368="",0,'2.Census &amp; Reference Benchmarks'!O368))</f>
        <v>0</v>
      </c>
    </row>
    <row r="369" spans="1:57" x14ac:dyDescent="0.25">
      <c r="A369" s="3"/>
      <c r="B369" s="56">
        <f>IF('2.Census &amp; Reference Benchmarks'!B369 &lt;&gt;"",'2.Census &amp; Reference Benchmarks'!B369,"")</f>
        <v>0</v>
      </c>
      <c r="C369" s="56">
        <f>IF('2.Census &amp; Reference Benchmarks'!C369 &lt;&gt;"",'2.Census &amp; Reference Benchmarks'!C369,"")</f>
        <v>0</v>
      </c>
      <c r="D369" s="57" t="str">
        <f>IF('2.Census &amp; Reference Benchmarks'!D369 &lt;&gt;"",'2.Census &amp; Reference Benchmarks'!D369,"")</f>
        <v/>
      </c>
      <c r="E369" s="56" t="str">
        <f>IF('2.Census &amp; Reference Benchmarks'!E369 &lt;&gt;"",'2.Census &amp; Reference Benchmarks'!E369,"")</f>
        <v/>
      </c>
      <c r="F369" s="56" t="str">
        <f>IF('2.Census &amp; Reference Benchmarks'!F369 &lt;&gt;"",'2.Census &amp; Reference Benchmarks'!F369,"")</f>
        <v/>
      </c>
      <c r="G369" s="58" t="str">
        <f>IF('2.Census &amp; Reference Benchmarks'!G369 &lt;&gt;"",'2.Census &amp; Reference Benchmarks'!G369,"")</f>
        <v/>
      </c>
      <c r="H369" s="58" t="str">
        <f>IF('2.Census &amp; Reference Benchmarks'!H369 &lt;&gt;"",'2.Census &amp; Reference Benchmarks'!H369,"")</f>
        <v/>
      </c>
      <c r="I369" s="58" t="str">
        <f>IF('2.Census &amp; Reference Benchmarks'!I369 &lt;&gt;"",'2.Census &amp; Reference Benchmarks'!I369,"")</f>
        <v/>
      </c>
      <c r="J369" s="69" t="str">
        <f>IF('2.Census &amp; Reference Benchmarks'!J369 &lt;&gt;"",'2.Census &amp; Reference Benchmarks'!J369,"")</f>
        <v/>
      </c>
      <c r="K369" s="58" t="str">
        <f>IF('7.Safe Harbor Input Data &amp; Calc'!Q371 &lt;&gt; "", '7.Safe Harbor Input Data &amp; Calc'!Q371, "")</f>
        <v>No</v>
      </c>
      <c r="L369" s="59" t="str">
        <f>IF('2.Census &amp; Reference Benchmarks'!T369&lt;&gt; "",'2.Census &amp; Reference Benchmarks'!T369,"")</f>
        <v/>
      </c>
      <c r="M369" s="60">
        <f>'2.Census &amp; Reference Benchmarks'!M369</f>
        <v>0</v>
      </c>
      <c r="N369" s="60">
        <f>'2.Census &amp; Reference Benchmarks'!P369</f>
        <v>0</v>
      </c>
      <c r="O369" s="60">
        <f>'2.Census &amp; Reference Benchmarks'!S369</f>
        <v>0</v>
      </c>
      <c r="P369" s="52">
        <f>IF( AND(I369 &lt; '1. Summary for SBA'!$J$7, I369 &lt;&gt;""), 0, IF(AND(G369="",I369=""),SUM(M369:O369)*4,IF(I369&lt;'1. Summary for SBA'!$J$7,0,IF(K369="Yes",0,IF(H369="Salary",IF(AND(SUM(M369:O369)*4&lt;100000,L369=""),(SUM(M369:O369)/(IF(OR(I369=0,I369&gt;=DATEVALUE("3/31/2020")),DATEVALUE("3/31/2020"),I369)-IF(OR(G369&lt;=DATEVALUE("1/1/2020"), G369 = ""),DATEVALUE("1/1/2020"),IF(OR(MONTH(G369)=1),G369+1,IF(MONTH(G369)=3,G369,G369-1)))))*360,0),0)))))</f>
        <v>0</v>
      </c>
      <c r="Q369" s="52">
        <f t="shared" si="43"/>
        <v>0</v>
      </c>
      <c r="R369" s="67">
        <f t="shared" si="37"/>
        <v>0</v>
      </c>
      <c r="S369" s="53">
        <f>SUM('3.Weekly Hours &amp; Wage Activity'!AI369:BF369)</f>
        <v>0</v>
      </c>
      <c r="T369" s="53">
        <f>IF(AND(I369&lt;&gt; "",  I369 &lt; '1. Summary for SBA'!$J$11 +168, I369 &gt; '1. Summary for SBA'!$J$11),S369+(((168-(I369-'1. Summary for SBA'!$J$11+1))*S369)/((I369-'1. Summary for SBA'!$J$11+1))),0)</f>
        <v>0</v>
      </c>
      <c r="U369" s="369">
        <f>IF(K369= "Yes",0,IF( H369 = "salary",IF(T369 = 0,MAX(0,$R369-$S369), R369-T369),IF( H369 = "Hourly",'6. Hourly EE Wage Reduction'!AA369, 0)))</f>
        <v>0</v>
      </c>
      <c r="V369" s="67">
        <f t="shared" si="38"/>
        <v>0</v>
      </c>
      <c r="W369" s="405" t="str">
        <f>IF(U369 = 0, "No",IF('6. Hourly EE Wage Reduction'!T369 &gt;'6. Hourly EE Wage Reduction'!W369, "Yes", "No"))</f>
        <v>No</v>
      </c>
      <c r="X369" s="67">
        <f t="shared" si="39"/>
        <v>0</v>
      </c>
      <c r="Y369" s="67">
        <f t="shared" si="40"/>
        <v>0</v>
      </c>
      <c r="AA369" s="86">
        <f>IFERROR(IF('3.Weekly Hours &amp; Wage Activity'!J369 = "FT", 1,MIN(1,IF('3.Weekly Hours &amp; Wage Activity'!J369 = "", "",MIN('3.Weekly Hours &amp; Wage Activity'!J369/40,1)),IF('3.Weekly Hours &amp; Wage Activity'!J369="", "",'3.Weekly Hours &amp; Wage Activity'!J369/40 ))),0)</f>
        <v>0</v>
      </c>
      <c r="AB369" s="86">
        <f>IFERROR(IF('3.Weekly Hours &amp; Wage Activity'!K369 = "FT", 1,MIN(1,IF('3.Weekly Hours &amp; Wage Activity'!K369 = "", "",MIN('3.Weekly Hours &amp; Wage Activity'!K369/40,1)),IF('3.Weekly Hours &amp; Wage Activity'!K369="", "",'3.Weekly Hours &amp; Wage Activity'!K369/40 ))),0)</f>
        <v>0</v>
      </c>
      <c r="AC369" s="86">
        <f>IFERROR(IF('3.Weekly Hours &amp; Wage Activity'!L369 = "FT", 1,MIN(1,IF('3.Weekly Hours &amp; Wage Activity'!L369 = "", "",MIN('3.Weekly Hours &amp; Wage Activity'!L369/40,1)),IF('3.Weekly Hours &amp; Wage Activity'!L369="", "",'3.Weekly Hours &amp; Wage Activity'!L369/40 ))),0)</f>
        <v>0</v>
      </c>
      <c r="AD369" s="86">
        <f>IFERROR(IF('3.Weekly Hours &amp; Wage Activity'!M369 = "FT", 1,MIN(1,IF('3.Weekly Hours &amp; Wage Activity'!M369 = "", "",MIN('3.Weekly Hours &amp; Wage Activity'!M369/40,1)),IF('3.Weekly Hours &amp; Wage Activity'!M369="", "",'3.Weekly Hours &amp; Wage Activity'!M369/40 ))),0)</f>
        <v>0</v>
      </c>
      <c r="AE369" s="86">
        <f>IFERROR(IF('3.Weekly Hours &amp; Wage Activity'!N369 = "FT", 1,MIN(1,IF('3.Weekly Hours &amp; Wage Activity'!N369 = "", "",MIN('3.Weekly Hours &amp; Wage Activity'!N369/40,1)),IF('3.Weekly Hours &amp; Wage Activity'!N369="", "",'3.Weekly Hours &amp; Wage Activity'!N369/40 ))),0)</f>
        <v>0</v>
      </c>
      <c r="AF369" s="86">
        <f>IFERROR(IF('3.Weekly Hours &amp; Wage Activity'!O369 = "FT", 1,MIN(1,IF('3.Weekly Hours &amp; Wage Activity'!O369 = "", "",MIN('3.Weekly Hours &amp; Wage Activity'!O369/40,1)),IF('3.Weekly Hours &amp; Wage Activity'!O369="", "",'3.Weekly Hours &amp; Wage Activity'!O369/40 ))),0)</f>
        <v>0</v>
      </c>
      <c r="AG369" s="86">
        <f>IFERROR(IF('3.Weekly Hours &amp; Wage Activity'!P369 = "FT", 1,MIN(1,IF('3.Weekly Hours &amp; Wage Activity'!P369 = "", "",MIN('3.Weekly Hours &amp; Wage Activity'!P369/40,1)),IF('3.Weekly Hours &amp; Wage Activity'!P369="", "",'3.Weekly Hours &amp; Wage Activity'!P369/40 ))),0)</f>
        <v>0</v>
      </c>
      <c r="AH369" s="86">
        <f>IFERROR(IF('3.Weekly Hours &amp; Wage Activity'!Q369 = "FT", 1,MIN(1,IF('3.Weekly Hours &amp; Wage Activity'!Q369 = "", "",MIN('3.Weekly Hours &amp; Wage Activity'!Q369/40,1)),IF('3.Weekly Hours &amp; Wage Activity'!Q369="", "",'3.Weekly Hours &amp; Wage Activity'!Q369/40 ))),0)</f>
        <v>0</v>
      </c>
      <c r="AI369" s="86">
        <f>IFERROR(IF('3.Weekly Hours &amp; Wage Activity'!R369 = "FT", 1,MIN(1,IF('3.Weekly Hours &amp; Wage Activity'!R369 = "", "",MIN('3.Weekly Hours &amp; Wage Activity'!R369/40,1)),IF('3.Weekly Hours &amp; Wage Activity'!R369="", "",'3.Weekly Hours &amp; Wage Activity'!R369/40 ))),0)</f>
        <v>0</v>
      </c>
      <c r="AJ369" s="86">
        <f>IFERROR(IF('3.Weekly Hours &amp; Wage Activity'!S369 = "FT", 1,MIN(1,IF('3.Weekly Hours &amp; Wage Activity'!S369 = "", "",MIN('3.Weekly Hours &amp; Wage Activity'!S369/40,1)),IF('3.Weekly Hours &amp; Wage Activity'!S369="", "",'3.Weekly Hours &amp; Wage Activity'!S369/40 ))),0)</f>
        <v>0</v>
      </c>
      <c r="AK369" s="86">
        <f>IFERROR(IF('3.Weekly Hours &amp; Wage Activity'!T369 = "FT", 1,MIN(1,IF('3.Weekly Hours &amp; Wage Activity'!T369 = "", "",MIN('3.Weekly Hours &amp; Wage Activity'!T369/40,1)),IF('3.Weekly Hours &amp; Wage Activity'!T369="", "",'3.Weekly Hours &amp; Wage Activity'!T369/40 ))),0)</f>
        <v>0</v>
      </c>
      <c r="AL369" s="86">
        <f>IFERROR(IF('3.Weekly Hours &amp; Wage Activity'!U369 = "FT", 1,MIN(1,IF('3.Weekly Hours &amp; Wage Activity'!U369 = "", "",MIN('3.Weekly Hours &amp; Wage Activity'!U369/40,1)),IF('3.Weekly Hours &amp; Wage Activity'!U369="", "",'3.Weekly Hours &amp; Wage Activity'!U369/40 ))),0)</f>
        <v>0</v>
      </c>
      <c r="AM369" s="86">
        <f>IFERROR(IF('3.Weekly Hours &amp; Wage Activity'!V369 = "FT", 1,MIN(1,IF('3.Weekly Hours &amp; Wage Activity'!V369 = "", "",MIN('3.Weekly Hours &amp; Wage Activity'!V369/40,1)),IF('3.Weekly Hours &amp; Wage Activity'!V369="", "",'3.Weekly Hours &amp; Wage Activity'!V369/40 ))),0)</f>
        <v>0</v>
      </c>
      <c r="AN369" s="86">
        <f>IFERROR(IF('3.Weekly Hours &amp; Wage Activity'!W369 = "FT", 1,MIN(1,IF('3.Weekly Hours &amp; Wage Activity'!W369 = "", "",MIN('3.Weekly Hours &amp; Wage Activity'!W369/40,1)),IF('3.Weekly Hours &amp; Wage Activity'!W369="", "",'3.Weekly Hours &amp; Wage Activity'!W369/40 ))),0)</f>
        <v>0</v>
      </c>
      <c r="AO369" s="86">
        <f>IFERROR(IF('3.Weekly Hours &amp; Wage Activity'!X369 = "FT", 1,MIN(1,IF('3.Weekly Hours &amp; Wage Activity'!X369 = "", "",MIN('3.Weekly Hours &amp; Wage Activity'!X369/40,1)),IF('3.Weekly Hours &amp; Wage Activity'!X369="", "",'3.Weekly Hours &amp; Wage Activity'!X369/40 ))),0)</f>
        <v>0</v>
      </c>
      <c r="AP369" s="86">
        <f>IFERROR(IF('3.Weekly Hours &amp; Wage Activity'!Y369 = "FT", 1,MIN(1,IF('3.Weekly Hours &amp; Wage Activity'!Y369 = "", "",MIN('3.Weekly Hours &amp; Wage Activity'!Y369/40,1)),IF('3.Weekly Hours &amp; Wage Activity'!Y369="", "",'3.Weekly Hours &amp; Wage Activity'!Y369/40 ))),0)</f>
        <v>0</v>
      </c>
      <c r="AQ369" s="86">
        <f>IFERROR(IF('3.Weekly Hours &amp; Wage Activity'!Z369 = "FT", 1,MIN(1,IF('3.Weekly Hours &amp; Wage Activity'!Z369 = "", "",MIN('3.Weekly Hours &amp; Wage Activity'!Z369/40,1)),IF('3.Weekly Hours &amp; Wage Activity'!Z369="", "",'3.Weekly Hours &amp; Wage Activity'!Z369/40 ))),0)</f>
        <v>0</v>
      </c>
      <c r="AR369" s="86">
        <f>IFERROR(IF('3.Weekly Hours &amp; Wage Activity'!AA369 = "FT", 1,MIN(1,IF('3.Weekly Hours &amp; Wage Activity'!AA369 = "", "",MIN('3.Weekly Hours &amp; Wage Activity'!AA369/40,1)),IF('3.Weekly Hours &amp; Wage Activity'!AA369="", "",'3.Weekly Hours &amp; Wage Activity'!AA369/40 ))),0)</f>
        <v>0</v>
      </c>
      <c r="AS369" s="86">
        <f>IFERROR(IF('3.Weekly Hours &amp; Wage Activity'!AB369 = "FT", 1,MIN(1,IF('3.Weekly Hours &amp; Wage Activity'!AB369 = "", "",MIN('3.Weekly Hours &amp; Wage Activity'!AB369/40,1)),IF('3.Weekly Hours &amp; Wage Activity'!AB369="", "",'3.Weekly Hours &amp; Wage Activity'!AB369/40 ))),0)</f>
        <v>0</v>
      </c>
      <c r="AT369" s="86">
        <f>IFERROR(IF('3.Weekly Hours &amp; Wage Activity'!AC369 = "FT", 1,MIN(1,IF('3.Weekly Hours &amp; Wage Activity'!AC369 = "", "",MIN('3.Weekly Hours &amp; Wage Activity'!AC369/40,1)),IF('3.Weekly Hours &amp; Wage Activity'!AC369="", "",'3.Weekly Hours &amp; Wage Activity'!AC369/40 ))),0)</f>
        <v>0</v>
      </c>
      <c r="AU369" s="86">
        <f>IFERROR(IF('3.Weekly Hours &amp; Wage Activity'!AD369 = "FT", 1,MIN(1,IF('3.Weekly Hours &amp; Wage Activity'!AD369 = "", "",MIN('3.Weekly Hours &amp; Wage Activity'!AD369/40,1)),IF('3.Weekly Hours &amp; Wage Activity'!AD369="", "",'3.Weekly Hours &amp; Wage Activity'!AD369/40 ))),0)</f>
        <v>0</v>
      </c>
      <c r="AV369" s="86">
        <f>IFERROR(IF('3.Weekly Hours &amp; Wage Activity'!AE369 = "FT", 1,MIN(1,IF('3.Weekly Hours &amp; Wage Activity'!AE369 = "", "",MIN('3.Weekly Hours &amp; Wage Activity'!AE369/40,1)),IF('3.Weekly Hours &amp; Wage Activity'!AE369="", "",'3.Weekly Hours &amp; Wage Activity'!AE369/40 ))),0)</f>
        <v>0</v>
      </c>
      <c r="AW369" s="86">
        <f>IFERROR(IF('3.Weekly Hours &amp; Wage Activity'!AF369 = "FT", 1,MIN(1,IF('3.Weekly Hours &amp; Wage Activity'!AF369 = "", "",MIN('3.Weekly Hours &amp; Wage Activity'!AF369/40,1)),IF('3.Weekly Hours &amp; Wage Activity'!AF369="", "",'3.Weekly Hours &amp; Wage Activity'!AF369/40 ))),0)</f>
        <v>0</v>
      </c>
      <c r="AX369" s="86">
        <f>IFERROR(IF('3.Weekly Hours &amp; Wage Activity'!AG369 = "FT", 1,MIN(1,IF('3.Weekly Hours &amp; Wage Activity'!AG369 = "", "",MIN('3.Weekly Hours &amp; Wage Activity'!AG369/40,1)),IF('3.Weekly Hours &amp; Wage Activity'!AG369="", "",'3.Weekly Hours &amp; Wage Activity'!AG369/40 ))),0)</f>
        <v>0</v>
      </c>
      <c r="AY369" s="523">
        <f>SUM( IF(COUNTIF('3.Weekly Hours &amp; Wage Activity'!J369:Q369, "&lt;&gt;FT") = 0, COLUMNS('3.Weekly Hours &amp; Wage Activity'!J369:AG369) * 40, '3.Weekly Hours &amp; Wage Activity'!J369:AG369))</f>
        <v>0</v>
      </c>
      <c r="AZ369" s="86">
        <f t="shared" si="41"/>
        <v>0</v>
      </c>
      <c r="BA369" s="87">
        <f t="shared" si="42"/>
        <v>0</v>
      </c>
      <c r="BB369" s="74" t="str">
        <f>IF('2.Census &amp; Reference Benchmarks'!K369 = "", "", '2.Census &amp; Reference Benchmarks'!K369)</f>
        <v/>
      </c>
      <c r="BC369" s="185">
        <f>IF('2.Census &amp; Reference Benchmarks'!L369="N/A",IF(OR(AND(G369="",I369=""),AND(G369&lt;DATEVALUE("1/1/2020"),OR(I369="",I369&gt;DATEVALUE("3/31/2020")))),177.14,IF(OR(I369 = "", I369 &gt; DATEVALUE("1/31/2020")), ROUND(177.14*((DATEVALUE("2/1/2020") -G369)/31),1))),IF('2.Census &amp; Reference Benchmarks'!L369="",0,'2.Census &amp; Reference Benchmarks'!L369))</f>
        <v>0</v>
      </c>
      <c r="BD369" s="74" t="str">
        <f>IF('2.Census &amp; Reference Benchmarks'!N369 = "", "", '2.Census &amp; Reference Benchmarks'!N369)</f>
        <v/>
      </c>
      <c r="BE369" s="185">
        <f>IF('2.Census &amp; Reference Benchmarks'!O369="N/A",IF(OR(AND(G369="",I369=""),AND(G369&lt;=DATEVALUE("2/1/2020"),OR(I369="",I369&gt;=DATEVALUE("2/29/2020")))),165.71,IF(AND(G369&gt;DATEVALUE("2/1/2020"),OR(I369="",I369&lt;=DATEVALUE("2/29/2020"))),((DATEVALUE("3/1/2020")-G369)/29)*165.71,"")),IF('2.Census &amp; Reference Benchmarks'!O369="",0,'2.Census &amp; Reference Benchmarks'!O369))</f>
        <v>0</v>
      </c>
    </row>
    <row r="370" spans="1:57" x14ac:dyDescent="0.25">
      <c r="A370" s="3"/>
      <c r="B370" s="56">
        <f>IF('2.Census &amp; Reference Benchmarks'!B370 &lt;&gt;"",'2.Census &amp; Reference Benchmarks'!B370,"")</f>
        <v>0</v>
      </c>
      <c r="C370" s="56">
        <f>IF('2.Census &amp; Reference Benchmarks'!C370 &lt;&gt;"",'2.Census &amp; Reference Benchmarks'!C370,"")</f>
        <v>0</v>
      </c>
      <c r="D370" s="57" t="str">
        <f>IF('2.Census &amp; Reference Benchmarks'!D370 &lt;&gt;"",'2.Census &amp; Reference Benchmarks'!D370,"")</f>
        <v/>
      </c>
      <c r="E370" s="56" t="str">
        <f>IF('2.Census &amp; Reference Benchmarks'!E370 &lt;&gt;"",'2.Census &amp; Reference Benchmarks'!E370,"")</f>
        <v/>
      </c>
      <c r="F370" s="56" t="str">
        <f>IF('2.Census &amp; Reference Benchmarks'!F370 &lt;&gt;"",'2.Census &amp; Reference Benchmarks'!F370,"")</f>
        <v/>
      </c>
      <c r="G370" s="58" t="str">
        <f>IF('2.Census &amp; Reference Benchmarks'!G370 &lt;&gt;"",'2.Census &amp; Reference Benchmarks'!G370,"")</f>
        <v/>
      </c>
      <c r="H370" s="58" t="str">
        <f>IF('2.Census &amp; Reference Benchmarks'!H370 &lt;&gt;"",'2.Census &amp; Reference Benchmarks'!H370,"")</f>
        <v/>
      </c>
      <c r="I370" s="58" t="str">
        <f>IF('2.Census &amp; Reference Benchmarks'!I370 &lt;&gt;"",'2.Census &amp; Reference Benchmarks'!I370,"")</f>
        <v/>
      </c>
      <c r="J370" s="69" t="str">
        <f>IF('2.Census &amp; Reference Benchmarks'!J370 &lt;&gt;"",'2.Census &amp; Reference Benchmarks'!J370,"")</f>
        <v/>
      </c>
      <c r="K370" s="58" t="str">
        <f>IF('7.Safe Harbor Input Data &amp; Calc'!Q372 &lt;&gt; "", '7.Safe Harbor Input Data &amp; Calc'!Q372, "")</f>
        <v>No</v>
      </c>
      <c r="L370" s="59" t="str">
        <f>IF('2.Census &amp; Reference Benchmarks'!T370&lt;&gt; "",'2.Census &amp; Reference Benchmarks'!T370,"")</f>
        <v/>
      </c>
      <c r="M370" s="60">
        <f>'2.Census &amp; Reference Benchmarks'!M370</f>
        <v>0</v>
      </c>
      <c r="N370" s="60">
        <f>'2.Census &amp; Reference Benchmarks'!P370</f>
        <v>0</v>
      </c>
      <c r="O370" s="60">
        <f>'2.Census &amp; Reference Benchmarks'!S370</f>
        <v>0</v>
      </c>
      <c r="P370" s="52">
        <f>IF( AND(I370 &lt; '1. Summary for SBA'!$J$7, I370 &lt;&gt;""), 0, IF(AND(G370="",I370=""),SUM(M370:O370)*4,IF(I370&lt;'1. Summary for SBA'!$J$7,0,IF(K370="Yes",0,IF(H370="Salary",IF(AND(SUM(M370:O370)*4&lt;100000,L370=""),(SUM(M370:O370)/(IF(OR(I370=0,I370&gt;=DATEVALUE("3/31/2020")),DATEVALUE("3/31/2020"),I370)-IF(OR(G370&lt;=DATEVALUE("1/1/2020"), G370 = ""),DATEVALUE("1/1/2020"),IF(OR(MONTH(G370)=1),G370+1,IF(MONTH(G370)=3,G370,G370-1)))))*360,0),0)))))</f>
        <v>0</v>
      </c>
      <c r="Q370" s="52">
        <f t="shared" si="43"/>
        <v>0</v>
      </c>
      <c r="R370" s="67">
        <f t="shared" si="37"/>
        <v>0</v>
      </c>
      <c r="S370" s="53">
        <f>SUM('3.Weekly Hours &amp; Wage Activity'!AI370:BF370)</f>
        <v>0</v>
      </c>
      <c r="T370" s="53">
        <f>IF(AND(I370&lt;&gt; "",  I370 &lt; '1. Summary for SBA'!$J$11 +168, I370 &gt; '1. Summary for SBA'!$J$11),S370+(((168-(I370-'1. Summary for SBA'!$J$11+1))*S370)/((I370-'1. Summary for SBA'!$J$11+1))),0)</f>
        <v>0</v>
      </c>
      <c r="U370" s="369">
        <f>IF(K370= "Yes",0,IF( H370 = "salary",IF(T370 = 0,MAX(0,$R370-$S370), R370-T370),IF( H370 = "Hourly",'6. Hourly EE Wage Reduction'!AA370, 0)))</f>
        <v>0</v>
      </c>
      <c r="V370" s="67">
        <f t="shared" si="38"/>
        <v>0</v>
      </c>
      <c r="W370" s="405" t="str">
        <f>IF(U370 = 0, "No",IF('6. Hourly EE Wage Reduction'!T370 &gt;'6. Hourly EE Wage Reduction'!W370, "Yes", "No"))</f>
        <v>No</v>
      </c>
      <c r="X370" s="67">
        <f t="shared" si="39"/>
        <v>0</v>
      </c>
      <c r="Y370" s="67">
        <f t="shared" si="40"/>
        <v>0</v>
      </c>
      <c r="AA370" s="86">
        <f>IFERROR(IF('3.Weekly Hours &amp; Wage Activity'!J370 = "FT", 1,MIN(1,IF('3.Weekly Hours &amp; Wage Activity'!J370 = "", "",MIN('3.Weekly Hours &amp; Wage Activity'!J370/40,1)),IF('3.Weekly Hours &amp; Wage Activity'!J370="", "",'3.Weekly Hours &amp; Wage Activity'!J370/40 ))),0)</f>
        <v>0</v>
      </c>
      <c r="AB370" s="86">
        <f>IFERROR(IF('3.Weekly Hours &amp; Wage Activity'!K370 = "FT", 1,MIN(1,IF('3.Weekly Hours &amp; Wage Activity'!K370 = "", "",MIN('3.Weekly Hours &amp; Wage Activity'!K370/40,1)),IF('3.Weekly Hours &amp; Wage Activity'!K370="", "",'3.Weekly Hours &amp; Wage Activity'!K370/40 ))),0)</f>
        <v>0</v>
      </c>
      <c r="AC370" s="86">
        <f>IFERROR(IF('3.Weekly Hours &amp; Wage Activity'!L370 = "FT", 1,MIN(1,IF('3.Weekly Hours &amp; Wage Activity'!L370 = "", "",MIN('3.Weekly Hours &amp; Wage Activity'!L370/40,1)),IF('3.Weekly Hours &amp; Wage Activity'!L370="", "",'3.Weekly Hours &amp; Wage Activity'!L370/40 ))),0)</f>
        <v>0</v>
      </c>
      <c r="AD370" s="86">
        <f>IFERROR(IF('3.Weekly Hours &amp; Wage Activity'!M370 = "FT", 1,MIN(1,IF('3.Weekly Hours &amp; Wage Activity'!M370 = "", "",MIN('3.Weekly Hours &amp; Wage Activity'!M370/40,1)),IF('3.Weekly Hours &amp; Wage Activity'!M370="", "",'3.Weekly Hours &amp; Wage Activity'!M370/40 ))),0)</f>
        <v>0</v>
      </c>
      <c r="AE370" s="86">
        <f>IFERROR(IF('3.Weekly Hours &amp; Wage Activity'!N370 = "FT", 1,MIN(1,IF('3.Weekly Hours &amp; Wage Activity'!N370 = "", "",MIN('3.Weekly Hours &amp; Wage Activity'!N370/40,1)),IF('3.Weekly Hours &amp; Wage Activity'!N370="", "",'3.Weekly Hours &amp; Wage Activity'!N370/40 ))),0)</f>
        <v>0</v>
      </c>
      <c r="AF370" s="86">
        <f>IFERROR(IF('3.Weekly Hours &amp; Wage Activity'!O370 = "FT", 1,MIN(1,IF('3.Weekly Hours &amp; Wage Activity'!O370 = "", "",MIN('3.Weekly Hours &amp; Wage Activity'!O370/40,1)),IF('3.Weekly Hours &amp; Wage Activity'!O370="", "",'3.Weekly Hours &amp; Wage Activity'!O370/40 ))),0)</f>
        <v>0</v>
      </c>
      <c r="AG370" s="86">
        <f>IFERROR(IF('3.Weekly Hours &amp; Wage Activity'!P370 = "FT", 1,MIN(1,IF('3.Weekly Hours &amp; Wage Activity'!P370 = "", "",MIN('3.Weekly Hours &amp; Wage Activity'!P370/40,1)),IF('3.Weekly Hours &amp; Wage Activity'!P370="", "",'3.Weekly Hours &amp; Wage Activity'!P370/40 ))),0)</f>
        <v>0</v>
      </c>
      <c r="AH370" s="86">
        <f>IFERROR(IF('3.Weekly Hours &amp; Wage Activity'!Q370 = "FT", 1,MIN(1,IF('3.Weekly Hours &amp; Wage Activity'!Q370 = "", "",MIN('3.Weekly Hours &amp; Wage Activity'!Q370/40,1)),IF('3.Weekly Hours &amp; Wage Activity'!Q370="", "",'3.Weekly Hours &amp; Wage Activity'!Q370/40 ))),0)</f>
        <v>0</v>
      </c>
      <c r="AI370" s="86">
        <f>IFERROR(IF('3.Weekly Hours &amp; Wage Activity'!R370 = "FT", 1,MIN(1,IF('3.Weekly Hours &amp; Wage Activity'!R370 = "", "",MIN('3.Weekly Hours &amp; Wage Activity'!R370/40,1)),IF('3.Weekly Hours &amp; Wage Activity'!R370="", "",'3.Weekly Hours &amp; Wage Activity'!R370/40 ))),0)</f>
        <v>0</v>
      </c>
      <c r="AJ370" s="86">
        <f>IFERROR(IF('3.Weekly Hours &amp; Wage Activity'!S370 = "FT", 1,MIN(1,IF('3.Weekly Hours &amp; Wage Activity'!S370 = "", "",MIN('3.Weekly Hours &amp; Wage Activity'!S370/40,1)),IF('3.Weekly Hours &amp; Wage Activity'!S370="", "",'3.Weekly Hours &amp; Wage Activity'!S370/40 ))),0)</f>
        <v>0</v>
      </c>
      <c r="AK370" s="86">
        <f>IFERROR(IF('3.Weekly Hours &amp; Wage Activity'!T370 = "FT", 1,MIN(1,IF('3.Weekly Hours &amp; Wage Activity'!T370 = "", "",MIN('3.Weekly Hours &amp; Wage Activity'!T370/40,1)),IF('3.Weekly Hours &amp; Wage Activity'!T370="", "",'3.Weekly Hours &amp; Wage Activity'!T370/40 ))),0)</f>
        <v>0</v>
      </c>
      <c r="AL370" s="86">
        <f>IFERROR(IF('3.Weekly Hours &amp; Wage Activity'!U370 = "FT", 1,MIN(1,IF('3.Weekly Hours &amp; Wage Activity'!U370 = "", "",MIN('3.Weekly Hours &amp; Wage Activity'!U370/40,1)),IF('3.Weekly Hours &amp; Wage Activity'!U370="", "",'3.Weekly Hours &amp; Wage Activity'!U370/40 ))),0)</f>
        <v>0</v>
      </c>
      <c r="AM370" s="86">
        <f>IFERROR(IF('3.Weekly Hours &amp; Wage Activity'!V370 = "FT", 1,MIN(1,IF('3.Weekly Hours &amp; Wage Activity'!V370 = "", "",MIN('3.Weekly Hours &amp; Wage Activity'!V370/40,1)),IF('3.Weekly Hours &amp; Wage Activity'!V370="", "",'3.Weekly Hours &amp; Wage Activity'!V370/40 ))),0)</f>
        <v>0</v>
      </c>
      <c r="AN370" s="86">
        <f>IFERROR(IF('3.Weekly Hours &amp; Wage Activity'!W370 = "FT", 1,MIN(1,IF('3.Weekly Hours &amp; Wage Activity'!W370 = "", "",MIN('3.Weekly Hours &amp; Wage Activity'!W370/40,1)),IF('3.Weekly Hours &amp; Wage Activity'!W370="", "",'3.Weekly Hours &amp; Wage Activity'!W370/40 ))),0)</f>
        <v>0</v>
      </c>
      <c r="AO370" s="86">
        <f>IFERROR(IF('3.Weekly Hours &amp; Wage Activity'!X370 = "FT", 1,MIN(1,IF('3.Weekly Hours &amp; Wage Activity'!X370 = "", "",MIN('3.Weekly Hours &amp; Wage Activity'!X370/40,1)),IF('3.Weekly Hours &amp; Wage Activity'!X370="", "",'3.Weekly Hours &amp; Wage Activity'!X370/40 ))),0)</f>
        <v>0</v>
      </c>
      <c r="AP370" s="86">
        <f>IFERROR(IF('3.Weekly Hours &amp; Wage Activity'!Y370 = "FT", 1,MIN(1,IF('3.Weekly Hours &amp; Wage Activity'!Y370 = "", "",MIN('3.Weekly Hours &amp; Wage Activity'!Y370/40,1)),IF('3.Weekly Hours &amp; Wage Activity'!Y370="", "",'3.Weekly Hours &amp; Wage Activity'!Y370/40 ))),0)</f>
        <v>0</v>
      </c>
      <c r="AQ370" s="86">
        <f>IFERROR(IF('3.Weekly Hours &amp; Wage Activity'!Z370 = "FT", 1,MIN(1,IF('3.Weekly Hours &amp; Wage Activity'!Z370 = "", "",MIN('3.Weekly Hours &amp; Wage Activity'!Z370/40,1)),IF('3.Weekly Hours &amp; Wage Activity'!Z370="", "",'3.Weekly Hours &amp; Wage Activity'!Z370/40 ))),0)</f>
        <v>0</v>
      </c>
      <c r="AR370" s="86">
        <f>IFERROR(IF('3.Weekly Hours &amp; Wage Activity'!AA370 = "FT", 1,MIN(1,IF('3.Weekly Hours &amp; Wage Activity'!AA370 = "", "",MIN('3.Weekly Hours &amp; Wage Activity'!AA370/40,1)),IF('3.Weekly Hours &amp; Wage Activity'!AA370="", "",'3.Weekly Hours &amp; Wage Activity'!AA370/40 ))),0)</f>
        <v>0</v>
      </c>
      <c r="AS370" s="86">
        <f>IFERROR(IF('3.Weekly Hours &amp; Wage Activity'!AB370 = "FT", 1,MIN(1,IF('3.Weekly Hours &amp; Wage Activity'!AB370 = "", "",MIN('3.Weekly Hours &amp; Wage Activity'!AB370/40,1)),IF('3.Weekly Hours &amp; Wage Activity'!AB370="", "",'3.Weekly Hours &amp; Wage Activity'!AB370/40 ))),0)</f>
        <v>0</v>
      </c>
      <c r="AT370" s="86">
        <f>IFERROR(IF('3.Weekly Hours &amp; Wage Activity'!AC370 = "FT", 1,MIN(1,IF('3.Weekly Hours &amp; Wage Activity'!AC370 = "", "",MIN('3.Weekly Hours &amp; Wage Activity'!AC370/40,1)),IF('3.Weekly Hours &amp; Wage Activity'!AC370="", "",'3.Weekly Hours &amp; Wage Activity'!AC370/40 ))),0)</f>
        <v>0</v>
      </c>
      <c r="AU370" s="86">
        <f>IFERROR(IF('3.Weekly Hours &amp; Wage Activity'!AD370 = "FT", 1,MIN(1,IF('3.Weekly Hours &amp; Wage Activity'!AD370 = "", "",MIN('3.Weekly Hours &amp; Wage Activity'!AD370/40,1)),IF('3.Weekly Hours &amp; Wage Activity'!AD370="", "",'3.Weekly Hours &amp; Wage Activity'!AD370/40 ))),0)</f>
        <v>0</v>
      </c>
      <c r="AV370" s="86">
        <f>IFERROR(IF('3.Weekly Hours &amp; Wage Activity'!AE370 = "FT", 1,MIN(1,IF('3.Weekly Hours &amp; Wage Activity'!AE370 = "", "",MIN('3.Weekly Hours &amp; Wage Activity'!AE370/40,1)),IF('3.Weekly Hours &amp; Wage Activity'!AE370="", "",'3.Weekly Hours &amp; Wage Activity'!AE370/40 ))),0)</f>
        <v>0</v>
      </c>
      <c r="AW370" s="86">
        <f>IFERROR(IF('3.Weekly Hours &amp; Wage Activity'!AF370 = "FT", 1,MIN(1,IF('3.Weekly Hours &amp; Wage Activity'!AF370 = "", "",MIN('3.Weekly Hours &amp; Wage Activity'!AF370/40,1)),IF('3.Weekly Hours &amp; Wage Activity'!AF370="", "",'3.Weekly Hours &amp; Wage Activity'!AF370/40 ))),0)</f>
        <v>0</v>
      </c>
      <c r="AX370" s="86">
        <f>IFERROR(IF('3.Weekly Hours &amp; Wage Activity'!AG370 = "FT", 1,MIN(1,IF('3.Weekly Hours &amp; Wage Activity'!AG370 = "", "",MIN('3.Weekly Hours &amp; Wage Activity'!AG370/40,1)),IF('3.Weekly Hours &amp; Wage Activity'!AG370="", "",'3.Weekly Hours &amp; Wage Activity'!AG370/40 ))),0)</f>
        <v>0</v>
      </c>
      <c r="AY370" s="523">
        <f>SUM( IF(COUNTIF('3.Weekly Hours &amp; Wage Activity'!J370:Q370, "&lt;&gt;FT") = 0, COLUMNS('3.Weekly Hours &amp; Wage Activity'!J370:AG370) * 40, '3.Weekly Hours &amp; Wage Activity'!J370:AG370))</f>
        <v>0</v>
      </c>
      <c r="AZ370" s="86">
        <f t="shared" si="41"/>
        <v>0</v>
      </c>
      <c r="BA370" s="87">
        <f t="shared" si="42"/>
        <v>0</v>
      </c>
      <c r="BB370" s="74" t="str">
        <f>IF('2.Census &amp; Reference Benchmarks'!K370 = "", "", '2.Census &amp; Reference Benchmarks'!K370)</f>
        <v/>
      </c>
      <c r="BC370" s="185">
        <f>IF('2.Census &amp; Reference Benchmarks'!L370="N/A",IF(OR(AND(G370="",I370=""),AND(G370&lt;DATEVALUE("1/1/2020"),OR(I370="",I370&gt;DATEVALUE("3/31/2020")))),177.14,IF(OR(I370 = "", I370 &gt; DATEVALUE("1/31/2020")), ROUND(177.14*((DATEVALUE("2/1/2020") -G370)/31),1))),IF('2.Census &amp; Reference Benchmarks'!L370="",0,'2.Census &amp; Reference Benchmarks'!L370))</f>
        <v>0</v>
      </c>
      <c r="BD370" s="74" t="str">
        <f>IF('2.Census &amp; Reference Benchmarks'!N370 = "", "", '2.Census &amp; Reference Benchmarks'!N370)</f>
        <v/>
      </c>
      <c r="BE370" s="185">
        <f>IF('2.Census &amp; Reference Benchmarks'!O370="N/A",IF(OR(AND(G370="",I370=""),AND(G370&lt;=DATEVALUE("2/1/2020"),OR(I370="",I370&gt;=DATEVALUE("2/29/2020")))),165.71,IF(AND(G370&gt;DATEVALUE("2/1/2020"),OR(I370="",I370&lt;=DATEVALUE("2/29/2020"))),((DATEVALUE("3/1/2020")-G370)/29)*165.71,"")),IF('2.Census &amp; Reference Benchmarks'!O370="",0,'2.Census &amp; Reference Benchmarks'!O370))</f>
        <v>0</v>
      </c>
    </row>
    <row r="371" spans="1:57" x14ac:dyDescent="0.25">
      <c r="A371" s="3"/>
      <c r="B371" s="56">
        <f>IF('2.Census &amp; Reference Benchmarks'!B371 &lt;&gt;"",'2.Census &amp; Reference Benchmarks'!B371,"")</f>
        <v>0</v>
      </c>
      <c r="C371" s="56">
        <f>IF('2.Census &amp; Reference Benchmarks'!C371 &lt;&gt;"",'2.Census &amp; Reference Benchmarks'!C371,"")</f>
        <v>0</v>
      </c>
      <c r="D371" s="57" t="str">
        <f>IF('2.Census &amp; Reference Benchmarks'!D371 &lt;&gt;"",'2.Census &amp; Reference Benchmarks'!D371,"")</f>
        <v/>
      </c>
      <c r="E371" s="56" t="str">
        <f>IF('2.Census &amp; Reference Benchmarks'!E371 &lt;&gt;"",'2.Census &amp; Reference Benchmarks'!E371,"")</f>
        <v/>
      </c>
      <c r="F371" s="56" t="str">
        <f>IF('2.Census &amp; Reference Benchmarks'!F371 &lt;&gt;"",'2.Census &amp; Reference Benchmarks'!F371,"")</f>
        <v/>
      </c>
      <c r="G371" s="58" t="str">
        <f>IF('2.Census &amp; Reference Benchmarks'!G371 &lt;&gt;"",'2.Census &amp; Reference Benchmarks'!G371,"")</f>
        <v/>
      </c>
      <c r="H371" s="58" t="str">
        <f>IF('2.Census &amp; Reference Benchmarks'!H371 &lt;&gt;"",'2.Census &amp; Reference Benchmarks'!H371,"")</f>
        <v/>
      </c>
      <c r="I371" s="58" t="str">
        <f>IF('2.Census &amp; Reference Benchmarks'!I371 &lt;&gt;"",'2.Census &amp; Reference Benchmarks'!I371,"")</f>
        <v/>
      </c>
      <c r="J371" s="69" t="str">
        <f>IF('2.Census &amp; Reference Benchmarks'!J371 &lt;&gt;"",'2.Census &amp; Reference Benchmarks'!J371,"")</f>
        <v/>
      </c>
      <c r="K371" s="58" t="str">
        <f>IF('7.Safe Harbor Input Data &amp; Calc'!Q373 &lt;&gt; "", '7.Safe Harbor Input Data &amp; Calc'!Q373, "")</f>
        <v>No</v>
      </c>
      <c r="L371" s="59" t="str">
        <f>IF('2.Census &amp; Reference Benchmarks'!T371&lt;&gt; "",'2.Census &amp; Reference Benchmarks'!T371,"")</f>
        <v/>
      </c>
      <c r="M371" s="60">
        <f>'2.Census &amp; Reference Benchmarks'!M371</f>
        <v>0</v>
      </c>
      <c r="N371" s="60">
        <f>'2.Census &amp; Reference Benchmarks'!P371</f>
        <v>0</v>
      </c>
      <c r="O371" s="60">
        <f>'2.Census &amp; Reference Benchmarks'!S371</f>
        <v>0</v>
      </c>
      <c r="P371" s="52">
        <f>IF( AND(I371 &lt; '1. Summary for SBA'!$J$7, I371 &lt;&gt;""), 0, IF(AND(G371="",I371=""),SUM(M371:O371)*4,IF(I371&lt;'1. Summary for SBA'!$J$7,0,IF(K371="Yes",0,IF(H371="Salary",IF(AND(SUM(M371:O371)*4&lt;100000,L371=""),(SUM(M371:O371)/(IF(OR(I371=0,I371&gt;=DATEVALUE("3/31/2020")),DATEVALUE("3/31/2020"),I371)-IF(OR(G371&lt;=DATEVALUE("1/1/2020"), G371 = ""),DATEVALUE("1/1/2020"),IF(OR(MONTH(G371)=1),G371+1,IF(MONTH(G371)=3,G371,G371-1)))))*360,0),0)))))</f>
        <v>0</v>
      </c>
      <c r="Q371" s="52">
        <f t="shared" si="43"/>
        <v>0</v>
      </c>
      <c r="R371" s="67">
        <f t="shared" si="37"/>
        <v>0</v>
      </c>
      <c r="S371" s="53">
        <f>SUM('3.Weekly Hours &amp; Wage Activity'!AI371:BF371)</f>
        <v>0</v>
      </c>
      <c r="T371" s="53">
        <f>IF(AND(I371&lt;&gt; "",  I371 &lt; '1. Summary for SBA'!$J$11 +168, I371 &gt; '1. Summary for SBA'!$J$11),S371+(((168-(I371-'1. Summary for SBA'!$J$11+1))*S371)/((I371-'1. Summary for SBA'!$J$11+1))),0)</f>
        <v>0</v>
      </c>
      <c r="U371" s="369">
        <f>IF(K371= "Yes",0,IF( H371 = "salary",IF(T371 = 0,MAX(0,$R371-$S371), R371-T371),IF( H371 = "Hourly",'6. Hourly EE Wage Reduction'!AA371, 0)))</f>
        <v>0</v>
      </c>
      <c r="V371" s="67">
        <f t="shared" si="38"/>
        <v>0</v>
      </c>
      <c r="W371" s="405" t="str">
        <f>IF(U371 = 0, "No",IF('6. Hourly EE Wage Reduction'!T371 &gt;'6. Hourly EE Wage Reduction'!W371, "Yes", "No"))</f>
        <v>No</v>
      </c>
      <c r="X371" s="67">
        <f t="shared" si="39"/>
        <v>0</v>
      </c>
      <c r="Y371" s="67">
        <f t="shared" si="40"/>
        <v>0</v>
      </c>
      <c r="AA371" s="86">
        <f>IFERROR(IF('3.Weekly Hours &amp; Wage Activity'!J371 = "FT", 1,MIN(1,IF('3.Weekly Hours &amp; Wage Activity'!J371 = "", "",MIN('3.Weekly Hours &amp; Wage Activity'!J371/40,1)),IF('3.Weekly Hours &amp; Wage Activity'!J371="", "",'3.Weekly Hours &amp; Wage Activity'!J371/40 ))),0)</f>
        <v>0</v>
      </c>
      <c r="AB371" s="86">
        <f>IFERROR(IF('3.Weekly Hours &amp; Wage Activity'!K371 = "FT", 1,MIN(1,IF('3.Weekly Hours &amp; Wage Activity'!K371 = "", "",MIN('3.Weekly Hours &amp; Wage Activity'!K371/40,1)),IF('3.Weekly Hours &amp; Wage Activity'!K371="", "",'3.Weekly Hours &amp; Wage Activity'!K371/40 ))),0)</f>
        <v>0</v>
      </c>
      <c r="AC371" s="86">
        <f>IFERROR(IF('3.Weekly Hours &amp; Wage Activity'!L371 = "FT", 1,MIN(1,IF('3.Weekly Hours &amp; Wage Activity'!L371 = "", "",MIN('3.Weekly Hours &amp; Wage Activity'!L371/40,1)),IF('3.Weekly Hours &amp; Wage Activity'!L371="", "",'3.Weekly Hours &amp; Wage Activity'!L371/40 ))),0)</f>
        <v>0</v>
      </c>
      <c r="AD371" s="86">
        <f>IFERROR(IF('3.Weekly Hours &amp; Wage Activity'!M371 = "FT", 1,MIN(1,IF('3.Weekly Hours &amp; Wage Activity'!M371 = "", "",MIN('3.Weekly Hours &amp; Wage Activity'!M371/40,1)),IF('3.Weekly Hours &amp; Wage Activity'!M371="", "",'3.Weekly Hours &amp; Wage Activity'!M371/40 ))),0)</f>
        <v>0</v>
      </c>
      <c r="AE371" s="86">
        <f>IFERROR(IF('3.Weekly Hours &amp; Wage Activity'!N371 = "FT", 1,MIN(1,IF('3.Weekly Hours &amp; Wage Activity'!N371 = "", "",MIN('3.Weekly Hours &amp; Wage Activity'!N371/40,1)),IF('3.Weekly Hours &amp; Wage Activity'!N371="", "",'3.Weekly Hours &amp; Wage Activity'!N371/40 ))),0)</f>
        <v>0</v>
      </c>
      <c r="AF371" s="86">
        <f>IFERROR(IF('3.Weekly Hours &amp; Wage Activity'!O371 = "FT", 1,MIN(1,IF('3.Weekly Hours &amp; Wage Activity'!O371 = "", "",MIN('3.Weekly Hours &amp; Wage Activity'!O371/40,1)),IF('3.Weekly Hours &amp; Wage Activity'!O371="", "",'3.Weekly Hours &amp; Wage Activity'!O371/40 ))),0)</f>
        <v>0</v>
      </c>
      <c r="AG371" s="86">
        <f>IFERROR(IF('3.Weekly Hours &amp; Wage Activity'!P371 = "FT", 1,MIN(1,IF('3.Weekly Hours &amp; Wage Activity'!P371 = "", "",MIN('3.Weekly Hours &amp; Wage Activity'!P371/40,1)),IF('3.Weekly Hours &amp; Wage Activity'!P371="", "",'3.Weekly Hours &amp; Wage Activity'!P371/40 ))),0)</f>
        <v>0</v>
      </c>
      <c r="AH371" s="86">
        <f>IFERROR(IF('3.Weekly Hours &amp; Wage Activity'!Q371 = "FT", 1,MIN(1,IF('3.Weekly Hours &amp; Wage Activity'!Q371 = "", "",MIN('3.Weekly Hours &amp; Wage Activity'!Q371/40,1)),IF('3.Weekly Hours &amp; Wage Activity'!Q371="", "",'3.Weekly Hours &amp; Wage Activity'!Q371/40 ))),0)</f>
        <v>0</v>
      </c>
      <c r="AI371" s="86">
        <f>IFERROR(IF('3.Weekly Hours &amp; Wage Activity'!R371 = "FT", 1,MIN(1,IF('3.Weekly Hours &amp; Wage Activity'!R371 = "", "",MIN('3.Weekly Hours &amp; Wage Activity'!R371/40,1)),IF('3.Weekly Hours &amp; Wage Activity'!R371="", "",'3.Weekly Hours &amp; Wage Activity'!R371/40 ))),0)</f>
        <v>0</v>
      </c>
      <c r="AJ371" s="86">
        <f>IFERROR(IF('3.Weekly Hours &amp; Wage Activity'!S371 = "FT", 1,MIN(1,IF('3.Weekly Hours &amp; Wage Activity'!S371 = "", "",MIN('3.Weekly Hours &amp; Wage Activity'!S371/40,1)),IF('3.Weekly Hours &amp; Wage Activity'!S371="", "",'3.Weekly Hours &amp; Wage Activity'!S371/40 ))),0)</f>
        <v>0</v>
      </c>
      <c r="AK371" s="86">
        <f>IFERROR(IF('3.Weekly Hours &amp; Wage Activity'!T371 = "FT", 1,MIN(1,IF('3.Weekly Hours &amp; Wage Activity'!T371 = "", "",MIN('3.Weekly Hours &amp; Wage Activity'!T371/40,1)),IF('3.Weekly Hours &amp; Wage Activity'!T371="", "",'3.Weekly Hours &amp; Wage Activity'!T371/40 ))),0)</f>
        <v>0</v>
      </c>
      <c r="AL371" s="86">
        <f>IFERROR(IF('3.Weekly Hours &amp; Wage Activity'!U371 = "FT", 1,MIN(1,IF('3.Weekly Hours &amp; Wage Activity'!U371 = "", "",MIN('3.Weekly Hours &amp; Wage Activity'!U371/40,1)),IF('3.Weekly Hours &amp; Wage Activity'!U371="", "",'3.Weekly Hours &amp; Wage Activity'!U371/40 ))),0)</f>
        <v>0</v>
      </c>
      <c r="AM371" s="86">
        <f>IFERROR(IF('3.Weekly Hours &amp; Wage Activity'!V371 = "FT", 1,MIN(1,IF('3.Weekly Hours &amp; Wage Activity'!V371 = "", "",MIN('3.Weekly Hours &amp; Wage Activity'!V371/40,1)),IF('3.Weekly Hours &amp; Wage Activity'!V371="", "",'3.Weekly Hours &amp; Wage Activity'!V371/40 ))),0)</f>
        <v>0</v>
      </c>
      <c r="AN371" s="86">
        <f>IFERROR(IF('3.Weekly Hours &amp; Wage Activity'!W371 = "FT", 1,MIN(1,IF('3.Weekly Hours &amp; Wage Activity'!W371 = "", "",MIN('3.Weekly Hours &amp; Wage Activity'!W371/40,1)),IF('3.Weekly Hours &amp; Wage Activity'!W371="", "",'3.Weekly Hours &amp; Wage Activity'!W371/40 ))),0)</f>
        <v>0</v>
      </c>
      <c r="AO371" s="86">
        <f>IFERROR(IF('3.Weekly Hours &amp; Wage Activity'!X371 = "FT", 1,MIN(1,IF('3.Weekly Hours &amp; Wage Activity'!X371 = "", "",MIN('3.Weekly Hours &amp; Wage Activity'!X371/40,1)),IF('3.Weekly Hours &amp; Wage Activity'!X371="", "",'3.Weekly Hours &amp; Wage Activity'!X371/40 ))),0)</f>
        <v>0</v>
      </c>
      <c r="AP371" s="86">
        <f>IFERROR(IF('3.Weekly Hours &amp; Wage Activity'!Y371 = "FT", 1,MIN(1,IF('3.Weekly Hours &amp; Wage Activity'!Y371 = "", "",MIN('3.Weekly Hours &amp; Wage Activity'!Y371/40,1)),IF('3.Weekly Hours &amp; Wage Activity'!Y371="", "",'3.Weekly Hours &amp; Wage Activity'!Y371/40 ))),0)</f>
        <v>0</v>
      </c>
      <c r="AQ371" s="86">
        <f>IFERROR(IF('3.Weekly Hours &amp; Wage Activity'!Z371 = "FT", 1,MIN(1,IF('3.Weekly Hours &amp; Wage Activity'!Z371 = "", "",MIN('3.Weekly Hours &amp; Wage Activity'!Z371/40,1)),IF('3.Weekly Hours &amp; Wage Activity'!Z371="", "",'3.Weekly Hours &amp; Wage Activity'!Z371/40 ))),0)</f>
        <v>0</v>
      </c>
      <c r="AR371" s="86">
        <f>IFERROR(IF('3.Weekly Hours &amp; Wage Activity'!AA371 = "FT", 1,MIN(1,IF('3.Weekly Hours &amp; Wage Activity'!AA371 = "", "",MIN('3.Weekly Hours &amp; Wage Activity'!AA371/40,1)),IF('3.Weekly Hours &amp; Wage Activity'!AA371="", "",'3.Weekly Hours &amp; Wage Activity'!AA371/40 ))),0)</f>
        <v>0</v>
      </c>
      <c r="AS371" s="86">
        <f>IFERROR(IF('3.Weekly Hours &amp; Wage Activity'!AB371 = "FT", 1,MIN(1,IF('3.Weekly Hours &amp; Wage Activity'!AB371 = "", "",MIN('3.Weekly Hours &amp; Wage Activity'!AB371/40,1)),IF('3.Weekly Hours &amp; Wage Activity'!AB371="", "",'3.Weekly Hours &amp; Wage Activity'!AB371/40 ))),0)</f>
        <v>0</v>
      </c>
      <c r="AT371" s="86">
        <f>IFERROR(IF('3.Weekly Hours &amp; Wage Activity'!AC371 = "FT", 1,MIN(1,IF('3.Weekly Hours &amp; Wage Activity'!AC371 = "", "",MIN('3.Weekly Hours &amp; Wage Activity'!AC371/40,1)),IF('3.Weekly Hours &amp; Wage Activity'!AC371="", "",'3.Weekly Hours &amp; Wage Activity'!AC371/40 ))),0)</f>
        <v>0</v>
      </c>
      <c r="AU371" s="86">
        <f>IFERROR(IF('3.Weekly Hours &amp; Wage Activity'!AD371 = "FT", 1,MIN(1,IF('3.Weekly Hours &amp; Wage Activity'!AD371 = "", "",MIN('3.Weekly Hours &amp; Wage Activity'!AD371/40,1)),IF('3.Weekly Hours &amp; Wage Activity'!AD371="", "",'3.Weekly Hours &amp; Wage Activity'!AD371/40 ))),0)</f>
        <v>0</v>
      </c>
      <c r="AV371" s="86">
        <f>IFERROR(IF('3.Weekly Hours &amp; Wage Activity'!AE371 = "FT", 1,MIN(1,IF('3.Weekly Hours &amp; Wage Activity'!AE371 = "", "",MIN('3.Weekly Hours &amp; Wage Activity'!AE371/40,1)),IF('3.Weekly Hours &amp; Wage Activity'!AE371="", "",'3.Weekly Hours &amp; Wage Activity'!AE371/40 ))),0)</f>
        <v>0</v>
      </c>
      <c r="AW371" s="86">
        <f>IFERROR(IF('3.Weekly Hours &amp; Wage Activity'!AF371 = "FT", 1,MIN(1,IF('3.Weekly Hours &amp; Wage Activity'!AF371 = "", "",MIN('3.Weekly Hours &amp; Wage Activity'!AF371/40,1)),IF('3.Weekly Hours &amp; Wage Activity'!AF371="", "",'3.Weekly Hours &amp; Wage Activity'!AF371/40 ))),0)</f>
        <v>0</v>
      </c>
      <c r="AX371" s="86">
        <f>IFERROR(IF('3.Weekly Hours &amp; Wage Activity'!AG371 = "FT", 1,MIN(1,IF('3.Weekly Hours &amp; Wage Activity'!AG371 = "", "",MIN('3.Weekly Hours &amp; Wage Activity'!AG371/40,1)),IF('3.Weekly Hours &amp; Wage Activity'!AG371="", "",'3.Weekly Hours &amp; Wage Activity'!AG371/40 ))),0)</f>
        <v>0</v>
      </c>
      <c r="AY371" s="523">
        <f>SUM( IF(COUNTIF('3.Weekly Hours &amp; Wage Activity'!J371:Q371, "&lt;&gt;FT") = 0, COLUMNS('3.Weekly Hours &amp; Wage Activity'!J371:AG371) * 40, '3.Weekly Hours &amp; Wage Activity'!J371:AG371))</f>
        <v>0</v>
      </c>
      <c r="AZ371" s="86">
        <f t="shared" si="41"/>
        <v>0</v>
      </c>
      <c r="BA371" s="87">
        <f t="shared" si="42"/>
        <v>0</v>
      </c>
      <c r="BB371" s="74" t="str">
        <f>IF('2.Census &amp; Reference Benchmarks'!K371 = "", "", '2.Census &amp; Reference Benchmarks'!K371)</f>
        <v/>
      </c>
      <c r="BC371" s="185">
        <f>IF('2.Census &amp; Reference Benchmarks'!L371="N/A",IF(OR(AND(G371="",I371=""),AND(G371&lt;DATEVALUE("1/1/2020"),OR(I371="",I371&gt;DATEVALUE("3/31/2020")))),177.14,IF(OR(I371 = "", I371 &gt; DATEVALUE("1/31/2020")), ROUND(177.14*((DATEVALUE("2/1/2020") -G371)/31),1))),IF('2.Census &amp; Reference Benchmarks'!L371="",0,'2.Census &amp; Reference Benchmarks'!L371))</f>
        <v>0</v>
      </c>
      <c r="BD371" s="74" t="str">
        <f>IF('2.Census &amp; Reference Benchmarks'!N371 = "", "", '2.Census &amp; Reference Benchmarks'!N371)</f>
        <v/>
      </c>
      <c r="BE371" s="185">
        <f>IF('2.Census &amp; Reference Benchmarks'!O371="N/A",IF(OR(AND(G371="",I371=""),AND(G371&lt;=DATEVALUE("2/1/2020"),OR(I371="",I371&gt;=DATEVALUE("2/29/2020")))),165.71,IF(AND(G371&gt;DATEVALUE("2/1/2020"),OR(I371="",I371&lt;=DATEVALUE("2/29/2020"))),((DATEVALUE("3/1/2020")-G371)/29)*165.71,"")),IF('2.Census &amp; Reference Benchmarks'!O371="",0,'2.Census &amp; Reference Benchmarks'!O371))</f>
        <v>0</v>
      </c>
    </row>
    <row r="372" spans="1:57" x14ac:dyDescent="0.25">
      <c r="A372" s="3"/>
      <c r="B372" s="56">
        <f>IF('2.Census &amp; Reference Benchmarks'!B372 &lt;&gt;"",'2.Census &amp; Reference Benchmarks'!B372,"")</f>
        <v>0</v>
      </c>
      <c r="C372" s="56">
        <f>IF('2.Census &amp; Reference Benchmarks'!C372 &lt;&gt;"",'2.Census &amp; Reference Benchmarks'!C372,"")</f>
        <v>0</v>
      </c>
      <c r="D372" s="57" t="str">
        <f>IF('2.Census &amp; Reference Benchmarks'!D372 &lt;&gt;"",'2.Census &amp; Reference Benchmarks'!D372,"")</f>
        <v/>
      </c>
      <c r="E372" s="56" t="str">
        <f>IF('2.Census &amp; Reference Benchmarks'!E372 &lt;&gt;"",'2.Census &amp; Reference Benchmarks'!E372,"")</f>
        <v/>
      </c>
      <c r="F372" s="56" t="str">
        <f>IF('2.Census &amp; Reference Benchmarks'!F372 &lt;&gt;"",'2.Census &amp; Reference Benchmarks'!F372,"")</f>
        <v/>
      </c>
      <c r="G372" s="58" t="str">
        <f>IF('2.Census &amp; Reference Benchmarks'!G372 &lt;&gt;"",'2.Census &amp; Reference Benchmarks'!G372,"")</f>
        <v/>
      </c>
      <c r="H372" s="58" t="str">
        <f>IF('2.Census &amp; Reference Benchmarks'!H372 &lt;&gt;"",'2.Census &amp; Reference Benchmarks'!H372,"")</f>
        <v/>
      </c>
      <c r="I372" s="58" t="str">
        <f>IF('2.Census &amp; Reference Benchmarks'!I372 &lt;&gt;"",'2.Census &amp; Reference Benchmarks'!I372,"")</f>
        <v/>
      </c>
      <c r="J372" s="69" t="str">
        <f>IF('2.Census &amp; Reference Benchmarks'!J372 &lt;&gt;"",'2.Census &amp; Reference Benchmarks'!J372,"")</f>
        <v/>
      </c>
      <c r="K372" s="58" t="str">
        <f>IF('7.Safe Harbor Input Data &amp; Calc'!Q374 &lt;&gt; "", '7.Safe Harbor Input Data &amp; Calc'!Q374, "")</f>
        <v>No</v>
      </c>
      <c r="L372" s="59" t="str">
        <f>IF('2.Census &amp; Reference Benchmarks'!T372&lt;&gt; "",'2.Census &amp; Reference Benchmarks'!T372,"")</f>
        <v/>
      </c>
      <c r="M372" s="60">
        <f>'2.Census &amp; Reference Benchmarks'!M372</f>
        <v>0</v>
      </c>
      <c r="N372" s="60">
        <f>'2.Census &amp; Reference Benchmarks'!P372</f>
        <v>0</v>
      </c>
      <c r="O372" s="60">
        <f>'2.Census &amp; Reference Benchmarks'!S372</f>
        <v>0</v>
      </c>
      <c r="P372" s="52">
        <f>IF( AND(I372 &lt; '1. Summary for SBA'!$J$7, I372 &lt;&gt;""), 0, IF(AND(G372="",I372=""),SUM(M372:O372)*4,IF(I372&lt;'1. Summary for SBA'!$J$7,0,IF(K372="Yes",0,IF(H372="Salary",IF(AND(SUM(M372:O372)*4&lt;100000,L372=""),(SUM(M372:O372)/(IF(OR(I372=0,I372&gt;=DATEVALUE("3/31/2020")),DATEVALUE("3/31/2020"),I372)-IF(OR(G372&lt;=DATEVALUE("1/1/2020"), G372 = ""),DATEVALUE("1/1/2020"),IF(OR(MONTH(G372)=1),G372+1,IF(MONTH(G372)=3,G372,G372-1)))))*360,0),0)))))</f>
        <v>0</v>
      </c>
      <c r="Q372" s="52">
        <f t="shared" si="43"/>
        <v>0</v>
      </c>
      <c r="R372" s="67">
        <f t="shared" si="37"/>
        <v>0</v>
      </c>
      <c r="S372" s="53">
        <f>SUM('3.Weekly Hours &amp; Wage Activity'!AI372:BF372)</f>
        <v>0</v>
      </c>
      <c r="T372" s="53">
        <f>IF(AND(I372&lt;&gt; "",  I372 &lt; '1. Summary for SBA'!$J$11 +168, I372 &gt; '1. Summary for SBA'!$J$11),S372+(((168-(I372-'1. Summary for SBA'!$J$11+1))*S372)/((I372-'1. Summary for SBA'!$J$11+1))),0)</f>
        <v>0</v>
      </c>
      <c r="U372" s="369">
        <f>IF(K372= "Yes",0,IF( H372 = "salary",IF(T372 = 0,MAX(0,$R372-$S372), R372-T372),IF( H372 = "Hourly",'6. Hourly EE Wage Reduction'!AA372, 0)))</f>
        <v>0</v>
      </c>
      <c r="V372" s="67">
        <f t="shared" si="38"/>
        <v>0</v>
      </c>
      <c r="W372" s="405" t="str">
        <f>IF(U372 = 0, "No",IF('6. Hourly EE Wage Reduction'!T372 &gt;'6. Hourly EE Wage Reduction'!W372, "Yes", "No"))</f>
        <v>No</v>
      </c>
      <c r="X372" s="67">
        <f t="shared" si="39"/>
        <v>0</v>
      </c>
      <c r="Y372" s="67">
        <f t="shared" si="40"/>
        <v>0</v>
      </c>
      <c r="AA372" s="86">
        <f>IFERROR(IF('3.Weekly Hours &amp; Wage Activity'!J372 = "FT", 1,MIN(1,IF('3.Weekly Hours &amp; Wage Activity'!J372 = "", "",MIN('3.Weekly Hours &amp; Wage Activity'!J372/40,1)),IF('3.Weekly Hours &amp; Wage Activity'!J372="", "",'3.Weekly Hours &amp; Wage Activity'!J372/40 ))),0)</f>
        <v>0</v>
      </c>
      <c r="AB372" s="86">
        <f>IFERROR(IF('3.Weekly Hours &amp; Wage Activity'!K372 = "FT", 1,MIN(1,IF('3.Weekly Hours &amp; Wage Activity'!K372 = "", "",MIN('3.Weekly Hours &amp; Wage Activity'!K372/40,1)),IF('3.Weekly Hours &amp; Wage Activity'!K372="", "",'3.Weekly Hours &amp; Wage Activity'!K372/40 ))),0)</f>
        <v>0</v>
      </c>
      <c r="AC372" s="86">
        <f>IFERROR(IF('3.Weekly Hours &amp; Wage Activity'!L372 = "FT", 1,MIN(1,IF('3.Weekly Hours &amp; Wage Activity'!L372 = "", "",MIN('3.Weekly Hours &amp; Wage Activity'!L372/40,1)),IF('3.Weekly Hours &amp; Wage Activity'!L372="", "",'3.Weekly Hours &amp; Wage Activity'!L372/40 ))),0)</f>
        <v>0</v>
      </c>
      <c r="AD372" s="86">
        <f>IFERROR(IF('3.Weekly Hours &amp; Wage Activity'!M372 = "FT", 1,MIN(1,IF('3.Weekly Hours &amp; Wage Activity'!M372 = "", "",MIN('3.Weekly Hours &amp; Wage Activity'!M372/40,1)),IF('3.Weekly Hours &amp; Wage Activity'!M372="", "",'3.Weekly Hours &amp; Wage Activity'!M372/40 ))),0)</f>
        <v>0</v>
      </c>
      <c r="AE372" s="86">
        <f>IFERROR(IF('3.Weekly Hours &amp; Wage Activity'!N372 = "FT", 1,MIN(1,IF('3.Weekly Hours &amp; Wage Activity'!N372 = "", "",MIN('3.Weekly Hours &amp; Wage Activity'!N372/40,1)),IF('3.Weekly Hours &amp; Wage Activity'!N372="", "",'3.Weekly Hours &amp; Wage Activity'!N372/40 ))),0)</f>
        <v>0</v>
      </c>
      <c r="AF372" s="86">
        <f>IFERROR(IF('3.Weekly Hours &amp; Wage Activity'!O372 = "FT", 1,MIN(1,IF('3.Weekly Hours &amp; Wage Activity'!O372 = "", "",MIN('3.Weekly Hours &amp; Wage Activity'!O372/40,1)),IF('3.Weekly Hours &amp; Wage Activity'!O372="", "",'3.Weekly Hours &amp; Wage Activity'!O372/40 ))),0)</f>
        <v>0</v>
      </c>
      <c r="AG372" s="86">
        <f>IFERROR(IF('3.Weekly Hours &amp; Wage Activity'!P372 = "FT", 1,MIN(1,IF('3.Weekly Hours &amp; Wage Activity'!P372 = "", "",MIN('3.Weekly Hours &amp; Wage Activity'!P372/40,1)),IF('3.Weekly Hours &amp; Wage Activity'!P372="", "",'3.Weekly Hours &amp; Wage Activity'!P372/40 ))),0)</f>
        <v>0</v>
      </c>
      <c r="AH372" s="86">
        <f>IFERROR(IF('3.Weekly Hours &amp; Wage Activity'!Q372 = "FT", 1,MIN(1,IF('3.Weekly Hours &amp; Wage Activity'!Q372 = "", "",MIN('3.Weekly Hours &amp; Wage Activity'!Q372/40,1)),IF('3.Weekly Hours &amp; Wage Activity'!Q372="", "",'3.Weekly Hours &amp; Wage Activity'!Q372/40 ))),0)</f>
        <v>0</v>
      </c>
      <c r="AI372" s="86">
        <f>IFERROR(IF('3.Weekly Hours &amp; Wage Activity'!R372 = "FT", 1,MIN(1,IF('3.Weekly Hours &amp; Wage Activity'!R372 = "", "",MIN('3.Weekly Hours &amp; Wage Activity'!R372/40,1)),IF('3.Weekly Hours &amp; Wage Activity'!R372="", "",'3.Weekly Hours &amp; Wage Activity'!R372/40 ))),0)</f>
        <v>0</v>
      </c>
      <c r="AJ372" s="86">
        <f>IFERROR(IF('3.Weekly Hours &amp; Wage Activity'!S372 = "FT", 1,MIN(1,IF('3.Weekly Hours &amp; Wage Activity'!S372 = "", "",MIN('3.Weekly Hours &amp; Wage Activity'!S372/40,1)),IF('3.Weekly Hours &amp; Wage Activity'!S372="", "",'3.Weekly Hours &amp; Wage Activity'!S372/40 ))),0)</f>
        <v>0</v>
      </c>
      <c r="AK372" s="86">
        <f>IFERROR(IF('3.Weekly Hours &amp; Wage Activity'!T372 = "FT", 1,MIN(1,IF('3.Weekly Hours &amp; Wage Activity'!T372 = "", "",MIN('3.Weekly Hours &amp; Wage Activity'!T372/40,1)),IF('3.Weekly Hours &amp; Wage Activity'!T372="", "",'3.Weekly Hours &amp; Wage Activity'!T372/40 ))),0)</f>
        <v>0</v>
      </c>
      <c r="AL372" s="86">
        <f>IFERROR(IF('3.Weekly Hours &amp; Wage Activity'!U372 = "FT", 1,MIN(1,IF('3.Weekly Hours &amp; Wage Activity'!U372 = "", "",MIN('3.Weekly Hours &amp; Wage Activity'!U372/40,1)),IF('3.Weekly Hours &amp; Wage Activity'!U372="", "",'3.Weekly Hours &amp; Wage Activity'!U372/40 ))),0)</f>
        <v>0</v>
      </c>
      <c r="AM372" s="86">
        <f>IFERROR(IF('3.Weekly Hours &amp; Wage Activity'!V372 = "FT", 1,MIN(1,IF('3.Weekly Hours &amp; Wage Activity'!V372 = "", "",MIN('3.Weekly Hours &amp; Wage Activity'!V372/40,1)),IF('3.Weekly Hours &amp; Wage Activity'!V372="", "",'3.Weekly Hours &amp; Wage Activity'!V372/40 ))),0)</f>
        <v>0</v>
      </c>
      <c r="AN372" s="86">
        <f>IFERROR(IF('3.Weekly Hours &amp; Wage Activity'!W372 = "FT", 1,MIN(1,IF('3.Weekly Hours &amp; Wage Activity'!W372 = "", "",MIN('3.Weekly Hours &amp; Wage Activity'!W372/40,1)),IF('3.Weekly Hours &amp; Wage Activity'!W372="", "",'3.Weekly Hours &amp; Wage Activity'!W372/40 ))),0)</f>
        <v>0</v>
      </c>
      <c r="AO372" s="86">
        <f>IFERROR(IF('3.Weekly Hours &amp; Wage Activity'!X372 = "FT", 1,MIN(1,IF('3.Weekly Hours &amp; Wage Activity'!X372 = "", "",MIN('3.Weekly Hours &amp; Wage Activity'!X372/40,1)),IF('3.Weekly Hours &amp; Wage Activity'!X372="", "",'3.Weekly Hours &amp; Wage Activity'!X372/40 ))),0)</f>
        <v>0</v>
      </c>
      <c r="AP372" s="86">
        <f>IFERROR(IF('3.Weekly Hours &amp; Wage Activity'!Y372 = "FT", 1,MIN(1,IF('3.Weekly Hours &amp; Wage Activity'!Y372 = "", "",MIN('3.Weekly Hours &amp; Wage Activity'!Y372/40,1)),IF('3.Weekly Hours &amp; Wage Activity'!Y372="", "",'3.Weekly Hours &amp; Wage Activity'!Y372/40 ))),0)</f>
        <v>0</v>
      </c>
      <c r="AQ372" s="86">
        <f>IFERROR(IF('3.Weekly Hours &amp; Wage Activity'!Z372 = "FT", 1,MIN(1,IF('3.Weekly Hours &amp; Wage Activity'!Z372 = "", "",MIN('3.Weekly Hours &amp; Wage Activity'!Z372/40,1)),IF('3.Weekly Hours &amp; Wage Activity'!Z372="", "",'3.Weekly Hours &amp; Wage Activity'!Z372/40 ))),0)</f>
        <v>0</v>
      </c>
      <c r="AR372" s="86">
        <f>IFERROR(IF('3.Weekly Hours &amp; Wage Activity'!AA372 = "FT", 1,MIN(1,IF('3.Weekly Hours &amp; Wage Activity'!AA372 = "", "",MIN('3.Weekly Hours &amp; Wage Activity'!AA372/40,1)),IF('3.Weekly Hours &amp; Wage Activity'!AA372="", "",'3.Weekly Hours &amp; Wage Activity'!AA372/40 ))),0)</f>
        <v>0</v>
      </c>
      <c r="AS372" s="86">
        <f>IFERROR(IF('3.Weekly Hours &amp; Wage Activity'!AB372 = "FT", 1,MIN(1,IF('3.Weekly Hours &amp; Wage Activity'!AB372 = "", "",MIN('3.Weekly Hours &amp; Wage Activity'!AB372/40,1)),IF('3.Weekly Hours &amp; Wage Activity'!AB372="", "",'3.Weekly Hours &amp; Wage Activity'!AB372/40 ))),0)</f>
        <v>0</v>
      </c>
      <c r="AT372" s="86">
        <f>IFERROR(IF('3.Weekly Hours &amp; Wage Activity'!AC372 = "FT", 1,MIN(1,IF('3.Weekly Hours &amp; Wage Activity'!AC372 = "", "",MIN('3.Weekly Hours &amp; Wage Activity'!AC372/40,1)),IF('3.Weekly Hours &amp; Wage Activity'!AC372="", "",'3.Weekly Hours &amp; Wage Activity'!AC372/40 ))),0)</f>
        <v>0</v>
      </c>
      <c r="AU372" s="86">
        <f>IFERROR(IF('3.Weekly Hours &amp; Wage Activity'!AD372 = "FT", 1,MIN(1,IF('3.Weekly Hours &amp; Wage Activity'!AD372 = "", "",MIN('3.Weekly Hours &amp; Wage Activity'!AD372/40,1)),IF('3.Weekly Hours &amp; Wage Activity'!AD372="", "",'3.Weekly Hours &amp; Wage Activity'!AD372/40 ))),0)</f>
        <v>0</v>
      </c>
      <c r="AV372" s="86">
        <f>IFERROR(IF('3.Weekly Hours &amp; Wage Activity'!AE372 = "FT", 1,MIN(1,IF('3.Weekly Hours &amp; Wage Activity'!AE372 = "", "",MIN('3.Weekly Hours &amp; Wage Activity'!AE372/40,1)),IF('3.Weekly Hours &amp; Wage Activity'!AE372="", "",'3.Weekly Hours &amp; Wage Activity'!AE372/40 ))),0)</f>
        <v>0</v>
      </c>
      <c r="AW372" s="86">
        <f>IFERROR(IF('3.Weekly Hours &amp; Wage Activity'!AF372 = "FT", 1,MIN(1,IF('3.Weekly Hours &amp; Wage Activity'!AF372 = "", "",MIN('3.Weekly Hours &amp; Wage Activity'!AF372/40,1)),IF('3.Weekly Hours &amp; Wage Activity'!AF372="", "",'3.Weekly Hours &amp; Wage Activity'!AF372/40 ))),0)</f>
        <v>0</v>
      </c>
      <c r="AX372" s="86">
        <f>IFERROR(IF('3.Weekly Hours &amp; Wage Activity'!AG372 = "FT", 1,MIN(1,IF('3.Weekly Hours &amp; Wage Activity'!AG372 = "", "",MIN('3.Weekly Hours &amp; Wage Activity'!AG372/40,1)),IF('3.Weekly Hours &amp; Wage Activity'!AG372="", "",'3.Weekly Hours &amp; Wage Activity'!AG372/40 ))),0)</f>
        <v>0</v>
      </c>
      <c r="AY372" s="523">
        <f>SUM( IF(COUNTIF('3.Weekly Hours &amp; Wage Activity'!J372:Q372, "&lt;&gt;FT") = 0, COLUMNS('3.Weekly Hours &amp; Wage Activity'!J372:AG372) * 40, '3.Weekly Hours &amp; Wage Activity'!J372:AG372))</f>
        <v>0</v>
      </c>
      <c r="AZ372" s="86">
        <f t="shared" si="41"/>
        <v>0</v>
      </c>
      <c r="BA372" s="87">
        <f t="shared" si="42"/>
        <v>0</v>
      </c>
      <c r="BB372" s="74" t="str">
        <f>IF('2.Census &amp; Reference Benchmarks'!K372 = "", "", '2.Census &amp; Reference Benchmarks'!K372)</f>
        <v/>
      </c>
      <c r="BC372" s="185">
        <f>IF('2.Census &amp; Reference Benchmarks'!L372="N/A",IF(OR(AND(G372="",I372=""),AND(G372&lt;DATEVALUE("1/1/2020"),OR(I372="",I372&gt;DATEVALUE("3/31/2020")))),177.14,IF(OR(I372 = "", I372 &gt; DATEVALUE("1/31/2020")), ROUND(177.14*((DATEVALUE("2/1/2020") -G372)/31),1))),IF('2.Census &amp; Reference Benchmarks'!L372="",0,'2.Census &amp; Reference Benchmarks'!L372))</f>
        <v>0</v>
      </c>
      <c r="BD372" s="74" t="str">
        <f>IF('2.Census &amp; Reference Benchmarks'!N372 = "", "", '2.Census &amp; Reference Benchmarks'!N372)</f>
        <v/>
      </c>
      <c r="BE372" s="185">
        <f>IF('2.Census &amp; Reference Benchmarks'!O372="N/A",IF(OR(AND(G372="",I372=""),AND(G372&lt;=DATEVALUE("2/1/2020"),OR(I372="",I372&gt;=DATEVALUE("2/29/2020")))),165.71,IF(AND(G372&gt;DATEVALUE("2/1/2020"),OR(I372="",I372&lt;=DATEVALUE("2/29/2020"))),((DATEVALUE("3/1/2020")-G372)/29)*165.71,"")),IF('2.Census &amp; Reference Benchmarks'!O372="",0,'2.Census &amp; Reference Benchmarks'!O372))</f>
        <v>0</v>
      </c>
    </row>
    <row r="373" spans="1:57" x14ac:dyDescent="0.25">
      <c r="A373" s="3"/>
      <c r="B373" s="56">
        <f>IF('2.Census &amp; Reference Benchmarks'!B373 &lt;&gt;"",'2.Census &amp; Reference Benchmarks'!B373,"")</f>
        <v>0</v>
      </c>
      <c r="C373" s="56">
        <f>IF('2.Census &amp; Reference Benchmarks'!C373 &lt;&gt;"",'2.Census &amp; Reference Benchmarks'!C373,"")</f>
        <v>0</v>
      </c>
      <c r="D373" s="57" t="str">
        <f>IF('2.Census &amp; Reference Benchmarks'!D373 &lt;&gt;"",'2.Census &amp; Reference Benchmarks'!D373,"")</f>
        <v/>
      </c>
      <c r="E373" s="56" t="str">
        <f>IF('2.Census &amp; Reference Benchmarks'!E373 &lt;&gt;"",'2.Census &amp; Reference Benchmarks'!E373,"")</f>
        <v/>
      </c>
      <c r="F373" s="56" t="str">
        <f>IF('2.Census &amp; Reference Benchmarks'!F373 &lt;&gt;"",'2.Census &amp; Reference Benchmarks'!F373,"")</f>
        <v/>
      </c>
      <c r="G373" s="58" t="str">
        <f>IF('2.Census &amp; Reference Benchmarks'!G373 &lt;&gt;"",'2.Census &amp; Reference Benchmarks'!G373,"")</f>
        <v/>
      </c>
      <c r="H373" s="58" t="str">
        <f>IF('2.Census &amp; Reference Benchmarks'!H373 &lt;&gt;"",'2.Census &amp; Reference Benchmarks'!H373,"")</f>
        <v/>
      </c>
      <c r="I373" s="58" t="str">
        <f>IF('2.Census &amp; Reference Benchmarks'!I373 &lt;&gt;"",'2.Census &amp; Reference Benchmarks'!I373,"")</f>
        <v/>
      </c>
      <c r="J373" s="69" t="str">
        <f>IF('2.Census &amp; Reference Benchmarks'!J373 &lt;&gt;"",'2.Census &amp; Reference Benchmarks'!J373,"")</f>
        <v/>
      </c>
      <c r="K373" s="58" t="str">
        <f>IF('7.Safe Harbor Input Data &amp; Calc'!Q375 &lt;&gt; "", '7.Safe Harbor Input Data &amp; Calc'!Q375, "")</f>
        <v>No</v>
      </c>
      <c r="L373" s="59" t="str">
        <f>IF('2.Census &amp; Reference Benchmarks'!T373&lt;&gt; "",'2.Census &amp; Reference Benchmarks'!T373,"")</f>
        <v/>
      </c>
      <c r="M373" s="60">
        <f>'2.Census &amp; Reference Benchmarks'!M373</f>
        <v>0</v>
      </c>
      <c r="N373" s="60">
        <f>'2.Census &amp; Reference Benchmarks'!P373</f>
        <v>0</v>
      </c>
      <c r="O373" s="60">
        <f>'2.Census &amp; Reference Benchmarks'!S373</f>
        <v>0</v>
      </c>
      <c r="P373" s="52">
        <f>IF( AND(I373 &lt; '1. Summary for SBA'!$J$7, I373 &lt;&gt;""), 0, IF(AND(G373="",I373=""),SUM(M373:O373)*4,IF(I373&lt;'1. Summary for SBA'!$J$7,0,IF(K373="Yes",0,IF(H373="Salary",IF(AND(SUM(M373:O373)*4&lt;100000,L373=""),(SUM(M373:O373)/(IF(OR(I373=0,I373&gt;=DATEVALUE("3/31/2020")),DATEVALUE("3/31/2020"),I373)-IF(OR(G373&lt;=DATEVALUE("1/1/2020"), G373 = ""),DATEVALUE("1/1/2020"),IF(OR(MONTH(G373)=1),G373+1,IF(MONTH(G373)=3,G373,G373-1)))))*360,0),0)))))</f>
        <v>0</v>
      </c>
      <c r="Q373" s="52">
        <f t="shared" si="43"/>
        <v>0</v>
      </c>
      <c r="R373" s="67">
        <f t="shared" si="37"/>
        <v>0</v>
      </c>
      <c r="S373" s="53">
        <f>SUM('3.Weekly Hours &amp; Wage Activity'!AI373:BF373)</f>
        <v>0</v>
      </c>
      <c r="T373" s="53">
        <f>IF(AND(I373&lt;&gt; "",  I373 &lt; '1. Summary for SBA'!$J$11 +168, I373 &gt; '1. Summary for SBA'!$J$11),S373+(((168-(I373-'1. Summary for SBA'!$J$11+1))*S373)/((I373-'1. Summary for SBA'!$J$11+1))),0)</f>
        <v>0</v>
      </c>
      <c r="U373" s="369">
        <f>IF(K373= "Yes",0,IF( H373 = "salary",IF(T373 = 0,MAX(0,$R373-$S373), R373-T373),IF( H373 = "Hourly",'6. Hourly EE Wage Reduction'!AA373, 0)))</f>
        <v>0</v>
      </c>
      <c r="V373" s="67">
        <f t="shared" si="38"/>
        <v>0</v>
      </c>
      <c r="W373" s="405" t="str">
        <f>IF(U373 = 0, "No",IF('6. Hourly EE Wage Reduction'!T373 &gt;'6. Hourly EE Wage Reduction'!W373, "Yes", "No"))</f>
        <v>No</v>
      </c>
      <c r="X373" s="67">
        <f t="shared" si="39"/>
        <v>0</v>
      </c>
      <c r="Y373" s="67">
        <f t="shared" si="40"/>
        <v>0</v>
      </c>
      <c r="AA373" s="86">
        <f>IFERROR(IF('3.Weekly Hours &amp; Wage Activity'!J373 = "FT", 1,MIN(1,IF('3.Weekly Hours &amp; Wage Activity'!J373 = "", "",MIN('3.Weekly Hours &amp; Wage Activity'!J373/40,1)),IF('3.Weekly Hours &amp; Wage Activity'!J373="", "",'3.Weekly Hours &amp; Wage Activity'!J373/40 ))),0)</f>
        <v>0</v>
      </c>
      <c r="AB373" s="86">
        <f>IFERROR(IF('3.Weekly Hours &amp; Wage Activity'!K373 = "FT", 1,MIN(1,IF('3.Weekly Hours &amp; Wage Activity'!K373 = "", "",MIN('3.Weekly Hours &amp; Wage Activity'!K373/40,1)),IF('3.Weekly Hours &amp; Wage Activity'!K373="", "",'3.Weekly Hours &amp; Wage Activity'!K373/40 ))),0)</f>
        <v>0</v>
      </c>
      <c r="AC373" s="86">
        <f>IFERROR(IF('3.Weekly Hours &amp; Wage Activity'!L373 = "FT", 1,MIN(1,IF('3.Weekly Hours &amp; Wage Activity'!L373 = "", "",MIN('3.Weekly Hours &amp; Wage Activity'!L373/40,1)),IF('3.Weekly Hours &amp; Wage Activity'!L373="", "",'3.Weekly Hours &amp; Wage Activity'!L373/40 ))),0)</f>
        <v>0</v>
      </c>
      <c r="AD373" s="86">
        <f>IFERROR(IF('3.Weekly Hours &amp; Wage Activity'!M373 = "FT", 1,MIN(1,IF('3.Weekly Hours &amp; Wage Activity'!M373 = "", "",MIN('3.Weekly Hours &amp; Wage Activity'!M373/40,1)),IF('3.Weekly Hours &amp; Wage Activity'!M373="", "",'3.Weekly Hours &amp; Wage Activity'!M373/40 ))),0)</f>
        <v>0</v>
      </c>
      <c r="AE373" s="86">
        <f>IFERROR(IF('3.Weekly Hours &amp; Wage Activity'!N373 = "FT", 1,MIN(1,IF('3.Weekly Hours &amp; Wage Activity'!N373 = "", "",MIN('3.Weekly Hours &amp; Wage Activity'!N373/40,1)),IF('3.Weekly Hours &amp; Wage Activity'!N373="", "",'3.Weekly Hours &amp; Wage Activity'!N373/40 ))),0)</f>
        <v>0</v>
      </c>
      <c r="AF373" s="86">
        <f>IFERROR(IF('3.Weekly Hours &amp; Wage Activity'!O373 = "FT", 1,MIN(1,IF('3.Weekly Hours &amp; Wage Activity'!O373 = "", "",MIN('3.Weekly Hours &amp; Wage Activity'!O373/40,1)),IF('3.Weekly Hours &amp; Wage Activity'!O373="", "",'3.Weekly Hours &amp; Wage Activity'!O373/40 ))),0)</f>
        <v>0</v>
      </c>
      <c r="AG373" s="86">
        <f>IFERROR(IF('3.Weekly Hours &amp; Wage Activity'!P373 = "FT", 1,MIN(1,IF('3.Weekly Hours &amp; Wage Activity'!P373 = "", "",MIN('3.Weekly Hours &amp; Wage Activity'!P373/40,1)),IF('3.Weekly Hours &amp; Wage Activity'!P373="", "",'3.Weekly Hours &amp; Wage Activity'!P373/40 ))),0)</f>
        <v>0</v>
      </c>
      <c r="AH373" s="86">
        <f>IFERROR(IF('3.Weekly Hours &amp; Wage Activity'!Q373 = "FT", 1,MIN(1,IF('3.Weekly Hours &amp; Wage Activity'!Q373 = "", "",MIN('3.Weekly Hours &amp; Wage Activity'!Q373/40,1)),IF('3.Weekly Hours &amp; Wage Activity'!Q373="", "",'3.Weekly Hours &amp; Wage Activity'!Q373/40 ))),0)</f>
        <v>0</v>
      </c>
      <c r="AI373" s="86">
        <f>IFERROR(IF('3.Weekly Hours &amp; Wage Activity'!R373 = "FT", 1,MIN(1,IF('3.Weekly Hours &amp; Wage Activity'!R373 = "", "",MIN('3.Weekly Hours &amp; Wage Activity'!R373/40,1)),IF('3.Weekly Hours &amp; Wage Activity'!R373="", "",'3.Weekly Hours &amp; Wage Activity'!R373/40 ))),0)</f>
        <v>0</v>
      </c>
      <c r="AJ373" s="86">
        <f>IFERROR(IF('3.Weekly Hours &amp; Wage Activity'!S373 = "FT", 1,MIN(1,IF('3.Weekly Hours &amp; Wage Activity'!S373 = "", "",MIN('3.Weekly Hours &amp; Wage Activity'!S373/40,1)),IF('3.Weekly Hours &amp; Wage Activity'!S373="", "",'3.Weekly Hours &amp; Wage Activity'!S373/40 ))),0)</f>
        <v>0</v>
      </c>
      <c r="AK373" s="86">
        <f>IFERROR(IF('3.Weekly Hours &amp; Wage Activity'!T373 = "FT", 1,MIN(1,IF('3.Weekly Hours &amp; Wage Activity'!T373 = "", "",MIN('3.Weekly Hours &amp; Wage Activity'!T373/40,1)),IF('3.Weekly Hours &amp; Wage Activity'!T373="", "",'3.Weekly Hours &amp; Wage Activity'!T373/40 ))),0)</f>
        <v>0</v>
      </c>
      <c r="AL373" s="86">
        <f>IFERROR(IF('3.Weekly Hours &amp; Wage Activity'!U373 = "FT", 1,MIN(1,IF('3.Weekly Hours &amp; Wage Activity'!U373 = "", "",MIN('3.Weekly Hours &amp; Wage Activity'!U373/40,1)),IF('3.Weekly Hours &amp; Wage Activity'!U373="", "",'3.Weekly Hours &amp; Wage Activity'!U373/40 ))),0)</f>
        <v>0</v>
      </c>
      <c r="AM373" s="86">
        <f>IFERROR(IF('3.Weekly Hours &amp; Wage Activity'!V373 = "FT", 1,MIN(1,IF('3.Weekly Hours &amp; Wage Activity'!V373 = "", "",MIN('3.Weekly Hours &amp; Wage Activity'!V373/40,1)),IF('3.Weekly Hours &amp; Wage Activity'!V373="", "",'3.Weekly Hours &amp; Wage Activity'!V373/40 ))),0)</f>
        <v>0</v>
      </c>
      <c r="AN373" s="86">
        <f>IFERROR(IF('3.Weekly Hours &amp; Wage Activity'!W373 = "FT", 1,MIN(1,IF('3.Weekly Hours &amp; Wage Activity'!W373 = "", "",MIN('3.Weekly Hours &amp; Wage Activity'!W373/40,1)),IF('3.Weekly Hours &amp; Wage Activity'!W373="", "",'3.Weekly Hours &amp; Wage Activity'!W373/40 ))),0)</f>
        <v>0</v>
      </c>
      <c r="AO373" s="86">
        <f>IFERROR(IF('3.Weekly Hours &amp; Wage Activity'!X373 = "FT", 1,MIN(1,IF('3.Weekly Hours &amp; Wage Activity'!X373 = "", "",MIN('3.Weekly Hours &amp; Wage Activity'!X373/40,1)),IF('3.Weekly Hours &amp; Wage Activity'!X373="", "",'3.Weekly Hours &amp; Wage Activity'!X373/40 ))),0)</f>
        <v>0</v>
      </c>
      <c r="AP373" s="86">
        <f>IFERROR(IF('3.Weekly Hours &amp; Wage Activity'!Y373 = "FT", 1,MIN(1,IF('3.Weekly Hours &amp; Wage Activity'!Y373 = "", "",MIN('3.Weekly Hours &amp; Wage Activity'!Y373/40,1)),IF('3.Weekly Hours &amp; Wage Activity'!Y373="", "",'3.Weekly Hours &amp; Wage Activity'!Y373/40 ))),0)</f>
        <v>0</v>
      </c>
      <c r="AQ373" s="86">
        <f>IFERROR(IF('3.Weekly Hours &amp; Wage Activity'!Z373 = "FT", 1,MIN(1,IF('3.Weekly Hours &amp; Wage Activity'!Z373 = "", "",MIN('3.Weekly Hours &amp; Wage Activity'!Z373/40,1)),IF('3.Weekly Hours &amp; Wage Activity'!Z373="", "",'3.Weekly Hours &amp; Wage Activity'!Z373/40 ))),0)</f>
        <v>0</v>
      </c>
      <c r="AR373" s="86">
        <f>IFERROR(IF('3.Weekly Hours &amp; Wage Activity'!AA373 = "FT", 1,MIN(1,IF('3.Weekly Hours &amp; Wage Activity'!AA373 = "", "",MIN('3.Weekly Hours &amp; Wage Activity'!AA373/40,1)),IF('3.Weekly Hours &amp; Wage Activity'!AA373="", "",'3.Weekly Hours &amp; Wage Activity'!AA373/40 ))),0)</f>
        <v>0</v>
      </c>
      <c r="AS373" s="86">
        <f>IFERROR(IF('3.Weekly Hours &amp; Wage Activity'!AB373 = "FT", 1,MIN(1,IF('3.Weekly Hours &amp; Wage Activity'!AB373 = "", "",MIN('3.Weekly Hours &amp; Wage Activity'!AB373/40,1)),IF('3.Weekly Hours &amp; Wage Activity'!AB373="", "",'3.Weekly Hours &amp; Wage Activity'!AB373/40 ))),0)</f>
        <v>0</v>
      </c>
      <c r="AT373" s="86">
        <f>IFERROR(IF('3.Weekly Hours &amp; Wage Activity'!AC373 = "FT", 1,MIN(1,IF('3.Weekly Hours &amp; Wage Activity'!AC373 = "", "",MIN('3.Weekly Hours &amp; Wage Activity'!AC373/40,1)),IF('3.Weekly Hours &amp; Wage Activity'!AC373="", "",'3.Weekly Hours &amp; Wage Activity'!AC373/40 ))),0)</f>
        <v>0</v>
      </c>
      <c r="AU373" s="86">
        <f>IFERROR(IF('3.Weekly Hours &amp; Wage Activity'!AD373 = "FT", 1,MIN(1,IF('3.Weekly Hours &amp; Wage Activity'!AD373 = "", "",MIN('3.Weekly Hours &amp; Wage Activity'!AD373/40,1)),IF('3.Weekly Hours &amp; Wage Activity'!AD373="", "",'3.Weekly Hours &amp; Wage Activity'!AD373/40 ))),0)</f>
        <v>0</v>
      </c>
      <c r="AV373" s="86">
        <f>IFERROR(IF('3.Weekly Hours &amp; Wage Activity'!AE373 = "FT", 1,MIN(1,IF('3.Weekly Hours &amp; Wage Activity'!AE373 = "", "",MIN('3.Weekly Hours &amp; Wage Activity'!AE373/40,1)),IF('3.Weekly Hours &amp; Wage Activity'!AE373="", "",'3.Weekly Hours &amp; Wage Activity'!AE373/40 ))),0)</f>
        <v>0</v>
      </c>
      <c r="AW373" s="86">
        <f>IFERROR(IF('3.Weekly Hours &amp; Wage Activity'!AF373 = "FT", 1,MIN(1,IF('3.Weekly Hours &amp; Wage Activity'!AF373 = "", "",MIN('3.Weekly Hours &amp; Wage Activity'!AF373/40,1)),IF('3.Weekly Hours &amp; Wage Activity'!AF373="", "",'3.Weekly Hours &amp; Wage Activity'!AF373/40 ))),0)</f>
        <v>0</v>
      </c>
      <c r="AX373" s="86">
        <f>IFERROR(IF('3.Weekly Hours &amp; Wage Activity'!AG373 = "FT", 1,MIN(1,IF('3.Weekly Hours &amp; Wage Activity'!AG373 = "", "",MIN('3.Weekly Hours &amp; Wage Activity'!AG373/40,1)),IF('3.Weekly Hours &amp; Wage Activity'!AG373="", "",'3.Weekly Hours &amp; Wage Activity'!AG373/40 ))),0)</f>
        <v>0</v>
      </c>
      <c r="AY373" s="523">
        <f>SUM( IF(COUNTIF('3.Weekly Hours &amp; Wage Activity'!J373:Q373, "&lt;&gt;FT") = 0, COLUMNS('3.Weekly Hours &amp; Wage Activity'!J373:AG373) * 40, '3.Weekly Hours &amp; Wage Activity'!J373:AG373))</f>
        <v>0</v>
      </c>
      <c r="AZ373" s="86">
        <f t="shared" si="41"/>
        <v>0</v>
      </c>
      <c r="BA373" s="87">
        <f t="shared" si="42"/>
        <v>0</v>
      </c>
      <c r="BB373" s="74" t="str">
        <f>IF('2.Census &amp; Reference Benchmarks'!K373 = "", "", '2.Census &amp; Reference Benchmarks'!K373)</f>
        <v/>
      </c>
      <c r="BC373" s="185">
        <f>IF('2.Census &amp; Reference Benchmarks'!L373="N/A",IF(OR(AND(G373="",I373=""),AND(G373&lt;DATEVALUE("1/1/2020"),OR(I373="",I373&gt;DATEVALUE("3/31/2020")))),177.14,IF(OR(I373 = "", I373 &gt; DATEVALUE("1/31/2020")), ROUND(177.14*((DATEVALUE("2/1/2020") -G373)/31),1))),IF('2.Census &amp; Reference Benchmarks'!L373="",0,'2.Census &amp; Reference Benchmarks'!L373))</f>
        <v>0</v>
      </c>
      <c r="BD373" s="74" t="str">
        <f>IF('2.Census &amp; Reference Benchmarks'!N373 = "", "", '2.Census &amp; Reference Benchmarks'!N373)</f>
        <v/>
      </c>
      <c r="BE373" s="185">
        <f>IF('2.Census &amp; Reference Benchmarks'!O373="N/A",IF(OR(AND(G373="",I373=""),AND(G373&lt;=DATEVALUE("2/1/2020"),OR(I373="",I373&gt;=DATEVALUE("2/29/2020")))),165.71,IF(AND(G373&gt;DATEVALUE("2/1/2020"),OR(I373="",I373&lt;=DATEVALUE("2/29/2020"))),((DATEVALUE("3/1/2020")-G373)/29)*165.71,"")),IF('2.Census &amp; Reference Benchmarks'!O373="",0,'2.Census &amp; Reference Benchmarks'!O373))</f>
        <v>0</v>
      </c>
    </row>
    <row r="374" spans="1:57" x14ac:dyDescent="0.25">
      <c r="A374" s="3"/>
      <c r="B374" s="56">
        <f>IF('2.Census &amp; Reference Benchmarks'!B374 &lt;&gt;"",'2.Census &amp; Reference Benchmarks'!B374,"")</f>
        <v>0</v>
      </c>
      <c r="C374" s="56">
        <f>IF('2.Census &amp; Reference Benchmarks'!C374 &lt;&gt;"",'2.Census &amp; Reference Benchmarks'!C374,"")</f>
        <v>0</v>
      </c>
      <c r="D374" s="57" t="str">
        <f>IF('2.Census &amp; Reference Benchmarks'!D374 &lt;&gt;"",'2.Census &amp; Reference Benchmarks'!D374,"")</f>
        <v/>
      </c>
      <c r="E374" s="56" t="str">
        <f>IF('2.Census &amp; Reference Benchmarks'!E374 &lt;&gt;"",'2.Census &amp; Reference Benchmarks'!E374,"")</f>
        <v/>
      </c>
      <c r="F374" s="56" t="str">
        <f>IF('2.Census &amp; Reference Benchmarks'!F374 &lt;&gt;"",'2.Census &amp; Reference Benchmarks'!F374,"")</f>
        <v/>
      </c>
      <c r="G374" s="58" t="str">
        <f>IF('2.Census &amp; Reference Benchmarks'!G374 &lt;&gt;"",'2.Census &amp; Reference Benchmarks'!G374,"")</f>
        <v/>
      </c>
      <c r="H374" s="58" t="str">
        <f>IF('2.Census &amp; Reference Benchmarks'!H374 &lt;&gt;"",'2.Census &amp; Reference Benchmarks'!H374,"")</f>
        <v/>
      </c>
      <c r="I374" s="58" t="str">
        <f>IF('2.Census &amp; Reference Benchmarks'!I374 &lt;&gt;"",'2.Census &amp; Reference Benchmarks'!I374,"")</f>
        <v/>
      </c>
      <c r="J374" s="69" t="str">
        <f>IF('2.Census &amp; Reference Benchmarks'!J374 &lt;&gt;"",'2.Census &amp; Reference Benchmarks'!J374,"")</f>
        <v/>
      </c>
      <c r="K374" s="58" t="str">
        <f>IF('7.Safe Harbor Input Data &amp; Calc'!Q376 &lt;&gt; "", '7.Safe Harbor Input Data &amp; Calc'!Q376, "")</f>
        <v>No</v>
      </c>
      <c r="L374" s="59" t="str">
        <f>IF('2.Census &amp; Reference Benchmarks'!T374&lt;&gt; "",'2.Census &amp; Reference Benchmarks'!T374,"")</f>
        <v/>
      </c>
      <c r="M374" s="60">
        <f>'2.Census &amp; Reference Benchmarks'!M374</f>
        <v>0</v>
      </c>
      <c r="N374" s="60">
        <f>'2.Census &amp; Reference Benchmarks'!P374</f>
        <v>0</v>
      </c>
      <c r="O374" s="60">
        <f>'2.Census &amp; Reference Benchmarks'!S374</f>
        <v>0</v>
      </c>
      <c r="P374" s="52">
        <f>IF( AND(I374 &lt; '1. Summary for SBA'!$J$7, I374 &lt;&gt;""), 0, IF(AND(G374="",I374=""),SUM(M374:O374)*4,IF(I374&lt;'1. Summary for SBA'!$J$7,0,IF(K374="Yes",0,IF(H374="Salary",IF(AND(SUM(M374:O374)*4&lt;100000,L374=""),(SUM(M374:O374)/(IF(OR(I374=0,I374&gt;=DATEVALUE("3/31/2020")),DATEVALUE("3/31/2020"),I374)-IF(OR(G374&lt;=DATEVALUE("1/1/2020"), G374 = ""),DATEVALUE("1/1/2020"),IF(OR(MONTH(G374)=1),G374+1,IF(MONTH(G374)=3,G374,G374-1)))))*360,0),0)))))</f>
        <v>0</v>
      </c>
      <c r="Q374" s="52">
        <f t="shared" si="43"/>
        <v>0</v>
      </c>
      <c r="R374" s="67">
        <f t="shared" si="37"/>
        <v>0</v>
      </c>
      <c r="S374" s="53">
        <f>SUM('3.Weekly Hours &amp; Wage Activity'!AI374:BF374)</f>
        <v>0</v>
      </c>
      <c r="T374" s="53">
        <f>IF(AND(I374&lt;&gt; "",  I374 &lt; '1. Summary for SBA'!$J$11 +168, I374 &gt; '1. Summary for SBA'!$J$11),S374+(((168-(I374-'1. Summary for SBA'!$J$11+1))*S374)/((I374-'1. Summary for SBA'!$J$11+1))),0)</f>
        <v>0</v>
      </c>
      <c r="U374" s="369">
        <f>IF(K374= "Yes",0,IF( H374 = "salary",IF(T374 = 0,MAX(0,$R374-$S374), R374-T374),IF( H374 = "Hourly",'6. Hourly EE Wage Reduction'!AA374, 0)))</f>
        <v>0</v>
      </c>
      <c r="V374" s="67">
        <f t="shared" si="38"/>
        <v>0</v>
      </c>
      <c r="W374" s="405" t="str">
        <f>IF(U374 = 0, "No",IF('6. Hourly EE Wage Reduction'!T374 &gt;'6. Hourly EE Wage Reduction'!W374, "Yes", "No"))</f>
        <v>No</v>
      </c>
      <c r="X374" s="67">
        <f t="shared" si="39"/>
        <v>0</v>
      </c>
      <c r="Y374" s="67">
        <f t="shared" si="40"/>
        <v>0</v>
      </c>
      <c r="AA374" s="86">
        <f>IFERROR(IF('3.Weekly Hours &amp; Wage Activity'!J374 = "FT", 1,MIN(1,IF('3.Weekly Hours &amp; Wage Activity'!J374 = "", "",MIN('3.Weekly Hours &amp; Wage Activity'!J374/40,1)),IF('3.Weekly Hours &amp; Wage Activity'!J374="", "",'3.Weekly Hours &amp; Wage Activity'!J374/40 ))),0)</f>
        <v>0</v>
      </c>
      <c r="AB374" s="86">
        <f>IFERROR(IF('3.Weekly Hours &amp; Wage Activity'!K374 = "FT", 1,MIN(1,IF('3.Weekly Hours &amp; Wage Activity'!K374 = "", "",MIN('3.Weekly Hours &amp; Wage Activity'!K374/40,1)),IF('3.Weekly Hours &amp; Wage Activity'!K374="", "",'3.Weekly Hours &amp; Wage Activity'!K374/40 ))),0)</f>
        <v>0</v>
      </c>
      <c r="AC374" s="86">
        <f>IFERROR(IF('3.Weekly Hours &amp; Wage Activity'!L374 = "FT", 1,MIN(1,IF('3.Weekly Hours &amp; Wage Activity'!L374 = "", "",MIN('3.Weekly Hours &amp; Wage Activity'!L374/40,1)),IF('3.Weekly Hours &amp; Wage Activity'!L374="", "",'3.Weekly Hours &amp; Wage Activity'!L374/40 ))),0)</f>
        <v>0</v>
      </c>
      <c r="AD374" s="86">
        <f>IFERROR(IF('3.Weekly Hours &amp; Wage Activity'!M374 = "FT", 1,MIN(1,IF('3.Weekly Hours &amp; Wage Activity'!M374 = "", "",MIN('3.Weekly Hours &amp; Wage Activity'!M374/40,1)),IF('3.Weekly Hours &amp; Wage Activity'!M374="", "",'3.Weekly Hours &amp; Wage Activity'!M374/40 ))),0)</f>
        <v>0</v>
      </c>
      <c r="AE374" s="86">
        <f>IFERROR(IF('3.Weekly Hours &amp; Wage Activity'!N374 = "FT", 1,MIN(1,IF('3.Weekly Hours &amp; Wage Activity'!N374 = "", "",MIN('3.Weekly Hours &amp; Wage Activity'!N374/40,1)),IF('3.Weekly Hours &amp; Wage Activity'!N374="", "",'3.Weekly Hours &amp; Wage Activity'!N374/40 ))),0)</f>
        <v>0</v>
      </c>
      <c r="AF374" s="86">
        <f>IFERROR(IF('3.Weekly Hours &amp; Wage Activity'!O374 = "FT", 1,MIN(1,IF('3.Weekly Hours &amp; Wage Activity'!O374 = "", "",MIN('3.Weekly Hours &amp; Wage Activity'!O374/40,1)),IF('3.Weekly Hours &amp; Wage Activity'!O374="", "",'3.Weekly Hours &amp; Wage Activity'!O374/40 ))),0)</f>
        <v>0</v>
      </c>
      <c r="AG374" s="86">
        <f>IFERROR(IF('3.Weekly Hours &amp; Wage Activity'!P374 = "FT", 1,MIN(1,IF('3.Weekly Hours &amp; Wage Activity'!P374 = "", "",MIN('3.Weekly Hours &amp; Wage Activity'!P374/40,1)),IF('3.Weekly Hours &amp; Wage Activity'!P374="", "",'3.Weekly Hours &amp; Wage Activity'!P374/40 ))),0)</f>
        <v>0</v>
      </c>
      <c r="AH374" s="86">
        <f>IFERROR(IF('3.Weekly Hours &amp; Wage Activity'!Q374 = "FT", 1,MIN(1,IF('3.Weekly Hours &amp; Wage Activity'!Q374 = "", "",MIN('3.Weekly Hours &amp; Wage Activity'!Q374/40,1)),IF('3.Weekly Hours &amp; Wage Activity'!Q374="", "",'3.Weekly Hours &amp; Wage Activity'!Q374/40 ))),0)</f>
        <v>0</v>
      </c>
      <c r="AI374" s="86">
        <f>IFERROR(IF('3.Weekly Hours &amp; Wage Activity'!R374 = "FT", 1,MIN(1,IF('3.Weekly Hours &amp; Wage Activity'!R374 = "", "",MIN('3.Weekly Hours &amp; Wage Activity'!R374/40,1)),IF('3.Weekly Hours &amp; Wage Activity'!R374="", "",'3.Weekly Hours &amp; Wage Activity'!R374/40 ))),0)</f>
        <v>0</v>
      </c>
      <c r="AJ374" s="86">
        <f>IFERROR(IF('3.Weekly Hours &amp; Wage Activity'!S374 = "FT", 1,MIN(1,IF('3.Weekly Hours &amp; Wage Activity'!S374 = "", "",MIN('3.Weekly Hours &amp; Wage Activity'!S374/40,1)),IF('3.Weekly Hours &amp; Wage Activity'!S374="", "",'3.Weekly Hours &amp; Wage Activity'!S374/40 ))),0)</f>
        <v>0</v>
      </c>
      <c r="AK374" s="86">
        <f>IFERROR(IF('3.Weekly Hours &amp; Wage Activity'!T374 = "FT", 1,MIN(1,IF('3.Weekly Hours &amp; Wage Activity'!T374 = "", "",MIN('3.Weekly Hours &amp; Wage Activity'!T374/40,1)),IF('3.Weekly Hours &amp; Wage Activity'!T374="", "",'3.Weekly Hours &amp; Wage Activity'!T374/40 ))),0)</f>
        <v>0</v>
      </c>
      <c r="AL374" s="86">
        <f>IFERROR(IF('3.Weekly Hours &amp; Wage Activity'!U374 = "FT", 1,MIN(1,IF('3.Weekly Hours &amp; Wage Activity'!U374 = "", "",MIN('3.Weekly Hours &amp; Wage Activity'!U374/40,1)),IF('3.Weekly Hours &amp; Wage Activity'!U374="", "",'3.Weekly Hours &amp; Wage Activity'!U374/40 ))),0)</f>
        <v>0</v>
      </c>
      <c r="AM374" s="86">
        <f>IFERROR(IF('3.Weekly Hours &amp; Wage Activity'!V374 = "FT", 1,MIN(1,IF('3.Weekly Hours &amp; Wage Activity'!V374 = "", "",MIN('3.Weekly Hours &amp; Wage Activity'!V374/40,1)),IF('3.Weekly Hours &amp; Wage Activity'!V374="", "",'3.Weekly Hours &amp; Wage Activity'!V374/40 ))),0)</f>
        <v>0</v>
      </c>
      <c r="AN374" s="86">
        <f>IFERROR(IF('3.Weekly Hours &amp; Wage Activity'!W374 = "FT", 1,MIN(1,IF('3.Weekly Hours &amp; Wage Activity'!W374 = "", "",MIN('3.Weekly Hours &amp; Wage Activity'!W374/40,1)),IF('3.Weekly Hours &amp; Wage Activity'!W374="", "",'3.Weekly Hours &amp; Wage Activity'!W374/40 ))),0)</f>
        <v>0</v>
      </c>
      <c r="AO374" s="86">
        <f>IFERROR(IF('3.Weekly Hours &amp; Wage Activity'!X374 = "FT", 1,MIN(1,IF('3.Weekly Hours &amp; Wage Activity'!X374 = "", "",MIN('3.Weekly Hours &amp; Wage Activity'!X374/40,1)),IF('3.Weekly Hours &amp; Wage Activity'!X374="", "",'3.Weekly Hours &amp; Wage Activity'!X374/40 ))),0)</f>
        <v>0</v>
      </c>
      <c r="AP374" s="86">
        <f>IFERROR(IF('3.Weekly Hours &amp; Wage Activity'!Y374 = "FT", 1,MIN(1,IF('3.Weekly Hours &amp; Wage Activity'!Y374 = "", "",MIN('3.Weekly Hours &amp; Wage Activity'!Y374/40,1)),IF('3.Weekly Hours &amp; Wage Activity'!Y374="", "",'3.Weekly Hours &amp; Wage Activity'!Y374/40 ))),0)</f>
        <v>0</v>
      </c>
      <c r="AQ374" s="86">
        <f>IFERROR(IF('3.Weekly Hours &amp; Wage Activity'!Z374 = "FT", 1,MIN(1,IF('3.Weekly Hours &amp; Wage Activity'!Z374 = "", "",MIN('3.Weekly Hours &amp; Wage Activity'!Z374/40,1)),IF('3.Weekly Hours &amp; Wage Activity'!Z374="", "",'3.Weekly Hours &amp; Wage Activity'!Z374/40 ))),0)</f>
        <v>0</v>
      </c>
      <c r="AR374" s="86">
        <f>IFERROR(IF('3.Weekly Hours &amp; Wage Activity'!AA374 = "FT", 1,MIN(1,IF('3.Weekly Hours &amp; Wage Activity'!AA374 = "", "",MIN('3.Weekly Hours &amp; Wage Activity'!AA374/40,1)),IF('3.Weekly Hours &amp; Wage Activity'!AA374="", "",'3.Weekly Hours &amp; Wage Activity'!AA374/40 ))),0)</f>
        <v>0</v>
      </c>
      <c r="AS374" s="86">
        <f>IFERROR(IF('3.Weekly Hours &amp; Wage Activity'!AB374 = "FT", 1,MIN(1,IF('3.Weekly Hours &amp; Wage Activity'!AB374 = "", "",MIN('3.Weekly Hours &amp; Wage Activity'!AB374/40,1)),IF('3.Weekly Hours &amp; Wage Activity'!AB374="", "",'3.Weekly Hours &amp; Wage Activity'!AB374/40 ))),0)</f>
        <v>0</v>
      </c>
      <c r="AT374" s="86">
        <f>IFERROR(IF('3.Weekly Hours &amp; Wage Activity'!AC374 = "FT", 1,MIN(1,IF('3.Weekly Hours &amp; Wage Activity'!AC374 = "", "",MIN('3.Weekly Hours &amp; Wage Activity'!AC374/40,1)),IF('3.Weekly Hours &amp; Wage Activity'!AC374="", "",'3.Weekly Hours &amp; Wage Activity'!AC374/40 ))),0)</f>
        <v>0</v>
      </c>
      <c r="AU374" s="86">
        <f>IFERROR(IF('3.Weekly Hours &amp; Wage Activity'!AD374 = "FT", 1,MIN(1,IF('3.Weekly Hours &amp; Wage Activity'!AD374 = "", "",MIN('3.Weekly Hours &amp; Wage Activity'!AD374/40,1)),IF('3.Weekly Hours &amp; Wage Activity'!AD374="", "",'3.Weekly Hours &amp; Wage Activity'!AD374/40 ))),0)</f>
        <v>0</v>
      </c>
      <c r="AV374" s="86">
        <f>IFERROR(IF('3.Weekly Hours &amp; Wage Activity'!AE374 = "FT", 1,MIN(1,IF('3.Weekly Hours &amp; Wage Activity'!AE374 = "", "",MIN('3.Weekly Hours &amp; Wage Activity'!AE374/40,1)),IF('3.Weekly Hours &amp; Wage Activity'!AE374="", "",'3.Weekly Hours &amp; Wage Activity'!AE374/40 ))),0)</f>
        <v>0</v>
      </c>
      <c r="AW374" s="86">
        <f>IFERROR(IF('3.Weekly Hours &amp; Wage Activity'!AF374 = "FT", 1,MIN(1,IF('3.Weekly Hours &amp; Wage Activity'!AF374 = "", "",MIN('3.Weekly Hours &amp; Wage Activity'!AF374/40,1)),IF('3.Weekly Hours &amp; Wage Activity'!AF374="", "",'3.Weekly Hours &amp; Wage Activity'!AF374/40 ))),0)</f>
        <v>0</v>
      </c>
      <c r="AX374" s="86">
        <f>IFERROR(IF('3.Weekly Hours &amp; Wage Activity'!AG374 = "FT", 1,MIN(1,IF('3.Weekly Hours &amp; Wage Activity'!AG374 = "", "",MIN('3.Weekly Hours &amp; Wage Activity'!AG374/40,1)),IF('3.Weekly Hours &amp; Wage Activity'!AG374="", "",'3.Weekly Hours &amp; Wage Activity'!AG374/40 ))),0)</f>
        <v>0</v>
      </c>
      <c r="AY374" s="523">
        <f>SUM( IF(COUNTIF('3.Weekly Hours &amp; Wage Activity'!J374:Q374, "&lt;&gt;FT") = 0, COLUMNS('3.Weekly Hours &amp; Wage Activity'!J374:AG374) * 40, '3.Weekly Hours &amp; Wage Activity'!J374:AG374))</f>
        <v>0</v>
      </c>
      <c r="AZ374" s="86">
        <f t="shared" si="41"/>
        <v>0</v>
      </c>
      <c r="BA374" s="87">
        <f t="shared" si="42"/>
        <v>0</v>
      </c>
      <c r="BB374" s="74" t="str">
        <f>IF('2.Census &amp; Reference Benchmarks'!K374 = "", "", '2.Census &amp; Reference Benchmarks'!K374)</f>
        <v/>
      </c>
      <c r="BC374" s="185">
        <f>IF('2.Census &amp; Reference Benchmarks'!L374="N/A",IF(OR(AND(G374="",I374=""),AND(G374&lt;DATEVALUE("1/1/2020"),OR(I374="",I374&gt;DATEVALUE("3/31/2020")))),177.14,IF(OR(I374 = "", I374 &gt; DATEVALUE("1/31/2020")), ROUND(177.14*((DATEVALUE("2/1/2020") -G374)/31),1))),IF('2.Census &amp; Reference Benchmarks'!L374="",0,'2.Census &amp; Reference Benchmarks'!L374))</f>
        <v>0</v>
      </c>
      <c r="BD374" s="74" t="str">
        <f>IF('2.Census &amp; Reference Benchmarks'!N374 = "", "", '2.Census &amp; Reference Benchmarks'!N374)</f>
        <v/>
      </c>
      <c r="BE374" s="185">
        <f>IF('2.Census &amp; Reference Benchmarks'!O374="N/A",IF(OR(AND(G374="",I374=""),AND(G374&lt;=DATEVALUE("2/1/2020"),OR(I374="",I374&gt;=DATEVALUE("2/29/2020")))),165.71,IF(AND(G374&gt;DATEVALUE("2/1/2020"),OR(I374="",I374&lt;=DATEVALUE("2/29/2020"))),((DATEVALUE("3/1/2020")-G374)/29)*165.71,"")),IF('2.Census &amp; Reference Benchmarks'!O374="",0,'2.Census &amp; Reference Benchmarks'!O374))</f>
        <v>0</v>
      </c>
    </row>
    <row r="375" spans="1:57" x14ac:dyDescent="0.25">
      <c r="A375" s="3"/>
      <c r="B375" s="56">
        <f>IF('2.Census &amp; Reference Benchmarks'!B375 &lt;&gt;"",'2.Census &amp; Reference Benchmarks'!B375,"")</f>
        <v>0</v>
      </c>
      <c r="C375" s="56">
        <f>IF('2.Census &amp; Reference Benchmarks'!C375 &lt;&gt;"",'2.Census &amp; Reference Benchmarks'!C375,"")</f>
        <v>0</v>
      </c>
      <c r="D375" s="57" t="str">
        <f>IF('2.Census &amp; Reference Benchmarks'!D375 &lt;&gt;"",'2.Census &amp; Reference Benchmarks'!D375,"")</f>
        <v/>
      </c>
      <c r="E375" s="56" t="str">
        <f>IF('2.Census &amp; Reference Benchmarks'!E375 &lt;&gt;"",'2.Census &amp; Reference Benchmarks'!E375,"")</f>
        <v/>
      </c>
      <c r="F375" s="56" t="str">
        <f>IF('2.Census &amp; Reference Benchmarks'!F375 &lt;&gt;"",'2.Census &amp; Reference Benchmarks'!F375,"")</f>
        <v/>
      </c>
      <c r="G375" s="58" t="str">
        <f>IF('2.Census &amp; Reference Benchmarks'!G375 &lt;&gt;"",'2.Census &amp; Reference Benchmarks'!G375,"")</f>
        <v/>
      </c>
      <c r="H375" s="58" t="str">
        <f>IF('2.Census &amp; Reference Benchmarks'!H375 &lt;&gt;"",'2.Census &amp; Reference Benchmarks'!H375,"")</f>
        <v/>
      </c>
      <c r="I375" s="58" t="str">
        <f>IF('2.Census &amp; Reference Benchmarks'!I375 &lt;&gt;"",'2.Census &amp; Reference Benchmarks'!I375,"")</f>
        <v/>
      </c>
      <c r="J375" s="69" t="str">
        <f>IF('2.Census &amp; Reference Benchmarks'!J375 &lt;&gt;"",'2.Census &amp; Reference Benchmarks'!J375,"")</f>
        <v/>
      </c>
      <c r="K375" s="58" t="str">
        <f>IF('7.Safe Harbor Input Data &amp; Calc'!Q377 &lt;&gt; "", '7.Safe Harbor Input Data &amp; Calc'!Q377, "")</f>
        <v>No</v>
      </c>
      <c r="L375" s="59" t="str">
        <f>IF('2.Census &amp; Reference Benchmarks'!T375&lt;&gt; "",'2.Census &amp; Reference Benchmarks'!T375,"")</f>
        <v/>
      </c>
      <c r="M375" s="60">
        <f>'2.Census &amp; Reference Benchmarks'!M375</f>
        <v>0</v>
      </c>
      <c r="N375" s="60">
        <f>'2.Census &amp; Reference Benchmarks'!P375</f>
        <v>0</v>
      </c>
      <c r="O375" s="60">
        <f>'2.Census &amp; Reference Benchmarks'!S375</f>
        <v>0</v>
      </c>
      <c r="P375" s="52">
        <f>IF( AND(I375 &lt; '1. Summary for SBA'!$J$7, I375 &lt;&gt;""), 0, IF(AND(G375="",I375=""),SUM(M375:O375)*4,IF(I375&lt;'1. Summary for SBA'!$J$7,0,IF(K375="Yes",0,IF(H375="Salary",IF(AND(SUM(M375:O375)*4&lt;100000,L375=""),(SUM(M375:O375)/(IF(OR(I375=0,I375&gt;=DATEVALUE("3/31/2020")),DATEVALUE("3/31/2020"),I375)-IF(OR(G375&lt;=DATEVALUE("1/1/2020"), G375 = ""),DATEVALUE("1/1/2020"),IF(OR(MONTH(G375)=1),G375+1,IF(MONTH(G375)=3,G375,G375-1)))))*360,0),0)))))</f>
        <v>0</v>
      </c>
      <c r="Q375" s="52">
        <f t="shared" si="43"/>
        <v>0</v>
      </c>
      <c r="R375" s="67">
        <f t="shared" si="37"/>
        <v>0</v>
      </c>
      <c r="S375" s="53">
        <f>SUM('3.Weekly Hours &amp; Wage Activity'!AI375:BF375)</f>
        <v>0</v>
      </c>
      <c r="T375" s="53">
        <f>IF(AND(I375&lt;&gt; "",  I375 &lt; '1. Summary for SBA'!$J$11 +168, I375 &gt; '1. Summary for SBA'!$J$11),S375+(((168-(I375-'1. Summary for SBA'!$J$11+1))*S375)/((I375-'1. Summary for SBA'!$J$11+1))),0)</f>
        <v>0</v>
      </c>
      <c r="U375" s="369">
        <f>IF(K375= "Yes",0,IF( H375 = "salary",IF(T375 = 0,MAX(0,$R375-$S375), R375-T375),IF( H375 = "Hourly",'6. Hourly EE Wage Reduction'!AA375, 0)))</f>
        <v>0</v>
      </c>
      <c r="V375" s="67">
        <f t="shared" si="38"/>
        <v>0</v>
      </c>
      <c r="W375" s="405" t="str">
        <f>IF(U375 = 0, "No",IF('6. Hourly EE Wage Reduction'!T375 &gt;'6. Hourly EE Wage Reduction'!W375, "Yes", "No"))</f>
        <v>No</v>
      </c>
      <c r="X375" s="67">
        <f t="shared" si="39"/>
        <v>0</v>
      </c>
      <c r="Y375" s="67">
        <f t="shared" si="40"/>
        <v>0</v>
      </c>
      <c r="AA375" s="86">
        <f>IFERROR(IF('3.Weekly Hours &amp; Wage Activity'!J375 = "FT", 1,MIN(1,IF('3.Weekly Hours &amp; Wage Activity'!J375 = "", "",MIN('3.Weekly Hours &amp; Wage Activity'!J375/40,1)),IF('3.Weekly Hours &amp; Wage Activity'!J375="", "",'3.Weekly Hours &amp; Wage Activity'!J375/40 ))),0)</f>
        <v>0</v>
      </c>
      <c r="AB375" s="86">
        <f>IFERROR(IF('3.Weekly Hours &amp; Wage Activity'!K375 = "FT", 1,MIN(1,IF('3.Weekly Hours &amp; Wage Activity'!K375 = "", "",MIN('3.Weekly Hours &amp; Wage Activity'!K375/40,1)),IF('3.Weekly Hours &amp; Wage Activity'!K375="", "",'3.Weekly Hours &amp; Wage Activity'!K375/40 ))),0)</f>
        <v>0</v>
      </c>
      <c r="AC375" s="86">
        <f>IFERROR(IF('3.Weekly Hours &amp; Wage Activity'!L375 = "FT", 1,MIN(1,IF('3.Weekly Hours &amp; Wage Activity'!L375 = "", "",MIN('3.Weekly Hours &amp; Wage Activity'!L375/40,1)),IF('3.Weekly Hours &amp; Wage Activity'!L375="", "",'3.Weekly Hours &amp; Wage Activity'!L375/40 ))),0)</f>
        <v>0</v>
      </c>
      <c r="AD375" s="86">
        <f>IFERROR(IF('3.Weekly Hours &amp; Wage Activity'!M375 = "FT", 1,MIN(1,IF('3.Weekly Hours &amp; Wage Activity'!M375 = "", "",MIN('3.Weekly Hours &amp; Wage Activity'!M375/40,1)),IF('3.Weekly Hours &amp; Wage Activity'!M375="", "",'3.Weekly Hours &amp; Wage Activity'!M375/40 ))),0)</f>
        <v>0</v>
      </c>
      <c r="AE375" s="86">
        <f>IFERROR(IF('3.Weekly Hours &amp; Wage Activity'!N375 = "FT", 1,MIN(1,IF('3.Weekly Hours &amp; Wage Activity'!N375 = "", "",MIN('3.Weekly Hours &amp; Wage Activity'!N375/40,1)),IF('3.Weekly Hours &amp; Wage Activity'!N375="", "",'3.Weekly Hours &amp; Wage Activity'!N375/40 ))),0)</f>
        <v>0</v>
      </c>
      <c r="AF375" s="86">
        <f>IFERROR(IF('3.Weekly Hours &amp; Wage Activity'!O375 = "FT", 1,MIN(1,IF('3.Weekly Hours &amp; Wage Activity'!O375 = "", "",MIN('3.Weekly Hours &amp; Wage Activity'!O375/40,1)),IF('3.Weekly Hours &amp; Wage Activity'!O375="", "",'3.Weekly Hours &amp; Wage Activity'!O375/40 ))),0)</f>
        <v>0</v>
      </c>
      <c r="AG375" s="86">
        <f>IFERROR(IF('3.Weekly Hours &amp; Wage Activity'!P375 = "FT", 1,MIN(1,IF('3.Weekly Hours &amp; Wage Activity'!P375 = "", "",MIN('3.Weekly Hours &amp; Wage Activity'!P375/40,1)),IF('3.Weekly Hours &amp; Wage Activity'!P375="", "",'3.Weekly Hours &amp; Wage Activity'!P375/40 ))),0)</f>
        <v>0</v>
      </c>
      <c r="AH375" s="86">
        <f>IFERROR(IF('3.Weekly Hours &amp; Wage Activity'!Q375 = "FT", 1,MIN(1,IF('3.Weekly Hours &amp; Wage Activity'!Q375 = "", "",MIN('3.Weekly Hours &amp; Wage Activity'!Q375/40,1)),IF('3.Weekly Hours &amp; Wage Activity'!Q375="", "",'3.Weekly Hours &amp; Wage Activity'!Q375/40 ))),0)</f>
        <v>0</v>
      </c>
      <c r="AI375" s="86">
        <f>IFERROR(IF('3.Weekly Hours &amp; Wage Activity'!R375 = "FT", 1,MIN(1,IF('3.Weekly Hours &amp; Wage Activity'!R375 = "", "",MIN('3.Weekly Hours &amp; Wage Activity'!R375/40,1)),IF('3.Weekly Hours &amp; Wage Activity'!R375="", "",'3.Weekly Hours &amp; Wage Activity'!R375/40 ))),0)</f>
        <v>0</v>
      </c>
      <c r="AJ375" s="86">
        <f>IFERROR(IF('3.Weekly Hours &amp; Wage Activity'!S375 = "FT", 1,MIN(1,IF('3.Weekly Hours &amp; Wage Activity'!S375 = "", "",MIN('3.Weekly Hours &amp; Wage Activity'!S375/40,1)),IF('3.Weekly Hours &amp; Wage Activity'!S375="", "",'3.Weekly Hours &amp; Wage Activity'!S375/40 ))),0)</f>
        <v>0</v>
      </c>
      <c r="AK375" s="86">
        <f>IFERROR(IF('3.Weekly Hours &amp; Wage Activity'!T375 = "FT", 1,MIN(1,IF('3.Weekly Hours &amp; Wage Activity'!T375 = "", "",MIN('3.Weekly Hours &amp; Wage Activity'!T375/40,1)),IF('3.Weekly Hours &amp; Wage Activity'!T375="", "",'3.Weekly Hours &amp; Wage Activity'!T375/40 ))),0)</f>
        <v>0</v>
      </c>
      <c r="AL375" s="86">
        <f>IFERROR(IF('3.Weekly Hours &amp; Wage Activity'!U375 = "FT", 1,MIN(1,IF('3.Weekly Hours &amp; Wage Activity'!U375 = "", "",MIN('3.Weekly Hours &amp; Wage Activity'!U375/40,1)),IF('3.Weekly Hours &amp; Wage Activity'!U375="", "",'3.Weekly Hours &amp; Wage Activity'!U375/40 ))),0)</f>
        <v>0</v>
      </c>
      <c r="AM375" s="86">
        <f>IFERROR(IF('3.Weekly Hours &amp; Wage Activity'!V375 = "FT", 1,MIN(1,IF('3.Weekly Hours &amp; Wage Activity'!V375 = "", "",MIN('3.Weekly Hours &amp; Wage Activity'!V375/40,1)),IF('3.Weekly Hours &amp; Wage Activity'!V375="", "",'3.Weekly Hours &amp; Wage Activity'!V375/40 ))),0)</f>
        <v>0</v>
      </c>
      <c r="AN375" s="86">
        <f>IFERROR(IF('3.Weekly Hours &amp; Wage Activity'!W375 = "FT", 1,MIN(1,IF('3.Weekly Hours &amp; Wage Activity'!W375 = "", "",MIN('3.Weekly Hours &amp; Wage Activity'!W375/40,1)),IF('3.Weekly Hours &amp; Wage Activity'!W375="", "",'3.Weekly Hours &amp; Wage Activity'!W375/40 ))),0)</f>
        <v>0</v>
      </c>
      <c r="AO375" s="86">
        <f>IFERROR(IF('3.Weekly Hours &amp; Wage Activity'!X375 = "FT", 1,MIN(1,IF('3.Weekly Hours &amp; Wage Activity'!X375 = "", "",MIN('3.Weekly Hours &amp; Wage Activity'!X375/40,1)),IF('3.Weekly Hours &amp; Wage Activity'!X375="", "",'3.Weekly Hours &amp; Wage Activity'!X375/40 ))),0)</f>
        <v>0</v>
      </c>
      <c r="AP375" s="86">
        <f>IFERROR(IF('3.Weekly Hours &amp; Wage Activity'!Y375 = "FT", 1,MIN(1,IF('3.Weekly Hours &amp; Wage Activity'!Y375 = "", "",MIN('3.Weekly Hours &amp; Wage Activity'!Y375/40,1)),IF('3.Weekly Hours &amp; Wage Activity'!Y375="", "",'3.Weekly Hours &amp; Wage Activity'!Y375/40 ))),0)</f>
        <v>0</v>
      </c>
      <c r="AQ375" s="86">
        <f>IFERROR(IF('3.Weekly Hours &amp; Wage Activity'!Z375 = "FT", 1,MIN(1,IF('3.Weekly Hours &amp; Wage Activity'!Z375 = "", "",MIN('3.Weekly Hours &amp; Wage Activity'!Z375/40,1)),IF('3.Weekly Hours &amp; Wage Activity'!Z375="", "",'3.Weekly Hours &amp; Wage Activity'!Z375/40 ))),0)</f>
        <v>0</v>
      </c>
      <c r="AR375" s="86">
        <f>IFERROR(IF('3.Weekly Hours &amp; Wage Activity'!AA375 = "FT", 1,MIN(1,IF('3.Weekly Hours &amp; Wage Activity'!AA375 = "", "",MIN('3.Weekly Hours &amp; Wage Activity'!AA375/40,1)),IF('3.Weekly Hours &amp; Wage Activity'!AA375="", "",'3.Weekly Hours &amp; Wage Activity'!AA375/40 ))),0)</f>
        <v>0</v>
      </c>
      <c r="AS375" s="86">
        <f>IFERROR(IF('3.Weekly Hours &amp; Wage Activity'!AB375 = "FT", 1,MIN(1,IF('3.Weekly Hours &amp; Wage Activity'!AB375 = "", "",MIN('3.Weekly Hours &amp; Wage Activity'!AB375/40,1)),IF('3.Weekly Hours &amp; Wage Activity'!AB375="", "",'3.Weekly Hours &amp; Wage Activity'!AB375/40 ))),0)</f>
        <v>0</v>
      </c>
      <c r="AT375" s="86">
        <f>IFERROR(IF('3.Weekly Hours &amp; Wage Activity'!AC375 = "FT", 1,MIN(1,IF('3.Weekly Hours &amp; Wage Activity'!AC375 = "", "",MIN('3.Weekly Hours &amp; Wage Activity'!AC375/40,1)),IF('3.Weekly Hours &amp; Wage Activity'!AC375="", "",'3.Weekly Hours &amp; Wage Activity'!AC375/40 ))),0)</f>
        <v>0</v>
      </c>
      <c r="AU375" s="86">
        <f>IFERROR(IF('3.Weekly Hours &amp; Wage Activity'!AD375 = "FT", 1,MIN(1,IF('3.Weekly Hours &amp; Wage Activity'!AD375 = "", "",MIN('3.Weekly Hours &amp; Wage Activity'!AD375/40,1)),IF('3.Weekly Hours &amp; Wage Activity'!AD375="", "",'3.Weekly Hours &amp; Wage Activity'!AD375/40 ))),0)</f>
        <v>0</v>
      </c>
      <c r="AV375" s="86">
        <f>IFERROR(IF('3.Weekly Hours &amp; Wage Activity'!AE375 = "FT", 1,MIN(1,IF('3.Weekly Hours &amp; Wage Activity'!AE375 = "", "",MIN('3.Weekly Hours &amp; Wage Activity'!AE375/40,1)),IF('3.Weekly Hours &amp; Wage Activity'!AE375="", "",'3.Weekly Hours &amp; Wage Activity'!AE375/40 ))),0)</f>
        <v>0</v>
      </c>
      <c r="AW375" s="86">
        <f>IFERROR(IF('3.Weekly Hours &amp; Wage Activity'!AF375 = "FT", 1,MIN(1,IF('3.Weekly Hours &amp; Wage Activity'!AF375 = "", "",MIN('3.Weekly Hours &amp; Wage Activity'!AF375/40,1)),IF('3.Weekly Hours &amp; Wage Activity'!AF375="", "",'3.Weekly Hours &amp; Wage Activity'!AF375/40 ))),0)</f>
        <v>0</v>
      </c>
      <c r="AX375" s="86">
        <f>IFERROR(IF('3.Weekly Hours &amp; Wage Activity'!AG375 = "FT", 1,MIN(1,IF('3.Weekly Hours &amp; Wage Activity'!AG375 = "", "",MIN('3.Weekly Hours &amp; Wage Activity'!AG375/40,1)),IF('3.Weekly Hours &amp; Wage Activity'!AG375="", "",'3.Weekly Hours &amp; Wage Activity'!AG375/40 ))),0)</f>
        <v>0</v>
      </c>
      <c r="AY375" s="523">
        <f>SUM( IF(COUNTIF('3.Weekly Hours &amp; Wage Activity'!J375:Q375, "&lt;&gt;FT") = 0, COLUMNS('3.Weekly Hours &amp; Wage Activity'!J375:AG375) * 40, '3.Weekly Hours &amp; Wage Activity'!J375:AG375))</f>
        <v>0</v>
      </c>
      <c r="AZ375" s="86">
        <f t="shared" si="41"/>
        <v>0</v>
      </c>
      <c r="BA375" s="87">
        <f t="shared" si="42"/>
        <v>0</v>
      </c>
      <c r="BB375" s="74" t="str">
        <f>IF('2.Census &amp; Reference Benchmarks'!K375 = "", "", '2.Census &amp; Reference Benchmarks'!K375)</f>
        <v/>
      </c>
      <c r="BC375" s="185">
        <f>IF('2.Census &amp; Reference Benchmarks'!L375="N/A",IF(OR(AND(G375="",I375=""),AND(G375&lt;DATEVALUE("1/1/2020"),OR(I375="",I375&gt;DATEVALUE("3/31/2020")))),177.14,IF(OR(I375 = "", I375 &gt; DATEVALUE("1/31/2020")), ROUND(177.14*((DATEVALUE("2/1/2020") -G375)/31),1))),IF('2.Census &amp; Reference Benchmarks'!L375="",0,'2.Census &amp; Reference Benchmarks'!L375))</f>
        <v>0</v>
      </c>
      <c r="BD375" s="74" t="str">
        <f>IF('2.Census &amp; Reference Benchmarks'!N375 = "", "", '2.Census &amp; Reference Benchmarks'!N375)</f>
        <v/>
      </c>
      <c r="BE375" s="185">
        <f>IF('2.Census &amp; Reference Benchmarks'!O375="N/A",IF(OR(AND(G375="",I375=""),AND(G375&lt;=DATEVALUE("2/1/2020"),OR(I375="",I375&gt;=DATEVALUE("2/29/2020")))),165.71,IF(AND(G375&gt;DATEVALUE("2/1/2020"),OR(I375="",I375&lt;=DATEVALUE("2/29/2020"))),((DATEVALUE("3/1/2020")-G375)/29)*165.71,"")),IF('2.Census &amp; Reference Benchmarks'!O375="",0,'2.Census &amp; Reference Benchmarks'!O375))</f>
        <v>0</v>
      </c>
    </row>
    <row r="376" spans="1:57" x14ac:dyDescent="0.25">
      <c r="A376" s="3"/>
      <c r="B376" s="56">
        <f>IF('2.Census &amp; Reference Benchmarks'!B376 &lt;&gt;"",'2.Census &amp; Reference Benchmarks'!B376,"")</f>
        <v>0</v>
      </c>
      <c r="C376" s="56">
        <f>IF('2.Census &amp; Reference Benchmarks'!C376 &lt;&gt;"",'2.Census &amp; Reference Benchmarks'!C376,"")</f>
        <v>0</v>
      </c>
      <c r="D376" s="57" t="str">
        <f>IF('2.Census &amp; Reference Benchmarks'!D376 &lt;&gt;"",'2.Census &amp; Reference Benchmarks'!D376,"")</f>
        <v/>
      </c>
      <c r="E376" s="56" t="str">
        <f>IF('2.Census &amp; Reference Benchmarks'!E376 &lt;&gt;"",'2.Census &amp; Reference Benchmarks'!E376,"")</f>
        <v/>
      </c>
      <c r="F376" s="56" t="str">
        <f>IF('2.Census &amp; Reference Benchmarks'!F376 &lt;&gt;"",'2.Census &amp; Reference Benchmarks'!F376,"")</f>
        <v/>
      </c>
      <c r="G376" s="58" t="str">
        <f>IF('2.Census &amp; Reference Benchmarks'!G376 &lt;&gt;"",'2.Census &amp; Reference Benchmarks'!G376,"")</f>
        <v/>
      </c>
      <c r="H376" s="58" t="str">
        <f>IF('2.Census &amp; Reference Benchmarks'!H376 &lt;&gt;"",'2.Census &amp; Reference Benchmarks'!H376,"")</f>
        <v/>
      </c>
      <c r="I376" s="58" t="str">
        <f>IF('2.Census &amp; Reference Benchmarks'!I376 &lt;&gt;"",'2.Census &amp; Reference Benchmarks'!I376,"")</f>
        <v/>
      </c>
      <c r="J376" s="69" t="str">
        <f>IF('2.Census &amp; Reference Benchmarks'!J376 &lt;&gt;"",'2.Census &amp; Reference Benchmarks'!J376,"")</f>
        <v/>
      </c>
      <c r="K376" s="58" t="str">
        <f>IF('7.Safe Harbor Input Data &amp; Calc'!Q378 &lt;&gt; "", '7.Safe Harbor Input Data &amp; Calc'!Q378, "")</f>
        <v>No</v>
      </c>
      <c r="L376" s="59" t="str">
        <f>IF('2.Census &amp; Reference Benchmarks'!T376&lt;&gt; "",'2.Census &amp; Reference Benchmarks'!T376,"")</f>
        <v/>
      </c>
      <c r="M376" s="60">
        <f>'2.Census &amp; Reference Benchmarks'!M376</f>
        <v>0</v>
      </c>
      <c r="N376" s="60">
        <f>'2.Census &amp; Reference Benchmarks'!P376</f>
        <v>0</v>
      </c>
      <c r="O376" s="60">
        <f>'2.Census &amp; Reference Benchmarks'!S376</f>
        <v>0</v>
      </c>
      <c r="P376" s="52">
        <f>IF( AND(I376 &lt; '1. Summary for SBA'!$J$7, I376 &lt;&gt;""), 0, IF(AND(G376="",I376=""),SUM(M376:O376)*4,IF(I376&lt;'1. Summary for SBA'!$J$7,0,IF(K376="Yes",0,IF(H376="Salary",IF(AND(SUM(M376:O376)*4&lt;100000,L376=""),(SUM(M376:O376)/(IF(OR(I376=0,I376&gt;=DATEVALUE("3/31/2020")),DATEVALUE("3/31/2020"),I376)-IF(OR(G376&lt;=DATEVALUE("1/1/2020"), G376 = ""),DATEVALUE("1/1/2020"),IF(OR(MONTH(G376)=1),G376+1,IF(MONTH(G376)=3,G376,G376-1)))))*360,0),0)))))</f>
        <v>0</v>
      </c>
      <c r="Q376" s="52">
        <f t="shared" si="43"/>
        <v>0</v>
      </c>
      <c r="R376" s="67">
        <f t="shared" si="37"/>
        <v>0</v>
      </c>
      <c r="S376" s="53">
        <f>SUM('3.Weekly Hours &amp; Wage Activity'!AI376:BF376)</f>
        <v>0</v>
      </c>
      <c r="T376" s="53">
        <f>IF(AND(I376&lt;&gt; "",  I376 &lt; '1. Summary for SBA'!$J$11 +168, I376 &gt; '1. Summary for SBA'!$J$11),S376+(((168-(I376-'1. Summary for SBA'!$J$11+1))*S376)/((I376-'1. Summary for SBA'!$J$11+1))),0)</f>
        <v>0</v>
      </c>
      <c r="U376" s="369">
        <f>IF(K376= "Yes",0,IF( H376 = "salary",IF(T376 = 0,MAX(0,$R376-$S376), R376-T376),IF( H376 = "Hourly",'6. Hourly EE Wage Reduction'!AA376, 0)))</f>
        <v>0</v>
      </c>
      <c r="V376" s="67">
        <f t="shared" si="38"/>
        <v>0</v>
      </c>
      <c r="W376" s="405" t="str">
        <f>IF(U376 = 0, "No",IF('6. Hourly EE Wage Reduction'!T376 &gt;'6. Hourly EE Wage Reduction'!W376, "Yes", "No"))</f>
        <v>No</v>
      </c>
      <c r="X376" s="67">
        <f t="shared" si="39"/>
        <v>0</v>
      </c>
      <c r="Y376" s="67">
        <f t="shared" si="40"/>
        <v>0</v>
      </c>
      <c r="AA376" s="86">
        <f>IFERROR(IF('3.Weekly Hours &amp; Wage Activity'!J376 = "FT", 1,MIN(1,IF('3.Weekly Hours &amp; Wage Activity'!J376 = "", "",MIN('3.Weekly Hours &amp; Wage Activity'!J376/40,1)),IF('3.Weekly Hours &amp; Wage Activity'!J376="", "",'3.Weekly Hours &amp; Wage Activity'!J376/40 ))),0)</f>
        <v>0</v>
      </c>
      <c r="AB376" s="86">
        <f>IFERROR(IF('3.Weekly Hours &amp; Wage Activity'!K376 = "FT", 1,MIN(1,IF('3.Weekly Hours &amp; Wage Activity'!K376 = "", "",MIN('3.Weekly Hours &amp; Wage Activity'!K376/40,1)),IF('3.Weekly Hours &amp; Wage Activity'!K376="", "",'3.Weekly Hours &amp; Wage Activity'!K376/40 ))),0)</f>
        <v>0</v>
      </c>
      <c r="AC376" s="86">
        <f>IFERROR(IF('3.Weekly Hours &amp; Wage Activity'!L376 = "FT", 1,MIN(1,IF('3.Weekly Hours &amp; Wage Activity'!L376 = "", "",MIN('3.Weekly Hours &amp; Wage Activity'!L376/40,1)),IF('3.Weekly Hours &amp; Wage Activity'!L376="", "",'3.Weekly Hours &amp; Wage Activity'!L376/40 ))),0)</f>
        <v>0</v>
      </c>
      <c r="AD376" s="86">
        <f>IFERROR(IF('3.Weekly Hours &amp; Wage Activity'!M376 = "FT", 1,MIN(1,IF('3.Weekly Hours &amp; Wage Activity'!M376 = "", "",MIN('3.Weekly Hours &amp; Wage Activity'!M376/40,1)),IF('3.Weekly Hours &amp; Wage Activity'!M376="", "",'3.Weekly Hours &amp; Wage Activity'!M376/40 ))),0)</f>
        <v>0</v>
      </c>
      <c r="AE376" s="86">
        <f>IFERROR(IF('3.Weekly Hours &amp; Wage Activity'!N376 = "FT", 1,MIN(1,IF('3.Weekly Hours &amp; Wage Activity'!N376 = "", "",MIN('3.Weekly Hours &amp; Wage Activity'!N376/40,1)),IF('3.Weekly Hours &amp; Wage Activity'!N376="", "",'3.Weekly Hours &amp; Wage Activity'!N376/40 ))),0)</f>
        <v>0</v>
      </c>
      <c r="AF376" s="86">
        <f>IFERROR(IF('3.Weekly Hours &amp; Wage Activity'!O376 = "FT", 1,MIN(1,IF('3.Weekly Hours &amp; Wage Activity'!O376 = "", "",MIN('3.Weekly Hours &amp; Wage Activity'!O376/40,1)),IF('3.Weekly Hours &amp; Wage Activity'!O376="", "",'3.Weekly Hours &amp; Wage Activity'!O376/40 ))),0)</f>
        <v>0</v>
      </c>
      <c r="AG376" s="86">
        <f>IFERROR(IF('3.Weekly Hours &amp; Wage Activity'!P376 = "FT", 1,MIN(1,IF('3.Weekly Hours &amp; Wage Activity'!P376 = "", "",MIN('3.Weekly Hours &amp; Wage Activity'!P376/40,1)),IF('3.Weekly Hours &amp; Wage Activity'!P376="", "",'3.Weekly Hours &amp; Wage Activity'!P376/40 ))),0)</f>
        <v>0</v>
      </c>
      <c r="AH376" s="86">
        <f>IFERROR(IF('3.Weekly Hours &amp; Wage Activity'!Q376 = "FT", 1,MIN(1,IF('3.Weekly Hours &amp; Wage Activity'!Q376 = "", "",MIN('3.Weekly Hours &amp; Wage Activity'!Q376/40,1)),IF('3.Weekly Hours &amp; Wage Activity'!Q376="", "",'3.Weekly Hours &amp; Wage Activity'!Q376/40 ))),0)</f>
        <v>0</v>
      </c>
      <c r="AI376" s="86">
        <f>IFERROR(IF('3.Weekly Hours &amp; Wage Activity'!R376 = "FT", 1,MIN(1,IF('3.Weekly Hours &amp; Wage Activity'!R376 = "", "",MIN('3.Weekly Hours &amp; Wage Activity'!R376/40,1)),IF('3.Weekly Hours &amp; Wage Activity'!R376="", "",'3.Weekly Hours &amp; Wage Activity'!R376/40 ))),0)</f>
        <v>0</v>
      </c>
      <c r="AJ376" s="86">
        <f>IFERROR(IF('3.Weekly Hours &amp; Wage Activity'!S376 = "FT", 1,MIN(1,IF('3.Weekly Hours &amp; Wage Activity'!S376 = "", "",MIN('3.Weekly Hours &amp; Wage Activity'!S376/40,1)),IF('3.Weekly Hours &amp; Wage Activity'!S376="", "",'3.Weekly Hours &amp; Wage Activity'!S376/40 ))),0)</f>
        <v>0</v>
      </c>
      <c r="AK376" s="86">
        <f>IFERROR(IF('3.Weekly Hours &amp; Wage Activity'!T376 = "FT", 1,MIN(1,IF('3.Weekly Hours &amp; Wage Activity'!T376 = "", "",MIN('3.Weekly Hours &amp; Wage Activity'!T376/40,1)),IF('3.Weekly Hours &amp; Wage Activity'!T376="", "",'3.Weekly Hours &amp; Wage Activity'!T376/40 ))),0)</f>
        <v>0</v>
      </c>
      <c r="AL376" s="86">
        <f>IFERROR(IF('3.Weekly Hours &amp; Wage Activity'!U376 = "FT", 1,MIN(1,IF('3.Weekly Hours &amp; Wage Activity'!U376 = "", "",MIN('3.Weekly Hours &amp; Wage Activity'!U376/40,1)),IF('3.Weekly Hours &amp; Wage Activity'!U376="", "",'3.Weekly Hours &amp; Wage Activity'!U376/40 ))),0)</f>
        <v>0</v>
      </c>
      <c r="AM376" s="86">
        <f>IFERROR(IF('3.Weekly Hours &amp; Wage Activity'!V376 = "FT", 1,MIN(1,IF('3.Weekly Hours &amp; Wage Activity'!V376 = "", "",MIN('3.Weekly Hours &amp; Wage Activity'!V376/40,1)),IF('3.Weekly Hours &amp; Wage Activity'!V376="", "",'3.Weekly Hours &amp; Wage Activity'!V376/40 ))),0)</f>
        <v>0</v>
      </c>
      <c r="AN376" s="86">
        <f>IFERROR(IF('3.Weekly Hours &amp; Wage Activity'!W376 = "FT", 1,MIN(1,IF('3.Weekly Hours &amp; Wage Activity'!W376 = "", "",MIN('3.Weekly Hours &amp; Wage Activity'!W376/40,1)),IF('3.Weekly Hours &amp; Wage Activity'!W376="", "",'3.Weekly Hours &amp; Wage Activity'!W376/40 ))),0)</f>
        <v>0</v>
      </c>
      <c r="AO376" s="86">
        <f>IFERROR(IF('3.Weekly Hours &amp; Wage Activity'!X376 = "FT", 1,MIN(1,IF('3.Weekly Hours &amp; Wage Activity'!X376 = "", "",MIN('3.Weekly Hours &amp; Wage Activity'!X376/40,1)),IF('3.Weekly Hours &amp; Wage Activity'!X376="", "",'3.Weekly Hours &amp; Wage Activity'!X376/40 ))),0)</f>
        <v>0</v>
      </c>
      <c r="AP376" s="86">
        <f>IFERROR(IF('3.Weekly Hours &amp; Wage Activity'!Y376 = "FT", 1,MIN(1,IF('3.Weekly Hours &amp; Wage Activity'!Y376 = "", "",MIN('3.Weekly Hours &amp; Wage Activity'!Y376/40,1)),IF('3.Weekly Hours &amp; Wage Activity'!Y376="", "",'3.Weekly Hours &amp; Wage Activity'!Y376/40 ))),0)</f>
        <v>0</v>
      </c>
      <c r="AQ376" s="86">
        <f>IFERROR(IF('3.Weekly Hours &amp; Wage Activity'!Z376 = "FT", 1,MIN(1,IF('3.Weekly Hours &amp; Wage Activity'!Z376 = "", "",MIN('3.Weekly Hours &amp; Wage Activity'!Z376/40,1)),IF('3.Weekly Hours &amp; Wage Activity'!Z376="", "",'3.Weekly Hours &amp; Wage Activity'!Z376/40 ))),0)</f>
        <v>0</v>
      </c>
      <c r="AR376" s="86">
        <f>IFERROR(IF('3.Weekly Hours &amp; Wage Activity'!AA376 = "FT", 1,MIN(1,IF('3.Weekly Hours &amp; Wage Activity'!AA376 = "", "",MIN('3.Weekly Hours &amp; Wage Activity'!AA376/40,1)),IF('3.Weekly Hours &amp; Wage Activity'!AA376="", "",'3.Weekly Hours &amp; Wage Activity'!AA376/40 ))),0)</f>
        <v>0</v>
      </c>
      <c r="AS376" s="86">
        <f>IFERROR(IF('3.Weekly Hours &amp; Wage Activity'!AB376 = "FT", 1,MIN(1,IF('3.Weekly Hours &amp; Wage Activity'!AB376 = "", "",MIN('3.Weekly Hours &amp; Wage Activity'!AB376/40,1)),IF('3.Weekly Hours &amp; Wage Activity'!AB376="", "",'3.Weekly Hours &amp; Wage Activity'!AB376/40 ))),0)</f>
        <v>0</v>
      </c>
      <c r="AT376" s="86">
        <f>IFERROR(IF('3.Weekly Hours &amp; Wage Activity'!AC376 = "FT", 1,MIN(1,IF('3.Weekly Hours &amp; Wage Activity'!AC376 = "", "",MIN('3.Weekly Hours &amp; Wage Activity'!AC376/40,1)),IF('3.Weekly Hours &amp; Wage Activity'!AC376="", "",'3.Weekly Hours &amp; Wage Activity'!AC376/40 ))),0)</f>
        <v>0</v>
      </c>
      <c r="AU376" s="86">
        <f>IFERROR(IF('3.Weekly Hours &amp; Wage Activity'!AD376 = "FT", 1,MIN(1,IF('3.Weekly Hours &amp; Wage Activity'!AD376 = "", "",MIN('3.Weekly Hours &amp; Wage Activity'!AD376/40,1)),IF('3.Weekly Hours &amp; Wage Activity'!AD376="", "",'3.Weekly Hours &amp; Wage Activity'!AD376/40 ))),0)</f>
        <v>0</v>
      </c>
      <c r="AV376" s="86">
        <f>IFERROR(IF('3.Weekly Hours &amp; Wage Activity'!AE376 = "FT", 1,MIN(1,IF('3.Weekly Hours &amp; Wage Activity'!AE376 = "", "",MIN('3.Weekly Hours &amp; Wage Activity'!AE376/40,1)),IF('3.Weekly Hours &amp; Wage Activity'!AE376="", "",'3.Weekly Hours &amp; Wage Activity'!AE376/40 ))),0)</f>
        <v>0</v>
      </c>
      <c r="AW376" s="86">
        <f>IFERROR(IF('3.Weekly Hours &amp; Wage Activity'!AF376 = "FT", 1,MIN(1,IF('3.Weekly Hours &amp; Wage Activity'!AF376 = "", "",MIN('3.Weekly Hours &amp; Wage Activity'!AF376/40,1)),IF('3.Weekly Hours &amp; Wage Activity'!AF376="", "",'3.Weekly Hours &amp; Wage Activity'!AF376/40 ))),0)</f>
        <v>0</v>
      </c>
      <c r="AX376" s="86">
        <f>IFERROR(IF('3.Weekly Hours &amp; Wage Activity'!AG376 = "FT", 1,MIN(1,IF('3.Weekly Hours &amp; Wage Activity'!AG376 = "", "",MIN('3.Weekly Hours &amp; Wage Activity'!AG376/40,1)),IF('3.Weekly Hours &amp; Wage Activity'!AG376="", "",'3.Weekly Hours &amp; Wage Activity'!AG376/40 ))),0)</f>
        <v>0</v>
      </c>
      <c r="AY376" s="523">
        <f>SUM( IF(COUNTIF('3.Weekly Hours &amp; Wage Activity'!J376:Q376, "&lt;&gt;FT") = 0, COLUMNS('3.Weekly Hours &amp; Wage Activity'!J376:AG376) * 40, '3.Weekly Hours &amp; Wage Activity'!J376:AG376))</f>
        <v>0</v>
      </c>
      <c r="AZ376" s="86">
        <f t="shared" si="41"/>
        <v>0</v>
      </c>
      <c r="BA376" s="87">
        <f t="shared" si="42"/>
        <v>0</v>
      </c>
      <c r="BB376" s="74" t="str">
        <f>IF('2.Census &amp; Reference Benchmarks'!K376 = "", "", '2.Census &amp; Reference Benchmarks'!K376)</f>
        <v/>
      </c>
      <c r="BC376" s="185">
        <f>IF('2.Census &amp; Reference Benchmarks'!L376="N/A",IF(OR(AND(G376="",I376=""),AND(G376&lt;DATEVALUE("1/1/2020"),OR(I376="",I376&gt;DATEVALUE("3/31/2020")))),177.14,IF(OR(I376 = "", I376 &gt; DATEVALUE("1/31/2020")), ROUND(177.14*((DATEVALUE("2/1/2020") -G376)/31),1))),IF('2.Census &amp; Reference Benchmarks'!L376="",0,'2.Census &amp; Reference Benchmarks'!L376))</f>
        <v>0</v>
      </c>
      <c r="BD376" s="74" t="str">
        <f>IF('2.Census &amp; Reference Benchmarks'!N376 = "", "", '2.Census &amp; Reference Benchmarks'!N376)</f>
        <v/>
      </c>
      <c r="BE376" s="185">
        <f>IF('2.Census &amp; Reference Benchmarks'!O376="N/A",IF(OR(AND(G376="",I376=""),AND(G376&lt;=DATEVALUE("2/1/2020"),OR(I376="",I376&gt;=DATEVALUE("2/29/2020")))),165.71,IF(AND(G376&gt;DATEVALUE("2/1/2020"),OR(I376="",I376&lt;=DATEVALUE("2/29/2020"))),((DATEVALUE("3/1/2020")-G376)/29)*165.71,"")),IF('2.Census &amp; Reference Benchmarks'!O376="",0,'2.Census &amp; Reference Benchmarks'!O376))</f>
        <v>0</v>
      </c>
    </row>
    <row r="377" spans="1:57" x14ac:dyDescent="0.25">
      <c r="A377" s="3"/>
      <c r="B377" s="56">
        <f>IF('2.Census &amp; Reference Benchmarks'!B377 &lt;&gt;"",'2.Census &amp; Reference Benchmarks'!B377,"")</f>
        <v>0</v>
      </c>
      <c r="C377" s="56">
        <f>IF('2.Census &amp; Reference Benchmarks'!C377 &lt;&gt;"",'2.Census &amp; Reference Benchmarks'!C377,"")</f>
        <v>0</v>
      </c>
      <c r="D377" s="57" t="str">
        <f>IF('2.Census &amp; Reference Benchmarks'!D377 &lt;&gt;"",'2.Census &amp; Reference Benchmarks'!D377,"")</f>
        <v/>
      </c>
      <c r="E377" s="56" t="str">
        <f>IF('2.Census &amp; Reference Benchmarks'!E377 &lt;&gt;"",'2.Census &amp; Reference Benchmarks'!E377,"")</f>
        <v/>
      </c>
      <c r="F377" s="56" t="str">
        <f>IF('2.Census &amp; Reference Benchmarks'!F377 &lt;&gt;"",'2.Census &amp; Reference Benchmarks'!F377,"")</f>
        <v/>
      </c>
      <c r="G377" s="58" t="str">
        <f>IF('2.Census &amp; Reference Benchmarks'!G377 &lt;&gt;"",'2.Census &amp; Reference Benchmarks'!G377,"")</f>
        <v/>
      </c>
      <c r="H377" s="58" t="str">
        <f>IF('2.Census &amp; Reference Benchmarks'!H377 &lt;&gt;"",'2.Census &amp; Reference Benchmarks'!H377,"")</f>
        <v/>
      </c>
      <c r="I377" s="58" t="str">
        <f>IF('2.Census &amp; Reference Benchmarks'!I377 &lt;&gt;"",'2.Census &amp; Reference Benchmarks'!I377,"")</f>
        <v/>
      </c>
      <c r="J377" s="69" t="str">
        <f>IF('2.Census &amp; Reference Benchmarks'!J377 &lt;&gt;"",'2.Census &amp; Reference Benchmarks'!J377,"")</f>
        <v/>
      </c>
      <c r="K377" s="58" t="str">
        <f>IF('7.Safe Harbor Input Data &amp; Calc'!Q379 &lt;&gt; "", '7.Safe Harbor Input Data &amp; Calc'!Q379, "")</f>
        <v>No</v>
      </c>
      <c r="L377" s="59" t="str">
        <f>IF('2.Census &amp; Reference Benchmarks'!T377&lt;&gt; "",'2.Census &amp; Reference Benchmarks'!T377,"")</f>
        <v/>
      </c>
      <c r="M377" s="60">
        <f>'2.Census &amp; Reference Benchmarks'!M377</f>
        <v>0</v>
      </c>
      <c r="N377" s="60">
        <f>'2.Census &amp; Reference Benchmarks'!P377</f>
        <v>0</v>
      </c>
      <c r="O377" s="60">
        <f>'2.Census &amp; Reference Benchmarks'!S377</f>
        <v>0</v>
      </c>
      <c r="P377" s="52">
        <f>IF( AND(I377 &lt; '1. Summary for SBA'!$J$7, I377 &lt;&gt;""), 0, IF(AND(G377="",I377=""),SUM(M377:O377)*4,IF(I377&lt;'1. Summary for SBA'!$J$7,0,IF(K377="Yes",0,IF(H377="Salary",IF(AND(SUM(M377:O377)*4&lt;100000,L377=""),(SUM(M377:O377)/(IF(OR(I377=0,I377&gt;=DATEVALUE("3/31/2020")),DATEVALUE("3/31/2020"),I377)-IF(OR(G377&lt;=DATEVALUE("1/1/2020"), G377 = ""),DATEVALUE("1/1/2020"),IF(OR(MONTH(G377)=1),G377+1,IF(MONTH(G377)=3,G377,G377-1)))))*360,0),0)))))</f>
        <v>0</v>
      </c>
      <c r="Q377" s="52">
        <f t="shared" si="43"/>
        <v>0</v>
      </c>
      <c r="R377" s="67">
        <f t="shared" si="37"/>
        <v>0</v>
      </c>
      <c r="S377" s="53">
        <f>SUM('3.Weekly Hours &amp; Wage Activity'!AI377:BF377)</f>
        <v>0</v>
      </c>
      <c r="T377" s="53">
        <f>IF(AND(I377&lt;&gt; "",  I377 &lt; '1. Summary for SBA'!$J$11 +168, I377 &gt; '1. Summary for SBA'!$J$11),S377+(((168-(I377-'1. Summary for SBA'!$J$11+1))*S377)/((I377-'1. Summary for SBA'!$J$11+1))),0)</f>
        <v>0</v>
      </c>
      <c r="U377" s="369">
        <f>IF(K377= "Yes",0,IF( H377 = "salary",IF(T377 = 0,MAX(0,$R377-$S377), R377-T377),IF( H377 = "Hourly",'6. Hourly EE Wage Reduction'!AA377, 0)))</f>
        <v>0</v>
      </c>
      <c r="V377" s="67">
        <f t="shared" si="38"/>
        <v>0</v>
      </c>
      <c r="W377" s="405" t="str">
        <f>IF(U377 = 0, "No",IF('6. Hourly EE Wage Reduction'!T377 &gt;'6. Hourly EE Wage Reduction'!W377, "Yes", "No"))</f>
        <v>No</v>
      </c>
      <c r="X377" s="67">
        <f t="shared" si="39"/>
        <v>0</v>
      </c>
      <c r="Y377" s="67">
        <f t="shared" si="40"/>
        <v>0</v>
      </c>
      <c r="AA377" s="86">
        <f>IFERROR(IF('3.Weekly Hours &amp; Wage Activity'!J377 = "FT", 1,MIN(1,IF('3.Weekly Hours &amp; Wage Activity'!J377 = "", "",MIN('3.Weekly Hours &amp; Wage Activity'!J377/40,1)),IF('3.Weekly Hours &amp; Wage Activity'!J377="", "",'3.Weekly Hours &amp; Wage Activity'!J377/40 ))),0)</f>
        <v>0</v>
      </c>
      <c r="AB377" s="86">
        <f>IFERROR(IF('3.Weekly Hours &amp; Wage Activity'!K377 = "FT", 1,MIN(1,IF('3.Weekly Hours &amp; Wage Activity'!K377 = "", "",MIN('3.Weekly Hours &amp; Wage Activity'!K377/40,1)),IF('3.Weekly Hours &amp; Wage Activity'!K377="", "",'3.Weekly Hours &amp; Wage Activity'!K377/40 ))),0)</f>
        <v>0</v>
      </c>
      <c r="AC377" s="86">
        <f>IFERROR(IF('3.Weekly Hours &amp; Wage Activity'!L377 = "FT", 1,MIN(1,IF('3.Weekly Hours &amp; Wage Activity'!L377 = "", "",MIN('3.Weekly Hours &amp; Wage Activity'!L377/40,1)),IF('3.Weekly Hours &amp; Wage Activity'!L377="", "",'3.Weekly Hours &amp; Wage Activity'!L377/40 ))),0)</f>
        <v>0</v>
      </c>
      <c r="AD377" s="86">
        <f>IFERROR(IF('3.Weekly Hours &amp; Wage Activity'!M377 = "FT", 1,MIN(1,IF('3.Weekly Hours &amp; Wage Activity'!M377 = "", "",MIN('3.Weekly Hours &amp; Wage Activity'!M377/40,1)),IF('3.Weekly Hours &amp; Wage Activity'!M377="", "",'3.Weekly Hours &amp; Wage Activity'!M377/40 ))),0)</f>
        <v>0</v>
      </c>
      <c r="AE377" s="86">
        <f>IFERROR(IF('3.Weekly Hours &amp; Wage Activity'!N377 = "FT", 1,MIN(1,IF('3.Weekly Hours &amp; Wage Activity'!N377 = "", "",MIN('3.Weekly Hours &amp; Wage Activity'!N377/40,1)),IF('3.Weekly Hours &amp; Wage Activity'!N377="", "",'3.Weekly Hours &amp; Wage Activity'!N377/40 ))),0)</f>
        <v>0</v>
      </c>
      <c r="AF377" s="86">
        <f>IFERROR(IF('3.Weekly Hours &amp; Wage Activity'!O377 = "FT", 1,MIN(1,IF('3.Weekly Hours &amp; Wage Activity'!O377 = "", "",MIN('3.Weekly Hours &amp; Wage Activity'!O377/40,1)),IF('3.Weekly Hours &amp; Wage Activity'!O377="", "",'3.Weekly Hours &amp; Wage Activity'!O377/40 ))),0)</f>
        <v>0</v>
      </c>
      <c r="AG377" s="86">
        <f>IFERROR(IF('3.Weekly Hours &amp; Wage Activity'!P377 = "FT", 1,MIN(1,IF('3.Weekly Hours &amp; Wage Activity'!P377 = "", "",MIN('3.Weekly Hours &amp; Wage Activity'!P377/40,1)),IF('3.Weekly Hours &amp; Wage Activity'!P377="", "",'3.Weekly Hours &amp; Wage Activity'!P377/40 ))),0)</f>
        <v>0</v>
      </c>
      <c r="AH377" s="86">
        <f>IFERROR(IF('3.Weekly Hours &amp; Wage Activity'!Q377 = "FT", 1,MIN(1,IF('3.Weekly Hours &amp; Wage Activity'!Q377 = "", "",MIN('3.Weekly Hours &amp; Wage Activity'!Q377/40,1)),IF('3.Weekly Hours &amp; Wage Activity'!Q377="", "",'3.Weekly Hours &amp; Wage Activity'!Q377/40 ))),0)</f>
        <v>0</v>
      </c>
      <c r="AI377" s="86">
        <f>IFERROR(IF('3.Weekly Hours &amp; Wage Activity'!R377 = "FT", 1,MIN(1,IF('3.Weekly Hours &amp; Wage Activity'!R377 = "", "",MIN('3.Weekly Hours &amp; Wage Activity'!R377/40,1)),IF('3.Weekly Hours &amp; Wage Activity'!R377="", "",'3.Weekly Hours &amp; Wage Activity'!R377/40 ))),0)</f>
        <v>0</v>
      </c>
      <c r="AJ377" s="86">
        <f>IFERROR(IF('3.Weekly Hours &amp; Wage Activity'!S377 = "FT", 1,MIN(1,IF('3.Weekly Hours &amp; Wage Activity'!S377 = "", "",MIN('3.Weekly Hours &amp; Wage Activity'!S377/40,1)),IF('3.Weekly Hours &amp; Wage Activity'!S377="", "",'3.Weekly Hours &amp; Wage Activity'!S377/40 ))),0)</f>
        <v>0</v>
      </c>
      <c r="AK377" s="86">
        <f>IFERROR(IF('3.Weekly Hours &amp; Wage Activity'!T377 = "FT", 1,MIN(1,IF('3.Weekly Hours &amp; Wage Activity'!T377 = "", "",MIN('3.Weekly Hours &amp; Wage Activity'!T377/40,1)),IF('3.Weekly Hours &amp; Wage Activity'!T377="", "",'3.Weekly Hours &amp; Wage Activity'!T377/40 ))),0)</f>
        <v>0</v>
      </c>
      <c r="AL377" s="86">
        <f>IFERROR(IF('3.Weekly Hours &amp; Wage Activity'!U377 = "FT", 1,MIN(1,IF('3.Weekly Hours &amp; Wage Activity'!U377 = "", "",MIN('3.Weekly Hours &amp; Wage Activity'!U377/40,1)),IF('3.Weekly Hours &amp; Wage Activity'!U377="", "",'3.Weekly Hours &amp; Wage Activity'!U377/40 ))),0)</f>
        <v>0</v>
      </c>
      <c r="AM377" s="86">
        <f>IFERROR(IF('3.Weekly Hours &amp; Wage Activity'!V377 = "FT", 1,MIN(1,IF('3.Weekly Hours &amp; Wage Activity'!V377 = "", "",MIN('3.Weekly Hours &amp; Wage Activity'!V377/40,1)),IF('3.Weekly Hours &amp; Wage Activity'!V377="", "",'3.Weekly Hours &amp; Wage Activity'!V377/40 ))),0)</f>
        <v>0</v>
      </c>
      <c r="AN377" s="86">
        <f>IFERROR(IF('3.Weekly Hours &amp; Wage Activity'!W377 = "FT", 1,MIN(1,IF('3.Weekly Hours &amp; Wage Activity'!W377 = "", "",MIN('3.Weekly Hours &amp; Wage Activity'!W377/40,1)),IF('3.Weekly Hours &amp; Wage Activity'!W377="", "",'3.Weekly Hours &amp; Wage Activity'!W377/40 ))),0)</f>
        <v>0</v>
      </c>
      <c r="AO377" s="86">
        <f>IFERROR(IF('3.Weekly Hours &amp; Wage Activity'!X377 = "FT", 1,MIN(1,IF('3.Weekly Hours &amp; Wage Activity'!X377 = "", "",MIN('3.Weekly Hours &amp; Wage Activity'!X377/40,1)),IF('3.Weekly Hours &amp; Wage Activity'!X377="", "",'3.Weekly Hours &amp; Wage Activity'!X377/40 ))),0)</f>
        <v>0</v>
      </c>
      <c r="AP377" s="86">
        <f>IFERROR(IF('3.Weekly Hours &amp; Wage Activity'!Y377 = "FT", 1,MIN(1,IF('3.Weekly Hours &amp; Wage Activity'!Y377 = "", "",MIN('3.Weekly Hours &amp; Wage Activity'!Y377/40,1)),IF('3.Weekly Hours &amp; Wage Activity'!Y377="", "",'3.Weekly Hours &amp; Wage Activity'!Y377/40 ))),0)</f>
        <v>0</v>
      </c>
      <c r="AQ377" s="86">
        <f>IFERROR(IF('3.Weekly Hours &amp; Wage Activity'!Z377 = "FT", 1,MIN(1,IF('3.Weekly Hours &amp; Wage Activity'!Z377 = "", "",MIN('3.Weekly Hours &amp; Wage Activity'!Z377/40,1)),IF('3.Weekly Hours &amp; Wage Activity'!Z377="", "",'3.Weekly Hours &amp; Wage Activity'!Z377/40 ))),0)</f>
        <v>0</v>
      </c>
      <c r="AR377" s="86">
        <f>IFERROR(IF('3.Weekly Hours &amp; Wage Activity'!AA377 = "FT", 1,MIN(1,IF('3.Weekly Hours &amp; Wage Activity'!AA377 = "", "",MIN('3.Weekly Hours &amp; Wage Activity'!AA377/40,1)),IF('3.Weekly Hours &amp; Wage Activity'!AA377="", "",'3.Weekly Hours &amp; Wage Activity'!AA377/40 ))),0)</f>
        <v>0</v>
      </c>
      <c r="AS377" s="86">
        <f>IFERROR(IF('3.Weekly Hours &amp; Wage Activity'!AB377 = "FT", 1,MIN(1,IF('3.Weekly Hours &amp; Wage Activity'!AB377 = "", "",MIN('3.Weekly Hours &amp; Wage Activity'!AB377/40,1)),IF('3.Weekly Hours &amp; Wage Activity'!AB377="", "",'3.Weekly Hours &amp; Wage Activity'!AB377/40 ))),0)</f>
        <v>0</v>
      </c>
      <c r="AT377" s="86">
        <f>IFERROR(IF('3.Weekly Hours &amp; Wage Activity'!AC377 = "FT", 1,MIN(1,IF('3.Weekly Hours &amp; Wage Activity'!AC377 = "", "",MIN('3.Weekly Hours &amp; Wage Activity'!AC377/40,1)),IF('3.Weekly Hours &amp; Wage Activity'!AC377="", "",'3.Weekly Hours &amp; Wage Activity'!AC377/40 ))),0)</f>
        <v>0</v>
      </c>
      <c r="AU377" s="86">
        <f>IFERROR(IF('3.Weekly Hours &amp; Wage Activity'!AD377 = "FT", 1,MIN(1,IF('3.Weekly Hours &amp; Wage Activity'!AD377 = "", "",MIN('3.Weekly Hours &amp; Wage Activity'!AD377/40,1)),IF('3.Weekly Hours &amp; Wage Activity'!AD377="", "",'3.Weekly Hours &amp; Wage Activity'!AD377/40 ))),0)</f>
        <v>0</v>
      </c>
      <c r="AV377" s="86">
        <f>IFERROR(IF('3.Weekly Hours &amp; Wage Activity'!AE377 = "FT", 1,MIN(1,IF('3.Weekly Hours &amp; Wage Activity'!AE377 = "", "",MIN('3.Weekly Hours &amp; Wage Activity'!AE377/40,1)),IF('3.Weekly Hours &amp; Wage Activity'!AE377="", "",'3.Weekly Hours &amp; Wage Activity'!AE377/40 ))),0)</f>
        <v>0</v>
      </c>
      <c r="AW377" s="86">
        <f>IFERROR(IF('3.Weekly Hours &amp; Wage Activity'!AF377 = "FT", 1,MIN(1,IF('3.Weekly Hours &amp; Wage Activity'!AF377 = "", "",MIN('3.Weekly Hours &amp; Wage Activity'!AF377/40,1)),IF('3.Weekly Hours &amp; Wage Activity'!AF377="", "",'3.Weekly Hours &amp; Wage Activity'!AF377/40 ))),0)</f>
        <v>0</v>
      </c>
      <c r="AX377" s="86">
        <f>IFERROR(IF('3.Weekly Hours &amp; Wage Activity'!AG377 = "FT", 1,MIN(1,IF('3.Weekly Hours &amp; Wage Activity'!AG377 = "", "",MIN('3.Weekly Hours &amp; Wage Activity'!AG377/40,1)),IF('3.Weekly Hours &amp; Wage Activity'!AG377="", "",'3.Weekly Hours &amp; Wage Activity'!AG377/40 ))),0)</f>
        <v>0</v>
      </c>
      <c r="AY377" s="523">
        <f>SUM( IF(COUNTIF('3.Weekly Hours &amp; Wage Activity'!J377:Q377, "&lt;&gt;FT") = 0, COLUMNS('3.Weekly Hours &amp; Wage Activity'!J377:AG377) * 40, '3.Weekly Hours &amp; Wage Activity'!J377:AG377))</f>
        <v>0</v>
      </c>
      <c r="AZ377" s="86">
        <f t="shared" si="41"/>
        <v>0</v>
      </c>
      <c r="BA377" s="87">
        <f t="shared" si="42"/>
        <v>0</v>
      </c>
      <c r="BB377" s="74" t="str">
        <f>IF('2.Census &amp; Reference Benchmarks'!K377 = "", "", '2.Census &amp; Reference Benchmarks'!K377)</f>
        <v/>
      </c>
      <c r="BC377" s="185">
        <f>IF('2.Census &amp; Reference Benchmarks'!L377="N/A",IF(OR(AND(G377="",I377=""),AND(G377&lt;DATEVALUE("1/1/2020"),OR(I377="",I377&gt;DATEVALUE("3/31/2020")))),177.14,IF(OR(I377 = "", I377 &gt; DATEVALUE("1/31/2020")), ROUND(177.14*((DATEVALUE("2/1/2020") -G377)/31),1))),IF('2.Census &amp; Reference Benchmarks'!L377="",0,'2.Census &amp; Reference Benchmarks'!L377))</f>
        <v>0</v>
      </c>
      <c r="BD377" s="74" t="str">
        <f>IF('2.Census &amp; Reference Benchmarks'!N377 = "", "", '2.Census &amp; Reference Benchmarks'!N377)</f>
        <v/>
      </c>
      <c r="BE377" s="185">
        <f>IF('2.Census &amp; Reference Benchmarks'!O377="N/A",IF(OR(AND(G377="",I377=""),AND(G377&lt;=DATEVALUE("2/1/2020"),OR(I377="",I377&gt;=DATEVALUE("2/29/2020")))),165.71,IF(AND(G377&gt;DATEVALUE("2/1/2020"),OR(I377="",I377&lt;=DATEVALUE("2/29/2020"))),((DATEVALUE("3/1/2020")-G377)/29)*165.71,"")),IF('2.Census &amp; Reference Benchmarks'!O377="",0,'2.Census &amp; Reference Benchmarks'!O377))</f>
        <v>0</v>
      </c>
    </row>
    <row r="378" spans="1:57" x14ac:dyDescent="0.25">
      <c r="A378" s="3"/>
      <c r="B378" s="56">
        <f>IF('2.Census &amp; Reference Benchmarks'!B378 &lt;&gt;"",'2.Census &amp; Reference Benchmarks'!B378,"")</f>
        <v>0</v>
      </c>
      <c r="C378" s="56">
        <f>IF('2.Census &amp; Reference Benchmarks'!C378 &lt;&gt;"",'2.Census &amp; Reference Benchmarks'!C378,"")</f>
        <v>0</v>
      </c>
      <c r="D378" s="57" t="str">
        <f>IF('2.Census &amp; Reference Benchmarks'!D378 &lt;&gt;"",'2.Census &amp; Reference Benchmarks'!D378,"")</f>
        <v/>
      </c>
      <c r="E378" s="56" t="str">
        <f>IF('2.Census &amp; Reference Benchmarks'!E378 &lt;&gt;"",'2.Census &amp; Reference Benchmarks'!E378,"")</f>
        <v/>
      </c>
      <c r="F378" s="56" t="str">
        <f>IF('2.Census &amp; Reference Benchmarks'!F378 &lt;&gt;"",'2.Census &amp; Reference Benchmarks'!F378,"")</f>
        <v/>
      </c>
      <c r="G378" s="58" t="str">
        <f>IF('2.Census &amp; Reference Benchmarks'!G378 &lt;&gt;"",'2.Census &amp; Reference Benchmarks'!G378,"")</f>
        <v/>
      </c>
      <c r="H378" s="58" t="str">
        <f>IF('2.Census &amp; Reference Benchmarks'!H378 &lt;&gt;"",'2.Census &amp; Reference Benchmarks'!H378,"")</f>
        <v/>
      </c>
      <c r="I378" s="58" t="str">
        <f>IF('2.Census &amp; Reference Benchmarks'!I378 &lt;&gt;"",'2.Census &amp; Reference Benchmarks'!I378,"")</f>
        <v/>
      </c>
      <c r="J378" s="69" t="str">
        <f>IF('2.Census &amp; Reference Benchmarks'!J378 &lt;&gt;"",'2.Census &amp; Reference Benchmarks'!J378,"")</f>
        <v/>
      </c>
      <c r="K378" s="58" t="str">
        <f>IF('7.Safe Harbor Input Data &amp; Calc'!Q380 &lt;&gt; "", '7.Safe Harbor Input Data &amp; Calc'!Q380, "")</f>
        <v>No</v>
      </c>
      <c r="L378" s="59" t="str">
        <f>IF('2.Census &amp; Reference Benchmarks'!T378&lt;&gt; "",'2.Census &amp; Reference Benchmarks'!T378,"")</f>
        <v/>
      </c>
      <c r="M378" s="60">
        <f>'2.Census &amp; Reference Benchmarks'!M378</f>
        <v>0</v>
      </c>
      <c r="N378" s="60">
        <f>'2.Census &amp; Reference Benchmarks'!P378</f>
        <v>0</v>
      </c>
      <c r="O378" s="60">
        <f>'2.Census &amp; Reference Benchmarks'!S378</f>
        <v>0</v>
      </c>
      <c r="P378" s="52">
        <f>IF( AND(I378 &lt; '1. Summary for SBA'!$J$7, I378 &lt;&gt;""), 0, IF(AND(G378="",I378=""),SUM(M378:O378)*4,IF(I378&lt;'1. Summary for SBA'!$J$7,0,IF(K378="Yes",0,IF(H378="Salary",IF(AND(SUM(M378:O378)*4&lt;100000,L378=""),(SUM(M378:O378)/(IF(OR(I378=0,I378&gt;=DATEVALUE("3/31/2020")),DATEVALUE("3/31/2020"),I378)-IF(OR(G378&lt;=DATEVALUE("1/1/2020"), G378 = ""),DATEVALUE("1/1/2020"),IF(OR(MONTH(G378)=1),G378+1,IF(MONTH(G378)=3,G378,G378-1)))))*360,0),0)))))</f>
        <v>0</v>
      </c>
      <c r="Q378" s="52">
        <f t="shared" si="43"/>
        <v>0</v>
      </c>
      <c r="R378" s="67">
        <f t="shared" si="37"/>
        <v>0</v>
      </c>
      <c r="S378" s="53">
        <f>SUM('3.Weekly Hours &amp; Wage Activity'!AI378:BF378)</f>
        <v>0</v>
      </c>
      <c r="T378" s="53">
        <f>IF(AND(I378&lt;&gt; "",  I378 &lt; '1. Summary for SBA'!$J$11 +168, I378 &gt; '1. Summary for SBA'!$J$11),S378+(((168-(I378-'1. Summary for SBA'!$J$11+1))*S378)/((I378-'1. Summary for SBA'!$J$11+1))),0)</f>
        <v>0</v>
      </c>
      <c r="U378" s="369">
        <f>IF(K378= "Yes",0,IF( H378 = "salary",IF(T378 = 0,MAX(0,$R378-$S378), R378-T378),IF( H378 = "Hourly",'6. Hourly EE Wage Reduction'!AA378, 0)))</f>
        <v>0</v>
      </c>
      <c r="V378" s="67">
        <f t="shared" si="38"/>
        <v>0</v>
      </c>
      <c r="W378" s="405" t="str">
        <f>IF(U378 = 0, "No",IF('6. Hourly EE Wage Reduction'!T378 &gt;'6. Hourly EE Wage Reduction'!W378, "Yes", "No"))</f>
        <v>No</v>
      </c>
      <c r="X378" s="67">
        <f t="shared" si="39"/>
        <v>0</v>
      </c>
      <c r="Y378" s="67">
        <f t="shared" si="40"/>
        <v>0</v>
      </c>
      <c r="AA378" s="86">
        <f>IFERROR(IF('3.Weekly Hours &amp; Wage Activity'!J378 = "FT", 1,MIN(1,IF('3.Weekly Hours &amp; Wage Activity'!J378 = "", "",MIN('3.Weekly Hours &amp; Wage Activity'!J378/40,1)),IF('3.Weekly Hours &amp; Wage Activity'!J378="", "",'3.Weekly Hours &amp; Wage Activity'!J378/40 ))),0)</f>
        <v>0</v>
      </c>
      <c r="AB378" s="86">
        <f>IFERROR(IF('3.Weekly Hours &amp; Wage Activity'!K378 = "FT", 1,MIN(1,IF('3.Weekly Hours &amp; Wage Activity'!K378 = "", "",MIN('3.Weekly Hours &amp; Wage Activity'!K378/40,1)),IF('3.Weekly Hours &amp; Wage Activity'!K378="", "",'3.Weekly Hours &amp; Wage Activity'!K378/40 ))),0)</f>
        <v>0</v>
      </c>
      <c r="AC378" s="86">
        <f>IFERROR(IF('3.Weekly Hours &amp; Wage Activity'!L378 = "FT", 1,MIN(1,IF('3.Weekly Hours &amp; Wage Activity'!L378 = "", "",MIN('3.Weekly Hours &amp; Wage Activity'!L378/40,1)),IF('3.Weekly Hours &amp; Wage Activity'!L378="", "",'3.Weekly Hours &amp; Wage Activity'!L378/40 ))),0)</f>
        <v>0</v>
      </c>
      <c r="AD378" s="86">
        <f>IFERROR(IF('3.Weekly Hours &amp; Wage Activity'!M378 = "FT", 1,MIN(1,IF('3.Weekly Hours &amp; Wage Activity'!M378 = "", "",MIN('3.Weekly Hours &amp; Wage Activity'!M378/40,1)),IF('3.Weekly Hours &amp; Wage Activity'!M378="", "",'3.Weekly Hours &amp; Wage Activity'!M378/40 ))),0)</f>
        <v>0</v>
      </c>
      <c r="AE378" s="86">
        <f>IFERROR(IF('3.Weekly Hours &amp; Wage Activity'!N378 = "FT", 1,MIN(1,IF('3.Weekly Hours &amp; Wage Activity'!N378 = "", "",MIN('3.Weekly Hours &amp; Wage Activity'!N378/40,1)),IF('3.Weekly Hours &amp; Wage Activity'!N378="", "",'3.Weekly Hours &amp; Wage Activity'!N378/40 ))),0)</f>
        <v>0</v>
      </c>
      <c r="AF378" s="86">
        <f>IFERROR(IF('3.Weekly Hours &amp; Wage Activity'!O378 = "FT", 1,MIN(1,IF('3.Weekly Hours &amp; Wage Activity'!O378 = "", "",MIN('3.Weekly Hours &amp; Wage Activity'!O378/40,1)),IF('3.Weekly Hours &amp; Wage Activity'!O378="", "",'3.Weekly Hours &amp; Wage Activity'!O378/40 ))),0)</f>
        <v>0</v>
      </c>
      <c r="AG378" s="86">
        <f>IFERROR(IF('3.Weekly Hours &amp; Wage Activity'!P378 = "FT", 1,MIN(1,IF('3.Weekly Hours &amp; Wage Activity'!P378 = "", "",MIN('3.Weekly Hours &amp; Wage Activity'!P378/40,1)),IF('3.Weekly Hours &amp; Wage Activity'!P378="", "",'3.Weekly Hours &amp; Wage Activity'!P378/40 ))),0)</f>
        <v>0</v>
      </c>
      <c r="AH378" s="86">
        <f>IFERROR(IF('3.Weekly Hours &amp; Wage Activity'!Q378 = "FT", 1,MIN(1,IF('3.Weekly Hours &amp; Wage Activity'!Q378 = "", "",MIN('3.Weekly Hours &amp; Wage Activity'!Q378/40,1)),IF('3.Weekly Hours &amp; Wage Activity'!Q378="", "",'3.Weekly Hours &amp; Wage Activity'!Q378/40 ))),0)</f>
        <v>0</v>
      </c>
      <c r="AI378" s="86">
        <f>IFERROR(IF('3.Weekly Hours &amp; Wage Activity'!R378 = "FT", 1,MIN(1,IF('3.Weekly Hours &amp; Wage Activity'!R378 = "", "",MIN('3.Weekly Hours &amp; Wage Activity'!R378/40,1)),IF('3.Weekly Hours &amp; Wage Activity'!R378="", "",'3.Weekly Hours &amp; Wage Activity'!R378/40 ))),0)</f>
        <v>0</v>
      </c>
      <c r="AJ378" s="86">
        <f>IFERROR(IF('3.Weekly Hours &amp; Wage Activity'!S378 = "FT", 1,MIN(1,IF('3.Weekly Hours &amp; Wage Activity'!S378 = "", "",MIN('3.Weekly Hours &amp; Wage Activity'!S378/40,1)),IF('3.Weekly Hours &amp; Wage Activity'!S378="", "",'3.Weekly Hours &amp; Wage Activity'!S378/40 ))),0)</f>
        <v>0</v>
      </c>
      <c r="AK378" s="86">
        <f>IFERROR(IF('3.Weekly Hours &amp; Wage Activity'!T378 = "FT", 1,MIN(1,IF('3.Weekly Hours &amp; Wage Activity'!T378 = "", "",MIN('3.Weekly Hours &amp; Wage Activity'!T378/40,1)),IF('3.Weekly Hours &amp; Wage Activity'!T378="", "",'3.Weekly Hours &amp; Wage Activity'!T378/40 ))),0)</f>
        <v>0</v>
      </c>
      <c r="AL378" s="86">
        <f>IFERROR(IF('3.Weekly Hours &amp; Wage Activity'!U378 = "FT", 1,MIN(1,IF('3.Weekly Hours &amp; Wage Activity'!U378 = "", "",MIN('3.Weekly Hours &amp; Wage Activity'!U378/40,1)),IF('3.Weekly Hours &amp; Wage Activity'!U378="", "",'3.Weekly Hours &amp; Wage Activity'!U378/40 ))),0)</f>
        <v>0</v>
      </c>
      <c r="AM378" s="86">
        <f>IFERROR(IF('3.Weekly Hours &amp; Wage Activity'!V378 = "FT", 1,MIN(1,IF('3.Weekly Hours &amp; Wage Activity'!V378 = "", "",MIN('3.Weekly Hours &amp; Wage Activity'!V378/40,1)),IF('3.Weekly Hours &amp; Wage Activity'!V378="", "",'3.Weekly Hours &amp; Wage Activity'!V378/40 ))),0)</f>
        <v>0</v>
      </c>
      <c r="AN378" s="86">
        <f>IFERROR(IF('3.Weekly Hours &amp; Wage Activity'!W378 = "FT", 1,MIN(1,IF('3.Weekly Hours &amp; Wage Activity'!W378 = "", "",MIN('3.Weekly Hours &amp; Wage Activity'!W378/40,1)),IF('3.Weekly Hours &amp; Wage Activity'!W378="", "",'3.Weekly Hours &amp; Wage Activity'!W378/40 ))),0)</f>
        <v>0</v>
      </c>
      <c r="AO378" s="86">
        <f>IFERROR(IF('3.Weekly Hours &amp; Wage Activity'!X378 = "FT", 1,MIN(1,IF('3.Weekly Hours &amp; Wage Activity'!X378 = "", "",MIN('3.Weekly Hours &amp; Wage Activity'!X378/40,1)),IF('3.Weekly Hours &amp; Wage Activity'!X378="", "",'3.Weekly Hours &amp; Wage Activity'!X378/40 ))),0)</f>
        <v>0</v>
      </c>
      <c r="AP378" s="86">
        <f>IFERROR(IF('3.Weekly Hours &amp; Wage Activity'!Y378 = "FT", 1,MIN(1,IF('3.Weekly Hours &amp; Wage Activity'!Y378 = "", "",MIN('3.Weekly Hours &amp; Wage Activity'!Y378/40,1)),IF('3.Weekly Hours &amp; Wage Activity'!Y378="", "",'3.Weekly Hours &amp; Wage Activity'!Y378/40 ))),0)</f>
        <v>0</v>
      </c>
      <c r="AQ378" s="86">
        <f>IFERROR(IF('3.Weekly Hours &amp; Wage Activity'!Z378 = "FT", 1,MIN(1,IF('3.Weekly Hours &amp; Wage Activity'!Z378 = "", "",MIN('3.Weekly Hours &amp; Wage Activity'!Z378/40,1)),IF('3.Weekly Hours &amp; Wage Activity'!Z378="", "",'3.Weekly Hours &amp; Wage Activity'!Z378/40 ))),0)</f>
        <v>0</v>
      </c>
      <c r="AR378" s="86">
        <f>IFERROR(IF('3.Weekly Hours &amp; Wage Activity'!AA378 = "FT", 1,MIN(1,IF('3.Weekly Hours &amp; Wage Activity'!AA378 = "", "",MIN('3.Weekly Hours &amp; Wage Activity'!AA378/40,1)),IF('3.Weekly Hours &amp; Wage Activity'!AA378="", "",'3.Weekly Hours &amp; Wage Activity'!AA378/40 ))),0)</f>
        <v>0</v>
      </c>
      <c r="AS378" s="86">
        <f>IFERROR(IF('3.Weekly Hours &amp; Wage Activity'!AB378 = "FT", 1,MIN(1,IF('3.Weekly Hours &amp; Wage Activity'!AB378 = "", "",MIN('3.Weekly Hours &amp; Wage Activity'!AB378/40,1)),IF('3.Weekly Hours &amp; Wage Activity'!AB378="", "",'3.Weekly Hours &amp; Wage Activity'!AB378/40 ))),0)</f>
        <v>0</v>
      </c>
      <c r="AT378" s="86">
        <f>IFERROR(IF('3.Weekly Hours &amp; Wage Activity'!AC378 = "FT", 1,MIN(1,IF('3.Weekly Hours &amp; Wage Activity'!AC378 = "", "",MIN('3.Weekly Hours &amp; Wage Activity'!AC378/40,1)),IF('3.Weekly Hours &amp; Wage Activity'!AC378="", "",'3.Weekly Hours &amp; Wage Activity'!AC378/40 ))),0)</f>
        <v>0</v>
      </c>
      <c r="AU378" s="86">
        <f>IFERROR(IF('3.Weekly Hours &amp; Wage Activity'!AD378 = "FT", 1,MIN(1,IF('3.Weekly Hours &amp; Wage Activity'!AD378 = "", "",MIN('3.Weekly Hours &amp; Wage Activity'!AD378/40,1)),IF('3.Weekly Hours &amp; Wage Activity'!AD378="", "",'3.Weekly Hours &amp; Wage Activity'!AD378/40 ))),0)</f>
        <v>0</v>
      </c>
      <c r="AV378" s="86">
        <f>IFERROR(IF('3.Weekly Hours &amp; Wage Activity'!AE378 = "FT", 1,MIN(1,IF('3.Weekly Hours &amp; Wage Activity'!AE378 = "", "",MIN('3.Weekly Hours &amp; Wage Activity'!AE378/40,1)),IF('3.Weekly Hours &amp; Wage Activity'!AE378="", "",'3.Weekly Hours &amp; Wage Activity'!AE378/40 ))),0)</f>
        <v>0</v>
      </c>
      <c r="AW378" s="86">
        <f>IFERROR(IF('3.Weekly Hours &amp; Wage Activity'!AF378 = "FT", 1,MIN(1,IF('3.Weekly Hours &amp; Wage Activity'!AF378 = "", "",MIN('3.Weekly Hours &amp; Wage Activity'!AF378/40,1)),IF('3.Weekly Hours &amp; Wage Activity'!AF378="", "",'3.Weekly Hours &amp; Wage Activity'!AF378/40 ))),0)</f>
        <v>0</v>
      </c>
      <c r="AX378" s="86">
        <f>IFERROR(IF('3.Weekly Hours &amp; Wage Activity'!AG378 = "FT", 1,MIN(1,IF('3.Weekly Hours &amp; Wage Activity'!AG378 = "", "",MIN('3.Weekly Hours &amp; Wage Activity'!AG378/40,1)),IF('3.Weekly Hours &amp; Wage Activity'!AG378="", "",'3.Weekly Hours &amp; Wage Activity'!AG378/40 ))),0)</f>
        <v>0</v>
      </c>
      <c r="AY378" s="523">
        <f>SUM( IF(COUNTIF('3.Weekly Hours &amp; Wage Activity'!J378:Q378, "&lt;&gt;FT") = 0, COLUMNS('3.Weekly Hours &amp; Wage Activity'!J378:AG378) * 40, '3.Weekly Hours &amp; Wage Activity'!J378:AG378))</f>
        <v>0</v>
      </c>
      <c r="AZ378" s="86">
        <f t="shared" si="41"/>
        <v>0</v>
      </c>
      <c r="BA378" s="87">
        <f t="shared" si="42"/>
        <v>0</v>
      </c>
      <c r="BB378" s="74" t="str">
        <f>IF('2.Census &amp; Reference Benchmarks'!K378 = "", "", '2.Census &amp; Reference Benchmarks'!K378)</f>
        <v/>
      </c>
      <c r="BC378" s="185">
        <f>IF('2.Census &amp; Reference Benchmarks'!L378="N/A",IF(OR(AND(G378="",I378=""),AND(G378&lt;DATEVALUE("1/1/2020"),OR(I378="",I378&gt;DATEVALUE("3/31/2020")))),177.14,IF(OR(I378 = "", I378 &gt; DATEVALUE("1/31/2020")), ROUND(177.14*((DATEVALUE("2/1/2020") -G378)/31),1))),IF('2.Census &amp; Reference Benchmarks'!L378="",0,'2.Census &amp; Reference Benchmarks'!L378))</f>
        <v>0</v>
      </c>
      <c r="BD378" s="74" t="str">
        <f>IF('2.Census &amp; Reference Benchmarks'!N378 = "", "", '2.Census &amp; Reference Benchmarks'!N378)</f>
        <v/>
      </c>
      <c r="BE378" s="185">
        <f>IF('2.Census &amp; Reference Benchmarks'!O378="N/A",IF(OR(AND(G378="",I378=""),AND(G378&lt;=DATEVALUE("2/1/2020"),OR(I378="",I378&gt;=DATEVALUE("2/29/2020")))),165.71,IF(AND(G378&gt;DATEVALUE("2/1/2020"),OR(I378="",I378&lt;=DATEVALUE("2/29/2020"))),((DATEVALUE("3/1/2020")-G378)/29)*165.71,"")),IF('2.Census &amp; Reference Benchmarks'!O378="",0,'2.Census &amp; Reference Benchmarks'!O378))</f>
        <v>0</v>
      </c>
    </row>
    <row r="379" spans="1:57" x14ac:dyDescent="0.25">
      <c r="A379" s="3"/>
      <c r="B379" s="56">
        <f>IF('2.Census &amp; Reference Benchmarks'!B379 &lt;&gt;"",'2.Census &amp; Reference Benchmarks'!B379,"")</f>
        <v>0</v>
      </c>
      <c r="C379" s="56">
        <f>IF('2.Census &amp; Reference Benchmarks'!C379 &lt;&gt;"",'2.Census &amp; Reference Benchmarks'!C379,"")</f>
        <v>0</v>
      </c>
      <c r="D379" s="57" t="str">
        <f>IF('2.Census &amp; Reference Benchmarks'!D379 &lt;&gt;"",'2.Census &amp; Reference Benchmarks'!D379,"")</f>
        <v/>
      </c>
      <c r="E379" s="56" t="str">
        <f>IF('2.Census &amp; Reference Benchmarks'!E379 &lt;&gt;"",'2.Census &amp; Reference Benchmarks'!E379,"")</f>
        <v/>
      </c>
      <c r="F379" s="56" t="str">
        <f>IF('2.Census &amp; Reference Benchmarks'!F379 &lt;&gt;"",'2.Census &amp; Reference Benchmarks'!F379,"")</f>
        <v/>
      </c>
      <c r="G379" s="58" t="str">
        <f>IF('2.Census &amp; Reference Benchmarks'!G379 &lt;&gt;"",'2.Census &amp; Reference Benchmarks'!G379,"")</f>
        <v/>
      </c>
      <c r="H379" s="58" t="str">
        <f>IF('2.Census &amp; Reference Benchmarks'!H379 &lt;&gt;"",'2.Census &amp; Reference Benchmarks'!H379,"")</f>
        <v/>
      </c>
      <c r="I379" s="58" t="str">
        <f>IF('2.Census &amp; Reference Benchmarks'!I379 &lt;&gt;"",'2.Census &amp; Reference Benchmarks'!I379,"")</f>
        <v/>
      </c>
      <c r="J379" s="69" t="str">
        <f>IF('2.Census &amp; Reference Benchmarks'!J379 &lt;&gt;"",'2.Census &amp; Reference Benchmarks'!J379,"")</f>
        <v/>
      </c>
      <c r="K379" s="58" t="str">
        <f>IF('7.Safe Harbor Input Data &amp; Calc'!Q381 &lt;&gt; "", '7.Safe Harbor Input Data &amp; Calc'!Q381, "")</f>
        <v>No</v>
      </c>
      <c r="L379" s="59" t="str">
        <f>IF('2.Census &amp; Reference Benchmarks'!T379&lt;&gt; "",'2.Census &amp; Reference Benchmarks'!T379,"")</f>
        <v/>
      </c>
      <c r="M379" s="60">
        <f>'2.Census &amp; Reference Benchmarks'!M379</f>
        <v>0</v>
      </c>
      <c r="N379" s="60">
        <f>'2.Census &amp; Reference Benchmarks'!P379</f>
        <v>0</v>
      </c>
      <c r="O379" s="60">
        <f>'2.Census &amp; Reference Benchmarks'!S379</f>
        <v>0</v>
      </c>
      <c r="P379" s="52">
        <f>IF( AND(I379 &lt; '1. Summary for SBA'!$J$7, I379 &lt;&gt;""), 0, IF(AND(G379="",I379=""),SUM(M379:O379)*4,IF(I379&lt;'1. Summary for SBA'!$J$7,0,IF(K379="Yes",0,IF(H379="Salary",IF(AND(SUM(M379:O379)*4&lt;100000,L379=""),(SUM(M379:O379)/(IF(OR(I379=0,I379&gt;=DATEVALUE("3/31/2020")),DATEVALUE("3/31/2020"),I379)-IF(OR(G379&lt;=DATEVALUE("1/1/2020"), G379 = ""),DATEVALUE("1/1/2020"),IF(OR(MONTH(G379)=1),G379+1,IF(MONTH(G379)=3,G379,G379-1)))))*360,0),0)))))</f>
        <v>0</v>
      </c>
      <c r="Q379" s="52">
        <f t="shared" si="43"/>
        <v>0</v>
      </c>
      <c r="R379" s="67">
        <f t="shared" si="37"/>
        <v>0</v>
      </c>
      <c r="S379" s="53">
        <f>SUM('3.Weekly Hours &amp; Wage Activity'!AI379:BF379)</f>
        <v>0</v>
      </c>
      <c r="T379" s="53">
        <f>IF(AND(I379&lt;&gt; "",  I379 &lt; '1. Summary for SBA'!$J$11 +168, I379 &gt; '1. Summary for SBA'!$J$11),S379+(((168-(I379-'1. Summary for SBA'!$J$11+1))*S379)/((I379-'1. Summary for SBA'!$J$11+1))),0)</f>
        <v>0</v>
      </c>
      <c r="U379" s="369">
        <f>IF(K379= "Yes",0,IF( H379 = "salary",IF(T379 = 0,MAX(0,$R379-$S379), R379-T379),IF( H379 = "Hourly",'6. Hourly EE Wage Reduction'!AA379, 0)))</f>
        <v>0</v>
      </c>
      <c r="V379" s="67">
        <f t="shared" si="38"/>
        <v>0</v>
      </c>
      <c r="W379" s="405" t="str">
        <f>IF(U379 = 0, "No",IF('6. Hourly EE Wage Reduction'!T379 &gt;'6. Hourly EE Wage Reduction'!W379, "Yes", "No"))</f>
        <v>No</v>
      </c>
      <c r="X379" s="67">
        <f t="shared" si="39"/>
        <v>0</v>
      </c>
      <c r="Y379" s="67">
        <f t="shared" si="40"/>
        <v>0</v>
      </c>
      <c r="AA379" s="86">
        <f>IFERROR(IF('3.Weekly Hours &amp; Wage Activity'!J379 = "FT", 1,MIN(1,IF('3.Weekly Hours &amp; Wage Activity'!J379 = "", "",MIN('3.Weekly Hours &amp; Wage Activity'!J379/40,1)),IF('3.Weekly Hours &amp; Wage Activity'!J379="", "",'3.Weekly Hours &amp; Wage Activity'!J379/40 ))),0)</f>
        <v>0</v>
      </c>
      <c r="AB379" s="86">
        <f>IFERROR(IF('3.Weekly Hours &amp; Wage Activity'!K379 = "FT", 1,MIN(1,IF('3.Weekly Hours &amp; Wage Activity'!K379 = "", "",MIN('3.Weekly Hours &amp; Wage Activity'!K379/40,1)),IF('3.Weekly Hours &amp; Wage Activity'!K379="", "",'3.Weekly Hours &amp; Wage Activity'!K379/40 ))),0)</f>
        <v>0</v>
      </c>
      <c r="AC379" s="86">
        <f>IFERROR(IF('3.Weekly Hours &amp; Wage Activity'!L379 = "FT", 1,MIN(1,IF('3.Weekly Hours &amp; Wage Activity'!L379 = "", "",MIN('3.Weekly Hours &amp; Wage Activity'!L379/40,1)),IF('3.Weekly Hours &amp; Wage Activity'!L379="", "",'3.Weekly Hours &amp; Wage Activity'!L379/40 ))),0)</f>
        <v>0</v>
      </c>
      <c r="AD379" s="86">
        <f>IFERROR(IF('3.Weekly Hours &amp; Wage Activity'!M379 = "FT", 1,MIN(1,IF('3.Weekly Hours &amp; Wage Activity'!M379 = "", "",MIN('3.Weekly Hours &amp; Wage Activity'!M379/40,1)),IF('3.Weekly Hours &amp; Wage Activity'!M379="", "",'3.Weekly Hours &amp; Wage Activity'!M379/40 ))),0)</f>
        <v>0</v>
      </c>
      <c r="AE379" s="86">
        <f>IFERROR(IF('3.Weekly Hours &amp; Wage Activity'!N379 = "FT", 1,MIN(1,IF('3.Weekly Hours &amp; Wage Activity'!N379 = "", "",MIN('3.Weekly Hours &amp; Wage Activity'!N379/40,1)),IF('3.Weekly Hours &amp; Wage Activity'!N379="", "",'3.Weekly Hours &amp; Wage Activity'!N379/40 ))),0)</f>
        <v>0</v>
      </c>
      <c r="AF379" s="86">
        <f>IFERROR(IF('3.Weekly Hours &amp; Wage Activity'!O379 = "FT", 1,MIN(1,IF('3.Weekly Hours &amp; Wage Activity'!O379 = "", "",MIN('3.Weekly Hours &amp; Wage Activity'!O379/40,1)),IF('3.Weekly Hours &amp; Wage Activity'!O379="", "",'3.Weekly Hours &amp; Wage Activity'!O379/40 ))),0)</f>
        <v>0</v>
      </c>
      <c r="AG379" s="86">
        <f>IFERROR(IF('3.Weekly Hours &amp; Wage Activity'!P379 = "FT", 1,MIN(1,IF('3.Weekly Hours &amp; Wage Activity'!P379 = "", "",MIN('3.Weekly Hours &amp; Wage Activity'!P379/40,1)),IF('3.Weekly Hours &amp; Wage Activity'!P379="", "",'3.Weekly Hours &amp; Wage Activity'!P379/40 ))),0)</f>
        <v>0</v>
      </c>
      <c r="AH379" s="86">
        <f>IFERROR(IF('3.Weekly Hours &amp; Wage Activity'!Q379 = "FT", 1,MIN(1,IF('3.Weekly Hours &amp; Wage Activity'!Q379 = "", "",MIN('3.Weekly Hours &amp; Wage Activity'!Q379/40,1)),IF('3.Weekly Hours &amp; Wage Activity'!Q379="", "",'3.Weekly Hours &amp; Wage Activity'!Q379/40 ))),0)</f>
        <v>0</v>
      </c>
      <c r="AI379" s="86">
        <f>IFERROR(IF('3.Weekly Hours &amp; Wage Activity'!R379 = "FT", 1,MIN(1,IF('3.Weekly Hours &amp; Wage Activity'!R379 = "", "",MIN('3.Weekly Hours &amp; Wage Activity'!R379/40,1)),IF('3.Weekly Hours &amp; Wage Activity'!R379="", "",'3.Weekly Hours &amp; Wage Activity'!R379/40 ))),0)</f>
        <v>0</v>
      </c>
      <c r="AJ379" s="86">
        <f>IFERROR(IF('3.Weekly Hours &amp; Wage Activity'!S379 = "FT", 1,MIN(1,IF('3.Weekly Hours &amp; Wage Activity'!S379 = "", "",MIN('3.Weekly Hours &amp; Wage Activity'!S379/40,1)),IF('3.Weekly Hours &amp; Wage Activity'!S379="", "",'3.Weekly Hours &amp; Wage Activity'!S379/40 ))),0)</f>
        <v>0</v>
      </c>
      <c r="AK379" s="86">
        <f>IFERROR(IF('3.Weekly Hours &amp; Wage Activity'!T379 = "FT", 1,MIN(1,IF('3.Weekly Hours &amp; Wage Activity'!T379 = "", "",MIN('3.Weekly Hours &amp; Wage Activity'!T379/40,1)),IF('3.Weekly Hours &amp; Wage Activity'!T379="", "",'3.Weekly Hours &amp; Wage Activity'!T379/40 ))),0)</f>
        <v>0</v>
      </c>
      <c r="AL379" s="86">
        <f>IFERROR(IF('3.Weekly Hours &amp; Wage Activity'!U379 = "FT", 1,MIN(1,IF('3.Weekly Hours &amp; Wage Activity'!U379 = "", "",MIN('3.Weekly Hours &amp; Wage Activity'!U379/40,1)),IF('3.Weekly Hours &amp; Wage Activity'!U379="", "",'3.Weekly Hours &amp; Wage Activity'!U379/40 ))),0)</f>
        <v>0</v>
      </c>
      <c r="AM379" s="86">
        <f>IFERROR(IF('3.Weekly Hours &amp; Wage Activity'!V379 = "FT", 1,MIN(1,IF('3.Weekly Hours &amp; Wage Activity'!V379 = "", "",MIN('3.Weekly Hours &amp; Wage Activity'!V379/40,1)),IF('3.Weekly Hours &amp; Wage Activity'!V379="", "",'3.Weekly Hours &amp; Wage Activity'!V379/40 ))),0)</f>
        <v>0</v>
      </c>
      <c r="AN379" s="86">
        <f>IFERROR(IF('3.Weekly Hours &amp; Wage Activity'!W379 = "FT", 1,MIN(1,IF('3.Weekly Hours &amp; Wage Activity'!W379 = "", "",MIN('3.Weekly Hours &amp; Wage Activity'!W379/40,1)),IF('3.Weekly Hours &amp; Wage Activity'!W379="", "",'3.Weekly Hours &amp; Wage Activity'!W379/40 ))),0)</f>
        <v>0</v>
      </c>
      <c r="AO379" s="86">
        <f>IFERROR(IF('3.Weekly Hours &amp; Wage Activity'!X379 = "FT", 1,MIN(1,IF('3.Weekly Hours &amp; Wage Activity'!X379 = "", "",MIN('3.Weekly Hours &amp; Wage Activity'!X379/40,1)),IF('3.Weekly Hours &amp; Wage Activity'!X379="", "",'3.Weekly Hours &amp; Wage Activity'!X379/40 ))),0)</f>
        <v>0</v>
      </c>
      <c r="AP379" s="86">
        <f>IFERROR(IF('3.Weekly Hours &amp; Wage Activity'!Y379 = "FT", 1,MIN(1,IF('3.Weekly Hours &amp; Wage Activity'!Y379 = "", "",MIN('3.Weekly Hours &amp; Wage Activity'!Y379/40,1)),IF('3.Weekly Hours &amp; Wage Activity'!Y379="", "",'3.Weekly Hours &amp; Wage Activity'!Y379/40 ))),0)</f>
        <v>0</v>
      </c>
      <c r="AQ379" s="86">
        <f>IFERROR(IF('3.Weekly Hours &amp; Wage Activity'!Z379 = "FT", 1,MIN(1,IF('3.Weekly Hours &amp; Wage Activity'!Z379 = "", "",MIN('3.Weekly Hours &amp; Wage Activity'!Z379/40,1)),IF('3.Weekly Hours &amp; Wage Activity'!Z379="", "",'3.Weekly Hours &amp; Wage Activity'!Z379/40 ))),0)</f>
        <v>0</v>
      </c>
      <c r="AR379" s="86">
        <f>IFERROR(IF('3.Weekly Hours &amp; Wage Activity'!AA379 = "FT", 1,MIN(1,IF('3.Weekly Hours &amp; Wage Activity'!AA379 = "", "",MIN('3.Weekly Hours &amp; Wage Activity'!AA379/40,1)),IF('3.Weekly Hours &amp; Wage Activity'!AA379="", "",'3.Weekly Hours &amp; Wage Activity'!AA379/40 ))),0)</f>
        <v>0</v>
      </c>
      <c r="AS379" s="86">
        <f>IFERROR(IF('3.Weekly Hours &amp; Wage Activity'!AB379 = "FT", 1,MIN(1,IF('3.Weekly Hours &amp; Wage Activity'!AB379 = "", "",MIN('3.Weekly Hours &amp; Wage Activity'!AB379/40,1)),IF('3.Weekly Hours &amp; Wage Activity'!AB379="", "",'3.Weekly Hours &amp; Wage Activity'!AB379/40 ))),0)</f>
        <v>0</v>
      </c>
      <c r="AT379" s="86">
        <f>IFERROR(IF('3.Weekly Hours &amp; Wage Activity'!AC379 = "FT", 1,MIN(1,IF('3.Weekly Hours &amp; Wage Activity'!AC379 = "", "",MIN('3.Weekly Hours &amp; Wage Activity'!AC379/40,1)),IF('3.Weekly Hours &amp; Wage Activity'!AC379="", "",'3.Weekly Hours &amp; Wage Activity'!AC379/40 ))),0)</f>
        <v>0</v>
      </c>
      <c r="AU379" s="86">
        <f>IFERROR(IF('3.Weekly Hours &amp; Wage Activity'!AD379 = "FT", 1,MIN(1,IF('3.Weekly Hours &amp; Wage Activity'!AD379 = "", "",MIN('3.Weekly Hours &amp; Wage Activity'!AD379/40,1)),IF('3.Weekly Hours &amp; Wage Activity'!AD379="", "",'3.Weekly Hours &amp; Wage Activity'!AD379/40 ))),0)</f>
        <v>0</v>
      </c>
      <c r="AV379" s="86">
        <f>IFERROR(IF('3.Weekly Hours &amp; Wage Activity'!AE379 = "FT", 1,MIN(1,IF('3.Weekly Hours &amp; Wage Activity'!AE379 = "", "",MIN('3.Weekly Hours &amp; Wage Activity'!AE379/40,1)),IF('3.Weekly Hours &amp; Wage Activity'!AE379="", "",'3.Weekly Hours &amp; Wage Activity'!AE379/40 ))),0)</f>
        <v>0</v>
      </c>
      <c r="AW379" s="86">
        <f>IFERROR(IF('3.Weekly Hours &amp; Wage Activity'!AF379 = "FT", 1,MIN(1,IF('3.Weekly Hours &amp; Wage Activity'!AF379 = "", "",MIN('3.Weekly Hours &amp; Wage Activity'!AF379/40,1)),IF('3.Weekly Hours &amp; Wage Activity'!AF379="", "",'3.Weekly Hours &amp; Wage Activity'!AF379/40 ))),0)</f>
        <v>0</v>
      </c>
      <c r="AX379" s="86">
        <f>IFERROR(IF('3.Weekly Hours &amp; Wage Activity'!AG379 = "FT", 1,MIN(1,IF('3.Weekly Hours &amp; Wage Activity'!AG379 = "", "",MIN('3.Weekly Hours &amp; Wage Activity'!AG379/40,1)),IF('3.Weekly Hours &amp; Wage Activity'!AG379="", "",'3.Weekly Hours &amp; Wage Activity'!AG379/40 ))),0)</f>
        <v>0</v>
      </c>
      <c r="AY379" s="523">
        <f>SUM( IF(COUNTIF('3.Weekly Hours &amp; Wage Activity'!J379:Q379, "&lt;&gt;FT") = 0, COLUMNS('3.Weekly Hours &amp; Wage Activity'!J379:AG379) * 40, '3.Weekly Hours &amp; Wage Activity'!J379:AG379))</f>
        <v>0</v>
      </c>
      <c r="AZ379" s="86">
        <f t="shared" si="41"/>
        <v>0</v>
      </c>
      <c r="BA379" s="87">
        <f t="shared" si="42"/>
        <v>0</v>
      </c>
      <c r="BB379" s="74" t="str">
        <f>IF('2.Census &amp; Reference Benchmarks'!K379 = "", "", '2.Census &amp; Reference Benchmarks'!K379)</f>
        <v/>
      </c>
      <c r="BC379" s="185">
        <f>IF('2.Census &amp; Reference Benchmarks'!L379="N/A",IF(OR(AND(G379="",I379=""),AND(G379&lt;DATEVALUE("1/1/2020"),OR(I379="",I379&gt;DATEVALUE("3/31/2020")))),177.14,IF(OR(I379 = "", I379 &gt; DATEVALUE("1/31/2020")), ROUND(177.14*((DATEVALUE("2/1/2020") -G379)/31),1))),IF('2.Census &amp; Reference Benchmarks'!L379="",0,'2.Census &amp; Reference Benchmarks'!L379))</f>
        <v>0</v>
      </c>
      <c r="BD379" s="74" t="str">
        <f>IF('2.Census &amp; Reference Benchmarks'!N379 = "", "", '2.Census &amp; Reference Benchmarks'!N379)</f>
        <v/>
      </c>
      <c r="BE379" s="185">
        <f>IF('2.Census &amp; Reference Benchmarks'!O379="N/A",IF(OR(AND(G379="",I379=""),AND(G379&lt;=DATEVALUE("2/1/2020"),OR(I379="",I379&gt;=DATEVALUE("2/29/2020")))),165.71,IF(AND(G379&gt;DATEVALUE("2/1/2020"),OR(I379="",I379&lt;=DATEVALUE("2/29/2020"))),((DATEVALUE("3/1/2020")-G379)/29)*165.71,"")),IF('2.Census &amp; Reference Benchmarks'!O379="",0,'2.Census &amp; Reference Benchmarks'!O379))</f>
        <v>0</v>
      </c>
    </row>
    <row r="380" spans="1:57" x14ac:dyDescent="0.25">
      <c r="A380" s="3"/>
      <c r="B380" s="56">
        <f>IF('2.Census &amp; Reference Benchmarks'!B380 &lt;&gt;"",'2.Census &amp; Reference Benchmarks'!B380,"")</f>
        <v>0</v>
      </c>
      <c r="C380" s="56">
        <f>IF('2.Census &amp; Reference Benchmarks'!C380 &lt;&gt;"",'2.Census &amp; Reference Benchmarks'!C380,"")</f>
        <v>0</v>
      </c>
      <c r="D380" s="57" t="str">
        <f>IF('2.Census &amp; Reference Benchmarks'!D380 &lt;&gt;"",'2.Census &amp; Reference Benchmarks'!D380,"")</f>
        <v/>
      </c>
      <c r="E380" s="56" t="str">
        <f>IF('2.Census &amp; Reference Benchmarks'!E380 &lt;&gt;"",'2.Census &amp; Reference Benchmarks'!E380,"")</f>
        <v/>
      </c>
      <c r="F380" s="56" t="str">
        <f>IF('2.Census &amp; Reference Benchmarks'!F380 &lt;&gt;"",'2.Census &amp; Reference Benchmarks'!F380,"")</f>
        <v/>
      </c>
      <c r="G380" s="58" t="str">
        <f>IF('2.Census &amp; Reference Benchmarks'!G380 &lt;&gt;"",'2.Census &amp; Reference Benchmarks'!G380,"")</f>
        <v/>
      </c>
      <c r="H380" s="58" t="str">
        <f>IF('2.Census &amp; Reference Benchmarks'!H380 &lt;&gt;"",'2.Census &amp; Reference Benchmarks'!H380,"")</f>
        <v/>
      </c>
      <c r="I380" s="58" t="str">
        <f>IF('2.Census &amp; Reference Benchmarks'!I380 &lt;&gt;"",'2.Census &amp; Reference Benchmarks'!I380,"")</f>
        <v/>
      </c>
      <c r="J380" s="69" t="str">
        <f>IF('2.Census &amp; Reference Benchmarks'!J380 &lt;&gt;"",'2.Census &amp; Reference Benchmarks'!J380,"")</f>
        <v/>
      </c>
      <c r="K380" s="58" t="str">
        <f>IF('7.Safe Harbor Input Data &amp; Calc'!Q382 &lt;&gt; "", '7.Safe Harbor Input Data &amp; Calc'!Q382, "")</f>
        <v>No</v>
      </c>
      <c r="L380" s="59" t="str">
        <f>IF('2.Census &amp; Reference Benchmarks'!T380&lt;&gt; "",'2.Census &amp; Reference Benchmarks'!T380,"")</f>
        <v/>
      </c>
      <c r="M380" s="60">
        <f>'2.Census &amp; Reference Benchmarks'!M380</f>
        <v>0</v>
      </c>
      <c r="N380" s="60">
        <f>'2.Census &amp; Reference Benchmarks'!P380</f>
        <v>0</v>
      </c>
      <c r="O380" s="60">
        <f>'2.Census &amp; Reference Benchmarks'!S380</f>
        <v>0</v>
      </c>
      <c r="P380" s="52">
        <f>IF( AND(I380 &lt; '1. Summary for SBA'!$J$7, I380 &lt;&gt;""), 0, IF(AND(G380="",I380=""),SUM(M380:O380)*4,IF(I380&lt;'1. Summary for SBA'!$J$7,0,IF(K380="Yes",0,IF(H380="Salary",IF(AND(SUM(M380:O380)*4&lt;100000,L380=""),(SUM(M380:O380)/(IF(OR(I380=0,I380&gt;=DATEVALUE("3/31/2020")),DATEVALUE("3/31/2020"),I380)-IF(OR(G380&lt;=DATEVALUE("1/1/2020"), G380 = ""),DATEVALUE("1/1/2020"),IF(OR(MONTH(G380)=1),G380+1,IF(MONTH(G380)=3,G380,G380-1)))))*360,0),0)))))</f>
        <v>0</v>
      </c>
      <c r="Q380" s="52">
        <f t="shared" si="43"/>
        <v>0</v>
      </c>
      <c r="R380" s="67">
        <f t="shared" si="37"/>
        <v>0</v>
      </c>
      <c r="S380" s="53">
        <f>SUM('3.Weekly Hours &amp; Wage Activity'!AI380:BF380)</f>
        <v>0</v>
      </c>
      <c r="T380" s="53">
        <f>IF(AND(I380&lt;&gt; "",  I380 &lt; '1. Summary for SBA'!$J$11 +168, I380 &gt; '1. Summary for SBA'!$J$11),S380+(((168-(I380-'1. Summary for SBA'!$J$11+1))*S380)/((I380-'1. Summary for SBA'!$J$11+1))),0)</f>
        <v>0</v>
      </c>
      <c r="U380" s="369">
        <f>IF(K380= "Yes",0,IF( H380 = "salary",IF(T380 = 0,MAX(0,$R380-$S380), R380-T380),IF( H380 = "Hourly",'6. Hourly EE Wage Reduction'!AA380, 0)))</f>
        <v>0</v>
      </c>
      <c r="V380" s="67">
        <f t="shared" si="38"/>
        <v>0</v>
      </c>
      <c r="W380" s="405" t="str">
        <f>IF(U380 = 0, "No",IF('6. Hourly EE Wage Reduction'!T380 &gt;'6. Hourly EE Wage Reduction'!W380, "Yes", "No"))</f>
        <v>No</v>
      </c>
      <c r="X380" s="67">
        <f t="shared" si="39"/>
        <v>0</v>
      </c>
      <c r="Y380" s="67">
        <f t="shared" si="40"/>
        <v>0</v>
      </c>
      <c r="AA380" s="86">
        <f>IFERROR(IF('3.Weekly Hours &amp; Wage Activity'!J380 = "FT", 1,MIN(1,IF('3.Weekly Hours &amp; Wage Activity'!J380 = "", "",MIN('3.Weekly Hours &amp; Wage Activity'!J380/40,1)),IF('3.Weekly Hours &amp; Wage Activity'!J380="", "",'3.Weekly Hours &amp; Wage Activity'!J380/40 ))),0)</f>
        <v>0</v>
      </c>
      <c r="AB380" s="86">
        <f>IFERROR(IF('3.Weekly Hours &amp; Wage Activity'!K380 = "FT", 1,MIN(1,IF('3.Weekly Hours &amp; Wage Activity'!K380 = "", "",MIN('3.Weekly Hours &amp; Wage Activity'!K380/40,1)),IF('3.Weekly Hours &amp; Wage Activity'!K380="", "",'3.Weekly Hours &amp; Wage Activity'!K380/40 ))),0)</f>
        <v>0</v>
      </c>
      <c r="AC380" s="86">
        <f>IFERROR(IF('3.Weekly Hours &amp; Wage Activity'!L380 = "FT", 1,MIN(1,IF('3.Weekly Hours &amp; Wage Activity'!L380 = "", "",MIN('3.Weekly Hours &amp; Wage Activity'!L380/40,1)),IF('3.Weekly Hours &amp; Wage Activity'!L380="", "",'3.Weekly Hours &amp; Wage Activity'!L380/40 ))),0)</f>
        <v>0</v>
      </c>
      <c r="AD380" s="86">
        <f>IFERROR(IF('3.Weekly Hours &amp; Wage Activity'!M380 = "FT", 1,MIN(1,IF('3.Weekly Hours &amp; Wage Activity'!M380 = "", "",MIN('3.Weekly Hours &amp; Wage Activity'!M380/40,1)),IF('3.Weekly Hours &amp; Wage Activity'!M380="", "",'3.Weekly Hours &amp; Wage Activity'!M380/40 ))),0)</f>
        <v>0</v>
      </c>
      <c r="AE380" s="86">
        <f>IFERROR(IF('3.Weekly Hours &amp; Wage Activity'!N380 = "FT", 1,MIN(1,IF('3.Weekly Hours &amp; Wage Activity'!N380 = "", "",MIN('3.Weekly Hours &amp; Wage Activity'!N380/40,1)),IF('3.Weekly Hours &amp; Wage Activity'!N380="", "",'3.Weekly Hours &amp; Wage Activity'!N380/40 ))),0)</f>
        <v>0</v>
      </c>
      <c r="AF380" s="86">
        <f>IFERROR(IF('3.Weekly Hours &amp; Wage Activity'!O380 = "FT", 1,MIN(1,IF('3.Weekly Hours &amp; Wage Activity'!O380 = "", "",MIN('3.Weekly Hours &amp; Wage Activity'!O380/40,1)),IF('3.Weekly Hours &amp; Wage Activity'!O380="", "",'3.Weekly Hours &amp; Wage Activity'!O380/40 ))),0)</f>
        <v>0</v>
      </c>
      <c r="AG380" s="86">
        <f>IFERROR(IF('3.Weekly Hours &amp; Wage Activity'!P380 = "FT", 1,MIN(1,IF('3.Weekly Hours &amp; Wage Activity'!P380 = "", "",MIN('3.Weekly Hours &amp; Wage Activity'!P380/40,1)),IF('3.Weekly Hours &amp; Wage Activity'!P380="", "",'3.Weekly Hours &amp; Wage Activity'!P380/40 ))),0)</f>
        <v>0</v>
      </c>
      <c r="AH380" s="86">
        <f>IFERROR(IF('3.Weekly Hours &amp; Wage Activity'!Q380 = "FT", 1,MIN(1,IF('3.Weekly Hours &amp; Wage Activity'!Q380 = "", "",MIN('3.Weekly Hours &amp; Wage Activity'!Q380/40,1)),IF('3.Weekly Hours &amp; Wage Activity'!Q380="", "",'3.Weekly Hours &amp; Wage Activity'!Q380/40 ))),0)</f>
        <v>0</v>
      </c>
      <c r="AI380" s="86">
        <f>IFERROR(IF('3.Weekly Hours &amp; Wage Activity'!R380 = "FT", 1,MIN(1,IF('3.Weekly Hours &amp; Wage Activity'!R380 = "", "",MIN('3.Weekly Hours &amp; Wage Activity'!R380/40,1)),IF('3.Weekly Hours &amp; Wage Activity'!R380="", "",'3.Weekly Hours &amp; Wage Activity'!R380/40 ))),0)</f>
        <v>0</v>
      </c>
      <c r="AJ380" s="86">
        <f>IFERROR(IF('3.Weekly Hours &amp; Wage Activity'!S380 = "FT", 1,MIN(1,IF('3.Weekly Hours &amp; Wage Activity'!S380 = "", "",MIN('3.Weekly Hours &amp; Wage Activity'!S380/40,1)),IF('3.Weekly Hours &amp; Wage Activity'!S380="", "",'3.Weekly Hours &amp; Wage Activity'!S380/40 ))),0)</f>
        <v>0</v>
      </c>
      <c r="AK380" s="86">
        <f>IFERROR(IF('3.Weekly Hours &amp; Wage Activity'!T380 = "FT", 1,MIN(1,IF('3.Weekly Hours &amp; Wage Activity'!T380 = "", "",MIN('3.Weekly Hours &amp; Wage Activity'!T380/40,1)),IF('3.Weekly Hours &amp; Wage Activity'!T380="", "",'3.Weekly Hours &amp; Wage Activity'!T380/40 ))),0)</f>
        <v>0</v>
      </c>
      <c r="AL380" s="86">
        <f>IFERROR(IF('3.Weekly Hours &amp; Wage Activity'!U380 = "FT", 1,MIN(1,IF('3.Weekly Hours &amp; Wage Activity'!U380 = "", "",MIN('3.Weekly Hours &amp; Wage Activity'!U380/40,1)),IF('3.Weekly Hours &amp; Wage Activity'!U380="", "",'3.Weekly Hours &amp; Wage Activity'!U380/40 ))),0)</f>
        <v>0</v>
      </c>
      <c r="AM380" s="86">
        <f>IFERROR(IF('3.Weekly Hours &amp; Wage Activity'!V380 = "FT", 1,MIN(1,IF('3.Weekly Hours &amp; Wage Activity'!V380 = "", "",MIN('3.Weekly Hours &amp; Wage Activity'!V380/40,1)),IF('3.Weekly Hours &amp; Wage Activity'!V380="", "",'3.Weekly Hours &amp; Wage Activity'!V380/40 ))),0)</f>
        <v>0</v>
      </c>
      <c r="AN380" s="86">
        <f>IFERROR(IF('3.Weekly Hours &amp; Wage Activity'!W380 = "FT", 1,MIN(1,IF('3.Weekly Hours &amp; Wage Activity'!W380 = "", "",MIN('3.Weekly Hours &amp; Wage Activity'!W380/40,1)),IF('3.Weekly Hours &amp; Wage Activity'!W380="", "",'3.Weekly Hours &amp; Wage Activity'!W380/40 ))),0)</f>
        <v>0</v>
      </c>
      <c r="AO380" s="86">
        <f>IFERROR(IF('3.Weekly Hours &amp; Wage Activity'!X380 = "FT", 1,MIN(1,IF('3.Weekly Hours &amp; Wage Activity'!X380 = "", "",MIN('3.Weekly Hours &amp; Wage Activity'!X380/40,1)),IF('3.Weekly Hours &amp; Wage Activity'!X380="", "",'3.Weekly Hours &amp; Wage Activity'!X380/40 ))),0)</f>
        <v>0</v>
      </c>
      <c r="AP380" s="86">
        <f>IFERROR(IF('3.Weekly Hours &amp; Wage Activity'!Y380 = "FT", 1,MIN(1,IF('3.Weekly Hours &amp; Wage Activity'!Y380 = "", "",MIN('3.Weekly Hours &amp; Wage Activity'!Y380/40,1)),IF('3.Weekly Hours &amp; Wage Activity'!Y380="", "",'3.Weekly Hours &amp; Wage Activity'!Y380/40 ))),0)</f>
        <v>0</v>
      </c>
      <c r="AQ380" s="86">
        <f>IFERROR(IF('3.Weekly Hours &amp; Wage Activity'!Z380 = "FT", 1,MIN(1,IF('3.Weekly Hours &amp; Wage Activity'!Z380 = "", "",MIN('3.Weekly Hours &amp; Wage Activity'!Z380/40,1)),IF('3.Weekly Hours &amp; Wage Activity'!Z380="", "",'3.Weekly Hours &amp; Wage Activity'!Z380/40 ))),0)</f>
        <v>0</v>
      </c>
      <c r="AR380" s="86">
        <f>IFERROR(IF('3.Weekly Hours &amp; Wage Activity'!AA380 = "FT", 1,MIN(1,IF('3.Weekly Hours &amp; Wage Activity'!AA380 = "", "",MIN('3.Weekly Hours &amp; Wage Activity'!AA380/40,1)),IF('3.Weekly Hours &amp; Wage Activity'!AA380="", "",'3.Weekly Hours &amp; Wage Activity'!AA380/40 ))),0)</f>
        <v>0</v>
      </c>
      <c r="AS380" s="86">
        <f>IFERROR(IF('3.Weekly Hours &amp; Wage Activity'!AB380 = "FT", 1,MIN(1,IF('3.Weekly Hours &amp; Wage Activity'!AB380 = "", "",MIN('3.Weekly Hours &amp; Wage Activity'!AB380/40,1)),IF('3.Weekly Hours &amp; Wage Activity'!AB380="", "",'3.Weekly Hours &amp; Wage Activity'!AB380/40 ))),0)</f>
        <v>0</v>
      </c>
      <c r="AT380" s="86">
        <f>IFERROR(IF('3.Weekly Hours &amp; Wage Activity'!AC380 = "FT", 1,MIN(1,IF('3.Weekly Hours &amp; Wage Activity'!AC380 = "", "",MIN('3.Weekly Hours &amp; Wage Activity'!AC380/40,1)),IF('3.Weekly Hours &amp; Wage Activity'!AC380="", "",'3.Weekly Hours &amp; Wage Activity'!AC380/40 ))),0)</f>
        <v>0</v>
      </c>
      <c r="AU380" s="86">
        <f>IFERROR(IF('3.Weekly Hours &amp; Wage Activity'!AD380 = "FT", 1,MIN(1,IF('3.Weekly Hours &amp; Wage Activity'!AD380 = "", "",MIN('3.Weekly Hours &amp; Wage Activity'!AD380/40,1)),IF('3.Weekly Hours &amp; Wage Activity'!AD380="", "",'3.Weekly Hours &amp; Wage Activity'!AD380/40 ))),0)</f>
        <v>0</v>
      </c>
      <c r="AV380" s="86">
        <f>IFERROR(IF('3.Weekly Hours &amp; Wage Activity'!AE380 = "FT", 1,MIN(1,IF('3.Weekly Hours &amp; Wage Activity'!AE380 = "", "",MIN('3.Weekly Hours &amp; Wage Activity'!AE380/40,1)),IF('3.Weekly Hours &amp; Wage Activity'!AE380="", "",'3.Weekly Hours &amp; Wage Activity'!AE380/40 ))),0)</f>
        <v>0</v>
      </c>
      <c r="AW380" s="86">
        <f>IFERROR(IF('3.Weekly Hours &amp; Wage Activity'!AF380 = "FT", 1,MIN(1,IF('3.Weekly Hours &amp; Wage Activity'!AF380 = "", "",MIN('3.Weekly Hours &amp; Wage Activity'!AF380/40,1)),IF('3.Weekly Hours &amp; Wage Activity'!AF380="", "",'3.Weekly Hours &amp; Wage Activity'!AF380/40 ))),0)</f>
        <v>0</v>
      </c>
      <c r="AX380" s="86">
        <f>IFERROR(IF('3.Weekly Hours &amp; Wage Activity'!AG380 = "FT", 1,MIN(1,IF('3.Weekly Hours &amp; Wage Activity'!AG380 = "", "",MIN('3.Weekly Hours &amp; Wage Activity'!AG380/40,1)),IF('3.Weekly Hours &amp; Wage Activity'!AG380="", "",'3.Weekly Hours &amp; Wage Activity'!AG380/40 ))),0)</f>
        <v>0</v>
      </c>
      <c r="AY380" s="523">
        <f>SUM( IF(COUNTIF('3.Weekly Hours &amp; Wage Activity'!J380:Q380, "&lt;&gt;FT") = 0, COLUMNS('3.Weekly Hours &amp; Wage Activity'!J380:AG380) * 40, '3.Weekly Hours &amp; Wage Activity'!J380:AG380))</f>
        <v>0</v>
      </c>
      <c r="AZ380" s="86">
        <f t="shared" si="41"/>
        <v>0</v>
      </c>
      <c r="BA380" s="87">
        <f t="shared" si="42"/>
        <v>0</v>
      </c>
      <c r="BB380" s="74" t="str">
        <f>IF('2.Census &amp; Reference Benchmarks'!K380 = "", "", '2.Census &amp; Reference Benchmarks'!K380)</f>
        <v/>
      </c>
      <c r="BC380" s="185">
        <f>IF('2.Census &amp; Reference Benchmarks'!L380="N/A",IF(OR(AND(G380="",I380=""),AND(G380&lt;DATEVALUE("1/1/2020"),OR(I380="",I380&gt;DATEVALUE("3/31/2020")))),177.14,IF(OR(I380 = "", I380 &gt; DATEVALUE("1/31/2020")), ROUND(177.14*((DATEVALUE("2/1/2020") -G380)/31),1))),IF('2.Census &amp; Reference Benchmarks'!L380="",0,'2.Census &amp; Reference Benchmarks'!L380))</f>
        <v>0</v>
      </c>
      <c r="BD380" s="74" t="str">
        <f>IF('2.Census &amp; Reference Benchmarks'!N380 = "", "", '2.Census &amp; Reference Benchmarks'!N380)</f>
        <v/>
      </c>
      <c r="BE380" s="185">
        <f>IF('2.Census &amp; Reference Benchmarks'!O380="N/A",IF(OR(AND(G380="",I380=""),AND(G380&lt;=DATEVALUE("2/1/2020"),OR(I380="",I380&gt;=DATEVALUE("2/29/2020")))),165.71,IF(AND(G380&gt;DATEVALUE("2/1/2020"),OR(I380="",I380&lt;=DATEVALUE("2/29/2020"))),((DATEVALUE("3/1/2020")-G380)/29)*165.71,"")),IF('2.Census &amp; Reference Benchmarks'!O380="",0,'2.Census &amp; Reference Benchmarks'!O380))</f>
        <v>0</v>
      </c>
    </row>
    <row r="381" spans="1:57" x14ac:dyDescent="0.25">
      <c r="A381" s="3"/>
      <c r="B381" s="56">
        <f>IF('2.Census &amp; Reference Benchmarks'!B381 &lt;&gt;"",'2.Census &amp; Reference Benchmarks'!B381,"")</f>
        <v>0</v>
      </c>
      <c r="C381" s="56">
        <f>IF('2.Census &amp; Reference Benchmarks'!C381 &lt;&gt;"",'2.Census &amp; Reference Benchmarks'!C381,"")</f>
        <v>0</v>
      </c>
      <c r="D381" s="57" t="str">
        <f>IF('2.Census &amp; Reference Benchmarks'!D381 &lt;&gt;"",'2.Census &amp; Reference Benchmarks'!D381,"")</f>
        <v/>
      </c>
      <c r="E381" s="56" t="str">
        <f>IF('2.Census &amp; Reference Benchmarks'!E381 &lt;&gt;"",'2.Census &amp; Reference Benchmarks'!E381,"")</f>
        <v/>
      </c>
      <c r="F381" s="56" t="str">
        <f>IF('2.Census &amp; Reference Benchmarks'!F381 &lt;&gt;"",'2.Census &amp; Reference Benchmarks'!F381,"")</f>
        <v/>
      </c>
      <c r="G381" s="58" t="str">
        <f>IF('2.Census &amp; Reference Benchmarks'!G381 &lt;&gt;"",'2.Census &amp; Reference Benchmarks'!G381,"")</f>
        <v/>
      </c>
      <c r="H381" s="58" t="str">
        <f>IF('2.Census &amp; Reference Benchmarks'!H381 &lt;&gt;"",'2.Census &amp; Reference Benchmarks'!H381,"")</f>
        <v/>
      </c>
      <c r="I381" s="58" t="str">
        <f>IF('2.Census &amp; Reference Benchmarks'!I381 &lt;&gt;"",'2.Census &amp; Reference Benchmarks'!I381,"")</f>
        <v/>
      </c>
      <c r="J381" s="69" t="str">
        <f>IF('2.Census &amp; Reference Benchmarks'!J381 &lt;&gt;"",'2.Census &amp; Reference Benchmarks'!J381,"")</f>
        <v/>
      </c>
      <c r="K381" s="58" t="str">
        <f>IF('7.Safe Harbor Input Data &amp; Calc'!Q383 &lt;&gt; "", '7.Safe Harbor Input Data &amp; Calc'!Q383, "")</f>
        <v>No</v>
      </c>
      <c r="L381" s="59" t="str">
        <f>IF('2.Census &amp; Reference Benchmarks'!T381&lt;&gt; "",'2.Census &amp; Reference Benchmarks'!T381,"")</f>
        <v/>
      </c>
      <c r="M381" s="60">
        <f>'2.Census &amp; Reference Benchmarks'!M381</f>
        <v>0</v>
      </c>
      <c r="N381" s="60">
        <f>'2.Census &amp; Reference Benchmarks'!P381</f>
        <v>0</v>
      </c>
      <c r="O381" s="60">
        <f>'2.Census &amp; Reference Benchmarks'!S381</f>
        <v>0</v>
      </c>
      <c r="P381" s="52">
        <f>IF( AND(I381 &lt; '1. Summary for SBA'!$J$7, I381 &lt;&gt;""), 0, IF(AND(G381="",I381=""),SUM(M381:O381)*4,IF(I381&lt;'1. Summary for SBA'!$J$7,0,IF(K381="Yes",0,IF(H381="Salary",IF(AND(SUM(M381:O381)*4&lt;100000,L381=""),(SUM(M381:O381)/(IF(OR(I381=0,I381&gt;=DATEVALUE("3/31/2020")),DATEVALUE("3/31/2020"),I381)-IF(OR(G381&lt;=DATEVALUE("1/1/2020"), G381 = ""),DATEVALUE("1/1/2020"),IF(OR(MONTH(G381)=1),G381+1,IF(MONTH(G381)=3,G381,G381-1)))))*360,0),0)))))</f>
        <v>0</v>
      </c>
      <c r="Q381" s="52">
        <f t="shared" si="43"/>
        <v>0</v>
      </c>
      <c r="R381" s="67">
        <f t="shared" si="37"/>
        <v>0</v>
      </c>
      <c r="S381" s="53">
        <f>SUM('3.Weekly Hours &amp; Wage Activity'!AI381:BF381)</f>
        <v>0</v>
      </c>
      <c r="T381" s="53">
        <f>IF(AND(I381&lt;&gt; "",  I381 &lt; '1. Summary for SBA'!$J$11 +168, I381 &gt; '1. Summary for SBA'!$J$11),S381+(((168-(I381-'1. Summary for SBA'!$J$11+1))*S381)/((I381-'1. Summary for SBA'!$J$11+1))),0)</f>
        <v>0</v>
      </c>
      <c r="U381" s="369">
        <f>IF(K381= "Yes",0,IF( H381 = "salary",IF(T381 = 0,MAX(0,$R381-$S381), R381-T381),IF( H381 = "Hourly",'6. Hourly EE Wage Reduction'!AA381, 0)))</f>
        <v>0</v>
      </c>
      <c r="V381" s="67">
        <f t="shared" si="38"/>
        <v>0</v>
      </c>
      <c r="W381" s="405" t="str">
        <f>IF(U381 = 0, "No",IF('6. Hourly EE Wage Reduction'!T381 &gt;'6. Hourly EE Wage Reduction'!W381, "Yes", "No"))</f>
        <v>No</v>
      </c>
      <c r="X381" s="67">
        <f t="shared" si="39"/>
        <v>0</v>
      </c>
      <c r="Y381" s="67">
        <f t="shared" si="40"/>
        <v>0</v>
      </c>
      <c r="AA381" s="86">
        <f>IFERROR(IF('3.Weekly Hours &amp; Wage Activity'!J381 = "FT", 1,MIN(1,IF('3.Weekly Hours &amp; Wage Activity'!J381 = "", "",MIN('3.Weekly Hours &amp; Wage Activity'!J381/40,1)),IF('3.Weekly Hours &amp; Wage Activity'!J381="", "",'3.Weekly Hours &amp; Wage Activity'!J381/40 ))),0)</f>
        <v>0</v>
      </c>
      <c r="AB381" s="86">
        <f>IFERROR(IF('3.Weekly Hours &amp; Wage Activity'!K381 = "FT", 1,MIN(1,IF('3.Weekly Hours &amp; Wage Activity'!K381 = "", "",MIN('3.Weekly Hours &amp; Wage Activity'!K381/40,1)),IF('3.Weekly Hours &amp; Wage Activity'!K381="", "",'3.Weekly Hours &amp; Wage Activity'!K381/40 ))),0)</f>
        <v>0</v>
      </c>
      <c r="AC381" s="86">
        <f>IFERROR(IF('3.Weekly Hours &amp; Wage Activity'!L381 = "FT", 1,MIN(1,IF('3.Weekly Hours &amp; Wage Activity'!L381 = "", "",MIN('3.Weekly Hours &amp; Wage Activity'!L381/40,1)),IF('3.Weekly Hours &amp; Wage Activity'!L381="", "",'3.Weekly Hours &amp; Wage Activity'!L381/40 ))),0)</f>
        <v>0</v>
      </c>
      <c r="AD381" s="86">
        <f>IFERROR(IF('3.Weekly Hours &amp; Wage Activity'!M381 = "FT", 1,MIN(1,IF('3.Weekly Hours &amp; Wage Activity'!M381 = "", "",MIN('3.Weekly Hours &amp; Wage Activity'!M381/40,1)),IF('3.Weekly Hours &amp; Wage Activity'!M381="", "",'3.Weekly Hours &amp; Wage Activity'!M381/40 ))),0)</f>
        <v>0</v>
      </c>
      <c r="AE381" s="86">
        <f>IFERROR(IF('3.Weekly Hours &amp; Wage Activity'!N381 = "FT", 1,MIN(1,IF('3.Weekly Hours &amp; Wage Activity'!N381 = "", "",MIN('3.Weekly Hours &amp; Wage Activity'!N381/40,1)),IF('3.Weekly Hours &amp; Wage Activity'!N381="", "",'3.Weekly Hours &amp; Wage Activity'!N381/40 ))),0)</f>
        <v>0</v>
      </c>
      <c r="AF381" s="86">
        <f>IFERROR(IF('3.Weekly Hours &amp; Wage Activity'!O381 = "FT", 1,MIN(1,IF('3.Weekly Hours &amp; Wage Activity'!O381 = "", "",MIN('3.Weekly Hours &amp; Wage Activity'!O381/40,1)),IF('3.Weekly Hours &amp; Wage Activity'!O381="", "",'3.Weekly Hours &amp; Wage Activity'!O381/40 ))),0)</f>
        <v>0</v>
      </c>
      <c r="AG381" s="86">
        <f>IFERROR(IF('3.Weekly Hours &amp; Wage Activity'!P381 = "FT", 1,MIN(1,IF('3.Weekly Hours &amp; Wage Activity'!P381 = "", "",MIN('3.Weekly Hours &amp; Wage Activity'!P381/40,1)),IF('3.Weekly Hours &amp; Wage Activity'!P381="", "",'3.Weekly Hours &amp; Wage Activity'!P381/40 ))),0)</f>
        <v>0</v>
      </c>
      <c r="AH381" s="86">
        <f>IFERROR(IF('3.Weekly Hours &amp; Wage Activity'!Q381 = "FT", 1,MIN(1,IF('3.Weekly Hours &amp; Wage Activity'!Q381 = "", "",MIN('3.Weekly Hours &amp; Wage Activity'!Q381/40,1)),IF('3.Weekly Hours &amp; Wage Activity'!Q381="", "",'3.Weekly Hours &amp; Wage Activity'!Q381/40 ))),0)</f>
        <v>0</v>
      </c>
      <c r="AI381" s="86">
        <f>IFERROR(IF('3.Weekly Hours &amp; Wage Activity'!R381 = "FT", 1,MIN(1,IF('3.Weekly Hours &amp; Wage Activity'!R381 = "", "",MIN('3.Weekly Hours &amp; Wage Activity'!R381/40,1)),IF('3.Weekly Hours &amp; Wage Activity'!R381="", "",'3.Weekly Hours &amp; Wage Activity'!R381/40 ))),0)</f>
        <v>0</v>
      </c>
      <c r="AJ381" s="86">
        <f>IFERROR(IF('3.Weekly Hours &amp; Wage Activity'!S381 = "FT", 1,MIN(1,IF('3.Weekly Hours &amp; Wage Activity'!S381 = "", "",MIN('3.Weekly Hours &amp; Wage Activity'!S381/40,1)),IF('3.Weekly Hours &amp; Wage Activity'!S381="", "",'3.Weekly Hours &amp; Wage Activity'!S381/40 ))),0)</f>
        <v>0</v>
      </c>
      <c r="AK381" s="86">
        <f>IFERROR(IF('3.Weekly Hours &amp; Wage Activity'!T381 = "FT", 1,MIN(1,IF('3.Weekly Hours &amp; Wage Activity'!T381 = "", "",MIN('3.Weekly Hours &amp; Wage Activity'!T381/40,1)),IF('3.Weekly Hours &amp; Wage Activity'!T381="", "",'3.Weekly Hours &amp; Wage Activity'!T381/40 ))),0)</f>
        <v>0</v>
      </c>
      <c r="AL381" s="86">
        <f>IFERROR(IF('3.Weekly Hours &amp; Wage Activity'!U381 = "FT", 1,MIN(1,IF('3.Weekly Hours &amp; Wage Activity'!U381 = "", "",MIN('3.Weekly Hours &amp; Wage Activity'!U381/40,1)),IF('3.Weekly Hours &amp; Wage Activity'!U381="", "",'3.Weekly Hours &amp; Wage Activity'!U381/40 ))),0)</f>
        <v>0</v>
      </c>
      <c r="AM381" s="86">
        <f>IFERROR(IF('3.Weekly Hours &amp; Wage Activity'!V381 = "FT", 1,MIN(1,IF('3.Weekly Hours &amp; Wage Activity'!V381 = "", "",MIN('3.Weekly Hours &amp; Wage Activity'!V381/40,1)),IF('3.Weekly Hours &amp; Wage Activity'!V381="", "",'3.Weekly Hours &amp; Wage Activity'!V381/40 ))),0)</f>
        <v>0</v>
      </c>
      <c r="AN381" s="86">
        <f>IFERROR(IF('3.Weekly Hours &amp; Wage Activity'!W381 = "FT", 1,MIN(1,IF('3.Weekly Hours &amp; Wage Activity'!W381 = "", "",MIN('3.Weekly Hours &amp; Wage Activity'!W381/40,1)),IF('3.Weekly Hours &amp; Wage Activity'!W381="", "",'3.Weekly Hours &amp; Wage Activity'!W381/40 ))),0)</f>
        <v>0</v>
      </c>
      <c r="AO381" s="86">
        <f>IFERROR(IF('3.Weekly Hours &amp; Wage Activity'!X381 = "FT", 1,MIN(1,IF('3.Weekly Hours &amp; Wage Activity'!X381 = "", "",MIN('3.Weekly Hours &amp; Wage Activity'!X381/40,1)),IF('3.Weekly Hours &amp; Wage Activity'!X381="", "",'3.Weekly Hours &amp; Wage Activity'!X381/40 ))),0)</f>
        <v>0</v>
      </c>
      <c r="AP381" s="86">
        <f>IFERROR(IF('3.Weekly Hours &amp; Wage Activity'!Y381 = "FT", 1,MIN(1,IF('3.Weekly Hours &amp; Wage Activity'!Y381 = "", "",MIN('3.Weekly Hours &amp; Wage Activity'!Y381/40,1)),IF('3.Weekly Hours &amp; Wage Activity'!Y381="", "",'3.Weekly Hours &amp; Wage Activity'!Y381/40 ))),0)</f>
        <v>0</v>
      </c>
      <c r="AQ381" s="86">
        <f>IFERROR(IF('3.Weekly Hours &amp; Wage Activity'!Z381 = "FT", 1,MIN(1,IF('3.Weekly Hours &amp; Wage Activity'!Z381 = "", "",MIN('3.Weekly Hours &amp; Wage Activity'!Z381/40,1)),IF('3.Weekly Hours &amp; Wage Activity'!Z381="", "",'3.Weekly Hours &amp; Wage Activity'!Z381/40 ))),0)</f>
        <v>0</v>
      </c>
      <c r="AR381" s="86">
        <f>IFERROR(IF('3.Weekly Hours &amp; Wage Activity'!AA381 = "FT", 1,MIN(1,IF('3.Weekly Hours &amp; Wage Activity'!AA381 = "", "",MIN('3.Weekly Hours &amp; Wage Activity'!AA381/40,1)),IF('3.Weekly Hours &amp; Wage Activity'!AA381="", "",'3.Weekly Hours &amp; Wage Activity'!AA381/40 ))),0)</f>
        <v>0</v>
      </c>
      <c r="AS381" s="86">
        <f>IFERROR(IF('3.Weekly Hours &amp; Wage Activity'!AB381 = "FT", 1,MIN(1,IF('3.Weekly Hours &amp; Wage Activity'!AB381 = "", "",MIN('3.Weekly Hours &amp; Wage Activity'!AB381/40,1)),IF('3.Weekly Hours &amp; Wage Activity'!AB381="", "",'3.Weekly Hours &amp; Wage Activity'!AB381/40 ))),0)</f>
        <v>0</v>
      </c>
      <c r="AT381" s="86">
        <f>IFERROR(IF('3.Weekly Hours &amp; Wage Activity'!AC381 = "FT", 1,MIN(1,IF('3.Weekly Hours &amp; Wage Activity'!AC381 = "", "",MIN('3.Weekly Hours &amp; Wage Activity'!AC381/40,1)),IF('3.Weekly Hours &amp; Wage Activity'!AC381="", "",'3.Weekly Hours &amp; Wage Activity'!AC381/40 ))),0)</f>
        <v>0</v>
      </c>
      <c r="AU381" s="86">
        <f>IFERROR(IF('3.Weekly Hours &amp; Wage Activity'!AD381 = "FT", 1,MIN(1,IF('3.Weekly Hours &amp; Wage Activity'!AD381 = "", "",MIN('3.Weekly Hours &amp; Wage Activity'!AD381/40,1)),IF('3.Weekly Hours &amp; Wage Activity'!AD381="", "",'3.Weekly Hours &amp; Wage Activity'!AD381/40 ))),0)</f>
        <v>0</v>
      </c>
      <c r="AV381" s="86">
        <f>IFERROR(IF('3.Weekly Hours &amp; Wage Activity'!AE381 = "FT", 1,MIN(1,IF('3.Weekly Hours &amp; Wage Activity'!AE381 = "", "",MIN('3.Weekly Hours &amp; Wage Activity'!AE381/40,1)),IF('3.Weekly Hours &amp; Wage Activity'!AE381="", "",'3.Weekly Hours &amp; Wage Activity'!AE381/40 ))),0)</f>
        <v>0</v>
      </c>
      <c r="AW381" s="86">
        <f>IFERROR(IF('3.Weekly Hours &amp; Wage Activity'!AF381 = "FT", 1,MIN(1,IF('3.Weekly Hours &amp; Wage Activity'!AF381 = "", "",MIN('3.Weekly Hours &amp; Wage Activity'!AF381/40,1)),IF('3.Weekly Hours &amp; Wage Activity'!AF381="", "",'3.Weekly Hours &amp; Wage Activity'!AF381/40 ))),0)</f>
        <v>0</v>
      </c>
      <c r="AX381" s="86">
        <f>IFERROR(IF('3.Weekly Hours &amp; Wage Activity'!AG381 = "FT", 1,MIN(1,IF('3.Weekly Hours &amp; Wage Activity'!AG381 = "", "",MIN('3.Weekly Hours &amp; Wage Activity'!AG381/40,1)),IF('3.Weekly Hours &amp; Wage Activity'!AG381="", "",'3.Weekly Hours &amp; Wage Activity'!AG381/40 ))),0)</f>
        <v>0</v>
      </c>
      <c r="AY381" s="523">
        <f>SUM( IF(COUNTIF('3.Weekly Hours &amp; Wage Activity'!J381:Q381, "&lt;&gt;FT") = 0, COLUMNS('3.Weekly Hours &amp; Wage Activity'!J381:AG381) * 40, '3.Weekly Hours &amp; Wage Activity'!J381:AG381))</f>
        <v>0</v>
      </c>
      <c r="AZ381" s="86">
        <f t="shared" si="41"/>
        <v>0</v>
      </c>
      <c r="BA381" s="87">
        <f t="shared" si="42"/>
        <v>0</v>
      </c>
      <c r="BB381" s="74" t="str">
        <f>IF('2.Census &amp; Reference Benchmarks'!K381 = "", "", '2.Census &amp; Reference Benchmarks'!K381)</f>
        <v/>
      </c>
      <c r="BC381" s="185">
        <f>IF('2.Census &amp; Reference Benchmarks'!L381="N/A",IF(OR(AND(G381="",I381=""),AND(G381&lt;DATEVALUE("1/1/2020"),OR(I381="",I381&gt;DATEVALUE("3/31/2020")))),177.14,IF(OR(I381 = "", I381 &gt; DATEVALUE("1/31/2020")), ROUND(177.14*((DATEVALUE("2/1/2020") -G381)/31),1))),IF('2.Census &amp; Reference Benchmarks'!L381="",0,'2.Census &amp; Reference Benchmarks'!L381))</f>
        <v>0</v>
      </c>
      <c r="BD381" s="74" t="str">
        <f>IF('2.Census &amp; Reference Benchmarks'!N381 = "", "", '2.Census &amp; Reference Benchmarks'!N381)</f>
        <v/>
      </c>
      <c r="BE381" s="185">
        <f>IF('2.Census &amp; Reference Benchmarks'!O381="N/A",IF(OR(AND(G381="",I381=""),AND(G381&lt;=DATEVALUE("2/1/2020"),OR(I381="",I381&gt;=DATEVALUE("2/29/2020")))),165.71,IF(AND(G381&gt;DATEVALUE("2/1/2020"),OR(I381="",I381&lt;=DATEVALUE("2/29/2020"))),((DATEVALUE("3/1/2020")-G381)/29)*165.71,"")),IF('2.Census &amp; Reference Benchmarks'!O381="",0,'2.Census &amp; Reference Benchmarks'!O381))</f>
        <v>0</v>
      </c>
    </row>
    <row r="382" spans="1:57" x14ac:dyDescent="0.25">
      <c r="A382" s="3"/>
      <c r="B382" s="56">
        <f>IF('2.Census &amp; Reference Benchmarks'!B382 &lt;&gt;"",'2.Census &amp; Reference Benchmarks'!B382,"")</f>
        <v>0</v>
      </c>
      <c r="C382" s="56">
        <f>IF('2.Census &amp; Reference Benchmarks'!C382 &lt;&gt;"",'2.Census &amp; Reference Benchmarks'!C382,"")</f>
        <v>0</v>
      </c>
      <c r="D382" s="57" t="str">
        <f>IF('2.Census &amp; Reference Benchmarks'!D382 &lt;&gt;"",'2.Census &amp; Reference Benchmarks'!D382,"")</f>
        <v/>
      </c>
      <c r="E382" s="56" t="str">
        <f>IF('2.Census &amp; Reference Benchmarks'!E382 &lt;&gt;"",'2.Census &amp; Reference Benchmarks'!E382,"")</f>
        <v/>
      </c>
      <c r="F382" s="56" t="str">
        <f>IF('2.Census &amp; Reference Benchmarks'!F382 &lt;&gt;"",'2.Census &amp; Reference Benchmarks'!F382,"")</f>
        <v/>
      </c>
      <c r="G382" s="58" t="str">
        <f>IF('2.Census &amp; Reference Benchmarks'!G382 &lt;&gt;"",'2.Census &amp; Reference Benchmarks'!G382,"")</f>
        <v/>
      </c>
      <c r="H382" s="58" t="str">
        <f>IF('2.Census &amp; Reference Benchmarks'!H382 &lt;&gt;"",'2.Census &amp; Reference Benchmarks'!H382,"")</f>
        <v/>
      </c>
      <c r="I382" s="58" t="str">
        <f>IF('2.Census &amp; Reference Benchmarks'!I382 &lt;&gt;"",'2.Census &amp; Reference Benchmarks'!I382,"")</f>
        <v/>
      </c>
      <c r="J382" s="69" t="str">
        <f>IF('2.Census &amp; Reference Benchmarks'!J382 &lt;&gt;"",'2.Census &amp; Reference Benchmarks'!J382,"")</f>
        <v/>
      </c>
      <c r="K382" s="58" t="str">
        <f>IF('7.Safe Harbor Input Data &amp; Calc'!Q384 &lt;&gt; "", '7.Safe Harbor Input Data &amp; Calc'!Q384, "")</f>
        <v>No</v>
      </c>
      <c r="L382" s="59" t="str">
        <f>IF('2.Census &amp; Reference Benchmarks'!T382&lt;&gt; "",'2.Census &amp; Reference Benchmarks'!T382,"")</f>
        <v/>
      </c>
      <c r="M382" s="60">
        <f>'2.Census &amp; Reference Benchmarks'!M382</f>
        <v>0</v>
      </c>
      <c r="N382" s="60">
        <f>'2.Census &amp; Reference Benchmarks'!P382</f>
        <v>0</v>
      </c>
      <c r="O382" s="60">
        <f>'2.Census &amp; Reference Benchmarks'!S382</f>
        <v>0</v>
      </c>
      <c r="P382" s="52">
        <f>IF( AND(I382 &lt; '1. Summary for SBA'!$J$7, I382 &lt;&gt;""), 0, IF(AND(G382="",I382=""),SUM(M382:O382)*4,IF(I382&lt;'1. Summary for SBA'!$J$7,0,IF(K382="Yes",0,IF(H382="Salary",IF(AND(SUM(M382:O382)*4&lt;100000,L382=""),(SUM(M382:O382)/(IF(OR(I382=0,I382&gt;=DATEVALUE("3/31/2020")),DATEVALUE("3/31/2020"),I382)-IF(OR(G382&lt;=DATEVALUE("1/1/2020"), G382 = ""),DATEVALUE("1/1/2020"),IF(OR(MONTH(G382)=1),G382+1,IF(MONTH(G382)=3,G382,G382-1)))))*360,0),0)))))</f>
        <v>0</v>
      </c>
      <c r="Q382" s="52">
        <f t="shared" si="43"/>
        <v>0</v>
      </c>
      <c r="R382" s="67">
        <f t="shared" si="37"/>
        <v>0</v>
      </c>
      <c r="S382" s="53">
        <f>SUM('3.Weekly Hours &amp; Wage Activity'!AI382:BF382)</f>
        <v>0</v>
      </c>
      <c r="T382" s="53">
        <f>IF(AND(I382&lt;&gt; "",  I382 &lt; '1. Summary for SBA'!$J$11 +168, I382 &gt; '1. Summary for SBA'!$J$11),S382+(((168-(I382-'1. Summary for SBA'!$J$11+1))*S382)/((I382-'1. Summary for SBA'!$J$11+1))),0)</f>
        <v>0</v>
      </c>
      <c r="U382" s="369">
        <f>IF(K382= "Yes",0,IF( H382 = "salary",IF(T382 = 0,MAX(0,$R382-$S382), R382-T382),IF( H382 = "Hourly",'6. Hourly EE Wage Reduction'!AA382, 0)))</f>
        <v>0</v>
      </c>
      <c r="V382" s="67">
        <f t="shared" si="38"/>
        <v>0</v>
      </c>
      <c r="W382" s="405" t="str">
        <f>IF(U382 = 0, "No",IF('6. Hourly EE Wage Reduction'!T382 &gt;'6. Hourly EE Wage Reduction'!W382, "Yes", "No"))</f>
        <v>No</v>
      </c>
      <c r="X382" s="67">
        <f t="shared" si="39"/>
        <v>0</v>
      </c>
      <c r="Y382" s="67">
        <f t="shared" si="40"/>
        <v>0</v>
      </c>
      <c r="AA382" s="86">
        <f>IFERROR(IF('3.Weekly Hours &amp; Wage Activity'!J382 = "FT", 1,MIN(1,IF('3.Weekly Hours &amp; Wage Activity'!J382 = "", "",MIN('3.Weekly Hours &amp; Wage Activity'!J382/40,1)),IF('3.Weekly Hours &amp; Wage Activity'!J382="", "",'3.Weekly Hours &amp; Wage Activity'!J382/40 ))),0)</f>
        <v>0</v>
      </c>
      <c r="AB382" s="86">
        <f>IFERROR(IF('3.Weekly Hours &amp; Wage Activity'!K382 = "FT", 1,MIN(1,IF('3.Weekly Hours &amp; Wage Activity'!K382 = "", "",MIN('3.Weekly Hours &amp; Wage Activity'!K382/40,1)),IF('3.Weekly Hours &amp; Wage Activity'!K382="", "",'3.Weekly Hours &amp; Wage Activity'!K382/40 ))),0)</f>
        <v>0</v>
      </c>
      <c r="AC382" s="86">
        <f>IFERROR(IF('3.Weekly Hours &amp; Wage Activity'!L382 = "FT", 1,MIN(1,IF('3.Weekly Hours &amp; Wage Activity'!L382 = "", "",MIN('3.Weekly Hours &amp; Wage Activity'!L382/40,1)),IF('3.Weekly Hours &amp; Wage Activity'!L382="", "",'3.Weekly Hours &amp; Wage Activity'!L382/40 ))),0)</f>
        <v>0</v>
      </c>
      <c r="AD382" s="86">
        <f>IFERROR(IF('3.Weekly Hours &amp; Wage Activity'!M382 = "FT", 1,MIN(1,IF('3.Weekly Hours &amp; Wage Activity'!M382 = "", "",MIN('3.Weekly Hours &amp; Wage Activity'!M382/40,1)),IF('3.Weekly Hours &amp; Wage Activity'!M382="", "",'3.Weekly Hours &amp; Wage Activity'!M382/40 ))),0)</f>
        <v>0</v>
      </c>
      <c r="AE382" s="86">
        <f>IFERROR(IF('3.Weekly Hours &amp; Wage Activity'!N382 = "FT", 1,MIN(1,IF('3.Weekly Hours &amp; Wage Activity'!N382 = "", "",MIN('3.Weekly Hours &amp; Wage Activity'!N382/40,1)),IF('3.Weekly Hours &amp; Wage Activity'!N382="", "",'3.Weekly Hours &amp; Wage Activity'!N382/40 ))),0)</f>
        <v>0</v>
      </c>
      <c r="AF382" s="86">
        <f>IFERROR(IF('3.Weekly Hours &amp; Wage Activity'!O382 = "FT", 1,MIN(1,IF('3.Weekly Hours &amp; Wage Activity'!O382 = "", "",MIN('3.Weekly Hours &amp; Wage Activity'!O382/40,1)),IF('3.Weekly Hours &amp; Wage Activity'!O382="", "",'3.Weekly Hours &amp; Wage Activity'!O382/40 ))),0)</f>
        <v>0</v>
      </c>
      <c r="AG382" s="86">
        <f>IFERROR(IF('3.Weekly Hours &amp; Wage Activity'!P382 = "FT", 1,MIN(1,IF('3.Weekly Hours &amp; Wage Activity'!P382 = "", "",MIN('3.Weekly Hours &amp; Wage Activity'!P382/40,1)),IF('3.Weekly Hours &amp; Wage Activity'!P382="", "",'3.Weekly Hours &amp; Wage Activity'!P382/40 ))),0)</f>
        <v>0</v>
      </c>
      <c r="AH382" s="86">
        <f>IFERROR(IF('3.Weekly Hours &amp; Wage Activity'!Q382 = "FT", 1,MIN(1,IF('3.Weekly Hours &amp; Wage Activity'!Q382 = "", "",MIN('3.Weekly Hours &amp; Wage Activity'!Q382/40,1)),IF('3.Weekly Hours &amp; Wage Activity'!Q382="", "",'3.Weekly Hours &amp; Wage Activity'!Q382/40 ))),0)</f>
        <v>0</v>
      </c>
      <c r="AI382" s="86">
        <f>IFERROR(IF('3.Weekly Hours &amp; Wage Activity'!R382 = "FT", 1,MIN(1,IF('3.Weekly Hours &amp; Wage Activity'!R382 = "", "",MIN('3.Weekly Hours &amp; Wage Activity'!R382/40,1)),IF('3.Weekly Hours &amp; Wage Activity'!R382="", "",'3.Weekly Hours &amp; Wage Activity'!R382/40 ))),0)</f>
        <v>0</v>
      </c>
      <c r="AJ382" s="86">
        <f>IFERROR(IF('3.Weekly Hours &amp; Wage Activity'!S382 = "FT", 1,MIN(1,IF('3.Weekly Hours &amp; Wage Activity'!S382 = "", "",MIN('3.Weekly Hours &amp; Wage Activity'!S382/40,1)),IF('3.Weekly Hours &amp; Wage Activity'!S382="", "",'3.Weekly Hours &amp; Wage Activity'!S382/40 ))),0)</f>
        <v>0</v>
      </c>
      <c r="AK382" s="86">
        <f>IFERROR(IF('3.Weekly Hours &amp; Wage Activity'!T382 = "FT", 1,MIN(1,IF('3.Weekly Hours &amp; Wage Activity'!T382 = "", "",MIN('3.Weekly Hours &amp; Wage Activity'!T382/40,1)),IF('3.Weekly Hours &amp; Wage Activity'!T382="", "",'3.Weekly Hours &amp; Wage Activity'!T382/40 ))),0)</f>
        <v>0</v>
      </c>
      <c r="AL382" s="86">
        <f>IFERROR(IF('3.Weekly Hours &amp; Wage Activity'!U382 = "FT", 1,MIN(1,IF('3.Weekly Hours &amp; Wage Activity'!U382 = "", "",MIN('3.Weekly Hours &amp; Wage Activity'!U382/40,1)),IF('3.Weekly Hours &amp; Wage Activity'!U382="", "",'3.Weekly Hours &amp; Wage Activity'!U382/40 ))),0)</f>
        <v>0</v>
      </c>
      <c r="AM382" s="86">
        <f>IFERROR(IF('3.Weekly Hours &amp; Wage Activity'!V382 = "FT", 1,MIN(1,IF('3.Weekly Hours &amp; Wage Activity'!V382 = "", "",MIN('3.Weekly Hours &amp; Wage Activity'!V382/40,1)),IF('3.Weekly Hours &amp; Wage Activity'!V382="", "",'3.Weekly Hours &amp; Wage Activity'!V382/40 ))),0)</f>
        <v>0</v>
      </c>
      <c r="AN382" s="86">
        <f>IFERROR(IF('3.Weekly Hours &amp; Wage Activity'!W382 = "FT", 1,MIN(1,IF('3.Weekly Hours &amp; Wage Activity'!W382 = "", "",MIN('3.Weekly Hours &amp; Wage Activity'!W382/40,1)),IF('3.Weekly Hours &amp; Wage Activity'!W382="", "",'3.Weekly Hours &amp; Wage Activity'!W382/40 ))),0)</f>
        <v>0</v>
      </c>
      <c r="AO382" s="86">
        <f>IFERROR(IF('3.Weekly Hours &amp; Wage Activity'!X382 = "FT", 1,MIN(1,IF('3.Weekly Hours &amp; Wage Activity'!X382 = "", "",MIN('3.Weekly Hours &amp; Wage Activity'!X382/40,1)),IF('3.Weekly Hours &amp; Wage Activity'!X382="", "",'3.Weekly Hours &amp; Wage Activity'!X382/40 ))),0)</f>
        <v>0</v>
      </c>
      <c r="AP382" s="86">
        <f>IFERROR(IF('3.Weekly Hours &amp; Wage Activity'!Y382 = "FT", 1,MIN(1,IF('3.Weekly Hours &amp; Wage Activity'!Y382 = "", "",MIN('3.Weekly Hours &amp; Wage Activity'!Y382/40,1)),IF('3.Weekly Hours &amp; Wage Activity'!Y382="", "",'3.Weekly Hours &amp; Wage Activity'!Y382/40 ))),0)</f>
        <v>0</v>
      </c>
      <c r="AQ382" s="86">
        <f>IFERROR(IF('3.Weekly Hours &amp; Wage Activity'!Z382 = "FT", 1,MIN(1,IF('3.Weekly Hours &amp; Wage Activity'!Z382 = "", "",MIN('3.Weekly Hours &amp; Wage Activity'!Z382/40,1)),IF('3.Weekly Hours &amp; Wage Activity'!Z382="", "",'3.Weekly Hours &amp; Wage Activity'!Z382/40 ))),0)</f>
        <v>0</v>
      </c>
      <c r="AR382" s="86">
        <f>IFERROR(IF('3.Weekly Hours &amp; Wage Activity'!AA382 = "FT", 1,MIN(1,IF('3.Weekly Hours &amp; Wage Activity'!AA382 = "", "",MIN('3.Weekly Hours &amp; Wage Activity'!AA382/40,1)),IF('3.Weekly Hours &amp; Wage Activity'!AA382="", "",'3.Weekly Hours &amp; Wage Activity'!AA382/40 ))),0)</f>
        <v>0</v>
      </c>
      <c r="AS382" s="86">
        <f>IFERROR(IF('3.Weekly Hours &amp; Wage Activity'!AB382 = "FT", 1,MIN(1,IF('3.Weekly Hours &amp; Wage Activity'!AB382 = "", "",MIN('3.Weekly Hours &amp; Wage Activity'!AB382/40,1)),IF('3.Weekly Hours &amp; Wage Activity'!AB382="", "",'3.Weekly Hours &amp; Wage Activity'!AB382/40 ))),0)</f>
        <v>0</v>
      </c>
      <c r="AT382" s="86">
        <f>IFERROR(IF('3.Weekly Hours &amp; Wage Activity'!AC382 = "FT", 1,MIN(1,IF('3.Weekly Hours &amp; Wage Activity'!AC382 = "", "",MIN('3.Weekly Hours &amp; Wage Activity'!AC382/40,1)),IF('3.Weekly Hours &amp; Wage Activity'!AC382="", "",'3.Weekly Hours &amp; Wage Activity'!AC382/40 ))),0)</f>
        <v>0</v>
      </c>
      <c r="AU382" s="86">
        <f>IFERROR(IF('3.Weekly Hours &amp; Wage Activity'!AD382 = "FT", 1,MIN(1,IF('3.Weekly Hours &amp; Wage Activity'!AD382 = "", "",MIN('3.Weekly Hours &amp; Wage Activity'!AD382/40,1)),IF('3.Weekly Hours &amp; Wage Activity'!AD382="", "",'3.Weekly Hours &amp; Wage Activity'!AD382/40 ))),0)</f>
        <v>0</v>
      </c>
      <c r="AV382" s="86">
        <f>IFERROR(IF('3.Weekly Hours &amp; Wage Activity'!AE382 = "FT", 1,MIN(1,IF('3.Weekly Hours &amp; Wage Activity'!AE382 = "", "",MIN('3.Weekly Hours &amp; Wage Activity'!AE382/40,1)),IF('3.Weekly Hours &amp; Wage Activity'!AE382="", "",'3.Weekly Hours &amp; Wage Activity'!AE382/40 ))),0)</f>
        <v>0</v>
      </c>
      <c r="AW382" s="86">
        <f>IFERROR(IF('3.Weekly Hours &amp; Wage Activity'!AF382 = "FT", 1,MIN(1,IF('3.Weekly Hours &amp; Wage Activity'!AF382 = "", "",MIN('3.Weekly Hours &amp; Wage Activity'!AF382/40,1)),IF('3.Weekly Hours &amp; Wage Activity'!AF382="", "",'3.Weekly Hours &amp; Wage Activity'!AF382/40 ))),0)</f>
        <v>0</v>
      </c>
      <c r="AX382" s="86">
        <f>IFERROR(IF('3.Weekly Hours &amp; Wage Activity'!AG382 = "FT", 1,MIN(1,IF('3.Weekly Hours &amp; Wage Activity'!AG382 = "", "",MIN('3.Weekly Hours &amp; Wage Activity'!AG382/40,1)),IF('3.Weekly Hours &amp; Wage Activity'!AG382="", "",'3.Weekly Hours &amp; Wage Activity'!AG382/40 ))),0)</f>
        <v>0</v>
      </c>
      <c r="AY382" s="523">
        <f>SUM( IF(COUNTIF('3.Weekly Hours &amp; Wage Activity'!J382:Q382, "&lt;&gt;FT") = 0, COLUMNS('3.Weekly Hours &amp; Wage Activity'!J382:AG382) * 40, '3.Weekly Hours &amp; Wage Activity'!J382:AG382))</f>
        <v>0</v>
      </c>
      <c r="AZ382" s="86">
        <f t="shared" si="41"/>
        <v>0</v>
      </c>
      <c r="BA382" s="87">
        <f t="shared" si="42"/>
        <v>0</v>
      </c>
      <c r="BB382" s="74" t="str">
        <f>IF('2.Census &amp; Reference Benchmarks'!K382 = "", "", '2.Census &amp; Reference Benchmarks'!K382)</f>
        <v/>
      </c>
      <c r="BC382" s="185">
        <f>IF('2.Census &amp; Reference Benchmarks'!L382="N/A",IF(OR(AND(G382="",I382=""),AND(G382&lt;DATEVALUE("1/1/2020"),OR(I382="",I382&gt;DATEVALUE("3/31/2020")))),177.14,IF(OR(I382 = "", I382 &gt; DATEVALUE("1/31/2020")), ROUND(177.14*((DATEVALUE("2/1/2020") -G382)/31),1))),IF('2.Census &amp; Reference Benchmarks'!L382="",0,'2.Census &amp; Reference Benchmarks'!L382))</f>
        <v>0</v>
      </c>
      <c r="BD382" s="74" t="str">
        <f>IF('2.Census &amp; Reference Benchmarks'!N382 = "", "", '2.Census &amp; Reference Benchmarks'!N382)</f>
        <v/>
      </c>
      <c r="BE382" s="185">
        <f>IF('2.Census &amp; Reference Benchmarks'!O382="N/A",IF(OR(AND(G382="",I382=""),AND(G382&lt;=DATEVALUE("2/1/2020"),OR(I382="",I382&gt;=DATEVALUE("2/29/2020")))),165.71,IF(AND(G382&gt;DATEVALUE("2/1/2020"),OR(I382="",I382&lt;=DATEVALUE("2/29/2020"))),((DATEVALUE("3/1/2020")-G382)/29)*165.71,"")),IF('2.Census &amp; Reference Benchmarks'!O382="",0,'2.Census &amp; Reference Benchmarks'!O382))</f>
        <v>0</v>
      </c>
    </row>
    <row r="383" spans="1:57" x14ac:dyDescent="0.25">
      <c r="A383" s="3"/>
      <c r="B383" s="56">
        <f>IF('2.Census &amp; Reference Benchmarks'!B383 &lt;&gt;"",'2.Census &amp; Reference Benchmarks'!B383,"")</f>
        <v>0</v>
      </c>
      <c r="C383" s="56">
        <f>IF('2.Census &amp; Reference Benchmarks'!C383 &lt;&gt;"",'2.Census &amp; Reference Benchmarks'!C383,"")</f>
        <v>0</v>
      </c>
      <c r="D383" s="57" t="str">
        <f>IF('2.Census &amp; Reference Benchmarks'!D383 &lt;&gt;"",'2.Census &amp; Reference Benchmarks'!D383,"")</f>
        <v/>
      </c>
      <c r="E383" s="56" t="str">
        <f>IF('2.Census &amp; Reference Benchmarks'!E383 &lt;&gt;"",'2.Census &amp; Reference Benchmarks'!E383,"")</f>
        <v/>
      </c>
      <c r="F383" s="56" t="str">
        <f>IF('2.Census &amp; Reference Benchmarks'!F383 &lt;&gt;"",'2.Census &amp; Reference Benchmarks'!F383,"")</f>
        <v/>
      </c>
      <c r="G383" s="58" t="str">
        <f>IF('2.Census &amp; Reference Benchmarks'!G383 &lt;&gt;"",'2.Census &amp; Reference Benchmarks'!G383,"")</f>
        <v/>
      </c>
      <c r="H383" s="58" t="str">
        <f>IF('2.Census &amp; Reference Benchmarks'!H383 &lt;&gt;"",'2.Census &amp; Reference Benchmarks'!H383,"")</f>
        <v/>
      </c>
      <c r="I383" s="58" t="str">
        <f>IF('2.Census &amp; Reference Benchmarks'!I383 &lt;&gt;"",'2.Census &amp; Reference Benchmarks'!I383,"")</f>
        <v/>
      </c>
      <c r="J383" s="69" t="str">
        <f>IF('2.Census &amp; Reference Benchmarks'!J383 &lt;&gt;"",'2.Census &amp; Reference Benchmarks'!J383,"")</f>
        <v/>
      </c>
      <c r="K383" s="58" t="str">
        <f>IF('7.Safe Harbor Input Data &amp; Calc'!Q385 &lt;&gt; "", '7.Safe Harbor Input Data &amp; Calc'!Q385, "")</f>
        <v>No</v>
      </c>
      <c r="L383" s="59" t="str">
        <f>IF('2.Census &amp; Reference Benchmarks'!T383&lt;&gt; "",'2.Census &amp; Reference Benchmarks'!T383,"")</f>
        <v/>
      </c>
      <c r="M383" s="60">
        <f>'2.Census &amp; Reference Benchmarks'!M383</f>
        <v>0</v>
      </c>
      <c r="N383" s="60">
        <f>'2.Census &amp; Reference Benchmarks'!P383</f>
        <v>0</v>
      </c>
      <c r="O383" s="60">
        <f>'2.Census &amp; Reference Benchmarks'!S383</f>
        <v>0</v>
      </c>
      <c r="P383" s="52">
        <f>IF( AND(I383 &lt; '1. Summary for SBA'!$J$7, I383 &lt;&gt;""), 0, IF(AND(G383="",I383=""),SUM(M383:O383)*4,IF(I383&lt;'1. Summary for SBA'!$J$7,0,IF(K383="Yes",0,IF(H383="Salary",IF(AND(SUM(M383:O383)*4&lt;100000,L383=""),(SUM(M383:O383)/(IF(OR(I383=0,I383&gt;=DATEVALUE("3/31/2020")),DATEVALUE("3/31/2020"),I383)-IF(OR(G383&lt;=DATEVALUE("1/1/2020"), G383 = ""),DATEVALUE("1/1/2020"),IF(OR(MONTH(G383)=1),G383+1,IF(MONTH(G383)=3,G383,G383-1)))))*360,0),0)))))</f>
        <v>0</v>
      </c>
      <c r="Q383" s="52">
        <f t="shared" si="43"/>
        <v>0</v>
      </c>
      <c r="R383" s="67">
        <f t="shared" si="37"/>
        <v>0</v>
      </c>
      <c r="S383" s="53">
        <f>SUM('3.Weekly Hours &amp; Wage Activity'!AI383:BF383)</f>
        <v>0</v>
      </c>
      <c r="T383" s="53">
        <f>IF(AND(I383&lt;&gt; "",  I383 &lt; '1. Summary for SBA'!$J$11 +168, I383 &gt; '1. Summary for SBA'!$J$11),S383+(((168-(I383-'1. Summary for SBA'!$J$11+1))*S383)/((I383-'1. Summary for SBA'!$J$11+1))),0)</f>
        <v>0</v>
      </c>
      <c r="U383" s="369">
        <f>IF(K383= "Yes",0,IF( H383 = "salary",IF(T383 = 0,MAX(0,$R383-$S383), R383-T383),IF( H383 = "Hourly",'6. Hourly EE Wage Reduction'!AA383, 0)))</f>
        <v>0</v>
      </c>
      <c r="V383" s="67">
        <f t="shared" si="38"/>
        <v>0</v>
      </c>
      <c r="W383" s="405" t="str">
        <f>IF(U383 = 0, "No",IF('6. Hourly EE Wage Reduction'!T383 &gt;'6. Hourly EE Wage Reduction'!W383, "Yes", "No"))</f>
        <v>No</v>
      </c>
      <c r="X383" s="67">
        <f t="shared" si="39"/>
        <v>0</v>
      </c>
      <c r="Y383" s="67">
        <f t="shared" si="40"/>
        <v>0</v>
      </c>
      <c r="AA383" s="86">
        <f>IFERROR(IF('3.Weekly Hours &amp; Wage Activity'!J383 = "FT", 1,MIN(1,IF('3.Weekly Hours &amp; Wage Activity'!J383 = "", "",MIN('3.Weekly Hours &amp; Wage Activity'!J383/40,1)),IF('3.Weekly Hours &amp; Wage Activity'!J383="", "",'3.Weekly Hours &amp; Wage Activity'!J383/40 ))),0)</f>
        <v>0</v>
      </c>
      <c r="AB383" s="86">
        <f>IFERROR(IF('3.Weekly Hours &amp; Wage Activity'!K383 = "FT", 1,MIN(1,IF('3.Weekly Hours &amp; Wage Activity'!K383 = "", "",MIN('3.Weekly Hours &amp; Wage Activity'!K383/40,1)),IF('3.Weekly Hours &amp; Wage Activity'!K383="", "",'3.Weekly Hours &amp; Wage Activity'!K383/40 ))),0)</f>
        <v>0</v>
      </c>
      <c r="AC383" s="86">
        <f>IFERROR(IF('3.Weekly Hours &amp; Wage Activity'!L383 = "FT", 1,MIN(1,IF('3.Weekly Hours &amp; Wage Activity'!L383 = "", "",MIN('3.Weekly Hours &amp; Wage Activity'!L383/40,1)),IF('3.Weekly Hours &amp; Wage Activity'!L383="", "",'3.Weekly Hours &amp; Wage Activity'!L383/40 ))),0)</f>
        <v>0</v>
      </c>
      <c r="AD383" s="86">
        <f>IFERROR(IF('3.Weekly Hours &amp; Wage Activity'!M383 = "FT", 1,MIN(1,IF('3.Weekly Hours &amp; Wage Activity'!M383 = "", "",MIN('3.Weekly Hours &amp; Wage Activity'!M383/40,1)),IF('3.Weekly Hours &amp; Wage Activity'!M383="", "",'3.Weekly Hours &amp; Wage Activity'!M383/40 ))),0)</f>
        <v>0</v>
      </c>
      <c r="AE383" s="86">
        <f>IFERROR(IF('3.Weekly Hours &amp; Wage Activity'!N383 = "FT", 1,MIN(1,IF('3.Weekly Hours &amp; Wage Activity'!N383 = "", "",MIN('3.Weekly Hours &amp; Wage Activity'!N383/40,1)),IF('3.Weekly Hours &amp; Wage Activity'!N383="", "",'3.Weekly Hours &amp; Wage Activity'!N383/40 ))),0)</f>
        <v>0</v>
      </c>
      <c r="AF383" s="86">
        <f>IFERROR(IF('3.Weekly Hours &amp; Wage Activity'!O383 = "FT", 1,MIN(1,IF('3.Weekly Hours &amp; Wage Activity'!O383 = "", "",MIN('3.Weekly Hours &amp; Wage Activity'!O383/40,1)),IF('3.Weekly Hours &amp; Wage Activity'!O383="", "",'3.Weekly Hours &amp; Wage Activity'!O383/40 ))),0)</f>
        <v>0</v>
      </c>
      <c r="AG383" s="86">
        <f>IFERROR(IF('3.Weekly Hours &amp; Wage Activity'!P383 = "FT", 1,MIN(1,IF('3.Weekly Hours &amp; Wage Activity'!P383 = "", "",MIN('3.Weekly Hours &amp; Wage Activity'!P383/40,1)),IF('3.Weekly Hours &amp; Wage Activity'!P383="", "",'3.Weekly Hours &amp; Wage Activity'!P383/40 ))),0)</f>
        <v>0</v>
      </c>
      <c r="AH383" s="86">
        <f>IFERROR(IF('3.Weekly Hours &amp; Wage Activity'!Q383 = "FT", 1,MIN(1,IF('3.Weekly Hours &amp; Wage Activity'!Q383 = "", "",MIN('3.Weekly Hours &amp; Wage Activity'!Q383/40,1)),IF('3.Weekly Hours &amp; Wage Activity'!Q383="", "",'3.Weekly Hours &amp; Wage Activity'!Q383/40 ))),0)</f>
        <v>0</v>
      </c>
      <c r="AI383" s="86">
        <f>IFERROR(IF('3.Weekly Hours &amp; Wage Activity'!R383 = "FT", 1,MIN(1,IF('3.Weekly Hours &amp; Wage Activity'!R383 = "", "",MIN('3.Weekly Hours &amp; Wage Activity'!R383/40,1)),IF('3.Weekly Hours &amp; Wage Activity'!R383="", "",'3.Weekly Hours &amp; Wage Activity'!R383/40 ))),0)</f>
        <v>0</v>
      </c>
      <c r="AJ383" s="86">
        <f>IFERROR(IF('3.Weekly Hours &amp; Wage Activity'!S383 = "FT", 1,MIN(1,IF('3.Weekly Hours &amp; Wage Activity'!S383 = "", "",MIN('3.Weekly Hours &amp; Wage Activity'!S383/40,1)),IF('3.Weekly Hours &amp; Wage Activity'!S383="", "",'3.Weekly Hours &amp; Wage Activity'!S383/40 ))),0)</f>
        <v>0</v>
      </c>
      <c r="AK383" s="86">
        <f>IFERROR(IF('3.Weekly Hours &amp; Wage Activity'!T383 = "FT", 1,MIN(1,IF('3.Weekly Hours &amp; Wage Activity'!T383 = "", "",MIN('3.Weekly Hours &amp; Wage Activity'!T383/40,1)),IF('3.Weekly Hours &amp; Wage Activity'!T383="", "",'3.Weekly Hours &amp; Wage Activity'!T383/40 ))),0)</f>
        <v>0</v>
      </c>
      <c r="AL383" s="86">
        <f>IFERROR(IF('3.Weekly Hours &amp; Wage Activity'!U383 = "FT", 1,MIN(1,IF('3.Weekly Hours &amp; Wage Activity'!U383 = "", "",MIN('3.Weekly Hours &amp; Wage Activity'!U383/40,1)),IF('3.Weekly Hours &amp; Wage Activity'!U383="", "",'3.Weekly Hours &amp; Wage Activity'!U383/40 ))),0)</f>
        <v>0</v>
      </c>
      <c r="AM383" s="86">
        <f>IFERROR(IF('3.Weekly Hours &amp; Wage Activity'!V383 = "FT", 1,MIN(1,IF('3.Weekly Hours &amp; Wage Activity'!V383 = "", "",MIN('3.Weekly Hours &amp; Wage Activity'!V383/40,1)),IF('3.Weekly Hours &amp; Wage Activity'!V383="", "",'3.Weekly Hours &amp; Wage Activity'!V383/40 ))),0)</f>
        <v>0</v>
      </c>
      <c r="AN383" s="86">
        <f>IFERROR(IF('3.Weekly Hours &amp; Wage Activity'!W383 = "FT", 1,MIN(1,IF('3.Weekly Hours &amp; Wage Activity'!W383 = "", "",MIN('3.Weekly Hours &amp; Wage Activity'!W383/40,1)),IF('3.Weekly Hours &amp; Wage Activity'!W383="", "",'3.Weekly Hours &amp; Wage Activity'!W383/40 ))),0)</f>
        <v>0</v>
      </c>
      <c r="AO383" s="86">
        <f>IFERROR(IF('3.Weekly Hours &amp; Wage Activity'!X383 = "FT", 1,MIN(1,IF('3.Weekly Hours &amp; Wage Activity'!X383 = "", "",MIN('3.Weekly Hours &amp; Wage Activity'!X383/40,1)),IF('3.Weekly Hours &amp; Wage Activity'!X383="", "",'3.Weekly Hours &amp; Wage Activity'!X383/40 ))),0)</f>
        <v>0</v>
      </c>
      <c r="AP383" s="86">
        <f>IFERROR(IF('3.Weekly Hours &amp; Wage Activity'!Y383 = "FT", 1,MIN(1,IF('3.Weekly Hours &amp; Wage Activity'!Y383 = "", "",MIN('3.Weekly Hours &amp; Wage Activity'!Y383/40,1)),IF('3.Weekly Hours &amp; Wage Activity'!Y383="", "",'3.Weekly Hours &amp; Wage Activity'!Y383/40 ))),0)</f>
        <v>0</v>
      </c>
      <c r="AQ383" s="86">
        <f>IFERROR(IF('3.Weekly Hours &amp; Wage Activity'!Z383 = "FT", 1,MIN(1,IF('3.Weekly Hours &amp; Wage Activity'!Z383 = "", "",MIN('3.Weekly Hours &amp; Wage Activity'!Z383/40,1)),IF('3.Weekly Hours &amp; Wage Activity'!Z383="", "",'3.Weekly Hours &amp; Wage Activity'!Z383/40 ))),0)</f>
        <v>0</v>
      </c>
      <c r="AR383" s="86">
        <f>IFERROR(IF('3.Weekly Hours &amp; Wage Activity'!AA383 = "FT", 1,MIN(1,IF('3.Weekly Hours &amp; Wage Activity'!AA383 = "", "",MIN('3.Weekly Hours &amp; Wage Activity'!AA383/40,1)),IF('3.Weekly Hours &amp; Wage Activity'!AA383="", "",'3.Weekly Hours &amp; Wage Activity'!AA383/40 ))),0)</f>
        <v>0</v>
      </c>
      <c r="AS383" s="86">
        <f>IFERROR(IF('3.Weekly Hours &amp; Wage Activity'!AB383 = "FT", 1,MIN(1,IF('3.Weekly Hours &amp; Wage Activity'!AB383 = "", "",MIN('3.Weekly Hours &amp; Wage Activity'!AB383/40,1)),IF('3.Weekly Hours &amp; Wage Activity'!AB383="", "",'3.Weekly Hours &amp; Wage Activity'!AB383/40 ))),0)</f>
        <v>0</v>
      </c>
      <c r="AT383" s="86">
        <f>IFERROR(IF('3.Weekly Hours &amp; Wage Activity'!AC383 = "FT", 1,MIN(1,IF('3.Weekly Hours &amp; Wage Activity'!AC383 = "", "",MIN('3.Weekly Hours &amp; Wage Activity'!AC383/40,1)),IF('3.Weekly Hours &amp; Wage Activity'!AC383="", "",'3.Weekly Hours &amp; Wage Activity'!AC383/40 ))),0)</f>
        <v>0</v>
      </c>
      <c r="AU383" s="86">
        <f>IFERROR(IF('3.Weekly Hours &amp; Wage Activity'!AD383 = "FT", 1,MIN(1,IF('3.Weekly Hours &amp; Wage Activity'!AD383 = "", "",MIN('3.Weekly Hours &amp; Wage Activity'!AD383/40,1)),IF('3.Weekly Hours &amp; Wage Activity'!AD383="", "",'3.Weekly Hours &amp; Wage Activity'!AD383/40 ))),0)</f>
        <v>0</v>
      </c>
      <c r="AV383" s="86">
        <f>IFERROR(IF('3.Weekly Hours &amp; Wage Activity'!AE383 = "FT", 1,MIN(1,IF('3.Weekly Hours &amp; Wage Activity'!AE383 = "", "",MIN('3.Weekly Hours &amp; Wage Activity'!AE383/40,1)),IF('3.Weekly Hours &amp; Wage Activity'!AE383="", "",'3.Weekly Hours &amp; Wage Activity'!AE383/40 ))),0)</f>
        <v>0</v>
      </c>
      <c r="AW383" s="86">
        <f>IFERROR(IF('3.Weekly Hours &amp; Wage Activity'!AF383 = "FT", 1,MIN(1,IF('3.Weekly Hours &amp; Wage Activity'!AF383 = "", "",MIN('3.Weekly Hours &amp; Wage Activity'!AF383/40,1)),IF('3.Weekly Hours &amp; Wage Activity'!AF383="", "",'3.Weekly Hours &amp; Wage Activity'!AF383/40 ))),0)</f>
        <v>0</v>
      </c>
      <c r="AX383" s="86">
        <f>IFERROR(IF('3.Weekly Hours &amp; Wage Activity'!AG383 = "FT", 1,MIN(1,IF('3.Weekly Hours &amp; Wage Activity'!AG383 = "", "",MIN('3.Weekly Hours &amp; Wage Activity'!AG383/40,1)),IF('3.Weekly Hours &amp; Wage Activity'!AG383="", "",'3.Weekly Hours &amp; Wage Activity'!AG383/40 ))),0)</f>
        <v>0</v>
      </c>
      <c r="AY383" s="523">
        <f>SUM( IF(COUNTIF('3.Weekly Hours &amp; Wage Activity'!J383:Q383, "&lt;&gt;FT") = 0, COLUMNS('3.Weekly Hours &amp; Wage Activity'!J383:AG383) * 40, '3.Weekly Hours &amp; Wage Activity'!J383:AG383))</f>
        <v>0</v>
      </c>
      <c r="AZ383" s="86">
        <f t="shared" si="41"/>
        <v>0</v>
      </c>
      <c r="BA383" s="87">
        <f t="shared" si="42"/>
        <v>0</v>
      </c>
      <c r="BB383" s="74" t="str">
        <f>IF('2.Census &amp; Reference Benchmarks'!K383 = "", "", '2.Census &amp; Reference Benchmarks'!K383)</f>
        <v/>
      </c>
      <c r="BC383" s="185">
        <f>IF('2.Census &amp; Reference Benchmarks'!L383="N/A",IF(OR(AND(G383="",I383=""),AND(G383&lt;DATEVALUE("1/1/2020"),OR(I383="",I383&gt;DATEVALUE("3/31/2020")))),177.14,IF(OR(I383 = "", I383 &gt; DATEVALUE("1/31/2020")), ROUND(177.14*((DATEVALUE("2/1/2020") -G383)/31),1))),IF('2.Census &amp; Reference Benchmarks'!L383="",0,'2.Census &amp; Reference Benchmarks'!L383))</f>
        <v>0</v>
      </c>
      <c r="BD383" s="74" t="str">
        <f>IF('2.Census &amp; Reference Benchmarks'!N383 = "", "", '2.Census &amp; Reference Benchmarks'!N383)</f>
        <v/>
      </c>
      <c r="BE383" s="185">
        <f>IF('2.Census &amp; Reference Benchmarks'!O383="N/A",IF(OR(AND(G383="",I383=""),AND(G383&lt;=DATEVALUE("2/1/2020"),OR(I383="",I383&gt;=DATEVALUE("2/29/2020")))),165.71,IF(AND(G383&gt;DATEVALUE("2/1/2020"),OR(I383="",I383&lt;=DATEVALUE("2/29/2020"))),((DATEVALUE("3/1/2020")-G383)/29)*165.71,"")),IF('2.Census &amp; Reference Benchmarks'!O383="",0,'2.Census &amp; Reference Benchmarks'!O383))</f>
        <v>0</v>
      </c>
    </row>
    <row r="384" spans="1:57" x14ac:dyDescent="0.25">
      <c r="A384" s="3"/>
      <c r="B384" s="56">
        <f>IF('2.Census &amp; Reference Benchmarks'!B384 &lt;&gt;"",'2.Census &amp; Reference Benchmarks'!B384,"")</f>
        <v>0</v>
      </c>
      <c r="C384" s="56">
        <f>IF('2.Census &amp; Reference Benchmarks'!C384 &lt;&gt;"",'2.Census &amp; Reference Benchmarks'!C384,"")</f>
        <v>0</v>
      </c>
      <c r="D384" s="57" t="str">
        <f>IF('2.Census &amp; Reference Benchmarks'!D384 &lt;&gt;"",'2.Census &amp; Reference Benchmarks'!D384,"")</f>
        <v/>
      </c>
      <c r="E384" s="56" t="str">
        <f>IF('2.Census &amp; Reference Benchmarks'!E384 &lt;&gt;"",'2.Census &amp; Reference Benchmarks'!E384,"")</f>
        <v/>
      </c>
      <c r="F384" s="56" t="str">
        <f>IF('2.Census &amp; Reference Benchmarks'!F384 &lt;&gt;"",'2.Census &amp; Reference Benchmarks'!F384,"")</f>
        <v/>
      </c>
      <c r="G384" s="58" t="str">
        <f>IF('2.Census &amp; Reference Benchmarks'!G384 &lt;&gt;"",'2.Census &amp; Reference Benchmarks'!G384,"")</f>
        <v/>
      </c>
      <c r="H384" s="58" t="str">
        <f>IF('2.Census &amp; Reference Benchmarks'!H384 &lt;&gt;"",'2.Census &amp; Reference Benchmarks'!H384,"")</f>
        <v/>
      </c>
      <c r="I384" s="58" t="str">
        <f>IF('2.Census &amp; Reference Benchmarks'!I384 &lt;&gt;"",'2.Census &amp; Reference Benchmarks'!I384,"")</f>
        <v/>
      </c>
      <c r="J384" s="69" t="str">
        <f>IF('2.Census &amp; Reference Benchmarks'!J384 &lt;&gt;"",'2.Census &amp; Reference Benchmarks'!J384,"")</f>
        <v/>
      </c>
      <c r="K384" s="58" t="str">
        <f>IF('7.Safe Harbor Input Data &amp; Calc'!Q386 &lt;&gt; "", '7.Safe Harbor Input Data &amp; Calc'!Q386, "")</f>
        <v>No</v>
      </c>
      <c r="L384" s="59" t="str">
        <f>IF('2.Census &amp; Reference Benchmarks'!T384&lt;&gt; "",'2.Census &amp; Reference Benchmarks'!T384,"")</f>
        <v/>
      </c>
      <c r="M384" s="60">
        <f>'2.Census &amp; Reference Benchmarks'!M384</f>
        <v>0</v>
      </c>
      <c r="N384" s="60">
        <f>'2.Census &amp; Reference Benchmarks'!P384</f>
        <v>0</v>
      </c>
      <c r="O384" s="60">
        <f>'2.Census &amp; Reference Benchmarks'!S384</f>
        <v>0</v>
      </c>
      <c r="P384" s="52">
        <f>IF( AND(I384 &lt; '1. Summary for SBA'!$J$7, I384 &lt;&gt;""), 0, IF(AND(G384="",I384=""),SUM(M384:O384)*4,IF(I384&lt;'1. Summary for SBA'!$J$7,0,IF(K384="Yes",0,IF(H384="Salary",IF(AND(SUM(M384:O384)*4&lt;100000,L384=""),(SUM(M384:O384)/(IF(OR(I384=0,I384&gt;=DATEVALUE("3/31/2020")),DATEVALUE("3/31/2020"),I384)-IF(OR(G384&lt;=DATEVALUE("1/1/2020"), G384 = ""),DATEVALUE("1/1/2020"),IF(OR(MONTH(G384)=1),G384+1,IF(MONTH(G384)=3,G384,G384-1)))))*360,0),0)))))</f>
        <v>0</v>
      </c>
      <c r="Q384" s="52">
        <f t="shared" si="43"/>
        <v>0</v>
      </c>
      <c r="R384" s="67">
        <f t="shared" si="37"/>
        <v>0</v>
      </c>
      <c r="S384" s="53">
        <f>SUM('3.Weekly Hours &amp; Wage Activity'!AI384:BF384)</f>
        <v>0</v>
      </c>
      <c r="T384" s="53">
        <f>IF(AND(I384&lt;&gt; "",  I384 &lt; '1. Summary for SBA'!$J$11 +168, I384 &gt; '1. Summary for SBA'!$J$11),S384+(((168-(I384-'1. Summary for SBA'!$J$11+1))*S384)/((I384-'1. Summary for SBA'!$J$11+1))),0)</f>
        <v>0</v>
      </c>
      <c r="U384" s="369">
        <f>IF(K384= "Yes",0,IF( H384 = "salary",IF(T384 = 0,MAX(0,$R384-$S384), R384-T384),IF( H384 = "Hourly",'6. Hourly EE Wage Reduction'!AA384, 0)))</f>
        <v>0</v>
      </c>
      <c r="V384" s="67">
        <f t="shared" si="38"/>
        <v>0</v>
      </c>
      <c r="W384" s="405" t="str">
        <f>IF(U384 = 0, "No",IF('6. Hourly EE Wage Reduction'!T384 &gt;'6. Hourly EE Wage Reduction'!W384, "Yes", "No"))</f>
        <v>No</v>
      </c>
      <c r="X384" s="67">
        <f t="shared" si="39"/>
        <v>0</v>
      </c>
      <c r="Y384" s="67">
        <f t="shared" si="40"/>
        <v>0</v>
      </c>
      <c r="AA384" s="86">
        <f>IFERROR(IF('3.Weekly Hours &amp; Wage Activity'!J384 = "FT", 1,MIN(1,IF('3.Weekly Hours &amp; Wage Activity'!J384 = "", "",MIN('3.Weekly Hours &amp; Wage Activity'!J384/40,1)),IF('3.Weekly Hours &amp; Wage Activity'!J384="", "",'3.Weekly Hours &amp; Wage Activity'!J384/40 ))),0)</f>
        <v>0</v>
      </c>
      <c r="AB384" s="86">
        <f>IFERROR(IF('3.Weekly Hours &amp; Wage Activity'!K384 = "FT", 1,MIN(1,IF('3.Weekly Hours &amp; Wage Activity'!K384 = "", "",MIN('3.Weekly Hours &amp; Wage Activity'!K384/40,1)),IF('3.Weekly Hours &amp; Wage Activity'!K384="", "",'3.Weekly Hours &amp; Wage Activity'!K384/40 ))),0)</f>
        <v>0</v>
      </c>
      <c r="AC384" s="86">
        <f>IFERROR(IF('3.Weekly Hours &amp; Wage Activity'!L384 = "FT", 1,MIN(1,IF('3.Weekly Hours &amp; Wage Activity'!L384 = "", "",MIN('3.Weekly Hours &amp; Wage Activity'!L384/40,1)),IF('3.Weekly Hours &amp; Wage Activity'!L384="", "",'3.Weekly Hours &amp; Wage Activity'!L384/40 ))),0)</f>
        <v>0</v>
      </c>
      <c r="AD384" s="86">
        <f>IFERROR(IF('3.Weekly Hours &amp; Wage Activity'!M384 = "FT", 1,MIN(1,IF('3.Weekly Hours &amp; Wage Activity'!M384 = "", "",MIN('3.Weekly Hours &amp; Wage Activity'!M384/40,1)),IF('3.Weekly Hours &amp; Wage Activity'!M384="", "",'3.Weekly Hours &amp; Wage Activity'!M384/40 ))),0)</f>
        <v>0</v>
      </c>
      <c r="AE384" s="86">
        <f>IFERROR(IF('3.Weekly Hours &amp; Wage Activity'!N384 = "FT", 1,MIN(1,IF('3.Weekly Hours &amp; Wage Activity'!N384 = "", "",MIN('3.Weekly Hours &amp; Wage Activity'!N384/40,1)),IF('3.Weekly Hours &amp; Wage Activity'!N384="", "",'3.Weekly Hours &amp; Wage Activity'!N384/40 ))),0)</f>
        <v>0</v>
      </c>
      <c r="AF384" s="86">
        <f>IFERROR(IF('3.Weekly Hours &amp; Wage Activity'!O384 = "FT", 1,MIN(1,IF('3.Weekly Hours &amp; Wage Activity'!O384 = "", "",MIN('3.Weekly Hours &amp; Wage Activity'!O384/40,1)),IF('3.Weekly Hours &amp; Wage Activity'!O384="", "",'3.Weekly Hours &amp; Wage Activity'!O384/40 ))),0)</f>
        <v>0</v>
      </c>
      <c r="AG384" s="86">
        <f>IFERROR(IF('3.Weekly Hours &amp; Wage Activity'!P384 = "FT", 1,MIN(1,IF('3.Weekly Hours &amp; Wage Activity'!P384 = "", "",MIN('3.Weekly Hours &amp; Wage Activity'!P384/40,1)),IF('3.Weekly Hours &amp; Wage Activity'!P384="", "",'3.Weekly Hours &amp; Wage Activity'!P384/40 ))),0)</f>
        <v>0</v>
      </c>
      <c r="AH384" s="86">
        <f>IFERROR(IF('3.Weekly Hours &amp; Wage Activity'!Q384 = "FT", 1,MIN(1,IF('3.Weekly Hours &amp; Wage Activity'!Q384 = "", "",MIN('3.Weekly Hours &amp; Wage Activity'!Q384/40,1)),IF('3.Weekly Hours &amp; Wage Activity'!Q384="", "",'3.Weekly Hours &amp; Wage Activity'!Q384/40 ))),0)</f>
        <v>0</v>
      </c>
      <c r="AI384" s="86">
        <f>IFERROR(IF('3.Weekly Hours &amp; Wage Activity'!R384 = "FT", 1,MIN(1,IF('3.Weekly Hours &amp; Wage Activity'!R384 = "", "",MIN('3.Weekly Hours &amp; Wage Activity'!R384/40,1)),IF('3.Weekly Hours &amp; Wage Activity'!R384="", "",'3.Weekly Hours &amp; Wage Activity'!R384/40 ))),0)</f>
        <v>0</v>
      </c>
      <c r="AJ384" s="86">
        <f>IFERROR(IF('3.Weekly Hours &amp; Wage Activity'!S384 = "FT", 1,MIN(1,IF('3.Weekly Hours &amp; Wage Activity'!S384 = "", "",MIN('3.Weekly Hours &amp; Wage Activity'!S384/40,1)),IF('3.Weekly Hours &amp; Wage Activity'!S384="", "",'3.Weekly Hours &amp; Wage Activity'!S384/40 ))),0)</f>
        <v>0</v>
      </c>
      <c r="AK384" s="86">
        <f>IFERROR(IF('3.Weekly Hours &amp; Wage Activity'!T384 = "FT", 1,MIN(1,IF('3.Weekly Hours &amp; Wage Activity'!T384 = "", "",MIN('3.Weekly Hours &amp; Wage Activity'!T384/40,1)),IF('3.Weekly Hours &amp; Wage Activity'!T384="", "",'3.Weekly Hours &amp; Wage Activity'!T384/40 ))),0)</f>
        <v>0</v>
      </c>
      <c r="AL384" s="86">
        <f>IFERROR(IF('3.Weekly Hours &amp; Wage Activity'!U384 = "FT", 1,MIN(1,IF('3.Weekly Hours &amp; Wage Activity'!U384 = "", "",MIN('3.Weekly Hours &amp; Wage Activity'!U384/40,1)),IF('3.Weekly Hours &amp; Wage Activity'!U384="", "",'3.Weekly Hours &amp; Wage Activity'!U384/40 ))),0)</f>
        <v>0</v>
      </c>
      <c r="AM384" s="86">
        <f>IFERROR(IF('3.Weekly Hours &amp; Wage Activity'!V384 = "FT", 1,MIN(1,IF('3.Weekly Hours &amp; Wage Activity'!V384 = "", "",MIN('3.Weekly Hours &amp; Wage Activity'!V384/40,1)),IF('3.Weekly Hours &amp; Wage Activity'!V384="", "",'3.Weekly Hours &amp; Wage Activity'!V384/40 ))),0)</f>
        <v>0</v>
      </c>
      <c r="AN384" s="86">
        <f>IFERROR(IF('3.Weekly Hours &amp; Wage Activity'!W384 = "FT", 1,MIN(1,IF('3.Weekly Hours &amp; Wage Activity'!W384 = "", "",MIN('3.Weekly Hours &amp; Wage Activity'!W384/40,1)),IF('3.Weekly Hours &amp; Wage Activity'!W384="", "",'3.Weekly Hours &amp; Wage Activity'!W384/40 ))),0)</f>
        <v>0</v>
      </c>
      <c r="AO384" s="86">
        <f>IFERROR(IF('3.Weekly Hours &amp; Wage Activity'!X384 = "FT", 1,MIN(1,IF('3.Weekly Hours &amp; Wage Activity'!X384 = "", "",MIN('3.Weekly Hours &amp; Wage Activity'!X384/40,1)),IF('3.Weekly Hours &amp; Wage Activity'!X384="", "",'3.Weekly Hours &amp; Wage Activity'!X384/40 ))),0)</f>
        <v>0</v>
      </c>
      <c r="AP384" s="86">
        <f>IFERROR(IF('3.Weekly Hours &amp; Wage Activity'!Y384 = "FT", 1,MIN(1,IF('3.Weekly Hours &amp; Wage Activity'!Y384 = "", "",MIN('3.Weekly Hours &amp; Wage Activity'!Y384/40,1)),IF('3.Weekly Hours &amp; Wage Activity'!Y384="", "",'3.Weekly Hours &amp; Wage Activity'!Y384/40 ))),0)</f>
        <v>0</v>
      </c>
      <c r="AQ384" s="86">
        <f>IFERROR(IF('3.Weekly Hours &amp; Wage Activity'!Z384 = "FT", 1,MIN(1,IF('3.Weekly Hours &amp; Wage Activity'!Z384 = "", "",MIN('3.Weekly Hours &amp; Wage Activity'!Z384/40,1)),IF('3.Weekly Hours &amp; Wage Activity'!Z384="", "",'3.Weekly Hours &amp; Wage Activity'!Z384/40 ))),0)</f>
        <v>0</v>
      </c>
      <c r="AR384" s="86">
        <f>IFERROR(IF('3.Weekly Hours &amp; Wage Activity'!AA384 = "FT", 1,MIN(1,IF('3.Weekly Hours &amp; Wage Activity'!AA384 = "", "",MIN('3.Weekly Hours &amp; Wage Activity'!AA384/40,1)),IF('3.Weekly Hours &amp; Wage Activity'!AA384="", "",'3.Weekly Hours &amp; Wage Activity'!AA384/40 ))),0)</f>
        <v>0</v>
      </c>
      <c r="AS384" s="86">
        <f>IFERROR(IF('3.Weekly Hours &amp; Wage Activity'!AB384 = "FT", 1,MIN(1,IF('3.Weekly Hours &amp; Wage Activity'!AB384 = "", "",MIN('3.Weekly Hours &amp; Wage Activity'!AB384/40,1)),IF('3.Weekly Hours &amp; Wage Activity'!AB384="", "",'3.Weekly Hours &amp; Wage Activity'!AB384/40 ))),0)</f>
        <v>0</v>
      </c>
      <c r="AT384" s="86">
        <f>IFERROR(IF('3.Weekly Hours &amp; Wage Activity'!AC384 = "FT", 1,MIN(1,IF('3.Weekly Hours &amp; Wage Activity'!AC384 = "", "",MIN('3.Weekly Hours &amp; Wage Activity'!AC384/40,1)),IF('3.Weekly Hours &amp; Wage Activity'!AC384="", "",'3.Weekly Hours &amp; Wage Activity'!AC384/40 ))),0)</f>
        <v>0</v>
      </c>
      <c r="AU384" s="86">
        <f>IFERROR(IF('3.Weekly Hours &amp; Wage Activity'!AD384 = "FT", 1,MIN(1,IF('3.Weekly Hours &amp; Wage Activity'!AD384 = "", "",MIN('3.Weekly Hours &amp; Wage Activity'!AD384/40,1)),IF('3.Weekly Hours &amp; Wage Activity'!AD384="", "",'3.Weekly Hours &amp; Wage Activity'!AD384/40 ))),0)</f>
        <v>0</v>
      </c>
      <c r="AV384" s="86">
        <f>IFERROR(IF('3.Weekly Hours &amp; Wage Activity'!AE384 = "FT", 1,MIN(1,IF('3.Weekly Hours &amp; Wage Activity'!AE384 = "", "",MIN('3.Weekly Hours &amp; Wage Activity'!AE384/40,1)),IF('3.Weekly Hours &amp; Wage Activity'!AE384="", "",'3.Weekly Hours &amp; Wage Activity'!AE384/40 ))),0)</f>
        <v>0</v>
      </c>
      <c r="AW384" s="86">
        <f>IFERROR(IF('3.Weekly Hours &amp; Wage Activity'!AF384 = "FT", 1,MIN(1,IF('3.Weekly Hours &amp; Wage Activity'!AF384 = "", "",MIN('3.Weekly Hours &amp; Wage Activity'!AF384/40,1)),IF('3.Weekly Hours &amp; Wage Activity'!AF384="", "",'3.Weekly Hours &amp; Wage Activity'!AF384/40 ))),0)</f>
        <v>0</v>
      </c>
      <c r="AX384" s="86">
        <f>IFERROR(IF('3.Weekly Hours &amp; Wage Activity'!AG384 = "FT", 1,MIN(1,IF('3.Weekly Hours &amp; Wage Activity'!AG384 = "", "",MIN('3.Weekly Hours &amp; Wage Activity'!AG384/40,1)),IF('3.Weekly Hours &amp; Wage Activity'!AG384="", "",'3.Weekly Hours &amp; Wage Activity'!AG384/40 ))),0)</f>
        <v>0</v>
      </c>
      <c r="AY384" s="523">
        <f>SUM( IF(COUNTIF('3.Weekly Hours &amp; Wage Activity'!J384:Q384, "&lt;&gt;FT") = 0, COLUMNS('3.Weekly Hours &amp; Wage Activity'!J384:AG384) * 40, '3.Weekly Hours &amp; Wage Activity'!J384:AG384))</f>
        <v>0</v>
      </c>
      <c r="AZ384" s="86">
        <f t="shared" si="41"/>
        <v>0</v>
      </c>
      <c r="BA384" s="87">
        <f t="shared" si="42"/>
        <v>0</v>
      </c>
      <c r="BB384" s="74" t="str">
        <f>IF('2.Census &amp; Reference Benchmarks'!K384 = "", "", '2.Census &amp; Reference Benchmarks'!K384)</f>
        <v/>
      </c>
      <c r="BC384" s="185">
        <f>IF('2.Census &amp; Reference Benchmarks'!L384="N/A",IF(OR(AND(G384="",I384=""),AND(G384&lt;DATEVALUE("1/1/2020"),OR(I384="",I384&gt;DATEVALUE("3/31/2020")))),177.14,IF(OR(I384 = "", I384 &gt; DATEVALUE("1/31/2020")), ROUND(177.14*((DATEVALUE("2/1/2020") -G384)/31),1))),IF('2.Census &amp; Reference Benchmarks'!L384="",0,'2.Census &amp; Reference Benchmarks'!L384))</f>
        <v>0</v>
      </c>
      <c r="BD384" s="74" t="str">
        <f>IF('2.Census &amp; Reference Benchmarks'!N384 = "", "", '2.Census &amp; Reference Benchmarks'!N384)</f>
        <v/>
      </c>
      <c r="BE384" s="185">
        <f>IF('2.Census &amp; Reference Benchmarks'!O384="N/A",IF(OR(AND(G384="",I384=""),AND(G384&lt;=DATEVALUE("2/1/2020"),OR(I384="",I384&gt;=DATEVALUE("2/29/2020")))),165.71,IF(AND(G384&gt;DATEVALUE("2/1/2020"),OR(I384="",I384&lt;=DATEVALUE("2/29/2020"))),((DATEVALUE("3/1/2020")-G384)/29)*165.71,"")),IF('2.Census &amp; Reference Benchmarks'!O384="",0,'2.Census &amp; Reference Benchmarks'!O384))</f>
        <v>0</v>
      </c>
    </row>
    <row r="385" spans="1:57" x14ac:dyDescent="0.25">
      <c r="A385" s="3"/>
      <c r="B385" s="56">
        <f>IF('2.Census &amp; Reference Benchmarks'!B385 &lt;&gt;"",'2.Census &amp; Reference Benchmarks'!B385,"")</f>
        <v>0</v>
      </c>
      <c r="C385" s="56">
        <f>IF('2.Census &amp; Reference Benchmarks'!C385 &lt;&gt;"",'2.Census &amp; Reference Benchmarks'!C385,"")</f>
        <v>0</v>
      </c>
      <c r="D385" s="57" t="str">
        <f>IF('2.Census &amp; Reference Benchmarks'!D385 &lt;&gt;"",'2.Census &amp; Reference Benchmarks'!D385,"")</f>
        <v/>
      </c>
      <c r="E385" s="56" t="str">
        <f>IF('2.Census &amp; Reference Benchmarks'!E385 &lt;&gt;"",'2.Census &amp; Reference Benchmarks'!E385,"")</f>
        <v/>
      </c>
      <c r="F385" s="56" t="str">
        <f>IF('2.Census &amp; Reference Benchmarks'!F385 &lt;&gt;"",'2.Census &amp; Reference Benchmarks'!F385,"")</f>
        <v/>
      </c>
      <c r="G385" s="58" t="str">
        <f>IF('2.Census &amp; Reference Benchmarks'!G385 &lt;&gt;"",'2.Census &amp; Reference Benchmarks'!G385,"")</f>
        <v/>
      </c>
      <c r="H385" s="58" t="str">
        <f>IF('2.Census &amp; Reference Benchmarks'!H385 &lt;&gt;"",'2.Census &amp; Reference Benchmarks'!H385,"")</f>
        <v/>
      </c>
      <c r="I385" s="58" t="str">
        <f>IF('2.Census &amp; Reference Benchmarks'!I385 &lt;&gt;"",'2.Census &amp; Reference Benchmarks'!I385,"")</f>
        <v/>
      </c>
      <c r="J385" s="69" t="str">
        <f>IF('2.Census &amp; Reference Benchmarks'!J385 &lt;&gt;"",'2.Census &amp; Reference Benchmarks'!J385,"")</f>
        <v/>
      </c>
      <c r="K385" s="58" t="str">
        <f>IF('7.Safe Harbor Input Data &amp; Calc'!Q387 &lt;&gt; "", '7.Safe Harbor Input Data &amp; Calc'!Q387, "")</f>
        <v>No</v>
      </c>
      <c r="L385" s="59" t="str">
        <f>IF('2.Census &amp; Reference Benchmarks'!T385&lt;&gt; "",'2.Census &amp; Reference Benchmarks'!T385,"")</f>
        <v/>
      </c>
      <c r="M385" s="60">
        <f>'2.Census &amp; Reference Benchmarks'!M385</f>
        <v>0</v>
      </c>
      <c r="N385" s="60">
        <f>'2.Census &amp; Reference Benchmarks'!P385</f>
        <v>0</v>
      </c>
      <c r="O385" s="60">
        <f>'2.Census &amp; Reference Benchmarks'!S385</f>
        <v>0</v>
      </c>
      <c r="P385" s="52">
        <f>IF( AND(I385 &lt; '1. Summary for SBA'!$J$7, I385 &lt;&gt;""), 0, IF(AND(G385="",I385=""),SUM(M385:O385)*4,IF(I385&lt;'1. Summary for SBA'!$J$7,0,IF(K385="Yes",0,IF(H385="Salary",IF(AND(SUM(M385:O385)*4&lt;100000,L385=""),(SUM(M385:O385)/(IF(OR(I385=0,I385&gt;=DATEVALUE("3/31/2020")),DATEVALUE("3/31/2020"),I385)-IF(OR(G385&lt;=DATEVALUE("1/1/2020"), G385 = ""),DATEVALUE("1/1/2020"),IF(OR(MONTH(G385)=1),G385+1,IF(MONTH(G385)=3,G385,G385-1)))))*360,0),0)))))</f>
        <v>0</v>
      </c>
      <c r="Q385" s="52">
        <f t="shared" si="43"/>
        <v>0</v>
      </c>
      <c r="R385" s="67">
        <f t="shared" si="37"/>
        <v>0</v>
      </c>
      <c r="S385" s="53">
        <f>SUM('3.Weekly Hours &amp; Wage Activity'!AI385:BF385)</f>
        <v>0</v>
      </c>
      <c r="T385" s="53">
        <f>IF(AND(I385&lt;&gt; "",  I385 &lt; '1. Summary for SBA'!$J$11 +168, I385 &gt; '1. Summary for SBA'!$J$11),S385+(((168-(I385-'1. Summary for SBA'!$J$11+1))*S385)/((I385-'1. Summary for SBA'!$J$11+1))),0)</f>
        <v>0</v>
      </c>
      <c r="U385" s="369">
        <f>IF(K385= "Yes",0,IF( H385 = "salary",IF(T385 = 0,MAX(0,$R385-$S385), R385-T385),IF( H385 = "Hourly",'6. Hourly EE Wage Reduction'!AA385, 0)))</f>
        <v>0</v>
      </c>
      <c r="V385" s="67">
        <f t="shared" si="38"/>
        <v>0</v>
      </c>
      <c r="W385" s="405" t="str">
        <f>IF(U385 = 0, "No",IF('6. Hourly EE Wage Reduction'!T385 &gt;'6. Hourly EE Wage Reduction'!W385, "Yes", "No"))</f>
        <v>No</v>
      </c>
      <c r="X385" s="67">
        <f t="shared" si="39"/>
        <v>0</v>
      </c>
      <c r="Y385" s="67">
        <f t="shared" si="40"/>
        <v>0</v>
      </c>
      <c r="AA385" s="86">
        <f>IFERROR(IF('3.Weekly Hours &amp; Wage Activity'!J385 = "FT", 1,MIN(1,IF('3.Weekly Hours &amp; Wage Activity'!J385 = "", "",MIN('3.Weekly Hours &amp; Wage Activity'!J385/40,1)),IF('3.Weekly Hours &amp; Wage Activity'!J385="", "",'3.Weekly Hours &amp; Wage Activity'!J385/40 ))),0)</f>
        <v>0</v>
      </c>
      <c r="AB385" s="86">
        <f>IFERROR(IF('3.Weekly Hours &amp; Wage Activity'!K385 = "FT", 1,MIN(1,IF('3.Weekly Hours &amp; Wage Activity'!K385 = "", "",MIN('3.Weekly Hours &amp; Wage Activity'!K385/40,1)),IF('3.Weekly Hours &amp; Wage Activity'!K385="", "",'3.Weekly Hours &amp; Wage Activity'!K385/40 ))),0)</f>
        <v>0</v>
      </c>
      <c r="AC385" s="86">
        <f>IFERROR(IF('3.Weekly Hours &amp; Wage Activity'!L385 = "FT", 1,MIN(1,IF('3.Weekly Hours &amp; Wage Activity'!L385 = "", "",MIN('3.Weekly Hours &amp; Wage Activity'!L385/40,1)),IF('3.Weekly Hours &amp; Wage Activity'!L385="", "",'3.Weekly Hours &amp; Wage Activity'!L385/40 ))),0)</f>
        <v>0</v>
      </c>
      <c r="AD385" s="86">
        <f>IFERROR(IF('3.Weekly Hours &amp; Wage Activity'!M385 = "FT", 1,MIN(1,IF('3.Weekly Hours &amp; Wage Activity'!M385 = "", "",MIN('3.Weekly Hours &amp; Wage Activity'!M385/40,1)),IF('3.Weekly Hours &amp; Wage Activity'!M385="", "",'3.Weekly Hours &amp; Wage Activity'!M385/40 ))),0)</f>
        <v>0</v>
      </c>
      <c r="AE385" s="86">
        <f>IFERROR(IF('3.Weekly Hours &amp; Wage Activity'!N385 = "FT", 1,MIN(1,IF('3.Weekly Hours &amp; Wage Activity'!N385 = "", "",MIN('3.Weekly Hours &amp; Wage Activity'!N385/40,1)),IF('3.Weekly Hours &amp; Wage Activity'!N385="", "",'3.Weekly Hours &amp; Wage Activity'!N385/40 ))),0)</f>
        <v>0</v>
      </c>
      <c r="AF385" s="86">
        <f>IFERROR(IF('3.Weekly Hours &amp; Wage Activity'!O385 = "FT", 1,MIN(1,IF('3.Weekly Hours &amp; Wage Activity'!O385 = "", "",MIN('3.Weekly Hours &amp; Wage Activity'!O385/40,1)),IF('3.Weekly Hours &amp; Wage Activity'!O385="", "",'3.Weekly Hours &amp; Wage Activity'!O385/40 ))),0)</f>
        <v>0</v>
      </c>
      <c r="AG385" s="86">
        <f>IFERROR(IF('3.Weekly Hours &amp; Wage Activity'!P385 = "FT", 1,MIN(1,IF('3.Weekly Hours &amp; Wage Activity'!P385 = "", "",MIN('3.Weekly Hours &amp; Wage Activity'!P385/40,1)),IF('3.Weekly Hours &amp; Wage Activity'!P385="", "",'3.Weekly Hours &amp; Wage Activity'!P385/40 ))),0)</f>
        <v>0</v>
      </c>
      <c r="AH385" s="86">
        <f>IFERROR(IF('3.Weekly Hours &amp; Wage Activity'!Q385 = "FT", 1,MIN(1,IF('3.Weekly Hours &amp; Wage Activity'!Q385 = "", "",MIN('3.Weekly Hours &amp; Wage Activity'!Q385/40,1)),IF('3.Weekly Hours &amp; Wage Activity'!Q385="", "",'3.Weekly Hours &amp; Wage Activity'!Q385/40 ))),0)</f>
        <v>0</v>
      </c>
      <c r="AI385" s="86">
        <f>IFERROR(IF('3.Weekly Hours &amp; Wage Activity'!R385 = "FT", 1,MIN(1,IF('3.Weekly Hours &amp; Wage Activity'!R385 = "", "",MIN('3.Weekly Hours &amp; Wage Activity'!R385/40,1)),IF('3.Weekly Hours &amp; Wage Activity'!R385="", "",'3.Weekly Hours &amp; Wage Activity'!R385/40 ))),0)</f>
        <v>0</v>
      </c>
      <c r="AJ385" s="86">
        <f>IFERROR(IF('3.Weekly Hours &amp; Wage Activity'!S385 = "FT", 1,MIN(1,IF('3.Weekly Hours &amp; Wage Activity'!S385 = "", "",MIN('3.Weekly Hours &amp; Wage Activity'!S385/40,1)),IF('3.Weekly Hours &amp; Wage Activity'!S385="", "",'3.Weekly Hours &amp; Wage Activity'!S385/40 ))),0)</f>
        <v>0</v>
      </c>
      <c r="AK385" s="86">
        <f>IFERROR(IF('3.Weekly Hours &amp; Wage Activity'!T385 = "FT", 1,MIN(1,IF('3.Weekly Hours &amp; Wage Activity'!T385 = "", "",MIN('3.Weekly Hours &amp; Wage Activity'!T385/40,1)),IF('3.Weekly Hours &amp; Wage Activity'!T385="", "",'3.Weekly Hours &amp; Wage Activity'!T385/40 ))),0)</f>
        <v>0</v>
      </c>
      <c r="AL385" s="86">
        <f>IFERROR(IF('3.Weekly Hours &amp; Wage Activity'!U385 = "FT", 1,MIN(1,IF('3.Weekly Hours &amp; Wage Activity'!U385 = "", "",MIN('3.Weekly Hours &amp; Wage Activity'!U385/40,1)),IF('3.Weekly Hours &amp; Wage Activity'!U385="", "",'3.Weekly Hours &amp; Wage Activity'!U385/40 ))),0)</f>
        <v>0</v>
      </c>
      <c r="AM385" s="86">
        <f>IFERROR(IF('3.Weekly Hours &amp; Wage Activity'!V385 = "FT", 1,MIN(1,IF('3.Weekly Hours &amp; Wage Activity'!V385 = "", "",MIN('3.Weekly Hours &amp; Wage Activity'!V385/40,1)),IF('3.Weekly Hours &amp; Wage Activity'!V385="", "",'3.Weekly Hours &amp; Wage Activity'!V385/40 ))),0)</f>
        <v>0</v>
      </c>
      <c r="AN385" s="86">
        <f>IFERROR(IF('3.Weekly Hours &amp; Wage Activity'!W385 = "FT", 1,MIN(1,IF('3.Weekly Hours &amp; Wage Activity'!W385 = "", "",MIN('3.Weekly Hours &amp; Wage Activity'!W385/40,1)),IF('3.Weekly Hours &amp; Wage Activity'!W385="", "",'3.Weekly Hours &amp; Wage Activity'!W385/40 ))),0)</f>
        <v>0</v>
      </c>
      <c r="AO385" s="86">
        <f>IFERROR(IF('3.Weekly Hours &amp; Wage Activity'!X385 = "FT", 1,MIN(1,IF('3.Weekly Hours &amp; Wage Activity'!X385 = "", "",MIN('3.Weekly Hours &amp; Wage Activity'!X385/40,1)),IF('3.Weekly Hours &amp; Wage Activity'!X385="", "",'3.Weekly Hours &amp; Wage Activity'!X385/40 ))),0)</f>
        <v>0</v>
      </c>
      <c r="AP385" s="86">
        <f>IFERROR(IF('3.Weekly Hours &amp; Wage Activity'!Y385 = "FT", 1,MIN(1,IF('3.Weekly Hours &amp; Wage Activity'!Y385 = "", "",MIN('3.Weekly Hours &amp; Wage Activity'!Y385/40,1)),IF('3.Weekly Hours &amp; Wage Activity'!Y385="", "",'3.Weekly Hours &amp; Wage Activity'!Y385/40 ))),0)</f>
        <v>0</v>
      </c>
      <c r="AQ385" s="86">
        <f>IFERROR(IF('3.Weekly Hours &amp; Wage Activity'!Z385 = "FT", 1,MIN(1,IF('3.Weekly Hours &amp; Wage Activity'!Z385 = "", "",MIN('3.Weekly Hours &amp; Wage Activity'!Z385/40,1)),IF('3.Weekly Hours &amp; Wage Activity'!Z385="", "",'3.Weekly Hours &amp; Wage Activity'!Z385/40 ))),0)</f>
        <v>0</v>
      </c>
      <c r="AR385" s="86">
        <f>IFERROR(IF('3.Weekly Hours &amp; Wage Activity'!AA385 = "FT", 1,MIN(1,IF('3.Weekly Hours &amp; Wage Activity'!AA385 = "", "",MIN('3.Weekly Hours &amp; Wage Activity'!AA385/40,1)),IF('3.Weekly Hours &amp; Wage Activity'!AA385="", "",'3.Weekly Hours &amp; Wage Activity'!AA385/40 ))),0)</f>
        <v>0</v>
      </c>
      <c r="AS385" s="86">
        <f>IFERROR(IF('3.Weekly Hours &amp; Wage Activity'!AB385 = "FT", 1,MIN(1,IF('3.Weekly Hours &amp; Wage Activity'!AB385 = "", "",MIN('3.Weekly Hours &amp; Wage Activity'!AB385/40,1)),IF('3.Weekly Hours &amp; Wage Activity'!AB385="", "",'3.Weekly Hours &amp; Wage Activity'!AB385/40 ))),0)</f>
        <v>0</v>
      </c>
      <c r="AT385" s="86">
        <f>IFERROR(IF('3.Weekly Hours &amp; Wage Activity'!AC385 = "FT", 1,MIN(1,IF('3.Weekly Hours &amp; Wage Activity'!AC385 = "", "",MIN('3.Weekly Hours &amp; Wage Activity'!AC385/40,1)),IF('3.Weekly Hours &amp; Wage Activity'!AC385="", "",'3.Weekly Hours &amp; Wage Activity'!AC385/40 ))),0)</f>
        <v>0</v>
      </c>
      <c r="AU385" s="86">
        <f>IFERROR(IF('3.Weekly Hours &amp; Wage Activity'!AD385 = "FT", 1,MIN(1,IF('3.Weekly Hours &amp; Wage Activity'!AD385 = "", "",MIN('3.Weekly Hours &amp; Wage Activity'!AD385/40,1)),IF('3.Weekly Hours &amp; Wage Activity'!AD385="", "",'3.Weekly Hours &amp; Wage Activity'!AD385/40 ))),0)</f>
        <v>0</v>
      </c>
      <c r="AV385" s="86">
        <f>IFERROR(IF('3.Weekly Hours &amp; Wage Activity'!AE385 = "FT", 1,MIN(1,IF('3.Weekly Hours &amp; Wage Activity'!AE385 = "", "",MIN('3.Weekly Hours &amp; Wage Activity'!AE385/40,1)),IF('3.Weekly Hours &amp; Wage Activity'!AE385="", "",'3.Weekly Hours &amp; Wage Activity'!AE385/40 ))),0)</f>
        <v>0</v>
      </c>
      <c r="AW385" s="86">
        <f>IFERROR(IF('3.Weekly Hours &amp; Wage Activity'!AF385 = "FT", 1,MIN(1,IF('3.Weekly Hours &amp; Wage Activity'!AF385 = "", "",MIN('3.Weekly Hours &amp; Wage Activity'!AF385/40,1)),IF('3.Weekly Hours &amp; Wage Activity'!AF385="", "",'3.Weekly Hours &amp; Wage Activity'!AF385/40 ))),0)</f>
        <v>0</v>
      </c>
      <c r="AX385" s="86">
        <f>IFERROR(IF('3.Weekly Hours &amp; Wage Activity'!AG385 = "FT", 1,MIN(1,IF('3.Weekly Hours &amp; Wage Activity'!AG385 = "", "",MIN('3.Weekly Hours &amp; Wage Activity'!AG385/40,1)),IF('3.Weekly Hours &amp; Wage Activity'!AG385="", "",'3.Weekly Hours &amp; Wage Activity'!AG385/40 ))),0)</f>
        <v>0</v>
      </c>
      <c r="AY385" s="523">
        <f>SUM( IF(COUNTIF('3.Weekly Hours &amp; Wage Activity'!J385:Q385, "&lt;&gt;FT") = 0, COLUMNS('3.Weekly Hours &amp; Wage Activity'!J385:AG385) * 40, '3.Weekly Hours &amp; Wage Activity'!J385:AG385))</f>
        <v>0</v>
      </c>
      <c r="AZ385" s="86">
        <f t="shared" si="41"/>
        <v>0</v>
      </c>
      <c r="BA385" s="87">
        <f t="shared" si="42"/>
        <v>0</v>
      </c>
      <c r="BB385" s="74" t="str">
        <f>IF('2.Census &amp; Reference Benchmarks'!K385 = "", "", '2.Census &amp; Reference Benchmarks'!K385)</f>
        <v/>
      </c>
      <c r="BC385" s="185">
        <f>IF('2.Census &amp; Reference Benchmarks'!L385="N/A",IF(OR(AND(G385="",I385=""),AND(G385&lt;DATEVALUE("1/1/2020"),OR(I385="",I385&gt;DATEVALUE("3/31/2020")))),177.14,IF(OR(I385 = "", I385 &gt; DATEVALUE("1/31/2020")), ROUND(177.14*((DATEVALUE("2/1/2020") -G385)/31),1))),IF('2.Census &amp; Reference Benchmarks'!L385="",0,'2.Census &amp; Reference Benchmarks'!L385))</f>
        <v>0</v>
      </c>
      <c r="BD385" s="74" t="str">
        <f>IF('2.Census &amp; Reference Benchmarks'!N385 = "", "", '2.Census &amp; Reference Benchmarks'!N385)</f>
        <v/>
      </c>
      <c r="BE385" s="185">
        <f>IF('2.Census &amp; Reference Benchmarks'!O385="N/A",IF(OR(AND(G385="",I385=""),AND(G385&lt;=DATEVALUE("2/1/2020"),OR(I385="",I385&gt;=DATEVALUE("2/29/2020")))),165.71,IF(AND(G385&gt;DATEVALUE("2/1/2020"),OR(I385="",I385&lt;=DATEVALUE("2/29/2020"))),((DATEVALUE("3/1/2020")-G385)/29)*165.71,"")),IF('2.Census &amp; Reference Benchmarks'!O385="",0,'2.Census &amp; Reference Benchmarks'!O385))</f>
        <v>0</v>
      </c>
    </row>
    <row r="386" spans="1:57" x14ac:dyDescent="0.25">
      <c r="A386" s="3"/>
      <c r="B386" s="56">
        <f>IF('2.Census &amp; Reference Benchmarks'!B386 &lt;&gt;"",'2.Census &amp; Reference Benchmarks'!B386,"")</f>
        <v>0</v>
      </c>
      <c r="C386" s="56">
        <f>IF('2.Census &amp; Reference Benchmarks'!C386 &lt;&gt;"",'2.Census &amp; Reference Benchmarks'!C386,"")</f>
        <v>0</v>
      </c>
      <c r="D386" s="57" t="str">
        <f>IF('2.Census &amp; Reference Benchmarks'!D386 &lt;&gt;"",'2.Census &amp; Reference Benchmarks'!D386,"")</f>
        <v/>
      </c>
      <c r="E386" s="56" t="str">
        <f>IF('2.Census &amp; Reference Benchmarks'!E386 &lt;&gt;"",'2.Census &amp; Reference Benchmarks'!E386,"")</f>
        <v/>
      </c>
      <c r="F386" s="56" t="str">
        <f>IF('2.Census &amp; Reference Benchmarks'!F386 &lt;&gt;"",'2.Census &amp; Reference Benchmarks'!F386,"")</f>
        <v/>
      </c>
      <c r="G386" s="58" t="str">
        <f>IF('2.Census &amp; Reference Benchmarks'!G386 &lt;&gt;"",'2.Census &amp; Reference Benchmarks'!G386,"")</f>
        <v/>
      </c>
      <c r="H386" s="58" t="str">
        <f>IF('2.Census &amp; Reference Benchmarks'!H386 &lt;&gt;"",'2.Census &amp; Reference Benchmarks'!H386,"")</f>
        <v/>
      </c>
      <c r="I386" s="58" t="str">
        <f>IF('2.Census &amp; Reference Benchmarks'!I386 &lt;&gt;"",'2.Census &amp; Reference Benchmarks'!I386,"")</f>
        <v/>
      </c>
      <c r="J386" s="69" t="str">
        <f>IF('2.Census &amp; Reference Benchmarks'!J386 &lt;&gt;"",'2.Census &amp; Reference Benchmarks'!J386,"")</f>
        <v/>
      </c>
      <c r="K386" s="58" t="str">
        <f>IF('7.Safe Harbor Input Data &amp; Calc'!Q388 &lt;&gt; "", '7.Safe Harbor Input Data &amp; Calc'!Q388, "")</f>
        <v>No</v>
      </c>
      <c r="L386" s="59" t="str">
        <f>IF('2.Census &amp; Reference Benchmarks'!T386&lt;&gt; "",'2.Census &amp; Reference Benchmarks'!T386,"")</f>
        <v/>
      </c>
      <c r="M386" s="60">
        <f>'2.Census &amp; Reference Benchmarks'!M386</f>
        <v>0</v>
      </c>
      <c r="N386" s="60">
        <f>'2.Census &amp; Reference Benchmarks'!P386</f>
        <v>0</v>
      </c>
      <c r="O386" s="60">
        <f>'2.Census &amp; Reference Benchmarks'!S386</f>
        <v>0</v>
      </c>
      <c r="P386" s="52">
        <f>IF( AND(I386 &lt; '1. Summary for SBA'!$J$7, I386 &lt;&gt;""), 0, IF(AND(G386="",I386=""),SUM(M386:O386)*4,IF(I386&lt;'1. Summary for SBA'!$J$7,0,IF(K386="Yes",0,IF(H386="Salary",IF(AND(SUM(M386:O386)*4&lt;100000,L386=""),(SUM(M386:O386)/(IF(OR(I386=0,I386&gt;=DATEVALUE("3/31/2020")),DATEVALUE("3/31/2020"),I386)-IF(OR(G386&lt;=DATEVALUE("1/1/2020"), G386 = ""),DATEVALUE("1/1/2020"),IF(OR(MONTH(G386)=1),G386+1,IF(MONTH(G386)=3,G386,G386-1)))))*360,0),0)))))</f>
        <v>0</v>
      </c>
      <c r="Q386" s="52">
        <f t="shared" si="43"/>
        <v>0</v>
      </c>
      <c r="R386" s="67">
        <f t="shared" si="37"/>
        <v>0</v>
      </c>
      <c r="S386" s="53">
        <f>SUM('3.Weekly Hours &amp; Wage Activity'!AI386:BF386)</f>
        <v>0</v>
      </c>
      <c r="T386" s="53">
        <f>IF(AND(I386&lt;&gt; "",  I386 &lt; '1. Summary for SBA'!$J$11 +168, I386 &gt; '1. Summary for SBA'!$J$11),S386+(((168-(I386-'1. Summary for SBA'!$J$11+1))*S386)/((I386-'1. Summary for SBA'!$J$11+1))),0)</f>
        <v>0</v>
      </c>
      <c r="U386" s="369">
        <f>IF(K386= "Yes",0,IF( H386 = "salary",IF(T386 = 0,MAX(0,$R386-$S386), R386-T386),IF( H386 = "Hourly",'6. Hourly EE Wage Reduction'!AA386, 0)))</f>
        <v>0</v>
      </c>
      <c r="V386" s="67">
        <f t="shared" si="38"/>
        <v>0</v>
      </c>
      <c r="W386" s="405" t="str">
        <f>IF(U386 = 0, "No",IF('6. Hourly EE Wage Reduction'!T386 &gt;'6. Hourly EE Wage Reduction'!W386, "Yes", "No"))</f>
        <v>No</v>
      </c>
      <c r="X386" s="67">
        <f t="shared" si="39"/>
        <v>0</v>
      </c>
      <c r="Y386" s="67">
        <f t="shared" si="40"/>
        <v>0</v>
      </c>
      <c r="AA386" s="86">
        <f>IFERROR(IF('3.Weekly Hours &amp; Wage Activity'!J386 = "FT", 1,MIN(1,IF('3.Weekly Hours &amp; Wage Activity'!J386 = "", "",MIN('3.Weekly Hours &amp; Wage Activity'!J386/40,1)),IF('3.Weekly Hours &amp; Wage Activity'!J386="", "",'3.Weekly Hours &amp; Wage Activity'!J386/40 ))),0)</f>
        <v>0</v>
      </c>
      <c r="AB386" s="86">
        <f>IFERROR(IF('3.Weekly Hours &amp; Wage Activity'!K386 = "FT", 1,MIN(1,IF('3.Weekly Hours &amp; Wage Activity'!K386 = "", "",MIN('3.Weekly Hours &amp; Wage Activity'!K386/40,1)),IF('3.Weekly Hours &amp; Wage Activity'!K386="", "",'3.Weekly Hours &amp; Wage Activity'!K386/40 ))),0)</f>
        <v>0</v>
      </c>
      <c r="AC386" s="86">
        <f>IFERROR(IF('3.Weekly Hours &amp; Wage Activity'!L386 = "FT", 1,MIN(1,IF('3.Weekly Hours &amp; Wage Activity'!L386 = "", "",MIN('3.Weekly Hours &amp; Wage Activity'!L386/40,1)),IF('3.Weekly Hours &amp; Wage Activity'!L386="", "",'3.Weekly Hours &amp; Wage Activity'!L386/40 ))),0)</f>
        <v>0</v>
      </c>
      <c r="AD386" s="86">
        <f>IFERROR(IF('3.Weekly Hours &amp; Wage Activity'!M386 = "FT", 1,MIN(1,IF('3.Weekly Hours &amp; Wage Activity'!M386 = "", "",MIN('3.Weekly Hours &amp; Wage Activity'!M386/40,1)),IF('3.Weekly Hours &amp; Wage Activity'!M386="", "",'3.Weekly Hours &amp; Wage Activity'!M386/40 ))),0)</f>
        <v>0</v>
      </c>
      <c r="AE386" s="86">
        <f>IFERROR(IF('3.Weekly Hours &amp; Wage Activity'!N386 = "FT", 1,MIN(1,IF('3.Weekly Hours &amp; Wage Activity'!N386 = "", "",MIN('3.Weekly Hours &amp; Wage Activity'!N386/40,1)),IF('3.Weekly Hours &amp; Wage Activity'!N386="", "",'3.Weekly Hours &amp; Wage Activity'!N386/40 ))),0)</f>
        <v>0</v>
      </c>
      <c r="AF386" s="86">
        <f>IFERROR(IF('3.Weekly Hours &amp; Wage Activity'!O386 = "FT", 1,MIN(1,IF('3.Weekly Hours &amp; Wage Activity'!O386 = "", "",MIN('3.Weekly Hours &amp; Wage Activity'!O386/40,1)),IF('3.Weekly Hours &amp; Wage Activity'!O386="", "",'3.Weekly Hours &amp; Wage Activity'!O386/40 ))),0)</f>
        <v>0</v>
      </c>
      <c r="AG386" s="86">
        <f>IFERROR(IF('3.Weekly Hours &amp; Wage Activity'!P386 = "FT", 1,MIN(1,IF('3.Weekly Hours &amp; Wage Activity'!P386 = "", "",MIN('3.Weekly Hours &amp; Wage Activity'!P386/40,1)),IF('3.Weekly Hours &amp; Wage Activity'!P386="", "",'3.Weekly Hours &amp; Wage Activity'!P386/40 ))),0)</f>
        <v>0</v>
      </c>
      <c r="AH386" s="86">
        <f>IFERROR(IF('3.Weekly Hours &amp; Wage Activity'!Q386 = "FT", 1,MIN(1,IF('3.Weekly Hours &amp; Wage Activity'!Q386 = "", "",MIN('3.Weekly Hours &amp; Wage Activity'!Q386/40,1)),IF('3.Weekly Hours &amp; Wage Activity'!Q386="", "",'3.Weekly Hours &amp; Wage Activity'!Q386/40 ))),0)</f>
        <v>0</v>
      </c>
      <c r="AI386" s="86">
        <f>IFERROR(IF('3.Weekly Hours &amp; Wage Activity'!R386 = "FT", 1,MIN(1,IF('3.Weekly Hours &amp; Wage Activity'!R386 = "", "",MIN('3.Weekly Hours &amp; Wage Activity'!R386/40,1)),IF('3.Weekly Hours &amp; Wage Activity'!R386="", "",'3.Weekly Hours &amp; Wage Activity'!R386/40 ))),0)</f>
        <v>0</v>
      </c>
      <c r="AJ386" s="86">
        <f>IFERROR(IF('3.Weekly Hours &amp; Wage Activity'!S386 = "FT", 1,MIN(1,IF('3.Weekly Hours &amp; Wage Activity'!S386 = "", "",MIN('3.Weekly Hours &amp; Wage Activity'!S386/40,1)),IF('3.Weekly Hours &amp; Wage Activity'!S386="", "",'3.Weekly Hours &amp; Wage Activity'!S386/40 ))),0)</f>
        <v>0</v>
      </c>
      <c r="AK386" s="86">
        <f>IFERROR(IF('3.Weekly Hours &amp; Wage Activity'!T386 = "FT", 1,MIN(1,IF('3.Weekly Hours &amp; Wage Activity'!T386 = "", "",MIN('3.Weekly Hours &amp; Wage Activity'!T386/40,1)),IF('3.Weekly Hours &amp; Wage Activity'!T386="", "",'3.Weekly Hours &amp; Wage Activity'!T386/40 ))),0)</f>
        <v>0</v>
      </c>
      <c r="AL386" s="86">
        <f>IFERROR(IF('3.Weekly Hours &amp; Wage Activity'!U386 = "FT", 1,MIN(1,IF('3.Weekly Hours &amp; Wage Activity'!U386 = "", "",MIN('3.Weekly Hours &amp; Wage Activity'!U386/40,1)),IF('3.Weekly Hours &amp; Wage Activity'!U386="", "",'3.Weekly Hours &amp; Wage Activity'!U386/40 ))),0)</f>
        <v>0</v>
      </c>
      <c r="AM386" s="86">
        <f>IFERROR(IF('3.Weekly Hours &amp; Wage Activity'!V386 = "FT", 1,MIN(1,IF('3.Weekly Hours &amp; Wage Activity'!V386 = "", "",MIN('3.Weekly Hours &amp; Wage Activity'!V386/40,1)),IF('3.Weekly Hours &amp; Wage Activity'!V386="", "",'3.Weekly Hours &amp; Wage Activity'!V386/40 ))),0)</f>
        <v>0</v>
      </c>
      <c r="AN386" s="86">
        <f>IFERROR(IF('3.Weekly Hours &amp; Wage Activity'!W386 = "FT", 1,MIN(1,IF('3.Weekly Hours &amp; Wage Activity'!W386 = "", "",MIN('3.Weekly Hours &amp; Wage Activity'!W386/40,1)),IF('3.Weekly Hours &amp; Wage Activity'!W386="", "",'3.Weekly Hours &amp; Wage Activity'!W386/40 ))),0)</f>
        <v>0</v>
      </c>
      <c r="AO386" s="86">
        <f>IFERROR(IF('3.Weekly Hours &amp; Wage Activity'!X386 = "FT", 1,MIN(1,IF('3.Weekly Hours &amp; Wage Activity'!X386 = "", "",MIN('3.Weekly Hours &amp; Wage Activity'!X386/40,1)),IF('3.Weekly Hours &amp; Wage Activity'!X386="", "",'3.Weekly Hours &amp; Wage Activity'!X386/40 ))),0)</f>
        <v>0</v>
      </c>
      <c r="AP386" s="86">
        <f>IFERROR(IF('3.Weekly Hours &amp; Wage Activity'!Y386 = "FT", 1,MIN(1,IF('3.Weekly Hours &amp; Wage Activity'!Y386 = "", "",MIN('3.Weekly Hours &amp; Wage Activity'!Y386/40,1)),IF('3.Weekly Hours &amp; Wage Activity'!Y386="", "",'3.Weekly Hours &amp; Wage Activity'!Y386/40 ))),0)</f>
        <v>0</v>
      </c>
      <c r="AQ386" s="86">
        <f>IFERROR(IF('3.Weekly Hours &amp; Wage Activity'!Z386 = "FT", 1,MIN(1,IF('3.Weekly Hours &amp; Wage Activity'!Z386 = "", "",MIN('3.Weekly Hours &amp; Wage Activity'!Z386/40,1)),IF('3.Weekly Hours &amp; Wage Activity'!Z386="", "",'3.Weekly Hours &amp; Wage Activity'!Z386/40 ))),0)</f>
        <v>0</v>
      </c>
      <c r="AR386" s="86">
        <f>IFERROR(IF('3.Weekly Hours &amp; Wage Activity'!AA386 = "FT", 1,MIN(1,IF('3.Weekly Hours &amp; Wage Activity'!AA386 = "", "",MIN('3.Weekly Hours &amp; Wage Activity'!AA386/40,1)),IF('3.Weekly Hours &amp; Wage Activity'!AA386="", "",'3.Weekly Hours &amp; Wage Activity'!AA386/40 ))),0)</f>
        <v>0</v>
      </c>
      <c r="AS386" s="86">
        <f>IFERROR(IF('3.Weekly Hours &amp; Wage Activity'!AB386 = "FT", 1,MIN(1,IF('3.Weekly Hours &amp; Wage Activity'!AB386 = "", "",MIN('3.Weekly Hours &amp; Wage Activity'!AB386/40,1)),IF('3.Weekly Hours &amp; Wage Activity'!AB386="", "",'3.Weekly Hours &amp; Wage Activity'!AB386/40 ))),0)</f>
        <v>0</v>
      </c>
      <c r="AT386" s="86">
        <f>IFERROR(IF('3.Weekly Hours &amp; Wage Activity'!AC386 = "FT", 1,MIN(1,IF('3.Weekly Hours &amp; Wage Activity'!AC386 = "", "",MIN('3.Weekly Hours &amp; Wage Activity'!AC386/40,1)),IF('3.Weekly Hours &amp; Wage Activity'!AC386="", "",'3.Weekly Hours &amp; Wage Activity'!AC386/40 ))),0)</f>
        <v>0</v>
      </c>
      <c r="AU386" s="86">
        <f>IFERROR(IF('3.Weekly Hours &amp; Wage Activity'!AD386 = "FT", 1,MIN(1,IF('3.Weekly Hours &amp; Wage Activity'!AD386 = "", "",MIN('3.Weekly Hours &amp; Wage Activity'!AD386/40,1)),IF('3.Weekly Hours &amp; Wage Activity'!AD386="", "",'3.Weekly Hours &amp; Wage Activity'!AD386/40 ))),0)</f>
        <v>0</v>
      </c>
      <c r="AV386" s="86">
        <f>IFERROR(IF('3.Weekly Hours &amp; Wage Activity'!AE386 = "FT", 1,MIN(1,IF('3.Weekly Hours &amp; Wage Activity'!AE386 = "", "",MIN('3.Weekly Hours &amp; Wage Activity'!AE386/40,1)),IF('3.Weekly Hours &amp; Wage Activity'!AE386="", "",'3.Weekly Hours &amp; Wage Activity'!AE386/40 ))),0)</f>
        <v>0</v>
      </c>
      <c r="AW386" s="86">
        <f>IFERROR(IF('3.Weekly Hours &amp; Wage Activity'!AF386 = "FT", 1,MIN(1,IF('3.Weekly Hours &amp; Wage Activity'!AF386 = "", "",MIN('3.Weekly Hours &amp; Wage Activity'!AF386/40,1)),IF('3.Weekly Hours &amp; Wage Activity'!AF386="", "",'3.Weekly Hours &amp; Wage Activity'!AF386/40 ))),0)</f>
        <v>0</v>
      </c>
      <c r="AX386" s="86">
        <f>IFERROR(IF('3.Weekly Hours &amp; Wage Activity'!AG386 = "FT", 1,MIN(1,IF('3.Weekly Hours &amp; Wage Activity'!AG386 = "", "",MIN('3.Weekly Hours &amp; Wage Activity'!AG386/40,1)),IF('3.Weekly Hours &amp; Wage Activity'!AG386="", "",'3.Weekly Hours &amp; Wage Activity'!AG386/40 ))),0)</f>
        <v>0</v>
      </c>
      <c r="AY386" s="523">
        <f>SUM( IF(COUNTIF('3.Weekly Hours &amp; Wage Activity'!J386:Q386, "&lt;&gt;FT") = 0, COLUMNS('3.Weekly Hours &amp; Wage Activity'!J386:AG386) * 40, '3.Weekly Hours &amp; Wage Activity'!J386:AG386))</f>
        <v>0</v>
      </c>
      <c r="AZ386" s="86">
        <f t="shared" si="41"/>
        <v>0</v>
      </c>
      <c r="BA386" s="87">
        <f t="shared" si="42"/>
        <v>0</v>
      </c>
      <c r="BB386" s="74" t="str">
        <f>IF('2.Census &amp; Reference Benchmarks'!K386 = "", "", '2.Census &amp; Reference Benchmarks'!K386)</f>
        <v/>
      </c>
      <c r="BC386" s="185">
        <f>IF('2.Census &amp; Reference Benchmarks'!L386="N/A",IF(OR(AND(G386="",I386=""),AND(G386&lt;DATEVALUE("1/1/2020"),OR(I386="",I386&gt;DATEVALUE("3/31/2020")))),177.14,IF(OR(I386 = "", I386 &gt; DATEVALUE("1/31/2020")), ROUND(177.14*((DATEVALUE("2/1/2020") -G386)/31),1))),IF('2.Census &amp; Reference Benchmarks'!L386="",0,'2.Census &amp; Reference Benchmarks'!L386))</f>
        <v>0</v>
      </c>
      <c r="BD386" s="74" t="str">
        <f>IF('2.Census &amp; Reference Benchmarks'!N386 = "", "", '2.Census &amp; Reference Benchmarks'!N386)</f>
        <v/>
      </c>
      <c r="BE386" s="185">
        <f>IF('2.Census &amp; Reference Benchmarks'!O386="N/A",IF(OR(AND(G386="",I386=""),AND(G386&lt;=DATEVALUE("2/1/2020"),OR(I386="",I386&gt;=DATEVALUE("2/29/2020")))),165.71,IF(AND(G386&gt;DATEVALUE("2/1/2020"),OR(I386="",I386&lt;=DATEVALUE("2/29/2020"))),((DATEVALUE("3/1/2020")-G386)/29)*165.71,"")),IF('2.Census &amp; Reference Benchmarks'!O386="",0,'2.Census &amp; Reference Benchmarks'!O386))</f>
        <v>0</v>
      </c>
    </row>
    <row r="387" spans="1:57" x14ac:dyDescent="0.25">
      <c r="A387" s="3"/>
      <c r="B387" s="56">
        <f>IF('2.Census &amp; Reference Benchmarks'!B387 &lt;&gt;"",'2.Census &amp; Reference Benchmarks'!B387,"")</f>
        <v>0</v>
      </c>
      <c r="C387" s="56">
        <f>IF('2.Census &amp; Reference Benchmarks'!C387 &lt;&gt;"",'2.Census &amp; Reference Benchmarks'!C387,"")</f>
        <v>0</v>
      </c>
      <c r="D387" s="57" t="str">
        <f>IF('2.Census &amp; Reference Benchmarks'!D387 &lt;&gt;"",'2.Census &amp; Reference Benchmarks'!D387,"")</f>
        <v/>
      </c>
      <c r="E387" s="56" t="str">
        <f>IF('2.Census &amp; Reference Benchmarks'!E387 &lt;&gt;"",'2.Census &amp; Reference Benchmarks'!E387,"")</f>
        <v/>
      </c>
      <c r="F387" s="56" t="str">
        <f>IF('2.Census &amp; Reference Benchmarks'!F387 &lt;&gt;"",'2.Census &amp; Reference Benchmarks'!F387,"")</f>
        <v/>
      </c>
      <c r="G387" s="58" t="str">
        <f>IF('2.Census &amp; Reference Benchmarks'!G387 &lt;&gt;"",'2.Census &amp; Reference Benchmarks'!G387,"")</f>
        <v/>
      </c>
      <c r="H387" s="58" t="str">
        <f>IF('2.Census &amp; Reference Benchmarks'!H387 &lt;&gt;"",'2.Census &amp; Reference Benchmarks'!H387,"")</f>
        <v/>
      </c>
      <c r="I387" s="58" t="str">
        <f>IF('2.Census &amp; Reference Benchmarks'!I387 &lt;&gt;"",'2.Census &amp; Reference Benchmarks'!I387,"")</f>
        <v/>
      </c>
      <c r="J387" s="69" t="str">
        <f>IF('2.Census &amp; Reference Benchmarks'!J387 &lt;&gt;"",'2.Census &amp; Reference Benchmarks'!J387,"")</f>
        <v/>
      </c>
      <c r="K387" s="58" t="str">
        <f>IF('7.Safe Harbor Input Data &amp; Calc'!Q389 &lt;&gt; "", '7.Safe Harbor Input Data &amp; Calc'!Q389, "")</f>
        <v>No</v>
      </c>
      <c r="L387" s="59" t="str">
        <f>IF('2.Census &amp; Reference Benchmarks'!T387&lt;&gt; "",'2.Census &amp; Reference Benchmarks'!T387,"")</f>
        <v/>
      </c>
      <c r="M387" s="60">
        <f>'2.Census &amp; Reference Benchmarks'!M387</f>
        <v>0</v>
      </c>
      <c r="N387" s="60">
        <f>'2.Census &amp; Reference Benchmarks'!P387</f>
        <v>0</v>
      </c>
      <c r="O387" s="60">
        <f>'2.Census &amp; Reference Benchmarks'!S387</f>
        <v>0</v>
      </c>
      <c r="P387" s="52">
        <f>IF( AND(I387 &lt; '1. Summary for SBA'!$J$7, I387 &lt;&gt;""), 0, IF(AND(G387="",I387=""),SUM(M387:O387)*4,IF(I387&lt;'1. Summary for SBA'!$J$7,0,IF(K387="Yes",0,IF(H387="Salary",IF(AND(SUM(M387:O387)*4&lt;100000,L387=""),(SUM(M387:O387)/(IF(OR(I387=0,I387&gt;=DATEVALUE("3/31/2020")),DATEVALUE("3/31/2020"),I387)-IF(OR(G387&lt;=DATEVALUE("1/1/2020"), G387 = ""),DATEVALUE("1/1/2020"),IF(OR(MONTH(G387)=1),G387+1,IF(MONTH(G387)=3,G387,G387-1)))))*360,0),0)))))</f>
        <v>0</v>
      </c>
      <c r="Q387" s="52">
        <f t="shared" si="43"/>
        <v>0</v>
      </c>
      <c r="R387" s="67">
        <f t="shared" si="37"/>
        <v>0</v>
      </c>
      <c r="S387" s="53">
        <f>SUM('3.Weekly Hours &amp; Wage Activity'!AI387:BF387)</f>
        <v>0</v>
      </c>
      <c r="T387" s="53">
        <f>IF(AND(I387&lt;&gt; "",  I387 &lt; '1. Summary for SBA'!$J$11 +168, I387 &gt; '1. Summary for SBA'!$J$11),S387+(((168-(I387-'1. Summary for SBA'!$J$11+1))*S387)/((I387-'1. Summary for SBA'!$J$11+1))),0)</f>
        <v>0</v>
      </c>
      <c r="U387" s="369">
        <f>IF(K387= "Yes",0,IF( H387 = "salary",IF(T387 = 0,MAX(0,$R387-$S387), R387-T387),IF( H387 = "Hourly",'6. Hourly EE Wage Reduction'!AA387, 0)))</f>
        <v>0</v>
      </c>
      <c r="V387" s="67">
        <f t="shared" si="38"/>
        <v>0</v>
      </c>
      <c r="W387" s="405" t="str">
        <f>IF(U387 = 0, "No",IF('6. Hourly EE Wage Reduction'!T387 &gt;'6. Hourly EE Wage Reduction'!W387, "Yes", "No"))</f>
        <v>No</v>
      </c>
      <c r="X387" s="67">
        <f t="shared" si="39"/>
        <v>0</v>
      </c>
      <c r="Y387" s="67">
        <f t="shared" si="40"/>
        <v>0</v>
      </c>
      <c r="AA387" s="86">
        <f>IFERROR(IF('3.Weekly Hours &amp; Wage Activity'!J387 = "FT", 1,MIN(1,IF('3.Weekly Hours &amp; Wage Activity'!J387 = "", "",MIN('3.Weekly Hours &amp; Wage Activity'!J387/40,1)),IF('3.Weekly Hours &amp; Wage Activity'!J387="", "",'3.Weekly Hours &amp; Wage Activity'!J387/40 ))),0)</f>
        <v>0</v>
      </c>
      <c r="AB387" s="86">
        <f>IFERROR(IF('3.Weekly Hours &amp; Wage Activity'!K387 = "FT", 1,MIN(1,IF('3.Weekly Hours &amp; Wage Activity'!K387 = "", "",MIN('3.Weekly Hours &amp; Wage Activity'!K387/40,1)),IF('3.Weekly Hours &amp; Wage Activity'!K387="", "",'3.Weekly Hours &amp; Wage Activity'!K387/40 ))),0)</f>
        <v>0</v>
      </c>
      <c r="AC387" s="86">
        <f>IFERROR(IF('3.Weekly Hours &amp; Wage Activity'!L387 = "FT", 1,MIN(1,IF('3.Weekly Hours &amp; Wage Activity'!L387 = "", "",MIN('3.Weekly Hours &amp; Wage Activity'!L387/40,1)),IF('3.Weekly Hours &amp; Wage Activity'!L387="", "",'3.Weekly Hours &amp; Wage Activity'!L387/40 ))),0)</f>
        <v>0</v>
      </c>
      <c r="AD387" s="86">
        <f>IFERROR(IF('3.Weekly Hours &amp; Wage Activity'!M387 = "FT", 1,MIN(1,IF('3.Weekly Hours &amp; Wage Activity'!M387 = "", "",MIN('3.Weekly Hours &amp; Wage Activity'!M387/40,1)),IF('3.Weekly Hours &amp; Wage Activity'!M387="", "",'3.Weekly Hours &amp; Wage Activity'!M387/40 ))),0)</f>
        <v>0</v>
      </c>
      <c r="AE387" s="86">
        <f>IFERROR(IF('3.Weekly Hours &amp; Wage Activity'!N387 = "FT", 1,MIN(1,IF('3.Weekly Hours &amp; Wage Activity'!N387 = "", "",MIN('3.Weekly Hours &amp; Wage Activity'!N387/40,1)),IF('3.Weekly Hours &amp; Wage Activity'!N387="", "",'3.Weekly Hours &amp; Wage Activity'!N387/40 ))),0)</f>
        <v>0</v>
      </c>
      <c r="AF387" s="86">
        <f>IFERROR(IF('3.Weekly Hours &amp; Wage Activity'!O387 = "FT", 1,MIN(1,IF('3.Weekly Hours &amp; Wage Activity'!O387 = "", "",MIN('3.Weekly Hours &amp; Wage Activity'!O387/40,1)),IF('3.Weekly Hours &amp; Wage Activity'!O387="", "",'3.Weekly Hours &amp; Wage Activity'!O387/40 ))),0)</f>
        <v>0</v>
      </c>
      <c r="AG387" s="86">
        <f>IFERROR(IF('3.Weekly Hours &amp; Wage Activity'!P387 = "FT", 1,MIN(1,IF('3.Weekly Hours &amp; Wage Activity'!P387 = "", "",MIN('3.Weekly Hours &amp; Wage Activity'!P387/40,1)),IF('3.Weekly Hours &amp; Wage Activity'!P387="", "",'3.Weekly Hours &amp; Wage Activity'!P387/40 ))),0)</f>
        <v>0</v>
      </c>
      <c r="AH387" s="86">
        <f>IFERROR(IF('3.Weekly Hours &amp; Wage Activity'!Q387 = "FT", 1,MIN(1,IF('3.Weekly Hours &amp; Wage Activity'!Q387 = "", "",MIN('3.Weekly Hours &amp; Wage Activity'!Q387/40,1)),IF('3.Weekly Hours &amp; Wage Activity'!Q387="", "",'3.Weekly Hours &amp; Wage Activity'!Q387/40 ))),0)</f>
        <v>0</v>
      </c>
      <c r="AI387" s="86">
        <f>IFERROR(IF('3.Weekly Hours &amp; Wage Activity'!R387 = "FT", 1,MIN(1,IF('3.Weekly Hours &amp; Wage Activity'!R387 = "", "",MIN('3.Weekly Hours &amp; Wage Activity'!R387/40,1)),IF('3.Weekly Hours &amp; Wage Activity'!R387="", "",'3.Weekly Hours &amp; Wage Activity'!R387/40 ))),0)</f>
        <v>0</v>
      </c>
      <c r="AJ387" s="86">
        <f>IFERROR(IF('3.Weekly Hours &amp; Wage Activity'!S387 = "FT", 1,MIN(1,IF('3.Weekly Hours &amp; Wage Activity'!S387 = "", "",MIN('3.Weekly Hours &amp; Wage Activity'!S387/40,1)),IF('3.Weekly Hours &amp; Wage Activity'!S387="", "",'3.Weekly Hours &amp; Wage Activity'!S387/40 ))),0)</f>
        <v>0</v>
      </c>
      <c r="AK387" s="86">
        <f>IFERROR(IF('3.Weekly Hours &amp; Wage Activity'!T387 = "FT", 1,MIN(1,IF('3.Weekly Hours &amp; Wage Activity'!T387 = "", "",MIN('3.Weekly Hours &amp; Wage Activity'!T387/40,1)),IF('3.Weekly Hours &amp; Wage Activity'!T387="", "",'3.Weekly Hours &amp; Wage Activity'!T387/40 ))),0)</f>
        <v>0</v>
      </c>
      <c r="AL387" s="86">
        <f>IFERROR(IF('3.Weekly Hours &amp; Wage Activity'!U387 = "FT", 1,MIN(1,IF('3.Weekly Hours &amp; Wage Activity'!U387 = "", "",MIN('3.Weekly Hours &amp; Wage Activity'!U387/40,1)),IF('3.Weekly Hours &amp; Wage Activity'!U387="", "",'3.Weekly Hours &amp; Wage Activity'!U387/40 ))),0)</f>
        <v>0</v>
      </c>
      <c r="AM387" s="86">
        <f>IFERROR(IF('3.Weekly Hours &amp; Wage Activity'!V387 = "FT", 1,MIN(1,IF('3.Weekly Hours &amp; Wage Activity'!V387 = "", "",MIN('3.Weekly Hours &amp; Wage Activity'!V387/40,1)),IF('3.Weekly Hours &amp; Wage Activity'!V387="", "",'3.Weekly Hours &amp; Wage Activity'!V387/40 ))),0)</f>
        <v>0</v>
      </c>
      <c r="AN387" s="86">
        <f>IFERROR(IF('3.Weekly Hours &amp; Wage Activity'!W387 = "FT", 1,MIN(1,IF('3.Weekly Hours &amp; Wage Activity'!W387 = "", "",MIN('3.Weekly Hours &amp; Wage Activity'!W387/40,1)),IF('3.Weekly Hours &amp; Wage Activity'!W387="", "",'3.Weekly Hours &amp; Wage Activity'!W387/40 ))),0)</f>
        <v>0</v>
      </c>
      <c r="AO387" s="86">
        <f>IFERROR(IF('3.Weekly Hours &amp; Wage Activity'!X387 = "FT", 1,MIN(1,IF('3.Weekly Hours &amp; Wage Activity'!X387 = "", "",MIN('3.Weekly Hours &amp; Wage Activity'!X387/40,1)),IF('3.Weekly Hours &amp; Wage Activity'!X387="", "",'3.Weekly Hours &amp; Wage Activity'!X387/40 ))),0)</f>
        <v>0</v>
      </c>
      <c r="AP387" s="86">
        <f>IFERROR(IF('3.Weekly Hours &amp; Wage Activity'!Y387 = "FT", 1,MIN(1,IF('3.Weekly Hours &amp; Wage Activity'!Y387 = "", "",MIN('3.Weekly Hours &amp; Wage Activity'!Y387/40,1)),IF('3.Weekly Hours &amp; Wage Activity'!Y387="", "",'3.Weekly Hours &amp; Wage Activity'!Y387/40 ))),0)</f>
        <v>0</v>
      </c>
      <c r="AQ387" s="86">
        <f>IFERROR(IF('3.Weekly Hours &amp; Wage Activity'!Z387 = "FT", 1,MIN(1,IF('3.Weekly Hours &amp; Wage Activity'!Z387 = "", "",MIN('3.Weekly Hours &amp; Wage Activity'!Z387/40,1)),IF('3.Weekly Hours &amp; Wage Activity'!Z387="", "",'3.Weekly Hours &amp; Wage Activity'!Z387/40 ))),0)</f>
        <v>0</v>
      </c>
      <c r="AR387" s="86">
        <f>IFERROR(IF('3.Weekly Hours &amp; Wage Activity'!AA387 = "FT", 1,MIN(1,IF('3.Weekly Hours &amp; Wage Activity'!AA387 = "", "",MIN('3.Weekly Hours &amp; Wage Activity'!AA387/40,1)),IF('3.Weekly Hours &amp; Wage Activity'!AA387="", "",'3.Weekly Hours &amp; Wage Activity'!AA387/40 ))),0)</f>
        <v>0</v>
      </c>
      <c r="AS387" s="86">
        <f>IFERROR(IF('3.Weekly Hours &amp; Wage Activity'!AB387 = "FT", 1,MIN(1,IF('3.Weekly Hours &amp; Wage Activity'!AB387 = "", "",MIN('3.Weekly Hours &amp; Wage Activity'!AB387/40,1)),IF('3.Weekly Hours &amp; Wage Activity'!AB387="", "",'3.Weekly Hours &amp; Wage Activity'!AB387/40 ))),0)</f>
        <v>0</v>
      </c>
      <c r="AT387" s="86">
        <f>IFERROR(IF('3.Weekly Hours &amp; Wage Activity'!AC387 = "FT", 1,MIN(1,IF('3.Weekly Hours &amp; Wage Activity'!AC387 = "", "",MIN('3.Weekly Hours &amp; Wage Activity'!AC387/40,1)),IF('3.Weekly Hours &amp; Wage Activity'!AC387="", "",'3.Weekly Hours &amp; Wage Activity'!AC387/40 ))),0)</f>
        <v>0</v>
      </c>
      <c r="AU387" s="86">
        <f>IFERROR(IF('3.Weekly Hours &amp; Wage Activity'!AD387 = "FT", 1,MIN(1,IF('3.Weekly Hours &amp; Wage Activity'!AD387 = "", "",MIN('3.Weekly Hours &amp; Wage Activity'!AD387/40,1)),IF('3.Weekly Hours &amp; Wage Activity'!AD387="", "",'3.Weekly Hours &amp; Wage Activity'!AD387/40 ))),0)</f>
        <v>0</v>
      </c>
      <c r="AV387" s="86">
        <f>IFERROR(IF('3.Weekly Hours &amp; Wage Activity'!AE387 = "FT", 1,MIN(1,IF('3.Weekly Hours &amp; Wage Activity'!AE387 = "", "",MIN('3.Weekly Hours &amp; Wage Activity'!AE387/40,1)),IF('3.Weekly Hours &amp; Wage Activity'!AE387="", "",'3.Weekly Hours &amp; Wage Activity'!AE387/40 ))),0)</f>
        <v>0</v>
      </c>
      <c r="AW387" s="86">
        <f>IFERROR(IF('3.Weekly Hours &amp; Wage Activity'!AF387 = "FT", 1,MIN(1,IF('3.Weekly Hours &amp; Wage Activity'!AF387 = "", "",MIN('3.Weekly Hours &amp; Wage Activity'!AF387/40,1)),IF('3.Weekly Hours &amp; Wage Activity'!AF387="", "",'3.Weekly Hours &amp; Wage Activity'!AF387/40 ))),0)</f>
        <v>0</v>
      </c>
      <c r="AX387" s="86">
        <f>IFERROR(IF('3.Weekly Hours &amp; Wage Activity'!AG387 = "FT", 1,MIN(1,IF('3.Weekly Hours &amp; Wage Activity'!AG387 = "", "",MIN('3.Weekly Hours &amp; Wage Activity'!AG387/40,1)),IF('3.Weekly Hours &amp; Wage Activity'!AG387="", "",'3.Weekly Hours &amp; Wage Activity'!AG387/40 ))),0)</f>
        <v>0</v>
      </c>
      <c r="AY387" s="523">
        <f>SUM( IF(COUNTIF('3.Weekly Hours &amp; Wage Activity'!J387:Q387, "&lt;&gt;FT") = 0, COLUMNS('3.Weekly Hours &amp; Wage Activity'!J387:AG387) * 40, '3.Weekly Hours &amp; Wage Activity'!J387:AG387))</f>
        <v>0</v>
      </c>
      <c r="AZ387" s="86">
        <f t="shared" si="41"/>
        <v>0</v>
      </c>
      <c r="BA387" s="87">
        <f t="shared" si="42"/>
        <v>0</v>
      </c>
      <c r="BB387" s="74" t="str">
        <f>IF('2.Census &amp; Reference Benchmarks'!K387 = "", "", '2.Census &amp; Reference Benchmarks'!K387)</f>
        <v/>
      </c>
      <c r="BC387" s="185">
        <f>IF('2.Census &amp; Reference Benchmarks'!L387="N/A",IF(OR(AND(G387="",I387=""),AND(G387&lt;DATEVALUE("1/1/2020"),OR(I387="",I387&gt;DATEVALUE("3/31/2020")))),177.14,IF(OR(I387 = "", I387 &gt; DATEVALUE("1/31/2020")), ROUND(177.14*((DATEVALUE("2/1/2020") -G387)/31),1))),IF('2.Census &amp; Reference Benchmarks'!L387="",0,'2.Census &amp; Reference Benchmarks'!L387))</f>
        <v>0</v>
      </c>
      <c r="BD387" s="74" t="str">
        <f>IF('2.Census &amp; Reference Benchmarks'!N387 = "", "", '2.Census &amp; Reference Benchmarks'!N387)</f>
        <v/>
      </c>
      <c r="BE387" s="185">
        <f>IF('2.Census &amp; Reference Benchmarks'!O387="N/A",IF(OR(AND(G387="",I387=""),AND(G387&lt;=DATEVALUE("2/1/2020"),OR(I387="",I387&gt;=DATEVALUE("2/29/2020")))),165.71,IF(AND(G387&gt;DATEVALUE("2/1/2020"),OR(I387="",I387&lt;=DATEVALUE("2/29/2020"))),((DATEVALUE("3/1/2020")-G387)/29)*165.71,"")),IF('2.Census &amp; Reference Benchmarks'!O387="",0,'2.Census &amp; Reference Benchmarks'!O387))</f>
        <v>0</v>
      </c>
    </row>
    <row r="388" spans="1:57" x14ac:dyDescent="0.25">
      <c r="A388" s="3"/>
      <c r="B388" s="56">
        <f>IF('2.Census &amp; Reference Benchmarks'!B388 &lt;&gt;"",'2.Census &amp; Reference Benchmarks'!B388,"")</f>
        <v>0</v>
      </c>
      <c r="C388" s="56">
        <f>IF('2.Census &amp; Reference Benchmarks'!C388 &lt;&gt;"",'2.Census &amp; Reference Benchmarks'!C388,"")</f>
        <v>0</v>
      </c>
      <c r="D388" s="57" t="str">
        <f>IF('2.Census &amp; Reference Benchmarks'!D388 &lt;&gt;"",'2.Census &amp; Reference Benchmarks'!D388,"")</f>
        <v/>
      </c>
      <c r="E388" s="56" t="str">
        <f>IF('2.Census &amp; Reference Benchmarks'!E388 &lt;&gt;"",'2.Census &amp; Reference Benchmarks'!E388,"")</f>
        <v/>
      </c>
      <c r="F388" s="56" t="str">
        <f>IF('2.Census &amp; Reference Benchmarks'!F388 &lt;&gt;"",'2.Census &amp; Reference Benchmarks'!F388,"")</f>
        <v/>
      </c>
      <c r="G388" s="58" t="str">
        <f>IF('2.Census &amp; Reference Benchmarks'!G388 &lt;&gt;"",'2.Census &amp; Reference Benchmarks'!G388,"")</f>
        <v/>
      </c>
      <c r="H388" s="58" t="str">
        <f>IF('2.Census &amp; Reference Benchmarks'!H388 &lt;&gt;"",'2.Census &amp; Reference Benchmarks'!H388,"")</f>
        <v/>
      </c>
      <c r="I388" s="58" t="str">
        <f>IF('2.Census &amp; Reference Benchmarks'!I388 &lt;&gt;"",'2.Census &amp; Reference Benchmarks'!I388,"")</f>
        <v/>
      </c>
      <c r="J388" s="69" t="str">
        <f>IF('2.Census &amp; Reference Benchmarks'!J388 &lt;&gt;"",'2.Census &amp; Reference Benchmarks'!J388,"")</f>
        <v/>
      </c>
      <c r="K388" s="58" t="str">
        <f>IF('7.Safe Harbor Input Data &amp; Calc'!Q390 &lt;&gt; "", '7.Safe Harbor Input Data &amp; Calc'!Q390, "")</f>
        <v>No</v>
      </c>
      <c r="L388" s="59" t="str">
        <f>IF('2.Census &amp; Reference Benchmarks'!T388&lt;&gt; "",'2.Census &amp; Reference Benchmarks'!T388,"")</f>
        <v/>
      </c>
      <c r="M388" s="60">
        <f>'2.Census &amp; Reference Benchmarks'!M388</f>
        <v>0</v>
      </c>
      <c r="N388" s="60">
        <f>'2.Census &amp; Reference Benchmarks'!P388</f>
        <v>0</v>
      </c>
      <c r="O388" s="60">
        <f>'2.Census &amp; Reference Benchmarks'!S388</f>
        <v>0</v>
      </c>
      <c r="P388" s="52">
        <f>IF( AND(I388 &lt; '1. Summary for SBA'!$J$7, I388 &lt;&gt;""), 0, IF(AND(G388="",I388=""),SUM(M388:O388)*4,IF(I388&lt;'1. Summary for SBA'!$J$7,0,IF(K388="Yes",0,IF(H388="Salary",IF(AND(SUM(M388:O388)*4&lt;100000,L388=""),(SUM(M388:O388)/(IF(OR(I388=0,I388&gt;=DATEVALUE("3/31/2020")),DATEVALUE("3/31/2020"),I388)-IF(OR(G388&lt;=DATEVALUE("1/1/2020"), G388 = ""),DATEVALUE("1/1/2020"),IF(OR(MONTH(G388)=1),G388+1,IF(MONTH(G388)=3,G388,G388-1)))))*360,0),0)))))</f>
        <v>0</v>
      </c>
      <c r="Q388" s="52">
        <f t="shared" si="43"/>
        <v>0</v>
      </c>
      <c r="R388" s="67">
        <f t="shared" si="37"/>
        <v>0</v>
      </c>
      <c r="S388" s="53">
        <f>SUM('3.Weekly Hours &amp; Wage Activity'!AI388:BF388)</f>
        <v>0</v>
      </c>
      <c r="T388" s="53">
        <f>IF(AND(I388&lt;&gt; "",  I388 &lt; '1. Summary for SBA'!$J$11 +168, I388 &gt; '1. Summary for SBA'!$J$11),S388+(((168-(I388-'1. Summary for SBA'!$J$11+1))*S388)/((I388-'1. Summary for SBA'!$J$11+1))),0)</f>
        <v>0</v>
      </c>
      <c r="U388" s="369">
        <f>IF(K388= "Yes",0,IF( H388 = "salary",IF(T388 = 0,MAX(0,$R388-$S388), R388-T388),IF( H388 = "Hourly",'6. Hourly EE Wage Reduction'!AA388, 0)))</f>
        <v>0</v>
      </c>
      <c r="V388" s="67">
        <f t="shared" si="38"/>
        <v>0</v>
      </c>
      <c r="W388" s="405" t="str">
        <f>IF(U388 = 0, "No",IF('6. Hourly EE Wage Reduction'!T388 &gt;'6. Hourly EE Wage Reduction'!W388, "Yes", "No"))</f>
        <v>No</v>
      </c>
      <c r="X388" s="67">
        <f t="shared" si="39"/>
        <v>0</v>
      </c>
      <c r="Y388" s="67">
        <f t="shared" si="40"/>
        <v>0</v>
      </c>
      <c r="AA388" s="86">
        <f>IFERROR(IF('3.Weekly Hours &amp; Wage Activity'!J388 = "FT", 1,MIN(1,IF('3.Weekly Hours &amp; Wage Activity'!J388 = "", "",MIN('3.Weekly Hours &amp; Wage Activity'!J388/40,1)),IF('3.Weekly Hours &amp; Wage Activity'!J388="", "",'3.Weekly Hours &amp; Wage Activity'!J388/40 ))),0)</f>
        <v>0</v>
      </c>
      <c r="AB388" s="86">
        <f>IFERROR(IF('3.Weekly Hours &amp; Wage Activity'!K388 = "FT", 1,MIN(1,IF('3.Weekly Hours &amp; Wage Activity'!K388 = "", "",MIN('3.Weekly Hours &amp; Wage Activity'!K388/40,1)),IF('3.Weekly Hours &amp; Wage Activity'!K388="", "",'3.Weekly Hours &amp; Wage Activity'!K388/40 ))),0)</f>
        <v>0</v>
      </c>
      <c r="AC388" s="86">
        <f>IFERROR(IF('3.Weekly Hours &amp; Wage Activity'!L388 = "FT", 1,MIN(1,IF('3.Weekly Hours &amp; Wage Activity'!L388 = "", "",MIN('3.Weekly Hours &amp; Wage Activity'!L388/40,1)),IF('3.Weekly Hours &amp; Wage Activity'!L388="", "",'3.Weekly Hours &amp; Wage Activity'!L388/40 ))),0)</f>
        <v>0</v>
      </c>
      <c r="AD388" s="86">
        <f>IFERROR(IF('3.Weekly Hours &amp; Wage Activity'!M388 = "FT", 1,MIN(1,IF('3.Weekly Hours &amp; Wage Activity'!M388 = "", "",MIN('3.Weekly Hours &amp; Wage Activity'!M388/40,1)),IF('3.Weekly Hours &amp; Wage Activity'!M388="", "",'3.Weekly Hours &amp; Wage Activity'!M388/40 ))),0)</f>
        <v>0</v>
      </c>
      <c r="AE388" s="86">
        <f>IFERROR(IF('3.Weekly Hours &amp; Wage Activity'!N388 = "FT", 1,MIN(1,IF('3.Weekly Hours &amp; Wage Activity'!N388 = "", "",MIN('3.Weekly Hours &amp; Wage Activity'!N388/40,1)),IF('3.Weekly Hours &amp; Wage Activity'!N388="", "",'3.Weekly Hours &amp; Wage Activity'!N388/40 ))),0)</f>
        <v>0</v>
      </c>
      <c r="AF388" s="86">
        <f>IFERROR(IF('3.Weekly Hours &amp; Wage Activity'!O388 = "FT", 1,MIN(1,IF('3.Weekly Hours &amp; Wage Activity'!O388 = "", "",MIN('3.Weekly Hours &amp; Wage Activity'!O388/40,1)),IF('3.Weekly Hours &amp; Wage Activity'!O388="", "",'3.Weekly Hours &amp; Wage Activity'!O388/40 ))),0)</f>
        <v>0</v>
      </c>
      <c r="AG388" s="86">
        <f>IFERROR(IF('3.Weekly Hours &amp; Wage Activity'!P388 = "FT", 1,MIN(1,IF('3.Weekly Hours &amp; Wage Activity'!P388 = "", "",MIN('3.Weekly Hours &amp; Wage Activity'!P388/40,1)),IF('3.Weekly Hours &amp; Wage Activity'!P388="", "",'3.Weekly Hours &amp; Wage Activity'!P388/40 ))),0)</f>
        <v>0</v>
      </c>
      <c r="AH388" s="86">
        <f>IFERROR(IF('3.Weekly Hours &amp; Wage Activity'!Q388 = "FT", 1,MIN(1,IF('3.Weekly Hours &amp; Wage Activity'!Q388 = "", "",MIN('3.Weekly Hours &amp; Wage Activity'!Q388/40,1)),IF('3.Weekly Hours &amp; Wage Activity'!Q388="", "",'3.Weekly Hours &amp; Wage Activity'!Q388/40 ))),0)</f>
        <v>0</v>
      </c>
      <c r="AI388" s="86">
        <f>IFERROR(IF('3.Weekly Hours &amp; Wage Activity'!R388 = "FT", 1,MIN(1,IF('3.Weekly Hours &amp; Wage Activity'!R388 = "", "",MIN('3.Weekly Hours &amp; Wage Activity'!R388/40,1)),IF('3.Weekly Hours &amp; Wage Activity'!R388="", "",'3.Weekly Hours &amp; Wage Activity'!R388/40 ))),0)</f>
        <v>0</v>
      </c>
      <c r="AJ388" s="86">
        <f>IFERROR(IF('3.Weekly Hours &amp; Wage Activity'!S388 = "FT", 1,MIN(1,IF('3.Weekly Hours &amp; Wage Activity'!S388 = "", "",MIN('3.Weekly Hours &amp; Wage Activity'!S388/40,1)),IF('3.Weekly Hours &amp; Wage Activity'!S388="", "",'3.Weekly Hours &amp; Wage Activity'!S388/40 ))),0)</f>
        <v>0</v>
      </c>
      <c r="AK388" s="86">
        <f>IFERROR(IF('3.Weekly Hours &amp; Wage Activity'!T388 = "FT", 1,MIN(1,IF('3.Weekly Hours &amp; Wage Activity'!T388 = "", "",MIN('3.Weekly Hours &amp; Wage Activity'!T388/40,1)),IF('3.Weekly Hours &amp; Wage Activity'!T388="", "",'3.Weekly Hours &amp; Wage Activity'!T388/40 ))),0)</f>
        <v>0</v>
      </c>
      <c r="AL388" s="86">
        <f>IFERROR(IF('3.Weekly Hours &amp; Wage Activity'!U388 = "FT", 1,MIN(1,IF('3.Weekly Hours &amp; Wage Activity'!U388 = "", "",MIN('3.Weekly Hours &amp; Wage Activity'!U388/40,1)),IF('3.Weekly Hours &amp; Wage Activity'!U388="", "",'3.Weekly Hours &amp; Wage Activity'!U388/40 ))),0)</f>
        <v>0</v>
      </c>
      <c r="AM388" s="86">
        <f>IFERROR(IF('3.Weekly Hours &amp; Wage Activity'!V388 = "FT", 1,MIN(1,IF('3.Weekly Hours &amp; Wage Activity'!V388 = "", "",MIN('3.Weekly Hours &amp; Wage Activity'!V388/40,1)),IF('3.Weekly Hours &amp; Wage Activity'!V388="", "",'3.Weekly Hours &amp; Wage Activity'!V388/40 ))),0)</f>
        <v>0</v>
      </c>
      <c r="AN388" s="86">
        <f>IFERROR(IF('3.Weekly Hours &amp; Wage Activity'!W388 = "FT", 1,MIN(1,IF('3.Weekly Hours &amp; Wage Activity'!W388 = "", "",MIN('3.Weekly Hours &amp; Wage Activity'!W388/40,1)),IF('3.Weekly Hours &amp; Wage Activity'!W388="", "",'3.Weekly Hours &amp; Wage Activity'!W388/40 ))),0)</f>
        <v>0</v>
      </c>
      <c r="AO388" s="86">
        <f>IFERROR(IF('3.Weekly Hours &amp; Wage Activity'!X388 = "FT", 1,MIN(1,IF('3.Weekly Hours &amp; Wage Activity'!X388 = "", "",MIN('3.Weekly Hours &amp; Wage Activity'!X388/40,1)),IF('3.Weekly Hours &amp; Wage Activity'!X388="", "",'3.Weekly Hours &amp; Wage Activity'!X388/40 ))),0)</f>
        <v>0</v>
      </c>
      <c r="AP388" s="86">
        <f>IFERROR(IF('3.Weekly Hours &amp; Wage Activity'!Y388 = "FT", 1,MIN(1,IF('3.Weekly Hours &amp; Wage Activity'!Y388 = "", "",MIN('3.Weekly Hours &amp; Wage Activity'!Y388/40,1)),IF('3.Weekly Hours &amp; Wage Activity'!Y388="", "",'3.Weekly Hours &amp; Wage Activity'!Y388/40 ))),0)</f>
        <v>0</v>
      </c>
      <c r="AQ388" s="86">
        <f>IFERROR(IF('3.Weekly Hours &amp; Wage Activity'!Z388 = "FT", 1,MIN(1,IF('3.Weekly Hours &amp; Wage Activity'!Z388 = "", "",MIN('3.Weekly Hours &amp; Wage Activity'!Z388/40,1)),IF('3.Weekly Hours &amp; Wage Activity'!Z388="", "",'3.Weekly Hours &amp; Wage Activity'!Z388/40 ))),0)</f>
        <v>0</v>
      </c>
      <c r="AR388" s="86">
        <f>IFERROR(IF('3.Weekly Hours &amp; Wage Activity'!AA388 = "FT", 1,MIN(1,IF('3.Weekly Hours &amp; Wage Activity'!AA388 = "", "",MIN('3.Weekly Hours &amp; Wage Activity'!AA388/40,1)),IF('3.Weekly Hours &amp; Wage Activity'!AA388="", "",'3.Weekly Hours &amp; Wage Activity'!AA388/40 ))),0)</f>
        <v>0</v>
      </c>
      <c r="AS388" s="86">
        <f>IFERROR(IF('3.Weekly Hours &amp; Wage Activity'!AB388 = "FT", 1,MIN(1,IF('3.Weekly Hours &amp; Wage Activity'!AB388 = "", "",MIN('3.Weekly Hours &amp; Wage Activity'!AB388/40,1)),IF('3.Weekly Hours &amp; Wage Activity'!AB388="", "",'3.Weekly Hours &amp; Wage Activity'!AB388/40 ))),0)</f>
        <v>0</v>
      </c>
      <c r="AT388" s="86">
        <f>IFERROR(IF('3.Weekly Hours &amp; Wage Activity'!AC388 = "FT", 1,MIN(1,IF('3.Weekly Hours &amp; Wage Activity'!AC388 = "", "",MIN('3.Weekly Hours &amp; Wage Activity'!AC388/40,1)),IF('3.Weekly Hours &amp; Wage Activity'!AC388="", "",'3.Weekly Hours &amp; Wage Activity'!AC388/40 ))),0)</f>
        <v>0</v>
      </c>
      <c r="AU388" s="86">
        <f>IFERROR(IF('3.Weekly Hours &amp; Wage Activity'!AD388 = "FT", 1,MIN(1,IF('3.Weekly Hours &amp; Wage Activity'!AD388 = "", "",MIN('3.Weekly Hours &amp; Wage Activity'!AD388/40,1)),IF('3.Weekly Hours &amp; Wage Activity'!AD388="", "",'3.Weekly Hours &amp; Wage Activity'!AD388/40 ))),0)</f>
        <v>0</v>
      </c>
      <c r="AV388" s="86">
        <f>IFERROR(IF('3.Weekly Hours &amp; Wage Activity'!AE388 = "FT", 1,MIN(1,IF('3.Weekly Hours &amp; Wage Activity'!AE388 = "", "",MIN('3.Weekly Hours &amp; Wage Activity'!AE388/40,1)),IF('3.Weekly Hours &amp; Wage Activity'!AE388="", "",'3.Weekly Hours &amp; Wage Activity'!AE388/40 ))),0)</f>
        <v>0</v>
      </c>
      <c r="AW388" s="86">
        <f>IFERROR(IF('3.Weekly Hours &amp; Wage Activity'!AF388 = "FT", 1,MIN(1,IF('3.Weekly Hours &amp; Wage Activity'!AF388 = "", "",MIN('3.Weekly Hours &amp; Wage Activity'!AF388/40,1)),IF('3.Weekly Hours &amp; Wage Activity'!AF388="", "",'3.Weekly Hours &amp; Wage Activity'!AF388/40 ))),0)</f>
        <v>0</v>
      </c>
      <c r="AX388" s="86">
        <f>IFERROR(IF('3.Weekly Hours &amp; Wage Activity'!AG388 = "FT", 1,MIN(1,IF('3.Weekly Hours &amp; Wage Activity'!AG388 = "", "",MIN('3.Weekly Hours &amp; Wage Activity'!AG388/40,1)),IF('3.Weekly Hours &amp; Wage Activity'!AG388="", "",'3.Weekly Hours &amp; Wage Activity'!AG388/40 ))),0)</f>
        <v>0</v>
      </c>
      <c r="AY388" s="523">
        <f>SUM( IF(COUNTIF('3.Weekly Hours &amp; Wage Activity'!J388:Q388, "&lt;&gt;FT") = 0, COLUMNS('3.Weekly Hours &amp; Wage Activity'!J388:AG388) * 40, '3.Weekly Hours &amp; Wage Activity'!J388:AG388))</f>
        <v>0</v>
      </c>
      <c r="AZ388" s="86">
        <f t="shared" si="41"/>
        <v>0</v>
      </c>
      <c r="BA388" s="87">
        <f t="shared" si="42"/>
        <v>0</v>
      </c>
      <c r="BB388" s="74" t="str">
        <f>IF('2.Census &amp; Reference Benchmarks'!K388 = "", "", '2.Census &amp; Reference Benchmarks'!K388)</f>
        <v/>
      </c>
      <c r="BC388" s="185">
        <f>IF('2.Census &amp; Reference Benchmarks'!L388="N/A",IF(OR(AND(G388="",I388=""),AND(G388&lt;DATEVALUE("1/1/2020"),OR(I388="",I388&gt;DATEVALUE("3/31/2020")))),177.14,IF(OR(I388 = "", I388 &gt; DATEVALUE("1/31/2020")), ROUND(177.14*((DATEVALUE("2/1/2020") -G388)/31),1))),IF('2.Census &amp; Reference Benchmarks'!L388="",0,'2.Census &amp; Reference Benchmarks'!L388))</f>
        <v>0</v>
      </c>
      <c r="BD388" s="74" t="str">
        <f>IF('2.Census &amp; Reference Benchmarks'!N388 = "", "", '2.Census &amp; Reference Benchmarks'!N388)</f>
        <v/>
      </c>
      <c r="BE388" s="185">
        <f>IF('2.Census &amp; Reference Benchmarks'!O388="N/A",IF(OR(AND(G388="",I388=""),AND(G388&lt;=DATEVALUE("2/1/2020"),OR(I388="",I388&gt;=DATEVALUE("2/29/2020")))),165.71,IF(AND(G388&gt;DATEVALUE("2/1/2020"),OR(I388="",I388&lt;=DATEVALUE("2/29/2020"))),((DATEVALUE("3/1/2020")-G388)/29)*165.71,"")),IF('2.Census &amp; Reference Benchmarks'!O388="",0,'2.Census &amp; Reference Benchmarks'!O388))</f>
        <v>0</v>
      </c>
    </row>
    <row r="389" spans="1:57" x14ac:dyDescent="0.25">
      <c r="A389" s="3"/>
      <c r="B389" s="56">
        <f>IF('2.Census &amp; Reference Benchmarks'!B389 &lt;&gt;"",'2.Census &amp; Reference Benchmarks'!B389,"")</f>
        <v>0</v>
      </c>
      <c r="C389" s="56">
        <f>IF('2.Census &amp; Reference Benchmarks'!C389 &lt;&gt;"",'2.Census &amp; Reference Benchmarks'!C389,"")</f>
        <v>0</v>
      </c>
      <c r="D389" s="57" t="str">
        <f>IF('2.Census &amp; Reference Benchmarks'!D389 &lt;&gt;"",'2.Census &amp; Reference Benchmarks'!D389,"")</f>
        <v/>
      </c>
      <c r="E389" s="56" t="str">
        <f>IF('2.Census &amp; Reference Benchmarks'!E389 &lt;&gt;"",'2.Census &amp; Reference Benchmarks'!E389,"")</f>
        <v/>
      </c>
      <c r="F389" s="56" t="str">
        <f>IF('2.Census &amp; Reference Benchmarks'!F389 &lt;&gt;"",'2.Census &amp; Reference Benchmarks'!F389,"")</f>
        <v/>
      </c>
      <c r="G389" s="58" t="str">
        <f>IF('2.Census &amp; Reference Benchmarks'!G389 &lt;&gt;"",'2.Census &amp; Reference Benchmarks'!G389,"")</f>
        <v/>
      </c>
      <c r="H389" s="58" t="str">
        <f>IF('2.Census &amp; Reference Benchmarks'!H389 &lt;&gt;"",'2.Census &amp; Reference Benchmarks'!H389,"")</f>
        <v/>
      </c>
      <c r="I389" s="58" t="str">
        <f>IF('2.Census &amp; Reference Benchmarks'!I389 &lt;&gt;"",'2.Census &amp; Reference Benchmarks'!I389,"")</f>
        <v/>
      </c>
      <c r="J389" s="69" t="str">
        <f>IF('2.Census &amp; Reference Benchmarks'!J389 &lt;&gt;"",'2.Census &amp; Reference Benchmarks'!J389,"")</f>
        <v/>
      </c>
      <c r="K389" s="58" t="str">
        <f>IF('7.Safe Harbor Input Data &amp; Calc'!Q391 &lt;&gt; "", '7.Safe Harbor Input Data &amp; Calc'!Q391, "")</f>
        <v>No</v>
      </c>
      <c r="L389" s="59" t="str">
        <f>IF('2.Census &amp; Reference Benchmarks'!T389&lt;&gt; "",'2.Census &amp; Reference Benchmarks'!T389,"")</f>
        <v/>
      </c>
      <c r="M389" s="60">
        <f>'2.Census &amp; Reference Benchmarks'!M389</f>
        <v>0</v>
      </c>
      <c r="N389" s="60">
        <f>'2.Census &amp; Reference Benchmarks'!P389</f>
        <v>0</v>
      </c>
      <c r="O389" s="60">
        <f>'2.Census &amp; Reference Benchmarks'!S389</f>
        <v>0</v>
      </c>
      <c r="P389" s="52">
        <f>IF( AND(I389 &lt; '1. Summary for SBA'!$J$7, I389 &lt;&gt;""), 0, IF(AND(G389="",I389=""),SUM(M389:O389)*4,IF(I389&lt;'1. Summary for SBA'!$J$7,0,IF(K389="Yes",0,IF(H389="Salary",IF(AND(SUM(M389:O389)*4&lt;100000,L389=""),(SUM(M389:O389)/(IF(OR(I389=0,I389&gt;=DATEVALUE("3/31/2020")),DATEVALUE("3/31/2020"),I389)-IF(OR(G389&lt;=DATEVALUE("1/1/2020"), G389 = ""),DATEVALUE("1/1/2020"),IF(OR(MONTH(G389)=1),G389+1,IF(MONTH(G389)=3,G389,G389-1)))))*360,0),0)))))</f>
        <v>0</v>
      </c>
      <c r="Q389" s="52">
        <f t="shared" si="43"/>
        <v>0</v>
      </c>
      <c r="R389" s="67">
        <f t="shared" si="37"/>
        <v>0</v>
      </c>
      <c r="S389" s="53">
        <f>SUM('3.Weekly Hours &amp; Wage Activity'!AI389:BF389)</f>
        <v>0</v>
      </c>
      <c r="T389" s="53">
        <f>IF(AND(I389&lt;&gt; "",  I389 &lt; '1. Summary for SBA'!$J$11 +168, I389 &gt; '1. Summary for SBA'!$J$11),S389+(((168-(I389-'1. Summary for SBA'!$J$11+1))*S389)/((I389-'1. Summary for SBA'!$J$11+1))),0)</f>
        <v>0</v>
      </c>
      <c r="U389" s="369">
        <f>IF(K389= "Yes",0,IF( H389 = "salary",IF(T389 = 0,MAX(0,$R389-$S389), R389-T389),IF( H389 = "Hourly",'6. Hourly EE Wage Reduction'!AA389, 0)))</f>
        <v>0</v>
      </c>
      <c r="V389" s="67">
        <f t="shared" si="38"/>
        <v>0</v>
      </c>
      <c r="W389" s="405" t="str">
        <f>IF(U389 = 0, "No",IF('6. Hourly EE Wage Reduction'!T389 &gt;'6. Hourly EE Wage Reduction'!W389, "Yes", "No"))</f>
        <v>No</v>
      </c>
      <c r="X389" s="67">
        <f t="shared" si="39"/>
        <v>0</v>
      </c>
      <c r="Y389" s="67">
        <f t="shared" si="40"/>
        <v>0</v>
      </c>
      <c r="AA389" s="86">
        <f>IFERROR(IF('3.Weekly Hours &amp; Wage Activity'!J389 = "FT", 1,MIN(1,IF('3.Weekly Hours &amp; Wage Activity'!J389 = "", "",MIN('3.Weekly Hours &amp; Wage Activity'!J389/40,1)),IF('3.Weekly Hours &amp; Wage Activity'!J389="", "",'3.Weekly Hours &amp; Wage Activity'!J389/40 ))),0)</f>
        <v>0</v>
      </c>
      <c r="AB389" s="86">
        <f>IFERROR(IF('3.Weekly Hours &amp; Wage Activity'!K389 = "FT", 1,MIN(1,IF('3.Weekly Hours &amp; Wage Activity'!K389 = "", "",MIN('3.Weekly Hours &amp; Wage Activity'!K389/40,1)),IF('3.Weekly Hours &amp; Wage Activity'!K389="", "",'3.Weekly Hours &amp; Wage Activity'!K389/40 ))),0)</f>
        <v>0</v>
      </c>
      <c r="AC389" s="86">
        <f>IFERROR(IF('3.Weekly Hours &amp; Wage Activity'!L389 = "FT", 1,MIN(1,IF('3.Weekly Hours &amp; Wage Activity'!L389 = "", "",MIN('3.Weekly Hours &amp; Wage Activity'!L389/40,1)),IF('3.Weekly Hours &amp; Wage Activity'!L389="", "",'3.Weekly Hours &amp; Wage Activity'!L389/40 ))),0)</f>
        <v>0</v>
      </c>
      <c r="AD389" s="86">
        <f>IFERROR(IF('3.Weekly Hours &amp; Wage Activity'!M389 = "FT", 1,MIN(1,IF('3.Weekly Hours &amp; Wage Activity'!M389 = "", "",MIN('3.Weekly Hours &amp; Wage Activity'!M389/40,1)),IF('3.Weekly Hours &amp; Wage Activity'!M389="", "",'3.Weekly Hours &amp; Wage Activity'!M389/40 ))),0)</f>
        <v>0</v>
      </c>
      <c r="AE389" s="86">
        <f>IFERROR(IF('3.Weekly Hours &amp; Wage Activity'!N389 = "FT", 1,MIN(1,IF('3.Weekly Hours &amp; Wage Activity'!N389 = "", "",MIN('3.Weekly Hours &amp; Wage Activity'!N389/40,1)),IF('3.Weekly Hours &amp; Wage Activity'!N389="", "",'3.Weekly Hours &amp; Wage Activity'!N389/40 ))),0)</f>
        <v>0</v>
      </c>
      <c r="AF389" s="86">
        <f>IFERROR(IF('3.Weekly Hours &amp; Wage Activity'!O389 = "FT", 1,MIN(1,IF('3.Weekly Hours &amp; Wage Activity'!O389 = "", "",MIN('3.Weekly Hours &amp; Wage Activity'!O389/40,1)),IF('3.Weekly Hours &amp; Wage Activity'!O389="", "",'3.Weekly Hours &amp; Wage Activity'!O389/40 ))),0)</f>
        <v>0</v>
      </c>
      <c r="AG389" s="86">
        <f>IFERROR(IF('3.Weekly Hours &amp; Wage Activity'!P389 = "FT", 1,MIN(1,IF('3.Weekly Hours &amp; Wage Activity'!P389 = "", "",MIN('3.Weekly Hours &amp; Wage Activity'!P389/40,1)),IF('3.Weekly Hours &amp; Wage Activity'!P389="", "",'3.Weekly Hours &amp; Wage Activity'!P389/40 ))),0)</f>
        <v>0</v>
      </c>
      <c r="AH389" s="86">
        <f>IFERROR(IF('3.Weekly Hours &amp; Wage Activity'!Q389 = "FT", 1,MIN(1,IF('3.Weekly Hours &amp; Wage Activity'!Q389 = "", "",MIN('3.Weekly Hours &amp; Wage Activity'!Q389/40,1)),IF('3.Weekly Hours &amp; Wage Activity'!Q389="", "",'3.Weekly Hours &amp; Wage Activity'!Q389/40 ))),0)</f>
        <v>0</v>
      </c>
      <c r="AI389" s="86">
        <f>IFERROR(IF('3.Weekly Hours &amp; Wage Activity'!R389 = "FT", 1,MIN(1,IF('3.Weekly Hours &amp; Wage Activity'!R389 = "", "",MIN('3.Weekly Hours &amp; Wage Activity'!R389/40,1)),IF('3.Weekly Hours &amp; Wage Activity'!R389="", "",'3.Weekly Hours &amp; Wage Activity'!R389/40 ))),0)</f>
        <v>0</v>
      </c>
      <c r="AJ389" s="86">
        <f>IFERROR(IF('3.Weekly Hours &amp; Wage Activity'!S389 = "FT", 1,MIN(1,IF('3.Weekly Hours &amp; Wage Activity'!S389 = "", "",MIN('3.Weekly Hours &amp; Wage Activity'!S389/40,1)),IF('3.Weekly Hours &amp; Wage Activity'!S389="", "",'3.Weekly Hours &amp; Wage Activity'!S389/40 ))),0)</f>
        <v>0</v>
      </c>
      <c r="AK389" s="86">
        <f>IFERROR(IF('3.Weekly Hours &amp; Wage Activity'!T389 = "FT", 1,MIN(1,IF('3.Weekly Hours &amp; Wage Activity'!T389 = "", "",MIN('3.Weekly Hours &amp; Wage Activity'!T389/40,1)),IF('3.Weekly Hours &amp; Wage Activity'!T389="", "",'3.Weekly Hours &amp; Wage Activity'!T389/40 ))),0)</f>
        <v>0</v>
      </c>
      <c r="AL389" s="86">
        <f>IFERROR(IF('3.Weekly Hours &amp; Wage Activity'!U389 = "FT", 1,MIN(1,IF('3.Weekly Hours &amp; Wage Activity'!U389 = "", "",MIN('3.Weekly Hours &amp; Wage Activity'!U389/40,1)),IF('3.Weekly Hours &amp; Wage Activity'!U389="", "",'3.Weekly Hours &amp; Wage Activity'!U389/40 ))),0)</f>
        <v>0</v>
      </c>
      <c r="AM389" s="86">
        <f>IFERROR(IF('3.Weekly Hours &amp; Wage Activity'!V389 = "FT", 1,MIN(1,IF('3.Weekly Hours &amp; Wage Activity'!V389 = "", "",MIN('3.Weekly Hours &amp; Wage Activity'!V389/40,1)),IF('3.Weekly Hours &amp; Wage Activity'!V389="", "",'3.Weekly Hours &amp; Wage Activity'!V389/40 ))),0)</f>
        <v>0</v>
      </c>
      <c r="AN389" s="86">
        <f>IFERROR(IF('3.Weekly Hours &amp; Wage Activity'!W389 = "FT", 1,MIN(1,IF('3.Weekly Hours &amp; Wage Activity'!W389 = "", "",MIN('3.Weekly Hours &amp; Wage Activity'!W389/40,1)),IF('3.Weekly Hours &amp; Wage Activity'!W389="", "",'3.Weekly Hours &amp; Wage Activity'!W389/40 ))),0)</f>
        <v>0</v>
      </c>
      <c r="AO389" s="86">
        <f>IFERROR(IF('3.Weekly Hours &amp; Wage Activity'!X389 = "FT", 1,MIN(1,IF('3.Weekly Hours &amp; Wage Activity'!X389 = "", "",MIN('3.Weekly Hours &amp; Wage Activity'!X389/40,1)),IF('3.Weekly Hours &amp; Wage Activity'!X389="", "",'3.Weekly Hours &amp; Wage Activity'!X389/40 ))),0)</f>
        <v>0</v>
      </c>
      <c r="AP389" s="86">
        <f>IFERROR(IF('3.Weekly Hours &amp; Wage Activity'!Y389 = "FT", 1,MIN(1,IF('3.Weekly Hours &amp; Wage Activity'!Y389 = "", "",MIN('3.Weekly Hours &amp; Wage Activity'!Y389/40,1)),IF('3.Weekly Hours &amp; Wage Activity'!Y389="", "",'3.Weekly Hours &amp; Wage Activity'!Y389/40 ))),0)</f>
        <v>0</v>
      </c>
      <c r="AQ389" s="86">
        <f>IFERROR(IF('3.Weekly Hours &amp; Wage Activity'!Z389 = "FT", 1,MIN(1,IF('3.Weekly Hours &amp; Wage Activity'!Z389 = "", "",MIN('3.Weekly Hours &amp; Wage Activity'!Z389/40,1)),IF('3.Weekly Hours &amp; Wage Activity'!Z389="", "",'3.Weekly Hours &amp; Wage Activity'!Z389/40 ))),0)</f>
        <v>0</v>
      </c>
      <c r="AR389" s="86">
        <f>IFERROR(IF('3.Weekly Hours &amp; Wage Activity'!AA389 = "FT", 1,MIN(1,IF('3.Weekly Hours &amp; Wage Activity'!AA389 = "", "",MIN('3.Weekly Hours &amp; Wage Activity'!AA389/40,1)),IF('3.Weekly Hours &amp; Wage Activity'!AA389="", "",'3.Weekly Hours &amp; Wage Activity'!AA389/40 ))),0)</f>
        <v>0</v>
      </c>
      <c r="AS389" s="86">
        <f>IFERROR(IF('3.Weekly Hours &amp; Wage Activity'!AB389 = "FT", 1,MIN(1,IF('3.Weekly Hours &amp; Wage Activity'!AB389 = "", "",MIN('3.Weekly Hours &amp; Wage Activity'!AB389/40,1)),IF('3.Weekly Hours &amp; Wage Activity'!AB389="", "",'3.Weekly Hours &amp; Wage Activity'!AB389/40 ))),0)</f>
        <v>0</v>
      </c>
      <c r="AT389" s="86">
        <f>IFERROR(IF('3.Weekly Hours &amp; Wage Activity'!AC389 = "FT", 1,MIN(1,IF('3.Weekly Hours &amp; Wage Activity'!AC389 = "", "",MIN('3.Weekly Hours &amp; Wage Activity'!AC389/40,1)),IF('3.Weekly Hours &amp; Wage Activity'!AC389="", "",'3.Weekly Hours &amp; Wage Activity'!AC389/40 ))),0)</f>
        <v>0</v>
      </c>
      <c r="AU389" s="86">
        <f>IFERROR(IF('3.Weekly Hours &amp; Wage Activity'!AD389 = "FT", 1,MIN(1,IF('3.Weekly Hours &amp; Wage Activity'!AD389 = "", "",MIN('3.Weekly Hours &amp; Wage Activity'!AD389/40,1)),IF('3.Weekly Hours &amp; Wage Activity'!AD389="", "",'3.Weekly Hours &amp; Wage Activity'!AD389/40 ))),0)</f>
        <v>0</v>
      </c>
      <c r="AV389" s="86">
        <f>IFERROR(IF('3.Weekly Hours &amp; Wage Activity'!AE389 = "FT", 1,MIN(1,IF('3.Weekly Hours &amp; Wage Activity'!AE389 = "", "",MIN('3.Weekly Hours &amp; Wage Activity'!AE389/40,1)),IF('3.Weekly Hours &amp; Wage Activity'!AE389="", "",'3.Weekly Hours &amp; Wage Activity'!AE389/40 ))),0)</f>
        <v>0</v>
      </c>
      <c r="AW389" s="86">
        <f>IFERROR(IF('3.Weekly Hours &amp; Wage Activity'!AF389 = "FT", 1,MIN(1,IF('3.Weekly Hours &amp; Wage Activity'!AF389 = "", "",MIN('3.Weekly Hours &amp; Wage Activity'!AF389/40,1)),IF('3.Weekly Hours &amp; Wage Activity'!AF389="", "",'3.Weekly Hours &amp; Wage Activity'!AF389/40 ))),0)</f>
        <v>0</v>
      </c>
      <c r="AX389" s="86">
        <f>IFERROR(IF('3.Weekly Hours &amp; Wage Activity'!AG389 = "FT", 1,MIN(1,IF('3.Weekly Hours &amp; Wage Activity'!AG389 = "", "",MIN('3.Weekly Hours &amp; Wage Activity'!AG389/40,1)),IF('3.Weekly Hours &amp; Wage Activity'!AG389="", "",'3.Weekly Hours &amp; Wage Activity'!AG389/40 ))),0)</f>
        <v>0</v>
      </c>
      <c r="AY389" s="523">
        <f>SUM( IF(COUNTIF('3.Weekly Hours &amp; Wage Activity'!J389:Q389, "&lt;&gt;FT") = 0, COLUMNS('3.Weekly Hours &amp; Wage Activity'!J389:AG389) * 40, '3.Weekly Hours &amp; Wage Activity'!J389:AG389))</f>
        <v>0</v>
      </c>
      <c r="AZ389" s="86">
        <f t="shared" si="41"/>
        <v>0</v>
      </c>
      <c r="BA389" s="87">
        <f t="shared" si="42"/>
        <v>0</v>
      </c>
      <c r="BB389" s="74" t="str">
        <f>IF('2.Census &amp; Reference Benchmarks'!K389 = "", "", '2.Census &amp; Reference Benchmarks'!K389)</f>
        <v/>
      </c>
      <c r="BC389" s="185">
        <f>IF('2.Census &amp; Reference Benchmarks'!L389="N/A",IF(OR(AND(G389="",I389=""),AND(G389&lt;DATEVALUE("1/1/2020"),OR(I389="",I389&gt;DATEVALUE("3/31/2020")))),177.14,IF(OR(I389 = "", I389 &gt; DATEVALUE("1/31/2020")), ROUND(177.14*((DATEVALUE("2/1/2020") -G389)/31),1))),IF('2.Census &amp; Reference Benchmarks'!L389="",0,'2.Census &amp; Reference Benchmarks'!L389))</f>
        <v>0</v>
      </c>
      <c r="BD389" s="74" t="str">
        <f>IF('2.Census &amp; Reference Benchmarks'!N389 = "", "", '2.Census &amp; Reference Benchmarks'!N389)</f>
        <v/>
      </c>
      <c r="BE389" s="185">
        <f>IF('2.Census &amp; Reference Benchmarks'!O389="N/A",IF(OR(AND(G389="",I389=""),AND(G389&lt;=DATEVALUE("2/1/2020"),OR(I389="",I389&gt;=DATEVALUE("2/29/2020")))),165.71,IF(AND(G389&gt;DATEVALUE("2/1/2020"),OR(I389="",I389&lt;=DATEVALUE("2/29/2020"))),((DATEVALUE("3/1/2020")-G389)/29)*165.71,"")),IF('2.Census &amp; Reference Benchmarks'!O389="",0,'2.Census &amp; Reference Benchmarks'!O389))</f>
        <v>0</v>
      </c>
    </row>
    <row r="390" spans="1:57" x14ac:dyDescent="0.25">
      <c r="A390" s="3"/>
      <c r="B390" s="56">
        <f>IF('2.Census &amp; Reference Benchmarks'!B390 &lt;&gt;"",'2.Census &amp; Reference Benchmarks'!B390,"")</f>
        <v>0</v>
      </c>
      <c r="C390" s="56">
        <f>IF('2.Census &amp; Reference Benchmarks'!C390 &lt;&gt;"",'2.Census &amp; Reference Benchmarks'!C390,"")</f>
        <v>0</v>
      </c>
      <c r="D390" s="57" t="str">
        <f>IF('2.Census &amp; Reference Benchmarks'!D390 &lt;&gt;"",'2.Census &amp; Reference Benchmarks'!D390,"")</f>
        <v/>
      </c>
      <c r="E390" s="56" t="str">
        <f>IF('2.Census &amp; Reference Benchmarks'!E390 &lt;&gt;"",'2.Census &amp; Reference Benchmarks'!E390,"")</f>
        <v/>
      </c>
      <c r="F390" s="56" t="str">
        <f>IF('2.Census &amp; Reference Benchmarks'!F390 &lt;&gt;"",'2.Census &amp; Reference Benchmarks'!F390,"")</f>
        <v/>
      </c>
      <c r="G390" s="58" t="str">
        <f>IF('2.Census &amp; Reference Benchmarks'!G390 &lt;&gt;"",'2.Census &amp; Reference Benchmarks'!G390,"")</f>
        <v/>
      </c>
      <c r="H390" s="58" t="str">
        <f>IF('2.Census &amp; Reference Benchmarks'!H390 &lt;&gt;"",'2.Census &amp; Reference Benchmarks'!H390,"")</f>
        <v/>
      </c>
      <c r="I390" s="58" t="str">
        <f>IF('2.Census &amp; Reference Benchmarks'!I390 &lt;&gt;"",'2.Census &amp; Reference Benchmarks'!I390,"")</f>
        <v/>
      </c>
      <c r="J390" s="69" t="str">
        <f>IF('2.Census &amp; Reference Benchmarks'!J390 &lt;&gt;"",'2.Census &amp; Reference Benchmarks'!J390,"")</f>
        <v/>
      </c>
      <c r="K390" s="58" t="str">
        <f>IF('7.Safe Harbor Input Data &amp; Calc'!Q392 &lt;&gt; "", '7.Safe Harbor Input Data &amp; Calc'!Q392, "")</f>
        <v>No</v>
      </c>
      <c r="L390" s="59" t="str">
        <f>IF('2.Census &amp; Reference Benchmarks'!T390&lt;&gt; "",'2.Census &amp; Reference Benchmarks'!T390,"")</f>
        <v/>
      </c>
      <c r="M390" s="60">
        <f>'2.Census &amp; Reference Benchmarks'!M390</f>
        <v>0</v>
      </c>
      <c r="N390" s="60">
        <f>'2.Census &amp; Reference Benchmarks'!P390</f>
        <v>0</v>
      </c>
      <c r="O390" s="60">
        <f>'2.Census &amp; Reference Benchmarks'!S390</f>
        <v>0</v>
      </c>
      <c r="P390" s="52">
        <f>IF( AND(I390 &lt; '1. Summary for SBA'!$J$7, I390 &lt;&gt;""), 0, IF(AND(G390="",I390=""),SUM(M390:O390)*4,IF(I390&lt;'1. Summary for SBA'!$J$7,0,IF(K390="Yes",0,IF(H390="Salary",IF(AND(SUM(M390:O390)*4&lt;100000,L390=""),(SUM(M390:O390)/(IF(OR(I390=0,I390&gt;=DATEVALUE("3/31/2020")),DATEVALUE("3/31/2020"),I390)-IF(OR(G390&lt;=DATEVALUE("1/1/2020"), G390 = ""),DATEVALUE("1/1/2020"),IF(OR(MONTH(G390)=1),G390+1,IF(MONTH(G390)=3,G390,G390-1)))))*360,0),0)))))</f>
        <v>0</v>
      </c>
      <c r="Q390" s="52">
        <f t="shared" si="43"/>
        <v>0</v>
      </c>
      <c r="R390" s="67">
        <f t="shared" ref="R390:R453" si="44">(Q390/52)*24</f>
        <v>0</v>
      </c>
      <c r="S390" s="53">
        <f>SUM('3.Weekly Hours &amp; Wage Activity'!AI390:BF390)</f>
        <v>0</v>
      </c>
      <c r="T390" s="53">
        <f>IF(AND(I390&lt;&gt; "",  I390 &lt; '1. Summary for SBA'!$J$11 +168, I390 &gt; '1. Summary for SBA'!$J$11),S390+(((168-(I390-'1. Summary for SBA'!$J$11+1))*S390)/((I390-'1. Summary for SBA'!$J$11+1))),0)</f>
        <v>0</v>
      </c>
      <c r="U390" s="369">
        <f>IF(K390= "Yes",0,IF( H390 = "salary",IF(T390 = 0,MAX(0,$R390-$S390), R390-T390),IF( H390 = "Hourly",'6. Hourly EE Wage Reduction'!AA390, 0)))</f>
        <v>0</v>
      </c>
      <c r="V390" s="67">
        <f t="shared" ref="V390:V453" si="45">IF(W390 &lt;&gt; "Yes", 0,IF(H390 = "salary",U390, 0))</f>
        <v>0</v>
      </c>
      <c r="W390" s="405" t="str">
        <f>IF(U390 = 0, "No",IF('6. Hourly EE Wage Reduction'!T390 &gt;'6. Hourly EE Wage Reduction'!W390, "Yes", "No"))</f>
        <v>No</v>
      </c>
      <c r="X390" s="67">
        <f t="shared" ref="X390:X453" si="46">IF(W390= "No", 0,U390)</f>
        <v>0</v>
      </c>
      <c r="Y390" s="67">
        <f t="shared" ref="Y390:Y453" si="47">IF(S390 &gt; 46154, S390 - 46154,0)</f>
        <v>0</v>
      </c>
      <c r="AA390" s="86">
        <f>IFERROR(IF('3.Weekly Hours &amp; Wage Activity'!J390 = "FT", 1,MIN(1,IF('3.Weekly Hours &amp; Wage Activity'!J390 = "", "",MIN('3.Weekly Hours &amp; Wage Activity'!J390/40,1)),IF('3.Weekly Hours &amp; Wage Activity'!J390="", "",'3.Weekly Hours &amp; Wage Activity'!J390/40 ))),0)</f>
        <v>0</v>
      </c>
      <c r="AB390" s="86">
        <f>IFERROR(IF('3.Weekly Hours &amp; Wage Activity'!K390 = "FT", 1,MIN(1,IF('3.Weekly Hours &amp; Wage Activity'!K390 = "", "",MIN('3.Weekly Hours &amp; Wage Activity'!K390/40,1)),IF('3.Weekly Hours &amp; Wage Activity'!K390="", "",'3.Weekly Hours &amp; Wage Activity'!K390/40 ))),0)</f>
        <v>0</v>
      </c>
      <c r="AC390" s="86">
        <f>IFERROR(IF('3.Weekly Hours &amp; Wage Activity'!L390 = "FT", 1,MIN(1,IF('3.Weekly Hours &amp; Wage Activity'!L390 = "", "",MIN('3.Weekly Hours &amp; Wage Activity'!L390/40,1)),IF('3.Weekly Hours &amp; Wage Activity'!L390="", "",'3.Weekly Hours &amp; Wage Activity'!L390/40 ))),0)</f>
        <v>0</v>
      </c>
      <c r="AD390" s="86">
        <f>IFERROR(IF('3.Weekly Hours &amp; Wage Activity'!M390 = "FT", 1,MIN(1,IF('3.Weekly Hours &amp; Wage Activity'!M390 = "", "",MIN('3.Weekly Hours &amp; Wage Activity'!M390/40,1)),IF('3.Weekly Hours &amp; Wage Activity'!M390="", "",'3.Weekly Hours &amp; Wage Activity'!M390/40 ))),0)</f>
        <v>0</v>
      </c>
      <c r="AE390" s="86">
        <f>IFERROR(IF('3.Weekly Hours &amp; Wage Activity'!N390 = "FT", 1,MIN(1,IF('3.Weekly Hours &amp; Wage Activity'!N390 = "", "",MIN('3.Weekly Hours &amp; Wage Activity'!N390/40,1)),IF('3.Weekly Hours &amp; Wage Activity'!N390="", "",'3.Weekly Hours &amp; Wage Activity'!N390/40 ))),0)</f>
        <v>0</v>
      </c>
      <c r="AF390" s="86">
        <f>IFERROR(IF('3.Weekly Hours &amp; Wage Activity'!O390 = "FT", 1,MIN(1,IF('3.Weekly Hours &amp; Wage Activity'!O390 = "", "",MIN('3.Weekly Hours &amp; Wage Activity'!O390/40,1)),IF('3.Weekly Hours &amp; Wage Activity'!O390="", "",'3.Weekly Hours &amp; Wage Activity'!O390/40 ))),0)</f>
        <v>0</v>
      </c>
      <c r="AG390" s="86">
        <f>IFERROR(IF('3.Weekly Hours &amp; Wage Activity'!P390 = "FT", 1,MIN(1,IF('3.Weekly Hours &amp; Wage Activity'!P390 = "", "",MIN('3.Weekly Hours &amp; Wage Activity'!P390/40,1)),IF('3.Weekly Hours &amp; Wage Activity'!P390="", "",'3.Weekly Hours &amp; Wage Activity'!P390/40 ))),0)</f>
        <v>0</v>
      </c>
      <c r="AH390" s="86">
        <f>IFERROR(IF('3.Weekly Hours &amp; Wage Activity'!Q390 = "FT", 1,MIN(1,IF('3.Weekly Hours &amp; Wage Activity'!Q390 = "", "",MIN('3.Weekly Hours &amp; Wage Activity'!Q390/40,1)),IF('3.Weekly Hours &amp; Wage Activity'!Q390="", "",'3.Weekly Hours &amp; Wage Activity'!Q390/40 ))),0)</f>
        <v>0</v>
      </c>
      <c r="AI390" s="86">
        <f>IFERROR(IF('3.Weekly Hours &amp; Wage Activity'!R390 = "FT", 1,MIN(1,IF('3.Weekly Hours &amp; Wage Activity'!R390 = "", "",MIN('3.Weekly Hours &amp; Wage Activity'!R390/40,1)),IF('3.Weekly Hours &amp; Wage Activity'!R390="", "",'3.Weekly Hours &amp; Wage Activity'!R390/40 ))),0)</f>
        <v>0</v>
      </c>
      <c r="AJ390" s="86">
        <f>IFERROR(IF('3.Weekly Hours &amp; Wage Activity'!S390 = "FT", 1,MIN(1,IF('3.Weekly Hours &amp; Wage Activity'!S390 = "", "",MIN('3.Weekly Hours &amp; Wage Activity'!S390/40,1)),IF('3.Weekly Hours &amp; Wage Activity'!S390="", "",'3.Weekly Hours &amp; Wage Activity'!S390/40 ))),0)</f>
        <v>0</v>
      </c>
      <c r="AK390" s="86">
        <f>IFERROR(IF('3.Weekly Hours &amp; Wage Activity'!T390 = "FT", 1,MIN(1,IF('3.Weekly Hours &amp; Wage Activity'!T390 = "", "",MIN('3.Weekly Hours &amp; Wage Activity'!T390/40,1)),IF('3.Weekly Hours &amp; Wage Activity'!T390="", "",'3.Weekly Hours &amp; Wage Activity'!T390/40 ))),0)</f>
        <v>0</v>
      </c>
      <c r="AL390" s="86">
        <f>IFERROR(IF('3.Weekly Hours &amp; Wage Activity'!U390 = "FT", 1,MIN(1,IF('3.Weekly Hours &amp; Wage Activity'!U390 = "", "",MIN('3.Weekly Hours &amp; Wage Activity'!U390/40,1)),IF('3.Weekly Hours &amp; Wage Activity'!U390="", "",'3.Weekly Hours &amp; Wage Activity'!U390/40 ))),0)</f>
        <v>0</v>
      </c>
      <c r="AM390" s="86">
        <f>IFERROR(IF('3.Weekly Hours &amp; Wage Activity'!V390 = "FT", 1,MIN(1,IF('3.Weekly Hours &amp; Wage Activity'!V390 = "", "",MIN('3.Weekly Hours &amp; Wage Activity'!V390/40,1)),IF('3.Weekly Hours &amp; Wage Activity'!V390="", "",'3.Weekly Hours &amp; Wage Activity'!V390/40 ))),0)</f>
        <v>0</v>
      </c>
      <c r="AN390" s="86">
        <f>IFERROR(IF('3.Weekly Hours &amp; Wage Activity'!W390 = "FT", 1,MIN(1,IF('3.Weekly Hours &amp; Wage Activity'!W390 = "", "",MIN('3.Weekly Hours &amp; Wage Activity'!W390/40,1)),IF('3.Weekly Hours &amp; Wage Activity'!W390="", "",'3.Weekly Hours &amp; Wage Activity'!W390/40 ))),0)</f>
        <v>0</v>
      </c>
      <c r="AO390" s="86">
        <f>IFERROR(IF('3.Weekly Hours &amp; Wage Activity'!X390 = "FT", 1,MIN(1,IF('3.Weekly Hours &amp; Wage Activity'!X390 = "", "",MIN('3.Weekly Hours &amp; Wage Activity'!X390/40,1)),IF('3.Weekly Hours &amp; Wage Activity'!X390="", "",'3.Weekly Hours &amp; Wage Activity'!X390/40 ))),0)</f>
        <v>0</v>
      </c>
      <c r="AP390" s="86">
        <f>IFERROR(IF('3.Weekly Hours &amp; Wage Activity'!Y390 = "FT", 1,MIN(1,IF('3.Weekly Hours &amp; Wage Activity'!Y390 = "", "",MIN('3.Weekly Hours &amp; Wage Activity'!Y390/40,1)),IF('3.Weekly Hours &amp; Wage Activity'!Y390="", "",'3.Weekly Hours &amp; Wage Activity'!Y390/40 ))),0)</f>
        <v>0</v>
      </c>
      <c r="AQ390" s="86">
        <f>IFERROR(IF('3.Weekly Hours &amp; Wage Activity'!Z390 = "FT", 1,MIN(1,IF('3.Weekly Hours &amp; Wage Activity'!Z390 = "", "",MIN('3.Weekly Hours &amp; Wage Activity'!Z390/40,1)),IF('3.Weekly Hours &amp; Wage Activity'!Z390="", "",'3.Weekly Hours &amp; Wage Activity'!Z390/40 ))),0)</f>
        <v>0</v>
      </c>
      <c r="AR390" s="86">
        <f>IFERROR(IF('3.Weekly Hours &amp; Wage Activity'!AA390 = "FT", 1,MIN(1,IF('3.Weekly Hours &amp; Wage Activity'!AA390 = "", "",MIN('3.Weekly Hours &amp; Wage Activity'!AA390/40,1)),IF('3.Weekly Hours &amp; Wage Activity'!AA390="", "",'3.Weekly Hours &amp; Wage Activity'!AA390/40 ))),0)</f>
        <v>0</v>
      </c>
      <c r="AS390" s="86">
        <f>IFERROR(IF('3.Weekly Hours &amp; Wage Activity'!AB390 = "FT", 1,MIN(1,IF('3.Weekly Hours &amp; Wage Activity'!AB390 = "", "",MIN('3.Weekly Hours &amp; Wage Activity'!AB390/40,1)),IF('3.Weekly Hours &amp; Wage Activity'!AB390="", "",'3.Weekly Hours &amp; Wage Activity'!AB390/40 ))),0)</f>
        <v>0</v>
      </c>
      <c r="AT390" s="86">
        <f>IFERROR(IF('3.Weekly Hours &amp; Wage Activity'!AC390 = "FT", 1,MIN(1,IF('3.Weekly Hours &amp; Wage Activity'!AC390 = "", "",MIN('3.Weekly Hours &amp; Wage Activity'!AC390/40,1)),IF('3.Weekly Hours &amp; Wage Activity'!AC390="", "",'3.Weekly Hours &amp; Wage Activity'!AC390/40 ))),0)</f>
        <v>0</v>
      </c>
      <c r="AU390" s="86">
        <f>IFERROR(IF('3.Weekly Hours &amp; Wage Activity'!AD390 = "FT", 1,MIN(1,IF('3.Weekly Hours &amp; Wage Activity'!AD390 = "", "",MIN('3.Weekly Hours &amp; Wage Activity'!AD390/40,1)),IF('3.Weekly Hours &amp; Wage Activity'!AD390="", "",'3.Weekly Hours &amp; Wage Activity'!AD390/40 ))),0)</f>
        <v>0</v>
      </c>
      <c r="AV390" s="86">
        <f>IFERROR(IF('3.Weekly Hours &amp; Wage Activity'!AE390 = "FT", 1,MIN(1,IF('3.Weekly Hours &amp; Wage Activity'!AE390 = "", "",MIN('3.Weekly Hours &amp; Wage Activity'!AE390/40,1)),IF('3.Weekly Hours &amp; Wage Activity'!AE390="", "",'3.Weekly Hours &amp; Wage Activity'!AE390/40 ))),0)</f>
        <v>0</v>
      </c>
      <c r="AW390" s="86">
        <f>IFERROR(IF('3.Weekly Hours &amp; Wage Activity'!AF390 = "FT", 1,MIN(1,IF('3.Weekly Hours &amp; Wage Activity'!AF390 = "", "",MIN('3.Weekly Hours &amp; Wage Activity'!AF390/40,1)),IF('3.Weekly Hours &amp; Wage Activity'!AF390="", "",'3.Weekly Hours &amp; Wage Activity'!AF390/40 ))),0)</f>
        <v>0</v>
      </c>
      <c r="AX390" s="86">
        <f>IFERROR(IF('3.Weekly Hours &amp; Wage Activity'!AG390 = "FT", 1,MIN(1,IF('3.Weekly Hours &amp; Wage Activity'!AG390 = "", "",MIN('3.Weekly Hours &amp; Wage Activity'!AG390/40,1)),IF('3.Weekly Hours &amp; Wage Activity'!AG390="", "",'3.Weekly Hours &amp; Wage Activity'!AG390/40 ))),0)</f>
        <v>0</v>
      </c>
      <c r="AY390" s="523">
        <f>SUM( IF(COUNTIF('3.Weekly Hours &amp; Wage Activity'!J390:Q390, "&lt;&gt;FT") = 0, COLUMNS('3.Weekly Hours &amp; Wage Activity'!J390:AG390) * 40, '3.Weekly Hours &amp; Wage Activity'!J390:AG390))</f>
        <v>0</v>
      </c>
      <c r="AZ390" s="86">
        <f t="shared" ref="AZ390:AZ453" si="48">MIN( IF(AY390 = 0,0,(AVERAGE(AA390:AX390))),1)</f>
        <v>0</v>
      </c>
      <c r="BA390" s="87">
        <f t="shared" ref="BA390:BA453" si="49">IFERROR(ROUND(MIN(AVERAGE(BC390/177.14,BE390/165.71),1),1),0)</f>
        <v>0</v>
      </c>
      <c r="BB390" s="74" t="str">
        <f>IF('2.Census &amp; Reference Benchmarks'!K390 = "", "", '2.Census &amp; Reference Benchmarks'!K390)</f>
        <v/>
      </c>
      <c r="BC390" s="185">
        <f>IF('2.Census &amp; Reference Benchmarks'!L390="N/A",IF(OR(AND(G390="",I390=""),AND(G390&lt;DATEVALUE("1/1/2020"),OR(I390="",I390&gt;DATEVALUE("3/31/2020")))),177.14,IF(OR(I390 = "", I390 &gt; DATEVALUE("1/31/2020")), ROUND(177.14*((DATEVALUE("2/1/2020") -G390)/31),1))),IF('2.Census &amp; Reference Benchmarks'!L390="",0,'2.Census &amp; Reference Benchmarks'!L390))</f>
        <v>0</v>
      </c>
      <c r="BD390" s="74" t="str">
        <f>IF('2.Census &amp; Reference Benchmarks'!N390 = "", "", '2.Census &amp; Reference Benchmarks'!N390)</f>
        <v/>
      </c>
      <c r="BE390" s="185">
        <f>IF('2.Census &amp; Reference Benchmarks'!O390="N/A",IF(OR(AND(G390="",I390=""),AND(G390&lt;=DATEVALUE("2/1/2020"),OR(I390="",I390&gt;=DATEVALUE("2/29/2020")))),165.71,IF(AND(G390&gt;DATEVALUE("2/1/2020"),OR(I390="",I390&lt;=DATEVALUE("2/29/2020"))),((DATEVALUE("3/1/2020")-G390)/29)*165.71,"")),IF('2.Census &amp; Reference Benchmarks'!O390="",0,'2.Census &amp; Reference Benchmarks'!O390))</f>
        <v>0</v>
      </c>
    </row>
    <row r="391" spans="1:57" x14ac:dyDescent="0.25">
      <c r="A391" s="3"/>
      <c r="B391" s="56">
        <f>IF('2.Census &amp; Reference Benchmarks'!B391 &lt;&gt;"",'2.Census &amp; Reference Benchmarks'!B391,"")</f>
        <v>0</v>
      </c>
      <c r="C391" s="56">
        <f>IF('2.Census &amp; Reference Benchmarks'!C391 &lt;&gt;"",'2.Census &amp; Reference Benchmarks'!C391,"")</f>
        <v>0</v>
      </c>
      <c r="D391" s="57" t="str">
        <f>IF('2.Census &amp; Reference Benchmarks'!D391 &lt;&gt;"",'2.Census &amp; Reference Benchmarks'!D391,"")</f>
        <v/>
      </c>
      <c r="E391" s="56" t="str">
        <f>IF('2.Census &amp; Reference Benchmarks'!E391 &lt;&gt;"",'2.Census &amp; Reference Benchmarks'!E391,"")</f>
        <v/>
      </c>
      <c r="F391" s="56" t="str">
        <f>IF('2.Census &amp; Reference Benchmarks'!F391 &lt;&gt;"",'2.Census &amp; Reference Benchmarks'!F391,"")</f>
        <v/>
      </c>
      <c r="G391" s="58" t="str">
        <f>IF('2.Census &amp; Reference Benchmarks'!G391 &lt;&gt;"",'2.Census &amp; Reference Benchmarks'!G391,"")</f>
        <v/>
      </c>
      <c r="H391" s="58" t="str">
        <f>IF('2.Census &amp; Reference Benchmarks'!H391 &lt;&gt;"",'2.Census &amp; Reference Benchmarks'!H391,"")</f>
        <v/>
      </c>
      <c r="I391" s="58" t="str">
        <f>IF('2.Census &amp; Reference Benchmarks'!I391 &lt;&gt;"",'2.Census &amp; Reference Benchmarks'!I391,"")</f>
        <v/>
      </c>
      <c r="J391" s="69" t="str">
        <f>IF('2.Census &amp; Reference Benchmarks'!J391 &lt;&gt;"",'2.Census &amp; Reference Benchmarks'!J391,"")</f>
        <v/>
      </c>
      <c r="K391" s="58" t="str">
        <f>IF('7.Safe Harbor Input Data &amp; Calc'!Q393 &lt;&gt; "", '7.Safe Harbor Input Data &amp; Calc'!Q393, "")</f>
        <v>No</v>
      </c>
      <c r="L391" s="59" t="str">
        <f>IF('2.Census &amp; Reference Benchmarks'!T391&lt;&gt; "",'2.Census &amp; Reference Benchmarks'!T391,"")</f>
        <v/>
      </c>
      <c r="M391" s="60">
        <f>'2.Census &amp; Reference Benchmarks'!M391</f>
        <v>0</v>
      </c>
      <c r="N391" s="60">
        <f>'2.Census &amp; Reference Benchmarks'!P391</f>
        <v>0</v>
      </c>
      <c r="O391" s="60">
        <f>'2.Census &amp; Reference Benchmarks'!S391</f>
        <v>0</v>
      </c>
      <c r="P391" s="52">
        <f>IF( AND(I391 &lt; '1. Summary for SBA'!$J$7, I391 &lt;&gt;""), 0, IF(AND(G391="",I391=""),SUM(M391:O391)*4,IF(I391&lt;'1. Summary for SBA'!$J$7,0,IF(K391="Yes",0,IF(H391="Salary",IF(AND(SUM(M391:O391)*4&lt;100000,L391=""),(SUM(M391:O391)/(IF(OR(I391=0,I391&gt;=DATEVALUE("3/31/2020")),DATEVALUE("3/31/2020"),I391)-IF(OR(G391&lt;=DATEVALUE("1/1/2020"), G391 = ""),DATEVALUE("1/1/2020"),IF(OR(MONTH(G391)=1),G391+1,IF(MONTH(G391)=3,G391,G391-1)))))*360,0),0)))))</f>
        <v>0</v>
      </c>
      <c r="Q391" s="52">
        <f t="shared" si="43"/>
        <v>0</v>
      </c>
      <c r="R391" s="67">
        <f t="shared" si="44"/>
        <v>0</v>
      </c>
      <c r="S391" s="53">
        <f>SUM('3.Weekly Hours &amp; Wage Activity'!AI391:BF391)</f>
        <v>0</v>
      </c>
      <c r="T391" s="53">
        <f>IF(AND(I391&lt;&gt; "",  I391 &lt; '1. Summary for SBA'!$J$11 +168, I391 &gt; '1. Summary for SBA'!$J$11),S391+(((168-(I391-'1. Summary for SBA'!$J$11+1))*S391)/((I391-'1. Summary for SBA'!$J$11+1))),0)</f>
        <v>0</v>
      </c>
      <c r="U391" s="369">
        <f>IF(K391= "Yes",0,IF( H391 = "salary",IF(T391 = 0,MAX(0,$R391-$S391), R391-T391),IF( H391 = "Hourly",'6. Hourly EE Wage Reduction'!AA391, 0)))</f>
        <v>0</v>
      </c>
      <c r="V391" s="67">
        <f t="shared" si="45"/>
        <v>0</v>
      </c>
      <c r="W391" s="405" t="str">
        <f>IF(U391 = 0, "No",IF('6. Hourly EE Wage Reduction'!T391 &gt;'6. Hourly EE Wage Reduction'!W391, "Yes", "No"))</f>
        <v>No</v>
      </c>
      <c r="X391" s="67">
        <f t="shared" si="46"/>
        <v>0</v>
      </c>
      <c r="Y391" s="67">
        <f t="shared" si="47"/>
        <v>0</v>
      </c>
      <c r="AA391" s="86">
        <f>IFERROR(IF('3.Weekly Hours &amp; Wage Activity'!J391 = "FT", 1,MIN(1,IF('3.Weekly Hours &amp; Wage Activity'!J391 = "", "",MIN('3.Weekly Hours &amp; Wage Activity'!J391/40,1)),IF('3.Weekly Hours &amp; Wage Activity'!J391="", "",'3.Weekly Hours &amp; Wage Activity'!J391/40 ))),0)</f>
        <v>0</v>
      </c>
      <c r="AB391" s="86">
        <f>IFERROR(IF('3.Weekly Hours &amp; Wage Activity'!K391 = "FT", 1,MIN(1,IF('3.Weekly Hours &amp; Wage Activity'!K391 = "", "",MIN('3.Weekly Hours &amp; Wage Activity'!K391/40,1)),IF('3.Weekly Hours &amp; Wage Activity'!K391="", "",'3.Weekly Hours &amp; Wage Activity'!K391/40 ))),0)</f>
        <v>0</v>
      </c>
      <c r="AC391" s="86">
        <f>IFERROR(IF('3.Weekly Hours &amp; Wage Activity'!L391 = "FT", 1,MIN(1,IF('3.Weekly Hours &amp; Wage Activity'!L391 = "", "",MIN('3.Weekly Hours &amp; Wage Activity'!L391/40,1)),IF('3.Weekly Hours &amp; Wage Activity'!L391="", "",'3.Weekly Hours &amp; Wage Activity'!L391/40 ))),0)</f>
        <v>0</v>
      </c>
      <c r="AD391" s="86">
        <f>IFERROR(IF('3.Weekly Hours &amp; Wage Activity'!M391 = "FT", 1,MIN(1,IF('3.Weekly Hours &amp; Wage Activity'!M391 = "", "",MIN('3.Weekly Hours &amp; Wage Activity'!M391/40,1)),IF('3.Weekly Hours &amp; Wage Activity'!M391="", "",'3.Weekly Hours &amp; Wage Activity'!M391/40 ))),0)</f>
        <v>0</v>
      </c>
      <c r="AE391" s="86">
        <f>IFERROR(IF('3.Weekly Hours &amp; Wage Activity'!N391 = "FT", 1,MIN(1,IF('3.Weekly Hours &amp; Wage Activity'!N391 = "", "",MIN('3.Weekly Hours &amp; Wage Activity'!N391/40,1)),IF('3.Weekly Hours &amp; Wage Activity'!N391="", "",'3.Weekly Hours &amp; Wage Activity'!N391/40 ))),0)</f>
        <v>0</v>
      </c>
      <c r="AF391" s="86">
        <f>IFERROR(IF('3.Weekly Hours &amp; Wage Activity'!O391 = "FT", 1,MIN(1,IF('3.Weekly Hours &amp; Wage Activity'!O391 = "", "",MIN('3.Weekly Hours &amp; Wage Activity'!O391/40,1)),IF('3.Weekly Hours &amp; Wage Activity'!O391="", "",'3.Weekly Hours &amp; Wage Activity'!O391/40 ))),0)</f>
        <v>0</v>
      </c>
      <c r="AG391" s="86">
        <f>IFERROR(IF('3.Weekly Hours &amp; Wage Activity'!P391 = "FT", 1,MIN(1,IF('3.Weekly Hours &amp; Wage Activity'!P391 = "", "",MIN('3.Weekly Hours &amp; Wage Activity'!P391/40,1)),IF('3.Weekly Hours &amp; Wage Activity'!P391="", "",'3.Weekly Hours &amp; Wage Activity'!P391/40 ))),0)</f>
        <v>0</v>
      </c>
      <c r="AH391" s="86">
        <f>IFERROR(IF('3.Weekly Hours &amp; Wage Activity'!Q391 = "FT", 1,MIN(1,IF('3.Weekly Hours &amp; Wage Activity'!Q391 = "", "",MIN('3.Weekly Hours &amp; Wage Activity'!Q391/40,1)),IF('3.Weekly Hours &amp; Wage Activity'!Q391="", "",'3.Weekly Hours &amp; Wage Activity'!Q391/40 ))),0)</f>
        <v>0</v>
      </c>
      <c r="AI391" s="86">
        <f>IFERROR(IF('3.Weekly Hours &amp; Wage Activity'!R391 = "FT", 1,MIN(1,IF('3.Weekly Hours &amp; Wage Activity'!R391 = "", "",MIN('3.Weekly Hours &amp; Wage Activity'!R391/40,1)),IF('3.Weekly Hours &amp; Wage Activity'!R391="", "",'3.Weekly Hours &amp; Wage Activity'!R391/40 ))),0)</f>
        <v>0</v>
      </c>
      <c r="AJ391" s="86">
        <f>IFERROR(IF('3.Weekly Hours &amp; Wage Activity'!S391 = "FT", 1,MIN(1,IF('3.Weekly Hours &amp; Wage Activity'!S391 = "", "",MIN('3.Weekly Hours &amp; Wage Activity'!S391/40,1)),IF('3.Weekly Hours &amp; Wage Activity'!S391="", "",'3.Weekly Hours &amp; Wage Activity'!S391/40 ))),0)</f>
        <v>0</v>
      </c>
      <c r="AK391" s="86">
        <f>IFERROR(IF('3.Weekly Hours &amp; Wage Activity'!T391 = "FT", 1,MIN(1,IF('3.Weekly Hours &amp; Wage Activity'!T391 = "", "",MIN('3.Weekly Hours &amp; Wage Activity'!T391/40,1)),IF('3.Weekly Hours &amp; Wage Activity'!T391="", "",'3.Weekly Hours &amp; Wage Activity'!T391/40 ))),0)</f>
        <v>0</v>
      </c>
      <c r="AL391" s="86">
        <f>IFERROR(IF('3.Weekly Hours &amp; Wage Activity'!U391 = "FT", 1,MIN(1,IF('3.Weekly Hours &amp; Wage Activity'!U391 = "", "",MIN('3.Weekly Hours &amp; Wage Activity'!U391/40,1)),IF('3.Weekly Hours &amp; Wage Activity'!U391="", "",'3.Weekly Hours &amp; Wage Activity'!U391/40 ))),0)</f>
        <v>0</v>
      </c>
      <c r="AM391" s="86">
        <f>IFERROR(IF('3.Weekly Hours &amp; Wage Activity'!V391 = "FT", 1,MIN(1,IF('3.Weekly Hours &amp; Wage Activity'!V391 = "", "",MIN('3.Weekly Hours &amp; Wage Activity'!V391/40,1)),IF('3.Weekly Hours &amp; Wage Activity'!V391="", "",'3.Weekly Hours &amp; Wage Activity'!V391/40 ))),0)</f>
        <v>0</v>
      </c>
      <c r="AN391" s="86">
        <f>IFERROR(IF('3.Weekly Hours &amp; Wage Activity'!W391 = "FT", 1,MIN(1,IF('3.Weekly Hours &amp; Wage Activity'!W391 = "", "",MIN('3.Weekly Hours &amp; Wage Activity'!W391/40,1)),IF('3.Weekly Hours &amp; Wage Activity'!W391="", "",'3.Weekly Hours &amp; Wage Activity'!W391/40 ))),0)</f>
        <v>0</v>
      </c>
      <c r="AO391" s="86">
        <f>IFERROR(IF('3.Weekly Hours &amp; Wage Activity'!X391 = "FT", 1,MIN(1,IF('3.Weekly Hours &amp; Wage Activity'!X391 = "", "",MIN('3.Weekly Hours &amp; Wage Activity'!X391/40,1)),IF('3.Weekly Hours &amp; Wage Activity'!X391="", "",'3.Weekly Hours &amp; Wage Activity'!X391/40 ))),0)</f>
        <v>0</v>
      </c>
      <c r="AP391" s="86">
        <f>IFERROR(IF('3.Weekly Hours &amp; Wage Activity'!Y391 = "FT", 1,MIN(1,IF('3.Weekly Hours &amp; Wage Activity'!Y391 = "", "",MIN('3.Weekly Hours &amp; Wage Activity'!Y391/40,1)),IF('3.Weekly Hours &amp; Wage Activity'!Y391="", "",'3.Weekly Hours &amp; Wage Activity'!Y391/40 ))),0)</f>
        <v>0</v>
      </c>
      <c r="AQ391" s="86">
        <f>IFERROR(IF('3.Weekly Hours &amp; Wage Activity'!Z391 = "FT", 1,MIN(1,IF('3.Weekly Hours &amp; Wage Activity'!Z391 = "", "",MIN('3.Weekly Hours &amp; Wage Activity'!Z391/40,1)),IF('3.Weekly Hours &amp; Wage Activity'!Z391="", "",'3.Weekly Hours &amp; Wage Activity'!Z391/40 ))),0)</f>
        <v>0</v>
      </c>
      <c r="AR391" s="86">
        <f>IFERROR(IF('3.Weekly Hours &amp; Wage Activity'!AA391 = "FT", 1,MIN(1,IF('3.Weekly Hours &amp; Wage Activity'!AA391 = "", "",MIN('3.Weekly Hours &amp; Wage Activity'!AA391/40,1)),IF('3.Weekly Hours &amp; Wage Activity'!AA391="", "",'3.Weekly Hours &amp; Wage Activity'!AA391/40 ))),0)</f>
        <v>0</v>
      </c>
      <c r="AS391" s="86">
        <f>IFERROR(IF('3.Weekly Hours &amp; Wage Activity'!AB391 = "FT", 1,MIN(1,IF('3.Weekly Hours &amp; Wage Activity'!AB391 = "", "",MIN('3.Weekly Hours &amp; Wage Activity'!AB391/40,1)),IF('3.Weekly Hours &amp; Wage Activity'!AB391="", "",'3.Weekly Hours &amp; Wage Activity'!AB391/40 ))),0)</f>
        <v>0</v>
      </c>
      <c r="AT391" s="86">
        <f>IFERROR(IF('3.Weekly Hours &amp; Wage Activity'!AC391 = "FT", 1,MIN(1,IF('3.Weekly Hours &amp; Wage Activity'!AC391 = "", "",MIN('3.Weekly Hours &amp; Wage Activity'!AC391/40,1)),IF('3.Weekly Hours &amp; Wage Activity'!AC391="", "",'3.Weekly Hours &amp; Wage Activity'!AC391/40 ))),0)</f>
        <v>0</v>
      </c>
      <c r="AU391" s="86">
        <f>IFERROR(IF('3.Weekly Hours &amp; Wage Activity'!AD391 = "FT", 1,MIN(1,IF('3.Weekly Hours &amp; Wage Activity'!AD391 = "", "",MIN('3.Weekly Hours &amp; Wage Activity'!AD391/40,1)),IF('3.Weekly Hours &amp; Wage Activity'!AD391="", "",'3.Weekly Hours &amp; Wage Activity'!AD391/40 ))),0)</f>
        <v>0</v>
      </c>
      <c r="AV391" s="86">
        <f>IFERROR(IF('3.Weekly Hours &amp; Wage Activity'!AE391 = "FT", 1,MIN(1,IF('3.Weekly Hours &amp; Wage Activity'!AE391 = "", "",MIN('3.Weekly Hours &amp; Wage Activity'!AE391/40,1)),IF('3.Weekly Hours &amp; Wage Activity'!AE391="", "",'3.Weekly Hours &amp; Wage Activity'!AE391/40 ))),0)</f>
        <v>0</v>
      </c>
      <c r="AW391" s="86">
        <f>IFERROR(IF('3.Weekly Hours &amp; Wage Activity'!AF391 = "FT", 1,MIN(1,IF('3.Weekly Hours &amp; Wage Activity'!AF391 = "", "",MIN('3.Weekly Hours &amp; Wage Activity'!AF391/40,1)),IF('3.Weekly Hours &amp; Wage Activity'!AF391="", "",'3.Weekly Hours &amp; Wage Activity'!AF391/40 ))),0)</f>
        <v>0</v>
      </c>
      <c r="AX391" s="86">
        <f>IFERROR(IF('3.Weekly Hours &amp; Wage Activity'!AG391 = "FT", 1,MIN(1,IF('3.Weekly Hours &amp; Wage Activity'!AG391 = "", "",MIN('3.Weekly Hours &amp; Wage Activity'!AG391/40,1)),IF('3.Weekly Hours &amp; Wage Activity'!AG391="", "",'3.Weekly Hours &amp; Wage Activity'!AG391/40 ))),0)</f>
        <v>0</v>
      </c>
      <c r="AY391" s="523">
        <f>SUM( IF(COUNTIF('3.Weekly Hours &amp; Wage Activity'!J391:Q391, "&lt;&gt;FT") = 0, COLUMNS('3.Weekly Hours &amp; Wage Activity'!J391:AG391) * 40, '3.Weekly Hours &amp; Wage Activity'!J391:AG391))</f>
        <v>0</v>
      </c>
      <c r="AZ391" s="86">
        <f t="shared" si="48"/>
        <v>0</v>
      </c>
      <c r="BA391" s="87">
        <f t="shared" si="49"/>
        <v>0</v>
      </c>
      <c r="BB391" s="74" t="str">
        <f>IF('2.Census &amp; Reference Benchmarks'!K391 = "", "", '2.Census &amp; Reference Benchmarks'!K391)</f>
        <v/>
      </c>
      <c r="BC391" s="185">
        <f>IF('2.Census &amp; Reference Benchmarks'!L391="N/A",IF(OR(AND(G391="",I391=""),AND(G391&lt;DATEVALUE("1/1/2020"),OR(I391="",I391&gt;DATEVALUE("3/31/2020")))),177.14,IF(OR(I391 = "", I391 &gt; DATEVALUE("1/31/2020")), ROUND(177.14*((DATEVALUE("2/1/2020") -G391)/31),1))),IF('2.Census &amp; Reference Benchmarks'!L391="",0,'2.Census &amp; Reference Benchmarks'!L391))</f>
        <v>0</v>
      </c>
      <c r="BD391" s="74" t="str">
        <f>IF('2.Census &amp; Reference Benchmarks'!N391 = "", "", '2.Census &amp; Reference Benchmarks'!N391)</f>
        <v/>
      </c>
      <c r="BE391" s="185">
        <f>IF('2.Census &amp; Reference Benchmarks'!O391="N/A",IF(OR(AND(G391="",I391=""),AND(G391&lt;=DATEVALUE("2/1/2020"),OR(I391="",I391&gt;=DATEVALUE("2/29/2020")))),165.71,IF(AND(G391&gt;DATEVALUE("2/1/2020"),OR(I391="",I391&lt;=DATEVALUE("2/29/2020"))),((DATEVALUE("3/1/2020")-G391)/29)*165.71,"")),IF('2.Census &amp; Reference Benchmarks'!O391="",0,'2.Census &amp; Reference Benchmarks'!O391))</f>
        <v>0</v>
      </c>
    </row>
    <row r="392" spans="1:57" x14ac:dyDescent="0.25">
      <c r="A392" s="3"/>
      <c r="B392" s="56">
        <f>IF('2.Census &amp; Reference Benchmarks'!B392 &lt;&gt;"",'2.Census &amp; Reference Benchmarks'!B392,"")</f>
        <v>0</v>
      </c>
      <c r="C392" s="56">
        <f>IF('2.Census &amp; Reference Benchmarks'!C392 &lt;&gt;"",'2.Census &amp; Reference Benchmarks'!C392,"")</f>
        <v>0</v>
      </c>
      <c r="D392" s="57" t="str">
        <f>IF('2.Census &amp; Reference Benchmarks'!D392 &lt;&gt;"",'2.Census &amp; Reference Benchmarks'!D392,"")</f>
        <v/>
      </c>
      <c r="E392" s="56" t="str">
        <f>IF('2.Census &amp; Reference Benchmarks'!E392 &lt;&gt;"",'2.Census &amp; Reference Benchmarks'!E392,"")</f>
        <v/>
      </c>
      <c r="F392" s="56" t="str">
        <f>IF('2.Census &amp; Reference Benchmarks'!F392 &lt;&gt;"",'2.Census &amp; Reference Benchmarks'!F392,"")</f>
        <v/>
      </c>
      <c r="G392" s="58" t="str">
        <f>IF('2.Census &amp; Reference Benchmarks'!G392 &lt;&gt;"",'2.Census &amp; Reference Benchmarks'!G392,"")</f>
        <v/>
      </c>
      <c r="H392" s="58" t="str">
        <f>IF('2.Census &amp; Reference Benchmarks'!H392 &lt;&gt;"",'2.Census &amp; Reference Benchmarks'!H392,"")</f>
        <v/>
      </c>
      <c r="I392" s="58" t="str">
        <f>IF('2.Census &amp; Reference Benchmarks'!I392 &lt;&gt;"",'2.Census &amp; Reference Benchmarks'!I392,"")</f>
        <v/>
      </c>
      <c r="J392" s="69" t="str">
        <f>IF('2.Census &amp; Reference Benchmarks'!J392 &lt;&gt;"",'2.Census &amp; Reference Benchmarks'!J392,"")</f>
        <v/>
      </c>
      <c r="K392" s="58" t="str">
        <f>IF('7.Safe Harbor Input Data &amp; Calc'!Q394 &lt;&gt; "", '7.Safe Harbor Input Data &amp; Calc'!Q394, "")</f>
        <v>No</v>
      </c>
      <c r="L392" s="59" t="str">
        <f>IF('2.Census &amp; Reference Benchmarks'!T392&lt;&gt; "",'2.Census &amp; Reference Benchmarks'!T392,"")</f>
        <v/>
      </c>
      <c r="M392" s="60">
        <f>'2.Census &amp; Reference Benchmarks'!M392</f>
        <v>0</v>
      </c>
      <c r="N392" s="60">
        <f>'2.Census &amp; Reference Benchmarks'!P392</f>
        <v>0</v>
      </c>
      <c r="O392" s="60">
        <f>'2.Census &amp; Reference Benchmarks'!S392</f>
        <v>0</v>
      </c>
      <c r="P392" s="52">
        <f>IF( AND(I392 &lt; '1. Summary for SBA'!$J$7, I392 &lt;&gt;""), 0, IF(AND(G392="",I392=""),SUM(M392:O392)*4,IF(I392&lt;'1. Summary for SBA'!$J$7,0,IF(K392="Yes",0,IF(H392="Salary",IF(AND(SUM(M392:O392)*4&lt;100000,L392=""),(SUM(M392:O392)/(IF(OR(I392=0,I392&gt;=DATEVALUE("3/31/2020")),DATEVALUE("3/31/2020"),I392)-IF(OR(G392&lt;=DATEVALUE("1/1/2020"), G392 = ""),DATEVALUE("1/1/2020"),IF(OR(MONTH(G392)=1),G392+1,IF(MONTH(G392)=3,G392,G392-1)))))*360,0),0)))))</f>
        <v>0</v>
      </c>
      <c r="Q392" s="52">
        <f t="shared" si="43"/>
        <v>0</v>
      </c>
      <c r="R392" s="67">
        <f t="shared" si="44"/>
        <v>0</v>
      </c>
      <c r="S392" s="53">
        <f>SUM('3.Weekly Hours &amp; Wage Activity'!AI392:BF392)</f>
        <v>0</v>
      </c>
      <c r="T392" s="53">
        <f>IF(AND(I392&lt;&gt; "",  I392 &lt; '1. Summary for SBA'!$J$11 +168, I392 &gt; '1. Summary for SBA'!$J$11),S392+(((168-(I392-'1. Summary for SBA'!$J$11+1))*S392)/((I392-'1. Summary for SBA'!$J$11+1))),0)</f>
        <v>0</v>
      </c>
      <c r="U392" s="369">
        <f>IF(K392= "Yes",0,IF( H392 = "salary",IF(T392 = 0,MAX(0,$R392-$S392), R392-T392),IF( H392 = "Hourly",'6. Hourly EE Wage Reduction'!AA392, 0)))</f>
        <v>0</v>
      </c>
      <c r="V392" s="67">
        <f t="shared" si="45"/>
        <v>0</v>
      </c>
      <c r="W392" s="405" t="str">
        <f>IF(U392 = 0, "No",IF('6. Hourly EE Wage Reduction'!T392 &gt;'6. Hourly EE Wage Reduction'!W392, "Yes", "No"))</f>
        <v>No</v>
      </c>
      <c r="X392" s="67">
        <f t="shared" si="46"/>
        <v>0</v>
      </c>
      <c r="Y392" s="67">
        <f t="shared" si="47"/>
        <v>0</v>
      </c>
      <c r="AA392" s="86">
        <f>IFERROR(IF('3.Weekly Hours &amp; Wage Activity'!J392 = "FT", 1,MIN(1,IF('3.Weekly Hours &amp; Wage Activity'!J392 = "", "",MIN('3.Weekly Hours &amp; Wage Activity'!J392/40,1)),IF('3.Weekly Hours &amp; Wage Activity'!J392="", "",'3.Weekly Hours &amp; Wage Activity'!J392/40 ))),0)</f>
        <v>0</v>
      </c>
      <c r="AB392" s="86">
        <f>IFERROR(IF('3.Weekly Hours &amp; Wage Activity'!K392 = "FT", 1,MIN(1,IF('3.Weekly Hours &amp; Wage Activity'!K392 = "", "",MIN('3.Weekly Hours &amp; Wage Activity'!K392/40,1)),IF('3.Weekly Hours &amp; Wage Activity'!K392="", "",'3.Weekly Hours &amp; Wage Activity'!K392/40 ))),0)</f>
        <v>0</v>
      </c>
      <c r="AC392" s="86">
        <f>IFERROR(IF('3.Weekly Hours &amp; Wage Activity'!L392 = "FT", 1,MIN(1,IF('3.Weekly Hours &amp; Wage Activity'!L392 = "", "",MIN('3.Weekly Hours &amp; Wage Activity'!L392/40,1)),IF('3.Weekly Hours &amp; Wage Activity'!L392="", "",'3.Weekly Hours &amp; Wage Activity'!L392/40 ))),0)</f>
        <v>0</v>
      </c>
      <c r="AD392" s="86">
        <f>IFERROR(IF('3.Weekly Hours &amp; Wage Activity'!M392 = "FT", 1,MIN(1,IF('3.Weekly Hours &amp; Wage Activity'!M392 = "", "",MIN('3.Weekly Hours &amp; Wage Activity'!M392/40,1)),IF('3.Weekly Hours &amp; Wage Activity'!M392="", "",'3.Weekly Hours &amp; Wage Activity'!M392/40 ))),0)</f>
        <v>0</v>
      </c>
      <c r="AE392" s="86">
        <f>IFERROR(IF('3.Weekly Hours &amp; Wage Activity'!N392 = "FT", 1,MIN(1,IF('3.Weekly Hours &amp; Wage Activity'!N392 = "", "",MIN('3.Weekly Hours &amp; Wage Activity'!N392/40,1)),IF('3.Weekly Hours &amp; Wage Activity'!N392="", "",'3.Weekly Hours &amp; Wage Activity'!N392/40 ))),0)</f>
        <v>0</v>
      </c>
      <c r="AF392" s="86">
        <f>IFERROR(IF('3.Weekly Hours &amp; Wage Activity'!O392 = "FT", 1,MIN(1,IF('3.Weekly Hours &amp; Wage Activity'!O392 = "", "",MIN('3.Weekly Hours &amp; Wage Activity'!O392/40,1)),IF('3.Weekly Hours &amp; Wage Activity'!O392="", "",'3.Weekly Hours &amp; Wage Activity'!O392/40 ))),0)</f>
        <v>0</v>
      </c>
      <c r="AG392" s="86">
        <f>IFERROR(IF('3.Weekly Hours &amp; Wage Activity'!P392 = "FT", 1,MIN(1,IF('3.Weekly Hours &amp; Wage Activity'!P392 = "", "",MIN('3.Weekly Hours &amp; Wage Activity'!P392/40,1)),IF('3.Weekly Hours &amp; Wage Activity'!P392="", "",'3.Weekly Hours &amp; Wage Activity'!P392/40 ))),0)</f>
        <v>0</v>
      </c>
      <c r="AH392" s="86">
        <f>IFERROR(IF('3.Weekly Hours &amp; Wage Activity'!Q392 = "FT", 1,MIN(1,IF('3.Weekly Hours &amp; Wage Activity'!Q392 = "", "",MIN('3.Weekly Hours &amp; Wage Activity'!Q392/40,1)),IF('3.Weekly Hours &amp; Wage Activity'!Q392="", "",'3.Weekly Hours &amp; Wage Activity'!Q392/40 ))),0)</f>
        <v>0</v>
      </c>
      <c r="AI392" s="86">
        <f>IFERROR(IF('3.Weekly Hours &amp; Wage Activity'!R392 = "FT", 1,MIN(1,IF('3.Weekly Hours &amp; Wage Activity'!R392 = "", "",MIN('3.Weekly Hours &amp; Wage Activity'!R392/40,1)),IF('3.Weekly Hours &amp; Wage Activity'!R392="", "",'3.Weekly Hours &amp; Wage Activity'!R392/40 ))),0)</f>
        <v>0</v>
      </c>
      <c r="AJ392" s="86">
        <f>IFERROR(IF('3.Weekly Hours &amp; Wage Activity'!S392 = "FT", 1,MIN(1,IF('3.Weekly Hours &amp; Wage Activity'!S392 = "", "",MIN('3.Weekly Hours &amp; Wage Activity'!S392/40,1)),IF('3.Weekly Hours &amp; Wage Activity'!S392="", "",'3.Weekly Hours &amp; Wage Activity'!S392/40 ))),0)</f>
        <v>0</v>
      </c>
      <c r="AK392" s="86">
        <f>IFERROR(IF('3.Weekly Hours &amp; Wage Activity'!T392 = "FT", 1,MIN(1,IF('3.Weekly Hours &amp; Wage Activity'!T392 = "", "",MIN('3.Weekly Hours &amp; Wage Activity'!T392/40,1)),IF('3.Weekly Hours &amp; Wage Activity'!T392="", "",'3.Weekly Hours &amp; Wage Activity'!T392/40 ))),0)</f>
        <v>0</v>
      </c>
      <c r="AL392" s="86">
        <f>IFERROR(IF('3.Weekly Hours &amp; Wage Activity'!U392 = "FT", 1,MIN(1,IF('3.Weekly Hours &amp; Wage Activity'!U392 = "", "",MIN('3.Weekly Hours &amp; Wage Activity'!U392/40,1)),IF('3.Weekly Hours &amp; Wage Activity'!U392="", "",'3.Weekly Hours &amp; Wage Activity'!U392/40 ))),0)</f>
        <v>0</v>
      </c>
      <c r="AM392" s="86">
        <f>IFERROR(IF('3.Weekly Hours &amp; Wage Activity'!V392 = "FT", 1,MIN(1,IF('3.Weekly Hours &amp; Wage Activity'!V392 = "", "",MIN('3.Weekly Hours &amp; Wage Activity'!V392/40,1)),IF('3.Weekly Hours &amp; Wage Activity'!V392="", "",'3.Weekly Hours &amp; Wage Activity'!V392/40 ))),0)</f>
        <v>0</v>
      </c>
      <c r="AN392" s="86">
        <f>IFERROR(IF('3.Weekly Hours &amp; Wage Activity'!W392 = "FT", 1,MIN(1,IF('3.Weekly Hours &amp; Wage Activity'!W392 = "", "",MIN('3.Weekly Hours &amp; Wage Activity'!W392/40,1)),IF('3.Weekly Hours &amp; Wage Activity'!W392="", "",'3.Weekly Hours &amp; Wage Activity'!W392/40 ))),0)</f>
        <v>0</v>
      </c>
      <c r="AO392" s="86">
        <f>IFERROR(IF('3.Weekly Hours &amp; Wage Activity'!X392 = "FT", 1,MIN(1,IF('3.Weekly Hours &amp; Wage Activity'!X392 = "", "",MIN('3.Weekly Hours &amp; Wage Activity'!X392/40,1)),IF('3.Weekly Hours &amp; Wage Activity'!X392="", "",'3.Weekly Hours &amp; Wage Activity'!X392/40 ))),0)</f>
        <v>0</v>
      </c>
      <c r="AP392" s="86">
        <f>IFERROR(IF('3.Weekly Hours &amp; Wage Activity'!Y392 = "FT", 1,MIN(1,IF('3.Weekly Hours &amp; Wage Activity'!Y392 = "", "",MIN('3.Weekly Hours &amp; Wage Activity'!Y392/40,1)),IF('3.Weekly Hours &amp; Wage Activity'!Y392="", "",'3.Weekly Hours &amp; Wage Activity'!Y392/40 ))),0)</f>
        <v>0</v>
      </c>
      <c r="AQ392" s="86">
        <f>IFERROR(IF('3.Weekly Hours &amp; Wage Activity'!Z392 = "FT", 1,MIN(1,IF('3.Weekly Hours &amp; Wage Activity'!Z392 = "", "",MIN('3.Weekly Hours &amp; Wage Activity'!Z392/40,1)),IF('3.Weekly Hours &amp; Wage Activity'!Z392="", "",'3.Weekly Hours &amp; Wage Activity'!Z392/40 ))),0)</f>
        <v>0</v>
      </c>
      <c r="AR392" s="86">
        <f>IFERROR(IF('3.Weekly Hours &amp; Wage Activity'!AA392 = "FT", 1,MIN(1,IF('3.Weekly Hours &amp; Wage Activity'!AA392 = "", "",MIN('3.Weekly Hours &amp; Wage Activity'!AA392/40,1)),IF('3.Weekly Hours &amp; Wage Activity'!AA392="", "",'3.Weekly Hours &amp; Wage Activity'!AA392/40 ))),0)</f>
        <v>0</v>
      </c>
      <c r="AS392" s="86">
        <f>IFERROR(IF('3.Weekly Hours &amp; Wage Activity'!AB392 = "FT", 1,MIN(1,IF('3.Weekly Hours &amp; Wage Activity'!AB392 = "", "",MIN('3.Weekly Hours &amp; Wage Activity'!AB392/40,1)),IF('3.Weekly Hours &amp; Wage Activity'!AB392="", "",'3.Weekly Hours &amp; Wage Activity'!AB392/40 ))),0)</f>
        <v>0</v>
      </c>
      <c r="AT392" s="86">
        <f>IFERROR(IF('3.Weekly Hours &amp; Wage Activity'!AC392 = "FT", 1,MIN(1,IF('3.Weekly Hours &amp; Wage Activity'!AC392 = "", "",MIN('3.Weekly Hours &amp; Wage Activity'!AC392/40,1)),IF('3.Weekly Hours &amp; Wage Activity'!AC392="", "",'3.Weekly Hours &amp; Wage Activity'!AC392/40 ))),0)</f>
        <v>0</v>
      </c>
      <c r="AU392" s="86">
        <f>IFERROR(IF('3.Weekly Hours &amp; Wage Activity'!AD392 = "FT", 1,MIN(1,IF('3.Weekly Hours &amp; Wage Activity'!AD392 = "", "",MIN('3.Weekly Hours &amp; Wage Activity'!AD392/40,1)),IF('3.Weekly Hours &amp; Wage Activity'!AD392="", "",'3.Weekly Hours &amp; Wage Activity'!AD392/40 ))),0)</f>
        <v>0</v>
      </c>
      <c r="AV392" s="86">
        <f>IFERROR(IF('3.Weekly Hours &amp; Wage Activity'!AE392 = "FT", 1,MIN(1,IF('3.Weekly Hours &amp; Wage Activity'!AE392 = "", "",MIN('3.Weekly Hours &amp; Wage Activity'!AE392/40,1)),IF('3.Weekly Hours &amp; Wage Activity'!AE392="", "",'3.Weekly Hours &amp; Wage Activity'!AE392/40 ))),0)</f>
        <v>0</v>
      </c>
      <c r="AW392" s="86">
        <f>IFERROR(IF('3.Weekly Hours &amp; Wage Activity'!AF392 = "FT", 1,MIN(1,IF('3.Weekly Hours &amp; Wage Activity'!AF392 = "", "",MIN('3.Weekly Hours &amp; Wage Activity'!AF392/40,1)),IF('3.Weekly Hours &amp; Wage Activity'!AF392="", "",'3.Weekly Hours &amp; Wage Activity'!AF392/40 ))),0)</f>
        <v>0</v>
      </c>
      <c r="AX392" s="86">
        <f>IFERROR(IF('3.Weekly Hours &amp; Wage Activity'!AG392 = "FT", 1,MIN(1,IF('3.Weekly Hours &amp; Wage Activity'!AG392 = "", "",MIN('3.Weekly Hours &amp; Wage Activity'!AG392/40,1)),IF('3.Weekly Hours &amp; Wage Activity'!AG392="", "",'3.Weekly Hours &amp; Wage Activity'!AG392/40 ))),0)</f>
        <v>0</v>
      </c>
      <c r="AY392" s="523">
        <f>SUM( IF(COUNTIF('3.Weekly Hours &amp; Wage Activity'!J392:Q392, "&lt;&gt;FT") = 0, COLUMNS('3.Weekly Hours &amp; Wage Activity'!J392:AG392) * 40, '3.Weekly Hours &amp; Wage Activity'!J392:AG392))</f>
        <v>0</v>
      </c>
      <c r="AZ392" s="86">
        <f t="shared" si="48"/>
        <v>0</v>
      </c>
      <c r="BA392" s="87">
        <f t="shared" si="49"/>
        <v>0</v>
      </c>
      <c r="BB392" s="74" t="str">
        <f>IF('2.Census &amp; Reference Benchmarks'!K392 = "", "", '2.Census &amp; Reference Benchmarks'!K392)</f>
        <v/>
      </c>
      <c r="BC392" s="185">
        <f>IF('2.Census &amp; Reference Benchmarks'!L392="N/A",IF(OR(AND(G392="",I392=""),AND(G392&lt;DATEVALUE("1/1/2020"),OR(I392="",I392&gt;DATEVALUE("3/31/2020")))),177.14,IF(OR(I392 = "", I392 &gt; DATEVALUE("1/31/2020")), ROUND(177.14*((DATEVALUE("2/1/2020") -G392)/31),1))),IF('2.Census &amp; Reference Benchmarks'!L392="",0,'2.Census &amp; Reference Benchmarks'!L392))</f>
        <v>0</v>
      </c>
      <c r="BD392" s="74" t="str">
        <f>IF('2.Census &amp; Reference Benchmarks'!N392 = "", "", '2.Census &amp; Reference Benchmarks'!N392)</f>
        <v/>
      </c>
      <c r="BE392" s="185">
        <f>IF('2.Census &amp; Reference Benchmarks'!O392="N/A",IF(OR(AND(G392="",I392=""),AND(G392&lt;=DATEVALUE("2/1/2020"),OR(I392="",I392&gt;=DATEVALUE("2/29/2020")))),165.71,IF(AND(G392&gt;DATEVALUE("2/1/2020"),OR(I392="",I392&lt;=DATEVALUE("2/29/2020"))),((DATEVALUE("3/1/2020")-G392)/29)*165.71,"")),IF('2.Census &amp; Reference Benchmarks'!O392="",0,'2.Census &amp; Reference Benchmarks'!O392))</f>
        <v>0</v>
      </c>
    </row>
    <row r="393" spans="1:57" x14ac:dyDescent="0.25">
      <c r="A393" s="3"/>
      <c r="B393" s="56">
        <f>IF('2.Census &amp; Reference Benchmarks'!B393 &lt;&gt;"",'2.Census &amp; Reference Benchmarks'!B393,"")</f>
        <v>0</v>
      </c>
      <c r="C393" s="56">
        <f>IF('2.Census &amp; Reference Benchmarks'!C393 &lt;&gt;"",'2.Census &amp; Reference Benchmarks'!C393,"")</f>
        <v>0</v>
      </c>
      <c r="D393" s="57" t="str">
        <f>IF('2.Census &amp; Reference Benchmarks'!D393 &lt;&gt;"",'2.Census &amp; Reference Benchmarks'!D393,"")</f>
        <v/>
      </c>
      <c r="E393" s="56" t="str">
        <f>IF('2.Census &amp; Reference Benchmarks'!E393 &lt;&gt;"",'2.Census &amp; Reference Benchmarks'!E393,"")</f>
        <v/>
      </c>
      <c r="F393" s="56" t="str">
        <f>IF('2.Census &amp; Reference Benchmarks'!F393 &lt;&gt;"",'2.Census &amp; Reference Benchmarks'!F393,"")</f>
        <v/>
      </c>
      <c r="G393" s="58" t="str">
        <f>IF('2.Census &amp; Reference Benchmarks'!G393 &lt;&gt;"",'2.Census &amp; Reference Benchmarks'!G393,"")</f>
        <v/>
      </c>
      <c r="H393" s="58" t="str">
        <f>IF('2.Census &amp; Reference Benchmarks'!H393 &lt;&gt;"",'2.Census &amp; Reference Benchmarks'!H393,"")</f>
        <v/>
      </c>
      <c r="I393" s="58" t="str">
        <f>IF('2.Census &amp; Reference Benchmarks'!I393 &lt;&gt;"",'2.Census &amp; Reference Benchmarks'!I393,"")</f>
        <v/>
      </c>
      <c r="J393" s="69" t="str">
        <f>IF('2.Census &amp; Reference Benchmarks'!J393 &lt;&gt;"",'2.Census &amp; Reference Benchmarks'!J393,"")</f>
        <v/>
      </c>
      <c r="K393" s="58" t="str">
        <f>IF('7.Safe Harbor Input Data &amp; Calc'!Q395 &lt;&gt; "", '7.Safe Harbor Input Data &amp; Calc'!Q395, "")</f>
        <v>No</v>
      </c>
      <c r="L393" s="59" t="str">
        <f>IF('2.Census &amp; Reference Benchmarks'!T393&lt;&gt; "",'2.Census &amp; Reference Benchmarks'!T393,"")</f>
        <v/>
      </c>
      <c r="M393" s="60">
        <f>'2.Census &amp; Reference Benchmarks'!M393</f>
        <v>0</v>
      </c>
      <c r="N393" s="60">
        <f>'2.Census &amp; Reference Benchmarks'!P393</f>
        <v>0</v>
      </c>
      <c r="O393" s="60">
        <f>'2.Census &amp; Reference Benchmarks'!S393</f>
        <v>0</v>
      </c>
      <c r="P393" s="52">
        <f>IF( AND(I393 &lt; '1. Summary for SBA'!$J$7, I393 &lt;&gt;""), 0, IF(AND(G393="",I393=""),SUM(M393:O393)*4,IF(I393&lt;'1. Summary for SBA'!$J$7,0,IF(K393="Yes",0,IF(H393="Salary",IF(AND(SUM(M393:O393)*4&lt;100000,L393=""),(SUM(M393:O393)/(IF(OR(I393=0,I393&gt;=DATEVALUE("3/31/2020")),DATEVALUE("3/31/2020"),I393)-IF(OR(G393&lt;=DATEVALUE("1/1/2020"), G393 = ""),DATEVALUE("1/1/2020"),IF(OR(MONTH(G393)=1),G393+1,IF(MONTH(G393)=3,G393,G393-1)))))*360,0),0)))))</f>
        <v>0</v>
      </c>
      <c r="Q393" s="52">
        <f t="shared" si="43"/>
        <v>0</v>
      </c>
      <c r="R393" s="67">
        <f t="shared" si="44"/>
        <v>0</v>
      </c>
      <c r="S393" s="53">
        <f>SUM('3.Weekly Hours &amp; Wage Activity'!AI393:BF393)</f>
        <v>0</v>
      </c>
      <c r="T393" s="53">
        <f>IF(AND(I393&lt;&gt; "",  I393 &lt; '1. Summary for SBA'!$J$11 +168, I393 &gt; '1. Summary for SBA'!$J$11),S393+(((168-(I393-'1. Summary for SBA'!$J$11+1))*S393)/((I393-'1. Summary for SBA'!$J$11+1))),0)</f>
        <v>0</v>
      </c>
      <c r="U393" s="369">
        <f>IF(K393= "Yes",0,IF( H393 = "salary",IF(T393 = 0,MAX(0,$R393-$S393), R393-T393),IF( H393 = "Hourly",'6. Hourly EE Wage Reduction'!AA393, 0)))</f>
        <v>0</v>
      </c>
      <c r="V393" s="67">
        <f t="shared" si="45"/>
        <v>0</v>
      </c>
      <c r="W393" s="405" t="str">
        <f>IF(U393 = 0, "No",IF('6. Hourly EE Wage Reduction'!T393 &gt;'6. Hourly EE Wage Reduction'!W393, "Yes", "No"))</f>
        <v>No</v>
      </c>
      <c r="X393" s="67">
        <f t="shared" si="46"/>
        <v>0</v>
      </c>
      <c r="Y393" s="67">
        <f t="shared" si="47"/>
        <v>0</v>
      </c>
      <c r="AA393" s="86">
        <f>IFERROR(IF('3.Weekly Hours &amp; Wage Activity'!J393 = "FT", 1,MIN(1,IF('3.Weekly Hours &amp; Wage Activity'!J393 = "", "",MIN('3.Weekly Hours &amp; Wage Activity'!J393/40,1)),IF('3.Weekly Hours &amp; Wage Activity'!J393="", "",'3.Weekly Hours &amp; Wage Activity'!J393/40 ))),0)</f>
        <v>0</v>
      </c>
      <c r="AB393" s="86">
        <f>IFERROR(IF('3.Weekly Hours &amp; Wage Activity'!K393 = "FT", 1,MIN(1,IF('3.Weekly Hours &amp; Wage Activity'!K393 = "", "",MIN('3.Weekly Hours &amp; Wage Activity'!K393/40,1)),IF('3.Weekly Hours &amp; Wage Activity'!K393="", "",'3.Weekly Hours &amp; Wage Activity'!K393/40 ))),0)</f>
        <v>0</v>
      </c>
      <c r="AC393" s="86">
        <f>IFERROR(IF('3.Weekly Hours &amp; Wage Activity'!L393 = "FT", 1,MIN(1,IF('3.Weekly Hours &amp; Wage Activity'!L393 = "", "",MIN('3.Weekly Hours &amp; Wage Activity'!L393/40,1)),IF('3.Weekly Hours &amp; Wage Activity'!L393="", "",'3.Weekly Hours &amp; Wage Activity'!L393/40 ))),0)</f>
        <v>0</v>
      </c>
      <c r="AD393" s="86">
        <f>IFERROR(IF('3.Weekly Hours &amp; Wage Activity'!M393 = "FT", 1,MIN(1,IF('3.Weekly Hours &amp; Wage Activity'!M393 = "", "",MIN('3.Weekly Hours &amp; Wage Activity'!M393/40,1)),IF('3.Weekly Hours &amp; Wage Activity'!M393="", "",'3.Weekly Hours &amp; Wage Activity'!M393/40 ))),0)</f>
        <v>0</v>
      </c>
      <c r="AE393" s="86">
        <f>IFERROR(IF('3.Weekly Hours &amp; Wage Activity'!N393 = "FT", 1,MIN(1,IF('3.Weekly Hours &amp; Wage Activity'!N393 = "", "",MIN('3.Weekly Hours &amp; Wage Activity'!N393/40,1)),IF('3.Weekly Hours &amp; Wage Activity'!N393="", "",'3.Weekly Hours &amp; Wage Activity'!N393/40 ))),0)</f>
        <v>0</v>
      </c>
      <c r="AF393" s="86">
        <f>IFERROR(IF('3.Weekly Hours &amp; Wage Activity'!O393 = "FT", 1,MIN(1,IF('3.Weekly Hours &amp; Wage Activity'!O393 = "", "",MIN('3.Weekly Hours &amp; Wage Activity'!O393/40,1)),IF('3.Weekly Hours &amp; Wage Activity'!O393="", "",'3.Weekly Hours &amp; Wage Activity'!O393/40 ))),0)</f>
        <v>0</v>
      </c>
      <c r="AG393" s="86">
        <f>IFERROR(IF('3.Weekly Hours &amp; Wage Activity'!P393 = "FT", 1,MIN(1,IF('3.Weekly Hours &amp; Wage Activity'!P393 = "", "",MIN('3.Weekly Hours &amp; Wage Activity'!P393/40,1)),IF('3.Weekly Hours &amp; Wage Activity'!P393="", "",'3.Weekly Hours &amp; Wage Activity'!P393/40 ))),0)</f>
        <v>0</v>
      </c>
      <c r="AH393" s="86">
        <f>IFERROR(IF('3.Weekly Hours &amp; Wage Activity'!Q393 = "FT", 1,MIN(1,IF('3.Weekly Hours &amp; Wage Activity'!Q393 = "", "",MIN('3.Weekly Hours &amp; Wage Activity'!Q393/40,1)),IF('3.Weekly Hours &amp; Wage Activity'!Q393="", "",'3.Weekly Hours &amp; Wage Activity'!Q393/40 ))),0)</f>
        <v>0</v>
      </c>
      <c r="AI393" s="86">
        <f>IFERROR(IF('3.Weekly Hours &amp; Wage Activity'!R393 = "FT", 1,MIN(1,IF('3.Weekly Hours &amp; Wage Activity'!R393 = "", "",MIN('3.Weekly Hours &amp; Wage Activity'!R393/40,1)),IF('3.Weekly Hours &amp; Wage Activity'!R393="", "",'3.Weekly Hours &amp; Wage Activity'!R393/40 ))),0)</f>
        <v>0</v>
      </c>
      <c r="AJ393" s="86">
        <f>IFERROR(IF('3.Weekly Hours &amp; Wage Activity'!S393 = "FT", 1,MIN(1,IF('3.Weekly Hours &amp; Wage Activity'!S393 = "", "",MIN('3.Weekly Hours &amp; Wage Activity'!S393/40,1)),IF('3.Weekly Hours &amp; Wage Activity'!S393="", "",'3.Weekly Hours &amp; Wage Activity'!S393/40 ))),0)</f>
        <v>0</v>
      </c>
      <c r="AK393" s="86">
        <f>IFERROR(IF('3.Weekly Hours &amp; Wage Activity'!T393 = "FT", 1,MIN(1,IF('3.Weekly Hours &amp; Wage Activity'!T393 = "", "",MIN('3.Weekly Hours &amp; Wage Activity'!T393/40,1)),IF('3.Weekly Hours &amp; Wage Activity'!T393="", "",'3.Weekly Hours &amp; Wage Activity'!T393/40 ))),0)</f>
        <v>0</v>
      </c>
      <c r="AL393" s="86">
        <f>IFERROR(IF('3.Weekly Hours &amp; Wage Activity'!U393 = "FT", 1,MIN(1,IF('3.Weekly Hours &amp; Wage Activity'!U393 = "", "",MIN('3.Weekly Hours &amp; Wage Activity'!U393/40,1)),IF('3.Weekly Hours &amp; Wage Activity'!U393="", "",'3.Weekly Hours &amp; Wage Activity'!U393/40 ))),0)</f>
        <v>0</v>
      </c>
      <c r="AM393" s="86">
        <f>IFERROR(IF('3.Weekly Hours &amp; Wage Activity'!V393 = "FT", 1,MIN(1,IF('3.Weekly Hours &amp; Wage Activity'!V393 = "", "",MIN('3.Weekly Hours &amp; Wage Activity'!V393/40,1)),IF('3.Weekly Hours &amp; Wage Activity'!V393="", "",'3.Weekly Hours &amp; Wage Activity'!V393/40 ))),0)</f>
        <v>0</v>
      </c>
      <c r="AN393" s="86">
        <f>IFERROR(IF('3.Weekly Hours &amp; Wage Activity'!W393 = "FT", 1,MIN(1,IF('3.Weekly Hours &amp; Wage Activity'!W393 = "", "",MIN('3.Weekly Hours &amp; Wage Activity'!W393/40,1)),IF('3.Weekly Hours &amp; Wage Activity'!W393="", "",'3.Weekly Hours &amp; Wage Activity'!W393/40 ))),0)</f>
        <v>0</v>
      </c>
      <c r="AO393" s="86">
        <f>IFERROR(IF('3.Weekly Hours &amp; Wage Activity'!X393 = "FT", 1,MIN(1,IF('3.Weekly Hours &amp; Wage Activity'!X393 = "", "",MIN('3.Weekly Hours &amp; Wage Activity'!X393/40,1)),IF('3.Weekly Hours &amp; Wage Activity'!X393="", "",'3.Weekly Hours &amp; Wage Activity'!X393/40 ))),0)</f>
        <v>0</v>
      </c>
      <c r="AP393" s="86">
        <f>IFERROR(IF('3.Weekly Hours &amp; Wage Activity'!Y393 = "FT", 1,MIN(1,IF('3.Weekly Hours &amp; Wage Activity'!Y393 = "", "",MIN('3.Weekly Hours &amp; Wage Activity'!Y393/40,1)),IF('3.Weekly Hours &amp; Wage Activity'!Y393="", "",'3.Weekly Hours &amp; Wage Activity'!Y393/40 ))),0)</f>
        <v>0</v>
      </c>
      <c r="AQ393" s="86">
        <f>IFERROR(IF('3.Weekly Hours &amp; Wage Activity'!Z393 = "FT", 1,MIN(1,IF('3.Weekly Hours &amp; Wage Activity'!Z393 = "", "",MIN('3.Weekly Hours &amp; Wage Activity'!Z393/40,1)),IF('3.Weekly Hours &amp; Wage Activity'!Z393="", "",'3.Weekly Hours &amp; Wage Activity'!Z393/40 ))),0)</f>
        <v>0</v>
      </c>
      <c r="AR393" s="86">
        <f>IFERROR(IF('3.Weekly Hours &amp; Wage Activity'!AA393 = "FT", 1,MIN(1,IF('3.Weekly Hours &amp; Wage Activity'!AA393 = "", "",MIN('3.Weekly Hours &amp; Wage Activity'!AA393/40,1)),IF('3.Weekly Hours &amp; Wage Activity'!AA393="", "",'3.Weekly Hours &amp; Wage Activity'!AA393/40 ))),0)</f>
        <v>0</v>
      </c>
      <c r="AS393" s="86">
        <f>IFERROR(IF('3.Weekly Hours &amp; Wage Activity'!AB393 = "FT", 1,MIN(1,IF('3.Weekly Hours &amp; Wage Activity'!AB393 = "", "",MIN('3.Weekly Hours &amp; Wage Activity'!AB393/40,1)),IF('3.Weekly Hours &amp; Wage Activity'!AB393="", "",'3.Weekly Hours &amp; Wage Activity'!AB393/40 ))),0)</f>
        <v>0</v>
      </c>
      <c r="AT393" s="86">
        <f>IFERROR(IF('3.Weekly Hours &amp; Wage Activity'!AC393 = "FT", 1,MIN(1,IF('3.Weekly Hours &amp; Wage Activity'!AC393 = "", "",MIN('3.Weekly Hours &amp; Wage Activity'!AC393/40,1)),IF('3.Weekly Hours &amp; Wage Activity'!AC393="", "",'3.Weekly Hours &amp; Wage Activity'!AC393/40 ))),0)</f>
        <v>0</v>
      </c>
      <c r="AU393" s="86">
        <f>IFERROR(IF('3.Weekly Hours &amp; Wage Activity'!AD393 = "FT", 1,MIN(1,IF('3.Weekly Hours &amp; Wage Activity'!AD393 = "", "",MIN('3.Weekly Hours &amp; Wage Activity'!AD393/40,1)),IF('3.Weekly Hours &amp; Wage Activity'!AD393="", "",'3.Weekly Hours &amp; Wage Activity'!AD393/40 ))),0)</f>
        <v>0</v>
      </c>
      <c r="AV393" s="86">
        <f>IFERROR(IF('3.Weekly Hours &amp; Wage Activity'!AE393 = "FT", 1,MIN(1,IF('3.Weekly Hours &amp; Wage Activity'!AE393 = "", "",MIN('3.Weekly Hours &amp; Wage Activity'!AE393/40,1)),IF('3.Weekly Hours &amp; Wage Activity'!AE393="", "",'3.Weekly Hours &amp; Wage Activity'!AE393/40 ))),0)</f>
        <v>0</v>
      </c>
      <c r="AW393" s="86">
        <f>IFERROR(IF('3.Weekly Hours &amp; Wage Activity'!AF393 = "FT", 1,MIN(1,IF('3.Weekly Hours &amp; Wage Activity'!AF393 = "", "",MIN('3.Weekly Hours &amp; Wage Activity'!AF393/40,1)),IF('3.Weekly Hours &amp; Wage Activity'!AF393="", "",'3.Weekly Hours &amp; Wage Activity'!AF393/40 ))),0)</f>
        <v>0</v>
      </c>
      <c r="AX393" s="86">
        <f>IFERROR(IF('3.Weekly Hours &amp; Wage Activity'!AG393 = "FT", 1,MIN(1,IF('3.Weekly Hours &amp; Wage Activity'!AG393 = "", "",MIN('3.Weekly Hours &amp; Wage Activity'!AG393/40,1)),IF('3.Weekly Hours &amp; Wage Activity'!AG393="", "",'3.Weekly Hours &amp; Wage Activity'!AG393/40 ))),0)</f>
        <v>0</v>
      </c>
      <c r="AY393" s="523">
        <f>SUM( IF(COUNTIF('3.Weekly Hours &amp; Wage Activity'!J393:Q393, "&lt;&gt;FT") = 0, COLUMNS('3.Weekly Hours &amp; Wage Activity'!J393:AG393) * 40, '3.Weekly Hours &amp; Wage Activity'!J393:AG393))</f>
        <v>0</v>
      </c>
      <c r="AZ393" s="86">
        <f t="shared" si="48"/>
        <v>0</v>
      </c>
      <c r="BA393" s="87">
        <f t="shared" si="49"/>
        <v>0</v>
      </c>
      <c r="BB393" s="74" t="str">
        <f>IF('2.Census &amp; Reference Benchmarks'!K393 = "", "", '2.Census &amp; Reference Benchmarks'!K393)</f>
        <v/>
      </c>
      <c r="BC393" s="185">
        <f>IF('2.Census &amp; Reference Benchmarks'!L393="N/A",IF(OR(AND(G393="",I393=""),AND(G393&lt;DATEVALUE("1/1/2020"),OR(I393="",I393&gt;DATEVALUE("3/31/2020")))),177.14,IF(OR(I393 = "", I393 &gt; DATEVALUE("1/31/2020")), ROUND(177.14*((DATEVALUE("2/1/2020") -G393)/31),1))),IF('2.Census &amp; Reference Benchmarks'!L393="",0,'2.Census &amp; Reference Benchmarks'!L393))</f>
        <v>0</v>
      </c>
      <c r="BD393" s="74" t="str">
        <f>IF('2.Census &amp; Reference Benchmarks'!N393 = "", "", '2.Census &amp; Reference Benchmarks'!N393)</f>
        <v/>
      </c>
      <c r="BE393" s="185">
        <f>IF('2.Census &amp; Reference Benchmarks'!O393="N/A",IF(OR(AND(G393="",I393=""),AND(G393&lt;=DATEVALUE("2/1/2020"),OR(I393="",I393&gt;=DATEVALUE("2/29/2020")))),165.71,IF(AND(G393&gt;DATEVALUE("2/1/2020"),OR(I393="",I393&lt;=DATEVALUE("2/29/2020"))),((DATEVALUE("3/1/2020")-G393)/29)*165.71,"")),IF('2.Census &amp; Reference Benchmarks'!O393="",0,'2.Census &amp; Reference Benchmarks'!O393))</f>
        <v>0</v>
      </c>
    </row>
    <row r="394" spans="1:57" x14ac:dyDescent="0.25">
      <c r="A394" s="3"/>
      <c r="B394" s="56">
        <f>IF('2.Census &amp; Reference Benchmarks'!B394 &lt;&gt;"",'2.Census &amp; Reference Benchmarks'!B394,"")</f>
        <v>0</v>
      </c>
      <c r="C394" s="56">
        <f>IF('2.Census &amp; Reference Benchmarks'!C394 &lt;&gt;"",'2.Census &amp; Reference Benchmarks'!C394,"")</f>
        <v>0</v>
      </c>
      <c r="D394" s="57" t="str">
        <f>IF('2.Census &amp; Reference Benchmarks'!D394 &lt;&gt;"",'2.Census &amp; Reference Benchmarks'!D394,"")</f>
        <v/>
      </c>
      <c r="E394" s="56" t="str">
        <f>IF('2.Census &amp; Reference Benchmarks'!E394 &lt;&gt;"",'2.Census &amp; Reference Benchmarks'!E394,"")</f>
        <v/>
      </c>
      <c r="F394" s="56" t="str">
        <f>IF('2.Census &amp; Reference Benchmarks'!F394 &lt;&gt;"",'2.Census &amp; Reference Benchmarks'!F394,"")</f>
        <v/>
      </c>
      <c r="G394" s="58" t="str">
        <f>IF('2.Census &amp; Reference Benchmarks'!G394 &lt;&gt;"",'2.Census &amp; Reference Benchmarks'!G394,"")</f>
        <v/>
      </c>
      <c r="H394" s="58" t="str">
        <f>IF('2.Census &amp; Reference Benchmarks'!H394 &lt;&gt;"",'2.Census &amp; Reference Benchmarks'!H394,"")</f>
        <v/>
      </c>
      <c r="I394" s="58" t="str">
        <f>IF('2.Census &amp; Reference Benchmarks'!I394 &lt;&gt;"",'2.Census &amp; Reference Benchmarks'!I394,"")</f>
        <v/>
      </c>
      <c r="J394" s="69" t="str">
        <f>IF('2.Census &amp; Reference Benchmarks'!J394 &lt;&gt;"",'2.Census &amp; Reference Benchmarks'!J394,"")</f>
        <v/>
      </c>
      <c r="K394" s="58" t="str">
        <f>IF('7.Safe Harbor Input Data &amp; Calc'!Q396 &lt;&gt; "", '7.Safe Harbor Input Data &amp; Calc'!Q396, "")</f>
        <v>No</v>
      </c>
      <c r="L394" s="59" t="str">
        <f>IF('2.Census &amp; Reference Benchmarks'!T394&lt;&gt; "",'2.Census &amp; Reference Benchmarks'!T394,"")</f>
        <v/>
      </c>
      <c r="M394" s="60">
        <f>'2.Census &amp; Reference Benchmarks'!M394</f>
        <v>0</v>
      </c>
      <c r="N394" s="60">
        <f>'2.Census &amp; Reference Benchmarks'!P394</f>
        <v>0</v>
      </c>
      <c r="O394" s="60">
        <f>'2.Census &amp; Reference Benchmarks'!S394</f>
        <v>0</v>
      </c>
      <c r="P394" s="52">
        <f>IF( AND(I394 &lt; '1. Summary for SBA'!$J$7, I394 &lt;&gt;""), 0, IF(AND(G394="",I394=""),SUM(M394:O394)*4,IF(I394&lt;'1. Summary for SBA'!$J$7,0,IF(K394="Yes",0,IF(H394="Salary",IF(AND(SUM(M394:O394)*4&lt;100000,L394=""),(SUM(M394:O394)/(IF(OR(I394=0,I394&gt;=DATEVALUE("3/31/2020")),DATEVALUE("3/31/2020"),I394)-IF(OR(G394&lt;=DATEVALUE("1/1/2020"), G394 = ""),DATEVALUE("1/1/2020"),IF(OR(MONTH(G394)=1),G394+1,IF(MONTH(G394)=3,G394,G394-1)))))*360,0),0)))))</f>
        <v>0</v>
      </c>
      <c r="Q394" s="52">
        <f t="shared" si="43"/>
        <v>0</v>
      </c>
      <c r="R394" s="67">
        <f t="shared" si="44"/>
        <v>0</v>
      </c>
      <c r="S394" s="53">
        <f>SUM('3.Weekly Hours &amp; Wage Activity'!AI394:BF394)</f>
        <v>0</v>
      </c>
      <c r="T394" s="53">
        <f>IF(AND(I394&lt;&gt; "",  I394 &lt; '1. Summary for SBA'!$J$11 +168, I394 &gt; '1. Summary for SBA'!$J$11),S394+(((168-(I394-'1. Summary for SBA'!$J$11+1))*S394)/((I394-'1. Summary for SBA'!$J$11+1))),0)</f>
        <v>0</v>
      </c>
      <c r="U394" s="369">
        <f>IF(K394= "Yes",0,IF( H394 = "salary",IF(T394 = 0,MAX(0,$R394-$S394), R394-T394),IF( H394 = "Hourly",'6. Hourly EE Wage Reduction'!AA394, 0)))</f>
        <v>0</v>
      </c>
      <c r="V394" s="67">
        <f t="shared" si="45"/>
        <v>0</v>
      </c>
      <c r="W394" s="405" t="str">
        <f>IF(U394 = 0, "No",IF('6. Hourly EE Wage Reduction'!T394 &gt;'6. Hourly EE Wage Reduction'!W394, "Yes", "No"))</f>
        <v>No</v>
      </c>
      <c r="X394" s="67">
        <f t="shared" si="46"/>
        <v>0</v>
      </c>
      <c r="Y394" s="67">
        <f t="shared" si="47"/>
        <v>0</v>
      </c>
      <c r="AA394" s="86">
        <f>IFERROR(IF('3.Weekly Hours &amp; Wage Activity'!J394 = "FT", 1,MIN(1,IF('3.Weekly Hours &amp; Wage Activity'!J394 = "", "",MIN('3.Weekly Hours &amp; Wage Activity'!J394/40,1)),IF('3.Weekly Hours &amp; Wage Activity'!J394="", "",'3.Weekly Hours &amp; Wage Activity'!J394/40 ))),0)</f>
        <v>0</v>
      </c>
      <c r="AB394" s="86">
        <f>IFERROR(IF('3.Weekly Hours &amp; Wage Activity'!K394 = "FT", 1,MIN(1,IF('3.Weekly Hours &amp; Wage Activity'!K394 = "", "",MIN('3.Weekly Hours &amp; Wage Activity'!K394/40,1)),IF('3.Weekly Hours &amp; Wage Activity'!K394="", "",'3.Weekly Hours &amp; Wage Activity'!K394/40 ))),0)</f>
        <v>0</v>
      </c>
      <c r="AC394" s="86">
        <f>IFERROR(IF('3.Weekly Hours &amp; Wage Activity'!L394 = "FT", 1,MIN(1,IF('3.Weekly Hours &amp; Wage Activity'!L394 = "", "",MIN('3.Weekly Hours &amp; Wage Activity'!L394/40,1)),IF('3.Weekly Hours &amp; Wage Activity'!L394="", "",'3.Weekly Hours &amp; Wage Activity'!L394/40 ))),0)</f>
        <v>0</v>
      </c>
      <c r="AD394" s="86">
        <f>IFERROR(IF('3.Weekly Hours &amp; Wage Activity'!M394 = "FT", 1,MIN(1,IF('3.Weekly Hours &amp; Wage Activity'!M394 = "", "",MIN('3.Weekly Hours &amp; Wage Activity'!M394/40,1)),IF('3.Weekly Hours &amp; Wage Activity'!M394="", "",'3.Weekly Hours &amp; Wage Activity'!M394/40 ))),0)</f>
        <v>0</v>
      </c>
      <c r="AE394" s="86">
        <f>IFERROR(IF('3.Weekly Hours &amp; Wage Activity'!N394 = "FT", 1,MIN(1,IF('3.Weekly Hours &amp; Wage Activity'!N394 = "", "",MIN('3.Weekly Hours &amp; Wage Activity'!N394/40,1)),IF('3.Weekly Hours &amp; Wage Activity'!N394="", "",'3.Weekly Hours &amp; Wage Activity'!N394/40 ))),0)</f>
        <v>0</v>
      </c>
      <c r="AF394" s="86">
        <f>IFERROR(IF('3.Weekly Hours &amp; Wage Activity'!O394 = "FT", 1,MIN(1,IF('3.Weekly Hours &amp; Wage Activity'!O394 = "", "",MIN('3.Weekly Hours &amp; Wage Activity'!O394/40,1)),IF('3.Weekly Hours &amp; Wage Activity'!O394="", "",'3.Weekly Hours &amp; Wage Activity'!O394/40 ))),0)</f>
        <v>0</v>
      </c>
      <c r="AG394" s="86">
        <f>IFERROR(IF('3.Weekly Hours &amp; Wage Activity'!P394 = "FT", 1,MIN(1,IF('3.Weekly Hours &amp; Wage Activity'!P394 = "", "",MIN('3.Weekly Hours &amp; Wage Activity'!P394/40,1)),IF('3.Weekly Hours &amp; Wage Activity'!P394="", "",'3.Weekly Hours &amp; Wage Activity'!P394/40 ))),0)</f>
        <v>0</v>
      </c>
      <c r="AH394" s="86">
        <f>IFERROR(IF('3.Weekly Hours &amp; Wage Activity'!Q394 = "FT", 1,MIN(1,IF('3.Weekly Hours &amp; Wage Activity'!Q394 = "", "",MIN('3.Weekly Hours &amp; Wage Activity'!Q394/40,1)),IF('3.Weekly Hours &amp; Wage Activity'!Q394="", "",'3.Weekly Hours &amp; Wage Activity'!Q394/40 ))),0)</f>
        <v>0</v>
      </c>
      <c r="AI394" s="86">
        <f>IFERROR(IF('3.Weekly Hours &amp; Wage Activity'!R394 = "FT", 1,MIN(1,IF('3.Weekly Hours &amp; Wage Activity'!R394 = "", "",MIN('3.Weekly Hours &amp; Wage Activity'!R394/40,1)),IF('3.Weekly Hours &amp; Wage Activity'!R394="", "",'3.Weekly Hours &amp; Wage Activity'!R394/40 ))),0)</f>
        <v>0</v>
      </c>
      <c r="AJ394" s="86">
        <f>IFERROR(IF('3.Weekly Hours &amp; Wage Activity'!S394 = "FT", 1,MIN(1,IF('3.Weekly Hours &amp; Wage Activity'!S394 = "", "",MIN('3.Weekly Hours &amp; Wage Activity'!S394/40,1)),IF('3.Weekly Hours &amp; Wage Activity'!S394="", "",'3.Weekly Hours &amp; Wage Activity'!S394/40 ))),0)</f>
        <v>0</v>
      </c>
      <c r="AK394" s="86">
        <f>IFERROR(IF('3.Weekly Hours &amp; Wage Activity'!T394 = "FT", 1,MIN(1,IF('3.Weekly Hours &amp; Wage Activity'!T394 = "", "",MIN('3.Weekly Hours &amp; Wage Activity'!T394/40,1)),IF('3.Weekly Hours &amp; Wage Activity'!T394="", "",'3.Weekly Hours &amp; Wage Activity'!T394/40 ))),0)</f>
        <v>0</v>
      </c>
      <c r="AL394" s="86">
        <f>IFERROR(IF('3.Weekly Hours &amp; Wage Activity'!U394 = "FT", 1,MIN(1,IF('3.Weekly Hours &amp; Wage Activity'!U394 = "", "",MIN('3.Weekly Hours &amp; Wage Activity'!U394/40,1)),IF('3.Weekly Hours &amp; Wage Activity'!U394="", "",'3.Weekly Hours &amp; Wage Activity'!U394/40 ))),0)</f>
        <v>0</v>
      </c>
      <c r="AM394" s="86">
        <f>IFERROR(IF('3.Weekly Hours &amp; Wage Activity'!V394 = "FT", 1,MIN(1,IF('3.Weekly Hours &amp; Wage Activity'!V394 = "", "",MIN('3.Weekly Hours &amp; Wage Activity'!V394/40,1)),IF('3.Weekly Hours &amp; Wage Activity'!V394="", "",'3.Weekly Hours &amp; Wage Activity'!V394/40 ))),0)</f>
        <v>0</v>
      </c>
      <c r="AN394" s="86">
        <f>IFERROR(IF('3.Weekly Hours &amp; Wage Activity'!W394 = "FT", 1,MIN(1,IF('3.Weekly Hours &amp; Wage Activity'!W394 = "", "",MIN('3.Weekly Hours &amp; Wage Activity'!W394/40,1)),IF('3.Weekly Hours &amp; Wage Activity'!W394="", "",'3.Weekly Hours &amp; Wage Activity'!W394/40 ))),0)</f>
        <v>0</v>
      </c>
      <c r="AO394" s="86">
        <f>IFERROR(IF('3.Weekly Hours &amp; Wage Activity'!X394 = "FT", 1,MIN(1,IF('3.Weekly Hours &amp; Wage Activity'!X394 = "", "",MIN('3.Weekly Hours &amp; Wage Activity'!X394/40,1)),IF('3.Weekly Hours &amp; Wage Activity'!X394="", "",'3.Weekly Hours &amp; Wage Activity'!X394/40 ))),0)</f>
        <v>0</v>
      </c>
      <c r="AP394" s="86">
        <f>IFERROR(IF('3.Weekly Hours &amp; Wage Activity'!Y394 = "FT", 1,MIN(1,IF('3.Weekly Hours &amp; Wage Activity'!Y394 = "", "",MIN('3.Weekly Hours &amp; Wage Activity'!Y394/40,1)),IF('3.Weekly Hours &amp; Wage Activity'!Y394="", "",'3.Weekly Hours &amp; Wage Activity'!Y394/40 ))),0)</f>
        <v>0</v>
      </c>
      <c r="AQ394" s="86">
        <f>IFERROR(IF('3.Weekly Hours &amp; Wage Activity'!Z394 = "FT", 1,MIN(1,IF('3.Weekly Hours &amp; Wage Activity'!Z394 = "", "",MIN('3.Weekly Hours &amp; Wage Activity'!Z394/40,1)),IF('3.Weekly Hours &amp; Wage Activity'!Z394="", "",'3.Weekly Hours &amp; Wage Activity'!Z394/40 ))),0)</f>
        <v>0</v>
      </c>
      <c r="AR394" s="86">
        <f>IFERROR(IF('3.Weekly Hours &amp; Wage Activity'!AA394 = "FT", 1,MIN(1,IF('3.Weekly Hours &amp; Wage Activity'!AA394 = "", "",MIN('3.Weekly Hours &amp; Wage Activity'!AA394/40,1)),IF('3.Weekly Hours &amp; Wage Activity'!AA394="", "",'3.Weekly Hours &amp; Wage Activity'!AA394/40 ))),0)</f>
        <v>0</v>
      </c>
      <c r="AS394" s="86">
        <f>IFERROR(IF('3.Weekly Hours &amp; Wage Activity'!AB394 = "FT", 1,MIN(1,IF('3.Weekly Hours &amp; Wage Activity'!AB394 = "", "",MIN('3.Weekly Hours &amp; Wage Activity'!AB394/40,1)),IF('3.Weekly Hours &amp; Wage Activity'!AB394="", "",'3.Weekly Hours &amp; Wage Activity'!AB394/40 ))),0)</f>
        <v>0</v>
      </c>
      <c r="AT394" s="86">
        <f>IFERROR(IF('3.Weekly Hours &amp; Wage Activity'!AC394 = "FT", 1,MIN(1,IF('3.Weekly Hours &amp; Wage Activity'!AC394 = "", "",MIN('3.Weekly Hours &amp; Wage Activity'!AC394/40,1)),IF('3.Weekly Hours &amp; Wage Activity'!AC394="", "",'3.Weekly Hours &amp; Wage Activity'!AC394/40 ))),0)</f>
        <v>0</v>
      </c>
      <c r="AU394" s="86">
        <f>IFERROR(IF('3.Weekly Hours &amp; Wage Activity'!AD394 = "FT", 1,MIN(1,IF('3.Weekly Hours &amp; Wage Activity'!AD394 = "", "",MIN('3.Weekly Hours &amp; Wage Activity'!AD394/40,1)),IF('3.Weekly Hours &amp; Wage Activity'!AD394="", "",'3.Weekly Hours &amp; Wage Activity'!AD394/40 ))),0)</f>
        <v>0</v>
      </c>
      <c r="AV394" s="86">
        <f>IFERROR(IF('3.Weekly Hours &amp; Wage Activity'!AE394 = "FT", 1,MIN(1,IF('3.Weekly Hours &amp; Wage Activity'!AE394 = "", "",MIN('3.Weekly Hours &amp; Wage Activity'!AE394/40,1)),IF('3.Weekly Hours &amp; Wage Activity'!AE394="", "",'3.Weekly Hours &amp; Wage Activity'!AE394/40 ))),0)</f>
        <v>0</v>
      </c>
      <c r="AW394" s="86">
        <f>IFERROR(IF('3.Weekly Hours &amp; Wage Activity'!AF394 = "FT", 1,MIN(1,IF('3.Weekly Hours &amp; Wage Activity'!AF394 = "", "",MIN('3.Weekly Hours &amp; Wage Activity'!AF394/40,1)),IF('3.Weekly Hours &amp; Wage Activity'!AF394="", "",'3.Weekly Hours &amp; Wage Activity'!AF394/40 ))),0)</f>
        <v>0</v>
      </c>
      <c r="AX394" s="86">
        <f>IFERROR(IF('3.Weekly Hours &amp; Wage Activity'!AG394 = "FT", 1,MIN(1,IF('3.Weekly Hours &amp; Wage Activity'!AG394 = "", "",MIN('3.Weekly Hours &amp; Wage Activity'!AG394/40,1)),IF('3.Weekly Hours &amp; Wage Activity'!AG394="", "",'3.Weekly Hours &amp; Wage Activity'!AG394/40 ))),0)</f>
        <v>0</v>
      </c>
      <c r="AY394" s="523">
        <f>SUM( IF(COUNTIF('3.Weekly Hours &amp; Wage Activity'!J394:Q394, "&lt;&gt;FT") = 0, COLUMNS('3.Weekly Hours &amp; Wage Activity'!J394:AG394) * 40, '3.Weekly Hours &amp; Wage Activity'!J394:AG394))</f>
        <v>0</v>
      </c>
      <c r="AZ394" s="86">
        <f t="shared" si="48"/>
        <v>0</v>
      </c>
      <c r="BA394" s="87">
        <f t="shared" si="49"/>
        <v>0</v>
      </c>
      <c r="BB394" s="74" t="str">
        <f>IF('2.Census &amp; Reference Benchmarks'!K394 = "", "", '2.Census &amp; Reference Benchmarks'!K394)</f>
        <v/>
      </c>
      <c r="BC394" s="185">
        <f>IF('2.Census &amp; Reference Benchmarks'!L394="N/A",IF(OR(AND(G394="",I394=""),AND(G394&lt;DATEVALUE("1/1/2020"),OR(I394="",I394&gt;DATEVALUE("3/31/2020")))),177.14,IF(OR(I394 = "", I394 &gt; DATEVALUE("1/31/2020")), ROUND(177.14*((DATEVALUE("2/1/2020") -G394)/31),1))),IF('2.Census &amp; Reference Benchmarks'!L394="",0,'2.Census &amp; Reference Benchmarks'!L394))</f>
        <v>0</v>
      </c>
      <c r="BD394" s="74" t="str">
        <f>IF('2.Census &amp; Reference Benchmarks'!N394 = "", "", '2.Census &amp; Reference Benchmarks'!N394)</f>
        <v/>
      </c>
      <c r="BE394" s="185">
        <f>IF('2.Census &amp; Reference Benchmarks'!O394="N/A",IF(OR(AND(G394="",I394=""),AND(G394&lt;=DATEVALUE("2/1/2020"),OR(I394="",I394&gt;=DATEVALUE("2/29/2020")))),165.71,IF(AND(G394&gt;DATEVALUE("2/1/2020"),OR(I394="",I394&lt;=DATEVALUE("2/29/2020"))),((DATEVALUE("3/1/2020")-G394)/29)*165.71,"")),IF('2.Census &amp; Reference Benchmarks'!O394="",0,'2.Census &amp; Reference Benchmarks'!O394))</f>
        <v>0</v>
      </c>
    </row>
    <row r="395" spans="1:57" x14ac:dyDescent="0.25">
      <c r="A395" s="3"/>
      <c r="B395" s="56">
        <f>IF('2.Census &amp; Reference Benchmarks'!B395 &lt;&gt;"",'2.Census &amp; Reference Benchmarks'!B395,"")</f>
        <v>0</v>
      </c>
      <c r="C395" s="56">
        <f>IF('2.Census &amp; Reference Benchmarks'!C395 &lt;&gt;"",'2.Census &amp; Reference Benchmarks'!C395,"")</f>
        <v>0</v>
      </c>
      <c r="D395" s="57" t="str">
        <f>IF('2.Census &amp; Reference Benchmarks'!D395 &lt;&gt;"",'2.Census &amp; Reference Benchmarks'!D395,"")</f>
        <v/>
      </c>
      <c r="E395" s="56" t="str">
        <f>IF('2.Census &amp; Reference Benchmarks'!E395 &lt;&gt;"",'2.Census &amp; Reference Benchmarks'!E395,"")</f>
        <v/>
      </c>
      <c r="F395" s="56" t="str">
        <f>IF('2.Census &amp; Reference Benchmarks'!F395 &lt;&gt;"",'2.Census &amp; Reference Benchmarks'!F395,"")</f>
        <v/>
      </c>
      <c r="G395" s="58" t="str">
        <f>IF('2.Census &amp; Reference Benchmarks'!G395 &lt;&gt;"",'2.Census &amp; Reference Benchmarks'!G395,"")</f>
        <v/>
      </c>
      <c r="H395" s="58" t="str">
        <f>IF('2.Census &amp; Reference Benchmarks'!H395 &lt;&gt;"",'2.Census &amp; Reference Benchmarks'!H395,"")</f>
        <v/>
      </c>
      <c r="I395" s="58" t="str">
        <f>IF('2.Census &amp; Reference Benchmarks'!I395 &lt;&gt;"",'2.Census &amp; Reference Benchmarks'!I395,"")</f>
        <v/>
      </c>
      <c r="J395" s="69" t="str">
        <f>IF('2.Census &amp; Reference Benchmarks'!J395 &lt;&gt;"",'2.Census &amp; Reference Benchmarks'!J395,"")</f>
        <v/>
      </c>
      <c r="K395" s="58" t="str">
        <f>IF('7.Safe Harbor Input Data &amp; Calc'!Q397 &lt;&gt; "", '7.Safe Harbor Input Data &amp; Calc'!Q397, "")</f>
        <v>No</v>
      </c>
      <c r="L395" s="59" t="str">
        <f>IF('2.Census &amp; Reference Benchmarks'!T395&lt;&gt; "",'2.Census &amp; Reference Benchmarks'!T395,"")</f>
        <v/>
      </c>
      <c r="M395" s="60">
        <f>'2.Census &amp; Reference Benchmarks'!M395</f>
        <v>0</v>
      </c>
      <c r="N395" s="60">
        <f>'2.Census &amp; Reference Benchmarks'!P395</f>
        <v>0</v>
      </c>
      <c r="O395" s="60">
        <f>'2.Census &amp; Reference Benchmarks'!S395</f>
        <v>0</v>
      </c>
      <c r="P395" s="52">
        <f>IF( AND(I395 &lt; '1. Summary for SBA'!$J$7, I395 &lt;&gt;""), 0, IF(AND(G395="",I395=""),SUM(M395:O395)*4,IF(I395&lt;'1. Summary for SBA'!$J$7,0,IF(K395="Yes",0,IF(H395="Salary",IF(AND(SUM(M395:O395)*4&lt;100000,L395=""),(SUM(M395:O395)/(IF(OR(I395=0,I395&gt;=DATEVALUE("3/31/2020")),DATEVALUE("3/31/2020"),I395)-IF(OR(G395&lt;=DATEVALUE("1/1/2020"), G395 = ""),DATEVALUE("1/1/2020"),IF(OR(MONTH(G395)=1),G395+1,IF(MONTH(G395)=3,G395,G395-1)))))*360,0),0)))))</f>
        <v>0</v>
      </c>
      <c r="Q395" s="52">
        <f t="shared" si="43"/>
        <v>0</v>
      </c>
      <c r="R395" s="67">
        <f t="shared" si="44"/>
        <v>0</v>
      </c>
      <c r="S395" s="53">
        <f>SUM('3.Weekly Hours &amp; Wage Activity'!AI395:BF395)</f>
        <v>0</v>
      </c>
      <c r="T395" s="53">
        <f>IF(AND(I395&lt;&gt; "",  I395 &lt; '1. Summary for SBA'!$J$11 +168, I395 &gt; '1. Summary for SBA'!$J$11),S395+(((168-(I395-'1. Summary for SBA'!$J$11+1))*S395)/((I395-'1. Summary for SBA'!$J$11+1))),0)</f>
        <v>0</v>
      </c>
      <c r="U395" s="369">
        <f>IF(K395= "Yes",0,IF( H395 = "salary",IF(T395 = 0,MAX(0,$R395-$S395), R395-T395),IF( H395 = "Hourly",'6. Hourly EE Wage Reduction'!AA395, 0)))</f>
        <v>0</v>
      </c>
      <c r="V395" s="67">
        <f t="shared" si="45"/>
        <v>0</v>
      </c>
      <c r="W395" s="405" t="str">
        <f>IF(U395 = 0, "No",IF('6. Hourly EE Wage Reduction'!T395 &gt;'6. Hourly EE Wage Reduction'!W395, "Yes", "No"))</f>
        <v>No</v>
      </c>
      <c r="X395" s="67">
        <f t="shared" si="46"/>
        <v>0</v>
      </c>
      <c r="Y395" s="67">
        <f t="shared" si="47"/>
        <v>0</v>
      </c>
      <c r="AA395" s="86">
        <f>IFERROR(IF('3.Weekly Hours &amp; Wage Activity'!J395 = "FT", 1,MIN(1,IF('3.Weekly Hours &amp; Wage Activity'!J395 = "", "",MIN('3.Weekly Hours &amp; Wage Activity'!J395/40,1)),IF('3.Weekly Hours &amp; Wage Activity'!J395="", "",'3.Weekly Hours &amp; Wage Activity'!J395/40 ))),0)</f>
        <v>0</v>
      </c>
      <c r="AB395" s="86">
        <f>IFERROR(IF('3.Weekly Hours &amp; Wage Activity'!K395 = "FT", 1,MIN(1,IF('3.Weekly Hours &amp; Wage Activity'!K395 = "", "",MIN('3.Weekly Hours &amp; Wage Activity'!K395/40,1)),IF('3.Weekly Hours &amp; Wage Activity'!K395="", "",'3.Weekly Hours &amp; Wage Activity'!K395/40 ))),0)</f>
        <v>0</v>
      </c>
      <c r="AC395" s="86">
        <f>IFERROR(IF('3.Weekly Hours &amp; Wage Activity'!L395 = "FT", 1,MIN(1,IF('3.Weekly Hours &amp; Wage Activity'!L395 = "", "",MIN('3.Weekly Hours &amp; Wage Activity'!L395/40,1)),IF('3.Weekly Hours &amp; Wage Activity'!L395="", "",'3.Weekly Hours &amp; Wage Activity'!L395/40 ))),0)</f>
        <v>0</v>
      </c>
      <c r="AD395" s="86">
        <f>IFERROR(IF('3.Weekly Hours &amp; Wage Activity'!M395 = "FT", 1,MIN(1,IF('3.Weekly Hours &amp; Wage Activity'!M395 = "", "",MIN('3.Weekly Hours &amp; Wage Activity'!M395/40,1)),IF('3.Weekly Hours &amp; Wage Activity'!M395="", "",'3.Weekly Hours &amp; Wage Activity'!M395/40 ))),0)</f>
        <v>0</v>
      </c>
      <c r="AE395" s="86">
        <f>IFERROR(IF('3.Weekly Hours &amp; Wage Activity'!N395 = "FT", 1,MIN(1,IF('3.Weekly Hours &amp; Wage Activity'!N395 = "", "",MIN('3.Weekly Hours &amp; Wage Activity'!N395/40,1)),IF('3.Weekly Hours &amp; Wage Activity'!N395="", "",'3.Weekly Hours &amp; Wage Activity'!N395/40 ))),0)</f>
        <v>0</v>
      </c>
      <c r="AF395" s="86">
        <f>IFERROR(IF('3.Weekly Hours &amp; Wage Activity'!O395 = "FT", 1,MIN(1,IF('3.Weekly Hours &amp; Wage Activity'!O395 = "", "",MIN('3.Weekly Hours &amp; Wage Activity'!O395/40,1)),IF('3.Weekly Hours &amp; Wage Activity'!O395="", "",'3.Weekly Hours &amp; Wage Activity'!O395/40 ))),0)</f>
        <v>0</v>
      </c>
      <c r="AG395" s="86">
        <f>IFERROR(IF('3.Weekly Hours &amp; Wage Activity'!P395 = "FT", 1,MIN(1,IF('3.Weekly Hours &amp; Wage Activity'!P395 = "", "",MIN('3.Weekly Hours &amp; Wage Activity'!P395/40,1)),IF('3.Weekly Hours &amp; Wage Activity'!P395="", "",'3.Weekly Hours &amp; Wage Activity'!P395/40 ))),0)</f>
        <v>0</v>
      </c>
      <c r="AH395" s="86">
        <f>IFERROR(IF('3.Weekly Hours &amp; Wage Activity'!Q395 = "FT", 1,MIN(1,IF('3.Weekly Hours &amp; Wage Activity'!Q395 = "", "",MIN('3.Weekly Hours &amp; Wage Activity'!Q395/40,1)),IF('3.Weekly Hours &amp; Wage Activity'!Q395="", "",'3.Weekly Hours &amp; Wage Activity'!Q395/40 ))),0)</f>
        <v>0</v>
      </c>
      <c r="AI395" s="86">
        <f>IFERROR(IF('3.Weekly Hours &amp; Wage Activity'!R395 = "FT", 1,MIN(1,IF('3.Weekly Hours &amp; Wage Activity'!R395 = "", "",MIN('3.Weekly Hours &amp; Wage Activity'!R395/40,1)),IF('3.Weekly Hours &amp; Wage Activity'!R395="", "",'3.Weekly Hours &amp; Wage Activity'!R395/40 ))),0)</f>
        <v>0</v>
      </c>
      <c r="AJ395" s="86">
        <f>IFERROR(IF('3.Weekly Hours &amp; Wage Activity'!S395 = "FT", 1,MIN(1,IF('3.Weekly Hours &amp; Wage Activity'!S395 = "", "",MIN('3.Weekly Hours &amp; Wage Activity'!S395/40,1)),IF('3.Weekly Hours &amp; Wage Activity'!S395="", "",'3.Weekly Hours &amp; Wage Activity'!S395/40 ))),0)</f>
        <v>0</v>
      </c>
      <c r="AK395" s="86">
        <f>IFERROR(IF('3.Weekly Hours &amp; Wage Activity'!T395 = "FT", 1,MIN(1,IF('3.Weekly Hours &amp; Wage Activity'!T395 = "", "",MIN('3.Weekly Hours &amp; Wage Activity'!T395/40,1)),IF('3.Weekly Hours &amp; Wage Activity'!T395="", "",'3.Weekly Hours &amp; Wage Activity'!T395/40 ))),0)</f>
        <v>0</v>
      </c>
      <c r="AL395" s="86">
        <f>IFERROR(IF('3.Weekly Hours &amp; Wage Activity'!U395 = "FT", 1,MIN(1,IF('3.Weekly Hours &amp; Wage Activity'!U395 = "", "",MIN('3.Weekly Hours &amp; Wage Activity'!U395/40,1)),IF('3.Weekly Hours &amp; Wage Activity'!U395="", "",'3.Weekly Hours &amp; Wage Activity'!U395/40 ))),0)</f>
        <v>0</v>
      </c>
      <c r="AM395" s="86">
        <f>IFERROR(IF('3.Weekly Hours &amp; Wage Activity'!V395 = "FT", 1,MIN(1,IF('3.Weekly Hours &amp; Wage Activity'!V395 = "", "",MIN('3.Weekly Hours &amp; Wage Activity'!V395/40,1)),IF('3.Weekly Hours &amp; Wage Activity'!V395="", "",'3.Weekly Hours &amp; Wage Activity'!V395/40 ))),0)</f>
        <v>0</v>
      </c>
      <c r="AN395" s="86">
        <f>IFERROR(IF('3.Weekly Hours &amp; Wage Activity'!W395 = "FT", 1,MIN(1,IF('3.Weekly Hours &amp; Wage Activity'!W395 = "", "",MIN('3.Weekly Hours &amp; Wage Activity'!W395/40,1)),IF('3.Weekly Hours &amp; Wage Activity'!W395="", "",'3.Weekly Hours &amp; Wage Activity'!W395/40 ))),0)</f>
        <v>0</v>
      </c>
      <c r="AO395" s="86">
        <f>IFERROR(IF('3.Weekly Hours &amp; Wage Activity'!X395 = "FT", 1,MIN(1,IF('3.Weekly Hours &amp; Wage Activity'!X395 = "", "",MIN('3.Weekly Hours &amp; Wage Activity'!X395/40,1)),IF('3.Weekly Hours &amp; Wage Activity'!X395="", "",'3.Weekly Hours &amp; Wage Activity'!X395/40 ))),0)</f>
        <v>0</v>
      </c>
      <c r="AP395" s="86">
        <f>IFERROR(IF('3.Weekly Hours &amp; Wage Activity'!Y395 = "FT", 1,MIN(1,IF('3.Weekly Hours &amp; Wage Activity'!Y395 = "", "",MIN('3.Weekly Hours &amp; Wage Activity'!Y395/40,1)),IF('3.Weekly Hours &amp; Wage Activity'!Y395="", "",'3.Weekly Hours &amp; Wage Activity'!Y395/40 ))),0)</f>
        <v>0</v>
      </c>
      <c r="AQ395" s="86">
        <f>IFERROR(IF('3.Weekly Hours &amp; Wage Activity'!Z395 = "FT", 1,MIN(1,IF('3.Weekly Hours &amp; Wage Activity'!Z395 = "", "",MIN('3.Weekly Hours &amp; Wage Activity'!Z395/40,1)),IF('3.Weekly Hours &amp; Wage Activity'!Z395="", "",'3.Weekly Hours &amp; Wage Activity'!Z395/40 ))),0)</f>
        <v>0</v>
      </c>
      <c r="AR395" s="86">
        <f>IFERROR(IF('3.Weekly Hours &amp; Wage Activity'!AA395 = "FT", 1,MIN(1,IF('3.Weekly Hours &amp; Wage Activity'!AA395 = "", "",MIN('3.Weekly Hours &amp; Wage Activity'!AA395/40,1)),IF('3.Weekly Hours &amp; Wage Activity'!AA395="", "",'3.Weekly Hours &amp; Wage Activity'!AA395/40 ))),0)</f>
        <v>0</v>
      </c>
      <c r="AS395" s="86">
        <f>IFERROR(IF('3.Weekly Hours &amp; Wage Activity'!AB395 = "FT", 1,MIN(1,IF('3.Weekly Hours &amp; Wage Activity'!AB395 = "", "",MIN('3.Weekly Hours &amp; Wage Activity'!AB395/40,1)),IF('3.Weekly Hours &amp; Wage Activity'!AB395="", "",'3.Weekly Hours &amp; Wage Activity'!AB395/40 ))),0)</f>
        <v>0</v>
      </c>
      <c r="AT395" s="86">
        <f>IFERROR(IF('3.Weekly Hours &amp; Wage Activity'!AC395 = "FT", 1,MIN(1,IF('3.Weekly Hours &amp; Wage Activity'!AC395 = "", "",MIN('3.Weekly Hours &amp; Wage Activity'!AC395/40,1)),IF('3.Weekly Hours &amp; Wage Activity'!AC395="", "",'3.Weekly Hours &amp; Wage Activity'!AC395/40 ))),0)</f>
        <v>0</v>
      </c>
      <c r="AU395" s="86">
        <f>IFERROR(IF('3.Weekly Hours &amp; Wage Activity'!AD395 = "FT", 1,MIN(1,IF('3.Weekly Hours &amp; Wage Activity'!AD395 = "", "",MIN('3.Weekly Hours &amp; Wage Activity'!AD395/40,1)),IF('3.Weekly Hours &amp; Wage Activity'!AD395="", "",'3.Weekly Hours &amp; Wage Activity'!AD395/40 ))),0)</f>
        <v>0</v>
      </c>
      <c r="AV395" s="86">
        <f>IFERROR(IF('3.Weekly Hours &amp; Wage Activity'!AE395 = "FT", 1,MIN(1,IF('3.Weekly Hours &amp; Wage Activity'!AE395 = "", "",MIN('3.Weekly Hours &amp; Wage Activity'!AE395/40,1)),IF('3.Weekly Hours &amp; Wage Activity'!AE395="", "",'3.Weekly Hours &amp; Wage Activity'!AE395/40 ))),0)</f>
        <v>0</v>
      </c>
      <c r="AW395" s="86">
        <f>IFERROR(IF('3.Weekly Hours &amp; Wage Activity'!AF395 = "FT", 1,MIN(1,IF('3.Weekly Hours &amp; Wage Activity'!AF395 = "", "",MIN('3.Weekly Hours &amp; Wage Activity'!AF395/40,1)),IF('3.Weekly Hours &amp; Wage Activity'!AF395="", "",'3.Weekly Hours &amp; Wage Activity'!AF395/40 ))),0)</f>
        <v>0</v>
      </c>
      <c r="AX395" s="86">
        <f>IFERROR(IF('3.Weekly Hours &amp; Wage Activity'!AG395 = "FT", 1,MIN(1,IF('3.Weekly Hours &amp; Wage Activity'!AG395 = "", "",MIN('3.Weekly Hours &amp; Wage Activity'!AG395/40,1)),IF('3.Weekly Hours &amp; Wage Activity'!AG395="", "",'3.Weekly Hours &amp; Wage Activity'!AG395/40 ))),0)</f>
        <v>0</v>
      </c>
      <c r="AY395" s="523">
        <f>SUM( IF(COUNTIF('3.Weekly Hours &amp; Wage Activity'!J395:Q395, "&lt;&gt;FT") = 0, COLUMNS('3.Weekly Hours &amp; Wage Activity'!J395:AG395) * 40, '3.Weekly Hours &amp; Wage Activity'!J395:AG395))</f>
        <v>0</v>
      </c>
      <c r="AZ395" s="86">
        <f t="shared" si="48"/>
        <v>0</v>
      </c>
      <c r="BA395" s="87">
        <f t="shared" si="49"/>
        <v>0</v>
      </c>
      <c r="BB395" s="74" t="str">
        <f>IF('2.Census &amp; Reference Benchmarks'!K395 = "", "", '2.Census &amp; Reference Benchmarks'!K395)</f>
        <v/>
      </c>
      <c r="BC395" s="185">
        <f>IF('2.Census &amp; Reference Benchmarks'!L395="N/A",IF(OR(AND(G395="",I395=""),AND(G395&lt;DATEVALUE("1/1/2020"),OR(I395="",I395&gt;DATEVALUE("3/31/2020")))),177.14,IF(OR(I395 = "", I395 &gt; DATEVALUE("1/31/2020")), ROUND(177.14*((DATEVALUE("2/1/2020") -G395)/31),1))),IF('2.Census &amp; Reference Benchmarks'!L395="",0,'2.Census &amp; Reference Benchmarks'!L395))</f>
        <v>0</v>
      </c>
      <c r="BD395" s="74" t="str">
        <f>IF('2.Census &amp; Reference Benchmarks'!N395 = "", "", '2.Census &amp; Reference Benchmarks'!N395)</f>
        <v/>
      </c>
      <c r="BE395" s="185">
        <f>IF('2.Census &amp; Reference Benchmarks'!O395="N/A",IF(OR(AND(G395="",I395=""),AND(G395&lt;=DATEVALUE("2/1/2020"),OR(I395="",I395&gt;=DATEVALUE("2/29/2020")))),165.71,IF(AND(G395&gt;DATEVALUE("2/1/2020"),OR(I395="",I395&lt;=DATEVALUE("2/29/2020"))),((DATEVALUE("3/1/2020")-G395)/29)*165.71,"")),IF('2.Census &amp; Reference Benchmarks'!O395="",0,'2.Census &amp; Reference Benchmarks'!O395))</f>
        <v>0</v>
      </c>
    </row>
    <row r="396" spans="1:57" x14ac:dyDescent="0.25">
      <c r="A396" s="3"/>
      <c r="B396" s="56">
        <f>IF('2.Census &amp; Reference Benchmarks'!B396 &lt;&gt;"",'2.Census &amp; Reference Benchmarks'!B396,"")</f>
        <v>0</v>
      </c>
      <c r="C396" s="56">
        <f>IF('2.Census &amp; Reference Benchmarks'!C396 &lt;&gt;"",'2.Census &amp; Reference Benchmarks'!C396,"")</f>
        <v>0</v>
      </c>
      <c r="D396" s="57" t="str">
        <f>IF('2.Census &amp; Reference Benchmarks'!D396 &lt;&gt;"",'2.Census &amp; Reference Benchmarks'!D396,"")</f>
        <v/>
      </c>
      <c r="E396" s="56" t="str">
        <f>IF('2.Census &amp; Reference Benchmarks'!E396 &lt;&gt;"",'2.Census &amp; Reference Benchmarks'!E396,"")</f>
        <v/>
      </c>
      <c r="F396" s="56" t="str">
        <f>IF('2.Census &amp; Reference Benchmarks'!F396 &lt;&gt;"",'2.Census &amp; Reference Benchmarks'!F396,"")</f>
        <v/>
      </c>
      <c r="G396" s="58" t="str">
        <f>IF('2.Census &amp; Reference Benchmarks'!G396 &lt;&gt;"",'2.Census &amp; Reference Benchmarks'!G396,"")</f>
        <v/>
      </c>
      <c r="H396" s="58" t="str">
        <f>IF('2.Census &amp; Reference Benchmarks'!H396 &lt;&gt;"",'2.Census &amp; Reference Benchmarks'!H396,"")</f>
        <v/>
      </c>
      <c r="I396" s="58" t="str">
        <f>IF('2.Census &amp; Reference Benchmarks'!I396 &lt;&gt;"",'2.Census &amp; Reference Benchmarks'!I396,"")</f>
        <v/>
      </c>
      <c r="J396" s="69" t="str">
        <f>IF('2.Census &amp; Reference Benchmarks'!J396 &lt;&gt;"",'2.Census &amp; Reference Benchmarks'!J396,"")</f>
        <v/>
      </c>
      <c r="K396" s="58" t="str">
        <f>IF('7.Safe Harbor Input Data &amp; Calc'!Q398 &lt;&gt; "", '7.Safe Harbor Input Data &amp; Calc'!Q398, "")</f>
        <v>No</v>
      </c>
      <c r="L396" s="59" t="str">
        <f>IF('2.Census &amp; Reference Benchmarks'!T396&lt;&gt; "",'2.Census &amp; Reference Benchmarks'!T396,"")</f>
        <v/>
      </c>
      <c r="M396" s="60">
        <f>'2.Census &amp; Reference Benchmarks'!M396</f>
        <v>0</v>
      </c>
      <c r="N396" s="60">
        <f>'2.Census &amp; Reference Benchmarks'!P396</f>
        <v>0</v>
      </c>
      <c r="O396" s="60">
        <f>'2.Census &amp; Reference Benchmarks'!S396</f>
        <v>0</v>
      </c>
      <c r="P396" s="52">
        <f>IF( AND(I396 &lt; '1. Summary for SBA'!$J$7, I396 &lt;&gt;""), 0, IF(AND(G396="",I396=""),SUM(M396:O396)*4,IF(I396&lt;'1. Summary for SBA'!$J$7,0,IF(K396="Yes",0,IF(H396="Salary",IF(AND(SUM(M396:O396)*4&lt;100000,L396=""),(SUM(M396:O396)/(IF(OR(I396=0,I396&gt;=DATEVALUE("3/31/2020")),DATEVALUE("3/31/2020"),I396)-IF(OR(G396&lt;=DATEVALUE("1/1/2020"), G396 = ""),DATEVALUE("1/1/2020"),IF(OR(MONTH(G396)=1),G396+1,IF(MONTH(G396)=3,G396,G396-1)))))*360,0),0)))))</f>
        <v>0</v>
      </c>
      <c r="Q396" s="52">
        <f t="shared" si="43"/>
        <v>0</v>
      </c>
      <c r="R396" s="67">
        <f t="shared" si="44"/>
        <v>0</v>
      </c>
      <c r="S396" s="53">
        <f>SUM('3.Weekly Hours &amp; Wage Activity'!AI396:BF396)</f>
        <v>0</v>
      </c>
      <c r="T396" s="53">
        <f>IF(AND(I396&lt;&gt; "",  I396 &lt; '1. Summary for SBA'!$J$11 +168, I396 &gt; '1. Summary for SBA'!$J$11),S396+(((168-(I396-'1. Summary for SBA'!$J$11+1))*S396)/((I396-'1. Summary for SBA'!$J$11+1))),0)</f>
        <v>0</v>
      </c>
      <c r="U396" s="369">
        <f>IF(K396= "Yes",0,IF( H396 = "salary",IF(T396 = 0,MAX(0,$R396-$S396), R396-T396),IF( H396 = "Hourly",'6. Hourly EE Wage Reduction'!AA396, 0)))</f>
        <v>0</v>
      </c>
      <c r="V396" s="67">
        <f t="shared" si="45"/>
        <v>0</v>
      </c>
      <c r="W396" s="405" t="str">
        <f>IF(U396 = 0, "No",IF('6. Hourly EE Wage Reduction'!T396 &gt;'6. Hourly EE Wage Reduction'!W396, "Yes", "No"))</f>
        <v>No</v>
      </c>
      <c r="X396" s="67">
        <f t="shared" si="46"/>
        <v>0</v>
      </c>
      <c r="Y396" s="67">
        <f t="shared" si="47"/>
        <v>0</v>
      </c>
      <c r="AA396" s="86">
        <f>IFERROR(IF('3.Weekly Hours &amp; Wage Activity'!J396 = "FT", 1,MIN(1,IF('3.Weekly Hours &amp; Wage Activity'!J396 = "", "",MIN('3.Weekly Hours &amp; Wage Activity'!J396/40,1)),IF('3.Weekly Hours &amp; Wage Activity'!J396="", "",'3.Weekly Hours &amp; Wage Activity'!J396/40 ))),0)</f>
        <v>0</v>
      </c>
      <c r="AB396" s="86">
        <f>IFERROR(IF('3.Weekly Hours &amp; Wage Activity'!K396 = "FT", 1,MIN(1,IF('3.Weekly Hours &amp; Wage Activity'!K396 = "", "",MIN('3.Weekly Hours &amp; Wage Activity'!K396/40,1)),IF('3.Weekly Hours &amp; Wage Activity'!K396="", "",'3.Weekly Hours &amp; Wage Activity'!K396/40 ))),0)</f>
        <v>0</v>
      </c>
      <c r="AC396" s="86">
        <f>IFERROR(IF('3.Weekly Hours &amp; Wage Activity'!L396 = "FT", 1,MIN(1,IF('3.Weekly Hours &amp; Wage Activity'!L396 = "", "",MIN('3.Weekly Hours &amp; Wage Activity'!L396/40,1)),IF('3.Weekly Hours &amp; Wage Activity'!L396="", "",'3.Weekly Hours &amp; Wage Activity'!L396/40 ))),0)</f>
        <v>0</v>
      </c>
      <c r="AD396" s="86">
        <f>IFERROR(IF('3.Weekly Hours &amp; Wage Activity'!M396 = "FT", 1,MIN(1,IF('3.Weekly Hours &amp; Wage Activity'!M396 = "", "",MIN('3.Weekly Hours &amp; Wage Activity'!M396/40,1)),IF('3.Weekly Hours &amp; Wage Activity'!M396="", "",'3.Weekly Hours &amp; Wage Activity'!M396/40 ))),0)</f>
        <v>0</v>
      </c>
      <c r="AE396" s="86">
        <f>IFERROR(IF('3.Weekly Hours &amp; Wage Activity'!N396 = "FT", 1,MIN(1,IF('3.Weekly Hours &amp; Wage Activity'!N396 = "", "",MIN('3.Weekly Hours &amp; Wage Activity'!N396/40,1)),IF('3.Weekly Hours &amp; Wage Activity'!N396="", "",'3.Weekly Hours &amp; Wage Activity'!N396/40 ))),0)</f>
        <v>0</v>
      </c>
      <c r="AF396" s="86">
        <f>IFERROR(IF('3.Weekly Hours &amp; Wage Activity'!O396 = "FT", 1,MIN(1,IF('3.Weekly Hours &amp; Wage Activity'!O396 = "", "",MIN('3.Weekly Hours &amp; Wage Activity'!O396/40,1)),IF('3.Weekly Hours &amp; Wage Activity'!O396="", "",'3.Weekly Hours &amp; Wage Activity'!O396/40 ))),0)</f>
        <v>0</v>
      </c>
      <c r="AG396" s="86">
        <f>IFERROR(IF('3.Weekly Hours &amp; Wage Activity'!P396 = "FT", 1,MIN(1,IF('3.Weekly Hours &amp; Wage Activity'!P396 = "", "",MIN('3.Weekly Hours &amp; Wage Activity'!P396/40,1)),IF('3.Weekly Hours &amp; Wage Activity'!P396="", "",'3.Weekly Hours &amp; Wage Activity'!P396/40 ))),0)</f>
        <v>0</v>
      </c>
      <c r="AH396" s="86">
        <f>IFERROR(IF('3.Weekly Hours &amp; Wage Activity'!Q396 = "FT", 1,MIN(1,IF('3.Weekly Hours &amp; Wage Activity'!Q396 = "", "",MIN('3.Weekly Hours &amp; Wage Activity'!Q396/40,1)),IF('3.Weekly Hours &amp; Wage Activity'!Q396="", "",'3.Weekly Hours &amp; Wage Activity'!Q396/40 ))),0)</f>
        <v>0</v>
      </c>
      <c r="AI396" s="86">
        <f>IFERROR(IF('3.Weekly Hours &amp; Wage Activity'!R396 = "FT", 1,MIN(1,IF('3.Weekly Hours &amp; Wage Activity'!R396 = "", "",MIN('3.Weekly Hours &amp; Wage Activity'!R396/40,1)),IF('3.Weekly Hours &amp; Wage Activity'!R396="", "",'3.Weekly Hours &amp; Wage Activity'!R396/40 ))),0)</f>
        <v>0</v>
      </c>
      <c r="AJ396" s="86">
        <f>IFERROR(IF('3.Weekly Hours &amp; Wage Activity'!S396 = "FT", 1,MIN(1,IF('3.Weekly Hours &amp; Wage Activity'!S396 = "", "",MIN('3.Weekly Hours &amp; Wage Activity'!S396/40,1)),IF('3.Weekly Hours &amp; Wage Activity'!S396="", "",'3.Weekly Hours &amp; Wage Activity'!S396/40 ))),0)</f>
        <v>0</v>
      </c>
      <c r="AK396" s="86">
        <f>IFERROR(IF('3.Weekly Hours &amp; Wage Activity'!T396 = "FT", 1,MIN(1,IF('3.Weekly Hours &amp; Wage Activity'!T396 = "", "",MIN('3.Weekly Hours &amp; Wage Activity'!T396/40,1)),IF('3.Weekly Hours &amp; Wage Activity'!T396="", "",'3.Weekly Hours &amp; Wage Activity'!T396/40 ))),0)</f>
        <v>0</v>
      </c>
      <c r="AL396" s="86">
        <f>IFERROR(IF('3.Weekly Hours &amp; Wage Activity'!U396 = "FT", 1,MIN(1,IF('3.Weekly Hours &amp; Wage Activity'!U396 = "", "",MIN('3.Weekly Hours &amp; Wage Activity'!U396/40,1)),IF('3.Weekly Hours &amp; Wage Activity'!U396="", "",'3.Weekly Hours &amp; Wage Activity'!U396/40 ))),0)</f>
        <v>0</v>
      </c>
      <c r="AM396" s="86">
        <f>IFERROR(IF('3.Weekly Hours &amp; Wage Activity'!V396 = "FT", 1,MIN(1,IF('3.Weekly Hours &amp; Wage Activity'!V396 = "", "",MIN('3.Weekly Hours &amp; Wage Activity'!V396/40,1)),IF('3.Weekly Hours &amp; Wage Activity'!V396="", "",'3.Weekly Hours &amp; Wage Activity'!V396/40 ))),0)</f>
        <v>0</v>
      </c>
      <c r="AN396" s="86">
        <f>IFERROR(IF('3.Weekly Hours &amp; Wage Activity'!W396 = "FT", 1,MIN(1,IF('3.Weekly Hours &amp; Wage Activity'!W396 = "", "",MIN('3.Weekly Hours &amp; Wage Activity'!W396/40,1)),IF('3.Weekly Hours &amp; Wage Activity'!W396="", "",'3.Weekly Hours &amp; Wage Activity'!W396/40 ))),0)</f>
        <v>0</v>
      </c>
      <c r="AO396" s="86">
        <f>IFERROR(IF('3.Weekly Hours &amp; Wage Activity'!X396 = "FT", 1,MIN(1,IF('3.Weekly Hours &amp; Wage Activity'!X396 = "", "",MIN('3.Weekly Hours &amp; Wage Activity'!X396/40,1)),IF('3.Weekly Hours &amp; Wage Activity'!X396="", "",'3.Weekly Hours &amp; Wage Activity'!X396/40 ))),0)</f>
        <v>0</v>
      </c>
      <c r="AP396" s="86">
        <f>IFERROR(IF('3.Weekly Hours &amp; Wage Activity'!Y396 = "FT", 1,MIN(1,IF('3.Weekly Hours &amp; Wage Activity'!Y396 = "", "",MIN('3.Weekly Hours &amp; Wage Activity'!Y396/40,1)),IF('3.Weekly Hours &amp; Wage Activity'!Y396="", "",'3.Weekly Hours &amp; Wage Activity'!Y396/40 ))),0)</f>
        <v>0</v>
      </c>
      <c r="AQ396" s="86">
        <f>IFERROR(IF('3.Weekly Hours &amp; Wage Activity'!Z396 = "FT", 1,MIN(1,IF('3.Weekly Hours &amp; Wage Activity'!Z396 = "", "",MIN('3.Weekly Hours &amp; Wage Activity'!Z396/40,1)),IF('3.Weekly Hours &amp; Wage Activity'!Z396="", "",'3.Weekly Hours &amp; Wage Activity'!Z396/40 ))),0)</f>
        <v>0</v>
      </c>
      <c r="AR396" s="86">
        <f>IFERROR(IF('3.Weekly Hours &amp; Wage Activity'!AA396 = "FT", 1,MIN(1,IF('3.Weekly Hours &amp; Wage Activity'!AA396 = "", "",MIN('3.Weekly Hours &amp; Wage Activity'!AA396/40,1)),IF('3.Weekly Hours &amp; Wage Activity'!AA396="", "",'3.Weekly Hours &amp; Wage Activity'!AA396/40 ))),0)</f>
        <v>0</v>
      </c>
      <c r="AS396" s="86">
        <f>IFERROR(IF('3.Weekly Hours &amp; Wage Activity'!AB396 = "FT", 1,MIN(1,IF('3.Weekly Hours &amp; Wage Activity'!AB396 = "", "",MIN('3.Weekly Hours &amp; Wage Activity'!AB396/40,1)),IF('3.Weekly Hours &amp; Wage Activity'!AB396="", "",'3.Weekly Hours &amp; Wage Activity'!AB396/40 ))),0)</f>
        <v>0</v>
      </c>
      <c r="AT396" s="86">
        <f>IFERROR(IF('3.Weekly Hours &amp; Wage Activity'!AC396 = "FT", 1,MIN(1,IF('3.Weekly Hours &amp; Wage Activity'!AC396 = "", "",MIN('3.Weekly Hours &amp; Wage Activity'!AC396/40,1)),IF('3.Weekly Hours &amp; Wage Activity'!AC396="", "",'3.Weekly Hours &amp; Wage Activity'!AC396/40 ))),0)</f>
        <v>0</v>
      </c>
      <c r="AU396" s="86">
        <f>IFERROR(IF('3.Weekly Hours &amp; Wage Activity'!AD396 = "FT", 1,MIN(1,IF('3.Weekly Hours &amp; Wage Activity'!AD396 = "", "",MIN('3.Weekly Hours &amp; Wage Activity'!AD396/40,1)),IF('3.Weekly Hours &amp; Wage Activity'!AD396="", "",'3.Weekly Hours &amp; Wage Activity'!AD396/40 ))),0)</f>
        <v>0</v>
      </c>
      <c r="AV396" s="86">
        <f>IFERROR(IF('3.Weekly Hours &amp; Wage Activity'!AE396 = "FT", 1,MIN(1,IF('3.Weekly Hours &amp; Wage Activity'!AE396 = "", "",MIN('3.Weekly Hours &amp; Wage Activity'!AE396/40,1)),IF('3.Weekly Hours &amp; Wage Activity'!AE396="", "",'3.Weekly Hours &amp; Wage Activity'!AE396/40 ))),0)</f>
        <v>0</v>
      </c>
      <c r="AW396" s="86">
        <f>IFERROR(IF('3.Weekly Hours &amp; Wage Activity'!AF396 = "FT", 1,MIN(1,IF('3.Weekly Hours &amp; Wage Activity'!AF396 = "", "",MIN('3.Weekly Hours &amp; Wage Activity'!AF396/40,1)),IF('3.Weekly Hours &amp; Wage Activity'!AF396="", "",'3.Weekly Hours &amp; Wage Activity'!AF396/40 ))),0)</f>
        <v>0</v>
      </c>
      <c r="AX396" s="86">
        <f>IFERROR(IF('3.Weekly Hours &amp; Wage Activity'!AG396 = "FT", 1,MIN(1,IF('3.Weekly Hours &amp; Wage Activity'!AG396 = "", "",MIN('3.Weekly Hours &amp; Wage Activity'!AG396/40,1)),IF('3.Weekly Hours &amp; Wage Activity'!AG396="", "",'3.Weekly Hours &amp; Wage Activity'!AG396/40 ))),0)</f>
        <v>0</v>
      </c>
      <c r="AY396" s="523">
        <f>SUM( IF(COUNTIF('3.Weekly Hours &amp; Wage Activity'!J396:Q396, "&lt;&gt;FT") = 0, COLUMNS('3.Weekly Hours &amp; Wage Activity'!J396:AG396) * 40, '3.Weekly Hours &amp; Wage Activity'!J396:AG396))</f>
        <v>0</v>
      </c>
      <c r="AZ396" s="86">
        <f t="shared" si="48"/>
        <v>0</v>
      </c>
      <c r="BA396" s="87">
        <f t="shared" si="49"/>
        <v>0</v>
      </c>
      <c r="BB396" s="74" t="str">
        <f>IF('2.Census &amp; Reference Benchmarks'!K396 = "", "", '2.Census &amp; Reference Benchmarks'!K396)</f>
        <v/>
      </c>
      <c r="BC396" s="185">
        <f>IF('2.Census &amp; Reference Benchmarks'!L396="N/A",IF(OR(AND(G396="",I396=""),AND(G396&lt;DATEVALUE("1/1/2020"),OR(I396="",I396&gt;DATEVALUE("3/31/2020")))),177.14,IF(OR(I396 = "", I396 &gt; DATEVALUE("1/31/2020")), ROUND(177.14*((DATEVALUE("2/1/2020") -G396)/31),1))),IF('2.Census &amp; Reference Benchmarks'!L396="",0,'2.Census &amp; Reference Benchmarks'!L396))</f>
        <v>0</v>
      </c>
      <c r="BD396" s="74" t="str">
        <f>IF('2.Census &amp; Reference Benchmarks'!N396 = "", "", '2.Census &amp; Reference Benchmarks'!N396)</f>
        <v/>
      </c>
      <c r="BE396" s="185">
        <f>IF('2.Census &amp; Reference Benchmarks'!O396="N/A",IF(OR(AND(G396="",I396=""),AND(G396&lt;=DATEVALUE("2/1/2020"),OR(I396="",I396&gt;=DATEVALUE("2/29/2020")))),165.71,IF(AND(G396&gt;DATEVALUE("2/1/2020"),OR(I396="",I396&lt;=DATEVALUE("2/29/2020"))),((DATEVALUE("3/1/2020")-G396)/29)*165.71,"")),IF('2.Census &amp; Reference Benchmarks'!O396="",0,'2.Census &amp; Reference Benchmarks'!O396))</f>
        <v>0</v>
      </c>
    </row>
    <row r="397" spans="1:57" x14ac:dyDescent="0.25">
      <c r="A397" s="3"/>
      <c r="B397" s="56">
        <f>IF('2.Census &amp; Reference Benchmarks'!B397 &lt;&gt;"",'2.Census &amp; Reference Benchmarks'!B397,"")</f>
        <v>0</v>
      </c>
      <c r="C397" s="56">
        <f>IF('2.Census &amp; Reference Benchmarks'!C397 &lt;&gt;"",'2.Census &amp; Reference Benchmarks'!C397,"")</f>
        <v>0</v>
      </c>
      <c r="D397" s="57" t="str">
        <f>IF('2.Census &amp; Reference Benchmarks'!D397 &lt;&gt;"",'2.Census &amp; Reference Benchmarks'!D397,"")</f>
        <v/>
      </c>
      <c r="E397" s="56" t="str">
        <f>IF('2.Census &amp; Reference Benchmarks'!E397 &lt;&gt;"",'2.Census &amp; Reference Benchmarks'!E397,"")</f>
        <v/>
      </c>
      <c r="F397" s="56" t="str">
        <f>IF('2.Census &amp; Reference Benchmarks'!F397 &lt;&gt;"",'2.Census &amp; Reference Benchmarks'!F397,"")</f>
        <v/>
      </c>
      <c r="G397" s="58" t="str">
        <f>IF('2.Census &amp; Reference Benchmarks'!G397 &lt;&gt;"",'2.Census &amp; Reference Benchmarks'!G397,"")</f>
        <v/>
      </c>
      <c r="H397" s="58" t="str">
        <f>IF('2.Census &amp; Reference Benchmarks'!H397 &lt;&gt;"",'2.Census &amp; Reference Benchmarks'!H397,"")</f>
        <v/>
      </c>
      <c r="I397" s="58" t="str">
        <f>IF('2.Census &amp; Reference Benchmarks'!I397 &lt;&gt;"",'2.Census &amp; Reference Benchmarks'!I397,"")</f>
        <v/>
      </c>
      <c r="J397" s="69" t="str">
        <f>IF('2.Census &amp; Reference Benchmarks'!J397 &lt;&gt;"",'2.Census &amp; Reference Benchmarks'!J397,"")</f>
        <v/>
      </c>
      <c r="K397" s="58" t="str">
        <f>IF('7.Safe Harbor Input Data &amp; Calc'!Q399 &lt;&gt; "", '7.Safe Harbor Input Data &amp; Calc'!Q399, "")</f>
        <v>No</v>
      </c>
      <c r="L397" s="59" t="str">
        <f>IF('2.Census &amp; Reference Benchmarks'!T397&lt;&gt; "",'2.Census &amp; Reference Benchmarks'!T397,"")</f>
        <v/>
      </c>
      <c r="M397" s="60">
        <f>'2.Census &amp; Reference Benchmarks'!M397</f>
        <v>0</v>
      </c>
      <c r="N397" s="60">
        <f>'2.Census &amp; Reference Benchmarks'!P397</f>
        <v>0</v>
      </c>
      <c r="O397" s="60">
        <f>'2.Census &amp; Reference Benchmarks'!S397</f>
        <v>0</v>
      </c>
      <c r="P397" s="52">
        <f>IF( AND(I397 &lt; '1. Summary for SBA'!$J$7, I397 &lt;&gt;""), 0, IF(AND(G397="",I397=""),SUM(M397:O397)*4,IF(I397&lt;'1. Summary for SBA'!$J$7,0,IF(K397="Yes",0,IF(H397="Salary",IF(AND(SUM(M397:O397)*4&lt;100000,L397=""),(SUM(M397:O397)/(IF(OR(I397=0,I397&gt;=DATEVALUE("3/31/2020")),DATEVALUE("3/31/2020"),I397)-IF(OR(G397&lt;=DATEVALUE("1/1/2020"), G397 = ""),DATEVALUE("1/1/2020"),IF(OR(MONTH(G397)=1),G397+1,IF(MONTH(G397)=3,G397,G397-1)))))*360,0),0)))))</f>
        <v>0</v>
      </c>
      <c r="Q397" s="52">
        <f t="shared" si="43"/>
        <v>0</v>
      </c>
      <c r="R397" s="67">
        <f t="shared" si="44"/>
        <v>0</v>
      </c>
      <c r="S397" s="53">
        <f>SUM('3.Weekly Hours &amp; Wage Activity'!AI397:BF397)</f>
        <v>0</v>
      </c>
      <c r="T397" s="53">
        <f>IF(AND(I397&lt;&gt; "",  I397 &lt; '1. Summary for SBA'!$J$11 +168, I397 &gt; '1. Summary for SBA'!$J$11),S397+(((168-(I397-'1. Summary for SBA'!$J$11+1))*S397)/((I397-'1. Summary for SBA'!$J$11+1))),0)</f>
        <v>0</v>
      </c>
      <c r="U397" s="369">
        <f>IF(K397= "Yes",0,IF( H397 = "salary",IF(T397 = 0,MAX(0,$R397-$S397), R397-T397),IF( H397 = "Hourly",'6. Hourly EE Wage Reduction'!AA397, 0)))</f>
        <v>0</v>
      </c>
      <c r="V397" s="67">
        <f t="shared" si="45"/>
        <v>0</v>
      </c>
      <c r="W397" s="405" t="str">
        <f>IF(U397 = 0, "No",IF('6. Hourly EE Wage Reduction'!T397 &gt;'6. Hourly EE Wage Reduction'!W397, "Yes", "No"))</f>
        <v>No</v>
      </c>
      <c r="X397" s="67">
        <f t="shared" si="46"/>
        <v>0</v>
      </c>
      <c r="Y397" s="67">
        <f t="shared" si="47"/>
        <v>0</v>
      </c>
      <c r="AA397" s="86">
        <f>IFERROR(IF('3.Weekly Hours &amp; Wage Activity'!J397 = "FT", 1,MIN(1,IF('3.Weekly Hours &amp; Wage Activity'!J397 = "", "",MIN('3.Weekly Hours &amp; Wage Activity'!J397/40,1)),IF('3.Weekly Hours &amp; Wage Activity'!J397="", "",'3.Weekly Hours &amp; Wage Activity'!J397/40 ))),0)</f>
        <v>0</v>
      </c>
      <c r="AB397" s="86">
        <f>IFERROR(IF('3.Weekly Hours &amp; Wage Activity'!K397 = "FT", 1,MIN(1,IF('3.Weekly Hours &amp; Wage Activity'!K397 = "", "",MIN('3.Weekly Hours &amp; Wage Activity'!K397/40,1)),IF('3.Weekly Hours &amp; Wage Activity'!K397="", "",'3.Weekly Hours &amp; Wage Activity'!K397/40 ))),0)</f>
        <v>0</v>
      </c>
      <c r="AC397" s="86">
        <f>IFERROR(IF('3.Weekly Hours &amp; Wage Activity'!L397 = "FT", 1,MIN(1,IF('3.Weekly Hours &amp; Wage Activity'!L397 = "", "",MIN('3.Weekly Hours &amp; Wage Activity'!L397/40,1)),IF('3.Weekly Hours &amp; Wage Activity'!L397="", "",'3.Weekly Hours &amp; Wage Activity'!L397/40 ))),0)</f>
        <v>0</v>
      </c>
      <c r="AD397" s="86">
        <f>IFERROR(IF('3.Weekly Hours &amp; Wage Activity'!M397 = "FT", 1,MIN(1,IF('3.Weekly Hours &amp; Wage Activity'!M397 = "", "",MIN('3.Weekly Hours &amp; Wage Activity'!M397/40,1)),IF('3.Weekly Hours &amp; Wage Activity'!M397="", "",'3.Weekly Hours &amp; Wage Activity'!M397/40 ))),0)</f>
        <v>0</v>
      </c>
      <c r="AE397" s="86">
        <f>IFERROR(IF('3.Weekly Hours &amp; Wage Activity'!N397 = "FT", 1,MIN(1,IF('3.Weekly Hours &amp; Wage Activity'!N397 = "", "",MIN('3.Weekly Hours &amp; Wage Activity'!N397/40,1)),IF('3.Weekly Hours &amp; Wage Activity'!N397="", "",'3.Weekly Hours &amp; Wage Activity'!N397/40 ))),0)</f>
        <v>0</v>
      </c>
      <c r="AF397" s="86">
        <f>IFERROR(IF('3.Weekly Hours &amp; Wage Activity'!O397 = "FT", 1,MIN(1,IF('3.Weekly Hours &amp; Wage Activity'!O397 = "", "",MIN('3.Weekly Hours &amp; Wage Activity'!O397/40,1)),IF('3.Weekly Hours &amp; Wage Activity'!O397="", "",'3.Weekly Hours &amp; Wage Activity'!O397/40 ))),0)</f>
        <v>0</v>
      </c>
      <c r="AG397" s="86">
        <f>IFERROR(IF('3.Weekly Hours &amp; Wage Activity'!P397 = "FT", 1,MIN(1,IF('3.Weekly Hours &amp; Wage Activity'!P397 = "", "",MIN('3.Weekly Hours &amp; Wage Activity'!P397/40,1)),IF('3.Weekly Hours &amp; Wage Activity'!P397="", "",'3.Weekly Hours &amp; Wage Activity'!P397/40 ))),0)</f>
        <v>0</v>
      </c>
      <c r="AH397" s="86">
        <f>IFERROR(IF('3.Weekly Hours &amp; Wage Activity'!Q397 = "FT", 1,MIN(1,IF('3.Weekly Hours &amp; Wage Activity'!Q397 = "", "",MIN('3.Weekly Hours &amp; Wage Activity'!Q397/40,1)),IF('3.Weekly Hours &amp; Wage Activity'!Q397="", "",'3.Weekly Hours &amp; Wage Activity'!Q397/40 ))),0)</f>
        <v>0</v>
      </c>
      <c r="AI397" s="86">
        <f>IFERROR(IF('3.Weekly Hours &amp; Wage Activity'!R397 = "FT", 1,MIN(1,IF('3.Weekly Hours &amp; Wage Activity'!R397 = "", "",MIN('3.Weekly Hours &amp; Wage Activity'!R397/40,1)),IF('3.Weekly Hours &amp; Wage Activity'!R397="", "",'3.Weekly Hours &amp; Wage Activity'!R397/40 ))),0)</f>
        <v>0</v>
      </c>
      <c r="AJ397" s="86">
        <f>IFERROR(IF('3.Weekly Hours &amp; Wage Activity'!S397 = "FT", 1,MIN(1,IF('3.Weekly Hours &amp; Wage Activity'!S397 = "", "",MIN('3.Weekly Hours &amp; Wage Activity'!S397/40,1)),IF('3.Weekly Hours &amp; Wage Activity'!S397="", "",'3.Weekly Hours &amp; Wage Activity'!S397/40 ))),0)</f>
        <v>0</v>
      </c>
      <c r="AK397" s="86">
        <f>IFERROR(IF('3.Weekly Hours &amp; Wage Activity'!T397 = "FT", 1,MIN(1,IF('3.Weekly Hours &amp; Wage Activity'!T397 = "", "",MIN('3.Weekly Hours &amp; Wage Activity'!T397/40,1)),IF('3.Weekly Hours &amp; Wage Activity'!T397="", "",'3.Weekly Hours &amp; Wage Activity'!T397/40 ))),0)</f>
        <v>0</v>
      </c>
      <c r="AL397" s="86">
        <f>IFERROR(IF('3.Weekly Hours &amp; Wage Activity'!U397 = "FT", 1,MIN(1,IF('3.Weekly Hours &amp; Wage Activity'!U397 = "", "",MIN('3.Weekly Hours &amp; Wage Activity'!U397/40,1)),IF('3.Weekly Hours &amp; Wage Activity'!U397="", "",'3.Weekly Hours &amp; Wage Activity'!U397/40 ))),0)</f>
        <v>0</v>
      </c>
      <c r="AM397" s="86">
        <f>IFERROR(IF('3.Weekly Hours &amp; Wage Activity'!V397 = "FT", 1,MIN(1,IF('3.Weekly Hours &amp; Wage Activity'!V397 = "", "",MIN('3.Weekly Hours &amp; Wage Activity'!V397/40,1)),IF('3.Weekly Hours &amp; Wage Activity'!V397="", "",'3.Weekly Hours &amp; Wage Activity'!V397/40 ))),0)</f>
        <v>0</v>
      </c>
      <c r="AN397" s="86">
        <f>IFERROR(IF('3.Weekly Hours &amp; Wage Activity'!W397 = "FT", 1,MIN(1,IF('3.Weekly Hours &amp; Wage Activity'!W397 = "", "",MIN('3.Weekly Hours &amp; Wage Activity'!W397/40,1)),IF('3.Weekly Hours &amp; Wage Activity'!W397="", "",'3.Weekly Hours &amp; Wage Activity'!W397/40 ))),0)</f>
        <v>0</v>
      </c>
      <c r="AO397" s="86">
        <f>IFERROR(IF('3.Weekly Hours &amp; Wage Activity'!X397 = "FT", 1,MIN(1,IF('3.Weekly Hours &amp; Wage Activity'!X397 = "", "",MIN('3.Weekly Hours &amp; Wage Activity'!X397/40,1)),IF('3.Weekly Hours &amp; Wage Activity'!X397="", "",'3.Weekly Hours &amp; Wage Activity'!X397/40 ))),0)</f>
        <v>0</v>
      </c>
      <c r="AP397" s="86">
        <f>IFERROR(IF('3.Weekly Hours &amp; Wage Activity'!Y397 = "FT", 1,MIN(1,IF('3.Weekly Hours &amp; Wage Activity'!Y397 = "", "",MIN('3.Weekly Hours &amp; Wage Activity'!Y397/40,1)),IF('3.Weekly Hours &amp; Wage Activity'!Y397="", "",'3.Weekly Hours &amp; Wage Activity'!Y397/40 ))),0)</f>
        <v>0</v>
      </c>
      <c r="AQ397" s="86">
        <f>IFERROR(IF('3.Weekly Hours &amp; Wage Activity'!Z397 = "FT", 1,MIN(1,IF('3.Weekly Hours &amp; Wage Activity'!Z397 = "", "",MIN('3.Weekly Hours &amp; Wage Activity'!Z397/40,1)),IF('3.Weekly Hours &amp; Wage Activity'!Z397="", "",'3.Weekly Hours &amp; Wage Activity'!Z397/40 ))),0)</f>
        <v>0</v>
      </c>
      <c r="AR397" s="86">
        <f>IFERROR(IF('3.Weekly Hours &amp; Wage Activity'!AA397 = "FT", 1,MIN(1,IF('3.Weekly Hours &amp; Wage Activity'!AA397 = "", "",MIN('3.Weekly Hours &amp; Wage Activity'!AA397/40,1)),IF('3.Weekly Hours &amp; Wage Activity'!AA397="", "",'3.Weekly Hours &amp; Wage Activity'!AA397/40 ))),0)</f>
        <v>0</v>
      </c>
      <c r="AS397" s="86">
        <f>IFERROR(IF('3.Weekly Hours &amp; Wage Activity'!AB397 = "FT", 1,MIN(1,IF('3.Weekly Hours &amp; Wage Activity'!AB397 = "", "",MIN('3.Weekly Hours &amp; Wage Activity'!AB397/40,1)),IF('3.Weekly Hours &amp; Wage Activity'!AB397="", "",'3.Weekly Hours &amp; Wage Activity'!AB397/40 ))),0)</f>
        <v>0</v>
      </c>
      <c r="AT397" s="86">
        <f>IFERROR(IF('3.Weekly Hours &amp; Wage Activity'!AC397 = "FT", 1,MIN(1,IF('3.Weekly Hours &amp; Wage Activity'!AC397 = "", "",MIN('3.Weekly Hours &amp; Wage Activity'!AC397/40,1)),IF('3.Weekly Hours &amp; Wage Activity'!AC397="", "",'3.Weekly Hours &amp; Wage Activity'!AC397/40 ))),0)</f>
        <v>0</v>
      </c>
      <c r="AU397" s="86">
        <f>IFERROR(IF('3.Weekly Hours &amp; Wage Activity'!AD397 = "FT", 1,MIN(1,IF('3.Weekly Hours &amp; Wage Activity'!AD397 = "", "",MIN('3.Weekly Hours &amp; Wage Activity'!AD397/40,1)),IF('3.Weekly Hours &amp; Wage Activity'!AD397="", "",'3.Weekly Hours &amp; Wage Activity'!AD397/40 ))),0)</f>
        <v>0</v>
      </c>
      <c r="AV397" s="86">
        <f>IFERROR(IF('3.Weekly Hours &amp; Wage Activity'!AE397 = "FT", 1,MIN(1,IF('3.Weekly Hours &amp; Wage Activity'!AE397 = "", "",MIN('3.Weekly Hours &amp; Wage Activity'!AE397/40,1)),IF('3.Weekly Hours &amp; Wage Activity'!AE397="", "",'3.Weekly Hours &amp; Wage Activity'!AE397/40 ))),0)</f>
        <v>0</v>
      </c>
      <c r="AW397" s="86">
        <f>IFERROR(IF('3.Weekly Hours &amp; Wage Activity'!AF397 = "FT", 1,MIN(1,IF('3.Weekly Hours &amp; Wage Activity'!AF397 = "", "",MIN('3.Weekly Hours &amp; Wage Activity'!AF397/40,1)),IF('3.Weekly Hours &amp; Wage Activity'!AF397="", "",'3.Weekly Hours &amp; Wage Activity'!AF397/40 ))),0)</f>
        <v>0</v>
      </c>
      <c r="AX397" s="86">
        <f>IFERROR(IF('3.Weekly Hours &amp; Wage Activity'!AG397 = "FT", 1,MIN(1,IF('3.Weekly Hours &amp; Wage Activity'!AG397 = "", "",MIN('3.Weekly Hours &amp; Wage Activity'!AG397/40,1)),IF('3.Weekly Hours &amp; Wage Activity'!AG397="", "",'3.Weekly Hours &amp; Wage Activity'!AG397/40 ))),0)</f>
        <v>0</v>
      </c>
      <c r="AY397" s="523">
        <f>SUM( IF(COUNTIF('3.Weekly Hours &amp; Wage Activity'!J397:Q397, "&lt;&gt;FT") = 0, COLUMNS('3.Weekly Hours &amp; Wage Activity'!J397:AG397) * 40, '3.Weekly Hours &amp; Wage Activity'!J397:AG397))</f>
        <v>0</v>
      </c>
      <c r="AZ397" s="86">
        <f t="shared" si="48"/>
        <v>0</v>
      </c>
      <c r="BA397" s="87">
        <f t="shared" si="49"/>
        <v>0</v>
      </c>
      <c r="BB397" s="74" t="str">
        <f>IF('2.Census &amp; Reference Benchmarks'!K397 = "", "", '2.Census &amp; Reference Benchmarks'!K397)</f>
        <v/>
      </c>
      <c r="BC397" s="185">
        <f>IF('2.Census &amp; Reference Benchmarks'!L397="N/A",IF(OR(AND(G397="",I397=""),AND(G397&lt;DATEVALUE("1/1/2020"),OR(I397="",I397&gt;DATEVALUE("3/31/2020")))),177.14,IF(OR(I397 = "", I397 &gt; DATEVALUE("1/31/2020")), ROUND(177.14*((DATEVALUE("2/1/2020") -G397)/31),1))),IF('2.Census &amp; Reference Benchmarks'!L397="",0,'2.Census &amp; Reference Benchmarks'!L397))</f>
        <v>0</v>
      </c>
      <c r="BD397" s="74" t="str">
        <f>IF('2.Census &amp; Reference Benchmarks'!N397 = "", "", '2.Census &amp; Reference Benchmarks'!N397)</f>
        <v/>
      </c>
      <c r="BE397" s="185">
        <f>IF('2.Census &amp; Reference Benchmarks'!O397="N/A",IF(OR(AND(G397="",I397=""),AND(G397&lt;=DATEVALUE("2/1/2020"),OR(I397="",I397&gt;=DATEVALUE("2/29/2020")))),165.71,IF(AND(G397&gt;DATEVALUE("2/1/2020"),OR(I397="",I397&lt;=DATEVALUE("2/29/2020"))),((DATEVALUE("3/1/2020")-G397)/29)*165.71,"")),IF('2.Census &amp; Reference Benchmarks'!O397="",0,'2.Census &amp; Reference Benchmarks'!O397))</f>
        <v>0</v>
      </c>
    </row>
    <row r="398" spans="1:57" x14ac:dyDescent="0.25">
      <c r="A398" s="3"/>
      <c r="B398" s="56">
        <f>IF('2.Census &amp; Reference Benchmarks'!B398 &lt;&gt;"",'2.Census &amp; Reference Benchmarks'!B398,"")</f>
        <v>0</v>
      </c>
      <c r="C398" s="56">
        <f>IF('2.Census &amp; Reference Benchmarks'!C398 &lt;&gt;"",'2.Census &amp; Reference Benchmarks'!C398,"")</f>
        <v>0</v>
      </c>
      <c r="D398" s="57" t="str">
        <f>IF('2.Census &amp; Reference Benchmarks'!D398 &lt;&gt;"",'2.Census &amp; Reference Benchmarks'!D398,"")</f>
        <v/>
      </c>
      <c r="E398" s="56" t="str">
        <f>IF('2.Census &amp; Reference Benchmarks'!E398 &lt;&gt;"",'2.Census &amp; Reference Benchmarks'!E398,"")</f>
        <v/>
      </c>
      <c r="F398" s="56" t="str">
        <f>IF('2.Census &amp; Reference Benchmarks'!F398 &lt;&gt;"",'2.Census &amp; Reference Benchmarks'!F398,"")</f>
        <v/>
      </c>
      <c r="G398" s="58" t="str">
        <f>IF('2.Census &amp; Reference Benchmarks'!G398 &lt;&gt;"",'2.Census &amp; Reference Benchmarks'!G398,"")</f>
        <v/>
      </c>
      <c r="H398" s="58" t="str">
        <f>IF('2.Census &amp; Reference Benchmarks'!H398 &lt;&gt;"",'2.Census &amp; Reference Benchmarks'!H398,"")</f>
        <v/>
      </c>
      <c r="I398" s="58" t="str">
        <f>IF('2.Census &amp; Reference Benchmarks'!I398 &lt;&gt;"",'2.Census &amp; Reference Benchmarks'!I398,"")</f>
        <v/>
      </c>
      <c r="J398" s="69" t="str">
        <f>IF('2.Census &amp; Reference Benchmarks'!J398 &lt;&gt;"",'2.Census &amp; Reference Benchmarks'!J398,"")</f>
        <v/>
      </c>
      <c r="K398" s="58" t="str">
        <f>IF('7.Safe Harbor Input Data &amp; Calc'!Q400 &lt;&gt; "", '7.Safe Harbor Input Data &amp; Calc'!Q400, "")</f>
        <v>No</v>
      </c>
      <c r="L398" s="59" t="str">
        <f>IF('2.Census &amp; Reference Benchmarks'!T398&lt;&gt; "",'2.Census &amp; Reference Benchmarks'!T398,"")</f>
        <v/>
      </c>
      <c r="M398" s="60">
        <f>'2.Census &amp; Reference Benchmarks'!M398</f>
        <v>0</v>
      </c>
      <c r="N398" s="60">
        <f>'2.Census &amp; Reference Benchmarks'!P398</f>
        <v>0</v>
      </c>
      <c r="O398" s="60">
        <f>'2.Census &amp; Reference Benchmarks'!S398</f>
        <v>0</v>
      </c>
      <c r="P398" s="52">
        <f>IF( AND(I398 &lt; '1. Summary for SBA'!$J$7, I398 &lt;&gt;""), 0, IF(AND(G398="",I398=""),SUM(M398:O398)*4,IF(I398&lt;'1. Summary for SBA'!$J$7,0,IF(K398="Yes",0,IF(H398="Salary",IF(AND(SUM(M398:O398)*4&lt;100000,L398=""),(SUM(M398:O398)/(IF(OR(I398=0,I398&gt;=DATEVALUE("3/31/2020")),DATEVALUE("3/31/2020"),I398)-IF(OR(G398&lt;=DATEVALUE("1/1/2020"), G398 = ""),DATEVALUE("1/1/2020"),IF(OR(MONTH(G398)=1),G398+1,IF(MONTH(G398)=3,G398,G398-1)))))*360,0),0)))))</f>
        <v>0</v>
      </c>
      <c r="Q398" s="52">
        <f t="shared" si="43"/>
        <v>0</v>
      </c>
      <c r="R398" s="67">
        <f t="shared" si="44"/>
        <v>0</v>
      </c>
      <c r="S398" s="53">
        <f>SUM('3.Weekly Hours &amp; Wage Activity'!AI398:BF398)</f>
        <v>0</v>
      </c>
      <c r="T398" s="53">
        <f>IF(AND(I398&lt;&gt; "",  I398 &lt; '1. Summary for SBA'!$J$11 +168, I398 &gt; '1. Summary for SBA'!$J$11),S398+(((168-(I398-'1. Summary for SBA'!$J$11+1))*S398)/((I398-'1. Summary for SBA'!$J$11+1))),0)</f>
        <v>0</v>
      </c>
      <c r="U398" s="369">
        <f>IF(K398= "Yes",0,IF( H398 = "salary",IF(T398 = 0,MAX(0,$R398-$S398), R398-T398),IF( H398 = "Hourly",'6. Hourly EE Wage Reduction'!AA398, 0)))</f>
        <v>0</v>
      </c>
      <c r="V398" s="67">
        <f t="shared" si="45"/>
        <v>0</v>
      </c>
      <c r="W398" s="405" t="str">
        <f>IF(U398 = 0, "No",IF('6. Hourly EE Wage Reduction'!T398 &gt;'6. Hourly EE Wage Reduction'!W398, "Yes", "No"))</f>
        <v>No</v>
      </c>
      <c r="X398" s="67">
        <f t="shared" si="46"/>
        <v>0</v>
      </c>
      <c r="Y398" s="67">
        <f t="shared" si="47"/>
        <v>0</v>
      </c>
      <c r="AA398" s="86">
        <f>IFERROR(IF('3.Weekly Hours &amp; Wage Activity'!J398 = "FT", 1,MIN(1,IF('3.Weekly Hours &amp; Wage Activity'!J398 = "", "",MIN('3.Weekly Hours &amp; Wage Activity'!J398/40,1)),IF('3.Weekly Hours &amp; Wage Activity'!J398="", "",'3.Weekly Hours &amp; Wage Activity'!J398/40 ))),0)</f>
        <v>0</v>
      </c>
      <c r="AB398" s="86">
        <f>IFERROR(IF('3.Weekly Hours &amp; Wage Activity'!K398 = "FT", 1,MIN(1,IF('3.Weekly Hours &amp; Wage Activity'!K398 = "", "",MIN('3.Weekly Hours &amp; Wage Activity'!K398/40,1)),IF('3.Weekly Hours &amp; Wage Activity'!K398="", "",'3.Weekly Hours &amp; Wage Activity'!K398/40 ))),0)</f>
        <v>0</v>
      </c>
      <c r="AC398" s="86">
        <f>IFERROR(IF('3.Weekly Hours &amp; Wage Activity'!L398 = "FT", 1,MIN(1,IF('3.Weekly Hours &amp; Wage Activity'!L398 = "", "",MIN('3.Weekly Hours &amp; Wage Activity'!L398/40,1)),IF('3.Weekly Hours &amp; Wage Activity'!L398="", "",'3.Weekly Hours &amp; Wage Activity'!L398/40 ))),0)</f>
        <v>0</v>
      </c>
      <c r="AD398" s="86">
        <f>IFERROR(IF('3.Weekly Hours &amp; Wage Activity'!M398 = "FT", 1,MIN(1,IF('3.Weekly Hours &amp; Wage Activity'!M398 = "", "",MIN('3.Weekly Hours &amp; Wage Activity'!M398/40,1)),IF('3.Weekly Hours &amp; Wage Activity'!M398="", "",'3.Weekly Hours &amp; Wage Activity'!M398/40 ))),0)</f>
        <v>0</v>
      </c>
      <c r="AE398" s="86">
        <f>IFERROR(IF('3.Weekly Hours &amp; Wage Activity'!N398 = "FT", 1,MIN(1,IF('3.Weekly Hours &amp; Wage Activity'!N398 = "", "",MIN('3.Weekly Hours &amp; Wage Activity'!N398/40,1)),IF('3.Weekly Hours &amp; Wage Activity'!N398="", "",'3.Weekly Hours &amp; Wage Activity'!N398/40 ))),0)</f>
        <v>0</v>
      </c>
      <c r="AF398" s="86">
        <f>IFERROR(IF('3.Weekly Hours &amp; Wage Activity'!O398 = "FT", 1,MIN(1,IF('3.Weekly Hours &amp; Wage Activity'!O398 = "", "",MIN('3.Weekly Hours &amp; Wage Activity'!O398/40,1)),IF('3.Weekly Hours &amp; Wage Activity'!O398="", "",'3.Weekly Hours &amp; Wage Activity'!O398/40 ))),0)</f>
        <v>0</v>
      </c>
      <c r="AG398" s="86">
        <f>IFERROR(IF('3.Weekly Hours &amp; Wage Activity'!P398 = "FT", 1,MIN(1,IF('3.Weekly Hours &amp; Wage Activity'!P398 = "", "",MIN('3.Weekly Hours &amp; Wage Activity'!P398/40,1)),IF('3.Weekly Hours &amp; Wage Activity'!P398="", "",'3.Weekly Hours &amp; Wage Activity'!P398/40 ))),0)</f>
        <v>0</v>
      </c>
      <c r="AH398" s="86">
        <f>IFERROR(IF('3.Weekly Hours &amp; Wage Activity'!Q398 = "FT", 1,MIN(1,IF('3.Weekly Hours &amp; Wage Activity'!Q398 = "", "",MIN('3.Weekly Hours &amp; Wage Activity'!Q398/40,1)),IF('3.Weekly Hours &amp; Wage Activity'!Q398="", "",'3.Weekly Hours &amp; Wage Activity'!Q398/40 ))),0)</f>
        <v>0</v>
      </c>
      <c r="AI398" s="86">
        <f>IFERROR(IF('3.Weekly Hours &amp; Wage Activity'!R398 = "FT", 1,MIN(1,IF('3.Weekly Hours &amp; Wage Activity'!R398 = "", "",MIN('3.Weekly Hours &amp; Wage Activity'!R398/40,1)),IF('3.Weekly Hours &amp; Wage Activity'!R398="", "",'3.Weekly Hours &amp; Wage Activity'!R398/40 ))),0)</f>
        <v>0</v>
      </c>
      <c r="AJ398" s="86">
        <f>IFERROR(IF('3.Weekly Hours &amp; Wage Activity'!S398 = "FT", 1,MIN(1,IF('3.Weekly Hours &amp; Wage Activity'!S398 = "", "",MIN('3.Weekly Hours &amp; Wage Activity'!S398/40,1)),IF('3.Weekly Hours &amp; Wage Activity'!S398="", "",'3.Weekly Hours &amp; Wage Activity'!S398/40 ))),0)</f>
        <v>0</v>
      </c>
      <c r="AK398" s="86">
        <f>IFERROR(IF('3.Weekly Hours &amp; Wage Activity'!T398 = "FT", 1,MIN(1,IF('3.Weekly Hours &amp; Wage Activity'!T398 = "", "",MIN('3.Weekly Hours &amp; Wage Activity'!T398/40,1)),IF('3.Weekly Hours &amp; Wage Activity'!T398="", "",'3.Weekly Hours &amp; Wage Activity'!T398/40 ))),0)</f>
        <v>0</v>
      </c>
      <c r="AL398" s="86">
        <f>IFERROR(IF('3.Weekly Hours &amp; Wage Activity'!U398 = "FT", 1,MIN(1,IF('3.Weekly Hours &amp; Wage Activity'!U398 = "", "",MIN('3.Weekly Hours &amp; Wage Activity'!U398/40,1)),IF('3.Weekly Hours &amp; Wage Activity'!U398="", "",'3.Weekly Hours &amp; Wage Activity'!U398/40 ))),0)</f>
        <v>0</v>
      </c>
      <c r="AM398" s="86">
        <f>IFERROR(IF('3.Weekly Hours &amp; Wage Activity'!V398 = "FT", 1,MIN(1,IF('3.Weekly Hours &amp; Wage Activity'!V398 = "", "",MIN('3.Weekly Hours &amp; Wage Activity'!V398/40,1)),IF('3.Weekly Hours &amp; Wage Activity'!V398="", "",'3.Weekly Hours &amp; Wage Activity'!V398/40 ))),0)</f>
        <v>0</v>
      </c>
      <c r="AN398" s="86">
        <f>IFERROR(IF('3.Weekly Hours &amp; Wage Activity'!W398 = "FT", 1,MIN(1,IF('3.Weekly Hours &amp; Wage Activity'!W398 = "", "",MIN('3.Weekly Hours &amp; Wage Activity'!W398/40,1)),IF('3.Weekly Hours &amp; Wage Activity'!W398="", "",'3.Weekly Hours &amp; Wage Activity'!W398/40 ))),0)</f>
        <v>0</v>
      </c>
      <c r="AO398" s="86">
        <f>IFERROR(IF('3.Weekly Hours &amp; Wage Activity'!X398 = "FT", 1,MIN(1,IF('3.Weekly Hours &amp; Wage Activity'!X398 = "", "",MIN('3.Weekly Hours &amp; Wage Activity'!X398/40,1)),IF('3.Weekly Hours &amp; Wage Activity'!X398="", "",'3.Weekly Hours &amp; Wage Activity'!X398/40 ))),0)</f>
        <v>0</v>
      </c>
      <c r="AP398" s="86">
        <f>IFERROR(IF('3.Weekly Hours &amp; Wage Activity'!Y398 = "FT", 1,MIN(1,IF('3.Weekly Hours &amp; Wage Activity'!Y398 = "", "",MIN('3.Weekly Hours &amp; Wage Activity'!Y398/40,1)),IF('3.Weekly Hours &amp; Wage Activity'!Y398="", "",'3.Weekly Hours &amp; Wage Activity'!Y398/40 ))),0)</f>
        <v>0</v>
      </c>
      <c r="AQ398" s="86">
        <f>IFERROR(IF('3.Weekly Hours &amp; Wage Activity'!Z398 = "FT", 1,MIN(1,IF('3.Weekly Hours &amp; Wage Activity'!Z398 = "", "",MIN('3.Weekly Hours &amp; Wage Activity'!Z398/40,1)),IF('3.Weekly Hours &amp; Wage Activity'!Z398="", "",'3.Weekly Hours &amp; Wage Activity'!Z398/40 ))),0)</f>
        <v>0</v>
      </c>
      <c r="AR398" s="86">
        <f>IFERROR(IF('3.Weekly Hours &amp; Wage Activity'!AA398 = "FT", 1,MIN(1,IF('3.Weekly Hours &amp; Wage Activity'!AA398 = "", "",MIN('3.Weekly Hours &amp; Wage Activity'!AA398/40,1)),IF('3.Weekly Hours &amp; Wage Activity'!AA398="", "",'3.Weekly Hours &amp; Wage Activity'!AA398/40 ))),0)</f>
        <v>0</v>
      </c>
      <c r="AS398" s="86">
        <f>IFERROR(IF('3.Weekly Hours &amp; Wage Activity'!AB398 = "FT", 1,MIN(1,IF('3.Weekly Hours &amp; Wage Activity'!AB398 = "", "",MIN('3.Weekly Hours &amp; Wage Activity'!AB398/40,1)),IF('3.Weekly Hours &amp; Wage Activity'!AB398="", "",'3.Weekly Hours &amp; Wage Activity'!AB398/40 ))),0)</f>
        <v>0</v>
      </c>
      <c r="AT398" s="86">
        <f>IFERROR(IF('3.Weekly Hours &amp; Wage Activity'!AC398 = "FT", 1,MIN(1,IF('3.Weekly Hours &amp; Wage Activity'!AC398 = "", "",MIN('3.Weekly Hours &amp; Wage Activity'!AC398/40,1)),IF('3.Weekly Hours &amp; Wage Activity'!AC398="", "",'3.Weekly Hours &amp; Wage Activity'!AC398/40 ))),0)</f>
        <v>0</v>
      </c>
      <c r="AU398" s="86">
        <f>IFERROR(IF('3.Weekly Hours &amp; Wage Activity'!AD398 = "FT", 1,MIN(1,IF('3.Weekly Hours &amp; Wage Activity'!AD398 = "", "",MIN('3.Weekly Hours &amp; Wage Activity'!AD398/40,1)),IF('3.Weekly Hours &amp; Wage Activity'!AD398="", "",'3.Weekly Hours &amp; Wage Activity'!AD398/40 ))),0)</f>
        <v>0</v>
      </c>
      <c r="AV398" s="86">
        <f>IFERROR(IF('3.Weekly Hours &amp; Wage Activity'!AE398 = "FT", 1,MIN(1,IF('3.Weekly Hours &amp; Wage Activity'!AE398 = "", "",MIN('3.Weekly Hours &amp; Wage Activity'!AE398/40,1)),IF('3.Weekly Hours &amp; Wage Activity'!AE398="", "",'3.Weekly Hours &amp; Wage Activity'!AE398/40 ))),0)</f>
        <v>0</v>
      </c>
      <c r="AW398" s="86">
        <f>IFERROR(IF('3.Weekly Hours &amp; Wage Activity'!AF398 = "FT", 1,MIN(1,IF('3.Weekly Hours &amp; Wage Activity'!AF398 = "", "",MIN('3.Weekly Hours &amp; Wage Activity'!AF398/40,1)),IF('3.Weekly Hours &amp; Wage Activity'!AF398="", "",'3.Weekly Hours &amp; Wage Activity'!AF398/40 ))),0)</f>
        <v>0</v>
      </c>
      <c r="AX398" s="86">
        <f>IFERROR(IF('3.Weekly Hours &amp; Wage Activity'!AG398 = "FT", 1,MIN(1,IF('3.Weekly Hours &amp; Wage Activity'!AG398 = "", "",MIN('3.Weekly Hours &amp; Wage Activity'!AG398/40,1)),IF('3.Weekly Hours &amp; Wage Activity'!AG398="", "",'3.Weekly Hours &amp; Wage Activity'!AG398/40 ))),0)</f>
        <v>0</v>
      </c>
      <c r="AY398" s="523">
        <f>SUM( IF(COUNTIF('3.Weekly Hours &amp; Wage Activity'!J398:Q398, "&lt;&gt;FT") = 0, COLUMNS('3.Weekly Hours &amp; Wage Activity'!J398:AG398) * 40, '3.Weekly Hours &amp; Wage Activity'!J398:AG398))</f>
        <v>0</v>
      </c>
      <c r="AZ398" s="86">
        <f t="shared" si="48"/>
        <v>0</v>
      </c>
      <c r="BA398" s="87">
        <f t="shared" si="49"/>
        <v>0</v>
      </c>
      <c r="BB398" s="74" t="str">
        <f>IF('2.Census &amp; Reference Benchmarks'!K398 = "", "", '2.Census &amp; Reference Benchmarks'!K398)</f>
        <v/>
      </c>
      <c r="BC398" s="185">
        <f>IF('2.Census &amp; Reference Benchmarks'!L398="N/A",IF(OR(AND(G398="",I398=""),AND(G398&lt;DATEVALUE("1/1/2020"),OR(I398="",I398&gt;DATEVALUE("3/31/2020")))),177.14,IF(OR(I398 = "", I398 &gt; DATEVALUE("1/31/2020")), ROUND(177.14*((DATEVALUE("2/1/2020") -G398)/31),1))),IF('2.Census &amp; Reference Benchmarks'!L398="",0,'2.Census &amp; Reference Benchmarks'!L398))</f>
        <v>0</v>
      </c>
      <c r="BD398" s="74" t="str">
        <f>IF('2.Census &amp; Reference Benchmarks'!N398 = "", "", '2.Census &amp; Reference Benchmarks'!N398)</f>
        <v/>
      </c>
      <c r="BE398" s="185">
        <f>IF('2.Census &amp; Reference Benchmarks'!O398="N/A",IF(OR(AND(G398="",I398=""),AND(G398&lt;=DATEVALUE("2/1/2020"),OR(I398="",I398&gt;=DATEVALUE("2/29/2020")))),165.71,IF(AND(G398&gt;DATEVALUE("2/1/2020"),OR(I398="",I398&lt;=DATEVALUE("2/29/2020"))),((DATEVALUE("3/1/2020")-G398)/29)*165.71,"")),IF('2.Census &amp; Reference Benchmarks'!O398="",0,'2.Census &amp; Reference Benchmarks'!O398))</f>
        <v>0</v>
      </c>
    </row>
    <row r="399" spans="1:57" x14ac:dyDescent="0.25">
      <c r="A399" s="3"/>
      <c r="B399" s="56">
        <f>IF('2.Census &amp; Reference Benchmarks'!B399 &lt;&gt;"",'2.Census &amp; Reference Benchmarks'!B399,"")</f>
        <v>0</v>
      </c>
      <c r="C399" s="56">
        <f>IF('2.Census &amp; Reference Benchmarks'!C399 &lt;&gt;"",'2.Census &amp; Reference Benchmarks'!C399,"")</f>
        <v>0</v>
      </c>
      <c r="D399" s="57" t="str">
        <f>IF('2.Census &amp; Reference Benchmarks'!D399 &lt;&gt;"",'2.Census &amp; Reference Benchmarks'!D399,"")</f>
        <v/>
      </c>
      <c r="E399" s="56" t="str">
        <f>IF('2.Census &amp; Reference Benchmarks'!E399 &lt;&gt;"",'2.Census &amp; Reference Benchmarks'!E399,"")</f>
        <v/>
      </c>
      <c r="F399" s="56" t="str">
        <f>IF('2.Census &amp; Reference Benchmarks'!F399 &lt;&gt;"",'2.Census &amp; Reference Benchmarks'!F399,"")</f>
        <v/>
      </c>
      <c r="G399" s="58" t="str">
        <f>IF('2.Census &amp; Reference Benchmarks'!G399 &lt;&gt;"",'2.Census &amp; Reference Benchmarks'!G399,"")</f>
        <v/>
      </c>
      <c r="H399" s="58" t="str">
        <f>IF('2.Census &amp; Reference Benchmarks'!H399 &lt;&gt;"",'2.Census &amp; Reference Benchmarks'!H399,"")</f>
        <v/>
      </c>
      <c r="I399" s="58" t="str">
        <f>IF('2.Census &amp; Reference Benchmarks'!I399 &lt;&gt;"",'2.Census &amp; Reference Benchmarks'!I399,"")</f>
        <v/>
      </c>
      <c r="J399" s="69" t="str">
        <f>IF('2.Census &amp; Reference Benchmarks'!J399 &lt;&gt;"",'2.Census &amp; Reference Benchmarks'!J399,"")</f>
        <v/>
      </c>
      <c r="K399" s="58" t="str">
        <f>IF('7.Safe Harbor Input Data &amp; Calc'!Q401 &lt;&gt; "", '7.Safe Harbor Input Data &amp; Calc'!Q401, "")</f>
        <v>No</v>
      </c>
      <c r="L399" s="59" t="str">
        <f>IF('2.Census &amp; Reference Benchmarks'!T399&lt;&gt; "",'2.Census &amp; Reference Benchmarks'!T399,"")</f>
        <v/>
      </c>
      <c r="M399" s="60">
        <f>'2.Census &amp; Reference Benchmarks'!M399</f>
        <v>0</v>
      </c>
      <c r="N399" s="60">
        <f>'2.Census &amp; Reference Benchmarks'!P399</f>
        <v>0</v>
      </c>
      <c r="O399" s="60">
        <f>'2.Census &amp; Reference Benchmarks'!S399</f>
        <v>0</v>
      </c>
      <c r="P399" s="52">
        <f>IF( AND(I399 &lt; '1. Summary for SBA'!$J$7, I399 &lt;&gt;""), 0, IF(AND(G399="",I399=""),SUM(M399:O399)*4,IF(I399&lt;'1. Summary for SBA'!$J$7,0,IF(K399="Yes",0,IF(H399="Salary",IF(AND(SUM(M399:O399)*4&lt;100000,L399=""),(SUM(M399:O399)/(IF(OR(I399=0,I399&gt;=DATEVALUE("3/31/2020")),DATEVALUE("3/31/2020"),I399)-IF(OR(G399&lt;=DATEVALUE("1/1/2020"), G399 = ""),DATEVALUE("1/1/2020"),IF(OR(MONTH(G399)=1),G399+1,IF(MONTH(G399)=3,G399,G399-1)))))*360,0),0)))))</f>
        <v>0</v>
      </c>
      <c r="Q399" s="52">
        <f t="shared" si="43"/>
        <v>0</v>
      </c>
      <c r="R399" s="67">
        <f t="shared" si="44"/>
        <v>0</v>
      </c>
      <c r="S399" s="53">
        <f>SUM('3.Weekly Hours &amp; Wage Activity'!AI399:BF399)</f>
        <v>0</v>
      </c>
      <c r="T399" s="53">
        <f>IF(AND(I399&lt;&gt; "",  I399 &lt; '1. Summary for SBA'!$J$11 +168, I399 &gt; '1. Summary for SBA'!$J$11),S399+(((168-(I399-'1. Summary for SBA'!$J$11+1))*S399)/((I399-'1. Summary for SBA'!$J$11+1))),0)</f>
        <v>0</v>
      </c>
      <c r="U399" s="369">
        <f>IF(K399= "Yes",0,IF( H399 = "salary",IF(T399 = 0,MAX(0,$R399-$S399), R399-T399),IF( H399 = "Hourly",'6. Hourly EE Wage Reduction'!AA399, 0)))</f>
        <v>0</v>
      </c>
      <c r="V399" s="67">
        <f t="shared" si="45"/>
        <v>0</v>
      </c>
      <c r="W399" s="405" t="str">
        <f>IF(U399 = 0, "No",IF('6. Hourly EE Wage Reduction'!T399 &gt;'6. Hourly EE Wage Reduction'!W399, "Yes", "No"))</f>
        <v>No</v>
      </c>
      <c r="X399" s="67">
        <f t="shared" si="46"/>
        <v>0</v>
      </c>
      <c r="Y399" s="67">
        <f t="shared" si="47"/>
        <v>0</v>
      </c>
      <c r="AA399" s="86">
        <f>IFERROR(IF('3.Weekly Hours &amp; Wage Activity'!J399 = "FT", 1,MIN(1,IF('3.Weekly Hours &amp; Wage Activity'!J399 = "", "",MIN('3.Weekly Hours &amp; Wage Activity'!J399/40,1)),IF('3.Weekly Hours &amp; Wage Activity'!J399="", "",'3.Weekly Hours &amp; Wage Activity'!J399/40 ))),0)</f>
        <v>0</v>
      </c>
      <c r="AB399" s="86">
        <f>IFERROR(IF('3.Weekly Hours &amp; Wage Activity'!K399 = "FT", 1,MIN(1,IF('3.Weekly Hours &amp; Wage Activity'!K399 = "", "",MIN('3.Weekly Hours &amp; Wage Activity'!K399/40,1)),IF('3.Weekly Hours &amp; Wage Activity'!K399="", "",'3.Weekly Hours &amp; Wage Activity'!K399/40 ))),0)</f>
        <v>0</v>
      </c>
      <c r="AC399" s="86">
        <f>IFERROR(IF('3.Weekly Hours &amp; Wage Activity'!L399 = "FT", 1,MIN(1,IF('3.Weekly Hours &amp; Wage Activity'!L399 = "", "",MIN('3.Weekly Hours &amp; Wage Activity'!L399/40,1)),IF('3.Weekly Hours &amp; Wage Activity'!L399="", "",'3.Weekly Hours &amp; Wage Activity'!L399/40 ))),0)</f>
        <v>0</v>
      </c>
      <c r="AD399" s="86">
        <f>IFERROR(IF('3.Weekly Hours &amp; Wage Activity'!M399 = "FT", 1,MIN(1,IF('3.Weekly Hours &amp; Wage Activity'!M399 = "", "",MIN('3.Weekly Hours &amp; Wage Activity'!M399/40,1)),IF('3.Weekly Hours &amp; Wage Activity'!M399="", "",'3.Weekly Hours &amp; Wage Activity'!M399/40 ))),0)</f>
        <v>0</v>
      </c>
      <c r="AE399" s="86">
        <f>IFERROR(IF('3.Weekly Hours &amp; Wage Activity'!N399 = "FT", 1,MIN(1,IF('3.Weekly Hours &amp; Wage Activity'!N399 = "", "",MIN('3.Weekly Hours &amp; Wage Activity'!N399/40,1)),IF('3.Weekly Hours &amp; Wage Activity'!N399="", "",'3.Weekly Hours &amp; Wage Activity'!N399/40 ))),0)</f>
        <v>0</v>
      </c>
      <c r="AF399" s="86">
        <f>IFERROR(IF('3.Weekly Hours &amp; Wage Activity'!O399 = "FT", 1,MIN(1,IF('3.Weekly Hours &amp; Wage Activity'!O399 = "", "",MIN('3.Weekly Hours &amp; Wage Activity'!O399/40,1)),IF('3.Weekly Hours &amp; Wage Activity'!O399="", "",'3.Weekly Hours &amp; Wage Activity'!O399/40 ))),0)</f>
        <v>0</v>
      </c>
      <c r="AG399" s="86">
        <f>IFERROR(IF('3.Weekly Hours &amp; Wage Activity'!P399 = "FT", 1,MIN(1,IF('3.Weekly Hours &amp; Wage Activity'!P399 = "", "",MIN('3.Weekly Hours &amp; Wage Activity'!P399/40,1)),IF('3.Weekly Hours &amp; Wage Activity'!P399="", "",'3.Weekly Hours &amp; Wage Activity'!P399/40 ))),0)</f>
        <v>0</v>
      </c>
      <c r="AH399" s="86">
        <f>IFERROR(IF('3.Weekly Hours &amp; Wage Activity'!Q399 = "FT", 1,MIN(1,IF('3.Weekly Hours &amp; Wage Activity'!Q399 = "", "",MIN('3.Weekly Hours &amp; Wage Activity'!Q399/40,1)),IF('3.Weekly Hours &amp; Wage Activity'!Q399="", "",'3.Weekly Hours &amp; Wage Activity'!Q399/40 ))),0)</f>
        <v>0</v>
      </c>
      <c r="AI399" s="86">
        <f>IFERROR(IF('3.Weekly Hours &amp; Wage Activity'!R399 = "FT", 1,MIN(1,IF('3.Weekly Hours &amp; Wage Activity'!R399 = "", "",MIN('3.Weekly Hours &amp; Wage Activity'!R399/40,1)),IF('3.Weekly Hours &amp; Wage Activity'!R399="", "",'3.Weekly Hours &amp; Wage Activity'!R399/40 ))),0)</f>
        <v>0</v>
      </c>
      <c r="AJ399" s="86">
        <f>IFERROR(IF('3.Weekly Hours &amp; Wage Activity'!S399 = "FT", 1,MIN(1,IF('3.Weekly Hours &amp; Wage Activity'!S399 = "", "",MIN('3.Weekly Hours &amp; Wage Activity'!S399/40,1)),IF('3.Weekly Hours &amp; Wage Activity'!S399="", "",'3.Weekly Hours &amp; Wage Activity'!S399/40 ))),0)</f>
        <v>0</v>
      </c>
      <c r="AK399" s="86">
        <f>IFERROR(IF('3.Weekly Hours &amp; Wage Activity'!T399 = "FT", 1,MIN(1,IF('3.Weekly Hours &amp; Wage Activity'!T399 = "", "",MIN('3.Weekly Hours &amp; Wage Activity'!T399/40,1)),IF('3.Weekly Hours &amp; Wage Activity'!T399="", "",'3.Weekly Hours &amp; Wage Activity'!T399/40 ))),0)</f>
        <v>0</v>
      </c>
      <c r="AL399" s="86">
        <f>IFERROR(IF('3.Weekly Hours &amp; Wage Activity'!U399 = "FT", 1,MIN(1,IF('3.Weekly Hours &amp; Wage Activity'!U399 = "", "",MIN('3.Weekly Hours &amp; Wage Activity'!U399/40,1)),IF('3.Weekly Hours &amp; Wage Activity'!U399="", "",'3.Weekly Hours &amp; Wage Activity'!U399/40 ))),0)</f>
        <v>0</v>
      </c>
      <c r="AM399" s="86">
        <f>IFERROR(IF('3.Weekly Hours &amp; Wage Activity'!V399 = "FT", 1,MIN(1,IF('3.Weekly Hours &amp; Wage Activity'!V399 = "", "",MIN('3.Weekly Hours &amp; Wage Activity'!V399/40,1)),IF('3.Weekly Hours &amp; Wage Activity'!V399="", "",'3.Weekly Hours &amp; Wage Activity'!V399/40 ))),0)</f>
        <v>0</v>
      </c>
      <c r="AN399" s="86">
        <f>IFERROR(IF('3.Weekly Hours &amp; Wage Activity'!W399 = "FT", 1,MIN(1,IF('3.Weekly Hours &amp; Wage Activity'!W399 = "", "",MIN('3.Weekly Hours &amp; Wage Activity'!W399/40,1)),IF('3.Weekly Hours &amp; Wage Activity'!W399="", "",'3.Weekly Hours &amp; Wage Activity'!W399/40 ))),0)</f>
        <v>0</v>
      </c>
      <c r="AO399" s="86">
        <f>IFERROR(IF('3.Weekly Hours &amp; Wage Activity'!X399 = "FT", 1,MIN(1,IF('3.Weekly Hours &amp; Wage Activity'!X399 = "", "",MIN('3.Weekly Hours &amp; Wage Activity'!X399/40,1)),IF('3.Weekly Hours &amp; Wage Activity'!X399="", "",'3.Weekly Hours &amp; Wage Activity'!X399/40 ))),0)</f>
        <v>0</v>
      </c>
      <c r="AP399" s="86">
        <f>IFERROR(IF('3.Weekly Hours &amp; Wage Activity'!Y399 = "FT", 1,MIN(1,IF('3.Weekly Hours &amp; Wage Activity'!Y399 = "", "",MIN('3.Weekly Hours &amp; Wage Activity'!Y399/40,1)),IF('3.Weekly Hours &amp; Wage Activity'!Y399="", "",'3.Weekly Hours &amp; Wage Activity'!Y399/40 ))),0)</f>
        <v>0</v>
      </c>
      <c r="AQ399" s="86">
        <f>IFERROR(IF('3.Weekly Hours &amp; Wage Activity'!Z399 = "FT", 1,MIN(1,IF('3.Weekly Hours &amp; Wage Activity'!Z399 = "", "",MIN('3.Weekly Hours &amp; Wage Activity'!Z399/40,1)),IF('3.Weekly Hours &amp; Wage Activity'!Z399="", "",'3.Weekly Hours &amp; Wage Activity'!Z399/40 ))),0)</f>
        <v>0</v>
      </c>
      <c r="AR399" s="86">
        <f>IFERROR(IF('3.Weekly Hours &amp; Wage Activity'!AA399 = "FT", 1,MIN(1,IF('3.Weekly Hours &amp; Wage Activity'!AA399 = "", "",MIN('3.Weekly Hours &amp; Wage Activity'!AA399/40,1)),IF('3.Weekly Hours &amp; Wage Activity'!AA399="", "",'3.Weekly Hours &amp; Wage Activity'!AA399/40 ))),0)</f>
        <v>0</v>
      </c>
      <c r="AS399" s="86">
        <f>IFERROR(IF('3.Weekly Hours &amp; Wage Activity'!AB399 = "FT", 1,MIN(1,IF('3.Weekly Hours &amp; Wage Activity'!AB399 = "", "",MIN('3.Weekly Hours &amp; Wage Activity'!AB399/40,1)),IF('3.Weekly Hours &amp; Wage Activity'!AB399="", "",'3.Weekly Hours &amp; Wage Activity'!AB399/40 ))),0)</f>
        <v>0</v>
      </c>
      <c r="AT399" s="86">
        <f>IFERROR(IF('3.Weekly Hours &amp; Wage Activity'!AC399 = "FT", 1,MIN(1,IF('3.Weekly Hours &amp; Wage Activity'!AC399 = "", "",MIN('3.Weekly Hours &amp; Wage Activity'!AC399/40,1)),IF('3.Weekly Hours &amp; Wage Activity'!AC399="", "",'3.Weekly Hours &amp; Wage Activity'!AC399/40 ))),0)</f>
        <v>0</v>
      </c>
      <c r="AU399" s="86">
        <f>IFERROR(IF('3.Weekly Hours &amp; Wage Activity'!AD399 = "FT", 1,MIN(1,IF('3.Weekly Hours &amp; Wage Activity'!AD399 = "", "",MIN('3.Weekly Hours &amp; Wage Activity'!AD399/40,1)),IF('3.Weekly Hours &amp; Wage Activity'!AD399="", "",'3.Weekly Hours &amp; Wage Activity'!AD399/40 ))),0)</f>
        <v>0</v>
      </c>
      <c r="AV399" s="86">
        <f>IFERROR(IF('3.Weekly Hours &amp; Wage Activity'!AE399 = "FT", 1,MIN(1,IF('3.Weekly Hours &amp; Wage Activity'!AE399 = "", "",MIN('3.Weekly Hours &amp; Wage Activity'!AE399/40,1)),IF('3.Weekly Hours &amp; Wage Activity'!AE399="", "",'3.Weekly Hours &amp; Wage Activity'!AE399/40 ))),0)</f>
        <v>0</v>
      </c>
      <c r="AW399" s="86">
        <f>IFERROR(IF('3.Weekly Hours &amp; Wage Activity'!AF399 = "FT", 1,MIN(1,IF('3.Weekly Hours &amp; Wage Activity'!AF399 = "", "",MIN('3.Weekly Hours &amp; Wage Activity'!AF399/40,1)),IF('3.Weekly Hours &amp; Wage Activity'!AF399="", "",'3.Weekly Hours &amp; Wage Activity'!AF399/40 ))),0)</f>
        <v>0</v>
      </c>
      <c r="AX399" s="86">
        <f>IFERROR(IF('3.Weekly Hours &amp; Wage Activity'!AG399 = "FT", 1,MIN(1,IF('3.Weekly Hours &amp; Wage Activity'!AG399 = "", "",MIN('3.Weekly Hours &amp; Wage Activity'!AG399/40,1)),IF('3.Weekly Hours &amp; Wage Activity'!AG399="", "",'3.Weekly Hours &amp; Wage Activity'!AG399/40 ))),0)</f>
        <v>0</v>
      </c>
      <c r="AY399" s="523">
        <f>SUM( IF(COUNTIF('3.Weekly Hours &amp; Wage Activity'!J399:Q399, "&lt;&gt;FT") = 0, COLUMNS('3.Weekly Hours &amp; Wage Activity'!J399:AG399) * 40, '3.Weekly Hours &amp; Wage Activity'!J399:AG399))</f>
        <v>0</v>
      </c>
      <c r="AZ399" s="86">
        <f t="shared" si="48"/>
        <v>0</v>
      </c>
      <c r="BA399" s="87">
        <f t="shared" si="49"/>
        <v>0</v>
      </c>
      <c r="BB399" s="74" t="str">
        <f>IF('2.Census &amp; Reference Benchmarks'!K399 = "", "", '2.Census &amp; Reference Benchmarks'!K399)</f>
        <v/>
      </c>
      <c r="BC399" s="185">
        <f>IF('2.Census &amp; Reference Benchmarks'!L399="N/A",IF(OR(AND(G399="",I399=""),AND(G399&lt;DATEVALUE("1/1/2020"),OR(I399="",I399&gt;DATEVALUE("3/31/2020")))),177.14,IF(OR(I399 = "", I399 &gt; DATEVALUE("1/31/2020")), ROUND(177.14*((DATEVALUE("2/1/2020") -G399)/31),1))),IF('2.Census &amp; Reference Benchmarks'!L399="",0,'2.Census &amp; Reference Benchmarks'!L399))</f>
        <v>0</v>
      </c>
      <c r="BD399" s="74" t="str">
        <f>IF('2.Census &amp; Reference Benchmarks'!N399 = "", "", '2.Census &amp; Reference Benchmarks'!N399)</f>
        <v/>
      </c>
      <c r="BE399" s="185">
        <f>IF('2.Census &amp; Reference Benchmarks'!O399="N/A",IF(OR(AND(G399="",I399=""),AND(G399&lt;=DATEVALUE("2/1/2020"),OR(I399="",I399&gt;=DATEVALUE("2/29/2020")))),165.71,IF(AND(G399&gt;DATEVALUE("2/1/2020"),OR(I399="",I399&lt;=DATEVALUE("2/29/2020"))),((DATEVALUE("3/1/2020")-G399)/29)*165.71,"")),IF('2.Census &amp; Reference Benchmarks'!O399="",0,'2.Census &amp; Reference Benchmarks'!O399))</f>
        <v>0</v>
      </c>
    </row>
    <row r="400" spans="1:57" x14ac:dyDescent="0.25">
      <c r="A400" s="3"/>
      <c r="B400" s="56">
        <f>IF('2.Census &amp; Reference Benchmarks'!B400 &lt;&gt;"",'2.Census &amp; Reference Benchmarks'!B400,"")</f>
        <v>0</v>
      </c>
      <c r="C400" s="56">
        <f>IF('2.Census &amp; Reference Benchmarks'!C400 &lt;&gt;"",'2.Census &amp; Reference Benchmarks'!C400,"")</f>
        <v>0</v>
      </c>
      <c r="D400" s="57" t="str">
        <f>IF('2.Census &amp; Reference Benchmarks'!D400 &lt;&gt;"",'2.Census &amp; Reference Benchmarks'!D400,"")</f>
        <v/>
      </c>
      <c r="E400" s="56" t="str">
        <f>IF('2.Census &amp; Reference Benchmarks'!E400 &lt;&gt;"",'2.Census &amp; Reference Benchmarks'!E400,"")</f>
        <v/>
      </c>
      <c r="F400" s="56" t="str">
        <f>IF('2.Census &amp; Reference Benchmarks'!F400 &lt;&gt;"",'2.Census &amp; Reference Benchmarks'!F400,"")</f>
        <v/>
      </c>
      <c r="G400" s="58" t="str">
        <f>IF('2.Census &amp; Reference Benchmarks'!G400 &lt;&gt;"",'2.Census &amp; Reference Benchmarks'!G400,"")</f>
        <v/>
      </c>
      <c r="H400" s="58" t="str">
        <f>IF('2.Census &amp; Reference Benchmarks'!H400 &lt;&gt;"",'2.Census &amp; Reference Benchmarks'!H400,"")</f>
        <v/>
      </c>
      <c r="I400" s="58" t="str">
        <f>IF('2.Census &amp; Reference Benchmarks'!I400 &lt;&gt;"",'2.Census &amp; Reference Benchmarks'!I400,"")</f>
        <v/>
      </c>
      <c r="J400" s="69" t="str">
        <f>IF('2.Census &amp; Reference Benchmarks'!J400 &lt;&gt;"",'2.Census &amp; Reference Benchmarks'!J400,"")</f>
        <v/>
      </c>
      <c r="K400" s="58" t="str">
        <f>IF('7.Safe Harbor Input Data &amp; Calc'!Q402 &lt;&gt; "", '7.Safe Harbor Input Data &amp; Calc'!Q402, "")</f>
        <v>No</v>
      </c>
      <c r="L400" s="59" t="str">
        <f>IF('2.Census &amp; Reference Benchmarks'!T400&lt;&gt; "",'2.Census &amp; Reference Benchmarks'!T400,"")</f>
        <v/>
      </c>
      <c r="M400" s="60">
        <f>'2.Census &amp; Reference Benchmarks'!M400</f>
        <v>0</v>
      </c>
      <c r="N400" s="60">
        <f>'2.Census &amp; Reference Benchmarks'!P400</f>
        <v>0</v>
      </c>
      <c r="O400" s="60">
        <f>'2.Census &amp; Reference Benchmarks'!S400</f>
        <v>0</v>
      </c>
      <c r="P400" s="52">
        <f>IF( AND(I400 &lt; '1. Summary for SBA'!$J$7, I400 &lt;&gt;""), 0, IF(AND(G400="",I400=""),SUM(M400:O400)*4,IF(I400&lt;'1. Summary for SBA'!$J$7,0,IF(K400="Yes",0,IF(H400="Salary",IF(AND(SUM(M400:O400)*4&lt;100000,L400=""),(SUM(M400:O400)/(IF(OR(I400=0,I400&gt;=DATEVALUE("3/31/2020")),DATEVALUE("3/31/2020"),I400)-IF(OR(G400&lt;=DATEVALUE("1/1/2020"), G400 = ""),DATEVALUE("1/1/2020"),IF(OR(MONTH(G400)=1),G400+1,IF(MONTH(G400)=3,G400,G400-1)))))*360,0),0)))))</f>
        <v>0</v>
      </c>
      <c r="Q400" s="52">
        <f t="shared" si="43"/>
        <v>0</v>
      </c>
      <c r="R400" s="67">
        <f t="shared" si="44"/>
        <v>0</v>
      </c>
      <c r="S400" s="53">
        <f>SUM('3.Weekly Hours &amp; Wage Activity'!AI400:BF400)</f>
        <v>0</v>
      </c>
      <c r="T400" s="53">
        <f>IF(AND(I400&lt;&gt; "",  I400 &lt; '1. Summary for SBA'!$J$11 +168, I400 &gt; '1. Summary for SBA'!$J$11),S400+(((168-(I400-'1. Summary for SBA'!$J$11+1))*S400)/((I400-'1. Summary for SBA'!$J$11+1))),0)</f>
        <v>0</v>
      </c>
      <c r="U400" s="369">
        <f>IF(K400= "Yes",0,IF( H400 = "salary",IF(T400 = 0,MAX(0,$R400-$S400), R400-T400),IF( H400 = "Hourly",'6. Hourly EE Wage Reduction'!AA400, 0)))</f>
        <v>0</v>
      </c>
      <c r="V400" s="67">
        <f t="shared" si="45"/>
        <v>0</v>
      </c>
      <c r="W400" s="405" t="str">
        <f>IF(U400 = 0, "No",IF('6. Hourly EE Wage Reduction'!T400 &gt;'6. Hourly EE Wage Reduction'!W400, "Yes", "No"))</f>
        <v>No</v>
      </c>
      <c r="X400" s="67">
        <f t="shared" si="46"/>
        <v>0</v>
      </c>
      <c r="Y400" s="67">
        <f t="shared" si="47"/>
        <v>0</v>
      </c>
      <c r="AA400" s="86">
        <f>IFERROR(IF('3.Weekly Hours &amp; Wage Activity'!J400 = "FT", 1,MIN(1,IF('3.Weekly Hours &amp; Wage Activity'!J400 = "", "",MIN('3.Weekly Hours &amp; Wage Activity'!J400/40,1)),IF('3.Weekly Hours &amp; Wage Activity'!J400="", "",'3.Weekly Hours &amp; Wage Activity'!J400/40 ))),0)</f>
        <v>0</v>
      </c>
      <c r="AB400" s="86">
        <f>IFERROR(IF('3.Weekly Hours &amp; Wage Activity'!K400 = "FT", 1,MIN(1,IF('3.Weekly Hours &amp; Wage Activity'!K400 = "", "",MIN('3.Weekly Hours &amp; Wage Activity'!K400/40,1)),IF('3.Weekly Hours &amp; Wage Activity'!K400="", "",'3.Weekly Hours &amp; Wage Activity'!K400/40 ))),0)</f>
        <v>0</v>
      </c>
      <c r="AC400" s="86">
        <f>IFERROR(IF('3.Weekly Hours &amp; Wage Activity'!L400 = "FT", 1,MIN(1,IF('3.Weekly Hours &amp; Wage Activity'!L400 = "", "",MIN('3.Weekly Hours &amp; Wage Activity'!L400/40,1)),IF('3.Weekly Hours &amp; Wage Activity'!L400="", "",'3.Weekly Hours &amp; Wage Activity'!L400/40 ))),0)</f>
        <v>0</v>
      </c>
      <c r="AD400" s="86">
        <f>IFERROR(IF('3.Weekly Hours &amp; Wage Activity'!M400 = "FT", 1,MIN(1,IF('3.Weekly Hours &amp; Wage Activity'!M400 = "", "",MIN('3.Weekly Hours &amp; Wage Activity'!M400/40,1)),IF('3.Weekly Hours &amp; Wage Activity'!M400="", "",'3.Weekly Hours &amp; Wage Activity'!M400/40 ))),0)</f>
        <v>0</v>
      </c>
      <c r="AE400" s="86">
        <f>IFERROR(IF('3.Weekly Hours &amp; Wage Activity'!N400 = "FT", 1,MIN(1,IF('3.Weekly Hours &amp; Wage Activity'!N400 = "", "",MIN('3.Weekly Hours &amp; Wage Activity'!N400/40,1)),IF('3.Weekly Hours &amp; Wage Activity'!N400="", "",'3.Weekly Hours &amp; Wage Activity'!N400/40 ))),0)</f>
        <v>0</v>
      </c>
      <c r="AF400" s="86">
        <f>IFERROR(IF('3.Weekly Hours &amp; Wage Activity'!O400 = "FT", 1,MIN(1,IF('3.Weekly Hours &amp; Wage Activity'!O400 = "", "",MIN('3.Weekly Hours &amp; Wage Activity'!O400/40,1)),IF('3.Weekly Hours &amp; Wage Activity'!O400="", "",'3.Weekly Hours &amp; Wage Activity'!O400/40 ))),0)</f>
        <v>0</v>
      </c>
      <c r="AG400" s="86">
        <f>IFERROR(IF('3.Weekly Hours &amp; Wage Activity'!P400 = "FT", 1,MIN(1,IF('3.Weekly Hours &amp; Wage Activity'!P400 = "", "",MIN('3.Weekly Hours &amp; Wage Activity'!P400/40,1)),IF('3.Weekly Hours &amp; Wage Activity'!P400="", "",'3.Weekly Hours &amp; Wage Activity'!P400/40 ))),0)</f>
        <v>0</v>
      </c>
      <c r="AH400" s="86">
        <f>IFERROR(IF('3.Weekly Hours &amp; Wage Activity'!Q400 = "FT", 1,MIN(1,IF('3.Weekly Hours &amp; Wage Activity'!Q400 = "", "",MIN('3.Weekly Hours &amp; Wage Activity'!Q400/40,1)),IF('3.Weekly Hours &amp; Wage Activity'!Q400="", "",'3.Weekly Hours &amp; Wage Activity'!Q400/40 ))),0)</f>
        <v>0</v>
      </c>
      <c r="AI400" s="86">
        <f>IFERROR(IF('3.Weekly Hours &amp; Wage Activity'!R400 = "FT", 1,MIN(1,IF('3.Weekly Hours &amp; Wage Activity'!R400 = "", "",MIN('3.Weekly Hours &amp; Wage Activity'!R400/40,1)),IF('3.Weekly Hours &amp; Wage Activity'!R400="", "",'3.Weekly Hours &amp; Wage Activity'!R400/40 ))),0)</f>
        <v>0</v>
      </c>
      <c r="AJ400" s="86">
        <f>IFERROR(IF('3.Weekly Hours &amp; Wage Activity'!S400 = "FT", 1,MIN(1,IF('3.Weekly Hours &amp; Wage Activity'!S400 = "", "",MIN('3.Weekly Hours &amp; Wage Activity'!S400/40,1)),IF('3.Weekly Hours &amp; Wage Activity'!S400="", "",'3.Weekly Hours &amp; Wage Activity'!S400/40 ))),0)</f>
        <v>0</v>
      </c>
      <c r="AK400" s="86">
        <f>IFERROR(IF('3.Weekly Hours &amp; Wage Activity'!T400 = "FT", 1,MIN(1,IF('3.Weekly Hours &amp; Wage Activity'!T400 = "", "",MIN('3.Weekly Hours &amp; Wage Activity'!T400/40,1)),IF('3.Weekly Hours &amp; Wage Activity'!T400="", "",'3.Weekly Hours &amp; Wage Activity'!T400/40 ))),0)</f>
        <v>0</v>
      </c>
      <c r="AL400" s="86">
        <f>IFERROR(IF('3.Weekly Hours &amp; Wage Activity'!U400 = "FT", 1,MIN(1,IF('3.Weekly Hours &amp; Wage Activity'!U400 = "", "",MIN('3.Weekly Hours &amp; Wage Activity'!U400/40,1)),IF('3.Weekly Hours &amp; Wage Activity'!U400="", "",'3.Weekly Hours &amp; Wage Activity'!U400/40 ))),0)</f>
        <v>0</v>
      </c>
      <c r="AM400" s="86">
        <f>IFERROR(IF('3.Weekly Hours &amp; Wage Activity'!V400 = "FT", 1,MIN(1,IF('3.Weekly Hours &amp; Wage Activity'!V400 = "", "",MIN('3.Weekly Hours &amp; Wage Activity'!V400/40,1)),IF('3.Weekly Hours &amp; Wage Activity'!V400="", "",'3.Weekly Hours &amp; Wage Activity'!V400/40 ))),0)</f>
        <v>0</v>
      </c>
      <c r="AN400" s="86">
        <f>IFERROR(IF('3.Weekly Hours &amp; Wage Activity'!W400 = "FT", 1,MIN(1,IF('3.Weekly Hours &amp; Wage Activity'!W400 = "", "",MIN('3.Weekly Hours &amp; Wage Activity'!W400/40,1)),IF('3.Weekly Hours &amp; Wage Activity'!W400="", "",'3.Weekly Hours &amp; Wage Activity'!W400/40 ))),0)</f>
        <v>0</v>
      </c>
      <c r="AO400" s="86">
        <f>IFERROR(IF('3.Weekly Hours &amp; Wage Activity'!X400 = "FT", 1,MIN(1,IF('3.Weekly Hours &amp; Wage Activity'!X400 = "", "",MIN('3.Weekly Hours &amp; Wage Activity'!X400/40,1)),IF('3.Weekly Hours &amp; Wage Activity'!X400="", "",'3.Weekly Hours &amp; Wage Activity'!X400/40 ))),0)</f>
        <v>0</v>
      </c>
      <c r="AP400" s="86">
        <f>IFERROR(IF('3.Weekly Hours &amp; Wage Activity'!Y400 = "FT", 1,MIN(1,IF('3.Weekly Hours &amp; Wage Activity'!Y400 = "", "",MIN('3.Weekly Hours &amp; Wage Activity'!Y400/40,1)),IF('3.Weekly Hours &amp; Wage Activity'!Y400="", "",'3.Weekly Hours &amp; Wage Activity'!Y400/40 ))),0)</f>
        <v>0</v>
      </c>
      <c r="AQ400" s="86">
        <f>IFERROR(IF('3.Weekly Hours &amp; Wage Activity'!Z400 = "FT", 1,MIN(1,IF('3.Weekly Hours &amp; Wage Activity'!Z400 = "", "",MIN('3.Weekly Hours &amp; Wage Activity'!Z400/40,1)),IF('3.Weekly Hours &amp; Wage Activity'!Z400="", "",'3.Weekly Hours &amp; Wage Activity'!Z400/40 ))),0)</f>
        <v>0</v>
      </c>
      <c r="AR400" s="86">
        <f>IFERROR(IF('3.Weekly Hours &amp; Wage Activity'!AA400 = "FT", 1,MIN(1,IF('3.Weekly Hours &amp; Wage Activity'!AA400 = "", "",MIN('3.Weekly Hours &amp; Wage Activity'!AA400/40,1)),IF('3.Weekly Hours &amp; Wage Activity'!AA400="", "",'3.Weekly Hours &amp; Wage Activity'!AA400/40 ))),0)</f>
        <v>0</v>
      </c>
      <c r="AS400" s="86">
        <f>IFERROR(IF('3.Weekly Hours &amp; Wage Activity'!AB400 = "FT", 1,MIN(1,IF('3.Weekly Hours &amp; Wage Activity'!AB400 = "", "",MIN('3.Weekly Hours &amp; Wage Activity'!AB400/40,1)),IF('3.Weekly Hours &amp; Wage Activity'!AB400="", "",'3.Weekly Hours &amp; Wage Activity'!AB400/40 ))),0)</f>
        <v>0</v>
      </c>
      <c r="AT400" s="86">
        <f>IFERROR(IF('3.Weekly Hours &amp; Wage Activity'!AC400 = "FT", 1,MIN(1,IF('3.Weekly Hours &amp; Wage Activity'!AC400 = "", "",MIN('3.Weekly Hours &amp; Wage Activity'!AC400/40,1)),IF('3.Weekly Hours &amp; Wage Activity'!AC400="", "",'3.Weekly Hours &amp; Wage Activity'!AC400/40 ))),0)</f>
        <v>0</v>
      </c>
      <c r="AU400" s="86">
        <f>IFERROR(IF('3.Weekly Hours &amp; Wage Activity'!AD400 = "FT", 1,MIN(1,IF('3.Weekly Hours &amp; Wage Activity'!AD400 = "", "",MIN('3.Weekly Hours &amp; Wage Activity'!AD400/40,1)),IF('3.Weekly Hours &amp; Wage Activity'!AD400="", "",'3.Weekly Hours &amp; Wage Activity'!AD400/40 ))),0)</f>
        <v>0</v>
      </c>
      <c r="AV400" s="86">
        <f>IFERROR(IF('3.Weekly Hours &amp; Wage Activity'!AE400 = "FT", 1,MIN(1,IF('3.Weekly Hours &amp; Wage Activity'!AE400 = "", "",MIN('3.Weekly Hours &amp; Wage Activity'!AE400/40,1)),IF('3.Weekly Hours &amp; Wage Activity'!AE400="", "",'3.Weekly Hours &amp; Wage Activity'!AE400/40 ))),0)</f>
        <v>0</v>
      </c>
      <c r="AW400" s="86">
        <f>IFERROR(IF('3.Weekly Hours &amp; Wage Activity'!AF400 = "FT", 1,MIN(1,IF('3.Weekly Hours &amp; Wage Activity'!AF400 = "", "",MIN('3.Weekly Hours &amp; Wage Activity'!AF400/40,1)),IF('3.Weekly Hours &amp; Wage Activity'!AF400="", "",'3.Weekly Hours &amp; Wage Activity'!AF400/40 ))),0)</f>
        <v>0</v>
      </c>
      <c r="AX400" s="86">
        <f>IFERROR(IF('3.Weekly Hours &amp; Wage Activity'!AG400 = "FT", 1,MIN(1,IF('3.Weekly Hours &amp; Wage Activity'!AG400 = "", "",MIN('3.Weekly Hours &amp; Wage Activity'!AG400/40,1)),IF('3.Weekly Hours &amp; Wage Activity'!AG400="", "",'3.Weekly Hours &amp; Wage Activity'!AG400/40 ))),0)</f>
        <v>0</v>
      </c>
      <c r="AY400" s="523">
        <f>SUM( IF(COUNTIF('3.Weekly Hours &amp; Wage Activity'!J400:Q400, "&lt;&gt;FT") = 0, COLUMNS('3.Weekly Hours &amp; Wage Activity'!J400:AG400) * 40, '3.Weekly Hours &amp; Wage Activity'!J400:AG400))</f>
        <v>0</v>
      </c>
      <c r="AZ400" s="86">
        <f t="shared" si="48"/>
        <v>0</v>
      </c>
      <c r="BA400" s="87">
        <f t="shared" si="49"/>
        <v>0</v>
      </c>
      <c r="BB400" s="74" t="str">
        <f>IF('2.Census &amp; Reference Benchmarks'!K400 = "", "", '2.Census &amp; Reference Benchmarks'!K400)</f>
        <v/>
      </c>
      <c r="BC400" s="185">
        <f>IF('2.Census &amp; Reference Benchmarks'!L400="N/A",IF(OR(AND(G400="",I400=""),AND(G400&lt;DATEVALUE("1/1/2020"),OR(I400="",I400&gt;DATEVALUE("3/31/2020")))),177.14,IF(OR(I400 = "", I400 &gt; DATEVALUE("1/31/2020")), ROUND(177.14*((DATEVALUE("2/1/2020") -G400)/31),1))),IF('2.Census &amp; Reference Benchmarks'!L400="",0,'2.Census &amp; Reference Benchmarks'!L400))</f>
        <v>0</v>
      </c>
      <c r="BD400" s="74" t="str">
        <f>IF('2.Census &amp; Reference Benchmarks'!N400 = "", "", '2.Census &amp; Reference Benchmarks'!N400)</f>
        <v/>
      </c>
      <c r="BE400" s="185">
        <f>IF('2.Census &amp; Reference Benchmarks'!O400="N/A",IF(OR(AND(G400="",I400=""),AND(G400&lt;=DATEVALUE("2/1/2020"),OR(I400="",I400&gt;=DATEVALUE("2/29/2020")))),165.71,IF(AND(G400&gt;DATEVALUE("2/1/2020"),OR(I400="",I400&lt;=DATEVALUE("2/29/2020"))),((DATEVALUE("3/1/2020")-G400)/29)*165.71,"")),IF('2.Census &amp; Reference Benchmarks'!O400="",0,'2.Census &amp; Reference Benchmarks'!O400))</f>
        <v>0</v>
      </c>
    </row>
    <row r="401" spans="1:57" x14ac:dyDescent="0.25">
      <c r="A401" s="3"/>
      <c r="B401" s="56">
        <f>IF('2.Census &amp; Reference Benchmarks'!B401 &lt;&gt;"",'2.Census &amp; Reference Benchmarks'!B401,"")</f>
        <v>0</v>
      </c>
      <c r="C401" s="56">
        <f>IF('2.Census &amp; Reference Benchmarks'!C401 &lt;&gt;"",'2.Census &amp; Reference Benchmarks'!C401,"")</f>
        <v>0</v>
      </c>
      <c r="D401" s="57" t="str">
        <f>IF('2.Census &amp; Reference Benchmarks'!D401 &lt;&gt;"",'2.Census &amp; Reference Benchmarks'!D401,"")</f>
        <v/>
      </c>
      <c r="E401" s="56" t="str">
        <f>IF('2.Census &amp; Reference Benchmarks'!E401 &lt;&gt;"",'2.Census &amp; Reference Benchmarks'!E401,"")</f>
        <v/>
      </c>
      <c r="F401" s="56" t="str">
        <f>IF('2.Census &amp; Reference Benchmarks'!F401 &lt;&gt;"",'2.Census &amp; Reference Benchmarks'!F401,"")</f>
        <v/>
      </c>
      <c r="G401" s="58" t="str">
        <f>IF('2.Census &amp; Reference Benchmarks'!G401 &lt;&gt;"",'2.Census &amp; Reference Benchmarks'!G401,"")</f>
        <v/>
      </c>
      <c r="H401" s="58" t="str">
        <f>IF('2.Census &amp; Reference Benchmarks'!H401 &lt;&gt;"",'2.Census &amp; Reference Benchmarks'!H401,"")</f>
        <v/>
      </c>
      <c r="I401" s="58" t="str">
        <f>IF('2.Census &amp; Reference Benchmarks'!I401 &lt;&gt;"",'2.Census &amp; Reference Benchmarks'!I401,"")</f>
        <v/>
      </c>
      <c r="J401" s="69" t="str">
        <f>IF('2.Census &amp; Reference Benchmarks'!J401 &lt;&gt;"",'2.Census &amp; Reference Benchmarks'!J401,"")</f>
        <v/>
      </c>
      <c r="K401" s="58" t="str">
        <f>IF('7.Safe Harbor Input Data &amp; Calc'!Q403 &lt;&gt; "", '7.Safe Harbor Input Data &amp; Calc'!Q403, "")</f>
        <v>No</v>
      </c>
      <c r="L401" s="59" t="str">
        <f>IF('2.Census &amp; Reference Benchmarks'!T401&lt;&gt; "",'2.Census &amp; Reference Benchmarks'!T401,"")</f>
        <v/>
      </c>
      <c r="M401" s="60">
        <f>'2.Census &amp; Reference Benchmarks'!M401</f>
        <v>0</v>
      </c>
      <c r="N401" s="60">
        <f>'2.Census &amp; Reference Benchmarks'!P401</f>
        <v>0</v>
      </c>
      <c r="O401" s="60">
        <f>'2.Census &amp; Reference Benchmarks'!S401</f>
        <v>0</v>
      </c>
      <c r="P401" s="52">
        <f>IF( AND(I401 &lt; '1. Summary for SBA'!$J$7, I401 &lt;&gt;""), 0, IF(AND(G401="",I401=""),SUM(M401:O401)*4,IF(I401&lt;'1. Summary for SBA'!$J$7,0,IF(K401="Yes",0,IF(H401="Salary",IF(AND(SUM(M401:O401)*4&lt;100000,L401=""),(SUM(M401:O401)/(IF(OR(I401=0,I401&gt;=DATEVALUE("3/31/2020")),DATEVALUE("3/31/2020"),I401)-IF(OR(G401&lt;=DATEVALUE("1/1/2020"), G401 = ""),DATEVALUE("1/1/2020"),IF(OR(MONTH(G401)=1),G401+1,IF(MONTH(G401)=3,G401,G401-1)))))*360,0),0)))))</f>
        <v>0</v>
      </c>
      <c r="Q401" s="52">
        <f t="shared" si="43"/>
        <v>0</v>
      </c>
      <c r="R401" s="67">
        <f t="shared" si="44"/>
        <v>0</v>
      </c>
      <c r="S401" s="53">
        <f>SUM('3.Weekly Hours &amp; Wage Activity'!AI401:BF401)</f>
        <v>0</v>
      </c>
      <c r="T401" s="53">
        <f>IF(AND(I401&lt;&gt; "",  I401 &lt; '1. Summary for SBA'!$J$11 +168, I401 &gt; '1. Summary for SBA'!$J$11),S401+(((168-(I401-'1. Summary for SBA'!$J$11+1))*S401)/((I401-'1. Summary for SBA'!$J$11+1))),0)</f>
        <v>0</v>
      </c>
      <c r="U401" s="369">
        <f>IF(K401= "Yes",0,IF( H401 = "salary",IF(T401 = 0,MAX(0,$R401-$S401), R401-T401),IF( H401 = "Hourly",'6. Hourly EE Wage Reduction'!AA401, 0)))</f>
        <v>0</v>
      </c>
      <c r="V401" s="67">
        <f t="shared" si="45"/>
        <v>0</v>
      </c>
      <c r="W401" s="405" t="str">
        <f>IF(U401 = 0, "No",IF('6. Hourly EE Wage Reduction'!T401 &gt;'6. Hourly EE Wage Reduction'!W401, "Yes", "No"))</f>
        <v>No</v>
      </c>
      <c r="X401" s="67">
        <f t="shared" si="46"/>
        <v>0</v>
      </c>
      <c r="Y401" s="67">
        <f t="shared" si="47"/>
        <v>0</v>
      </c>
      <c r="AA401" s="86">
        <f>IFERROR(IF('3.Weekly Hours &amp; Wage Activity'!J401 = "FT", 1,MIN(1,IF('3.Weekly Hours &amp; Wage Activity'!J401 = "", "",MIN('3.Weekly Hours &amp; Wage Activity'!J401/40,1)),IF('3.Weekly Hours &amp; Wage Activity'!J401="", "",'3.Weekly Hours &amp; Wage Activity'!J401/40 ))),0)</f>
        <v>0</v>
      </c>
      <c r="AB401" s="86">
        <f>IFERROR(IF('3.Weekly Hours &amp; Wage Activity'!K401 = "FT", 1,MIN(1,IF('3.Weekly Hours &amp; Wage Activity'!K401 = "", "",MIN('3.Weekly Hours &amp; Wage Activity'!K401/40,1)),IF('3.Weekly Hours &amp; Wage Activity'!K401="", "",'3.Weekly Hours &amp; Wage Activity'!K401/40 ))),0)</f>
        <v>0</v>
      </c>
      <c r="AC401" s="86">
        <f>IFERROR(IF('3.Weekly Hours &amp; Wage Activity'!L401 = "FT", 1,MIN(1,IF('3.Weekly Hours &amp; Wage Activity'!L401 = "", "",MIN('3.Weekly Hours &amp; Wage Activity'!L401/40,1)),IF('3.Weekly Hours &amp; Wage Activity'!L401="", "",'3.Weekly Hours &amp; Wage Activity'!L401/40 ))),0)</f>
        <v>0</v>
      </c>
      <c r="AD401" s="86">
        <f>IFERROR(IF('3.Weekly Hours &amp; Wage Activity'!M401 = "FT", 1,MIN(1,IF('3.Weekly Hours &amp; Wage Activity'!M401 = "", "",MIN('3.Weekly Hours &amp; Wage Activity'!M401/40,1)),IF('3.Weekly Hours &amp; Wage Activity'!M401="", "",'3.Weekly Hours &amp; Wage Activity'!M401/40 ))),0)</f>
        <v>0</v>
      </c>
      <c r="AE401" s="86">
        <f>IFERROR(IF('3.Weekly Hours &amp; Wage Activity'!N401 = "FT", 1,MIN(1,IF('3.Weekly Hours &amp; Wage Activity'!N401 = "", "",MIN('3.Weekly Hours &amp; Wage Activity'!N401/40,1)),IF('3.Weekly Hours &amp; Wage Activity'!N401="", "",'3.Weekly Hours &amp; Wage Activity'!N401/40 ))),0)</f>
        <v>0</v>
      </c>
      <c r="AF401" s="86">
        <f>IFERROR(IF('3.Weekly Hours &amp; Wage Activity'!O401 = "FT", 1,MIN(1,IF('3.Weekly Hours &amp; Wage Activity'!O401 = "", "",MIN('3.Weekly Hours &amp; Wage Activity'!O401/40,1)),IF('3.Weekly Hours &amp; Wage Activity'!O401="", "",'3.Weekly Hours &amp; Wage Activity'!O401/40 ))),0)</f>
        <v>0</v>
      </c>
      <c r="AG401" s="86">
        <f>IFERROR(IF('3.Weekly Hours &amp; Wage Activity'!P401 = "FT", 1,MIN(1,IF('3.Weekly Hours &amp; Wage Activity'!P401 = "", "",MIN('3.Weekly Hours &amp; Wage Activity'!P401/40,1)),IF('3.Weekly Hours &amp; Wage Activity'!P401="", "",'3.Weekly Hours &amp; Wage Activity'!P401/40 ))),0)</f>
        <v>0</v>
      </c>
      <c r="AH401" s="86">
        <f>IFERROR(IF('3.Weekly Hours &amp; Wage Activity'!Q401 = "FT", 1,MIN(1,IF('3.Weekly Hours &amp; Wage Activity'!Q401 = "", "",MIN('3.Weekly Hours &amp; Wage Activity'!Q401/40,1)),IF('3.Weekly Hours &amp; Wage Activity'!Q401="", "",'3.Weekly Hours &amp; Wage Activity'!Q401/40 ))),0)</f>
        <v>0</v>
      </c>
      <c r="AI401" s="86">
        <f>IFERROR(IF('3.Weekly Hours &amp; Wage Activity'!R401 = "FT", 1,MIN(1,IF('3.Weekly Hours &amp; Wage Activity'!R401 = "", "",MIN('3.Weekly Hours &amp; Wage Activity'!R401/40,1)),IF('3.Weekly Hours &amp; Wage Activity'!R401="", "",'3.Weekly Hours &amp; Wage Activity'!R401/40 ))),0)</f>
        <v>0</v>
      </c>
      <c r="AJ401" s="86">
        <f>IFERROR(IF('3.Weekly Hours &amp; Wage Activity'!S401 = "FT", 1,MIN(1,IF('3.Weekly Hours &amp; Wage Activity'!S401 = "", "",MIN('3.Weekly Hours &amp; Wage Activity'!S401/40,1)),IF('3.Weekly Hours &amp; Wage Activity'!S401="", "",'3.Weekly Hours &amp; Wage Activity'!S401/40 ))),0)</f>
        <v>0</v>
      </c>
      <c r="AK401" s="86">
        <f>IFERROR(IF('3.Weekly Hours &amp; Wage Activity'!T401 = "FT", 1,MIN(1,IF('3.Weekly Hours &amp; Wage Activity'!T401 = "", "",MIN('3.Weekly Hours &amp; Wage Activity'!T401/40,1)),IF('3.Weekly Hours &amp; Wage Activity'!T401="", "",'3.Weekly Hours &amp; Wage Activity'!T401/40 ))),0)</f>
        <v>0</v>
      </c>
      <c r="AL401" s="86">
        <f>IFERROR(IF('3.Weekly Hours &amp; Wage Activity'!U401 = "FT", 1,MIN(1,IF('3.Weekly Hours &amp; Wage Activity'!U401 = "", "",MIN('3.Weekly Hours &amp; Wage Activity'!U401/40,1)),IF('3.Weekly Hours &amp; Wage Activity'!U401="", "",'3.Weekly Hours &amp; Wage Activity'!U401/40 ))),0)</f>
        <v>0</v>
      </c>
      <c r="AM401" s="86">
        <f>IFERROR(IF('3.Weekly Hours &amp; Wage Activity'!V401 = "FT", 1,MIN(1,IF('3.Weekly Hours &amp; Wage Activity'!V401 = "", "",MIN('3.Weekly Hours &amp; Wage Activity'!V401/40,1)),IF('3.Weekly Hours &amp; Wage Activity'!V401="", "",'3.Weekly Hours &amp; Wage Activity'!V401/40 ))),0)</f>
        <v>0</v>
      </c>
      <c r="AN401" s="86">
        <f>IFERROR(IF('3.Weekly Hours &amp; Wage Activity'!W401 = "FT", 1,MIN(1,IF('3.Weekly Hours &amp; Wage Activity'!W401 = "", "",MIN('3.Weekly Hours &amp; Wage Activity'!W401/40,1)),IF('3.Weekly Hours &amp; Wage Activity'!W401="", "",'3.Weekly Hours &amp; Wage Activity'!W401/40 ))),0)</f>
        <v>0</v>
      </c>
      <c r="AO401" s="86">
        <f>IFERROR(IF('3.Weekly Hours &amp; Wage Activity'!X401 = "FT", 1,MIN(1,IF('3.Weekly Hours &amp; Wage Activity'!X401 = "", "",MIN('3.Weekly Hours &amp; Wage Activity'!X401/40,1)),IF('3.Weekly Hours &amp; Wage Activity'!X401="", "",'3.Weekly Hours &amp; Wage Activity'!X401/40 ))),0)</f>
        <v>0</v>
      </c>
      <c r="AP401" s="86">
        <f>IFERROR(IF('3.Weekly Hours &amp; Wage Activity'!Y401 = "FT", 1,MIN(1,IF('3.Weekly Hours &amp; Wage Activity'!Y401 = "", "",MIN('3.Weekly Hours &amp; Wage Activity'!Y401/40,1)),IF('3.Weekly Hours &amp; Wage Activity'!Y401="", "",'3.Weekly Hours &amp; Wage Activity'!Y401/40 ))),0)</f>
        <v>0</v>
      </c>
      <c r="AQ401" s="86">
        <f>IFERROR(IF('3.Weekly Hours &amp; Wage Activity'!Z401 = "FT", 1,MIN(1,IF('3.Weekly Hours &amp; Wage Activity'!Z401 = "", "",MIN('3.Weekly Hours &amp; Wage Activity'!Z401/40,1)),IF('3.Weekly Hours &amp; Wage Activity'!Z401="", "",'3.Weekly Hours &amp; Wage Activity'!Z401/40 ))),0)</f>
        <v>0</v>
      </c>
      <c r="AR401" s="86">
        <f>IFERROR(IF('3.Weekly Hours &amp; Wage Activity'!AA401 = "FT", 1,MIN(1,IF('3.Weekly Hours &amp; Wage Activity'!AA401 = "", "",MIN('3.Weekly Hours &amp; Wage Activity'!AA401/40,1)),IF('3.Weekly Hours &amp; Wage Activity'!AA401="", "",'3.Weekly Hours &amp; Wage Activity'!AA401/40 ))),0)</f>
        <v>0</v>
      </c>
      <c r="AS401" s="86">
        <f>IFERROR(IF('3.Weekly Hours &amp; Wage Activity'!AB401 = "FT", 1,MIN(1,IF('3.Weekly Hours &amp; Wage Activity'!AB401 = "", "",MIN('3.Weekly Hours &amp; Wage Activity'!AB401/40,1)),IF('3.Weekly Hours &amp; Wage Activity'!AB401="", "",'3.Weekly Hours &amp; Wage Activity'!AB401/40 ))),0)</f>
        <v>0</v>
      </c>
      <c r="AT401" s="86">
        <f>IFERROR(IF('3.Weekly Hours &amp; Wage Activity'!AC401 = "FT", 1,MIN(1,IF('3.Weekly Hours &amp; Wage Activity'!AC401 = "", "",MIN('3.Weekly Hours &amp; Wage Activity'!AC401/40,1)),IF('3.Weekly Hours &amp; Wage Activity'!AC401="", "",'3.Weekly Hours &amp; Wage Activity'!AC401/40 ))),0)</f>
        <v>0</v>
      </c>
      <c r="AU401" s="86">
        <f>IFERROR(IF('3.Weekly Hours &amp; Wage Activity'!AD401 = "FT", 1,MIN(1,IF('3.Weekly Hours &amp; Wage Activity'!AD401 = "", "",MIN('3.Weekly Hours &amp; Wage Activity'!AD401/40,1)),IF('3.Weekly Hours &amp; Wage Activity'!AD401="", "",'3.Weekly Hours &amp; Wage Activity'!AD401/40 ))),0)</f>
        <v>0</v>
      </c>
      <c r="AV401" s="86">
        <f>IFERROR(IF('3.Weekly Hours &amp; Wage Activity'!AE401 = "FT", 1,MIN(1,IF('3.Weekly Hours &amp; Wage Activity'!AE401 = "", "",MIN('3.Weekly Hours &amp; Wage Activity'!AE401/40,1)),IF('3.Weekly Hours &amp; Wage Activity'!AE401="", "",'3.Weekly Hours &amp; Wage Activity'!AE401/40 ))),0)</f>
        <v>0</v>
      </c>
      <c r="AW401" s="86">
        <f>IFERROR(IF('3.Weekly Hours &amp; Wage Activity'!AF401 = "FT", 1,MIN(1,IF('3.Weekly Hours &amp; Wage Activity'!AF401 = "", "",MIN('3.Weekly Hours &amp; Wage Activity'!AF401/40,1)),IF('3.Weekly Hours &amp; Wage Activity'!AF401="", "",'3.Weekly Hours &amp; Wage Activity'!AF401/40 ))),0)</f>
        <v>0</v>
      </c>
      <c r="AX401" s="86">
        <f>IFERROR(IF('3.Weekly Hours &amp; Wage Activity'!AG401 = "FT", 1,MIN(1,IF('3.Weekly Hours &amp; Wage Activity'!AG401 = "", "",MIN('3.Weekly Hours &amp; Wage Activity'!AG401/40,1)),IF('3.Weekly Hours &amp; Wage Activity'!AG401="", "",'3.Weekly Hours &amp; Wage Activity'!AG401/40 ))),0)</f>
        <v>0</v>
      </c>
      <c r="AY401" s="523">
        <f>SUM( IF(COUNTIF('3.Weekly Hours &amp; Wage Activity'!J401:Q401, "&lt;&gt;FT") = 0, COLUMNS('3.Weekly Hours &amp; Wage Activity'!J401:AG401) * 40, '3.Weekly Hours &amp; Wage Activity'!J401:AG401))</f>
        <v>0</v>
      </c>
      <c r="AZ401" s="86">
        <f t="shared" si="48"/>
        <v>0</v>
      </c>
      <c r="BA401" s="87">
        <f t="shared" si="49"/>
        <v>0</v>
      </c>
      <c r="BB401" s="74" t="str">
        <f>IF('2.Census &amp; Reference Benchmarks'!K401 = "", "", '2.Census &amp; Reference Benchmarks'!K401)</f>
        <v/>
      </c>
      <c r="BC401" s="185">
        <f>IF('2.Census &amp; Reference Benchmarks'!L401="N/A",IF(OR(AND(G401="",I401=""),AND(G401&lt;DATEVALUE("1/1/2020"),OR(I401="",I401&gt;DATEVALUE("3/31/2020")))),177.14,IF(OR(I401 = "", I401 &gt; DATEVALUE("1/31/2020")), ROUND(177.14*((DATEVALUE("2/1/2020") -G401)/31),1))),IF('2.Census &amp; Reference Benchmarks'!L401="",0,'2.Census &amp; Reference Benchmarks'!L401))</f>
        <v>0</v>
      </c>
      <c r="BD401" s="74" t="str">
        <f>IF('2.Census &amp; Reference Benchmarks'!N401 = "", "", '2.Census &amp; Reference Benchmarks'!N401)</f>
        <v/>
      </c>
      <c r="BE401" s="185">
        <f>IF('2.Census &amp; Reference Benchmarks'!O401="N/A",IF(OR(AND(G401="",I401=""),AND(G401&lt;=DATEVALUE("2/1/2020"),OR(I401="",I401&gt;=DATEVALUE("2/29/2020")))),165.71,IF(AND(G401&gt;DATEVALUE("2/1/2020"),OR(I401="",I401&lt;=DATEVALUE("2/29/2020"))),((DATEVALUE("3/1/2020")-G401)/29)*165.71,"")),IF('2.Census &amp; Reference Benchmarks'!O401="",0,'2.Census &amp; Reference Benchmarks'!O401))</f>
        <v>0</v>
      </c>
    </row>
    <row r="402" spans="1:57" x14ac:dyDescent="0.25">
      <c r="A402" s="3"/>
      <c r="B402" s="56">
        <f>IF('2.Census &amp; Reference Benchmarks'!B402 &lt;&gt;"",'2.Census &amp; Reference Benchmarks'!B402,"")</f>
        <v>0</v>
      </c>
      <c r="C402" s="56">
        <f>IF('2.Census &amp; Reference Benchmarks'!C402 &lt;&gt;"",'2.Census &amp; Reference Benchmarks'!C402,"")</f>
        <v>0</v>
      </c>
      <c r="D402" s="57" t="str">
        <f>IF('2.Census &amp; Reference Benchmarks'!D402 &lt;&gt;"",'2.Census &amp; Reference Benchmarks'!D402,"")</f>
        <v/>
      </c>
      <c r="E402" s="56" t="str">
        <f>IF('2.Census &amp; Reference Benchmarks'!E402 &lt;&gt;"",'2.Census &amp; Reference Benchmarks'!E402,"")</f>
        <v/>
      </c>
      <c r="F402" s="56" t="str">
        <f>IF('2.Census &amp; Reference Benchmarks'!F402 &lt;&gt;"",'2.Census &amp; Reference Benchmarks'!F402,"")</f>
        <v/>
      </c>
      <c r="G402" s="58" t="str">
        <f>IF('2.Census &amp; Reference Benchmarks'!G402 &lt;&gt;"",'2.Census &amp; Reference Benchmarks'!G402,"")</f>
        <v/>
      </c>
      <c r="H402" s="58" t="str">
        <f>IF('2.Census &amp; Reference Benchmarks'!H402 &lt;&gt;"",'2.Census &amp; Reference Benchmarks'!H402,"")</f>
        <v/>
      </c>
      <c r="I402" s="58" t="str">
        <f>IF('2.Census &amp; Reference Benchmarks'!I402 &lt;&gt;"",'2.Census &amp; Reference Benchmarks'!I402,"")</f>
        <v/>
      </c>
      <c r="J402" s="69" t="str">
        <f>IF('2.Census &amp; Reference Benchmarks'!J402 &lt;&gt;"",'2.Census &amp; Reference Benchmarks'!J402,"")</f>
        <v/>
      </c>
      <c r="K402" s="58" t="str">
        <f>IF('7.Safe Harbor Input Data &amp; Calc'!Q404 &lt;&gt; "", '7.Safe Harbor Input Data &amp; Calc'!Q404, "")</f>
        <v>No</v>
      </c>
      <c r="L402" s="59" t="str">
        <f>IF('2.Census &amp; Reference Benchmarks'!T402&lt;&gt; "",'2.Census &amp; Reference Benchmarks'!T402,"")</f>
        <v/>
      </c>
      <c r="M402" s="60">
        <f>'2.Census &amp; Reference Benchmarks'!M402</f>
        <v>0</v>
      </c>
      <c r="N402" s="60">
        <f>'2.Census &amp; Reference Benchmarks'!P402</f>
        <v>0</v>
      </c>
      <c r="O402" s="60">
        <f>'2.Census &amp; Reference Benchmarks'!S402</f>
        <v>0</v>
      </c>
      <c r="P402" s="52">
        <f>IF( AND(I402 &lt; '1. Summary for SBA'!$J$7, I402 &lt;&gt;""), 0, IF(AND(G402="",I402=""),SUM(M402:O402)*4,IF(I402&lt;'1. Summary for SBA'!$J$7,0,IF(K402="Yes",0,IF(H402="Salary",IF(AND(SUM(M402:O402)*4&lt;100000,L402=""),(SUM(M402:O402)/(IF(OR(I402=0,I402&gt;=DATEVALUE("3/31/2020")),DATEVALUE("3/31/2020"),I402)-IF(OR(G402&lt;=DATEVALUE("1/1/2020"), G402 = ""),DATEVALUE("1/1/2020"),IF(OR(MONTH(G402)=1),G402+1,IF(MONTH(G402)=3,G402,G402-1)))))*360,0),0)))))</f>
        <v>0</v>
      </c>
      <c r="Q402" s="52">
        <f t="shared" si="43"/>
        <v>0</v>
      </c>
      <c r="R402" s="67">
        <f t="shared" si="44"/>
        <v>0</v>
      </c>
      <c r="S402" s="53">
        <f>SUM('3.Weekly Hours &amp; Wage Activity'!AI402:BF402)</f>
        <v>0</v>
      </c>
      <c r="T402" s="53">
        <f>IF(AND(I402&lt;&gt; "",  I402 &lt; '1. Summary for SBA'!$J$11 +168, I402 &gt; '1. Summary for SBA'!$J$11),S402+(((168-(I402-'1. Summary for SBA'!$J$11+1))*S402)/((I402-'1. Summary for SBA'!$J$11+1))),0)</f>
        <v>0</v>
      </c>
      <c r="U402" s="369">
        <f>IF(K402= "Yes",0,IF( H402 = "salary",IF(T402 = 0,MAX(0,$R402-$S402), R402-T402),IF( H402 = "Hourly",'6. Hourly EE Wage Reduction'!AA402, 0)))</f>
        <v>0</v>
      </c>
      <c r="V402" s="67">
        <f t="shared" si="45"/>
        <v>0</v>
      </c>
      <c r="W402" s="405" t="str">
        <f>IF(U402 = 0, "No",IF('6. Hourly EE Wage Reduction'!T402 &gt;'6. Hourly EE Wage Reduction'!W402, "Yes", "No"))</f>
        <v>No</v>
      </c>
      <c r="X402" s="67">
        <f t="shared" si="46"/>
        <v>0</v>
      </c>
      <c r="Y402" s="67">
        <f t="shared" si="47"/>
        <v>0</v>
      </c>
      <c r="AA402" s="86">
        <f>IFERROR(IF('3.Weekly Hours &amp; Wage Activity'!J402 = "FT", 1,MIN(1,IF('3.Weekly Hours &amp; Wage Activity'!J402 = "", "",MIN('3.Weekly Hours &amp; Wage Activity'!J402/40,1)),IF('3.Weekly Hours &amp; Wage Activity'!J402="", "",'3.Weekly Hours &amp; Wage Activity'!J402/40 ))),0)</f>
        <v>0</v>
      </c>
      <c r="AB402" s="86">
        <f>IFERROR(IF('3.Weekly Hours &amp; Wage Activity'!K402 = "FT", 1,MIN(1,IF('3.Weekly Hours &amp; Wage Activity'!K402 = "", "",MIN('3.Weekly Hours &amp; Wage Activity'!K402/40,1)),IF('3.Weekly Hours &amp; Wage Activity'!K402="", "",'3.Weekly Hours &amp; Wage Activity'!K402/40 ))),0)</f>
        <v>0</v>
      </c>
      <c r="AC402" s="86">
        <f>IFERROR(IF('3.Weekly Hours &amp; Wage Activity'!L402 = "FT", 1,MIN(1,IF('3.Weekly Hours &amp; Wage Activity'!L402 = "", "",MIN('3.Weekly Hours &amp; Wage Activity'!L402/40,1)),IF('3.Weekly Hours &amp; Wage Activity'!L402="", "",'3.Weekly Hours &amp; Wage Activity'!L402/40 ))),0)</f>
        <v>0</v>
      </c>
      <c r="AD402" s="86">
        <f>IFERROR(IF('3.Weekly Hours &amp; Wage Activity'!M402 = "FT", 1,MIN(1,IF('3.Weekly Hours &amp; Wage Activity'!M402 = "", "",MIN('3.Weekly Hours &amp; Wage Activity'!M402/40,1)),IF('3.Weekly Hours &amp; Wage Activity'!M402="", "",'3.Weekly Hours &amp; Wage Activity'!M402/40 ))),0)</f>
        <v>0</v>
      </c>
      <c r="AE402" s="86">
        <f>IFERROR(IF('3.Weekly Hours &amp; Wage Activity'!N402 = "FT", 1,MIN(1,IF('3.Weekly Hours &amp; Wage Activity'!N402 = "", "",MIN('3.Weekly Hours &amp; Wage Activity'!N402/40,1)),IF('3.Weekly Hours &amp; Wage Activity'!N402="", "",'3.Weekly Hours &amp; Wage Activity'!N402/40 ))),0)</f>
        <v>0</v>
      </c>
      <c r="AF402" s="86">
        <f>IFERROR(IF('3.Weekly Hours &amp; Wage Activity'!O402 = "FT", 1,MIN(1,IF('3.Weekly Hours &amp; Wage Activity'!O402 = "", "",MIN('3.Weekly Hours &amp; Wage Activity'!O402/40,1)),IF('3.Weekly Hours &amp; Wage Activity'!O402="", "",'3.Weekly Hours &amp; Wage Activity'!O402/40 ))),0)</f>
        <v>0</v>
      </c>
      <c r="AG402" s="86">
        <f>IFERROR(IF('3.Weekly Hours &amp; Wage Activity'!P402 = "FT", 1,MIN(1,IF('3.Weekly Hours &amp; Wage Activity'!P402 = "", "",MIN('3.Weekly Hours &amp; Wage Activity'!P402/40,1)),IF('3.Weekly Hours &amp; Wage Activity'!P402="", "",'3.Weekly Hours &amp; Wage Activity'!P402/40 ))),0)</f>
        <v>0</v>
      </c>
      <c r="AH402" s="86">
        <f>IFERROR(IF('3.Weekly Hours &amp; Wage Activity'!Q402 = "FT", 1,MIN(1,IF('3.Weekly Hours &amp; Wage Activity'!Q402 = "", "",MIN('3.Weekly Hours &amp; Wage Activity'!Q402/40,1)),IF('3.Weekly Hours &amp; Wage Activity'!Q402="", "",'3.Weekly Hours &amp; Wage Activity'!Q402/40 ))),0)</f>
        <v>0</v>
      </c>
      <c r="AI402" s="86">
        <f>IFERROR(IF('3.Weekly Hours &amp; Wage Activity'!R402 = "FT", 1,MIN(1,IF('3.Weekly Hours &amp; Wage Activity'!R402 = "", "",MIN('3.Weekly Hours &amp; Wage Activity'!R402/40,1)),IF('3.Weekly Hours &amp; Wage Activity'!R402="", "",'3.Weekly Hours &amp; Wage Activity'!R402/40 ))),0)</f>
        <v>0</v>
      </c>
      <c r="AJ402" s="86">
        <f>IFERROR(IF('3.Weekly Hours &amp; Wage Activity'!S402 = "FT", 1,MIN(1,IF('3.Weekly Hours &amp; Wage Activity'!S402 = "", "",MIN('3.Weekly Hours &amp; Wage Activity'!S402/40,1)),IF('3.Weekly Hours &amp; Wage Activity'!S402="", "",'3.Weekly Hours &amp; Wage Activity'!S402/40 ))),0)</f>
        <v>0</v>
      </c>
      <c r="AK402" s="86">
        <f>IFERROR(IF('3.Weekly Hours &amp; Wage Activity'!T402 = "FT", 1,MIN(1,IF('3.Weekly Hours &amp; Wage Activity'!T402 = "", "",MIN('3.Weekly Hours &amp; Wage Activity'!T402/40,1)),IF('3.Weekly Hours &amp; Wage Activity'!T402="", "",'3.Weekly Hours &amp; Wage Activity'!T402/40 ))),0)</f>
        <v>0</v>
      </c>
      <c r="AL402" s="86">
        <f>IFERROR(IF('3.Weekly Hours &amp; Wage Activity'!U402 = "FT", 1,MIN(1,IF('3.Weekly Hours &amp; Wage Activity'!U402 = "", "",MIN('3.Weekly Hours &amp; Wage Activity'!U402/40,1)),IF('3.Weekly Hours &amp; Wage Activity'!U402="", "",'3.Weekly Hours &amp; Wage Activity'!U402/40 ))),0)</f>
        <v>0</v>
      </c>
      <c r="AM402" s="86">
        <f>IFERROR(IF('3.Weekly Hours &amp; Wage Activity'!V402 = "FT", 1,MIN(1,IF('3.Weekly Hours &amp; Wage Activity'!V402 = "", "",MIN('3.Weekly Hours &amp; Wage Activity'!V402/40,1)),IF('3.Weekly Hours &amp; Wage Activity'!V402="", "",'3.Weekly Hours &amp; Wage Activity'!V402/40 ))),0)</f>
        <v>0</v>
      </c>
      <c r="AN402" s="86">
        <f>IFERROR(IF('3.Weekly Hours &amp; Wage Activity'!W402 = "FT", 1,MIN(1,IF('3.Weekly Hours &amp; Wage Activity'!W402 = "", "",MIN('3.Weekly Hours &amp; Wage Activity'!W402/40,1)),IF('3.Weekly Hours &amp; Wage Activity'!W402="", "",'3.Weekly Hours &amp; Wage Activity'!W402/40 ))),0)</f>
        <v>0</v>
      </c>
      <c r="AO402" s="86">
        <f>IFERROR(IF('3.Weekly Hours &amp; Wage Activity'!X402 = "FT", 1,MIN(1,IF('3.Weekly Hours &amp; Wage Activity'!X402 = "", "",MIN('3.Weekly Hours &amp; Wage Activity'!X402/40,1)),IF('3.Weekly Hours &amp; Wage Activity'!X402="", "",'3.Weekly Hours &amp; Wage Activity'!X402/40 ))),0)</f>
        <v>0</v>
      </c>
      <c r="AP402" s="86">
        <f>IFERROR(IF('3.Weekly Hours &amp; Wage Activity'!Y402 = "FT", 1,MIN(1,IF('3.Weekly Hours &amp; Wage Activity'!Y402 = "", "",MIN('3.Weekly Hours &amp; Wage Activity'!Y402/40,1)),IF('3.Weekly Hours &amp; Wage Activity'!Y402="", "",'3.Weekly Hours &amp; Wage Activity'!Y402/40 ))),0)</f>
        <v>0</v>
      </c>
      <c r="AQ402" s="86">
        <f>IFERROR(IF('3.Weekly Hours &amp; Wage Activity'!Z402 = "FT", 1,MIN(1,IF('3.Weekly Hours &amp; Wage Activity'!Z402 = "", "",MIN('3.Weekly Hours &amp; Wage Activity'!Z402/40,1)),IF('3.Weekly Hours &amp; Wage Activity'!Z402="", "",'3.Weekly Hours &amp; Wage Activity'!Z402/40 ))),0)</f>
        <v>0</v>
      </c>
      <c r="AR402" s="86">
        <f>IFERROR(IF('3.Weekly Hours &amp; Wage Activity'!AA402 = "FT", 1,MIN(1,IF('3.Weekly Hours &amp; Wage Activity'!AA402 = "", "",MIN('3.Weekly Hours &amp; Wage Activity'!AA402/40,1)),IF('3.Weekly Hours &amp; Wage Activity'!AA402="", "",'3.Weekly Hours &amp; Wage Activity'!AA402/40 ))),0)</f>
        <v>0</v>
      </c>
      <c r="AS402" s="86">
        <f>IFERROR(IF('3.Weekly Hours &amp; Wage Activity'!AB402 = "FT", 1,MIN(1,IF('3.Weekly Hours &amp; Wage Activity'!AB402 = "", "",MIN('3.Weekly Hours &amp; Wage Activity'!AB402/40,1)),IF('3.Weekly Hours &amp; Wage Activity'!AB402="", "",'3.Weekly Hours &amp; Wage Activity'!AB402/40 ))),0)</f>
        <v>0</v>
      </c>
      <c r="AT402" s="86">
        <f>IFERROR(IF('3.Weekly Hours &amp; Wage Activity'!AC402 = "FT", 1,MIN(1,IF('3.Weekly Hours &amp; Wage Activity'!AC402 = "", "",MIN('3.Weekly Hours &amp; Wage Activity'!AC402/40,1)),IF('3.Weekly Hours &amp; Wage Activity'!AC402="", "",'3.Weekly Hours &amp; Wage Activity'!AC402/40 ))),0)</f>
        <v>0</v>
      </c>
      <c r="AU402" s="86">
        <f>IFERROR(IF('3.Weekly Hours &amp; Wage Activity'!AD402 = "FT", 1,MIN(1,IF('3.Weekly Hours &amp; Wage Activity'!AD402 = "", "",MIN('3.Weekly Hours &amp; Wage Activity'!AD402/40,1)),IF('3.Weekly Hours &amp; Wage Activity'!AD402="", "",'3.Weekly Hours &amp; Wage Activity'!AD402/40 ))),0)</f>
        <v>0</v>
      </c>
      <c r="AV402" s="86">
        <f>IFERROR(IF('3.Weekly Hours &amp; Wage Activity'!AE402 = "FT", 1,MIN(1,IF('3.Weekly Hours &amp; Wage Activity'!AE402 = "", "",MIN('3.Weekly Hours &amp; Wage Activity'!AE402/40,1)),IF('3.Weekly Hours &amp; Wage Activity'!AE402="", "",'3.Weekly Hours &amp; Wage Activity'!AE402/40 ))),0)</f>
        <v>0</v>
      </c>
      <c r="AW402" s="86">
        <f>IFERROR(IF('3.Weekly Hours &amp; Wage Activity'!AF402 = "FT", 1,MIN(1,IF('3.Weekly Hours &amp; Wage Activity'!AF402 = "", "",MIN('3.Weekly Hours &amp; Wage Activity'!AF402/40,1)),IF('3.Weekly Hours &amp; Wage Activity'!AF402="", "",'3.Weekly Hours &amp; Wage Activity'!AF402/40 ))),0)</f>
        <v>0</v>
      </c>
      <c r="AX402" s="86">
        <f>IFERROR(IF('3.Weekly Hours &amp; Wage Activity'!AG402 = "FT", 1,MIN(1,IF('3.Weekly Hours &amp; Wage Activity'!AG402 = "", "",MIN('3.Weekly Hours &amp; Wage Activity'!AG402/40,1)),IF('3.Weekly Hours &amp; Wage Activity'!AG402="", "",'3.Weekly Hours &amp; Wage Activity'!AG402/40 ))),0)</f>
        <v>0</v>
      </c>
      <c r="AY402" s="523">
        <f>SUM( IF(COUNTIF('3.Weekly Hours &amp; Wage Activity'!J402:Q402, "&lt;&gt;FT") = 0, COLUMNS('3.Weekly Hours &amp; Wage Activity'!J402:AG402) * 40, '3.Weekly Hours &amp; Wage Activity'!J402:AG402))</f>
        <v>0</v>
      </c>
      <c r="AZ402" s="86">
        <f t="shared" si="48"/>
        <v>0</v>
      </c>
      <c r="BA402" s="87">
        <f t="shared" si="49"/>
        <v>0</v>
      </c>
      <c r="BB402" s="74" t="str">
        <f>IF('2.Census &amp; Reference Benchmarks'!K402 = "", "", '2.Census &amp; Reference Benchmarks'!K402)</f>
        <v/>
      </c>
      <c r="BC402" s="185">
        <f>IF('2.Census &amp; Reference Benchmarks'!L402="N/A",IF(OR(AND(G402="",I402=""),AND(G402&lt;DATEVALUE("1/1/2020"),OR(I402="",I402&gt;DATEVALUE("3/31/2020")))),177.14,IF(OR(I402 = "", I402 &gt; DATEVALUE("1/31/2020")), ROUND(177.14*((DATEVALUE("2/1/2020") -G402)/31),1))),IF('2.Census &amp; Reference Benchmarks'!L402="",0,'2.Census &amp; Reference Benchmarks'!L402))</f>
        <v>0</v>
      </c>
      <c r="BD402" s="74" t="str">
        <f>IF('2.Census &amp; Reference Benchmarks'!N402 = "", "", '2.Census &amp; Reference Benchmarks'!N402)</f>
        <v/>
      </c>
      <c r="BE402" s="185">
        <f>IF('2.Census &amp; Reference Benchmarks'!O402="N/A",IF(OR(AND(G402="",I402=""),AND(G402&lt;=DATEVALUE("2/1/2020"),OR(I402="",I402&gt;=DATEVALUE("2/29/2020")))),165.71,IF(AND(G402&gt;DATEVALUE("2/1/2020"),OR(I402="",I402&lt;=DATEVALUE("2/29/2020"))),((DATEVALUE("3/1/2020")-G402)/29)*165.71,"")),IF('2.Census &amp; Reference Benchmarks'!O402="",0,'2.Census &amp; Reference Benchmarks'!O402))</f>
        <v>0</v>
      </c>
    </row>
    <row r="403" spans="1:57" x14ac:dyDescent="0.25">
      <c r="A403" s="3"/>
      <c r="B403" s="56">
        <f>IF('2.Census &amp; Reference Benchmarks'!B403 &lt;&gt;"",'2.Census &amp; Reference Benchmarks'!B403,"")</f>
        <v>0</v>
      </c>
      <c r="C403" s="56">
        <f>IF('2.Census &amp; Reference Benchmarks'!C403 &lt;&gt;"",'2.Census &amp; Reference Benchmarks'!C403,"")</f>
        <v>0</v>
      </c>
      <c r="D403" s="57" t="str">
        <f>IF('2.Census &amp; Reference Benchmarks'!D403 &lt;&gt;"",'2.Census &amp; Reference Benchmarks'!D403,"")</f>
        <v/>
      </c>
      <c r="E403" s="56" t="str">
        <f>IF('2.Census &amp; Reference Benchmarks'!E403 &lt;&gt;"",'2.Census &amp; Reference Benchmarks'!E403,"")</f>
        <v/>
      </c>
      <c r="F403" s="56" t="str">
        <f>IF('2.Census &amp; Reference Benchmarks'!F403 &lt;&gt;"",'2.Census &amp; Reference Benchmarks'!F403,"")</f>
        <v/>
      </c>
      <c r="G403" s="58" t="str">
        <f>IF('2.Census &amp; Reference Benchmarks'!G403 &lt;&gt;"",'2.Census &amp; Reference Benchmarks'!G403,"")</f>
        <v/>
      </c>
      <c r="H403" s="58" t="str">
        <f>IF('2.Census &amp; Reference Benchmarks'!H403 &lt;&gt;"",'2.Census &amp; Reference Benchmarks'!H403,"")</f>
        <v/>
      </c>
      <c r="I403" s="58" t="str">
        <f>IF('2.Census &amp; Reference Benchmarks'!I403 &lt;&gt;"",'2.Census &amp; Reference Benchmarks'!I403,"")</f>
        <v/>
      </c>
      <c r="J403" s="69" t="str">
        <f>IF('2.Census &amp; Reference Benchmarks'!J403 &lt;&gt;"",'2.Census &amp; Reference Benchmarks'!J403,"")</f>
        <v/>
      </c>
      <c r="K403" s="58" t="str">
        <f>IF('7.Safe Harbor Input Data &amp; Calc'!Q405 &lt;&gt; "", '7.Safe Harbor Input Data &amp; Calc'!Q405, "")</f>
        <v>No</v>
      </c>
      <c r="L403" s="59" t="str">
        <f>IF('2.Census &amp; Reference Benchmarks'!T403&lt;&gt; "",'2.Census &amp; Reference Benchmarks'!T403,"")</f>
        <v/>
      </c>
      <c r="M403" s="60">
        <f>'2.Census &amp; Reference Benchmarks'!M403</f>
        <v>0</v>
      </c>
      <c r="N403" s="60">
        <f>'2.Census &amp; Reference Benchmarks'!P403</f>
        <v>0</v>
      </c>
      <c r="O403" s="60">
        <f>'2.Census &amp; Reference Benchmarks'!S403</f>
        <v>0</v>
      </c>
      <c r="P403" s="52">
        <f>IF( AND(I403 &lt; '1. Summary for SBA'!$J$7, I403 &lt;&gt;""), 0, IF(AND(G403="",I403=""),SUM(M403:O403)*4,IF(I403&lt;'1. Summary for SBA'!$J$7,0,IF(K403="Yes",0,IF(H403="Salary",IF(AND(SUM(M403:O403)*4&lt;100000,L403=""),(SUM(M403:O403)/(IF(OR(I403=0,I403&gt;=DATEVALUE("3/31/2020")),DATEVALUE("3/31/2020"),I403)-IF(OR(G403&lt;=DATEVALUE("1/1/2020"), G403 = ""),DATEVALUE("1/1/2020"),IF(OR(MONTH(G403)=1),G403+1,IF(MONTH(G403)=3,G403,G403-1)))))*360,0),0)))))</f>
        <v>0</v>
      </c>
      <c r="Q403" s="52">
        <f t="shared" si="43"/>
        <v>0</v>
      </c>
      <c r="R403" s="67">
        <f t="shared" si="44"/>
        <v>0</v>
      </c>
      <c r="S403" s="53">
        <f>SUM('3.Weekly Hours &amp; Wage Activity'!AI403:BF403)</f>
        <v>0</v>
      </c>
      <c r="T403" s="53">
        <f>IF(AND(I403&lt;&gt; "",  I403 &lt; '1. Summary for SBA'!$J$11 +168, I403 &gt; '1. Summary for SBA'!$J$11),S403+(((168-(I403-'1. Summary for SBA'!$J$11+1))*S403)/((I403-'1. Summary for SBA'!$J$11+1))),0)</f>
        <v>0</v>
      </c>
      <c r="U403" s="369">
        <f>IF(K403= "Yes",0,IF( H403 = "salary",IF(T403 = 0,MAX(0,$R403-$S403), R403-T403),IF( H403 = "Hourly",'6. Hourly EE Wage Reduction'!AA403, 0)))</f>
        <v>0</v>
      </c>
      <c r="V403" s="67">
        <f t="shared" si="45"/>
        <v>0</v>
      </c>
      <c r="W403" s="405" t="str">
        <f>IF(U403 = 0, "No",IF('6. Hourly EE Wage Reduction'!T403 &gt;'6. Hourly EE Wage Reduction'!W403, "Yes", "No"))</f>
        <v>No</v>
      </c>
      <c r="X403" s="67">
        <f t="shared" si="46"/>
        <v>0</v>
      </c>
      <c r="Y403" s="67">
        <f t="shared" si="47"/>
        <v>0</v>
      </c>
      <c r="AA403" s="86">
        <f>IFERROR(IF('3.Weekly Hours &amp; Wage Activity'!J403 = "FT", 1,MIN(1,IF('3.Weekly Hours &amp; Wage Activity'!J403 = "", "",MIN('3.Weekly Hours &amp; Wage Activity'!J403/40,1)),IF('3.Weekly Hours &amp; Wage Activity'!J403="", "",'3.Weekly Hours &amp; Wage Activity'!J403/40 ))),0)</f>
        <v>0</v>
      </c>
      <c r="AB403" s="86">
        <f>IFERROR(IF('3.Weekly Hours &amp; Wage Activity'!K403 = "FT", 1,MIN(1,IF('3.Weekly Hours &amp; Wage Activity'!K403 = "", "",MIN('3.Weekly Hours &amp; Wage Activity'!K403/40,1)),IF('3.Weekly Hours &amp; Wage Activity'!K403="", "",'3.Weekly Hours &amp; Wage Activity'!K403/40 ))),0)</f>
        <v>0</v>
      </c>
      <c r="AC403" s="86">
        <f>IFERROR(IF('3.Weekly Hours &amp; Wage Activity'!L403 = "FT", 1,MIN(1,IF('3.Weekly Hours &amp; Wage Activity'!L403 = "", "",MIN('3.Weekly Hours &amp; Wage Activity'!L403/40,1)),IF('3.Weekly Hours &amp; Wage Activity'!L403="", "",'3.Weekly Hours &amp; Wage Activity'!L403/40 ))),0)</f>
        <v>0</v>
      </c>
      <c r="AD403" s="86">
        <f>IFERROR(IF('3.Weekly Hours &amp; Wage Activity'!M403 = "FT", 1,MIN(1,IF('3.Weekly Hours &amp; Wage Activity'!M403 = "", "",MIN('3.Weekly Hours &amp; Wage Activity'!M403/40,1)),IF('3.Weekly Hours &amp; Wage Activity'!M403="", "",'3.Weekly Hours &amp; Wage Activity'!M403/40 ))),0)</f>
        <v>0</v>
      </c>
      <c r="AE403" s="86">
        <f>IFERROR(IF('3.Weekly Hours &amp; Wage Activity'!N403 = "FT", 1,MIN(1,IF('3.Weekly Hours &amp; Wage Activity'!N403 = "", "",MIN('3.Weekly Hours &amp; Wage Activity'!N403/40,1)),IF('3.Weekly Hours &amp; Wage Activity'!N403="", "",'3.Weekly Hours &amp; Wage Activity'!N403/40 ))),0)</f>
        <v>0</v>
      </c>
      <c r="AF403" s="86">
        <f>IFERROR(IF('3.Weekly Hours &amp; Wage Activity'!O403 = "FT", 1,MIN(1,IF('3.Weekly Hours &amp; Wage Activity'!O403 = "", "",MIN('3.Weekly Hours &amp; Wage Activity'!O403/40,1)),IF('3.Weekly Hours &amp; Wage Activity'!O403="", "",'3.Weekly Hours &amp; Wage Activity'!O403/40 ))),0)</f>
        <v>0</v>
      </c>
      <c r="AG403" s="86">
        <f>IFERROR(IF('3.Weekly Hours &amp; Wage Activity'!P403 = "FT", 1,MIN(1,IF('3.Weekly Hours &amp; Wage Activity'!P403 = "", "",MIN('3.Weekly Hours &amp; Wage Activity'!P403/40,1)),IF('3.Weekly Hours &amp; Wage Activity'!P403="", "",'3.Weekly Hours &amp; Wage Activity'!P403/40 ))),0)</f>
        <v>0</v>
      </c>
      <c r="AH403" s="86">
        <f>IFERROR(IF('3.Weekly Hours &amp; Wage Activity'!Q403 = "FT", 1,MIN(1,IF('3.Weekly Hours &amp; Wage Activity'!Q403 = "", "",MIN('3.Weekly Hours &amp; Wage Activity'!Q403/40,1)),IF('3.Weekly Hours &amp; Wage Activity'!Q403="", "",'3.Weekly Hours &amp; Wage Activity'!Q403/40 ))),0)</f>
        <v>0</v>
      </c>
      <c r="AI403" s="86">
        <f>IFERROR(IF('3.Weekly Hours &amp; Wage Activity'!R403 = "FT", 1,MIN(1,IF('3.Weekly Hours &amp; Wage Activity'!R403 = "", "",MIN('3.Weekly Hours &amp; Wage Activity'!R403/40,1)),IF('3.Weekly Hours &amp; Wage Activity'!R403="", "",'3.Weekly Hours &amp; Wage Activity'!R403/40 ))),0)</f>
        <v>0</v>
      </c>
      <c r="AJ403" s="86">
        <f>IFERROR(IF('3.Weekly Hours &amp; Wage Activity'!S403 = "FT", 1,MIN(1,IF('3.Weekly Hours &amp; Wage Activity'!S403 = "", "",MIN('3.Weekly Hours &amp; Wage Activity'!S403/40,1)),IF('3.Weekly Hours &amp; Wage Activity'!S403="", "",'3.Weekly Hours &amp; Wage Activity'!S403/40 ))),0)</f>
        <v>0</v>
      </c>
      <c r="AK403" s="86">
        <f>IFERROR(IF('3.Weekly Hours &amp; Wage Activity'!T403 = "FT", 1,MIN(1,IF('3.Weekly Hours &amp; Wage Activity'!T403 = "", "",MIN('3.Weekly Hours &amp; Wage Activity'!T403/40,1)),IF('3.Weekly Hours &amp; Wage Activity'!T403="", "",'3.Weekly Hours &amp; Wage Activity'!T403/40 ))),0)</f>
        <v>0</v>
      </c>
      <c r="AL403" s="86">
        <f>IFERROR(IF('3.Weekly Hours &amp; Wage Activity'!U403 = "FT", 1,MIN(1,IF('3.Weekly Hours &amp; Wage Activity'!U403 = "", "",MIN('3.Weekly Hours &amp; Wage Activity'!U403/40,1)),IF('3.Weekly Hours &amp; Wage Activity'!U403="", "",'3.Weekly Hours &amp; Wage Activity'!U403/40 ))),0)</f>
        <v>0</v>
      </c>
      <c r="AM403" s="86">
        <f>IFERROR(IF('3.Weekly Hours &amp; Wage Activity'!V403 = "FT", 1,MIN(1,IF('3.Weekly Hours &amp; Wage Activity'!V403 = "", "",MIN('3.Weekly Hours &amp; Wage Activity'!V403/40,1)),IF('3.Weekly Hours &amp; Wage Activity'!V403="", "",'3.Weekly Hours &amp; Wage Activity'!V403/40 ))),0)</f>
        <v>0</v>
      </c>
      <c r="AN403" s="86">
        <f>IFERROR(IF('3.Weekly Hours &amp; Wage Activity'!W403 = "FT", 1,MIN(1,IF('3.Weekly Hours &amp; Wage Activity'!W403 = "", "",MIN('3.Weekly Hours &amp; Wage Activity'!W403/40,1)),IF('3.Weekly Hours &amp; Wage Activity'!W403="", "",'3.Weekly Hours &amp; Wage Activity'!W403/40 ))),0)</f>
        <v>0</v>
      </c>
      <c r="AO403" s="86">
        <f>IFERROR(IF('3.Weekly Hours &amp; Wage Activity'!X403 = "FT", 1,MIN(1,IF('3.Weekly Hours &amp; Wage Activity'!X403 = "", "",MIN('3.Weekly Hours &amp; Wage Activity'!X403/40,1)),IF('3.Weekly Hours &amp; Wage Activity'!X403="", "",'3.Weekly Hours &amp; Wage Activity'!X403/40 ))),0)</f>
        <v>0</v>
      </c>
      <c r="AP403" s="86">
        <f>IFERROR(IF('3.Weekly Hours &amp; Wage Activity'!Y403 = "FT", 1,MIN(1,IF('3.Weekly Hours &amp; Wage Activity'!Y403 = "", "",MIN('3.Weekly Hours &amp; Wage Activity'!Y403/40,1)),IF('3.Weekly Hours &amp; Wage Activity'!Y403="", "",'3.Weekly Hours &amp; Wage Activity'!Y403/40 ))),0)</f>
        <v>0</v>
      </c>
      <c r="AQ403" s="86">
        <f>IFERROR(IF('3.Weekly Hours &amp; Wage Activity'!Z403 = "FT", 1,MIN(1,IF('3.Weekly Hours &amp; Wage Activity'!Z403 = "", "",MIN('3.Weekly Hours &amp; Wage Activity'!Z403/40,1)),IF('3.Weekly Hours &amp; Wage Activity'!Z403="", "",'3.Weekly Hours &amp; Wage Activity'!Z403/40 ))),0)</f>
        <v>0</v>
      </c>
      <c r="AR403" s="86">
        <f>IFERROR(IF('3.Weekly Hours &amp; Wage Activity'!AA403 = "FT", 1,MIN(1,IF('3.Weekly Hours &amp; Wage Activity'!AA403 = "", "",MIN('3.Weekly Hours &amp; Wage Activity'!AA403/40,1)),IF('3.Weekly Hours &amp; Wage Activity'!AA403="", "",'3.Weekly Hours &amp; Wage Activity'!AA403/40 ))),0)</f>
        <v>0</v>
      </c>
      <c r="AS403" s="86">
        <f>IFERROR(IF('3.Weekly Hours &amp; Wage Activity'!AB403 = "FT", 1,MIN(1,IF('3.Weekly Hours &amp; Wage Activity'!AB403 = "", "",MIN('3.Weekly Hours &amp; Wage Activity'!AB403/40,1)),IF('3.Weekly Hours &amp; Wage Activity'!AB403="", "",'3.Weekly Hours &amp; Wage Activity'!AB403/40 ))),0)</f>
        <v>0</v>
      </c>
      <c r="AT403" s="86">
        <f>IFERROR(IF('3.Weekly Hours &amp; Wage Activity'!AC403 = "FT", 1,MIN(1,IF('3.Weekly Hours &amp; Wage Activity'!AC403 = "", "",MIN('3.Weekly Hours &amp; Wage Activity'!AC403/40,1)),IF('3.Weekly Hours &amp; Wage Activity'!AC403="", "",'3.Weekly Hours &amp; Wage Activity'!AC403/40 ))),0)</f>
        <v>0</v>
      </c>
      <c r="AU403" s="86">
        <f>IFERROR(IF('3.Weekly Hours &amp; Wage Activity'!AD403 = "FT", 1,MIN(1,IF('3.Weekly Hours &amp; Wage Activity'!AD403 = "", "",MIN('3.Weekly Hours &amp; Wage Activity'!AD403/40,1)),IF('3.Weekly Hours &amp; Wage Activity'!AD403="", "",'3.Weekly Hours &amp; Wage Activity'!AD403/40 ))),0)</f>
        <v>0</v>
      </c>
      <c r="AV403" s="86">
        <f>IFERROR(IF('3.Weekly Hours &amp; Wage Activity'!AE403 = "FT", 1,MIN(1,IF('3.Weekly Hours &amp; Wage Activity'!AE403 = "", "",MIN('3.Weekly Hours &amp; Wage Activity'!AE403/40,1)),IF('3.Weekly Hours &amp; Wage Activity'!AE403="", "",'3.Weekly Hours &amp; Wage Activity'!AE403/40 ))),0)</f>
        <v>0</v>
      </c>
      <c r="AW403" s="86">
        <f>IFERROR(IF('3.Weekly Hours &amp; Wage Activity'!AF403 = "FT", 1,MIN(1,IF('3.Weekly Hours &amp; Wage Activity'!AF403 = "", "",MIN('3.Weekly Hours &amp; Wage Activity'!AF403/40,1)),IF('3.Weekly Hours &amp; Wage Activity'!AF403="", "",'3.Weekly Hours &amp; Wage Activity'!AF403/40 ))),0)</f>
        <v>0</v>
      </c>
      <c r="AX403" s="86">
        <f>IFERROR(IF('3.Weekly Hours &amp; Wage Activity'!AG403 = "FT", 1,MIN(1,IF('3.Weekly Hours &amp; Wage Activity'!AG403 = "", "",MIN('3.Weekly Hours &amp; Wage Activity'!AG403/40,1)),IF('3.Weekly Hours &amp; Wage Activity'!AG403="", "",'3.Weekly Hours &amp; Wage Activity'!AG403/40 ))),0)</f>
        <v>0</v>
      </c>
      <c r="AY403" s="523">
        <f>SUM( IF(COUNTIF('3.Weekly Hours &amp; Wage Activity'!J403:Q403, "&lt;&gt;FT") = 0, COLUMNS('3.Weekly Hours &amp; Wage Activity'!J403:AG403) * 40, '3.Weekly Hours &amp; Wage Activity'!J403:AG403))</f>
        <v>0</v>
      </c>
      <c r="AZ403" s="86">
        <f t="shared" si="48"/>
        <v>0</v>
      </c>
      <c r="BA403" s="87">
        <f t="shared" si="49"/>
        <v>0</v>
      </c>
      <c r="BB403" s="74" t="str">
        <f>IF('2.Census &amp; Reference Benchmarks'!K403 = "", "", '2.Census &amp; Reference Benchmarks'!K403)</f>
        <v/>
      </c>
      <c r="BC403" s="185">
        <f>IF('2.Census &amp; Reference Benchmarks'!L403="N/A",IF(OR(AND(G403="",I403=""),AND(G403&lt;DATEVALUE("1/1/2020"),OR(I403="",I403&gt;DATEVALUE("3/31/2020")))),177.14,IF(OR(I403 = "", I403 &gt; DATEVALUE("1/31/2020")), ROUND(177.14*((DATEVALUE("2/1/2020") -G403)/31),1))),IF('2.Census &amp; Reference Benchmarks'!L403="",0,'2.Census &amp; Reference Benchmarks'!L403))</f>
        <v>0</v>
      </c>
      <c r="BD403" s="74" t="str">
        <f>IF('2.Census &amp; Reference Benchmarks'!N403 = "", "", '2.Census &amp; Reference Benchmarks'!N403)</f>
        <v/>
      </c>
      <c r="BE403" s="185">
        <f>IF('2.Census &amp; Reference Benchmarks'!O403="N/A",IF(OR(AND(G403="",I403=""),AND(G403&lt;=DATEVALUE("2/1/2020"),OR(I403="",I403&gt;=DATEVALUE("2/29/2020")))),165.71,IF(AND(G403&gt;DATEVALUE("2/1/2020"),OR(I403="",I403&lt;=DATEVALUE("2/29/2020"))),((DATEVALUE("3/1/2020")-G403)/29)*165.71,"")),IF('2.Census &amp; Reference Benchmarks'!O403="",0,'2.Census &amp; Reference Benchmarks'!O403))</f>
        <v>0</v>
      </c>
    </row>
    <row r="404" spans="1:57" x14ac:dyDescent="0.25">
      <c r="A404" s="3"/>
      <c r="B404" s="56">
        <f>IF('2.Census &amp; Reference Benchmarks'!B404 &lt;&gt;"",'2.Census &amp; Reference Benchmarks'!B404,"")</f>
        <v>0</v>
      </c>
      <c r="C404" s="56">
        <f>IF('2.Census &amp; Reference Benchmarks'!C404 &lt;&gt;"",'2.Census &amp; Reference Benchmarks'!C404,"")</f>
        <v>0</v>
      </c>
      <c r="D404" s="57" t="str">
        <f>IF('2.Census &amp; Reference Benchmarks'!D404 &lt;&gt;"",'2.Census &amp; Reference Benchmarks'!D404,"")</f>
        <v/>
      </c>
      <c r="E404" s="56" t="str">
        <f>IF('2.Census &amp; Reference Benchmarks'!E404 &lt;&gt;"",'2.Census &amp; Reference Benchmarks'!E404,"")</f>
        <v/>
      </c>
      <c r="F404" s="56" t="str">
        <f>IF('2.Census &amp; Reference Benchmarks'!F404 &lt;&gt;"",'2.Census &amp; Reference Benchmarks'!F404,"")</f>
        <v/>
      </c>
      <c r="G404" s="58" t="str">
        <f>IF('2.Census &amp; Reference Benchmarks'!G404 &lt;&gt;"",'2.Census &amp; Reference Benchmarks'!G404,"")</f>
        <v/>
      </c>
      <c r="H404" s="58" t="str">
        <f>IF('2.Census &amp; Reference Benchmarks'!H404 &lt;&gt;"",'2.Census &amp; Reference Benchmarks'!H404,"")</f>
        <v/>
      </c>
      <c r="I404" s="58" t="str">
        <f>IF('2.Census &amp; Reference Benchmarks'!I404 &lt;&gt;"",'2.Census &amp; Reference Benchmarks'!I404,"")</f>
        <v/>
      </c>
      <c r="J404" s="69" t="str">
        <f>IF('2.Census &amp; Reference Benchmarks'!J404 &lt;&gt;"",'2.Census &amp; Reference Benchmarks'!J404,"")</f>
        <v/>
      </c>
      <c r="K404" s="58" t="str">
        <f>IF('7.Safe Harbor Input Data &amp; Calc'!Q406 &lt;&gt; "", '7.Safe Harbor Input Data &amp; Calc'!Q406, "")</f>
        <v>No</v>
      </c>
      <c r="L404" s="59" t="str">
        <f>IF('2.Census &amp; Reference Benchmarks'!T404&lt;&gt; "",'2.Census &amp; Reference Benchmarks'!T404,"")</f>
        <v/>
      </c>
      <c r="M404" s="60">
        <f>'2.Census &amp; Reference Benchmarks'!M404</f>
        <v>0</v>
      </c>
      <c r="N404" s="60">
        <f>'2.Census &amp; Reference Benchmarks'!P404</f>
        <v>0</v>
      </c>
      <c r="O404" s="60">
        <f>'2.Census &amp; Reference Benchmarks'!S404</f>
        <v>0</v>
      </c>
      <c r="P404" s="52">
        <f>IF( AND(I404 &lt; '1. Summary for SBA'!$J$7, I404 &lt;&gt;""), 0, IF(AND(G404="",I404=""),SUM(M404:O404)*4,IF(I404&lt;'1. Summary for SBA'!$J$7,0,IF(K404="Yes",0,IF(H404="Salary",IF(AND(SUM(M404:O404)*4&lt;100000,L404=""),(SUM(M404:O404)/(IF(OR(I404=0,I404&gt;=DATEVALUE("3/31/2020")),DATEVALUE("3/31/2020"),I404)-IF(OR(G404&lt;=DATEVALUE("1/1/2020"), G404 = ""),DATEVALUE("1/1/2020"),IF(OR(MONTH(G404)=1),G404+1,IF(MONTH(G404)=3,G404,G404-1)))))*360,0),0)))))</f>
        <v>0</v>
      </c>
      <c r="Q404" s="52">
        <f t="shared" si="43"/>
        <v>0</v>
      </c>
      <c r="R404" s="67">
        <f t="shared" si="44"/>
        <v>0</v>
      </c>
      <c r="S404" s="53">
        <f>SUM('3.Weekly Hours &amp; Wage Activity'!AI404:BF404)</f>
        <v>0</v>
      </c>
      <c r="T404" s="53">
        <f>IF(AND(I404&lt;&gt; "",  I404 &lt; '1. Summary for SBA'!$J$11 +168, I404 &gt; '1. Summary for SBA'!$J$11),S404+(((168-(I404-'1. Summary for SBA'!$J$11+1))*S404)/((I404-'1. Summary for SBA'!$J$11+1))),0)</f>
        <v>0</v>
      </c>
      <c r="U404" s="369">
        <f>IF(K404= "Yes",0,IF( H404 = "salary",IF(T404 = 0,MAX(0,$R404-$S404), R404-T404),IF( H404 = "Hourly",'6. Hourly EE Wage Reduction'!AA404, 0)))</f>
        <v>0</v>
      </c>
      <c r="V404" s="67">
        <f t="shared" si="45"/>
        <v>0</v>
      </c>
      <c r="W404" s="405" t="str">
        <f>IF(U404 = 0, "No",IF('6. Hourly EE Wage Reduction'!T404 &gt;'6. Hourly EE Wage Reduction'!W404, "Yes", "No"))</f>
        <v>No</v>
      </c>
      <c r="X404" s="67">
        <f t="shared" si="46"/>
        <v>0</v>
      </c>
      <c r="Y404" s="67">
        <f t="shared" si="47"/>
        <v>0</v>
      </c>
      <c r="AA404" s="86">
        <f>IFERROR(IF('3.Weekly Hours &amp; Wage Activity'!J404 = "FT", 1,MIN(1,IF('3.Weekly Hours &amp; Wage Activity'!J404 = "", "",MIN('3.Weekly Hours &amp; Wage Activity'!J404/40,1)),IF('3.Weekly Hours &amp; Wage Activity'!J404="", "",'3.Weekly Hours &amp; Wage Activity'!J404/40 ))),0)</f>
        <v>0</v>
      </c>
      <c r="AB404" s="86">
        <f>IFERROR(IF('3.Weekly Hours &amp; Wage Activity'!K404 = "FT", 1,MIN(1,IF('3.Weekly Hours &amp; Wage Activity'!K404 = "", "",MIN('3.Weekly Hours &amp; Wage Activity'!K404/40,1)),IF('3.Weekly Hours &amp; Wage Activity'!K404="", "",'3.Weekly Hours &amp; Wage Activity'!K404/40 ))),0)</f>
        <v>0</v>
      </c>
      <c r="AC404" s="86">
        <f>IFERROR(IF('3.Weekly Hours &amp; Wage Activity'!L404 = "FT", 1,MIN(1,IF('3.Weekly Hours &amp; Wage Activity'!L404 = "", "",MIN('3.Weekly Hours &amp; Wage Activity'!L404/40,1)),IF('3.Weekly Hours &amp; Wage Activity'!L404="", "",'3.Weekly Hours &amp; Wage Activity'!L404/40 ))),0)</f>
        <v>0</v>
      </c>
      <c r="AD404" s="86">
        <f>IFERROR(IF('3.Weekly Hours &amp; Wage Activity'!M404 = "FT", 1,MIN(1,IF('3.Weekly Hours &amp; Wage Activity'!M404 = "", "",MIN('3.Weekly Hours &amp; Wage Activity'!M404/40,1)),IF('3.Weekly Hours &amp; Wage Activity'!M404="", "",'3.Weekly Hours &amp; Wage Activity'!M404/40 ))),0)</f>
        <v>0</v>
      </c>
      <c r="AE404" s="86">
        <f>IFERROR(IF('3.Weekly Hours &amp; Wage Activity'!N404 = "FT", 1,MIN(1,IF('3.Weekly Hours &amp; Wage Activity'!N404 = "", "",MIN('3.Weekly Hours &amp; Wage Activity'!N404/40,1)),IF('3.Weekly Hours &amp; Wage Activity'!N404="", "",'3.Weekly Hours &amp; Wage Activity'!N404/40 ))),0)</f>
        <v>0</v>
      </c>
      <c r="AF404" s="86">
        <f>IFERROR(IF('3.Weekly Hours &amp; Wage Activity'!O404 = "FT", 1,MIN(1,IF('3.Weekly Hours &amp; Wage Activity'!O404 = "", "",MIN('3.Weekly Hours &amp; Wage Activity'!O404/40,1)),IF('3.Weekly Hours &amp; Wage Activity'!O404="", "",'3.Weekly Hours &amp; Wage Activity'!O404/40 ))),0)</f>
        <v>0</v>
      </c>
      <c r="AG404" s="86">
        <f>IFERROR(IF('3.Weekly Hours &amp; Wage Activity'!P404 = "FT", 1,MIN(1,IF('3.Weekly Hours &amp; Wage Activity'!P404 = "", "",MIN('3.Weekly Hours &amp; Wage Activity'!P404/40,1)),IF('3.Weekly Hours &amp; Wage Activity'!P404="", "",'3.Weekly Hours &amp; Wage Activity'!P404/40 ))),0)</f>
        <v>0</v>
      </c>
      <c r="AH404" s="86">
        <f>IFERROR(IF('3.Weekly Hours &amp; Wage Activity'!Q404 = "FT", 1,MIN(1,IF('3.Weekly Hours &amp; Wage Activity'!Q404 = "", "",MIN('3.Weekly Hours &amp; Wage Activity'!Q404/40,1)),IF('3.Weekly Hours &amp; Wage Activity'!Q404="", "",'3.Weekly Hours &amp; Wage Activity'!Q404/40 ))),0)</f>
        <v>0</v>
      </c>
      <c r="AI404" s="86">
        <f>IFERROR(IF('3.Weekly Hours &amp; Wage Activity'!R404 = "FT", 1,MIN(1,IF('3.Weekly Hours &amp; Wage Activity'!R404 = "", "",MIN('3.Weekly Hours &amp; Wage Activity'!R404/40,1)),IF('3.Weekly Hours &amp; Wage Activity'!R404="", "",'3.Weekly Hours &amp; Wage Activity'!R404/40 ))),0)</f>
        <v>0</v>
      </c>
      <c r="AJ404" s="86">
        <f>IFERROR(IF('3.Weekly Hours &amp; Wage Activity'!S404 = "FT", 1,MIN(1,IF('3.Weekly Hours &amp; Wage Activity'!S404 = "", "",MIN('3.Weekly Hours &amp; Wage Activity'!S404/40,1)),IF('3.Weekly Hours &amp; Wage Activity'!S404="", "",'3.Weekly Hours &amp; Wage Activity'!S404/40 ))),0)</f>
        <v>0</v>
      </c>
      <c r="AK404" s="86">
        <f>IFERROR(IF('3.Weekly Hours &amp; Wage Activity'!T404 = "FT", 1,MIN(1,IF('3.Weekly Hours &amp; Wage Activity'!T404 = "", "",MIN('3.Weekly Hours &amp; Wage Activity'!T404/40,1)),IF('3.Weekly Hours &amp; Wage Activity'!T404="", "",'3.Weekly Hours &amp; Wage Activity'!T404/40 ))),0)</f>
        <v>0</v>
      </c>
      <c r="AL404" s="86">
        <f>IFERROR(IF('3.Weekly Hours &amp; Wage Activity'!U404 = "FT", 1,MIN(1,IF('3.Weekly Hours &amp; Wage Activity'!U404 = "", "",MIN('3.Weekly Hours &amp; Wage Activity'!U404/40,1)),IF('3.Weekly Hours &amp; Wage Activity'!U404="", "",'3.Weekly Hours &amp; Wage Activity'!U404/40 ))),0)</f>
        <v>0</v>
      </c>
      <c r="AM404" s="86">
        <f>IFERROR(IF('3.Weekly Hours &amp; Wage Activity'!V404 = "FT", 1,MIN(1,IF('3.Weekly Hours &amp; Wage Activity'!V404 = "", "",MIN('3.Weekly Hours &amp; Wage Activity'!V404/40,1)),IF('3.Weekly Hours &amp; Wage Activity'!V404="", "",'3.Weekly Hours &amp; Wage Activity'!V404/40 ))),0)</f>
        <v>0</v>
      </c>
      <c r="AN404" s="86">
        <f>IFERROR(IF('3.Weekly Hours &amp; Wage Activity'!W404 = "FT", 1,MIN(1,IF('3.Weekly Hours &amp; Wage Activity'!W404 = "", "",MIN('3.Weekly Hours &amp; Wage Activity'!W404/40,1)),IF('3.Weekly Hours &amp; Wage Activity'!W404="", "",'3.Weekly Hours &amp; Wage Activity'!W404/40 ))),0)</f>
        <v>0</v>
      </c>
      <c r="AO404" s="86">
        <f>IFERROR(IF('3.Weekly Hours &amp; Wage Activity'!X404 = "FT", 1,MIN(1,IF('3.Weekly Hours &amp; Wage Activity'!X404 = "", "",MIN('3.Weekly Hours &amp; Wage Activity'!X404/40,1)),IF('3.Weekly Hours &amp; Wage Activity'!X404="", "",'3.Weekly Hours &amp; Wage Activity'!X404/40 ))),0)</f>
        <v>0</v>
      </c>
      <c r="AP404" s="86">
        <f>IFERROR(IF('3.Weekly Hours &amp; Wage Activity'!Y404 = "FT", 1,MIN(1,IF('3.Weekly Hours &amp; Wage Activity'!Y404 = "", "",MIN('3.Weekly Hours &amp; Wage Activity'!Y404/40,1)),IF('3.Weekly Hours &amp; Wage Activity'!Y404="", "",'3.Weekly Hours &amp; Wage Activity'!Y404/40 ))),0)</f>
        <v>0</v>
      </c>
      <c r="AQ404" s="86">
        <f>IFERROR(IF('3.Weekly Hours &amp; Wage Activity'!Z404 = "FT", 1,MIN(1,IF('3.Weekly Hours &amp; Wage Activity'!Z404 = "", "",MIN('3.Weekly Hours &amp; Wage Activity'!Z404/40,1)),IF('3.Weekly Hours &amp; Wage Activity'!Z404="", "",'3.Weekly Hours &amp; Wage Activity'!Z404/40 ))),0)</f>
        <v>0</v>
      </c>
      <c r="AR404" s="86">
        <f>IFERROR(IF('3.Weekly Hours &amp; Wage Activity'!AA404 = "FT", 1,MIN(1,IF('3.Weekly Hours &amp; Wage Activity'!AA404 = "", "",MIN('3.Weekly Hours &amp; Wage Activity'!AA404/40,1)),IF('3.Weekly Hours &amp; Wage Activity'!AA404="", "",'3.Weekly Hours &amp; Wage Activity'!AA404/40 ))),0)</f>
        <v>0</v>
      </c>
      <c r="AS404" s="86">
        <f>IFERROR(IF('3.Weekly Hours &amp; Wage Activity'!AB404 = "FT", 1,MIN(1,IF('3.Weekly Hours &amp; Wage Activity'!AB404 = "", "",MIN('3.Weekly Hours &amp; Wage Activity'!AB404/40,1)),IF('3.Weekly Hours &amp; Wage Activity'!AB404="", "",'3.Weekly Hours &amp; Wage Activity'!AB404/40 ))),0)</f>
        <v>0</v>
      </c>
      <c r="AT404" s="86">
        <f>IFERROR(IF('3.Weekly Hours &amp; Wage Activity'!AC404 = "FT", 1,MIN(1,IF('3.Weekly Hours &amp; Wage Activity'!AC404 = "", "",MIN('3.Weekly Hours &amp; Wage Activity'!AC404/40,1)),IF('3.Weekly Hours &amp; Wage Activity'!AC404="", "",'3.Weekly Hours &amp; Wage Activity'!AC404/40 ))),0)</f>
        <v>0</v>
      </c>
      <c r="AU404" s="86">
        <f>IFERROR(IF('3.Weekly Hours &amp; Wage Activity'!AD404 = "FT", 1,MIN(1,IF('3.Weekly Hours &amp; Wage Activity'!AD404 = "", "",MIN('3.Weekly Hours &amp; Wage Activity'!AD404/40,1)),IF('3.Weekly Hours &amp; Wage Activity'!AD404="", "",'3.Weekly Hours &amp; Wage Activity'!AD404/40 ))),0)</f>
        <v>0</v>
      </c>
      <c r="AV404" s="86">
        <f>IFERROR(IF('3.Weekly Hours &amp; Wage Activity'!AE404 = "FT", 1,MIN(1,IF('3.Weekly Hours &amp; Wage Activity'!AE404 = "", "",MIN('3.Weekly Hours &amp; Wage Activity'!AE404/40,1)),IF('3.Weekly Hours &amp; Wage Activity'!AE404="", "",'3.Weekly Hours &amp; Wage Activity'!AE404/40 ))),0)</f>
        <v>0</v>
      </c>
      <c r="AW404" s="86">
        <f>IFERROR(IF('3.Weekly Hours &amp; Wage Activity'!AF404 = "FT", 1,MIN(1,IF('3.Weekly Hours &amp; Wage Activity'!AF404 = "", "",MIN('3.Weekly Hours &amp; Wage Activity'!AF404/40,1)),IF('3.Weekly Hours &amp; Wage Activity'!AF404="", "",'3.Weekly Hours &amp; Wage Activity'!AF404/40 ))),0)</f>
        <v>0</v>
      </c>
      <c r="AX404" s="86">
        <f>IFERROR(IF('3.Weekly Hours &amp; Wage Activity'!AG404 = "FT", 1,MIN(1,IF('3.Weekly Hours &amp; Wage Activity'!AG404 = "", "",MIN('3.Weekly Hours &amp; Wage Activity'!AG404/40,1)),IF('3.Weekly Hours &amp; Wage Activity'!AG404="", "",'3.Weekly Hours &amp; Wage Activity'!AG404/40 ))),0)</f>
        <v>0</v>
      </c>
      <c r="AY404" s="523">
        <f>SUM( IF(COUNTIF('3.Weekly Hours &amp; Wage Activity'!J404:Q404, "&lt;&gt;FT") = 0, COLUMNS('3.Weekly Hours &amp; Wage Activity'!J404:AG404) * 40, '3.Weekly Hours &amp; Wage Activity'!J404:AG404))</f>
        <v>0</v>
      </c>
      <c r="AZ404" s="86">
        <f t="shared" si="48"/>
        <v>0</v>
      </c>
      <c r="BA404" s="87">
        <f t="shared" si="49"/>
        <v>0</v>
      </c>
      <c r="BB404" s="74" t="str">
        <f>IF('2.Census &amp; Reference Benchmarks'!K404 = "", "", '2.Census &amp; Reference Benchmarks'!K404)</f>
        <v/>
      </c>
      <c r="BC404" s="185">
        <f>IF('2.Census &amp; Reference Benchmarks'!L404="N/A",IF(OR(AND(G404="",I404=""),AND(G404&lt;DATEVALUE("1/1/2020"),OR(I404="",I404&gt;DATEVALUE("3/31/2020")))),177.14,IF(OR(I404 = "", I404 &gt; DATEVALUE("1/31/2020")), ROUND(177.14*((DATEVALUE("2/1/2020") -G404)/31),1))),IF('2.Census &amp; Reference Benchmarks'!L404="",0,'2.Census &amp; Reference Benchmarks'!L404))</f>
        <v>0</v>
      </c>
      <c r="BD404" s="74" t="str">
        <f>IF('2.Census &amp; Reference Benchmarks'!N404 = "", "", '2.Census &amp; Reference Benchmarks'!N404)</f>
        <v/>
      </c>
      <c r="BE404" s="185">
        <f>IF('2.Census &amp; Reference Benchmarks'!O404="N/A",IF(OR(AND(G404="",I404=""),AND(G404&lt;=DATEVALUE("2/1/2020"),OR(I404="",I404&gt;=DATEVALUE("2/29/2020")))),165.71,IF(AND(G404&gt;DATEVALUE("2/1/2020"),OR(I404="",I404&lt;=DATEVALUE("2/29/2020"))),((DATEVALUE("3/1/2020")-G404)/29)*165.71,"")),IF('2.Census &amp; Reference Benchmarks'!O404="",0,'2.Census &amp; Reference Benchmarks'!O404))</f>
        <v>0</v>
      </c>
    </row>
    <row r="405" spans="1:57" x14ac:dyDescent="0.25">
      <c r="A405" s="3"/>
      <c r="B405" s="56">
        <f>IF('2.Census &amp; Reference Benchmarks'!B405 &lt;&gt;"",'2.Census &amp; Reference Benchmarks'!B405,"")</f>
        <v>0</v>
      </c>
      <c r="C405" s="56">
        <f>IF('2.Census &amp; Reference Benchmarks'!C405 &lt;&gt;"",'2.Census &amp; Reference Benchmarks'!C405,"")</f>
        <v>0</v>
      </c>
      <c r="D405" s="57" t="str">
        <f>IF('2.Census &amp; Reference Benchmarks'!D405 &lt;&gt;"",'2.Census &amp; Reference Benchmarks'!D405,"")</f>
        <v/>
      </c>
      <c r="E405" s="56" t="str">
        <f>IF('2.Census &amp; Reference Benchmarks'!E405 &lt;&gt;"",'2.Census &amp; Reference Benchmarks'!E405,"")</f>
        <v/>
      </c>
      <c r="F405" s="56" t="str">
        <f>IF('2.Census &amp; Reference Benchmarks'!F405 &lt;&gt;"",'2.Census &amp; Reference Benchmarks'!F405,"")</f>
        <v/>
      </c>
      <c r="G405" s="58" t="str">
        <f>IF('2.Census &amp; Reference Benchmarks'!G405 &lt;&gt;"",'2.Census &amp; Reference Benchmarks'!G405,"")</f>
        <v/>
      </c>
      <c r="H405" s="58" t="str">
        <f>IF('2.Census &amp; Reference Benchmarks'!H405 &lt;&gt;"",'2.Census &amp; Reference Benchmarks'!H405,"")</f>
        <v/>
      </c>
      <c r="I405" s="58" t="str">
        <f>IF('2.Census &amp; Reference Benchmarks'!I405 &lt;&gt;"",'2.Census &amp; Reference Benchmarks'!I405,"")</f>
        <v/>
      </c>
      <c r="J405" s="69" t="str">
        <f>IF('2.Census &amp; Reference Benchmarks'!J405 &lt;&gt;"",'2.Census &amp; Reference Benchmarks'!J405,"")</f>
        <v/>
      </c>
      <c r="K405" s="58" t="str">
        <f>IF('7.Safe Harbor Input Data &amp; Calc'!Q407 &lt;&gt; "", '7.Safe Harbor Input Data &amp; Calc'!Q407, "")</f>
        <v>No</v>
      </c>
      <c r="L405" s="59" t="str">
        <f>IF('2.Census &amp; Reference Benchmarks'!T405&lt;&gt; "",'2.Census &amp; Reference Benchmarks'!T405,"")</f>
        <v/>
      </c>
      <c r="M405" s="60">
        <f>'2.Census &amp; Reference Benchmarks'!M405</f>
        <v>0</v>
      </c>
      <c r="N405" s="60">
        <f>'2.Census &amp; Reference Benchmarks'!P405</f>
        <v>0</v>
      </c>
      <c r="O405" s="60">
        <f>'2.Census &amp; Reference Benchmarks'!S405</f>
        <v>0</v>
      </c>
      <c r="P405" s="52">
        <f>IF( AND(I405 &lt; '1. Summary for SBA'!$J$7, I405 &lt;&gt;""), 0, IF(AND(G405="",I405=""),SUM(M405:O405)*4,IF(I405&lt;'1. Summary for SBA'!$J$7,0,IF(K405="Yes",0,IF(H405="Salary",IF(AND(SUM(M405:O405)*4&lt;100000,L405=""),(SUM(M405:O405)/(IF(OR(I405=0,I405&gt;=DATEVALUE("3/31/2020")),DATEVALUE("3/31/2020"),I405)-IF(OR(G405&lt;=DATEVALUE("1/1/2020"), G405 = ""),DATEVALUE("1/1/2020"),IF(OR(MONTH(G405)=1),G405+1,IF(MONTH(G405)=3,G405,G405-1)))))*360,0),0)))))</f>
        <v>0</v>
      </c>
      <c r="Q405" s="52">
        <f t="shared" si="43"/>
        <v>0</v>
      </c>
      <c r="R405" s="67">
        <f t="shared" si="44"/>
        <v>0</v>
      </c>
      <c r="S405" s="53">
        <f>SUM('3.Weekly Hours &amp; Wage Activity'!AI405:BF405)</f>
        <v>0</v>
      </c>
      <c r="T405" s="53">
        <f>IF(AND(I405&lt;&gt; "",  I405 &lt; '1. Summary for SBA'!$J$11 +168, I405 &gt; '1. Summary for SBA'!$J$11),S405+(((168-(I405-'1. Summary for SBA'!$J$11+1))*S405)/((I405-'1. Summary for SBA'!$J$11+1))),0)</f>
        <v>0</v>
      </c>
      <c r="U405" s="369">
        <f>IF(K405= "Yes",0,IF( H405 = "salary",IF(T405 = 0,MAX(0,$R405-$S405), R405-T405),IF( H405 = "Hourly",'6. Hourly EE Wage Reduction'!AA405, 0)))</f>
        <v>0</v>
      </c>
      <c r="V405" s="67">
        <f t="shared" si="45"/>
        <v>0</v>
      </c>
      <c r="W405" s="405" t="str">
        <f>IF(U405 = 0, "No",IF('6. Hourly EE Wage Reduction'!T405 &gt;'6. Hourly EE Wage Reduction'!W405, "Yes", "No"))</f>
        <v>No</v>
      </c>
      <c r="X405" s="67">
        <f t="shared" si="46"/>
        <v>0</v>
      </c>
      <c r="Y405" s="67">
        <f t="shared" si="47"/>
        <v>0</v>
      </c>
      <c r="AA405" s="86">
        <f>IFERROR(IF('3.Weekly Hours &amp; Wage Activity'!J405 = "FT", 1,MIN(1,IF('3.Weekly Hours &amp; Wage Activity'!J405 = "", "",MIN('3.Weekly Hours &amp; Wage Activity'!J405/40,1)),IF('3.Weekly Hours &amp; Wage Activity'!J405="", "",'3.Weekly Hours &amp; Wage Activity'!J405/40 ))),0)</f>
        <v>0</v>
      </c>
      <c r="AB405" s="86">
        <f>IFERROR(IF('3.Weekly Hours &amp; Wage Activity'!K405 = "FT", 1,MIN(1,IF('3.Weekly Hours &amp; Wage Activity'!K405 = "", "",MIN('3.Weekly Hours &amp; Wage Activity'!K405/40,1)),IF('3.Weekly Hours &amp; Wage Activity'!K405="", "",'3.Weekly Hours &amp; Wage Activity'!K405/40 ))),0)</f>
        <v>0</v>
      </c>
      <c r="AC405" s="86">
        <f>IFERROR(IF('3.Weekly Hours &amp; Wage Activity'!L405 = "FT", 1,MIN(1,IF('3.Weekly Hours &amp; Wage Activity'!L405 = "", "",MIN('3.Weekly Hours &amp; Wage Activity'!L405/40,1)),IF('3.Weekly Hours &amp; Wage Activity'!L405="", "",'3.Weekly Hours &amp; Wage Activity'!L405/40 ))),0)</f>
        <v>0</v>
      </c>
      <c r="AD405" s="86">
        <f>IFERROR(IF('3.Weekly Hours &amp; Wage Activity'!M405 = "FT", 1,MIN(1,IF('3.Weekly Hours &amp; Wage Activity'!M405 = "", "",MIN('3.Weekly Hours &amp; Wage Activity'!M405/40,1)),IF('3.Weekly Hours &amp; Wage Activity'!M405="", "",'3.Weekly Hours &amp; Wage Activity'!M405/40 ))),0)</f>
        <v>0</v>
      </c>
      <c r="AE405" s="86">
        <f>IFERROR(IF('3.Weekly Hours &amp; Wage Activity'!N405 = "FT", 1,MIN(1,IF('3.Weekly Hours &amp; Wage Activity'!N405 = "", "",MIN('3.Weekly Hours &amp; Wage Activity'!N405/40,1)),IF('3.Weekly Hours &amp; Wage Activity'!N405="", "",'3.Weekly Hours &amp; Wage Activity'!N405/40 ))),0)</f>
        <v>0</v>
      </c>
      <c r="AF405" s="86">
        <f>IFERROR(IF('3.Weekly Hours &amp; Wage Activity'!O405 = "FT", 1,MIN(1,IF('3.Weekly Hours &amp; Wage Activity'!O405 = "", "",MIN('3.Weekly Hours &amp; Wage Activity'!O405/40,1)),IF('3.Weekly Hours &amp; Wage Activity'!O405="", "",'3.Weekly Hours &amp; Wage Activity'!O405/40 ))),0)</f>
        <v>0</v>
      </c>
      <c r="AG405" s="86">
        <f>IFERROR(IF('3.Weekly Hours &amp; Wage Activity'!P405 = "FT", 1,MIN(1,IF('3.Weekly Hours &amp; Wage Activity'!P405 = "", "",MIN('3.Weekly Hours &amp; Wage Activity'!P405/40,1)),IF('3.Weekly Hours &amp; Wage Activity'!P405="", "",'3.Weekly Hours &amp; Wage Activity'!P405/40 ))),0)</f>
        <v>0</v>
      </c>
      <c r="AH405" s="86">
        <f>IFERROR(IF('3.Weekly Hours &amp; Wage Activity'!Q405 = "FT", 1,MIN(1,IF('3.Weekly Hours &amp; Wage Activity'!Q405 = "", "",MIN('3.Weekly Hours &amp; Wage Activity'!Q405/40,1)),IF('3.Weekly Hours &amp; Wage Activity'!Q405="", "",'3.Weekly Hours &amp; Wage Activity'!Q405/40 ))),0)</f>
        <v>0</v>
      </c>
      <c r="AI405" s="86">
        <f>IFERROR(IF('3.Weekly Hours &amp; Wage Activity'!R405 = "FT", 1,MIN(1,IF('3.Weekly Hours &amp; Wage Activity'!R405 = "", "",MIN('3.Weekly Hours &amp; Wage Activity'!R405/40,1)),IF('3.Weekly Hours &amp; Wage Activity'!R405="", "",'3.Weekly Hours &amp; Wage Activity'!R405/40 ))),0)</f>
        <v>0</v>
      </c>
      <c r="AJ405" s="86">
        <f>IFERROR(IF('3.Weekly Hours &amp; Wage Activity'!S405 = "FT", 1,MIN(1,IF('3.Weekly Hours &amp; Wage Activity'!S405 = "", "",MIN('3.Weekly Hours &amp; Wage Activity'!S405/40,1)),IF('3.Weekly Hours &amp; Wage Activity'!S405="", "",'3.Weekly Hours &amp; Wage Activity'!S405/40 ))),0)</f>
        <v>0</v>
      </c>
      <c r="AK405" s="86">
        <f>IFERROR(IF('3.Weekly Hours &amp; Wage Activity'!T405 = "FT", 1,MIN(1,IF('3.Weekly Hours &amp; Wage Activity'!T405 = "", "",MIN('3.Weekly Hours &amp; Wage Activity'!T405/40,1)),IF('3.Weekly Hours &amp; Wage Activity'!T405="", "",'3.Weekly Hours &amp; Wage Activity'!T405/40 ))),0)</f>
        <v>0</v>
      </c>
      <c r="AL405" s="86">
        <f>IFERROR(IF('3.Weekly Hours &amp; Wage Activity'!U405 = "FT", 1,MIN(1,IF('3.Weekly Hours &amp; Wage Activity'!U405 = "", "",MIN('3.Weekly Hours &amp; Wage Activity'!U405/40,1)),IF('3.Weekly Hours &amp; Wage Activity'!U405="", "",'3.Weekly Hours &amp; Wage Activity'!U405/40 ))),0)</f>
        <v>0</v>
      </c>
      <c r="AM405" s="86">
        <f>IFERROR(IF('3.Weekly Hours &amp; Wage Activity'!V405 = "FT", 1,MIN(1,IF('3.Weekly Hours &amp; Wage Activity'!V405 = "", "",MIN('3.Weekly Hours &amp; Wage Activity'!V405/40,1)),IF('3.Weekly Hours &amp; Wage Activity'!V405="", "",'3.Weekly Hours &amp; Wage Activity'!V405/40 ))),0)</f>
        <v>0</v>
      </c>
      <c r="AN405" s="86">
        <f>IFERROR(IF('3.Weekly Hours &amp; Wage Activity'!W405 = "FT", 1,MIN(1,IF('3.Weekly Hours &amp; Wage Activity'!W405 = "", "",MIN('3.Weekly Hours &amp; Wage Activity'!W405/40,1)),IF('3.Weekly Hours &amp; Wage Activity'!W405="", "",'3.Weekly Hours &amp; Wage Activity'!W405/40 ))),0)</f>
        <v>0</v>
      </c>
      <c r="AO405" s="86">
        <f>IFERROR(IF('3.Weekly Hours &amp; Wage Activity'!X405 = "FT", 1,MIN(1,IF('3.Weekly Hours &amp; Wage Activity'!X405 = "", "",MIN('3.Weekly Hours &amp; Wage Activity'!X405/40,1)),IF('3.Weekly Hours &amp; Wage Activity'!X405="", "",'3.Weekly Hours &amp; Wage Activity'!X405/40 ))),0)</f>
        <v>0</v>
      </c>
      <c r="AP405" s="86">
        <f>IFERROR(IF('3.Weekly Hours &amp; Wage Activity'!Y405 = "FT", 1,MIN(1,IF('3.Weekly Hours &amp; Wage Activity'!Y405 = "", "",MIN('3.Weekly Hours &amp; Wage Activity'!Y405/40,1)),IF('3.Weekly Hours &amp; Wage Activity'!Y405="", "",'3.Weekly Hours &amp; Wage Activity'!Y405/40 ))),0)</f>
        <v>0</v>
      </c>
      <c r="AQ405" s="86">
        <f>IFERROR(IF('3.Weekly Hours &amp; Wage Activity'!Z405 = "FT", 1,MIN(1,IF('3.Weekly Hours &amp; Wage Activity'!Z405 = "", "",MIN('3.Weekly Hours &amp; Wage Activity'!Z405/40,1)),IF('3.Weekly Hours &amp; Wage Activity'!Z405="", "",'3.Weekly Hours &amp; Wage Activity'!Z405/40 ))),0)</f>
        <v>0</v>
      </c>
      <c r="AR405" s="86">
        <f>IFERROR(IF('3.Weekly Hours &amp; Wage Activity'!AA405 = "FT", 1,MIN(1,IF('3.Weekly Hours &amp; Wage Activity'!AA405 = "", "",MIN('3.Weekly Hours &amp; Wage Activity'!AA405/40,1)),IF('3.Weekly Hours &amp; Wage Activity'!AA405="", "",'3.Weekly Hours &amp; Wage Activity'!AA405/40 ))),0)</f>
        <v>0</v>
      </c>
      <c r="AS405" s="86">
        <f>IFERROR(IF('3.Weekly Hours &amp; Wage Activity'!AB405 = "FT", 1,MIN(1,IF('3.Weekly Hours &amp; Wage Activity'!AB405 = "", "",MIN('3.Weekly Hours &amp; Wage Activity'!AB405/40,1)),IF('3.Weekly Hours &amp; Wage Activity'!AB405="", "",'3.Weekly Hours &amp; Wage Activity'!AB405/40 ))),0)</f>
        <v>0</v>
      </c>
      <c r="AT405" s="86">
        <f>IFERROR(IF('3.Weekly Hours &amp; Wage Activity'!AC405 = "FT", 1,MIN(1,IF('3.Weekly Hours &amp; Wage Activity'!AC405 = "", "",MIN('3.Weekly Hours &amp; Wage Activity'!AC405/40,1)),IF('3.Weekly Hours &amp; Wage Activity'!AC405="", "",'3.Weekly Hours &amp; Wage Activity'!AC405/40 ))),0)</f>
        <v>0</v>
      </c>
      <c r="AU405" s="86">
        <f>IFERROR(IF('3.Weekly Hours &amp; Wage Activity'!AD405 = "FT", 1,MIN(1,IF('3.Weekly Hours &amp; Wage Activity'!AD405 = "", "",MIN('3.Weekly Hours &amp; Wage Activity'!AD405/40,1)),IF('3.Weekly Hours &amp; Wage Activity'!AD405="", "",'3.Weekly Hours &amp; Wage Activity'!AD405/40 ))),0)</f>
        <v>0</v>
      </c>
      <c r="AV405" s="86">
        <f>IFERROR(IF('3.Weekly Hours &amp; Wage Activity'!AE405 = "FT", 1,MIN(1,IF('3.Weekly Hours &amp; Wage Activity'!AE405 = "", "",MIN('3.Weekly Hours &amp; Wage Activity'!AE405/40,1)),IF('3.Weekly Hours &amp; Wage Activity'!AE405="", "",'3.Weekly Hours &amp; Wage Activity'!AE405/40 ))),0)</f>
        <v>0</v>
      </c>
      <c r="AW405" s="86">
        <f>IFERROR(IF('3.Weekly Hours &amp; Wage Activity'!AF405 = "FT", 1,MIN(1,IF('3.Weekly Hours &amp; Wage Activity'!AF405 = "", "",MIN('3.Weekly Hours &amp; Wage Activity'!AF405/40,1)),IF('3.Weekly Hours &amp; Wage Activity'!AF405="", "",'3.Weekly Hours &amp; Wage Activity'!AF405/40 ))),0)</f>
        <v>0</v>
      </c>
      <c r="AX405" s="86">
        <f>IFERROR(IF('3.Weekly Hours &amp; Wage Activity'!AG405 = "FT", 1,MIN(1,IF('3.Weekly Hours &amp; Wage Activity'!AG405 = "", "",MIN('3.Weekly Hours &amp; Wage Activity'!AG405/40,1)),IF('3.Weekly Hours &amp; Wage Activity'!AG405="", "",'3.Weekly Hours &amp; Wage Activity'!AG405/40 ))),0)</f>
        <v>0</v>
      </c>
      <c r="AY405" s="523">
        <f>SUM( IF(COUNTIF('3.Weekly Hours &amp; Wage Activity'!J405:Q405, "&lt;&gt;FT") = 0, COLUMNS('3.Weekly Hours &amp; Wage Activity'!J405:AG405) * 40, '3.Weekly Hours &amp; Wage Activity'!J405:AG405))</f>
        <v>0</v>
      </c>
      <c r="AZ405" s="86">
        <f t="shared" si="48"/>
        <v>0</v>
      </c>
      <c r="BA405" s="87">
        <f t="shared" si="49"/>
        <v>0</v>
      </c>
      <c r="BB405" s="74" t="str">
        <f>IF('2.Census &amp; Reference Benchmarks'!K405 = "", "", '2.Census &amp; Reference Benchmarks'!K405)</f>
        <v/>
      </c>
      <c r="BC405" s="185">
        <f>IF('2.Census &amp; Reference Benchmarks'!L405="N/A",IF(OR(AND(G405="",I405=""),AND(G405&lt;DATEVALUE("1/1/2020"),OR(I405="",I405&gt;DATEVALUE("3/31/2020")))),177.14,IF(OR(I405 = "", I405 &gt; DATEVALUE("1/31/2020")), ROUND(177.14*((DATEVALUE("2/1/2020") -G405)/31),1))),IF('2.Census &amp; Reference Benchmarks'!L405="",0,'2.Census &amp; Reference Benchmarks'!L405))</f>
        <v>0</v>
      </c>
      <c r="BD405" s="74" t="str">
        <f>IF('2.Census &amp; Reference Benchmarks'!N405 = "", "", '2.Census &amp; Reference Benchmarks'!N405)</f>
        <v/>
      </c>
      <c r="BE405" s="185">
        <f>IF('2.Census &amp; Reference Benchmarks'!O405="N/A",IF(OR(AND(G405="",I405=""),AND(G405&lt;=DATEVALUE("2/1/2020"),OR(I405="",I405&gt;=DATEVALUE("2/29/2020")))),165.71,IF(AND(G405&gt;DATEVALUE("2/1/2020"),OR(I405="",I405&lt;=DATEVALUE("2/29/2020"))),((DATEVALUE("3/1/2020")-G405)/29)*165.71,"")),IF('2.Census &amp; Reference Benchmarks'!O405="",0,'2.Census &amp; Reference Benchmarks'!O405))</f>
        <v>0</v>
      </c>
    </row>
    <row r="406" spans="1:57" x14ac:dyDescent="0.25">
      <c r="A406" s="3"/>
      <c r="B406" s="56">
        <f>IF('2.Census &amp; Reference Benchmarks'!B406 &lt;&gt;"",'2.Census &amp; Reference Benchmarks'!B406,"")</f>
        <v>0</v>
      </c>
      <c r="C406" s="56">
        <f>IF('2.Census &amp; Reference Benchmarks'!C406 &lt;&gt;"",'2.Census &amp; Reference Benchmarks'!C406,"")</f>
        <v>0</v>
      </c>
      <c r="D406" s="57" t="str">
        <f>IF('2.Census &amp; Reference Benchmarks'!D406 &lt;&gt;"",'2.Census &amp; Reference Benchmarks'!D406,"")</f>
        <v/>
      </c>
      <c r="E406" s="56" t="str">
        <f>IF('2.Census &amp; Reference Benchmarks'!E406 &lt;&gt;"",'2.Census &amp; Reference Benchmarks'!E406,"")</f>
        <v/>
      </c>
      <c r="F406" s="56" t="str">
        <f>IF('2.Census &amp; Reference Benchmarks'!F406 &lt;&gt;"",'2.Census &amp; Reference Benchmarks'!F406,"")</f>
        <v/>
      </c>
      <c r="G406" s="58" t="str">
        <f>IF('2.Census &amp; Reference Benchmarks'!G406 &lt;&gt;"",'2.Census &amp; Reference Benchmarks'!G406,"")</f>
        <v/>
      </c>
      <c r="H406" s="58" t="str">
        <f>IF('2.Census &amp; Reference Benchmarks'!H406 &lt;&gt;"",'2.Census &amp; Reference Benchmarks'!H406,"")</f>
        <v/>
      </c>
      <c r="I406" s="58" t="str">
        <f>IF('2.Census &amp; Reference Benchmarks'!I406 &lt;&gt;"",'2.Census &amp; Reference Benchmarks'!I406,"")</f>
        <v/>
      </c>
      <c r="J406" s="69" t="str">
        <f>IF('2.Census &amp; Reference Benchmarks'!J406 &lt;&gt;"",'2.Census &amp; Reference Benchmarks'!J406,"")</f>
        <v/>
      </c>
      <c r="K406" s="58" t="str">
        <f>IF('7.Safe Harbor Input Data &amp; Calc'!Q408 &lt;&gt; "", '7.Safe Harbor Input Data &amp; Calc'!Q408, "")</f>
        <v>No</v>
      </c>
      <c r="L406" s="59" t="str">
        <f>IF('2.Census &amp; Reference Benchmarks'!T406&lt;&gt; "",'2.Census &amp; Reference Benchmarks'!T406,"")</f>
        <v/>
      </c>
      <c r="M406" s="60">
        <f>'2.Census &amp; Reference Benchmarks'!M406</f>
        <v>0</v>
      </c>
      <c r="N406" s="60">
        <f>'2.Census &amp; Reference Benchmarks'!P406</f>
        <v>0</v>
      </c>
      <c r="O406" s="60">
        <f>'2.Census &amp; Reference Benchmarks'!S406</f>
        <v>0</v>
      </c>
      <c r="P406" s="52">
        <f>IF( AND(I406 &lt; '1. Summary for SBA'!$J$7, I406 &lt;&gt;""), 0, IF(AND(G406="",I406=""),SUM(M406:O406)*4,IF(I406&lt;'1. Summary for SBA'!$J$7,0,IF(K406="Yes",0,IF(H406="Salary",IF(AND(SUM(M406:O406)*4&lt;100000,L406=""),(SUM(M406:O406)/(IF(OR(I406=0,I406&gt;=DATEVALUE("3/31/2020")),DATEVALUE("3/31/2020"),I406)-IF(OR(G406&lt;=DATEVALUE("1/1/2020"), G406 = ""),DATEVALUE("1/1/2020"),IF(OR(MONTH(G406)=1),G406+1,IF(MONTH(G406)=3,G406,G406-1)))))*360,0),0)))))</f>
        <v>0</v>
      </c>
      <c r="Q406" s="52">
        <f t="shared" si="43"/>
        <v>0</v>
      </c>
      <c r="R406" s="67">
        <f t="shared" si="44"/>
        <v>0</v>
      </c>
      <c r="S406" s="53">
        <f>SUM('3.Weekly Hours &amp; Wage Activity'!AI406:BF406)</f>
        <v>0</v>
      </c>
      <c r="T406" s="53">
        <f>IF(AND(I406&lt;&gt; "",  I406 &lt; '1. Summary for SBA'!$J$11 +168, I406 &gt; '1. Summary for SBA'!$J$11),S406+(((168-(I406-'1. Summary for SBA'!$J$11+1))*S406)/((I406-'1. Summary for SBA'!$J$11+1))),0)</f>
        <v>0</v>
      </c>
      <c r="U406" s="369">
        <f>IF(K406= "Yes",0,IF( H406 = "salary",IF(T406 = 0,MAX(0,$R406-$S406), R406-T406),IF( H406 = "Hourly",'6. Hourly EE Wage Reduction'!AA406, 0)))</f>
        <v>0</v>
      </c>
      <c r="V406" s="67">
        <f t="shared" si="45"/>
        <v>0</v>
      </c>
      <c r="W406" s="405" t="str">
        <f>IF(U406 = 0, "No",IF('6. Hourly EE Wage Reduction'!T406 &gt;'6. Hourly EE Wage Reduction'!W406, "Yes", "No"))</f>
        <v>No</v>
      </c>
      <c r="X406" s="67">
        <f t="shared" si="46"/>
        <v>0</v>
      </c>
      <c r="Y406" s="67">
        <f t="shared" si="47"/>
        <v>0</v>
      </c>
      <c r="AA406" s="86">
        <f>IFERROR(IF('3.Weekly Hours &amp; Wage Activity'!J406 = "FT", 1,MIN(1,IF('3.Weekly Hours &amp; Wage Activity'!J406 = "", "",MIN('3.Weekly Hours &amp; Wage Activity'!J406/40,1)),IF('3.Weekly Hours &amp; Wage Activity'!J406="", "",'3.Weekly Hours &amp; Wage Activity'!J406/40 ))),0)</f>
        <v>0</v>
      </c>
      <c r="AB406" s="86">
        <f>IFERROR(IF('3.Weekly Hours &amp; Wage Activity'!K406 = "FT", 1,MIN(1,IF('3.Weekly Hours &amp; Wage Activity'!K406 = "", "",MIN('3.Weekly Hours &amp; Wage Activity'!K406/40,1)),IF('3.Weekly Hours &amp; Wage Activity'!K406="", "",'3.Weekly Hours &amp; Wage Activity'!K406/40 ))),0)</f>
        <v>0</v>
      </c>
      <c r="AC406" s="86">
        <f>IFERROR(IF('3.Weekly Hours &amp; Wage Activity'!L406 = "FT", 1,MIN(1,IF('3.Weekly Hours &amp; Wage Activity'!L406 = "", "",MIN('3.Weekly Hours &amp; Wage Activity'!L406/40,1)),IF('3.Weekly Hours &amp; Wage Activity'!L406="", "",'3.Weekly Hours &amp; Wage Activity'!L406/40 ))),0)</f>
        <v>0</v>
      </c>
      <c r="AD406" s="86">
        <f>IFERROR(IF('3.Weekly Hours &amp; Wage Activity'!M406 = "FT", 1,MIN(1,IF('3.Weekly Hours &amp; Wage Activity'!M406 = "", "",MIN('3.Weekly Hours &amp; Wage Activity'!M406/40,1)),IF('3.Weekly Hours &amp; Wage Activity'!M406="", "",'3.Weekly Hours &amp; Wage Activity'!M406/40 ))),0)</f>
        <v>0</v>
      </c>
      <c r="AE406" s="86">
        <f>IFERROR(IF('3.Weekly Hours &amp; Wage Activity'!N406 = "FT", 1,MIN(1,IF('3.Weekly Hours &amp; Wage Activity'!N406 = "", "",MIN('3.Weekly Hours &amp; Wage Activity'!N406/40,1)),IF('3.Weekly Hours &amp; Wage Activity'!N406="", "",'3.Weekly Hours &amp; Wage Activity'!N406/40 ))),0)</f>
        <v>0</v>
      </c>
      <c r="AF406" s="86">
        <f>IFERROR(IF('3.Weekly Hours &amp; Wage Activity'!O406 = "FT", 1,MIN(1,IF('3.Weekly Hours &amp; Wage Activity'!O406 = "", "",MIN('3.Weekly Hours &amp; Wage Activity'!O406/40,1)),IF('3.Weekly Hours &amp; Wage Activity'!O406="", "",'3.Weekly Hours &amp; Wage Activity'!O406/40 ))),0)</f>
        <v>0</v>
      </c>
      <c r="AG406" s="86">
        <f>IFERROR(IF('3.Weekly Hours &amp; Wage Activity'!P406 = "FT", 1,MIN(1,IF('3.Weekly Hours &amp; Wage Activity'!P406 = "", "",MIN('3.Weekly Hours &amp; Wage Activity'!P406/40,1)),IF('3.Weekly Hours &amp; Wage Activity'!P406="", "",'3.Weekly Hours &amp; Wage Activity'!P406/40 ))),0)</f>
        <v>0</v>
      </c>
      <c r="AH406" s="86">
        <f>IFERROR(IF('3.Weekly Hours &amp; Wage Activity'!Q406 = "FT", 1,MIN(1,IF('3.Weekly Hours &amp; Wage Activity'!Q406 = "", "",MIN('3.Weekly Hours &amp; Wage Activity'!Q406/40,1)),IF('3.Weekly Hours &amp; Wage Activity'!Q406="", "",'3.Weekly Hours &amp; Wage Activity'!Q406/40 ))),0)</f>
        <v>0</v>
      </c>
      <c r="AI406" s="86">
        <f>IFERROR(IF('3.Weekly Hours &amp; Wage Activity'!R406 = "FT", 1,MIN(1,IF('3.Weekly Hours &amp; Wage Activity'!R406 = "", "",MIN('3.Weekly Hours &amp; Wage Activity'!R406/40,1)),IF('3.Weekly Hours &amp; Wage Activity'!R406="", "",'3.Weekly Hours &amp; Wage Activity'!R406/40 ))),0)</f>
        <v>0</v>
      </c>
      <c r="AJ406" s="86">
        <f>IFERROR(IF('3.Weekly Hours &amp; Wage Activity'!S406 = "FT", 1,MIN(1,IF('3.Weekly Hours &amp; Wage Activity'!S406 = "", "",MIN('3.Weekly Hours &amp; Wage Activity'!S406/40,1)),IF('3.Weekly Hours &amp; Wage Activity'!S406="", "",'3.Weekly Hours &amp; Wage Activity'!S406/40 ))),0)</f>
        <v>0</v>
      </c>
      <c r="AK406" s="86">
        <f>IFERROR(IF('3.Weekly Hours &amp; Wage Activity'!T406 = "FT", 1,MIN(1,IF('3.Weekly Hours &amp; Wage Activity'!T406 = "", "",MIN('3.Weekly Hours &amp; Wage Activity'!T406/40,1)),IF('3.Weekly Hours &amp; Wage Activity'!T406="", "",'3.Weekly Hours &amp; Wage Activity'!T406/40 ))),0)</f>
        <v>0</v>
      </c>
      <c r="AL406" s="86">
        <f>IFERROR(IF('3.Weekly Hours &amp; Wage Activity'!U406 = "FT", 1,MIN(1,IF('3.Weekly Hours &amp; Wage Activity'!U406 = "", "",MIN('3.Weekly Hours &amp; Wage Activity'!U406/40,1)),IF('3.Weekly Hours &amp; Wage Activity'!U406="", "",'3.Weekly Hours &amp; Wage Activity'!U406/40 ))),0)</f>
        <v>0</v>
      </c>
      <c r="AM406" s="86">
        <f>IFERROR(IF('3.Weekly Hours &amp; Wage Activity'!V406 = "FT", 1,MIN(1,IF('3.Weekly Hours &amp; Wage Activity'!V406 = "", "",MIN('3.Weekly Hours &amp; Wage Activity'!V406/40,1)),IF('3.Weekly Hours &amp; Wage Activity'!V406="", "",'3.Weekly Hours &amp; Wage Activity'!V406/40 ))),0)</f>
        <v>0</v>
      </c>
      <c r="AN406" s="86">
        <f>IFERROR(IF('3.Weekly Hours &amp; Wage Activity'!W406 = "FT", 1,MIN(1,IF('3.Weekly Hours &amp; Wage Activity'!W406 = "", "",MIN('3.Weekly Hours &amp; Wage Activity'!W406/40,1)),IF('3.Weekly Hours &amp; Wage Activity'!W406="", "",'3.Weekly Hours &amp; Wage Activity'!W406/40 ))),0)</f>
        <v>0</v>
      </c>
      <c r="AO406" s="86">
        <f>IFERROR(IF('3.Weekly Hours &amp; Wage Activity'!X406 = "FT", 1,MIN(1,IF('3.Weekly Hours &amp; Wage Activity'!X406 = "", "",MIN('3.Weekly Hours &amp; Wage Activity'!X406/40,1)),IF('3.Weekly Hours &amp; Wage Activity'!X406="", "",'3.Weekly Hours &amp; Wage Activity'!X406/40 ))),0)</f>
        <v>0</v>
      </c>
      <c r="AP406" s="86">
        <f>IFERROR(IF('3.Weekly Hours &amp; Wage Activity'!Y406 = "FT", 1,MIN(1,IF('3.Weekly Hours &amp; Wage Activity'!Y406 = "", "",MIN('3.Weekly Hours &amp; Wage Activity'!Y406/40,1)),IF('3.Weekly Hours &amp; Wage Activity'!Y406="", "",'3.Weekly Hours &amp; Wage Activity'!Y406/40 ))),0)</f>
        <v>0</v>
      </c>
      <c r="AQ406" s="86">
        <f>IFERROR(IF('3.Weekly Hours &amp; Wage Activity'!Z406 = "FT", 1,MIN(1,IF('3.Weekly Hours &amp; Wage Activity'!Z406 = "", "",MIN('3.Weekly Hours &amp; Wage Activity'!Z406/40,1)),IF('3.Weekly Hours &amp; Wage Activity'!Z406="", "",'3.Weekly Hours &amp; Wage Activity'!Z406/40 ))),0)</f>
        <v>0</v>
      </c>
      <c r="AR406" s="86">
        <f>IFERROR(IF('3.Weekly Hours &amp; Wage Activity'!AA406 = "FT", 1,MIN(1,IF('3.Weekly Hours &amp; Wage Activity'!AA406 = "", "",MIN('3.Weekly Hours &amp; Wage Activity'!AA406/40,1)),IF('3.Weekly Hours &amp; Wage Activity'!AA406="", "",'3.Weekly Hours &amp; Wage Activity'!AA406/40 ))),0)</f>
        <v>0</v>
      </c>
      <c r="AS406" s="86">
        <f>IFERROR(IF('3.Weekly Hours &amp; Wage Activity'!AB406 = "FT", 1,MIN(1,IF('3.Weekly Hours &amp; Wage Activity'!AB406 = "", "",MIN('3.Weekly Hours &amp; Wage Activity'!AB406/40,1)),IF('3.Weekly Hours &amp; Wage Activity'!AB406="", "",'3.Weekly Hours &amp; Wage Activity'!AB406/40 ))),0)</f>
        <v>0</v>
      </c>
      <c r="AT406" s="86">
        <f>IFERROR(IF('3.Weekly Hours &amp; Wage Activity'!AC406 = "FT", 1,MIN(1,IF('3.Weekly Hours &amp; Wage Activity'!AC406 = "", "",MIN('3.Weekly Hours &amp; Wage Activity'!AC406/40,1)),IF('3.Weekly Hours &amp; Wage Activity'!AC406="", "",'3.Weekly Hours &amp; Wage Activity'!AC406/40 ))),0)</f>
        <v>0</v>
      </c>
      <c r="AU406" s="86">
        <f>IFERROR(IF('3.Weekly Hours &amp; Wage Activity'!AD406 = "FT", 1,MIN(1,IF('3.Weekly Hours &amp; Wage Activity'!AD406 = "", "",MIN('3.Weekly Hours &amp; Wage Activity'!AD406/40,1)),IF('3.Weekly Hours &amp; Wage Activity'!AD406="", "",'3.Weekly Hours &amp; Wage Activity'!AD406/40 ))),0)</f>
        <v>0</v>
      </c>
      <c r="AV406" s="86">
        <f>IFERROR(IF('3.Weekly Hours &amp; Wage Activity'!AE406 = "FT", 1,MIN(1,IF('3.Weekly Hours &amp; Wage Activity'!AE406 = "", "",MIN('3.Weekly Hours &amp; Wage Activity'!AE406/40,1)),IF('3.Weekly Hours &amp; Wage Activity'!AE406="", "",'3.Weekly Hours &amp; Wage Activity'!AE406/40 ))),0)</f>
        <v>0</v>
      </c>
      <c r="AW406" s="86">
        <f>IFERROR(IF('3.Weekly Hours &amp; Wage Activity'!AF406 = "FT", 1,MIN(1,IF('3.Weekly Hours &amp; Wage Activity'!AF406 = "", "",MIN('3.Weekly Hours &amp; Wage Activity'!AF406/40,1)),IF('3.Weekly Hours &amp; Wage Activity'!AF406="", "",'3.Weekly Hours &amp; Wage Activity'!AF406/40 ))),0)</f>
        <v>0</v>
      </c>
      <c r="AX406" s="86">
        <f>IFERROR(IF('3.Weekly Hours &amp; Wage Activity'!AG406 = "FT", 1,MIN(1,IF('3.Weekly Hours &amp; Wage Activity'!AG406 = "", "",MIN('3.Weekly Hours &amp; Wage Activity'!AG406/40,1)),IF('3.Weekly Hours &amp; Wage Activity'!AG406="", "",'3.Weekly Hours &amp; Wage Activity'!AG406/40 ))),0)</f>
        <v>0</v>
      </c>
      <c r="AY406" s="523">
        <f>SUM( IF(COUNTIF('3.Weekly Hours &amp; Wage Activity'!J406:Q406, "&lt;&gt;FT") = 0, COLUMNS('3.Weekly Hours &amp; Wage Activity'!J406:AG406) * 40, '3.Weekly Hours &amp; Wage Activity'!J406:AG406))</f>
        <v>0</v>
      </c>
      <c r="AZ406" s="86">
        <f t="shared" si="48"/>
        <v>0</v>
      </c>
      <c r="BA406" s="87">
        <f t="shared" si="49"/>
        <v>0</v>
      </c>
      <c r="BB406" s="74" t="str">
        <f>IF('2.Census &amp; Reference Benchmarks'!K406 = "", "", '2.Census &amp; Reference Benchmarks'!K406)</f>
        <v/>
      </c>
      <c r="BC406" s="185">
        <f>IF('2.Census &amp; Reference Benchmarks'!L406="N/A",IF(OR(AND(G406="",I406=""),AND(G406&lt;DATEVALUE("1/1/2020"),OR(I406="",I406&gt;DATEVALUE("3/31/2020")))),177.14,IF(OR(I406 = "", I406 &gt; DATEVALUE("1/31/2020")), ROUND(177.14*((DATEVALUE("2/1/2020") -G406)/31),1))),IF('2.Census &amp; Reference Benchmarks'!L406="",0,'2.Census &amp; Reference Benchmarks'!L406))</f>
        <v>0</v>
      </c>
      <c r="BD406" s="74" t="str">
        <f>IF('2.Census &amp; Reference Benchmarks'!N406 = "", "", '2.Census &amp; Reference Benchmarks'!N406)</f>
        <v/>
      </c>
      <c r="BE406" s="185">
        <f>IF('2.Census &amp; Reference Benchmarks'!O406="N/A",IF(OR(AND(G406="",I406=""),AND(G406&lt;=DATEVALUE("2/1/2020"),OR(I406="",I406&gt;=DATEVALUE("2/29/2020")))),165.71,IF(AND(G406&gt;DATEVALUE("2/1/2020"),OR(I406="",I406&lt;=DATEVALUE("2/29/2020"))),((DATEVALUE("3/1/2020")-G406)/29)*165.71,"")),IF('2.Census &amp; Reference Benchmarks'!O406="",0,'2.Census &amp; Reference Benchmarks'!O406))</f>
        <v>0</v>
      </c>
    </row>
    <row r="407" spans="1:57" x14ac:dyDescent="0.25">
      <c r="A407" s="3"/>
      <c r="B407" s="56">
        <f>IF('2.Census &amp; Reference Benchmarks'!B407 &lt;&gt;"",'2.Census &amp; Reference Benchmarks'!B407,"")</f>
        <v>0</v>
      </c>
      <c r="C407" s="56">
        <f>IF('2.Census &amp; Reference Benchmarks'!C407 &lt;&gt;"",'2.Census &amp; Reference Benchmarks'!C407,"")</f>
        <v>0</v>
      </c>
      <c r="D407" s="57" t="str">
        <f>IF('2.Census &amp; Reference Benchmarks'!D407 &lt;&gt;"",'2.Census &amp; Reference Benchmarks'!D407,"")</f>
        <v/>
      </c>
      <c r="E407" s="56" t="str">
        <f>IF('2.Census &amp; Reference Benchmarks'!E407 &lt;&gt;"",'2.Census &amp; Reference Benchmarks'!E407,"")</f>
        <v/>
      </c>
      <c r="F407" s="56" t="str">
        <f>IF('2.Census &amp; Reference Benchmarks'!F407 &lt;&gt;"",'2.Census &amp; Reference Benchmarks'!F407,"")</f>
        <v/>
      </c>
      <c r="G407" s="58" t="str">
        <f>IF('2.Census &amp; Reference Benchmarks'!G407 &lt;&gt;"",'2.Census &amp; Reference Benchmarks'!G407,"")</f>
        <v/>
      </c>
      <c r="H407" s="58" t="str">
        <f>IF('2.Census &amp; Reference Benchmarks'!H407 &lt;&gt;"",'2.Census &amp; Reference Benchmarks'!H407,"")</f>
        <v/>
      </c>
      <c r="I407" s="58" t="str">
        <f>IF('2.Census &amp; Reference Benchmarks'!I407 &lt;&gt;"",'2.Census &amp; Reference Benchmarks'!I407,"")</f>
        <v/>
      </c>
      <c r="J407" s="69" t="str">
        <f>IF('2.Census &amp; Reference Benchmarks'!J407 &lt;&gt;"",'2.Census &amp; Reference Benchmarks'!J407,"")</f>
        <v/>
      </c>
      <c r="K407" s="58" t="str">
        <f>IF('7.Safe Harbor Input Data &amp; Calc'!Q409 &lt;&gt; "", '7.Safe Harbor Input Data &amp; Calc'!Q409, "")</f>
        <v>No</v>
      </c>
      <c r="L407" s="59" t="str">
        <f>IF('2.Census &amp; Reference Benchmarks'!T407&lt;&gt; "",'2.Census &amp; Reference Benchmarks'!T407,"")</f>
        <v/>
      </c>
      <c r="M407" s="60">
        <f>'2.Census &amp; Reference Benchmarks'!M407</f>
        <v>0</v>
      </c>
      <c r="N407" s="60">
        <f>'2.Census &amp; Reference Benchmarks'!P407</f>
        <v>0</v>
      </c>
      <c r="O407" s="60">
        <f>'2.Census &amp; Reference Benchmarks'!S407</f>
        <v>0</v>
      </c>
      <c r="P407" s="52">
        <f>IF( AND(I407 &lt; '1. Summary for SBA'!$J$7, I407 &lt;&gt;""), 0, IF(AND(G407="",I407=""),SUM(M407:O407)*4,IF(I407&lt;'1. Summary for SBA'!$J$7,0,IF(K407="Yes",0,IF(H407="Salary",IF(AND(SUM(M407:O407)*4&lt;100000,L407=""),(SUM(M407:O407)/(IF(OR(I407=0,I407&gt;=DATEVALUE("3/31/2020")),DATEVALUE("3/31/2020"),I407)-IF(OR(G407&lt;=DATEVALUE("1/1/2020"), G407 = ""),DATEVALUE("1/1/2020"),IF(OR(MONTH(G407)=1),G407+1,IF(MONTH(G407)=3,G407,G407-1)))))*360,0),0)))))</f>
        <v>0</v>
      </c>
      <c r="Q407" s="52">
        <f t="shared" si="43"/>
        <v>0</v>
      </c>
      <c r="R407" s="67">
        <f t="shared" si="44"/>
        <v>0</v>
      </c>
      <c r="S407" s="53">
        <f>SUM('3.Weekly Hours &amp; Wage Activity'!AI407:BF407)</f>
        <v>0</v>
      </c>
      <c r="T407" s="53">
        <f>IF(AND(I407&lt;&gt; "",  I407 &lt; '1. Summary for SBA'!$J$11 +168, I407 &gt; '1. Summary for SBA'!$J$11),S407+(((168-(I407-'1. Summary for SBA'!$J$11+1))*S407)/((I407-'1. Summary for SBA'!$J$11+1))),0)</f>
        <v>0</v>
      </c>
      <c r="U407" s="369">
        <f>IF(K407= "Yes",0,IF( H407 = "salary",IF(T407 = 0,MAX(0,$R407-$S407), R407-T407),IF( H407 = "Hourly",'6. Hourly EE Wage Reduction'!AA407, 0)))</f>
        <v>0</v>
      </c>
      <c r="V407" s="67">
        <f t="shared" si="45"/>
        <v>0</v>
      </c>
      <c r="W407" s="405" t="str">
        <f>IF(U407 = 0, "No",IF('6. Hourly EE Wage Reduction'!T407 &gt;'6. Hourly EE Wage Reduction'!W407, "Yes", "No"))</f>
        <v>No</v>
      </c>
      <c r="X407" s="67">
        <f t="shared" si="46"/>
        <v>0</v>
      </c>
      <c r="Y407" s="67">
        <f t="shared" si="47"/>
        <v>0</v>
      </c>
      <c r="AA407" s="86">
        <f>IFERROR(IF('3.Weekly Hours &amp; Wage Activity'!J407 = "FT", 1,MIN(1,IF('3.Weekly Hours &amp; Wage Activity'!J407 = "", "",MIN('3.Weekly Hours &amp; Wage Activity'!J407/40,1)),IF('3.Weekly Hours &amp; Wage Activity'!J407="", "",'3.Weekly Hours &amp; Wage Activity'!J407/40 ))),0)</f>
        <v>0</v>
      </c>
      <c r="AB407" s="86">
        <f>IFERROR(IF('3.Weekly Hours &amp; Wage Activity'!K407 = "FT", 1,MIN(1,IF('3.Weekly Hours &amp; Wage Activity'!K407 = "", "",MIN('3.Weekly Hours &amp; Wage Activity'!K407/40,1)),IF('3.Weekly Hours &amp; Wage Activity'!K407="", "",'3.Weekly Hours &amp; Wage Activity'!K407/40 ))),0)</f>
        <v>0</v>
      </c>
      <c r="AC407" s="86">
        <f>IFERROR(IF('3.Weekly Hours &amp; Wage Activity'!L407 = "FT", 1,MIN(1,IF('3.Weekly Hours &amp; Wage Activity'!L407 = "", "",MIN('3.Weekly Hours &amp; Wage Activity'!L407/40,1)),IF('3.Weekly Hours &amp; Wage Activity'!L407="", "",'3.Weekly Hours &amp; Wage Activity'!L407/40 ))),0)</f>
        <v>0</v>
      </c>
      <c r="AD407" s="86">
        <f>IFERROR(IF('3.Weekly Hours &amp; Wage Activity'!M407 = "FT", 1,MIN(1,IF('3.Weekly Hours &amp; Wage Activity'!M407 = "", "",MIN('3.Weekly Hours &amp; Wage Activity'!M407/40,1)),IF('3.Weekly Hours &amp; Wage Activity'!M407="", "",'3.Weekly Hours &amp; Wage Activity'!M407/40 ))),0)</f>
        <v>0</v>
      </c>
      <c r="AE407" s="86">
        <f>IFERROR(IF('3.Weekly Hours &amp; Wage Activity'!N407 = "FT", 1,MIN(1,IF('3.Weekly Hours &amp; Wage Activity'!N407 = "", "",MIN('3.Weekly Hours &amp; Wage Activity'!N407/40,1)),IF('3.Weekly Hours &amp; Wage Activity'!N407="", "",'3.Weekly Hours &amp; Wage Activity'!N407/40 ))),0)</f>
        <v>0</v>
      </c>
      <c r="AF407" s="86">
        <f>IFERROR(IF('3.Weekly Hours &amp; Wage Activity'!O407 = "FT", 1,MIN(1,IF('3.Weekly Hours &amp; Wage Activity'!O407 = "", "",MIN('3.Weekly Hours &amp; Wage Activity'!O407/40,1)),IF('3.Weekly Hours &amp; Wage Activity'!O407="", "",'3.Weekly Hours &amp; Wage Activity'!O407/40 ))),0)</f>
        <v>0</v>
      </c>
      <c r="AG407" s="86">
        <f>IFERROR(IF('3.Weekly Hours &amp; Wage Activity'!P407 = "FT", 1,MIN(1,IF('3.Weekly Hours &amp; Wage Activity'!P407 = "", "",MIN('3.Weekly Hours &amp; Wage Activity'!P407/40,1)),IF('3.Weekly Hours &amp; Wage Activity'!P407="", "",'3.Weekly Hours &amp; Wage Activity'!P407/40 ))),0)</f>
        <v>0</v>
      </c>
      <c r="AH407" s="86">
        <f>IFERROR(IF('3.Weekly Hours &amp; Wage Activity'!Q407 = "FT", 1,MIN(1,IF('3.Weekly Hours &amp; Wage Activity'!Q407 = "", "",MIN('3.Weekly Hours &amp; Wage Activity'!Q407/40,1)),IF('3.Weekly Hours &amp; Wage Activity'!Q407="", "",'3.Weekly Hours &amp; Wage Activity'!Q407/40 ))),0)</f>
        <v>0</v>
      </c>
      <c r="AI407" s="86">
        <f>IFERROR(IF('3.Weekly Hours &amp; Wage Activity'!R407 = "FT", 1,MIN(1,IF('3.Weekly Hours &amp; Wage Activity'!R407 = "", "",MIN('3.Weekly Hours &amp; Wage Activity'!R407/40,1)),IF('3.Weekly Hours &amp; Wage Activity'!R407="", "",'3.Weekly Hours &amp; Wage Activity'!R407/40 ))),0)</f>
        <v>0</v>
      </c>
      <c r="AJ407" s="86">
        <f>IFERROR(IF('3.Weekly Hours &amp; Wage Activity'!S407 = "FT", 1,MIN(1,IF('3.Weekly Hours &amp; Wage Activity'!S407 = "", "",MIN('3.Weekly Hours &amp; Wage Activity'!S407/40,1)),IF('3.Weekly Hours &amp; Wage Activity'!S407="", "",'3.Weekly Hours &amp; Wage Activity'!S407/40 ))),0)</f>
        <v>0</v>
      </c>
      <c r="AK407" s="86">
        <f>IFERROR(IF('3.Weekly Hours &amp; Wage Activity'!T407 = "FT", 1,MIN(1,IF('3.Weekly Hours &amp; Wage Activity'!T407 = "", "",MIN('3.Weekly Hours &amp; Wage Activity'!T407/40,1)),IF('3.Weekly Hours &amp; Wage Activity'!T407="", "",'3.Weekly Hours &amp; Wage Activity'!T407/40 ))),0)</f>
        <v>0</v>
      </c>
      <c r="AL407" s="86">
        <f>IFERROR(IF('3.Weekly Hours &amp; Wage Activity'!U407 = "FT", 1,MIN(1,IF('3.Weekly Hours &amp; Wage Activity'!U407 = "", "",MIN('3.Weekly Hours &amp; Wage Activity'!U407/40,1)),IF('3.Weekly Hours &amp; Wage Activity'!U407="", "",'3.Weekly Hours &amp; Wage Activity'!U407/40 ))),0)</f>
        <v>0</v>
      </c>
      <c r="AM407" s="86">
        <f>IFERROR(IF('3.Weekly Hours &amp; Wage Activity'!V407 = "FT", 1,MIN(1,IF('3.Weekly Hours &amp; Wage Activity'!V407 = "", "",MIN('3.Weekly Hours &amp; Wage Activity'!V407/40,1)),IF('3.Weekly Hours &amp; Wage Activity'!V407="", "",'3.Weekly Hours &amp; Wage Activity'!V407/40 ))),0)</f>
        <v>0</v>
      </c>
      <c r="AN407" s="86">
        <f>IFERROR(IF('3.Weekly Hours &amp; Wage Activity'!W407 = "FT", 1,MIN(1,IF('3.Weekly Hours &amp; Wage Activity'!W407 = "", "",MIN('3.Weekly Hours &amp; Wage Activity'!W407/40,1)),IF('3.Weekly Hours &amp; Wage Activity'!W407="", "",'3.Weekly Hours &amp; Wage Activity'!W407/40 ))),0)</f>
        <v>0</v>
      </c>
      <c r="AO407" s="86">
        <f>IFERROR(IF('3.Weekly Hours &amp; Wage Activity'!X407 = "FT", 1,MIN(1,IF('3.Weekly Hours &amp; Wage Activity'!X407 = "", "",MIN('3.Weekly Hours &amp; Wage Activity'!X407/40,1)),IF('3.Weekly Hours &amp; Wage Activity'!X407="", "",'3.Weekly Hours &amp; Wage Activity'!X407/40 ))),0)</f>
        <v>0</v>
      </c>
      <c r="AP407" s="86">
        <f>IFERROR(IF('3.Weekly Hours &amp; Wage Activity'!Y407 = "FT", 1,MIN(1,IF('3.Weekly Hours &amp; Wage Activity'!Y407 = "", "",MIN('3.Weekly Hours &amp; Wage Activity'!Y407/40,1)),IF('3.Weekly Hours &amp; Wage Activity'!Y407="", "",'3.Weekly Hours &amp; Wage Activity'!Y407/40 ))),0)</f>
        <v>0</v>
      </c>
      <c r="AQ407" s="86">
        <f>IFERROR(IF('3.Weekly Hours &amp; Wage Activity'!Z407 = "FT", 1,MIN(1,IF('3.Weekly Hours &amp; Wage Activity'!Z407 = "", "",MIN('3.Weekly Hours &amp; Wage Activity'!Z407/40,1)),IF('3.Weekly Hours &amp; Wage Activity'!Z407="", "",'3.Weekly Hours &amp; Wage Activity'!Z407/40 ))),0)</f>
        <v>0</v>
      </c>
      <c r="AR407" s="86">
        <f>IFERROR(IF('3.Weekly Hours &amp; Wage Activity'!AA407 = "FT", 1,MIN(1,IF('3.Weekly Hours &amp; Wage Activity'!AA407 = "", "",MIN('3.Weekly Hours &amp; Wage Activity'!AA407/40,1)),IF('3.Weekly Hours &amp; Wage Activity'!AA407="", "",'3.Weekly Hours &amp; Wage Activity'!AA407/40 ))),0)</f>
        <v>0</v>
      </c>
      <c r="AS407" s="86">
        <f>IFERROR(IF('3.Weekly Hours &amp; Wage Activity'!AB407 = "FT", 1,MIN(1,IF('3.Weekly Hours &amp; Wage Activity'!AB407 = "", "",MIN('3.Weekly Hours &amp; Wage Activity'!AB407/40,1)),IF('3.Weekly Hours &amp; Wage Activity'!AB407="", "",'3.Weekly Hours &amp; Wage Activity'!AB407/40 ))),0)</f>
        <v>0</v>
      </c>
      <c r="AT407" s="86">
        <f>IFERROR(IF('3.Weekly Hours &amp; Wage Activity'!AC407 = "FT", 1,MIN(1,IF('3.Weekly Hours &amp; Wage Activity'!AC407 = "", "",MIN('3.Weekly Hours &amp; Wage Activity'!AC407/40,1)),IF('3.Weekly Hours &amp; Wage Activity'!AC407="", "",'3.Weekly Hours &amp; Wage Activity'!AC407/40 ))),0)</f>
        <v>0</v>
      </c>
      <c r="AU407" s="86">
        <f>IFERROR(IF('3.Weekly Hours &amp; Wage Activity'!AD407 = "FT", 1,MIN(1,IF('3.Weekly Hours &amp; Wage Activity'!AD407 = "", "",MIN('3.Weekly Hours &amp; Wage Activity'!AD407/40,1)),IF('3.Weekly Hours &amp; Wage Activity'!AD407="", "",'3.Weekly Hours &amp; Wage Activity'!AD407/40 ))),0)</f>
        <v>0</v>
      </c>
      <c r="AV407" s="86">
        <f>IFERROR(IF('3.Weekly Hours &amp; Wage Activity'!AE407 = "FT", 1,MIN(1,IF('3.Weekly Hours &amp; Wage Activity'!AE407 = "", "",MIN('3.Weekly Hours &amp; Wage Activity'!AE407/40,1)),IF('3.Weekly Hours &amp; Wage Activity'!AE407="", "",'3.Weekly Hours &amp; Wage Activity'!AE407/40 ))),0)</f>
        <v>0</v>
      </c>
      <c r="AW407" s="86">
        <f>IFERROR(IF('3.Weekly Hours &amp; Wage Activity'!AF407 = "FT", 1,MIN(1,IF('3.Weekly Hours &amp; Wage Activity'!AF407 = "", "",MIN('3.Weekly Hours &amp; Wage Activity'!AF407/40,1)),IF('3.Weekly Hours &amp; Wage Activity'!AF407="", "",'3.Weekly Hours &amp; Wage Activity'!AF407/40 ))),0)</f>
        <v>0</v>
      </c>
      <c r="AX407" s="86">
        <f>IFERROR(IF('3.Weekly Hours &amp; Wage Activity'!AG407 = "FT", 1,MIN(1,IF('3.Weekly Hours &amp; Wage Activity'!AG407 = "", "",MIN('3.Weekly Hours &amp; Wage Activity'!AG407/40,1)),IF('3.Weekly Hours &amp; Wage Activity'!AG407="", "",'3.Weekly Hours &amp; Wage Activity'!AG407/40 ))),0)</f>
        <v>0</v>
      </c>
      <c r="AY407" s="523">
        <f>SUM( IF(COUNTIF('3.Weekly Hours &amp; Wage Activity'!J407:Q407, "&lt;&gt;FT") = 0, COLUMNS('3.Weekly Hours &amp; Wage Activity'!J407:AG407) * 40, '3.Weekly Hours &amp; Wage Activity'!J407:AG407))</f>
        <v>0</v>
      </c>
      <c r="AZ407" s="86">
        <f t="shared" si="48"/>
        <v>0</v>
      </c>
      <c r="BA407" s="87">
        <f t="shared" si="49"/>
        <v>0</v>
      </c>
      <c r="BB407" s="74" t="str">
        <f>IF('2.Census &amp; Reference Benchmarks'!K407 = "", "", '2.Census &amp; Reference Benchmarks'!K407)</f>
        <v/>
      </c>
      <c r="BC407" s="185">
        <f>IF('2.Census &amp; Reference Benchmarks'!L407="N/A",IF(OR(AND(G407="",I407=""),AND(G407&lt;DATEVALUE("1/1/2020"),OR(I407="",I407&gt;DATEVALUE("3/31/2020")))),177.14,IF(OR(I407 = "", I407 &gt; DATEVALUE("1/31/2020")), ROUND(177.14*((DATEVALUE("2/1/2020") -G407)/31),1))),IF('2.Census &amp; Reference Benchmarks'!L407="",0,'2.Census &amp; Reference Benchmarks'!L407))</f>
        <v>0</v>
      </c>
      <c r="BD407" s="74" t="str">
        <f>IF('2.Census &amp; Reference Benchmarks'!N407 = "", "", '2.Census &amp; Reference Benchmarks'!N407)</f>
        <v/>
      </c>
      <c r="BE407" s="185">
        <f>IF('2.Census &amp; Reference Benchmarks'!O407="N/A",IF(OR(AND(G407="",I407=""),AND(G407&lt;=DATEVALUE("2/1/2020"),OR(I407="",I407&gt;=DATEVALUE("2/29/2020")))),165.71,IF(AND(G407&gt;DATEVALUE("2/1/2020"),OR(I407="",I407&lt;=DATEVALUE("2/29/2020"))),((DATEVALUE("3/1/2020")-G407)/29)*165.71,"")),IF('2.Census &amp; Reference Benchmarks'!O407="",0,'2.Census &amp; Reference Benchmarks'!O407))</f>
        <v>0</v>
      </c>
    </row>
    <row r="408" spans="1:57" x14ac:dyDescent="0.25">
      <c r="A408" s="3"/>
      <c r="B408" s="56">
        <f>IF('2.Census &amp; Reference Benchmarks'!B408 &lt;&gt;"",'2.Census &amp; Reference Benchmarks'!B408,"")</f>
        <v>0</v>
      </c>
      <c r="C408" s="56">
        <f>IF('2.Census &amp; Reference Benchmarks'!C408 &lt;&gt;"",'2.Census &amp; Reference Benchmarks'!C408,"")</f>
        <v>0</v>
      </c>
      <c r="D408" s="57" t="str">
        <f>IF('2.Census &amp; Reference Benchmarks'!D408 &lt;&gt;"",'2.Census &amp; Reference Benchmarks'!D408,"")</f>
        <v/>
      </c>
      <c r="E408" s="56" t="str">
        <f>IF('2.Census &amp; Reference Benchmarks'!E408 &lt;&gt;"",'2.Census &amp; Reference Benchmarks'!E408,"")</f>
        <v/>
      </c>
      <c r="F408" s="56" t="str">
        <f>IF('2.Census &amp; Reference Benchmarks'!F408 &lt;&gt;"",'2.Census &amp; Reference Benchmarks'!F408,"")</f>
        <v/>
      </c>
      <c r="G408" s="58" t="str">
        <f>IF('2.Census &amp; Reference Benchmarks'!G408 &lt;&gt;"",'2.Census &amp; Reference Benchmarks'!G408,"")</f>
        <v/>
      </c>
      <c r="H408" s="58" t="str">
        <f>IF('2.Census &amp; Reference Benchmarks'!H408 &lt;&gt;"",'2.Census &amp; Reference Benchmarks'!H408,"")</f>
        <v/>
      </c>
      <c r="I408" s="58" t="str">
        <f>IF('2.Census &amp; Reference Benchmarks'!I408 &lt;&gt;"",'2.Census &amp; Reference Benchmarks'!I408,"")</f>
        <v/>
      </c>
      <c r="J408" s="69" t="str">
        <f>IF('2.Census &amp; Reference Benchmarks'!J408 &lt;&gt;"",'2.Census &amp; Reference Benchmarks'!J408,"")</f>
        <v/>
      </c>
      <c r="K408" s="58" t="str">
        <f>IF('7.Safe Harbor Input Data &amp; Calc'!Q410 &lt;&gt; "", '7.Safe Harbor Input Data &amp; Calc'!Q410, "")</f>
        <v>No</v>
      </c>
      <c r="L408" s="59" t="str">
        <f>IF('2.Census &amp; Reference Benchmarks'!T408&lt;&gt; "",'2.Census &amp; Reference Benchmarks'!T408,"")</f>
        <v/>
      </c>
      <c r="M408" s="60">
        <f>'2.Census &amp; Reference Benchmarks'!M408</f>
        <v>0</v>
      </c>
      <c r="N408" s="60">
        <f>'2.Census &amp; Reference Benchmarks'!P408</f>
        <v>0</v>
      </c>
      <c r="O408" s="60">
        <f>'2.Census &amp; Reference Benchmarks'!S408</f>
        <v>0</v>
      </c>
      <c r="P408" s="52">
        <f>IF( AND(I408 &lt; '1. Summary for SBA'!$J$7, I408 &lt;&gt;""), 0, IF(AND(G408="",I408=""),SUM(M408:O408)*4,IF(I408&lt;'1. Summary for SBA'!$J$7,0,IF(K408="Yes",0,IF(H408="Salary",IF(AND(SUM(M408:O408)*4&lt;100000,L408=""),(SUM(M408:O408)/(IF(OR(I408=0,I408&gt;=DATEVALUE("3/31/2020")),DATEVALUE("3/31/2020"),I408)-IF(OR(G408&lt;=DATEVALUE("1/1/2020"), G408 = ""),DATEVALUE("1/1/2020"),IF(OR(MONTH(G408)=1),G408+1,IF(MONTH(G408)=3,G408,G408-1)))))*360,0),0)))))</f>
        <v>0</v>
      </c>
      <c r="Q408" s="52">
        <f t="shared" si="43"/>
        <v>0</v>
      </c>
      <c r="R408" s="67">
        <f t="shared" si="44"/>
        <v>0</v>
      </c>
      <c r="S408" s="53">
        <f>SUM('3.Weekly Hours &amp; Wage Activity'!AI408:BF408)</f>
        <v>0</v>
      </c>
      <c r="T408" s="53">
        <f>IF(AND(I408&lt;&gt; "",  I408 &lt; '1. Summary for SBA'!$J$11 +168, I408 &gt; '1. Summary for SBA'!$J$11),S408+(((168-(I408-'1. Summary for SBA'!$J$11+1))*S408)/((I408-'1. Summary for SBA'!$J$11+1))),0)</f>
        <v>0</v>
      </c>
      <c r="U408" s="369">
        <f>IF(K408= "Yes",0,IF( H408 = "salary",IF(T408 = 0,MAX(0,$R408-$S408), R408-T408),IF( H408 = "Hourly",'6. Hourly EE Wage Reduction'!AA408, 0)))</f>
        <v>0</v>
      </c>
      <c r="V408" s="67">
        <f t="shared" si="45"/>
        <v>0</v>
      </c>
      <c r="W408" s="405" t="str">
        <f>IF(U408 = 0, "No",IF('6. Hourly EE Wage Reduction'!T408 &gt;'6. Hourly EE Wage Reduction'!W408, "Yes", "No"))</f>
        <v>No</v>
      </c>
      <c r="X408" s="67">
        <f t="shared" si="46"/>
        <v>0</v>
      </c>
      <c r="Y408" s="67">
        <f t="shared" si="47"/>
        <v>0</v>
      </c>
      <c r="AA408" s="86">
        <f>IFERROR(IF('3.Weekly Hours &amp; Wage Activity'!J408 = "FT", 1,MIN(1,IF('3.Weekly Hours &amp; Wage Activity'!J408 = "", "",MIN('3.Weekly Hours &amp; Wage Activity'!J408/40,1)),IF('3.Weekly Hours &amp; Wage Activity'!J408="", "",'3.Weekly Hours &amp; Wage Activity'!J408/40 ))),0)</f>
        <v>0</v>
      </c>
      <c r="AB408" s="86">
        <f>IFERROR(IF('3.Weekly Hours &amp; Wage Activity'!K408 = "FT", 1,MIN(1,IF('3.Weekly Hours &amp; Wage Activity'!K408 = "", "",MIN('3.Weekly Hours &amp; Wage Activity'!K408/40,1)),IF('3.Weekly Hours &amp; Wage Activity'!K408="", "",'3.Weekly Hours &amp; Wage Activity'!K408/40 ))),0)</f>
        <v>0</v>
      </c>
      <c r="AC408" s="86">
        <f>IFERROR(IF('3.Weekly Hours &amp; Wage Activity'!L408 = "FT", 1,MIN(1,IF('3.Weekly Hours &amp; Wage Activity'!L408 = "", "",MIN('3.Weekly Hours &amp; Wage Activity'!L408/40,1)),IF('3.Weekly Hours &amp; Wage Activity'!L408="", "",'3.Weekly Hours &amp; Wage Activity'!L408/40 ))),0)</f>
        <v>0</v>
      </c>
      <c r="AD408" s="86">
        <f>IFERROR(IF('3.Weekly Hours &amp; Wage Activity'!M408 = "FT", 1,MIN(1,IF('3.Weekly Hours &amp; Wage Activity'!M408 = "", "",MIN('3.Weekly Hours &amp; Wage Activity'!M408/40,1)),IF('3.Weekly Hours &amp; Wage Activity'!M408="", "",'3.Weekly Hours &amp; Wage Activity'!M408/40 ))),0)</f>
        <v>0</v>
      </c>
      <c r="AE408" s="86">
        <f>IFERROR(IF('3.Weekly Hours &amp; Wage Activity'!N408 = "FT", 1,MIN(1,IF('3.Weekly Hours &amp; Wage Activity'!N408 = "", "",MIN('3.Weekly Hours &amp; Wage Activity'!N408/40,1)),IF('3.Weekly Hours &amp; Wage Activity'!N408="", "",'3.Weekly Hours &amp; Wage Activity'!N408/40 ))),0)</f>
        <v>0</v>
      </c>
      <c r="AF408" s="86">
        <f>IFERROR(IF('3.Weekly Hours &amp; Wage Activity'!O408 = "FT", 1,MIN(1,IF('3.Weekly Hours &amp; Wage Activity'!O408 = "", "",MIN('3.Weekly Hours &amp; Wage Activity'!O408/40,1)),IF('3.Weekly Hours &amp; Wage Activity'!O408="", "",'3.Weekly Hours &amp; Wage Activity'!O408/40 ))),0)</f>
        <v>0</v>
      </c>
      <c r="AG408" s="86">
        <f>IFERROR(IF('3.Weekly Hours &amp; Wage Activity'!P408 = "FT", 1,MIN(1,IF('3.Weekly Hours &amp; Wage Activity'!P408 = "", "",MIN('3.Weekly Hours &amp; Wage Activity'!P408/40,1)),IF('3.Weekly Hours &amp; Wage Activity'!P408="", "",'3.Weekly Hours &amp; Wage Activity'!P408/40 ))),0)</f>
        <v>0</v>
      </c>
      <c r="AH408" s="86">
        <f>IFERROR(IF('3.Weekly Hours &amp; Wage Activity'!Q408 = "FT", 1,MIN(1,IF('3.Weekly Hours &amp; Wage Activity'!Q408 = "", "",MIN('3.Weekly Hours &amp; Wage Activity'!Q408/40,1)),IF('3.Weekly Hours &amp; Wage Activity'!Q408="", "",'3.Weekly Hours &amp; Wage Activity'!Q408/40 ))),0)</f>
        <v>0</v>
      </c>
      <c r="AI408" s="86">
        <f>IFERROR(IF('3.Weekly Hours &amp; Wage Activity'!R408 = "FT", 1,MIN(1,IF('3.Weekly Hours &amp; Wage Activity'!R408 = "", "",MIN('3.Weekly Hours &amp; Wage Activity'!R408/40,1)),IF('3.Weekly Hours &amp; Wage Activity'!R408="", "",'3.Weekly Hours &amp; Wage Activity'!R408/40 ))),0)</f>
        <v>0</v>
      </c>
      <c r="AJ408" s="86">
        <f>IFERROR(IF('3.Weekly Hours &amp; Wage Activity'!S408 = "FT", 1,MIN(1,IF('3.Weekly Hours &amp; Wage Activity'!S408 = "", "",MIN('3.Weekly Hours &amp; Wage Activity'!S408/40,1)),IF('3.Weekly Hours &amp; Wage Activity'!S408="", "",'3.Weekly Hours &amp; Wage Activity'!S408/40 ))),0)</f>
        <v>0</v>
      </c>
      <c r="AK408" s="86">
        <f>IFERROR(IF('3.Weekly Hours &amp; Wage Activity'!T408 = "FT", 1,MIN(1,IF('3.Weekly Hours &amp; Wage Activity'!T408 = "", "",MIN('3.Weekly Hours &amp; Wage Activity'!T408/40,1)),IF('3.Weekly Hours &amp; Wage Activity'!T408="", "",'3.Weekly Hours &amp; Wage Activity'!T408/40 ))),0)</f>
        <v>0</v>
      </c>
      <c r="AL408" s="86">
        <f>IFERROR(IF('3.Weekly Hours &amp; Wage Activity'!U408 = "FT", 1,MIN(1,IF('3.Weekly Hours &amp; Wage Activity'!U408 = "", "",MIN('3.Weekly Hours &amp; Wage Activity'!U408/40,1)),IF('3.Weekly Hours &amp; Wage Activity'!U408="", "",'3.Weekly Hours &amp; Wage Activity'!U408/40 ))),0)</f>
        <v>0</v>
      </c>
      <c r="AM408" s="86">
        <f>IFERROR(IF('3.Weekly Hours &amp; Wage Activity'!V408 = "FT", 1,MIN(1,IF('3.Weekly Hours &amp; Wage Activity'!V408 = "", "",MIN('3.Weekly Hours &amp; Wage Activity'!V408/40,1)),IF('3.Weekly Hours &amp; Wage Activity'!V408="", "",'3.Weekly Hours &amp; Wage Activity'!V408/40 ))),0)</f>
        <v>0</v>
      </c>
      <c r="AN408" s="86">
        <f>IFERROR(IF('3.Weekly Hours &amp; Wage Activity'!W408 = "FT", 1,MIN(1,IF('3.Weekly Hours &amp; Wage Activity'!W408 = "", "",MIN('3.Weekly Hours &amp; Wage Activity'!W408/40,1)),IF('3.Weekly Hours &amp; Wage Activity'!W408="", "",'3.Weekly Hours &amp; Wage Activity'!W408/40 ))),0)</f>
        <v>0</v>
      </c>
      <c r="AO408" s="86">
        <f>IFERROR(IF('3.Weekly Hours &amp; Wage Activity'!X408 = "FT", 1,MIN(1,IF('3.Weekly Hours &amp; Wage Activity'!X408 = "", "",MIN('3.Weekly Hours &amp; Wage Activity'!X408/40,1)),IF('3.Weekly Hours &amp; Wage Activity'!X408="", "",'3.Weekly Hours &amp; Wage Activity'!X408/40 ))),0)</f>
        <v>0</v>
      </c>
      <c r="AP408" s="86">
        <f>IFERROR(IF('3.Weekly Hours &amp; Wage Activity'!Y408 = "FT", 1,MIN(1,IF('3.Weekly Hours &amp; Wage Activity'!Y408 = "", "",MIN('3.Weekly Hours &amp; Wage Activity'!Y408/40,1)),IF('3.Weekly Hours &amp; Wage Activity'!Y408="", "",'3.Weekly Hours &amp; Wage Activity'!Y408/40 ))),0)</f>
        <v>0</v>
      </c>
      <c r="AQ408" s="86">
        <f>IFERROR(IF('3.Weekly Hours &amp; Wage Activity'!Z408 = "FT", 1,MIN(1,IF('3.Weekly Hours &amp; Wage Activity'!Z408 = "", "",MIN('3.Weekly Hours &amp; Wage Activity'!Z408/40,1)),IF('3.Weekly Hours &amp; Wage Activity'!Z408="", "",'3.Weekly Hours &amp; Wage Activity'!Z408/40 ))),0)</f>
        <v>0</v>
      </c>
      <c r="AR408" s="86">
        <f>IFERROR(IF('3.Weekly Hours &amp; Wage Activity'!AA408 = "FT", 1,MIN(1,IF('3.Weekly Hours &amp; Wage Activity'!AA408 = "", "",MIN('3.Weekly Hours &amp; Wage Activity'!AA408/40,1)),IF('3.Weekly Hours &amp; Wage Activity'!AA408="", "",'3.Weekly Hours &amp; Wage Activity'!AA408/40 ))),0)</f>
        <v>0</v>
      </c>
      <c r="AS408" s="86">
        <f>IFERROR(IF('3.Weekly Hours &amp; Wage Activity'!AB408 = "FT", 1,MIN(1,IF('3.Weekly Hours &amp; Wage Activity'!AB408 = "", "",MIN('3.Weekly Hours &amp; Wage Activity'!AB408/40,1)),IF('3.Weekly Hours &amp; Wage Activity'!AB408="", "",'3.Weekly Hours &amp; Wage Activity'!AB408/40 ))),0)</f>
        <v>0</v>
      </c>
      <c r="AT408" s="86">
        <f>IFERROR(IF('3.Weekly Hours &amp; Wage Activity'!AC408 = "FT", 1,MIN(1,IF('3.Weekly Hours &amp; Wage Activity'!AC408 = "", "",MIN('3.Weekly Hours &amp; Wage Activity'!AC408/40,1)),IF('3.Weekly Hours &amp; Wage Activity'!AC408="", "",'3.Weekly Hours &amp; Wage Activity'!AC408/40 ))),0)</f>
        <v>0</v>
      </c>
      <c r="AU408" s="86">
        <f>IFERROR(IF('3.Weekly Hours &amp; Wage Activity'!AD408 = "FT", 1,MIN(1,IF('3.Weekly Hours &amp; Wage Activity'!AD408 = "", "",MIN('3.Weekly Hours &amp; Wage Activity'!AD408/40,1)),IF('3.Weekly Hours &amp; Wage Activity'!AD408="", "",'3.Weekly Hours &amp; Wage Activity'!AD408/40 ))),0)</f>
        <v>0</v>
      </c>
      <c r="AV408" s="86">
        <f>IFERROR(IF('3.Weekly Hours &amp; Wage Activity'!AE408 = "FT", 1,MIN(1,IF('3.Weekly Hours &amp; Wage Activity'!AE408 = "", "",MIN('3.Weekly Hours &amp; Wage Activity'!AE408/40,1)),IF('3.Weekly Hours &amp; Wage Activity'!AE408="", "",'3.Weekly Hours &amp; Wage Activity'!AE408/40 ))),0)</f>
        <v>0</v>
      </c>
      <c r="AW408" s="86">
        <f>IFERROR(IF('3.Weekly Hours &amp; Wage Activity'!AF408 = "FT", 1,MIN(1,IF('3.Weekly Hours &amp; Wage Activity'!AF408 = "", "",MIN('3.Weekly Hours &amp; Wage Activity'!AF408/40,1)),IF('3.Weekly Hours &amp; Wage Activity'!AF408="", "",'3.Weekly Hours &amp; Wage Activity'!AF408/40 ))),0)</f>
        <v>0</v>
      </c>
      <c r="AX408" s="86">
        <f>IFERROR(IF('3.Weekly Hours &amp; Wage Activity'!AG408 = "FT", 1,MIN(1,IF('3.Weekly Hours &amp; Wage Activity'!AG408 = "", "",MIN('3.Weekly Hours &amp; Wage Activity'!AG408/40,1)),IF('3.Weekly Hours &amp; Wage Activity'!AG408="", "",'3.Weekly Hours &amp; Wage Activity'!AG408/40 ))),0)</f>
        <v>0</v>
      </c>
      <c r="AY408" s="523">
        <f>SUM( IF(COUNTIF('3.Weekly Hours &amp; Wage Activity'!J408:Q408, "&lt;&gt;FT") = 0, COLUMNS('3.Weekly Hours &amp; Wage Activity'!J408:AG408) * 40, '3.Weekly Hours &amp; Wage Activity'!J408:AG408))</f>
        <v>0</v>
      </c>
      <c r="AZ408" s="86">
        <f t="shared" si="48"/>
        <v>0</v>
      </c>
      <c r="BA408" s="87">
        <f t="shared" si="49"/>
        <v>0</v>
      </c>
      <c r="BB408" s="74" t="str">
        <f>IF('2.Census &amp; Reference Benchmarks'!K408 = "", "", '2.Census &amp; Reference Benchmarks'!K408)</f>
        <v/>
      </c>
      <c r="BC408" s="185">
        <f>IF('2.Census &amp; Reference Benchmarks'!L408="N/A",IF(OR(AND(G408="",I408=""),AND(G408&lt;DATEVALUE("1/1/2020"),OR(I408="",I408&gt;DATEVALUE("3/31/2020")))),177.14,IF(OR(I408 = "", I408 &gt; DATEVALUE("1/31/2020")), ROUND(177.14*((DATEVALUE("2/1/2020") -G408)/31),1))),IF('2.Census &amp; Reference Benchmarks'!L408="",0,'2.Census &amp; Reference Benchmarks'!L408))</f>
        <v>0</v>
      </c>
      <c r="BD408" s="74" t="str">
        <f>IF('2.Census &amp; Reference Benchmarks'!N408 = "", "", '2.Census &amp; Reference Benchmarks'!N408)</f>
        <v/>
      </c>
      <c r="BE408" s="185">
        <f>IF('2.Census &amp; Reference Benchmarks'!O408="N/A",IF(OR(AND(G408="",I408=""),AND(G408&lt;=DATEVALUE("2/1/2020"),OR(I408="",I408&gt;=DATEVALUE("2/29/2020")))),165.71,IF(AND(G408&gt;DATEVALUE("2/1/2020"),OR(I408="",I408&lt;=DATEVALUE("2/29/2020"))),((DATEVALUE("3/1/2020")-G408)/29)*165.71,"")),IF('2.Census &amp; Reference Benchmarks'!O408="",0,'2.Census &amp; Reference Benchmarks'!O408))</f>
        <v>0</v>
      </c>
    </row>
    <row r="409" spans="1:57" x14ac:dyDescent="0.25">
      <c r="A409" s="3"/>
      <c r="B409" s="56">
        <f>IF('2.Census &amp; Reference Benchmarks'!B409 &lt;&gt;"",'2.Census &amp; Reference Benchmarks'!B409,"")</f>
        <v>0</v>
      </c>
      <c r="C409" s="56">
        <f>IF('2.Census &amp; Reference Benchmarks'!C409 &lt;&gt;"",'2.Census &amp; Reference Benchmarks'!C409,"")</f>
        <v>0</v>
      </c>
      <c r="D409" s="57" t="str">
        <f>IF('2.Census &amp; Reference Benchmarks'!D409 &lt;&gt;"",'2.Census &amp; Reference Benchmarks'!D409,"")</f>
        <v/>
      </c>
      <c r="E409" s="56" t="str">
        <f>IF('2.Census &amp; Reference Benchmarks'!E409 &lt;&gt;"",'2.Census &amp; Reference Benchmarks'!E409,"")</f>
        <v/>
      </c>
      <c r="F409" s="56" t="str">
        <f>IF('2.Census &amp; Reference Benchmarks'!F409 &lt;&gt;"",'2.Census &amp; Reference Benchmarks'!F409,"")</f>
        <v/>
      </c>
      <c r="G409" s="58" t="str">
        <f>IF('2.Census &amp; Reference Benchmarks'!G409 &lt;&gt;"",'2.Census &amp; Reference Benchmarks'!G409,"")</f>
        <v/>
      </c>
      <c r="H409" s="58" t="str">
        <f>IF('2.Census &amp; Reference Benchmarks'!H409 &lt;&gt;"",'2.Census &amp; Reference Benchmarks'!H409,"")</f>
        <v/>
      </c>
      <c r="I409" s="58" t="str">
        <f>IF('2.Census &amp; Reference Benchmarks'!I409 &lt;&gt;"",'2.Census &amp; Reference Benchmarks'!I409,"")</f>
        <v/>
      </c>
      <c r="J409" s="69" t="str">
        <f>IF('2.Census &amp; Reference Benchmarks'!J409 &lt;&gt;"",'2.Census &amp; Reference Benchmarks'!J409,"")</f>
        <v/>
      </c>
      <c r="K409" s="58" t="str">
        <f>IF('7.Safe Harbor Input Data &amp; Calc'!Q411 &lt;&gt; "", '7.Safe Harbor Input Data &amp; Calc'!Q411, "")</f>
        <v>No</v>
      </c>
      <c r="L409" s="59" t="str">
        <f>IF('2.Census &amp; Reference Benchmarks'!T409&lt;&gt; "",'2.Census &amp; Reference Benchmarks'!T409,"")</f>
        <v/>
      </c>
      <c r="M409" s="60">
        <f>'2.Census &amp; Reference Benchmarks'!M409</f>
        <v>0</v>
      </c>
      <c r="N409" s="60">
        <f>'2.Census &amp; Reference Benchmarks'!P409</f>
        <v>0</v>
      </c>
      <c r="O409" s="60">
        <f>'2.Census &amp; Reference Benchmarks'!S409</f>
        <v>0</v>
      </c>
      <c r="P409" s="52">
        <f>IF( AND(I409 &lt; '1. Summary for SBA'!$J$7, I409 &lt;&gt;""), 0, IF(AND(G409="",I409=""),SUM(M409:O409)*4,IF(I409&lt;'1. Summary for SBA'!$J$7,0,IF(K409="Yes",0,IF(H409="Salary",IF(AND(SUM(M409:O409)*4&lt;100000,L409=""),(SUM(M409:O409)/(IF(OR(I409=0,I409&gt;=DATEVALUE("3/31/2020")),DATEVALUE("3/31/2020"),I409)-IF(OR(G409&lt;=DATEVALUE("1/1/2020"), G409 = ""),DATEVALUE("1/1/2020"),IF(OR(MONTH(G409)=1),G409+1,IF(MONTH(G409)=3,G409,G409-1)))))*360,0),0)))))</f>
        <v>0</v>
      </c>
      <c r="Q409" s="52">
        <f t="shared" si="43"/>
        <v>0</v>
      </c>
      <c r="R409" s="67">
        <f t="shared" si="44"/>
        <v>0</v>
      </c>
      <c r="S409" s="53">
        <f>SUM('3.Weekly Hours &amp; Wage Activity'!AI409:BF409)</f>
        <v>0</v>
      </c>
      <c r="T409" s="53">
        <f>IF(AND(I409&lt;&gt; "",  I409 &lt; '1. Summary for SBA'!$J$11 +168, I409 &gt; '1. Summary for SBA'!$J$11),S409+(((168-(I409-'1. Summary for SBA'!$J$11+1))*S409)/((I409-'1. Summary for SBA'!$J$11+1))),0)</f>
        <v>0</v>
      </c>
      <c r="U409" s="369">
        <f>IF(K409= "Yes",0,IF( H409 = "salary",IF(T409 = 0,MAX(0,$R409-$S409), R409-T409),IF( H409 = "Hourly",'6. Hourly EE Wage Reduction'!AA409, 0)))</f>
        <v>0</v>
      </c>
      <c r="V409" s="67">
        <f t="shared" si="45"/>
        <v>0</v>
      </c>
      <c r="W409" s="405" t="str">
        <f>IF(U409 = 0, "No",IF('6. Hourly EE Wage Reduction'!T409 &gt;'6. Hourly EE Wage Reduction'!W409, "Yes", "No"))</f>
        <v>No</v>
      </c>
      <c r="X409" s="67">
        <f t="shared" si="46"/>
        <v>0</v>
      </c>
      <c r="Y409" s="67">
        <f t="shared" si="47"/>
        <v>0</v>
      </c>
      <c r="AA409" s="86">
        <f>IFERROR(IF('3.Weekly Hours &amp; Wage Activity'!J409 = "FT", 1,MIN(1,IF('3.Weekly Hours &amp; Wage Activity'!J409 = "", "",MIN('3.Weekly Hours &amp; Wage Activity'!J409/40,1)),IF('3.Weekly Hours &amp; Wage Activity'!J409="", "",'3.Weekly Hours &amp; Wage Activity'!J409/40 ))),0)</f>
        <v>0</v>
      </c>
      <c r="AB409" s="86">
        <f>IFERROR(IF('3.Weekly Hours &amp; Wage Activity'!K409 = "FT", 1,MIN(1,IF('3.Weekly Hours &amp; Wage Activity'!K409 = "", "",MIN('3.Weekly Hours &amp; Wage Activity'!K409/40,1)),IF('3.Weekly Hours &amp; Wage Activity'!K409="", "",'3.Weekly Hours &amp; Wage Activity'!K409/40 ))),0)</f>
        <v>0</v>
      </c>
      <c r="AC409" s="86">
        <f>IFERROR(IF('3.Weekly Hours &amp; Wage Activity'!L409 = "FT", 1,MIN(1,IF('3.Weekly Hours &amp; Wage Activity'!L409 = "", "",MIN('3.Weekly Hours &amp; Wage Activity'!L409/40,1)),IF('3.Weekly Hours &amp; Wage Activity'!L409="", "",'3.Weekly Hours &amp; Wage Activity'!L409/40 ))),0)</f>
        <v>0</v>
      </c>
      <c r="AD409" s="86">
        <f>IFERROR(IF('3.Weekly Hours &amp; Wage Activity'!M409 = "FT", 1,MIN(1,IF('3.Weekly Hours &amp; Wage Activity'!M409 = "", "",MIN('3.Weekly Hours &amp; Wage Activity'!M409/40,1)),IF('3.Weekly Hours &amp; Wage Activity'!M409="", "",'3.Weekly Hours &amp; Wage Activity'!M409/40 ))),0)</f>
        <v>0</v>
      </c>
      <c r="AE409" s="86">
        <f>IFERROR(IF('3.Weekly Hours &amp; Wage Activity'!N409 = "FT", 1,MIN(1,IF('3.Weekly Hours &amp; Wage Activity'!N409 = "", "",MIN('3.Weekly Hours &amp; Wage Activity'!N409/40,1)),IF('3.Weekly Hours &amp; Wage Activity'!N409="", "",'3.Weekly Hours &amp; Wage Activity'!N409/40 ))),0)</f>
        <v>0</v>
      </c>
      <c r="AF409" s="86">
        <f>IFERROR(IF('3.Weekly Hours &amp; Wage Activity'!O409 = "FT", 1,MIN(1,IF('3.Weekly Hours &amp; Wage Activity'!O409 = "", "",MIN('3.Weekly Hours &amp; Wage Activity'!O409/40,1)),IF('3.Weekly Hours &amp; Wage Activity'!O409="", "",'3.Weekly Hours &amp; Wage Activity'!O409/40 ))),0)</f>
        <v>0</v>
      </c>
      <c r="AG409" s="86">
        <f>IFERROR(IF('3.Weekly Hours &amp; Wage Activity'!P409 = "FT", 1,MIN(1,IF('3.Weekly Hours &amp; Wage Activity'!P409 = "", "",MIN('3.Weekly Hours &amp; Wage Activity'!P409/40,1)),IF('3.Weekly Hours &amp; Wage Activity'!P409="", "",'3.Weekly Hours &amp; Wage Activity'!P409/40 ))),0)</f>
        <v>0</v>
      </c>
      <c r="AH409" s="86">
        <f>IFERROR(IF('3.Weekly Hours &amp; Wage Activity'!Q409 = "FT", 1,MIN(1,IF('3.Weekly Hours &amp; Wage Activity'!Q409 = "", "",MIN('3.Weekly Hours &amp; Wage Activity'!Q409/40,1)),IF('3.Weekly Hours &amp; Wage Activity'!Q409="", "",'3.Weekly Hours &amp; Wage Activity'!Q409/40 ))),0)</f>
        <v>0</v>
      </c>
      <c r="AI409" s="86">
        <f>IFERROR(IF('3.Weekly Hours &amp; Wage Activity'!R409 = "FT", 1,MIN(1,IF('3.Weekly Hours &amp; Wage Activity'!R409 = "", "",MIN('3.Weekly Hours &amp; Wage Activity'!R409/40,1)),IF('3.Weekly Hours &amp; Wage Activity'!R409="", "",'3.Weekly Hours &amp; Wage Activity'!R409/40 ))),0)</f>
        <v>0</v>
      </c>
      <c r="AJ409" s="86">
        <f>IFERROR(IF('3.Weekly Hours &amp; Wage Activity'!S409 = "FT", 1,MIN(1,IF('3.Weekly Hours &amp; Wage Activity'!S409 = "", "",MIN('3.Weekly Hours &amp; Wage Activity'!S409/40,1)),IF('3.Weekly Hours &amp; Wage Activity'!S409="", "",'3.Weekly Hours &amp; Wage Activity'!S409/40 ))),0)</f>
        <v>0</v>
      </c>
      <c r="AK409" s="86">
        <f>IFERROR(IF('3.Weekly Hours &amp; Wage Activity'!T409 = "FT", 1,MIN(1,IF('3.Weekly Hours &amp; Wage Activity'!T409 = "", "",MIN('3.Weekly Hours &amp; Wage Activity'!T409/40,1)),IF('3.Weekly Hours &amp; Wage Activity'!T409="", "",'3.Weekly Hours &amp; Wage Activity'!T409/40 ))),0)</f>
        <v>0</v>
      </c>
      <c r="AL409" s="86">
        <f>IFERROR(IF('3.Weekly Hours &amp; Wage Activity'!U409 = "FT", 1,MIN(1,IF('3.Weekly Hours &amp; Wage Activity'!U409 = "", "",MIN('3.Weekly Hours &amp; Wage Activity'!U409/40,1)),IF('3.Weekly Hours &amp; Wage Activity'!U409="", "",'3.Weekly Hours &amp; Wage Activity'!U409/40 ))),0)</f>
        <v>0</v>
      </c>
      <c r="AM409" s="86">
        <f>IFERROR(IF('3.Weekly Hours &amp; Wage Activity'!V409 = "FT", 1,MIN(1,IF('3.Weekly Hours &amp; Wage Activity'!V409 = "", "",MIN('3.Weekly Hours &amp; Wage Activity'!V409/40,1)),IF('3.Weekly Hours &amp; Wage Activity'!V409="", "",'3.Weekly Hours &amp; Wage Activity'!V409/40 ))),0)</f>
        <v>0</v>
      </c>
      <c r="AN409" s="86">
        <f>IFERROR(IF('3.Weekly Hours &amp; Wage Activity'!W409 = "FT", 1,MIN(1,IF('3.Weekly Hours &amp; Wage Activity'!W409 = "", "",MIN('3.Weekly Hours &amp; Wage Activity'!W409/40,1)),IF('3.Weekly Hours &amp; Wage Activity'!W409="", "",'3.Weekly Hours &amp; Wage Activity'!W409/40 ))),0)</f>
        <v>0</v>
      </c>
      <c r="AO409" s="86">
        <f>IFERROR(IF('3.Weekly Hours &amp; Wage Activity'!X409 = "FT", 1,MIN(1,IF('3.Weekly Hours &amp; Wage Activity'!X409 = "", "",MIN('3.Weekly Hours &amp; Wage Activity'!X409/40,1)),IF('3.Weekly Hours &amp; Wage Activity'!X409="", "",'3.Weekly Hours &amp; Wage Activity'!X409/40 ))),0)</f>
        <v>0</v>
      </c>
      <c r="AP409" s="86">
        <f>IFERROR(IF('3.Weekly Hours &amp; Wage Activity'!Y409 = "FT", 1,MIN(1,IF('3.Weekly Hours &amp; Wage Activity'!Y409 = "", "",MIN('3.Weekly Hours &amp; Wage Activity'!Y409/40,1)),IF('3.Weekly Hours &amp; Wage Activity'!Y409="", "",'3.Weekly Hours &amp; Wage Activity'!Y409/40 ))),0)</f>
        <v>0</v>
      </c>
      <c r="AQ409" s="86">
        <f>IFERROR(IF('3.Weekly Hours &amp; Wage Activity'!Z409 = "FT", 1,MIN(1,IF('3.Weekly Hours &amp; Wage Activity'!Z409 = "", "",MIN('3.Weekly Hours &amp; Wage Activity'!Z409/40,1)),IF('3.Weekly Hours &amp; Wage Activity'!Z409="", "",'3.Weekly Hours &amp; Wage Activity'!Z409/40 ))),0)</f>
        <v>0</v>
      </c>
      <c r="AR409" s="86">
        <f>IFERROR(IF('3.Weekly Hours &amp; Wage Activity'!AA409 = "FT", 1,MIN(1,IF('3.Weekly Hours &amp; Wage Activity'!AA409 = "", "",MIN('3.Weekly Hours &amp; Wage Activity'!AA409/40,1)),IF('3.Weekly Hours &amp; Wage Activity'!AA409="", "",'3.Weekly Hours &amp; Wage Activity'!AA409/40 ))),0)</f>
        <v>0</v>
      </c>
      <c r="AS409" s="86">
        <f>IFERROR(IF('3.Weekly Hours &amp; Wage Activity'!AB409 = "FT", 1,MIN(1,IF('3.Weekly Hours &amp; Wage Activity'!AB409 = "", "",MIN('3.Weekly Hours &amp; Wage Activity'!AB409/40,1)),IF('3.Weekly Hours &amp; Wage Activity'!AB409="", "",'3.Weekly Hours &amp; Wage Activity'!AB409/40 ))),0)</f>
        <v>0</v>
      </c>
      <c r="AT409" s="86">
        <f>IFERROR(IF('3.Weekly Hours &amp; Wage Activity'!AC409 = "FT", 1,MIN(1,IF('3.Weekly Hours &amp; Wage Activity'!AC409 = "", "",MIN('3.Weekly Hours &amp; Wage Activity'!AC409/40,1)),IF('3.Weekly Hours &amp; Wage Activity'!AC409="", "",'3.Weekly Hours &amp; Wage Activity'!AC409/40 ))),0)</f>
        <v>0</v>
      </c>
      <c r="AU409" s="86">
        <f>IFERROR(IF('3.Weekly Hours &amp; Wage Activity'!AD409 = "FT", 1,MIN(1,IF('3.Weekly Hours &amp; Wage Activity'!AD409 = "", "",MIN('3.Weekly Hours &amp; Wage Activity'!AD409/40,1)),IF('3.Weekly Hours &amp; Wage Activity'!AD409="", "",'3.Weekly Hours &amp; Wage Activity'!AD409/40 ))),0)</f>
        <v>0</v>
      </c>
      <c r="AV409" s="86">
        <f>IFERROR(IF('3.Weekly Hours &amp; Wage Activity'!AE409 = "FT", 1,MIN(1,IF('3.Weekly Hours &amp; Wage Activity'!AE409 = "", "",MIN('3.Weekly Hours &amp; Wage Activity'!AE409/40,1)),IF('3.Weekly Hours &amp; Wage Activity'!AE409="", "",'3.Weekly Hours &amp; Wage Activity'!AE409/40 ))),0)</f>
        <v>0</v>
      </c>
      <c r="AW409" s="86">
        <f>IFERROR(IF('3.Weekly Hours &amp; Wage Activity'!AF409 = "FT", 1,MIN(1,IF('3.Weekly Hours &amp; Wage Activity'!AF409 = "", "",MIN('3.Weekly Hours &amp; Wage Activity'!AF409/40,1)),IF('3.Weekly Hours &amp; Wage Activity'!AF409="", "",'3.Weekly Hours &amp; Wage Activity'!AF409/40 ))),0)</f>
        <v>0</v>
      </c>
      <c r="AX409" s="86">
        <f>IFERROR(IF('3.Weekly Hours &amp; Wage Activity'!AG409 = "FT", 1,MIN(1,IF('3.Weekly Hours &amp; Wage Activity'!AG409 = "", "",MIN('3.Weekly Hours &amp; Wage Activity'!AG409/40,1)),IF('3.Weekly Hours &amp; Wage Activity'!AG409="", "",'3.Weekly Hours &amp; Wage Activity'!AG409/40 ))),0)</f>
        <v>0</v>
      </c>
      <c r="AY409" s="523">
        <f>SUM( IF(COUNTIF('3.Weekly Hours &amp; Wage Activity'!J409:Q409, "&lt;&gt;FT") = 0, COLUMNS('3.Weekly Hours &amp; Wage Activity'!J409:AG409) * 40, '3.Weekly Hours &amp; Wage Activity'!J409:AG409))</f>
        <v>0</v>
      </c>
      <c r="AZ409" s="86">
        <f t="shared" si="48"/>
        <v>0</v>
      </c>
      <c r="BA409" s="87">
        <f t="shared" si="49"/>
        <v>0</v>
      </c>
      <c r="BB409" s="74" t="str">
        <f>IF('2.Census &amp; Reference Benchmarks'!K409 = "", "", '2.Census &amp; Reference Benchmarks'!K409)</f>
        <v/>
      </c>
      <c r="BC409" s="185">
        <f>IF('2.Census &amp; Reference Benchmarks'!L409="N/A",IF(OR(AND(G409="",I409=""),AND(G409&lt;DATEVALUE("1/1/2020"),OR(I409="",I409&gt;DATEVALUE("3/31/2020")))),177.14,IF(OR(I409 = "", I409 &gt; DATEVALUE("1/31/2020")), ROUND(177.14*((DATEVALUE("2/1/2020") -G409)/31),1))),IF('2.Census &amp; Reference Benchmarks'!L409="",0,'2.Census &amp; Reference Benchmarks'!L409))</f>
        <v>0</v>
      </c>
      <c r="BD409" s="74" t="str">
        <f>IF('2.Census &amp; Reference Benchmarks'!N409 = "", "", '2.Census &amp; Reference Benchmarks'!N409)</f>
        <v/>
      </c>
      <c r="BE409" s="185">
        <f>IF('2.Census &amp; Reference Benchmarks'!O409="N/A",IF(OR(AND(G409="",I409=""),AND(G409&lt;=DATEVALUE("2/1/2020"),OR(I409="",I409&gt;=DATEVALUE("2/29/2020")))),165.71,IF(AND(G409&gt;DATEVALUE("2/1/2020"),OR(I409="",I409&lt;=DATEVALUE("2/29/2020"))),((DATEVALUE("3/1/2020")-G409)/29)*165.71,"")),IF('2.Census &amp; Reference Benchmarks'!O409="",0,'2.Census &amp; Reference Benchmarks'!O409))</f>
        <v>0</v>
      </c>
    </row>
    <row r="410" spans="1:57" x14ac:dyDescent="0.25">
      <c r="A410" s="3"/>
      <c r="B410" s="56">
        <f>IF('2.Census &amp; Reference Benchmarks'!B410 &lt;&gt;"",'2.Census &amp; Reference Benchmarks'!B410,"")</f>
        <v>0</v>
      </c>
      <c r="C410" s="56">
        <f>IF('2.Census &amp; Reference Benchmarks'!C410 &lt;&gt;"",'2.Census &amp; Reference Benchmarks'!C410,"")</f>
        <v>0</v>
      </c>
      <c r="D410" s="57" t="str">
        <f>IF('2.Census &amp; Reference Benchmarks'!D410 &lt;&gt;"",'2.Census &amp; Reference Benchmarks'!D410,"")</f>
        <v/>
      </c>
      <c r="E410" s="56" t="str">
        <f>IF('2.Census &amp; Reference Benchmarks'!E410 &lt;&gt;"",'2.Census &amp; Reference Benchmarks'!E410,"")</f>
        <v/>
      </c>
      <c r="F410" s="56" t="str">
        <f>IF('2.Census &amp; Reference Benchmarks'!F410 &lt;&gt;"",'2.Census &amp; Reference Benchmarks'!F410,"")</f>
        <v/>
      </c>
      <c r="G410" s="58" t="str">
        <f>IF('2.Census &amp; Reference Benchmarks'!G410 &lt;&gt;"",'2.Census &amp; Reference Benchmarks'!G410,"")</f>
        <v/>
      </c>
      <c r="H410" s="58" t="str">
        <f>IF('2.Census &amp; Reference Benchmarks'!H410 &lt;&gt;"",'2.Census &amp; Reference Benchmarks'!H410,"")</f>
        <v/>
      </c>
      <c r="I410" s="58" t="str">
        <f>IF('2.Census &amp; Reference Benchmarks'!I410 &lt;&gt;"",'2.Census &amp; Reference Benchmarks'!I410,"")</f>
        <v/>
      </c>
      <c r="J410" s="69" t="str">
        <f>IF('2.Census &amp; Reference Benchmarks'!J410 &lt;&gt;"",'2.Census &amp; Reference Benchmarks'!J410,"")</f>
        <v/>
      </c>
      <c r="K410" s="58" t="str">
        <f>IF('7.Safe Harbor Input Data &amp; Calc'!Q412 &lt;&gt; "", '7.Safe Harbor Input Data &amp; Calc'!Q412, "")</f>
        <v>No</v>
      </c>
      <c r="L410" s="59" t="str">
        <f>IF('2.Census &amp; Reference Benchmarks'!T410&lt;&gt; "",'2.Census &amp; Reference Benchmarks'!T410,"")</f>
        <v/>
      </c>
      <c r="M410" s="60">
        <f>'2.Census &amp; Reference Benchmarks'!M410</f>
        <v>0</v>
      </c>
      <c r="N410" s="60">
        <f>'2.Census &amp; Reference Benchmarks'!P410</f>
        <v>0</v>
      </c>
      <c r="O410" s="60">
        <f>'2.Census &amp; Reference Benchmarks'!S410</f>
        <v>0</v>
      </c>
      <c r="P410" s="52">
        <f>IF( AND(I410 &lt; '1. Summary for SBA'!$J$7, I410 &lt;&gt;""), 0, IF(AND(G410="",I410=""),SUM(M410:O410)*4,IF(I410&lt;'1. Summary for SBA'!$J$7,0,IF(K410="Yes",0,IF(H410="Salary",IF(AND(SUM(M410:O410)*4&lt;100000,L410=""),(SUM(M410:O410)/(IF(OR(I410=0,I410&gt;=DATEVALUE("3/31/2020")),DATEVALUE("3/31/2020"),I410)-IF(OR(G410&lt;=DATEVALUE("1/1/2020"), G410 = ""),DATEVALUE("1/1/2020"),IF(OR(MONTH(G410)=1),G410+1,IF(MONTH(G410)=3,G410,G410-1)))))*360,0),0)))))</f>
        <v>0</v>
      </c>
      <c r="Q410" s="52">
        <f t="shared" si="43"/>
        <v>0</v>
      </c>
      <c r="R410" s="67">
        <f t="shared" si="44"/>
        <v>0</v>
      </c>
      <c r="S410" s="53">
        <f>SUM('3.Weekly Hours &amp; Wage Activity'!AI410:BF410)</f>
        <v>0</v>
      </c>
      <c r="T410" s="53">
        <f>IF(AND(I410&lt;&gt; "",  I410 &lt; '1. Summary for SBA'!$J$11 +168, I410 &gt; '1. Summary for SBA'!$J$11),S410+(((168-(I410-'1. Summary for SBA'!$J$11+1))*S410)/((I410-'1. Summary for SBA'!$J$11+1))),0)</f>
        <v>0</v>
      </c>
      <c r="U410" s="369">
        <f>IF(K410= "Yes",0,IF( H410 = "salary",IF(T410 = 0,MAX(0,$R410-$S410), R410-T410),IF( H410 = "Hourly",'6. Hourly EE Wage Reduction'!AA410, 0)))</f>
        <v>0</v>
      </c>
      <c r="V410" s="67">
        <f t="shared" si="45"/>
        <v>0</v>
      </c>
      <c r="W410" s="405" t="str">
        <f>IF(U410 = 0, "No",IF('6. Hourly EE Wage Reduction'!T410 &gt;'6. Hourly EE Wage Reduction'!W410, "Yes", "No"))</f>
        <v>No</v>
      </c>
      <c r="X410" s="67">
        <f t="shared" si="46"/>
        <v>0</v>
      </c>
      <c r="Y410" s="67">
        <f t="shared" si="47"/>
        <v>0</v>
      </c>
      <c r="AA410" s="86">
        <f>IFERROR(IF('3.Weekly Hours &amp; Wage Activity'!J410 = "FT", 1,MIN(1,IF('3.Weekly Hours &amp; Wage Activity'!J410 = "", "",MIN('3.Weekly Hours &amp; Wage Activity'!J410/40,1)),IF('3.Weekly Hours &amp; Wage Activity'!J410="", "",'3.Weekly Hours &amp; Wage Activity'!J410/40 ))),0)</f>
        <v>0</v>
      </c>
      <c r="AB410" s="86">
        <f>IFERROR(IF('3.Weekly Hours &amp; Wage Activity'!K410 = "FT", 1,MIN(1,IF('3.Weekly Hours &amp; Wage Activity'!K410 = "", "",MIN('3.Weekly Hours &amp; Wage Activity'!K410/40,1)),IF('3.Weekly Hours &amp; Wage Activity'!K410="", "",'3.Weekly Hours &amp; Wage Activity'!K410/40 ))),0)</f>
        <v>0</v>
      </c>
      <c r="AC410" s="86">
        <f>IFERROR(IF('3.Weekly Hours &amp; Wage Activity'!L410 = "FT", 1,MIN(1,IF('3.Weekly Hours &amp; Wage Activity'!L410 = "", "",MIN('3.Weekly Hours &amp; Wage Activity'!L410/40,1)),IF('3.Weekly Hours &amp; Wage Activity'!L410="", "",'3.Weekly Hours &amp; Wage Activity'!L410/40 ))),0)</f>
        <v>0</v>
      </c>
      <c r="AD410" s="86">
        <f>IFERROR(IF('3.Weekly Hours &amp; Wage Activity'!M410 = "FT", 1,MIN(1,IF('3.Weekly Hours &amp; Wage Activity'!M410 = "", "",MIN('3.Weekly Hours &amp; Wage Activity'!M410/40,1)),IF('3.Weekly Hours &amp; Wage Activity'!M410="", "",'3.Weekly Hours &amp; Wage Activity'!M410/40 ))),0)</f>
        <v>0</v>
      </c>
      <c r="AE410" s="86">
        <f>IFERROR(IF('3.Weekly Hours &amp; Wage Activity'!N410 = "FT", 1,MIN(1,IF('3.Weekly Hours &amp; Wage Activity'!N410 = "", "",MIN('3.Weekly Hours &amp; Wage Activity'!N410/40,1)),IF('3.Weekly Hours &amp; Wage Activity'!N410="", "",'3.Weekly Hours &amp; Wage Activity'!N410/40 ))),0)</f>
        <v>0</v>
      </c>
      <c r="AF410" s="86">
        <f>IFERROR(IF('3.Weekly Hours &amp; Wage Activity'!O410 = "FT", 1,MIN(1,IF('3.Weekly Hours &amp; Wage Activity'!O410 = "", "",MIN('3.Weekly Hours &amp; Wage Activity'!O410/40,1)),IF('3.Weekly Hours &amp; Wage Activity'!O410="", "",'3.Weekly Hours &amp; Wage Activity'!O410/40 ))),0)</f>
        <v>0</v>
      </c>
      <c r="AG410" s="86">
        <f>IFERROR(IF('3.Weekly Hours &amp; Wage Activity'!P410 = "FT", 1,MIN(1,IF('3.Weekly Hours &amp; Wage Activity'!P410 = "", "",MIN('3.Weekly Hours &amp; Wage Activity'!P410/40,1)),IF('3.Weekly Hours &amp; Wage Activity'!P410="", "",'3.Weekly Hours &amp; Wage Activity'!P410/40 ))),0)</f>
        <v>0</v>
      </c>
      <c r="AH410" s="86">
        <f>IFERROR(IF('3.Weekly Hours &amp; Wage Activity'!Q410 = "FT", 1,MIN(1,IF('3.Weekly Hours &amp; Wage Activity'!Q410 = "", "",MIN('3.Weekly Hours &amp; Wage Activity'!Q410/40,1)),IF('3.Weekly Hours &amp; Wage Activity'!Q410="", "",'3.Weekly Hours &amp; Wage Activity'!Q410/40 ))),0)</f>
        <v>0</v>
      </c>
      <c r="AI410" s="86">
        <f>IFERROR(IF('3.Weekly Hours &amp; Wage Activity'!R410 = "FT", 1,MIN(1,IF('3.Weekly Hours &amp; Wage Activity'!R410 = "", "",MIN('3.Weekly Hours &amp; Wage Activity'!R410/40,1)),IF('3.Weekly Hours &amp; Wage Activity'!R410="", "",'3.Weekly Hours &amp; Wage Activity'!R410/40 ))),0)</f>
        <v>0</v>
      </c>
      <c r="AJ410" s="86">
        <f>IFERROR(IF('3.Weekly Hours &amp; Wage Activity'!S410 = "FT", 1,MIN(1,IF('3.Weekly Hours &amp; Wage Activity'!S410 = "", "",MIN('3.Weekly Hours &amp; Wage Activity'!S410/40,1)),IF('3.Weekly Hours &amp; Wage Activity'!S410="", "",'3.Weekly Hours &amp; Wage Activity'!S410/40 ))),0)</f>
        <v>0</v>
      </c>
      <c r="AK410" s="86">
        <f>IFERROR(IF('3.Weekly Hours &amp; Wage Activity'!T410 = "FT", 1,MIN(1,IF('3.Weekly Hours &amp; Wage Activity'!T410 = "", "",MIN('3.Weekly Hours &amp; Wage Activity'!T410/40,1)),IF('3.Weekly Hours &amp; Wage Activity'!T410="", "",'3.Weekly Hours &amp; Wage Activity'!T410/40 ))),0)</f>
        <v>0</v>
      </c>
      <c r="AL410" s="86">
        <f>IFERROR(IF('3.Weekly Hours &amp; Wage Activity'!U410 = "FT", 1,MIN(1,IF('3.Weekly Hours &amp; Wage Activity'!U410 = "", "",MIN('3.Weekly Hours &amp; Wage Activity'!U410/40,1)),IF('3.Weekly Hours &amp; Wage Activity'!U410="", "",'3.Weekly Hours &amp; Wage Activity'!U410/40 ))),0)</f>
        <v>0</v>
      </c>
      <c r="AM410" s="86">
        <f>IFERROR(IF('3.Weekly Hours &amp; Wage Activity'!V410 = "FT", 1,MIN(1,IF('3.Weekly Hours &amp; Wage Activity'!V410 = "", "",MIN('3.Weekly Hours &amp; Wage Activity'!V410/40,1)),IF('3.Weekly Hours &amp; Wage Activity'!V410="", "",'3.Weekly Hours &amp; Wage Activity'!V410/40 ))),0)</f>
        <v>0</v>
      </c>
      <c r="AN410" s="86">
        <f>IFERROR(IF('3.Weekly Hours &amp; Wage Activity'!W410 = "FT", 1,MIN(1,IF('3.Weekly Hours &amp; Wage Activity'!W410 = "", "",MIN('3.Weekly Hours &amp; Wage Activity'!W410/40,1)),IF('3.Weekly Hours &amp; Wage Activity'!W410="", "",'3.Weekly Hours &amp; Wage Activity'!W410/40 ))),0)</f>
        <v>0</v>
      </c>
      <c r="AO410" s="86">
        <f>IFERROR(IF('3.Weekly Hours &amp; Wage Activity'!X410 = "FT", 1,MIN(1,IF('3.Weekly Hours &amp; Wage Activity'!X410 = "", "",MIN('3.Weekly Hours &amp; Wage Activity'!X410/40,1)),IF('3.Weekly Hours &amp; Wage Activity'!X410="", "",'3.Weekly Hours &amp; Wage Activity'!X410/40 ))),0)</f>
        <v>0</v>
      </c>
      <c r="AP410" s="86">
        <f>IFERROR(IF('3.Weekly Hours &amp; Wage Activity'!Y410 = "FT", 1,MIN(1,IF('3.Weekly Hours &amp; Wage Activity'!Y410 = "", "",MIN('3.Weekly Hours &amp; Wage Activity'!Y410/40,1)),IF('3.Weekly Hours &amp; Wage Activity'!Y410="", "",'3.Weekly Hours &amp; Wage Activity'!Y410/40 ))),0)</f>
        <v>0</v>
      </c>
      <c r="AQ410" s="86">
        <f>IFERROR(IF('3.Weekly Hours &amp; Wage Activity'!Z410 = "FT", 1,MIN(1,IF('3.Weekly Hours &amp; Wage Activity'!Z410 = "", "",MIN('3.Weekly Hours &amp; Wage Activity'!Z410/40,1)),IF('3.Weekly Hours &amp; Wage Activity'!Z410="", "",'3.Weekly Hours &amp; Wage Activity'!Z410/40 ))),0)</f>
        <v>0</v>
      </c>
      <c r="AR410" s="86">
        <f>IFERROR(IF('3.Weekly Hours &amp; Wage Activity'!AA410 = "FT", 1,MIN(1,IF('3.Weekly Hours &amp; Wage Activity'!AA410 = "", "",MIN('3.Weekly Hours &amp; Wage Activity'!AA410/40,1)),IF('3.Weekly Hours &amp; Wage Activity'!AA410="", "",'3.Weekly Hours &amp; Wage Activity'!AA410/40 ))),0)</f>
        <v>0</v>
      </c>
      <c r="AS410" s="86">
        <f>IFERROR(IF('3.Weekly Hours &amp; Wage Activity'!AB410 = "FT", 1,MIN(1,IF('3.Weekly Hours &amp; Wage Activity'!AB410 = "", "",MIN('3.Weekly Hours &amp; Wage Activity'!AB410/40,1)),IF('3.Weekly Hours &amp; Wage Activity'!AB410="", "",'3.Weekly Hours &amp; Wage Activity'!AB410/40 ))),0)</f>
        <v>0</v>
      </c>
      <c r="AT410" s="86">
        <f>IFERROR(IF('3.Weekly Hours &amp; Wage Activity'!AC410 = "FT", 1,MIN(1,IF('3.Weekly Hours &amp; Wage Activity'!AC410 = "", "",MIN('3.Weekly Hours &amp; Wage Activity'!AC410/40,1)),IF('3.Weekly Hours &amp; Wage Activity'!AC410="", "",'3.Weekly Hours &amp; Wage Activity'!AC410/40 ))),0)</f>
        <v>0</v>
      </c>
      <c r="AU410" s="86">
        <f>IFERROR(IF('3.Weekly Hours &amp; Wage Activity'!AD410 = "FT", 1,MIN(1,IF('3.Weekly Hours &amp; Wage Activity'!AD410 = "", "",MIN('3.Weekly Hours &amp; Wage Activity'!AD410/40,1)),IF('3.Weekly Hours &amp; Wage Activity'!AD410="", "",'3.Weekly Hours &amp; Wage Activity'!AD410/40 ))),0)</f>
        <v>0</v>
      </c>
      <c r="AV410" s="86">
        <f>IFERROR(IF('3.Weekly Hours &amp; Wage Activity'!AE410 = "FT", 1,MIN(1,IF('3.Weekly Hours &amp; Wage Activity'!AE410 = "", "",MIN('3.Weekly Hours &amp; Wage Activity'!AE410/40,1)),IF('3.Weekly Hours &amp; Wage Activity'!AE410="", "",'3.Weekly Hours &amp; Wage Activity'!AE410/40 ))),0)</f>
        <v>0</v>
      </c>
      <c r="AW410" s="86">
        <f>IFERROR(IF('3.Weekly Hours &amp; Wage Activity'!AF410 = "FT", 1,MIN(1,IF('3.Weekly Hours &amp; Wage Activity'!AF410 = "", "",MIN('3.Weekly Hours &amp; Wage Activity'!AF410/40,1)),IF('3.Weekly Hours &amp; Wage Activity'!AF410="", "",'3.Weekly Hours &amp; Wage Activity'!AF410/40 ))),0)</f>
        <v>0</v>
      </c>
      <c r="AX410" s="86">
        <f>IFERROR(IF('3.Weekly Hours &amp; Wage Activity'!AG410 = "FT", 1,MIN(1,IF('3.Weekly Hours &amp; Wage Activity'!AG410 = "", "",MIN('3.Weekly Hours &amp; Wage Activity'!AG410/40,1)),IF('3.Weekly Hours &amp; Wage Activity'!AG410="", "",'3.Weekly Hours &amp; Wage Activity'!AG410/40 ))),0)</f>
        <v>0</v>
      </c>
      <c r="AY410" s="523">
        <f>SUM( IF(COUNTIF('3.Weekly Hours &amp; Wage Activity'!J410:Q410, "&lt;&gt;FT") = 0, COLUMNS('3.Weekly Hours &amp; Wage Activity'!J410:AG410) * 40, '3.Weekly Hours &amp; Wage Activity'!J410:AG410))</f>
        <v>0</v>
      </c>
      <c r="AZ410" s="86">
        <f t="shared" si="48"/>
        <v>0</v>
      </c>
      <c r="BA410" s="87">
        <f t="shared" si="49"/>
        <v>0</v>
      </c>
      <c r="BB410" s="74" t="str">
        <f>IF('2.Census &amp; Reference Benchmarks'!K410 = "", "", '2.Census &amp; Reference Benchmarks'!K410)</f>
        <v/>
      </c>
      <c r="BC410" s="185">
        <f>IF('2.Census &amp; Reference Benchmarks'!L410="N/A",IF(OR(AND(G410="",I410=""),AND(G410&lt;DATEVALUE("1/1/2020"),OR(I410="",I410&gt;DATEVALUE("3/31/2020")))),177.14,IF(OR(I410 = "", I410 &gt; DATEVALUE("1/31/2020")), ROUND(177.14*((DATEVALUE("2/1/2020") -G410)/31),1))),IF('2.Census &amp; Reference Benchmarks'!L410="",0,'2.Census &amp; Reference Benchmarks'!L410))</f>
        <v>0</v>
      </c>
      <c r="BD410" s="74" t="str">
        <f>IF('2.Census &amp; Reference Benchmarks'!N410 = "", "", '2.Census &amp; Reference Benchmarks'!N410)</f>
        <v/>
      </c>
      <c r="BE410" s="185">
        <f>IF('2.Census &amp; Reference Benchmarks'!O410="N/A",IF(OR(AND(G410="",I410=""),AND(G410&lt;=DATEVALUE("2/1/2020"),OR(I410="",I410&gt;=DATEVALUE("2/29/2020")))),165.71,IF(AND(G410&gt;DATEVALUE("2/1/2020"),OR(I410="",I410&lt;=DATEVALUE("2/29/2020"))),((DATEVALUE("3/1/2020")-G410)/29)*165.71,"")),IF('2.Census &amp; Reference Benchmarks'!O410="",0,'2.Census &amp; Reference Benchmarks'!O410))</f>
        <v>0</v>
      </c>
    </row>
    <row r="411" spans="1:57" x14ac:dyDescent="0.25">
      <c r="A411" s="3"/>
      <c r="B411" s="56">
        <f>IF('2.Census &amp; Reference Benchmarks'!B411 &lt;&gt;"",'2.Census &amp; Reference Benchmarks'!B411,"")</f>
        <v>0</v>
      </c>
      <c r="C411" s="56">
        <f>IF('2.Census &amp; Reference Benchmarks'!C411 &lt;&gt;"",'2.Census &amp; Reference Benchmarks'!C411,"")</f>
        <v>0</v>
      </c>
      <c r="D411" s="57" t="str">
        <f>IF('2.Census &amp; Reference Benchmarks'!D411 &lt;&gt;"",'2.Census &amp; Reference Benchmarks'!D411,"")</f>
        <v/>
      </c>
      <c r="E411" s="56" t="str">
        <f>IF('2.Census &amp; Reference Benchmarks'!E411 &lt;&gt;"",'2.Census &amp; Reference Benchmarks'!E411,"")</f>
        <v/>
      </c>
      <c r="F411" s="56" t="str">
        <f>IF('2.Census &amp; Reference Benchmarks'!F411 &lt;&gt;"",'2.Census &amp; Reference Benchmarks'!F411,"")</f>
        <v/>
      </c>
      <c r="G411" s="58" t="str">
        <f>IF('2.Census &amp; Reference Benchmarks'!G411 &lt;&gt;"",'2.Census &amp; Reference Benchmarks'!G411,"")</f>
        <v/>
      </c>
      <c r="H411" s="58" t="str">
        <f>IF('2.Census &amp; Reference Benchmarks'!H411 &lt;&gt;"",'2.Census &amp; Reference Benchmarks'!H411,"")</f>
        <v/>
      </c>
      <c r="I411" s="58" t="str">
        <f>IF('2.Census &amp; Reference Benchmarks'!I411 &lt;&gt;"",'2.Census &amp; Reference Benchmarks'!I411,"")</f>
        <v/>
      </c>
      <c r="J411" s="69" t="str">
        <f>IF('2.Census &amp; Reference Benchmarks'!J411 &lt;&gt;"",'2.Census &amp; Reference Benchmarks'!J411,"")</f>
        <v/>
      </c>
      <c r="K411" s="58" t="str">
        <f>IF('7.Safe Harbor Input Data &amp; Calc'!Q413 &lt;&gt; "", '7.Safe Harbor Input Data &amp; Calc'!Q413, "")</f>
        <v>No</v>
      </c>
      <c r="L411" s="59" t="str">
        <f>IF('2.Census &amp; Reference Benchmarks'!T411&lt;&gt; "",'2.Census &amp; Reference Benchmarks'!T411,"")</f>
        <v/>
      </c>
      <c r="M411" s="60">
        <f>'2.Census &amp; Reference Benchmarks'!M411</f>
        <v>0</v>
      </c>
      <c r="N411" s="60">
        <f>'2.Census &amp; Reference Benchmarks'!P411</f>
        <v>0</v>
      </c>
      <c r="O411" s="60">
        <f>'2.Census &amp; Reference Benchmarks'!S411</f>
        <v>0</v>
      </c>
      <c r="P411" s="52">
        <f>IF( AND(I411 &lt; '1. Summary for SBA'!$J$7, I411 &lt;&gt;""), 0, IF(AND(G411="",I411=""),SUM(M411:O411)*4,IF(I411&lt;'1. Summary for SBA'!$J$7,0,IF(K411="Yes",0,IF(H411="Salary",IF(AND(SUM(M411:O411)*4&lt;100000,L411=""),(SUM(M411:O411)/(IF(OR(I411=0,I411&gt;=DATEVALUE("3/31/2020")),DATEVALUE("3/31/2020"),I411)-IF(OR(G411&lt;=DATEVALUE("1/1/2020"), G411 = ""),DATEVALUE("1/1/2020"),IF(OR(MONTH(G411)=1),G411+1,IF(MONTH(G411)=3,G411,G411-1)))))*360,0),0)))))</f>
        <v>0</v>
      </c>
      <c r="Q411" s="52">
        <f t="shared" si="43"/>
        <v>0</v>
      </c>
      <c r="R411" s="67">
        <f t="shared" si="44"/>
        <v>0</v>
      </c>
      <c r="S411" s="53">
        <f>SUM('3.Weekly Hours &amp; Wage Activity'!AI411:BF411)</f>
        <v>0</v>
      </c>
      <c r="T411" s="53">
        <f>IF(AND(I411&lt;&gt; "",  I411 &lt; '1. Summary for SBA'!$J$11 +168, I411 &gt; '1. Summary for SBA'!$J$11),S411+(((168-(I411-'1. Summary for SBA'!$J$11+1))*S411)/((I411-'1. Summary for SBA'!$J$11+1))),0)</f>
        <v>0</v>
      </c>
      <c r="U411" s="369">
        <f>IF(K411= "Yes",0,IF( H411 = "salary",IF(T411 = 0,MAX(0,$R411-$S411), R411-T411),IF( H411 = "Hourly",'6. Hourly EE Wage Reduction'!AA411, 0)))</f>
        <v>0</v>
      </c>
      <c r="V411" s="67">
        <f t="shared" si="45"/>
        <v>0</v>
      </c>
      <c r="W411" s="405" t="str">
        <f>IF(U411 = 0, "No",IF('6. Hourly EE Wage Reduction'!T411 &gt;'6. Hourly EE Wage Reduction'!W411, "Yes", "No"))</f>
        <v>No</v>
      </c>
      <c r="X411" s="67">
        <f t="shared" si="46"/>
        <v>0</v>
      </c>
      <c r="Y411" s="67">
        <f t="shared" si="47"/>
        <v>0</v>
      </c>
      <c r="AA411" s="86">
        <f>IFERROR(IF('3.Weekly Hours &amp; Wage Activity'!J411 = "FT", 1,MIN(1,IF('3.Weekly Hours &amp; Wage Activity'!J411 = "", "",MIN('3.Weekly Hours &amp; Wage Activity'!J411/40,1)),IF('3.Weekly Hours &amp; Wage Activity'!J411="", "",'3.Weekly Hours &amp; Wage Activity'!J411/40 ))),0)</f>
        <v>0</v>
      </c>
      <c r="AB411" s="86">
        <f>IFERROR(IF('3.Weekly Hours &amp; Wage Activity'!K411 = "FT", 1,MIN(1,IF('3.Weekly Hours &amp; Wage Activity'!K411 = "", "",MIN('3.Weekly Hours &amp; Wage Activity'!K411/40,1)),IF('3.Weekly Hours &amp; Wage Activity'!K411="", "",'3.Weekly Hours &amp; Wage Activity'!K411/40 ))),0)</f>
        <v>0</v>
      </c>
      <c r="AC411" s="86">
        <f>IFERROR(IF('3.Weekly Hours &amp; Wage Activity'!L411 = "FT", 1,MIN(1,IF('3.Weekly Hours &amp; Wage Activity'!L411 = "", "",MIN('3.Weekly Hours &amp; Wage Activity'!L411/40,1)),IF('3.Weekly Hours &amp; Wage Activity'!L411="", "",'3.Weekly Hours &amp; Wage Activity'!L411/40 ))),0)</f>
        <v>0</v>
      </c>
      <c r="AD411" s="86">
        <f>IFERROR(IF('3.Weekly Hours &amp; Wage Activity'!M411 = "FT", 1,MIN(1,IF('3.Weekly Hours &amp; Wage Activity'!M411 = "", "",MIN('3.Weekly Hours &amp; Wage Activity'!M411/40,1)),IF('3.Weekly Hours &amp; Wage Activity'!M411="", "",'3.Weekly Hours &amp; Wage Activity'!M411/40 ))),0)</f>
        <v>0</v>
      </c>
      <c r="AE411" s="86">
        <f>IFERROR(IF('3.Weekly Hours &amp; Wage Activity'!N411 = "FT", 1,MIN(1,IF('3.Weekly Hours &amp; Wage Activity'!N411 = "", "",MIN('3.Weekly Hours &amp; Wage Activity'!N411/40,1)),IF('3.Weekly Hours &amp; Wage Activity'!N411="", "",'3.Weekly Hours &amp; Wage Activity'!N411/40 ))),0)</f>
        <v>0</v>
      </c>
      <c r="AF411" s="86">
        <f>IFERROR(IF('3.Weekly Hours &amp; Wage Activity'!O411 = "FT", 1,MIN(1,IF('3.Weekly Hours &amp; Wage Activity'!O411 = "", "",MIN('3.Weekly Hours &amp; Wage Activity'!O411/40,1)),IF('3.Weekly Hours &amp; Wage Activity'!O411="", "",'3.Weekly Hours &amp; Wage Activity'!O411/40 ))),0)</f>
        <v>0</v>
      </c>
      <c r="AG411" s="86">
        <f>IFERROR(IF('3.Weekly Hours &amp; Wage Activity'!P411 = "FT", 1,MIN(1,IF('3.Weekly Hours &amp; Wage Activity'!P411 = "", "",MIN('3.Weekly Hours &amp; Wage Activity'!P411/40,1)),IF('3.Weekly Hours &amp; Wage Activity'!P411="", "",'3.Weekly Hours &amp; Wage Activity'!P411/40 ))),0)</f>
        <v>0</v>
      </c>
      <c r="AH411" s="86">
        <f>IFERROR(IF('3.Weekly Hours &amp; Wage Activity'!Q411 = "FT", 1,MIN(1,IF('3.Weekly Hours &amp; Wage Activity'!Q411 = "", "",MIN('3.Weekly Hours &amp; Wage Activity'!Q411/40,1)),IF('3.Weekly Hours &amp; Wage Activity'!Q411="", "",'3.Weekly Hours &amp; Wage Activity'!Q411/40 ))),0)</f>
        <v>0</v>
      </c>
      <c r="AI411" s="86">
        <f>IFERROR(IF('3.Weekly Hours &amp; Wage Activity'!R411 = "FT", 1,MIN(1,IF('3.Weekly Hours &amp; Wage Activity'!R411 = "", "",MIN('3.Weekly Hours &amp; Wage Activity'!R411/40,1)),IF('3.Weekly Hours &amp; Wage Activity'!R411="", "",'3.Weekly Hours &amp; Wage Activity'!R411/40 ))),0)</f>
        <v>0</v>
      </c>
      <c r="AJ411" s="86">
        <f>IFERROR(IF('3.Weekly Hours &amp; Wage Activity'!S411 = "FT", 1,MIN(1,IF('3.Weekly Hours &amp; Wage Activity'!S411 = "", "",MIN('3.Weekly Hours &amp; Wage Activity'!S411/40,1)),IF('3.Weekly Hours &amp; Wage Activity'!S411="", "",'3.Weekly Hours &amp; Wage Activity'!S411/40 ))),0)</f>
        <v>0</v>
      </c>
      <c r="AK411" s="86">
        <f>IFERROR(IF('3.Weekly Hours &amp; Wage Activity'!T411 = "FT", 1,MIN(1,IF('3.Weekly Hours &amp; Wage Activity'!T411 = "", "",MIN('3.Weekly Hours &amp; Wage Activity'!T411/40,1)),IF('3.Weekly Hours &amp; Wage Activity'!T411="", "",'3.Weekly Hours &amp; Wage Activity'!T411/40 ))),0)</f>
        <v>0</v>
      </c>
      <c r="AL411" s="86">
        <f>IFERROR(IF('3.Weekly Hours &amp; Wage Activity'!U411 = "FT", 1,MIN(1,IF('3.Weekly Hours &amp; Wage Activity'!U411 = "", "",MIN('3.Weekly Hours &amp; Wage Activity'!U411/40,1)),IF('3.Weekly Hours &amp; Wage Activity'!U411="", "",'3.Weekly Hours &amp; Wage Activity'!U411/40 ))),0)</f>
        <v>0</v>
      </c>
      <c r="AM411" s="86">
        <f>IFERROR(IF('3.Weekly Hours &amp; Wage Activity'!V411 = "FT", 1,MIN(1,IF('3.Weekly Hours &amp; Wage Activity'!V411 = "", "",MIN('3.Weekly Hours &amp; Wage Activity'!V411/40,1)),IF('3.Weekly Hours &amp; Wage Activity'!V411="", "",'3.Weekly Hours &amp; Wage Activity'!V411/40 ))),0)</f>
        <v>0</v>
      </c>
      <c r="AN411" s="86">
        <f>IFERROR(IF('3.Weekly Hours &amp; Wage Activity'!W411 = "FT", 1,MIN(1,IF('3.Weekly Hours &amp; Wage Activity'!W411 = "", "",MIN('3.Weekly Hours &amp; Wage Activity'!W411/40,1)),IF('3.Weekly Hours &amp; Wage Activity'!W411="", "",'3.Weekly Hours &amp; Wage Activity'!W411/40 ))),0)</f>
        <v>0</v>
      </c>
      <c r="AO411" s="86">
        <f>IFERROR(IF('3.Weekly Hours &amp; Wage Activity'!X411 = "FT", 1,MIN(1,IF('3.Weekly Hours &amp; Wage Activity'!X411 = "", "",MIN('3.Weekly Hours &amp; Wage Activity'!X411/40,1)),IF('3.Weekly Hours &amp; Wage Activity'!X411="", "",'3.Weekly Hours &amp; Wage Activity'!X411/40 ))),0)</f>
        <v>0</v>
      </c>
      <c r="AP411" s="86">
        <f>IFERROR(IF('3.Weekly Hours &amp; Wage Activity'!Y411 = "FT", 1,MIN(1,IF('3.Weekly Hours &amp; Wage Activity'!Y411 = "", "",MIN('3.Weekly Hours &amp; Wage Activity'!Y411/40,1)),IF('3.Weekly Hours &amp; Wage Activity'!Y411="", "",'3.Weekly Hours &amp; Wage Activity'!Y411/40 ))),0)</f>
        <v>0</v>
      </c>
      <c r="AQ411" s="86">
        <f>IFERROR(IF('3.Weekly Hours &amp; Wage Activity'!Z411 = "FT", 1,MIN(1,IF('3.Weekly Hours &amp; Wage Activity'!Z411 = "", "",MIN('3.Weekly Hours &amp; Wage Activity'!Z411/40,1)),IF('3.Weekly Hours &amp; Wage Activity'!Z411="", "",'3.Weekly Hours &amp; Wage Activity'!Z411/40 ))),0)</f>
        <v>0</v>
      </c>
      <c r="AR411" s="86">
        <f>IFERROR(IF('3.Weekly Hours &amp; Wage Activity'!AA411 = "FT", 1,MIN(1,IF('3.Weekly Hours &amp; Wage Activity'!AA411 = "", "",MIN('3.Weekly Hours &amp; Wage Activity'!AA411/40,1)),IF('3.Weekly Hours &amp; Wage Activity'!AA411="", "",'3.Weekly Hours &amp; Wage Activity'!AA411/40 ))),0)</f>
        <v>0</v>
      </c>
      <c r="AS411" s="86">
        <f>IFERROR(IF('3.Weekly Hours &amp; Wage Activity'!AB411 = "FT", 1,MIN(1,IF('3.Weekly Hours &amp; Wage Activity'!AB411 = "", "",MIN('3.Weekly Hours &amp; Wage Activity'!AB411/40,1)),IF('3.Weekly Hours &amp; Wage Activity'!AB411="", "",'3.Weekly Hours &amp; Wage Activity'!AB411/40 ))),0)</f>
        <v>0</v>
      </c>
      <c r="AT411" s="86">
        <f>IFERROR(IF('3.Weekly Hours &amp; Wage Activity'!AC411 = "FT", 1,MIN(1,IF('3.Weekly Hours &amp; Wage Activity'!AC411 = "", "",MIN('3.Weekly Hours &amp; Wage Activity'!AC411/40,1)),IF('3.Weekly Hours &amp; Wage Activity'!AC411="", "",'3.Weekly Hours &amp; Wage Activity'!AC411/40 ))),0)</f>
        <v>0</v>
      </c>
      <c r="AU411" s="86">
        <f>IFERROR(IF('3.Weekly Hours &amp; Wage Activity'!AD411 = "FT", 1,MIN(1,IF('3.Weekly Hours &amp; Wage Activity'!AD411 = "", "",MIN('3.Weekly Hours &amp; Wage Activity'!AD411/40,1)),IF('3.Weekly Hours &amp; Wage Activity'!AD411="", "",'3.Weekly Hours &amp; Wage Activity'!AD411/40 ))),0)</f>
        <v>0</v>
      </c>
      <c r="AV411" s="86">
        <f>IFERROR(IF('3.Weekly Hours &amp; Wage Activity'!AE411 = "FT", 1,MIN(1,IF('3.Weekly Hours &amp; Wage Activity'!AE411 = "", "",MIN('3.Weekly Hours &amp; Wage Activity'!AE411/40,1)),IF('3.Weekly Hours &amp; Wage Activity'!AE411="", "",'3.Weekly Hours &amp; Wage Activity'!AE411/40 ))),0)</f>
        <v>0</v>
      </c>
      <c r="AW411" s="86">
        <f>IFERROR(IF('3.Weekly Hours &amp; Wage Activity'!AF411 = "FT", 1,MIN(1,IF('3.Weekly Hours &amp; Wage Activity'!AF411 = "", "",MIN('3.Weekly Hours &amp; Wage Activity'!AF411/40,1)),IF('3.Weekly Hours &amp; Wage Activity'!AF411="", "",'3.Weekly Hours &amp; Wage Activity'!AF411/40 ))),0)</f>
        <v>0</v>
      </c>
      <c r="AX411" s="86">
        <f>IFERROR(IF('3.Weekly Hours &amp; Wage Activity'!AG411 = "FT", 1,MIN(1,IF('3.Weekly Hours &amp; Wage Activity'!AG411 = "", "",MIN('3.Weekly Hours &amp; Wage Activity'!AG411/40,1)),IF('3.Weekly Hours &amp; Wage Activity'!AG411="", "",'3.Weekly Hours &amp; Wage Activity'!AG411/40 ))),0)</f>
        <v>0</v>
      </c>
      <c r="AY411" s="523">
        <f>SUM( IF(COUNTIF('3.Weekly Hours &amp; Wage Activity'!J411:Q411, "&lt;&gt;FT") = 0, COLUMNS('3.Weekly Hours &amp; Wage Activity'!J411:AG411) * 40, '3.Weekly Hours &amp; Wage Activity'!J411:AG411))</f>
        <v>0</v>
      </c>
      <c r="AZ411" s="86">
        <f t="shared" si="48"/>
        <v>0</v>
      </c>
      <c r="BA411" s="87">
        <f t="shared" si="49"/>
        <v>0</v>
      </c>
      <c r="BB411" s="74" t="str">
        <f>IF('2.Census &amp; Reference Benchmarks'!K411 = "", "", '2.Census &amp; Reference Benchmarks'!K411)</f>
        <v/>
      </c>
      <c r="BC411" s="185">
        <f>IF('2.Census &amp; Reference Benchmarks'!L411="N/A",IF(OR(AND(G411="",I411=""),AND(G411&lt;DATEVALUE("1/1/2020"),OR(I411="",I411&gt;DATEVALUE("3/31/2020")))),177.14,IF(OR(I411 = "", I411 &gt; DATEVALUE("1/31/2020")), ROUND(177.14*((DATEVALUE("2/1/2020") -G411)/31),1))),IF('2.Census &amp; Reference Benchmarks'!L411="",0,'2.Census &amp; Reference Benchmarks'!L411))</f>
        <v>0</v>
      </c>
      <c r="BD411" s="74" t="str">
        <f>IF('2.Census &amp; Reference Benchmarks'!N411 = "", "", '2.Census &amp; Reference Benchmarks'!N411)</f>
        <v/>
      </c>
      <c r="BE411" s="185">
        <f>IF('2.Census &amp; Reference Benchmarks'!O411="N/A",IF(OR(AND(G411="",I411=""),AND(G411&lt;=DATEVALUE("2/1/2020"),OR(I411="",I411&gt;=DATEVALUE("2/29/2020")))),165.71,IF(AND(G411&gt;DATEVALUE("2/1/2020"),OR(I411="",I411&lt;=DATEVALUE("2/29/2020"))),((DATEVALUE("3/1/2020")-G411)/29)*165.71,"")),IF('2.Census &amp; Reference Benchmarks'!O411="",0,'2.Census &amp; Reference Benchmarks'!O411))</f>
        <v>0</v>
      </c>
    </row>
    <row r="412" spans="1:57" x14ac:dyDescent="0.25">
      <c r="A412" s="3"/>
      <c r="B412" s="56">
        <f>IF('2.Census &amp; Reference Benchmarks'!B412 &lt;&gt;"",'2.Census &amp; Reference Benchmarks'!B412,"")</f>
        <v>0</v>
      </c>
      <c r="C412" s="56">
        <f>IF('2.Census &amp; Reference Benchmarks'!C412 &lt;&gt;"",'2.Census &amp; Reference Benchmarks'!C412,"")</f>
        <v>0</v>
      </c>
      <c r="D412" s="57" t="str">
        <f>IF('2.Census &amp; Reference Benchmarks'!D412 &lt;&gt;"",'2.Census &amp; Reference Benchmarks'!D412,"")</f>
        <v/>
      </c>
      <c r="E412" s="56" t="str">
        <f>IF('2.Census &amp; Reference Benchmarks'!E412 &lt;&gt;"",'2.Census &amp; Reference Benchmarks'!E412,"")</f>
        <v/>
      </c>
      <c r="F412" s="56" t="str">
        <f>IF('2.Census &amp; Reference Benchmarks'!F412 &lt;&gt;"",'2.Census &amp; Reference Benchmarks'!F412,"")</f>
        <v/>
      </c>
      <c r="G412" s="58" t="str">
        <f>IF('2.Census &amp; Reference Benchmarks'!G412 &lt;&gt;"",'2.Census &amp; Reference Benchmarks'!G412,"")</f>
        <v/>
      </c>
      <c r="H412" s="58" t="str">
        <f>IF('2.Census &amp; Reference Benchmarks'!H412 &lt;&gt;"",'2.Census &amp; Reference Benchmarks'!H412,"")</f>
        <v/>
      </c>
      <c r="I412" s="58" t="str">
        <f>IF('2.Census &amp; Reference Benchmarks'!I412 &lt;&gt;"",'2.Census &amp; Reference Benchmarks'!I412,"")</f>
        <v/>
      </c>
      <c r="J412" s="69" t="str">
        <f>IF('2.Census &amp; Reference Benchmarks'!J412 &lt;&gt;"",'2.Census &amp; Reference Benchmarks'!J412,"")</f>
        <v/>
      </c>
      <c r="K412" s="58" t="str">
        <f>IF('7.Safe Harbor Input Data &amp; Calc'!Q414 &lt;&gt; "", '7.Safe Harbor Input Data &amp; Calc'!Q414, "")</f>
        <v>No</v>
      </c>
      <c r="L412" s="59" t="str">
        <f>IF('2.Census &amp; Reference Benchmarks'!T412&lt;&gt; "",'2.Census &amp; Reference Benchmarks'!T412,"")</f>
        <v/>
      </c>
      <c r="M412" s="60">
        <f>'2.Census &amp; Reference Benchmarks'!M412</f>
        <v>0</v>
      </c>
      <c r="N412" s="60">
        <f>'2.Census &amp; Reference Benchmarks'!P412</f>
        <v>0</v>
      </c>
      <c r="O412" s="60">
        <f>'2.Census &amp; Reference Benchmarks'!S412</f>
        <v>0</v>
      </c>
      <c r="P412" s="52">
        <f>IF( AND(I412 &lt; '1. Summary for SBA'!$J$7, I412 &lt;&gt;""), 0, IF(AND(G412="",I412=""),SUM(M412:O412)*4,IF(I412&lt;'1. Summary for SBA'!$J$7,0,IF(K412="Yes",0,IF(H412="Salary",IF(AND(SUM(M412:O412)*4&lt;100000,L412=""),(SUM(M412:O412)/(IF(OR(I412=0,I412&gt;=DATEVALUE("3/31/2020")),DATEVALUE("3/31/2020"),I412)-IF(OR(G412&lt;=DATEVALUE("1/1/2020"), G412 = ""),DATEVALUE("1/1/2020"),IF(OR(MONTH(G412)=1),G412+1,IF(MONTH(G412)=3,G412,G412-1)))))*360,0),0)))))</f>
        <v>0</v>
      </c>
      <c r="Q412" s="52">
        <f t="shared" si="43"/>
        <v>0</v>
      </c>
      <c r="R412" s="67">
        <f t="shared" si="44"/>
        <v>0</v>
      </c>
      <c r="S412" s="53">
        <f>SUM('3.Weekly Hours &amp; Wage Activity'!AI412:BF412)</f>
        <v>0</v>
      </c>
      <c r="T412" s="53">
        <f>IF(AND(I412&lt;&gt; "",  I412 &lt; '1. Summary for SBA'!$J$11 +168, I412 &gt; '1. Summary for SBA'!$J$11),S412+(((168-(I412-'1. Summary for SBA'!$J$11+1))*S412)/((I412-'1. Summary for SBA'!$J$11+1))),0)</f>
        <v>0</v>
      </c>
      <c r="U412" s="369">
        <f>IF(K412= "Yes",0,IF( H412 = "salary",IF(T412 = 0,MAX(0,$R412-$S412), R412-T412),IF( H412 = "Hourly",'6. Hourly EE Wage Reduction'!AA412, 0)))</f>
        <v>0</v>
      </c>
      <c r="V412" s="67">
        <f t="shared" si="45"/>
        <v>0</v>
      </c>
      <c r="W412" s="405" t="str">
        <f>IF(U412 = 0, "No",IF('6. Hourly EE Wage Reduction'!T412 &gt;'6. Hourly EE Wage Reduction'!W412, "Yes", "No"))</f>
        <v>No</v>
      </c>
      <c r="X412" s="67">
        <f t="shared" si="46"/>
        <v>0</v>
      </c>
      <c r="Y412" s="67">
        <f t="shared" si="47"/>
        <v>0</v>
      </c>
      <c r="AA412" s="86">
        <f>IFERROR(IF('3.Weekly Hours &amp; Wage Activity'!J412 = "FT", 1,MIN(1,IF('3.Weekly Hours &amp; Wage Activity'!J412 = "", "",MIN('3.Weekly Hours &amp; Wage Activity'!J412/40,1)),IF('3.Weekly Hours &amp; Wage Activity'!J412="", "",'3.Weekly Hours &amp; Wage Activity'!J412/40 ))),0)</f>
        <v>0</v>
      </c>
      <c r="AB412" s="86">
        <f>IFERROR(IF('3.Weekly Hours &amp; Wage Activity'!K412 = "FT", 1,MIN(1,IF('3.Weekly Hours &amp; Wage Activity'!K412 = "", "",MIN('3.Weekly Hours &amp; Wage Activity'!K412/40,1)),IF('3.Weekly Hours &amp; Wage Activity'!K412="", "",'3.Weekly Hours &amp; Wage Activity'!K412/40 ))),0)</f>
        <v>0</v>
      </c>
      <c r="AC412" s="86">
        <f>IFERROR(IF('3.Weekly Hours &amp; Wage Activity'!L412 = "FT", 1,MIN(1,IF('3.Weekly Hours &amp; Wage Activity'!L412 = "", "",MIN('3.Weekly Hours &amp; Wage Activity'!L412/40,1)),IF('3.Weekly Hours &amp; Wage Activity'!L412="", "",'3.Weekly Hours &amp; Wage Activity'!L412/40 ))),0)</f>
        <v>0</v>
      </c>
      <c r="AD412" s="86">
        <f>IFERROR(IF('3.Weekly Hours &amp; Wage Activity'!M412 = "FT", 1,MIN(1,IF('3.Weekly Hours &amp; Wage Activity'!M412 = "", "",MIN('3.Weekly Hours &amp; Wage Activity'!M412/40,1)),IF('3.Weekly Hours &amp; Wage Activity'!M412="", "",'3.Weekly Hours &amp; Wage Activity'!M412/40 ))),0)</f>
        <v>0</v>
      </c>
      <c r="AE412" s="86">
        <f>IFERROR(IF('3.Weekly Hours &amp; Wage Activity'!N412 = "FT", 1,MIN(1,IF('3.Weekly Hours &amp; Wage Activity'!N412 = "", "",MIN('3.Weekly Hours &amp; Wage Activity'!N412/40,1)),IF('3.Weekly Hours &amp; Wage Activity'!N412="", "",'3.Weekly Hours &amp; Wage Activity'!N412/40 ))),0)</f>
        <v>0</v>
      </c>
      <c r="AF412" s="86">
        <f>IFERROR(IF('3.Weekly Hours &amp; Wage Activity'!O412 = "FT", 1,MIN(1,IF('3.Weekly Hours &amp; Wage Activity'!O412 = "", "",MIN('3.Weekly Hours &amp; Wage Activity'!O412/40,1)),IF('3.Weekly Hours &amp; Wage Activity'!O412="", "",'3.Weekly Hours &amp; Wage Activity'!O412/40 ))),0)</f>
        <v>0</v>
      </c>
      <c r="AG412" s="86">
        <f>IFERROR(IF('3.Weekly Hours &amp; Wage Activity'!P412 = "FT", 1,MIN(1,IF('3.Weekly Hours &amp; Wage Activity'!P412 = "", "",MIN('3.Weekly Hours &amp; Wage Activity'!P412/40,1)),IF('3.Weekly Hours &amp; Wage Activity'!P412="", "",'3.Weekly Hours &amp; Wage Activity'!P412/40 ))),0)</f>
        <v>0</v>
      </c>
      <c r="AH412" s="86">
        <f>IFERROR(IF('3.Weekly Hours &amp; Wage Activity'!Q412 = "FT", 1,MIN(1,IF('3.Weekly Hours &amp; Wage Activity'!Q412 = "", "",MIN('3.Weekly Hours &amp; Wage Activity'!Q412/40,1)),IF('3.Weekly Hours &amp; Wage Activity'!Q412="", "",'3.Weekly Hours &amp; Wage Activity'!Q412/40 ))),0)</f>
        <v>0</v>
      </c>
      <c r="AI412" s="86">
        <f>IFERROR(IF('3.Weekly Hours &amp; Wage Activity'!R412 = "FT", 1,MIN(1,IF('3.Weekly Hours &amp; Wage Activity'!R412 = "", "",MIN('3.Weekly Hours &amp; Wage Activity'!R412/40,1)),IF('3.Weekly Hours &amp; Wage Activity'!R412="", "",'3.Weekly Hours &amp; Wage Activity'!R412/40 ))),0)</f>
        <v>0</v>
      </c>
      <c r="AJ412" s="86">
        <f>IFERROR(IF('3.Weekly Hours &amp; Wage Activity'!S412 = "FT", 1,MIN(1,IF('3.Weekly Hours &amp; Wage Activity'!S412 = "", "",MIN('3.Weekly Hours &amp; Wage Activity'!S412/40,1)),IF('3.Weekly Hours &amp; Wage Activity'!S412="", "",'3.Weekly Hours &amp; Wage Activity'!S412/40 ))),0)</f>
        <v>0</v>
      </c>
      <c r="AK412" s="86">
        <f>IFERROR(IF('3.Weekly Hours &amp; Wage Activity'!T412 = "FT", 1,MIN(1,IF('3.Weekly Hours &amp; Wage Activity'!T412 = "", "",MIN('3.Weekly Hours &amp; Wage Activity'!T412/40,1)),IF('3.Weekly Hours &amp; Wage Activity'!T412="", "",'3.Weekly Hours &amp; Wage Activity'!T412/40 ))),0)</f>
        <v>0</v>
      </c>
      <c r="AL412" s="86">
        <f>IFERROR(IF('3.Weekly Hours &amp; Wage Activity'!U412 = "FT", 1,MIN(1,IF('3.Weekly Hours &amp; Wage Activity'!U412 = "", "",MIN('3.Weekly Hours &amp; Wage Activity'!U412/40,1)),IF('3.Weekly Hours &amp; Wage Activity'!U412="", "",'3.Weekly Hours &amp; Wage Activity'!U412/40 ))),0)</f>
        <v>0</v>
      </c>
      <c r="AM412" s="86">
        <f>IFERROR(IF('3.Weekly Hours &amp; Wage Activity'!V412 = "FT", 1,MIN(1,IF('3.Weekly Hours &amp; Wage Activity'!V412 = "", "",MIN('3.Weekly Hours &amp; Wage Activity'!V412/40,1)),IF('3.Weekly Hours &amp; Wage Activity'!V412="", "",'3.Weekly Hours &amp; Wage Activity'!V412/40 ))),0)</f>
        <v>0</v>
      </c>
      <c r="AN412" s="86">
        <f>IFERROR(IF('3.Weekly Hours &amp; Wage Activity'!W412 = "FT", 1,MIN(1,IF('3.Weekly Hours &amp; Wage Activity'!W412 = "", "",MIN('3.Weekly Hours &amp; Wage Activity'!W412/40,1)),IF('3.Weekly Hours &amp; Wage Activity'!W412="", "",'3.Weekly Hours &amp; Wage Activity'!W412/40 ))),0)</f>
        <v>0</v>
      </c>
      <c r="AO412" s="86">
        <f>IFERROR(IF('3.Weekly Hours &amp; Wage Activity'!X412 = "FT", 1,MIN(1,IF('3.Weekly Hours &amp; Wage Activity'!X412 = "", "",MIN('3.Weekly Hours &amp; Wage Activity'!X412/40,1)),IF('3.Weekly Hours &amp; Wage Activity'!X412="", "",'3.Weekly Hours &amp; Wage Activity'!X412/40 ))),0)</f>
        <v>0</v>
      </c>
      <c r="AP412" s="86">
        <f>IFERROR(IF('3.Weekly Hours &amp; Wage Activity'!Y412 = "FT", 1,MIN(1,IF('3.Weekly Hours &amp; Wage Activity'!Y412 = "", "",MIN('3.Weekly Hours &amp; Wage Activity'!Y412/40,1)),IF('3.Weekly Hours &amp; Wage Activity'!Y412="", "",'3.Weekly Hours &amp; Wage Activity'!Y412/40 ))),0)</f>
        <v>0</v>
      </c>
      <c r="AQ412" s="86">
        <f>IFERROR(IF('3.Weekly Hours &amp; Wage Activity'!Z412 = "FT", 1,MIN(1,IF('3.Weekly Hours &amp; Wage Activity'!Z412 = "", "",MIN('3.Weekly Hours &amp; Wage Activity'!Z412/40,1)),IF('3.Weekly Hours &amp; Wage Activity'!Z412="", "",'3.Weekly Hours &amp; Wage Activity'!Z412/40 ))),0)</f>
        <v>0</v>
      </c>
      <c r="AR412" s="86">
        <f>IFERROR(IF('3.Weekly Hours &amp; Wage Activity'!AA412 = "FT", 1,MIN(1,IF('3.Weekly Hours &amp; Wage Activity'!AA412 = "", "",MIN('3.Weekly Hours &amp; Wage Activity'!AA412/40,1)),IF('3.Weekly Hours &amp; Wage Activity'!AA412="", "",'3.Weekly Hours &amp; Wage Activity'!AA412/40 ))),0)</f>
        <v>0</v>
      </c>
      <c r="AS412" s="86">
        <f>IFERROR(IF('3.Weekly Hours &amp; Wage Activity'!AB412 = "FT", 1,MIN(1,IF('3.Weekly Hours &amp; Wage Activity'!AB412 = "", "",MIN('3.Weekly Hours &amp; Wage Activity'!AB412/40,1)),IF('3.Weekly Hours &amp; Wage Activity'!AB412="", "",'3.Weekly Hours &amp; Wage Activity'!AB412/40 ))),0)</f>
        <v>0</v>
      </c>
      <c r="AT412" s="86">
        <f>IFERROR(IF('3.Weekly Hours &amp; Wage Activity'!AC412 = "FT", 1,MIN(1,IF('3.Weekly Hours &amp; Wage Activity'!AC412 = "", "",MIN('3.Weekly Hours &amp; Wage Activity'!AC412/40,1)),IF('3.Weekly Hours &amp; Wage Activity'!AC412="", "",'3.Weekly Hours &amp; Wage Activity'!AC412/40 ))),0)</f>
        <v>0</v>
      </c>
      <c r="AU412" s="86">
        <f>IFERROR(IF('3.Weekly Hours &amp; Wage Activity'!AD412 = "FT", 1,MIN(1,IF('3.Weekly Hours &amp; Wage Activity'!AD412 = "", "",MIN('3.Weekly Hours &amp; Wage Activity'!AD412/40,1)),IF('3.Weekly Hours &amp; Wage Activity'!AD412="", "",'3.Weekly Hours &amp; Wage Activity'!AD412/40 ))),0)</f>
        <v>0</v>
      </c>
      <c r="AV412" s="86">
        <f>IFERROR(IF('3.Weekly Hours &amp; Wage Activity'!AE412 = "FT", 1,MIN(1,IF('3.Weekly Hours &amp; Wage Activity'!AE412 = "", "",MIN('3.Weekly Hours &amp; Wage Activity'!AE412/40,1)),IF('3.Weekly Hours &amp; Wage Activity'!AE412="", "",'3.Weekly Hours &amp; Wage Activity'!AE412/40 ))),0)</f>
        <v>0</v>
      </c>
      <c r="AW412" s="86">
        <f>IFERROR(IF('3.Weekly Hours &amp; Wage Activity'!AF412 = "FT", 1,MIN(1,IF('3.Weekly Hours &amp; Wage Activity'!AF412 = "", "",MIN('3.Weekly Hours &amp; Wage Activity'!AF412/40,1)),IF('3.Weekly Hours &amp; Wage Activity'!AF412="", "",'3.Weekly Hours &amp; Wage Activity'!AF412/40 ))),0)</f>
        <v>0</v>
      </c>
      <c r="AX412" s="86">
        <f>IFERROR(IF('3.Weekly Hours &amp; Wage Activity'!AG412 = "FT", 1,MIN(1,IF('3.Weekly Hours &amp; Wage Activity'!AG412 = "", "",MIN('3.Weekly Hours &amp; Wage Activity'!AG412/40,1)),IF('3.Weekly Hours &amp; Wage Activity'!AG412="", "",'3.Weekly Hours &amp; Wage Activity'!AG412/40 ))),0)</f>
        <v>0</v>
      </c>
      <c r="AY412" s="523">
        <f>SUM( IF(COUNTIF('3.Weekly Hours &amp; Wage Activity'!J412:Q412, "&lt;&gt;FT") = 0, COLUMNS('3.Weekly Hours &amp; Wage Activity'!J412:AG412) * 40, '3.Weekly Hours &amp; Wage Activity'!J412:AG412))</f>
        <v>0</v>
      </c>
      <c r="AZ412" s="86">
        <f t="shared" si="48"/>
        <v>0</v>
      </c>
      <c r="BA412" s="87">
        <f t="shared" si="49"/>
        <v>0</v>
      </c>
      <c r="BB412" s="74" t="str">
        <f>IF('2.Census &amp; Reference Benchmarks'!K412 = "", "", '2.Census &amp; Reference Benchmarks'!K412)</f>
        <v/>
      </c>
      <c r="BC412" s="185">
        <f>IF('2.Census &amp; Reference Benchmarks'!L412="N/A",IF(OR(AND(G412="",I412=""),AND(G412&lt;DATEVALUE("1/1/2020"),OR(I412="",I412&gt;DATEVALUE("3/31/2020")))),177.14,IF(OR(I412 = "", I412 &gt; DATEVALUE("1/31/2020")), ROUND(177.14*((DATEVALUE("2/1/2020") -G412)/31),1))),IF('2.Census &amp; Reference Benchmarks'!L412="",0,'2.Census &amp; Reference Benchmarks'!L412))</f>
        <v>0</v>
      </c>
      <c r="BD412" s="74" t="str">
        <f>IF('2.Census &amp; Reference Benchmarks'!N412 = "", "", '2.Census &amp; Reference Benchmarks'!N412)</f>
        <v/>
      </c>
      <c r="BE412" s="185">
        <f>IF('2.Census &amp; Reference Benchmarks'!O412="N/A",IF(OR(AND(G412="",I412=""),AND(G412&lt;=DATEVALUE("2/1/2020"),OR(I412="",I412&gt;=DATEVALUE("2/29/2020")))),165.71,IF(AND(G412&gt;DATEVALUE("2/1/2020"),OR(I412="",I412&lt;=DATEVALUE("2/29/2020"))),((DATEVALUE("3/1/2020")-G412)/29)*165.71,"")),IF('2.Census &amp; Reference Benchmarks'!O412="",0,'2.Census &amp; Reference Benchmarks'!O412))</f>
        <v>0</v>
      </c>
    </row>
    <row r="413" spans="1:57" x14ac:dyDescent="0.25">
      <c r="A413" s="3"/>
      <c r="B413" s="56">
        <f>IF('2.Census &amp; Reference Benchmarks'!B413 &lt;&gt;"",'2.Census &amp; Reference Benchmarks'!B413,"")</f>
        <v>0</v>
      </c>
      <c r="C413" s="56">
        <f>IF('2.Census &amp; Reference Benchmarks'!C413 &lt;&gt;"",'2.Census &amp; Reference Benchmarks'!C413,"")</f>
        <v>0</v>
      </c>
      <c r="D413" s="57" t="str">
        <f>IF('2.Census &amp; Reference Benchmarks'!D413 &lt;&gt;"",'2.Census &amp; Reference Benchmarks'!D413,"")</f>
        <v/>
      </c>
      <c r="E413" s="56" t="str">
        <f>IF('2.Census &amp; Reference Benchmarks'!E413 &lt;&gt;"",'2.Census &amp; Reference Benchmarks'!E413,"")</f>
        <v/>
      </c>
      <c r="F413" s="56" t="str">
        <f>IF('2.Census &amp; Reference Benchmarks'!F413 &lt;&gt;"",'2.Census &amp; Reference Benchmarks'!F413,"")</f>
        <v/>
      </c>
      <c r="G413" s="58" t="str">
        <f>IF('2.Census &amp; Reference Benchmarks'!G413 &lt;&gt;"",'2.Census &amp; Reference Benchmarks'!G413,"")</f>
        <v/>
      </c>
      <c r="H413" s="58" t="str">
        <f>IF('2.Census &amp; Reference Benchmarks'!H413 &lt;&gt;"",'2.Census &amp; Reference Benchmarks'!H413,"")</f>
        <v/>
      </c>
      <c r="I413" s="58" t="str">
        <f>IF('2.Census &amp; Reference Benchmarks'!I413 &lt;&gt;"",'2.Census &amp; Reference Benchmarks'!I413,"")</f>
        <v/>
      </c>
      <c r="J413" s="69" t="str">
        <f>IF('2.Census &amp; Reference Benchmarks'!J413 &lt;&gt;"",'2.Census &amp; Reference Benchmarks'!J413,"")</f>
        <v/>
      </c>
      <c r="K413" s="58" t="str">
        <f>IF('7.Safe Harbor Input Data &amp; Calc'!Q415 &lt;&gt; "", '7.Safe Harbor Input Data &amp; Calc'!Q415, "")</f>
        <v>No</v>
      </c>
      <c r="L413" s="59" t="str">
        <f>IF('2.Census &amp; Reference Benchmarks'!T413&lt;&gt; "",'2.Census &amp; Reference Benchmarks'!T413,"")</f>
        <v/>
      </c>
      <c r="M413" s="60">
        <f>'2.Census &amp; Reference Benchmarks'!M413</f>
        <v>0</v>
      </c>
      <c r="N413" s="60">
        <f>'2.Census &amp; Reference Benchmarks'!P413</f>
        <v>0</v>
      </c>
      <c r="O413" s="60">
        <f>'2.Census &amp; Reference Benchmarks'!S413</f>
        <v>0</v>
      </c>
      <c r="P413" s="52">
        <f>IF( AND(I413 &lt; '1. Summary for SBA'!$J$7, I413 &lt;&gt;""), 0, IF(AND(G413="",I413=""),SUM(M413:O413)*4,IF(I413&lt;'1. Summary for SBA'!$J$7,0,IF(K413="Yes",0,IF(H413="Salary",IF(AND(SUM(M413:O413)*4&lt;100000,L413=""),(SUM(M413:O413)/(IF(OR(I413=0,I413&gt;=DATEVALUE("3/31/2020")),DATEVALUE("3/31/2020"),I413)-IF(OR(G413&lt;=DATEVALUE("1/1/2020"), G413 = ""),DATEVALUE("1/1/2020"),IF(OR(MONTH(G413)=1),G413+1,IF(MONTH(G413)=3,G413,G413-1)))))*360,0),0)))))</f>
        <v>0</v>
      </c>
      <c r="Q413" s="52">
        <f t="shared" si="43"/>
        <v>0</v>
      </c>
      <c r="R413" s="67">
        <f t="shared" si="44"/>
        <v>0</v>
      </c>
      <c r="S413" s="53">
        <f>SUM('3.Weekly Hours &amp; Wage Activity'!AI413:BF413)</f>
        <v>0</v>
      </c>
      <c r="T413" s="53">
        <f>IF(AND(I413&lt;&gt; "",  I413 &lt; '1. Summary for SBA'!$J$11 +168, I413 &gt; '1. Summary for SBA'!$J$11),S413+(((168-(I413-'1. Summary for SBA'!$J$11+1))*S413)/((I413-'1. Summary for SBA'!$J$11+1))),0)</f>
        <v>0</v>
      </c>
      <c r="U413" s="369">
        <f>IF(K413= "Yes",0,IF( H413 = "salary",IF(T413 = 0,MAX(0,$R413-$S413), R413-T413),IF( H413 = "Hourly",'6. Hourly EE Wage Reduction'!AA413, 0)))</f>
        <v>0</v>
      </c>
      <c r="V413" s="67">
        <f t="shared" si="45"/>
        <v>0</v>
      </c>
      <c r="W413" s="405" t="str">
        <f>IF(U413 = 0, "No",IF('6. Hourly EE Wage Reduction'!T413 &gt;'6. Hourly EE Wage Reduction'!W413, "Yes", "No"))</f>
        <v>No</v>
      </c>
      <c r="X413" s="67">
        <f t="shared" si="46"/>
        <v>0</v>
      </c>
      <c r="Y413" s="67">
        <f t="shared" si="47"/>
        <v>0</v>
      </c>
      <c r="AA413" s="86">
        <f>IFERROR(IF('3.Weekly Hours &amp; Wage Activity'!J413 = "FT", 1,MIN(1,IF('3.Weekly Hours &amp; Wage Activity'!J413 = "", "",MIN('3.Weekly Hours &amp; Wage Activity'!J413/40,1)),IF('3.Weekly Hours &amp; Wage Activity'!J413="", "",'3.Weekly Hours &amp; Wage Activity'!J413/40 ))),0)</f>
        <v>0</v>
      </c>
      <c r="AB413" s="86">
        <f>IFERROR(IF('3.Weekly Hours &amp; Wage Activity'!K413 = "FT", 1,MIN(1,IF('3.Weekly Hours &amp; Wage Activity'!K413 = "", "",MIN('3.Weekly Hours &amp; Wage Activity'!K413/40,1)),IF('3.Weekly Hours &amp; Wage Activity'!K413="", "",'3.Weekly Hours &amp; Wage Activity'!K413/40 ))),0)</f>
        <v>0</v>
      </c>
      <c r="AC413" s="86">
        <f>IFERROR(IF('3.Weekly Hours &amp; Wage Activity'!L413 = "FT", 1,MIN(1,IF('3.Weekly Hours &amp; Wage Activity'!L413 = "", "",MIN('3.Weekly Hours &amp; Wage Activity'!L413/40,1)),IF('3.Weekly Hours &amp; Wage Activity'!L413="", "",'3.Weekly Hours &amp; Wage Activity'!L413/40 ))),0)</f>
        <v>0</v>
      </c>
      <c r="AD413" s="86">
        <f>IFERROR(IF('3.Weekly Hours &amp; Wage Activity'!M413 = "FT", 1,MIN(1,IF('3.Weekly Hours &amp; Wage Activity'!M413 = "", "",MIN('3.Weekly Hours &amp; Wage Activity'!M413/40,1)),IF('3.Weekly Hours &amp; Wage Activity'!M413="", "",'3.Weekly Hours &amp; Wage Activity'!M413/40 ))),0)</f>
        <v>0</v>
      </c>
      <c r="AE413" s="86">
        <f>IFERROR(IF('3.Weekly Hours &amp; Wage Activity'!N413 = "FT", 1,MIN(1,IF('3.Weekly Hours &amp; Wage Activity'!N413 = "", "",MIN('3.Weekly Hours &amp; Wage Activity'!N413/40,1)),IF('3.Weekly Hours &amp; Wage Activity'!N413="", "",'3.Weekly Hours &amp; Wage Activity'!N413/40 ))),0)</f>
        <v>0</v>
      </c>
      <c r="AF413" s="86">
        <f>IFERROR(IF('3.Weekly Hours &amp; Wage Activity'!O413 = "FT", 1,MIN(1,IF('3.Weekly Hours &amp; Wage Activity'!O413 = "", "",MIN('3.Weekly Hours &amp; Wage Activity'!O413/40,1)),IF('3.Weekly Hours &amp; Wage Activity'!O413="", "",'3.Weekly Hours &amp; Wage Activity'!O413/40 ))),0)</f>
        <v>0</v>
      </c>
      <c r="AG413" s="86">
        <f>IFERROR(IF('3.Weekly Hours &amp; Wage Activity'!P413 = "FT", 1,MIN(1,IF('3.Weekly Hours &amp; Wage Activity'!P413 = "", "",MIN('3.Weekly Hours &amp; Wage Activity'!P413/40,1)),IF('3.Weekly Hours &amp; Wage Activity'!P413="", "",'3.Weekly Hours &amp; Wage Activity'!P413/40 ))),0)</f>
        <v>0</v>
      </c>
      <c r="AH413" s="86">
        <f>IFERROR(IF('3.Weekly Hours &amp; Wage Activity'!Q413 = "FT", 1,MIN(1,IF('3.Weekly Hours &amp; Wage Activity'!Q413 = "", "",MIN('3.Weekly Hours &amp; Wage Activity'!Q413/40,1)),IF('3.Weekly Hours &amp; Wage Activity'!Q413="", "",'3.Weekly Hours &amp; Wage Activity'!Q413/40 ))),0)</f>
        <v>0</v>
      </c>
      <c r="AI413" s="86">
        <f>IFERROR(IF('3.Weekly Hours &amp; Wage Activity'!R413 = "FT", 1,MIN(1,IF('3.Weekly Hours &amp; Wage Activity'!R413 = "", "",MIN('3.Weekly Hours &amp; Wage Activity'!R413/40,1)),IF('3.Weekly Hours &amp; Wage Activity'!R413="", "",'3.Weekly Hours &amp; Wage Activity'!R413/40 ))),0)</f>
        <v>0</v>
      </c>
      <c r="AJ413" s="86">
        <f>IFERROR(IF('3.Weekly Hours &amp; Wage Activity'!S413 = "FT", 1,MIN(1,IF('3.Weekly Hours &amp; Wage Activity'!S413 = "", "",MIN('3.Weekly Hours &amp; Wage Activity'!S413/40,1)),IF('3.Weekly Hours &amp; Wage Activity'!S413="", "",'3.Weekly Hours &amp; Wage Activity'!S413/40 ))),0)</f>
        <v>0</v>
      </c>
      <c r="AK413" s="86">
        <f>IFERROR(IF('3.Weekly Hours &amp; Wage Activity'!T413 = "FT", 1,MIN(1,IF('3.Weekly Hours &amp; Wage Activity'!T413 = "", "",MIN('3.Weekly Hours &amp; Wage Activity'!T413/40,1)),IF('3.Weekly Hours &amp; Wage Activity'!T413="", "",'3.Weekly Hours &amp; Wage Activity'!T413/40 ))),0)</f>
        <v>0</v>
      </c>
      <c r="AL413" s="86">
        <f>IFERROR(IF('3.Weekly Hours &amp; Wage Activity'!U413 = "FT", 1,MIN(1,IF('3.Weekly Hours &amp; Wage Activity'!U413 = "", "",MIN('3.Weekly Hours &amp; Wage Activity'!U413/40,1)),IF('3.Weekly Hours &amp; Wage Activity'!U413="", "",'3.Weekly Hours &amp; Wage Activity'!U413/40 ))),0)</f>
        <v>0</v>
      </c>
      <c r="AM413" s="86">
        <f>IFERROR(IF('3.Weekly Hours &amp; Wage Activity'!V413 = "FT", 1,MIN(1,IF('3.Weekly Hours &amp; Wage Activity'!V413 = "", "",MIN('3.Weekly Hours &amp; Wage Activity'!V413/40,1)),IF('3.Weekly Hours &amp; Wage Activity'!V413="", "",'3.Weekly Hours &amp; Wage Activity'!V413/40 ))),0)</f>
        <v>0</v>
      </c>
      <c r="AN413" s="86">
        <f>IFERROR(IF('3.Weekly Hours &amp; Wage Activity'!W413 = "FT", 1,MIN(1,IF('3.Weekly Hours &amp; Wage Activity'!W413 = "", "",MIN('3.Weekly Hours &amp; Wage Activity'!W413/40,1)),IF('3.Weekly Hours &amp; Wage Activity'!W413="", "",'3.Weekly Hours &amp; Wage Activity'!W413/40 ))),0)</f>
        <v>0</v>
      </c>
      <c r="AO413" s="86">
        <f>IFERROR(IF('3.Weekly Hours &amp; Wage Activity'!X413 = "FT", 1,MIN(1,IF('3.Weekly Hours &amp; Wage Activity'!X413 = "", "",MIN('3.Weekly Hours &amp; Wage Activity'!X413/40,1)),IF('3.Weekly Hours &amp; Wage Activity'!X413="", "",'3.Weekly Hours &amp; Wage Activity'!X413/40 ))),0)</f>
        <v>0</v>
      </c>
      <c r="AP413" s="86">
        <f>IFERROR(IF('3.Weekly Hours &amp; Wage Activity'!Y413 = "FT", 1,MIN(1,IF('3.Weekly Hours &amp; Wage Activity'!Y413 = "", "",MIN('3.Weekly Hours &amp; Wage Activity'!Y413/40,1)),IF('3.Weekly Hours &amp; Wage Activity'!Y413="", "",'3.Weekly Hours &amp; Wage Activity'!Y413/40 ))),0)</f>
        <v>0</v>
      </c>
      <c r="AQ413" s="86">
        <f>IFERROR(IF('3.Weekly Hours &amp; Wage Activity'!Z413 = "FT", 1,MIN(1,IF('3.Weekly Hours &amp; Wage Activity'!Z413 = "", "",MIN('3.Weekly Hours &amp; Wage Activity'!Z413/40,1)),IF('3.Weekly Hours &amp; Wage Activity'!Z413="", "",'3.Weekly Hours &amp; Wage Activity'!Z413/40 ))),0)</f>
        <v>0</v>
      </c>
      <c r="AR413" s="86">
        <f>IFERROR(IF('3.Weekly Hours &amp; Wage Activity'!AA413 = "FT", 1,MIN(1,IF('3.Weekly Hours &amp; Wage Activity'!AA413 = "", "",MIN('3.Weekly Hours &amp; Wage Activity'!AA413/40,1)),IF('3.Weekly Hours &amp; Wage Activity'!AA413="", "",'3.Weekly Hours &amp; Wage Activity'!AA413/40 ))),0)</f>
        <v>0</v>
      </c>
      <c r="AS413" s="86">
        <f>IFERROR(IF('3.Weekly Hours &amp; Wage Activity'!AB413 = "FT", 1,MIN(1,IF('3.Weekly Hours &amp; Wage Activity'!AB413 = "", "",MIN('3.Weekly Hours &amp; Wage Activity'!AB413/40,1)),IF('3.Weekly Hours &amp; Wage Activity'!AB413="", "",'3.Weekly Hours &amp; Wage Activity'!AB413/40 ))),0)</f>
        <v>0</v>
      </c>
      <c r="AT413" s="86">
        <f>IFERROR(IF('3.Weekly Hours &amp; Wage Activity'!AC413 = "FT", 1,MIN(1,IF('3.Weekly Hours &amp; Wage Activity'!AC413 = "", "",MIN('3.Weekly Hours &amp; Wage Activity'!AC413/40,1)),IF('3.Weekly Hours &amp; Wage Activity'!AC413="", "",'3.Weekly Hours &amp; Wage Activity'!AC413/40 ))),0)</f>
        <v>0</v>
      </c>
      <c r="AU413" s="86">
        <f>IFERROR(IF('3.Weekly Hours &amp; Wage Activity'!AD413 = "FT", 1,MIN(1,IF('3.Weekly Hours &amp; Wage Activity'!AD413 = "", "",MIN('3.Weekly Hours &amp; Wage Activity'!AD413/40,1)),IF('3.Weekly Hours &amp; Wage Activity'!AD413="", "",'3.Weekly Hours &amp; Wage Activity'!AD413/40 ))),0)</f>
        <v>0</v>
      </c>
      <c r="AV413" s="86">
        <f>IFERROR(IF('3.Weekly Hours &amp; Wage Activity'!AE413 = "FT", 1,MIN(1,IF('3.Weekly Hours &amp; Wage Activity'!AE413 = "", "",MIN('3.Weekly Hours &amp; Wage Activity'!AE413/40,1)),IF('3.Weekly Hours &amp; Wage Activity'!AE413="", "",'3.Weekly Hours &amp; Wage Activity'!AE413/40 ))),0)</f>
        <v>0</v>
      </c>
      <c r="AW413" s="86">
        <f>IFERROR(IF('3.Weekly Hours &amp; Wage Activity'!AF413 = "FT", 1,MIN(1,IF('3.Weekly Hours &amp; Wage Activity'!AF413 = "", "",MIN('3.Weekly Hours &amp; Wage Activity'!AF413/40,1)),IF('3.Weekly Hours &amp; Wage Activity'!AF413="", "",'3.Weekly Hours &amp; Wage Activity'!AF413/40 ))),0)</f>
        <v>0</v>
      </c>
      <c r="AX413" s="86">
        <f>IFERROR(IF('3.Weekly Hours &amp; Wage Activity'!AG413 = "FT", 1,MIN(1,IF('3.Weekly Hours &amp; Wage Activity'!AG413 = "", "",MIN('3.Weekly Hours &amp; Wage Activity'!AG413/40,1)),IF('3.Weekly Hours &amp; Wage Activity'!AG413="", "",'3.Weekly Hours &amp; Wage Activity'!AG413/40 ))),0)</f>
        <v>0</v>
      </c>
      <c r="AY413" s="523">
        <f>SUM( IF(COUNTIF('3.Weekly Hours &amp; Wage Activity'!J413:Q413, "&lt;&gt;FT") = 0, COLUMNS('3.Weekly Hours &amp; Wage Activity'!J413:AG413) * 40, '3.Weekly Hours &amp; Wage Activity'!J413:AG413))</f>
        <v>0</v>
      </c>
      <c r="AZ413" s="86">
        <f t="shared" si="48"/>
        <v>0</v>
      </c>
      <c r="BA413" s="87">
        <f t="shared" si="49"/>
        <v>0</v>
      </c>
      <c r="BB413" s="74" t="str">
        <f>IF('2.Census &amp; Reference Benchmarks'!K413 = "", "", '2.Census &amp; Reference Benchmarks'!K413)</f>
        <v/>
      </c>
      <c r="BC413" s="185">
        <f>IF('2.Census &amp; Reference Benchmarks'!L413="N/A",IF(OR(AND(G413="",I413=""),AND(G413&lt;DATEVALUE("1/1/2020"),OR(I413="",I413&gt;DATEVALUE("3/31/2020")))),177.14,IF(OR(I413 = "", I413 &gt; DATEVALUE("1/31/2020")), ROUND(177.14*((DATEVALUE("2/1/2020") -G413)/31),1))),IF('2.Census &amp; Reference Benchmarks'!L413="",0,'2.Census &amp; Reference Benchmarks'!L413))</f>
        <v>0</v>
      </c>
      <c r="BD413" s="74" t="str">
        <f>IF('2.Census &amp; Reference Benchmarks'!N413 = "", "", '2.Census &amp; Reference Benchmarks'!N413)</f>
        <v/>
      </c>
      <c r="BE413" s="185">
        <f>IF('2.Census &amp; Reference Benchmarks'!O413="N/A",IF(OR(AND(G413="",I413=""),AND(G413&lt;=DATEVALUE("2/1/2020"),OR(I413="",I413&gt;=DATEVALUE("2/29/2020")))),165.71,IF(AND(G413&gt;DATEVALUE("2/1/2020"),OR(I413="",I413&lt;=DATEVALUE("2/29/2020"))),((DATEVALUE("3/1/2020")-G413)/29)*165.71,"")),IF('2.Census &amp; Reference Benchmarks'!O413="",0,'2.Census &amp; Reference Benchmarks'!O413))</f>
        <v>0</v>
      </c>
    </row>
    <row r="414" spans="1:57" x14ac:dyDescent="0.25">
      <c r="A414" s="3"/>
      <c r="B414" s="56">
        <f>IF('2.Census &amp; Reference Benchmarks'!B414 &lt;&gt;"",'2.Census &amp; Reference Benchmarks'!B414,"")</f>
        <v>0</v>
      </c>
      <c r="C414" s="56">
        <f>IF('2.Census &amp; Reference Benchmarks'!C414 &lt;&gt;"",'2.Census &amp; Reference Benchmarks'!C414,"")</f>
        <v>0</v>
      </c>
      <c r="D414" s="57" t="str">
        <f>IF('2.Census &amp; Reference Benchmarks'!D414 &lt;&gt;"",'2.Census &amp; Reference Benchmarks'!D414,"")</f>
        <v/>
      </c>
      <c r="E414" s="56" t="str">
        <f>IF('2.Census &amp; Reference Benchmarks'!E414 &lt;&gt;"",'2.Census &amp; Reference Benchmarks'!E414,"")</f>
        <v/>
      </c>
      <c r="F414" s="56" t="str">
        <f>IF('2.Census &amp; Reference Benchmarks'!F414 &lt;&gt;"",'2.Census &amp; Reference Benchmarks'!F414,"")</f>
        <v/>
      </c>
      <c r="G414" s="58" t="str">
        <f>IF('2.Census &amp; Reference Benchmarks'!G414 &lt;&gt;"",'2.Census &amp; Reference Benchmarks'!G414,"")</f>
        <v/>
      </c>
      <c r="H414" s="58" t="str">
        <f>IF('2.Census &amp; Reference Benchmarks'!H414 &lt;&gt;"",'2.Census &amp; Reference Benchmarks'!H414,"")</f>
        <v/>
      </c>
      <c r="I414" s="58" t="str">
        <f>IF('2.Census &amp; Reference Benchmarks'!I414 &lt;&gt;"",'2.Census &amp; Reference Benchmarks'!I414,"")</f>
        <v/>
      </c>
      <c r="J414" s="69" t="str">
        <f>IF('2.Census &amp; Reference Benchmarks'!J414 &lt;&gt;"",'2.Census &amp; Reference Benchmarks'!J414,"")</f>
        <v/>
      </c>
      <c r="K414" s="58" t="str">
        <f>IF('7.Safe Harbor Input Data &amp; Calc'!Q416 &lt;&gt; "", '7.Safe Harbor Input Data &amp; Calc'!Q416, "")</f>
        <v>No</v>
      </c>
      <c r="L414" s="59" t="str">
        <f>IF('2.Census &amp; Reference Benchmarks'!T414&lt;&gt; "",'2.Census &amp; Reference Benchmarks'!T414,"")</f>
        <v/>
      </c>
      <c r="M414" s="60">
        <f>'2.Census &amp; Reference Benchmarks'!M414</f>
        <v>0</v>
      </c>
      <c r="N414" s="60">
        <f>'2.Census &amp; Reference Benchmarks'!P414</f>
        <v>0</v>
      </c>
      <c r="O414" s="60">
        <f>'2.Census &amp; Reference Benchmarks'!S414</f>
        <v>0</v>
      </c>
      <c r="P414" s="52">
        <f>IF( AND(I414 &lt; '1. Summary for SBA'!$J$7, I414 &lt;&gt;""), 0, IF(AND(G414="",I414=""),SUM(M414:O414)*4,IF(I414&lt;'1. Summary for SBA'!$J$7,0,IF(K414="Yes",0,IF(H414="Salary",IF(AND(SUM(M414:O414)*4&lt;100000,L414=""),(SUM(M414:O414)/(IF(OR(I414=0,I414&gt;=DATEVALUE("3/31/2020")),DATEVALUE("3/31/2020"),I414)-IF(OR(G414&lt;=DATEVALUE("1/1/2020"), G414 = ""),DATEVALUE("1/1/2020"),IF(OR(MONTH(G414)=1),G414+1,IF(MONTH(G414)=3,G414,G414-1)))))*360,0),0)))))</f>
        <v>0</v>
      </c>
      <c r="Q414" s="52">
        <f t="shared" si="43"/>
        <v>0</v>
      </c>
      <c r="R414" s="67">
        <f t="shared" si="44"/>
        <v>0</v>
      </c>
      <c r="S414" s="53">
        <f>SUM('3.Weekly Hours &amp; Wage Activity'!AI414:BF414)</f>
        <v>0</v>
      </c>
      <c r="T414" s="53">
        <f>IF(AND(I414&lt;&gt; "",  I414 &lt; '1. Summary for SBA'!$J$11 +168, I414 &gt; '1. Summary for SBA'!$J$11),S414+(((168-(I414-'1. Summary for SBA'!$J$11+1))*S414)/((I414-'1. Summary for SBA'!$J$11+1))),0)</f>
        <v>0</v>
      </c>
      <c r="U414" s="369">
        <f>IF(K414= "Yes",0,IF( H414 = "salary",IF(T414 = 0,MAX(0,$R414-$S414), R414-T414),IF( H414 = "Hourly",'6. Hourly EE Wage Reduction'!AA414, 0)))</f>
        <v>0</v>
      </c>
      <c r="V414" s="67">
        <f t="shared" si="45"/>
        <v>0</v>
      </c>
      <c r="W414" s="405" t="str">
        <f>IF(U414 = 0, "No",IF('6. Hourly EE Wage Reduction'!T414 &gt;'6. Hourly EE Wage Reduction'!W414, "Yes", "No"))</f>
        <v>No</v>
      </c>
      <c r="X414" s="67">
        <f t="shared" si="46"/>
        <v>0</v>
      </c>
      <c r="Y414" s="67">
        <f t="shared" si="47"/>
        <v>0</v>
      </c>
      <c r="AA414" s="86">
        <f>IFERROR(IF('3.Weekly Hours &amp; Wage Activity'!J414 = "FT", 1,MIN(1,IF('3.Weekly Hours &amp; Wage Activity'!J414 = "", "",MIN('3.Weekly Hours &amp; Wage Activity'!J414/40,1)),IF('3.Weekly Hours &amp; Wage Activity'!J414="", "",'3.Weekly Hours &amp; Wage Activity'!J414/40 ))),0)</f>
        <v>0</v>
      </c>
      <c r="AB414" s="86">
        <f>IFERROR(IF('3.Weekly Hours &amp; Wage Activity'!K414 = "FT", 1,MIN(1,IF('3.Weekly Hours &amp; Wage Activity'!K414 = "", "",MIN('3.Weekly Hours &amp; Wage Activity'!K414/40,1)),IF('3.Weekly Hours &amp; Wage Activity'!K414="", "",'3.Weekly Hours &amp; Wage Activity'!K414/40 ))),0)</f>
        <v>0</v>
      </c>
      <c r="AC414" s="86">
        <f>IFERROR(IF('3.Weekly Hours &amp; Wage Activity'!L414 = "FT", 1,MIN(1,IF('3.Weekly Hours &amp; Wage Activity'!L414 = "", "",MIN('3.Weekly Hours &amp; Wage Activity'!L414/40,1)),IF('3.Weekly Hours &amp; Wage Activity'!L414="", "",'3.Weekly Hours &amp; Wage Activity'!L414/40 ))),0)</f>
        <v>0</v>
      </c>
      <c r="AD414" s="86">
        <f>IFERROR(IF('3.Weekly Hours &amp; Wage Activity'!M414 = "FT", 1,MIN(1,IF('3.Weekly Hours &amp; Wage Activity'!M414 = "", "",MIN('3.Weekly Hours &amp; Wage Activity'!M414/40,1)),IF('3.Weekly Hours &amp; Wage Activity'!M414="", "",'3.Weekly Hours &amp; Wage Activity'!M414/40 ))),0)</f>
        <v>0</v>
      </c>
      <c r="AE414" s="86">
        <f>IFERROR(IF('3.Weekly Hours &amp; Wage Activity'!N414 = "FT", 1,MIN(1,IF('3.Weekly Hours &amp; Wage Activity'!N414 = "", "",MIN('3.Weekly Hours &amp; Wage Activity'!N414/40,1)),IF('3.Weekly Hours &amp; Wage Activity'!N414="", "",'3.Weekly Hours &amp; Wage Activity'!N414/40 ))),0)</f>
        <v>0</v>
      </c>
      <c r="AF414" s="86">
        <f>IFERROR(IF('3.Weekly Hours &amp; Wage Activity'!O414 = "FT", 1,MIN(1,IF('3.Weekly Hours &amp; Wage Activity'!O414 = "", "",MIN('3.Weekly Hours &amp; Wage Activity'!O414/40,1)),IF('3.Weekly Hours &amp; Wage Activity'!O414="", "",'3.Weekly Hours &amp; Wage Activity'!O414/40 ))),0)</f>
        <v>0</v>
      </c>
      <c r="AG414" s="86">
        <f>IFERROR(IF('3.Weekly Hours &amp; Wage Activity'!P414 = "FT", 1,MIN(1,IF('3.Weekly Hours &amp; Wage Activity'!P414 = "", "",MIN('3.Weekly Hours &amp; Wage Activity'!P414/40,1)),IF('3.Weekly Hours &amp; Wage Activity'!P414="", "",'3.Weekly Hours &amp; Wage Activity'!P414/40 ))),0)</f>
        <v>0</v>
      </c>
      <c r="AH414" s="86">
        <f>IFERROR(IF('3.Weekly Hours &amp; Wage Activity'!Q414 = "FT", 1,MIN(1,IF('3.Weekly Hours &amp; Wage Activity'!Q414 = "", "",MIN('3.Weekly Hours &amp; Wage Activity'!Q414/40,1)),IF('3.Weekly Hours &amp; Wage Activity'!Q414="", "",'3.Weekly Hours &amp; Wage Activity'!Q414/40 ))),0)</f>
        <v>0</v>
      </c>
      <c r="AI414" s="86">
        <f>IFERROR(IF('3.Weekly Hours &amp; Wage Activity'!R414 = "FT", 1,MIN(1,IF('3.Weekly Hours &amp; Wage Activity'!R414 = "", "",MIN('3.Weekly Hours &amp; Wage Activity'!R414/40,1)),IF('3.Weekly Hours &amp; Wage Activity'!R414="", "",'3.Weekly Hours &amp; Wage Activity'!R414/40 ))),0)</f>
        <v>0</v>
      </c>
      <c r="AJ414" s="86">
        <f>IFERROR(IF('3.Weekly Hours &amp; Wage Activity'!S414 = "FT", 1,MIN(1,IF('3.Weekly Hours &amp; Wage Activity'!S414 = "", "",MIN('3.Weekly Hours &amp; Wage Activity'!S414/40,1)),IF('3.Weekly Hours &amp; Wage Activity'!S414="", "",'3.Weekly Hours &amp; Wage Activity'!S414/40 ))),0)</f>
        <v>0</v>
      </c>
      <c r="AK414" s="86">
        <f>IFERROR(IF('3.Weekly Hours &amp; Wage Activity'!T414 = "FT", 1,MIN(1,IF('3.Weekly Hours &amp; Wage Activity'!T414 = "", "",MIN('3.Weekly Hours &amp; Wage Activity'!T414/40,1)),IF('3.Weekly Hours &amp; Wage Activity'!T414="", "",'3.Weekly Hours &amp; Wage Activity'!T414/40 ))),0)</f>
        <v>0</v>
      </c>
      <c r="AL414" s="86">
        <f>IFERROR(IF('3.Weekly Hours &amp; Wage Activity'!U414 = "FT", 1,MIN(1,IF('3.Weekly Hours &amp; Wage Activity'!U414 = "", "",MIN('3.Weekly Hours &amp; Wage Activity'!U414/40,1)),IF('3.Weekly Hours &amp; Wage Activity'!U414="", "",'3.Weekly Hours &amp; Wage Activity'!U414/40 ))),0)</f>
        <v>0</v>
      </c>
      <c r="AM414" s="86">
        <f>IFERROR(IF('3.Weekly Hours &amp; Wage Activity'!V414 = "FT", 1,MIN(1,IF('3.Weekly Hours &amp; Wage Activity'!V414 = "", "",MIN('3.Weekly Hours &amp; Wage Activity'!V414/40,1)),IF('3.Weekly Hours &amp; Wage Activity'!V414="", "",'3.Weekly Hours &amp; Wage Activity'!V414/40 ))),0)</f>
        <v>0</v>
      </c>
      <c r="AN414" s="86">
        <f>IFERROR(IF('3.Weekly Hours &amp; Wage Activity'!W414 = "FT", 1,MIN(1,IF('3.Weekly Hours &amp; Wage Activity'!W414 = "", "",MIN('3.Weekly Hours &amp; Wage Activity'!W414/40,1)),IF('3.Weekly Hours &amp; Wage Activity'!W414="", "",'3.Weekly Hours &amp; Wage Activity'!W414/40 ))),0)</f>
        <v>0</v>
      </c>
      <c r="AO414" s="86">
        <f>IFERROR(IF('3.Weekly Hours &amp; Wage Activity'!X414 = "FT", 1,MIN(1,IF('3.Weekly Hours &amp; Wage Activity'!X414 = "", "",MIN('3.Weekly Hours &amp; Wage Activity'!X414/40,1)),IF('3.Weekly Hours &amp; Wage Activity'!X414="", "",'3.Weekly Hours &amp; Wage Activity'!X414/40 ))),0)</f>
        <v>0</v>
      </c>
      <c r="AP414" s="86">
        <f>IFERROR(IF('3.Weekly Hours &amp; Wage Activity'!Y414 = "FT", 1,MIN(1,IF('3.Weekly Hours &amp; Wage Activity'!Y414 = "", "",MIN('3.Weekly Hours &amp; Wage Activity'!Y414/40,1)),IF('3.Weekly Hours &amp; Wage Activity'!Y414="", "",'3.Weekly Hours &amp; Wage Activity'!Y414/40 ))),0)</f>
        <v>0</v>
      </c>
      <c r="AQ414" s="86">
        <f>IFERROR(IF('3.Weekly Hours &amp; Wage Activity'!Z414 = "FT", 1,MIN(1,IF('3.Weekly Hours &amp; Wage Activity'!Z414 = "", "",MIN('3.Weekly Hours &amp; Wage Activity'!Z414/40,1)),IF('3.Weekly Hours &amp; Wage Activity'!Z414="", "",'3.Weekly Hours &amp; Wage Activity'!Z414/40 ))),0)</f>
        <v>0</v>
      </c>
      <c r="AR414" s="86">
        <f>IFERROR(IF('3.Weekly Hours &amp; Wage Activity'!AA414 = "FT", 1,MIN(1,IF('3.Weekly Hours &amp; Wage Activity'!AA414 = "", "",MIN('3.Weekly Hours &amp; Wage Activity'!AA414/40,1)),IF('3.Weekly Hours &amp; Wage Activity'!AA414="", "",'3.Weekly Hours &amp; Wage Activity'!AA414/40 ))),0)</f>
        <v>0</v>
      </c>
      <c r="AS414" s="86">
        <f>IFERROR(IF('3.Weekly Hours &amp; Wage Activity'!AB414 = "FT", 1,MIN(1,IF('3.Weekly Hours &amp; Wage Activity'!AB414 = "", "",MIN('3.Weekly Hours &amp; Wage Activity'!AB414/40,1)),IF('3.Weekly Hours &amp; Wage Activity'!AB414="", "",'3.Weekly Hours &amp; Wage Activity'!AB414/40 ))),0)</f>
        <v>0</v>
      </c>
      <c r="AT414" s="86">
        <f>IFERROR(IF('3.Weekly Hours &amp; Wage Activity'!AC414 = "FT", 1,MIN(1,IF('3.Weekly Hours &amp; Wage Activity'!AC414 = "", "",MIN('3.Weekly Hours &amp; Wage Activity'!AC414/40,1)),IF('3.Weekly Hours &amp; Wage Activity'!AC414="", "",'3.Weekly Hours &amp; Wage Activity'!AC414/40 ))),0)</f>
        <v>0</v>
      </c>
      <c r="AU414" s="86">
        <f>IFERROR(IF('3.Weekly Hours &amp; Wage Activity'!AD414 = "FT", 1,MIN(1,IF('3.Weekly Hours &amp; Wage Activity'!AD414 = "", "",MIN('3.Weekly Hours &amp; Wage Activity'!AD414/40,1)),IF('3.Weekly Hours &amp; Wage Activity'!AD414="", "",'3.Weekly Hours &amp; Wage Activity'!AD414/40 ))),0)</f>
        <v>0</v>
      </c>
      <c r="AV414" s="86">
        <f>IFERROR(IF('3.Weekly Hours &amp; Wage Activity'!AE414 = "FT", 1,MIN(1,IF('3.Weekly Hours &amp; Wage Activity'!AE414 = "", "",MIN('3.Weekly Hours &amp; Wage Activity'!AE414/40,1)),IF('3.Weekly Hours &amp; Wage Activity'!AE414="", "",'3.Weekly Hours &amp; Wage Activity'!AE414/40 ))),0)</f>
        <v>0</v>
      </c>
      <c r="AW414" s="86">
        <f>IFERROR(IF('3.Weekly Hours &amp; Wage Activity'!AF414 = "FT", 1,MIN(1,IF('3.Weekly Hours &amp; Wage Activity'!AF414 = "", "",MIN('3.Weekly Hours &amp; Wage Activity'!AF414/40,1)),IF('3.Weekly Hours &amp; Wage Activity'!AF414="", "",'3.Weekly Hours &amp; Wage Activity'!AF414/40 ))),0)</f>
        <v>0</v>
      </c>
      <c r="AX414" s="86">
        <f>IFERROR(IF('3.Weekly Hours &amp; Wage Activity'!AG414 = "FT", 1,MIN(1,IF('3.Weekly Hours &amp; Wage Activity'!AG414 = "", "",MIN('3.Weekly Hours &amp; Wage Activity'!AG414/40,1)),IF('3.Weekly Hours &amp; Wage Activity'!AG414="", "",'3.Weekly Hours &amp; Wage Activity'!AG414/40 ))),0)</f>
        <v>0</v>
      </c>
      <c r="AY414" s="523">
        <f>SUM( IF(COUNTIF('3.Weekly Hours &amp; Wage Activity'!J414:Q414, "&lt;&gt;FT") = 0, COLUMNS('3.Weekly Hours &amp; Wage Activity'!J414:AG414) * 40, '3.Weekly Hours &amp; Wage Activity'!J414:AG414))</f>
        <v>0</v>
      </c>
      <c r="AZ414" s="86">
        <f t="shared" si="48"/>
        <v>0</v>
      </c>
      <c r="BA414" s="87">
        <f t="shared" si="49"/>
        <v>0</v>
      </c>
      <c r="BB414" s="74" t="str">
        <f>IF('2.Census &amp; Reference Benchmarks'!K414 = "", "", '2.Census &amp; Reference Benchmarks'!K414)</f>
        <v/>
      </c>
      <c r="BC414" s="185">
        <f>IF('2.Census &amp; Reference Benchmarks'!L414="N/A",IF(OR(AND(G414="",I414=""),AND(G414&lt;DATEVALUE("1/1/2020"),OR(I414="",I414&gt;DATEVALUE("3/31/2020")))),177.14,IF(OR(I414 = "", I414 &gt; DATEVALUE("1/31/2020")), ROUND(177.14*((DATEVALUE("2/1/2020") -G414)/31),1))),IF('2.Census &amp; Reference Benchmarks'!L414="",0,'2.Census &amp; Reference Benchmarks'!L414))</f>
        <v>0</v>
      </c>
      <c r="BD414" s="74" t="str">
        <f>IF('2.Census &amp; Reference Benchmarks'!N414 = "", "", '2.Census &amp; Reference Benchmarks'!N414)</f>
        <v/>
      </c>
      <c r="BE414" s="185">
        <f>IF('2.Census &amp; Reference Benchmarks'!O414="N/A",IF(OR(AND(G414="",I414=""),AND(G414&lt;=DATEVALUE("2/1/2020"),OR(I414="",I414&gt;=DATEVALUE("2/29/2020")))),165.71,IF(AND(G414&gt;DATEVALUE("2/1/2020"),OR(I414="",I414&lt;=DATEVALUE("2/29/2020"))),((DATEVALUE("3/1/2020")-G414)/29)*165.71,"")),IF('2.Census &amp; Reference Benchmarks'!O414="",0,'2.Census &amp; Reference Benchmarks'!O414))</f>
        <v>0</v>
      </c>
    </row>
    <row r="415" spans="1:57" x14ac:dyDescent="0.25">
      <c r="A415" s="3"/>
      <c r="B415" s="56">
        <f>IF('2.Census &amp; Reference Benchmarks'!B415 &lt;&gt;"",'2.Census &amp; Reference Benchmarks'!B415,"")</f>
        <v>0</v>
      </c>
      <c r="C415" s="56">
        <f>IF('2.Census &amp; Reference Benchmarks'!C415 &lt;&gt;"",'2.Census &amp; Reference Benchmarks'!C415,"")</f>
        <v>0</v>
      </c>
      <c r="D415" s="57" t="str">
        <f>IF('2.Census &amp; Reference Benchmarks'!D415 &lt;&gt;"",'2.Census &amp; Reference Benchmarks'!D415,"")</f>
        <v/>
      </c>
      <c r="E415" s="56" t="str">
        <f>IF('2.Census &amp; Reference Benchmarks'!E415 &lt;&gt;"",'2.Census &amp; Reference Benchmarks'!E415,"")</f>
        <v/>
      </c>
      <c r="F415" s="56" t="str">
        <f>IF('2.Census &amp; Reference Benchmarks'!F415 &lt;&gt;"",'2.Census &amp; Reference Benchmarks'!F415,"")</f>
        <v/>
      </c>
      <c r="G415" s="58" t="str">
        <f>IF('2.Census &amp; Reference Benchmarks'!G415 &lt;&gt;"",'2.Census &amp; Reference Benchmarks'!G415,"")</f>
        <v/>
      </c>
      <c r="H415" s="58" t="str">
        <f>IF('2.Census &amp; Reference Benchmarks'!H415 &lt;&gt;"",'2.Census &amp; Reference Benchmarks'!H415,"")</f>
        <v/>
      </c>
      <c r="I415" s="58" t="str">
        <f>IF('2.Census &amp; Reference Benchmarks'!I415 &lt;&gt;"",'2.Census &amp; Reference Benchmarks'!I415,"")</f>
        <v/>
      </c>
      <c r="J415" s="69" t="str">
        <f>IF('2.Census &amp; Reference Benchmarks'!J415 &lt;&gt;"",'2.Census &amp; Reference Benchmarks'!J415,"")</f>
        <v/>
      </c>
      <c r="K415" s="58" t="str">
        <f>IF('7.Safe Harbor Input Data &amp; Calc'!Q417 &lt;&gt; "", '7.Safe Harbor Input Data &amp; Calc'!Q417, "")</f>
        <v>No</v>
      </c>
      <c r="L415" s="59" t="str">
        <f>IF('2.Census &amp; Reference Benchmarks'!T415&lt;&gt; "",'2.Census &amp; Reference Benchmarks'!T415,"")</f>
        <v/>
      </c>
      <c r="M415" s="60">
        <f>'2.Census &amp; Reference Benchmarks'!M415</f>
        <v>0</v>
      </c>
      <c r="N415" s="60">
        <f>'2.Census &amp; Reference Benchmarks'!P415</f>
        <v>0</v>
      </c>
      <c r="O415" s="60">
        <f>'2.Census &amp; Reference Benchmarks'!S415</f>
        <v>0</v>
      </c>
      <c r="P415" s="52">
        <f>IF( AND(I415 &lt; '1. Summary for SBA'!$J$7, I415 &lt;&gt;""), 0, IF(AND(G415="",I415=""),SUM(M415:O415)*4,IF(I415&lt;'1. Summary for SBA'!$J$7,0,IF(K415="Yes",0,IF(H415="Salary",IF(AND(SUM(M415:O415)*4&lt;100000,L415=""),(SUM(M415:O415)/(IF(OR(I415=0,I415&gt;=DATEVALUE("3/31/2020")),DATEVALUE("3/31/2020"),I415)-IF(OR(G415&lt;=DATEVALUE("1/1/2020"), G415 = ""),DATEVALUE("1/1/2020"),IF(OR(MONTH(G415)=1),G415+1,IF(MONTH(G415)=3,G415,G415-1)))))*360,0),0)))))</f>
        <v>0</v>
      </c>
      <c r="Q415" s="52">
        <f t="shared" si="43"/>
        <v>0</v>
      </c>
      <c r="R415" s="67">
        <f t="shared" si="44"/>
        <v>0</v>
      </c>
      <c r="S415" s="53">
        <f>SUM('3.Weekly Hours &amp; Wage Activity'!AI415:BF415)</f>
        <v>0</v>
      </c>
      <c r="T415" s="53">
        <f>IF(AND(I415&lt;&gt; "",  I415 &lt; '1. Summary for SBA'!$J$11 +168, I415 &gt; '1. Summary for SBA'!$J$11),S415+(((168-(I415-'1. Summary for SBA'!$J$11+1))*S415)/((I415-'1. Summary for SBA'!$J$11+1))),0)</f>
        <v>0</v>
      </c>
      <c r="U415" s="369">
        <f>IF(K415= "Yes",0,IF( H415 = "salary",IF(T415 = 0,MAX(0,$R415-$S415), R415-T415),IF( H415 = "Hourly",'6. Hourly EE Wage Reduction'!AA415, 0)))</f>
        <v>0</v>
      </c>
      <c r="V415" s="67">
        <f t="shared" si="45"/>
        <v>0</v>
      </c>
      <c r="W415" s="405" t="str">
        <f>IF(U415 = 0, "No",IF('6. Hourly EE Wage Reduction'!T415 &gt;'6. Hourly EE Wage Reduction'!W415, "Yes", "No"))</f>
        <v>No</v>
      </c>
      <c r="X415" s="67">
        <f t="shared" si="46"/>
        <v>0</v>
      </c>
      <c r="Y415" s="67">
        <f t="shared" si="47"/>
        <v>0</v>
      </c>
      <c r="AA415" s="86">
        <f>IFERROR(IF('3.Weekly Hours &amp; Wage Activity'!J415 = "FT", 1,MIN(1,IF('3.Weekly Hours &amp; Wage Activity'!J415 = "", "",MIN('3.Weekly Hours &amp; Wage Activity'!J415/40,1)),IF('3.Weekly Hours &amp; Wage Activity'!J415="", "",'3.Weekly Hours &amp; Wage Activity'!J415/40 ))),0)</f>
        <v>0</v>
      </c>
      <c r="AB415" s="86">
        <f>IFERROR(IF('3.Weekly Hours &amp; Wage Activity'!K415 = "FT", 1,MIN(1,IF('3.Weekly Hours &amp; Wage Activity'!K415 = "", "",MIN('3.Weekly Hours &amp; Wage Activity'!K415/40,1)),IF('3.Weekly Hours &amp; Wage Activity'!K415="", "",'3.Weekly Hours &amp; Wage Activity'!K415/40 ))),0)</f>
        <v>0</v>
      </c>
      <c r="AC415" s="86">
        <f>IFERROR(IF('3.Weekly Hours &amp; Wage Activity'!L415 = "FT", 1,MIN(1,IF('3.Weekly Hours &amp; Wage Activity'!L415 = "", "",MIN('3.Weekly Hours &amp; Wage Activity'!L415/40,1)),IF('3.Weekly Hours &amp; Wage Activity'!L415="", "",'3.Weekly Hours &amp; Wage Activity'!L415/40 ))),0)</f>
        <v>0</v>
      </c>
      <c r="AD415" s="86">
        <f>IFERROR(IF('3.Weekly Hours &amp; Wage Activity'!M415 = "FT", 1,MIN(1,IF('3.Weekly Hours &amp; Wage Activity'!M415 = "", "",MIN('3.Weekly Hours &amp; Wage Activity'!M415/40,1)),IF('3.Weekly Hours &amp; Wage Activity'!M415="", "",'3.Weekly Hours &amp; Wage Activity'!M415/40 ))),0)</f>
        <v>0</v>
      </c>
      <c r="AE415" s="86">
        <f>IFERROR(IF('3.Weekly Hours &amp; Wage Activity'!N415 = "FT", 1,MIN(1,IF('3.Weekly Hours &amp; Wage Activity'!N415 = "", "",MIN('3.Weekly Hours &amp; Wage Activity'!N415/40,1)),IF('3.Weekly Hours &amp; Wage Activity'!N415="", "",'3.Weekly Hours &amp; Wage Activity'!N415/40 ))),0)</f>
        <v>0</v>
      </c>
      <c r="AF415" s="86">
        <f>IFERROR(IF('3.Weekly Hours &amp; Wage Activity'!O415 = "FT", 1,MIN(1,IF('3.Weekly Hours &amp; Wage Activity'!O415 = "", "",MIN('3.Weekly Hours &amp; Wage Activity'!O415/40,1)),IF('3.Weekly Hours &amp; Wage Activity'!O415="", "",'3.Weekly Hours &amp; Wage Activity'!O415/40 ))),0)</f>
        <v>0</v>
      </c>
      <c r="AG415" s="86">
        <f>IFERROR(IF('3.Weekly Hours &amp; Wage Activity'!P415 = "FT", 1,MIN(1,IF('3.Weekly Hours &amp; Wage Activity'!P415 = "", "",MIN('3.Weekly Hours &amp; Wage Activity'!P415/40,1)),IF('3.Weekly Hours &amp; Wage Activity'!P415="", "",'3.Weekly Hours &amp; Wage Activity'!P415/40 ))),0)</f>
        <v>0</v>
      </c>
      <c r="AH415" s="86">
        <f>IFERROR(IF('3.Weekly Hours &amp; Wage Activity'!Q415 = "FT", 1,MIN(1,IF('3.Weekly Hours &amp; Wage Activity'!Q415 = "", "",MIN('3.Weekly Hours &amp; Wage Activity'!Q415/40,1)),IF('3.Weekly Hours &amp; Wage Activity'!Q415="", "",'3.Weekly Hours &amp; Wage Activity'!Q415/40 ))),0)</f>
        <v>0</v>
      </c>
      <c r="AI415" s="86">
        <f>IFERROR(IF('3.Weekly Hours &amp; Wage Activity'!R415 = "FT", 1,MIN(1,IF('3.Weekly Hours &amp; Wage Activity'!R415 = "", "",MIN('3.Weekly Hours &amp; Wage Activity'!R415/40,1)),IF('3.Weekly Hours &amp; Wage Activity'!R415="", "",'3.Weekly Hours &amp; Wage Activity'!R415/40 ))),0)</f>
        <v>0</v>
      </c>
      <c r="AJ415" s="86">
        <f>IFERROR(IF('3.Weekly Hours &amp; Wage Activity'!S415 = "FT", 1,MIN(1,IF('3.Weekly Hours &amp; Wage Activity'!S415 = "", "",MIN('3.Weekly Hours &amp; Wage Activity'!S415/40,1)),IF('3.Weekly Hours &amp; Wage Activity'!S415="", "",'3.Weekly Hours &amp; Wage Activity'!S415/40 ))),0)</f>
        <v>0</v>
      </c>
      <c r="AK415" s="86">
        <f>IFERROR(IF('3.Weekly Hours &amp; Wage Activity'!T415 = "FT", 1,MIN(1,IF('3.Weekly Hours &amp; Wage Activity'!T415 = "", "",MIN('3.Weekly Hours &amp; Wage Activity'!T415/40,1)),IF('3.Weekly Hours &amp; Wage Activity'!T415="", "",'3.Weekly Hours &amp; Wage Activity'!T415/40 ))),0)</f>
        <v>0</v>
      </c>
      <c r="AL415" s="86">
        <f>IFERROR(IF('3.Weekly Hours &amp; Wage Activity'!U415 = "FT", 1,MIN(1,IF('3.Weekly Hours &amp; Wage Activity'!U415 = "", "",MIN('3.Weekly Hours &amp; Wage Activity'!U415/40,1)),IF('3.Weekly Hours &amp; Wage Activity'!U415="", "",'3.Weekly Hours &amp; Wage Activity'!U415/40 ))),0)</f>
        <v>0</v>
      </c>
      <c r="AM415" s="86">
        <f>IFERROR(IF('3.Weekly Hours &amp; Wage Activity'!V415 = "FT", 1,MIN(1,IF('3.Weekly Hours &amp; Wage Activity'!V415 = "", "",MIN('3.Weekly Hours &amp; Wage Activity'!V415/40,1)),IF('3.Weekly Hours &amp; Wage Activity'!V415="", "",'3.Weekly Hours &amp; Wage Activity'!V415/40 ))),0)</f>
        <v>0</v>
      </c>
      <c r="AN415" s="86">
        <f>IFERROR(IF('3.Weekly Hours &amp; Wage Activity'!W415 = "FT", 1,MIN(1,IF('3.Weekly Hours &amp; Wage Activity'!W415 = "", "",MIN('3.Weekly Hours &amp; Wage Activity'!W415/40,1)),IF('3.Weekly Hours &amp; Wage Activity'!W415="", "",'3.Weekly Hours &amp; Wage Activity'!W415/40 ))),0)</f>
        <v>0</v>
      </c>
      <c r="AO415" s="86">
        <f>IFERROR(IF('3.Weekly Hours &amp; Wage Activity'!X415 = "FT", 1,MIN(1,IF('3.Weekly Hours &amp; Wage Activity'!X415 = "", "",MIN('3.Weekly Hours &amp; Wage Activity'!X415/40,1)),IF('3.Weekly Hours &amp; Wage Activity'!X415="", "",'3.Weekly Hours &amp; Wage Activity'!X415/40 ))),0)</f>
        <v>0</v>
      </c>
      <c r="AP415" s="86">
        <f>IFERROR(IF('3.Weekly Hours &amp; Wage Activity'!Y415 = "FT", 1,MIN(1,IF('3.Weekly Hours &amp; Wage Activity'!Y415 = "", "",MIN('3.Weekly Hours &amp; Wage Activity'!Y415/40,1)),IF('3.Weekly Hours &amp; Wage Activity'!Y415="", "",'3.Weekly Hours &amp; Wage Activity'!Y415/40 ))),0)</f>
        <v>0</v>
      </c>
      <c r="AQ415" s="86">
        <f>IFERROR(IF('3.Weekly Hours &amp; Wage Activity'!Z415 = "FT", 1,MIN(1,IF('3.Weekly Hours &amp; Wage Activity'!Z415 = "", "",MIN('3.Weekly Hours &amp; Wage Activity'!Z415/40,1)),IF('3.Weekly Hours &amp; Wage Activity'!Z415="", "",'3.Weekly Hours &amp; Wage Activity'!Z415/40 ))),0)</f>
        <v>0</v>
      </c>
      <c r="AR415" s="86">
        <f>IFERROR(IF('3.Weekly Hours &amp; Wage Activity'!AA415 = "FT", 1,MIN(1,IF('3.Weekly Hours &amp; Wage Activity'!AA415 = "", "",MIN('3.Weekly Hours &amp; Wage Activity'!AA415/40,1)),IF('3.Weekly Hours &amp; Wage Activity'!AA415="", "",'3.Weekly Hours &amp; Wage Activity'!AA415/40 ))),0)</f>
        <v>0</v>
      </c>
      <c r="AS415" s="86">
        <f>IFERROR(IF('3.Weekly Hours &amp; Wage Activity'!AB415 = "FT", 1,MIN(1,IF('3.Weekly Hours &amp; Wage Activity'!AB415 = "", "",MIN('3.Weekly Hours &amp; Wage Activity'!AB415/40,1)),IF('3.Weekly Hours &amp; Wage Activity'!AB415="", "",'3.Weekly Hours &amp; Wage Activity'!AB415/40 ))),0)</f>
        <v>0</v>
      </c>
      <c r="AT415" s="86">
        <f>IFERROR(IF('3.Weekly Hours &amp; Wage Activity'!AC415 = "FT", 1,MIN(1,IF('3.Weekly Hours &amp; Wage Activity'!AC415 = "", "",MIN('3.Weekly Hours &amp; Wage Activity'!AC415/40,1)),IF('3.Weekly Hours &amp; Wage Activity'!AC415="", "",'3.Weekly Hours &amp; Wage Activity'!AC415/40 ))),0)</f>
        <v>0</v>
      </c>
      <c r="AU415" s="86">
        <f>IFERROR(IF('3.Weekly Hours &amp; Wage Activity'!AD415 = "FT", 1,MIN(1,IF('3.Weekly Hours &amp; Wage Activity'!AD415 = "", "",MIN('3.Weekly Hours &amp; Wage Activity'!AD415/40,1)),IF('3.Weekly Hours &amp; Wage Activity'!AD415="", "",'3.Weekly Hours &amp; Wage Activity'!AD415/40 ))),0)</f>
        <v>0</v>
      </c>
      <c r="AV415" s="86">
        <f>IFERROR(IF('3.Weekly Hours &amp; Wage Activity'!AE415 = "FT", 1,MIN(1,IF('3.Weekly Hours &amp; Wage Activity'!AE415 = "", "",MIN('3.Weekly Hours &amp; Wage Activity'!AE415/40,1)),IF('3.Weekly Hours &amp; Wage Activity'!AE415="", "",'3.Weekly Hours &amp; Wage Activity'!AE415/40 ))),0)</f>
        <v>0</v>
      </c>
      <c r="AW415" s="86">
        <f>IFERROR(IF('3.Weekly Hours &amp; Wage Activity'!AF415 = "FT", 1,MIN(1,IF('3.Weekly Hours &amp; Wage Activity'!AF415 = "", "",MIN('3.Weekly Hours &amp; Wage Activity'!AF415/40,1)),IF('3.Weekly Hours &amp; Wage Activity'!AF415="", "",'3.Weekly Hours &amp; Wage Activity'!AF415/40 ))),0)</f>
        <v>0</v>
      </c>
      <c r="AX415" s="86">
        <f>IFERROR(IF('3.Weekly Hours &amp; Wage Activity'!AG415 = "FT", 1,MIN(1,IF('3.Weekly Hours &amp; Wage Activity'!AG415 = "", "",MIN('3.Weekly Hours &amp; Wage Activity'!AG415/40,1)),IF('3.Weekly Hours &amp; Wage Activity'!AG415="", "",'3.Weekly Hours &amp; Wage Activity'!AG415/40 ))),0)</f>
        <v>0</v>
      </c>
      <c r="AY415" s="523">
        <f>SUM( IF(COUNTIF('3.Weekly Hours &amp; Wage Activity'!J415:Q415, "&lt;&gt;FT") = 0, COLUMNS('3.Weekly Hours &amp; Wage Activity'!J415:AG415) * 40, '3.Weekly Hours &amp; Wage Activity'!J415:AG415))</f>
        <v>0</v>
      </c>
      <c r="AZ415" s="86">
        <f t="shared" si="48"/>
        <v>0</v>
      </c>
      <c r="BA415" s="87">
        <f t="shared" si="49"/>
        <v>0</v>
      </c>
      <c r="BB415" s="74" t="str">
        <f>IF('2.Census &amp; Reference Benchmarks'!K415 = "", "", '2.Census &amp; Reference Benchmarks'!K415)</f>
        <v/>
      </c>
      <c r="BC415" s="185">
        <f>IF('2.Census &amp; Reference Benchmarks'!L415="N/A",IF(OR(AND(G415="",I415=""),AND(G415&lt;DATEVALUE("1/1/2020"),OR(I415="",I415&gt;DATEVALUE("3/31/2020")))),177.14,IF(OR(I415 = "", I415 &gt; DATEVALUE("1/31/2020")), ROUND(177.14*((DATEVALUE("2/1/2020") -G415)/31),1))),IF('2.Census &amp; Reference Benchmarks'!L415="",0,'2.Census &amp; Reference Benchmarks'!L415))</f>
        <v>0</v>
      </c>
      <c r="BD415" s="74" t="str">
        <f>IF('2.Census &amp; Reference Benchmarks'!N415 = "", "", '2.Census &amp; Reference Benchmarks'!N415)</f>
        <v/>
      </c>
      <c r="BE415" s="185">
        <f>IF('2.Census &amp; Reference Benchmarks'!O415="N/A",IF(OR(AND(G415="",I415=""),AND(G415&lt;=DATEVALUE("2/1/2020"),OR(I415="",I415&gt;=DATEVALUE("2/29/2020")))),165.71,IF(AND(G415&gt;DATEVALUE("2/1/2020"),OR(I415="",I415&lt;=DATEVALUE("2/29/2020"))),((DATEVALUE("3/1/2020")-G415)/29)*165.71,"")),IF('2.Census &amp; Reference Benchmarks'!O415="",0,'2.Census &amp; Reference Benchmarks'!O415))</f>
        <v>0</v>
      </c>
    </row>
    <row r="416" spans="1:57" x14ac:dyDescent="0.25">
      <c r="A416" s="3"/>
      <c r="B416" s="56">
        <f>IF('2.Census &amp; Reference Benchmarks'!B416 &lt;&gt;"",'2.Census &amp; Reference Benchmarks'!B416,"")</f>
        <v>0</v>
      </c>
      <c r="C416" s="56">
        <f>IF('2.Census &amp; Reference Benchmarks'!C416 &lt;&gt;"",'2.Census &amp; Reference Benchmarks'!C416,"")</f>
        <v>0</v>
      </c>
      <c r="D416" s="57" t="str">
        <f>IF('2.Census &amp; Reference Benchmarks'!D416 &lt;&gt;"",'2.Census &amp; Reference Benchmarks'!D416,"")</f>
        <v/>
      </c>
      <c r="E416" s="56" t="str">
        <f>IF('2.Census &amp; Reference Benchmarks'!E416 &lt;&gt;"",'2.Census &amp; Reference Benchmarks'!E416,"")</f>
        <v/>
      </c>
      <c r="F416" s="56" t="str">
        <f>IF('2.Census &amp; Reference Benchmarks'!F416 &lt;&gt;"",'2.Census &amp; Reference Benchmarks'!F416,"")</f>
        <v/>
      </c>
      <c r="G416" s="58" t="str">
        <f>IF('2.Census &amp; Reference Benchmarks'!G416 &lt;&gt;"",'2.Census &amp; Reference Benchmarks'!G416,"")</f>
        <v/>
      </c>
      <c r="H416" s="58" t="str">
        <f>IF('2.Census &amp; Reference Benchmarks'!H416 &lt;&gt;"",'2.Census &amp; Reference Benchmarks'!H416,"")</f>
        <v/>
      </c>
      <c r="I416" s="58" t="str">
        <f>IF('2.Census &amp; Reference Benchmarks'!I416 &lt;&gt;"",'2.Census &amp; Reference Benchmarks'!I416,"")</f>
        <v/>
      </c>
      <c r="J416" s="69" t="str">
        <f>IF('2.Census &amp; Reference Benchmarks'!J416 &lt;&gt;"",'2.Census &amp; Reference Benchmarks'!J416,"")</f>
        <v/>
      </c>
      <c r="K416" s="58" t="str">
        <f>IF('7.Safe Harbor Input Data &amp; Calc'!Q418 &lt;&gt; "", '7.Safe Harbor Input Data &amp; Calc'!Q418, "")</f>
        <v>No</v>
      </c>
      <c r="L416" s="59" t="str">
        <f>IF('2.Census &amp; Reference Benchmarks'!T416&lt;&gt; "",'2.Census &amp; Reference Benchmarks'!T416,"")</f>
        <v/>
      </c>
      <c r="M416" s="60">
        <f>'2.Census &amp; Reference Benchmarks'!M416</f>
        <v>0</v>
      </c>
      <c r="N416" s="60">
        <f>'2.Census &amp; Reference Benchmarks'!P416</f>
        <v>0</v>
      </c>
      <c r="O416" s="60">
        <f>'2.Census &amp; Reference Benchmarks'!S416</f>
        <v>0</v>
      </c>
      <c r="P416" s="52">
        <f>IF( AND(I416 &lt; '1. Summary for SBA'!$J$7, I416 &lt;&gt;""), 0, IF(AND(G416="",I416=""),SUM(M416:O416)*4,IF(I416&lt;'1. Summary for SBA'!$J$7,0,IF(K416="Yes",0,IF(H416="Salary",IF(AND(SUM(M416:O416)*4&lt;100000,L416=""),(SUM(M416:O416)/(IF(OR(I416=0,I416&gt;=DATEVALUE("3/31/2020")),DATEVALUE("3/31/2020"),I416)-IF(OR(G416&lt;=DATEVALUE("1/1/2020"), G416 = ""),DATEVALUE("1/1/2020"),IF(OR(MONTH(G416)=1),G416+1,IF(MONTH(G416)=3,G416,G416-1)))))*360,0),0)))))</f>
        <v>0</v>
      </c>
      <c r="Q416" s="52">
        <f t="shared" si="43"/>
        <v>0</v>
      </c>
      <c r="R416" s="67">
        <f t="shared" si="44"/>
        <v>0</v>
      </c>
      <c r="S416" s="53">
        <f>SUM('3.Weekly Hours &amp; Wage Activity'!AI416:BF416)</f>
        <v>0</v>
      </c>
      <c r="T416" s="53">
        <f>IF(AND(I416&lt;&gt; "",  I416 &lt; '1. Summary for SBA'!$J$11 +168, I416 &gt; '1. Summary for SBA'!$J$11),S416+(((168-(I416-'1. Summary for SBA'!$J$11+1))*S416)/((I416-'1. Summary for SBA'!$J$11+1))),0)</f>
        <v>0</v>
      </c>
      <c r="U416" s="369">
        <f>IF(K416= "Yes",0,IF( H416 = "salary",IF(T416 = 0,MAX(0,$R416-$S416), R416-T416),IF( H416 = "Hourly",'6. Hourly EE Wage Reduction'!AA416, 0)))</f>
        <v>0</v>
      </c>
      <c r="V416" s="67">
        <f t="shared" si="45"/>
        <v>0</v>
      </c>
      <c r="W416" s="405" t="str">
        <f>IF(U416 = 0, "No",IF('6. Hourly EE Wage Reduction'!T416 &gt;'6. Hourly EE Wage Reduction'!W416, "Yes", "No"))</f>
        <v>No</v>
      </c>
      <c r="X416" s="67">
        <f t="shared" si="46"/>
        <v>0</v>
      </c>
      <c r="Y416" s="67">
        <f t="shared" si="47"/>
        <v>0</v>
      </c>
      <c r="AA416" s="86">
        <f>IFERROR(IF('3.Weekly Hours &amp; Wage Activity'!J416 = "FT", 1,MIN(1,IF('3.Weekly Hours &amp; Wage Activity'!J416 = "", "",MIN('3.Weekly Hours &amp; Wage Activity'!J416/40,1)),IF('3.Weekly Hours &amp; Wage Activity'!J416="", "",'3.Weekly Hours &amp; Wage Activity'!J416/40 ))),0)</f>
        <v>0</v>
      </c>
      <c r="AB416" s="86">
        <f>IFERROR(IF('3.Weekly Hours &amp; Wage Activity'!K416 = "FT", 1,MIN(1,IF('3.Weekly Hours &amp; Wage Activity'!K416 = "", "",MIN('3.Weekly Hours &amp; Wage Activity'!K416/40,1)),IF('3.Weekly Hours &amp; Wage Activity'!K416="", "",'3.Weekly Hours &amp; Wage Activity'!K416/40 ))),0)</f>
        <v>0</v>
      </c>
      <c r="AC416" s="86">
        <f>IFERROR(IF('3.Weekly Hours &amp; Wage Activity'!L416 = "FT", 1,MIN(1,IF('3.Weekly Hours &amp; Wage Activity'!L416 = "", "",MIN('3.Weekly Hours &amp; Wage Activity'!L416/40,1)),IF('3.Weekly Hours &amp; Wage Activity'!L416="", "",'3.Weekly Hours &amp; Wage Activity'!L416/40 ))),0)</f>
        <v>0</v>
      </c>
      <c r="AD416" s="86">
        <f>IFERROR(IF('3.Weekly Hours &amp; Wage Activity'!M416 = "FT", 1,MIN(1,IF('3.Weekly Hours &amp; Wage Activity'!M416 = "", "",MIN('3.Weekly Hours &amp; Wage Activity'!M416/40,1)),IF('3.Weekly Hours &amp; Wage Activity'!M416="", "",'3.Weekly Hours &amp; Wage Activity'!M416/40 ))),0)</f>
        <v>0</v>
      </c>
      <c r="AE416" s="86">
        <f>IFERROR(IF('3.Weekly Hours &amp; Wage Activity'!N416 = "FT", 1,MIN(1,IF('3.Weekly Hours &amp; Wage Activity'!N416 = "", "",MIN('3.Weekly Hours &amp; Wage Activity'!N416/40,1)),IF('3.Weekly Hours &amp; Wage Activity'!N416="", "",'3.Weekly Hours &amp; Wage Activity'!N416/40 ))),0)</f>
        <v>0</v>
      </c>
      <c r="AF416" s="86">
        <f>IFERROR(IF('3.Weekly Hours &amp; Wage Activity'!O416 = "FT", 1,MIN(1,IF('3.Weekly Hours &amp; Wage Activity'!O416 = "", "",MIN('3.Weekly Hours &amp; Wage Activity'!O416/40,1)),IF('3.Weekly Hours &amp; Wage Activity'!O416="", "",'3.Weekly Hours &amp; Wage Activity'!O416/40 ))),0)</f>
        <v>0</v>
      </c>
      <c r="AG416" s="86">
        <f>IFERROR(IF('3.Weekly Hours &amp; Wage Activity'!P416 = "FT", 1,MIN(1,IF('3.Weekly Hours &amp; Wage Activity'!P416 = "", "",MIN('3.Weekly Hours &amp; Wage Activity'!P416/40,1)),IF('3.Weekly Hours &amp; Wage Activity'!P416="", "",'3.Weekly Hours &amp; Wage Activity'!P416/40 ))),0)</f>
        <v>0</v>
      </c>
      <c r="AH416" s="86">
        <f>IFERROR(IF('3.Weekly Hours &amp; Wage Activity'!Q416 = "FT", 1,MIN(1,IF('3.Weekly Hours &amp; Wage Activity'!Q416 = "", "",MIN('3.Weekly Hours &amp; Wage Activity'!Q416/40,1)),IF('3.Weekly Hours &amp; Wage Activity'!Q416="", "",'3.Weekly Hours &amp; Wage Activity'!Q416/40 ))),0)</f>
        <v>0</v>
      </c>
      <c r="AI416" s="86">
        <f>IFERROR(IF('3.Weekly Hours &amp; Wage Activity'!R416 = "FT", 1,MIN(1,IF('3.Weekly Hours &amp; Wage Activity'!R416 = "", "",MIN('3.Weekly Hours &amp; Wage Activity'!R416/40,1)),IF('3.Weekly Hours &amp; Wage Activity'!R416="", "",'3.Weekly Hours &amp; Wage Activity'!R416/40 ))),0)</f>
        <v>0</v>
      </c>
      <c r="AJ416" s="86">
        <f>IFERROR(IF('3.Weekly Hours &amp; Wage Activity'!S416 = "FT", 1,MIN(1,IF('3.Weekly Hours &amp; Wage Activity'!S416 = "", "",MIN('3.Weekly Hours &amp; Wage Activity'!S416/40,1)),IF('3.Weekly Hours &amp; Wage Activity'!S416="", "",'3.Weekly Hours &amp; Wage Activity'!S416/40 ))),0)</f>
        <v>0</v>
      </c>
      <c r="AK416" s="86">
        <f>IFERROR(IF('3.Weekly Hours &amp; Wage Activity'!T416 = "FT", 1,MIN(1,IF('3.Weekly Hours &amp; Wage Activity'!T416 = "", "",MIN('3.Weekly Hours &amp; Wage Activity'!T416/40,1)),IF('3.Weekly Hours &amp; Wage Activity'!T416="", "",'3.Weekly Hours &amp; Wage Activity'!T416/40 ))),0)</f>
        <v>0</v>
      </c>
      <c r="AL416" s="86">
        <f>IFERROR(IF('3.Weekly Hours &amp; Wage Activity'!U416 = "FT", 1,MIN(1,IF('3.Weekly Hours &amp; Wage Activity'!U416 = "", "",MIN('3.Weekly Hours &amp; Wage Activity'!U416/40,1)),IF('3.Weekly Hours &amp; Wage Activity'!U416="", "",'3.Weekly Hours &amp; Wage Activity'!U416/40 ))),0)</f>
        <v>0</v>
      </c>
      <c r="AM416" s="86">
        <f>IFERROR(IF('3.Weekly Hours &amp; Wage Activity'!V416 = "FT", 1,MIN(1,IF('3.Weekly Hours &amp; Wage Activity'!V416 = "", "",MIN('3.Weekly Hours &amp; Wage Activity'!V416/40,1)),IF('3.Weekly Hours &amp; Wage Activity'!V416="", "",'3.Weekly Hours &amp; Wage Activity'!V416/40 ))),0)</f>
        <v>0</v>
      </c>
      <c r="AN416" s="86">
        <f>IFERROR(IF('3.Weekly Hours &amp; Wage Activity'!W416 = "FT", 1,MIN(1,IF('3.Weekly Hours &amp; Wage Activity'!W416 = "", "",MIN('3.Weekly Hours &amp; Wage Activity'!W416/40,1)),IF('3.Weekly Hours &amp; Wage Activity'!W416="", "",'3.Weekly Hours &amp; Wage Activity'!W416/40 ))),0)</f>
        <v>0</v>
      </c>
      <c r="AO416" s="86">
        <f>IFERROR(IF('3.Weekly Hours &amp; Wage Activity'!X416 = "FT", 1,MIN(1,IF('3.Weekly Hours &amp; Wage Activity'!X416 = "", "",MIN('3.Weekly Hours &amp; Wage Activity'!X416/40,1)),IF('3.Weekly Hours &amp; Wage Activity'!X416="", "",'3.Weekly Hours &amp; Wage Activity'!X416/40 ))),0)</f>
        <v>0</v>
      </c>
      <c r="AP416" s="86">
        <f>IFERROR(IF('3.Weekly Hours &amp; Wage Activity'!Y416 = "FT", 1,MIN(1,IF('3.Weekly Hours &amp; Wage Activity'!Y416 = "", "",MIN('3.Weekly Hours &amp; Wage Activity'!Y416/40,1)),IF('3.Weekly Hours &amp; Wage Activity'!Y416="", "",'3.Weekly Hours &amp; Wage Activity'!Y416/40 ))),0)</f>
        <v>0</v>
      </c>
      <c r="AQ416" s="86">
        <f>IFERROR(IF('3.Weekly Hours &amp; Wage Activity'!Z416 = "FT", 1,MIN(1,IF('3.Weekly Hours &amp; Wage Activity'!Z416 = "", "",MIN('3.Weekly Hours &amp; Wage Activity'!Z416/40,1)),IF('3.Weekly Hours &amp; Wage Activity'!Z416="", "",'3.Weekly Hours &amp; Wage Activity'!Z416/40 ))),0)</f>
        <v>0</v>
      </c>
      <c r="AR416" s="86">
        <f>IFERROR(IF('3.Weekly Hours &amp; Wage Activity'!AA416 = "FT", 1,MIN(1,IF('3.Weekly Hours &amp; Wage Activity'!AA416 = "", "",MIN('3.Weekly Hours &amp; Wage Activity'!AA416/40,1)),IF('3.Weekly Hours &amp; Wage Activity'!AA416="", "",'3.Weekly Hours &amp; Wage Activity'!AA416/40 ))),0)</f>
        <v>0</v>
      </c>
      <c r="AS416" s="86">
        <f>IFERROR(IF('3.Weekly Hours &amp; Wage Activity'!AB416 = "FT", 1,MIN(1,IF('3.Weekly Hours &amp; Wage Activity'!AB416 = "", "",MIN('3.Weekly Hours &amp; Wage Activity'!AB416/40,1)),IF('3.Weekly Hours &amp; Wage Activity'!AB416="", "",'3.Weekly Hours &amp; Wage Activity'!AB416/40 ))),0)</f>
        <v>0</v>
      </c>
      <c r="AT416" s="86">
        <f>IFERROR(IF('3.Weekly Hours &amp; Wage Activity'!AC416 = "FT", 1,MIN(1,IF('3.Weekly Hours &amp; Wage Activity'!AC416 = "", "",MIN('3.Weekly Hours &amp; Wage Activity'!AC416/40,1)),IF('3.Weekly Hours &amp; Wage Activity'!AC416="", "",'3.Weekly Hours &amp; Wage Activity'!AC416/40 ))),0)</f>
        <v>0</v>
      </c>
      <c r="AU416" s="86">
        <f>IFERROR(IF('3.Weekly Hours &amp; Wage Activity'!AD416 = "FT", 1,MIN(1,IF('3.Weekly Hours &amp; Wage Activity'!AD416 = "", "",MIN('3.Weekly Hours &amp; Wage Activity'!AD416/40,1)),IF('3.Weekly Hours &amp; Wage Activity'!AD416="", "",'3.Weekly Hours &amp; Wage Activity'!AD416/40 ))),0)</f>
        <v>0</v>
      </c>
      <c r="AV416" s="86">
        <f>IFERROR(IF('3.Weekly Hours &amp; Wage Activity'!AE416 = "FT", 1,MIN(1,IF('3.Weekly Hours &amp; Wage Activity'!AE416 = "", "",MIN('3.Weekly Hours &amp; Wage Activity'!AE416/40,1)),IF('3.Weekly Hours &amp; Wage Activity'!AE416="", "",'3.Weekly Hours &amp; Wage Activity'!AE416/40 ))),0)</f>
        <v>0</v>
      </c>
      <c r="AW416" s="86">
        <f>IFERROR(IF('3.Weekly Hours &amp; Wage Activity'!AF416 = "FT", 1,MIN(1,IF('3.Weekly Hours &amp; Wage Activity'!AF416 = "", "",MIN('3.Weekly Hours &amp; Wage Activity'!AF416/40,1)),IF('3.Weekly Hours &amp; Wage Activity'!AF416="", "",'3.Weekly Hours &amp; Wage Activity'!AF416/40 ))),0)</f>
        <v>0</v>
      </c>
      <c r="AX416" s="86">
        <f>IFERROR(IF('3.Weekly Hours &amp; Wage Activity'!AG416 = "FT", 1,MIN(1,IF('3.Weekly Hours &amp; Wage Activity'!AG416 = "", "",MIN('3.Weekly Hours &amp; Wage Activity'!AG416/40,1)),IF('3.Weekly Hours &amp; Wage Activity'!AG416="", "",'3.Weekly Hours &amp; Wage Activity'!AG416/40 ))),0)</f>
        <v>0</v>
      </c>
      <c r="AY416" s="523">
        <f>SUM( IF(COUNTIF('3.Weekly Hours &amp; Wage Activity'!J416:Q416, "&lt;&gt;FT") = 0, COLUMNS('3.Weekly Hours &amp; Wage Activity'!J416:AG416) * 40, '3.Weekly Hours &amp; Wage Activity'!J416:AG416))</f>
        <v>0</v>
      </c>
      <c r="AZ416" s="86">
        <f t="shared" si="48"/>
        <v>0</v>
      </c>
      <c r="BA416" s="87">
        <f t="shared" si="49"/>
        <v>0</v>
      </c>
      <c r="BB416" s="74" t="str">
        <f>IF('2.Census &amp; Reference Benchmarks'!K416 = "", "", '2.Census &amp; Reference Benchmarks'!K416)</f>
        <v/>
      </c>
      <c r="BC416" s="185">
        <f>IF('2.Census &amp; Reference Benchmarks'!L416="N/A",IF(OR(AND(G416="",I416=""),AND(G416&lt;DATEVALUE("1/1/2020"),OR(I416="",I416&gt;DATEVALUE("3/31/2020")))),177.14,IF(OR(I416 = "", I416 &gt; DATEVALUE("1/31/2020")), ROUND(177.14*((DATEVALUE("2/1/2020") -G416)/31),1))),IF('2.Census &amp; Reference Benchmarks'!L416="",0,'2.Census &amp; Reference Benchmarks'!L416))</f>
        <v>0</v>
      </c>
      <c r="BD416" s="74" t="str">
        <f>IF('2.Census &amp; Reference Benchmarks'!N416 = "", "", '2.Census &amp; Reference Benchmarks'!N416)</f>
        <v/>
      </c>
      <c r="BE416" s="185">
        <f>IF('2.Census &amp; Reference Benchmarks'!O416="N/A",IF(OR(AND(G416="",I416=""),AND(G416&lt;=DATEVALUE("2/1/2020"),OR(I416="",I416&gt;=DATEVALUE("2/29/2020")))),165.71,IF(AND(G416&gt;DATEVALUE("2/1/2020"),OR(I416="",I416&lt;=DATEVALUE("2/29/2020"))),((DATEVALUE("3/1/2020")-G416)/29)*165.71,"")),IF('2.Census &amp; Reference Benchmarks'!O416="",0,'2.Census &amp; Reference Benchmarks'!O416))</f>
        <v>0</v>
      </c>
    </row>
    <row r="417" spans="1:57" x14ac:dyDescent="0.25">
      <c r="A417" s="3"/>
      <c r="B417" s="56">
        <f>IF('2.Census &amp; Reference Benchmarks'!B417 &lt;&gt;"",'2.Census &amp; Reference Benchmarks'!B417,"")</f>
        <v>0</v>
      </c>
      <c r="C417" s="56">
        <f>IF('2.Census &amp; Reference Benchmarks'!C417 &lt;&gt;"",'2.Census &amp; Reference Benchmarks'!C417,"")</f>
        <v>0</v>
      </c>
      <c r="D417" s="57" t="str">
        <f>IF('2.Census &amp; Reference Benchmarks'!D417 &lt;&gt;"",'2.Census &amp; Reference Benchmarks'!D417,"")</f>
        <v/>
      </c>
      <c r="E417" s="56" t="str">
        <f>IF('2.Census &amp; Reference Benchmarks'!E417 &lt;&gt;"",'2.Census &amp; Reference Benchmarks'!E417,"")</f>
        <v/>
      </c>
      <c r="F417" s="56" t="str">
        <f>IF('2.Census &amp; Reference Benchmarks'!F417 &lt;&gt;"",'2.Census &amp; Reference Benchmarks'!F417,"")</f>
        <v/>
      </c>
      <c r="G417" s="58" t="str">
        <f>IF('2.Census &amp; Reference Benchmarks'!G417 &lt;&gt;"",'2.Census &amp; Reference Benchmarks'!G417,"")</f>
        <v/>
      </c>
      <c r="H417" s="58" t="str">
        <f>IF('2.Census &amp; Reference Benchmarks'!H417 &lt;&gt;"",'2.Census &amp; Reference Benchmarks'!H417,"")</f>
        <v/>
      </c>
      <c r="I417" s="58" t="str">
        <f>IF('2.Census &amp; Reference Benchmarks'!I417 &lt;&gt;"",'2.Census &amp; Reference Benchmarks'!I417,"")</f>
        <v/>
      </c>
      <c r="J417" s="69" t="str">
        <f>IF('2.Census &amp; Reference Benchmarks'!J417 &lt;&gt;"",'2.Census &amp; Reference Benchmarks'!J417,"")</f>
        <v/>
      </c>
      <c r="K417" s="58" t="str">
        <f>IF('7.Safe Harbor Input Data &amp; Calc'!Q419 &lt;&gt; "", '7.Safe Harbor Input Data &amp; Calc'!Q419, "")</f>
        <v>No</v>
      </c>
      <c r="L417" s="59" t="str">
        <f>IF('2.Census &amp; Reference Benchmarks'!T417&lt;&gt; "",'2.Census &amp; Reference Benchmarks'!T417,"")</f>
        <v/>
      </c>
      <c r="M417" s="60">
        <f>'2.Census &amp; Reference Benchmarks'!M417</f>
        <v>0</v>
      </c>
      <c r="N417" s="60">
        <f>'2.Census &amp; Reference Benchmarks'!P417</f>
        <v>0</v>
      </c>
      <c r="O417" s="60">
        <f>'2.Census &amp; Reference Benchmarks'!S417</f>
        <v>0</v>
      </c>
      <c r="P417" s="52">
        <f>IF( AND(I417 &lt; '1. Summary for SBA'!$J$7, I417 &lt;&gt;""), 0, IF(AND(G417="",I417=""),SUM(M417:O417)*4,IF(I417&lt;'1. Summary for SBA'!$J$7,0,IF(K417="Yes",0,IF(H417="Salary",IF(AND(SUM(M417:O417)*4&lt;100000,L417=""),(SUM(M417:O417)/(IF(OR(I417=0,I417&gt;=DATEVALUE("3/31/2020")),DATEVALUE("3/31/2020"),I417)-IF(OR(G417&lt;=DATEVALUE("1/1/2020"), G417 = ""),DATEVALUE("1/1/2020"),IF(OR(MONTH(G417)=1),G417+1,IF(MONTH(G417)=3,G417,G417-1)))))*360,0),0)))))</f>
        <v>0</v>
      </c>
      <c r="Q417" s="52">
        <f t="shared" si="43"/>
        <v>0</v>
      </c>
      <c r="R417" s="67">
        <f t="shared" si="44"/>
        <v>0</v>
      </c>
      <c r="S417" s="53">
        <f>SUM('3.Weekly Hours &amp; Wage Activity'!AI417:BF417)</f>
        <v>0</v>
      </c>
      <c r="T417" s="53">
        <f>IF(AND(I417&lt;&gt; "",  I417 &lt; '1. Summary for SBA'!$J$11 +168, I417 &gt; '1. Summary for SBA'!$J$11),S417+(((168-(I417-'1. Summary for SBA'!$J$11+1))*S417)/((I417-'1. Summary for SBA'!$J$11+1))),0)</f>
        <v>0</v>
      </c>
      <c r="U417" s="369">
        <f>IF(K417= "Yes",0,IF( H417 = "salary",IF(T417 = 0,MAX(0,$R417-$S417), R417-T417),IF( H417 = "Hourly",'6. Hourly EE Wage Reduction'!AA417, 0)))</f>
        <v>0</v>
      </c>
      <c r="V417" s="67">
        <f t="shared" si="45"/>
        <v>0</v>
      </c>
      <c r="W417" s="405" t="str">
        <f>IF(U417 = 0, "No",IF('6. Hourly EE Wage Reduction'!T417 &gt;'6. Hourly EE Wage Reduction'!W417, "Yes", "No"))</f>
        <v>No</v>
      </c>
      <c r="X417" s="67">
        <f t="shared" si="46"/>
        <v>0</v>
      </c>
      <c r="Y417" s="67">
        <f t="shared" si="47"/>
        <v>0</v>
      </c>
      <c r="AA417" s="86">
        <f>IFERROR(IF('3.Weekly Hours &amp; Wage Activity'!J417 = "FT", 1,MIN(1,IF('3.Weekly Hours &amp; Wage Activity'!J417 = "", "",MIN('3.Weekly Hours &amp; Wage Activity'!J417/40,1)),IF('3.Weekly Hours &amp; Wage Activity'!J417="", "",'3.Weekly Hours &amp; Wage Activity'!J417/40 ))),0)</f>
        <v>0</v>
      </c>
      <c r="AB417" s="86">
        <f>IFERROR(IF('3.Weekly Hours &amp; Wage Activity'!K417 = "FT", 1,MIN(1,IF('3.Weekly Hours &amp; Wage Activity'!K417 = "", "",MIN('3.Weekly Hours &amp; Wage Activity'!K417/40,1)),IF('3.Weekly Hours &amp; Wage Activity'!K417="", "",'3.Weekly Hours &amp; Wage Activity'!K417/40 ))),0)</f>
        <v>0</v>
      </c>
      <c r="AC417" s="86">
        <f>IFERROR(IF('3.Weekly Hours &amp; Wage Activity'!L417 = "FT", 1,MIN(1,IF('3.Weekly Hours &amp; Wage Activity'!L417 = "", "",MIN('3.Weekly Hours &amp; Wage Activity'!L417/40,1)),IF('3.Weekly Hours &amp; Wage Activity'!L417="", "",'3.Weekly Hours &amp; Wage Activity'!L417/40 ))),0)</f>
        <v>0</v>
      </c>
      <c r="AD417" s="86">
        <f>IFERROR(IF('3.Weekly Hours &amp; Wage Activity'!M417 = "FT", 1,MIN(1,IF('3.Weekly Hours &amp; Wage Activity'!M417 = "", "",MIN('3.Weekly Hours &amp; Wage Activity'!M417/40,1)),IF('3.Weekly Hours &amp; Wage Activity'!M417="", "",'3.Weekly Hours &amp; Wage Activity'!M417/40 ))),0)</f>
        <v>0</v>
      </c>
      <c r="AE417" s="86">
        <f>IFERROR(IF('3.Weekly Hours &amp; Wage Activity'!N417 = "FT", 1,MIN(1,IF('3.Weekly Hours &amp; Wage Activity'!N417 = "", "",MIN('3.Weekly Hours &amp; Wage Activity'!N417/40,1)),IF('3.Weekly Hours &amp; Wage Activity'!N417="", "",'3.Weekly Hours &amp; Wage Activity'!N417/40 ))),0)</f>
        <v>0</v>
      </c>
      <c r="AF417" s="86">
        <f>IFERROR(IF('3.Weekly Hours &amp; Wage Activity'!O417 = "FT", 1,MIN(1,IF('3.Weekly Hours &amp; Wage Activity'!O417 = "", "",MIN('3.Weekly Hours &amp; Wage Activity'!O417/40,1)),IF('3.Weekly Hours &amp; Wage Activity'!O417="", "",'3.Weekly Hours &amp; Wage Activity'!O417/40 ))),0)</f>
        <v>0</v>
      </c>
      <c r="AG417" s="86">
        <f>IFERROR(IF('3.Weekly Hours &amp; Wage Activity'!P417 = "FT", 1,MIN(1,IF('3.Weekly Hours &amp; Wage Activity'!P417 = "", "",MIN('3.Weekly Hours &amp; Wage Activity'!P417/40,1)),IF('3.Weekly Hours &amp; Wage Activity'!P417="", "",'3.Weekly Hours &amp; Wage Activity'!P417/40 ))),0)</f>
        <v>0</v>
      </c>
      <c r="AH417" s="86">
        <f>IFERROR(IF('3.Weekly Hours &amp; Wage Activity'!Q417 = "FT", 1,MIN(1,IF('3.Weekly Hours &amp; Wage Activity'!Q417 = "", "",MIN('3.Weekly Hours &amp; Wage Activity'!Q417/40,1)),IF('3.Weekly Hours &amp; Wage Activity'!Q417="", "",'3.Weekly Hours &amp; Wage Activity'!Q417/40 ))),0)</f>
        <v>0</v>
      </c>
      <c r="AI417" s="86">
        <f>IFERROR(IF('3.Weekly Hours &amp; Wage Activity'!R417 = "FT", 1,MIN(1,IF('3.Weekly Hours &amp; Wage Activity'!R417 = "", "",MIN('3.Weekly Hours &amp; Wage Activity'!R417/40,1)),IF('3.Weekly Hours &amp; Wage Activity'!R417="", "",'3.Weekly Hours &amp; Wage Activity'!R417/40 ))),0)</f>
        <v>0</v>
      </c>
      <c r="AJ417" s="86">
        <f>IFERROR(IF('3.Weekly Hours &amp; Wage Activity'!S417 = "FT", 1,MIN(1,IF('3.Weekly Hours &amp; Wage Activity'!S417 = "", "",MIN('3.Weekly Hours &amp; Wage Activity'!S417/40,1)),IF('3.Weekly Hours &amp; Wage Activity'!S417="", "",'3.Weekly Hours &amp; Wage Activity'!S417/40 ))),0)</f>
        <v>0</v>
      </c>
      <c r="AK417" s="86">
        <f>IFERROR(IF('3.Weekly Hours &amp; Wage Activity'!T417 = "FT", 1,MIN(1,IF('3.Weekly Hours &amp; Wage Activity'!T417 = "", "",MIN('3.Weekly Hours &amp; Wage Activity'!T417/40,1)),IF('3.Weekly Hours &amp; Wage Activity'!T417="", "",'3.Weekly Hours &amp; Wage Activity'!T417/40 ))),0)</f>
        <v>0</v>
      </c>
      <c r="AL417" s="86">
        <f>IFERROR(IF('3.Weekly Hours &amp; Wage Activity'!U417 = "FT", 1,MIN(1,IF('3.Weekly Hours &amp; Wage Activity'!U417 = "", "",MIN('3.Weekly Hours &amp; Wage Activity'!U417/40,1)),IF('3.Weekly Hours &amp; Wage Activity'!U417="", "",'3.Weekly Hours &amp; Wage Activity'!U417/40 ))),0)</f>
        <v>0</v>
      </c>
      <c r="AM417" s="86">
        <f>IFERROR(IF('3.Weekly Hours &amp; Wage Activity'!V417 = "FT", 1,MIN(1,IF('3.Weekly Hours &amp; Wage Activity'!V417 = "", "",MIN('3.Weekly Hours &amp; Wage Activity'!V417/40,1)),IF('3.Weekly Hours &amp; Wage Activity'!V417="", "",'3.Weekly Hours &amp; Wage Activity'!V417/40 ))),0)</f>
        <v>0</v>
      </c>
      <c r="AN417" s="86">
        <f>IFERROR(IF('3.Weekly Hours &amp; Wage Activity'!W417 = "FT", 1,MIN(1,IF('3.Weekly Hours &amp; Wage Activity'!W417 = "", "",MIN('3.Weekly Hours &amp; Wage Activity'!W417/40,1)),IF('3.Weekly Hours &amp; Wage Activity'!W417="", "",'3.Weekly Hours &amp; Wage Activity'!W417/40 ))),0)</f>
        <v>0</v>
      </c>
      <c r="AO417" s="86">
        <f>IFERROR(IF('3.Weekly Hours &amp; Wage Activity'!X417 = "FT", 1,MIN(1,IF('3.Weekly Hours &amp; Wage Activity'!X417 = "", "",MIN('3.Weekly Hours &amp; Wage Activity'!X417/40,1)),IF('3.Weekly Hours &amp; Wage Activity'!X417="", "",'3.Weekly Hours &amp; Wage Activity'!X417/40 ))),0)</f>
        <v>0</v>
      </c>
      <c r="AP417" s="86">
        <f>IFERROR(IF('3.Weekly Hours &amp; Wage Activity'!Y417 = "FT", 1,MIN(1,IF('3.Weekly Hours &amp; Wage Activity'!Y417 = "", "",MIN('3.Weekly Hours &amp; Wage Activity'!Y417/40,1)),IF('3.Weekly Hours &amp; Wage Activity'!Y417="", "",'3.Weekly Hours &amp; Wage Activity'!Y417/40 ))),0)</f>
        <v>0</v>
      </c>
      <c r="AQ417" s="86">
        <f>IFERROR(IF('3.Weekly Hours &amp; Wage Activity'!Z417 = "FT", 1,MIN(1,IF('3.Weekly Hours &amp; Wage Activity'!Z417 = "", "",MIN('3.Weekly Hours &amp; Wage Activity'!Z417/40,1)),IF('3.Weekly Hours &amp; Wage Activity'!Z417="", "",'3.Weekly Hours &amp; Wage Activity'!Z417/40 ))),0)</f>
        <v>0</v>
      </c>
      <c r="AR417" s="86">
        <f>IFERROR(IF('3.Weekly Hours &amp; Wage Activity'!AA417 = "FT", 1,MIN(1,IF('3.Weekly Hours &amp; Wage Activity'!AA417 = "", "",MIN('3.Weekly Hours &amp; Wage Activity'!AA417/40,1)),IF('3.Weekly Hours &amp; Wage Activity'!AA417="", "",'3.Weekly Hours &amp; Wage Activity'!AA417/40 ))),0)</f>
        <v>0</v>
      </c>
      <c r="AS417" s="86">
        <f>IFERROR(IF('3.Weekly Hours &amp; Wage Activity'!AB417 = "FT", 1,MIN(1,IF('3.Weekly Hours &amp; Wage Activity'!AB417 = "", "",MIN('3.Weekly Hours &amp; Wage Activity'!AB417/40,1)),IF('3.Weekly Hours &amp; Wage Activity'!AB417="", "",'3.Weekly Hours &amp; Wage Activity'!AB417/40 ))),0)</f>
        <v>0</v>
      </c>
      <c r="AT417" s="86">
        <f>IFERROR(IF('3.Weekly Hours &amp; Wage Activity'!AC417 = "FT", 1,MIN(1,IF('3.Weekly Hours &amp; Wage Activity'!AC417 = "", "",MIN('3.Weekly Hours &amp; Wage Activity'!AC417/40,1)),IF('3.Weekly Hours &amp; Wage Activity'!AC417="", "",'3.Weekly Hours &amp; Wage Activity'!AC417/40 ))),0)</f>
        <v>0</v>
      </c>
      <c r="AU417" s="86">
        <f>IFERROR(IF('3.Weekly Hours &amp; Wage Activity'!AD417 = "FT", 1,MIN(1,IF('3.Weekly Hours &amp; Wage Activity'!AD417 = "", "",MIN('3.Weekly Hours &amp; Wage Activity'!AD417/40,1)),IF('3.Weekly Hours &amp; Wage Activity'!AD417="", "",'3.Weekly Hours &amp; Wage Activity'!AD417/40 ))),0)</f>
        <v>0</v>
      </c>
      <c r="AV417" s="86">
        <f>IFERROR(IF('3.Weekly Hours &amp; Wage Activity'!AE417 = "FT", 1,MIN(1,IF('3.Weekly Hours &amp; Wage Activity'!AE417 = "", "",MIN('3.Weekly Hours &amp; Wage Activity'!AE417/40,1)),IF('3.Weekly Hours &amp; Wage Activity'!AE417="", "",'3.Weekly Hours &amp; Wage Activity'!AE417/40 ))),0)</f>
        <v>0</v>
      </c>
      <c r="AW417" s="86">
        <f>IFERROR(IF('3.Weekly Hours &amp; Wage Activity'!AF417 = "FT", 1,MIN(1,IF('3.Weekly Hours &amp; Wage Activity'!AF417 = "", "",MIN('3.Weekly Hours &amp; Wage Activity'!AF417/40,1)),IF('3.Weekly Hours &amp; Wage Activity'!AF417="", "",'3.Weekly Hours &amp; Wage Activity'!AF417/40 ))),0)</f>
        <v>0</v>
      </c>
      <c r="AX417" s="86">
        <f>IFERROR(IF('3.Weekly Hours &amp; Wage Activity'!AG417 = "FT", 1,MIN(1,IF('3.Weekly Hours &amp; Wage Activity'!AG417 = "", "",MIN('3.Weekly Hours &amp; Wage Activity'!AG417/40,1)),IF('3.Weekly Hours &amp; Wage Activity'!AG417="", "",'3.Weekly Hours &amp; Wage Activity'!AG417/40 ))),0)</f>
        <v>0</v>
      </c>
      <c r="AY417" s="523">
        <f>SUM( IF(COUNTIF('3.Weekly Hours &amp; Wage Activity'!J417:Q417, "&lt;&gt;FT") = 0, COLUMNS('3.Weekly Hours &amp; Wage Activity'!J417:AG417) * 40, '3.Weekly Hours &amp; Wage Activity'!J417:AG417))</f>
        <v>0</v>
      </c>
      <c r="AZ417" s="86">
        <f t="shared" si="48"/>
        <v>0</v>
      </c>
      <c r="BA417" s="87">
        <f t="shared" si="49"/>
        <v>0</v>
      </c>
      <c r="BB417" s="74" t="str">
        <f>IF('2.Census &amp; Reference Benchmarks'!K417 = "", "", '2.Census &amp; Reference Benchmarks'!K417)</f>
        <v/>
      </c>
      <c r="BC417" s="185">
        <f>IF('2.Census &amp; Reference Benchmarks'!L417="N/A",IF(OR(AND(G417="",I417=""),AND(G417&lt;DATEVALUE("1/1/2020"),OR(I417="",I417&gt;DATEVALUE("3/31/2020")))),177.14,IF(OR(I417 = "", I417 &gt; DATEVALUE("1/31/2020")), ROUND(177.14*((DATEVALUE("2/1/2020") -G417)/31),1))),IF('2.Census &amp; Reference Benchmarks'!L417="",0,'2.Census &amp; Reference Benchmarks'!L417))</f>
        <v>0</v>
      </c>
      <c r="BD417" s="74" t="str">
        <f>IF('2.Census &amp; Reference Benchmarks'!N417 = "", "", '2.Census &amp; Reference Benchmarks'!N417)</f>
        <v/>
      </c>
      <c r="BE417" s="185">
        <f>IF('2.Census &amp; Reference Benchmarks'!O417="N/A",IF(OR(AND(G417="",I417=""),AND(G417&lt;=DATEVALUE("2/1/2020"),OR(I417="",I417&gt;=DATEVALUE("2/29/2020")))),165.71,IF(AND(G417&gt;DATEVALUE("2/1/2020"),OR(I417="",I417&lt;=DATEVALUE("2/29/2020"))),((DATEVALUE("3/1/2020")-G417)/29)*165.71,"")),IF('2.Census &amp; Reference Benchmarks'!O417="",0,'2.Census &amp; Reference Benchmarks'!O417))</f>
        <v>0</v>
      </c>
    </row>
    <row r="418" spans="1:57" x14ac:dyDescent="0.25">
      <c r="A418" s="3"/>
      <c r="B418" s="56">
        <f>IF('2.Census &amp; Reference Benchmarks'!B418 &lt;&gt;"",'2.Census &amp; Reference Benchmarks'!B418,"")</f>
        <v>0</v>
      </c>
      <c r="C418" s="56">
        <f>IF('2.Census &amp; Reference Benchmarks'!C418 &lt;&gt;"",'2.Census &amp; Reference Benchmarks'!C418,"")</f>
        <v>0</v>
      </c>
      <c r="D418" s="57" t="str">
        <f>IF('2.Census &amp; Reference Benchmarks'!D418 &lt;&gt;"",'2.Census &amp; Reference Benchmarks'!D418,"")</f>
        <v/>
      </c>
      <c r="E418" s="56" t="str">
        <f>IF('2.Census &amp; Reference Benchmarks'!E418 &lt;&gt;"",'2.Census &amp; Reference Benchmarks'!E418,"")</f>
        <v/>
      </c>
      <c r="F418" s="56" t="str">
        <f>IF('2.Census &amp; Reference Benchmarks'!F418 &lt;&gt;"",'2.Census &amp; Reference Benchmarks'!F418,"")</f>
        <v/>
      </c>
      <c r="G418" s="58" t="str">
        <f>IF('2.Census &amp; Reference Benchmarks'!G418 &lt;&gt;"",'2.Census &amp; Reference Benchmarks'!G418,"")</f>
        <v/>
      </c>
      <c r="H418" s="58" t="str">
        <f>IF('2.Census &amp; Reference Benchmarks'!H418 &lt;&gt;"",'2.Census &amp; Reference Benchmarks'!H418,"")</f>
        <v/>
      </c>
      <c r="I418" s="58" t="str">
        <f>IF('2.Census &amp; Reference Benchmarks'!I418 &lt;&gt;"",'2.Census &amp; Reference Benchmarks'!I418,"")</f>
        <v/>
      </c>
      <c r="J418" s="69" t="str">
        <f>IF('2.Census &amp; Reference Benchmarks'!J418 &lt;&gt;"",'2.Census &amp; Reference Benchmarks'!J418,"")</f>
        <v/>
      </c>
      <c r="K418" s="58" t="str">
        <f>IF('7.Safe Harbor Input Data &amp; Calc'!Q420 &lt;&gt; "", '7.Safe Harbor Input Data &amp; Calc'!Q420, "")</f>
        <v>No</v>
      </c>
      <c r="L418" s="59" t="str">
        <f>IF('2.Census &amp; Reference Benchmarks'!T418&lt;&gt; "",'2.Census &amp; Reference Benchmarks'!T418,"")</f>
        <v/>
      </c>
      <c r="M418" s="60">
        <f>'2.Census &amp; Reference Benchmarks'!M418</f>
        <v>0</v>
      </c>
      <c r="N418" s="60">
        <f>'2.Census &amp; Reference Benchmarks'!P418</f>
        <v>0</v>
      </c>
      <c r="O418" s="60">
        <f>'2.Census &amp; Reference Benchmarks'!S418</f>
        <v>0</v>
      </c>
      <c r="P418" s="52">
        <f>IF( AND(I418 &lt; '1. Summary for SBA'!$J$7, I418 &lt;&gt;""), 0, IF(AND(G418="",I418=""),SUM(M418:O418)*4,IF(I418&lt;'1. Summary for SBA'!$J$7,0,IF(K418="Yes",0,IF(H418="Salary",IF(AND(SUM(M418:O418)*4&lt;100000,L418=""),(SUM(M418:O418)/(IF(OR(I418=0,I418&gt;=DATEVALUE("3/31/2020")),DATEVALUE("3/31/2020"),I418)-IF(OR(G418&lt;=DATEVALUE("1/1/2020"), G418 = ""),DATEVALUE("1/1/2020"),IF(OR(MONTH(G418)=1),G418+1,IF(MONTH(G418)=3,G418,G418-1)))))*360,0),0)))))</f>
        <v>0</v>
      </c>
      <c r="Q418" s="52">
        <f t="shared" si="43"/>
        <v>0</v>
      </c>
      <c r="R418" s="67">
        <f t="shared" si="44"/>
        <v>0</v>
      </c>
      <c r="S418" s="53">
        <f>SUM('3.Weekly Hours &amp; Wage Activity'!AI418:BF418)</f>
        <v>0</v>
      </c>
      <c r="T418" s="53">
        <f>IF(AND(I418&lt;&gt; "",  I418 &lt; '1. Summary for SBA'!$J$11 +168, I418 &gt; '1. Summary for SBA'!$J$11),S418+(((168-(I418-'1. Summary for SBA'!$J$11+1))*S418)/((I418-'1. Summary for SBA'!$J$11+1))),0)</f>
        <v>0</v>
      </c>
      <c r="U418" s="369">
        <f>IF(K418= "Yes",0,IF( H418 = "salary",IF(T418 = 0,MAX(0,$R418-$S418), R418-T418),IF( H418 = "Hourly",'6. Hourly EE Wage Reduction'!AA418, 0)))</f>
        <v>0</v>
      </c>
      <c r="V418" s="67">
        <f t="shared" si="45"/>
        <v>0</v>
      </c>
      <c r="W418" s="405" t="str">
        <f>IF(U418 = 0, "No",IF('6. Hourly EE Wage Reduction'!T418 &gt;'6. Hourly EE Wage Reduction'!W418, "Yes", "No"))</f>
        <v>No</v>
      </c>
      <c r="X418" s="67">
        <f t="shared" si="46"/>
        <v>0</v>
      </c>
      <c r="Y418" s="67">
        <f t="shared" si="47"/>
        <v>0</v>
      </c>
      <c r="AA418" s="86">
        <f>IFERROR(IF('3.Weekly Hours &amp; Wage Activity'!J418 = "FT", 1,MIN(1,IF('3.Weekly Hours &amp; Wage Activity'!J418 = "", "",MIN('3.Weekly Hours &amp; Wage Activity'!J418/40,1)),IF('3.Weekly Hours &amp; Wage Activity'!J418="", "",'3.Weekly Hours &amp; Wage Activity'!J418/40 ))),0)</f>
        <v>0</v>
      </c>
      <c r="AB418" s="86">
        <f>IFERROR(IF('3.Weekly Hours &amp; Wage Activity'!K418 = "FT", 1,MIN(1,IF('3.Weekly Hours &amp; Wage Activity'!K418 = "", "",MIN('3.Weekly Hours &amp; Wage Activity'!K418/40,1)),IF('3.Weekly Hours &amp; Wage Activity'!K418="", "",'3.Weekly Hours &amp; Wage Activity'!K418/40 ))),0)</f>
        <v>0</v>
      </c>
      <c r="AC418" s="86">
        <f>IFERROR(IF('3.Weekly Hours &amp; Wage Activity'!L418 = "FT", 1,MIN(1,IF('3.Weekly Hours &amp; Wage Activity'!L418 = "", "",MIN('3.Weekly Hours &amp; Wage Activity'!L418/40,1)),IF('3.Weekly Hours &amp; Wage Activity'!L418="", "",'3.Weekly Hours &amp; Wage Activity'!L418/40 ))),0)</f>
        <v>0</v>
      </c>
      <c r="AD418" s="86">
        <f>IFERROR(IF('3.Weekly Hours &amp; Wage Activity'!M418 = "FT", 1,MIN(1,IF('3.Weekly Hours &amp; Wage Activity'!M418 = "", "",MIN('3.Weekly Hours &amp; Wage Activity'!M418/40,1)),IF('3.Weekly Hours &amp; Wage Activity'!M418="", "",'3.Weekly Hours &amp; Wage Activity'!M418/40 ))),0)</f>
        <v>0</v>
      </c>
      <c r="AE418" s="86">
        <f>IFERROR(IF('3.Weekly Hours &amp; Wage Activity'!N418 = "FT", 1,MIN(1,IF('3.Weekly Hours &amp; Wage Activity'!N418 = "", "",MIN('3.Weekly Hours &amp; Wage Activity'!N418/40,1)),IF('3.Weekly Hours &amp; Wage Activity'!N418="", "",'3.Weekly Hours &amp; Wage Activity'!N418/40 ))),0)</f>
        <v>0</v>
      </c>
      <c r="AF418" s="86">
        <f>IFERROR(IF('3.Weekly Hours &amp; Wage Activity'!O418 = "FT", 1,MIN(1,IF('3.Weekly Hours &amp; Wage Activity'!O418 = "", "",MIN('3.Weekly Hours &amp; Wage Activity'!O418/40,1)),IF('3.Weekly Hours &amp; Wage Activity'!O418="", "",'3.Weekly Hours &amp; Wage Activity'!O418/40 ))),0)</f>
        <v>0</v>
      </c>
      <c r="AG418" s="86">
        <f>IFERROR(IF('3.Weekly Hours &amp; Wage Activity'!P418 = "FT", 1,MIN(1,IF('3.Weekly Hours &amp; Wage Activity'!P418 = "", "",MIN('3.Weekly Hours &amp; Wage Activity'!P418/40,1)),IF('3.Weekly Hours &amp; Wage Activity'!P418="", "",'3.Weekly Hours &amp; Wage Activity'!P418/40 ))),0)</f>
        <v>0</v>
      </c>
      <c r="AH418" s="86">
        <f>IFERROR(IF('3.Weekly Hours &amp; Wage Activity'!Q418 = "FT", 1,MIN(1,IF('3.Weekly Hours &amp; Wage Activity'!Q418 = "", "",MIN('3.Weekly Hours &amp; Wage Activity'!Q418/40,1)),IF('3.Weekly Hours &amp; Wage Activity'!Q418="", "",'3.Weekly Hours &amp; Wage Activity'!Q418/40 ))),0)</f>
        <v>0</v>
      </c>
      <c r="AI418" s="86">
        <f>IFERROR(IF('3.Weekly Hours &amp; Wage Activity'!R418 = "FT", 1,MIN(1,IF('3.Weekly Hours &amp; Wage Activity'!R418 = "", "",MIN('3.Weekly Hours &amp; Wage Activity'!R418/40,1)),IF('3.Weekly Hours &amp; Wage Activity'!R418="", "",'3.Weekly Hours &amp; Wage Activity'!R418/40 ))),0)</f>
        <v>0</v>
      </c>
      <c r="AJ418" s="86">
        <f>IFERROR(IF('3.Weekly Hours &amp; Wage Activity'!S418 = "FT", 1,MIN(1,IF('3.Weekly Hours &amp; Wage Activity'!S418 = "", "",MIN('3.Weekly Hours &amp; Wage Activity'!S418/40,1)),IF('3.Weekly Hours &amp; Wage Activity'!S418="", "",'3.Weekly Hours &amp; Wage Activity'!S418/40 ))),0)</f>
        <v>0</v>
      </c>
      <c r="AK418" s="86">
        <f>IFERROR(IF('3.Weekly Hours &amp; Wage Activity'!T418 = "FT", 1,MIN(1,IF('3.Weekly Hours &amp; Wage Activity'!T418 = "", "",MIN('3.Weekly Hours &amp; Wage Activity'!T418/40,1)),IF('3.Weekly Hours &amp; Wage Activity'!T418="", "",'3.Weekly Hours &amp; Wage Activity'!T418/40 ))),0)</f>
        <v>0</v>
      </c>
      <c r="AL418" s="86">
        <f>IFERROR(IF('3.Weekly Hours &amp; Wage Activity'!U418 = "FT", 1,MIN(1,IF('3.Weekly Hours &amp; Wage Activity'!U418 = "", "",MIN('3.Weekly Hours &amp; Wage Activity'!U418/40,1)),IF('3.Weekly Hours &amp; Wage Activity'!U418="", "",'3.Weekly Hours &amp; Wage Activity'!U418/40 ))),0)</f>
        <v>0</v>
      </c>
      <c r="AM418" s="86">
        <f>IFERROR(IF('3.Weekly Hours &amp; Wage Activity'!V418 = "FT", 1,MIN(1,IF('3.Weekly Hours &amp; Wage Activity'!V418 = "", "",MIN('3.Weekly Hours &amp; Wage Activity'!V418/40,1)),IF('3.Weekly Hours &amp; Wage Activity'!V418="", "",'3.Weekly Hours &amp; Wage Activity'!V418/40 ))),0)</f>
        <v>0</v>
      </c>
      <c r="AN418" s="86">
        <f>IFERROR(IF('3.Weekly Hours &amp; Wage Activity'!W418 = "FT", 1,MIN(1,IF('3.Weekly Hours &amp; Wage Activity'!W418 = "", "",MIN('3.Weekly Hours &amp; Wage Activity'!W418/40,1)),IF('3.Weekly Hours &amp; Wage Activity'!W418="", "",'3.Weekly Hours &amp; Wage Activity'!W418/40 ))),0)</f>
        <v>0</v>
      </c>
      <c r="AO418" s="86">
        <f>IFERROR(IF('3.Weekly Hours &amp; Wage Activity'!X418 = "FT", 1,MIN(1,IF('3.Weekly Hours &amp; Wage Activity'!X418 = "", "",MIN('3.Weekly Hours &amp; Wage Activity'!X418/40,1)),IF('3.Weekly Hours &amp; Wage Activity'!X418="", "",'3.Weekly Hours &amp; Wage Activity'!X418/40 ))),0)</f>
        <v>0</v>
      </c>
      <c r="AP418" s="86">
        <f>IFERROR(IF('3.Weekly Hours &amp; Wage Activity'!Y418 = "FT", 1,MIN(1,IF('3.Weekly Hours &amp; Wage Activity'!Y418 = "", "",MIN('3.Weekly Hours &amp; Wage Activity'!Y418/40,1)),IF('3.Weekly Hours &amp; Wage Activity'!Y418="", "",'3.Weekly Hours &amp; Wage Activity'!Y418/40 ))),0)</f>
        <v>0</v>
      </c>
      <c r="AQ418" s="86">
        <f>IFERROR(IF('3.Weekly Hours &amp; Wage Activity'!Z418 = "FT", 1,MIN(1,IF('3.Weekly Hours &amp; Wage Activity'!Z418 = "", "",MIN('3.Weekly Hours &amp; Wage Activity'!Z418/40,1)),IF('3.Weekly Hours &amp; Wage Activity'!Z418="", "",'3.Weekly Hours &amp; Wage Activity'!Z418/40 ))),0)</f>
        <v>0</v>
      </c>
      <c r="AR418" s="86">
        <f>IFERROR(IF('3.Weekly Hours &amp; Wage Activity'!AA418 = "FT", 1,MIN(1,IF('3.Weekly Hours &amp; Wage Activity'!AA418 = "", "",MIN('3.Weekly Hours &amp; Wage Activity'!AA418/40,1)),IF('3.Weekly Hours &amp; Wage Activity'!AA418="", "",'3.Weekly Hours &amp; Wage Activity'!AA418/40 ))),0)</f>
        <v>0</v>
      </c>
      <c r="AS418" s="86">
        <f>IFERROR(IF('3.Weekly Hours &amp; Wage Activity'!AB418 = "FT", 1,MIN(1,IF('3.Weekly Hours &amp; Wage Activity'!AB418 = "", "",MIN('3.Weekly Hours &amp; Wage Activity'!AB418/40,1)),IF('3.Weekly Hours &amp; Wage Activity'!AB418="", "",'3.Weekly Hours &amp; Wage Activity'!AB418/40 ))),0)</f>
        <v>0</v>
      </c>
      <c r="AT418" s="86">
        <f>IFERROR(IF('3.Weekly Hours &amp; Wage Activity'!AC418 = "FT", 1,MIN(1,IF('3.Weekly Hours &amp; Wage Activity'!AC418 = "", "",MIN('3.Weekly Hours &amp; Wage Activity'!AC418/40,1)),IF('3.Weekly Hours &amp; Wage Activity'!AC418="", "",'3.Weekly Hours &amp; Wage Activity'!AC418/40 ))),0)</f>
        <v>0</v>
      </c>
      <c r="AU418" s="86">
        <f>IFERROR(IF('3.Weekly Hours &amp; Wage Activity'!AD418 = "FT", 1,MIN(1,IF('3.Weekly Hours &amp; Wage Activity'!AD418 = "", "",MIN('3.Weekly Hours &amp; Wage Activity'!AD418/40,1)),IF('3.Weekly Hours &amp; Wage Activity'!AD418="", "",'3.Weekly Hours &amp; Wage Activity'!AD418/40 ))),0)</f>
        <v>0</v>
      </c>
      <c r="AV418" s="86">
        <f>IFERROR(IF('3.Weekly Hours &amp; Wage Activity'!AE418 = "FT", 1,MIN(1,IF('3.Weekly Hours &amp; Wage Activity'!AE418 = "", "",MIN('3.Weekly Hours &amp; Wage Activity'!AE418/40,1)),IF('3.Weekly Hours &amp; Wage Activity'!AE418="", "",'3.Weekly Hours &amp; Wage Activity'!AE418/40 ))),0)</f>
        <v>0</v>
      </c>
      <c r="AW418" s="86">
        <f>IFERROR(IF('3.Weekly Hours &amp; Wage Activity'!AF418 = "FT", 1,MIN(1,IF('3.Weekly Hours &amp; Wage Activity'!AF418 = "", "",MIN('3.Weekly Hours &amp; Wage Activity'!AF418/40,1)),IF('3.Weekly Hours &amp; Wage Activity'!AF418="", "",'3.Weekly Hours &amp; Wage Activity'!AF418/40 ))),0)</f>
        <v>0</v>
      </c>
      <c r="AX418" s="86">
        <f>IFERROR(IF('3.Weekly Hours &amp; Wage Activity'!AG418 = "FT", 1,MIN(1,IF('3.Weekly Hours &amp; Wage Activity'!AG418 = "", "",MIN('3.Weekly Hours &amp; Wage Activity'!AG418/40,1)),IF('3.Weekly Hours &amp; Wage Activity'!AG418="", "",'3.Weekly Hours &amp; Wage Activity'!AG418/40 ))),0)</f>
        <v>0</v>
      </c>
      <c r="AY418" s="523">
        <f>SUM( IF(COUNTIF('3.Weekly Hours &amp; Wage Activity'!J418:Q418, "&lt;&gt;FT") = 0, COLUMNS('3.Weekly Hours &amp; Wage Activity'!J418:AG418) * 40, '3.Weekly Hours &amp; Wage Activity'!J418:AG418))</f>
        <v>0</v>
      </c>
      <c r="AZ418" s="86">
        <f t="shared" si="48"/>
        <v>0</v>
      </c>
      <c r="BA418" s="87">
        <f t="shared" si="49"/>
        <v>0</v>
      </c>
      <c r="BB418" s="74" t="str">
        <f>IF('2.Census &amp; Reference Benchmarks'!K418 = "", "", '2.Census &amp; Reference Benchmarks'!K418)</f>
        <v/>
      </c>
      <c r="BC418" s="185">
        <f>IF('2.Census &amp; Reference Benchmarks'!L418="N/A",IF(OR(AND(G418="",I418=""),AND(G418&lt;DATEVALUE("1/1/2020"),OR(I418="",I418&gt;DATEVALUE("3/31/2020")))),177.14,IF(OR(I418 = "", I418 &gt; DATEVALUE("1/31/2020")), ROUND(177.14*((DATEVALUE("2/1/2020") -G418)/31),1))),IF('2.Census &amp; Reference Benchmarks'!L418="",0,'2.Census &amp; Reference Benchmarks'!L418))</f>
        <v>0</v>
      </c>
      <c r="BD418" s="74" t="str">
        <f>IF('2.Census &amp; Reference Benchmarks'!N418 = "", "", '2.Census &amp; Reference Benchmarks'!N418)</f>
        <v/>
      </c>
      <c r="BE418" s="185">
        <f>IF('2.Census &amp; Reference Benchmarks'!O418="N/A",IF(OR(AND(G418="",I418=""),AND(G418&lt;=DATEVALUE("2/1/2020"),OR(I418="",I418&gt;=DATEVALUE("2/29/2020")))),165.71,IF(AND(G418&gt;DATEVALUE("2/1/2020"),OR(I418="",I418&lt;=DATEVALUE("2/29/2020"))),((DATEVALUE("3/1/2020")-G418)/29)*165.71,"")),IF('2.Census &amp; Reference Benchmarks'!O418="",0,'2.Census &amp; Reference Benchmarks'!O418))</f>
        <v>0</v>
      </c>
    </row>
    <row r="419" spans="1:57" x14ac:dyDescent="0.25">
      <c r="A419" s="3"/>
      <c r="B419" s="56">
        <f>IF('2.Census &amp; Reference Benchmarks'!B419 &lt;&gt;"",'2.Census &amp; Reference Benchmarks'!B419,"")</f>
        <v>0</v>
      </c>
      <c r="C419" s="56">
        <f>IF('2.Census &amp; Reference Benchmarks'!C419 &lt;&gt;"",'2.Census &amp; Reference Benchmarks'!C419,"")</f>
        <v>0</v>
      </c>
      <c r="D419" s="57" t="str">
        <f>IF('2.Census &amp; Reference Benchmarks'!D419 &lt;&gt;"",'2.Census &amp; Reference Benchmarks'!D419,"")</f>
        <v/>
      </c>
      <c r="E419" s="56" t="str">
        <f>IF('2.Census &amp; Reference Benchmarks'!E419 &lt;&gt;"",'2.Census &amp; Reference Benchmarks'!E419,"")</f>
        <v/>
      </c>
      <c r="F419" s="56" t="str">
        <f>IF('2.Census &amp; Reference Benchmarks'!F419 &lt;&gt;"",'2.Census &amp; Reference Benchmarks'!F419,"")</f>
        <v/>
      </c>
      <c r="G419" s="58" t="str">
        <f>IF('2.Census &amp; Reference Benchmarks'!G419 &lt;&gt;"",'2.Census &amp; Reference Benchmarks'!G419,"")</f>
        <v/>
      </c>
      <c r="H419" s="58" t="str">
        <f>IF('2.Census &amp; Reference Benchmarks'!H419 &lt;&gt;"",'2.Census &amp; Reference Benchmarks'!H419,"")</f>
        <v/>
      </c>
      <c r="I419" s="58" t="str">
        <f>IF('2.Census &amp; Reference Benchmarks'!I419 &lt;&gt;"",'2.Census &amp; Reference Benchmarks'!I419,"")</f>
        <v/>
      </c>
      <c r="J419" s="69" t="str">
        <f>IF('2.Census &amp; Reference Benchmarks'!J419 &lt;&gt;"",'2.Census &amp; Reference Benchmarks'!J419,"")</f>
        <v/>
      </c>
      <c r="K419" s="58" t="str">
        <f>IF('7.Safe Harbor Input Data &amp; Calc'!Q421 &lt;&gt; "", '7.Safe Harbor Input Data &amp; Calc'!Q421, "")</f>
        <v>No</v>
      </c>
      <c r="L419" s="59" t="str">
        <f>IF('2.Census &amp; Reference Benchmarks'!T419&lt;&gt; "",'2.Census &amp; Reference Benchmarks'!T419,"")</f>
        <v/>
      </c>
      <c r="M419" s="60">
        <f>'2.Census &amp; Reference Benchmarks'!M419</f>
        <v>0</v>
      </c>
      <c r="N419" s="60">
        <f>'2.Census &amp; Reference Benchmarks'!P419</f>
        <v>0</v>
      </c>
      <c r="O419" s="60">
        <f>'2.Census &amp; Reference Benchmarks'!S419</f>
        <v>0</v>
      </c>
      <c r="P419" s="52">
        <f>IF( AND(I419 &lt; '1. Summary for SBA'!$J$7, I419 &lt;&gt;""), 0, IF(AND(G419="",I419=""),SUM(M419:O419)*4,IF(I419&lt;'1. Summary for SBA'!$J$7,0,IF(K419="Yes",0,IF(H419="Salary",IF(AND(SUM(M419:O419)*4&lt;100000,L419=""),(SUM(M419:O419)/(IF(OR(I419=0,I419&gt;=DATEVALUE("3/31/2020")),DATEVALUE("3/31/2020"),I419)-IF(OR(G419&lt;=DATEVALUE("1/1/2020"), G419 = ""),DATEVALUE("1/1/2020"),IF(OR(MONTH(G419)=1),G419+1,IF(MONTH(G419)=3,G419,G419-1)))))*360,0),0)))))</f>
        <v>0</v>
      </c>
      <c r="Q419" s="52">
        <f t="shared" ref="Q419:Q482" si="50">0.75*P419</f>
        <v>0</v>
      </c>
      <c r="R419" s="67">
        <f t="shared" si="44"/>
        <v>0</v>
      </c>
      <c r="S419" s="53">
        <f>SUM('3.Weekly Hours &amp; Wage Activity'!AI419:BF419)</f>
        <v>0</v>
      </c>
      <c r="T419" s="53">
        <f>IF(AND(I419&lt;&gt; "",  I419 &lt; '1. Summary for SBA'!$J$11 +168, I419 &gt; '1. Summary for SBA'!$J$11),S419+(((168-(I419-'1. Summary for SBA'!$J$11+1))*S419)/((I419-'1. Summary for SBA'!$J$11+1))),0)</f>
        <v>0</v>
      </c>
      <c r="U419" s="369">
        <f>IF(K419= "Yes",0,IF( H419 = "salary",IF(T419 = 0,MAX(0,$R419-$S419), R419-T419),IF( H419 = "Hourly",'6. Hourly EE Wage Reduction'!AA419, 0)))</f>
        <v>0</v>
      </c>
      <c r="V419" s="67">
        <f t="shared" si="45"/>
        <v>0</v>
      </c>
      <c r="W419" s="405" t="str">
        <f>IF(U419 = 0, "No",IF('6. Hourly EE Wage Reduction'!T419 &gt;'6. Hourly EE Wage Reduction'!W419, "Yes", "No"))</f>
        <v>No</v>
      </c>
      <c r="X419" s="67">
        <f t="shared" si="46"/>
        <v>0</v>
      </c>
      <c r="Y419" s="67">
        <f t="shared" si="47"/>
        <v>0</v>
      </c>
      <c r="AA419" s="86">
        <f>IFERROR(IF('3.Weekly Hours &amp; Wage Activity'!J419 = "FT", 1,MIN(1,IF('3.Weekly Hours &amp; Wage Activity'!J419 = "", "",MIN('3.Weekly Hours &amp; Wage Activity'!J419/40,1)),IF('3.Weekly Hours &amp; Wage Activity'!J419="", "",'3.Weekly Hours &amp; Wage Activity'!J419/40 ))),0)</f>
        <v>0</v>
      </c>
      <c r="AB419" s="86">
        <f>IFERROR(IF('3.Weekly Hours &amp; Wage Activity'!K419 = "FT", 1,MIN(1,IF('3.Weekly Hours &amp; Wage Activity'!K419 = "", "",MIN('3.Weekly Hours &amp; Wage Activity'!K419/40,1)),IF('3.Weekly Hours &amp; Wage Activity'!K419="", "",'3.Weekly Hours &amp; Wage Activity'!K419/40 ))),0)</f>
        <v>0</v>
      </c>
      <c r="AC419" s="86">
        <f>IFERROR(IF('3.Weekly Hours &amp; Wage Activity'!L419 = "FT", 1,MIN(1,IF('3.Weekly Hours &amp; Wage Activity'!L419 = "", "",MIN('3.Weekly Hours &amp; Wage Activity'!L419/40,1)),IF('3.Weekly Hours &amp; Wage Activity'!L419="", "",'3.Weekly Hours &amp; Wage Activity'!L419/40 ))),0)</f>
        <v>0</v>
      </c>
      <c r="AD419" s="86">
        <f>IFERROR(IF('3.Weekly Hours &amp; Wage Activity'!M419 = "FT", 1,MIN(1,IF('3.Weekly Hours &amp; Wage Activity'!M419 = "", "",MIN('3.Weekly Hours &amp; Wage Activity'!M419/40,1)),IF('3.Weekly Hours &amp; Wage Activity'!M419="", "",'3.Weekly Hours &amp; Wage Activity'!M419/40 ))),0)</f>
        <v>0</v>
      </c>
      <c r="AE419" s="86">
        <f>IFERROR(IF('3.Weekly Hours &amp; Wage Activity'!N419 = "FT", 1,MIN(1,IF('3.Weekly Hours &amp; Wage Activity'!N419 = "", "",MIN('3.Weekly Hours &amp; Wage Activity'!N419/40,1)),IF('3.Weekly Hours &amp; Wage Activity'!N419="", "",'3.Weekly Hours &amp; Wage Activity'!N419/40 ))),0)</f>
        <v>0</v>
      </c>
      <c r="AF419" s="86">
        <f>IFERROR(IF('3.Weekly Hours &amp; Wage Activity'!O419 = "FT", 1,MIN(1,IF('3.Weekly Hours &amp; Wage Activity'!O419 = "", "",MIN('3.Weekly Hours &amp; Wage Activity'!O419/40,1)),IF('3.Weekly Hours &amp; Wage Activity'!O419="", "",'3.Weekly Hours &amp; Wage Activity'!O419/40 ))),0)</f>
        <v>0</v>
      </c>
      <c r="AG419" s="86">
        <f>IFERROR(IF('3.Weekly Hours &amp; Wage Activity'!P419 = "FT", 1,MIN(1,IF('3.Weekly Hours &amp; Wage Activity'!P419 = "", "",MIN('3.Weekly Hours &amp; Wage Activity'!P419/40,1)),IF('3.Weekly Hours &amp; Wage Activity'!P419="", "",'3.Weekly Hours &amp; Wage Activity'!P419/40 ))),0)</f>
        <v>0</v>
      </c>
      <c r="AH419" s="86">
        <f>IFERROR(IF('3.Weekly Hours &amp; Wage Activity'!Q419 = "FT", 1,MIN(1,IF('3.Weekly Hours &amp; Wage Activity'!Q419 = "", "",MIN('3.Weekly Hours &amp; Wage Activity'!Q419/40,1)),IF('3.Weekly Hours &amp; Wage Activity'!Q419="", "",'3.Weekly Hours &amp; Wage Activity'!Q419/40 ))),0)</f>
        <v>0</v>
      </c>
      <c r="AI419" s="86">
        <f>IFERROR(IF('3.Weekly Hours &amp; Wage Activity'!R419 = "FT", 1,MIN(1,IF('3.Weekly Hours &amp; Wage Activity'!R419 = "", "",MIN('3.Weekly Hours &amp; Wage Activity'!R419/40,1)),IF('3.Weekly Hours &amp; Wage Activity'!R419="", "",'3.Weekly Hours &amp; Wage Activity'!R419/40 ))),0)</f>
        <v>0</v>
      </c>
      <c r="AJ419" s="86">
        <f>IFERROR(IF('3.Weekly Hours &amp; Wage Activity'!S419 = "FT", 1,MIN(1,IF('3.Weekly Hours &amp; Wage Activity'!S419 = "", "",MIN('3.Weekly Hours &amp; Wage Activity'!S419/40,1)),IF('3.Weekly Hours &amp; Wage Activity'!S419="", "",'3.Weekly Hours &amp; Wage Activity'!S419/40 ))),0)</f>
        <v>0</v>
      </c>
      <c r="AK419" s="86">
        <f>IFERROR(IF('3.Weekly Hours &amp; Wage Activity'!T419 = "FT", 1,MIN(1,IF('3.Weekly Hours &amp; Wage Activity'!T419 = "", "",MIN('3.Weekly Hours &amp; Wage Activity'!T419/40,1)),IF('3.Weekly Hours &amp; Wage Activity'!T419="", "",'3.Weekly Hours &amp; Wage Activity'!T419/40 ))),0)</f>
        <v>0</v>
      </c>
      <c r="AL419" s="86">
        <f>IFERROR(IF('3.Weekly Hours &amp; Wage Activity'!U419 = "FT", 1,MIN(1,IF('3.Weekly Hours &amp; Wage Activity'!U419 = "", "",MIN('3.Weekly Hours &amp; Wage Activity'!U419/40,1)),IF('3.Weekly Hours &amp; Wage Activity'!U419="", "",'3.Weekly Hours &amp; Wage Activity'!U419/40 ))),0)</f>
        <v>0</v>
      </c>
      <c r="AM419" s="86">
        <f>IFERROR(IF('3.Weekly Hours &amp; Wage Activity'!V419 = "FT", 1,MIN(1,IF('3.Weekly Hours &amp; Wage Activity'!V419 = "", "",MIN('3.Weekly Hours &amp; Wage Activity'!V419/40,1)),IF('3.Weekly Hours &amp; Wage Activity'!V419="", "",'3.Weekly Hours &amp; Wage Activity'!V419/40 ))),0)</f>
        <v>0</v>
      </c>
      <c r="AN419" s="86">
        <f>IFERROR(IF('3.Weekly Hours &amp; Wage Activity'!W419 = "FT", 1,MIN(1,IF('3.Weekly Hours &amp; Wage Activity'!W419 = "", "",MIN('3.Weekly Hours &amp; Wage Activity'!W419/40,1)),IF('3.Weekly Hours &amp; Wage Activity'!W419="", "",'3.Weekly Hours &amp; Wage Activity'!W419/40 ))),0)</f>
        <v>0</v>
      </c>
      <c r="AO419" s="86">
        <f>IFERROR(IF('3.Weekly Hours &amp; Wage Activity'!X419 = "FT", 1,MIN(1,IF('3.Weekly Hours &amp; Wage Activity'!X419 = "", "",MIN('3.Weekly Hours &amp; Wage Activity'!X419/40,1)),IF('3.Weekly Hours &amp; Wage Activity'!X419="", "",'3.Weekly Hours &amp; Wage Activity'!X419/40 ))),0)</f>
        <v>0</v>
      </c>
      <c r="AP419" s="86">
        <f>IFERROR(IF('3.Weekly Hours &amp; Wage Activity'!Y419 = "FT", 1,MIN(1,IF('3.Weekly Hours &amp; Wage Activity'!Y419 = "", "",MIN('3.Weekly Hours &amp; Wage Activity'!Y419/40,1)),IF('3.Weekly Hours &amp; Wage Activity'!Y419="", "",'3.Weekly Hours &amp; Wage Activity'!Y419/40 ))),0)</f>
        <v>0</v>
      </c>
      <c r="AQ419" s="86">
        <f>IFERROR(IF('3.Weekly Hours &amp; Wage Activity'!Z419 = "FT", 1,MIN(1,IF('3.Weekly Hours &amp; Wage Activity'!Z419 = "", "",MIN('3.Weekly Hours &amp; Wage Activity'!Z419/40,1)),IF('3.Weekly Hours &amp; Wage Activity'!Z419="", "",'3.Weekly Hours &amp; Wage Activity'!Z419/40 ))),0)</f>
        <v>0</v>
      </c>
      <c r="AR419" s="86">
        <f>IFERROR(IF('3.Weekly Hours &amp; Wage Activity'!AA419 = "FT", 1,MIN(1,IF('3.Weekly Hours &amp; Wage Activity'!AA419 = "", "",MIN('3.Weekly Hours &amp; Wage Activity'!AA419/40,1)),IF('3.Weekly Hours &amp; Wage Activity'!AA419="", "",'3.Weekly Hours &amp; Wage Activity'!AA419/40 ))),0)</f>
        <v>0</v>
      </c>
      <c r="AS419" s="86">
        <f>IFERROR(IF('3.Weekly Hours &amp; Wage Activity'!AB419 = "FT", 1,MIN(1,IF('3.Weekly Hours &amp; Wage Activity'!AB419 = "", "",MIN('3.Weekly Hours &amp; Wage Activity'!AB419/40,1)),IF('3.Weekly Hours &amp; Wage Activity'!AB419="", "",'3.Weekly Hours &amp; Wage Activity'!AB419/40 ))),0)</f>
        <v>0</v>
      </c>
      <c r="AT419" s="86">
        <f>IFERROR(IF('3.Weekly Hours &amp; Wage Activity'!AC419 = "FT", 1,MIN(1,IF('3.Weekly Hours &amp; Wage Activity'!AC419 = "", "",MIN('3.Weekly Hours &amp; Wage Activity'!AC419/40,1)),IF('3.Weekly Hours &amp; Wage Activity'!AC419="", "",'3.Weekly Hours &amp; Wage Activity'!AC419/40 ))),0)</f>
        <v>0</v>
      </c>
      <c r="AU419" s="86">
        <f>IFERROR(IF('3.Weekly Hours &amp; Wage Activity'!AD419 = "FT", 1,MIN(1,IF('3.Weekly Hours &amp; Wage Activity'!AD419 = "", "",MIN('3.Weekly Hours &amp; Wage Activity'!AD419/40,1)),IF('3.Weekly Hours &amp; Wage Activity'!AD419="", "",'3.Weekly Hours &amp; Wage Activity'!AD419/40 ))),0)</f>
        <v>0</v>
      </c>
      <c r="AV419" s="86">
        <f>IFERROR(IF('3.Weekly Hours &amp; Wage Activity'!AE419 = "FT", 1,MIN(1,IF('3.Weekly Hours &amp; Wage Activity'!AE419 = "", "",MIN('3.Weekly Hours &amp; Wage Activity'!AE419/40,1)),IF('3.Weekly Hours &amp; Wage Activity'!AE419="", "",'3.Weekly Hours &amp; Wage Activity'!AE419/40 ))),0)</f>
        <v>0</v>
      </c>
      <c r="AW419" s="86">
        <f>IFERROR(IF('3.Weekly Hours &amp; Wage Activity'!AF419 = "FT", 1,MIN(1,IF('3.Weekly Hours &amp; Wage Activity'!AF419 = "", "",MIN('3.Weekly Hours &amp; Wage Activity'!AF419/40,1)),IF('3.Weekly Hours &amp; Wage Activity'!AF419="", "",'3.Weekly Hours &amp; Wage Activity'!AF419/40 ))),0)</f>
        <v>0</v>
      </c>
      <c r="AX419" s="86">
        <f>IFERROR(IF('3.Weekly Hours &amp; Wage Activity'!AG419 = "FT", 1,MIN(1,IF('3.Weekly Hours &amp; Wage Activity'!AG419 = "", "",MIN('3.Weekly Hours &amp; Wage Activity'!AG419/40,1)),IF('3.Weekly Hours &amp; Wage Activity'!AG419="", "",'3.Weekly Hours &amp; Wage Activity'!AG419/40 ))),0)</f>
        <v>0</v>
      </c>
      <c r="AY419" s="523">
        <f>SUM( IF(COUNTIF('3.Weekly Hours &amp; Wage Activity'!J419:Q419, "&lt;&gt;FT") = 0, COLUMNS('3.Weekly Hours &amp; Wage Activity'!J419:AG419) * 40, '3.Weekly Hours &amp; Wage Activity'!J419:AG419))</f>
        <v>0</v>
      </c>
      <c r="AZ419" s="86">
        <f t="shared" si="48"/>
        <v>0</v>
      </c>
      <c r="BA419" s="87">
        <f t="shared" si="49"/>
        <v>0</v>
      </c>
      <c r="BB419" s="74" t="str">
        <f>IF('2.Census &amp; Reference Benchmarks'!K419 = "", "", '2.Census &amp; Reference Benchmarks'!K419)</f>
        <v/>
      </c>
      <c r="BC419" s="185">
        <f>IF('2.Census &amp; Reference Benchmarks'!L419="N/A",IF(OR(AND(G419="",I419=""),AND(G419&lt;DATEVALUE("1/1/2020"),OR(I419="",I419&gt;DATEVALUE("3/31/2020")))),177.14,IF(OR(I419 = "", I419 &gt; DATEVALUE("1/31/2020")), ROUND(177.14*((DATEVALUE("2/1/2020") -G419)/31),1))),IF('2.Census &amp; Reference Benchmarks'!L419="",0,'2.Census &amp; Reference Benchmarks'!L419))</f>
        <v>0</v>
      </c>
      <c r="BD419" s="74" t="str">
        <f>IF('2.Census &amp; Reference Benchmarks'!N419 = "", "", '2.Census &amp; Reference Benchmarks'!N419)</f>
        <v/>
      </c>
      <c r="BE419" s="185">
        <f>IF('2.Census &amp; Reference Benchmarks'!O419="N/A",IF(OR(AND(G419="",I419=""),AND(G419&lt;=DATEVALUE("2/1/2020"),OR(I419="",I419&gt;=DATEVALUE("2/29/2020")))),165.71,IF(AND(G419&gt;DATEVALUE("2/1/2020"),OR(I419="",I419&lt;=DATEVALUE("2/29/2020"))),((DATEVALUE("3/1/2020")-G419)/29)*165.71,"")),IF('2.Census &amp; Reference Benchmarks'!O419="",0,'2.Census &amp; Reference Benchmarks'!O419))</f>
        <v>0</v>
      </c>
    </row>
    <row r="420" spans="1:57" x14ac:dyDescent="0.25">
      <c r="A420" s="3"/>
      <c r="B420" s="56">
        <f>IF('2.Census &amp; Reference Benchmarks'!B420 &lt;&gt;"",'2.Census &amp; Reference Benchmarks'!B420,"")</f>
        <v>0</v>
      </c>
      <c r="C420" s="56">
        <f>IF('2.Census &amp; Reference Benchmarks'!C420 &lt;&gt;"",'2.Census &amp; Reference Benchmarks'!C420,"")</f>
        <v>0</v>
      </c>
      <c r="D420" s="57" t="str">
        <f>IF('2.Census &amp; Reference Benchmarks'!D420 &lt;&gt;"",'2.Census &amp; Reference Benchmarks'!D420,"")</f>
        <v/>
      </c>
      <c r="E420" s="56" t="str">
        <f>IF('2.Census &amp; Reference Benchmarks'!E420 &lt;&gt;"",'2.Census &amp; Reference Benchmarks'!E420,"")</f>
        <v/>
      </c>
      <c r="F420" s="56" t="str">
        <f>IF('2.Census &amp; Reference Benchmarks'!F420 &lt;&gt;"",'2.Census &amp; Reference Benchmarks'!F420,"")</f>
        <v/>
      </c>
      <c r="G420" s="58" t="str">
        <f>IF('2.Census &amp; Reference Benchmarks'!G420 &lt;&gt;"",'2.Census &amp; Reference Benchmarks'!G420,"")</f>
        <v/>
      </c>
      <c r="H420" s="58" t="str">
        <f>IF('2.Census &amp; Reference Benchmarks'!H420 &lt;&gt;"",'2.Census &amp; Reference Benchmarks'!H420,"")</f>
        <v/>
      </c>
      <c r="I420" s="58" t="str">
        <f>IF('2.Census &amp; Reference Benchmarks'!I420 &lt;&gt;"",'2.Census &amp; Reference Benchmarks'!I420,"")</f>
        <v/>
      </c>
      <c r="J420" s="69" t="str">
        <f>IF('2.Census &amp; Reference Benchmarks'!J420 &lt;&gt;"",'2.Census &amp; Reference Benchmarks'!J420,"")</f>
        <v/>
      </c>
      <c r="K420" s="58" t="str">
        <f>IF('7.Safe Harbor Input Data &amp; Calc'!Q422 &lt;&gt; "", '7.Safe Harbor Input Data &amp; Calc'!Q422, "")</f>
        <v>No</v>
      </c>
      <c r="L420" s="59" t="str">
        <f>IF('2.Census &amp; Reference Benchmarks'!T420&lt;&gt; "",'2.Census &amp; Reference Benchmarks'!T420,"")</f>
        <v/>
      </c>
      <c r="M420" s="60">
        <f>'2.Census &amp; Reference Benchmarks'!M420</f>
        <v>0</v>
      </c>
      <c r="N420" s="60">
        <f>'2.Census &amp; Reference Benchmarks'!P420</f>
        <v>0</v>
      </c>
      <c r="O420" s="60">
        <f>'2.Census &amp; Reference Benchmarks'!S420</f>
        <v>0</v>
      </c>
      <c r="P420" s="52">
        <f>IF( AND(I420 &lt; '1. Summary for SBA'!$J$7, I420 &lt;&gt;""), 0, IF(AND(G420="",I420=""),SUM(M420:O420)*4,IF(I420&lt;'1. Summary for SBA'!$J$7,0,IF(K420="Yes",0,IF(H420="Salary",IF(AND(SUM(M420:O420)*4&lt;100000,L420=""),(SUM(M420:O420)/(IF(OR(I420=0,I420&gt;=DATEVALUE("3/31/2020")),DATEVALUE("3/31/2020"),I420)-IF(OR(G420&lt;=DATEVALUE("1/1/2020"), G420 = ""),DATEVALUE("1/1/2020"),IF(OR(MONTH(G420)=1),G420+1,IF(MONTH(G420)=3,G420,G420-1)))))*360,0),0)))))</f>
        <v>0</v>
      </c>
      <c r="Q420" s="52">
        <f t="shared" si="50"/>
        <v>0</v>
      </c>
      <c r="R420" s="67">
        <f t="shared" si="44"/>
        <v>0</v>
      </c>
      <c r="S420" s="53">
        <f>SUM('3.Weekly Hours &amp; Wage Activity'!AI420:BF420)</f>
        <v>0</v>
      </c>
      <c r="T420" s="53">
        <f>IF(AND(I420&lt;&gt; "",  I420 &lt; '1. Summary for SBA'!$J$11 +168, I420 &gt; '1. Summary for SBA'!$J$11),S420+(((168-(I420-'1. Summary for SBA'!$J$11+1))*S420)/((I420-'1. Summary for SBA'!$J$11+1))),0)</f>
        <v>0</v>
      </c>
      <c r="U420" s="369">
        <f>IF(K420= "Yes",0,IF( H420 = "salary",IF(T420 = 0,MAX(0,$R420-$S420), R420-T420),IF( H420 = "Hourly",'6. Hourly EE Wage Reduction'!AA420, 0)))</f>
        <v>0</v>
      </c>
      <c r="V420" s="67">
        <f t="shared" si="45"/>
        <v>0</v>
      </c>
      <c r="W420" s="405" t="str">
        <f>IF(U420 = 0, "No",IF('6. Hourly EE Wage Reduction'!T420 &gt;'6. Hourly EE Wage Reduction'!W420, "Yes", "No"))</f>
        <v>No</v>
      </c>
      <c r="X420" s="67">
        <f t="shared" si="46"/>
        <v>0</v>
      </c>
      <c r="Y420" s="67">
        <f t="shared" si="47"/>
        <v>0</v>
      </c>
      <c r="AA420" s="86">
        <f>IFERROR(IF('3.Weekly Hours &amp; Wage Activity'!J420 = "FT", 1,MIN(1,IF('3.Weekly Hours &amp; Wage Activity'!J420 = "", "",MIN('3.Weekly Hours &amp; Wage Activity'!J420/40,1)),IF('3.Weekly Hours &amp; Wage Activity'!J420="", "",'3.Weekly Hours &amp; Wage Activity'!J420/40 ))),0)</f>
        <v>0</v>
      </c>
      <c r="AB420" s="86">
        <f>IFERROR(IF('3.Weekly Hours &amp; Wage Activity'!K420 = "FT", 1,MIN(1,IF('3.Weekly Hours &amp; Wage Activity'!K420 = "", "",MIN('3.Weekly Hours &amp; Wage Activity'!K420/40,1)),IF('3.Weekly Hours &amp; Wage Activity'!K420="", "",'3.Weekly Hours &amp; Wage Activity'!K420/40 ))),0)</f>
        <v>0</v>
      </c>
      <c r="AC420" s="86">
        <f>IFERROR(IF('3.Weekly Hours &amp; Wage Activity'!L420 = "FT", 1,MIN(1,IF('3.Weekly Hours &amp; Wage Activity'!L420 = "", "",MIN('3.Weekly Hours &amp; Wage Activity'!L420/40,1)),IF('3.Weekly Hours &amp; Wage Activity'!L420="", "",'3.Weekly Hours &amp; Wage Activity'!L420/40 ))),0)</f>
        <v>0</v>
      </c>
      <c r="AD420" s="86">
        <f>IFERROR(IF('3.Weekly Hours &amp; Wage Activity'!M420 = "FT", 1,MIN(1,IF('3.Weekly Hours &amp; Wage Activity'!M420 = "", "",MIN('3.Weekly Hours &amp; Wage Activity'!M420/40,1)),IF('3.Weekly Hours &amp; Wage Activity'!M420="", "",'3.Weekly Hours &amp; Wage Activity'!M420/40 ))),0)</f>
        <v>0</v>
      </c>
      <c r="AE420" s="86">
        <f>IFERROR(IF('3.Weekly Hours &amp; Wage Activity'!N420 = "FT", 1,MIN(1,IF('3.Weekly Hours &amp; Wage Activity'!N420 = "", "",MIN('3.Weekly Hours &amp; Wage Activity'!N420/40,1)),IF('3.Weekly Hours &amp; Wage Activity'!N420="", "",'3.Weekly Hours &amp; Wage Activity'!N420/40 ))),0)</f>
        <v>0</v>
      </c>
      <c r="AF420" s="86">
        <f>IFERROR(IF('3.Weekly Hours &amp; Wage Activity'!O420 = "FT", 1,MIN(1,IF('3.Weekly Hours &amp; Wage Activity'!O420 = "", "",MIN('3.Weekly Hours &amp; Wage Activity'!O420/40,1)),IF('3.Weekly Hours &amp; Wage Activity'!O420="", "",'3.Weekly Hours &amp; Wage Activity'!O420/40 ))),0)</f>
        <v>0</v>
      </c>
      <c r="AG420" s="86">
        <f>IFERROR(IF('3.Weekly Hours &amp; Wage Activity'!P420 = "FT", 1,MIN(1,IF('3.Weekly Hours &amp; Wage Activity'!P420 = "", "",MIN('3.Weekly Hours &amp; Wage Activity'!P420/40,1)),IF('3.Weekly Hours &amp; Wage Activity'!P420="", "",'3.Weekly Hours &amp; Wage Activity'!P420/40 ))),0)</f>
        <v>0</v>
      </c>
      <c r="AH420" s="86">
        <f>IFERROR(IF('3.Weekly Hours &amp; Wage Activity'!Q420 = "FT", 1,MIN(1,IF('3.Weekly Hours &amp; Wage Activity'!Q420 = "", "",MIN('3.Weekly Hours &amp; Wage Activity'!Q420/40,1)),IF('3.Weekly Hours &amp; Wage Activity'!Q420="", "",'3.Weekly Hours &amp; Wage Activity'!Q420/40 ))),0)</f>
        <v>0</v>
      </c>
      <c r="AI420" s="86">
        <f>IFERROR(IF('3.Weekly Hours &amp; Wage Activity'!R420 = "FT", 1,MIN(1,IF('3.Weekly Hours &amp; Wage Activity'!R420 = "", "",MIN('3.Weekly Hours &amp; Wage Activity'!R420/40,1)),IF('3.Weekly Hours &amp; Wage Activity'!R420="", "",'3.Weekly Hours &amp; Wage Activity'!R420/40 ))),0)</f>
        <v>0</v>
      </c>
      <c r="AJ420" s="86">
        <f>IFERROR(IF('3.Weekly Hours &amp; Wage Activity'!S420 = "FT", 1,MIN(1,IF('3.Weekly Hours &amp; Wage Activity'!S420 = "", "",MIN('3.Weekly Hours &amp; Wage Activity'!S420/40,1)),IF('3.Weekly Hours &amp; Wage Activity'!S420="", "",'3.Weekly Hours &amp; Wage Activity'!S420/40 ))),0)</f>
        <v>0</v>
      </c>
      <c r="AK420" s="86">
        <f>IFERROR(IF('3.Weekly Hours &amp; Wage Activity'!T420 = "FT", 1,MIN(1,IF('3.Weekly Hours &amp; Wage Activity'!T420 = "", "",MIN('3.Weekly Hours &amp; Wage Activity'!T420/40,1)),IF('3.Weekly Hours &amp; Wage Activity'!T420="", "",'3.Weekly Hours &amp; Wage Activity'!T420/40 ))),0)</f>
        <v>0</v>
      </c>
      <c r="AL420" s="86">
        <f>IFERROR(IF('3.Weekly Hours &amp; Wage Activity'!U420 = "FT", 1,MIN(1,IF('3.Weekly Hours &amp; Wage Activity'!U420 = "", "",MIN('3.Weekly Hours &amp; Wage Activity'!U420/40,1)),IF('3.Weekly Hours &amp; Wage Activity'!U420="", "",'3.Weekly Hours &amp; Wage Activity'!U420/40 ))),0)</f>
        <v>0</v>
      </c>
      <c r="AM420" s="86">
        <f>IFERROR(IF('3.Weekly Hours &amp; Wage Activity'!V420 = "FT", 1,MIN(1,IF('3.Weekly Hours &amp; Wage Activity'!V420 = "", "",MIN('3.Weekly Hours &amp; Wage Activity'!V420/40,1)),IF('3.Weekly Hours &amp; Wage Activity'!V420="", "",'3.Weekly Hours &amp; Wage Activity'!V420/40 ))),0)</f>
        <v>0</v>
      </c>
      <c r="AN420" s="86">
        <f>IFERROR(IF('3.Weekly Hours &amp; Wage Activity'!W420 = "FT", 1,MIN(1,IF('3.Weekly Hours &amp; Wage Activity'!W420 = "", "",MIN('3.Weekly Hours &amp; Wage Activity'!W420/40,1)),IF('3.Weekly Hours &amp; Wage Activity'!W420="", "",'3.Weekly Hours &amp; Wage Activity'!W420/40 ))),0)</f>
        <v>0</v>
      </c>
      <c r="AO420" s="86">
        <f>IFERROR(IF('3.Weekly Hours &amp; Wage Activity'!X420 = "FT", 1,MIN(1,IF('3.Weekly Hours &amp; Wage Activity'!X420 = "", "",MIN('3.Weekly Hours &amp; Wage Activity'!X420/40,1)),IF('3.Weekly Hours &amp; Wage Activity'!X420="", "",'3.Weekly Hours &amp; Wage Activity'!X420/40 ))),0)</f>
        <v>0</v>
      </c>
      <c r="AP420" s="86">
        <f>IFERROR(IF('3.Weekly Hours &amp; Wage Activity'!Y420 = "FT", 1,MIN(1,IF('3.Weekly Hours &amp; Wage Activity'!Y420 = "", "",MIN('3.Weekly Hours &amp; Wage Activity'!Y420/40,1)),IF('3.Weekly Hours &amp; Wage Activity'!Y420="", "",'3.Weekly Hours &amp; Wage Activity'!Y420/40 ))),0)</f>
        <v>0</v>
      </c>
      <c r="AQ420" s="86">
        <f>IFERROR(IF('3.Weekly Hours &amp; Wage Activity'!Z420 = "FT", 1,MIN(1,IF('3.Weekly Hours &amp; Wage Activity'!Z420 = "", "",MIN('3.Weekly Hours &amp; Wage Activity'!Z420/40,1)),IF('3.Weekly Hours &amp; Wage Activity'!Z420="", "",'3.Weekly Hours &amp; Wage Activity'!Z420/40 ))),0)</f>
        <v>0</v>
      </c>
      <c r="AR420" s="86">
        <f>IFERROR(IF('3.Weekly Hours &amp; Wage Activity'!AA420 = "FT", 1,MIN(1,IF('3.Weekly Hours &amp; Wage Activity'!AA420 = "", "",MIN('3.Weekly Hours &amp; Wage Activity'!AA420/40,1)),IF('3.Weekly Hours &amp; Wage Activity'!AA420="", "",'3.Weekly Hours &amp; Wage Activity'!AA420/40 ))),0)</f>
        <v>0</v>
      </c>
      <c r="AS420" s="86">
        <f>IFERROR(IF('3.Weekly Hours &amp; Wage Activity'!AB420 = "FT", 1,MIN(1,IF('3.Weekly Hours &amp; Wage Activity'!AB420 = "", "",MIN('3.Weekly Hours &amp; Wage Activity'!AB420/40,1)),IF('3.Weekly Hours &amp; Wage Activity'!AB420="", "",'3.Weekly Hours &amp; Wage Activity'!AB420/40 ))),0)</f>
        <v>0</v>
      </c>
      <c r="AT420" s="86">
        <f>IFERROR(IF('3.Weekly Hours &amp; Wage Activity'!AC420 = "FT", 1,MIN(1,IF('3.Weekly Hours &amp; Wage Activity'!AC420 = "", "",MIN('3.Weekly Hours &amp; Wage Activity'!AC420/40,1)),IF('3.Weekly Hours &amp; Wage Activity'!AC420="", "",'3.Weekly Hours &amp; Wage Activity'!AC420/40 ))),0)</f>
        <v>0</v>
      </c>
      <c r="AU420" s="86">
        <f>IFERROR(IF('3.Weekly Hours &amp; Wage Activity'!AD420 = "FT", 1,MIN(1,IF('3.Weekly Hours &amp; Wage Activity'!AD420 = "", "",MIN('3.Weekly Hours &amp; Wage Activity'!AD420/40,1)),IF('3.Weekly Hours &amp; Wage Activity'!AD420="", "",'3.Weekly Hours &amp; Wage Activity'!AD420/40 ))),0)</f>
        <v>0</v>
      </c>
      <c r="AV420" s="86">
        <f>IFERROR(IF('3.Weekly Hours &amp; Wage Activity'!AE420 = "FT", 1,MIN(1,IF('3.Weekly Hours &amp; Wage Activity'!AE420 = "", "",MIN('3.Weekly Hours &amp; Wage Activity'!AE420/40,1)),IF('3.Weekly Hours &amp; Wage Activity'!AE420="", "",'3.Weekly Hours &amp; Wage Activity'!AE420/40 ))),0)</f>
        <v>0</v>
      </c>
      <c r="AW420" s="86">
        <f>IFERROR(IF('3.Weekly Hours &amp; Wage Activity'!AF420 = "FT", 1,MIN(1,IF('3.Weekly Hours &amp; Wage Activity'!AF420 = "", "",MIN('3.Weekly Hours &amp; Wage Activity'!AF420/40,1)),IF('3.Weekly Hours &amp; Wage Activity'!AF420="", "",'3.Weekly Hours &amp; Wage Activity'!AF420/40 ))),0)</f>
        <v>0</v>
      </c>
      <c r="AX420" s="86">
        <f>IFERROR(IF('3.Weekly Hours &amp; Wage Activity'!AG420 = "FT", 1,MIN(1,IF('3.Weekly Hours &amp; Wage Activity'!AG420 = "", "",MIN('3.Weekly Hours &amp; Wage Activity'!AG420/40,1)),IF('3.Weekly Hours &amp; Wage Activity'!AG420="", "",'3.Weekly Hours &amp; Wage Activity'!AG420/40 ))),0)</f>
        <v>0</v>
      </c>
      <c r="AY420" s="523">
        <f>SUM( IF(COUNTIF('3.Weekly Hours &amp; Wage Activity'!J420:Q420, "&lt;&gt;FT") = 0, COLUMNS('3.Weekly Hours &amp; Wage Activity'!J420:AG420) * 40, '3.Weekly Hours &amp; Wage Activity'!J420:AG420))</f>
        <v>0</v>
      </c>
      <c r="AZ420" s="86">
        <f t="shared" si="48"/>
        <v>0</v>
      </c>
      <c r="BA420" s="87">
        <f t="shared" si="49"/>
        <v>0</v>
      </c>
      <c r="BB420" s="74" t="str">
        <f>IF('2.Census &amp; Reference Benchmarks'!K420 = "", "", '2.Census &amp; Reference Benchmarks'!K420)</f>
        <v/>
      </c>
      <c r="BC420" s="185">
        <f>IF('2.Census &amp; Reference Benchmarks'!L420="N/A",IF(OR(AND(G420="",I420=""),AND(G420&lt;DATEVALUE("1/1/2020"),OR(I420="",I420&gt;DATEVALUE("3/31/2020")))),177.14,IF(OR(I420 = "", I420 &gt; DATEVALUE("1/31/2020")), ROUND(177.14*((DATEVALUE("2/1/2020") -G420)/31),1))),IF('2.Census &amp; Reference Benchmarks'!L420="",0,'2.Census &amp; Reference Benchmarks'!L420))</f>
        <v>0</v>
      </c>
      <c r="BD420" s="74" t="str">
        <f>IF('2.Census &amp; Reference Benchmarks'!N420 = "", "", '2.Census &amp; Reference Benchmarks'!N420)</f>
        <v/>
      </c>
      <c r="BE420" s="185">
        <f>IF('2.Census &amp; Reference Benchmarks'!O420="N/A",IF(OR(AND(G420="",I420=""),AND(G420&lt;=DATEVALUE("2/1/2020"),OR(I420="",I420&gt;=DATEVALUE("2/29/2020")))),165.71,IF(AND(G420&gt;DATEVALUE("2/1/2020"),OR(I420="",I420&lt;=DATEVALUE("2/29/2020"))),((DATEVALUE("3/1/2020")-G420)/29)*165.71,"")),IF('2.Census &amp; Reference Benchmarks'!O420="",0,'2.Census &amp; Reference Benchmarks'!O420))</f>
        <v>0</v>
      </c>
    </row>
    <row r="421" spans="1:57" x14ac:dyDescent="0.25">
      <c r="A421" s="3"/>
      <c r="B421" s="56">
        <f>IF('2.Census &amp; Reference Benchmarks'!B421 &lt;&gt;"",'2.Census &amp; Reference Benchmarks'!B421,"")</f>
        <v>0</v>
      </c>
      <c r="C421" s="56">
        <f>IF('2.Census &amp; Reference Benchmarks'!C421 &lt;&gt;"",'2.Census &amp; Reference Benchmarks'!C421,"")</f>
        <v>0</v>
      </c>
      <c r="D421" s="57" t="str">
        <f>IF('2.Census &amp; Reference Benchmarks'!D421 &lt;&gt;"",'2.Census &amp; Reference Benchmarks'!D421,"")</f>
        <v/>
      </c>
      <c r="E421" s="56" t="str">
        <f>IF('2.Census &amp; Reference Benchmarks'!E421 &lt;&gt;"",'2.Census &amp; Reference Benchmarks'!E421,"")</f>
        <v/>
      </c>
      <c r="F421" s="56" t="str">
        <f>IF('2.Census &amp; Reference Benchmarks'!F421 &lt;&gt;"",'2.Census &amp; Reference Benchmarks'!F421,"")</f>
        <v/>
      </c>
      <c r="G421" s="58" t="str">
        <f>IF('2.Census &amp; Reference Benchmarks'!G421 &lt;&gt;"",'2.Census &amp; Reference Benchmarks'!G421,"")</f>
        <v/>
      </c>
      <c r="H421" s="58" t="str">
        <f>IF('2.Census &amp; Reference Benchmarks'!H421 &lt;&gt;"",'2.Census &amp; Reference Benchmarks'!H421,"")</f>
        <v/>
      </c>
      <c r="I421" s="58" t="str">
        <f>IF('2.Census &amp; Reference Benchmarks'!I421 &lt;&gt;"",'2.Census &amp; Reference Benchmarks'!I421,"")</f>
        <v/>
      </c>
      <c r="J421" s="69" t="str">
        <f>IF('2.Census &amp; Reference Benchmarks'!J421 &lt;&gt;"",'2.Census &amp; Reference Benchmarks'!J421,"")</f>
        <v/>
      </c>
      <c r="K421" s="58" t="str">
        <f>IF('7.Safe Harbor Input Data &amp; Calc'!Q423 &lt;&gt; "", '7.Safe Harbor Input Data &amp; Calc'!Q423, "")</f>
        <v>No</v>
      </c>
      <c r="L421" s="59" t="str">
        <f>IF('2.Census &amp; Reference Benchmarks'!T421&lt;&gt; "",'2.Census &amp; Reference Benchmarks'!T421,"")</f>
        <v/>
      </c>
      <c r="M421" s="60">
        <f>'2.Census &amp; Reference Benchmarks'!M421</f>
        <v>0</v>
      </c>
      <c r="N421" s="60">
        <f>'2.Census &amp; Reference Benchmarks'!P421</f>
        <v>0</v>
      </c>
      <c r="O421" s="60">
        <f>'2.Census &amp; Reference Benchmarks'!S421</f>
        <v>0</v>
      </c>
      <c r="P421" s="52">
        <f>IF( AND(I421 &lt; '1. Summary for SBA'!$J$7, I421 &lt;&gt;""), 0, IF(AND(G421="",I421=""),SUM(M421:O421)*4,IF(I421&lt;'1. Summary for SBA'!$J$7,0,IF(K421="Yes",0,IF(H421="Salary",IF(AND(SUM(M421:O421)*4&lt;100000,L421=""),(SUM(M421:O421)/(IF(OR(I421=0,I421&gt;=DATEVALUE("3/31/2020")),DATEVALUE("3/31/2020"),I421)-IF(OR(G421&lt;=DATEVALUE("1/1/2020"), G421 = ""),DATEVALUE("1/1/2020"),IF(OR(MONTH(G421)=1),G421+1,IF(MONTH(G421)=3,G421,G421-1)))))*360,0),0)))))</f>
        <v>0</v>
      </c>
      <c r="Q421" s="52">
        <f t="shared" si="50"/>
        <v>0</v>
      </c>
      <c r="R421" s="67">
        <f t="shared" si="44"/>
        <v>0</v>
      </c>
      <c r="S421" s="53">
        <f>SUM('3.Weekly Hours &amp; Wage Activity'!AI421:BF421)</f>
        <v>0</v>
      </c>
      <c r="T421" s="53">
        <f>IF(AND(I421&lt;&gt; "",  I421 &lt; '1. Summary for SBA'!$J$11 +168, I421 &gt; '1. Summary for SBA'!$J$11),S421+(((168-(I421-'1. Summary for SBA'!$J$11+1))*S421)/((I421-'1. Summary for SBA'!$J$11+1))),0)</f>
        <v>0</v>
      </c>
      <c r="U421" s="369">
        <f>IF(K421= "Yes",0,IF( H421 = "salary",IF(T421 = 0,MAX(0,$R421-$S421), R421-T421),IF( H421 = "Hourly",'6. Hourly EE Wage Reduction'!AA421, 0)))</f>
        <v>0</v>
      </c>
      <c r="V421" s="67">
        <f t="shared" si="45"/>
        <v>0</v>
      </c>
      <c r="W421" s="405" t="str">
        <f>IF(U421 = 0, "No",IF('6. Hourly EE Wage Reduction'!T421 &gt;'6. Hourly EE Wage Reduction'!W421, "Yes", "No"))</f>
        <v>No</v>
      </c>
      <c r="X421" s="67">
        <f t="shared" si="46"/>
        <v>0</v>
      </c>
      <c r="Y421" s="67">
        <f t="shared" si="47"/>
        <v>0</v>
      </c>
      <c r="AA421" s="86">
        <f>IFERROR(IF('3.Weekly Hours &amp; Wage Activity'!J421 = "FT", 1,MIN(1,IF('3.Weekly Hours &amp; Wage Activity'!J421 = "", "",MIN('3.Weekly Hours &amp; Wage Activity'!J421/40,1)),IF('3.Weekly Hours &amp; Wage Activity'!J421="", "",'3.Weekly Hours &amp; Wage Activity'!J421/40 ))),0)</f>
        <v>0</v>
      </c>
      <c r="AB421" s="86">
        <f>IFERROR(IF('3.Weekly Hours &amp; Wage Activity'!K421 = "FT", 1,MIN(1,IF('3.Weekly Hours &amp; Wage Activity'!K421 = "", "",MIN('3.Weekly Hours &amp; Wage Activity'!K421/40,1)),IF('3.Weekly Hours &amp; Wage Activity'!K421="", "",'3.Weekly Hours &amp; Wage Activity'!K421/40 ))),0)</f>
        <v>0</v>
      </c>
      <c r="AC421" s="86">
        <f>IFERROR(IF('3.Weekly Hours &amp; Wage Activity'!L421 = "FT", 1,MIN(1,IF('3.Weekly Hours &amp; Wage Activity'!L421 = "", "",MIN('3.Weekly Hours &amp; Wage Activity'!L421/40,1)),IF('3.Weekly Hours &amp; Wage Activity'!L421="", "",'3.Weekly Hours &amp; Wage Activity'!L421/40 ))),0)</f>
        <v>0</v>
      </c>
      <c r="AD421" s="86">
        <f>IFERROR(IF('3.Weekly Hours &amp; Wage Activity'!M421 = "FT", 1,MIN(1,IF('3.Weekly Hours &amp; Wage Activity'!M421 = "", "",MIN('3.Weekly Hours &amp; Wage Activity'!M421/40,1)),IF('3.Weekly Hours &amp; Wage Activity'!M421="", "",'3.Weekly Hours &amp; Wage Activity'!M421/40 ))),0)</f>
        <v>0</v>
      </c>
      <c r="AE421" s="86">
        <f>IFERROR(IF('3.Weekly Hours &amp; Wage Activity'!N421 = "FT", 1,MIN(1,IF('3.Weekly Hours &amp; Wage Activity'!N421 = "", "",MIN('3.Weekly Hours &amp; Wage Activity'!N421/40,1)),IF('3.Weekly Hours &amp; Wage Activity'!N421="", "",'3.Weekly Hours &amp; Wage Activity'!N421/40 ))),0)</f>
        <v>0</v>
      </c>
      <c r="AF421" s="86">
        <f>IFERROR(IF('3.Weekly Hours &amp; Wage Activity'!O421 = "FT", 1,MIN(1,IF('3.Weekly Hours &amp; Wage Activity'!O421 = "", "",MIN('3.Weekly Hours &amp; Wage Activity'!O421/40,1)),IF('3.Weekly Hours &amp; Wage Activity'!O421="", "",'3.Weekly Hours &amp; Wage Activity'!O421/40 ))),0)</f>
        <v>0</v>
      </c>
      <c r="AG421" s="86">
        <f>IFERROR(IF('3.Weekly Hours &amp; Wage Activity'!P421 = "FT", 1,MIN(1,IF('3.Weekly Hours &amp; Wage Activity'!P421 = "", "",MIN('3.Weekly Hours &amp; Wage Activity'!P421/40,1)),IF('3.Weekly Hours &amp; Wage Activity'!P421="", "",'3.Weekly Hours &amp; Wage Activity'!P421/40 ))),0)</f>
        <v>0</v>
      </c>
      <c r="AH421" s="86">
        <f>IFERROR(IF('3.Weekly Hours &amp; Wage Activity'!Q421 = "FT", 1,MIN(1,IF('3.Weekly Hours &amp; Wage Activity'!Q421 = "", "",MIN('3.Weekly Hours &amp; Wage Activity'!Q421/40,1)),IF('3.Weekly Hours &amp; Wage Activity'!Q421="", "",'3.Weekly Hours &amp; Wage Activity'!Q421/40 ))),0)</f>
        <v>0</v>
      </c>
      <c r="AI421" s="86">
        <f>IFERROR(IF('3.Weekly Hours &amp; Wage Activity'!R421 = "FT", 1,MIN(1,IF('3.Weekly Hours &amp; Wage Activity'!R421 = "", "",MIN('3.Weekly Hours &amp; Wage Activity'!R421/40,1)),IF('3.Weekly Hours &amp; Wage Activity'!R421="", "",'3.Weekly Hours &amp; Wage Activity'!R421/40 ))),0)</f>
        <v>0</v>
      </c>
      <c r="AJ421" s="86">
        <f>IFERROR(IF('3.Weekly Hours &amp; Wage Activity'!S421 = "FT", 1,MIN(1,IF('3.Weekly Hours &amp; Wage Activity'!S421 = "", "",MIN('3.Weekly Hours &amp; Wage Activity'!S421/40,1)),IF('3.Weekly Hours &amp; Wage Activity'!S421="", "",'3.Weekly Hours &amp; Wage Activity'!S421/40 ))),0)</f>
        <v>0</v>
      </c>
      <c r="AK421" s="86">
        <f>IFERROR(IF('3.Weekly Hours &amp; Wage Activity'!T421 = "FT", 1,MIN(1,IF('3.Weekly Hours &amp; Wage Activity'!T421 = "", "",MIN('3.Weekly Hours &amp; Wage Activity'!T421/40,1)),IF('3.Weekly Hours &amp; Wage Activity'!T421="", "",'3.Weekly Hours &amp; Wage Activity'!T421/40 ))),0)</f>
        <v>0</v>
      </c>
      <c r="AL421" s="86">
        <f>IFERROR(IF('3.Weekly Hours &amp; Wage Activity'!U421 = "FT", 1,MIN(1,IF('3.Weekly Hours &amp; Wage Activity'!U421 = "", "",MIN('3.Weekly Hours &amp; Wage Activity'!U421/40,1)),IF('3.Weekly Hours &amp; Wage Activity'!U421="", "",'3.Weekly Hours &amp; Wage Activity'!U421/40 ))),0)</f>
        <v>0</v>
      </c>
      <c r="AM421" s="86">
        <f>IFERROR(IF('3.Weekly Hours &amp; Wage Activity'!V421 = "FT", 1,MIN(1,IF('3.Weekly Hours &amp; Wage Activity'!V421 = "", "",MIN('3.Weekly Hours &amp; Wage Activity'!V421/40,1)),IF('3.Weekly Hours &amp; Wage Activity'!V421="", "",'3.Weekly Hours &amp; Wage Activity'!V421/40 ))),0)</f>
        <v>0</v>
      </c>
      <c r="AN421" s="86">
        <f>IFERROR(IF('3.Weekly Hours &amp; Wage Activity'!W421 = "FT", 1,MIN(1,IF('3.Weekly Hours &amp; Wage Activity'!W421 = "", "",MIN('3.Weekly Hours &amp; Wage Activity'!W421/40,1)),IF('3.Weekly Hours &amp; Wage Activity'!W421="", "",'3.Weekly Hours &amp; Wage Activity'!W421/40 ))),0)</f>
        <v>0</v>
      </c>
      <c r="AO421" s="86">
        <f>IFERROR(IF('3.Weekly Hours &amp; Wage Activity'!X421 = "FT", 1,MIN(1,IF('3.Weekly Hours &amp; Wage Activity'!X421 = "", "",MIN('3.Weekly Hours &amp; Wage Activity'!X421/40,1)),IF('3.Weekly Hours &amp; Wage Activity'!X421="", "",'3.Weekly Hours &amp; Wage Activity'!X421/40 ))),0)</f>
        <v>0</v>
      </c>
      <c r="AP421" s="86">
        <f>IFERROR(IF('3.Weekly Hours &amp; Wage Activity'!Y421 = "FT", 1,MIN(1,IF('3.Weekly Hours &amp; Wage Activity'!Y421 = "", "",MIN('3.Weekly Hours &amp; Wage Activity'!Y421/40,1)),IF('3.Weekly Hours &amp; Wage Activity'!Y421="", "",'3.Weekly Hours &amp; Wage Activity'!Y421/40 ))),0)</f>
        <v>0</v>
      </c>
      <c r="AQ421" s="86">
        <f>IFERROR(IF('3.Weekly Hours &amp; Wage Activity'!Z421 = "FT", 1,MIN(1,IF('3.Weekly Hours &amp; Wage Activity'!Z421 = "", "",MIN('3.Weekly Hours &amp; Wage Activity'!Z421/40,1)),IF('3.Weekly Hours &amp; Wage Activity'!Z421="", "",'3.Weekly Hours &amp; Wage Activity'!Z421/40 ))),0)</f>
        <v>0</v>
      </c>
      <c r="AR421" s="86">
        <f>IFERROR(IF('3.Weekly Hours &amp; Wage Activity'!AA421 = "FT", 1,MIN(1,IF('3.Weekly Hours &amp; Wage Activity'!AA421 = "", "",MIN('3.Weekly Hours &amp; Wage Activity'!AA421/40,1)),IF('3.Weekly Hours &amp; Wage Activity'!AA421="", "",'3.Weekly Hours &amp; Wage Activity'!AA421/40 ))),0)</f>
        <v>0</v>
      </c>
      <c r="AS421" s="86">
        <f>IFERROR(IF('3.Weekly Hours &amp; Wage Activity'!AB421 = "FT", 1,MIN(1,IF('3.Weekly Hours &amp; Wage Activity'!AB421 = "", "",MIN('3.Weekly Hours &amp; Wage Activity'!AB421/40,1)),IF('3.Weekly Hours &amp; Wage Activity'!AB421="", "",'3.Weekly Hours &amp; Wage Activity'!AB421/40 ))),0)</f>
        <v>0</v>
      </c>
      <c r="AT421" s="86">
        <f>IFERROR(IF('3.Weekly Hours &amp; Wage Activity'!AC421 = "FT", 1,MIN(1,IF('3.Weekly Hours &amp; Wage Activity'!AC421 = "", "",MIN('3.Weekly Hours &amp; Wage Activity'!AC421/40,1)),IF('3.Weekly Hours &amp; Wage Activity'!AC421="", "",'3.Weekly Hours &amp; Wage Activity'!AC421/40 ))),0)</f>
        <v>0</v>
      </c>
      <c r="AU421" s="86">
        <f>IFERROR(IF('3.Weekly Hours &amp; Wage Activity'!AD421 = "FT", 1,MIN(1,IF('3.Weekly Hours &amp; Wage Activity'!AD421 = "", "",MIN('3.Weekly Hours &amp; Wage Activity'!AD421/40,1)),IF('3.Weekly Hours &amp; Wage Activity'!AD421="", "",'3.Weekly Hours &amp; Wage Activity'!AD421/40 ))),0)</f>
        <v>0</v>
      </c>
      <c r="AV421" s="86">
        <f>IFERROR(IF('3.Weekly Hours &amp; Wage Activity'!AE421 = "FT", 1,MIN(1,IF('3.Weekly Hours &amp; Wage Activity'!AE421 = "", "",MIN('3.Weekly Hours &amp; Wage Activity'!AE421/40,1)),IF('3.Weekly Hours &amp; Wage Activity'!AE421="", "",'3.Weekly Hours &amp; Wage Activity'!AE421/40 ))),0)</f>
        <v>0</v>
      </c>
      <c r="AW421" s="86">
        <f>IFERROR(IF('3.Weekly Hours &amp; Wage Activity'!AF421 = "FT", 1,MIN(1,IF('3.Weekly Hours &amp; Wage Activity'!AF421 = "", "",MIN('3.Weekly Hours &amp; Wage Activity'!AF421/40,1)),IF('3.Weekly Hours &amp; Wage Activity'!AF421="", "",'3.Weekly Hours &amp; Wage Activity'!AF421/40 ))),0)</f>
        <v>0</v>
      </c>
      <c r="AX421" s="86">
        <f>IFERROR(IF('3.Weekly Hours &amp; Wage Activity'!AG421 = "FT", 1,MIN(1,IF('3.Weekly Hours &amp; Wage Activity'!AG421 = "", "",MIN('3.Weekly Hours &amp; Wage Activity'!AG421/40,1)),IF('3.Weekly Hours &amp; Wage Activity'!AG421="", "",'3.Weekly Hours &amp; Wage Activity'!AG421/40 ))),0)</f>
        <v>0</v>
      </c>
      <c r="AY421" s="523">
        <f>SUM( IF(COUNTIF('3.Weekly Hours &amp; Wage Activity'!J421:Q421, "&lt;&gt;FT") = 0, COLUMNS('3.Weekly Hours &amp; Wage Activity'!J421:AG421) * 40, '3.Weekly Hours &amp; Wage Activity'!J421:AG421))</f>
        <v>0</v>
      </c>
      <c r="AZ421" s="86">
        <f t="shared" si="48"/>
        <v>0</v>
      </c>
      <c r="BA421" s="87">
        <f t="shared" si="49"/>
        <v>0</v>
      </c>
      <c r="BB421" s="74" t="str">
        <f>IF('2.Census &amp; Reference Benchmarks'!K421 = "", "", '2.Census &amp; Reference Benchmarks'!K421)</f>
        <v/>
      </c>
      <c r="BC421" s="185">
        <f>IF('2.Census &amp; Reference Benchmarks'!L421="N/A",IF(OR(AND(G421="",I421=""),AND(G421&lt;DATEVALUE("1/1/2020"),OR(I421="",I421&gt;DATEVALUE("3/31/2020")))),177.14,IF(OR(I421 = "", I421 &gt; DATEVALUE("1/31/2020")), ROUND(177.14*((DATEVALUE("2/1/2020") -G421)/31),1))),IF('2.Census &amp; Reference Benchmarks'!L421="",0,'2.Census &amp; Reference Benchmarks'!L421))</f>
        <v>0</v>
      </c>
      <c r="BD421" s="74" t="str">
        <f>IF('2.Census &amp; Reference Benchmarks'!N421 = "", "", '2.Census &amp; Reference Benchmarks'!N421)</f>
        <v/>
      </c>
      <c r="BE421" s="185">
        <f>IF('2.Census &amp; Reference Benchmarks'!O421="N/A",IF(OR(AND(G421="",I421=""),AND(G421&lt;=DATEVALUE("2/1/2020"),OR(I421="",I421&gt;=DATEVALUE("2/29/2020")))),165.71,IF(AND(G421&gt;DATEVALUE("2/1/2020"),OR(I421="",I421&lt;=DATEVALUE("2/29/2020"))),((DATEVALUE("3/1/2020")-G421)/29)*165.71,"")),IF('2.Census &amp; Reference Benchmarks'!O421="",0,'2.Census &amp; Reference Benchmarks'!O421))</f>
        <v>0</v>
      </c>
    </row>
    <row r="422" spans="1:57" x14ac:dyDescent="0.25">
      <c r="A422" s="3"/>
      <c r="B422" s="56">
        <f>IF('2.Census &amp; Reference Benchmarks'!B422 &lt;&gt;"",'2.Census &amp; Reference Benchmarks'!B422,"")</f>
        <v>0</v>
      </c>
      <c r="C422" s="56">
        <f>IF('2.Census &amp; Reference Benchmarks'!C422 &lt;&gt;"",'2.Census &amp; Reference Benchmarks'!C422,"")</f>
        <v>0</v>
      </c>
      <c r="D422" s="57" t="str">
        <f>IF('2.Census &amp; Reference Benchmarks'!D422 &lt;&gt;"",'2.Census &amp; Reference Benchmarks'!D422,"")</f>
        <v/>
      </c>
      <c r="E422" s="56" t="str">
        <f>IF('2.Census &amp; Reference Benchmarks'!E422 &lt;&gt;"",'2.Census &amp; Reference Benchmarks'!E422,"")</f>
        <v/>
      </c>
      <c r="F422" s="56" t="str">
        <f>IF('2.Census &amp; Reference Benchmarks'!F422 &lt;&gt;"",'2.Census &amp; Reference Benchmarks'!F422,"")</f>
        <v/>
      </c>
      <c r="G422" s="58" t="str">
        <f>IF('2.Census &amp; Reference Benchmarks'!G422 &lt;&gt;"",'2.Census &amp; Reference Benchmarks'!G422,"")</f>
        <v/>
      </c>
      <c r="H422" s="58" t="str">
        <f>IF('2.Census &amp; Reference Benchmarks'!H422 &lt;&gt;"",'2.Census &amp; Reference Benchmarks'!H422,"")</f>
        <v/>
      </c>
      <c r="I422" s="58" t="str">
        <f>IF('2.Census &amp; Reference Benchmarks'!I422 &lt;&gt;"",'2.Census &amp; Reference Benchmarks'!I422,"")</f>
        <v/>
      </c>
      <c r="J422" s="69" t="str">
        <f>IF('2.Census &amp; Reference Benchmarks'!J422 &lt;&gt;"",'2.Census &amp; Reference Benchmarks'!J422,"")</f>
        <v/>
      </c>
      <c r="K422" s="58" t="str">
        <f>IF('7.Safe Harbor Input Data &amp; Calc'!Q424 &lt;&gt; "", '7.Safe Harbor Input Data &amp; Calc'!Q424, "")</f>
        <v>No</v>
      </c>
      <c r="L422" s="59" t="str">
        <f>IF('2.Census &amp; Reference Benchmarks'!T422&lt;&gt; "",'2.Census &amp; Reference Benchmarks'!T422,"")</f>
        <v/>
      </c>
      <c r="M422" s="60">
        <f>'2.Census &amp; Reference Benchmarks'!M422</f>
        <v>0</v>
      </c>
      <c r="N422" s="60">
        <f>'2.Census &amp; Reference Benchmarks'!P422</f>
        <v>0</v>
      </c>
      <c r="O422" s="60">
        <f>'2.Census &amp; Reference Benchmarks'!S422</f>
        <v>0</v>
      </c>
      <c r="P422" s="52">
        <f>IF( AND(I422 &lt; '1. Summary for SBA'!$J$7, I422 &lt;&gt;""), 0, IF(AND(G422="",I422=""),SUM(M422:O422)*4,IF(I422&lt;'1. Summary for SBA'!$J$7,0,IF(K422="Yes",0,IF(H422="Salary",IF(AND(SUM(M422:O422)*4&lt;100000,L422=""),(SUM(M422:O422)/(IF(OR(I422=0,I422&gt;=DATEVALUE("3/31/2020")),DATEVALUE("3/31/2020"),I422)-IF(OR(G422&lt;=DATEVALUE("1/1/2020"), G422 = ""),DATEVALUE("1/1/2020"),IF(OR(MONTH(G422)=1),G422+1,IF(MONTH(G422)=3,G422,G422-1)))))*360,0),0)))))</f>
        <v>0</v>
      </c>
      <c r="Q422" s="52">
        <f t="shared" si="50"/>
        <v>0</v>
      </c>
      <c r="R422" s="67">
        <f t="shared" si="44"/>
        <v>0</v>
      </c>
      <c r="S422" s="53">
        <f>SUM('3.Weekly Hours &amp; Wage Activity'!AI422:BF422)</f>
        <v>0</v>
      </c>
      <c r="T422" s="53">
        <f>IF(AND(I422&lt;&gt; "",  I422 &lt; '1. Summary for SBA'!$J$11 +168, I422 &gt; '1. Summary for SBA'!$J$11),S422+(((168-(I422-'1. Summary for SBA'!$J$11+1))*S422)/((I422-'1. Summary for SBA'!$J$11+1))),0)</f>
        <v>0</v>
      </c>
      <c r="U422" s="369">
        <f>IF(K422= "Yes",0,IF( H422 = "salary",IF(T422 = 0,MAX(0,$R422-$S422), R422-T422),IF( H422 = "Hourly",'6. Hourly EE Wage Reduction'!AA422, 0)))</f>
        <v>0</v>
      </c>
      <c r="V422" s="67">
        <f t="shared" si="45"/>
        <v>0</v>
      </c>
      <c r="W422" s="405" t="str">
        <f>IF(U422 = 0, "No",IF('6. Hourly EE Wage Reduction'!T422 &gt;'6. Hourly EE Wage Reduction'!W422, "Yes", "No"))</f>
        <v>No</v>
      </c>
      <c r="X422" s="67">
        <f t="shared" si="46"/>
        <v>0</v>
      </c>
      <c r="Y422" s="67">
        <f t="shared" si="47"/>
        <v>0</v>
      </c>
      <c r="AA422" s="86">
        <f>IFERROR(IF('3.Weekly Hours &amp; Wage Activity'!J422 = "FT", 1,MIN(1,IF('3.Weekly Hours &amp; Wage Activity'!J422 = "", "",MIN('3.Weekly Hours &amp; Wage Activity'!J422/40,1)),IF('3.Weekly Hours &amp; Wage Activity'!J422="", "",'3.Weekly Hours &amp; Wage Activity'!J422/40 ))),0)</f>
        <v>0</v>
      </c>
      <c r="AB422" s="86">
        <f>IFERROR(IF('3.Weekly Hours &amp; Wage Activity'!K422 = "FT", 1,MIN(1,IF('3.Weekly Hours &amp; Wage Activity'!K422 = "", "",MIN('3.Weekly Hours &amp; Wage Activity'!K422/40,1)),IF('3.Weekly Hours &amp; Wage Activity'!K422="", "",'3.Weekly Hours &amp; Wage Activity'!K422/40 ))),0)</f>
        <v>0</v>
      </c>
      <c r="AC422" s="86">
        <f>IFERROR(IF('3.Weekly Hours &amp; Wage Activity'!L422 = "FT", 1,MIN(1,IF('3.Weekly Hours &amp; Wage Activity'!L422 = "", "",MIN('3.Weekly Hours &amp; Wage Activity'!L422/40,1)),IF('3.Weekly Hours &amp; Wage Activity'!L422="", "",'3.Weekly Hours &amp; Wage Activity'!L422/40 ))),0)</f>
        <v>0</v>
      </c>
      <c r="AD422" s="86">
        <f>IFERROR(IF('3.Weekly Hours &amp; Wage Activity'!M422 = "FT", 1,MIN(1,IF('3.Weekly Hours &amp; Wage Activity'!M422 = "", "",MIN('3.Weekly Hours &amp; Wage Activity'!M422/40,1)),IF('3.Weekly Hours &amp; Wage Activity'!M422="", "",'3.Weekly Hours &amp; Wage Activity'!M422/40 ))),0)</f>
        <v>0</v>
      </c>
      <c r="AE422" s="86">
        <f>IFERROR(IF('3.Weekly Hours &amp; Wage Activity'!N422 = "FT", 1,MIN(1,IF('3.Weekly Hours &amp; Wage Activity'!N422 = "", "",MIN('3.Weekly Hours &amp; Wage Activity'!N422/40,1)),IF('3.Weekly Hours &amp; Wage Activity'!N422="", "",'3.Weekly Hours &amp; Wage Activity'!N422/40 ))),0)</f>
        <v>0</v>
      </c>
      <c r="AF422" s="86">
        <f>IFERROR(IF('3.Weekly Hours &amp; Wage Activity'!O422 = "FT", 1,MIN(1,IF('3.Weekly Hours &amp; Wage Activity'!O422 = "", "",MIN('3.Weekly Hours &amp; Wage Activity'!O422/40,1)),IF('3.Weekly Hours &amp; Wage Activity'!O422="", "",'3.Weekly Hours &amp; Wage Activity'!O422/40 ))),0)</f>
        <v>0</v>
      </c>
      <c r="AG422" s="86">
        <f>IFERROR(IF('3.Weekly Hours &amp; Wage Activity'!P422 = "FT", 1,MIN(1,IF('3.Weekly Hours &amp; Wage Activity'!P422 = "", "",MIN('3.Weekly Hours &amp; Wage Activity'!P422/40,1)),IF('3.Weekly Hours &amp; Wage Activity'!P422="", "",'3.Weekly Hours &amp; Wage Activity'!P422/40 ))),0)</f>
        <v>0</v>
      </c>
      <c r="AH422" s="86">
        <f>IFERROR(IF('3.Weekly Hours &amp; Wage Activity'!Q422 = "FT", 1,MIN(1,IF('3.Weekly Hours &amp; Wage Activity'!Q422 = "", "",MIN('3.Weekly Hours &amp; Wage Activity'!Q422/40,1)),IF('3.Weekly Hours &amp; Wage Activity'!Q422="", "",'3.Weekly Hours &amp; Wage Activity'!Q422/40 ))),0)</f>
        <v>0</v>
      </c>
      <c r="AI422" s="86">
        <f>IFERROR(IF('3.Weekly Hours &amp; Wage Activity'!R422 = "FT", 1,MIN(1,IF('3.Weekly Hours &amp; Wage Activity'!R422 = "", "",MIN('3.Weekly Hours &amp; Wage Activity'!R422/40,1)),IF('3.Weekly Hours &amp; Wage Activity'!R422="", "",'3.Weekly Hours &amp; Wage Activity'!R422/40 ))),0)</f>
        <v>0</v>
      </c>
      <c r="AJ422" s="86">
        <f>IFERROR(IF('3.Weekly Hours &amp; Wage Activity'!S422 = "FT", 1,MIN(1,IF('3.Weekly Hours &amp; Wage Activity'!S422 = "", "",MIN('3.Weekly Hours &amp; Wage Activity'!S422/40,1)),IF('3.Weekly Hours &amp; Wage Activity'!S422="", "",'3.Weekly Hours &amp; Wage Activity'!S422/40 ))),0)</f>
        <v>0</v>
      </c>
      <c r="AK422" s="86">
        <f>IFERROR(IF('3.Weekly Hours &amp; Wage Activity'!T422 = "FT", 1,MIN(1,IF('3.Weekly Hours &amp; Wage Activity'!T422 = "", "",MIN('3.Weekly Hours &amp; Wage Activity'!T422/40,1)),IF('3.Weekly Hours &amp; Wage Activity'!T422="", "",'3.Weekly Hours &amp; Wage Activity'!T422/40 ))),0)</f>
        <v>0</v>
      </c>
      <c r="AL422" s="86">
        <f>IFERROR(IF('3.Weekly Hours &amp; Wage Activity'!U422 = "FT", 1,MIN(1,IF('3.Weekly Hours &amp; Wage Activity'!U422 = "", "",MIN('3.Weekly Hours &amp; Wage Activity'!U422/40,1)),IF('3.Weekly Hours &amp; Wage Activity'!U422="", "",'3.Weekly Hours &amp; Wage Activity'!U422/40 ))),0)</f>
        <v>0</v>
      </c>
      <c r="AM422" s="86">
        <f>IFERROR(IF('3.Weekly Hours &amp; Wage Activity'!V422 = "FT", 1,MIN(1,IF('3.Weekly Hours &amp; Wage Activity'!V422 = "", "",MIN('3.Weekly Hours &amp; Wage Activity'!V422/40,1)),IF('3.Weekly Hours &amp; Wage Activity'!V422="", "",'3.Weekly Hours &amp; Wage Activity'!V422/40 ))),0)</f>
        <v>0</v>
      </c>
      <c r="AN422" s="86">
        <f>IFERROR(IF('3.Weekly Hours &amp; Wage Activity'!W422 = "FT", 1,MIN(1,IF('3.Weekly Hours &amp; Wage Activity'!W422 = "", "",MIN('3.Weekly Hours &amp; Wage Activity'!W422/40,1)),IF('3.Weekly Hours &amp; Wage Activity'!W422="", "",'3.Weekly Hours &amp; Wage Activity'!W422/40 ))),0)</f>
        <v>0</v>
      </c>
      <c r="AO422" s="86">
        <f>IFERROR(IF('3.Weekly Hours &amp; Wage Activity'!X422 = "FT", 1,MIN(1,IF('3.Weekly Hours &amp; Wage Activity'!X422 = "", "",MIN('3.Weekly Hours &amp; Wage Activity'!X422/40,1)),IF('3.Weekly Hours &amp; Wage Activity'!X422="", "",'3.Weekly Hours &amp; Wage Activity'!X422/40 ))),0)</f>
        <v>0</v>
      </c>
      <c r="AP422" s="86">
        <f>IFERROR(IF('3.Weekly Hours &amp; Wage Activity'!Y422 = "FT", 1,MIN(1,IF('3.Weekly Hours &amp; Wage Activity'!Y422 = "", "",MIN('3.Weekly Hours &amp; Wage Activity'!Y422/40,1)),IF('3.Weekly Hours &amp; Wage Activity'!Y422="", "",'3.Weekly Hours &amp; Wage Activity'!Y422/40 ))),0)</f>
        <v>0</v>
      </c>
      <c r="AQ422" s="86">
        <f>IFERROR(IF('3.Weekly Hours &amp; Wage Activity'!Z422 = "FT", 1,MIN(1,IF('3.Weekly Hours &amp; Wage Activity'!Z422 = "", "",MIN('3.Weekly Hours &amp; Wage Activity'!Z422/40,1)),IF('3.Weekly Hours &amp; Wage Activity'!Z422="", "",'3.Weekly Hours &amp; Wage Activity'!Z422/40 ))),0)</f>
        <v>0</v>
      </c>
      <c r="AR422" s="86">
        <f>IFERROR(IF('3.Weekly Hours &amp; Wage Activity'!AA422 = "FT", 1,MIN(1,IF('3.Weekly Hours &amp; Wage Activity'!AA422 = "", "",MIN('3.Weekly Hours &amp; Wage Activity'!AA422/40,1)),IF('3.Weekly Hours &amp; Wage Activity'!AA422="", "",'3.Weekly Hours &amp; Wage Activity'!AA422/40 ))),0)</f>
        <v>0</v>
      </c>
      <c r="AS422" s="86">
        <f>IFERROR(IF('3.Weekly Hours &amp; Wage Activity'!AB422 = "FT", 1,MIN(1,IF('3.Weekly Hours &amp; Wage Activity'!AB422 = "", "",MIN('3.Weekly Hours &amp; Wage Activity'!AB422/40,1)),IF('3.Weekly Hours &amp; Wage Activity'!AB422="", "",'3.Weekly Hours &amp; Wage Activity'!AB422/40 ))),0)</f>
        <v>0</v>
      </c>
      <c r="AT422" s="86">
        <f>IFERROR(IF('3.Weekly Hours &amp; Wage Activity'!AC422 = "FT", 1,MIN(1,IF('3.Weekly Hours &amp; Wage Activity'!AC422 = "", "",MIN('3.Weekly Hours &amp; Wage Activity'!AC422/40,1)),IF('3.Weekly Hours &amp; Wage Activity'!AC422="", "",'3.Weekly Hours &amp; Wage Activity'!AC422/40 ))),0)</f>
        <v>0</v>
      </c>
      <c r="AU422" s="86">
        <f>IFERROR(IF('3.Weekly Hours &amp; Wage Activity'!AD422 = "FT", 1,MIN(1,IF('3.Weekly Hours &amp; Wage Activity'!AD422 = "", "",MIN('3.Weekly Hours &amp; Wage Activity'!AD422/40,1)),IF('3.Weekly Hours &amp; Wage Activity'!AD422="", "",'3.Weekly Hours &amp; Wage Activity'!AD422/40 ))),0)</f>
        <v>0</v>
      </c>
      <c r="AV422" s="86">
        <f>IFERROR(IF('3.Weekly Hours &amp; Wage Activity'!AE422 = "FT", 1,MIN(1,IF('3.Weekly Hours &amp; Wage Activity'!AE422 = "", "",MIN('3.Weekly Hours &amp; Wage Activity'!AE422/40,1)),IF('3.Weekly Hours &amp; Wage Activity'!AE422="", "",'3.Weekly Hours &amp; Wage Activity'!AE422/40 ))),0)</f>
        <v>0</v>
      </c>
      <c r="AW422" s="86">
        <f>IFERROR(IF('3.Weekly Hours &amp; Wage Activity'!AF422 = "FT", 1,MIN(1,IF('3.Weekly Hours &amp; Wage Activity'!AF422 = "", "",MIN('3.Weekly Hours &amp; Wage Activity'!AF422/40,1)),IF('3.Weekly Hours &amp; Wage Activity'!AF422="", "",'3.Weekly Hours &amp; Wage Activity'!AF422/40 ))),0)</f>
        <v>0</v>
      </c>
      <c r="AX422" s="86">
        <f>IFERROR(IF('3.Weekly Hours &amp; Wage Activity'!AG422 = "FT", 1,MIN(1,IF('3.Weekly Hours &amp; Wage Activity'!AG422 = "", "",MIN('3.Weekly Hours &amp; Wage Activity'!AG422/40,1)),IF('3.Weekly Hours &amp; Wage Activity'!AG422="", "",'3.Weekly Hours &amp; Wage Activity'!AG422/40 ))),0)</f>
        <v>0</v>
      </c>
      <c r="AY422" s="523">
        <f>SUM( IF(COUNTIF('3.Weekly Hours &amp; Wage Activity'!J422:Q422, "&lt;&gt;FT") = 0, COLUMNS('3.Weekly Hours &amp; Wage Activity'!J422:AG422) * 40, '3.Weekly Hours &amp; Wage Activity'!J422:AG422))</f>
        <v>0</v>
      </c>
      <c r="AZ422" s="86">
        <f t="shared" si="48"/>
        <v>0</v>
      </c>
      <c r="BA422" s="87">
        <f t="shared" si="49"/>
        <v>0</v>
      </c>
      <c r="BB422" s="74" t="str">
        <f>IF('2.Census &amp; Reference Benchmarks'!K422 = "", "", '2.Census &amp; Reference Benchmarks'!K422)</f>
        <v/>
      </c>
      <c r="BC422" s="185">
        <f>IF('2.Census &amp; Reference Benchmarks'!L422="N/A",IF(OR(AND(G422="",I422=""),AND(G422&lt;DATEVALUE("1/1/2020"),OR(I422="",I422&gt;DATEVALUE("3/31/2020")))),177.14,IF(OR(I422 = "", I422 &gt; DATEVALUE("1/31/2020")), ROUND(177.14*((DATEVALUE("2/1/2020") -G422)/31),1))),IF('2.Census &amp; Reference Benchmarks'!L422="",0,'2.Census &amp; Reference Benchmarks'!L422))</f>
        <v>0</v>
      </c>
      <c r="BD422" s="74" t="str">
        <f>IF('2.Census &amp; Reference Benchmarks'!N422 = "", "", '2.Census &amp; Reference Benchmarks'!N422)</f>
        <v/>
      </c>
      <c r="BE422" s="185">
        <f>IF('2.Census &amp; Reference Benchmarks'!O422="N/A",IF(OR(AND(G422="",I422=""),AND(G422&lt;=DATEVALUE("2/1/2020"),OR(I422="",I422&gt;=DATEVALUE("2/29/2020")))),165.71,IF(AND(G422&gt;DATEVALUE("2/1/2020"),OR(I422="",I422&lt;=DATEVALUE("2/29/2020"))),((DATEVALUE("3/1/2020")-G422)/29)*165.71,"")),IF('2.Census &amp; Reference Benchmarks'!O422="",0,'2.Census &amp; Reference Benchmarks'!O422))</f>
        <v>0</v>
      </c>
    </row>
    <row r="423" spans="1:57" x14ac:dyDescent="0.25">
      <c r="A423" s="3"/>
      <c r="B423" s="56">
        <f>IF('2.Census &amp; Reference Benchmarks'!B423 &lt;&gt;"",'2.Census &amp; Reference Benchmarks'!B423,"")</f>
        <v>0</v>
      </c>
      <c r="C423" s="56">
        <f>IF('2.Census &amp; Reference Benchmarks'!C423 &lt;&gt;"",'2.Census &amp; Reference Benchmarks'!C423,"")</f>
        <v>0</v>
      </c>
      <c r="D423" s="57" t="str">
        <f>IF('2.Census &amp; Reference Benchmarks'!D423 &lt;&gt;"",'2.Census &amp; Reference Benchmarks'!D423,"")</f>
        <v/>
      </c>
      <c r="E423" s="56" t="str">
        <f>IF('2.Census &amp; Reference Benchmarks'!E423 &lt;&gt;"",'2.Census &amp; Reference Benchmarks'!E423,"")</f>
        <v/>
      </c>
      <c r="F423" s="56" t="str">
        <f>IF('2.Census &amp; Reference Benchmarks'!F423 &lt;&gt;"",'2.Census &amp; Reference Benchmarks'!F423,"")</f>
        <v/>
      </c>
      <c r="G423" s="58" t="str">
        <f>IF('2.Census &amp; Reference Benchmarks'!G423 &lt;&gt;"",'2.Census &amp; Reference Benchmarks'!G423,"")</f>
        <v/>
      </c>
      <c r="H423" s="58" t="str">
        <f>IF('2.Census &amp; Reference Benchmarks'!H423 &lt;&gt;"",'2.Census &amp; Reference Benchmarks'!H423,"")</f>
        <v/>
      </c>
      <c r="I423" s="58" t="str">
        <f>IF('2.Census &amp; Reference Benchmarks'!I423 &lt;&gt;"",'2.Census &amp; Reference Benchmarks'!I423,"")</f>
        <v/>
      </c>
      <c r="J423" s="69" t="str">
        <f>IF('2.Census &amp; Reference Benchmarks'!J423 &lt;&gt;"",'2.Census &amp; Reference Benchmarks'!J423,"")</f>
        <v/>
      </c>
      <c r="K423" s="58" t="str">
        <f>IF('7.Safe Harbor Input Data &amp; Calc'!Q425 &lt;&gt; "", '7.Safe Harbor Input Data &amp; Calc'!Q425, "")</f>
        <v>No</v>
      </c>
      <c r="L423" s="59" t="str">
        <f>IF('2.Census &amp; Reference Benchmarks'!T423&lt;&gt; "",'2.Census &amp; Reference Benchmarks'!T423,"")</f>
        <v/>
      </c>
      <c r="M423" s="60">
        <f>'2.Census &amp; Reference Benchmarks'!M423</f>
        <v>0</v>
      </c>
      <c r="N423" s="60">
        <f>'2.Census &amp; Reference Benchmarks'!P423</f>
        <v>0</v>
      </c>
      <c r="O423" s="60">
        <f>'2.Census &amp; Reference Benchmarks'!S423</f>
        <v>0</v>
      </c>
      <c r="P423" s="52">
        <f>IF( AND(I423 &lt; '1. Summary for SBA'!$J$7, I423 &lt;&gt;""), 0, IF(AND(G423="",I423=""),SUM(M423:O423)*4,IF(I423&lt;'1. Summary for SBA'!$J$7,0,IF(K423="Yes",0,IF(H423="Salary",IF(AND(SUM(M423:O423)*4&lt;100000,L423=""),(SUM(M423:O423)/(IF(OR(I423=0,I423&gt;=DATEVALUE("3/31/2020")),DATEVALUE("3/31/2020"),I423)-IF(OR(G423&lt;=DATEVALUE("1/1/2020"), G423 = ""),DATEVALUE("1/1/2020"),IF(OR(MONTH(G423)=1),G423+1,IF(MONTH(G423)=3,G423,G423-1)))))*360,0),0)))))</f>
        <v>0</v>
      </c>
      <c r="Q423" s="52">
        <f t="shared" si="50"/>
        <v>0</v>
      </c>
      <c r="R423" s="67">
        <f t="shared" si="44"/>
        <v>0</v>
      </c>
      <c r="S423" s="53">
        <f>SUM('3.Weekly Hours &amp; Wage Activity'!AI423:BF423)</f>
        <v>0</v>
      </c>
      <c r="T423" s="53">
        <f>IF(AND(I423&lt;&gt; "",  I423 &lt; '1. Summary for SBA'!$J$11 +168, I423 &gt; '1. Summary for SBA'!$J$11),S423+(((168-(I423-'1. Summary for SBA'!$J$11+1))*S423)/((I423-'1. Summary for SBA'!$J$11+1))),0)</f>
        <v>0</v>
      </c>
      <c r="U423" s="369">
        <f>IF(K423= "Yes",0,IF( H423 = "salary",IF(T423 = 0,MAX(0,$R423-$S423), R423-T423),IF( H423 = "Hourly",'6. Hourly EE Wage Reduction'!AA423, 0)))</f>
        <v>0</v>
      </c>
      <c r="V423" s="67">
        <f t="shared" si="45"/>
        <v>0</v>
      </c>
      <c r="W423" s="405" t="str">
        <f>IF(U423 = 0, "No",IF('6. Hourly EE Wage Reduction'!T423 &gt;'6. Hourly EE Wage Reduction'!W423, "Yes", "No"))</f>
        <v>No</v>
      </c>
      <c r="X423" s="67">
        <f t="shared" si="46"/>
        <v>0</v>
      </c>
      <c r="Y423" s="67">
        <f t="shared" si="47"/>
        <v>0</v>
      </c>
      <c r="AA423" s="86">
        <f>IFERROR(IF('3.Weekly Hours &amp; Wage Activity'!J423 = "FT", 1,MIN(1,IF('3.Weekly Hours &amp; Wage Activity'!J423 = "", "",MIN('3.Weekly Hours &amp; Wage Activity'!J423/40,1)),IF('3.Weekly Hours &amp; Wage Activity'!J423="", "",'3.Weekly Hours &amp; Wage Activity'!J423/40 ))),0)</f>
        <v>0</v>
      </c>
      <c r="AB423" s="86">
        <f>IFERROR(IF('3.Weekly Hours &amp; Wage Activity'!K423 = "FT", 1,MIN(1,IF('3.Weekly Hours &amp; Wage Activity'!K423 = "", "",MIN('3.Weekly Hours &amp; Wage Activity'!K423/40,1)),IF('3.Weekly Hours &amp; Wage Activity'!K423="", "",'3.Weekly Hours &amp; Wage Activity'!K423/40 ))),0)</f>
        <v>0</v>
      </c>
      <c r="AC423" s="86">
        <f>IFERROR(IF('3.Weekly Hours &amp; Wage Activity'!L423 = "FT", 1,MIN(1,IF('3.Weekly Hours &amp; Wage Activity'!L423 = "", "",MIN('3.Weekly Hours &amp; Wage Activity'!L423/40,1)),IF('3.Weekly Hours &amp; Wage Activity'!L423="", "",'3.Weekly Hours &amp; Wage Activity'!L423/40 ))),0)</f>
        <v>0</v>
      </c>
      <c r="AD423" s="86">
        <f>IFERROR(IF('3.Weekly Hours &amp; Wage Activity'!M423 = "FT", 1,MIN(1,IF('3.Weekly Hours &amp; Wage Activity'!M423 = "", "",MIN('3.Weekly Hours &amp; Wage Activity'!M423/40,1)),IF('3.Weekly Hours &amp; Wage Activity'!M423="", "",'3.Weekly Hours &amp; Wage Activity'!M423/40 ))),0)</f>
        <v>0</v>
      </c>
      <c r="AE423" s="86">
        <f>IFERROR(IF('3.Weekly Hours &amp; Wage Activity'!N423 = "FT", 1,MIN(1,IF('3.Weekly Hours &amp; Wage Activity'!N423 = "", "",MIN('3.Weekly Hours &amp; Wage Activity'!N423/40,1)),IF('3.Weekly Hours &amp; Wage Activity'!N423="", "",'3.Weekly Hours &amp; Wage Activity'!N423/40 ))),0)</f>
        <v>0</v>
      </c>
      <c r="AF423" s="86">
        <f>IFERROR(IF('3.Weekly Hours &amp; Wage Activity'!O423 = "FT", 1,MIN(1,IF('3.Weekly Hours &amp; Wage Activity'!O423 = "", "",MIN('3.Weekly Hours &amp; Wage Activity'!O423/40,1)),IF('3.Weekly Hours &amp; Wage Activity'!O423="", "",'3.Weekly Hours &amp; Wage Activity'!O423/40 ))),0)</f>
        <v>0</v>
      </c>
      <c r="AG423" s="86">
        <f>IFERROR(IF('3.Weekly Hours &amp; Wage Activity'!P423 = "FT", 1,MIN(1,IF('3.Weekly Hours &amp; Wage Activity'!P423 = "", "",MIN('3.Weekly Hours &amp; Wage Activity'!P423/40,1)),IF('3.Weekly Hours &amp; Wage Activity'!P423="", "",'3.Weekly Hours &amp; Wage Activity'!P423/40 ))),0)</f>
        <v>0</v>
      </c>
      <c r="AH423" s="86">
        <f>IFERROR(IF('3.Weekly Hours &amp; Wage Activity'!Q423 = "FT", 1,MIN(1,IF('3.Weekly Hours &amp; Wage Activity'!Q423 = "", "",MIN('3.Weekly Hours &amp; Wage Activity'!Q423/40,1)),IF('3.Weekly Hours &amp; Wage Activity'!Q423="", "",'3.Weekly Hours &amp; Wage Activity'!Q423/40 ))),0)</f>
        <v>0</v>
      </c>
      <c r="AI423" s="86">
        <f>IFERROR(IF('3.Weekly Hours &amp; Wage Activity'!R423 = "FT", 1,MIN(1,IF('3.Weekly Hours &amp; Wage Activity'!R423 = "", "",MIN('3.Weekly Hours &amp; Wage Activity'!R423/40,1)),IF('3.Weekly Hours &amp; Wage Activity'!R423="", "",'3.Weekly Hours &amp; Wage Activity'!R423/40 ))),0)</f>
        <v>0</v>
      </c>
      <c r="AJ423" s="86">
        <f>IFERROR(IF('3.Weekly Hours &amp; Wage Activity'!S423 = "FT", 1,MIN(1,IF('3.Weekly Hours &amp; Wage Activity'!S423 = "", "",MIN('3.Weekly Hours &amp; Wage Activity'!S423/40,1)),IF('3.Weekly Hours &amp; Wage Activity'!S423="", "",'3.Weekly Hours &amp; Wage Activity'!S423/40 ))),0)</f>
        <v>0</v>
      </c>
      <c r="AK423" s="86">
        <f>IFERROR(IF('3.Weekly Hours &amp; Wage Activity'!T423 = "FT", 1,MIN(1,IF('3.Weekly Hours &amp; Wage Activity'!T423 = "", "",MIN('3.Weekly Hours &amp; Wage Activity'!T423/40,1)),IF('3.Weekly Hours &amp; Wage Activity'!T423="", "",'3.Weekly Hours &amp; Wage Activity'!T423/40 ))),0)</f>
        <v>0</v>
      </c>
      <c r="AL423" s="86">
        <f>IFERROR(IF('3.Weekly Hours &amp; Wage Activity'!U423 = "FT", 1,MIN(1,IF('3.Weekly Hours &amp; Wage Activity'!U423 = "", "",MIN('3.Weekly Hours &amp; Wage Activity'!U423/40,1)),IF('3.Weekly Hours &amp; Wage Activity'!U423="", "",'3.Weekly Hours &amp; Wage Activity'!U423/40 ))),0)</f>
        <v>0</v>
      </c>
      <c r="AM423" s="86">
        <f>IFERROR(IF('3.Weekly Hours &amp; Wage Activity'!V423 = "FT", 1,MIN(1,IF('3.Weekly Hours &amp; Wage Activity'!V423 = "", "",MIN('3.Weekly Hours &amp; Wage Activity'!V423/40,1)),IF('3.Weekly Hours &amp; Wage Activity'!V423="", "",'3.Weekly Hours &amp; Wage Activity'!V423/40 ))),0)</f>
        <v>0</v>
      </c>
      <c r="AN423" s="86">
        <f>IFERROR(IF('3.Weekly Hours &amp; Wage Activity'!W423 = "FT", 1,MIN(1,IF('3.Weekly Hours &amp; Wage Activity'!W423 = "", "",MIN('3.Weekly Hours &amp; Wage Activity'!W423/40,1)),IF('3.Weekly Hours &amp; Wage Activity'!W423="", "",'3.Weekly Hours &amp; Wage Activity'!W423/40 ))),0)</f>
        <v>0</v>
      </c>
      <c r="AO423" s="86">
        <f>IFERROR(IF('3.Weekly Hours &amp; Wage Activity'!X423 = "FT", 1,MIN(1,IF('3.Weekly Hours &amp; Wage Activity'!X423 = "", "",MIN('3.Weekly Hours &amp; Wage Activity'!X423/40,1)),IF('3.Weekly Hours &amp; Wage Activity'!X423="", "",'3.Weekly Hours &amp; Wage Activity'!X423/40 ))),0)</f>
        <v>0</v>
      </c>
      <c r="AP423" s="86">
        <f>IFERROR(IF('3.Weekly Hours &amp; Wage Activity'!Y423 = "FT", 1,MIN(1,IF('3.Weekly Hours &amp; Wage Activity'!Y423 = "", "",MIN('3.Weekly Hours &amp; Wage Activity'!Y423/40,1)),IF('3.Weekly Hours &amp; Wage Activity'!Y423="", "",'3.Weekly Hours &amp; Wage Activity'!Y423/40 ))),0)</f>
        <v>0</v>
      </c>
      <c r="AQ423" s="86">
        <f>IFERROR(IF('3.Weekly Hours &amp; Wage Activity'!Z423 = "FT", 1,MIN(1,IF('3.Weekly Hours &amp; Wage Activity'!Z423 = "", "",MIN('3.Weekly Hours &amp; Wage Activity'!Z423/40,1)),IF('3.Weekly Hours &amp; Wage Activity'!Z423="", "",'3.Weekly Hours &amp; Wage Activity'!Z423/40 ))),0)</f>
        <v>0</v>
      </c>
      <c r="AR423" s="86">
        <f>IFERROR(IF('3.Weekly Hours &amp; Wage Activity'!AA423 = "FT", 1,MIN(1,IF('3.Weekly Hours &amp; Wage Activity'!AA423 = "", "",MIN('3.Weekly Hours &amp; Wage Activity'!AA423/40,1)),IF('3.Weekly Hours &amp; Wage Activity'!AA423="", "",'3.Weekly Hours &amp; Wage Activity'!AA423/40 ))),0)</f>
        <v>0</v>
      </c>
      <c r="AS423" s="86">
        <f>IFERROR(IF('3.Weekly Hours &amp; Wage Activity'!AB423 = "FT", 1,MIN(1,IF('3.Weekly Hours &amp; Wage Activity'!AB423 = "", "",MIN('3.Weekly Hours &amp; Wage Activity'!AB423/40,1)),IF('3.Weekly Hours &amp; Wage Activity'!AB423="", "",'3.Weekly Hours &amp; Wage Activity'!AB423/40 ))),0)</f>
        <v>0</v>
      </c>
      <c r="AT423" s="86">
        <f>IFERROR(IF('3.Weekly Hours &amp; Wage Activity'!AC423 = "FT", 1,MIN(1,IF('3.Weekly Hours &amp; Wage Activity'!AC423 = "", "",MIN('3.Weekly Hours &amp; Wage Activity'!AC423/40,1)),IF('3.Weekly Hours &amp; Wage Activity'!AC423="", "",'3.Weekly Hours &amp; Wage Activity'!AC423/40 ))),0)</f>
        <v>0</v>
      </c>
      <c r="AU423" s="86">
        <f>IFERROR(IF('3.Weekly Hours &amp; Wage Activity'!AD423 = "FT", 1,MIN(1,IF('3.Weekly Hours &amp; Wage Activity'!AD423 = "", "",MIN('3.Weekly Hours &amp; Wage Activity'!AD423/40,1)),IF('3.Weekly Hours &amp; Wage Activity'!AD423="", "",'3.Weekly Hours &amp; Wage Activity'!AD423/40 ))),0)</f>
        <v>0</v>
      </c>
      <c r="AV423" s="86">
        <f>IFERROR(IF('3.Weekly Hours &amp; Wage Activity'!AE423 = "FT", 1,MIN(1,IF('3.Weekly Hours &amp; Wage Activity'!AE423 = "", "",MIN('3.Weekly Hours &amp; Wage Activity'!AE423/40,1)),IF('3.Weekly Hours &amp; Wage Activity'!AE423="", "",'3.Weekly Hours &amp; Wage Activity'!AE423/40 ))),0)</f>
        <v>0</v>
      </c>
      <c r="AW423" s="86">
        <f>IFERROR(IF('3.Weekly Hours &amp; Wage Activity'!AF423 = "FT", 1,MIN(1,IF('3.Weekly Hours &amp; Wage Activity'!AF423 = "", "",MIN('3.Weekly Hours &amp; Wage Activity'!AF423/40,1)),IF('3.Weekly Hours &amp; Wage Activity'!AF423="", "",'3.Weekly Hours &amp; Wage Activity'!AF423/40 ))),0)</f>
        <v>0</v>
      </c>
      <c r="AX423" s="86">
        <f>IFERROR(IF('3.Weekly Hours &amp; Wage Activity'!AG423 = "FT", 1,MIN(1,IF('3.Weekly Hours &amp; Wage Activity'!AG423 = "", "",MIN('3.Weekly Hours &amp; Wage Activity'!AG423/40,1)),IF('3.Weekly Hours &amp; Wage Activity'!AG423="", "",'3.Weekly Hours &amp; Wage Activity'!AG423/40 ))),0)</f>
        <v>0</v>
      </c>
      <c r="AY423" s="523">
        <f>SUM( IF(COUNTIF('3.Weekly Hours &amp; Wage Activity'!J423:Q423, "&lt;&gt;FT") = 0, COLUMNS('3.Weekly Hours &amp; Wage Activity'!J423:AG423) * 40, '3.Weekly Hours &amp; Wage Activity'!J423:AG423))</f>
        <v>0</v>
      </c>
      <c r="AZ423" s="86">
        <f t="shared" si="48"/>
        <v>0</v>
      </c>
      <c r="BA423" s="87">
        <f t="shared" si="49"/>
        <v>0</v>
      </c>
      <c r="BB423" s="74" t="str">
        <f>IF('2.Census &amp; Reference Benchmarks'!K423 = "", "", '2.Census &amp; Reference Benchmarks'!K423)</f>
        <v/>
      </c>
      <c r="BC423" s="185">
        <f>IF('2.Census &amp; Reference Benchmarks'!L423="N/A",IF(OR(AND(G423="",I423=""),AND(G423&lt;DATEVALUE("1/1/2020"),OR(I423="",I423&gt;DATEVALUE("3/31/2020")))),177.14,IF(OR(I423 = "", I423 &gt; DATEVALUE("1/31/2020")), ROUND(177.14*((DATEVALUE("2/1/2020") -G423)/31),1))),IF('2.Census &amp; Reference Benchmarks'!L423="",0,'2.Census &amp; Reference Benchmarks'!L423))</f>
        <v>0</v>
      </c>
      <c r="BD423" s="74" t="str">
        <f>IF('2.Census &amp; Reference Benchmarks'!N423 = "", "", '2.Census &amp; Reference Benchmarks'!N423)</f>
        <v/>
      </c>
      <c r="BE423" s="185">
        <f>IF('2.Census &amp; Reference Benchmarks'!O423="N/A",IF(OR(AND(G423="",I423=""),AND(G423&lt;=DATEVALUE("2/1/2020"),OR(I423="",I423&gt;=DATEVALUE("2/29/2020")))),165.71,IF(AND(G423&gt;DATEVALUE("2/1/2020"),OR(I423="",I423&lt;=DATEVALUE("2/29/2020"))),((DATEVALUE("3/1/2020")-G423)/29)*165.71,"")),IF('2.Census &amp; Reference Benchmarks'!O423="",0,'2.Census &amp; Reference Benchmarks'!O423))</f>
        <v>0</v>
      </c>
    </row>
    <row r="424" spans="1:57" x14ac:dyDescent="0.25">
      <c r="A424" s="3"/>
      <c r="B424" s="56">
        <f>IF('2.Census &amp; Reference Benchmarks'!B424 &lt;&gt;"",'2.Census &amp; Reference Benchmarks'!B424,"")</f>
        <v>0</v>
      </c>
      <c r="C424" s="56">
        <f>IF('2.Census &amp; Reference Benchmarks'!C424 &lt;&gt;"",'2.Census &amp; Reference Benchmarks'!C424,"")</f>
        <v>0</v>
      </c>
      <c r="D424" s="57" t="str">
        <f>IF('2.Census &amp; Reference Benchmarks'!D424 &lt;&gt;"",'2.Census &amp; Reference Benchmarks'!D424,"")</f>
        <v/>
      </c>
      <c r="E424" s="56" t="str">
        <f>IF('2.Census &amp; Reference Benchmarks'!E424 &lt;&gt;"",'2.Census &amp; Reference Benchmarks'!E424,"")</f>
        <v/>
      </c>
      <c r="F424" s="56" t="str">
        <f>IF('2.Census &amp; Reference Benchmarks'!F424 &lt;&gt;"",'2.Census &amp; Reference Benchmarks'!F424,"")</f>
        <v/>
      </c>
      <c r="G424" s="58" t="str">
        <f>IF('2.Census &amp; Reference Benchmarks'!G424 &lt;&gt;"",'2.Census &amp; Reference Benchmarks'!G424,"")</f>
        <v/>
      </c>
      <c r="H424" s="58" t="str">
        <f>IF('2.Census &amp; Reference Benchmarks'!H424 &lt;&gt;"",'2.Census &amp; Reference Benchmarks'!H424,"")</f>
        <v/>
      </c>
      <c r="I424" s="58" t="str">
        <f>IF('2.Census &amp; Reference Benchmarks'!I424 &lt;&gt;"",'2.Census &amp; Reference Benchmarks'!I424,"")</f>
        <v/>
      </c>
      <c r="J424" s="69" t="str">
        <f>IF('2.Census &amp; Reference Benchmarks'!J424 &lt;&gt;"",'2.Census &amp; Reference Benchmarks'!J424,"")</f>
        <v/>
      </c>
      <c r="K424" s="58" t="str">
        <f>IF('7.Safe Harbor Input Data &amp; Calc'!Q426 &lt;&gt; "", '7.Safe Harbor Input Data &amp; Calc'!Q426, "")</f>
        <v>No</v>
      </c>
      <c r="L424" s="59" t="str">
        <f>IF('2.Census &amp; Reference Benchmarks'!T424&lt;&gt; "",'2.Census &amp; Reference Benchmarks'!T424,"")</f>
        <v/>
      </c>
      <c r="M424" s="60">
        <f>'2.Census &amp; Reference Benchmarks'!M424</f>
        <v>0</v>
      </c>
      <c r="N424" s="60">
        <f>'2.Census &amp; Reference Benchmarks'!P424</f>
        <v>0</v>
      </c>
      <c r="O424" s="60">
        <f>'2.Census &amp; Reference Benchmarks'!S424</f>
        <v>0</v>
      </c>
      <c r="P424" s="52">
        <f>IF( AND(I424 &lt; '1. Summary for SBA'!$J$7, I424 &lt;&gt;""), 0, IF(AND(G424="",I424=""),SUM(M424:O424)*4,IF(I424&lt;'1. Summary for SBA'!$J$7,0,IF(K424="Yes",0,IF(H424="Salary",IF(AND(SUM(M424:O424)*4&lt;100000,L424=""),(SUM(M424:O424)/(IF(OR(I424=0,I424&gt;=DATEVALUE("3/31/2020")),DATEVALUE("3/31/2020"),I424)-IF(OR(G424&lt;=DATEVALUE("1/1/2020"), G424 = ""),DATEVALUE("1/1/2020"),IF(OR(MONTH(G424)=1),G424+1,IF(MONTH(G424)=3,G424,G424-1)))))*360,0),0)))))</f>
        <v>0</v>
      </c>
      <c r="Q424" s="52">
        <f t="shared" si="50"/>
        <v>0</v>
      </c>
      <c r="R424" s="67">
        <f t="shared" si="44"/>
        <v>0</v>
      </c>
      <c r="S424" s="53">
        <f>SUM('3.Weekly Hours &amp; Wage Activity'!AI424:BF424)</f>
        <v>0</v>
      </c>
      <c r="T424" s="53">
        <f>IF(AND(I424&lt;&gt; "",  I424 &lt; '1. Summary for SBA'!$J$11 +168, I424 &gt; '1. Summary for SBA'!$J$11),S424+(((168-(I424-'1. Summary for SBA'!$J$11+1))*S424)/((I424-'1. Summary for SBA'!$J$11+1))),0)</f>
        <v>0</v>
      </c>
      <c r="U424" s="369">
        <f>IF(K424= "Yes",0,IF( H424 = "salary",IF(T424 = 0,MAX(0,$R424-$S424), R424-T424),IF( H424 = "Hourly",'6. Hourly EE Wage Reduction'!AA424, 0)))</f>
        <v>0</v>
      </c>
      <c r="V424" s="67">
        <f t="shared" si="45"/>
        <v>0</v>
      </c>
      <c r="W424" s="405" t="str">
        <f>IF(U424 = 0, "No",IF('6. Hourly EE Wage Reduction'!T424 &gt;'6. Hourly EE Wage Reduction'!W424, "Yes", "No"))</f>
        <v>No</v>
      </c>
      <c r="X424" s="67">
        <f t="shared" si="46"/>
        <v>0</v>
      </c>
      <c r="Y424" s="67">
        <f t="shared" si="47"/>
        <v>0</v>
      </c>
      <c r="AA424" s="86">
        <f>IFERROR(IF('3.Weekly Hours &amp; Wage Activity'!J424 = "FT", 1,MIN(1,IF('3.Weekly Hours &amp; Wage Activity'!J424 = "", "",MIN('3.Weekly Hours &amp; Wage Activity'!J424/40,1)),IF('3.Weekly Hours &amp; Wage Activity'!J424="", "",'3.Weekly Hours &amp; Wage Activity'!J424/40 ))),0)</f>
        <v>0</v>
      </c>
      <c r="AB424" s="86">
        <f>IFERROR(IF('3.Weekly Hours &amp; Wage Activity'!K424 = "FT", 1,MIN(1,IF('3.Weekly Hours &amp; Wage Activity'!K424 = "", "",MIN('3.Weekly Hours &amp; Wage Activity'!K424/40,1)),IF('3.Weekly Hours &amp; Wage Activity'!K424="", "",'3.Weekly Hours &amp; Wage Activity'!K424/40 ))),0)</f>
        <v>0</v>
      </c>
      <c r="AC424" s="86">
        <f>IFERROR(IF('3.Weekly Hours &amp; Wage Activity'!L424 = "FT", 1,MIN(1,IF('3.Weekly Hours &amp; Wage Activity'!L424 = "", "",MIN('3.Weekly Hours &amp; Wage Activity'!L424/40,1)),IF('3.Weekly Hours &amp; Wage Activity'!L424="", "",'3.Weekly Hours &amp; Wage Activity'!L424/40 ))),0)</f>
        <v>0</v>
      </c>
      <c r="AD424" s="86">
        <f>IFERROR(IF('3.Weekly Hours &amp; Wage Activity'!M424 = "FT", 1,MIN(1,IF('3.Weekly Hours &amp; Wage Activity'!M424 = "", "",MIN('3.Weekly Hours &amp; Wage Activity'!M424/40,1)),IF('3.Weekly Hours &amp; Wage Activity'!M424="", "",'3.Weekly Hours &amp; Wage Activity'!M424/40 ))),0)</f>
        <v>0</v>
      </c>
      <c r="AE424" s="86">
        <f>IFERROR(IF('3.Weekly Hours &amp; Wage Activity'!N424 = "FT", 1,MIN(1,IF('3.Weekly Hours &amp; Wage Activity'!N424 = "", "",MIN('3.Weekly Hours &amp; Wage Activity'!N424/40,1)),IF('3.Weekly Hours &amp; Wage Activity'!N424="", "",'3.Weekly Hours &amp; Wage Activity'!N424/40 ))),0)</f>
        <v>0</v>
      </c>
      <c r="AF424" s="86">
        <f>IFERROR(IF('3.Weekly Hours &amp; Wage Activity'!O424 = "FT", 1,MIN(1,IF('3.Weekly Hours &amp; Wage Activity'!O424 = "", "",MIN('3.Weekly Hours &amp; Wage Activity'!O424/40,1)),IF('3.Weekly Hours &amp; Wage Activity'!O424="", "",'3.Weekly Hours &amp; Wage Activity'!O424/40 ))),0)</f>
        <v>0</v>
      </c>
      <c r="AG424" s="86">
        <f>IFERROR(IF('3.Weekly Hours &amp; Wage Activity'!P424 = "FT", 1,MIN(1,IF('3.Weekly Hours &amp; Wage Activity'!P424 = "", "",MIN('3.Weekly Hours &amp; Wage Activity'!P424/40,1)),IF('3.Weekly Hours &amp; Wage Activity'!P424="", "",'3.Weekly Hours &amp; Wage Activity'!P424/40 ))),0)</f>
        <v>0</v>
      </c>
      <c r="AH424" s="86">
        <f>IFERROR(IF('3.Weekly Hours &amp; Wage Activity'!Q424 = "FT", 1,MIN(1,IF('3.Weekly Hours &amp; Wage Activity'!Q424 = "", "",MIN('3.Weekly Hours &amp; Wage Activity'!Q424/40,1)),IF('3.Weekly Hours &amp; Wage Activity'!Q424="", "",'3.Weekly Hours &amp; Wage Activity'!Q424/40 ))),0)</f>
        <v>0</v>
      </c>
      <c r="AI424" s="86">
        <f>IFERROR(IF('3.Weekly Hours &amp; Wage Activity'!R424 = "FT", 1,MIN(1,IF('3.Weekly Hours &amp; Wage Activity'!R424 = "", "",MIN('3.Weekly Hours &amp; Wage Activity'!R424/40,1)),IF('3.Weekly Hours &amp; Wage Activity'!R424="", "",'3.Weekly Hours &amp; Wage Activity'!R424/40 ))),0)</f>
        <v>0</v>
      </c>
      <c r="AJ424" s="86">
        <f>IFERROR(IF('3.Weekly Hours &amp; Wage Activity'!S424 = "FT", 1,MIN(1,IF('3.Weekly Hours &amp; Wage Activity'!S424 = "", "",MIN('3.Weekly Hours &amp; Wage Activity'!S424/40,1)),IF('3.Weekly Hours &amp; Wage Activity'!S424="", "",'3.Weekly Hours &amp; Wage Activity'!S424/40 ))),0)</f>
        <v>0</v>
      </c>
      <c r="AK424" s="86">
        <f>IFERROR(IF('3.Weekly Hours &amp; Wage Activity'!T424 = "FT", 1,MIN(1,IF('3.Weekly Hours &amp; Wage Activity'!T424 = "", "",MIN('3.Weekly Hours &amp; Wage Activity'!T424/40,1)),IF('3.Weekly Hours &amp; Wage Activity'!T424="", "",'3.Weekly Hours &amp; Wage Activity'!T424/40 ))),0)</f>
        <v>0</v>
      </c>
      <c r="AL424" s="86">
        <f>IFERROR(IF('3.Weekly Hours &amp; Wage Activity'!U424 = "FT", 1,MIN(1,IF('3.Weekly Hours &amp; Wage Activity'!U424 = "", "",MIN('3.Weekly Hours &amp; Wage Activity'!U424/40,1)),IF('3.Weekly Hours &amp; Wage Activity'!U424="", "",'3.Weekly Hours &amp; Wage Activity'!U424/40 ))),0)</f>
        <v>0</v>
      </c>
      <c r="AM424" s="86">
        <f>IFERROR(IF('3.Weekly Hours &amp; Wage Activity'!V424 = "FT", 1,MIN(1,IF('3.Weekly Hours &amp; Wage Activity'!V424 = "", "",MIN('3.Weekly Hours &amp; Wage Activity'!V424/40,1)),IF('3.Weekly Hours &amp; Wage Activity'!V424="", "",'3.Weekly Hours &amp; Wage Activity'!V424/40 ))),0)</f>
        <v>0</v>
      </c>
      <c r="AN424" s="86">
        <f>IFERROR(IF('3.Weekly Hours &amp; Wage Activity'!W424 = "FT", 1,MIN(1,IF('3.Weekly Hours &amp; Wage Activity'!W424 = "", "",MIN('3.Weekly Hours &amp; Wage Activity'!W424/40,1)),IF('3.Weekly Hours &amp; Wage Activity'!W424="", "",'3.Weekly Hours &amp; Wage Activity'!W424/40 ))),0)</f>
        <v>0</v>
      </c>
      <c r="AO424" s="86">
        <f>IFERROR(IF('3.Weekly Hours &amp; Wage Activity'!X424 = "FT", 1,MIN(1,IF('3.Weekly Hours &amp; Wage Activity'!X424 = "", "",MIN('3.Weekly Hours &amp; Wage Activity'!X424/40,1)),IF('3.Weekly Hours &amp; Wage Activity'!X424="", "",'3.Weekly Hours &amp; Wage Activity'!X424/40 ))),0)</f>
        <v>0</v>
      </c>
      <c r="AP424" s="86">
        <f>IFERROR(IF('3.Weekly Hours &amp; Wage Activity'!Y424 = "FT", 1,MIN(1,IF('3.Weekly Hours &amp; Wage Activity'!Y424 = "", "",MIN('3.Weekly Hours &amp; Wage Activity'!Y424/40,1)),IF('3.Weekly Hours &amp; Wage Activity'!Y424="", "",'3.Weekly Hours &amp; Wage Activity'!Y424/40 ))),0)</f>
        <v>0</v>
      </c>
      <c r="AQ424" s="86">
        <f>IFERROR(IF('3.Weekly Hours &amp; Wage Activity'!Z424 = "FT", 1,MIN(1,IF('3.Weekly Hours &amp; Wage Activity'!Z424 = "", "",MIN('3.Weekly Hours &amp; Wage Activity'!Z424/40,1)),IF('3.Weekly Hours &amp; Wage Activity'!Z424="", "",'3.Weekly Hours &amp; Wage Activity'!Z424/40 ))),0)</f>
        <v>0</v>
      </c>
      <c r="AR424" s="86">
        <f>IFERROR(IF('3.Weekly Hours &amp; Wage Activity'!AA424 = "FT", 1,MIN(1,IF('3.Weekly Hours &amp; Wage Activity'!AA424 = "", "",MIN('3.Weekly Hours &amp; Wage Activity'!AA424/40,1)),IF('3.Weekly Hours &amp; Wage Activity'!AA424="", "",'3.Weekly Hours &amp; Wage Activity'!AA424/40 ))),0)</f>
        <v>0</v>
      </c>
      <c r="AS424" s="86">
        <f>IFERROR(IF('3.Weekly Hours &amp; Wage Activity'!AB424 = "FT", 1,MIN(1,IF('3.Weekly Hours &amp; Wage Activity'!AB424 = "", "",MIN('3.Weekly Hours &amp; Wage Activity'!AB424/40,1)),IF('3.Weekly Hours &amp; Wage Activity'!AB424="", "",'3.Weekly Hours &amp; Wage Activity'!AB424/40 ))),0)</f>
        <v>0</v>
      </c>
      <c r="AT424" s="86">
        <f>IFERROR(IF('3.Weekly Hours &amp; Wage Activity'!AC424 = "FT", 1,MIN(1,IF('3.Weekly Hours &amp; Wage Activity'!AC424 = "", "",MIN('3.Weekly Hours &amp; Wage Activity'!AC424/40,1)),IF('3.Weekly Hours &amp; Wage Activity'!AC424="", "",'3.Weekly Hours &amp; Wage Activity'!AC424/40 ))),0)</f>
        <v>0</v>
      </c>
      <c r="AU424" s="86">
        <f>IFERROR(IF('3.Weekly Hours &amp; Wage Activity'!AD424 = "FT", 1,MIN(1,IF('3.Weekly Hours &amp; Wage Activity'!AD424 = "", "",MIN('3.Weekly Hours &amp; Wage Activity'!AD424/40,1)),IF('3.Weekly Hours &amp; Wage Activity'!AD424="", "",'3.Weekly Hours &amp; Wage Activity'!AD424/40 ))),0)</f>
        <v>0</v>
      </c>
      <c r="AV424" s="86">
        <f>IFERROR(IF('3.Weekly Hours &amp; Wage Activity'!AE424 = "FT", 1,MIN(1,IF('3.Weekly Hours &amp; Wage Activity'!AE424 = "", "",MIN('3.Weekly Hours &amp; Wage Activity'!AE424/40,1)),IF('3.Weekly Hours &amp; Wage Activity'!AE424="", "",'3.Weekly Hours &amp; Wage Activity'!AE424/40 ))),0)</f>
        <v>0</v>
      </c>
      <c r="AW424" s="86">
        <f>IFERROR(IF('3.Weekly Hours &amp; Wage Activity'!AF424 = "FT", 1,MIN(1,IF('3.Weekly Hours &amp; Wage Activity'!AF424 = "", "",MIN('3.Weekly Hours &amp; Wage Activity'!AF424/40,1)),IF('3.Weekly Hours &amp; Wage Activity'!AF424="", "",'3.Weekly Hours &amp; Wage Activity'!AF424/40 ))),0)</f>
        <v>0</v>
      </c>
      <c r="AX424" s="86">
        <f>IFERROR(IF('3.Weekly Hours &amp; Wage Activity'!AG424 = "FT", 1,MIN(1,IF('3.Weekly Hours &amp; Wage Activity'!AG424 = "", "",MIN('3.Weekly Hours &amp; Wage Activity'!AG424/40,1)),IF('3.Weekly Hours &amp; Wage Activity'!AG424="", "",'3.Weekly Hours &amp; Wage Activity'!AG424/40 ))),0)</f>
        <v>0</v>
      </c>
      <c r="AY424" s="523">
        <f>SUM( IF(COUNTIF('3.Weekly Hours &amp; Wage Activity'!J424:Q424, "&lt;&gt;FT") = 0, COLUMNS('3.Weekly Hours &amp; Wage Activity'!J424:AG424) * 40, '3.Weekly Hours &amp; Wage Activity'!J424:AG424))</f>
        <v>0</v>
      </c>
      <c r="AZ424" s="86">
        <f t="shared" si="48"/>
        <v>0</v>
      </c>
      <c r="BA424" s="87">
        <f t="shared" si="49"/>
        <v>0</v>
      </c>
      <c r="BB424" s="74" t="str">
        <f>IF('2.Census &amp; Reference Benchmarks'!K424 = "", "", '2.Census &amp; Reference Benchmarks'!K424)</f>
        <v/>
      </c>
      <c r="BC424" s="185">
        <f>IF('2.Census &amp; Reference Benchmarks'!L424="N/A",IF(OR(AND(G424="",I424=""),AND(G424&lt;DATEVALUE("1/1/2020"),OR(I424="",I424&gt;DATEVALUE("3/31/2020")))),177.14,IF(OR(I424 = "", I424 &gt; DATEVALUE("1/31/2020")), ROUND(177.14*((DATEVALUE("2/1/2020") -G424)/31),1))),IF('2.Census &amp; Reference Benchmarks'!L424="",0,'2.Census &amp; Reference Benchmarks'!L424))</f>
        <v>0</v>
      </c>
      <c r="BD424" s="74" t="str">
        <f>IF('2.Census &amp; Reference Benchmarks'!N424 = "", "", '2.Census &amp; Reference Benchmarks'!N424)</f>
        <v/>
      </c>
      <c r="BE424" s="185">
        <f>IF('2.Census &amp; Reference Benchmarks'!O424="N/A",IF(OR(AND(G424="",I424=""),AND(G424&lt;=DATEVALUE("2/1/2020"),OR(I424="",I424&gt;=DATEVALUE("2/29/2020")))),165.71,IF(AND(G424&gt;DATEVALUE("2/1/2020"),OR(I424="",I424&lt;=DATEVALUE("2/29/2020"))),((DATEVALUE("3/1/2020")-G424)/29)*165.71,"")),IF('2.Census &amp; Reference Benchmarks'!O424="",0,'2.Census &amp; Reference Benchmarks'!O424))</f>
        <v>0</v>
      </c>
    </row>
    <row r="425" spans="1:57" x14ac:dyDescent="0.25">
      <c r="A425" s="3"/>
      <c r="B425" s="56">
        <f>IF('2.Census &amp; Reference Benchmarks'!B425 &lt;&gt;"",'2.Census &amp; Reference Benchmarks'!B425,"")</f>
        <v>0</v>
      </c>
      <c r="C425" s="56">
        <f>IF('2.Census &amp; Reference Benchmarks'!C425 &lt;&gt;"",'2.Census &amp; Reference Benchmarks'!C425,"")</f>
        <v>0</v>
      </c>
      <c r="D425" s="57" t="str">
        <f>IF('2.Census &amp; Reference Benchmarks'!D425 &lt;&gt;"",'2.Census &amp; Reference Benchmarks'!D425,"")</f>
        <v/>
      </c>
      <c r="E425" s="56" t="str">
        <f>IF('2.Census &amp; Reference Benchmarks'!E425 &lt;&gt;"",'2.Census &amp; Reference Benchmarks'!E425,"")</f>
        <v/>
      </c>
      <c r="F425" s="56" t="str">
        <f>IF('2.Census &amp; Reference Benchmarks'!F425 &lt;&gt;"",'2.Census &amp; Reference Benchmarks'!F425,"")</f>
        <v/>
      </c>
      <c r="G425" s="58" t="str">
        <f>IF('2.Census &amp; Reference Benchmarks'!G425 &lt;&gt;"",'2.Census &amp; Reference Benchmarks'!G425,"")</f>
        <v/>
      </c>
      <c r="H425" s="58" t="str">
        <f>IF('2.Census &amp; Reference Benchmarks'!H425 &lt;&gt;"",'2.Census &amp; Reference Benchmarks'!H425,"")</f>
        <v/>
      </c>
      <c r="I425" s="58" t="str">
        <f>IF('2.Census &amp; Reference Benchmarks'!I425 &lt;&gt;"",'2.Census &amp; Reference Benchmarks'!I425,"")</f>
        <v/>
      </c>
      <c r="J425" s="69" t="str">
        <f>IF('2.Census &amp; Reference Benchmarks'!J425 &lt;&gt;"",'2.Census &amp; Reference Benchmarks'!J425,"")</f>
        <v/>
      </c>
      <c r="K425" s="58" t="str">
        <f>IF('7.Safe Harbor Input Data &amp; Calc'!Q427 &lt;&gt; "", '7.Safe Harbor Input Data &amp; Calc'!Q427, "")</f>
        <v>No</v>
      </c>
      <c r="L425" s="59" t="str">
        <f>IF('2.Census &amp; Reference Benchmarks'!T425&lt;&gt; "",'2.Census &amp; Reference Benchmarks'!T425,"")</f>
        <v/>
      </c>
      <c r="M425" s="60">
        <f>'2.Census &amp; Reference Benchmarks'!M425</f>
        <v>0</v>
      </c>
      <c r="N425" s="60">
        <f>'2.Census &amp; Reference Benchmarks'!P425</f>
        <v>0</v>
      </c>
      <c r="O425" s="60">
        <f>'2.Census &amp; Reference Benchmarks'!S425</f>
        <v>0</v>
      </c>
      <c r="P425" s="52">
        <f>IF( AND(I425 &lt; '1. Summary for SBA'!$J$7, I425 &lt;&gt;""), 0, IF(AND(G425="",I425=""),SUM(M425:O425)*4,IF(I425&lt;'1. Summary for SBA'!$J$7,0,IF(K425="Yes",0,IF(H425="Salary",IF(AND(SUM(M425:O425)*4&lt;100000,L425=""),(SUM(M425:O425)/(IF(OR(I425=0,I425&gt;=DATEVALUE("3/31/2020")),DATEVALUE("3/31/2020"),I425)-IF(OR(G425&lt;=DATEVALUE("1/1/2020"), G425 = ""),DATEVALUE("1/1/2020"),IF(OR(MONTH(G425)=1),G425+1,IF(MONTH(G425)=3,G425,G425-1)))))*360,0),0)))))</f>
        <v>0</v>
      </c>
      <c r="Q425" s="52">
        <f t="shared" si="50"/>
        <v>0</v>
      </c>
      <c r="R425" s="67">
        <f t="shared" si="44"/>
        <v>0</v>
      </c>
      <c r="S425" s="53">
        <f>SUM('3.Weekly Hours &amp; Wage Activity'!AI425:BF425)</f>
        <v>0</v>
      </c>
      <c r="T425" s="53">
        <f>IF(AND(I425&lt;&gt; "",  I425 &lt; '1. Summary for SBA'!$J$11 +168, I425 &gt; '1. Summary for SBA'!$J$11),S425+(((168-(I425-'1. Summary for SBA'!$J$11+1))*S425)/((I425-'1. Summary for SBA'!$J$11+1))),0)</f>
        <v>0</v>
      </c>
      <c r="U425" s="369">
        <f>IF(K425= "Yes",0,IF( H425 = "salary",IF(T425 = 0,MAX(0,$R425-$S425), R425-T425),IF( H425 = "Hourly",'6. Hourly EE Wage Reduction'!AA425, 0)))</f>
        <v>0</v>
      </c>
      <c r="V425" s="67">
        <f t="shared" si="45"/>
        <v>0</v>
      </c>
      <c r="W425" s="405" t="str">
        <f>IF(U425 = 0, "No",IF('6. Hourly EE Wage Reduction'!T425 &gt;'6. Hourly EE Wage Reduction'!W425, "Yes", "No"))</f>
        <v>No</v>
      </c>
      <c r="X425" s="67">
        <f t="shared" si="46"/>
        <v>0</v>
      </c>
      <c r="Y425" s="67">
        <f t="shared" si="47"/>
        <v>0</v>
      </c>
      <c r="AA425" s="86">
        <f>IFERROR(IF('3.Weekly Hours &amp; Wage Activity'!J425 = "FT", 1,MIN(1,IF('3.Weekly Hours &amp; Wage Activity'!J425 = "", "",MIN('3.Weekly Hours &amp; Wage Activity'!J425/40,1)),IF('3.Weekly Hours &amp; Wage Activity'!J425="", "",'3.Weekly Hours &amp; Wage Activity'!J425/40 ))),0)</f>
        <v>0</v>
      </c>
      <c r="AB425" s="86">
        <f>IFERROR(IF('3.Weekly Hours &amp; Wage Activity'!K425 = "FT", 1,MIN(1,IF('3.Weekly Hours &amp; Wage Activity'!K425 = "", "",MIN('3.Weekly Hours &amp; Wage Activity'!K425/40,1)),IF('3.Weekly Hours &amp; Wage Activity'!K425="", "",'3.Weekly Hours &amp; Wage Activity'!K425/40 ))),0)</f>
        <v>0</v>
      </c>
      <c r="AC425" s="86">
        <f>IFERROR(IF('3.Weekly Hours &amp; Wage Activity'!L425 = "FT", 1,MIN(1,IF('3.Weekly Hours &amp; Wage Activity'!L425 = "", "",MIN('3.Weekly Hours &amp; Wage Activity'!L425/40,1)),IF('3.Weekly Hours &amp; Wage Activity'!L425="", "",'3.Weekly Hours &amp; Wage Activity'!L425/40 ))),0)</f>
        <v>0</v>
      </c>
      <c r="AD425" s="86">
        <f>IFERROR(IF('3.Weekly Hours &amp; Wage Activity'!M425 = "FT", 1,MIN(1,IF('3.Weekly Hours &amp; Wage Activity'!M425 = "", "",MIN('3.Weekly Hours &amp; Wage Activity'!M425/40,1)),IF('3.Weekly Hours &amp; Wage Activity'!M425="", "",'3.Weekly Hours &amp; Wage Activity'!M425/40 ))),0)</f>
        <v>0</v>
      </c>
      <c r="AE425" s="86">
        <f>IFERROR(IF('3.Weekly Hours &amp; Wage Activity'!N425 = "FT", 1,MIN(1,IF('3.Weekly Hours &amp; Wage Activity'!N425 = "", "",MIN('3.Weekly Hours &amp; Wage Activity'!N425/40,1)),IF('3.Weekly Hours &amp; Wage Activity'!N425="", "",'3.Weekly Hours &amp; Wage Activity'!N425/40 ))),0)</f>
        <v>0</v>
      </c>
      <c r="AF425" s="86">
        <f>IFERROR(IF('3.Weekly Hours &amp; Wage Activity'!O425 = "FT", 1,MIN(1,IF('3.Weekly Hours &amp; Wage Activity'!O425 = "", "",MIN('3.Weekly Hours &amp; Wage Activity'!O425/40,1)),IF('3.Weekly Hours &amp; Wage Activity'!O425="", "",'3.Weekly Hours &amp; Wage Activity'!O425/40 ))),0)</f>
        <v>0</v>
      </c>
      <c r="AG425" s="86">
        <f>IFERROR(IF('3.Weekly Hours &amp; Wage Activity'!P425 = "FT", 1,MIN(1,IF('3.Weekly Hours &amp; Wage Activity'!P425 = "", "",MIN('3.Weekly Hours &amp; Wage Activity'!P425/40,1)),IF('3.Weekly Hours &amp; Wage Activity'!P425="", "",'3.Weekly Hours &amp; Wage Activity'!P425/40 ))),0)</f>
        <v>0</v>
      </c>
      <c r="AH425" s="86">
        <f>IFERROR(IF('3.Weekly Hours &amp; Wage Activity'!Q425 = "FT", 1,MIN(1,IF('3.Weekly Hours &amp; Wage Activity'!Q425 = "", "",MIN('3.Weekly Hours &amp; Wage Activity'!Q425/40,1)),IF('3.Weekly Hours &amp; Wage Activity'!Q425="", "",'3.Weekly Hours &amp; Wage Activity'!Q425/40 ))),0)</f>
        <v>0</v>
      </c>
      <c r="AI425" s="86">
        <f>IFERROR(IF('3.Weekly Hours &amp; Wage Activity'!R425 = "FT", 1,MIN(1,IF('3.Weekly Hours &amp; Wage Activity'!R425 = "", "",MIN('3.Weekly Hours &amp; Wage Activity'!R425/40,1)),IF('3.Weekly Hours &amp; Wage Activity'!R425="", "",'3.Weekly Hours &amp; Wage Activity'!R425/40 ))),0)</f>
        <v>0</v>
      </c>
      <c r="AJ425" s="86">
        <f>IFERROR(IF('3.Weekly Hours &amp; Wage Activity'!S425 = "FT", 1,MIN(1,IF('3.Weekly Hours &amp; Wage Activity'!S425 = "", "",MIN('3.Weekly Hours &amp; Wage Activity'!S425/40,1)),IF('3.Weekly Hours &amp; Wage Activity'!S425="", "",'3.Weekly Hours &amp; Wage Activity'!S425/40 ))),0)</f>
        <v>0</v>
      </c>
      <c r="AK425" s="86">
        <f>IFERROR(IF('3.Weekly Hours &amp; Wage Activity'!T425 = "FT", 1,MIN(1,IF('3.Weekly Hours &amp; Wage Activity'!T425 = "", "",MIN('3.Weekly Hours &amp; Wage Activity'!T425/40,1)),IF('3.Weekly Hours &amp; Wage Activity'!T425="", "",'3.Weekly Hours &amp; Wage Activity'!T425/40 ))),0)</f>
        <v>0</v>
      </c>
      <c r="AL425" s="86">
        <f>IFERROR(IF('3.Weekly Hours &amp; Wage Activity'!U425 = "FT", 1,MIN(1,IF('3.Weekly Hours &amp; Wage Activity'!U425 = "", "",MIN('3.Weekly Hours &amp; Wage Activity'!U425/40,1)),IF('3.Weekly Hours &amp; Wage Activity'!U425="", "",'3.Weekly Hours &amp; Wage Activity'!U425/40 ))),0)</f>
        <v>0</v>
      </c>
      <c r="AM425" s="86">
        <f>IFERROR(IF('3.Weekly Hours &amp; Wage Activity'!V425 = "FT", 1,MIN(1,IF('3.Weekly Hours &amp; Wage Activity'!V425 = "", "",MIN('3.Weekly Hours &amp; Wage Activity'!V425/40,1)),IF('3.Weekly Hours &amp; Wage Activity'!V425="", "",'3.Weekly Hours &amp; Wage Activity'!V425/40 ))),0)</f>
        <v>0</v>
      </c>
      <c r="AN425" s="86">
        <f>IFERROR(IF('3.Weekly Hours &amp; Wage Activity'!W425 = "FT", 1,MIN(1,IF('3.Weekly Hours &amp; Wage Activity'!W425 = "", "",MIN('3.Weekly Hours &amp; Wage Activity'!W425/40,1)),IF('3.Weekly Hours &amp; Wage Activity'!W425="", "",'3.Weekly Hours &amp; Wage Activity'!W425/40 ))),0)</f>
        <v>0</v>
      </c>
      <c r="AO425" s="86">
        <f>IFERROR(IF('3.Weekly Hours &amp; Wage Activity'!X425 = "FT", 1,MIN(1,IF('3.Weekly Hours &amp; Wage Activity'!X425 = "", "",MIN('3.Weekly Hours &amp; Wage Activity'!X425/40,1)),IF('3.Weekly Hours &amp; Wage Activity'!X425="", "",'3.Weekly Hours &amp; Wage Activity'!X425/40 ))),0)</f>
        <v>0</v>
      </c>
      <c r="AP425" s="86">
        <f>IFERROR(IF('3.Weekly Hours &amp; Wage Activity'!Y425 = "FT", 1,MIN(1,IF('3.Weekly Hours &amp; Wage Activity'!Y425 = "", "",MIN('3.Weekly Hours &amp; Wage Activity'!Y425/40,1)),IF('3.Weekly Hours &amp; Wage Activity'!Y425="", "",'3.Weekly Hours &amp; Wage Activity'!Y425/40 ))),0)</f>
        <v>0</v>
      </c>
      <c r="AQ425" s="86">
        <f>IFERROR(IF('3.Weekly Hours &amp; Wage Activity'!Z425 = "FT", 1,MIN(1,IF('3.Weekly Hours &amp; Wage Activity'!Z425 = "", "",MIN('3.Weekly Hours &amp; Wage Activity'!Z425/40,1)),IF('3.Weekly Hours &amp; Wage Activity'!Z425="", "",'3.Weekly Hours &amp; Wage Activity'!Z425/40 ))),0)</f>
        <v>0</v>
      </c>
      <c r="AR425" s="86">
        <f>IFERROR(IF('3.Weekly Hours &amp; Wage Activity'!AA425 = "FT", 1,MIN(1,IF('3.Weekly Hours &amp; Wage Activity'!AA425 = "", "",MIN('3.Weekly Hours &amp; Wage Activity'!AA425/40,1)),IF('3.Weekly Hours &amp; Wage Activity'!AA425="", "",'3.Weekly Hours &amp; Wage Activity'!AA425/40 ))),0)</f>
        <v>0</v>
      </c>
      <c r="AS425" s="86">
        <f>IFERROR(IF('3.Weekly Hours &amp; Wage Activity'!AB425 = "FT", 1,MIN(1,IF('3.Weekly Hours &amp; Wage Activity'!AB425 = "", "",MIN('3.Weekly Hours &amp; Wage Activity'!AB425/40,1)),IF('3.Weekly Hours &amp; Wage Activity'!AB425="", "",'3.Weekly Hours &amp; Wage Activity'!AB425/40 ))),0)</f>
        <v>0</v>
      </c>
      <c r="AT425" s="86">
        <f>IFERROR(IF('3.Weekly Hours &amp; Wage Activity'!AC425 = "FT", 1,MIN(1,IF('3.Weekly Hours &amp; Wage Activity'!AC425 = "", "",MIN('3.Weekly Hours &amp; Wage Activity'!AC425/40,1)),IF('3.Weekly Hours &amp; Wage Activity'!AC425="", "",'3.Weekly Hours &amp; Wage Activity'!AC425/40 ))),0)</f>
        <v>0</v>
      </c>
      <c r="AU425" s="86">
        <f>IFERROR(IF('3.Weekly Hours &amp; Wage Activity'!AD425 = "FT", 1,MIN(1,IF('3.Weekly Hours &amp; Wage Activity'!AD425 = "", "",MIN('3.Weekly Hours &amp; Wage Activity'!AD425/40,1)),IF('3.Weekly Hours &amp; Wage Activity'!AD425="", "",'3.Weekly Hours &amp; Wage Activity'!AD425/40 ))),0)</f>
        <v>0</v>
      </c>
      <c r="AV425" s="86">
        <f>IFERROR(IF('3.Weekly Hours &amp; Wage Activity'!AE425 = "FT", 1,MIN(1,IF('3.Weekly Hours &amp; Wage Activity'!AE425 = "", "",MIN('3.Weekly Hours &amp; Wage Activity'!AE425/40,1)),IF('3.Weekly Hours &amp; Wage Activity'!AE425="", "",'3.Weekly Hours &amp; Wage Activity'!AE425/40 ))),0)</f>
        <v>0</v>
      </c>
      <c r="AW425" s="86">
        <f>IFERROR(IF('3.Weekly Hours &amp; Wage Activity'!AF425 = "FT", 1,MIN(1,IF('3.Weekly Hours &amp; Wage Activity'!AF425 = "", "",MIN('3.Weekly Hours &amp; Wage Activity'!AF425/40,1)),IF('3.Weekly Hours &amp; Wage Activity'!AF425="", "",'3.Weekly Hours &amp; Wage Activity'!AF425/40 ))),0)</f>
        <v>0</v>
      </c>
      <c r="AX425" s="86">
        <f>IFERROR(IF('3.Weekly Hours &amp; Wage Activity'!AG425 = "FT", 1,MIN(1,IF('3.Weekly Hours &amp; Wage Activity'!AG425 = "", "",MIN('3.Weekly Hours &amp; Wage Activity'!AG425/40,1)),IF('3.Weekly Hours &amp; Wage Activity'!AG425="", "",'3.Weekly Hours &amp; Wage Activity'!AG425/40 ))),0)</f>
        <v>0</v>
      </c>
      <c r="AY425" s="523">
        <f>SUM( IF(COUNTIF('3.Weekly Hours &amp; Wage Activity'!J425:Q425, "&lt;&gt;FT") = 0, COLUMNS('3.Weekly Hours &amp; Wage Activity'!J425:AG425) * 40, '3.Weekly Hours &amp; Wage Activity'!J425:AG425))</f>
        <v>0</v>
      </c>
      <c r="AZ425" s="86">
        <f t="shared" si="48"/>
        <v>0</v>
      </c>
      <c r="BA425" s="87">
        <f t="shared" si="49"/>
        <v>0</v>
      </c>
      <c r="BB425" s="74" t="str">
        <f>IF('2.Census &amp; Reference Benchmarks'!K425 = "", "", '2.Census &amp; Reference Benchmarks'!K425)</f>
        <v/>
      </c>
      <c r="BC425" s="185">
        <f>IF('2.Census &amp; Reference Benchmarks'!L425="N/A",IF(OR(AND(G425="",I425=""),AND(G425&lt;DATEVALUE("1/1/2020"),OR(I425="",I425&gt;DATEVALUE("3/31/2020")))),177.14,IF(OR(I425 = "", I425 &gt; DATEVALUE("1/31/2020")), ROUND(177.14*((DATEVALUE("2/1/2020") -G425)/31),1))),IF('2.Census &amp; Reference Benchmarks'!L425="",0,'2.Census &amp; Reference Benchmarks'!L425))</f>
        <v>0</v>
      </c>
      <c r="BD425" s="74" t="str">
        <f>IF('2.Census &amp; Reference Benchmarks'!N425 = "", "", '2.Census &amp; Reference Benchmarks'!N425)</f>
        <v/>
      </c>
      <c r="BE425" s="185">
        <f>IF('2.Census &amp; Reference Benchmarks'!O425="N/A",IF(OR(AND(G425="",I425=""),AND(G425&lt;=DATEVALUE("2/1/2020"),OR(I425="",I425&gt;=DATEVALUE("2/29/2020")))),165.71,IF(AND(G425&gt;DATEVALUE("2/1/2020"),OR(I425="",I425&lt;=DATEVALUE("2/29/2020"))),((DATEVALUE("3/1/2020")-G425)/29)*165.71,"")),IF('2.Census &amp; Reference Benchmarks'!O425="",0,'2.Census &amp; Reference Benchmarks'!O425))</f>
        <v>0</v>
      </c>
    </row>
    <row r="426" spans="1:57" x14ac:dyDescent="0.25">
      <c r="A426" s="3"/>
      <c r="B426" s="56">
        <f>IF('2.Census &amp; Reference Benchmarks'!B426 &lt;&gt;"",'2.Census &amp; Reference Benchmarks'!B426,"")</f>
        <v>0</v>
      </c>
      <c r="C426" s="56">
        <f>IF('2.Census &amp; Reference Benchmarks'!C426 &lt;&gt;"",'2.Census &amp; Reference Benchmarks'!C426,"")</f>
        <v>0</v>
      </c>
      <c r="D426" s="57" t="str">
        <f>IF('2.Census &amp; Reference Benchmarks'!D426 &lt;&gt;"",'2.Census &amp; Reference Benchmarks'!D426,"")</f>
        <v/>
      </c>
      <c r="E426" s="56" t="str">
        <f>IF('2.Census &amp; Reference Benchmarks'!E426 &lt;&gt;"",'2.Census &amp; Reference Benchmarks'!E426,"")</f>
        <v/>
      </c>
      <c r="F426" s="56" t="str">
        <f>IF('2.Census &amp; Reference Benchmarks'!F426 &lt;&gt;"",'2.Census &amp; Reference Benchmarks'!F426,"")</f>
        <v/>
      </c>
      <c r="G426" s="58" t="str">
        <f>IF('2.Census &amp; Reference Benchmarks'!G426 &lt;&gt;"",'2.Census &amp; Reference Benchmarks'!G426,"")</f>
        <v/>
      </c>
      <c r="H426" s="58" t="str">
        <f>IF('2.Census &amp; Reference Benchmarks'!H426 &lt;&gt;"",'2.Census &amp; Reference Benchmarks'!H426,"")</f>
        <v/>
      </c>
      <c r="I426" s="58" t="str">
        <f>IF('2.Census &amp; Reference Benchmarks'!I426 &lt;&gt;"",'2.Census &amp; Reference Benchmarks'!I426,"")</f>
        <v/>
      </c>
      <c r="J426" s="69" t="str">
        <f>IF('2.Census &amp; Reference Benchmarks'!J426 &lt;&gt;"",'2.Census &amp; Reference Benchmarks'!J426,"")</f>
        <v/>
      </c>
      <c r="K426" s="58" t="str">
        <f>IF('7.Safe Harbor Input Data &amp; Calc'!Q428 &lt;&gt; "", '7.Safe Harbor Input Data &amp; Calc'!Q428, "")</f>
        <v>No</v>
      </c>
      <c r="L426" s="59" t="str">
        <f>IF('2.Census &amp; Reference Benchmarks'!T426&lt;&gt; "",'2.Census &amp; Reference Benchmarks'!T426,"")</f>
        <v/>
      </c>
      <c r="M426" s="60">
        <f>'2.Census &amp; Reference Benchmarks'!M426</f>
        <v>0</v>
      </c>
      <c r="N426" s="60">
        <f>'2.Census &amp; Reference Benchmarks'!P426</f>
        <v>0</v>
      </c>
      <c r="O426" s="60">
        <f>'2.Census &amp; Reference Benchmarks'!S426</f>
        <v>0</v>
      </c>
      <c r="P426" s="52">
        <f>IF( AND(I426 &lt; '1. Summary for SBA'!$J$7, I426 &lt;&gt;""), 0, IF(AND(G426="",I426=""),SUM(M426:O426)*4,IF(I426&lt;'1. Summary for SBA'!$J$7,0,IF(K426="Yes",0,IF(H426="Salary",IF(AND(SUM(M426:O426)*4&lt;100000,L426=""),(SUM(M426:O426)/(IF(OR(I426=0,I426&gt;=DATEVALUE("3/31/2020")),DATEVALUE("3/31/2020"),I426)-IF(OR(G426&lt;=DATEVALUE("1/1/2020"), G426 = ""),DATEVALUE("1/1/2020"),IF(OR(MONTH(G426)=1),G426+1,IF(MONTH(G426)=3,G426,G426-1)))))*360,0),0)))))</f>
        <v>0</v>
      </c>
      <c r="Q426" s="52">
        <f t="shared" si="50"/>
        <v>0</v>
      </c>
      <c r="R426" s="67">
        <f t="shared" si="44"/>
        <v>0</v>
      </c>
      <c r="S426" s="53">
        <f>SUM('3.Weekly Hours &amp; Wage Activity'!AI426:BF426)</f>
        <v>0</v>
      </c>
      <c r="T426" s="53">
        <f>IF(AND(I426&lt;&gt; "",  I426 &lt; '1. Summary for SBA'!$J$11 +168, I426 &gt; '1. Summary for SBA'!$J$11),S426+(((168-(I426-'1. Summary for SBA'!$J$11+1))*S426)/((I426-'1. Summary for SBA'!$J$11+1))),0)</f>
        <v>0</v>
      </c>
      <c r="U426" s="369">
        <f>IF(K426= "Yes",0,IF( H426 = "salary",IF(T426 = 0,MAX(0,$R426-$S426), R426-T426),IF( H426 = "Hourly",'6. Hourly EE Wage Reduction'!AA426, 0)))</f>
        <v>0</v>
      </c>
      <c r="V426" s="67">
        <f t="shared" si="45"/>
        <v>0</v>
      </c>
      <c r="W426" s="405" t="str">
        <f>IF(U426 = 0, "No",IF('6. Hourly EE Wage Reduction'!T426 &gt;'6. Hourly EE Wage Reduction'!W426, "Yes", "No"))</f>
        <v>No</v>
      </c>
      <c r="X426" s="67">
        <f t="shared" si="46"/>
        <v>0</v>
      </c>
      <c r="Y426" s="67">
        <f t="shared" si="47"/>
        <v>0</v>
      </c>
      <c r="AA426" s="86">
        <f>IFERROR(IF('3.Weekly Hours &amp; Wage Activity'!J426 = "FT", 1,MIN(1,IF('3.Weekly Hours &amp; Wage Activity'!J426 = "", "",MIN('3.Weekly Hours &amp; Wage Activity'!J426/40,1)),IF('3.Weekly Hours &amp; Wage Activity'!J426="", "",'3.Weekly Hours &amp; Wage Activity'!J426/40 ))),0)</f>
        <v>0</v>
      </c>
      <c r="AB426" s="86">
        <f>IFERROR(IF('3.Weekly Hours &amp; Wage Activity'!K426 = "FT", 1,MIN(1,IF('3.Weekly Hours &amp; Wage Activity'!K426 = "", "",MIN('3.Weekly Hours &amp; Wage Activity'!K426/40,1)),IF('3.Weekly Hours &amp; Wage Activity'!K426="", "",'3.Weekly Hours &amp; Wage Activity'!K426/40 ))),0)</f>
        <v>0</v>
      </c>
      <c r="AC426" s="86">
        <f>IFERROR(IF('3.Weekly Hours &amp; Wage Activity'!L426 = "FT", 1,MIN(1,IF('3.Weekly Hours &amp; Wage Activity'!L426 = "", "",MIN('3.Weekly Hours &amp; Wage Activity'!L426/40,1)),IF('3.Weekly Hours &amp; Wage Activity'!L426="", "",'3.Weekly Hours &amp; Wage Activity'!L426/40 ))),0)</f>
        <v>0</v>
      </c>
      <c r="AD426" s="86">
        <f>IFERROR(IF('3.Weekly Hours &amp; Wage Activity'!M426 = "FT", 1,MIN(1,IF('3.Weekly Hours &amp; Wage Activity'!M426 = "", "",MIN('3.Weekly Hours &amp; Wage Activity'!M426/40,1)),IF('3.Weekly Hours &amp; Wage Activity'!M426="", "",'3.Weekly Hours &amp; Wage Activity'!M426/40 ))),0)</f>
        <v>0</v>
      </c>
      <c r="AE426" s="86">
        <f>IFERROR(IF('3.Weekly Hours &amp; Wage Activity'!N426 = "FT", 1,MIN(1,IF('3.Weekly Hours &amp; Wage Activity'!N426 = "", "",MIN('3.Weekly Hours &amp; Wage Activity'!N426/40,1)),IF('3.Weekly Hours &amp; Wage Activity'!N426="", "",'3.Weekly Hours &amp; Wage Activity'!N426/40 ))),0)</f>
        <v>0</v>
      </c>
      <c r="AF426" s="86">
        <f>IFERROR(IF('3.Weekly Hours &amp; Wage Activity'!O426 = "FT", 1,MIN(1,IF('3.Weekly Hours &amp; Wage Activity'!O426 = "", "",MIN('3.Weekly Hours &amp; Wage Activity'!O426/40,1)),IF('3.Weekly Hours &amp; Wage Activity'!O426="", "",'3.Weekly Hours &amp; Wage Activity'!O426/40 ))),0)</f>
        <v>0</v>
      </c>
      <c r="AG426" s="86">
        <f>IFERROR(IF('3.Weekly Hours &amp; Wage Activity'!P426 = "FT", 1,MIN(1,IF('3.Weekly Hours &amp; Wage Activity'!P426 = "", "",MIN('3.Weekly Hours &amp; Wage Activity'!P426/40,1)),IF('3.Weekly Hours &amp; Wage Activity'!P426="", "",'3.Weekly Hours &amp; Wage Activity'!P426/40 ))),0)</f>
        <v>0</v>
      </c>
      <c r="AH426" s="86">
        <f>IFERROR(IF('3.Weekly Hours &amp; Wage Activity'!Q426 = "FT", 1,MIN(1,IF('3.Weekly Hours &amp; Wage Activity'!Q426 = "", "",MIN('3.Weekly Hours &amp; Wage Activity'!Q426/40,1)),IF('3.Weekly Hours &amp; Wage Activity'!Q426="", "",'3.Weekly Hours &amp; Wage Activity'!Q426/40 ))),0)</f>
        <v>0</v>
      </c>
      <c r="AI426" s="86">
        <f>IFERROR(IF('3.Weekly Hours &amp; Wage Activity'!R426 = "FT", 1,MIN(1,IF('3.Weekly Hours &amp; Wage Activity'!R426 = "", "",MIN('3.Weekly Hours &amp; Wage Activity'!R426/40,1)),IF('3.Weekly Hours &amp; Wage Activity'!R426="", "",'3.Weekly Hours &amp; Wage Activity'!R426/40 ))),0)</f>
        <v>0</v>
      </c>
      <c r="AJ426" s="86">
        <f>IFERROR(IF('3.Weekly Hours &amp; Wage Activity'!S426 = "FT", 1,MIN(1,IF('3.Weekly Hours &amp; Wage Activity'!S426 = "", "",MIN('3.Weekly Hours &amp; Wage Activity'!S426/40,1)),IF('3.Weekly Hours &amp; Wage Activity'!S426="", "",'3.Weekly Hours &amp; Wage Activity'!S426/40 ))),0)</f>
        <v>0</v>
      </c>
      <c r="AK426" s="86">
        <f>IFERROR(IF('3.Weekly Hours &amp; Wage Activity'!T426 = "FT", 1,MIN(1,IF('3.Weekly Hours &amp; Wage Activity'!T426 = "", "",MIN('3.Weekly Hours &amp; Wage Activity'!T426/40,1)),IF('3.Weekly Hours &amp; Wage Activity'!T426="", "",'3.Weekly Hours &amp; Wage Activity'!T426/40 ))),0)</f>
        <v>0</v>
      </c>
      <c r="AL426" s="86">
        <f>IFERROR(IF('3.Weekly Hours &amp; Wage Activity'!U426 = "FT", 1,MIN(1,IF('3.Weekly Hours &amp; Wage Activity'!U426 = "", "",MIN('3.Weekly Hours &amp; Wage Activity'!U426/40,1)),IF('3.Weekly Hours &amp; Wage Activity'!U426="", "",'3.Weekly Hours &amp; Wage Activity'!U426/40 ))),0)</f>
        <v>0</v>
      </c>
      <c r="AM426" s="86">
        <f>IFERROR(IF('3.Weekly Hours &amp; Wage Activity'!V426 = "FT", 1,MIN(1,IF('3.Weekly Hours &amp; Wage Activity'!V426 = "", "",MIN('3.Weekly Hours &amp; Wage Activity'!V426/40,1)),IF('3.Weekly Hours &amp; Wage Activity'!V426="", "",'3.Weekly Hours &amp; Wage Activity'!V426/40 ))),0)</f>
        <v>0</v>
      </c>
      <c r="AN426" s="86">
        <f>IFERROR(IF('3.Weekly Hours &amp; Wage Activity'!W426 = "FT", 1,MIN(1,IF('3.Weekly Hours &amp; Wage Activity'!W426 = "", "",MIN('3.Weekly Hours &amp; Wage Activity'!W426/40,1)),IF('3.Weekly Hours &amp; Wage Activity'!W426="", "",'3.Weekly Hours &amp; Wage Activity'!W426/40 ))),0)</f>
        <v>0</v>
      </c>
      <c r="AO426" s="86">
        <f>IFERROR(IF('3.Weekly Hours &amp; Wage Activity'!X426 = "FT", 1,MIN(1,IF('3.Weekly Hours &amp; Wage Activity'!X426 = "", "",MIN('3.Weekly Hours &amp; Wage Activity'!X426/40,1)),IF('3.Weekly Hours &amp; Wage Activity'!X426="", "",'3.Weekly Hours &amp; Wage Activity'!X426/40 ))),0)</f>
        <v>0</v>
      </c>
      <c r="AP426" s="86">
        <f>IFERROR(IF('3.Weekly Hours &amp; Wage Activity'!Y426 = "FT", 1,MIN(1,IF('3.Weekly Hours &amp; Wage Activity'!Y426 = "", "",MIN('3.Weekly Hours &amp; Wage Activity'!Y426/40,1)),IF('3.Weekly Hours &amp; Wage Activity'!Y426="", "",'3.Weekly Hours &amp; Wage Activity'!Y426/40 ))),0)</f>
        <v>0</v>
      </c>
      <c r="AQ426" s="86">
        <f>IFERROR(IF('3.Weekly Hours &amp; Wage Activity'!Z426 = "FT", 1,MIN(1,IF('3.Weekly Hours &amp; Wage Activity'!Z426 = "", "",MIN('3.Weekly Hours &amp; Wage Activity'!Z426/40,1)),IF('3.Weekly Hours &amp; Wage Activity'!Z426="", "",'3.Weekly Hours &amp; Wage Activity'!Z426/40 ))),0)</f>
        <v>0</v>
      </c>
      <c r="AR426" s="86">
        <f>IFERROR(IF('3.Weekly Hours &amp; Wage Activity'!AA426 = "FT", 1,MIN(1,IF('3.Weekly Hours &amp; Wage Activity'!AA426 = "", "",MIN('3.Weekly Hours &amp; Wage Activity'!AA426/40,1)),IF('3.Weekly Hours &amp; Wage Activity'!AA426="", "",'3.Weekly Hours &amp; Wage Activity'!AA426/40 ))),0)</f>
        <v>0</v>
      </c>
      <c r="AS426" s="86">
        <f>IFERROR(IF('3.Weekly Hours &amp; Wage Activity'!AB426 = "FT", 1,MIN(1,IF('3.Weekly Hours &amp; Wage Activity'!AB426 = "", "",MIN('3.Weekly Hours &amp; Wage Activity'!AB426/40,1)),IF('3.Weekly Hours &amp; Wage Activity'!AB426="", "",'3.Weekly Hours &amp; Wage Activity'!AB426/40 ))),0)</f>
        <v>0</v>
      </c>
      <c r="AT426" s="86">
        <f>IFERROR(IF('3.Weekly Hours &amp; Wage Activity'!AC426 = "FT", 1,MIN(1,IF('3.Weekly Hours &amp; Wage Activity'!AC426 = "", "",MIN('3.Weekly Hours &amp; Wage Activity'!AC426/40,1)),IF('3.Weekly Hours &amp; Wage Activity'!AC426="", "",'3.Weekly Hours &amp; Wage Activity'!AC426/40 ))),0)</f>
        <v>0</v>
      </c>
      <c r="AU426" s="86">
        <f>IFERROR(IF('3.Weekly Hours &amp; Wage Activity'!AD426 = "FT", 1,MIN(1,IF('3.Weekly Hours &amp; Wage Activity'!AD426 = "", "",MIN('3.Weekly Hours &amp; Wage Activity'!AD426/40,1)),IF('3.Weekly Hours &amp; Wage Activity'!AD426="", "",'3.Weekly Hours &amp; Wage Activity'!AD426/40 ))),0)</f>
        <v>0</v>
      </c>
      <c r="AV426" s="86">
        <f>IFERROR(IF('3.Weekly Hours &amp; Wage Activity'!AE426 = "FT", 1,MIN(1,IF('3.Weekly Hours &amp; Wage Activity'!AE426 = "", "",MIN('3.Weekly Hours &amp; Wage Activity'!AE426/40,1)),IF('3.Weekly Hours &amp; Wage Activity'!AE426="", "",'3.Weekly Hours &amp; Wage Activity'!AE426/40 ))),0)</f>
        <v>0</v>
      </c>
      <c r="AW426" s="86">
        <f>IFERROR(IF('3.Weekly Hours &amp; Wage Activity'!AF426 = "FT", 1,MIN(1,IF('3.Weekly Hours &amp; Wage Activity'!AF426 = "", "",MIN('3.Weekly Hours &amp; Wage Activity'!AF426/40,1)),IF('3.Weekly Hours &amp; Wage Activity'!AF426="", "",'3.Weekly Hours &amp; Wage Activity'!AF426/40 ))),0)</f>
        <v>0</v>
      </c>
      <c r="AX426" s="86">
        <f>IFERROR(IF('3.Weekly Hours &amp; Wage Activity'!AG426 = "FT", 1,MIN(1,IF('3.Weekly Hours &amp; Wage Activity'!AG426 = "", "",MIN('3.Weekly Hours &amp; Wage Activity'!AG426/40,1)),IF('3.Weekly Hours &amp; Wage Activity'!AG426="", "",'3.Weekly Hours &amp; Wage Activity'!AG426/40 ))),0)</f>
        <v>0</v>
      </c>
      <c r="AY426" s="523">
        <f>SUM( IF(COUNTIF('3.Weekly Hours &amp; Wage Activity'!J426:Q426, "&lt;&gt;FT") = 0, COLUMNS('3.Weekly Hours &amp; Wage Activity'!J426:AG426) * 40, '3.Weekly Hours &amp; Wage Activity'!J426:AG426))</f>
        <v>0</v>
      </c>
      <c r="AZ426" s="86">
        <f t="shared" si="48"/>
        <v>0</v>
      </c>
      <c r="BA426" s="87">
        <f t="shared" si="49"/>
        <v>0</v>
      </c>
      <c r="BB426" s="74" t="str">
        <f>IF('2.Census &amp; Reference Benchmarks'!K426 = "", "", '2.Census &amp; Reference Benchmarks'!K426)</f>
        <v/>
      </c>
      <c r="BC426" s="185">
        <f>IF('2.Census &amp; Reference Benchmarks'!L426="N/A",IF(OR(AND(G426="",I426=""),AND(G426&lt;DATEVALUE("1/1/2020"),OR(I426="",I426&gt;DATEVALUE("3/31/2020")))),177.14,IF(OR(I426 = "", I426 &gt; DATEVALUE("1/31/2020")), ROUND(177.14*((DATEVALUE("2/1/2020") -G426)/31),1))),IF('2.Census &amp; Reference Benchmarks'!L426="",0,'2.Census &amp; Reference Benchmarks'!L426))</f>
        <v>0</v>
      </c>
      <c r="BD426" s="74" t="str">
        <f>IF('2.Census &amp; Reference Benchmarks'!N426 = "", "", '2.Census &amp; Reference Benchmarks'!N426)</f>
        <v/>
      </c>
      <c r="BE426" s="185">
        <f>IF('2.Census &amp; Reference Benchmarks'!O426="N/A",IF(OR(AND(G426="",I426=""),AND(G426&lt;=DATEVALUE("2/1/2020"),OR(I426="",I426&gt;=DATEVALUE("2/29/2020")))),165.71,IF(AND(G426&gt;DATEVALUE("2/1/2020"),OR(I426="",I426&lt;=DATEVALUE("2/29/2020"))),((DATEVALUE("3/1/2020")-G426)/29)*165.71,"")),IF('2.Census &amp; Reference Benchmarks'!O426="",0,'2.Census &amp; Reference Benchmarks'!O426))</f>
        <v>0</v>
      </c>
    </row>
    <row r="427" spans="1:57" x14ac:dyDescent="0.25">
      <c r="A427" s="3"/>
      <c r="B427" s="56">
        <f>IF('2.Census &amp; Reference Benchmarks'!B427 &lt;&gt;"",'2.Census &amp; Reference Benchmarks'!B427,"")</f>
        <v>0</v>
      </c>
      <c r="C427" s="56">
        <f>IF('2.Census &amp; Reference Benchmarks'!C427 &lt;&gt;"",'2.Census &amp; Reference Benchmarks'!C427,"")</f>
        <v>0</v>
      </c>
      <c r="D427" s="57" t="str">
        <f>IF('2.Census &amp; Reference Benchmarks'!D427 &lt;&gt;"",'2.Census &amp; Reference Benchmarks'!D427,"")</f>
        <v/>
      </c>
      <c r="E427" s="56" t="str">
        <f>IF('2.Census &amp; Reference Benchmarks'!E427 &lt;&gt;"",'2.Census &amp; Reference Benchmarks'!E427,"")</f>
        <v/>
      </c>
      <c r="F427" s="56" t="str">
        <f>IF('2.Census &amp; Reference Benchmarks'!F427 &lt;&gt;"",'2.Census &amp; Reference Benchmarks'!F427,"")</f>
        <v/>
      </c>
      <c r="G427" s="58" t="str">
        <f>IF('2.Census &amp; Reference Benchmarks'!G427 &lt;&gt;"",'2.Census &amp; Reference Benchmarks'!G427,"")</f>
        <v/>
      </c>
      <c r="H427" s="58" t="str">
        <f>IF('2.Census &amp; Reference Benchmarks'!H427 &lt;&gt;"",'2.Census &amp; Reference Benchmarks'!H427,"")</f>
        <v/>
      </c>
      <c r="I427" s="58" t="str">
        <f>IF('2.Census &amp; Reference Benchmarks'!I427 &lt;&gt;"",'2.Census &amp; Reference Benchmarks'!I427,"")</f>
        <v/>
      </c>
      <c r="J427" s="69" t="str">
        <f>IF('2.Census &amp; Reference Benchmarks'!J427 &lt;&gt;"",'2.Census &amp; Reference Benchmarks'!J427,"")</f>
        <v/>
      </c>
      <c r="K427" s="58" t="str">
        <f>IF('7.Safe Harbor Input Data &amp; Calc'!Q429 &lt;&gt; "", '7.Safe Harbor Input Data &amp; Calc'!Q429, "")</f>
        <v>No</v>
      </c>
      <c r="L427" s="59" t="str">
        <f>IF('2.Census &amp; Reference Benchmarks'!T427&lt;&gt; "",'2.Census &amp; Reference Benchmarks'!T427,"")</f>
        <v/>
      </c>
      <c r="M427" s="60">
        <f>'2.Census &amp; Reference Benchmarks'!M427</f>
        <v>0</v>
      </c>
      <c r="N427" s="60">
        <f>'2.Census &amp; Reference Benchmarks'!P427</f>
        <v>0</v>
      </c>
      <c r="O427" s="60">
        <f>'2.Census &amp; Reference Benchmarks'!S427</f>
        <v>0</v>
      </c>
      <c r="P427" s="52">
        <f>IF( AND(I427 &lt; '1. Summary for SBA'!$J$7, I427 &lt;&gt;""), 0, IF(AND(G427="",I427=""),SUM(M427:O427)*4,IF(I427&lt;'1. Summary for SBA'!$J$7,0,IF(K427="Yes",0,IF(H427="Salary",IF(AND(SUM(M427:O427)*4&lt;100000,L427=""),(SUM(M427:O427)/(IF(OR(I427=0,I427&gt;=DATEVALUE("3/31/2020")),DATEVALUE("3/31/2020"),I427)-IF(OR(G427&lt;=DATEVALUE("1/1/2020"), G427 = ""),DATEVALUE("1/1/2020"),IF(OR(MONTH(G427)=1),G427+1,IF(MONTH(G427)=3,G427,G427-1)))))*360,0),0)))))</f>
        <v>0</v>
      </c>
      <c r="Q427" s="52">
        <f t="shared" si="50"/>
        <v>0</v>
      </c>
      <c r="R427" s="67">
        <f t="shared" si="44"/>
        <v>0</v>
      </c>
      <c r="S427" s="53">
        <f>SUM('3.Weekly Hours &amp; Wage Activity'!AI427:BF427)</f>
        <v>0</v>
      </c>
      <c r="T427" s="53">
        <f>IF(AND(I427&lt;&gt; "",  I427 &lt; '1. Summary for SBA'!$J$11 +168, I427 &gt; '1. Summary for SBA'!$J$11),S427+(((168-(I427-'1. Summary for SBA'!$J$11+1))*S427)/((I427-'1. Summary for SBA'!$J$11+1))),0)</f>
        <v>0</v>
      </c>
      <c r="U427" s="369">
        <f>IF(K427= "Yes",0,IF( H427 = "salary",IF(T427 = 0,MAX(0,$R427-$S427), R427-T427),IF( H427 = "Hourly",'6. Hourly EE Wage Reduction'!AA427, 0)))</f>
        <v>0</v>
      </c>
      <c r="V427" s="67">
        <f t="shared" si="45"/>
        <v>0</v>
      </c>
      <c r="W427" s="405" t="str">
        <f>IF(U427 = 0, "No",IF('6. Hourly EE Wage Reduction'!T427 &gt;'6. Hourly EE Wage Reduction'!W427, "Yes", "No"))</f>
        <v>No</v>
      </c>
      <c r="X427" s="67">
        <f t="shared" si="46"/>
        <v>0</v>
      </c>
      <c r="Y427" s="67">
        <f t="shared" si="47"/>
        <v>0</v>
      </c>
      <c r="AA427" s="86">
        <f>IFERROR(IF('3.Weekly Hours &amp; Wage Activity'!J427 = "FT", 1,MIN(1,IF('3.Weekly Hours &amp; Wage Activity'!J427 = "", "",MIN('3.Weekly Hours &amp; Wage Activity'!J427/40,1)),IF('3.Weekly Hours &amp; Wage Activity'!J427="", "",'3.Weekly Hours &amp; Wage Activity'!J427/40 ))),0)</f>
        <v>0</v>
      </c>
      <c r="AB427" s="86">
        <f>IFERROR(IF('3.Weekly Hours &amp; Wage Activity'!K427 = "FT", 1,MIN(1,IF('3.Weekly Hours &amp; Wage Activity'!K427 = "", "",MIN('3.Weekly Hours &amp; Wage Activity'!K427/40,1)),IF('3.Weekly Hours &amp; Wage Activity'!K427="", "",'3.Weekly Hours &amp; Wage Activity'!K427/40 ))),0)</f>
        <v>0</v>
      </c>
      <c r="AC427" s="86">
        <f>IFERROR(IF('3.Weekly Hours &amp; Wage Activity'!L427 = "FT", 1,MIN(1,IF('3.Weekly Hours &amp; Wage Activity'!L427 = "", "",MIN('3.Weekly Hours &amp; Wage Activity'!L427/40,1)),IF('3.Weekly Hours &amp; Wage Activity'!L427="", "",'3.Weekly Hours &amp; Wage Activity'!L427/40 ))),0)</f>
        <v>0</v>
      </c>
      <c r="AD427" s="86">
        <f>IFERROR(IF('3.Weekly Hours &amp; Wage Activity'!M427 = "FT", 1,MIN(1,IF('3.Weekly Hours &amp; Wage Activity'!M427 = "", "",MIN('3.Weekly Hours &amp; Wage Activity'!M427/40,1)),IF('3.Weekly Hours &amp; Wage Activity'!M427="", "",'3.Weekly Hours &amp; Wage Activity'!M427/40 ))),0)</f>
        <v>0</v>
      </c>
      <c r="AE427" s="86">
        <f>IFERROR(IF('3.Weekly Hours &amp; Wage Activity'!N427 = "FT", 1,MIN(1,IF('3.Weekly Hours &amp; Wage Activity'!N427 = "", "",MIN('3.Weekly Hours &amp; Wage Activity'!N427/40,1)),IF('3.Weekly Hours &amp; Wage Activity'!N427="", "",'3.Weekly Hours &amp; Wage Activity'!N427/40 ))),0)</f>
        <v>0</v>
      </c>
      <c r="AF427" s="86">
        <f>IFERROR(IF('3.Weekly Hours &amp; Wage Activity'!O427 = "FT", 1,MIN(1,IF('3.Weekly Hours &amp; Wage Activity'!O427 = "", "",MIN('3.Weekly Hours &amp; Wage Activity'!O427/40,1)),IF('3.Weekly Hours &amp; Wage Activity'!O427="", "",'3.Weekly Hours &amp; Wage Activity'!O427/40 ))),0)</f>
        <v>0</v>
      </c>
      <c r="AG427" s="86">
        <f>IFERROR(IF('3.Weekly Hours &amp; Wage Activity'!P427 = "FT", 1,MIN(1,IF('3.Weekly Hours &amp; Wage Activity'!P427 = "", "",MIN('3.Weekly Hours &amp; Wage Activity'!P427/40,1)),IF('3.Weekly Hours &amp; Wage Activity'!P427="", "",'3.Weekly Hours &amp; Wage Activity'!P427/40 ))),0)</f>
        <v>0</v>
      </c>
      <c r="AH427" s="86">
        <f>IFERROR(IF('3.Weekly Hours &amp; Wage Activity'!Q427 = "FT", 1,MIN(1,IF('3.Weekly Hours &amp; Wage Activity'!Q427 = "", "",MIN('3.Weekly Hours &amp; Wage Activity'!Q427/40,1)),IF('3.Weekly Hours &amp; Wage Activity'!Q427="", "",'3.Weekly Hours &amp; Wage Activity'!Q427/40 ))),0)</f>
        <v>0</v>
      </c>
      <c r="AI427" s="86">
        <f>IFERROR(IF('3.Weekly Hours &amp; Wage Activity'!R427 = "FT", 1,MIN(1,IF('3.Weekly Hours &amp; Wage Activity'!R427 = "", "",MIN('3.Weekly Hours &amp; Wage Activity'!R427/40,1)),IF('3.Weekly Hours &amp; Wage Activity'!R427="", "",'3.Weekly Hours &amp; Wage Activity'!R427/40 ))),0)</f>
        <v>0</v>
      </c>
      <c r="AJ427" s="86">
        <f>IFERROR(IF('3.Weekly Hours &amp; Wage Activity'!S427 = "FT", 1,MIN(1,IF('3.Weekly Hours &amp; Wage Activity'!S427 = "", "",MIN('3.Weekly Hours &amp; Wage Activity'!S427/40,1)),IF('3.Weekly Hours &amp; Wage Activity'!S427="", "",'3.Weekly Hours &amp; Wage Activity'!S427/40 ))),0)</f>
        <v>0</v>
      </c>
      <c r="AK427" s="86">
        <f>IFERROR(IF('3.Weekly Hours &amp; Wage Activity'!T427 = "FT", 1,MIN(1,IF('3.Weekly Hours &amp; Wage Activity'!T427 = "", "",MIN('3.Weekly Hours &amp; Wage Activity'!T427/40,1)),IF('3.Weekly Hours &amp; Wage Activity'!T427="", "",'3.Weekly Hours &amp; Wage Activity'!T427/40 ))),0)</f>
        <v>0</v>
      </c>
      <c r="AL427" s="86">
        <f>IFERROR(IF('3.Weekly Hours &amp; Wage Activity'!U427 = "FT", 1,MIN(1,IF('3.Weekly Hours &amp; Wage Activity'!U427 = "", "",MIN('3.Weekly Hours &amp; Wage Activity'!U427/40,1)),IF('3.Weekly Hours &amp; Wage Activity'!U427="", "",'3.Weekly Hours &amp; Wage Activity'!U427/40 ))),0)</f>
        <v>0</v>
      </c>
      <c r="AM427" s="86">
        <f>IFERROR(IF('3.Weekly Hours &amp; Wage Activity'!V427 = "FT", 1,MIN(1,IF('3.Weekly Hours &amp; Wage Activity'!V427 = "", "",MIN('3.Weekly Hours &amp; Wage Activity'!V427/40,1)),IF('3.Weekly Hours &amp; Wage Activity'!V427="", "",'3.Weekly Hours &amp; Wage Activity'!V427/40 ))),0)</f>
        <v>0</v>
      </c>
      <c r="AN427" s="86">
        <f>IFERROR(IF('3.Weekly Hours &amp; Wage Activity'!W427 = "FT", 1,MIN(1,IF('3.Weekly Hours &amp; Wage Activity'!W427 = "", "",MIN('3.Weekly Hours &amp; Wage Activity'!W427/40,1)),IF('3.Weekly Hours &amp; Wage Activity'!W427="", "",'3.Weekly Hours &amp; Wage Activity'!W427/40 ))),0)</f>
        <v>0</v>
      </c>
      <c r="AO427" s="86">
        <f>IFERROR(IF('3.Weekly Hours &amp; Wage Activity'!X427 = "FT", 1,MIN(1,IF('3.Weekly Hours &amp; Wage Activity'!X427 = "", "",MIN('3.Weekly Hours &amp; Wage Activity'!X427/40,1)),IF('3.Weekly Hours &amp; Wage Activity'!X427="", "",'3.Weekly Hours &amp; Wage Activity'!X427/40 ))),0)</f>
        <v>0</v>
      </c>
      <c r="AP427" s="86">
        <f>IFERROR(IF('3.Weekly Hours &amp; Wage Activity'!Y427 = "FT", 1,MIN(1,IF('3.Weekly Hours &amp; Wage Activity'!Y427 = "", "",MIN('3.Weekly Hours &amp; Wage Activity'!Y427/40,1)),IF('3.Weekly Hours &amp; Wage Activity'!Y427="", "",'3.Weekly Hours &amp; Wage Activity'!Y427/40 ))),0)</f>
        <v>0</v>
      </c>
      <c r="AQ427" s="86">
        <f>IFERROR(IF('3.Weekly Hours &amp; Wage Activity'!Z427 = "FT", 1,MIN(1,IF('3.Weekly Hours &amp; Wage Activity'!Z427 = "", "",MIN('3.Weekly Hours &amp; Wage Activity'!Z427/40,1)),IF('3.Weekly Hours &amp; Wage Activity'!Z427="", "",'3.Weekly Hours &amp; Wage Activity'!Z427/40 ))),0)</f>
        <v>0</v>
      </c>
      <c r="AR427" s="86">
        <f>IFERROR(IF('3.Weekly Hours &amp; Wage Activity'!AA427 = "FT", 1,MIN(1,IF('3.Weekly Hours &amp; Wage Activity'!AA427 = "", "",MIN('3.Weekly Hours &amp; Wage Activity'!AA427/40,1)),IF('3.Weekly Hours &amp; Wage Activity'!AA427="", "",'3.Weekly Hours &amp; Wage Activity'!AA427/40 ))),0)</f>
        <v>0</v>
      </c>
      <c r="AS427" s="86">
        <f>IFERROR(IF('3.Weekly Hours &amp; Wage Activity'!AB427 = "FT", 1,MIN(1,IF('3.Weekly Hours &amp; Wage Activity'!AB427 = "", "",MIN('3.Weekly Hours &amp; Wage Activity'!AB427/40,1)),IF('3.Weekly Hours &amp; Wage Activity'!AB427="", "",'3.Weekly Hours &amp; Wage Activity'!AB427/40 ))),0)</f>
        <v>0</v>
      </c>
      <c r="AT427" s="86">
        <f>IFERROR(IF('3.Weekly Hours &amp; Wage Activity'!AC427 = "FT", 1,MIN(1,IF('3.Weekly Hours &amp; Wage Activity'!AC427 = "", "",MIN('3.Weekly Hours &amp; Wage Activity'!AC427/40,1)),IF('3.Weekly Hours &amp; Wage Activity'!AC427="", "",'3.Weekly Hours &amp; Wage Activity'!AC427/40 ))),0)</f>
        <v>0</v>
      </c>
      <c r="AU427" s="86">
        <f>IFERROR(IF('3.Weekly Hours &amp; Wage Activity'!AD427 = "FT", 1,MIN(1,IF('3.Weekly Hours &amp; Wage Activity'!AD427 = "", "",MIN('3.Weekly Hours &amp; Wage Activity'!AD427/40,1)),IF('3.Weekly Hours &amp; Wage Activity'!AD427="", "",'3.Weekly Hours &amp; Wage Activity'!AD427/40 ))),0)</f>
        <v>0</v>
      </c>
      <c r="AV427" s="86">
        <f>IFERROR(IF('3.Weekly Hours &amp; Wage Activity'!AE427 = "FT", 1,MIN(1,IF('3.Weekly Hours &amp; Wage Activity'!AE427 = "", "",MIN('3.Weekly Hours &amp; Wage Activity'!AE427/40,1)),IF('3.Weekly Hours &amp; Wage Activity'!AE427="", "",'3.Weekly Hours &amp; Wage Activity'!AE427/40 ))),0)</f>
        <v>0</v>
      </c>
      <c r="AW427" s="86">
        <f>IFERROR(IF('3.Weekly Hours &amp; Wage Activity'!AF427 = "FT", 1,MIN(1,IF('3.Weekly Hours &amp; Wage Activity'!AF427 = "", "",MIN('3.Weekly Hours &amp; Wage Activity'!AF427/40,1)),IF('3.Weekly Hours &amp; Wage Activity'!AF427="", "",'3.Weekly Hours &amp; Wage Activity'!AF427/40 ))),0)</f>
        <v>0</v>
      </c>
      <c r="AX427" s="86">
        <f>IFERROR(IF('3.Weekly Hours &amp; Wage Activity'!AG427 = "FT", 1,MIN(1,IF('3.Weekly Hours &amp; Wage Activity'!AG427 = "", "",MIN('3.Weekly Hours &amp; Wage Activity'!AG427/40,1)),IF('3.Weekly Hours &amp; Wage Activity'!AG427="", "",'3.Weekly Hours &amp; Wage Activity'!AG427/40 ))),0)</f>
        <v>0</v>
      </c>
      <c r="AY427" s="523">
        <f>SUM( IF(COUNTIF('3.Weekly Hours &amp; Wage Activity'!J427:Q427, "&lt;&gt;FT") = 0, COLUMNS('3.Weekly Hours &amp; Wage Activity'!J427:AG427) * 40, '3.Weekly Hours &amp; Wage Activity'!J427:AG427))</f>
        <v>0</v>
      </c>
      <c r="AZ427" s="86">
        <f t="shared" si="48"/>
        <v>0</v>
      </c>
      <c r="BA427" s="87">
        <f t="shared" si="49"/>
        <v>0</v>
      </c>
      <c r="BB427" s="74" t="str">
        <f>IF('2.Census &amp; Reference Benchmarks'!K427 = "", "", '2.Census &amp; Reference Benchmarks'!K427)</f>
        <v/>
      </c>
      <c r="BC427" s="185">
        <f>IF('2.Census &amp; Reference Benchmarks'!L427="N/A",IF(OR(AND(G427="",I427=""),AND(G427&lt;DATEVALUE("1/1/2020"),OR(I427="",I427&gt;DATEVALUE("3/31/2020")))),177.14,IF(OR(I427 = "", I427 &gt; DATEVALUE("1/31/2020")), ROUND(177.14*((DATEVALUE("2/1/2020") -G427)/31),1))),IF('2.Census &amp; Reference Benchmarks'!L427="",0,'2.Census &amp; Reference Benchmarks'!L427))</f>
        <v>0</v>
      </c>
      <c r="BD427" s="74" t="str">
        <f>IF('2.Census &amp; Reference Benchmarks'!N427 = "", "", '2.Census &amp; Reference Benchmarks'!N427)</f>
        <v/>
      </c>
      <c r="BE427" s="185">
        <f>IF('2.Census &amp; Reference Benchmarks'!O427="N/A",IF(OR(AND(G427="",I427=""),AND(G427&lt;=DATEVALUE("2/1/2020"),OR(I427="",I427&gt;=DATEVALUE("2/29/2020")))),165.71,IF(AND(G427&gt;DATEVALUE("2/1/2020"),OR(I427="",I427&lt;=DATEVALUE("2/29/2020"))),((DATEVALUE("3/1/2020")-G427)/29)*165.71,"")),IF('2.Census &amp; Reference Benchmarks'!O427="",0,'2.Census &amp; Reference Benchmarks'!O427))</f>
        <v>0</v>
      </c>
    </row>
    <row r="428" spans="1:57" x14ac:dyDescent="0.25">
      <c r="A428" s="3"/>
      <c r="B428" s="56">
        <f>IF('2.Census &amp; Reference Benchmarks'!B428 &lt;&gt;"",'2.Census &amp; Reference Benchmarks'!B428,"")</f>
        <v>0</v>
      </c>
      <c r="C428" s="56">
        <f>IF('2.Census &amp; Reference Benchmarks'!C428 &lt;&gt;"",'2.Census &amp; Reference Benchmarks'!C428,"")</f>
        <v>0</v>
      </c>
      <c r="D428" s="57" t="str">
        <f>IF('2.Census &amp; Reference Benchmarks'!D428 &lt;&gt;"",'2.Census &amp; Reference Benchmarks'!D428,"")</f>
        <v/>
      </c>
      <c r="E428" s="56" t="str">
        <f>IF('2.Census &amp; Reference Benchmarks'!E428 &lt;&gt;"",'2.Census &amp; Reference Benchmarks'!E428,"")</f>
        <v/>
      </c>
      <c r="F428" s="56" t="str">
        <f>IF('2.Census &amp; Reference Benchmarks'!F428 &lt;&gt;"",'2.Census &amp; Reference Benchmarks'!F428,"")</f>
        <v/>
      </c>
      <c r="G428" s="58" t="str">
        <f>IF('2.Census &amp; Reference Benchmarks'!G428 &lt;&gt;"",'2.Census &amp; Reference Benchmarks'!G428,"")</f>
        <v/>
      </c>
      <c r="H428" s="58" t="str">
        <f>IF('2.Census &amp; Reference Benchmarks'!H428 &lt;&gt;"",'2.Census &amp; Reference Benchmarks'!H428,"")</f>
        <v/>
      </c>
      <c r="I428" s="58" t="str">
        <f>IF('2.Census &amp; Reference Benchmarks'!I428 &lt;&gt;"",'2.Census &amp; Reference Benchmarks'!I428,"")</f>
        <v/>
      </c>
      <c r="J428" s="69" t="str">
        <f>IF('2.Census &amp; Reference Benchmarks'!J428 &lt;&gt;"",'2.Census &amp; Reference Benchmarks'!J428,"")</f>
        <v/>
      </c>
      <c r="K428" s="58" t="str">
        <f>IF('7.Safe Harbor Input Data &amp; Calc'!Q430 &lt;&gt; "", '7.Safe Harbor Input Data &amp; Calc'!Q430, "")</f>
        <v>No</v>
      </c>
      <c r="L428" s="59" t="str">
        <f>IF('2.Census &amp; Reference Benchmarks'!T428&lt;&gt; "",'2.Census &amp; Reference Benchmarks'!T428,"")</f>
        <v/>
      </c>
      <c r="M428" s="60">
        <f>'2.Census &amp; Reference Benchmarks'!M428</f>
        <v>0</v>
      </c>
      <c r="N428" s="60">
        <f>'2.Census &amp; Reference Benchmarks'!P428</f>
        <v>0</v>
      </c>
      <c r="O428" s="60">
        <f>'2.Census &amp; Reference Benchmarks'!S428</f>
        <v>0</v>
      </c>
      <c r="P428" s="52">
        <f>IF( AND(I428 &lt; '1. Summary for SBA'!$J$7, I428 &lt;&gt;""), 0, IF(AND(G428="",I428=""),SUM(M428:O428)*4,IF(I428&lt;'1. Summary for SBA'!$J$7,0,IF(K428="Yes",0,IF(H428="Salary",IF(AND(SUM(M428:O428)*4&lt;100000,L428=""),(SUM(M428:O428)/(IF(OR(I428=0,I428&gt;=DATEVALUE("3/31/2020")),DATEVALUE("3/31/2020"),I428)-IF(OR(G428&lt;=DATEVALUE("1/1/2020"), G428 = ""),DATEVALUE("1/1/2020"),IF(OR(MONTH(G428)=1),G428+1,IF(MONTH(G428)=3,G428,G428-1)))))*360,0),0)))))</f>
        <v>0</v>
      </c>
      <c r="Q428" s="52">
        <f t="shared" si="50"/>
        <v>0</v>
      </c>
      <c r="R428" s="67">
        <f t="shared" si="44"/>
        <v>0</v>
      </c>
      <c r="S428" s="53">
        <f>SUM('3.Weekly Hours &amp; Wage Activity'!AI428:BF428)</f>
        <v>0</v>
      </c>
      <c r="T428" s="53">
        <f>IF(AND(I428&lt;&gt; "",  I428 &lt; '1. Summary for SBA'!$J$11 +168, I428 &gt; '1. Summary for SBA'!$J$11),S428+(((168-(I428-'1. Summary for SBA'!$J$11+1))*S428)/((I428-'1. Summary for SBA'!$J$11+1))),0)</f>
        <v>0</v>
      </c>
      <c r="U428" s="369">
        <f>IF(K428= "Yes",0,IF( H428 = "salary",IF(T428 = 0,MAX(0,$R428-$S428), R428-T428),IF( H428 = "Hourly",'6. Hourly EE Wage Reduction'!AA428, 0)))</f>
        <v>0</v>
      </c>
      <c r="V428" s="67">
        <f t="shared" si="45"/>
        <v>0</v>
      </c>
      <c r="W428" s="405" t="str">
        <f>IF(U428 = 0, "No",IF('6. Hourly EE Wage Reduction'!T428 &gt;'6. Hourly EE Wage Reduction'!W428, "Yes", "No"))</f>
        <v>No</v>
      </c>
      <c r="X428" s="67">
        <f t="shared" si="46"/>
        <v>0</v>
      </c>
      <c r="Y428" s="67">
        <f t="shared" si="47"/>
        <v>0</v>
      </c>
      <c r="AA428" s="86">
        <f>IFERROR(IF('3.Weekly Hours &amp; Wage Activity'!J428 = "FT", 1,MIN(1,IF('3.Weekly Hours &amp; Wage Activity'!J428 = "", "",MIN('3.Weekly Hours &amp; Wage Activity'!J428/40,1)),IF('3.Weekly Hours &amp; Wage Activity'!J428="", "",'3.Weekly Hours &amp; Wage Activity'!J428/40 ))),0)</f>
        <v>0</v>
      </c>
      <c r="AB428" s="86">
        <f>IFERROR(IF('3.Weekly Hours &amp; Wage Activity'!K428 = "FT", 1,MIN(1,IF('3.Weekly Hours &amp; Wage Activity'!K428 = "", "",MIN('3.Weekly Hours &amp; Wage Activity'!K428/40,1)),IF('3.Weekly Hours &amp; Wage Activity'!K428="", "",'3.Weekly Hours &amp; Wage Activity'!K428/40 ))),0)</f>
        <v>0</v>
      </c>
      <c r="AC428" s="86">
        <f>IFERROR(IF('3.Weekly Hours &amp; Wage Activity'!L428 = "FT", 1,MIN(1,IF('3.Weekly Hours &amp; Wage Activity'!L428 = "", "",MIN('3.Weekly Hours &amp; Wage Activity'!L428/40,1)),IF('3.Weekly Hours &amp; Wage Activity'!L428="", "",'3.Weekly Hours &amp; Wage Activity'!L428/40 ))),0)</f>
        <v>0</v>
      </c>
      <c r="AD428" s="86">
        <f>IFERROR(IF('3.Weekly Hours &amp; Wage Activity'!M428 = "FT", 1,MIN(1,IF('3.Weekly Hours &amp; Wage Activity'!M428 = "", "",MIN('3.Weekly Hours &amp; Wage Activity'!M428/40,1)),IF('3.Weekly Hours &amp; Wage Activity'!M428="", "",'3.Weekly Hours &amp; Wage Activity'!M428/40 ))),0)</f>
        <v>0</v>
      </c>
      <c r="AE428" s="86">
        <f>IFERROR(IF('3.Weekly Hours &amp; Wage Activity'!N428 = "FT", 1,MIN(1,IF('3.Weekly Hours &amp; Wage Activity'!N428 = "", "",MIN('3.Weekly Hours &amp; Wage Activity'!N428/40,1)),IF('3.Weekly Hours &amp; Wage Activity'!N428="", "",'3.Weekly Hours &amp; Wage Activity'!N428/40 ))),0)</f>
        <v>0</v>
      </c>
      <c r="AF428" s="86">
        <f>IFERROR(IF('3.Weekly Hours &amp; Wage Activity'!O428 = "FT", 1,MIN(1,IF('3.Weekly Hours &amp; Wage Activity'!O428 = "", "",MIN('3.Weekly Hours &amp; Wage Activity'!O428/40,1)),IF('3.Weekly Hours &amp; Wage Activity'!O428="", "",'3.Weekly Hours &amp; Wage Activity'!O428/40 ))),0)</f>
        <v>0</v>
      </c>
      <c r="AG428" s="86">
        <f>IFERROR(IF('3.Weekly Hours &amp; Wage Activity'!P428 = "FT", 1,MIN(1,IF('3.Weekly Hours &amp; Wage Activity'!P428 = "", "",MIN('3.Weekly Hours &amp; Wage Activity'!P428/40,1)),IF('3.Weekly Hours &amp; Wage Activity'!P428="", "",'3.Weekly Hours &amp; Wage Activity'!P428/40 ))),0)</f>
        <v>0</v>
      </c>
      <c r="AH428" s="86">
        <f>IFERROR(IF('3.Weekly Hours &amp; Wage Activity'!Q428 = "FT", 1,MIN(1,IF('3.Weekly Hours &amp; Wage Activity'!Q428 = "", "",MIN('3.Weekly Hours &amp; Wage Activity'!Q428/40,1)),IF('3.Weekly Hours &amp; Wage Activity'!Q428="", "",'3.Weekly Hours &amp; Wage Activity'!Q428/40 ))),0)</f>
        <v>0</v>
      </c>
      <c r="AI428" s="86">
        <f>IFERROR(IF('3.Weekly Hours &amp; Wage Activity'!R428 = "FT", 1,MIN(1,IF('3.Weekly Hours &amp; Wage Activity'!R428 = "", "",MIN('3.Weekly Hours &amp; Wage Activity'!R428/40,1)),IF('3.Weekly Hours &amp; Wage Activity'!R428="", "",'3.Weekly Hours &amp; Wage Activity'!R428/40 ))),0)</f>
        <v>0</v>
      </c>
      <c r="AJ428" s="86">
        <f>IFERROR(IF('3.Weekly Hours &amp; Wage Activity'!S428 = "FT", 1,MIN(1,IF('3.Weekly Hours &amp; Wage Activity'!S428 = "", "",MIN('3.Weekly Hours &amp; Wage Activity'!S428/40,1)),IF('3.Weekly Hours &amp; Wage Activity'!S428="", "",'3.Weekly Hours &amp; Wage Activity'!S428/40 ))),0)</f>
        <v>0</v>
      </c>
      <c r="AK428" s="86">
        <f>IFERROR(IF('3.Weekly Hours &amp; Wage Activity'!T428 = "FT", 1,MIN(1,IF('3.Weekly Hours &amp; Wage Activity'!T428 = "", "",MIN('3.Weekly Hours &amp; Wage Activity'!T428/40,1)),IF('3.Weekly Hours &amp; Wage Activity'!T428="", "",'3.Weekly Hours &amp; Wage Activity'!T428/40 ))),0)</f>
        <v>0</v>
      </c>
      <c r="AL428" s="86">
        <f>IFERROR(IF('3.Weekly Hours &amp; Wage Activity'!U428 = "FT", 1,MIN(1,IF('3.Weekly Hours &amp; Wage Activity'!U428 = "", "",MIN('3.Weekly Hours &amp; Wage Activity'!U428/40,1)),IF('3.Weekly Hours &amp; Wage Activity'!U428="", "",'3.Weekly Hours &amp; Wage Activity'!U428/40 ))),0)</f>
        <v>0</v>
      </c>
      <c r="AM428" s="86">
        <f>IFERROR(IF('3.Weekly Hours &amp; Wage Activity'!V428 = "FT", 1,MIN(1,IF('3.Weekly Hours &amp; Wage Activity'!V428 = "", "",MIN('3.Weekly Hours &amp; Wage Activity'!V428/40,1)),IF('3.Weekly Hours &amp; Wage Activity'!V428="", "",'3.Weekly Hours &amp; Wage Activity'!V428/40 ))),0)</f>
        <v>0</v>
      </c>
      <c r="AN428" s="86">
        <f>IFERROR(IF('3.Weekly Hours &amp; Wage Activity'!W428 = "FT", 1,MIN(1,IF('3.Weekly Hours &amp; Wage Activity'!W428 = "", "",MIN('3.Weekly Hours &amp; Wage Activity'!W428/40,1)),IF('3.Weekly Hours &amp; Wage Activity'!W428="", "",'3.Weekly Hours &amp; Wage Activity'!W428/40 ))),0)</f>
        <v>0</v>
      </c>
      <c r="AO428" s="86">
        <f>IFERROR(IF('3.Weekly Hours &amp; Wage Activity'!X428 = "FT", 1,MIN(1,IF('3.Weekly Hours &amp; Wage Activity'!X428 = "", "",MIN('3.Weekly Hours &amp; Wage Activity'!X428/40,1)),IF('3.Weekly Hours &amp; Wage Activity'!X428="", "",'3.Weekly Hours &amp; Wage Activity'!X428/40 ))),0)</f>
        <v>0</v>
      </c>
      <c r="AP428" s="86">
        <f>IFERROR(IF('3.Weekly Hours &amp; Wage Activity'!Y428 = "FT", 1,MIN(1,IF('3.Weekly Hours &amp; Wage Activity'!Y428 = "", "",MIN('3.Weekly Hours &amp; Wage Activity'!Y428/40,1)),IF('3.Weekly Hours &amp; Wage Activity'!Y428="", "",'3.Weekly Hours &amp; Wage Activity'!Y428/40 ))),0)</f>
        <v>0</v>
      </c>
      <c r="AQ428" s="86">
        <f>IFERROR(IF('3.Weekly Hours &amp; Wage Activity'!Z428 = "FT", 1,MIN(1,IF('3.Weekly Hours &amp; Wage Activity'!Z428 = "", "",MIN('3.Weekly Hours &amp; Wage Activity'!Z428/40,1)),IF('3.Weekly Hours &amp; Wage Activity'!Z428="", "",'3.Weekly Hours &amp; Wage Activity'!Z428/40 ))),0)</f>
        <v>0</v>
      </c>
      <c r="AR428" s="86">
        <f>IFERROR(IF('3.Weekly Hours &amp; Wage Activity'!AA428 = "FT", 1,MIN(1,IF('3.Weekly Hours &amp; Wage Activity'!AA428 = "", "",MIN('3.Weekly Hours &amp; Wage Activity'!AA428/40,1)),IF('3.Weekly Hours &amp; Wage Activity'!AA428="", "",'3.Weekly Hours &amp; Wage Activity'!AA428/40 ))),0)</f>
        <v>0</v>
      </c>
      <c r="AS428" s="86">
        <f>IFERROR(IF('3.Weekly Hours &amp; Wage Activity'!AB428 = "FT", 1,MIN(1,IF('3.Weekly Hours &amp; Wage Activity'!AB428 = "", "",MIN('3.Weekly Hours &amp; Wage Activity'!AB428/40,1)),IF('3.Weekly Hours &amp; Wage Activity'!AB428="", "",'3.Weekly Hours &amp; Wage Activity'!AB428/40 ))),0)</f>
        <v>0</v>
      </c>
      <c r="AT428" s="86">
        <f>IFERROR(IF('3.Weekly Hours &amp; Wage Activity'!AC428 = "FT", 1,MIN(1,IF('3.Weekly Hours &amp; Wage Activity'!AC428 = "", "",MIN('3.Weekly Hours &amp; Wage Activity'!AC428/40,1)),IF('3.Weekly Hours &amp; Wage Activity'!AC428="", "",'3.Weekly Hours &amp; Wage Activity'!AC428/40 ))),0)</f>
        <v>0</v>
      </c>
      <c r="AU428" s="86">
        <f>IFERROR(IF('3.Weekly Hours &amp; Wage Activity'!AD428 = "FT", 1,MIN(1,IF('3.Weekly Hours &amp; Wage Activity'!AD428 = "", "",MIN('3.Weekly Hours &amp; Wage Activity'!AD428/40,1)),IF('3.Weekly Hours &amp; Wage Activity'!AD428="", "",'3.Weekly Hours &amp; Wage Activity'!AD428/40 ))),0)</f>
        <v>0</v>
      </c>
      <c r="AV428" s="86">
        <f>IFERROR(IF('3.Weekly Hours &amp; Wage Activity'!AE428 = "FT", 1,MIN(1,IF('3.Weekly Hours &amp; Wage Activity'!AE428 = "", "",MIN('3.Weekly Hours &amp; Wage Activity'!AE428/40,1)),IF('3.Weekly Hours &amp; Wage Activity'!AE428="", "",'3.Weekly Hours &amp; Wage Activity'!AE428/40 ))),0)</f>
        <v>0</v>
      </c>
      <c r="AW428" s="86">
        <f>IFERROR(IF('3.Weekly Hours &amp; Wage Activity'!AF428 = "FT", 1,MIN(1,IF('3.Weekly Hours &amp; Wage Activity'!AF428 = "", "",MIN('3.Weekly Hours &amp; Wage Activity'!AF428/40,1)),IF('3.Weekly Hours &amp; Wage Activity'!AF428="", "",'3.Weekly Hours &amp; Wage Activity'!AF428/40 ))),0)</f>
        <v>0</v>
      </c>
      <c r="AX428" s="86">
        <f>IFERROR(IF('3.Weekly Hours &amp; Wage Activity'!AG428 = "FT", 1,MIN(1,IF('3.Weekly Hours &amp; Wage Activity'!AG428 = "", "",MIN('3.Weekly Hours &amp; Wage Activity'!AG428/40,1)),IF('3.Weekly Hours &amp; Wage Activity'!AG428="", "",'3.Weekly Hours &amp; Wage Activity'!AG428/40 ))),0)</f>
        <v>0</v>
      </c>
      <c r="AY428" s="523">
        <f>SUM( IF(COUNTIF('3.Weekly Hours &amp; Wage Activity'!J428:Q428, "&lt;&gt;FT") = 0, COLUMNS('3.Weekly Hours &amp; Wage Activity'!J428:AG428) * 40, '3.Weekly Hours &amp; Wage Activity'!J428:AG428))</f>
        <v>0</v>
      </c>
      <c r="AZ428" s="86">
        <f t="shared" si="48"/>
        <v>0</v>
      </c>
      <c r="BA428" s="87">
        <f t="shared" si="49"/>
        <v>0</v>
      </c>
      <c r="BB428" s="74" t="str">
        <f>IF('2.Census &amp; Reference Benchmarks'!K428 = "", "", '2.Census &amp; Reference Benchmarks'!K428)</f>
        <v/>
      </c>
      <c r="BC428" s="185">
        <f>IF('2.Census &amp; Reference Benchmarks'!L428="N/A",IF(OR(AND(G428="",I428=""),AND(G428&lt;DATEVALUE("1/1/2020"),OR(I428="",I428&gt;DATEVALUE("3/31/2020")))),177.14,IF(OR(I428 = "", I428 &gt; DATEVALUE("1/31/2020")), ROUND(177.14*((DATEVALUE("2/1/2020") -G428)/31),1))),IF('2.Census &amp; Reference Benchmarks'!L428="",0,'2.Census &amp; Reference Benchmarks'!L428))</f>
        <v>0</v>
      </c>
      <c r="BD428" s="74" t="str">
        <f>IF('2.Census &amp; Reference Benchmarks'!N428 = "", "", '2.Census &amp; Reference Benchmarks'!N428)</f>
        <v/>
      </c>
      <c r="BE428" s="185">
        <f>IF('2.Census &amp; Reference Benchmarks'!O428="N/A",IF(OR(AND(G428="",I428=""),AND(G428&lt;=DATEVALUE("2/1/2020"),OR(I428="",I428&gt;=DATEVALUE("2/29/2020")))),165.71,IF(AND(G428&gt;DATEVALUE("2/1/2020"),OR(I428="",I428&lt;=DATEVALUE("2/29/2020"))),((DATEVALUE("3/1/2020")-G428)/29)*165.71,"")),IF('2.Census &amp; Reference Benchmarks'!O428="",0,'2.Census &amp; Reference Benchmarks'!O428))</f>
        <v>0</v>
      </c>
    </row>
    <row r="429" spans="1:57" x14ac:dyDescent="0.25">
      <c r="A429" s="3"/>
      <c r="B429" s="56">
        <f>IF('2.Census &amp; Reference Benchmarks'!B429 &lt;&gt;"",'2.Census &amp; Reference Benchmarks'!B429,"")</f>
        <v>0</v>
      </c>
      <c r="C429" s="56">
        <f>IF('2.Census &amp; Reference Benchmarks'!C429 &lt;&gt;"",'2.Census &amp; Reference Benchmarks'!C429,"")</f>
        <v>0</v>
      </c>
      <c r="D429" s="57" t="str">
        <f>IF('2.Census &amp; Reference Benchmarks'!D429 &lt;&gt;"",'2.Census &amp; Reference Benchmarks'!D429,"")</f>
        <v/>
      </c>
      <c r="E429" s="56" t="str">
        <f>IF('2.Census &amp; Reference Benchmarks'!E429 &lt;&gt;"",'2.Census &amp; Reference Benchmarks'!E429,"")</f>
        <v/>
      </c>
      <c r="F429" s="56" t="str">
        <f>IF('2.Census &amp; Reference Benchmarks'!F429 &lt;&gt;"",'2.Census &amp; Reference Benchmarks'!F429,"")</f>
        <v/>
      </c>
      <c r="G429" s="58" t="str">
        <f>IF('2.Census &amp; Reference Benchmarks'!G429 &lt;&gt;"",'2.Census &amp; Reference Benchmarks'!G429,"")</f>
        <v/>
      </c>
      <c r="H429" s="58" t="str">
        <f>IF('2.Census &amp; Reference Benchmarks'!H429 &lt;&gt;"",'2.Census &amp; Reference Benchmarks'!H429,"")</f>
        <v/>
      </c>
      <c r="I429" s="58" t="str">
        <f>IF('2.Census &amp; Reference Benchmarks'!I429 &lt;&gt;"",'2.Census &amp; Reference Benchmarks'!I429,"")</f>
        <v/>
      </c>
      <c r="J429" s="69" t="str">
        <f>IF('2.Census &amp; Reference Benchmarks'!J429 &lt;&gt;"",'2.Census &amp; Reference Benchmarks'!J429,"")</f>
        <v/>
      </c>
      <c r="K429" s="58" t="str">
        <f>IF('7.Safe Harbor Input Data &amp; Calc'!Q431 &lt;&gt; "", '7.Safe Harbor Input Data &amp; Calc'!Q431, "")</f>
        <v>No</v>
      </c>
      <c r="L429" s="59" t="str">
        <f>IF('2.Census &amp; Reference Benchmarks'!T429&lt;&gt; "",'2.Census &amp; Reference Benchmarks'!T429,"")</f>
        <v/>
      </c>
      <c r="M429" s="60">
        <f>'2.Census &amp; Reference Benchmarks'!M429</f>
        <v>0</v>
      </c>
      <c r="N429" s="60">
        <f>'2.Census &amp; Reference Benchmarks'!P429</f>
        <v>0</v>
      </c>
      <c r="O429" s="60">
        <f>'2.Census &amp; Reference Benchmarks'!S429</f>
        <v>0</v>
      </c>
      <c r="P429" s="52">
        <f>IF( AND(I429 &lt; '1. Summary for SBA'!$J$7, I429 &lt;&gt;""), 0, IF(AND(G429="",I429=""),SUM(M429:O429)*4,IF(I429&lt;'1. Summary for SBA'!$J$7,0,IF(K429="Yes",0,IF(H429="Salary",IF(AND(SUM(M429:O429)*4&lt;100000,L429=""),(SUM(M429:O429)/(IF(OR(I429=0,I429&gt;=DATEVALUE("3/31/2020")),DATEVALUE("3/31/2020"),I429)-IF(OR(G429&lt;=DATEVALUE("1/1/2020"), G429 = ""),DATEVALUE("1/1/2020"),IF(OR(MONTH(G429)=1),G429+1,IF(MONTH(G429)=3,G429,G429-1)))))*360,0),0)))))</f>
        <v>0</v>
      </c>
      <c r="Q429" s="52">
        <f t="shared" si="50"/>
        <v>0</v>
      </c>
      <c r="R429" s="67">
        <f t="shared" si="44"/>
        <v>0</v>
      </c>
      <c r="S429" s="53">
        <f>SUM('3.Weekly Hours &amp; Wage Activity'!AI429:BF429)</f>
        <v>0</v>
      </c>
      <c r="T429" s="53">
        <f>IF(AND(I429&lt;&gt; "",  I429 &lt; '1. Summary for SBA'!$J$11 +168, I429 &gt; '1. Summary for SBA'!$J$11),S429+(((168-(I429-'1. Summary for SBA'!$J$11+1))*S429)/((I429-'1. Summary for SBA'!$J$11+1))),0)</f>
        <v>0</v>
      </c>
      <c r="U429" s="369">
        <f>IF(K429= "Yes",0,IF( H429 = "salary",IF(T429 = 0,MAX(0,$R429-$S429), R429-T429),IF( H429 = "Hourly",'6. Hourly EE Wage Reduction'!AA429, 0)))</f>
        <v>0</v>
      </c>
      <c r="V429" s="67">
        <f t="shared" si="45"/>
        <v>0</v>
      </c>
      <c r="W429" s="405" t="str">
        <f>IF(U429 = 0, "No",IF('6. Hourly EE Wage Reduction'!T429 &gt;'6. Hourly EE Wage Reduction'!W429, "Yes", "No"))</f>
        <v>No</v>
      </c>
      <c r="X429" s="67">
        <f t="shared" si="46"/>
        <v>0</v>
      </c>
      <c r="Y429" s="67">
        <f t="shared" si="47"/>
        <v>0</v>
      </c>
      <c r="AA429" s="86">
        <f>IFERROR(IF('3.Weekly Hours &amp; Wage Activity'!J429 = "FT", 1,MIN(1,IF('3.Weekly Hours &amp; Wage Activity'!J429 = "", "",MIN('3.Weekly Hours &amp; Wage Activity'!J429/40,1)),IF('3.Weekly Hours &amp; Wage Activity'!J429="", "",'3.Weekly Hours &amp; Wage Activity'!J429/40 ))),0)</f>
        <v>0</v>
      </c>
      <c r="AB429" s="86">
        <f>IFERROR(IF('3.Weekly Hours &amp; Wage Activity'!K429 = "FT", 1,MIN(1,IF('3.Weekly Hours &amp; Wage Activity'!K429 = "", "",MIN('3.Weekly Hours &amp; Wage Activity'!K429/40,1)),IF('3.Weekly Hours &amp; Wage Activity'!K429="", "",'3.Weekly Hours &amp; Wage Activity'!K429/40 ))),0)</f>
        <v>0</v>
      </c>
      <c r="AC429" s="86">
        <f>IFERROR(IF('3.Weekly Hours &amp; Wage Activity'!L429 = "FT", 1,MIN(1,IF('3.Weekly Hours &amp; Wage Activity'!L429 = "", "",MIN('3.Weekly Hours &amp; Wage Activity'!L429/40,1)),IF('3.Weekly Hours &amp; Wage Activity'!L429="", "",'3.Weekly Hours &amp; Wage Activity'!L429/40 ))),0)</f>
        <v>0</v>
      </c>
      <c r="AD429" s="86">
        <f>IFERROR(IF('3.Weekly Hours &amp; Wage Activity'!M429 = "FT", 1,MIN(1,IF('3.Weekly Hours &amp; Wage Activity'!M429 = "", "",MIN('3.Weekly Hours &amp; Wage Activity'!M429/40,1)),IF('3.Weekly Hours &amp; Wage Activity'!M429="", "",'3.Weekly Hours &amp; Wage Activity'!M429/40 ))),0)</f>
        <v>0</v>
      </c>
      <c r="AE429" s="86">
        <f>IFERROR(IF('3.Weekly Hours &amp; Wage Activity'!N429 = "FT", 1,MIN(1,IF('3.Weekly Hours &amp; Wage Activity'!N429 = "", "",MIN('3.Weekly Hours &amp; Wage Activity'!N429/40,1)),IF('3.Weekly Hours &amp; Wage Activity'!N429="", "",'3.Weekly Hours &amp; Wage Activity'!N429/40 ))),0)</f>
        <v>0</v>
      </c>
      <c r="AF429" s="86">
        <f>IFERROR(IF('3.Weekly Hours &amp; Wage Activity'!O429 = "FT", 1,MIN(1,IF('3.Weekly Hours &amp; Wage Activity'!O429 = "", "",MIN('3.Weekly Hours &amp; Wage Activity'!O429/40,1)),IF('3.Weekly Hours &amp; Wage Activity'!O429="", "",'3.Weekly Hours &amp; Wage Activity'!O429/40 ))),0)</f>
        <v>0</v>
      </c>
      <c r="AG429" s="86">
        <f>IFERROR(IF('3.Weekly Hours &amp; Wage Activity'!P429 = "FT", 1,MIN(1,IF('3.Weekly Hours &amp; Wage Activity'!P429 = "", "",MIN('3.Weekly Hours &amp; Wage Activity'!P429/40,1)),IF('3.Weekly Hours &amp; Wage Activity'!P429="", "",'3.Weekly Hours &amp; Wage Activity'!P429/40 ))),0)</f>
        <v>0</v>
      </c>
      <c r="AH429" s="86">
        <f>IFERROR(IF('3.Weekly Hours &amp; Wage Activity'!Q429 = "FT", 1,MIN(1,IF('3.Weekly Hours &amp; Wage Activity'!Q429 = "", "",MIN('3.Weekly Hours &amp; Wage Activity'!Q429/40,1)),IF('3.Weekly Hours &amp; Wage Activity'!Q429="", "",'3.Weekly Hours &amp; Wage Activity'!Q429/40 ))),0)</f>
        <v>0</v>
      </c>
      <c r="AI429" s="86">
        <f>IFERROR(IF('3.Weekly Hours &amp; Wage Activity'!R429 = "FT", 1,MIN(1,IF('3.Weekly Hours &amp; Wage Activity'!R429 = "", "",MIN('3.Weekly Hours &amp; Wage Activity'!R429/40,1)),IF('3.Weekly Hours &amp; Wage Activity'!R429="", "",'3.Weekly Hours &amp; Wage Activity'!R429/40 ))),0)</f>
        <v>0</v>
      </c>
      <c r="AJ429" s="86">
        <f>IFERROR(IF('3.Weekly Hours &amp; Wage Activity'!S429 = "FT", 1,MIN(1,IF('3.Weekly Hours &amp; Wage Activity'!S429 = "", "",MIN('3.Weekly Hours &amp; Wage Activity'!S429/40,1)),IF('3.Weekly Hours &amp; Wage Activity'!S429="", "",'3.Weekly Hours &amp; Wage Activity'!S429/40 ))),0)</f>
        <v>0</v>
      </c>
      <c r="AK429" s="86">
        <f>IFERROR(IF('3.Weekly Hours &amp; Wage Activity'!T429 = "FT", 1,MIN(1,IF('3.Weekly Hours &amp; Wage Activity'!T429 = "", "",MIN('3.Weekly Hours &amp; Wage Activity'!T429/40,1)),IF('3.Weekly Hours &amp; Wage Activity'!T429="", "",'3.Weekly Hours &amp; Wage Activity'!T429/40 ))),0)</f>
        <v>0</v>
      </c>
      <c r="AL429" s="86">
        <f>IFERROR(IF('3.Weekly Hours &amp; Wage Activity'!U429 = "FT", 1,MIN(1,IF('3.Weekly Hours &amp; Wage Activity'!U429 = "", "",MIN('3.Weekly Hours &amp; Wage Activity'!U429/40,1)),IF('3.Weekly Hours &amp; Wage Activity'!U429="", "",'3.Weekly Hours &amp; Wage Activity'!U429/40 ))),0)</f>
        <v>0</v>
      </c>
      <c r="AM429" s="86">
        <f>IFERROR(IF('3.Weekly Hours &amp; Wage Activity'!V429 = "FT", 1,MIN(1,IF('3.Weekly Hours &amp; Wage Activity'!V429 = "", "",MIN('3.Weekly Hours &amp; Wage Activity'!V429/40,1)),IF('3.Weekly Hours &amp; Wage Activity'!V429="", "",'3.Weekly Hours &amp; Wage Activity'!V429/40 ))),0)</f>
        <v>0</v>
      </c>
      <c r="AN429" s="86">
        <f>IFERROR(IF('3.Weekly Hours &amp; Wage Activity'!W429 = "FT", 1,MIN(1,IF('3.Weekly Hours &amp; Wage Activity'!W429 = "", "",MIN('3.Weekly Hours &amp; Wage Activity'!W429/40,1)),IF('3.Weekly Hours &amp; Wage Activity'!W429="", "",'3.Weekly Hours &amp; Wage Activity'!W429/40 ))),0)</f>
        <v>0</v>
      </c>
      <c r="AO429" s="86">
        <f>IFERROR(IF('3.Weekly Hours &amp; Wage Activity'!X429 = "FT", 1,MIN(1,IF('3.Weekly Hours &amp; Wage Activity'!X429 = "", "",MIN('3.Weekly Hours &amp; Wage Activity'!X429/40,1)),IF('3.Weekly Hours &amp; Wage Activity'!X429="", "",'3.Weekly Hours &amp; Wage Activity'!X429/40 ))),0)</f>
        <v>0</v>
      </c>
      <c r="AP429" s="86">
        <f>IFERROR(IF('3.Weekly Hours &amp; Wage Activity'!Y429 = "FT", 1,MIN(1,IF('3.Weekly Hours &amp; Wage Activity'!Y429 = "", "",MIN('3.Weekly Hours &amp; Wage Activity'!Y429/40,1)),IF('3.Weekly Hours &amp; Wage Activity'!Y429="", "",'3.Weekly Hours &amp; Wage Activity'!Y429/40 ))),0)</f>
        <v>0</v>
      </c>
      <c r="AQ429" s="86">
        <f>IFERROR(IF('3.Weekly Hours &amp; Wage Activity'!Z429 = "FT", 1,MIN(1,IF('3.Weekly Hours &amp; Wage Activity'!Z429 = "", "",MIN('3.Weekly Hours &amp; Wage Activity'!Z429/40,1)),IF('3.Weekly Hours &amp; Wage Activity'!Z429="", "",'3.Weekly Hours &amp; Wage Activity'!Z429/40 ))),0)</f>
        <v>0</v>
      </c>
      <c r="AR429" s="86">
        <f>IFERROR(IF('3.Weekly Hours &amp; Wage Activity'!AA429 = "FT", 1,MIN(1,IF('3.Weekly Hours &amp; Wage Activity'!AA429 = "", "",MIN('3.Weekly Hours &amp; Wage Activity'!AA429/40,1)),IF('3.Weekly Hours &amp; Wage Activity'!AA429="", "",'3.Weekly Hours &amp; Wage Activity'!AA429/40 ))),0)</f>
        <v>0</v>
      </c>
      <c r="AS429" s="86">
        <f>IFERROR(IF('3.Weekly Hours &amp; Wage Activity'!AB429 = "FT", 1,MIN(1,IF('3.Weekly Hours &amp; Wage Activity'!AB429 = "", "",MIN('3.Weekly Hours &amp; Wage Activity'!AB429/40,1)),IF('3.Weekly Hours &amp; Wage Activity'!AB429="", "",'3.Weekly Hours &amp; Wage Activity'!AB429/40 ))),0)</f>
        <v>0</v>
      </c>
      <c r="AT429" s="86">
        <f>IFERROR(IF('3.Weekly Hours &amp; Wage Activity'!AC429 = "FT", 1,MIN(1,IF('3.Weekly Hours &amp; Wage Activity'!AC429 = "", "",MIN('3.Weekly Hours &amp; Wage Activity'!AC429/40,1)),IF('3.Weekly Hours &amp; Wage Activity'!AC429="", "",'3.Weekly Hours &amp; Wage Activity'!AC429/40 ))),0)</f>
        <v>0</v>
      </c>
      <c r="AU429" s="86">
        <f>IFERROR(IF('3.Weekly Hours &amp; Wage Activity'!AD429 = "FT", 1,MIN(1,IF('3.Weekly Hours &amp; Wage Activity'!AD429 = "", "",MIN('3.Weekly Hours &amp; Wage Activity'!AD429/40,1)),IF('3.Weekly Hours &amp; Wage Activity'!AD429="", "",'3.Weekly Hours &amp; Wage Activity'!AD429/40 ))),0)</f>
        <v>0</v>
      </c>
      <c r="AV429" s="86">
        <f>IFERROR(IF('3.Weekly Hours &amp; Wage Activity'!AE429 = "FT", 1,MIN(1,IF('3.Weekly Hours &amp; Wage Activity'!AE429 = "", "",MIN('3.Weekly Hours &amp; Wage Activity'!AE429/40,1)),IF('3.Weekly Hours &amp; Wage Activity'!AE429="", "",'3.Weekly Hours &amp; Wage Activity'!AE429/40 ))),0)</f>
        <v>0</v>
      </c>
      <c r="AW429" s="86">
        <f>IFERROR(IF('3.Weekly Hours &amp; Wage Activity'!AF429 = "FT", 1,MIN(1,IF('3.Weekly Hours &amp; Wage Activity'!AF429 = "", "",MIN('3.Weekly Hours &amp; Wage Activity'!AF429/40,1)),IF('3.Weekly Hours &amp; Wage Activity'!AF429="", "",'3.Weekly Hours &amp; Wage Activity'!AF429/40 ))),0)</f>
        <v>0</v>
      </c>
      <c r="AX429" s="86">
        <f>IFERROR(IF('3.Weekly Hours &amp; Wage Activity'!AG429 = "FT", 1,MIN(1,IF('3.Weekly Hours &amp; Wage Activity'!AG429 = "", "",MIN('3.Weekly Hours &amp; Wage Activity'!AG429/40,1)),IF('3.Weekly Hours &amp; Wage Activity'!AG429="", "",'3.Weekly Hours &amp; Wage Activity'!AG429/40 ))),0)</f>
        <v>0</v>
      </c>
      <c r="AY429" s="523">
        <f>SUM( IF(COUNTIF('3.Weekly Hours &amp; Wage Activity'!J429:Q429, "&lt;&gt;FT") = 0, COLUMNS('3.Weekly Hours &amp; Wage Activity'!J429:AG429) * 40, '3.Weekly Hours &amp; Wage Activity'!J429:AG429))</f>
        <v>0</v>
      </c>
      <c r="AZ429" s="86">
        <f t="shared" si="48"/>
        <v>0</v>
      </c>
      <c r="BA429" s="87">
        <f t="shared" si="49"/>
        <v>0</v>
      </c>
      <c r="BB429" s="74" t="str">
        <f>IF('2.Census &amp; Reference Benchmarks'!K429 = "", "", '2.Census &amp; Reference Benchmarks'!K429)</f>
        <v/>
      </c>
      <c r="BC429" s="185">
        <f>IF('2.Census &amp; Reference Benchmarks'!L429="N/A",IF(OR(AND(G429="",I429=""),AND(G429&lt;DATEVALUE("1/1/2020"),OR(I429="",I429&gt;DATEVALUE("3/31/2020")))),177.14,IF(OR(I429 = "", I429 &gt; DATEVALUE("1/31/2020")), ROUND(177.14*((DATEVALUE("2/1/2020") -G429)/31),1))),IF('2.Census &amp; Reference Benchmarks'!L429="",0,'2.Census &amp; Reference Benchmarks'!L429))</f>
        <v>0</v>
      </c>
      <c r="BD429" s="74" t="str">
        <f>IF('2.Census &amp; Reference Benchmarks'!N429 = "", "", '2.Census &amp; Reference Benchmarks'!N429)</f>
        <v/>
      </c>
      <c r="BE429" s="185">
        <f>IF('2.Census &amp; Reference Benchmarks'!O429="N/A",IF(OR(AND(G429="",I429=""),AND(G429&lt;=DATEVALUE("2/1/2020"),OR(I429="",I429&gt;=DATEVALUE("2/29/2020")))),165.71,IF(AND(G429&gt;DATEVALUE("2/1/2020"),OR(I429="",I429&lt;=DATEVALUE("2/29/2020"))),((DATEVALUE("3/1/2020")-G429)/29)*165.71,"")),IF('2.Census &amp; Reference Benchmarks'!O429="",0,'2.Census &amp; Reference Benchmarks'!O429))</f>
        <v>0</v>
      </c>
    </row>
    <row r="430" spans="1:57" x14ac:dyDescent="0.25">
      <c r="A430" s="3"/>
      <c r="B430" s="56">
        <f>IF('2.Census &amp; Reference Benchmarks'!B430 &lt;&gt;"",'2.Census &amp; Reference Benchmarks'!B430,"")</f>
        <v>0</v>
      </c>
      <c r="C430" s="56">
        <f>IF('2.Census &amp; Reference Benchmarks'!C430 &lt;&gt;"",'2.Census &amp; Reference Benchmarks'!C430,"")</f>
        <v>0</v>
      </c>
      <c r="D430" s="57" t="str">
        <f>IF('2.Census &amp; Reference Benchmarks'!D430 &lt;&gt;"",'2.Census &amp; Reference Benchmarks'!D430,"")</f>
        <v/>
      </c>
      <c r="E430" s="56" t="str">
        <f>IF('2.Census &amp; Reference Benchmarks'!E430 &lt;&gt;"",'2.Census &amp; Reference Benchmarks'!E430,"")</f>
        <v/>
      </c>
      <c r="F430" s="56" t="str">
        <f>IF('2.Census &amp; Reference Benchmarks'!F430 &lt;&gt;"",'2.Census &amp; Reference Benchmarks'!F430,"")</f>
        <v/>
      </c>
      <c r="G430" s="58" t="str">
        <f>IF('2.Census &amp; Reference Benchmarks'!G430 &lt;&gt;"",'2.Census &amp; Reference Benchmarks'!G430,"")</f>
        <v/>
      </c>
      <c r="H430" s="58" t="str">
        <f>IF('2.Census &amp; Reference Benchmarks'!H430 &lt;&gt;"",'2.Census &amp; Reference Benchmarks'!H430,"")</f>
        <v/>
      </c>
      <c r="I430" s="58" t="str">
        <f>IF('2.Census &amp; Reference Benchmarks'!I430 &lt;&gt;"",'2.Census &amp; Reference Benchmarks'!I430,"")</f>
        <v/>
      </c>
      <c r="J430" s="69" t="str">
        <f>IF('2.Census &amp; Reference Benchmarks'!J430 &lt;&gt;"",'2.Census &amp; Reference Benchmarks'!J430,"")</f>
        <v/>
      </c>
      <c r="K430" s="58" t="str">
        <f>IF('7.Safe Harbor Input Data &amp; Calc'!Q432 &lt;&gt; "", '7.Safe Harbor Input Data &amp; Calc'!Q432, "")</f>
        <v>No</v>
      </c>
      <c r="L430" s="59" t="str">
        <f>IF('2.Census &amp; Reference Benchmarks'!T430&lt;&gt; "",'2.Census &amp; Reference Benchmarks'!T430,"")</f>
        <v/>
      </c>
      <c r="M430" s="60">
        <f>'2.Census &amp; Reference Benchmarks'!M430</f>
        <v>0</v>
      </c>
      <c r="N430" s="60">
        <f>'2.Census &amp; Reference Benchmarks'!P430</f>
        <v>0</v>
      </c>
      <c r="O430" s="60">
        <f>'2.Census &amp; Reference Benchmarks'!S430</f>
        <v>0</v>
      </c>
      <c r="P430" s="52">
        <f>IF( AND(I430 &lt; '1. Summary for SBA'!$J$7, I430 &lt;&gt;""), 0, IF(AND(G430="",I430=""),SUM(M430:O430)*4,IF(I430&lt;'1. Summary for SBA'!$J$7,0,IF(K430="Yes",0,IF(H430="Salary",IF(AND(SUM(M430:O430)*4&lt;100000,L430=""),(SUM(M430:O430)/(IF(OR(I430=0,I430&gt;=DATEVALUE("3/31/2020")),DATEVALUE("3/31/2020"),I430)-IF(OR(G430&lt;=DATEVALUE("1/1/2020"), G430 = ""),DATEVALUE("1/1/2020"),IF(OR(MONTH(G430)=1),G430+1,IF(MONTH(G430)=3,G430,G430-1)))))*360,0),0)))))</f>
        <v>0</v>
      </c>
      <c r="Q430" s="52">
        <f t="shared" si="50"/>
        <v>0</v>
      </c>
      <c r="R430" s="67">
        <f t="shared" si="44"/>
        <v>0</v>
      </c>
      <c r="S430" s="53">
        <f>SUM('3.Weekly Hours &amp; Wage Activity'!AI430:BF430)</f>
        <v>0</v>
      </c>
      <c r="T430" s="53">
        <f>IF(AND(I430&lt;&gt; "",  I430 &lt; '1. Summary for SBA'!$J$11 +168, I430 &gt; '1. Summary for SBA'!$J$11),S430+(((168-(I430-'1. Summary for SBA'!$J$11+1))*S430)/((I430-'1. Summary for SBA'!$J$11+1))),0)</f>
        <v>0</v>
      </c>
      <c r="U430" s="369">
        <f>IF(K430= "Yes",0,IF( H430 = "salary",IF(T430 = 0,MAX(0,$R430-$S430), R430-T430),IF( H430 = "Hourly",'6. Hourly EE Wage Reduction'!AA430, 0)))</f>
        <v>0</v>
      </c>
      <c r="V430" s="67">
        <f t="shared" si="45"/>
        <v>0</v>
      </c>
      <c r="W430" s="405" t="str">
        <f>IF(U430 = 0, "No",IF('6. Hourly EE Wage Reduction'!T430 &gt;'6. Hourly EE Wage Reduction'!W430, "Yes", "No"))</f>
        <v>No</v>
      </c>
      <c r="X430" s="67">
        <f t="shared" si="46"/>
        <v>0</v>
      </c>
      <c r="Y430" s="67">
        <f t="shared" si="47"/>
        <v>0</v>
      </c>
      <c r="AA430" s="86">
        <f>IFERROR(IF('3.Weekly Hours &amp; Wage Activity'!J430 = "FT", 1,MIN(1,IF('3.Weekly Hours &amp; Wage Activity'!J430 = "", "",MIN('3.Weekly Hours &amp; Wage Activity'!J430/40,1)),IF('3.Weekly Hours &amp; Wage Activity'!J430="", "",'3.Weekly Hours &amp; Wage Activity'!J430/40 ))),0)</f>
        <v>0</v>
      </c>
      <c r="AB430" s="86">
        <f>IFERROR(IF('3.Weekly Hours &amp; Wage Activity'!K430 = "FT", 1,MIN(1,IF('3.Weekly Hours &amp; Wage Activity'!K430 = "", "",MIN('3.Weekly Hours &amp; Wage Activity'!K430/40,1)),IF('3.Weekly Hours &amp; Wage Activity'!K430="", "",'3.Weekly Hours &amp; Wage Activity'!K430/40 ))),0)</f>
        <v>0</v>
      </c>
      <c r="AC430" s="86">
        <f>IFERROR(IF('3.Weekly Hours &amp; Wage Activity'!L430 = "FT", 1,MIN(1,IF('3.Weekly Hours &amp; Wage Activity'!L430 = "", "",MIN('3.Weekly Hours &amp; Wage Activity'!L430/40,1)),IF('3.Weekly Hours &amp; Wage Activity'!L430="", "",'3.Weekly Hours &amp; Wage Activity'!L430/40 ))),0)</f>
        <v>0</v>
      </c>
      <c r="AD430" s="86">
        <f>IFERROR(IF('3.Weekly Hours &amp; Wage Activity'!M430 = "FT", 1,MIN(1,IF('3.Weekly Hours &amp; Wage Activity'!M430 = "", "",MIN('3.Weekly Hours &amp; Wage Activity'!M430/40,1)),IF('3.Weekly Hours &amp; Wage Activity'!M430="", "",'3.Weekly Hours &amp; Wage Activity'!M430/40 ))),0)</f>
        <v>0</v>
      </c>
      <c r="AE430" s="86">
        <f>IFERROR(IF('3.Weekly Hours &amp; Wage Activity'!N430 = "FT", 1,MIN(1,IF('3.Weekly Hours &amp; Wage Activity'!N430 = "", "",MIN('3.Weekly Hours &amp; Wage Activity'!N430/40,1)),IF('3.Weekly Hours &amp; Wage Activity'!N430="", "",'3.Weekly Hours &amp; Wage Activity'!N430/40 ))),0)</f>
        <v>0</v>
      </c>
      <c r="AF430" s="86">
        <f>IFERROR(IF('3.Weekly Hours &amp; Wage Activity'!O430 = "FT", 1,MIN(1,IF('3.Weekly Hours &amp; Wage Activity'!O430 = "", "",MIN('3.Weekly Hours &amp; Wage Activity'!O430/40,1)),IF('3.Weekly Hours &amp; Wage Activity'!O430="", "",'3.Weekly Hours &amp; Wage Activity'!O430/40 ))),0)</f>
        <v>0</v>
      </c>
      <c r="AG430" s="86">
        <f>IFERROR(IF('3.Weekly Hours &amp; Wage Activity'!P430 = "FT", 1,MIN(1,IF('3.Weekly Hours &amp; Wage Activity'!P430 = "", "",MIN('3.Weekly Hours &amp; Wage Activity'!P430/40,1)),IF('3.Weekly Hours &amp; Wage Activity'!P430="", "",'3.Weekly Hours &amp; Wage Activity'!P430/40 ))),0)</f>
        <v>0</v>
      </c>
      <c r="AH430" s="86">
        <f>IFERROR(IF('3.Weekly Hours &amp; Wage Activity'!Q430 = "FT", 1,MIN(1,IF('3.Weekly Hours &amp; Wage Activity'!Q430 = "", "",MIN('3.Weekly Hours &amp; Wage Activity'!Q430/40,1)),IF('3.Weekly Hours &amp; Wage Activity'!Q430="", "",'3.Weekly Hours &amp; Wage Activity'!Q430/40 ))),0)</f>
        <v>0</v>
      </c>
      <c r="AI430" s="86">
        <f>IFERROR(IF('3.Weekly Hours &amp; Wage Activity'!R430 = "FT", 1,MIN(1,IF('3.Weekly Hours &amp; Wage Activity'!R430 = "", "",MIN('3.Weekly Hours &amp; Wage Activity'!R430/40,1)),IF('3.Weekly Hours &amp; Wage Activity'!R430="", "",'3.Weekly Hours &amp; Wage Activity'!R430/40 ))),0)</f>
        <v>0</v>
      </c>
      <c r="AJ430" s="86">
        <f>IFERROR(IF('3.Weekly Hours &amp; Wage Activity'!S430 = "FT", 1,MIN(1,IF('3.Weekly Hours &amp; Wage Activity'!S430 = "", "",MIN('3.Weekly Hours &amp; Wage Activity'!S430/40,1)),IF('3.Weekly Hours &amp; Wage Activity'!S430="", "",'3.Weekly Hours &amp; Wage Activity'!S430/40 ))),0)</f>
        <v>0</v>
      </c>
      <c r="AK430" s="86">
        <f>IFERROR(IF('3.Weekly Hours &amp; Wage Activity'!T430 = "FT", 1,MIN(1,IF('3.Weekly Hours &amp; Wage Activity'!T430 = "", "",MIN('3.Weekly Hours &amp; Wage Activity'!T430/40,1)),IF('3.Weekly Hours &amp; Wage Activity'!T430="", "",'3.Weekly Hours &amp; Wage Activity'!T430/40 ))),0)</f>
        <v>0</v>
      </c>
      <c r="AL430" s="86">
        <f>IFERROR(IF('3.Weekly Hours &amp; Wage Activity'!U430 = "FT", 1,MIN(1,IF('3.Weekly Hours &amp; Wage Activity'!U430 = "", "",MIN('3.Weekly Hours &amp; Wage Activity'!U430/40,1)),IF('3.Weekly Hours &amp; Wage Activity'!U430="", "",'3.Weekly Hours &amp; Wage Activity'!U430/40 ))),0)</f>
        <v>0</v>
      </c>
      <c r="AM430" s="86">
        <f>IFERROR(IF('3.Weekly Hours &amp; Wage Activity'!V430 = "FT", 1,MIN(1,IF('3.Weekly Hours &amp; Wage Activity'!V430 = "", "",MIN('3.Weekly Hours &amp; Wage Activity'!V430/40,1)),IF('3.Weekly Hours &amp; Wage Activity'!V430="", "",'3.Weekly Hours &amp; Wage Activity'!V430/40 ))),0)</f>
        <v>0</v>
      </c>
      <c r="AN430" s="86">
        <f>IFERROR(IF('3.Weekly Hours &amp; Wage Activity'!W430 = "FT", 1,MIN(1,IF('3.Weekly Hours &amp; Wage Activity'!W430 = "", "",MIN('3.Weekly Hours &amp; Wage Activity'!W430/40,1)),IF('3.Weekly Hours &amp; Wage Activity'!W430="", "",'3.Weekly Hours &amp; Wage Activity'!W430/40 ))),0)</f>
        <v>0</v>
      </c>
      <c r="AO430" s="86">
        <f>IFERROR(IF('3.Weekly Hours &amp; Wage Activity'!X430 = "FT", 1,MIN(1,IF('3.Weekly Hours &amp; Wage Activity'!X430 = "", "",MIN('3.Weekly Hours &amp; Wage Activity'!X430/40,1)),IF('3.Weekly Hours &amp; Wage Activity'!X430="", "",'3.Weekly Hours &amp; Wage Activity'!X430/40 ))),0)</f>
        <v>0</v>
      </c>
      <c r="AP430" s="86">
        <f>IFERROR(IF('3.Weekly Hours &amp; Wage Activity'!Y430 = "FT", 1,MIN(1,IF('3.Weekly Hours &amp; Wage Activity'!Y430 = "", "",MIN('3.Weekly Hours &amp; Wage Activity'!Y430/40,1)),IF('3.Weekly Hours &amp; Wage Activity'!Y430="", "",'3.Weekly Hours &amp; Wage Activity'!Y430/40 ))),0)</f>
        <v>0</v>
      </c>
      <c r="AQ430" s="86">
        <f>IFERROR(IF('3.Weekly Hours &amp; Wage Activity'!Z430 = "FT", 1,MIN(1,IF('3.Weekly Hours &amp; Wage Activity'!Z430 = "", "",MIN('3.Weekly Hours &amp; Wage Activity'!Z430/40,1)),IF('3.Weekly Hours &amp; Wage Activity'!Z430="", "",'3.Weekly Hours &amp; Wage Activity'!Z430/40 ))),0)</f>
        <v>0</v>
      </c>
      <c r="AR430" s="86">
        <f>IFERROR(IF('3.Weekly Hours &amp; Wage Activity'!AA430 = "FT", 1,MIN(1,IF('3.Weekly Hours &amp; Wage Activity'!AA430 = "", "",MIN('3.Weekly Hours &amp; Wage Activity'!AA430/40,1)),IF('3.Weekly Hours &amp; Wage Activity'!AA430="", "",'3.Weekly Hours &amp; Wage Activity'!AA430/40 ))),0)</f>
        <v>0</v>
      </c>
      <c r="AS430" s="86">
        <f>IFERROR(IF('3.Weekly Hours &amp; Wage Activity'!AB430 = "FT", 1,MIN(1,IF('3.Weekly Hours &amp; Wage Activity'!AB430 = "", "",MIN('3.Weekly Hours &amp; Wage Activity'!AB430/40,1)),IF('3.Weekly Hours &amp; Wage Activity'!AB430="", "",'3.Weekly Hours &amp; Wage Activity'!AB430/40 ))),0)</f>
        <v>0</v>
      </c>
      <c r="AT430" s="86">
        <f>IFERROR(IF('3.Weekly Hours &amp; Wage Activity'!AC430 = "FT", 1,MIN(1,IF('3.Weekly Hours &amp; Wage Activity'!AC430 = "", "",MIN('3.Weekly Hours &amp; Wage Activity'!AC430/40,1)),IF('3.Weekly Hours &amp; Wage Activity'!AC430="", "",'3.Weekly Hours &amp; Wage Activity'!AC430/40 ))),0)</f>
        <v>0</v>
      </c>
      <c r="AU430" s="86">
        <f>IFERROR(IF('3.Weekly Hours &amp; Wage Activity'!AD430 = "FT", 1,MIN(1,IF('3.Weekly Hours &amp; Wage Activity'!AD430 = "", "",MIN('3.Weekly Hours &amp; Wage Activity'!AD430/40,1)),IF('3.Weekly Hours &amp; Wage Activity'!AD430="", "",'3.Weekly Hours &amp; Wage Activity'!AD430/40 ))),0)</f>
        <v>0</v>
      </c>
      <c r="AV430" s="86">
        <f>IFERROR(IF('3.Weekly Hours &amp; Wage Activity'!AE430 = "FT", 1,MIN(1,IF('3.Weekly Hours &amp; Wage Activity'!AE430 = "", "",MIN('3.Weekly Hours &amp; Wage Activity'!AE430/40,1)),IF('3.Weekly Hours &amp; Wage Activity'!AE430="", "",'3.Weekly Hours &amp; Wage Activity'!AE430/40 ))),0)</f>
        <v>0</v>
      </c>
      <c r="AW430" s="86">
        <f>IFERROR(IF('3.Weekly Hours &amp; Wage Activity'!AF430 = "FT", 1,MIN(1,IF('3.Weekly Hours &amp; Wage Activity'!AF430 = "", "",MIN('3.Weekly Hours &amp; Wage Activity'!AF430/40,1)),IF('3.Weekly Hours &amp; Wage Activity'!AF430="", "",'3.Weekly Hours &amp; Wage Activity'!AF430/40 ))),0)</f>
        <v>0</v>
      </c>
      <c r="AX430" s="86">
        <f>IFERROR(IF('3.Weekly Hours &amp; Wage Activity'!AG430 = "FT", 1,MIN(1,IF('3.Weekly Hours &amp; Wage Activity'!AG430 = "", "",MIN('3.Weekly Hours &amp; Wage Activity'!AG430/40,1)),IF('3.Weekly Hours &amp; Wage Activity'!AG430="", "",'3.Weekly Hours &amp; Wage Activity'!AG430/40 ))),0)</f>
        <v>0</v>
      </c>
      <c r="AY430" s="523">
        <f>SUM( IF(COUNTIF('3.Weekly Hours &amp; Wage Activity'!J430:Q430, "&lt;&gt;FT") = 0, COLUMNS('3.Weekly Hours &amp; Wage Activity'!J430:AG430) * 40, '3.Weekly Hours &amp; Wage Activity'!J430:AG430))</f>
        <v>0</v>
      </c>
      <c r="AZ430" s="86">
        <f t="shared" si="48"/>
        <v>0</v>
      </c>
      <c r="BA430" s="87">
        <f t="shared" si="49"/>
        <v>0</v>
      </c>
      <c r="BB430" s="74" t="str">
        <f>IF('2.Census &amp; Reference Benchmarks'!K430 = "", "", '2.Census &amp; Reference Benchmarks'!K430)</f>
        <v/>
      </c>
      <c r="BC430" s="185">
        <f>IF('2.Census &amp; Reference Benchmarks'!L430="N/A",IF(OR(AND(G430="",I430=""),AND(G430&lt;DATEVALUE("1/1/2020"),OR(I430="",I430&gt;DATEVALUE("3/31/2020")))),177.14,IF(OR(I430 = "", I430 &gt; DATEVALUE("1/31/2020")), ROUND(177.14*((DATEVALUE("2/1/2020") -G430)/31),1))),IF('2.Census &amp; Reference Benchmarks'!L430="",0,'2.Census &amp; Reference Benchmarks'!L430))</f>
        <v>0</v>
      </c>
      <c r="BD430" s="74" t="str">
        <f>IF('2.Census &amp; Reference Benchmarks'!N430 = "", "", '2.Census &amp; Reference Benchmarks'!N430)</f>
        <v/>
      </c>
      <c r="BE430" s="185">
        <f>IF('2.Census &amp; Reference Benchmarks'!O430="N/A",IF(OR(AND(G430="",I430=""),AND(G430&lt;=DATEVALUE("2/1/2020"),OR(I430="",I430&gt;=DATEVALUE("2/29/2020")))),165.71,IF(AND(G430&gt;DATEVALUE("2/1/2020"),OR(I430="",I430&lt;=DATEVALUE("2/29/2020"))),((DATEVALUE("3/1/2020")-G430)/29)*165.71,"")),IF('2.Census &amp; Reference Benchmarks'!O430="",0,'2.Census &amp; Reference Benchmarks'!O430))</f>
        <v>0</v>
      </c>
    </row>
    <row r="431" spans="1:57" x14ac:dyDescent="0.25">
      <c r="A431" s="3"/>
      <c r="B431" s="56">
        <f>IF('2.Census &amp; Reference Benchmarks'!B431 &lt;&gt;"",'2.Census &amp; Reference Benchmarks'!B431,"")</f>
        <v>0</v>
      </c>
      <c r="C431" s="56">
        <f>IF('2.Census &amp; Reference Benchmarks'!C431 &lt;&gt;"",'2.Census &amp; Reference Benchmarks'!C431,"")</f>
        <v>0</v>
      </c>
      <c r="D431" s="57" t="str">
        <f>IF('2.Census &amp; Reference Benchmarks'!D431 &lt;&gt;"",'2.Census &amp; Reference Benchmarks'!D431,"")</f>
        <v/>
      </c>
      <c r="E431" s="56" t="str">
        <f>IF('2.Census &amp; Reference Benchmarks'!E431 &lt;&gt;"",'2.Census &amp; Reference Benchmarks'!E431,"")</f>
        <v/>
      </c>
      <c r="F431" s="56" t="str">
        <f>IF('2.Census &amp; Reference Benchmarks'!F431 &lt;&gt;"",'2.Census &amp; Reference Benchmarks'!F431,"")</f>
        <v/>
      </c>
      <c r="G431" s="58" t="str">
        <f>IF('2.Census &amp; Reference Benchmarks'!G431 &lt;&gt;"",'2.Census &amp; Reference Benchmarks'!G431,"")</f>
        <v/>
      </c>
      <c r="H431" s="58" t="str">
        <f>IF('2.Census &amp; Reference Benchmarks'!H431 &lt;&gt;"",'2.Census &amp; Reference Benchmarks'!H431,"")</f>
        <v/>
      </c>
      <c r="I431" s="58" t="str">
        <f>IF('2.Census &amp; Reference Benchmarks'!I431 &lt;&gt;"",'2.Census &amp; Reference Benchmarks'!I431,"")</f>
        <v/>
      </c>
      <c r="J431" s="69" t="str">
        <f>IF('2.Census &amp; Reference Benchmarks'!J431 &lt;&gt;"",'2.Census &amp; Reference Benchmarks'!J431,"")</f>
        <v/>
      </c>
      <c r="K431" s="58" t="str">
        <f>IF('7.Safe Harbor Input Data &amp; Calc'!Q433 &lt;&gt; "", '7.Safe Harbor Input Data &amp; Calc'!Q433, "")</f>
        <v>No</v>
      </c>
      <c r="L431" s="59" t="str">
        <f>IF('2.Census &amp; Reference Benchmarks'!T431&lt;&gt; "",'2.Census &amp; Reference Benchmarks'!T431,"")</f>
        <v/>
      </c>
      <c r="M431" s="60">
        <f>'2.Census &amp; Reference Benchmarks'!M431</f>
        <v>0</v>
      </c>
      <c r="N431" s="60">
        <f>'2.Census &amp; Reference Benchmarks'!P431</f>
        <v>0</v>
      </c>
      <c r="O431" s="60">
        <f>'2.Census &amp; Reference Benchmarks'!S431</f>
        <v>0</v>
      </c>
      <c r="P431" s="52">
        <f>IF( AND(I431 &lt; '1. Summary for SBA'!$J$7, I431 &lt;&gt;""), 0, IF(AND(G431="",I431=""),SUM(M431:O431)*4,IF(I431&lt;'1. Summary for SBA'!$J$7,0,IF(K431="Yes",0,IF(H431="Salary",IF(AND(SUM(M431:O431)*4&lt;100000,L431=""),(SUM(M431:O431)/(IF(OR(I431=0,I431&gt;=DATEVALUE("3/31/2020")),DATEVALUE("3/31/2020"),I431)-IF(OR(G431&lt;=DATEVALUE("1/1/2020"), G431 = ""),DATEVALUE("1/1/2020"),IF(OR(MONTH(G431)=1),G431+1,IF(MONTH(G431)=3,G431,G431-1)))))*360,0),0)))))</f>
        <v>0</v>
      </c>
      <c r="Q431" s="52">
        <f t="shared" si="50"/>
        <v>0</v>
      </c>
      <c r="R431" s="67">
        <f t="shared" si="44"/>
        <v>0</v>
      </c>
      <c r="S431" s="53">
        <f>SUM('3.Weekly Hours &amp; Wage Activity'!AI431:BF431)</f>
        <v>0</v>
      </c>
      <c r="T431" s="53">
        <f>IF(AND(I431&lt;&gt; "",  I431 &lt; '1. Summary for SBA'!$J$11 +168, I431 &gt; '1. Summary for SBA'!$J$11),S431+(((168-(I431-'1. Summary for SBA'!$J$11+1))*S431)/((I431-'1. Summary for SBA'!$J$11+1))),0)</f>
        <v>0</v>
      </c>
      <c r="U431" s="369">
        <f>IF(K431= "Yes",0,IF( H431 = "salary",IF(T431 = 0,MAX(0,$R431-$S431), R431-T431),IF( H431 = "Hourly",'6. Hourly EE Wage Reduction'!AA431, 0)))</f>
        <v>0</v>
      </c>
      <c r="V431" s="67">
        <f t="shared" si="45"/>
        <v>0</v>
      </c>
      <c r="W431" s="405" t="str">
        <f>IF(U431 = 0, "No",IF('6. Hourly EE Wage Reduction'!T431 &gt;'6. Hourly EE Wage Reduction'!W431, "Yes", "No"))</f>
        <v>No</v>
      </c>
      <c r="X431" s="67">
        <f t="shared" si="46"/>
        <v>0</v>
      </c>
      <c r="Y431" s="67">
        <f t="shared" si="47"/>
        <v>0</v>
      </c>
      <c r="AA431" s="86">
        <f>IFERROR(IF('3.Weekly Hours &amp; Wage Activity'!J431 = "FT", 1,MIN(1,IF('3.Weekly Hours &amp; Wage Activity'!J431 = "", "",MIN('3.Weekly Hours &amp; Wage Activity'!J431/40,1)),IF('3.Weekly Hours &amp; Wage Activity'!J431="", "",'3.Weekly Hours &amp; Wage Activity'!J431/40 ))),0)</f>
        <v>0</v>
      </c>
      <c r="AB431" s="86">
        <f>IFERROR(IF('3.Weekly Hours &amp; Wage Activity'!K431 = "FT", 1,MIN(1,IF('3.Weekly Hours &amp; Wage Activity'!K431 = "", "",MIN('3.Weekly Hours &amp; Wage Activity'!K431/40,1)),IF('3.Weekly Hours &amp; Wage Activity'!K431="", "",'3.Weekly Hours &amp; Wage Activity'!K431/40 ))),0)</f>
        <v>0</v>
      </c>
      <c r="AC431" s="86">
        <f>IFERROR(IF('3.Weekly Hours &amp; Wage Activity'!L431 = "FT", 1,MIN(1,IF('3.Weekly Hours &amp; Wage Activity'!L431 = "", "",MIN('3.Weekly Hours &amp; Wage Activity'!L431/40,1)),IF('3.Weekly Hours &amp; Wage Activity'!L431="", "",'3.Weekly Hours &amp; Wage Activity'!L431/40 ))),0)</f>
        <v>0</v>
      </c>
      <c r="AD431" s="86">
        <f>IFERROR(IF('3.Weekly Hours &amp; Wage Activity'!M431 = "FT", 1,MIN(1,IF('3.Weekly Hours &amp; Wage Activity'!M431 = "", "",MIN('3.Weekly Hours &amp; Wage Activity'!M431/40,1)),IF('3.Weekly Hours &amp; Wage Activity'!M431="", "",'3.Weekly Hours &amp; Wage Activity'!M431/40 ))),0)</f>
        <v>0</v>
      </c>
      <c r="AE431" s="86">
        <f>IFERROR(IF('3.Weekly Hours &amp; Wage Activity'!N431 = "FT", 1,MIN(1,IF('3.Weekly Hours &amp; Wage Activity'!N431 = "", "",MIN('3.Weekly Hours &amp; Wage Activity'!N431/40,1)),IF('3.Weekly Hours &amp; Wage Activity'!N431="", "",'3.Weekly Hours &amp; Wage Activity'!N431/40 ))),0)</f>
        <v>0</v>
      </c>
      <c r="AF431" s="86">
        <f>IFERROR(IF('3.Weekly Hours &amp; Wage Activity'!O431 = "FT", 1,MIN(1,IF('3.Weekly Hours &amp; Wage Activity'!O431 = "", "",MIN('3.Weekly Hours &amp; Wage Activity'!O431/40,1)),IF('3.Weekly Hours &amp; Wage Activity'!O431="", "",'3.Weekly Hours &amp; Wage Activity'!O431/40 ))),0)</f>
        <v>0</v>
      </c>
      <c r="AG431" s="86">
        <f>IFERROR(IF('3.Weekly Hours &amp; Wage Activity'!P431 = "FT", 1,MIN(1,IF('3.Weekly Hours &amp; Wage Activity'!P431 = "", "",MIN('3.Weekly Hours &amp; Wage Activity'!P431/40,1)),IF('3.Weekly Hours &amp; Wage Activity'!P431="", "",'3.Weekly Hours &amp; Wage Activity'!P431/40 ))),0)</f>
        <v>0</v>
      </c>
      <c r="AH431" s="86">
        <f>IFERROR(IF('3.Weekly Hours &amp; Wage Activity'!Q431 = "FT", 1,MIN(1,IF('3.Weekly Hours &amp; Wage Activity'!Q431 = "", "",MIN('3.Weekly Hours &amp; Wage Activity'!Q431/40,1)),IF('3.Weekly Hours &amp; Wage Activity'!Q431="", "",'3.Weekly Hours &amp; Wage Activity'!Q431/40 ))),0)</f>
        <v>0</v>
      </c>
      <c r="AI431" s="86">
        <f>IFERROR(IF('3.Weekly Hours &amp; Wage Activity'!R431 = "FT", 1,MIN(1,IF('3.Weekly Hours &amp; Wage Activity'!R431 = "", "",MIN('3.Weekly Hours &amp; Wage Activity'!R431/40,1)),IF('3.Weekly Hours &amp; Wage Activity'!R431="", "",'3.Weekly Hours &amp; Wage Activity'!R431/40 ))),0)</f>
        <v>0</v>
      </c>
      <c r="AJ431" s="86">
        <f>IFERROR(IF('3.Weekly Hours &amp; Wage Activity'!S431 = "FT", 1,MIN(1,IF('3.Weekly Hours &amp; Wage Activity'!S431 = "", "",MIN('3.Weekly Hours &amp; Wage Activity'!S431/40,1)),IF('3.Weekly Hours &amp; Wage Activity'!S431="", "",'3.Weekly Hours &amp; Wage Activity'!S431/40 ))),0)</f>
        <v>0</v>
      </c>
      <c r="AK431" s="86">
        <f>IFERROR(IF('3.Weekly Hours &amp; Wage Activity'!T431 = "FT", 1,MIN(1,IF('3.Weekly Hours &amp; Wage Activity'!T431 = "", "",MIN('3.Weekly Hours &amp; Wage Activity'!T431/40,1)),IF('3.Weekly Hours &amp; Wage Activity'!T431="", "",'3.Weekly Hours &amp; Wage Activity'!T431/40 ))),0)</f>
        <v>0</v>
      </c>
      <c r="AL431" s="86">
        <f>IFERROR(IF('3.Weekly Hours &amp; Wage Activity'!U431 = "FT", 1,MIN(1,IF('3.Weekly Hours &amp; Wage Activity'!U431 = "", "",MIN('3.Weekly Hours &amp; Wage Activity'!U431/40,1)),IF('3.Weekly Hours &amp; Wage Activity'!U431="", "",'3.Weekly Hours &amp; Wage Activity'!U431/40 ))),0)</f>
        <v>0</v>
      </c>
      <c r="AM431" s="86">
        <f>IFERROR(IF('3.Weekly Hours &amp; Wage Activity'!V431 = "FT", 1,MIN(1,IF('3.Weekly Hours &amp; Wage Activity'!V431 = "", "",MIN('3.Weekly Hours &amp; Wage Activity'!V431/40,1)),IF('3.Weekly Hours &amp; Wage Activity'!V431="", "",'3.Weekly Hours &amp; Wage Activity'!V431/40 ))),0)</f>
        <v>0</v>
      </c>
      <c r="AN431" s="86">
        <f>IFERROR(IF('3.Weekly Hours &amp; Wage Activity'!W431 = "FT", 1,MIN(1,IF('3.Weekly Hours &amp; Wage Activity'!W431 = "", "",MIN('3.Weekly Hours &amp; Wage Activity'!W431/40,1)),IF('3.Weekly Hours &amp; Wage Activity'!W431="", "",'3.Weekly Hours &amp; Wage Activity'!W431/40 ))),0)</f>
        <v>0</v>
      </c>
      <c r="AO431" s="86">
        <f>IFERROR(IF('3.Weekly Hours &amp; Wage Activity'!X431 = "FT", 1,MIN(1,IF('3.Weekly Hours &amp; Wage Activity'!X431 = "", "",MIN('3.Weekly Hours &amp; Wage Activity'!X431/40,1)),IF('3.Weekly Hours &amp; Wage Activity'!X431="", "",'3.Weekly Hours &amp; Wage Activity'!X431/40 ))),0)</f>
        <v>0</v>
      </c>
      <c r="AP431" s="86">
        <f>IFERROR(IF('3.Weekly Hours &amp; Wage Activity'!Y431 = "FT", 1,MIN(1,IF('3.Weekly Hours &amp; Wage Activity'!Y431 = "", "",MIN('3.Weekly Hours &amp; Wage Activity'!Y431/40,1)),IF('3.Weekly Hours &amp; Wage Activity'!Y431="", "",'3.Weekly Hours &amp; Wage Activity'!Y431/40 ))),0)</f>
        <v>0</v>
      </c>
      <c r="AQ431" s="86">
        <f>IFERROR(IF('3.Weekly Hours &amp; Wage Activity'!Z431 = "FT", 1,MIN(1,IF('3.Weekly Hours &amp; Wage Activity'!Z431 = "", "",MIN('3.Weekly Hours &amp; Wage Activity'!Z431/40,1)),IF('3.Weekly Hours &amp; Wage Activity'!Z431="", "",'3.Weekly Hours &amp; Wage Activity'!Z431/40 ))),0)</f>
        <v>0</v>
      </c>
      <c r="AR431" s="86">
        <f>IFERROR(IF('3.Weekly Hours &amp; Wage Activity'!AA431 = "FT", 1,MIN(1,IF('3.Weekly Hours &amp; Wage Activity'!AA431 = "", "",MIN('3.Weekly Hours &amp; Wage Activity'!AA431/40,1)),IF('3.Weekly Hours &amp; Wage Activity'!AA431="", "",'3.Weekly Hours &amp; Wage Activity'!AA431/40 ))),0)</f>
        <v>0</v>
      </c>
      <c r="AS431" s="86">
        <f>IFERROR(IF('3.Weekly Hours &amp; Wage Activity'!AB431 = "FT", 1,MIN(1,IF('3.Weekly Hours &amp; Wage Activity'!AB431 = "", "",MIN('3.Weekly Hours &amp; Wage Activity'!AB431/40,1)),IF('3.Weekly Hours &amp; Wage Activity'!AB431="", "",'3.Weekly Hours &amp; Wage Activity'!AB431/40 ))),0)</f>
        <v>0</v>
      </c>
      <c r="AT431" s="86">
        <f>IFERROR(IF('3.Weekly Hours &amp; Wage Activity'!AC431 = "FT", 1,MIN(1,IF('3.Weekly Hours &amp; Wage Activity'!AC431 = "", "",MIN('3.Weekly Hours &amp; Wage Activity'!AC431/40,1)),IF('3.Weekly Hours &amp; Wage Activity'!AC431="", "",'3.Weekly Hours &amp; Wage Activity'!AC431/40 ))),0)</f>
        <v>0</v>
      </c>
      <c r="AU431" s="86">
        <f>IFERROR(IF('3.Weekly Hours &amp; Wage Activity'!AD431 = "FT", 1,MIN(1,IF('3.Weekly Hours &amp; Wage Activity'!AD431 = "", "",MIN('3.Weekly Hours &amp; Wage Activity'!AD431/40,1)),IF('3.Weekly Hours &amp; Wage Activity'!AD431="", "",'3.Weekly Hours &amp; Wage Activity'!AD431/40 ))),0)</f>
        <v>0</v>
      </c>
      <c r="AV431" s="86">
        <f>IFERROR(IF('3.Weekly Hours &amp; Wage Activity'!AE431 = "FT", 1,MIN(1,IF('3.Weekly Hours &amp; Wage Activity'!AE431 = "", "",MIN('3.Weekly Hours &amp; Wage Activity'!AE431/40,1)),IF('3.Weekly Hours &amp; Wage Activity'!AE431="", "",'3.Weekly Hours &amp; Wage Activity'!AE431/40 ))),0)</f>
        <v>0</v>
      </c>
      <c r="AW431" s="86">
        <f>IFERROR(IF('3.Weekly Hours &amp; Wage Activity'!AF431 = "FT", 1,MIN(1,IF('3.Weekly Hours &amp; Wage Activity'!AF431 = "", "",MIN('3.Weekly Hours &amp; Wage Activity'!AF431/40,1)),IF('3.Weekly Hours &amp; Wage Activity'!AF431="", "",'3.Weekly Hours &amp; Wage Activity'!AF431/40 ))),0)</f>
        <v>0</v>
      </c>
      <c r="AX431" s="86">
        <f>IFERROR(IF('3.Weekly Hours &amp; Wage Activity'!AG431 = "FT", 1,MIN(1,IF('3.Weekly Hours &amp; Wage Activity'!AG431 = "", "",MIN('3.Weekly Hours &amp; Wage Activity'!AG431/40,1)),IF('3.Weekly Hours &amp; Wage Activity'!AG431="", "",'3.Weekly Hours &amp; Wage Activity'!AG431/40 ))),0)</f>
        <v>0</v>
      </c>
      <c r="AY431" s="523">
        <f>SUM( IF(COUNTIF('3.Weekly Hours &amp; Wage Activity'!J431:Q431, "&lt;&gt;FT") = 0, COLUMNS('3.Weekly Hours &amp; Wage Activity'!J431:AG431) * 40, '3.Weekly Hours &amp; Wage Activity'!J431:AG431))</f>
        <v>0</v>
      </c>
      <c r="AZ431" s="86">
        <f t="shared" si="48"/>
        <v>0</v>
      </c>
      <c r="BA431" s="87">
        <f t="shared" si="49"/>
        <v>0</v>
      </c>
      <c r="BB431" s="74" t="str">
        <f>IF('2.Census &amp; Reference Benchmarks'!K431 = "", "", '2.Census &amp; Reference Benchmarks'!K431)</f>
        <v/>
      </c>
      <c r="BC431" s="185">
        <f>IF('2.Census &amp; Reference Benchmarks'!L431="N/A",IF(OR(AND(G431="",I431=""),AND(G431&lt;DATEVALUE("1/1/2020"),OR(I431="",I431&gt;DATEVALUE("3/31/2020")))),177.14,IF(OR(I431 = "", I431 &gt; DATEVALUE("1/31/2020")), ROUND(177.14*((DATEVALUE("2/1/2020") -G431)/31),1))),IF('2.Census &amp; Reference Benchmarks'!L431="",0,'2.Census &amp; Reference Benchmarks'!L431))</f>
        <v>0</v>
      </c>
      <c r="BD431" s="74" t="str">
        <f>IF('2.Census &amp; Reference Benchmarks'!N431 = "", "", '2.Census &amp; Reference Benchmarks'!N431)</f>
        <v/>
      </c>
      <c r="BE431" s="185">
        <f>IF('2.Census &amp; Reference Benchmarks'!O431="N/A",IF(OR(AND(G431="",I431=""),AND(G431&lt;=DATEVALUE("2/1/2020"),OR(I431="",I431&gt;=DATEVALUE("2/29/2020")))),165.71,IF(AND(G431&gt;DATEVALUE("2/1/2020"),OR(I431="",I431&lt;=DATEVALUE("2/29/2020"))),((DATEVALUE("3/1/2020")-G431)/29)*165.71,"")),IF('2.Census &amp; Reference Benchmarks'!O431="",0,'2.Census &amp; Reference Benchmarks'!O431))</f>
        <v>0</v>
      </c>
    </row>
    <row r="432" spans="1:57" x14ac:dyDescent="0.25">
      <c r="A432" s="3"/>
      <c r="B432" s="56">
        <f>IF('2.Census &amp; Reference Benchmarks'!B432 &lt;&gt;"",'2.Census &amp; Reference Benchmarks'!B432,"")</f>
        <v>0</v>
      </c>
      <c r="C432" s="56">
        <f>IF('2.Census &amp; Reference Benchmarks'!C432 &lt;&gt;"",'2.Census &amp; Reference Benchmarks'!C432,"")</f>
        <v>0</v>
      </c>
      <c r="D432" s="57" t="str">
        <f>IF('2.Census &amp; Reference Benchmarks'!D432 &lt;&gt;"",'2.Census &amp; Reference Benchmarks'!D432,"")</f>
        <v/>
      </c>
      <c r="E432" s="56" t="str">
        <f>IF('2.Census &amp; Reference Benchmarks'!E432 &lt;&gt;"",'2.Census &amp; Reference Benchmarks'!E432,"")</f>
        <v/>
      </c>
      <c r="F432" s="56" t="str">
        <f>IF('2.Census &amp; Reference Benchmarks'!F432 &lt;&gt;"",'2.Census &amp; Reference Benchmarks'!F432,"")</f>
        <v/>
      </c>
      <c r="G432" s="58" t="str">
        <f>IF('2.Census &amp; Reference Benchmarks'!G432 &lt;&gt;"",'2.Census &amp; Reference Benchmarks'!G432,"")</f>
        <v/>
      </c>
      <c r="H432" s="58" t="str">
        <f>IF('2.Census &amp; Reference Benchmarks'!H432 &lt;&gt;"",'2.Census &amp; Reference Benchmarks'!H432,"")</f>
        <v/>
      </c>
      <c r="I432" s="58" t="str">
        <f>IF('2.Census &amp; Reference Benchmarks'!I432 &lt;&gt;"",'2.Census &amp; Reference Benchmarks'!I432,"")</f>
        <v/>
      </c>
      <c r="J432" s="69" t="str">
        <f>IF('2.Census &amp; Reference Benchmarks'!J432 &lt;&gt;"",'2.Census &amp; Reference Benchmarks'!J432,"")</f>
        <v/>
      </c>
      <c r="K432" s="58" t="str">
        <f>IF('7.Safe Harbor Input Data &amp; Calc'!Q434 &lt;&gt; "", '7.Safe Harbor Input Data &amp; Calc'!Q434, "")</f>
        <v>No</v>
      </c>
      <c r="L432" s="59" t="str">
        <f>IF('2.Census &amp; Reference Benchmarks'!T432&lt;&gt; "",'2.Census &amp; Reference Benchmarks'!T432,"")</f>
        <v/>
      </c>
      <c r="M432" s="60">
        <f>'2.Census &amp; Reference Benchmarks'!M432</f>
        <v>0</v>
      </c>
      <c r="N432" s="60">
        <f>'2.Census &amp; Reference Benchmarks'!P432</f>
        <v>0</v>
      </c>
      <c r="O432" s="60">
        <f>'2.Census &amp; Reference Benchmarks'!S432</f>
        <v>0</v>
      </c>
      <c r="P432" s="52">
        <f>IF( AND(I432 &lt; '1. Summary for SBA'!$J$7, I432 &lt;&gt;""), 0, IF(AND(G432="",I432=""),SUM(M432:O432)*4,IF(I432&lt;'1. Summary for SBA'!$J$7,0,IF(K432="Yes",0,IF(H432="Salary",IF(AND(SUM(M432:O432)*4&lt;100000,L432=""),(SUM(M432:O432)/(IF(OR(I432=0,I432&gt;=DATEVALUE("3/31/2020")),DATEVALUE("3/31/2020"),I432)-IF(OR(G432&lt;=DATEVALUE("1/1/2020"), G432 = ""),DATEVALUE("1/1/2020"),IF(OR(MONTH(G432)=1),G432+1,IF(MONTH(G432)=3,G432,G432-1)))))*360,0),0)))))</f>
        <v>0</v>
      </c>
      <c r="Q432" s="52">
        <f t="shared" si="50"/>
        <v>0</v>
      </c>
      <c r="R432" s="67">
        <f t="shared" si="44"/>
        <v>0</v>
      </c>
      <c r="S432" s="53">
        <f>SUM('3.Weekly Hours &amp; Wage Activity'!AI432:BF432)</f>
        <v>0</v>
      </c>
      <c r="T432" s="53">
        <f>IF(AND(I432&lt;&gt; "",  I432 &lt; '1. Summary for SBA'!$J$11 +168, I432 &gt; '1. Summary for SBA'!$J$11),S432+(((168-(I432-'1. Summary for SBA'!$J$11+1))*S432)/((I432-'1. Summary for SBA'!$J$11+1))),0)</f>
        <v>0</v>
      </c>
      <c r="U432" s="369">
        <f>IF(K432= "Yes",0,IF( H432 = "salary",IF(T432 = 0,MAX(0,$R432-$S432), R432-T432),IF( H432 = "Hourly",'6. Hourly EE Wage Reduction'!AA432, 0)))</f>
        <v>0</v>
      </c>
      <c r="V432" s="67">
        <f t="shared" si="45"/>
        <v>0</v>
      </c>
      <c r="W432" s="405" t="str">
        <f>IF(U432 = 0, "No",IF('6. Hourly EE Wage Reduction'!T432 &gt;'6. Hourly EE Wage Reduction'!W432, "Yes", "No"))</f>
        <v>No</v>
      </c>
      <c r="X432" s="67">
        <f t="shared" si="46"/>
        <v>0</v>
      </c>
      <c r="Y432" s="67">
        <f t="shared" si="47"/>
        <v>0</v>
      </c>
      <c r="AA432" s="86">
        <f>IFERROR(IF('3.Weekly Hours &amp; Wage Activity'!J432 = "FT", 1,MIN(1,IF('3.Weekly Hours &amp; Wage Activity'!J432 = "", "",MIN('3.Weekly Hours &amp; Wage Activity'!J432/40,1)),IF('3.Weekly Hours &amp; Wage Activity'!J432="", "",'3.Weekly Hours &amp; Wage Activity'!J432/40 ))),0)</f>
        <v>0</v>
      </c>
      <c r="AB432" s="86">
        <f>IFERROR(IF('3.Weekly Hours &amp; Wage Activity'!K432 = "FT", 1,MIN(1,IF('3.Weekly Hours &amp; Wage Activity'!K432 = "", "",MIN('3.Weekly Hours &amp; Wage Activity'!K432/40,1)),IF('3.Weekly Hours &amp; Wage Activity'!K432="", "",'3.Weekly Hours &amp; Wage Activity'!K432/40 ))),0)</f>
        <v>0</v>
      </c>
      <c r="AC432" s="86">
        <f>IFERROR(IF('3.Weekly Hours &amp; Wage Activity'!L432 = "FT", 1,MIN(1,IF('3.Weekly Hours &amp; Wage Activity'!L432 = "", "",MIN('3.Weekly Hours &amp; Wage Activity'!L432/40,1)),IF('3.Weekly Hours &amp; Wage Activity'!L432="", "",'3.Weekly Hours &amp; Wage Activity'!L432/40 ))),0)</f>
        <v>0</v>
      </c>
      <c r="AD432" s="86">
        <f>IFERROR(IF('3.Weekly Hours &amp; Wage Activity'!M432 = "FT", 1,MIN(1,IF('3.Weekly Hours &amp; Wage Activity'!M432 = "", "",MIN('3.Weekly Hours &amp; Wage Activity'!M432/40,1)),IF('3.Weekly Hours &amp; Wage Activity'!M432="", "",'3.Weekly Hours &amp; Wage Activity'!M432/40 ))),0)</f>
        <v>0</v>
      </c>
      <c r="AE432" s="86">
        <f>IFERROR(IF('3.Weekly Hours &amp; Wage Activity'!N432 = "FT", 1,MIN(1,IF('3.Weekly Hours &amp; Wage Activity'!N432 = "", "",MIN('3.Weekly Hours &amp; Wage Activity'!N432/40,1)),IF('3.Weekly Hours &amp; Wage Activity'!N432="", "",'3.Weekly Hours &amp; Wage Activity'!N432/40 ))),0)</f>
        <v>0</v>
      </c>
      <c r="AF432" s="86">
        <f>IFERROR(IF('3.Weekly Hours &amp; Wage Activity'!O432 = "FT", 1,MIN(1,IF('3.Weekly Hours &amp; Wage Activity'!O432 = "", "",MIN('3.Weekly Hours &amp; Wage Activity'!O432/40,1)),IF('3.Weekly Hours &amp; Wage Activity'!O432="", "",'3.Weekly Hours &amp; Wage Activity'!O432/40 ))),0)</f>
        <v>0</v>
      </c>
      <c r="AG432" s="86">
        <f>IFERROR(IF('3.Weekly Hours &amp; Wage Activity'!P432 = "FT", 1,MIN(1,IF('3.Weekly Hours &amp; Wage Activity'!P432 = "", "",MIN('3.Weekly Hours &amp; Wage Activity'!P432/40,1)),IF('3.Weekly Hours &amp; Wage Activity'!P432="", "",'3.Weekly Hours &amp; Wage Activity'!P432/40 ))),0)</f>
        <v>0</v>
      </c>
      <c r="AH432" s="86">
        <f>IFERROR(IF('3.Weekly Hours &amp; Wage Activity'!Q432 = "FT", 1,MIN(1,IF('3.Weekly Hours &amp; Wage Activity'!Q432 = "", "",MIN('3.Weekly Hours &amp; Wage Activity'!Q432/40,1)),IF('3.Weekly Hours &amp; Wage Activity'!Q432="", "",'3.Weekly Hours &amp; Wage Activity'!Q432/40 ))),0)</f>
        <v>0</v>
      </c>
      <c r="AI432" s="86">
        <f>IFERROR(IF('3.Weekly Hours &amp; Wage Activity'!R432 = "FT", 1,MIN(1,IF('3.Weekly Hours &amp; Wage Activity'!R432 = "", "",MIN('3.Weekly Hours &amp; Wage Activity'!R432/40,1)),IF('3.Weekly Hours &amp; Wage Activity'!R432="", "",'3.Weekly Hours &amp; Wage Activity'!R432/40 ))),0)</f>
        <v>0</v>
      </c>
      <c r="AJ432" s="86">
        <f>IFERROR(IF('3.Weekly Hours &amp; Wage Activity'!S432 = "FT", 1,MIN(1,IF('3.Weekly Hours &amp; Wage Activity'!S432 = "", "",MIN('3.Weekly Hours &amp; Wage Activity'!S432/40,1)),IF('3.Weekly Hours &amp; Wage Activity'!S432="", "",'3.Weekly Hours &amp; Wage Activity'!S432/40 ))),0)</f>
        <v>0</v>
      </c>
      <c r="AK432" s="86">
        <f>IFERROR(IF('3.Weekly Hours &amp; Wage Activity'!T432 = "FT", 1,MIN(1,IF('3.Weekly Hours &amp; Wage Activity'!T432 = "", "",MIN('3.Weekly Hours &amp; Wage Activity'!T432/40,1)),IF('3.Weekly Hours &amp; Wage Activity'!T432="", "",'3.Weekly Hours &amp; Wage Activity'!T432/40 ))),0)</f>
        <v>0</v>
      </c>
      <c r="AL432" s="86">
        <f>IFERROR(IF('3.Weekly Hours &amp; Wage Activity'!U432 = "FT", 1,MIN(1,IF('3.Weekly Hours &amp; Wage Activity'!U432 = "", "",MIN('3.Weekly Hours &amp; Wage Activity'!U432/40,1)),IF('3.Weekly Hours &amp; Wage Activity'!U432="", "",'3.Weekly Hours &amp; Wage Activity'!U432/40 ))),0)</f>
        <v>0</v>
      </c>
      <c r="AM432" s="86">
        <f>IFERROR(IF('3.Weekly Hours &amp; Wage Activity'!V432 = "FT", 1,MIN(1,IF('3.Weekly Hours &amp; Wage Activity'!V432 = "", "",MIN('3.Weekly Hours &amp; Wage Activity'!V432/40,1)),IF('3.Weekly Hours &amp; Wage Activity'!V432="", "",'3.Weekly Hours &amp; Wage Activity'!V432/40 ))),0)</f>
        <v>0</v>
      </c>
      <c r="AN432" s="86">
        <f>IFERROR(IF('3.Weekly Hours &amp; Wage Activity'!W432 = "FT", 1,MIN(1,IF('3.Weekly Hours &amp; Wage Activity'!W432 = "", "",MIN('3.Weekly Hours &amp; Wage Activity'!W432/40,1)),IF('3.Weekly Hours &amp; Wage Activity'!W432="", "",'3.Weekly Hours &amp; Wage Activity'!W432/40 ))),0)</f>
        <v>0</v>
      </c>
      <c r="AO432" s="86">
        <f>IFERROR(IF('3.Weekly Hours &amp; Wage Activity'!X432 = "FT", 1,MIN(1,IF('3.Weekly Hours &amp; Wage Activity'!X432 = "", "",MIN('3.Weekly Hours &amp; Wage Activity'!X432/40,1)),IF('3.Weekly Hours &amp; Wage Activity'!X432="", "",'3.Weekly Hours &amp; Wage Activity'!X432/40 ))),0)</f>
        <v>0</v>
      </c>
      <c r="AP432" s="86">
        <f>IFERROR(IF('3.Weekly Hours &amp; Wage Activity'!Y432 = "FT", 1,MIN(1,IF('3.Weekly Hours &amp; Wage Activity'!Y432 = "", "",MIN('3.Weekly Hours &amp; Wage Activity'!Y432/40,1)),IF('3.Weekly Hours &amp; Wage Activity'!Y432="", "",'3.Weekly Hours &amp; Wage Activity'!Y432/40 ))),0)</f>
        <v>0</v>
      </c>
      <c r="AQ432" s="86">
        <f>IFERROR(IF('3.Weekly Hours &amp; Wage Activity'!Z432 = "FT", 1,MIN(1,IF('3.Weekly Hours &amp; Wage Activity'!Z432 = "", "",MIN('3.Weekly Hours &amp; Wage Activity'!Z432/40,1)),IF('3.Weekly Hours &amp; Wage Activity'!Z432="", "",'3.Weekly Hours &amp; Wage Activity'!Z432/40 ))),0)</f>
        <v>0</v>
      </c>
      <c r="AR432" s="86">
        <f>IFERROR(IF('3.Weekly Hours &amp; Wage Activity'!AA432 = "FT", 1,MIN(1,IF('3.Weekly Hours &amp; Wage Activity'!AA432 = "", "",MIN('3.Weekly Hours &amp; Wage Activity'!AA432/40,1)),IF('3.Weekly Hours &amp; Wage Activity'!AA432="", "",'3.Weekly Hours &amp; Wage Activity'!AA432/40 ))),0)</f>
        <v>0</v>
      </c>
      <c r="AS432" s="86">
        <f>IFERROR(IF('3.Weekly Hours &amp; Wage Activity'!AB432 = "FT", 1,MIN(1,IF('3.Weekly Hours &amp; Wage Activity'!AB432 = "", "",MIN('3.Weekly Hours &amp; Wage Activity'!AB432/40,1)),IF('3.Weekly Hours &amp; Wage Activity'!AB432="", "",'3.Weekly Hours &amp; Wage Activity'!AB432/40 ))),0)</f>
        <v>0</v>
      </c>
      <c r="AT432" s="86">
        <f>IFERROR(IF('3.Weekly Hours &amp; Wage Activity'!AC432 = "FT", 1,MIN(1,IF('3.Weekly Hours &amp; Wage Activity'!AC432 = "", "",MIN('3.Weekly Hours &amp; Wage Activity'!AC432/40,1)),IF('3.Weekly Hours &amp; Wage Activity'!AC432="", "",'3.Weekly Hours &amp; Wage Activity'!AC432/40 ))),0)</f>
        <v>0</v>
      </c>
      <c r="AU432" s="86">
        <f>IFERROR(IF('3.Weekly Hours &amp; Wage Activity'!AD432 = "FT", 1,MIN(1,IF('3.Weekly Hours &amp; Wage Activity'!AD432 = "", "",MIN('3.Weekly Hours &amp; Wage Activity'!AD432/40,1)),IF('3.Weekly Hours &amp; Wage Activity'!AD432="", "",'3.Weekly Hours &amp; Wage Activity'!AD432/40 ))),0)</f>
        <v>0</v>
      </c>
      <c r="AV432" s="86">
        <f>IFERROR(IF('3.Weekly Hours &amp; Wage Activity'!AE432 = "FT", 1,MIN(1,IF('3.Weekly Hours &amp; Wage Activity'!AE432 = "", "",MIN('3.Weekly Hours &amp; Wage Activity'!AE432/40,1)),IF('3.Weekly Hours &amp; Wage Activity'!AE432="", "",'3.Weekly Hours &amp; Wage Activity'!AE432/40 ))),0)</f>
        <v>0</v>
      </c>
      <c r="AW432" s="86">
        <f>IFERROR(IF('3.Weekly Hours &amp; Wage Activity'!AF432 = "FT", 1,MIN(1,IF('3.Weekly Hours &amp; Wage Activity'!AF432 = "", "",MIN('3.Weekly Hours &amp; Wage Activity'!AF432/40,1)),IF('3.Weekly Hours &amp; Wage Activity'!AF432="", "",'3.Weekly Hours &amp; Wage Activity'!AF432/40 ))),0)</f>
        <v>0</v>
      </c>
      <c r="AX432" s="86">
        <f>IFERROR(IF('3.Weekly Hours &amp; Wage Activity'!AG432 = "FT", 1,MIN(1,IF('3.Weekly Hours &amp; Wage Activity'!AG432 = "", "",MIN('3.Weekly Hours &amp; Wage Activity'!AG432/40,1)),IF('3.Weekly Hours &amp; Wage Activity'!AG432="", "",'3.Weekly Hours &amp; Wage Activity'!AG432/40 ))),0)</f>
        <v>0</v>
      </c>
      <c r="AY432" s="523">
        <f>SUM( IF(COUNTIF('3.Weekly Hours &amp; Wage Activity'!J432:Q432, "&lt;&gt;FT") = 0, COLUMNS('3.Weekly Hours &amp; Wage Activity'!J432:AG432) * 40, '3.Weekly Hours &amp; Wage Activity'!J432:AG432))</f>
        <v>0</v>
      </c>
      <c r="AZ432" s="86">
        <f t="shared" si="48"/>
        <v>0</v>
      </c>
      <c r="BA432" s="87">
        <f t="shared" si="49"/>
        <v>0</v>
      </c>
      <c r="BB432" s="74" t="str">
        <f>IF('2.Census &amp; Reference Benchmarks'!K432 = "", "", '2.Census &amp; Reference Benchmarks'!K432)</f>
        <v/>
      </c>
      <c r="BC432" s="185">
        <f>IF('2.Census &amp; Reference Benchmarks'!L432="N/A",IF(OR(AND(G432="",I432=""),AND(G432&lt;DATEVALUE("1/1/2020"),OR(I432="",I432&gt;DATEVALUE("3/31/2020")))),177.14,IF(OR(I432 = "", I432 &gt; DATEVALUE("1/31/2020")), ROUND(177.14*((DATEVALUE("2/1/2020") -G432)/31),1))),IF('2.Census &amp; Reference Benchmarks'!L432="",0,'2.Census &amp; Reference Benchmarks'!L432))</f>
        <v>0</v>
      </c>
      <c r="BD432" s="74" t="str">
        <f>IF('2.Census &amp; Reference Benchmarks'!N432 = "", "", '2.Census &amp; Reference Benchmarks'!N432)</f>
        <v/>
      </c>
      <c r="BE432" s="185">
        <f>IF('2.Census &amp; Reference Benchmarks'!O432="N/A",IF(OR(AND(G432="",I432=""),AND(G432&lt;=DATEVALUE("2/1/2020"),OR(I432="",I432&gt;=DATEVALUE("2/29/2020")))),165.71,IF(AND(G432&gt;DATEVALUE("2/1/2020"),OR(I432="",I432&lt;=DATEVALUE("2/29/2020"))),((DATEVALUE("3/1/2020")-G432)/29)*165.71,"")),IF('2.Census &amp; Reference Benchmarks'!O432="",0,'2.Census &amp; Reference Benchmarks'!O432))</f>
        <v>0</v>
      </c>
    </row>
    <row r="433" spans="1:57" x14ac:dyDescent="0.25">
      <c r="A433" s="3"/>
      <c r="B433" s="56">
        <f>IF('2.Census &amp; Reference Benchmarks'!B433 &lt;&gt;"",'2.Census &amp; Reference Benchmarks'!B433,"")</f>
        <v>0</v>
      </c>
      <c r="C433" s="56">
        <f>IF('2.Census &amp; Reference Benchmarks'!C433 &lt;&gt;"",'2.Census &amp; Reference Benchmarks'!C433,"")</f>
        <v>0</v>
      </c>
      <c r="D433" s="57" t="str">
        <f>IF('2.Census &amp; Reference Benchmarks'!D433 &lt;&gt;"",'2.Census &amp; Reference Benchmarks'!D433,"")</f>
        <v/>
      </c>
      <c r="E433" s="56" t="str">
        <f>IF('2.Census &amp; Reference Benchmarks'!E433 &lt;&gt;"",'2.Census &amp; Reference Benchmarks'!E433,"")</f>
        <v/>
      </c>
      <c r="F433" s="56" t="str">
        <f>IF('2.Census &amp; Reference Benchmarks'!F433 &lt;&gt;"",'2.Census &amp; Reference Benchmarks'!F433,"")</f>
        <v/>
      </c>
      <c r="G433" s="58" t="str">
        <f>IF('2.Census &amp; Reference Benchmarks'!G433 &lt;&gt;"",'2.Census &amp; Reference Benchmarks'!G433,"")</f>
        <v/>
      </c>
      <c r="H433" s="58" t="str">
        <f>IF('2.Census &amp; Reference Benchmarks'!H433 &lt;&gt;"",'2.Census &amp; Reference Benchmarks'!H433,"")</f>
        <v/>
      </c>
      <c r="I433" s="58" t="str">
        <f>IF('2.Census &amp; Reference Benchmarks'!I433 &lt;&gt;"",'2.Census &amp; Reference Benchmarks'!I433,"")</f>
        <v/>
      </c>
      <c r="J433" s="69" t="str">
        <f>IF('2.Census &amp; Reference Benchmarks'!J433 &lt;&gt;"",'2.Census &amp; Reference Benchmarks'!J433,"")</f>
        <v/>
      </c>
      <c r="K433" s="58" t="str">
        <f>IF('7.Safe Harbor Input Data &amp; Calc'!Q435 &lt;&gt; "", '7.Safe Harbor Input Data &amp; Calc'!Q435, "")</f>
        <v>No</v>
      </c>
      <c r="L433" s="59" t="str">
        <f>IF('2.Census &amp; Reference Benchmarks'!T433&lt;&gt; "",'2.Census &amp; Reference Benchmarks'!T433,"")</f>
        <v/>
      </c>
      <c r="M433" s="60">
        <f>'2.Census &amp; Reference Benchmarks'!M433</f>
        <v>0</v>
      </c>
      <c r="N433" s="60">
        <f>'2.Census &amp; Reference Benchmarks'!P433</f>
        <v>0</v>
      </c>
      <c r="O433" s="60">
        <f>'2.Census &amp; Reference Benchmarks'!S433</f>
        <v>0</v>
      </c>
      <c r="P433" s="52">
        <f>IF( AND(I433 &lt; '1. Summary for SBA'!$J$7, I433 &lt;&gt;""), 0, IF(AND(G433="",I433=""),SUM(M433:O433)*4,IF(I433&lt;'1. Summary for SBA'!$J$7,0,IF(K433="Yes",0,IF(H433="Salary",IF(AND(SUM(M433:O433)*4&lt;100000,L433=""),(SUM(M433:O433)/(IF(OR(I433=0,I433&gt;=DATEVALUE("3/31/2020")),DATEVALUE("3/31/2020"),I433)-IF(OR(G433&lt;=DATEVALUE("1/1/2020"), G433 = ""),DATEVALUE("1/1/2020"),IF(OR(MONTH(G433)=1),G433+1,IF(MONTH(G433)=3,G433,G433-1)))))*360,0),0)))))</f>
        <v>0</v>
      </c>
      <c r="Q433" s="52">
        <f t="shared" si="50"/>
        <v>0</v>
      </c>
      <c r="R433" s="67">
        <f t="shared" si="44"/>
        <v>0</v>
      </c>
      <c r="S433" s="53">
        <f>SUM('3.Weekly Hours &amp; Wage Activity'!AI433:BF433)</f>
        <v>0</v>
      </c>
      <c r="T433" s="53">
        <f>IF(AND(I433&lt;&gt; "",  I433 &lt; '1. Summary for SBA'!$J$11 +168, I433 &gt; '1. Summary for SBA'!$J$11),S433+(((168-(I433-'1. Summary for SBA'!$J$11+1))*S433)/((I433-'1. Summary for SBA'!$J$11+1))),0)</f>
        <v>0</v>
      </c>
      <c r="U433" s="369">
        <f>IF(K433= "Yes",0,IF( H433 = "salary",IF(T433 = 0,MAX(0,$R433-$S433), R433-T433),IF( H433 = "Hourly",'6. Hourly EE Wage Reduction'!AA433, 0)))</f>
        <v>0</v>
      </c>
      <c r="V433" s="67">
        <f t="shared" si="45"/>
        <v>0</v>
      </c>
      <c r="W433" s="405" t="str">
        <f>IF(U433 = 0, "No",IF('6. Hourly EE Wage Reduction'!T433 &gt;'6. Hourly EE Wage Reduction'!W433, "Yes", "No"))</f>
        <v>No</v>
      </c>
      <c r="X433" s="67">
        <f t="shared" si="46"/>
        <v>0</v>
      </c>
      <c r="Y433" s="67">
        <f t="shared" si="47"/>
        <v>0</v>
      </c>
      <c r="AA433" s="86">
        <f>IFERROR(IF('3.Weekly Hours &amp; Wage Activity'!J433 = "FT", 1,MIN(1,IF('3.Weekly Hours &amp; Wage Activity'!J433 = "", "",MIN('3.Weekly Hours &amp; Wage Activity'!J433/40,1)),IF('3.Weekly Hours &amp; Wage Activity'!J433="", "",'3.Weekly Hours &amp; Wage Activity'!J433/40 ))),0)</f>
        <v>0</v>
      </c>
      <c r="AB433" s="86">
        <f>IFERROR(IF('3.Weekly Hours &amp; Wage Activity'!K433 = "FT", 1,MIN(1,IF('3.Weekly Hours &amp; Wage Activity'!K433 = "", "",MIN('3.Weekly Hours &amp; Wage Activity'!K433/40,1)),IF('3.Weekly Hours &amp; Wage Activity'!K433="", "",'3.Weekly Hours &amp; Wage Activity'!K433/40 ))),0)</f>
        <v>0</v>
      </c>
      <c r="AC433" s="86">
        <f>IFERROR(IF('3.Weekly Hours &amp; Wage Activity'!L433 = "FT", 1,MIN(1,IF('3.Weekly Hours &amp; Wage Activity'!L433 = "", "",MIN('3.Weekly Hours &amp; Wage Activity'!L433/40,1)),IF('3.Weekly Hours &amp; Wage Activity'!L433="", "",'3.Weekly Hours &amp; Wage Activity'!L433/40 ))),0)</f>
        <v>0</v>
      </c>
      <c r="AD433" s="86">
        <f>IFERROR(IF('3.Weekly Hours &amp; Wage Activity'!M433 = "FT", 1,MIN(1,IF('3.Weekly Hours &amp; Wage Activity'!M433 = "", "",MIN('3.Weekly Hours &amp; Wage Activity'!M433/40,1)),IF('3.Weekly Hours &amp; Wage Activity'!M433="", "",'3.Weekly Hours &amp; Wage Activity'!M433/40 ))),0)</f>
        <v>0</v>
      </c>
      <c r="AE433" s="86">
        <f>IFERROR(IF('3.Weekly Hours &amp; Wage Activity'!N433 = "FT", 1,MIN(1,IF('3.Weekly Hours &amp; Wage Activity'!N433 = "", "",MIN('3.Weekly Hours &amp; Wage Activity'!N433/40,1)),IF('3.Weekly Hours &amp; Wage Activity'!N433="", "",'3.Weekly Hours &amp; Wage Activity'!N433/40 ))),0)</f>
        <v>0</v>
      </c>
      <c r="AF433" s="86">
        <f>IFERROR(IF('3.Weekly Hours &amp; Wage Activity'!O433 = "FT", 1,MIN(1,IF('3.Weekly Hours &amp; Wage Activity'!O433 = "", "",MIN('3.Weekly Hours &amp; Wage Activity'!O433/40,1)),IF('3.Weekly Hours &amp; Wage Activity'!O433="", "",'3.Weekly Hours &amp; Wage Activity'!O433/40 ))),0)</f>
        <v>0</v>
      </c>
      <c r="AG433" s="86">
        <f>IFERROR(IF('3.Weekly Hours &amp; Wage Activity'!P433 = "FT", 1,MIN(1,IF('3.Weekly Hours &amp; Wage Activity'!P433 = "", "",MIN('3.Weekly Hours &amp; Wage Activity'!P433/40,1)),IF('3.Weekly Hours &amp; Wage Activity'!P433="", "",'3.Weekly Hours &amp; Wage Activity'!P433/40 ))),0)</f>
        <v>0</v>
      </c>
      <c r="AH433" s="86">
        <f>IFERROR(IF('3.Weekly Hours &amp; Wage Activity'!Q433 = "FT", 1,MIN(1,IF('3.Weekly Hours &amp; Wage Activity'!Q433 = "", "",MIN('3.Weekly Hours &amp; Wage Activity'!Q433/40,1)),IF('3.Weekly Hours &amp; Wage Activity'!Q433="", "",'3.Weekly Hours &amp; Wage Activity'!Q433/40 ))),0)</f>
        <v>0</v>
      </c>
      <c r="AI433" s="86">
        <f>IFERROR(IF('3.Weekly Hours &amp; Wage Activity'!R433 = "FT", 1,MIN(1,IF('3.Weekly Hours &amp; Wage Activity'!R433 = "", "",MIN('3.Weekly Hours &amp; Wage Activity'!R433/40,1)),IF('3.Weekly Hours &amp; Wage Activity'!R433="", "",'3.Weekly Hours &amp; Wage Activity'!R433/40 ))),0)</f>
        <v>0</v>
      </c>
      <c r="AJ433" s="86">
        <f>IFERROR(IF('3.Weekly Hours &amp; Wage Activity'!S433 = "FT", 1,MIN(1,IF('3.Weekly Hours &amp; Wage Activity'!S433 = "", "",MIN('3.Weekly Hours &amp; Wage Activity'!S433/40,1)),IF('3.Weekly Hours &amp; Wage Activity'!S433="", "",'3.Weekly Hours &amp; Wage Activity'!S433/40 ))),0)</f>
        <v>0</v>
      </c>
      <c r="AK433" s="86">
        <f>IFERROR(IF('3.Weekly Hours &amp; Wage Activity'!T433 = "FT", 1,MIN(1,IF('3.Weekly Hours &amp; Wage Activity'!T433 = "", "",MIN('3.Weekly Hours &amp; Wage Activity'!T433/40,1)),IF('3.Weekly Hours &amp; Wage Activity'!T433="", "",'3.Weekly Hours &amp; Wage Activity'!T433/40 ))),0)</f>
        <v>0</v>
      </c>
      <c r="AL433" s="86">
        <f>IFERROR(IF('3.Weekly Hours &amp; Wage Activity'!U433 = "FT", 1,MIN(1,IF('3.Weekly Hours &amp; Wage Activity'!U433 = "", "",MIN('3.Weekly Hours &amp; Wage Activity'!U433/40,1)),IF('3.Weekly Hours &amp; Wage Activity'!U433="", "",'3.Weekly Hours &amp; Wage Activity'!U433/40 ))),0)</f>
        <v>0</v>
      </c>
      <c r="AM433" s="86">
        <f>IFERROR(IF('3.Weekly Hours &amp; Wage Activity'!V433 = "FT", 1,MIN(1,IF('3.Weekly Hours &amp; Wage Activity'!V433 = "", "",MIN('3.Weekly Hours &amp; Wage Activity'!V433/40,1)),IF('3.Weekly Hours &amp; Wage Activity'!V433="", "",'3.Weekly Hours &amp; Wage Activity'!V433/40 ))),0)</f>
        <v>0</v>
      </c>
      <c r="AN433" s="86">
        <f>IFERROR(IF('3.Weekly Hours &amp; Wage Activity'!W433 = "FT", 1,MIN(1,IF('3.Weekly Hours &amp; Wage Activity'!W433 = "", "",MIN('3.Weekly Hours &amp; Wage Activity'!W433/40,1)),IF('3.Weekly Hours &amp; Wage Activity'!W433="", "",'3.Weekly Hours &amp; Wage Activity'!W433/40 ))),0)</f>
        <v>0</v>
      </c>
      <c r="AO433" s="86">
        <f>IFERROR(IF('3.Weekly Hours &amp; Wage Activity'!X433 = "FT", 1,MIN(1,IF('3.Weekly Hours &amp; Wage Activity'!X433 = "", "",MIN('3.Weekly Hours &amp; Wage Activity'!X433/40,1)),IF('3.Weekly Hours &amp; Wage Activity'!X433="", "",'3.Weekly Hours &amp; Wage Activity'!X433/40 ))),0)</f>
        <v>0</v>
      </c>
      <c r="AP433" s="86">
        <f>IFERROR(IF('3.Weekly Hours &amp; Wage Activity'!Y433 = "FT", 1,MIN(1,IF('3.Weekly Hours &amp; Wage Activity'!Y433 = "", "",MIN('3.Weekly Hours &amp; Wage Activity'!Y433/40,1)),IF('3.Weekly Hours &amp; Wage Activity'!Y433="", "",'3.Weekly Hours &amp; Wage Activity'!Y433/40 ))),0)</f>
        <v>0</v>
      </c>
      <c r="AQ433" s="86">
        <f>IFERROR(IF('3.Weekly Hours &amp; Wage Activity'!Z433 = "FT", 1,MIN(1,IF('3.Weekly Hours &amp; Wage Activity'!Z433 = "", "",MIN('3.Weekly Hours &amp; Wage Activity'!Z433/40,1)),IF('3.Weekly Hours &amp; Wage Activity'!Z433="", "",'3.Weekly Hours &amp; Wage Activity'!Z433/40 ))),0)</f>
        <v>0</v>
      </c>
      <c r="AR433" s="86">
        <f>IFERROR(IF('3.Weekly Hours &amp; Wage Activity'!AA433 = "FT", 1,MIN(1,IF('3.Weekly Hours &amp; Wage Activity'!AA433 = "", "",MIN('3.Weekly Hours &amp; Wage Activity'!AA433/40,1)),IF('3.Weekly Hours &amp; Wage Activity'!AA433="", "",'3.Weekly Hours &amp; Wage Activity'!AA433/40 ))),0)</f>
        <v>0</v>
      </c>
      <c r="AS433" s="86">
        <f>IFERROR(IF('3.Weekly Hours &amp; Wage Activity'!AB433 = "FT", 1,MIN(1,IF('3.Weekly Hours &amp; Wage Activity'!AB433 = "", "",MIN('3.Weekly Hours &amp; Wage Activity'!AB433/40,1)),IF('3.Weekly Hours &amp; Wage Activity'!AB433="", "",'3.Weekly Hours &amp; Wage Activity'!AB433/40 ))),0)</f>
        <v>0</v>
      </c>
      <c r="AT433" s="86">
        <f>IFERROR(IF('3.Weekly Hours &amp; Wage Activity'!AC433 = "FT", 1,MIN(1,IF('3.Weekly Hours &amp; Wage Activity'!AC433 = "", "",MIN('3.Weekly Hours &amp; Wage Activity'!AC433/40,1)),IF('3.Weekly Hours &amp; Wage Activity'!AC433="", "",'3.Weekly Hours &amp; Wage Activity'!AC433/40 ))),0)</f>
        <v>0</v>
      </c>
      <c r="AU433" s="86">
        <f>IFERROR(IF('3.Weekly Hours &amp; Wage Activity'!AD433 = "FT", 1,MIN(1,IF('3.Weekly Hours &amp; Wage Activity'!AD433 = "", "",MIN('3.Weekly Hours &amp; Wage Activity'!AD433/40,1)),IF('3.Weekly Hours &amp; Wage Activity'!AD433="", "",'3.Weekly Hours &amp; Wage Activity'!AD433/40 ))),0)</f>
        <v>0</v>
      </c>
      <c r="AV433" s="86">
        <f>IFERROR(IF('3.Weekly Hours &amp; Wage Activity'!AE433 = "FT", 1,MIN(1,IF('3.Weekly Hours &amp; Wage Activity'!AE433 = "", "",MIN('3.Weekly Hours &amp; Wage Activity'!AE433/40,1)),IF('3.Weekly Hours &amp; Wage Activity'!AE433="", "",'3.Weekly Hours &amp; Wage Activity'!AE433/40 ))),0)</f>
        <v>0</v>
      </c>
      <c r="AW433" s="86">
        <f>IFERROR(IF('3.Weekly Hours &amp; Wage Activity'!AF433 = "FT", 1,MIN(1,IF('3.Weekly Hours &amp; Wage Activity'!AF433 = "", "",MIN('3.Weekly Hours &amp; Wage Activity'!AF433/40,1)),IF('3.Weekly Hours &amp; Wage Activity'!AF433="", "",'3.Weekly Hours &amp; Wage Activity'!AF433/40 ))),0)</f>
        <v>0</v>
      </c>
      <c r="AX433" s="86">
        <f>IFERROR(IF('3.Weekly Hours &amp; Wage Activity'!AG433 = "FT", 1,MIN(1,IF('3.Weekly Hours &amp; Wage Activity'!AG433 = "", "",MIN('3.Weekly Hours &amp; Wage Activity'!AG433/40,1)),IF('3.Weekly Hours &amp; Wage Activity'!AG433="", "",'3.Weekly Hours &amp; Wage Activity'!AG433/40 ))),0)</f>
        <v>0</v>
      </c>
      <c r="AY433" s="523">
        <f>SUM( IF(COUNTIF('3.Weekly Hours &amp; Wage Activity'!J433:Q433, "&lt;&gt;FT") = 0, COLUMNS('3.Weekly Hours &amp; Wage Activity'!J433:AG433) * 40, '3.Weekly Hours &amp; Wage Activity'!J433:AG433))</f>
        <v>0</v>
      </c>
      <c r="AZ433" s="86">
        <f t="shared" si="48"/>
        <v>0</v>
      </c>
      <c r="BA433" s="87">
        <f t="shared" si="49"/>
        <v>0</v>
      </c>
      <c r="BB433" s="74" t="str">
        <f>IF('2.Census &amp; Reference Benchmarks'!K433 = "", "", '2.Census &amp; Reference Benchmarks'!K433)</f>
        <v/>
      </c>
      <c r="BC433" s="185">
        <f>IF('2.Census &amp; Reference Benchmarks'!L433="N/A",IF(OR(AND(G433="",I433=""),AND(G433&lt;DATEVALUE("1/1/2020"),OR(I433="",I433&gt;DATEVALUE("3/31/2020")))),177.14,IF(OR(I433 = "", I433 &gt; DATEVALUE("1/31/2020")), ROUND(177.14*((DATEVALUE("2/1/2020") -G433)/31),1))),IF('2.Census &amp; Reference Benchmarks'!L433="",0,'2.Census &amp; Reference Benchmarks'!L433))</f>
        <v>0</v>
      </c>
      <c r="BD433" s="74" t="str">
        <f>IF('2.Census &amp; Reference Benchmarks'!N433 = "", "", '2.Census &amp; Reference Benchmarks'!N433)</f>
        <v/>
      </c>
      <c r="BE433" s="185">
        <f>IF('2.Census &amp; Reference Benchmarks'!O433="N/A",IF(OR(AND(G433="",I433=""),AND(G433&lt;=DATEVALUE("2/1/2020"),OR(I433="",I433&gt;=DATEVALUE("2/29/2020")))),165.71,IF(AND(G433&gt;DATEVALUE("2/1/2020"),OR(I433="",I433&lt;=DATEVALUE("2/29/2020"))),((DATEVALUE("3/1/2020")-G433)/29)*165.71,"")),IF('2.Census &amp; Reference Benchmarks'!O433="",0,'2.Census &amp; Reference Benchmarks'!O433))</f>
        <v>0</v>
      </c>
    </row>
    <row r="434" spans="1:57" x14ac:dyDescent="0.25">
      <c r="A434" s="3"/>
      <c r="B434" s="56">
        <f>IF('2.Census &amp; Reference Benchmarks'!B434 &lt;&gt;"",'2.Census &amp; Reference Benchmarks'!B434,"")</f>
        <v>0</v>
      </c>
      <c r="C434" s="56">
        <f>IF('2.Census &amp; Reference Benchmarks'!C434 &lt;&gt;"",'2.Census &amp; Reference Benchmarks'!C434,"")</f>
        <v>0</v>
      </c>
      <c r="D434" s="57" t="str">
        <f>IF('2.Census &amp; Reference Benchmarks'!D434 &lt;&gt;"",'2.Census &amp; Reference Benchmarks'!D434,"")</f>
        <v/>
      </c>
      <c r="E434" s="56" t="str">
        <f>IF('2.Census &amp; Reference Benchmarks'!E434 &lt;&gt;"",'2.Census &amp; Reference Benchmarks'!E434,"")</f>
        <v/>
      </c>
      <c r="F434" s="56" t="str">
        <f>IF('2.Census &amp; Reference Benchmarks'!F434 &lt;&gt;"",'2.Census &amp; Reference Benchmarks'!F434,"")</f>
        <v/>
      </c>
      <c r="G434" s="58" t="str">
        <f>IF('2.Census &amp; Reference Benchmarks'!G434 &lt;&gt;"",'2.Census &amp; Reference Benchmarks'!G434,"")</f>
        <v/>
      </c>
      <c r="H434" s="58" t="str">
        <f>IF('2.Census &amp; Reference Benchmarks'!H434 &lt;&gt;"",'2.Census &amp; Reference Benchmarks'!H434,"")</f>
        <v/>
      </c>
      <c r="I434" s="58" t="str">
        <f>IF('2.Census &amp; Reference Benchmarks'!I434 &lt;&gt;"",'2.Census &amp; Reference Benchmarks'!I434,"")</f>
        <v/>
      </c>
      <c r="J434" s="69" t="str">
        <f>IF('2.Census &amp; Reference Benchmarks'!J434 &lt;&gt;"",'2.Census &amp; Reference Benchmarks'!J434,"")</f>
        <v/>
      </c>
      <c r="K434" s="58" t="str">
        <f>IF('7.Safe Harbor Input Data &amp; Calc'!Q436 &lt;&gt; "", '7.Safe Harbor Input Data &amp; Calc'!Q436, "")</f>
        <v>No</v>
      </c>
      <c r="L434" s="59" t="str">
        <f>IF('2.Census &amp; Reference Benchmarks'!T434&lt;&gt; "",'2.Census &amp; Reference Benchmarks'!T434,"")</f>
        <v/>
      </c>
      <c r="M434" s="60">
        <f>'2.Census &amp; Reference Benchmarks'!M434</f>
        <v>0</v>
      </c>
      <c r="N434" s="60">
        <f>'2.Census &amp; Reference Benchmarks'!P434</f>
        <v>0</v>
      </c>
      <c r="O434" s="60">
        <f>'2.Census &amp; Reference Benchmarks'!S434</f>
        <v>0</v>
      </c>
      <c r="P434" s="52">
        <f>IF( AND(I434 &lt; '1. Summary for SBA'!$J$7, I434 &lt;&gt;""), 0, IF(AND(G434="",I434=""),SUM(M434:O434)*4,IF(I434&lt;'1. Summary for SBA'!$J$7,0,IF(K434="Yes",0,IF(H434="Salary",IF(AND(SUM(M434:O434)*4&lt;100000,L434=""),(SUM(M434:O434)/(IF(OR(I434=0,I434&gt;=DATEVALUE("3/31/2020")),DATEVALUE("3/31/2020"),I434)-IF(OR(G434&lt;=DATEVALUE("1/1/2020"), G434 = ""),DATEVALUE("1/1/2020"),IF(OR(MONTH(G434)=1),G434+1,IF(MONTH(G434)=3,G434,G434-1)))))*360,0),0)))))</f>
        <v>0</v>
      </c>
      <c r="Q434" s="52">
        <f t="shared" si="50"/>
        <v>0</v>
      </c>
      <c r="R434" s="67">
        <f t="shared" si="44"/>
        <v>0</v>
      </c>
      <c r="S434" s="53">
        <f>SUM('3.Weekly Hours &amp; Wage Activity'!AI434:BF434)</f>
        <v>0</v>
      </c>
      <c r="T434" s="53">
        <f>IF(AND(I434&lt;&gt; "",  I434 &lt; '1. Summary for SBA'!$J$11 +168, I434 &gt; '1. Summary for SBA'!$J$11),S434+(((168-(I434-'1. Summary for SBA'!$J$11+1))*S434)/((I434-'1. Summary for SBA'!$J$11+1))),0)</f>
        <v>0</v>
      </c>
      <c r="U434" s="369">
        <f>IF(K434= "Yes",0,IF( H434 = "salary",IF(T434 = 0,MAX(0,$R434-$S434), R434-T434),IF( H434 = "Hourly",'6. Hourly EE Wage Reduction'!AA434, 0)))</f>
        <v>0</v>
      </c>
      <c r="V434" s="67">
        <f t="shared" si="45"/>
        <v>0</v>
      </c>
      <c r="W434" s="405" t="str">
        <f>IF(U434 = 0, "No",IF('6. Hourly EE Wage Reduction'!T434 &gt;'6. Hourly EE Wage Reduction'!W434, "Yes", "No"))</f>
        <v>No</v>
      </c>
      <c r="X434" s="67">
        <f t="shared" si="46"/>
        <v>0</v>
      </c>
      <c r="Y434" s="67">
        <f t="shared" si="47"/>
        <v>0</v>
      </c>
      <c r="AA434" s="86">
        <f>IFERROR(IF('3.Weekly Hours &amp; Wage Activity'!J434 = "FT", 1,MIN(1,IF('3.Weekly Hours &amp; Wage Activity'!J434 = "", "",MIN('3.Weekly Hours &amp; Wage Activity'!J434/40,1)),IF('3.Weekly Hours &amp; Wage Activity'!J434="", "",'3.Weekly Hours &amp; Wage Activity'!J434/40 ))),0)</f>
        <v>0</v>
      </c>
      <c r="AB434" s="86">
        <f>IFERROR(IF('3.Weekly Hours &amp; Wage Activity'!K434 = "FT", 1,MIN(1,IF('3.Weekly Hours &amp; Wage Activity'!K434 = "", "",MIN('3.Weekly Hours &amp; Wage Activity'!K434/40,1)),IF('3.Weekly Hours &amp; Wage Activity'!K434="", "",'3.Weekly Hours &amp; Wage Activity'!K434/40 ))),0)</f>
        <v>0</v>
      </c>
      <c r="AC434" s="86">
        <f>IFERROR(IF('3.Weekly Hours &amp; Wage Activity'!L434 = "FT", 1,MIN(1,IF('3.Weekly Hours &amp; Wage Activity'!L434 = "", "",MIN('3.Weekly Hours &amp; Wage Activity'!L434/40,1)),IF('3.Weekly Hours &amp; Wage Activity'!L434="", "",'3.Weekly Hours &amp; Wage Activity'!L434/40 ))),0)</f>
        <v>0</v>
      </c>
      <c r="AD434" s="86">
        <f>IFERROR(IF('3.Weekly Hours &amp; Wage Activity'!M434 = "FT", 1,MIN(1,IF('3.Weekly Hours &amp; Wage Activity'!M434 = "", "",MIN('3.Weekly Hours &amp; Wage Activity'!M434/40,1)),IF('3.Weekly Hours &amp; Wage Activity'!M434="", "",'3.Weekly Hours &amp; Wage Activity'!M434/40 ))),0)</f>
        <v>0</v>
      </c>
      <c r="AE434" s="86">
        <f>IFERROR(IF('3.Weekly Hours &amp; Wage Activity'!N434 = "FT", 1,MIN(1,IF('3.Weekly Hours &amp; Wage Activity'!N434 = "", "",MIN('3.Weekly Hours &amp; Wage Activity'!N434/40,1)),IF('3.Weekly Hours &amp; Wage Activity'!N434="", "",'3.Weekly Hours &amp; Wage Activity'!N434/40 ))),0)</f>
        <v>0</v>
      </c>
      <c r="AF434" s="86">
        <f>IFERROR(IF('3.Weekly Hours &amp; Wage Activity'!O434 = "FT", 1,MIN(1,IF('3.Weekly Hours &amp; Wage Activity'!O434 = "", "",MIN('3.Weekly Hours &amp; Wage Activity'!O434/40,1)),IF('3.Weekly Hours &amp; Wage Activity'!O434="", "",'3.Weekly Hours &amp; Wage Activity'!O434/40 ))),0)</f>
        <v>0</v>
      </c>
      <c r="AG434" s="86">
        <f>IFERROR(IF('3.Weekly Hours &amp; Wage Activity'!P434 = "FT", 1,MIN(1,IF('3.Weekly Hours &amp; Wage Activity'!P434 = "", "",MIN('3.Weekly Hours &amp; Wage Activity'!P434/40,1)),IF('3.Weekly Hours &amp; Wage Activity'!P434="", "",'3.Weekly Hours &amp; Wage Activity'!P434/40 ))),0)</f>
        <v>0</v>
      </c>
      <c r="AH434" s="86">
        <f>IFERROR(IF('3.Weekly Hours &amp; Wage Activity'!Q434 = "FT", 1,MIN(1,IF('3.Weekly Hours &amp; Wage Activity'!Q434 = "", "",MIN('3.Weekly Hours &amp; Wage Activity'!Q434/40,1)),IF('3.Weekly Hours &amp; Wage Activity'!Q434="", "",'3.Weekly Hours &amp; Wage Activity'!Q434/40 ))),0)</f>
        <v>0</v>
      </c>
      <c r="AI434" s="86">
        <f>IFERROR(IF('3.Weekly Hours &amp; Wage Activity'!R434 = "FT", 1,MIN(1,IF('3.Weekly Hours &amp; Wage Activity'!R434 = "", "",MIN('3.Weekly Hours &amp; Wage Activity'!R434/40,1)),IF('3.Weekly Hours &amp; Wage Activity'!R434="", "",'3.Weekly Hours &amp; Wage Activity'!R434/40 ))),0)</f>
        <v>0</v>
      </c>
      <c r="AJ434" s="86">
        <f>IFERROR(IF('3.Weekly Hours &amp; Wage Activity'!S434 = "FT", 1,MIN(1,IF('3.Weekly Hours &amp; Wage Activity'!S434 = "", "",MIN('3.Weekly Hours &amp; Wage Activity'!S434/40,1)),IF('3.Weekly Hours &amp; Wage Activity'!S434="", "",'3.Weekly Hours &amp; Wage Activity'!S434/40 ))),0)</f>
        <v>0</v>
      </c>
      <c r="AK434" s="86">
        <f>IFERROR(IF('3.Weekly Hours &amp; Wage Activity'!T434 = "FT", 1,MIN(1,IF('3.Weekly Hours &amp; Wage Activity'!T434 = "", "",MIN('3.Weekly Hours &amp; Wage Activity'!T434/40,1)),IF('3.Weekly Hours &amp; Wage Activity'!T434="", "",'3.Weekly Hours &amp; Wage Activity'!T434/40 ))),0)</f>
        <v>0</v>
      </c>
      <c r="AL434" s="86">
        <f>IFERROR(IF('3.Weekly Hours &amp; Wage Activity'!U434 = "FT", 1,MIN(1,IF('3.Weekly Hours &amp; Wage Activity'!U434 = "", "",MIN('3.Weekly Hours &amp; Wage Activity'!U434/40,1)),IF('3.Weekly Hours &amp; Wage Activity'!U434="", "",'3.Weekly Hours &amp; Wage Activity'!U434/40 ))),0)</f>
        <v>0</v>
      </c>
      <c r="AM434" s="86">
        <f>IFERROR(IF('3.Weekly Hours &amp; Wage Activity'!V434 = "FT", 1,MIN(1,IF('3.Weekly Hours &amp; Wage Activity'!V434 = "", "",MIN('3.Weekly Hours &amp; Wage Activity'!V434/40,1)),IF('3.Weekly Hours &amp; Wage Activity'!V434="", "",'3.Weekly Hours &amp; Wage Activity'!V434/40 ))),0)</f>
        <v>0</v>
      </c>
      <c r="AN434" s="86">
        <f>IFERROR(IF('3.Weekly Hours &amp; Wage Activity'!W434 = "FT", 1,MIN(1,IF('3.Weekly Hours &amp; Wage Activity'!W434 = "", "",MIN('3.Weekly Hours &amp; Wage Activity'!W434/40,1)),IF('3.Weekly Hours &amp; Wage Activity'!W434="", "",'3.Weekly Hours &amp; Wage Activity'!W434/40 ))),0)</f>
        <v>0</v>
      </c>
      <c r="AO434" s="86">
        <f>IFERROR(IF('3.Weekly Hours &amp; Wage Activity'!X434 = "FT", 1,MIN(1,IF('3.Weekly Hours &amp; Wage Activity'!X434 = "", "",MIN('3.Weekly Hours &amp; Wage Activity'!X434/40,1)),IF('3.Weekly Hours &amp; Wage Activity'!X434="", "",'3.Weekly Hours &amp; Wage Activity'!X434/40 ))),0)</f>
        <v>0</v>
      </c>
      <c r="AP434" s="86">
        <f>IFERROR(IF('3.Weekly Hours &amp; Wage Activity'!Y434 = "FT", 1,MIN(1,IF('3.Weekly Hours &amp; Wage Activity'!Y434 = "", "",MIN('3.Weekly Hours &amp; Wage Activity'!Y434/40,1)),IF('3.Weekly Hours &amp; Wage Activity'!Y434="", "",'3.Weekly Hours &amp; Wage Activity'!Y434/40 ))),0)</f>
        <v>0</v>
      </c>
      <c r="AQ434" s="86">
        <f>IFERROR(IF('3.Weekly Hours &amp; Wage Activity'!Z434 = "FT", 1,MIN(1,IF('3.Weekly Hours &amp; Wage Activity'!Z434 = "", "",MIN('3.Weekly Hours &amp; Wage Activity'!Z434/40,1)),IF('3.Weekly Hours &amp; Wage Activity'!Z434="", "",'3.Weekly Hours &amp; Wage Activity'!Z434/40 ))),0)</f>
        <v>0</v>
      </c>
      <c r="AR434" s="86">
        <f>IFERROR(IF('3.Weekly Hours &amp; Wage Activity'!AA434 = "FT", 1,MIN(1,IF('3.Weekly Hours &amp; Wage Activity'!AA434 = "", "",MIN('3.Weekly Hours &amp; Wage Activity'!AA434/40,1)),IF('3.Weekly Hours &amp; Wage Activity'!AA434="", "",'3.Weekly Hours &amp; Wage Activity'!AA434/40 ))),0)</f>
        <v>0</v>
      </c>
      <c r="AS434" s="86">
        <f>IFERROR(IF('3.Weekly Hours &amp; Wage Activity'!AB434 = "FT", 1,MIN(1,IF('3.Weekly Hours &amp; Wage Activity'!AB434 = "", "",MIN('3.Weekly Hours &amp; Wage Activity'!AB434/40,1)),IF('3.Weekly Hours &amp; Wage Activity'!AB434="", "",'3.Weekly Hours &amp; Wage Activity'!AB434/40 ))),0)</f>
        <v>0</v>
      </c>
      <c r="AT434" s="86">
        <f>IFERROR(IF('3.Weekly Hours &amp; Wage Activity'!AC434 = "FT", 1,MIN(1,IF('3.Weekly Hours &amp; Wage Activity'!AC434 = "", "",MIN('3.Weekly Hours &amp; Wage Activity'!AC434/40,1)),IF('3.Weekly Hours &amp; Wage Activity'!AC434="", "",'3.Weekly Hours &amp; Wage Activity'!AC434/40 ))),0)</f>
        <v>0</v>
      </c>
      <c r="AU434" s="86">
        <f>IFERROR(IF('3.Weekly Hours &amp; Wage Activity'!AD434 = "FT", 1,MIN(1,IF('3.Weekly Hours &amp; Wage Activity'!AD434 = "", "",MIN('3.Weekly Hours &amp; Wage Activity'!AD434/40,1)),IF('3.Weekly Hours &amp; Wage Activity'!AD434="", "",'3.Weekly Hours &amp; Wage Activity'!AD434/40 ))),0)</f>
        <v>0</v>
      </c>
      <c r="AV434" s="86">
        <f>IFERROR(IF('3.Weekly Hours &amp; Wage Activity'!AE434 = "FT", 1,MIN(1,IF('3.Weekly Hours &amp; Wage Activity'!AE434 = "", "",MIN('3.Weekly Hours &amp; Wage Activity'!AE434/40,1)),IF('3.Weekly Hours &amp; Wage Activity'!AE434="", "",'3.Weekly Hours &amp; Wage Activity'!AE434/40 ))),0)</f>
        <v>0</v>
      </c>
      <c r="AW434" s="86">
        <f>IFERROR(IF('3.Weekly Hours &amp; Wage Activity'!AF434 = "FT", 1,MIN(1,IF('3.Weekly Hours &amp; Wage Activity'!AF434 = "", "",MIN('3.Weekly Hours &amp; Wage Activity'!AF434/40,1)),IF('3.Weekly Hours &amp; Wage Activity'!AF434="", "",'3.Weekly Hours &amp; Wage Activity'!AF434/40 ))),0)</f>
        <v>0</v>
      </c>
      <c r="AX434" s="86">
        <f>IFERROR(IF('3.Weekly Hours &amp; Wage Activity'!AG434 = "FT", 1,MIN(1,IF('3.Weekly Hours &amp; Wage Activity'!AG434 = "", "",MIN('3.Weekly Hours &amp; Wage Activity'!AG434/40,1)),IF('3.Weekly Hours &amp; Wage Activity'!AG434="", "",'3.Weekly Hours &amp; Wage Activity'!AG434/40 ))),0)</f>
        <v>0</v>
      </c>
      <c r="AY434" s="523">
        <f>SUM( IF(COUNTIF('3.Weekly Hours &amp; Wage Activity'!J434:Q434, "&lt;&gt;FT") = 0, COLUMNS('3.Weekly Hours &amp; Wage Activity'!J434:AG434) * 40, '3.Weekly Hours &amp; Wage Activity'!J434:AG434))</f>
        <v>0</v>
      </c>
      <c r="AZ434" s="86">
        <f t="shared" si="48"/>
        <v>0</v>
      </c>
      <c r="BA434" s="87">
        <f t="shared" si="49"/>
        <v>0</v>
      </c>
      <c r="BB434" s="74" t="str">
        <f>IF('2.Census &amp; Reference Benchmarks'!K434 = "", "", '2.Census &amp; Reference Benchmarks'!K434)</f>
        <v/>
      </c>
      <c r="BC434" s="185">
        <f>IF('2.Census &amp; Reference Benchmarks'!L434="N/A",IF(OR(AND(G434="",I434=""),AND(G434&lt;DATEVALUE("1/1/2020"),OR(I434="",I434&gt;DATEVALUE("3/31/2020")))),177.14,IF(OR(I434 = "", I434 &gt; DATEVALUE("1/31/2020")), ROUND(177.14*((DATEVALUE("2/1/2020") -G434)/31),1))),IF('2.Census &amp; Reference Benchmarks'!L434="",0,'2.Census &amp; Reference Benchmarks'!L434))</f>
        <v>0</v>
      </c>
      <c r="BD434" s="74" t="str">
        <f>IF('2.Census &amp; Reference Benchmarks'!N434 = "", "", '2.Census &amp; Reference Benchmarks'!N434)</f>
        <v/>
      </c>
      <c r="BE434" s="185">
        <f>IF('2.Census &amp; Reference Benchmarks'!O434="N/A",IF(OR(AND(G434="",I434=""),AND(G434&lt;=DATEVALUE("2/1/2020"),OR(I434="",I434&gt;=DATEVALUE("2/29/2020")))),165.71,IF(AND(G434&gt;DATEVALUE("2/1/2020"),OR(I434="",I434&lt;=DATEVALUE("2/29/2020"))),((DATEVALUE("3/1/2020")-G434)/29)*165.71,"")),IF('2.Census &amp; Reference Benchmarks'!O434="",0,'2.Census &amp; Reference Benchmarks'!O434))</f>
        <v>0</v>
      </c>
    </row>
    <row r="435" spans="1:57" x14ac:dyDescent="0.25">
      <c r="A435" s="3"/>
      <c r="B435" s="56">
        <f>IF('2.Census &amp; Reference Benchmarks'!B435 &lt;&gt;"",'2.Census &amp; Reference Benchmarks'!B435,"")</f>
        <v>0</v>
      </c>
      <c r="C435" s="56">
        <f>IF('2.Census &amp; Reference Benchmarks'!C435 &lt;&gt;"",'2.Census &amp; Reference Benchmarks'!C435,"")</f>
        <v>0</v>
      </c>
      <c r="D435" s="57" t="str">
        <f>IF('2.Census &amp; Reference Benchmarks'!D435 &lt;&gt;"",'2.Census &amp; Reference Benchmarks'!D435,"")</f>
        <v/>
      </c>
      <c r="E435" s="56" t="str">
        <f>IF('2.Census &amp; Reference Benchmarks'!E435 &lt;&gt;"",'2.Census &amp; Reference Benchmarks'!E435,"")</f>
        <v/>
      </c>
      <c r="F435" s="56" t="str">
        <f>IF('2.Census &amp; Reference Benchmarks'!F435 &lt;&gt;"",'2.Census &amp; Reference Benchmarks'!F435,"")</f>
        <v/>
      </c>
      <c r="G435" s="58" t="str">
        <f>IF('2.Census &amp; Reference Benchmarks'!G435 &lt;&gt;"",'2.Census &amp; Reference Benchmarks'!G435,"")</f>
        <v/>
      </c>
      <c r="H435" s="58" t="str">
        <f>IF('2.Census &amp; Reference Benchmarks'!H435 &lt;&gt;"",'2.Census &amp; Reference Benchmarks'!H435,"")</f>
        <v/>
      </c>
      <c r="I435" s="58" t="str">
        <f>IF('2.Census &amp; Reference Benchmarks'!I435 &lt;&gt;"",'2.Census &amp; Reference Benchmarks'!I435,"")</f>
        <v/>
      </c>
      <c r="J435" s="69" t="str">
        <f>IF('2.Census &amp; Reference Benchmarks'!J435 &lt;&gt;"",'2.Census &amp; Reference Benchmarks'!J435,"")</f>
        <v/>
      </c>
      <c r="K435" s="58" t="str">
        <f>IF('7.Safe Harbor Input Data &amp; Calc'!Q437 &lt;&gt; "", '7.Safe Harbor Input Data &amp; Calc'!Q437, "")</f>
        <v>No</v>
      </c>
      <c r="L435" s="59" t="str">
        <f>IF('2.Census &amp; Reference Benchmarks'!T435&lt;&gt; "",'2.Census &amp; Reference Benchmarks'!T435,"")</f>
        <v/>
      </c>
      <c r="M435" s="60">
        <f>'2.Census &amp; Reference Benchmarks'!M435</f>
        <v>0</v>
      </c>
      <c r="N435" s="60">
        <f>'2.Census &amp; Reference Benchmarks'!P435</f>
        <v>0</v>
      </c>
      <c r="O435" s="60">
        <f>'2.Census &amp; Reference Benchmarks'!S435</f>
        <v>0</v>
      </c>
      <c r="P435" s="52">
        <f>IF( AND(I435 &lt; '1. Summary for SBA'!$J$7, I435 &lt;&gt;""), 0, IF(AND(G435="",I435=""),SUM(M435:O435)*4,IF(I435&lt;'1. Summary for SBA'!$J$7,0,IF(K435="Yes",0,IF(H435="Salary",IF(AND(SUM(M435:O435)*4&lt;100000,L435=""),(SUM(M435:O435)/(IF(OR(I435=0,I435&gt;=DATEVALUE("3/31/2020")),DATEVALUE("3/31/2020"),I435)-IF(OR(G435&lt;=DATEVALUE("1/1/2020"), G435 = ""),DATEVALUE("1/1/2020"),IF(OR(MONTH(G435)=1),G435+1,IF(MONTH(G435)=3,G435,G435-1)))))*360,0),0)))))</f>
        <v>0</v>
      </c>
      <c r="Q435" s="52">
        <f t="shared" si="50"/>
        <v>0</v>
      </c>
      <c r="R435" s="67">
        <f t="shared" si="44"/>
        <v>0</v>
      </c>
      <c r="S435" s="53">
        <f>SUM('3.Weekly Hours &amp; Wage Activity'!AI435:BF435)</f>
        <v>0</v>
      </c>
      <c r="T435" s="53">
        <f>IF(AND(I435&lt;&gt; "",  I435 &lt; '1. Summary for SBA'!$J$11 +168, I435 &gt; '1. Summary for SBA'!$J$11),S435+(((168-(I435-'1. Summary for SBA'!$J$11+1))*S435)/((I435-'1. Summary for SBA'!$J$11+1))),0)</f>
        <v>0</v>
      </c>
      <c r="U435" s="369">
        <f>IF(K435= "Yes",0,IF( H435 = "salary",IF(T435 = 0,MAX(0,$R435-$S435), R435-T435),IF( H435 = "Hourly",'6. Hourly EE Wage Reduction'!AA435, 0)))</f>
        <v>0</v>
      </c>
      <c r="V435" s="67">
        <f t="shared" si="45"/>
        <v>0</v>
      </c>
      <c r="W435" s="405" t="str">
        <f>IF(U435 = 0, "No",IF('6. Hourly EE Wage Reduction'!T435 &gt;'6. Hourly EE Wage Reduction'!W435, "Yes", "No"))</f>
        <v>No</v>
      </c>
      <c r="X435" s="67">
        <f t="shared" si="46"/>
        <v>0</v>
      </c>
      <c r="Y435" s="67">
        <f t="shared" si="47"/>
        <v>0</v>
      </c>
      <c r="AA435" s="86">
        <f>IFERROR(IF('3.Weekly Hours &amp; Wage Activity'!J435 = "FT", 1,MIN(1,IF('3.Weekly Hours &amp; Wage Activity'!J435 = "", "",MIN('3.Weekly Hours &amp; Wage Activity'!J435/40,1)),IF('3.Weekly Hours &amp; Wage Activity'!J435="", "",'3.Weekly Hours &amp; Wage Activity'!J435/40 ))),0)</f>
        <v>0</v>
      </c>
      <c r="AB435" s="86">
        <f>IFERROR(IF('3.Weekly Hours &amp; Wage Activity'!K435 = "FT", 1,MIN(1,IF('3.Weekly Hours &amp; Wage Activity'!K435 = "", "",MIN('3.Weekly Hours &amp; Wage Activity'!K435/40,1)),IF('3.Weekly Hours &amp; Wage Activity'!K435="", "",'3.Weekly Hours &amp; Wage Activity'!K435/40 ))),0)</f>
        <v>0</v>
      </c>
      <c r="AC435" s="86">
        <f>IFERROR(IF('3.Weekly Hours &amp; Wage Activity'!L435 = "FT", 1,MIN(1,IF('3.Weekly Hours &amp; Wage Activity'!L435 = "", "",MIN('3.Weekly Hours &amp; Wage Activity'!L435/40,1)),IF('3.Weekly Hours &amp; Wage Activity'!L435="", "",'3.Weekly Hours &amp; Wage Activity'!L435/40 ))),0)</f>
        <v>0</v>
      </c>
      <c r="AD435" s="86">
        <f>IFERROR(IF('3.Weekly Hours &amp; Wage Activity'!M435 = "FT", 1,MIN(1,IF('3.Weekly Hours &amp; Wage Activity'!M435 = "", "",MIN('3.Weekly Hours &amp; Wage Activity'!M435/40,1)),IF('3.Weekly Hours &amp; Wage Activity'!M435="", "",'3.Weekly Hours &amp; Wage Activity'!M435/40 ))),0)</f>
        <v>0</v>
      </c>
      <c r="AE435" s="86">
        <f>IFERROR(IF('3.Weekly Hours &amp; Wage Activity'!N435 = "FT", 1,MIN(1,IF('3.Weekly Hours &amp; Wage Activity'!N435 = "", "",MIN('3.Weekly Hours &amp; Wage Activity'!N435/40,1)),IF('3.Weekly Hours &amp; Wage Activity'!N435="", "",'3.Weekly Hours &amp; Wage Activity'!N435/40 ))),0)</f>
        <v>0</v>
      </c>
      <c r="AF435" s="86">
        <f>IFERROR(IF('3.Weekly Hours &amp; Wage Activity'!O435 = "FT", 1,MIN(1,IF('3.Weekly Hours &amp; Wage Activity'!O435 = "", "",MIN('3.Weekly Hours &amp; Wage Activity'!O435/40,1)),IF('3.Weekly Hours &amp; Wage Activity'!O435="", "",'3.Weekly Hours &amp; Wage Activity'!O435/40 ))),0)</f>
        <v>0</v>
      </c>
      <c r="AG435" s="86">
        <f>IFERROR(IF('3.Weekly Hours &amp; Wage Activity'!P435 = "FT", 1,MIN(1,IF('3.Weekly Hours &amp; Wage Activity'!P435 = "", "",MIN('3.Weekly Hours &amp; Wage Activity'!P435/40,1)),IF('3.Weekly Hours &amp; Wage Activity'!P435="", "",'3.Weekly Hours &amp; Wage Activity'!P435/40 ))),0)</f>
        <v>0</v>
      </c>
      <c r="AH435" s="86">
        <f>IFERROR(IF('3.Weekly Hours &amp; Wage Activity'!Q435 = "FT", 1,MIN(1,IF('3.Weekly Hours &amp; Wage Activity'!Q435 = "", "",MIN('3.Weekly Hours &amp; Wage Activity'!Q435/40,1)),IF('3.Weekly Hours &amp; Wage Activity'!Q435="", "",'3.Weekly Hours &amp; Wage Activity'!Q435/40 ))),0)</f>
        <v>0</v>
      </c>
      <c r="AI435" s="86">
        <f>IFERROR(IF('3.Weekly Hours &amp; Wage Activity'!R435 = "FT", 1,MIN(1,IF('3.Weekly Hours &amp; Wage Activity'!R435 = "", "",MIN('3.Weekly Hours &amp; Wage Activity'!R435/40,1)),IF('3.Weekly Hours &amp; Wage Activity'!R435="", "",'3.Weekly Hours &amp; Wage Activity'!R435/40 ))),0)</f>
        <v>0</v>
      </c>
      <c r="AJ435" s="86">
        <f>IFERROR(IF('3.Weekly Hours &amp; Wage Activity'!S435 = "FT", 1,MIN(1,IF('3.Weekly Hours &amp; Wage Activity'!S435 = "", "",MIN('3.Weekly Hours &amp; Wage Activity'!S435/40,1)),IF('3.Weekly Hours &amp; Wage Activity'!S435="", "",'3.Weekly Hours &amp; Wage Activity'!S435/40 ))),0)</f>
        <v>0</v>
      </c>
      <c r="AK435" s="86">
        <f>IFERROR(IF('3.Weekly Hours &amp; Wage Activity'!T435 = "FT", 1,MIN(1,IF('3.Weekly Hours &amp; Wage Activity'!T435 = "", "",MIN('3.Weekly Hours &amp; Wage Activity'!T435/40,1)),IF('3.Weekly Hours &amp; Wage Activity'!T435="", "",'3.Weekly Hours &amp; Wage Activity'!T435/40 ))),0)</f>
        <v>0</v>
      </c>
      <c r="AL435" s="86">
        <f>IFERROR(IF('3.Weekly Hours &amp; Wage Activity'!U435 = "FT", 1,MIN(1,IF('3.Weekly Hours &amp; Wage Activity'!U435 = "", "",MIN('3.Weekly Hours &amp; Wage Activity'!U435/40,1)),IF('3.Weekly Hours &amp; Wage Activity'!U435="", "",'3.Weekly Hours &amp; Wage Activity'!U435/40 ))),0)</f>
        <v>0</v>
      </c>
      <c r="AM435" s="86">
        <f>IFERROR(IF('3.Weekly Hours &amp; Wage Activity'!V435 = "FT", 1,MIN(1,IF('3.Weekly Hours &amp; Wage Activity'!V435 = "", "",MIN('3.Weekly Hours &amp; Wage Activity'!V435/40,1)),IF('3.Weekly Hours &amp; Wage Activity'!V435="", "",'3.Weekly Hours &amp; Wage Activity'!V435/40 ))),0)</f>
        <v>0</v>
      </c>
      <c r="AN435" s="86">
        <f>IFERROR(IF('3.Weekly Hours &amp; Wage Activity'!W435 = "FT", 1,MIN(1,IF('3.Weekly Hours &amp; Wage Activity'!W435 = "", "",MIN('3.Weekly Hours &amp; Wage Activity'!W435/40,1)),IF('3.Weekly Hours &amp; Wage Activity'!W435="", "",'3.Weekly Hours &amp; Wage Activity'!W435/40 ))),0)</f>
        <v>0</v>
      </c>
      <c r="AO435" s="86">
        <f>IFERROR(IF('3.Weekly Hours &amp; Wage Activity'!X435 = "FT", 1,MIN(1,IF('3.Weekly Hours &amp; Wage Activity'!X435 = "", "",MIN('3.Weekly Hours &amp; Wage Activity'!X435/40,1)),IF('3.Weekly Hours &amp; Wage Activity'!X435="", "",'3.Weekly Hours &amp; Wage Activity'!X435/40 ))),0)</f>
        <v>0</v>
      </c>
      <c r="AP435" s="86">
        <f>IFERROR(IF('3.Weekly Hours &amp; Wage Activity'!Y435 = "FT", 1,MIN(1,IF('3.Weekly Hours &amp; Wage Activity'!Y435 = "", "",MIN('3.Weekly Hours &amp; Wage Activity'!Y435/40,1)),IF('3.Weekly Hours &amp; Wage Activity'!Y435="", "",'3.Weekly Hours &amp; Wage Activity'!Y435/40 ))),0)</f>
        <v>0</v>
      </c>
      <c r="AQ435" s="86">
        <f>IFERROR(IF('3.Weekly Hours &amp; Wage Activity'!Z435 = "FT", 1,MIN(1,IF('3.Weekly Hours &amp; Wage Activity'!Z435 = "", "",MIN('3.Weekly Hours &amp; Wage Activity'!Z435/40,1)),IF('3.Weekly Hours &amp; Wage Activity'!Z435="", "",'3.Weekly Hours &amp; Wage Activity'!Z435/40 ))),0)</f>
        <v>0</v>
      </c>
      <c r="AR435" s="86">
        <f>IFERROR(IF('3.Weekly Hours &amp; Wage Activity'!AA435 = "FT", 1,MIN(1,IF('3.Weekly Hours &amp; Wage Activity'!AA435 = "", "",MIN('3.Weekly Hours &amp; Wage Activity'!AA435/40,1)),IF('3.Weekly Hours &amp; Wage Activity'!AA435="", "",'3.Weekly Hours &amp; Wage Activity'!AA435/40 ))),0)</f>
        <v>0</v>
      </c>
      <c r="AS435" s="86">
        <f>IFERROR(IF('3.Weekly Hours &amp; Wage Activity'!AB435 = "FT", 1,MIN(1,IF('3.Weekly Hours &amp; Wage Activity'!AB435 = "", "",MIN('3.Weekly Hours &amp; Wage Activity'!AB435/40,1)),IF('3.Weekly Hours &amp; Wage Activity'!AB435="", "",'3.Weekly Hours &amp; Wage Activity'!AB435/40 ))),0)</f>
        <v>0</v>
      </c>
      <c r="AT435" s="86">
        <f>IFERROR(IF('3.Weekly Hours &amp; Wage Activity'!AC435 = "FT", 1,MIN(1,IF('3.Weekly Hours &amp; Wage Activity'!AC435 = "", "",MIN('3.Weekly Hours &amp; Wage Activity'!AC435/40,1)),IF('3.Weekly Hours &amp; Wage Activity'!AC435="", "",'3.Weekly Hours &amp; Wage Activity'!AC435/40 ))),0)</f>
        <v>0</v>
      </c>
      <c r="AU435" s="86">
        <f>IFERROR(IF('3.Weekly Hours &amp; Wage Activity'!AD435 = "FT", 1,MIN(1,IF('3.Weekly Hours &amp; Wage Activity'!AD435 = "", "",MIN('3.Weekly Hours &amp; Wage Activity'!AD435/40,1)),IF('3.Weekly Hours &amp; Wage Activity'!AD435="", "",'3.Weekly Hours &amp; Wage Activity'!AD435/40 ))),0)</f>
        <v>0</v>
      </c>
      <c r="AV435" s="86">
        <f>IFERROR(IF('3.Weekly Hours &amp; Wage Activity'!AE435 = "FT", 1,MIN(1,IF('3.Weekly Hours &amp; Wage Activity'!AE435 = "", "",MIN('3.Weekly Hours &amp; Wage Activity'!AE435/40,1)),IF('3.Weekly Hours &amp; Wage Activity'!AE435="", "",'3.Weekly Hours &amp; Wage Activity'!AE435/40 ))),0)</f>
        <v>0</v>
      </c>
      <c r="AW435" s="86">
        <f>IFERROR(IF('3.Weekly Hours &amp; Wage Activity'!AF435 = "FT", 1,MIN(1,IF('3.Weekly Hours &amp; Wage Activity'!AF435 = "", "",MIN('3.Weekly Hours &amp; Wage Activity'!AF435/40,1)),IF('3.Weekly Hours &amp; Wage Activity'!AF435="", "",'3.Weekly Hours &amp; Wage Activity'!AF435/40 ))),0)</f>
        <v>0</v>
      </c>
      <c r="AX435" s="86">
        <f>IFERROR(IF('3.Weekly Hours &amp; Wage Activity'!AG435 = "FT", 1,MIN(1,IF('3.Weekly Hours &amp; Wage Activity'!AG435 = "", "",MIN('3.Weekly Hours &amp; Wage Activity'!AG435/40,1)),IF('3.Weekly Hours &amp; Wage Activity'!AG435="", "",'3.Weekly Hours &amp; Wage Activity'!AG435/40 ))),0)</f>
        <v>0</v>
      </c>
      <c r="AY435" s="523">
        <f>SUM( IF(COUNTIF('3.Weekly Hours &amp; Wage Activity'!J435:Q435, "&lt;&gt;FT") = 0, COLUMNS('3.Weekly Hours &amp; Wage Activity'!J435:AG435) * 40, '3.Weekly Hours &amp; Wage Activity'!J435:AG435))</f>
        <v>0</v>
      </c>
      <c r="AZ435" s="86">
        <f t="shared" si="48"/>
        <v>0</v>
      </c>
      <c r="BA435" s="87">
        <f t="shared" si="49"/>
        <v>0</v>
      </c>
      <c r="BB435" s="74" t="str">
        <f>IF('2.Census &amp; Reference Benchmarks'!K435 = "", "", '2.Census &amp; Reference Benchmarks'!K435)</f>
        <v/>
      </c>
      <c r="BC435" s="185">
        <f>IF('2.Census &amp; Reference Benchmarks'!L435="N/A",IF(OR(AND(G435="",I435=""),AND(G435&lt;DATEVALUE("1/1/2020"),OR(I435="",I435&gt;DATEVALUE("3/31/2020")))),177.14,IF(OR(I435 = "", I435 &gt; DATEVALUE("1/31/2020")), ROUND(177.14*((DATEVALUE("2/1/2020") -G435)/31),1))),IF('2.Census &amp; Reference Benchmarks'!L435="",0,'2.Census &amp; Reference Benchmarks'!L435))</f>
        <v>0</v>
      </c>
      <c r="BD435" s="74" t="str">
        <f>IF('2.Census &amp; Reference Benchmarks'!N435 = "", "", '2.Census &amp; Reference Benchmarks'!N435)</f>
        <v/>
      </c>
      <c r="BE435" s="185">
        <f>IF('2.Census &amp; Reference Benchmarks'!O435="N/A",IF(OR(AND(G435="",I435=""),AND(G435&lt;=DATEVALUE("2/1/2020"),OR(I435="",I435&gt;=DATEVALUE("2/29/2020")))),165.71,IF(AND(G435&gt;DATEVALUE("2/1/2020"),OR(I435="",I435&lt;=DATEVALUE("2/29/2020"))),((DATEVALUE("3/1/2020")-G435)/29)*165.71,"")),IF('2.Census &amp; Reference Benchmarks'!O435="",0,'2.Census &amp; Reference Benchmarks'!O435))</f>
        <v>0</v>
      </c>
    </row>
    <row r="436" spans="1:57" x14ac:dyDescent="0.25">
      <c r="A436" s="3"/>
      <c r="B436" s="56">
        <f>IF('2.Census &amp; Reference Benchmarks'!B436 &lt;&gt;"",'2.Census &amp; Reference Benchmarks'!B436,"")</f>
        <v>0</v>
      </c>
      <c r="C436" s="56">
        <f>IF('2.Census &amp; Reference Benchmarks'!C436 &lt;&gt;"",'2.Census &amp; Reference Benchmarks'!C436,"")</f>
        <v>0</v>
      </c>
      <c r="D436" s="57" t="str">
        <f>IF('2.Census &amp; Reference Benchmarks'!D436 &lt;&gt;"",'2.Census &amp; Reference Benchmarks'!D436,"")</f>
        <v/>
      </c>
      <c r="E436" s="56" t="str">
        <f>IF('2.Census &amp; Reference Benchmarks'!E436 &lt;&gt;"",'2.Census &amp; Reference Benchmarks'!E436,"")</f>
        <v/>
      </c>
      <c r="F436" s="56" t="str">
        <f>IF('2.Census &amp; Reference Benchmarks'!F436 &lt;&gt;"",'2.Census &amp; Reference Benchmarks'!F436,"")</f>
        <v/>
      </c>
      <c r="G436" s="58" t="str">
        <f>IF('2.Census &amp; Reference Benchmarks'!G436 &lt;&gt;"",'2.Census &amp; Reference Benchmarks'!G436,"")</f>
        <v/>
      </c>
      <c r="H436" s="58" t="str">
        <f>IF('2.Census &amp; Reference Benchmarks'!H436 &lt;&gt;"",'2.Census &amp; Reference Benchmarks'!H436,"")</f>
        <v/>
      </c>
      <c r="I436" s="58" t="str">
        <f>IF('2.Census &amp; Reference Benchmarks'!I436 &lt;&gt;"",'2.Census &amp; Reference Benchmarks'!I436,"")</f>
        <v/>
      </c>
      <c r="J436" s="69" t="str">
        <f>IF('2.Census &amp; Reference Benchmarks'!J436 &lt;&gt;"",'2.Census &amp; Reference Benchmarks'!J436,"")</f>
        <v/>
      </c>
      <c r="K436" s="58" t="str">
        <f>IF('7.Safe Harbor Input Data &amp; Calc'!Q438 &lt;&gt; "", '7.Safe Harbor Input Data &amp; Calc'!Q438, "")</f>
        <v>No</v>
      </c>
      <c r="L436" s="59" t="str">
        <f>IF('2.Census &amp; Reference Benchmarks'!T436&lt;&gt; "",'2.Census &amp; Reference Benchmarks'!T436,"")</f>
        <v/>
      </c>
      <c r="M436" s="60">
        <f>'2.Census &amp; Reference Benchmarks'!M436</f>
        <v>0</v>
      </c>
      <c r="N436" s="60">
        <f>'2.Census &amp; Reference Benchmarks'!P436</f>
        <v>0</v>
      </c>
      <c r="O436" s="60">
        <f>'2.Census &amp; Reference Benchmarks'!S436</f>
        <v>0</v>
      </c>
      <c r="P436" s="52">
        <f>IF( AND(I436 &lt; '1. Summary for SBA'!$J$7, I436 &lt;&gt;""), 0, IF(AND(G436="",I436=""),SUM(M436:O436)*4,IF(I436&lt;'1. Summary for SBA'!$J$7,0,IF(K436="Yes",0,IF(H436="Salary",IF(AND(SUM(M436:O436)*4&lt;100000,L436=""),(SUM(M436:O436)/(IF(OR(I436=0,I436&gt;=DATEVALUE("3/31/2020")),DATEVALUE("3/31/2020"),I436)-IF(OR(G436&lt;=DATEVALUE("1/1/2020"), G436 = ""),DATEVALUE("1/1/2020"),IF(OR(MONTH(G436)=1),G436+1,IF(MONTH(G436)=3,G436,G436-1)))))*360,0),0)))))</f>
        <v>0</v>
      </c>
      <c r="Q436" s="52">
        <f t="shared" si="50"/>
        <v>0</v>
      </c>
      <c r="R436" s="67">
        <f t="shared" si="44"/>
        <v>0</v>
      </c>
      <c r="S436" s="53">
        <f>SUM('3.Weekly Hours &amp; Wage Activity'!AI436:BF436)</f>
        <v>0</v>
      </c>
      <c r="T436" s="53">
        <f>IF(AND(I436&lt;&gt; "",  I436 &lt; '1. Summary for SBA'!$J$11 +168, I436 &gt; '1. Summary for SBA'!$J$11),S436+(((168-(I436-'1. Summary for SBA'!$J$11+1))*S436)/((I436-'1. Summary for SBA'!$J$11+1))),0)</f>
        <v>0</v>
      </c>
      <c r="U436" s="369">
        <f>IF(K436= "Yes",0,IF( H436 = "salary",IF(T436 = 0,MAX(0,$R436-$S436), R436-T436),IF( H436 = "Hourly",'6. Hourly EE Wage Reduction'!AA436, 0)))</f>
        <v>0</v>
      </c>
      <c r="V436" s="67">
        <f t="shared" si="45"/>
        <v>0</v>
      </c>
      <c r="W436" s="405" t="str">
        <f>IF(U436 = 0, "No",IF('6. Hourly EE Wage Reduction'!T436 &gt;'6. Hourly EE Wage Reduction'!W436, "Yes", "No"))</f>
        <v>No</v>
      </c>
      <c r="X436" s="67">
        <f t="shared" si="46"/>
        <v>0</v>
      </c>
      <c r="Y436" s="67">
        <f t="shared" si="47"/>
        <v>0</v>
      </c>
      <c r="AA436" s="86">
        <f>IFERROR(IF('3.Weekly Hours &amp; Wage Activity'!J436 = "FT", 1,MIN(1,IF('3.Weekly Hours &amp; Wage Activity'!J436 = "", "",MIN('3.Weekly Hours &amp; Wage Activity'!J436/40,1)),IF('3.Weekly Hours &amp; Wage Activity'!J436="", "",'3.Weekly Hours &amp; Wage Activity'!J436/40 ))),0)</f>
        <v>0</v>
      </c>
      <c r="AB436" s="86">
        <f>IFERROR(IF('3.Weekly Hours &amp; Wage Activity'!K436 = "FT", 1,MIN(1,IF('3.Weekly Hours &amp; Wage Activity'!K436 = "", "",MIN('3.Weekly Hours &amp; Wage Activity'!K436/40,1)),IF('3.Weekly Hours &amp; Wage Activity'!K436="", "",'3.Weekly Hours &amp; Wage Activity'!K436/40 ))),0)</f>
        <v>0</v>
      </c>
      <c r="AC436" s="86">
        <f>IFERROR(IF('3.Weekly Hours &amp; Wage Activity'!L436 = "FT", 1,MIN(1,IF('3.Weekly Hours &amp; Wage Activity'!L436 = "", "",MIN('3.Weekly Hours &amp; Wage Activity'!L436/40,1)),IF('3.Weekly Hours &amp; Wage Activity'!L436="", "",'3.Weekly Hours &amp; Wage Activity'!L436/40 ))),0)</f>
        <v>0</v>
      </c>
      <c r="AD436" s="86">
        <f>IFERROR(IF('3.Weekly Hours &amp; Wage Activity'!M436 = "FT", 1,MIN(1,IF('3.Weekly Hours &amp; Wage Activity'!M436 = "", "",MIN('3.Weekly Hours &amp; Wage Activity'!M436/40,1)),IF('3.Weekly Hours &amp; Wage Activity'!M436="", "",'3.Weekly Hours &amp; Wage Activity'!M436/40 ))),0)</f>
        <v>0</v>
      </c>
      <c r="AE436" s="86">
        <f>IFERROR(IF('3.Weekly Hours &amp; Wage Activity'!N436 = "FT", 1,MIN(1,IF('3.Weekly Hours &amp; Wage Activity'!N436 = "", "",MIN('3.Weekly Hours &amp; Wage Activity'!N436/40,1)),IF('3.Weekly Hours &amp; Wage Activity'!N436="", "",'3.Weekly Hours &amp; Wage Activity'!N436/40 ))),0)</f>
        <v>0</v>
      </c>
      <c r="AF436" s="86">
        <f>IFERROR(IF('3.Weekly Hours &amp; Wage Activity'!O436 = "FT", 1,MIN(1,IF('3.Weekly Hours &amp; Wage Activity'!O436 = "", "",MIN('3.Weekly Hours &amp; Wage Activity'!O436/40,1)),IF('3.Weekly Hours &amp; Wage Activity'!O436="", "",'3.Weekly Hours &amp; Wage Activity'!O436/40 ))),0)</f>
        <v>0</v>
      </c>
      <c r="AG436" s="86">
        <f>IFERROR(IF('3.Weekly Hours &amp; Wage Activity'!P436 = "FT", 1,MIN(1,IF('3.Weekly Hours &amp; Wage Activity'!P436 = "", "",MIN('3.Weekly Hours &amp; Wage Activity'!P436/40,1)),IF('3.Weekly Hours &amp; Wage Activity'!P436="", "",'3.Weekly Hours &amp; Wage Activity'!P436/40 ))),0)</f>
        <v>0</v>
      </c>
      <c r="AH436" s="86">
        <f>IFERROR(IF('3.Weekly Hours &amp; Wage Activity'!Q436 = "FT", 1,MIN(1,IF('3.Weekly Hours &amp; Wage Activity'!Q436 = "", "",MIN('3.Weekly Hours &amp; Wage Activity'!Q436/40,1)),IF('3.Weekly Hours &amp; Wage Activity'!Q436="", "",'3.Weekly Hours &amp; Wage Activity'!Q436/40 ))),0)</f>
        <v>0</v>
      </c>
      <c r="AI436" s="86">
        <f>IFERROR(IF('3.Weekly Hours &amp; Wage Activity'!R436 = "FT", 1,MIN(1,IF('3.Weekly Hours &amp; Wage Activity'!R436 = "", "",MIN('3.Weekly Hours &amp; Wage Activity'!R436/40,1)),IF('3.Weekly Hours &amp; Wage Activity'!R436="", "",'3.Weekly Hours &amp; Wage Activity'!R436/40 ))),0)</f>
        <v>0</v>
      </c>
      <c r="AJ436" s="86">
        <f>IFERROR(IF('3.Weekly Hours &amp; Wage Activity'!S436 = "FT", 1,MIN(1,IF('3.Weekly Hours &amp; Wage Activity'!S436 = "", "",MIN('3.Weekly Hours &amp; Wage Activity'!S436/40,1)),IF('3.Weekly Hours &amp; Wage Activity'!S436="", "",'3.Weekly Hours &amp; Wage Activity'!S436/40 ))),0)</f>
        <v>0</v>
      </c>
      <c r="AK436" s="86">
        <f>IFERROR(IF('3.Weekly Hours &amp; Wage Activity'!T436 = "FT", 1,MIN(1,IF('3.Weekly Hours &amp; Wage Activity'!T436 = "", "",MIN('3.Weekly Hours &amp; Wage Activity'!T436/40,1)),IF('3.Weekly Hours &amp; Wage Activity'!T436="", "",'3.Weekly Hours &amp; Wage Activity'!T436/40 ))),0)</f>
        <v>0</v>
      </c>
      <c r="AL436" s="86">
        <f>IFERROR(IF('3.Weekly Hours &amp; Wage Activity'!U436 = "FT", 1,MIN(1,IF('3.Weekly Hours &amp; Wage Activity'!U436 = "", "",MIN('3.Weekly Hours &amp; Wage Activity'!U436/40,1)),IF('3.Weekly Hours &amp; Wage Activity'!U436="", "",'3.Weekly Hours &amp; Wage Activity'!U436/40 ))),0)</f>
        <v>0</v>
      </c>
      <c r="AM436" s="86">
        <f>IFERROR(IF('3.Weekly Hours &amp; Wage Activity'!V436 = "FT", 1,MIN(1,IF('3.Weekly Hours &amp; Wage Activity'!V436 = "", "",MIN('3.Weekly Hours &amp; Wage Activity'!V436/40,1)),IF('3.Weekly Hours &amp; Wage Activity'!V436="", "",'3.Weekly Hours &amp; Wage Activity'!V436/40 ))),0)</f>
        <v>0</v>
      </c>
      <c r="AN436" s="86">
        <f>IFERROR(IF('3.Weekly Hours &amp; Wage Activity'!W436 = "FT", 1,MIN(1,IF('3.Weekly Hours &amp; Wage Activity'!W436 = "", "",MIN('3.Weekly Hours &amp; Wage Activity'!W436/40,1)),IF('3.Weekly Hours &amp; Wage Activity'!W436="", "",'3.Weekly Hours &amp; Wage Activity'!W436/40 ))),0)</f>
        <v>0</v>
      </c>
      <c r="AO436" s="86">
        <f>IFERROR(IF('3.Weekly Hours &amp; Wage Activity'!X436 = "FT", 1,MIN(1,IF('3.Weekly Hours &amp; Wage Activity'!X436 = "", "",MIN('3.Weekly Hours &amp; Wage Activity'!X436/40,1)),IF('3.Weekly Hours &amp; Wage Activity'!X436="", "",'3.Weekly Hours &amp; Wage Activity'!X436/40 ))),0)</f>
        <v>0</v>
      </c>
      <c r="AP436" s="86">
        <f>IFERROR(IF('3.Weekly Hours &amp; Wage Activity'!Y436 = "FT", 1,MIN(1,IF('3.Weekly Hours &amp; Wage Activity'!Y436 = "", "",MIN('3.Weekly Hours &amp; Wage Activity'!Y436/40,1)),IF('3.Weekly Hours &amp; Wage Activity'!Y436="", "",'3.Weekly Hours &amp; Wage Activity'!Y436/40 ))),0)</f>
        <v>0</v>
      </c>
      <c r="AQ436" s="86">
        <f>IFERROR(IF('3.Weekly Hours &amp; Wage Activity'!Z436 = "FT", 1,MIN(1,IF('3.Weekly Hours &amp; Wage Activity'!Z436 = "", "",MIN('3.Weekly Hours &amp; Wage Activity'!Z436/40,1)),IF('3.Weekly Hours &amp; Wage Activity'!Z436="", "",'3.Weekly Hours &amp; Wage Activity'!Z436/40 ))),0)</f>
        <v>0</v>
      </c>
      <c r="AR436" s="86">
        <f>IFERROR(IF('3.Weekly Hours &amp; Wage Activity'!AA436 = "FT", 1,MIN(1,IF('3.Weekly Hours &amp; Wage Activity'!AA436 = "", "",MIN('3.Weekly Hours &amp; Wage Activity'!AA436/40,1)),IF('3.Weekly Hours &amp; Wage Activity'!AA436="", "",'3.Weekly Hours &amp; Wage Activity'!AA436/40 ))),0)</f>
        <v>0</v>
      </c>
      <c r="AS436" s="86">
        <f>IFERROR(IF('3.Weekly Hours &amp; Wage Activity'!AB436 = "FT", 1,MIN(1,IF('3.Weekly Hours &amp; Wage Activity'!AB436 = "", "",MIN('3.Weekly Hours &amp; Wage Activity'!AB436/40,1)),IF('3.Weekly Hours &amp; Wage Activity'!AB436="", "",'3.Weekly Hours &amp; Wage Activity'!AB436/40 ))),0)</f>
        <v>0</v>
      </c>
      <c r="AT436" s="86">
        <f>IFERROR(IF('3.Weekly Hours &amp; Wage Activity'!AC436 = "FT", 1,MIN(1,IF('3.Weekly Hours &amp; Wage Activity'!AC436 = "", "",MIN('3.Weekly Hours &amp; Wage Activity'!AC436/40,1)),IF('3.Weekly Hours &amp; Wage Activity'!AC436="", "",'3.Weekly Hours &amp; Wage Activity'!AC436/40 ))),0)</f>
        <v>0</v>
      </c>
      <c r="AU436" s="86">
        <f>IFERROR(IF('3.Weekly Hours &amp; Wage Activity'!AD436 = "FT", 1,MIN(1,IF('3.Weekly Hours &amp; Wage Activity'!AD436 = "", "",MIN('3.Weekly Hours &amp; Wage Activity'!AD436/40,1)),IF('3.Weekly Hours &amp; Wage Activity'!AD436="", "",'3.Weekly Hours &amp; Wage Activity'!AD436/40 ))),0)</f>
        <v>0</v>
      </c>
      <c r="AV436" s="86">
        <f>IFERROR(IF('3.Weekly Hours &amp; Wage Activity'!AE436 = "FT", 1,MIN(1,IF('3.Weekly Hours &amp; Wage Activity'!AE436 = "", "",MIN('3.Weekly Hours &amp; Wage Activity'!AE436/40,1)),IF('3.Weekly Hours &amp; Wage Activity'!AE436="", "",'3.Weekly Hours &amp; Wage Activity'!AE436/40 ))),0)</f>
        <v>0</v>
      </c>
      <c r="AW436" s="86">
        <f>IFERROR(IF('3.Weekly Hours &amp; Wage Activity'!AF436 = "FT", 1,MIN(1,IF('3.Weekly Hours &amp; Wage Activity'!AF436 = "", "",MIN('3.Weekly Hours &amp; Wage Activity'!AF436/40,1)),IF('3.Weekly Hours &amp; Wage Activity'!AF436="", "",'3.Weekly Hours &amp; Wage Activity'!AF436/40 ))),0)</f>
        <v>0</v>
      </c>
      <c r="AX436" s="86">
        <f>IFERROR(IF('3.Weekly Hours &amp; Wage Activity'!AG436 = "FT", 1,MIN(1,IF('3.Weekly Hours &amp; Wage Activity'!AG436 = "", "",MIN('3.Weekly Hours &amp; Wage Activity'!AG436/40,1)),IF('3.Weekly Hours &amp; Wage Activity'!AG436="", "",'3.Weekly Hours &amp; Wage Activity'!AG436/40 ))),0)</f>
        <v>0</v>
      </c>
      <c r="AY436" s="523">
        <f>SUM( IF(COUNTIF('3.Weekly Hours &amp; Wage Activity'!J436:Q436, "&lt;&gt;FT") = 0, COLUMNS('3.Weekly Hours &amp; Wage Activity'!J436:AG436) * 40, '3.Weekly Hours &amp; Wage Activity'!J436:AG436))</f>
        <v>0</v>
      </c>
      <c r="AZ436" s="86">
        <f t="shared" si="48"/>
        <v>0</v>
      </c>
      <c r="BA436" s="87">
        <f t="shared" si="49"/>
        <v>0</v>
      </c>
      <c r="BB436" s="74" t="str">
        <f>IF('2.Census &amp; Reference Benchmarks'!K436 = "", "", '2.Census &amp; Reference Benchmarks'!K436)</f>
        <v/>
      </c>
      <c r="BC436" s="185">
        <f>IF('2.Census &amp; Reference Benchmarks'!L436="N/A",IF(OR(AND(G436="",I436=""),AND(G436&lt;DATEVALUE("1/1/2020"),OR(I436="",I436&gt;DATEVALUE("3/31/2020")))),177.14,IF(OR(I436 = "", I436 &gt; DATEVALUE("1/31/2020")), ROUND(177.14*((DATEVALUE("2/1/2020") -G436)/31),1))),IF('2.Census &amp; Reference Benchmarks'!L436="",0,'2.Census &amp; Reference Benchmarks'!L436))</f>
        <v>0</v>
      </c>
      <c r="BD436" s="74" t="str">
        <f>IF('2.Census &amp; Reference Benchmarks'!N436 = "", "", '2.Census &amp; Reference Benchmarks'!N436)</f>
        <v/>
      </c>
      <c r="BE436" s="185">
        <f>IF('2.Census &amp; Reference Benchmarks'!O436="N/A",IF(OR(AND(G436="",I436=""),AND(G436&lt;=DATEVALUE("2/1/2020"),OR(I436="",I436&gt;=DATEVALUE("2/29/2020")))),165.71,IF(AND(G436&gt;DATEVALUE("2/1/2020"),OR(I436="",I436&lt;=DATEVALUE("2/29/2020"))),((DATEVALUE("3/1/2020")-G436)/29)*165.71,"")),IF('2.Census &amp; Reference Benchmarks'!O436="",0,'2.Census &amp; Reference Benchmarks'!O436))</f>
        <v>0</v>
      </c>
    </row>
    <row r="437" spans="1:57" x14ac:dyDescent="0.25">
      <c r="A437" s="3"/>
      <c r="B437" s="56">
        <f>IF('2.Census &amp; Reference Benchmarks'!B437 &lt;&gt;"",'2.Census &amp; Reference Benchmarks'!B437,"")</f>
        <v>0</v>
      </c>
      <c r="C437" s="56">
        <f>IF('2.Census &amp; Reference Benchmarks'!C437 &lt;&gt;"",'2.Census &amp; Reference Benchmarks'!C437,"")</f>
        <v>0</v>
      </c>
      <c r="D437" s="57" t="str">
        <f>IF('2.Census &amp; Reference Benchmarks'!D437 &lt;&gt;"",'2.Census &amp; Reference Benchmarks'!D437,"")</f>
        <v/>
      </c>
      <c r="E437" s="56" t="str">
        <f>IF('2.Census &amp; Reference Benchmarks'!E437 &lt;&gt;"",'2.Census &amp; Reference Benchmarks'!E437,"")</f>
        <v/>
      </c>
      <c r="F437" s="56" t="str">
        <f>IF('2.Census &amp; Reference Benchmarks'!F437 &lt;&gt;"",'2.Census &amp; Reference Benchmarks'!F437,"")</f>
        <v/>
      </c>
      <c r="G437" s="58" t="str">
        <f>IF('2.Census &amp; Reference Benchmarks'!G437 &lt;&gt;"",'2.Census &amp; Reference Benchmarks'!G437,"")</f>
        <v/>
      </c>
      <c r="H437" s="58" t="str">
        <f>IF('2.Census &amp; Reference Benchmarks'!H437 &lt;&gt;"",'2.Census &amp; Reference Benchmarks'!H437,"")</f>
        <v/>
      </c>
      <c r="I437" s="58" t="str">
        <f>IF('2.Census &amp; Reference Benchmarks'!I437 &lt;&gt;"",'2.Census &amp; Reference Benchmarks'!I437,"")</f>
        <v/>
      </c>
      <c r="J437" s="69" t="str">
        <f>IF('2.Census &amp; Reference Benchmarks'!J437 &lt;&gt;"",'2.Census &amp; Reference Benchmarks'!J437,"")</f>
        <v/>
      </c>
      <c r="K437" s="58" t="str">
        <f>IF('7.Safe Harbor Input Data &amp; Calc'!Q439 &lt;&gt; "", '7.Safe Harbor Input Data &amp; Calc'!Q439, "")</f>
        <v>No</v>
      </c>
      <c r="L437" s="59" t="str">
        <f>IF('2.Census &amp; Reference Benchmarks'!T437&lt;&gt; "",'2.Census &amp; Reference Benchmarks'!T437,"")</f>
        <v/>
      </c>
      <c r="M437" s="60">
        <f>'2.Census &amp; Reference Benchmarks'!M437</f>
        <v>0</v>
      </c>
      <c r="N437" s="60">
        <f>'2.Census &amp; Reference Benchmarks'!P437</f>
        <v>0</v>
      </c>
      <c r="O437" s="60">
        <f>'2.Census &amp; Reference Benchmarks'!S437</f>
        <v>0</v>
      </c>
      <c r="P437" s="52">
        <f>IF( AND(I437 &lt; '1. Summary for SBA'!$J$7, I437 &lt;&gt;""), 0, IF(AND(G437="",I437=""),SUM(M437:O437)*4,IF(I437&lt;'1. Summary for SBA'!$J$7,0,IF(K437="Yes",0,IF(H437="Salary",IF(AND(SUM(M437:O437)*4&lt;100000,L437=""),(SUM(M437:O437)/(IF(OR(I437=0,I437&gt;=DATEVALUE("3/31/2020")),DATEVALUE("3/31/2020"),I437)-IF(OR(G437&lt;=DATEVALUE("1/1/2020"), G437 = ""),DATEVALUE("1/1/2020"),IF(OR(MONTH(G437)=1),G437+1,IF(MONTH(G437)=3,G437,G437-1)))))*360,0),0)))))</f>
        <v>0</v>
      </c>
      <c r="Q437" s="52">
        <f t="shared" si="50"/>
        <v>0</v>
      </c>
      <c r="R437" s="67">
        <f t="shared" si="44"/>
        <v>0</v>
      </c>
      <c r="S437" s="53">
        <f>SUM('3.Weekly Hours &amp; Wage Activity'!AI437:BF437)</f>
        <v>0</v>
      </c>
      <c r="T437" s="53">
        <f>IF(AND(I437&lt;&gt; "",  I437 &lt; '1. Summary for SBA'!$J$11 +168, I437 &gt; '1. Summary for SBA'!$J$11),S437+(((168-(I437-'1. Summary for SBA'!$J$11+1))*S437)/((I437-'1. Summary for SBA'!$J$11+1))),0)</f>
        <v>0</v>
      </c>
      <c r="U437" s="369">
        <f>IF(K437= "Yes",0,IF( H437 = "salary",IF(T437 = 0,MAX(0,$R437-$S437), R437-T437),IF( H437 = "Hourly",'6. Hourly EE Wage Reduction'!AA437, 0)))</f>
        <v>0</v>
      </c>
      <c r="V437" s="67">
        <f t="shared" si="45"/>
        <v>0</v>
      </c>
      <c r="W437" s="405" t="str">
        <f>IF(U437 = 0, "No",IF('6. Hourly EE Wage Reduction'!T437 &gt;'6. Hourly EE Wage Reduction'!W437, "Yes", "No"))</f>
        <v>No</v>
      </c>
      <c r="X437" s="67">
        <f t="shared" si="46"/>
        <v>0</v>
      </c>
      <c r="Y437" s="67">
        <f t="shared" si="47"/>
        <v>0</v>
      </c>
      <c r="AA437" s="86">
        <f>IFERROR(IF('3.Weekly Hours &amp; Wage Activity'!J437 = "FT", 1,MIN(1,IF('3.Weekly Hours &amp; Wage Activity'!J437 = "", "",MIN('3.Weekly Hours &amp; Wage Activity'!J437/40,1)),IF('3.Weekly Hours &amp; Wage Activity'!J437="", "",'3.Weekly Hours &amp; Wage Activity'!J437/40 ))),0)</f>
        <v>0</v>
      </c>
      <c r="AB437" s="86">
        <f>IFERROR(IF('3.Weekly Hours &amp; Wage Activity'!K437 = "FT", 1,MIN(1,IF('3.Weekly Hours &amp; Wage Activity'!K437 = "", "",MIN('3.Weekly Hours &amp; Wage Activity'!K437/40,1)),IF('3.Weekly Hours &amp; Wage Activity'!K437="", "",'3.Weekly Hours &amp; Wage Activity'!K437/40 ))),0)</f>
        <v>0</v>
      </c>
      <c r="AC437" s="86">
        <f>IFERROR(IF('3.Weekly Hours &amp; Wage Activity'!L437 = "FT", 1,MIN(1,IF('3.Weekly Hours &amp; Wage Activity'!L437 = "", "",MIN('3.Weekly Hours &amp; Wage Activity'!L437/40,1)),IF('3.Weekly Hours &amp; Wage Activity'!L437="", "",'3.Weekly Hours &amp; Wage Activity'!L437/40 ))),0)</f>
        <v>0</v>
      </c>
      <c r="AD437" s="86">
        <f>IFERROR(IF('3.Weekly Hours &amp; Wage Activity'!M437 = "FT", 1,MIN(1,IF('3.Weekly Hours &amp; Wage Activity'!M437 = "", "",MIN('3.Weekly Hours &amp; Wage Activity'!M437/40,1)),IF('3.Weekly Hours &amp; Wage Activity'!M437="", "",'3.Weekly Hours &amp; Wage Activity'!M437/40 ))),0)</f>
        <v>0</v>
      </c>
      <c r="AE437" s="86">
        <f>IFERROR(IF('3.Weekly Hours &amp; Wage Activity'!N437 = "FT", 1,MIN(1,IF('3.Weekly Hours &amp; Wage Activity'!N437 = "", "",MIN('3.Weekly Hours &amp; Wage Activity'!N437/40,1)),IF('3.Weekly Hours &amp; Wage Activity'!N437="", "",'3.Weekly Hours &amp; Wage Activity'!N437/40 ))),0)</f>
        <v>0</v>
      </c>
      <c r="AF437" s="86">
        <f>IFERROR(IF('3.Weekly Hours &amp; Wage Activity'!O437 = "FT", 1,MIN(1,IF('3.Weekly Hours &amp; Wage Activity'!O437 = "", "",MIN('3.Weekly Hours &amp; Wage Activity'!O437/40,1)),IF('3.Weekly Hours &amp; Wage Activity'!O437="", "",'3.Weekly Hours &amp; Wage Activity'!O437/40 ))),0)</f>
        <v>0</v>
      </c>
      <c r="AG437" s="86">
        <f>IFERROR(IF('3.Weekly Hours &amp; Wage Activity'!P437 = "FT", 1,MIN(1,IF('3.Weekly Hours &amp; Wage Activity'!P437 = "", "",MIN('3.Weekly Hours &amp; Wage Activity'!P437/40,1)),IF('3.Weekly Hours &amp; Wage Activity'!P437="", "",'3.Weekly Hours &amp; Wage Activity'!P437/40 ))),0)</f>
        <v>0</v>
      </c>
      <c r="AH437" s="86">
        <f>IFERROR(IF('3.Weekly Hours &amp; Wage Activity'!Q437 = "FT", 1,MIN(1,IF('3.Weekly Hours &amp; Wage Activity'!Q437 = "", "",MIN('3.Weekly Hours &amp; Wage Activity'!Q437/40,1)),IF('3.Weekly Hours &amp; Wage Activity'!Q437="", "",'3.Weekly Hours &amp; Wage Activity'!Q437/40 ))),0)</f>
        <v>0</v>
      </c>
      <c r="AI437" s="86">
        <f>IFERROR(IF('3.Weekly Hours &amp; Wage Activity'!R437 = "FT", 1,MIN(1,IF('3.Weekly Hours &amp; Wage Activity'!R437 = "", "",MIN('3.Weekly Hours &amp; Wage Activity'!R437/40,1)),IF('3.Weekly Hours &amp; Wage Activity'!R437="", "",'3.Weekly Hours &amp; Wage Activity'!R437/40 ))),0)</f>
        <v>0</v>
      </c>
      <c r="AJ437" s="86">
        <f>IFERROR(IF('3.Weekly Hours &amp; Wage Activity'!S437 = "FT", 1,MIN(1,IF('3.Weekly Hours &amp; Wage Activity'!S437 = "", "",MIN('3.Weekly Hours &amp; Wage Activity'!S437/40,1)),IF('3.Weekly Hours &amp; Wage Activity'!S437="", "",'3.Weekly Hours &amp; Wage Activity'!S437/40 ))),0)</f>
        <v>0</v>
      </c>
      <c r="AK437" s="86">
        <f>IFERROR(IF('3.Weekly Hours &amp; Wage Activity'!T437 = "FT", 1,MIN(1,IF('3.Weekly Hours &amp; Wage Activity'!T437 = "", "",MIN('3.Weekly Hours &amp; Wage Activity'!T437/40,1)),IF('3.Weekly Hours &amp; Wage Activity'!T437="", "",'3.Weekly Hours &amp; Wage Activity'!T437/40 ))),0)</f>
        <v>0</v>
      </c>
      <c r="AL437" s="86">
        <f>IFERROR(IF('3.Weekly Hours &amp; Wage Activity'!U437 = "FT", 1,MIN(1,IF('3.Weekly Hours &amp; Wage Activity'!U437 = "", "",MIN('3.Weekly Hours &amp; Wage Activity'!U437/40,1)),IF('3.Weekly Hours &amp; Wage Activity'!U437="", "",'3.Weekly Hours &amp; Wage Activity'!U437/40 ))),0)</f>
        <v>0</v>
      </c>
      <c r="AM437" s="86">
        <f>IFERROR(IF('3.Weekly Hours &amp; Wage Activity'!V437 = "FT", 1,MIN(1,IF('3.Weekly Hours &amp; Wage Activity'!V437 = "", "",MIN('3.Weekly Hours &amp; Wage Activity'!V437/40,1)),IF('3.Weekly Hours &amp; Wage Activity'!V437="", "",'3.Weekly Hours &amp; Wage Activity'!V437/40 ))),0)</f>
        <v>0</v>
      </c>
      <c r="AN437" s="86">
        <f>IFERROR(IF('3.Weekly Hours &amp; Wage Activity'!W437 = "FT", 1,MIN(1,IF('3.Weekly Hours &amp; Wage Activity'!W437 = "", "",MIN('3.Weekly Hours &amp; Wage Activity'!W437/40,1)),IF('3.Weekly Hours &amp; Wage Activity'!W437="", "",'3.Weekly Hours &amp; Wage Activity'!W437/40 ))),0)</f>
        <v>0</v>
      </c>
      <c r="AO437" s="86">
        <f>IFERROR(IF('3.Weekly Hours &amp; Wage Activity'!X437 = "FT", 1,MIN(1,IF('3.Weekly Hours &amp; Wage Activity'!X437 = "", "",MIN('3.Weekly Hours &amp; Wage Activity'!X437/40,1)),IF('3.Weekly Hours &amp; Wage Activity'!X437="", "",'3.Weekly Hours &amp; Wage Activity'!X437/40 ))),0)</f>
        <v>0</v>
      </c>
      <c r="AP437" s="86">
        <f>IFERROR(IF('3.Weekly Hours &amp; Wage Activity'!Y437 = "FT", 1,MIN(1,IF('3.Weekly Hours &amp; Wage Activity'!Y437 = "", "",MIN('3.Weekly Hours &amp; Wage Activity'!Y437/40,1)),IF('3.Weekly Hours &amp; Wage Activity'!Y437="", "",'3.Weekly Hours &amp; Wage Activity'!Y437/40 ))),0)</f>
        <v>0</v>
      </c>
      <c r="AQ437" s="86">
        <f>IFERROR(IF('3.Weekly Hours &amp; Wage Activity'!Z437 = "FT", 1,MIN(1,IF('3.Weekly Hours &amp; Wage Activity'!Z437 = "", "",MIN('3.Weekly Hours &amp; Wage Activity'!Z437/40,1)),IF('3.Weekly Hours &amp; Wage Activity'!Z437="", "",'3.Weekly Hours &amp; Wage Activity'!Z437/40 ))),0)</f>
        <v>0</v>
      </c>
      <c r="AR437" s="86">
        <f>IFERROR(IF('3.Weekly Hours &amp; Wage Activity'!AA437 = "FT", 1,MIN(1,IF('3.Weekly Hours &amp; Wage Activity'!AA437 = "", "",MIN('3.Weekly Hours &amp; Wage Activity'!AA437/40,1)),IF('3.Weekly Hours &amp; Wage Activity'!AA437="", "",'3.Weekly Hours &amp; Wage Activity'!AA437/40 ))),0)</f>
        <v>0</v>
      </c>
      <c r="AS437" s="86">
        <f>IFERROR(IF('3.Weekly Hours &amp; Wage Activity'!AB437 = "FT", 1,MIN(1,IF('3.Weekly Hours &amp; Wage Activity'!AB437 = "", "",MIN('3.Weekly Hours &amp; Wage Activity'!AB437/40,1)),IF('3.Weekly Hours &amp; Wage Activity'!AB437="", "",'3.Weekly Hours &amp; Wage Activity'!AB437/40 ))),0)</f>
        <v>0</v>
      </c>
      <c r="AT437" s="86">
        <f>IFERROR(IF('3.Weekly Hours &amp; Wage Activity'!AC437 = "FT", 1,MIN(1,IF('3.Weekly Hours &amp; Wage Activity'!AC437 = "", "",MIN('3.Weekly Hours &amp; Wage Activity'!AC437/40,1)),IF('3.Weekly Hours &amp; Wage Activity'!AC437="", "",'3.Weekly Hours &amp; Wage Activity'!AC437/40 ))),0)</f>
        <v>0</v>
      </c>
      <c r="AU437" s="86">
        <f>IFERROR(IF('3.Weekly Hours &amp; Wage Activity'!AD437 = "FT", 1,MIN(1,IF('3.Weekly Hours &amp; Wage Activity'!AD437 = "", "",MIN('3.Weekly Hours &amp; Wage Activity'!AD437/40,1)),IF('3.Weekly Hours &amp; Wage Activity'!AD437="", "",'3.Weekly Hours &amp; Wage Activity'!AD437/40 ))),0)</f>
        <v>0</v>
      </c>
      <c r="AV437" s="86">
        <f>IFERROR(IF('3.Weekly Hours &amp; Wage Activity'!AE437 = "FT", 1,MIN(1,IF('3.Weekly Hours &amp; Wage Activity'!AE437 = "", "",MIN('3.Weekly Hours &amp; Wage Activity'!AE437/40,1)),IF('3.Weekly Hours &amp; Wage Activity'!AE437="", "",'3.Weekly Hours &amp; Wage Activity'!AE437/40 ))),0)</f>
        <v>0</v>
      </c>
      <c r="AW437" s="86">
        <f>IFERROR(IF('3.Weekly Hours &amp; Wage Activity'!AF437 = "FT", 1,MIN(1,IF('3.Weekly Hours &amp; Wage Activity'!AF437 = "", "",MIN('3.Weekly Hours &amp; Wage Activity'!AF437/40,1)),IF('3.Weekly Hours &amp; Wage Activity'!AF437="", "",'3.Weekly Hours &amp; Wage Activity'!AF437/40 ))),0)</f>
        <v>0</v>
      </c>
      <c r="AX437" s="86">
        <f>IFERROR(IF('3.Weekly Hours &amp; Wage Activity'!AG437 = "FT", 1,MIN(1,IF('3.Weekly Hours &amp; Wage Activity'!AG437 = "", "",MIN('3.Weekly Hours &amp; Wage Activity'!AG437/40,1)),IF('3.Weekly Hours &amp; Wage Activity'!AG437="", "",'3.Weekly Hours &amp; Wage Activity'!AG437/40 ))),0)</f>
        <v>0</v>
      </c>
      <c r="AY437" s="523">
        <f>SUM( IF(COUNTIF('3.Weekly Hours &amp; Wage Activity'!J437:Q437, "&lt;&gt;FT") = 0, COLUMNS('3.Weekly Hours &amp; Wage Activity'!J437:AG437) * 40, '3.Weekly Hours &amp; Wage Activity'!J437:AG437))</f>
        <v>0</v>
      </c>
      <c r="AZ437" s="86">
        <f t="shared" si="48"/>
        <v>0</v>
      </c>
      <c r="BA437" s="87">
        <f t="shared" si="49"/>
        <v>0</v>
      </c>
      <c r="BB437" s="74" t="str">
        <f>IF('2.Census &amp; Reference Benchmarks'!K437 = "", "", '2.Census &amp; Reference Benchmarks'!K437)</f>
        <v/>
      </c>
      <c r="BC437" s="185">
        <f>IF('2.Census &amp; Reference Benchmarks'!L437="N/A",IF(OR(AND(G437="",I437=""),AND(G437&lt;DATEVALUE("1/1/2020"),OR(I437="",I437&gt;DATEVALUE("3/31/2020")))),177.14,IF(OR(I437 = "", I437 &gt; DATEVALUE("1/31/2020")), ROUND(177.14*((DATEVALUE("2/1/2020") -G437)/31),1))),IF('2.Census &amp; Reference Benchmarks'!L437="",0,'2.Census &amp; Reference Benchmarks'!L437))</f>
        <v>0</v>
      </c>
      <c r="BD437" s="74" t="str">
        <f>IF('2.Census &amp; Reference Benchmarks'!N437 = "", "", '2.Census &amp; Reference Benchmarks'!N437)</f>
        <v/>
      </c>
      <c r="BE437" s="185">
        <f>IF('2.Census &amp; Reference Benchmarks'!O437="N/A",IF(OR(AND(G437="",I437=""),AND(G437&lt;=DATEVALUE("2/1/2020"),OR(I437="",I437&gt;=DATEVALUE("2/29/2020")))),165.71,IF(AND(G437&gt;DATEVALUE("2/1/2020"),OR(I437="",I437&lt;=DATEVALUE("2/29/2020"))),((DATEVALUE("3/1/2020")-G437)/29)*165.71,"")),IF('2.Census &amp; Reference Benchmarks'!O437="",0,'2.Census &amp; Reference Benchmarks'!O437))</f>
        <v>0</v>
      </c>
    </row>
    <row r="438" spans="1:57" x14ac:dyDescent="0.25">
      <c r="A438" s="3"/>
      <c r="B438" s="56">
        <f>IF('2.Census &amp; Reference Benchmarks'!B438 &lt;&gt;"",'2.Census &amp; Reference Benchmarks'!B438,"")</f>
        <v>0</v>
      </c>
      <c r="C438" s="56">
        <f>IF('2.Census &amp; Reference Benchmarks'!C438 &lt;&gt;"",'2.Census &amp; Reference Benchmarks'!C438,"")</f>
        <v>0</v>
      </c>
      <c r="D438" s="57" t="str">
        <f>IF('2.Census &amp; Reference Benchmarks'!D438 &lt;&gt;"",'2.Census &amp; Reference Benchmarks'!D438,"")</f>
        <v/>
      </c>
      <c r="E438" s="56" t="str">
        <f>IF('2.Census &amp; Reference Benchmarks'!E438 &lt;&gt;"",'2.Census &amp; Reference Benchmarks'!E438,"")</f>
        <v/>
      </c>
      <c r="F438" s="56" t="str">
        <f>IF('2.Census &amp; Reference Benchmarks'!F438 &lt;&gt;"",'2.Census &amp; Reference Benchmarks'!F438,"")</f>
        <v/>
      </c>
      <c r="G438" s="58" t="str">
        <f>IF('2.Census &amp; Reference Benchmarks'!G438 &lt;&gt;"",'2.Census &amp; Reference Benchmarks'!G438,"")</f>
        <v/>
      </c>
      <c r="H438" s="58" t="str">
        <f>IF('2.Census &amp; Reference Benchmarks'!H438 &lt;&gt;"",'2.Census &amp; Reference Benchmarks'!H438,"")</f>
        <v/>
      </c>
      <c r="I438" s="58" t="str">
        <f>IF('2.Census &amp; Reference Benchmarks'!I438 &lt;&gt;"",'2.Census &amp; Reference Benchmarks'!I438,"")</f>
        <v/>
      </c>
      <c r="J438" s="69" t="str">
        <f>IF('2.Census &amp; Reference Benchmarks'!J438 &lt;&gt;"",'2.Census &amp; Reference Benchmarks'!J438,"")</f>
        <v/>
      </c>
      <c r="K438" s="58" t="str">
        <f>IF('7.Safe Harbor Input Data &amp; Calc'!Q440 &lt;&gt; "", '7.Safe Harbor Input Data &amp; Calc'!Q440, "")</f>
        <v>No</v>
      </c>
      <c r="L438" s="59" t="str">
        <f>IF('2.Census &amp; Reference Benchmarks'!T438&lt;&gt; "",'2.Census &amp; Reference Benchmarks'!T438,"")</f>
        <v/>
      </c>
      <c r="M438" s="60">
        <f>'2.Census &amp; Reference Benchmarks'!M438</f>
        <v>0</v>
      </c>
      <c r="N438" s="60">
        <f>'2.Census &amp; Reference Benchmarks'!P438</f>
        <v>0</v>
      </c>
      <c r="O438" s="60">
        <f>'2.Census &amp; Reference Benchmarks'!S438</f>
        <v>0</v>
      </c>
      <c r="P438" s="52">
        <f>IF( AND(I438 &lt; '1. Summary for SBA'!$J$7, I438 &lt;&gt;""), 0, IF(AND(G438="",I438=""),SUM(M438:O438)*4,IF(I438&lt;'1. Summary for SBA'!$J$7,0,IF(K438="Yes",0,IF(H438="Salary",IF(AND(SUM(M438:O438)*4&lt;100000,L438=""),(SUM(M438:O438)/(IF(OR(I438=0,I438&gt;=DATEVALUE("3/31/2020")),DATEVALUE("3/31/2020"),I438)-IF(OR(G438&lt;=DATEVALUE("1/1/2020"), G438 = ""),DATEVALUE("1/1/2020"),IF(OR(MONTH(G438)=1),G438+1,IF(MONTH(G438)=3,G438,G438-1)))))*360,0),0)))))</f>
        <v>0</v>
      </c>
      <c r="Q438" s="52">
        <f t="shared" si="50"/>
        <v>0</v>
      </c>
      <c r="R438" s="67">
        <f t="shared" si="44"/>
        <v>0</v>
      </c>
      <c r="S438" s="53">
        <f>SUM('3.Weekly Hours &amp; Wage Activity'!AI438:BF438)</f>
        <v>0</v>
      </c>
      <c r="T438" s="53">
        <f>IF(AND(I438&lt;&gt; "",  I438 &lt; '1. Summary for SBA'!$J$11 +168, I438 &gt; '1. Summary for SBA'!$J$11),S438+(((168-(I438-'1. Summary for SBA'!$J$11+1))*S438)/((I438-'1. Summary for SBA'!$J$11+1))),0)</f>
        <v>0</v>
      </c>
      <c r="U438" s="369">
        <f>IF(K438= "Yes",0,IF( H438 = "salary",IF(T438 = 0,MAX(0,$R438-$S438), R438-T438),IF( H438 = "Hourly",'6. Hourly EE Wage Reduction'!AA438, 0)))</f>
        <v>0</v>
      </c>
      <c r="V438" s="67">
        <f t="shared" si="45"/>
        <v>0</v>
      </c>
      <c r="W438" s="405" t="str">
        <f>IF(U438 = 0, "No",IF('6. Hourly EE Wage Reduction'!T438 &gt;'6. Hourly EE Wage Reduction'!W438, "Yes", "No"))</f>
        <v>No</v>
      </c>
      <c r="X438" s="67">
        <f t="shared" si="46"/>
        <v>0</v>
      </c>
      <c r="Y438" s="67">
        <f t="shared" si="47"/>
        <v>0</v>
      </c>
      <c r="AA438" s="86">
        <f>IFERROR(IF('3.Weekly Hours &amp; Wage Activity'!J438 = "FT", 1,MIN(1,IF('3.Weekly Hours &amp; Wage Activity'!J438 = "", "",MIN('3.Weekly Hours &amp; Wage Activity'!J438/40,1)),IF('3.Weekly Hours &amp; Wage Activity'!J438="", "",'3.Weekly Hours &amp; Wage Activity'!J438/40 ))),0)</f>
        <v>0</v>
      </c>
      <c r="AB438" s="86">
        <f>IFERROR(IF('3.Weekly Hours &amp; Wage Activity'!K438 = "FT", 1,MIN(1,IF('3.Weekly Hours &amp; Wage Activity'!K438 = "", "",MIN('3.Weekly Hours &amp; Wage Activity'!K438/40,1)),IF('3.Weekly Hours &amp; Wage Activity'!K438="", "",'3.Weekly Hours &amp; Wage Activity'!K438/40 ))),0)</f>
        <v>0</v>
      </c>
      <c r="AC438" s="86">
        <f>IFERROR(IF('3.Weekly Hours &amp; Wage Activity'!L438 = "FT", 1,MIN(1,IF('3.Weekly Hours &amp; Wage Activity'!L438 = "", "",MIN('3.Weekly Hours &amp; Wage Activity'!L438/40,1)),IF('3.Weekly Hours &amp; Wage Activity'!L438="", "",'3.Weekly Hours &amp; Wage Activity'!L438/40 ))),0)</f>
        <v>0</v>
      </c>
      <c r="AD438" s="86">
        <f>IFERROR(IF('3.Weekly Hours &amp; Wage Activity'!M438 = "FT", 1,MIN(1,IF('3.Weekly Hours &amp; Wage Activity'!M438 = "", "",MIN('3.Weekly Hours &amp; Wage Activity'!M438/40,1)),IF('3.Weekly Hours &amp; Wage Activity'!M438="", "",'3.Weekly Hours &amp; Wage Activity'!M438/40 ))),0)</f>
        <v>0</v>
      </c>
      <c r="AE438" s="86">
        <f>IFERROR(IF('3.Weekly Hours &amp; Wage Activity'!N438 = "FT", 1,MIN(1,IF('3.Weekly Hours &amp; Wage Activity'!N438 = "", "",MIN('3.Weekly Hours &amp; Wage Activity'!N438/40,1)),IF('3.Weekly Hours &amp; Wage Activity'!N438="", "",'3.Weekly Hours &amp; Wage Activity'!N438/40 ))),0)</f>
        <v>0</v>
      </c>
      <c r="AF438" s="86">
        <f>IFERROR(IF('3.Weekly Hours &amp; Wage Activity'!O438 = "FT", 1,MIN(1,IF('3.Weekly Hours &amp; Wage Activity'!O438 = "", "",MIN('3.Weekly Hours &amp; Wage Activity'!O438/40,1)),IF('3.Weekly Hours &amp; Wage Activity'!O438="", "",'3.Weekly Hours &amp; Wage Activity'!O438/40 ))),0)</f>
        <v>0</v>
      </c>
      <c r="AG438" s="86">
        <f>IFERROR(IF('3.Weekly Hours &amp; Wage Activity'!P438 = "FT", 1,MIN(1,IF('3.Weekly Hours &amp; Wage Activity'!P438 = "", "",MIN('3.Weekly Hours &amp; Wage Activity'!P438/40,1)),IF('3.Weekly Hours &amp; Wage Activity'!P438="", "",'3.Weekly Hours &amp; Wage Activity'!P438/40 ))),0)</f>
        <v>0</v>
      </c>
      <c r="AH438" s="86">
        <f>IFERROR(IF('3.Weekly Hours &amp; Wage Activity'!Q438 = "FT", 1,MIN(1,IF('3.Weekly Hours &amp; Wage Activity'!Q438 = "", "",MIN('3.Weekly Hours &amp; Wage Activity'!Q438/40,1)),IF('3.Weekly Hours &amp; Wage Activity'!Q438="", "",'3.Weekly Hours &amp; Wage Activity'!Q438/40 ))),0)</f>
        <v>0</v>
      </c>
      <c r="AI438" s="86">
        <f>IFERROR(IF('3.Weekly Hours &amp; Wage Activity'!R438 = "FT", 1,MIN(1,IF('3.Weekly Hours &amp; Wage Activity'!R438 = "", "",MIN('3.Weekly Hours &amp; Wage Activity'!R438/40,1)),IF('3.Weekly Hours &amp; Wage Activity'!R438="", "",'3.Weekly Hours &amp; Wage Activity'!R438/40 ))),0)</f>
        <v>0</v>
      </c>
      <c r="AJ438" s="86">
        <f>IFERROR(IF('3.Weekly Hours &amp; Wage Activity'!S438 = "FT", 1,MIN(1,IF('3.Weekly Hours &amp; Wage Activity'!S438 = "", "",MIN('3.Weekly Hours &amp; Wage Activity'!S438/40,1)),IF('3.Weekly Hours &amp; Wage Activity'!S438="", "",'3.Weekly Hours &amp; Wage Activity'!S438/40 ))),0)</f>
        <v>0</v>
      </c>
      <c r="AK438" s="86">
        <f>IFERROR(IF('3.Weekly Hours &amp; Wage Activity'!T438 = "FT", 1,MIN(1,IF('3.Weekly Hours &amp; Wage Activity'!T438 = "", "",MIN('3.Weekly Hours &amp; Wage Activity'!T438/40,1)),IF('3.Weekly Hours &amp; Wage Activity'!T438="", "",'3.Weekly Hours &amp; Wage Activity'!T438/40 ))),0)</f>
        <v>0</v>
      </c>
      <c r="AL438" s="86">
        <f>IFERROR(IF('3.Weekly Hours &amp; Wage Activity'!U438 = "FT", 1,MIN(1,IF('3.Weekly Hours &amp; Wage Activity'!U438 = "", "",MIN('3.Weekly Hours &amp; Wage Activity'!U438/40,1)),IF('3.Weekly Hours &amp; Wage Activity'!U438="", "",'3.Weekly Hours &amp; Wage Activity'!U438/40 ))),0)</f>
        <v>0</v>
      </c>
      <c r="AM438" s="86">
        <f>IFERROR(IF('3.Weekly Hours &amp; Wage Activity'!V438 = "FT", 1,MIN(1,IF('3.Weekly Hours &amp; Wage Activity'!V438 = "", "",MIN('3.Weekly Hours &amp; Wage Activity'!V438/40,1)),IF('3.Weekly Hours &amp; Wage Activity'!V438="", "",'3.Weekly Hours &amp; Wage Activity'!V438/40 ))),0)</f>
        <v>0</v>
      </c>
      <c r="AN438" s="86">
        <f>IFERROR(IF('3.Weekly Hours &amp; Wage Activity'!W438 = "FT", 1,MIN(1,IF('3.Weekly Hours &amp; Wage Activity'!W438 = "", "",MIN('3.Weekly Hours &amp; Wage Activity'!W438/40,1)),IF('3.Weekly Hours &amp; Wage Activity'!W438="", "",'3.Weekly Hours &amp; Wage Activity'!W438/40 ))),0)</f>
        <v>0</v>
      </c>
      <c r="AO438" s="86">
        <f>IFERROR(IF('3.Weekly Hours &amp; Wage Activity'!X438 = "FT", 1,MIN(1,IF('3.Weekly Hours &amp; Wage Activity'!X438 = "", "",MIN('3.Weekly Hours &amp; Wage Activity'!X438/40,1)),IF('3.Weekly Hours &amp; Wage Activity'!X438="", "",'3.Weekly Hours &amp; Wage Activity'!X438/40 ))),0)</f>
        <v>0</v>
      </c>
      <c r="AP438" s="86">
        <f>IFERROR(IF('3.Weekly Hours &amp; Wage Activity'!Y438 = "FT", 1,MIN(1,IF('3.Weekly Hours &amp; Wage Activity'!Y438 = "", "",MIN('3.Weekly Hours &amp; Wage Activity'!Y438/40,1)),IF('3.Weekly Hours &amp; Wage Activity'!Y438="", "",'3.Weekly Hours &amp; Wage Activity'!Y438/40 ))),0)</f>
        <v>0</v>
      </c>
      <c r="AQ438" s="86">
        <f>IFERROR(IF('3.Weekly Hours &amp; Wage Activity'!Z438 = "FT", 1,MIN(1,IF('3.Weekly Hours &amp; Wage Activity'!Z438 = "", "",MIN('3.Weekly Hours &amp; Wage Activity'!Z438/40,1)),IF('3.Weekly Hours &amp; Wage Activity'!Z438="", "",'3.Weekly Hours &amp; Wage Activity'!Z438/40 ))),0)</f>
        <v>0</v>
      </c>
      <c r="AR438" s="86">
        <f>IFERROR(IF('3.Weekly Hours &amp; Wage Activity'!AA438 = "FT", 1,MIN(1,IF('3.Weekly Hours &amp; Wage Activity'!AA438 = "", "",MIN('3.Weekly Hours &amp; Wage Activity'!AA438/40,1)),IF('3.Weekly Hours &amp; Wage Activity'!AA438="", "",'3.Weekly Hours &amp; Wage Activity'!AA438/40 ))),0)</f>
        <v>0</v>
      </c>
      <c r="AS438" s="86">
        <f>IFERROR(IF('3.Weekly Hours &amp; Wage Activity'!AB438 = "FT", 1,MIN(1,IF('3.Weekly Hours &amp; Wage Activity'!AB438 = "", "",MIN('3.Weekly Hours &amp; Wage Activity'!AB438/40,1)),IF('3.Weekly Hours &amp; Wage Activity'!AB438="", "",'3.Weekly Hours &amp; Wage Activity'!AB438/40 ))),0)</f>
        <v>0</v>
      </c>
      <c r="AT438" s="86">
        <f>IFERROR(IF('3.Weekly Hours &amp; Wage Activity'!AC438 = "FT", 1,MIN(1,IF('3.Weekly Hours &amp; Wage Activity'!AC438 = "", "",MIN('3.Weekly Hours &amp; Wage Activity'!AC438/40,1)),IF('3.Weekly Hours &amp; Wage Activity'!AC438="", "",'3.Weekly Hours &amp; Wage Activity'!AC438/40 ))),0)</f>
        <v>0</v>
      </c>
      <c r="AU438" s="86">
        <f>IFERROR(IF('3.Weekly Hours &amp; Wage Activity'!AD438 = "FT", 1,MIN(1,IF('3.Weekly Hours &amp; Wage Activity'!AD438 = "", "",MIN('3.Weekly Hours &amp; Wage Activity'!AD438/40,1)),IF('3.Weekly Hours &amp; Wage Activity'!AD438="", "",'3.Weekly Hours &amp; Wage Activity'!AD438/40 ))),0)</f>
        <v>0</v>
      </c>
      <c r="AV438" s="86">
        <f>IFERROR(IF('3.Weekly Hours &amp; Wage Activity'!AE438 = "FT", 1,MIN(1,IF('3.Weekly Hours &amp; Wage Activity'!AE438 = "", "",MIN('3.Weekly Hours &amp; Wage Activity'!AE438/40,1)),IF('3.Weekly Hours &amp; Wage Activity'!AE438="", "",'3.Weekly Hours &amp; Wage Activity'!AE438/40 ))),0)</f>
        <v>0</v>
      </c>
      <c r="AW438" s="86">
        <f>IFERROR(IF('3.Weekly Hours &amp; Wage Activity'!AF438 = "FT", 1,MIN(1,IF('3.Weekly Hours &amp; Wage Activity'!AF438 = "", "",MIN('3.Weekly Hours &amp; Wage Activity'!AF438/40,1)),IF('3.Weekly Hours &amp; Wage Activity'!AF438="", "",'3.Weekly Hours &amp; Wage Activity'!AF438/40 ))),0)</f>
        <v>0</v>
      </c>
      <c r="AX438" s="86">
        <f>IFERROR(IF('3.Weekly Hours &amp; Wage Activity'!AG438 = "FT", 1,MIN(1,IF('3.Weekly Hours &amp; Wage Activity'!AG438 = "", "",MIN('3.Weekly Hours &amp; Wage Activity'!AG438/40,1)),IF('3.Weekly Hours &amp; Wage Activity'!AG438="", "",'3.Weekly Hours &amp; Wage Activity'!AG438/40 ))),0)</f>
        <v>0</v>
      </c>
      <c r="AY438" s="523">
        <f>SUM( IF(COUNTIF('3.Weekly Hours &amp; Wage Activity'!J438:Q438, "&lt;&gt;FT") = 0, COLUMNS('3.Weekly Hours &amp; Wage Activity'!J438:AG438) * 40, '3.Weekly Hours &amp; Wage Activity'!J438:AG438))</f>
        <v>0</v>
      </c>
      <c r="AZ438" s="86">
        <f t="shared" si="48"/>
        <v>0</v>
      </c>
      <c r="BA438" s="87">
        <f t="shared" si="49"/>
        <v>0</v>
      </c>
      <c r="BB438" s="74" t="str">
        <f>IF('2.Census &amp; Reference Benchmarks'!K438 = "", "", '2.Census &amp; Reference Benchmarks'!K438)</f>
        <v/>
      </c>
      <c r="BC438" s="185">
        <f>IF('2.Census &amp; Reference Benchmarks'!L438="N/A",IF(OR(AND(G438="",I438=""),AND(G438&lt;DATEVALUE("1/1/2020"),OR(I438="",I438&gt;DATEVALUE("3/31/2020")))),177.14,IF(OR(I438 = "", I438 &gt; DATEVALUE("1/31/2020")), ROUND(177.14*((DATEVALUE("2/1/2020") -G438)/31),1))),IF('2.Census &amp; Reference Benchmarks'!L438="",0,'2.Census &amp; Reference Benchmarks'!L438))</f>
        <v>0</v>
      </c>
      <c r="BD438" s="74" t="str">
        <f>IF('2.Census &amp; Reference Benchmarks'!N438 = "", "", '2.Census &amp; Reference Benchmarks'!N438)</f>
        <v/>
      </c>
      <c r="BE438" s="185">
        <f>IF('2.Census &amp; Reference Benchmarks'!O438="N/A",IF(OR(AND(G438="",I438=""),AND(G438&lt;=DATEVALUE("2/1/2020"),OR(I438="",I438&gt;=DATEVALUE("2/29/2020")))),165.71,IF(AND(G438&gt;DATEVALUE("2/1/2020"),OR(I438="",I438&lt;=DATEVALUE("2/29/2020"))),((DATEVALUE("3/1/2020")-G438)/29)*165.71,"")),IF('2.Census &amp; Reference Benchmarks'!O438="",0,'2.Census &amp; Reference Benchmarks'!O438))</f>
        <v>0</v>
      </c>
    </row>
    <row r="439" spans="1:57" x14ac:dyDescent="0.25">
      <c r="A439" s="3"/>
      <c r="B439" s="56">
        <f>IF('2.Census &amp; Reference Benchmarks'!B439 &lt;&gt;"",'2.Census &amp; Reference Benchmarks'!B439,"")</f>
        <v>0</v>
      </c>
      <c r="C439" s="56">
        <f>IF('2.Census &amp; Reference Benchmarks'!C439 &lt;&gt;"",'2.Census &amp; Reference Benchmarks'!C439,"")</f>
        <v>0</v>
      </c>
      <c r="D439" s="57" t="str">
        <f>IF('2.Census &amp; Reference Benchmarks'!D439 &lt;&gt;"",'2.Census &amp; Reference Benchmarks'!D439,"")</f>
        <v/>
      </c>
      <c r="E439" s="56" t="str">
        <f>IF('2.Census &amp; Reference Benchmarks'!E439 &lt;&gt;"",'2.Census &amp; Reference Benchmarks'!E439,"")</f>
        <v/>
      </c>
      <c r="F439" s="56" t="str">
        <f>IF('2.Census &amp; Reference Benchmarks'!F439 &lt;&gt;"",'2.Census &amp; Reference Benchmarks'!F439,"")</f>
        <v/>
      </c>
      <c r="G439" s="58" t="str">
        <f>IF('2.Census &amp; Reference Benchmarks'!G439 &lt;&gt;"",'2.Census &amp; Reference Benchmarks'!G439,"")</f>
        <v/>
      </c>
      <c r="H439" s="58" t="str">
        <f>IF('2.Census &amp; Reference Benchmarks'!H439 &lt;&gt;"",'2.Census &amp; Reference Benchmarks'!H439,"")</f>
        <v/>
      </c>
      <c r="I439" s="58" t="str">
        <f>IF('2.Census &amp; Reference Benchmarks'!I439 &lt;&gt;"",'2.Census &amp; Reference Benchmarks'!I439,"")</f>
        <v/>
      </c>
      <c r="J439" s="69" t="str">
        <f>IF('2.Census &amp; Reference Benchmarks'!J439 &lt;&gt;"",'2.Census &amp; Reference Benchmarks'!J439,"")</f>
        <v/>
      </c>
      <c r="K439" s="58" t="str">
        <f>IF('7.Safe Harbor Input Data &amp; Calc'!Q441 &lt;&gt; "", '7.Safe Harbor Input Data &amp; Calc'!Q441, "")</f>
        <v>No</v>
      </c>
      <c r="L439" s="59" t="str">
        <f>IF('2.Census &amp; Reference Benchmarks'!T439&lt;&gt; "",'2.Census &amp; Reference Benchmarks'!T439,"")</f>
        <v/>
      </c>
      <c r="M439" s="60">
        <f>'2.Census &amp; Reference Benchmarks'!M439</f>
        <v>0</v>
      </c>
      <c r="N439" s="60">
        <f>'2.Census &amp; Reference Benchmarks'!P439</f>
        <v>0</v>
      </c>
      <c r="O439" s="60">
        <f>'2.Census &amp; Reference Benchmarks'!S439</f>
        <v>0</v>
      </c>
      <c r="P439" s="52">
        <f>IF( AND(I439 &lt; '1. Summary for SBA'!$J$7, I439 &lt;&gt;""), 0, IF(AND(G439="",I439=""),SUM(M439:O439)*4,IF(I439&lt;'1. Summary for SBA'!$J$7,0,IF(K439="Yes",0,IF(H439="Salary",IF(AND(SUM(M439:O439)*4&lt;100000,L439=""),(SUM(M439:O439)/(IF(OR(I439=0,I439&gt;=DATEVALUE("3/31/2020")),DATEVALUE("3/31/2020"),I439)-IF(OR(G439&lt;=DATEVALUE("1/1/2020"), G439 = ""),DATEVALUE("1/1/2020"),IF(OR(MONTH(G439)=1),G439+1,IF(MONTH(G439)=3,G439,G439-1)))))*360,0),0)))))</f>
        <v>0</v>
      </c>
      <c r="Q439" s="52">
        <f t="shared" si="50"/>
        <v>0</v>
      </c>
      <c r="R439" s="67">
        <f t="shared" si="44"/>
        <v>0</v>
      </c>
      <c r="S439" s="53">
        <f>SUM('3.Weekly Hours &amp; Wage Activity'!AI439:BF439)</f>
        <v>0</v>
      </c>
      <c r="T439" s="53">
        <f>IF(AND(I439&lt;&gt; "",  I439 &lt; '1. Summary for SBA'!$J$11 +168, I439 &gt; '1. Summary for SBA'!$J$11),S439+(((168-(I439-'1. Summary for SBA'!$J$11+1))*S439)/((I439-'1. Summary for SBA'!$J$11+1))),0)</f>
        <v>0</v>
      </c>
      <c r="U439" s="369">
        <f>IF(K439= "Yes",0,IF( H439 = "salary",IF(T439 = 0,MAX(0,$R439-$S439), R439-T439),IF( H439 = "Hourly",'6. Hourly EE Wage Reduction'!AA439, 0)))</f>
        <v>0</v>
      </c>
      <c r="V439" s="67">
        <f t="shared" si="45"/>
        <v>0</v>
      </c>
      <c r="W439" s="405" t="str">
        <f>IF(U439 = 0, "No",IF('6. Hourly EE Wage Reduction'!T439 &gt;'6. Hourly EE Wage Reduction'!W439, "Yes", "No"))</f>
        <v>No</v>
      </c>
      <c r="X439" s="67">
        <f t="shared" si="46"/>
        <v>0</v>
      </c>
      <c r="Y439" s="67">
        <f t="shared" si="47"/>
        <v>0</v>
      </c>
      <c r="AA439" s="86">
        <f>IFERROR(IF('3.Weekly Hours &amp; Wage Activity'!J439 = "FT", 1,MIN(1,IF('3.Weekly Hours &amp; Wage Activity'!J439 = "", "",MIN('3.Weekly Hours &amp; Wage Activity'!J439/40,1)),IF('3.Weekly Hours &amp; Wage Activity'!J439="", "",'3.Weekly Hours &amp; Wage Activity'!J439/40 ))),0)</f>
        <v>0</v>
      </c>
      <c r="AB439" s="86">
        <f>IFERROR(IF('3.Weekly Hours &amp; Wage Activity'!K439 = "FT", 1,MIN(1,IF('3.Weekly Hours &amp; Wage Activity'!K439 = "", "",MIN('3.Weekly Hours &amp; Wage Activity'!K439/40,1)),IF('3.Weekly Hours &amp; Wage Activity'!K439="", "",'3.Weekly Hours &amp; Wage Activity'!K439/40 ))),0)</f>
        <v>0</v>
      </c>
      <c r="AC439" s="86">
        <f>IFERROR(IF('3.Weekly Hours &amp; Wage Activity'!L439 = "FT", 1,MIN(1,IF('3.Weekly Hours &amp; Wage Activity'!L439 = "", "",MIN('3.Weekly Hours &amp; Wage Activity'!L439/40,1)),IF('3.Weekly Hours &amp; Wage Activity'!L439="", "",'3.Weekly Hours &amp; Wage Activity'!L439/40 ))),0)</f>
        <v>0</v>
      </c>
      <c r="AD439" s="86">
        <f>IFERROR(IF('3.Weekly Hours &amp; Wage Activity'!M439 = "FT", 1,MIN(1,IF('3.Weekly Hours &amp; Wage Activity'!M439 = "", "",MIN('3.Weekly Hours &amp; Wage Activity'!M439/40,1)),IF('3.Weekly Hours &amp; Wage Activity'!M439="", "",'3.Weekly Hours &amp; Wage Activity'!M439/40 ))),0)</f>
        <v>0</v>
      </c>
      <c r="AE439" s="86">
        <f>IFERROR(IF('3.Weekly Hours &amp; Wage Activity'!N439 = "FT", 1,MIN(1,IF('3.Weekly Hours &amp; Wage Activity'!N439 = "", "",MIN('3.Weekly Hours &amp; Wage Activity'!N439/40,1)),IF('3.Weekly Hours &amp; Wage Activity'!N439="", "",'3.Weekly Hours &amp; Wage Activity'!N439/40 ))),0)</f>
        <v>0</v>
      </c>
      <c r="AF439" s="86">
        <f>IFERROR(IF('3.Weekly Hours &amp; Wage Activity'!O439 = "FT", 1,MIN(1,IF('3.Weekly Hours &amp; Wage Activity'!O439 = "", "",MIN('3.Weekly Hours &amp; Wage Activity'!O439/40,1)),IF('3.Weekly Hours &amp; Wage Activity'!O439="", "",'3.Weekly Hours &amp; Wage Activity'!O439/40 ))),0)</f>
        <v>0</v>
      </c>
      <c r="AG439" s="86">
        <f>IFERROR(IF('3.Weekly Hours &amp; Wage Activity'!P439 = "FT", 1,MIN(1,IF('3.Weekly Hours &amp; Wage Activity'!P439 = "", "",MIN('3.Weekly Hours &amp; Wage Activity'!P439/40,1)),IF('3.Weekly Hours &amp; Wage Activity'!P439="", "",'3.Weekly Hours &amp; Wage Activity'!P439/40 ))),0)</f>
        <v>0</v>
      </c>
      <c r="AH439" s="86">
        <f>IFERROR(IF('3.Weekly Hours &amp; Wage Activity'!Q439 = "FT", 1,MIN(1,IF('3.Weekly Hours &amp; Wage Activity'!Q439 = "", "",MIN('3.Weekly Hours &amp; Wage Activity'!Q439/40,1)),IF('3.Weekly Hours &amp; Wage Activity'!Q439="", "",'3.Weekly Hours &amp; Wage Activity'!Q439/40 ))),0)</f>
        <v>0</v>
      </c>
      <c r="AI439" s="86">
        <f>IFERROR(IF('3.Weekly Hours &amp; Wage Activity'!R439 = "FT", 1,MIN(1,IF('3.Weekly Hours &amp; Wage Activity'!R439 = "", "",MIN('3.Weekly Hours &amp; Wage Activity'!R439/40,1)),IF('3.Weekly Hours &amp; Wage Activity'!R439="", "",'3.Weekly Hours &amp; Wage Activity'!R439/40 ))),0)</f>
        <v>0</v>
      </c>
      <c r="AJ439" s="86">
        <f>IFERROR(IF('3.Weekly Hours &amp; Wage Activity'!S439 = "FT", 1,MIN(1,IF('3.Weekly Hours &amp; Wage Activity'!S439 = "", "",MIN('3.Weekly Hours &amp; Wage Activity'!S439/40,1)),IF('3.Weekly Hours &amp; Wage Activity'!S439="", "",'3.Weekly Hours &amp; Wage Activity'!S439/40 ))),0)</f>
        <v>0</v>
      </c>
      <c r="AK439" s="86">
        <f>IFERROR(IF('3.Weekly Hours &amp; Wage Activity'!T439 = "FT", 1,MIN(1,IF('3.Weekly Hours &amp; Wage Activity'!T439 = "", "",MIN('3.Weekly Hours &amp; Wage Activity'!T439/40,1)),IF('3.Weekly Hours &amp; Wage Activity'!T439="", "",'3.Weekly Hours &amp; Wage Activity'!T439/40 ))),0)</f>
        <v>0</v>
      </c>
      <c r="AL439" s="86">
        <f>IFERROR(IF('3.Weekly Hours &amp; Wage Activity'!U439 = "FT", 1,MIN(1,IF('3.Weekly Hours &amp; Wage Activity'!U439 = "", "",MIN('3.Weekly Hours &amp; Wage Activity'!U439/40,1)),IF('3.Weekly Hours &amp; Wage Activity'!U439="", "",'3.Weekly Hours &amp; Wage Activity'!U439/40 ))),0)</f>
        <v>0</v>
      </c>
      <c r="AM439" s="86">
        <f>IFERROR(IF('3.Weekly Hours &amp; Wage Activity'!V439 = "FT", 1,MIN(1,IF('3.Weekly Hours &amp; Wage Activity'!V439 = "", "",MIN('3.Weekly Hours &amp; Wage Activity'!V439/40,1)),IF('3.Weekly Hours &amp; Wage Activity'!V439="", "",'3.Weekly Hours &amp; Wage Activity'!V439/40 ))),0)</f>
        <v>0</v>
      </c>
      <c r="AN439" s="86">
        <f>IFERROR(IF('3.Weekly Hours &amp; Wage Activity'!W439 = "FT", 1,MIN(1,IF('3.Weekly Hours &amp; Wage Activity'!W439 = "", "",MIN('3.Weekly Hours &amp; Wage Activity'!W439/40,1)),IF('3.Weekly Hours &amp; Wage Activity'!W439="", "",'3.Weekly Hours &amp; Wage Activity'!W439/40 ))),0)</f>
        <v>0</v>
      </c>
      <c r="AO439" s="86">
        <f>IFERROR(IF('3.Weekly Hours &amp; Wage Activity'!X439 = "FT", 1,MIN(1,IF('3.Weekly Hours &amp; Wage Activity'!X439 = "", "",MIN('3.Weekly Hours &amp; Wage Activity'!X439/40,1)),IF('3.Weekly Hours &amp; Wage Activity'!X439="", "",'3.Weekly Hours &amp; Wage Activity'!X439/40 ))),0)</f>
        <v>0</v>
      </c>
      <c r="AP439" s="86">
        <f>IFERROR(IF('3.Weekly Hours &amp; Wage Activity'!Y439 = "FT", 1,MIN(1,IF('3.Weekly Hours &amp; Wage Activity'!Y439 = "", "",MIN('3.Weekly Hours &amp; Wage Activity'!Y439/40,1)),IF('3.Weekly Hours &amp; Wage Activity'!Y439="", "",'3.Weekly Hours &amp; Wage Activity'!Y439/40 ))),0)</f>
        <v>0</v>
      </c>
      <c r="AQ439" s="86">
        <f>IFERROR(IF('3.Weekly Hours &amp; Wage Activity'!Z439 = "FT", 1,MIN(1,IF('3.Weekly Hours &amp; Wage Activity'!Z439 = "", "",MIN('3.Weekly Hours &amp; Wage Activity'!Z439/40,1)),IF('3.Weekly Hours &amp; Wage Activity'!Z439="", "",'3.Weekly Hours &amp; Wage Activity'!Z439/40 ))),0)</f>
        <v>0</v>
      </c>
      <c r="AR439" s="86">
        <f>IFERROR(IF('3.Weekly Hours &amp; Wage Activity'!AA439 = "FT", 1,MIN(1,IF('3.Weekly Hours &amp; Wage Activity'!AA439 = "", "",MIN('3.Weekly Hours &amp; Wage Activity'!AA439/40,1)),IF('3.Weekly Hours &amp; Wage Activity'!AA439="", "",'3.Weekly Hours &amp; Wage Activity'!AA439/40 ))),0)</f>
        <v>0</v>
      </c>
      <c r="AS439" s="86">
        <f>IFERROR(IF('3.Weekly Hours &amp; Wage Activity'!AB439 = "FT", 1,MIN(1,IF('3.Weekly Hours &amp; Wage Activity'!AB439 = "", "",MIN('3.Weekly Hours &amp; Wage Activity'!AB439/40,1)),IF('3.Weekly Hours &amp; Wage Activity'!AB439="", "",'3.Weekly Hours &amp; Wage Activity'!AB439/40 ))),0)</f>
        <v>0</v>
      </c>
      <c r="AT439" s="86">
        <f>IFERROR(IF('3.Weekly Hours &amp; Wage Activity'!AC439 = "FT", 1,MIN(1,IF('3.Weekly Hours &amp; Wage Activity'!AC439 = "", "",MIN('3.Weekly Hours &amp; Wage Activity'!AC439/40,1)),IF('3.Weekly Hours &amp; Wage Activity'!AC439="", "",'3.Weekly Hours &amp; Wage Activity'!AC439/40 ))),0)</f>
        <v>0</v>
      </c>
      <c r="AU439" s="86">
        <f>IFERROR(IF('3.Weekly Hours &amp; Wage Activity'!AD439 = "FT", 1,MIN(1,IF('3.Weekly Hours &amp; Wage Activity'!AD439 = "", "",MIN('3.Weekly Hours &amp; Wage Activity'!AD439/40,1)),IF('3.Weekly Hours &amp; Wage Activity'!AD439="", "",'3.Weekly Hours &amp; Wage Activity'!AD439/40 ))),0)</f>
        <v>0</v>
      </c>
      <c r="AV439" s="86">
        <f>IFERROR(IF('3.Weekly Hours &amp; Wage Activity'!AE439 = "FT", 1,MIN(1,IF('3.Weekly Hours &amp; Wage Activity'!AE439 = "", "",MIN('3.Weekly Hours &amp; Wage Activity'!AE439/40,1)),IF('3.Weekly Hours &amp; Wage Activity'!AE439="", "",'3.Weekly Hours &amp; Wage Activity'!AE439/40 ))),0)</f>
        <v>0</v>
      </c>
      <c r="AW439" s="86">
        <f>IFERROR(IF('3.Weekly Hours &amp; Wage Activity'!AF439 = "FT", 1,MIN(1,IF('3.Weekly Hours &amp; Wage Activity'!AF439 = "", "",MIN('3.Weekly Hours &amp; Wage Activity'!AF439/40,1)),IF('3.Weekly Hours &amp; Wage Activity'!AF439="", "",'3.Weekly Hours &amp; Wage Activity'!AF439/40 ))),0)</f>
        <v>0</v>
      </c>
      <c r="AX439" s="86">
        <f>IFERROR(IF('3.Weekly Hours &amp; Wage Activity'!AG439 = "FT", 1,MIN(1,IF('3.Weekly Hours &amp; Wage Activity'!AG439 = "", "",MIN('3.Weekly Hours &amp; Wage Activity'!AG439/40,1)),IF('3.Weekly Hours &amp; Wage Activity'!AG439="", "",'3.Weekly Hours &amp; Wage Activity'!AG439/40 ))),0)</f>
        <v>0</v>
      </c>
      <c r="AY439" s="523">
        <f>SUM( IF(COUNTIF('3.Weekly Hours &amp; Wage Activity'!J439:Q439, "&lt;&gt;FT") = 0, COLUMNS('3.Weekly Hours &amp; Wage Activity'!J439:AG439) * 40, '3.Weekly Hours &amp; Wage Activity'!J439:AG439))</f>
        <v>0</v>
      </c>
      <c r="AZ439" s="86">
        <f t="shared" si="48"/>
        <v>0</v>
      </c>
      <c r="BA439" s="87">
        <f t="shared" si="49"/>
        <v>0</v>
      </c>
      <c r="BB439" s="74" t="str">
        <f>IF('2.Census &amp; Reference Benchmarks'!K439 = "", "", '2.Census &amp; Reference Benchmarks'!K439)</f>
        <v/>
      </c>
      <c r="BC439" s="185">
        <f>IF('2.Census &amp; Reference Benchmarks'!L439="N/A",IF(OR(AND(G439="",I439=""),AND(G439&lt;DATEVALUE("1/1/2020"),OR(I439="",I439&gt;DATEVALUE("3/31/2020")))),177.14,IF(OR(I439 = "", I439 &gt; DATEVALUE("1/31/2020")), ROUND(177.14*((DATEVALUE("2/1/2020") -G439)/31),1))),IF('2.Census &amp; Reference Benchmarks'!L439="",0,'2.Census &amp; Reference Benchmarks'!L439))</f>
        <v>0</v>
      </c>
      <c r="BD439" s="74" t="str">
        <f>IF('2.Census &amp; Reference Benchmarks'!N439 = "", "", '2.Census &amp; Reference Benchmarks'!N439)</f>
        <v/>
      </c>
      <c r="BE439" s="185">
        <f>IF('2.Census &amp; Reference Benchmarks'!O439="N/A",IF(OR(AND(G439="",I439=""),AND(G439&lt;=DATEVALUE("2/1/2020"),OR(I439="",I439&gt;=DATEVALUE("2/29/2020")))),165.71,IF(AND(G439&gt;DATEVALUE("2/1/2020"),OR(I439="",I439&lt;=DATEVALUE("2/29/2020"))),((DATEVALUE("3/1/2020")-G439)/29)*165.71,"")),IF('2.Census &amp; Reference Benchmarks'!O439="",0,'2.Census &amp; Reference Benchmarks'!O439))</f>
        <v>0</v>
      </c>
    </row>
    <row r="440" spans="1:57" x14ac:dyDescent="0.25">
      <c r="A440" s="3"/>
      <c r="B440" s="56">
        <f>IF('2.Census &amp; Reference Benchmarks'!B440 &lt;&gt;"",'2.Census &amp; Reference Benchmarks'!B440,"")</f>
        <v>0</v>
      </c>
      <c r="C440" s="56">
        <f>IF('2.Census &amp; Reference Benchmarks'!C440 &lt;&gt;"",'2.Census &amp; Reference Benchmarks'!C440,"")</f>
        <v>0</v>
      </c>
      <c r="D440" s="57" t="str">
        <f>IF('2.Census &amp; Reference Benchmarks'!D440 &lt;&gt;"",'2.Census &amp; Reference Benchmarks'!D440,"")</f>
        <v/>
      </c>
      <c r="E440" s="56" t="str">
        <f>IF('2.Census &amp; Reference Benchmarks'!E440 &lt;&gt;"",'2.Census &amp; Reference Benchmarks'!E440,"")</f>
        <v/>
      </c>
      <c r="F440" s="56" t="str">
        <f>IF('2.Census &amp; Reference Benchmarks'!F440 &lt;&gt;"",'2.Census &amp; Reference Benchmarks'!F440,"")</f>
        <v/>
      </c>
      <c r="G440" s="58" t="str">
        <f>IF('2.Census &amp; Reference Benchmarks'!G440 &lt;&gt;"",'2.Census &amp; Reference Benchmarks'!G440,"")</f>
        <v/>
      </c>
      <c r="H440" s="58" t="str">
        <f>IF('2.Census &amp; Reference Benchmarks'!H440 &lt;&gt;"",'2.Census &amp; Reference Benchmarks'!H440,"")</f>
        <v/>
      </c>
      <c r="I440" s="58" t="str">
        <f>IF('2.Census &amp; Reference Benchmarks'!I440 &lt;&gt;"",'2.Census &amp; Reference Benchmarks'!I440,"")</f>
        <v/>
      </c>
      <c r="J440" s="69" t="str">
        <f>IF('2.Census &amp; Reference Benchmarks'!J440 &lt;&gt;"",'2.Census &amp; Reference Benchmarks'!J440,"")</f>
        <v/>
      </c>
      <c r="K440" s="58" t="str">
        <f>IF('7.Safe Harbor Input Data &amp; Calc'!Q442 &lt;&gt; "", '7.Safe Harbor Input Data &amp; Calc'!Q442, "")</f>
        <v>No</v>
      </c>
      <c r="L440" s="59" t="str">
        <f>IF('2.Census &amp; Reference Benchmarks'!T440&lt;&gt; "",'2.Census &amp; Reference Benchmarks'!T440,"")</f>
        <v/>
      </c>
      <c r="M440" s="60">
        <f>'2.Census &amp; Reference Benchmarks'!M440</f>
        <v>0</v>
      </c>
      <c r="N440" s="60">
        <f>'2.Census &amp; Reference Benchmarks'!P440</f>
        <v>0</v>
      </c>
      <c r="O440" s="60">
        <f>'2.Census &amp; Reference Benchmarks'!S440</f>
        <v>0</v>
      </c>
      <c r="P440" s="52">
        <f>IF( AND(I440 &lt; '1. Summary for SBA'!$J$7, I440 &lt;&gt;""), 0, IF(AND(G440="",I440=""),SUM(M440:O440)*4,IF(I440&lt;'1. Summary for SBA'!$J$7,0,IF(K440="Yes",0,IF(H440="Salary",IF(AND(SUM(M440:O440)*4&lt;100000,L440=""),(SUM(M440:O440)/(IF(OR(I440=0,I440&gt;=DATEVALUE("3/31/2020")),DATEVALUE("3/31/2020"),I440)-IF(OR(G440&lt;=DATEVALUE("1/1/2020"), G440 = ""),DATEVALUE("1/1/2020"),IF(OR(MONTH(G440)=1),G440+1,IF(MONTH(G440)=3,G440,G440-1)))))*360,0),0)))))</f>
        <v>0</v>
      </c>
      <c r="Q440" s="52">
        <f t="shared" si="50"/>
        <v>0</v>
      </c>
      <c r="R440" s="67">
        <f t="shared" si="44"/>
        <v>0</v>
      </c>
      <c r="S440" s="53">
        <f>SUM('3.Weekly Hours &amp; Wage Activity'!AI440:BF440)</f>
        <v>0</v>
      </c>
      <c r="T440" s="53">
        <f>IF(AND(I440&lt;&gt; "",  I440 &lt; '1. Summary for SBA'!$J$11 +168, I440 &gt; '1. Summary for SBA'!$J$11),S440+(((168-(I440-'1. Summary for SBA'!$J$11+1))*S440)/((I440-'1. Summary for SBA'!$J$11+1))),0)</f>
        <v>0</v>
      </c>
      <c r="U440" s="369">
        <f>IF(K440= "Yes",0,IF( H440 = "salary",IF(T440 = 0,MAX(0,$R440-$S440), R440-T440),IF( H440 = "Hourly",'6. Hourly EE Wage Reduction'!AA440, 0)))</f>
        <v>0</v>
      </c>
      <c r="V440" s="67">
        <f t="shared" si="45"/>
        <v>0</v>
      </c>
      <c r="W440" s="405" t="str">
        <f>IF(U440 = 0, "No",IF('6. Hourly EE Wage Reduction'!T440 &gt;'6. Hourly EE Wage Reduction'!W440, "Yes", "No"))</f>
        <v>No</v>
      </c>
      <c r="X440" s="67">
        <f t="shared" si="46"/>
        <v>0</v>
      </c>
      <c r="Y440" s="67">
        <f t="shared" si="47"/>
        <v>0</v>
      </c>
      <c r="AA440" s="86">
        <f>IFERROR(IF('3.Weekly Hours &amp; Wage Activity'!J440 = "FT", 1,MIN(1,IF('3.Weekly Hours &amp; Wage Activity'!J440 = "", "",MIN('3.Weekly Hours &amp; Wage Activity'!J440/40,1)),IF('3.Weekly Hours &amp; Wage Activity'!J440="", "",'3.Weekly Hours &amp; Wage Activity'!J440/40 ))),0)</f>
        <v>0</v>
      </c>
      <c r="AB440" s="86">
        <f>IFERROR(IF('3.Weekly Hours &amp; Wage Activity'!K440 = "FT", 1,MIN(1,IF('3.Weekly Hours &amp; Wage Activity'!K440 = "", "",MIN('3.Weekly Hours &amp; Wage Activity'!K440/40,1)),IF('3.Weekly Hours &amp; Wage Activity'!K440="", "",'3.Weekly Hours &amp; Wage Activity'!K440/40 ))),0)</f>
        <v>0</v>
      </c>
      <c r="AC440" s="86">
        <f>IFERROR(IF('3.Weekly Hours &amp; Wage Activity'!L440 = "FT", 1,MIN(1,IF('3.Weekly Hours &amp; Wage Activity'!L440 = "", "",MIN('3.Weekly Hours &amp; Wage Activity'!L440/40,1)),IF('3.Weekly Hours &amp; Wage Activity'!L440="", "",'3.Weekly Hours &amp; Wage Activity'!L440/40 ))),0)</f>
        <v>0</v>
      </c>
      <c r="AD440" s="86">
        <f>IFERROR(IF('3.Weekly Hours &amp; Wage Activity'!M440 = "FT", 1,MIN(1,IF('3.Weekly Hours &amp; Wage Activity'!M440 = "", "",MIN('3.Weekly Hours &amp; Wage Activity'!M440/40,1)),IF('3.Weekly Hours &amp; Wage Activity'!M440="", "",'3.Weekly Hours &amp; Wage Activity'!M440/40 ))),0)</f>
        <v>0</v>
      </c>
      <c r="AE440" s="86">
        <f>IFERROR(IF('3.Weekly Hours &amp; Wage Activity'!N440 = "FT", 1,MIN(1,IF('3.Weekly Hours &amp; Wage Activity'!N440 = "", "",MIN('3.Weekly Hours &amp; Wage Activity'!N440/40,1)),IF('3.Weekly Hours &amp; Wage Activity'!N440="", "",'3.Weekly Hours &amp; Wage Activity'!N440/40 ))),0)</f>
        <v>0</v>
      </c>
      <c r="AF440" s="86">
        <f>IFERROR(IF('3.Weekly Hours &amp; Wage Activity'!O440 = "FT", 1,MIN(1,IF('3.Weekly Hours &amp; Wage Activity'!O440 = "", "",MIN('3.Weekly Hours &amp; Wage Activity'!O440/40,1)),IF('3.Weekly Hours &amp; Wage Activity'!O440="", "",'3.Weekly Hours &amp; Wage Activity'!O440/40 ))),0)</f>
        <v>0</v>
      </c>
      <c r="AG440" s="86">
        <f>IFERROR(IF('3.Weekly Hours &amp; Wage Activity'!P440 = "FT", 1,MIN(1,IF('3.Weekly Hours &amp; Wage Activity'!P440 = "", "",MIN('3.Weekly Hours &amp; Wage Activity'!P440/40,1)),IF('3.Weekly Hours &amp; Wage Activity'!P440="", "",'3.Weekly Hours &amp; Wage Activity'!P440/40 ))),0)</f>
        <v>0</v>
      </c>
      <c r="AH440" s="86">
        <f>IFERROR(IF('3.Weekly Hours &amp; Wage Activity'!Q440 = "FT", 1,MIN(1,IF('3.Weekly Hours &amp; Wage Activity'!Q440 = "", "",MIN('3.Weekly Hours &amp; Wage Activity'!Q440/40,1)),IF('3.Weekly Hours &amp; Wage Activity'!Q440="", "",'3.Weekly Hours &amp; Wage Activity'!Q440/40 ))),0)</f>
        <v>0</v>
      </c>
      <c r="AI440" s="86">
        <f>IFERROR(IF('3.Weekly Hours &amp; Wage Activity'!R440 = "FT", 1,MIN(1,IF('3.Weekly Hours &amp; Wage Activity'!R440 = "", "",MIN('3.Weekly Hours &amp; Wage Activity'!R440/40,1)),IF('3.Weekly Hours &amp; Wage Activity'!R440="", "",'3.Weekly Hours &amp; Wage Activity'!R440/40 ))),0)</f>
        <v>0</v>
      </c>
      <c r="AJ440" s="86">
        <f>IFERROR(IF('3.Weekly Hours &amp; Wage Activity'!S440 = "FT", 1,MIN(1,IF('3.Weekly Hours &amp; Wage Activity'!S440 = "", "",MIN('3.Weekly Hours &amp; Wage Activity'!S440/40,1)),IF('3.Weekly Hours &amp; Wage Activity'!S440="", "",'3.Weekly Hours &amp; Wage Activity'!S440/40 ))),0)</f>
        <v>0</v>
      </c>
      <c r="AK440" s="86">
        <f>IFERROR(IF('3.Weekly Hours &amp; Wage Activity'!T440 = "FT", 1,MIN(1,IF('3.Weekly Hours &amp; Wage Activity'!T440 = "", "",MIN('3.Weekly Hours &amp; Wage Activity'!T440/40,1)),IF('3.Weekly Hours &amp; Wage Activity'!T440="", "",'3.Weekly Hours &amp; Wage Activity'!T440/40 ))),0)</f>
        <v>0</v>
      </c>
      <c r="AL440" s="86">
        <f>IFERROR(IF('3.Weekly Hours &amp; Wage Activity'!U440 = "FT", 1,MIN(1,IF('3.Weekly Hours &amp; Wage Activity'!U440 = "", "",MIN('3.Weekly Hours &amp; Wage Activity'!U440/40,1)),IF('3.Weekly Hours &amp; Wage Activity'!U440="", "",'3.Weekly Hours &amp; Wage Activity'!U440/40 ))),0)</f>
        <v>0</v>
      </c>
      <c r="AM440" s="86">
        <f>IFERROR(IF('3.Weekly Hours &amp; Wage Activity'!V440 = "FT", 1,MIN(1,IF('3.Weekly Hours &amp; Wage Activity'!V440 = "", "",MIN('3.Weekly Hours &amp; Wage Activity'!V440/40,1)),IF('3.Weekly Hours &amp; Wage Activity'!V440="", "",'3.Weekly Hours &amp; Wage Activity'!V440/40 ))),0)</f>
        <v>0</v>
      </c>
      <c r="AN440" s="86">
        <f>IFERROR(IF('3.Weekly Hours &amp; Wage Activity'!W440 = "FT", 1,MIN(1,IF('3.Weekly Hours &amp; Wage Activity'!W440 = "", "",MIN('3.Weekly Hours &amp; Wage Activity'!W440/40,1)),IF('3.Weekly Hours &amp; Wage Activity'!W440="", "",'3.Weekly Hours &amp; Wage Activity'!W440/40 ))),0)</f>
        <v>0</v>
      </c>
      <c r="AO440" s="86">
        <f>IFERROR(IF('3.Weekly Hours &amp; Wage Activity'!X440 = "FT", 1,MIN(1,IF('3.Weekly Hours &amp; Wage Activity'!X440 = "", "",MIN('3.Weekly Hours &amp; Wage Activity'!X440/40,1)),IF('3.Weekly Hours &amp; Wage Activity'!X440="", "",'3.Weekly Hours &amp; Wage Activity'!X440/40 ))),0)</f>
        <v>0</v>
      </c>
      <c r="AP440" s="86">
        <f>IFERROR(IF('3.Weekly Hours &amp; Wage Activity'!Y440 = "FT", 1,MIN(1,IF('3.Weekly Hours &amp; Wage Activity'!Y440 = "", "",MIN('3.Weekly Hours &amp; Wage Activity'!Y440/40,1)),IF('3.Weekly Hours &amp; Wage Activity'!Y440="", "",'3.Weekly Hours &amp; Wage Activity'!Y440/40 ))),0)</f>
        <v>0</v>
      </c>
      <c r="AQ440" s="86">
        <f>IFERROR(IF('3.Weekly Hours &amp; Wage Activity'!Z440 = "FT", 1,MIN(1,IF('3.Weekly Hours &amp; Wage Activity'!Z440 = "", "",MIN('3.Weekly Hours &amp; Wage Activity'!Z440/40,1)),IF('3.Weekly Hours &amp; Wage Activity'!Z440="", "",'3.Weekly Hours &amp; Wage Activity'!Z440/40 ))),0)</f>
        <v>0</v>
      </c>
      <c r="AR440" s="86">
        <f>IFERROR(IF('3.Weekly Hours &amp; Wage Activity'!AA440 = "FT", 1,MIN(1,IF('3.Weekly Hours &amp; Wage Activity'!AA440 = "", "",MIN('3.Weekly Hours &amp; Wage Activity'!AA440/40,1)),IF('3.Weekly Hours &amp; Wage Activity'!AA440="", "",'3.Weekly Hours &amp; Wage Activity'!AA440/40 ))),0)</f>
        <v>0</v>
      </c>
      <c r="AS440" s="86">
        <f>IFERROR(IF('3.Weekly Hours &amp; Wage Activity'!AB440 = "FT", 1,MIN(1,IF('3.Weekly Hours &amp; Wage Activity'!AB440 = "", "",MIN('3.Weekly Hours &amp; Wage Activity'!AB440/40,1)),IF('3.Weekly Hours &amp; Wage Activity'!AB440="", "",'3.Weekly Hours &amp; Wage Activity'!AB440/40 ))),0)</f>
        <v>0</v>
      </c>
      <c r="AT440" s="86">
        <f>IFERROR(IF('3.Weekly Hours &amp; Wage Activity'!AC440 = "FT", 1,MIN(1,IF('3.Weekly Hours &amp; Wage Activity'!AC440 = "", "",MIN('3.Weekly Hours &amp; Wage Activity'!AC440/40,1)),IF('3.Weekly Hours &amp; Wage Activity'!AC440="", "",'3.Weekly Hours &amp; Wage Activity'!AC440/40 ))),0)</f>
        <v>0</v>
      </c>
      <c r="AU440" s="86">
        <f>IFERROR(IF('3.Weekly Hours &amp; Wage Activity'!AD440 = "FT", 1,MIN(1,IF('3.Weekly Hours &amp; Wage Activity'!AD440 = "", "",MIN('3.Weekly Hours &amp; Wage Activity'!AD440/40,1)),IF('3.Weekly Hours &amp; Wage Activity'!AD440="", "",'3.Weekly Hours &amp; Wage Activity'!AD440/40 ))),0)</f>
        <v>0</v>
      </c>
      <c r="AV440" s="86">
        <f>IFERROR(IF('3.Weekly Hours &amp; Wage Activity'!AE440 = "FT", 1,MIN(1,IF('3.Weekly Hours &amp; Wage Activity'!AE440 = "", "",MIN('3.Weekly Hours &amp; Wage Activity'!AE440/40,1)),IF('3.Weekly Hours &amp; Wage Activity'!AE440="", "",'3.Weekly Hours &amp; Wage Activity'!AE440/40 ))),0)</f>
        <v>0</v>
      </c>
      <c r="AW440" s="86">
        <f>IFERROR(IF('3.Weekly Hours &amp; Wage Activity'!AF440 = "FT", 1,MIN(1,IF('3.Weekly Hours &amp; Wage Activity'!AF440 = "", "",MIN('3.Weekly Hours &amp; Wage Activity'!AF440/40,1)),IF('3.Weekly Hours &amp; Wage Activity'!AF440="", "",'3.Weekly Hours &amp; Wage Activity'!AF440/40 ))),0)</f>
        <v>0</v>
      </c>
      <c r="AX440" s="86">
        <f>IFERROR(IF('3.Weekly Hours &amp; Wage Activity'!AG440 = "FT", 1,MIN(1,IF('3.Weekly Hours &amp; Wage Activity'!AG440 = "", "",MIN('3.Weekly Hours &amp; Wage Activity'!AG440/40,1)),IF('3.Weekly Hours &amp; Wage Activity'!AG440="", "",'3.Weekly Hours &amp; Wage Activity'!AG440/40 ))),0)</f>
        <v>0</v>
      </c>
      <c r="AY440" s="523">
        <f>SUM( IF(COUNTIF('3.Weekly Hours &amp; Wage Activity'!J440:Q440, "&lt;&gt;FT") = 0, COLUMNS('3.Weekly Hours &amp; Wage Activity'!J440:AG440) * 40, '3.Weekly Hours &amp; Wage Activity'!J440:AG440))</f>
        <v>0</v>
      </c>
      <c r="AZ440" s="86">
        <f t="shared" si="48"/>
        <v>0</v>
      </c>
      <c r="BA440" s="87">
        <f t="shared" si="49"/>
        <v>0</v>
      </c>
      <c r="BB440" s="74" t="str">
        <f>IF('2.Census &amp; Reference Benchmarks'!K440 = "", "", '2.Census &amp; Reference Benchmarks'!K440)</f>
        <v/>
      </c>
      <c r="BC440" s="185">
        <f>IF('2.Census &amp; Reference Benchmarks'!L440="N/A",IF(OR(AND(G440="",I440=""),AND(G440&lt;DATEVALUE("1/1/2020"),OR(I440="",I440&gt;DATEVALUE("3/31/2020")))),177.14,IF(OR(I440 = "", I440 &gt; DATEVALUE("1/31/2020")), ROUND(177.14*((DATEVALUE("2/1/2020") -G440)/31),1))),IF('2.Census &amp; Reference Benchmarks'!L440="",0,'2.Census &amp; Reference Benchmarks'!L440))</f>
        <v>0</v>
      </c>
      <c r="BD440" s="74" t="str">
        <f>IF('2.Census &amp; Reference Benchmarks'!N440 = "", "", '2.Census &amp; Reference Benchmarks'!N440)</f>
        <v/>
      </c>
      <c r="BE440" s="185">
        <f>IF('2.Census &amp; Reference Benchmarks'!O440="N/A",IF(OR(AND(G440="",I440=""),AND(G440&lt;=DATEVALUE("2/1/2020"),OR(I440="",I440&gt;=DATEVALUE("2/29/2020")))),165.71,IF(AND(G440&gt;DATEVALUE("2/1/2020"),OR(I440="",I440&lt;=DATEVALUE("2/29/2020"))),((DATEVALUE("3/1/2020")-G440)/29)*165.71,"")),IF('2.Census &amp; Reference Benchmarks'!O440="",0,'2.Census &amp; Reference Benchmarks'!O440))</f>
        <v>0</v>
      </c>
    </row>
    <row r="441" spans="1:57" x14ac:dyDescent="0.25">
      <c r="A441" s="3"/>
      <c r="B441" s="56">
        <f>IF('2.Census &amp; Reference Benchmarks'!B441 &lt;&gt;"",'2.Census &amp; Reference Benchmarks'!B441,"")</f>
        <v>0</v>
      </c>
      <c r="C441" s="56">
        <f>IF('2.Census &amp; Reference Benchmarks'!C441 &lt;&gt;"",'2.Census &amp; Reference Benchmarks'!C441,"")</f>
        <v>0</v>
      </c>
      <c r="D441" s="57" t="str">
        <f>IF('2.Census &amp; Reference Benchmarks'!D441 &lt;&gt;"",'2.Census &amp; Reference Benchmarks'!D441,"")</f>
        <v/>
      </c>
      <c r="E441" s="56" t="str">
        <f>IF('2.Census &amp; Reference Benchmarks'!E441 &lt;&gt;"",'2.Census &amp; Reference Benchmarks'!E441,"")</f>
        <v/>
      </c>
      <c r="F441" s="56" t="str">
        <f>IF('2.Census &amp; Reference Benchmarks'!F441 &lt;&gt;"",'2.Census &amp; Reference Benchmarks'!F441,"")</f>
        <v/>
      </c>
      <c r="G441" s="58" t="str">
        <f>IF('2.Census &amp; Reference Benchmarks'!G441 &lt;&gt;"",'2.Census &amp; Reference Benchmarks'!G441,"")</f>
        <v/>
      </c>
      <c r="H441" s="58" t="str">
        <f>IF('2.Census &amp; Reference Benchmarks'!H441 &lt;&gt;"",'2.Census &amp; Reference Benchmarks'!H441,"")</f>
        <v/>
      </c>
      <c r="I441" s="58" t="str">
        <f>IF('2.Census &amp; Reference Benchmarks'!I441 &lt;&gt;"",'2.Census &amp; Reference Benchmarks'!I441,"")</f>
        <v/>
      </c>
      <c r="J441" s="69" t="str">
        <f>IF('2.Census &amp; Reference Benchmarks'!J441 &lt;&gt;"",'2.Census &amp; Reference Benchmarks'!J441,"")</f>
        <v/>
      </c>
      <c r="K441" s="58" t="str">
        <f>IF('7.Safe Harbor Input Data &amp; Calc'!Q443 &lt;&gt; "", '7.Safe Harbor Input Data &amp; Calc'!Q443, "")</f>
        <v>No</v>
      </c>
      <c r="L441" s="59" t="str">
        <f>IF('2.Census &amp; Reference Benchmarks'!T441&lt;&gt; "",'2.Census &amp; Reference Benchmarks'!T441,"")</f>
        <v/>
      </c>
      <c r="M441" s="60">
        <f>'2.Census &amp; Reference Benchmarks'!M441</f>
        <v>0</v>
      </c>
      <c r="N441" s="60">
        <f>'2.Census &amp; Reference Benchmarks'!P441</f>
        <v>0</v>
      </c>
      <c r="O441" s="60">
        <f>'2.Census &amp; Reference Benchmarks'!S441</f>
        <v>0</v>
      </c>
      <c r="P441" s="52">
        <f>IF( AND(I441 &lt; '1. Summary for SBA'!$J$7, I441 &lt;&gt;""), 0, IF(AND(G441="",I441=""),SUM(M441:O441)*4,IF(I441&lt;'1. Summary for SBA'!$J$7,0,IF(K441="Yes",0,IF(H441="Salary",IF(AND(SUM(M441:O441)*4&lt;100000,L441=""),(SUM(M441:O441)/(IF(OR(I441=0,I441&gt;=DATEVALUE("3/31/2020")),DATEVALUE("3/31/2020"),I441)-IF(OR(G441&lt;=DATEVALUE("1/1/2020"), G441 = ""),DATEVALUE("1/1/2020"),IF(OR(MONTH(G441)=1),G441+1,IF(MONTH(G441)=3,G441,G441-1)))))*360,0),0)))))</f>
        <v>0</v>
      </c>
      <c r="Q441" s="52">
        <f t="shared" si="50"/>
        <v>0</v>
      </c>
      <c r="R441" s="67">
        <f t="shared" si="44"/>
        <v>0</v>
      </c>
      <c r="S441" s="53">
        <f>SUM('3.Weekly Hours &amp; Wage Activity'!AI441:BF441)</f>
        <v>0</v>
      </c>
      <c r="T441" s="53">
        <f>IF(AND(I441&lt;&gt; "",  I441 &lt; '1. Summary for SBA'!$J$11 +168, I441 &gt; '1. Summary for SBA'!$J$11),S441+(((168-(I441-'1. Summary for SBA'!$J$11+1))*S441)/((I441-'1. Summary for SBA'!$J$11+1))),0)</f>
        <v>0</v>
      </c>
      <c r="U441" s="369">
        <f>IF(K441= "Yes",0,IF( H441 = "salary",IF(T441 = 0,MAX(0,$R441-$S441), R441-T441),IF( H441 = "Hourly",'6. Hourly EE Wage Reduction'!AA441, 0)))</f>
        <v>0</v>
      </c>
      <c r="V441" s="67">
        <f t="shared" si="45"/>
        <v>0</v>
      </c>
      <c r="W441" s="405" t="str">
        <f>IF(U441 = 0, "No",IF('6. Hourly EE Wage Reduction'!T441 &gt;'6. Hourly EE Wage Reduction'!W441, "Yes", "No"))</f>
        <v>No</v>
      </c>
      <c r="X441" s="67">
        <f t="shared" si="46"/>
        <v>0</v>
      </c>
      <c r="Y441" s="67">
        <f t="shared" si="47"/>
        <v>0</v>
      </c>
      <c r="AA441" s="86">
        <f>IFERROR(IF('3.Weekly Hours &amp; Wage Activity'!J441 = "FT", 1,MIN(1,IF('3.Weekly Hours &amp; Wage Activity'!J441 = "", "",MIN('3.Weekly Hours &amp; Wage Activity'!J441/40,1)),IF('3.Weekly Hours &amp; Wage Activity'!J441="", "",'3.Weekly Hours &amp; Wage Activity'!J441/40 ))),0)</f>
        <v>0</v>
      </c>
      <c r="AB441" s="86">
        <f>IFERROR(IF('3.Weekly Hours &amp; Wage Activity'!K441 = "FT", 1,MIN(1,IF('3.Weekly Hours &amp; Wage Activity'!K441 = "", "",MIN('3.Weekly Hours &amp; Wage Activity'!K441/40,1)),IF('3.Weekly Hours &amp; Wage Activity'!K441="", "",'3.Weekly Hours &amp; Wage Activity'!K441/40 ))),0)</f>
        <v>0</v>
      </c>
      <c r="AC441" s="86">
        <f>IFERROR(IF('3.Weekly Hours &amp; Wage Activity'!L441 = "FT", 1,MIN(1,IF('3.Weekly Hours &amp; Wage Activity'!L441 = "", "",MIN('3.Weekly Hours &amp; Wage Activity'!L441/40,1)),IF('3.Weekly Hours &amp; Wage Activity'!L441="", "",'3.Weekly Hours &amp; Wage Activity'!L441/40 ))),0)</f>
        <v>0</v>
      </c>
      <c r="AD441" s="86">
        <f>IFERROR(IF('3.Weekly Hours &amp; Wage Activity'!M441 = "FT", 1,MIN(1,IF('3.Weekly Hours &amp; Wage Activity'!M441 = "", "",MIN('3.Weekly Hours &amp; Wage Activity'!M441/40,1)),IF('3.Weekly Hours &amp; Wage Activity'!M441="", "",'3.Weekly Hours &amp; Wage Activity'!M441/40 ))),0)</f>
        <v>0</v>
      </c>
      <c r="AE441" s="86">
        <f>IFERROR(IF('3.Weekly Hours &amp; Wage Activity'!N441 = "FT", 1,MIN(1,IF('3.Weekly Hours &amp; Wage Activity'!N441 = "", "",MIN('3.Weekly Hours &amp; Wage Activity'!N441/40,1)),IF('3.Weekly Hours &amp; Wage Activity'!N441="", "",'3.Weekly Hours &amp; Wage Activity'!N441/40 ))),0)</f>
        <v>0</v>
      </c>
      <c r="AF441" s="86">
        <f>IFERROR(IF('3.Weekly Hours &amp; Wage Activity'!O441 = "FT", 1,MIN(1,IF('3.Weekly Hours &amp; Wage Activity'!O441 = "", "",MIN('3.Weekly Hours &amp; Wage Activity'!O441/40,1)),IF('3.Weekly Hours &amp; Wage Activity'!O441="", "",'3.Weekly Hours &amp; Wage Activity'!O441/40 ))),0)</f>
        <v>0</v>
      </c>
      <c r="AG441" s="86">
        <f>IFERROR(IF('3.Weekly Hours &amp; Wage Activity'!P441 = "FT", 1,MIN(1,IF('3.Weekly Hours &amp; Wage Activity'!P441 = "", "",MIN('3.Weekly Hours &amp; Wage Activity'!P441/40,1)),IF('3.Weekly Hours &amp; Wage Activity'!P441="", "",'3.Weekly Hours &amp; Wage Activity'!P441/40 ))),0)</f>
        <v>0</v>
      </c>
      <c r="AH441" s="86">
        <f>IFERROR(IF('3.Weekly Hours &amp; Wage Activity'!Q441 = "FT", 1,MIN(1,IF('3.Weekly Hours &amp; Wage Activity'!Q441 = "", "",MIN('3.Weekly Hours &amp; Wage Activity'!Q441/40,1)),IF('3.Weekly Hours &amp; Wage Activity'!Q441="", "",'3.Weekly Hours &amp; Wage Activity'!Q441/40 ))),0)</f>
        <v>0</v>
      </c>
      <c r="AI441" s="86">
        <f>IFERROR(IF('3.Weekly Hours &amp; Wage Activity'!R441 = "FT", 1,MIN(1,IF('3.Weekly Hours &amp; Wage Activity'!R441 = "", "",MIN('3.Weekly Hours &amp; Wage Activity'!R441/40,1)),IF('3.Weekly Hours &amp; Wage Activity'!R441="", "",'3.Weekly Hours &amp; Wage Activity'!R441/40 ))),0)</f>
        <v>0</v>
      </c>
      <c r="AJ441" s="86">
        <f>IFERROR(IF('3.Weekly Hours &amp; Wage Activity'!S441 = "FT", 1,MIN(1,IF('3.Weekly Hours &amp; Wage Activity'!S441 = "", "",MIN('3.Weekly Hours &amp; Wage Activity'!S441/40,1)),IF('3.Weekly Hours &amp; Wage Activity'!S441="", "",'3.Weekly Hours &amp; Wage Activity'!S441/40 ))),0)</f>
        <v>0</v>
      </c>
      <c r="AK441" s="86">
        <f>IFERROR(IF('3.Weekly Hours &amp; Wage Activity'!T441 = "FT", 1,MIN(1,IF('3.Weekly Hours &amp; Wage Activity'!T441 = "", "",MIN('3.Weekly Hours &amp; Wage Activity'!T441/40,1)),IF('3.Weekly Hours &amp; Wage Activity'!T441="", "",'3.Weekly Hours &amp; Wage Activity'!T441/40 ))),0)</f>
        <v>0</v>
      </c>
      <c r="AL441" s="86">
        <f>IFERROR(IF('3.Weekly Hours &amp; Wage Activity'!U441 = "FT", 1,MIN(1,IF('3.Weekly Hours &amp; Wage Activity'!U441 = "", "",MIN('3.Weekly Hours &amp; Wage Activity'!U441/40,1)),IF('3.Weekly Hours &amp; Wage Activity'!U441="", "",'3.Weekly Hours &amp; Wage Activity'!U441/40 ))),0)</f>
        <v>0</v>
      </c>
      <c r="AM441" s="86">
        <f>IFERROR(IF('3.Weekly Hours &amp; Wage Activity'!V441 = "FT", 1,MIN(1,IF('3.Weekly Hours &amp; Wage Activity'!V441 = "", "",MIN('3.Weekly Hours &amp; Wage Activity'!V441/40,1)),IF('3.Weekly Hours &amp; Wage Activity'!V441="", "",'3.Weekly Hours &amp; Wage Activity'!V441/40 ))),0)</f>
        <v>0</v>
      </c>
      <c r="AN441" s="86">
        <f>IFERROR(IF('3.Weekly Hours &amp; Wage Activity'!W441 = "FT", 1,MIN(1,IF('3.Weekly Hours &amp; Wage Activity'!W441 = "", "",MIN('3.Weekly Hours &amp; Wage Activity'!W441/40,1)),IF('3.Weekly Hours &amp; Wage Activity'!W441="", "",'3.Weekly Hours &amp; Wage Activity'!W441/40 ))),0)</f>
        <v>0</v>
      </c>
      <c r="AO441" s="86">
        <f>IFERROR(IF('3.Weekly Hours &amp; Wage Activity'!X441 = "FT", 1,MIN(1,IF('3.Weekly Hours &amp; Wage Activity'!X441 = "", "",MIN('3.Weekly Hours &amp; Wage Activity'!X441/40,1)),IF('3.Weekly Hours &amp; Wage Activity'!X441="", "",'3.Weekly Hours &amp; Wage Activity'!X441/40 ))),0)</f>
        <v>0</v>
      </c>
      <c r="AP441" s="86">
        <f>IFERROR(IF('3.Weekly Hours &amp; Wage Activity'!Y441 = "FT", 1,MIN(1,IF('3.Weekly Hours &amp; Wage Activity'!Y441 = "", "",MIN('3.Weekly Hours &amp; Wage Activity'!Y441/40,1)),IF('3.Weekly Hours &amp; Wage Activity'!Y441="", "",'3.Weekly Hours &amp; Wage Activity'!Y441/40 ))),0)</f>
        <v>0</v>
      </c>
      <c r="AQ441" s="86">
        <f>IFERROR(IF('3.Weekly Hours &amp; Wage Activity'!Z441 = "FT", 1,MIN(1,IF('3.Weekly Hours &amp; Wage Activity'!Z441 = "", "",MIN('3.Weekly Hours &amp; Wage Activity'!Z441/40,1)),IF('3.Weekly Hours &amp; Wage Activity'!Z441="", "",'3.Weekly Hours &amp; Wage Activity'!Z441/40 ))),0)</f>
        <v>0</v>
      </c>
      <c r="AR441" s="86">
        <f>IFERROR(IF('3.Weekly Hours &amp; Wage Activity'!AA441 = "FT", 1,MIN(1,IF('3.Weekly Hours &amp; Wage Activity'!AA441 = "", "",MIN('3.Weekly Hours &amp; Wage Activity'!AA441/40,1)),IF('3.Weekly Hours &amp; Wage Activity'!AA441="", "",'3.Weekly Hours &amp; Wage Activity'!AA441/40 ))),0)</f>
        <v>0</v>
      </c>
      <c r="AS441" s="86">
        <f>IFERROR(IF('3.Weekly Hours &amp; Wage Activity'!AB441 = "FT", 1,MIN(1,IF('3.Weekly Hours &amp; Wage Activity'!AB441 = "", "",MIN('3.Weekly Hours &amp; Wage Activity'!AB441/40,1)),IF('3.Weekly Hours &amp; Wage Activity'!AB441="", "",'3.Weekly Hours &amp; Wage Activity'!AB441/40 ))),0)</f>
        <v>0</v>
      </c>
      <c r="AT441" s="86">
        <f>IFERROR(IF('3.Weekly Hours &amp; Wage Activity'!AC441 = "FT", 1,MIN(1,IF('3.Weekly Hours &amp; Wage Activity'!AC441 = "", "",MIN('3.Weekly Hours &amp; Wage Activity'!AC441/40,1)),IF('3.Weekly Hours &amp; Wage Activity'!AC441="", "",'3.Weekly Hours &amp; Wage Activity'!AC441/40 ))),0)</f>
        <v>0</v>
      </c>
      <c r="AU441" s="86">
        <f>IFERROR(IF('3.Weekly Hours &amp; Wage Activity'!AD441 = "FT", 1,MIN(1,IF('3.Weekly Hours &amp; Wage Activity'!AD441 = "", "",MIN('3.Weekly Hours &amp; Wage Activity'!AD441/40,1)),IF('3.Weekly Hours &amp; Wage Activity'!AD441="", "",'3.Weekly Hours &amp; Wage Activity'!AD441/40 ))),0)</f>
        <v>0</v>
      </c>
      <c r="AV441" s="86">
        <f>IFERROR(IF('3.Weekly Hours &amp; Wage Activity'!AE441 = "FT", 1,MIN(1,IF('3.Weekly Hours &amp; Wage Activity'!AE441 = "", "",MIN('3.Weekly Hours &amp; Wage Activity'!AE441/40,1)),IF('3.Weekly Hours &amp; Wage Activity'!AE441="", "",'3.Weekly Hours &amp; Wage Activity'!AE441/40 ))),0)</f>
        <v>0</v>
      </c>
      <c r="AW441" s="86">
        <f>IFERROR(IF('3.Weekly Hours &amp; Wage Activity'!AF441 = "FT", 1,MIN(1,IF('3.Weekly Hours &amp; Wage Activity'!AF441 = "", "",MIN('3.Weekly Hours &amp; Wage Activity'!AF441/40,1)),IF('3.Weekly Hours &amp; Wage Activity'!AF441="", "",'3.Weekly Hours &amp; Wage Activity'!AF441/40 ))),0)</f>
        <v>0</v>
      </c>
      <c r="AX441" s="86">
        <f>IFERROR(IF('3.Weekly Hours &amp; Wage Activity'!AG441 = "FT", 1,MIN(1,IF('3.Weekly Hours &amp; Wage Activity'!AG441 = "", "",MIN('3.Weekly Hours &amp; Wage Activity'!AG441/40,1)),IF('3.Weekly Hours &amp; Wage Activity'!AG441="", "",'3.Weekly Hours &amp; Wage Activity'!AG441/40 ))),0)</f>
        <v>0</v>
      </c>
      <c r="AY441" s="523">
        <f>SUM( IF(COUNTIF('3.Weekly Hours &amp; Wage Activity'!J441:Q441, "&lt;&gt;FT") = 0, COLUMNS('3.Weekly Hours &amp; Wage Activity'!J441:AG441) * 40, '3.Weekly Hours &amp; Wage Activity'!J441:AG441))</f>
        <v>0</v>
      </c>
      <c r="AZ441" s="86">
        <f t="shared" si="48"/>
        <v>0</v>
      </c>
      <c r="BA441" s="87">
        <f t="shared" si="49"/>
        <v>0</v>
      </c>
      <c r="BB441" s="74" t="str">
        <f>IF('2.Census &amp; Reference Benchmarks'!K441 = "", "", '2.Census &amp; Reference Benchmarks'!K441)</f>
        <v/>
      </c>
      <c r="BC441" s="185">
        <f>IF('2.Census &amp; Reference Benchmarks'!L441="N/A",IF(OR(AND(G441="",I441=""),AND(G441&lt;DATEVALUE("1/1/2020"),OR(I441="",I441&gt;DATEVALUE("3/31/2020")))),177.14,IF(OR(I441 = "", I441 &gt; DATEVALUE("1/31/2020")), ROUND(177.14*((DATEVALUE("2/1/2020") -G441)/31),1))),IF('2.Census &amp; Reference Benchmarks'!L441="",0,'2.Census &amp; Reference Benchmarks'!L441))</f>
        <v>0</v>
      </c>
      <c r="BD441" s="74" t="str">
        <f>IF('2.Census &amp; Reference Benchmarks'!N441 = "", "", '2.Census &amp; Reference Benchmarks'!N441)</f>
        <v/>
      </c>
      <c r="BE441" s="185">
        <f>IF('2.Census &amp; Reference Benchmarks'!O441="N/A",IF(OR(AND(G441="",I441=""),AND(G441&lt;=DATEVALUE("2/1/2020"),OR(I441="",I441&gt;=DATEVALUE("2/29/2020")))),165.71,IF(AND(G441&gt;DATEVALUE("2/1/2020"),OR(I441="",I441&lt;=DATEVALUE("2/29/2020"))),((DATEVALUE("3/1/2020")-G441)/29)*165.71,"")),IF('2.Census &amp; Reference Benchmarks'!O441="",0,'2.Census &amp; Reference Benchmarks'!O441))</f>
        <v>0</v>
      </c>
    </row>
    <row r="442" spans="1:57" x14ac:dyDescent="0.25">
      <c r="A442" s="3"/>
      <c r="B442" s="56">
        <f>IF('2.Census &amp; Reference Benchmarks'!B442 &lt;&gt;"",'2.Census &amp; Reference Benchmarks'!B442,"")</f>
        <v>0</v>
      </c>
      <c r="C442" s="56">
        <f>IF('2.Census &amp; Reference Benchmarks'!C442 &lt;&gt;"",'2.Census &amp; Reference Benchmarks'!C442,"")</f>
        <v>0</v>
      </c>
      <c r="D442" s="57" t="str">
        <f>IF('2.Census &amp; Reference Benchmarks'!D442 &lt;&gt;"",'2.Census &amp; Reference Benchmarks'!D442,"")</f>
        <v/>
      </c>
      <c r="E442" s="56" t="str">
        <f>IF('2.Census &amp; Reference Benchmarks'!E442 &lt;&gt;"",'2.Census &amp; Reference Benchmarks'!E442,"")</f>
        <v/>
      </c>
      <c r="F442" s="56" t="str">
        <f>IF('2.Census &amp; Reference Benchmarks'!F442 &lt;&gt;"",'2.Census &amp; Reference Benchmarks'!F442,"")</f>
        <v/>
      </c>
      <c r="G442" s="58" t="str">
        <f>IF('2.Census &amp; Reference Benchmarks'!G442 &lt;&gt;"",'2.Census &amp; Reference Benchmarks'!G442,"")</f>
        <v/>
      </c>
      <c r="H442" s="58" t="str">
        <f>IF('2.Census &amp; Reference Benchmarks'!H442 &lt;&gt;"",'2.Census &amp; Reference Benchmarks'!H442,"")</f>
        <v/>
      </c>
      <c r="I442" s="58" t="str">
        <f>IF('2.Census &amp; Reference Benchmarks'!I442 &lt;&gt;"",'2.Census &amp; Reference Benchmarks'!I442,"")</f>
        <v/>
      </c>
      <c r="J442" s="69" t="str">
        <f>IF('2.Census &amp; Reference Benchmarks'!J442 &lt;&gt;"",'2.Census &amp; Reference Benchmarks'!J442,"")</f>
        <v/>
      </c>
      <c r="K442" s="58" t="str">
        <f>IF('7.Safe Harbor Input Data &amp; Calc'!Q444 &lt;&gt; "", '7.Safe Harbor Input Data &amp; Calc'!Q444, "")</f>
        <v>No</v>
      </c>
      <c r="L442" s="59" t="str">
        <f>IF('2.Census &amp; Reference Benchmarks'!T442&lt;&gt; "",'2.Census &amp; Reference Benchmarks'!T442,"")</f>
        <v/>
      </c>
      <c r="M442" s="60">
        <f>'2.Census &amp; Reference Benchmarks'!M442</f>
        <v>0</v>
      </c>
      <c r="N442" s="60">
        <f>'2.Census &amp; Reference Benchmarks'!P442</f>
        <v>0</v>
      </c>
      <c r="O442" s="60">
        <f>'2.Census &amp; Reference Benchmarks'!S442</f>
        <v>0</v>
      </c>
      <c r="P442" s="52">
        <f>IF( AND(I442 &lt; '1. Summary for SBA'!$J$7, I442 &lt;&gt;""), 0, IF(AND(G442="",I442=""),SUM(M442:O442)*4,IF(I442&lt;'1. Summary for SBA'!$J$7,0,IF(K442="Yes",0,IF(H442="Salary",IF(AND(SUM(M442:O442)*4&lt;100000,L442=""),(SUM(M442:O442)/(IF(OR(I442=0,I442&gt;=DATEVALUE("3/31/2020")),DATEVALUE("3/31/2020"),I442)-IF(OR(G442&lt;=DATEVALUE("1/1/2020"), G442 = ""),DATEVALUE("1/1/2020"),IF(OR(MONTH(G442)=1),G442+1,IF(MONTH(G442)=3,G442,G442-1)))))*360,0),0)))))</f>
        <v>0</v>
      </c>
      <c r="Q442" s="52">
        <f t="shared" si="50"/>
        <v>0</v>
      </c>
      <c r="R442" s="67">
        <f t="shared" si="44"/>
        <v>0</v>
      </c>
      <c r="S442" s="53">
        <f>SUM('3.Weekly Hours &amp; Wage Activity'!AI442:BF442)</f>
        <v>0</v>
      </c>
      <c r="T442" s="53">
        <f>IF(AND(I442&lt;&gt; "",  I442 &lt; '1. Summary for SBA'!$J$11 +168, I442 &gt; '1. Summary for SBA'!$J$11),S442+(((168-(I442-'1. Summary for SBA'!$J$11+1))*S442)/((I442-'1. Summary for SBA'!$J$11+1))),0)</f>
        <v>0</v>
      </c>
      <c r="U442" s="369">
        <f>IF(K442= "Yes",0,IF( H442 = "salary",IF(T442 = 0,MAX(0,$R442-$S442), R442-T442),IF( H442 = "Hourly",'6. Hourly EE Wage Reduction'!AA442, 0)))</f>
        <v>0</v>
      </c>
      <c r="V442" s="67">
        <f t="shared" si="45"/>
        <v>0</v>
      </c>
      <c r="W442" s="405" t="str">
        <f>IF(U442 = 0, "No",IF('6. Hourly EE Wage Reduction'!T442 &gt;'6. Hourly EE Wage Reduction'!W442, "Yes", "No"))</f>
        <v>No</v>
      </c>
      <c r="X442" s="67">
        <f t="shared" si="46"/>
        <v>0</v>
      </c>
      <c r="Y442" s="67">
        <f t="shared" si="47"/>
        <v>0</v>
      </c>
      <c r="AA442" s="86">
        <f>IFERROR(IF('3.Weekly Hours &amp; Wage Activity'!J442 = "FT", 1,MIN(1,IF('3.Weekly Hours &amp; Wage Activity'!J442 = "", "",MIN('3.Weekly Hours &amp; Wage Activity'!J442/40,1)),IF('3.Weekly Hours &amp; Wage Activity'!J442="", "",'3.Weekly Hours &amp; Wage Activity'!J442/40 ))),0)</f>
        <v>0</v>
      </c>
      <c r="AB442" s="86">
        <f>IFERROR(IF('3.Weekly Hours &amp; Wage Activity'!K442 = "FT", 1,MIN(1,IF('3.Weekly Hours &amp; Wage Activity'!K442 = "", "",MIN('3.Weekly Hours &amp; Wage Activity'!K442/40,1)),IF('3.Weekly Hours &amp; Wage Activity'!K442="", "",'3.Weekly Hours &amp; Wage Activity'!K442/40 ))),0)</f>
        <v>0</v>
      </c>
      <c r="AC442" s="86">
        <f>IFERROR(IF('3.Weekly Hours &amp; Wage Activity'!L442 = "FT", 1,MIN(1,IF('3.Weekly Hours &amp; Wage Activity'!L442 = "", "",MIN('3.Weekly Hours &amp; Wage Activity'!L442/40,1)),IF('3.Weekly Hours &amp; Wage Activity'!L442="", "",'3.Weekly Hours &amp; Wage Activity'!L442/40 ))),0)</f>
        <v>0</v>
      </c>
      <c r="AD442" s="86">
        <f>IFERROR(IF('3.Weekly Hours &amp; Wage Activity'!M442 = "FT", 1,MIN(1,IF('3.Weekly Hours &amp; Wage Activity'!M442 = "", "",MIN('3.Weekly Hours &amp; Wage Activity'!M442/40,1)),IF('3.Weekly Hours &amp; Wage Activity'!M442="", "",'3.Weekly Hours &amp; Wage Activity'!M442/40 ))),0)</f>
        <v>0</v>
      </c>
      <c r="AE442" s="86">
        <f>IFERROR(IF('3.Weekly Hours &amp; Wage Activity'!N442 = "FT", 1,MIN(1,IF('3.Weekly Hours &amp; Wage Activity'!N442 = "", "",MIN('3.Weekly Hours &amp; Wage Activity'!N442/40,1)),IF('3.Weekly Hours &amp; Wage Activity'!N442="", "",'3.Weekly Hours &amp; Wage Activity'!N442/40 ))),0)</f>
        <v>0</v>
      </c>
      <c r="AF442" s="86">
        <f>IFERROR(IF('3.Weekly Hours &amp; Wage Activity'!O442 = "FT", 1,MIN(1,IF('3.Weekly Hours &amp; Wage Activity'!O442 = "", "",MIN('3.Weekly Hours &amp; Wage Activity'!O442/40,1)),IF('3.Weekly Hours &amp; Wage Activity'!O442="", "",'3.Weekly Hours &amp; Wage Activity'!O442/40 ))),0)</f>
        <v>0</v>
      </c>
      <c r="AG442" s="86">
        <f>IFERROR(IF('3.Weekly Hours &amp; Wage Activity'!P442 = "FT", 1,MIN(1,IF('3.Weekly Hours &amp; Wage Activity'!P442 = "", "",MIN('3.Weekly Hours &amp; Wage Activity'!P442/40,1)),IF('3.Weekly Hours &amp; Wage Activity'!P442="", "",'3.Weekly Hours &amp; Wage Activity'!P442/40 ))),0)</f>
        <v>0</v>
      </c>
      <c r="AH442" s="86">
        <f>IFERROR(IF('3.Weekly Hours &amp; Wage Activity'!Q442 = "FT", 1,MIN(1,IF('3.Weekly Hours &amp; Wage Activity'!Q442 = "", "",MIN('3.Weekly Hours &amp; Wage Activity'!Q442/40,1)),IF('3.Weekly Hours &amp; Wage Activity'!Q442="", "",'3.Weekly Hours &amp; Wage Activity'!Q442/40 ))),0)</f>
        <v>0</v>
      </c>
      <c r="AI442" s="86">
        <f>IFERROR(IF('3.Weekly Hours &amp; Wage Activity'!R442 = "FT", 1,MIN(1,IF('3.Weekly Hours &amp; Wage Activity'!R442 = "", "",MIN('3.Weekly Hours &amp; Wage Activity'!R442/40,1)),IF('3.Weekly Hours &amp; Wage Activity'!R442="", "",'3.Weekly Hours &amp; Wage Activity'!R442/40 ))),0)</f>
        <v>0</v>
      </c>
      <c r="AJ442" s="86">
        <f>IFERROR(IF('3.Weekly Hours &amp; Wage Activity'!S442 = "FT", 1,MIN(1,IF('3.Weekly Hours &amp; Wage Activity'!S442 = "", "",MIN('3.Weekly Hours &amp; Wage Activity'!S442/40,1)),IF('3.Weekly Hours &amp; Wage Activity'!S442="", "",'3.Weekly Hours &amp; Wage Activity'!S442/40 ))),0)</f>
        <v>0</v>
      </c>
      <c r="AK442" s="86">
        <f>IFERROR(IF('3.Weekly Hours &amp; Wage Activity'!T442 = "FT", 1,MIN(1,IF('3.Weekly Hours &amp; Wage Activity'!T442 = "", "",MIN('3.Weekly Hours &amp; Wage Activity'!T442/40,1)),IF('3.Weekly Hours &amp; Wage Activity'!T442="", "",'3.Weekly Hours &amp; Wage Activity'!T442/40 ))),0)</f>
        <v>0</v>
      </c>
      <c r="AL442" s="86">
        <f>IFERROR(IF('3.Weekly Hours &amp; Wage Activity'!U442 = "FT", 1,MIN(1,IF('3.Weekly Hours &amp; Wage Activity'!U442 = "", "",MIN('3.Weekly Hours &amp; Wage Activity'!U442/40,1)),IF('3.Weekly Hours &amp; Wage Activity'!U442="", "",'3.Weekly Hours &amp; Wage Activity'!U442/40 ))),0)</f>
        <v>0</v>
      </c>
      <c r="AM442" s="86">
        <f>IFERROR(IF('3.Weekly Hours &amp; Wage Activity'!V442 = "FT", 1,MIN(1,IF('3.Weekly Hours &amp; Wage Activity'!V442 = "", "",MIN('3.Weekly Hours &amp; Wage Activity'!V442/40,1)),IF('3.Weekly Hours &amp; Wage Activity'!V442="", "",'3.Weekly Hours &amp; Wage Activity'!V442/40 ))),0)</f>
        <v>0</v>
      </c>
      <c r="AN442" s="86">
        <f>IFERROR(IF('3.Weekly Hours &amp; Wage Activity'!W442 = "FT", 1,MIN(1,IF('3.Weekly Hours &amp; Wage Activity'!W442 = "", "",MIN('3.Weekly Hours &amp; Wage Activity'!W442/40,1)),IF('3.Weekly Hours &amp; Wage Activity'!W442="", "",'3.Weekly Hours &amp; Wage Activity'!W442/40 ))),0)</f>
        <v>0</v>
      </c>
      <c r="AO442" s="86">
        <f>IFERROR(IF('3.Weekly Hours &amp; Wage Activity'!X442 = "FT", 1,MIN(1,IF('3.Weekly Hours &amp; Wage Activity'!X442 = "", "",MIN('3.Weekly Hours &amp; Wage Activity'!X442/40,1)),IF('3.Weekly Hours &amp; Wage Activity'!X442="", "",'3.Weekly Hours &amp; Wage Activity'!X442/40 ))),0)</f>
        <v>0</v>
      </c>
      <c r="AP442" s="86">
        <f>IFERROR(IF('3.Weekly Hours &amp; Wage Activity'!Y442 = "FT", 1,MIN(1,IF('3.Weekly Hours &amp; Wage Activity'!Y442 = "", "",MIN('3.Weekly Hours &amp; Wage Activity'!Y442/40,1)),IF('3.Weekly Hours &amp; Wage Activity'!Y442="", "",'3.Weekly Hours &amp; Wage Activity'!Y442/40 ))),0)</f>
        <v>0</v>
      </c>
      <c r="AQ442" s="86">
        <f>IFERROR(IF('3.Weekly Hours &amp; Wage Activity'!Z442 = "FT", 1,MIN(1,IF('3.Weekly Hours &amp; Wage Activity'!Z442 = "", "",MIN('3.Weekly Hours &amp; Wage Activity'!Z442/40,1)),IF('3.Weekly Hours &amp; Wage Activity'!Z442="", "",'3.Weekly Hours &amp; Wage Activity'!Z442/40 ))),0)</f>
        <v>0</v>
      </c>
      <c r="AR442" s="86">
        <f>IFERROR(IF('3.Weekly Hours &amp; Wage Activity'!AA442 = "FT", 1,MIN(1,IF('3.Weekly Hours &amp; Wage Activity'!AA442 = "", "",MIN('3.Weekly Hours &amp; Wage Activity'!AA442/40,1)),IF('3.Weekly Hours &amp; Wage Activity'!AA442="", "",'3.Weekly Hours &amp; Wage Activity'!AA442/40 ))),0)</f>
        <v>0</v>
      </c>
      <c r="AS442" s="86">
        <f>IFERROR(IF('3.Weekly Hours &amp; Wage Activity'!AB442 = "FT", 1,MIN(1,IF('3.Weekly Hours &amp; Wage Activity'!AB442 = "", "",MIN('3.Weekly Hours &amp; Wage Activity'!AB442/40,1)),IF('3.Weekly Hours &amp; Wage Activity'!AB442="", "",'3.Weekly Hours &amp; Wage Activity'!AB442/40 ))),0)</f>
        <v>0</v>
      </c>
      <c r="AT442" s="86">
        <f>IFERROR(IF('3.Weekly Hours &amp; Wage Activity'!AC442 = "FT", 1,MIN(1,IF('3.Weekly Hours &amp; Wage Activity'!AC442 = "", "",MIN('3.Weekly Hours &amp; Wage Activity'!AC442/40,1)),IF('3.Weekly Hours &amp; Wage Activity'!AC442="", "",'3.Weekly Hours &amp; Wage Activity'!AC442/40 ))),0)</f>
        <v>0</v>
      </c>
      <c r="AU442" s="86">
        <f>IFERROR(IF('3.Weekly Hours &amp; Wage Activity'!AD442 = "FT", 1,MIN(1,IF('3.Weekly Hours &amp; Wage Activity'!AD442 = "", "",MIN('3.Weekly Hours &amp; Wage Activity'!AD442/40,1)),IF('3.Weekly Hours &amp; Wage Activity'!AD442="", "",'3.Weekly Hours &amp; Wage Activity'!AD442/40 ))),0)</f>
        <v>0</v>
      </c>
      <c r="AV442" s="86">
        <f>IFERROR(IF('3.Weekly Hours &amp; Wage Activity'!AE442 = "FT", 1,MIN(1,IF('3.Weekly Hours &amp; Wage Activity'!AE442 = "", "",MIN('3.Weekly Hours &amp; Wage Activity'!AE442/40,1)),IF('3.Weekly Hours &amp; Wage Activity'!AE442="", "",'3.Weekly Hours &amp; Wage Activity'!AE442/40 ))),0)</f>
        <v>0</v>
      </c>
      <c r="AW442" s="86">
        <f>IFERROR(IF('3.Weekly Hours &amp; Wage Activity'!AF442 = "FT", 1,MIN(1,IF('3.Weekly Hours &amp; Wage Activity'!AF442 = "", "",MIN('3.Weekly Hours &amp; Wage Activity'!AF442/40,1)),IF('3.Weekly Hours &amp; Wage Activity'!AF442="", "",'3.Weekly Hours &amp; Wage Activity'!AF442/40 ))),0)</f>
        <v>0</v>
      </c>
      <c r="AX442" s="86">
        <f>IFERROR(IF('3.Weekly Hours &amp; Wage Activity'!AG442 = "FT", 1,MIN(1,IF('3.Weekly Hours &amp; Wage Activity'!AG442 = "", "",MIN('3.Weekly Hours &amp; Wage Activity'!AG442/40,1)),IF('3.Weekly Hours &amp; Wage Activity'!AG442="", "",'3.Weekly Hours &amp; Wage Activity'!AG442/40 ))),0)</f>
        <v>0</v>
      </c>
      <c r="AY442" s="523">
        <f>SUM( IF(COUNTIF('3.Weekly Hours &amp; Wage Activity'!J442:Q442, "&lt;&gt;FT") = 0, COLUMNS('3.Weekly Hours &amp; Wage Activity'!J442:AG442) * 40, '3.Weekly Hours &amp; Wage Activity'!J442:AG442))</f>
        <v>0</v>
      </c>
      <c r="AZ442" s="86">
        <f t="shared" si="48"/>
        <v>0</v>
      </c>
      <c r="BA442" s="87">
        <f t="shared" si="49"/>
        <v>0</v>
      </c>
      <c r="BB442" s="74" t="str">
        <f>IF('2.Census &amp; Reference Benchmarks'!K442 = "", "", '2.Census &amp; Reference Benchmarks'!K442)</f>
        <v/>
      </c>
      <c r="BC442" s="185">
        <f>IF('2.Census &amp; Reference Benchmarks'!L442="N/A",IF(OR(AND(G442="",I442=""),AND(G442&lt;DATEVALUE("1/1/2020"),OR(I442="",I442&gt;DATEVALUE("3/31/2020")))),177.14,IF(OR(I442 = "", I442 &gt; DATEVALUE("1/31/2020")), ROUND(177.14*((DATEVALUE("2/1/2020") -G442)/31),1))),IF('2.Census &amp; Reference Benchmarks'!L442="",0,'2.Census &amp; Reference Benchmarks'!L442))</f>
        <v>0</v>
      </c>
      <c r="BD442" s="74" t="str">
        <f>IF('2.Census &amp; Reference Benchmarks'!N442 = "", "", '2.Census &amp; Reference Benchmarks'!N442)</f>
        <v/>
      </c>
      <c r="BE442" s="185">
        <f>IF('2.Census &amp; Reference Benchmarks'!O442="N/A",IF(OR(AND(G442="",I442=""),AND(G442&lt;=DATEVALUE("2/1/2020"),OR(I442="",I442&gt;=DATEVALUE("2/29/2020")))),165.71,IF(AND(G442&gt;DATEVALUE("2/1/2020"),OR(I442="",I442&lt;=DATEVALUE("2/29/2020"))),((DATEVALUE("3/1/2020")-G442)/29)*165.71,"")),IF('2.Census &amp; Reference Benchmarks'!O442="",0,'2.Census &amp; Reference Benchmarks'!O442))</f>
        <v>0</v>
      </c>
    </row>
    <row r="443" spans="1:57" x14ac:dyDescent="0.25">
      <c r="A443" s="3"/>
      <c r="B443" s="56">
        <f>IF('2.Census &amp; Reference Benchmarks'!B443 &lt;&gt;"",'2.Census &amp; Reference Benchmarks'!B443,"")</f>
        <v>0</v>
      </c>
      <c r="C443" s="56">
        <f>IF('2.Census &amp; Reference Benchmarks'!C443 &lt;&gt;"",'2.Census &amp; Reference Benchmarks'!C443,"")</f>
        <v>0</v>
      </c>
      <c r="D443" s="57" t="str">
        <f>IF('2.Census &amp; Reference Benchmarks'!D443 &lt;&gt;"",'2.Census &amp; Reference Benchmarks'!D443,"")</f>
        <v/>
      </c>
      <c r="E443" s="56" t="str">
        <f>IF('2.Census &amp; Reference Benchmarks'!E443 &lt;&gt;"",'2.Census &amp; Reference Benchmarks'!E443,"")</f>
        <v/>
      </c>
      <c r="F443" s="56" t="str">
        <f>IF('2.Census &amp; Reference Benchmarks'!F443 &lt;&gt;"",'2.Census &amp; Reference Benchmarks'!F443,"")</f>
        <v/>
      </c>
      <c r="G443" s="58" t="str">
        <f>IF('2.Census &amp; Reference Benchmarks'!G443 &lt;&gt;"",'2.Census &amp; Reference Benchmarks'!G443,"")</f>
        <v/>
      </c>
      <c r="H443" s="58" t="str">
        <f>IF('2.Census &amp; Reference Benchmarks'!H443 &lt;&gt;"",'2.Census &amp; Reference Benchmarks'!H443,"")</f>
        <v/>
      </c>
      <c r="I443" s="58" t="str">
        <f>IF('2.Census &amp; Reference Benchmarks'!I443 &lt;&gt;"",'2.Census &amp; Reference Benchmarks'!I443,"")</f>
        <v/>
      </c>
      <c r="J443" s="69" t="str">
        <f>IF('2.Census &amp; Reference Benchmarks'!J443 &lt;&gt;"",'2.Census &amp; Reference Benchmarks'!J443,"")</f>
        <v/>
      </c>
      <c r="K443" s="58" t="str">
        <f>IF('7.Safe Harbor Input Data &amp; Calc'!Q445 &lt;&gt; "", '7.Safe Harbor Input Data &amp; Calc'!Q445, "")</f>
        <v>No</v>
      </c>
      <c r="L443" s="59" t="str">
        <f>IF('2.Census &amp; Reference Benchmarks'!T443&lt;&gt; "",'2.Census &amp; Reference Benchmarks'!T443,"")</f>
        <v/>
      </c>
      <c r="M443" s="60">
        <f>'2.Census &amp; Reference Benchmarks'!M443</f>
        <v>0</v>
      </c>
      <c r="N443" s="60">
        <f>'2.Census &amp; Reference Benchmarks'!P443</f>
        <v>0</v>
      </c>
      <c r="O443" s="60">
        <f>'2.Census &amp; Reference Benchmarks'!S443</f>
        <v>0</v>
      </c>
      <c r="P443" s="52">
        <f>IF( AND(I443 &lt; '1. Summary for SBA'!$J$7, I443 &lt;&gt;""), 0, IF(AND(G443="",I443=""),SUM(M443:O443)*4,IF(I443&lt;'1. Summary for SBA'!$J$7,0,IF(K443="Yes",0,IF(H443="Salary",IF(AND(SUM(M443:O443)*4&lt;100000,L443=""),(SUM(M443:O443)/(IF(OR(I443=0,I443&gt;=DATEVALUE("3/31/2020")),DATEVALUE("3/31/2020"),I443)-IF(OR(G443&lt;=DATEVALUE("1/1/2020"), G443 = ""),DATEVALUE("1/1/2020"),IF(OR(MONTH(G443)=1),G443+1,IF(MONTH(G443)=3,G443,G443-1)))))*360,0),0)))))</f>
        <v>0</v>
      </c>
      <c r="Q443" s="52">
        <f t="shared" si="50"/>
        <v>0</v>
      </c>
      <c r="R443" s="67">
        <f t="shared" si="44"/>
        <v>0</v>
      </c>
      <c r="S443" s="53">
        <f>SUM('3.Weekly Hours &amp; Wage Activity'!AI443:BF443)</f>
        <v>0</v>
      </c>
      <c r="T443" s="53">
        <f>IF(AND(I443&lt;&gt; "",  I443 &lt; '1. Summary for SBA'!$J$11 +168, I443 &gt; '1. Summary for SBA'!$J$11),S443+(((168-(I443-'1. Summary for SBA'!$J$11+1))*S443)/((I443-'1. Summary for SBA'!$J$11+1))),0)</f>
        <v>0</v>
      </c>
      <c r="U443" s="369">
        <f>IF(K443= "Yes",0,IF( H443 = "salary",IF(T443 = 0,MAX(0,$R443-$S443), R443-T443),IF( H443 = "Hourly",'6. Hourly EE Wage Reduction'!AA443, 0)))</f>
        <v>0</v>
      </c>
      <c r="V443" s="67">
        <f t="shared" si="45"/>
        <v>0</v>
      </c>
      <c r="W443" s="405" t="str">
        <f>IF(U443 = 0, "No",IF('6. Hourly EE Wage Reduction'!T443 &gt;'6. Hourly EE Wage Reduction'!W443, "Yes", "No"))</f>
        <v>No</v>
      </c>
      <c r="X443" s="67">
        <f t="shared" si="46"/>
        <v>0</v>
      </c>
      <c r="Y443" s="67">
        <f t="shared" si="47"/>
        <v>0</v>
      </c>
      <c r="AA443" s="86">
        <f>IFERROR(IF('3.Weekly Hours &amp; Wage Activity'!J443 = "FT", 1,MIN(1,IF('3.Weekly Hours &amp; Wage Activity'!J443 = "", "",MIN('3.Weekly Hours &amp; Wage Activity'!J443/40,1)),IF('3.Weekly Hours &amp; Wage Activity'!J443="", "",'3.Weekly Hours &amp; Wage Activity'!J443/40 ))),0)</f>
        <v>0</v>
      </c>
      <c r="AB443" s="86">
        <f>IFERROR(IF('3.Weekly Hours &amp; Wage Activity'!K443 = "FT", 1,MIN(1,IF('3.Weekly Hours &amp; Wage Activity'!K443 = "", "",MIN('3.Weekly Hours &amp; Wage Activity'!K443/40,1)),IF('3.Weekly Hours &amp; Wage Activity'!K443="", "",'3.Weekly Hours &amp; Wage Activity'!K443/40 ))),0)</f>
        <v>0</v>
      </c>
      <c r="AC443" s="86">
        <f>IFERROR(IF('3.Weekly Hours &amp; Wage Activity'!L443 = "FT", 1,MIN(1,IF('3.Weekly Hours &amp; Wage Activity'!L443 = "", "",MIN('3.Weekly Hours &amp; Wage Activity'!L443/40,1)),IF('3.Weekly Hours &amp; Wage Activity'!L443="", "",'3.Weekly Hours &amp; Wage Activity'!L443/40 ))),0)</f>
        <v>0</v>
      </c>
      <c r="AD443" s="86">
        <f>IFERROR(IF('3.Weekly Hours &amp; Wage Activity'!M443 = "FT", 1,MIN(1,IF('3.Weekly Hours &amp; Wage Activity'!M443 = "", "",MIN('3.Weekly Hours &amp; Wage Activity'!M443/40,1)),IF('3.Weekly Hours &amp; Wage Activity'!M443="", "",'3.Weekly Hours &amp; Wage Activity'!M443/40 ))),0)</f>
        <v>0</v>
      </c>
      <c r="AE443" s="86">
        <f>IFERROR(IF('3.Weekly Hours &amp; Wage Activity'!N443 = "FT", 1,MIN(1,IF('3.Weekly Hours &amp; Wage Activity'!N443 = "", "",MIN('3.Weekly Hours &amp; Wage Activity'!N443/40,1)),IF('3.Weekly Hours &amp; Wage Activity'!N443="", "",'3.Weekly Hours &amp; Wage Activity'!N443/40 ))),0)</f>
        <v>0</v>
      </c>
      <c r="AF443" s="86">
        <f>IFERROR(IF('3.Weekly Hours &amp; Wage Activity'!O443 = "FT", 1,MIN(1,IF('3.Weekly Hours &amp; Wage Activity'!O443 = "", "",MIN('3.Weekly Hours &amp; Wage Activity'!O443/40,1)),IF('3.Weekly Hours &amp; Wage Activity'!O443="", "",'3.Weekly Hours &amp; Wage Activity'!O443/40 ))),0)</f>
        <v>0</v>
      </c>
      <c r="AG443" s="86">
        <f>IFERROR(IF('3.Weekly Hours &amp; Wage Activity'!P443 = "FT", 1,MIN(1,IF('3.Weekly Hours &amp; Wage Activity'!P443 = "", "",MIN('3.Weekly Hours &amp; Wage Activity'!P443/40,1)),IF('3.Weekly Hours &amp; Wage Activity'!P443="", "",'3.Weekly Hours &amp; Wage Activity'!P443/40 ))),0)</f>
        <v>0</v>
      </c>
      <c r="AH443" s="86">
        <f>IFERROR(IF('3.Weekly Hours &amp; Wage Activity'!Q443 = "FT", 1,MIN(1,IF('3.Weekly Hours &amp; Wage Activity'!Q443 = "", "",MIN('3.Weekly Hours &amp; Wage Activity'!Q443/40,1)),IF('3.Weekly Hours &amp; Wage Activity'!Q443="", "",'3.Weekly Hours &amp; Wage Activity'!Q443/40 ))),0)</f>
        <v>0</v>
      </c>
      <c r="AI443" s="86">
        <f>IFERROR(IF('3.Weekly Hours &amp; Wage Activity'!R443 = "FT", 1,MIN(1,IF('3.Weekly Hours &amp; Wage Activity'!R443 = "", "",MIN('3.Weekly Hours &amp; Wage Activity'!R443/40,1)),IF('3.Weekly Hours &amp; Wage Activity'!R443="", "",'3.Weekly Hours &amp; Wage Activity'!R443/40 ))),0)</f>
        <v>0</v>
      </c>
      <c r="AJ443" s="86">
        <f>IFERROR(IF('3.Weekly Hours &amp; Wage Activity'!S443 = "FT", 1,MIN(1,IF('3.Weekly Hours &amp; Wage Activity'!S443 = "", "",MIN('3.Weekly Hours &amp; Wage Activity'!S443/40,1)),IF('3.Weekly Hours &amp; Wage Activity'!S443="", "",'3.Weekly Hours &amp; Wage Activity'!S443/40 ))),0)</f>
        <v>0</v>
      </c>
      <c r="AK443" s="86">
        <f>IFERROR(IF('3.Weekly Hours &amp; Wage Activity'!T443 = "FT", 1,MIN(1,IF('3.Weekly Hours &amp; Wage Activity'!T443 = "", "",MIN('3.Weekly Hours &amp; Wage Activity'!T443/40,1)),IF('3.Weekly Hours &amp; Wage Activity'!T443="", "",'3.Weekly Hours &amp; Wage Activity'!T443/40 ))),0)</f>
        <v>0</v>
      </c>
      <c r="AL443" s="86">
        <f>IFERROR(IF('3.Weekly Hours &amp; Wage Activity'!U443 = "FT", 1,MIN(1,IF('3.Weekly Hours &amp; Wage Activity'!U443 = "", "",MIN('3.Weekly Hours &amp; Wage Activity'!U443/40,1)),IF('3.Weekly Hours &amp; Wage Activity'!U443="", "",'3.Weekly Hours &amp; Wage Activity'!U443/40 ))),0)</f>
        <v>0</v>
      </c>
      <c r="AM443" s="86">
        <f>IFERROR(IF('3.Weekly Hours &amp; Wage Activity'!V443 = "FT", 1,MIN(1,IF('3.Weekly Hours &amp; Wage Activity'!V443 = "", "",MIN('3.Weekly Hours &amp; Wage Activity'!V443/40,1)),IF('3.Weekly Hours &amp; Wage Activity'!V443="", "",'3.Weekly Hours &amp; Wage Activity'!V443/40 ))),0)</f>
        <v>0</v>
      </c>
      <c r="AN443" s="86">
        <f>IFERROR(IF('3.Weekly Hours &amp; Wage Activity'!W443 = "FT", 1,MIN(1,IF('3.Weekly Hours &amp; Wage Activity'!W443 = "", "",MIN('3.Weekly Hours &amp; Wage Activity'!W443/40,1)),IF('3.Weekly Hours &amp; Wage Activity'!W443="", "",'3.Weekly Hours &amp; Wage Activity'!W443/40 ))),0)</f>
        <v>0</v>
      </c>
      <c r="AO443" s="86">
        <f>IFERROR(IF('3.Weekly Hours &amp; Wage Activity'!X443 = "FT", 1,MIN(1,IF('3.Weekly Hours &amp; Wage Activity'!X443 = "", "",MIN('3.Weekly Hours &amp; Wage Activity'!X443/40,1)),IF('3.Weekly Hours &amp; Wage Activity'!X443="", "",'3.Weekly Hours &amp; Wage Activity'!X443/40 ))),0)</f>
        <v>0</v>
      </c>
      <c r="AP443" s="86">
        <f>IFERROR(IF('3.Weekly Hours &amp; Wage Activity'!Y443 = "FT", 1,MIN(1,IF('3.Weekly Hours &amp; Wage Activity'!Y443 = "", "",MIN('3.Weekly Hours &amp; Wage Activity'!Y443/40,1)),IF('3.Weekly Hours &amp; Wage Activity'!Y443="", "",'3.Weekly Hours &amp; Wage Activity'!Y443/40 ))),0)</f>
        <v>0</v>
      </c>
      <c r="AQ443" s="86">
        <f>IFERROR(IF('3.Weekly Hours &amp; Wage Activity'!Z443 = "FT", 1,MIN(1,IF('3.Weekly Hours &amp; Wage Activity'!Z443 = "", "",MIN('3.Weekly Hours &amp; Wage Activity'!Z443/40,1)),IF('3.Weekly Hours &amp; Wage Activity'!Z443="", "",'3.Weekly Hours &amp; Wage Activity'!Z443/40 ))),0)</f>
        <v>0</v>
      </c>
      <c r="AR443" s="86">
        <f>IFERROR(IF('3.Weekly Hours &amp; Wage Activity'!AA443 = "FT", 1,MIN(1,IF('3.Weekly Hours &amp; Wage Activity'!AA443 = "", "",MIN('3.Weekly Hours &amp; Wage Activity'!AA443/40,1)),IF('3.Weekly Hours &amp; Wage Activity'!AA443="", "",'3.Weekly Hours &amp; Wage Activity'!AA443/40 ))),0)</f>
        <v>0</v>
      </c>
      <c r="AS443" s="86">
        <f>IFERROR(IF('3.Weekly Hours &amp; Wage Activity'!AB443 = "FT", 1,MIN(1,IF('3.Weekly Hours &amp; Wage Activity'!AB443 = "", "",MIN('3.Weekly Hours &amp; Wage Activity'!AB443/40,1)),IF('3.Weekly Hours &amp; Wage Activity'!AB443="", "",'3.Weekly Hours &amp; Wage Activity'!AB443/40 ))),0)</f>
        <v>0</v>
      </c>
      <c r="AT443" s="86">
        <f>IFERROR(IF('3.Weekly Hours &amp; Wage Activity'!AC443 = "FT", 1,MIN(1,IF('3.Weekly Hours &amp; Wage Activity'!AC443 = "", "",MIN('3.Weekly Hours &amp; Wage Activity'!AC443/40,1)),IF('3.Weekly Hours &amp; Wage Activity'!AC443="", "",'3.Weekly Hours &amp; Wage Activity'!AC443/40 ))),0)</f>
        <v>0</v>
      </c>
      <c r="AU443" s="86">
        <f>IFERROR(IF('3.Weekly Hours &amp; Wage Activity'!AD443 = "FT", 1,MIN(1,IF('3.Weekly Hours &amp; Wage Activity'!AD443 = "", "",MIN('3.Weekly Hours &amp; Wage Activity'!AD443/40,1)),IF('3.Weekly Hours &amp; Wage Activity'!AD443="", "",'3.Weekly Hours &amp; Wage Activity'!AD443/40 ))),0)</f>
        <v>0</v>
      </c>
      <c r="AV443" s="86">
        <f>IFERROR(IF('3.Weekly Hours &amp; Wage Activity'!AE443 = "FT", 1,MIN(1,IF('3.Weekly Hours &amp; Wage Activity'!AE443 = "", "",MIN('3.Weekly Hours &amp; Wage Activity'!AE443/40,1)),IF('3.Weekly Hours &amp; Wage Activity'!AE443="", "",'3.Weekly Hours &amp; Wage Activity'!AE443/40 ))),0)</f>
        <v>0</v>
      </c>
      <c r="AW443" s="86">
        <f>IFERROR(IF('3.Weekly Hours &amp; Wage Activity'!AF443 = "FT", 1,MIN(1,IF('3.Weekly Hours &amp; Wage Activity'!AF443 = "", "",MIN('3.Weekly Hours &amp; Wage Activity'!AF443/40,1)),IF('3.Weekly Hours &amp; Wage Activity'!AF443="", "",'3.Weekly Hours &amp; Wage Activity'!AF443/40 ))),0)</f>
        <v>0</v>
      </c>
      <c r="AX443" s="86">
        <f>IFERROR(IF('3.Weekly Hours &amp; Wage Activity'!AG443 = "FT", 1,MIN(1,IF('3.Weekly Hours &amp; Wage Activity'!AG443 = "", "",MIN('3.Weekly Hours &amp; Wage Activity'!AG443/40,1)),IF('3.Weekly Hours &amp; Wage Activity'!AG443="", "",'3.Weekly Hours &amp; Wage Activity'!AG443/40 ))),0)</f>
        <v>0</v>
      </c>
      <c r="AY443" s="523">
        <f>SUM( IF(COUNTIF('3.Weekly Hours &amp; Wage Activity'!J443:Q443, "&lt;&gt;FT") = 0, COLUMNS('3.Weekly Hours &amp; Wage Activity'!J443:AG443) * 40, '3.Weekly Hours &amp; Wage Activity'!J443:AG443))</f>
        <v>0</v>
      </c>
      <c r="AZ443" s="86">
        <f t="shared" si="48"/>
        <v>0</v>
      </c>
      <c r="BA443" s="87">
        <f t="shared" si="49"/>
        <v>0</v>
      </c>
      <c r="BB443" s="74" t="str">
        <f>IF('2.Census &amp; Reference Benchmarks'!K443 = "", "", '2.Census &amp; Reference Benchmarks'!K443)</f>
        <v/>
      </c>
      <c r="BC443" s="185">
        <f>IF('2.Census &amp; Reference Benchmarks'!L443="N/A",IF(OR(AND(G443="",I443=""),AND(G443&lt;DATEVALUE("1/1/2020"),OR(I443="",I443&gt;DATEVALUE("3/31/2020")))),177.14,IF(OR(I443 = "", I443 &gt; DATEVALUE("1/31/2020")), ROUND(177.14*((DATEVALUE("2/1/2020") -G443)/31),1))),IF('2.Census &amp; Reference Benchmarks'!L443="",0,'2.Census &amp; Reference Benchmarks'!L443))</f>
        <v>0</v>
      </c>
      <c r="BD443" s="74" t="str">
        <f>IF('2.Census &amp; Reference Benchmarks'!N443 = "", "", '2.Census &amp; Reference Benchmarks'!N443)</f>
        <v/>
      </c>
      <c r="BE443" s="185">
        <f>IF('2.Census &amp; Reference Benchmarks'!O443="N/A",IF(OR(AND(G443="",I443=""),AND(G443&lt;=DATEVALUE("2/1/2020"),OR(I443="",I443&gt;=DATEVALUE("2/29/2020")))),165.71,IF(AND(G443&gt;DATEVALUE("2/1/2020"),OR(I443="",I443&lt;=DATEVALUE("2/29/2020"))),((DATEVALUE("3/1/2020")-G443)/29)*165.71,"")),IF('2.Census &amp; Reference Benchmarks'!O443="",0,'2.Census &amp; Reference Benchmarks'!O443))</f>
        <v>0</v>
      </c>
    </row>
    <row r="444" spans="1:57" x14ac:dyDescent="0.25">
      <c r="A444" s="3"/>
      <c r="B444" s="56">
        <f>IF('2.Census &amp; Reference Benchmarks'!B444 &lt;&gt;"",'2.Census &amp; Reference Benchmarks'!B444,"")</f>
        <v>0</v>
      </c>
      <c r="C444" s="56">
        <f>IF('2.Census &amp; Reference Benchmarks'!C444 &lt;&gt;"",'2.Census &amp; Reference Benchmarks'!C444,"")</f>
        <v>0</v>
      </c>
      <c r="D444" s="57" t="str">
        <f>IF('2.Census &amp; Reference Benchmarks'!D444 &lt;&gt;"",'2.Census &amp; Reference Benchmarks'!D444,"")</f>
        <v/>
      </c>
      <c r="E444" s="56" t="str">
        <f>IF('2.Census &amp; Reference Benchmarks'!E444 &lt;&gt;"",'2.Census &amp; Reference Benchmarks'!E444,"")</f>
        <v/>
      </c>
      <c r="F444" s="56" t="str">
        <f>IF('2.Census &amp; Reference Benchmarks'!F444 &lt;&gt;"",'2.Census &amp; Reference Benchmarks'!F444,"")</f>
        <v/>
      </c>
      <c r="G444" s="58" t="str">
        <f>IF('2.Census &amp; Reference Benchmarks'!G444 &lt;&gt;"",'2.Census &amp; Reference Benchmarks'!G444,"")</f>
        <v/>
      </c>
      <c r="H444" s="58" t="str">
        <f>IF('2.Census &amp; Reference Benchmarks'!H444 &lt;&gt;"",'2.Census &amp; Reference Benchmarks'!H444,"")</f>
        <v/>
      </c>
      <c r="I444" s="58" t="str">
        <f>IF('2.Census &amp; Reference Benchmarks'!I444 &lt;&gt;"",'2.Census &amp; Reference Benchmarks'!I444,"")</f>
        <v/>
      </c>
      <c r="J444" s="69" t="str">
        <f>IF('2.Census &amp; Reference Benchmarks'!J444 &lt;&gt;"",'2.Census &amp; Reference Benchmarks'!J444,"")</f>
        <v/>
      </c>
      <c r="K444" s="58" t="str">
        <f>IF('7.Safe Harbor Input Data &amp; Calc'!Q446 &lt;&gt; "", '7.Safe Harbor Input Data &amp; Calc'!Q446, "")</f>
        <v>No</v>
      </c>
      <c r="L444" s="59" t="str">
        <f>IF('2.Census &amp; Reference Benchmarks'!T444&lt;&gt; "",'2.Census &amp; Reference Benchmarks'!T444,"")</f>
        <v/>
      </c>
      <c r="M444" s="60">
        <f>'2.Census &amp; Reference Benchmarks'!M444</f>
        <v>0</v>
      </c>
      <c r="N444" s="60">
        <f>'2.Census &amp; Reference Benchmarks'!P444</f>
        <v>0</v>
      </c>
      <c r="O444" s="60">
        <f>'2.Census &amp; Reference Benchmarks'!S444</f>
        <v>0</v>
      </c>
      <c r="P444" s="52">
        <f>IF( AND(I444 &lt; '1. Summary for SBA'!$J$7, I444 &lt;&gt;""), 0, IF(AND(G444="",I444=""),SUM(M444:O444)*4,IF(I444&lt;'1. Summary for SBA'!$J$7,0,IF(K444="Yes",0,IF(H444="Salary",IF(AND(SUM(M444:O444)*4&lt;100000,L444=""),(SUM(M444:O444)/(IF(OR(I444=0,I444&gt;=DATEVALUE("3/31/2020")),DATEVALUE("3/31/2020"),I444)-IF(OR(G444&lt;=DATEVALUE("1/1/2020"), G444 = ""),DATEVALUE("1/1/2020"),IF(OR(MONTH(G444)=1),G444+1,IF(MONTH(G444)=3,G444,G444-1)))))*360,0),0)))))</f>
        <v>0</v>
      </c>
      <c r="Q444" s="52">
        <f t="shared" si="50"/>
        <v>0</v>
      </c>
      <c r="R444" s="67">
        <f t="shared" si="44"/>
        <v>0</v>
      </c>
      <c r="S444" s="53">
        <f>SUM('3.Weekly Hours &amp; Wage Activity'!AI444:BF444)</f>
        <v>0</v>
      </c>
      <c r="T444" s="53">
        <f>IF(AND(I444&lt;&gt; "",  I444 &lt; '1. Summary for SBA'!$J$11 +168, I444 &gt; '1. Summary for SBA'!$J$11),S444+(((168-(I444-'1. Summary for SBA'!$J$11+1))*S444)/((I444-'1. Summary for SBA'!$J$11+1))),0)</f>
        <v>0</v>
      </c>
      <c r="U444" s="369">
        <f>IF(K444= "Yes",0,IF( H444 = "salary",IF(T444 = 0,MAX(0,$R444-$S444), R444-T444),IF( H444 = "Hourly",'6. Hourly EE Wage Reduction'!AA444, 0)))</f>
        <v>0</v>
      </c>
      <c r="V444" s="67">
        <f t="shared" si="45"/>
        <v>0</v>
      </c>
      <c r="W444" s="405" t="str">
        <f>IF(U444 = 0, "No",IF('6. Hourly EE Wage Reduction'!T444 &gt;'6. Hourly EE Wage Reduction'!W444, "Yes", "No"))</f>
        <v>No</v>
      </c>
      <c r="X444" s="67">
        <f t="shared" si="46"/>
        <v>0</v>
      </c>
      <c r="Y444" s="67">
        <f t="shared" si="47"/>
        <v>0</v>
      </c>
      <c r="AA444" s="86">
        <f>IFERROR(IF('3.Weekly Hours &amp; Wage Activity'!J444 = "FT", 1,MIN(1,IF('3.Weekly Hours &amp; Wage Activity'!J444 = "", "",MIN('3.Weekly Hours &amp; Wage Activity'!J444/40,1)),IF('3.Weekly Hours &amp; Wage Activity'!J444="", "",'3.Weekly Hours &amp; Wage Activity'!J444/40 ))),0)</f>
        <v>0</v>
      </c>
      <c r="AB444" s="86">
        <f>IFERROR(IF('3.Weekly Hours &amp; Wage Activity'!K444 = "FT", 1,MIN(1,IF('3.Weekly Hours &amp; Wage Activity'!K444 = "", "",MIN('3.Weekly Hours &amp; Wage Activity'!K444/40,1)),IF('3.Weekly Hours &amp; Wage Activity'!K444="", "",'3.Weekly Hours &amp; Wage Activity'!K444/40 ))),0)</f>
        <v>0</v>
      </c>
      <c r="AC444" s="86">
        <f>IFERROR(IF('3.Weekly Hours &amp; Wage Activity'!L444 = "FT", 1,MIN(1,IF('3.Weekly Hours &amp; Wage Activity'!L444 = "", "",MIN('3.Weekly Hours &amp; Wage Activity'!L444/40,1)),IF('3.Weekly Hours &amp; Wage Activity'!L444="", "",'3.Weekly Hours &amp; Wage Activity'!L444/40 ))),0)</f>
        <v>0</v>
      </c>
      <c r="AD444" s="86">
        <f>IFERROR(IF('3.Weekly Hours &amp; Wage Activity'!M444 = "FT", 1,MIN(1,IF('3.Weekly Hours &amp; Wage Activity'!M444 = "", "",MIN('3.Weekly Hours &amp; Wage Activity'!M444/40,1)),IF('3.Weekly Hours &amp; Wage Activity'!M444="", "",'3.Weekly Hours &amp; Wage Activity'!M444/40 ))),0)</f>
        <v>0</v>
      </c>
      <c r="AE444" s="86">
        <f>IFERROR(IF('3.Weekly Hours &amp; Wage Activity'!N444 = "FT", 1,MIN(1,IF('3.Weekly Hours &amp; Wage Activity'!N444 = "", "",MIN('3.Weekly Hours &amp; Wage Activity'!N444/40,1)),IF('3.Weekly Hours &amp; Wage Activity'!N444="", "",'3.Weekly Hours &amp; Wage Activity'!N444/40 ))),0)</f>
        <v>0</v>
      </c>
      <c r="AF444" s="86">
        <f>IFERROR(IF('3.Weekly Hours &amp; Wage Activity'!O444 = "FT", 1,MIN(1,IF('3.Weekly Hours &amp; Wage Activity'!O444 = "", "",MIN('3.Weekly Hours &amp; Wage Activity'!O444/40,1)),IF('3.Weekly Hours &amp; Wage Activity'!O444="", "",'3.Weekly Hours &amp; Wage Activity'!O444/40 ))),0)</f>
        <v>0</v>
      </c>
      <c r="AG444" s="86">
        <f>IFERROR(IF('3.Weekly Hours &amp; Wage Activity'!P444 = "FT", 1,MIN(1,IF('3.Weekly Hours &amp; Wage Activity'!P444 = "", "",MIN('3.Weekly Hours &amp; Wage Activity'!P444/40,1)),IF('3.Weekly Hours &amp; Wage Activity'!P444="", "",'3.Weekly Hours &amp; Wage Activity'!P444/40 ))),0)</f>
        <v>0</v>
      </c>
      <c r="AH444" s="86">
        <f>IFERROR(IF('3.Weekly Hours &amp; Wage Activity'!Q444 = "FT", 1,MIN(1,IF('3.Weekly Hours &amp; Wage Activity'!Q444 = "", "",MIN('3.Weekly Hours &amp; Wage Activity'!Q444/40,1)),IF('3.Weekly Hours &amp; Wage Activity'!Q444="", "",'3.Weekly Hours &amp; Wage Activity'!Q444/40 ))),0)</f>
        <v>0</v>
      </c>
      <c r="AI444" s="86">
        <f>IFERROR(IF('3.Weekly Hours &amp; Wage Activity'!R444 = "FT", 1,MIN(1,IF('3.Weekly Hours &amp; Wage Activity'!R444 = "", "",MIN('3.Weekly Hours &amp; Wage Activity'!R444/40,1)),IF('3.Weekly Hours &amp; Wage Activity'!R444="", "",'3.Weekly Hours &amp; Wage Activity'!R444/40 ))),0)</f>
        <v>0</v>
      </c>
      <c r="AJ444" s="86">
        <f>IFERROR(IF('3.Weekly Hours &amp; Wage Activity'!S444 = "FT", 1,MIN(1,IF('3.Weekly Hours &amp; Wage Activity'!S444 = "", "",MIN('3.Weekly Hours &amp; Wage Activity'!S444/40,1)),IF('3.Weekly Hours &amp; Wage Activity'!S444="", "",'3.Weekly Hours &amp; Wage Activity'!S444/40 ))),0)</f>
        <v>0</v>
      </c>
      <c r="AK444" s="86">
        <f>IFERROR(IF('3.Weekly Hours &amp; Wage Activity'!T444 = "FT", 1,MIN(1,IF('3.Weekly Hours &amp; Wage Activity'!T444 = "", "",MIN('3.Weekly Hours &amp; Wage Activity'!T444/40,1)),IF('3.Weekly Hours &amp; Wage Activity'!T444="", "",'3.Weekly Hours &amp; Wage Activity'!T444/40 ))),0)</f>
        <v>0</v>
      </c>
      <c r="AL444" s="86">
        <f>IFERROR(IF('3.Weekly Hours &amp; Wage Activity'!U444 = "FT", 1,MIN(1,IF('3.Weekly Hours &amp; Wage Activity'!U444 = "", "",MIN('3.Weekly Hours &amp; Wage Activity'!U444/40,1)),IF('3.Weekly Hours &amp; Wage Activity'!U444="", "",'3.Weekly Hours &amp; Wage Activity'!U444/40 ))),0)</f>
        <v>0</v>
      </c>
      <c r="AM444" s="86">
        <f>IFERROR(IF('3.Weekly Hours &amp; Wage Activity'!V444 = "FT", 1,MIN(1,IF('3.Weekly Hours &amp; Wage Activity'!V444 = "", "",MIN('3.Weekly Hours &amp; Wage Activity'!V444/40,1)),IF('3.Weekly Hours &amp; Wage Activity'!V444="", "",'3.Weekly Hours &amp; Wage Activity'!V444/40 ))),0)</f>
        <v>0</v>
      </c>
      <c r="AN444" s="86">
        <f>IFERROR(IF('3.Weekly Hours &amp; Wage Activity'!W444 = "FT", 1,MIN(1,IF('3.Weekly Hours &amp; Wage Activity'!W444 = "", "",MIN('3.Weekly Hours &amp; Wage Activity'!W444/40,1)),IF('3.Weekly Hours &amp; Wage Activity'!W444="", "",'3.Weekly Hours &amp; Wage Activity'!W444/40 ))),0)</f>
        <v>0</v>
      </c>
      <c r="AO444" s="86">
        <f>IFERROR(IF('3.Weekly Hours &amp; Wage Activity'!X444 = "FT", 1,MIN(1,IF('3.Weekly Hours &amp; Wage Activity'!X444 = "", "",MIN('3.Weekly Hours &amp; Wage Activity'!X444/40,1)),IF('3.Weekly Hours &amp; Wage Activity'!X444="", "",'3.Weekly Hours &amp; Wage Activity'!X444/40 ))),0)</f>
        <v>0</v>
      </c>
      <c r="AP444" s="86">
        <f>IFERROR(IF('3.Weekly Hours &amp; Wage Activity'!Y444 = "FT", 1,MIN(1,IF('3.Weekly Hours &amp; Wage Activity'!Y444 = "", "",MIN('3.Weekly Hours &amp; Wage Activity'!Y444/40,1)),IF('3.Weekly Hours &amp; Wage Activity'!Y444="", "",'3.Weekly Hours &amp; Wage Activity'!Y444/40 ))),0)</f>
        <v>0</v>
      </c>
      <c r="AQ444" s="86">
        <f>IFERROR(IF('3.Weekly Hours &amp; Wage Activity'!Z444 = "FT", 1,MIN(1,IF('3.Weekly Hours &amp; Wage Activity'!Z444 = "", "",MIN('3.Weekly Hours &amp; Wage Activity'!Z444/40,1)),IF('3.Weekly Hours &amp; Wage Activity'!Z444="", "",'3.Weekly Hours &amp; Wage Activity'!Z444/40 ))),0)</f>
        <v>0</v>
      </c>
      <c r="AR444" s="86">
        <f>IFERROR(IF('3.Weekly Hours &amp; Wage Activity'!AA444 = "FT", 1,MIN(1,IF('3.Weekly Hours &amp; Wage Activity'!AA444 = "", "",MIN('3.Weekly Hours &amp; Wage Activity'!AA444/40,1)),IF('3.Weekly Hours &amp; Wage Activity'!AA444="", "",'3.Weekly Hours &amp; Wage Activity'!AA444/40 ))),0)</f>
        <v>0</v>
      </c>
      <c r="AS444" s="86">
        <f>IFERROR(IF('3.Weekly Hours &amp; Wage Activity'!AB444 = "FT", 1,MIN(1,IF('3.Weekly Hours &amp; Wage Activity'!AB444 = "", "",MIN('3.Weekly Hours &amp; Wage Activity'!AB444/40,1)),IF('3.Weekly Hours &amp; Wage Activity'!AB444="", "",'3.Weekly Hours &amp; Wage Activity'!AB444/40 ))),0)</f>
        <v>0</v>
      </c>
      <c r="AT444" s="86">
        <f>IFERROR(IF('3.Weekly Hours &amp; Wage Activity'!AC444 = "FT", 1,MIN(1,IF('3.Weekly Hours &amp; Wage Activity'!AC444 = "", "",MIN('3.Weekly Hours &amp; Wage Activity'!AC444/40,1)),IF('3.Weekly Hours &amp; Wage Activity'!AC444="", "",'3.Weekly Hours &amp; Wage Activity'!AC444/40 ))),0)</f>
        <v>0</v>
      </c>
      <c r="AU444" s="86">
        <f>IFERROR(IF('3.Weekly Hours &amp; Wage Activity'!AD444 = "FT", 1,MIN(1,IF('3.Weekly Hours &amp; Wage Activity'!AD444 = "", "",MIN('3.Weekly Hours &amp; Wage Activity'!AD444/40,1)),IF('3.Weekly Hours &amp; Wage Activity'!AD444="", "",'3.Weekly Hours &amp; Wage Activity'!AD444/40 ))),0)</f>
        <v>0</v>
      </c>
      <c r="AV444" s="86">
        <f>IFERROR(IF('3.Weekly Hours &amp; Wage Activity'!AE444 = "FT", 1,MIN(1,IF('3.Weekly Hours &amp; Wage Activity'!AE444 = "", "",MIN('3.Weekly Hours &amp; Wage Activity'!AE444/40,1)),IF('3.Weekly Hours &amp; Wage Activity'!AE444="", "",'3.Weekly Hours &amp; Wage Activity'!AE444/40 ))),0)</f>
        <v>0</v>
      </c>
      <c r="AW444" s="86">
        <f>IFERROR(IF('3.Weekly Hours &amp; Wage Activity'!AF444 = "FT", 1,MIN(1,IF('3.Weekly Hours &amp; Wage Activity'!AF444 = "", "",MIN('3.Weekly Hours &amp; Wage Activity'!AF444/40,1)),IF('3.Weekly Hours &amp; Wage Activity'!AF444="", "",'3.Weekly Hours &amp; Wage Activity'!AF444/40 ))),0)</f>
        <v>0</v>
      </c>
      <c r="AX444" s="86">
        <f>IFERROR(IF('3.Weekly Hours &amp; Wage Activity'!AG444 = "FT", 1,MIN(1,IF('3.Weekly Hours &amp; Wage Activity'!AG444 = "", "",MIN('3.Weekly Hours &amp; Wage Activity'!AG444/40,1)),IF('3.Weekly Hours &amp; Wage Activity'!AG444="", "",'3.Weekly Hours &amp; Wage Activity'!AG444/40 ))),0)</f>
        <v>0</v>
      </c>
      <c r="AY444" s="523">
        <f>SUM( IF(COUNTIF('3.Weekly Hours &amp; Wage Activity'!J444:Q444, "&lt;&gt;FT") = 0, COLUMNS('3.Weekly Hours &amp; Wage Activity'!J444:AG444) * 40, '3.Weekly Hours &amp; Wage Activity'!J444:AG444))</f>
        <v>0</v>
      </c>
      <c r="AZ444" s="86">
        <f t="shared" si="48"/>
        <v>0</v>
      </c>
      <c r="BA444" s="87">
        <f t="shared" si="49"/>
        <v>0</v>
      </c>
      <c r="BB444" s="74" t="str">
        <f>IF('2.Census &amp; Reference Benchmarks'!K444 = "", "", '2.Census &amp; Reference Benchmarks'!K444)</f>
        <v/>
      </c>
      <c r="BC444" s="185">
        <f>IF('2.Census &amp; Reference Benchmarks'!L444="N/A",IF(OR(AND(G444="",I444=""),AND(G444&lt;DATEVALUE("1/1/2020"),OR(I444="",I444&gt;DATEVALUE("3/31/2020")))),177.14,IF(OR(I444 = "", I444 &gt; DATEVALUE("1/31/2020")), ROUND(177.14*((DATEVALUE("2/1/2020") -G444)/31),1))),IF('2.Census &amp; Reference Benchmarks'!L444="",0,'2.Census &amp; Reference Benchmarks'!L444))</f>
        <v>0</v>
      </c>
      <c r="BD444" s="74" t="str">
        <f>IF('2.Census &amp; Reference Benchmarks'!N444 = "", "", '2.Census &amp; Reference Benchmarks'!N444)</f>
        <v/>
      </c>
      <c r="BE444" s="185">
        <f>IF('2.Census &amp; Reference Benchmarks'!O444="N/A",IF(OR(AND(G444="",I444=""),AND(G444&lt;=DATEVALUE("2/1/2020"),OR(I444="",I444&gt;=DATEVALUE("2/29/2020")))),165.71,IF(AND(G444&gt;DATEVALUE("2/1/2020"),OR(I444="",I444&lt;=DATEVALUE("2/29/2020"))),((DATEVALUE("3/1/2020")-G444)/29)*165.71,"")),IF('2.Census &amp; Reference Benchmarks'!O444="",0,'2.Census &amp; Reference Benchmarks'!O444))</f>
        <v>0</v>
      </c>
    </row>
    <row r="445" spans="1:57" x14ac:dyDescent="0.25">
      <c r="A445" s="3"/>
      <c r="B445" s="56">
        <f>IF('2.Census &amp; Reference Benchmarks'!B445 &lt;&gt;"",'2.Census &amp; Reference Benchmarks'!B445,"")</f>
        <v>0</v>
      </c>
      <c r="C445" s="56">
        <f>IF('2.Census &amp; Reference Benchmarks'!C445 &lt;&gt;"",'2.Census &amp; Reference Benchmarks'!C445,"")</f>
        <v>0</v>
      </c>
      <c r="D445" s="57" t="str">
        <f>IF('2.Census &amp; Reference Benchmarks'!D445 &lt;&gt;"",'2.Census &amp; Reference Benchmarks'!D445,"")</f>
        <v/>
      </c>
      <c r="E445" s="56" t="str">
        <f>IF('2.Census &amp; Reference Benchmarks'!E445 &lt;&gt;"",'2.Census &amp; Reference Benchmarks'!E445,"")</f>
        <v/>
      </c>
      <c r="F445" s="56" t="str">
        <f>IF('2.Census &amp; Reference Benchmarks'!F445 &lt;&gt;"",'2.Census &amp; Reference Benchmarks'!F445,"")</f>
        <v/>
      </c>
      <c r="G445" s="58" t="str">
        <f>IF('2.Census &amp; Reference Benchmarks'!G445 &lt;&gt;"",'2.Census &amp; Reference Benchmarks'!G445,"")</f>
        <v/>
      </c>
      <c r="H445" s="58" t="str">
        <f>IF('2.Census &amp; Reference Benchmarks'!H445 &lt;&gt;"",'2.Census &amp; Reference Benchmarks'!H445,"")</f>
        <v/>
      </c>
      <c r="I445" s="58" t="str">
        <f>IF('2.Census &amp; Reference Benchmarks'!I445 &lt;&gt;"",'2.Census &amp; Reference Benchmarks'!I445,"")</f>
        <v/>
      </c>
      <c r="J445" s="69" t="str">
        <f>IF('2.Census &amp; Reference Benchmarks'!J445 &lt;&gt;"",'2.Census &amp; Reference Benchmarks'!J445,"")</f>
        <v/>
      </c>
      <c r="K445" s="58" t="str">
        <f>IF('7.Safe Harbor Input Data &amp; Calc'!Q447 &lt;&gt; "", '7.Safe Harbor Input Data &amp; Calc'!Q447, "")</f>
        <v>No</v>
      </c>
      <c r="L445" s="59" t="str">
        <f>IF('2.Census &amp; Reference Benchmarks'!T445&lt;&gt; "",'2.Census &amp; Reference Benchmarks'!T445,"")</f>
        <v/>
      </c>
      <c r="M445" s="60">
        <f>'2.Census &amp; Reference Benchmarks'!M445</f>
        <v>0</v>
      </c>
      <c r="N445" s="60">
        <f>'2.Census &amp; Reference Benchmarks'!P445</f>
        <v>0</v>
      </c>
      <c r="O445" s="60">
        <f>'2.Census &amp; Reference Benchmarks'!S445</f>
        <v>0</v>
      </c>
      <c r="P445" s="52">
        <f>IF( AND(I445 &lt; '1. Summary for SBA'!$J$7, I445 &lt;&gt;""), 0, IF(AND(G445="",I445=""),SUM(M445:O445)*4,IF(I445&lt;'1. Summary for SBA'!$J$7,0,IF(K445="Yes",0,IF(H445="Salary",IF(AND(SUM(M445:O445)*4&lt;100000,L445=""),(SUM(M445:O445)/(IF(OR(I445=0,I445&gt;=DATEVALUE("3/31/2020")),DATEVALUE("3/31/2020"),I445)-IF(OR(G445&lt;=DATEVALUE("1/1/2020"), G445 = ""),DATEVALUE("1/1/2020"),IF(OR(MONTH(G445)=1),G445+1,IF(MONTH(G445)=3,G445,G445-1)))))*360,0),0)))))</f>
        <v>0</v>
      </c>
      <c r="Q445" s="52">
        <f t="shared" si="50"/>
        <v>0</v>
      </c>
      <c r="R445" s="67">
        <f t="shared" si="44"/>
        <v>0</v>
      </c>
      <c r="S445" s="53">
        <f>SUM('3.Weekly Hours &amp; Wage Activity'!AI445:BF445)</f>
        <v>0</v>
      </c>
      <c r="T445" s="53">
        <f>IF(AND(I445&lt;&gt; "",  I445 &lt; '1. Summary for SBA'!$J$11 +168, I445 &gt; '1. Summary for SBA'!$J$11),S445+(((168-(I445-'1. Summary for SBA'!$J$11+1))*S445)/((I445-'1. Summary for SBA'!$J$11+1))),0)</f>
        <v>0</v>
      </c>
      <c r="U445" s="369">
        <f>IF(K445= "Yes",0,IF( H445 = "salary",IF(T445 = 0,MAX(0,$R445-$S445), R445-T445),IF( H445 = "Hourly",'6. Hourly EE Wage Reduction'!AA445, 0)))</f>
        <v>0</v>
      </c>
      <c r="V445" s="67">
        <f t="shared" si="45"/>
        <v>0</v>
      </c>
      <c r="W445" s="405" t="str">
        <f>IF(U445 = 0, "No",IF('6. Hourly EE Wage Reduction'!T445 &gt;'6. Hourly EE Wage Reduction'!W445, "Yes", "No"))</f>
        <v>No</v>
      </c>
      <c r="X445" s="67">
        <f t="shared" si="46"/>
        <v>0</v>
      </c>
      <c r="Y445" s="67">
        <f t="shared" si="47"/>
        <v>0</v>
      </c>
      <c r="AA445" s="86">
        <f>IFERROR(IF('3.Weekly Hours &amp; Wage Activity'!J445 = "FT", 1,MIN(1,IF('3.Weekly Hours &amp; Wage Activity'!J445 = "", "",MIN('3.Weekly Hours &amp; Wage Activity'!J445/40,1)),IF('3.Weekly Hours &amp; Wage Activity'!J445="", "",'3.Weekly Hours &amp; Wage Activity'!J445/40 ))),0)</f>
        <v>0</v>
      </c>
      <c r="AB445" s="86">
        <f>IFERROR(IF('3.Weekly Hours &amp; Wage Activity'!K445 = "FT", 1,MIN(1,IF('3.Weekly Hours &amp; Wage Activity'!K445 = "", "",MIN('3.Weekly Hours &amp; Wage Activity'!K445/40,1)),IF('3.Weekly Hours &amp; Wage Activity'!K445="", "",'3.Weekly Hours &amp; Wage Activity'!K445/40 ))),0)</f>
        <v>0</v>
      </c>
      <c r="AC445" s="86">
        <f>IFERROR(IF('3.Weekly Hours &amp; Wage Activity'!L445 = "FT", 1,MIN(1,IF('3.Weekly Hours &amp; Wage Activity'!L445 = "", "",MIN('3.Weekly Hours &amp; Wage Activity'!L445/40,1)),IF('3.Weekly Hours &amp; Wage Activity'!L445="", "",'3.Weekly Hours &amp; Wage Activity'!L445/40 ))),0)</f>
        <v>0</v>
      </c>
      <c r="AD445" s="86">
        <f>IFERROR(IF('3.Weekly Hours &amp; Wage Activity'!M445 = "FT", 1,MIN(1,IF('3.Weekly Hours &amp; Wage Activity'!M445 = "", "",MIN('3.Weekly Hours &amp; Wage Activity'!M445/40,1)),IF('3.Weekly Hours &amp; Wage Activity'!M445="", "",'3.Weekly Hours &amp; Wage Activity'!M445/40 ))),0)</f>
        <v>0</v>
      </c>
      <c r="AE445" s="86">
        <f>IFERROR(IF('3.Weekly Hours &amp; Wage Activity'!N445 = "FT", 1,MIN(1,IF('3.Weekly Hours &amp; Wage Activity'!N445 = "", "",MIN('3.Weekly Hours &amp; Wage Activity'!N445/40,1)),IF('3.Weekly Hours &amp; Wage Activity'!N445="", "",'3.Weekly Hours &amp; Wage Activity'!N445/40 ))),0)</f>
        <v>0</v>
      </c>
      <c r="AF445" s="86">
        <f>IFERROR(IF('3.Weekly Hours &amp; Wage Activity'!O445 = "FT", 1,MIN(1,IF('3.Weekly Hours &amp; Wage Activity'!O445 = "", "",MIN('3.Weekly Hours &amp; Wage Activity'!O445/40,1)),IF('3.Weekly Hours &amp; Wage Activity'!O445="", "",'3.Weekly Hours &amp; Wage Activity'!O445/40 ))),0)</f>
        <v>0</v>
      </c>
      <c r="AG445" s="86">
        <f>IFERROR(IF('3.Weekly Hours &amp; Wage Activity'!P445 = "FT", 1,MIN(1,IF('3.Weekly Hours &amp; Wage Activity'!P445 = "", "",MIN('3.Weekly Hours &amp; Wage Activity'!P445/40,1)),IF('3.Weekly Hours &amp; Wage Activity'!P445="", "",'3.Weekly Hours &amp; Wage Activity'!P445/40 ))),0)</f>
        <v>0</v>
      </c>
      <c r="AH445" s="86">
        <f>IFERROR(IF('3.Weekly Hours &amp; Wage Activity'!Q445 = "FT", 1,MIN(1,IF('3.Weekly Hours &amp; Wage Activity'!Q445 = "", "",MIN('3.Weekly Hours &amp; Wage Activity'!Q445/40,1)),IF('3.Weekly Hours &amp; Wage Activity'!Q445="", "",'3.Weekly Hours &amp; Wage Activity'!Q445/40 ))),0)</f>
        <v>0</v>
      </c>
      <c r="AI445" s="86">
        <f>IFERROR(IF('3.Weekly Hours &amp; Wage Activity'!R445 = "FT", 1,MIN(1,IF('3.Weekly Hours &amp; Wage Activity'!R445 = "", "",MIN('3.Weekly Hours &amp; Wage Activity'!R445/40,1)),IF('3.Weekly Hours &amp; Wage Activity'!R445="", "",'3.Weekly Hours &amp; Wage Activity'!R445/40 ))),0)</f>
        <v>0</v>
      </c>
      <c r="AJ445" s="86">
        <f>IFERROR(IF('3.Weekly Hours &amp; Wage Activity'!S445 = "FT", 1,MIN(1,IF('3.Weekly Hours &amp; Wage Activity'!S445 = "", "",MIN('3.Weekly Hours &amp; Wage Activity'!S445/40,1)),IF('3.Weekly Hours &amp; Wage Activity'!S445="", "",'3.Weekly Hours &amp; Wage Activity'!S445/40 ))),0)</f>
        <v>0</v>
      </c>
      <c r="AK445" s="86">
        <f>IFERROR(IF('3.Weekly Hours &amp; Wage Activity'!T445 = "FT", 1,MIN(1,IF('3.Weekly Hours &amp; Wage Activity'!T445 = "", "",MIN('3.Weekly Hours &amp; Wage Activity'!T445/40,1)),IF('3.Weekly Hours &amp; Wage Activity'!T445="", "",'3.Weekly Hours &amp; Wage Activity'!T445/40 ))),0)</f>
        <v>0</v>
      </c>
      <c r="AL445" s="86">
        <f>IFERROR(IF('3.Weekly Hours &amp; Wage Activity'!U445 = "FT", 1,MIN(1,IF('3.Weekly Hours &amp; Wage Activity'!U445 = "", "",MIN('3.Weekly Hours &amp; Wage Activity'!U445/40,1)),IF('3.Weekly Hours &amp; Wage Activity'!U445="", "",'3.Weekly Hours &amp; Wage Activity'!U445/40 ))),0)</f>
        <v>0</v>
      </c>
      <c r="AM445" s="86">
        <f>IFERROR(IF('3.Weekly Hours &amp; Wage Activity'!V445 = "FT", 1,MIN(1,IF('3.Weekly Hours &amp; Wage Activity'!V445 = "", "",MIN('3.Weekly Hours &amp; Wage Activity'!V445/40,1)),IF('3.Weekly Hours &amp; Wage Activity'!V445="", "",'3.Weekly Hours &amp; Wage Activity'!V445/40 ))),0)</f>
        <v>0</v>
      </c>
      <c r="AN445" s="86">
        <f>IFERROR(IF('3.Weekly Hours &amp; Wage Activity'!W445 = "FT", 1,MIN(1,IF('3.Weekly Hours &amp; Wage Activity'!W445 = "", "",MIN('3.Weekly Hours &amp; Wage Activity'!W445/40,1)),IF('3.Weekly Hours &amp; Wage Activity'!W445="", "",'3.Weekly Hours &amp; Wage Activity'!W445/40 ))),0)</f>
        <v>0</v>
      </c>
      <c r="AO445" s="86">
        <f>IFERROR(IF('3.Weekly Hours &amp; Wage Activity'!X445 = "FT", 1,MIN(1,IF('3.Weekly Hours &amp; Wage Activity'!X445 = "", "",MIN('3.Weekly Hours &amp; Wage Activity'!X445/40,1)),IF('3.Weekly Hours &amp; Wage Activity'!X445="", "",'3.Weekly Hours &amp; Wage Activity'!X445/40 ))),0)</f>
        <v>0</v>
      </c>
      <c r="AP445" s="86">
        <f>IFERROR(IF('3.Weekly Hours &amp; Wage Activity'!Y445 = "FT", 1,MIN(1,IF('3.Weekly Hours &amp; Wage Activity'!Y445 = "", "",MIN('3.Weekly Hours &amp; Wage Activity'!Y445/40,1)),IF('3.Weekly Hours &amp; Wage Activity'!Y445="", "",'3.Weekly Hours &amp; Wage Activity'!Y445/40 ))),0)</f>
        <v>0</v>
      </c>
      <c r="AQ445" s="86">
        <f>IFERROR(IF('3.Weekly Hours &amp; Wage Activity'!Z445 = "FT", 1,MIN(1,IF('3.Weekly Hours &amp; Wage Activity'!Z445 = "", "",MIN('3.Weekly Hours &amp; Wage Activity'!Z445/40,1)),IF('3.Weekly Hours &amp; Wage Activity'!Z445="", "",'3.Weekly Hours &amp; Wage Activity'!Z445/40 ))),0)</f>
        <v>0</v>
      </c>
      <c r="AR445" s="86">
        <f>IFERROR(IF('3.Weekly Hours &amp; Wage Activity'!AA445 = "FT", 1,MIN(1,IF('3.Weekly Hours &amp; Wage Activity'!AA445 = "", "",MIN('3.Weekly Hours &amp; Wage Activity'!AA445/40,1)),IF('3.Weekly Hours &amp; Wage Activity'!AA445="", "",'3.Weekly Hours &amp; Wage Activity'!AA445/40 ))),0)</f>
        <v>0</v>
      </c>
      <c r="AS445" s="86">
        <f>IFERROR(IF('3.Weekly Hours &amp; Wage Activity'!AB445 = "FT", 1,MIN(1,IF('3.Weekly Hours &amp; Wage Activity'!AB445 = "", "",MIN('3.Weekly Hours &amp; Wage Activity'!AB445/40,1)),IF('3.Weekly Hours &amp; Wage Activity'!AB445="", "",'3.Weekly Hours &amp; Wage Activity'!AB445/40 ))),0)</f>
        <v>0</v>
      </c>
      <c r="AT445" s="86">
        <f>IFERROR(IF('3.Weekly Hours &amp; Wage Activity'!AC445 = "FT", 1,MIN(1,IF('3.Weekly Hours &amp; Wage Activity'!AC445 = "", "",MIN('3.Weekly Hours &amp; Wage Activity'!AC445/40,1)),IF('3.Weekly Hours &amp; Wage Activity'!AC445="", "",'3.Weekly Hours &amp; Wage Activity'!AC445/40 ))),0)</f>
        <v>0</v>
      </c>
      <c r="AU445" s="86">
        <f>IFERROR(IF('3.Weekly Hours &amp; Wage Activity'!AD445 = "FT", 1,MIN(1,IF('3.Weekly Hours &amp; Wage Activity'!AD445 = "", "",MIN('3.Weekly Hours &amp; Wage Activity'!AD445/40,1)),IF('3.Weekly Hours &amp; Wage Activity'!AD445="", "",'3.Weekly Hours &amp; Wage Activity'!AD445/40 ))),0)</f>
        <v>0</v>
      </c>
      <c r="AV445" s="86">
        <f>IFERROR(IF('3.Weekly Hours &amp; Wage Activity'!AE445 = "FT", 1,MIN(1,IF('3.Weekly Hours &amp; Wage Activity'!AE445 = "", "",MIN('3.Weekly Hours &amp; Wage Activity'!AE445/40,1)),IF('3.Weekly Hours &amp; Wage Activity'!AE445="", "",'3.Weekly Hours &amp; Wage Activity'!AE445/40 ))),0)</f>
        <v>0</v>
      </c>
      <c r="AW445" s="86">
        <f>IFERROR(IF('3.Weekly Hours &amp; Wage Activity'!AF445 = "FT", 1,MIN(1,IF('3.Weekly Hours &amp; Wage Activity'!AF445 = "", "",MIN('3.Weekly Hours &amp; Wage Activity'!AF445/40,1)),IF('3.Weekly Hours &amp; Wage Activity'!AF445="", "",'3.Weekly Hours &amp; Wage Activity'!AF445/40 ))),0)</f>
        <v>0</v>
      </c>
      <c r="AX445" s="86">
        <f>IFERROR(IF('3.Weekly Hours &amp; Wage Activity'!AG445 = "FT", 1,MIN(1,IF('3.Weekly Hours &amp; Wage Activity'!AG445 = "", "",MIN('3.Weekly Hours &amp; Wage Activity'!AG445/40,1)),IF('3.Weekly Hours &amp; Wage Activity'!AG445="", "",'3.Weekly Hours &amp; Wage Activity'!AG445/40 ))),0)</f>
        <v>0</v>
      </c>
      <c r="AY445" s="523">
        <f>SUM( IF(COUNTIF('3.Weekly Hours &amp; Wage Activity'!J445:Q445, "&lt;&gt;FT") = 0, COLUMNS('3.Weekly Hours &amp; Wage Activity'!J445:AG445) * 40, '3.Weekly Hours &amp; Wage Activity'!J445:AG445))</f>
        <v>0</v>
      </c>
      <c r="AZ445" s="86">
        <f t="shared" si="48"/>
        <v>0</v>
      </c>
      <c r="BA445" s="87">
        <f t="shared" si="49"/>
        <v>0</v>
      </c>
      <c r="BB445" s="74" t="str">
        <f>IF('2.Census &amp; Reference Benchmarks'!K445 = "", "", '2.Census &amp; Reference Benchmarks'!K445)</f>
        <v/>
      </c>
      <c r="BC445" s="185">
        <f>IF('2.Census &amp; Reference Benchmarks'!L445="N/A",IF(OR(AND(G445="",I445=""),AND(G445&lt;DATEVALUE("1/1/2020"),OR(I445="",I445&gt;DATEVALUE("3/31/2020")))),177.14,IF(OR(I445 = "", I445 &gt; DATEVALUE("1/31/2020")), ROUND(177.14*((DATEVALUE("2/1/2020") -G445)/31),1))),IF('2.Census &amp; Reference Benchmarks'!L445="",0,'2.Census &amp; Reference Benchmarks'!L445))</f>
        <v>0</v>
      </c>
      <c r="BD445" s="74" t="str">
        <f>IF('2.Census &amp; Reference Benchmarks'!N445 = "", "", '2.Census &amp; Reference Benchmarks'!N445)</f>
        <v/>
      </c>
      <c r="BE445" s="185">
        <f>IF('2.Census &amp; Reference Benchmarks'!O445="N/A",IF(OR(AND(G445="",I445=""),AND(G445&lt;=DATEVALUE("2/1/2020"),OR(I445="",I445&gt;=DATEVALUE("2/29/2020")))),165.71,IF(AND(G445&gt;DATEVALUE("2/1/2020"),OR(I445="",I445&lt;=DATEVALUE("2/29/2020"))),((DATEVALUE("3/1/2020")-G445)/29)*165.71,"")),IF('2.Census &amp; Reference Benchmarks'!O445="",0,'2.Census &amp; Reference Benchmarks'!O445))</f>
        <v>0</v>
      </c>
    </row>
    <row r="446" spans="1:57" x14ac:dyDescent="0.25">
      <c r="A446" s="3"/>
      <c r="B446" s="56">
        <f>IF('2.Census &amp; Reference Benchmarks'!B446 &lt;&gt;"",'2.Census &amp; Reference Benchmarks'!B446,"")</f>
        <v>0</v>
      </c>
      <c r="C446" s="56">
        <f>IF('2.Census &amp; Reference Benchmarks'!C446 &lt;&gt;"",'2.Census &amp; Reference Benchmarks'!C446,"")</f>
        <v>0</v>
      </c>
      <c r="D446" s="57" t="str">
        <f>IF('2.Census &amp; Reference Benchmarks'!D446 &lt;&gt;"",'2.Census &amp; Reference Benchmarks'!D446,"")</f>
        <v/>
      </c>
      <c r="E446" s="56" t="str">
        <f>IF('2.Census &amp; Reference Benchmarks'!E446 &lt;&gt;"",'2.Census &amp; Reference Benchmarks'!E446,"")</f>
        <v/>
      </c>
      <c r="F446" s="56" t="str">
        <f>IF('2.Census &amp; Reference Benchmarks'!F446 &lt;&gt;"",'2.Census &amp; Reference Benchmarks'!F446,"")</f>
        <v/>
      </c>
      <c r="G446" s="58" t="str">
        <f>IF('2.Census &amp; Reference Benchmarks'!G446 &lt;&gt;"",'2.Census &amp; Reference Benchmarks'!G446,"")</f>
        <v/>
      </c>
      <c r="H446" s="58" t="str">
        <f>IF('2.Census &amp; Reference Benchmarks'!H446 &lt;&gt;"",'2.Census &amp; Reference Benchmarks'!H446,"")</f>
        <v/>
      </c>
      <c r="I446" s="58" t="str">
        <f>IF('2.Census &amp; Reference Benchmarks'!I446 &lt;&gt;"",'2.Census &amp; Reference Benchmarks'!I446,"")</f>
        <v/>
      </c>
      <c r="J446" s="69" t="str">
        <f>IF('2.Census &amp; Reference Benchmarks'!J446 &lt;&gt;"",'2.Census &amp; Reference Benchmarks'!J446,"")</f>
        <v/>
      </c>
      <c r="K446" s="58" t="str">
        <f>IF('7.Safe Harbor Input Data &amp; Calc'!Q448 &lt;&gt; "", '7.Safe Harbor Input Data &amp; Calc'!Q448, "")</f>
        <v>No</v>
      </c>
      <c r="L446" s="59" t="str">
        <f>IF('2.Census &amp; Reference Benchmarks'!T446&lt;&gt; "",'2.Census &amp; Reference Benchmarks'!T446,"")</f>
        <v/>
      </c>
      <c r="M446" s="60">
        <f>'2.Census &amp; Reference Benchmarks'!M446</f>
        <v>0</v>
      </c>
      <c r="N446" s="60">
        <f>'2.Census &amp; Reference Benchmarks'!P446</f>
        <v>0</v>
      </c>
      <c r="O446" s="60">
        <f>'2.Census &amp; Reference Benchmarks'!S446</f>
        <v>0</v>
      </c>
      <c r="P446" s="52">
        <f>IF( AND(I446 &lt; '1. Summary for SBA'!$J$7, I446 &lt;&gt;""), 0, IF(AND(G446="",I446=""),SUM(M446:O446)*4,IF(I446&lt;'1. Summary for SBA'!$J$7,0,IF(K446="Yes",0,IF(H446="Salary",IF(AND(SUM(M446:O446)*4&lt;100000,L446=""),(SUM(M446:O446)/(IF(OR(I446=0,I446&gt;=DATEVALUE("3/31/2020")),DATEVALUE("3/31/2020"),I446)-IF(OR(G446&lt;=DATEVALUE("1/1/2020"), G446 = ""),DATEVALUE("1/1/2020"),IF(OR(MONTH(G446)=1),G446+1,IF(MONTH(G446)=3,G446,G446-1)))))*360,0),0)))))</f>
        <v>0</v>
      </c>
      <c r="Q446" s="52">
        <f t="shared" si="50"/>
        <v>0</v>
      </c>
      <c r="R446" s="67">
        <f t="shared" si="44"/>
        <v>0</v>
      </c>
      <c r="S446" s="53">
        <f>SUM('3.Weekly Hours &amp; Wage Activity'!AI446:BF446)</f>
        <v>0</v>
      </c>
      <c r="T446" s="53">
        <f>IF(AND(I446&lt;&gt; "",  I446 &lt; '1. Summary for SBA'!$J$11 +168, I446 &gt; '1. Summary for SBA'!$J$11),S446+(((168-(I446-'1. Summary for SBA'!$J$11+1))*S446)/((I446-'1. Summary for SBA'!$J$11+1))),0)</f>
        <v>0</v>
      </c>
      <c r="U446" s="369">
        <f>IF(K446= "Yes",0,IF( H446 = "salary",IF(T446 = 0,MAX(0,$R446-$S446), R446-T446),IF( H446 = "Hourly",'6. Hourly EE Wage Reduction'!AA446, 0)))</f>
        <v>0</v>
      </c>
      <c r="V446" s="67">
        <f t="shared" si="45"/>
        <v>0</v>
      </c>
      <c r="W446" s="405" t="str">
        <f>IF(U446 = 0, "No",IF('6. Hourly EE Wage Reduction'!T446 &gt;'6. Hourly EE Wage Reduction'!W446, "Yes", "No"))</f>
        <v>No</v>
      </c>
      <c r="X446" s="67">
        <f t="shared" si="46"/>
        <v>0</v>
      </c>
      <c r="Y446" s="67">
        <f t="shared" si="47"/>
        <v>0</v>
      </c>
      <c r="AA446" s="86">
        <f>IFERROR(IF('3.Weekly Hours &amp; Wage Activity'!J446 = "FT", 1,MIN(1,IF('3.Weekly Hours &amp; Wage Activity'!J446 = "", "",MIN('3.Weekly Hours &amp; Wage Activity'!J446/40,1)),IF('3.Weekly Hours &amp; Wage Activity'!J446="", "",'3.Weekly Hours &amp; Wage Activity'!J446/40 ))),0)</f>
        <v>0</v>
      </c>
      <c r="AB446" s="86">
        <f>IFERROR(IF('3.Weekly Hours &amp; Wage Activity'!K446 = "FT", 1,MIN(1,IF('3.Weekly Hours &amp; Wage Activity'!K446 = "", "",MIN('3.Weekly Hours &amp; Wage Activity'!K446/40,1)),IF('3.Weekly Hours &amp; Wage Activity'!K446="", "",'3.Weekly Hours &amp; Wage Activity'!K446/40 ))),0)</f>
        <v>0</v>
      </c>
      <c r="AC446" s="86">
        <f>IFERROR(IF('3.Weekly Hours &amp; Wage Activity'!L446 = "FT", 1,MIN(1,IF('3.Weekly Hours &amp; Wage Activity'!L446 = "", "",MIN('3.Weekly Hours &amp; Wage Activity'!L446/40,1)),IF('3.Weekly Hours &amp; Wage Activity'!L446="", "",'3.Weekly Hours &amp; Wage Activity'!L446/40 ))),0)</f>
        <v>0</v>
      </c>
      <c r="AD446" s="86">
        <f>IFERROR(IF('3.Weekly Hours &amp; Wage Activity'!M446 = "FT", 1,MIN(1,IF('3.Weekly Hours &amp; Wage Activity'!M446 = "", "",MIN('3.Weekly Hours &amp; Wage Activity'!M446/40,1)),IF('3.Weekly Hours &amp; Wage Activity'!M446="", "",'3.Weekly Hours &amp; Wage Activity'!M446/40 ))),0)</f>
        <v>0</v>
      </c>
      <c r="AE446" s="86">
        <f>IFERROR(IF('3.Weekly Hours &amp; Wage Activity'!N446 = "FT", 1,MIN(1,IF('3.Weekly Hours &amp; Wage Activity'!N446 = "", "",MIN('3.Weekly Hours &amp; Wage Activity'!N446/40,1)),IF('3.Weekly Hours &amp; Wage Activity'!N446="", "",'3.Weekly Hours &amp; Wage Activity'!N446/40 ))),0)</f>
        <v>0</v>
      </c>
      <c r="AF446" s="86">
        <f>IFERROR(IF('3.Weekly Hours &amp; Wage Activity'!O446 = "FT", 1,MIN(1,IF('3.Weekly Hours &amp; Wage Activity'!O446 = "", "",MIN('3.Weekly Hours &amp; Wage Activity'!O446/40,1)),IF('3.Weekly Hours &amp; Wage Activity'!O446="", "",'3.Weekly Hours &amp; Wage Activity'!O446/40 ))),0)</f>
        <v>0</v>
      </c>
      <c r="AG446" s="86">
        <f>IFERROR(IF('3.Weekly Hours &amp; Wage Activity'!P446 = "FT", 1,MIN(1,IF('3.Weekly Hours &amp; Wage Activity'!P446 = "", "",MIN('3.Weekly Hours &amp; Wage Activity'!P446/40,1)),IF('3.Weekly Hours &amp; Wage Activity'!P446="", "",'3.Weekly Hours &amp; Wage Activity'!P446/40 ))),0)</f>
        <v>0</v>
      </c>
      <c r="AH446" s="86">
        <f>IFERROR(IF('3.Weekly Hours &amp; Wage Activity'!Q446 = "FT", 1,MIN(1,IF('3.Weekly Hours &amp; Wage Activity'!Q446 = "", "",MIN('3.Weekly Hours &amp; Wage Activity'!Q446/40,1)),IF('3.Weekly Hours &amp; Wage Activity'!Q446="", "",'3.Weekly Hours &amp; Wage Activity'!Q446/40 ))),0)</f>
        <v>0</v>
      </c>
      <c r="AI446" s="86">
        <f>IFERROR(IF('3.Weekly Hours &amp; Wage Activity'!R446 = "FT", 1,MIN(1,IF('3.Weekly Hours &amp; Wage Activity'!R446 = "", "",MIN('3.Weekly Hours &amp; Wage Activity'!R446/40,1)),IF('3.Weekly Hours &amp; Wage Activity'!R446="", "",'3.Weekly Hours &amp; Wage Activity'!R446/40 ))),0)</f>
        <v>0</v>
      </c>
      <c r="AJ446" s="86">
        <f>IFERROR(IF('3.Weekly Hours &amp; Wage Activity'!S446 = "FT", 1,MIN(1,IF('3.Weekly Hours &amp; Wage Activity'!S446 = "", "",MIN('3.Weekly Hours &amp; Wage Activity'!S446/40,1)),IF('3.Weekly Hours &amp; Wage Activity'!S446="", "",'3.Weekly Hours &amp; Wage Activity'!S446/40 ))),0)</f>
        <v>0</v>
      </c>
      <c r="AK446" s="86">
        <f>IFERROR(IF('3.Weekly Hours &amp; Wage Activity'!T446 = "FT", 1,MIN(1,IF('3.Weekly Hours &amp; Wage Activity'!T446 = "", "",MIN('3.Weekly Hours &amp; Wage Activity'!T446/40,1)),IF('3.Weekly Hours &amp; Wage Activity'!T446="", "",'3.Weekly Hours &amp; Wage Activity'!T446/40 ))),0)</f>
        <v>0</v>
      </c>
      <c r="AL446" s="86">
        <f>IFERROR(IF('3.Weekly Hours &amp; Wage Activity'!U446 = "FT", 1,MIN(1,IF('3.Weekly Hours &amp; Wage Activity'!U446 = "", "",MIN('3.Weekly Hours &amp; Wage Activity'!U446/40,1)),IF('3.Weekly Hours &amp; Wage Activity'!U446="", "",'3.Weekly Hours &amp; Wage Activity'!U446/40 ))),0)</f>
        <v>0</v>
      </c>
      <c r="AM446" s="86">
        <f>IFERROR(IF('3.Weekly Hours &amp; Wage Activity'!V446 = "FT", 1,MIN(1,IF('3.Weekly Hours &amp; Wage Activity'!V446 = "", "",MIN('3.Weekly Hours &amp; Wage Activity'!V446/40,1)),IF('3.Weekly Hours &amp; Wage Activity'!V446="", "",'3.Weekly Hours &amp; Wage Activity'!V446/40 ))),0)</f>
        <v>0</v>
      </c>
      <c r="AN446" s="86">
        <f>IFERROR(IF('3.Weekly Hours &amp; Wage Activity'!W446 = "FT", 1,MIN(1,IF('3.Weekly Hours &amp; Wage Activity'!W446 = "", "",MIN('3.Weekly Hours &amp; Wage Activity'!W446/40,1)),IF('3.Weekly Hours &amp; Wage Activity'!W446="", "",'3.Weekly Hours &amp; Wage Activity'!W446/40 ))),0)</f>
        <v>0</v>
      </c>
      <c r="AO446" s="86">
        <f>IFERROR(IF('3.Weekly Hours &amp; Wage Activity'!X446 = "FT", 1,MIN(1,IF('3.Weekly Hours &amp; Wage Activity'!X446 = "", "",MIN('3.Weekly Hours &amp; Wage Activity'!X446/40,1)),IF('3.Weekly Hours &amp; Wage Activity'!X446="", "",'3.Weekly Hours &amp; Wage Activity'!X446/40 ))),0)</f>
        <v>0</v>
      </c>
      <c r="AP446" s="86">
        <f>IFERROR(IF('3.Weekly Hours &amp; Wage Activity'!Y446 = "FT", 1,MIN(1,IF('3.Weekly Hours &amp; Wage Activity'!Y446 = "", "",MIN('3.Weekly Hours &amp; Wage Activity'!Y446/40,1)),IF('3.Weekly Hours &amp; Wage Activity'!Y446="", "",'3.Weekly Hours &amp; Wage Activity'!Y446/40 ))),0)</f>
        <v>0</v>
      </c>
      <c r="AQ446" s="86">
        <f>IFERROR(IF('3.Weekly Hours &amp; Wage Activity'!Z446 = "FT", 1,MIN(1,IF('3.Weekly Hours &amp; Wage Activity'!Z446 = "", "",MIN('3.Weekly Hours &amp; Wage Activity'!Z446/40,1)),IF('3.Weekly Hours &amp; Wage Activity'!Z446="", "",'3.Weekly Hours &amp; Wage Activity'!Z446/40 ))),0)</f>
        <v>0</v>
      </c>
      <c r="AR446" s="86">
        <f>IFERROR(IF('3.Weekly Hours &amp; Wage Activity'!AA446 = "FT", 1,MIN(1,IF('3.Weekly Hours &amp; Wage Activity'!AA446 = "", "",MIN('3.Weekly Hours &amp; Wage Activity'!AA446/40,1)),IF('3.Weekly Hours &amp; Wage Activity'!AA446="", "",'3.Weekly Hours &amp; Wage Activity'!AA446/40 ))),0)</f>
        <v>0</v>
      </c>
      <c r="AS446" s="86">
        <f>IFERROR(IF('3.Weekly Hours &amp; Wage Activity'!AB446 = "FT", 1,MIN(1,IF('3.Weekly Hours &amp; Wage Activity'!AB446 = "", "",MIN('3.Weekly Hours &amp; Wage Activity'!AB446/40,1)),IF('3.Weekly Hours &amp; Wage Activity'!AB446="", "",'3.Weekly Hours &amp; Wage Activity'!AB446/40 ))),0)</f>
        <v>0</v>
      </c>
      <c r="AT446" s="86">
        <f>IFERROR(IF('3.Weekly Hours &amp; Wage Activity'!AC446 = "FT", 1,MIN(1,IF('3.Weekly Hours &amp; Wage Activity'!AC446 = "", "",MIN('3.Weekly Hours &amp; Wage Activity'!AC446/40,1)),IF('3.Weekly Hours &amp; Wage Activity'!AC446="", "",'3.Weekly Hours &amp; Wage Activity'!AC446/40 ))),0)</f>
        <v>0</v>
      </c>
      <c r="AU446" s="86">
        <f>IFERROR(IF('3.Weekly Hours &amp; Wage Activity'!AD446 = "FT", 1,MIN(1,IF('3.Weekly Hours &amp; Wage Activity'!AD446 = "", "",MIN('3.Weekly Hours &amp; Wage Activity'!AD446/40,1)),IF('3.Weekly Hours &amp; Wage Activity'!AD446="", "",'3.Weekly Hours &amp; Wage Activity'!AD446/40 ))),0)</f>
        <v>0</v>
      </c>
      <c r="AV446" s="86">
        <f>IFERROR(IF('3.Weekly Hours &amp; Wage Activity'!AE446 = "FT", 1,MIN(1,IF('3.Weekly Hours &amp; Wage Activity'!AE446 = "", "",MIN('3.Weekly Hours &amp; Wage Activity'!AE446/40,1)),IF('3.Weekly Hours &amp; Wage Activity'!AE446="", "",'3.Weekly Hours &amp; Wage Activity'!AE446/40 ))),0)</f>
        <v>0</v>
      </c>
      <c r="AW446" s="86">
        <f>IFERROR(IF('3.Weekly Hours &amp; Wage Activity'!AF446 = "FT", 1,MIN(1,IF('3.Weekly Hours &amp; Wage Activity'!AF446 = "", "",MIN('3.Weekly Hours &amp; Wage Activity'!AF446/40,1)),IF('3.Weekly Hours &amp; Wage Activity'!AF446="", "",'3.Weekly Hours &amp; Wage Activity'!AF446/40 ))),0)</f>
        <v>0</v>
      </c>
      <c r="AX446" s="86">
        <f>IFERROR(IF('3.Weekly Hours &amp; Wage Activity'!AG446 = "FT", 1,MIN(1,IF('3.Weekly Hours &amp; Wage Activity'!AG446 = "", "",MIN('3.Weekly Hours &amp; Wage Activity'!AG446/40,1)),IF('3.Weekly Hours &amp; Wage Activity'!AG446="", "",'3.Weekly Hours &amp; Wage Activity'!AG446/40 ))),0)</f>
        <v>0</v>
      </c>
      <c r="AY446" s="523">
        <f>SUM( IF(COUNTIF('3.Weekly Hours &amp; Wage Activity'!J446:Q446, "&lt;&gt;FT") = 0, COLUMNS('3.Weekly Hours &amp; Wage Activity'!J446:AG446) * 40, '3.Weekly Hours &amp; Wage Activity'!J446:AG446))</f>
        <v>0</v>
      </c>
      <c r="AZ446" s="86">
        <f t="shared" si="48"/>
        <v>0</v>
      </c>
      <c r="BA446" s="87">
        <f t="shared" si="49"/>
        <v>0</v>
      </c>
      <c r="BB446" s="74" t="str">
        <f>IF('2.Census &amp; Reference Benchmarks'!K446 = "", "", '2.Census &amp; Reference Benchmarks'!K446)</f>
        <v/>
      </c>
      <c r="BC446" s="185">
        <f>IF('2.Census &amp; Reference Benchmarks'!L446="N/A",IF(OR(AND(G446="",I446=""),AND(G446&lt;DATEVALUE("1/1/2020"),OR(I446="",I446&gt;DATEVALUE("3/31/2020")))),177.14,IF(OR(I446 = "", I446 &gt; DATEVALUE("1/31/2020")), ROUND(177.14*((DATEVALUE("2/1/2020") -G446)/31),1))),IF('2.Census &amp; Reference Benchmarks'!L446="",0,'2.Census &amp; Reference Benchmarks'!L446))</f>
        <v>0</v>
      </c>
      <c r="BD446" s="74" t="str">
        <f>IF('2.Census &amp; Reference Benchmarks'!N446 = "", "", '2.Census &amp; Reference Benchmarks'!N446)</f>
        <v/>
      </c>
      <c r="BE446" s="185">
        <f>IF('2.Census &amp; Reference Benchmarks'!O446="N/A",IF(OR(AND(G446="",I446=""),AND(G446&lt;=DATEVALUE("2/1/2020"),OR(I446="",I446&gt;=DATEVALUE("2/29/2020")))),165.71,IF(AND(G446&gt;DATEVALUE("2/1/2020"),OR(I446="",I446&lt;=DATEVALUE("2/29/2020"))),((DATEVALUE("3/1/2020")-G446)/29)*165.71,"")),IF('2.Census &amp; Reference Benchmarks'!O446="",0,'2.Census &amp; Reference Benchmarks'!O446))</f>
        <v>0</v>
      </c>
    </row>
    <row r="447" spans="1:57" x14ac:dyDescent="0.25">
      <c r="A447" s="3"/>
      <c r="B447" s="56">
        <f>IF('2.Census &amp; Reference Benchmarks'!B447 &lt;&gt;"",'2.Census &amp; Reference Benchmarks'!B447,"")</f>
        <v>0</v>
      </c>
      <c r="C447" s="56">
        <f>IF('2.Census &amp; Reference Benchmarks'!C447 &lt;&gt;"",'2.Census &amp; Reference Benchmarks'!C447,"")</f>
        <v>0</v>
      </c>
      <c r="D447" s="57" t="str">
        <f>IF('2.Census &amp; Reference Benchmarks'!D447 &lt;&gt;"",'2.Census &amp; Reference Benchmarks'!D447,"")</f>
        <v/>
      </c>
      <c r="E447" s="56" t="str">
        <f>IF('2.Census &amp; Reference Benchmarks'!E447 &lt;&gt;"",'2.Census &amp; Reference Benchmarks'!E447,"")</f>
        <v/>
      </c>
      <c r="F447" s="56" t="str">
        <f>IF('2.Census &amp; Reference Benchmarks'!F447 &lt;&gt;"",'2.Census &amp; Reference Benchmarks'!F447,"")</f>
        <v/>
      </c>
      <c r="G447" s="58" t="str">
        <f>IF('2.Census &amp; Reference Benchmarks'!G447 &lt;&gt;"",'2.Census &amp; Reference Benchmarks'!G447,"")</f>
        <v/>
      </c>
      <c r="H447" s="58" t="str">
        <f>IF('2.Census &amp; Reference Benchmarks'!H447 &lt;&gt;"",'2.Census &amp; Reference Benchmarks'!H447,"")</f>
        <v/>
      </c>
      <c r="I447" s="58" t="str">
        <f>IF('2.Census &amp; Reference Benchmarks'!I447 &lt;&gt;"",'2.Census &amp; Reference Benchmarks'!I447,"")</f>
        <v/>
      </c>
      <c r="J447" s="69" t="str">
        <f>IF('2.Census &amp; Reference Benchmarks'!J447 &lt;&gt;"",'2.Census &amp; Reference Benchmarks'!J447,"")</f>
        <v/>
      </c>
      <c r="K447" s="58" t="str">
        <f>IF('7.Safe Harbor Input Data &amp; Calc'!Q449 &lt;&gt; "", '7.Safe Harbor Input Data &amp; Calc'!Q449, "")</f>
        <v>No</v>
      </c>
      <c r="L447" s="59" t="str">
        <f>IF('2.Census &amp; Reference Benchmarks'!T447&lt;&gt; "",'2.Census &amp; Reference Benchmarks'!T447,"")</f>
        <v/>
      </c>
      <c r="M447" s="60">
        <f>'2.Census &amp; Reference Benchmarks'!M447</f>
        <v>0</v>
      </c>
      <c r="N447" s="60">
        <f>'2.Census &amp; Reference Benchmarks'!P447</f>
        <v>0</v>
      </c>
      <c r="O447" s="60">
        <f>'2.Census &amp; Reference Benchmarks'!S447</f>
        <v>0</v>
      </c>
      <c r="P447" s="52">
        <f>IF( AND(I447 &lt; '1. Summary for SBA'!$J$7, I447 &lt;&gt;""), 0, IF(AND(G447="",I447=""),SUM(M447:O447)*4,IF(I447&lt;'1. Summary for SBA'!$J$7,0,IF(K447="Yes",0,IF(H447="Salary",IF(AND(SUM(M447:O447)*4&lt;100000,L447=""),(SUM(M447:O447)/(IF(OR(I447=0,I447&gt;=DATEVALUE("3/31/2020")),DATEVALUE("3/31/2020"),I447)-IF(OR(G447&lt;=DATEVALUE("1/1/2020"), G447 = ""),DATEVALUE("1/1/2020"),IF(OR(MONTH(G447)=1),G447+1,IF(MONTH(G447)=3,G447,G447-1)))))*360,0),0)))))</f>
        <v>0</v>
      </c>
      <c r="Q447" s="52">
        <f t="shared" si="50"/>
        <v>0</v>
      </c>
      <c r="R447" s="67">
        <f t="shared" si="44"/>
        <v>0</v>
      </c>
      <c r="S447" s="53">
        <f>SUM('3.Weekly Hours &amp; Wage Activity'!AI447:BF447)</f>
        <v>0</v>
      </c>
      <c r="T447" s="53">
        <f>IF(AND(I447&lt;&gt; "",  I447 &lt; '1. Summary for SBA'!$J$11 +168, I447 &gt; '1. Summary for SBA'!$J$11),S447+(((168-(I447-'1. Summary for SBA'!$J$11+1))*S447)/((I447-'1. Summary for SBA'!$J$11+1))),0)</f>
        <v>0</v>
      </c>
      <c r="U447" s="369">
        <f>IF(K447= "Yes",0,IF( H447 = "salary",IF(T447 = 0,MAX(0,$R447-$S447), R447-T447),IF( H447 = "Hourly",'6. Hourly EE Wage Reduction'!AA447, 0)))</f>
        <v>0</v>
      </c>
      <c r="V447" s="67">
        <f t="shared" si="45"/>
        <v>0</v>
      </c>
      <c r="W447" s="405" t="str">
        <f>IF(U447 = 0, "No",IF('6. Hourly EE Wage Reduction'!T447 &gt;'6. Hourly EE Wage Reduction'!W447, "Yes", "No"))</f>
        <v>No</v>
      </c>
      <c r="X447" s="67">
        <f t="shared" si="46"/>
        <v>0</v>
      </c>
      <c r="Y447" s="67">
        <f t="shared" si="47"/>
        <v>0</v>
      </c>
      <c r="AA447" s="86">
        <f>IFERROR(IF('3.Weekly Hours &amp; Wage Activity'!J447 = "FT", 1,MIN(1,IF('3.Weekly Hours &amp; Wage Activity'!J447 = "", "",MIN('3.Weekly Hours &amp; Wage Activity'!J447/40,1)),IF('3.Weekly Hours &amp; Wage Activity'!J447="", "",'3.Weekly Hours &amp; Wage Activity'!J447/40 ))),0)</f>
        <v>0</v>
      </c>
      <c r="AB447" s="86">
        <f>IFERROR(IF('3.Weekly Hours &amp; Wage Activity'!K447 = "FT", 1,MIN(1,IF('3.Weekly Hours &amp; Wage Activity'!K447 = "", "",MIN('3.Weekly Hours &amp; Wage Activity'!K447/40,1)),IF('3.Weekly Hours &amp; Wage Activity'!K447="", "",'3.Weekly Hours &amp; Wage Activity'!K447/40 ))),0)</f>
        <v>0</v>
      </c>
      <c r="AC447" s="86">
        <f>IFERROR(IF('3.Weekly Hours &amp; Wage Activity'!L447 = "FT", 1,MIN(1,IF('3.Weekly Hours &amp; Wage Activity'!L447 = "", "",MIN('3.Weekly Hours &amp; Wage Activity'!L447/40,1)),IF('3.Weekly Hours &amp; Wage Activity'!L447="", "",'3.Weekly Hours &amp; Wage Activity'!L447/40 ))),0)</f>
        <v>0</v>
      </c>
      <c r="AD447" s="86">
        <f>IFERROR(IF('3.Weekly Hours &amp; Wage Activity'!M447 = "FT", 1,MIN(1,IF('3.Weekly Hours &amp; Wage Activity'!M447 = "", "",MIN('3.Weekly Hours &amp; Wage Activity'!M447/40,1)),IF('3.Weekly Hours &amp; Wage Activity'!M447="", "",'3.Weekly Hours &amp; Wage Activity'!M447/40 ))),0)</f>
        <v>0</v>
      </c>
      <c r="AE447" s="86">
        <f>IFERROR(IF('3.Weekly Hours &amp; Wage Activity'!N447 = "FT", 1,MIN(1,IF('3.Weekly Hours &amp; Wage Activity'!N447 = "", "",MIN('3.Weekly Hours &amp; Wage Activity'!N447/40,1)),IF('3.Weekly Hours &amp; Wage Activity'!N447="", "",'3.Weekly Hours &amp; Wage Activity'!N447/40 ))),0)</f>
        <v>0</v>
      </c>
      <c r="AF447" s="86">
        <f>IFERROR(IF('3.Weekly Hours &amp; Wage Activity'!O447 = "FT", 1,MIN(1,IF('3.Weekly Hours &amp; Wage Activity'!O447 = "", "",MIN('3.Weekly Hours &amp; Wage Activity'!O447/40,1)),IF('3.Weekly Hours &amp; Wage Activity'!O447="", "",'3.Weekly Hours &amp; Wage Activity'!O447/40 ))),0)</f>
        <v>0</v>
      </c>
      <c r="AG447" s="86">
        <f>IFERROR(IF('3.Weekly Hours &amp; Wage Activity'!P447 = "FT", 1,MIN(1,IF('3.Weekly Hours &amp; Wage Activity'!P447 = "", "",MIN('3.Weekly Hours &amp; Wage Activity'!P447/40,1)),IF('3.Weekly Hours &amp; Wage Activity'!P447="", "",'3.Weekly Hours &amp; Wage Activity'!P447/40 ))),0)</f>
        <v>0</v>
      </c>
      <c r="AH447" s="86">
        <f>IFERROR(IF('3.Weekly Hours &amp; Wage Activity'!Q447 = "FT", 1,MIN(1,IF('3.Weekly Hours &amp; Wage Activity'!Q447 = "", "",MIN('3.Weekly Hours &amp; Wage Activity'!Q447/40,1)),IF('3.Weekly Hours &amp; Wage Activity'!Q447="", "",'3.Weekly Hours &amp; Wage Activity'!Q447/40 ))),0)</f>
        <v>0</v>
      </c>
      <c r="AI447" s="86">
        <f>IFERROR(IF('3.Weekly Hours &amp; Wage Activity'!R447 = "FT", 1,MIN(1,IF('3.Weekly Hours &amp; Wage Activity'!R447 = "", "",MIN('3.Weekly Hours &amp; Wage Activity'!R447/40,1)),IF('3.Weekly Hours &amp; Wage Activity'!R447="", "",'3.Weekly Hours &amp; Wage Activity'!R447/40 ))),0)</f>
        <v>0</v>
      </c>
      <c r="AJ447" s="86">
        <f>IFERROR(IF('3.Weekly Hours &amp; Wage Activity'!S447 = "FT", 1,MIN(1,IF('3.Weekly Hours &amp; Wage Activity'!S447 = "", "",MIN('3.Weekly Hours &amp; Wage Activity'!S447/40,1)),IF('3.Weekly Hours &amp; Wage Activity'!S447="", "",'3.Weekly Hours &amp; Wage Activity'!S447/40 ))),0)</f>
        <v>0</v>
      </c>
      <c r="AK447" s="86">
        <f>IFERROR(IF('3.Weekly Hours &amp; Wage Activity'!T447 = "FT", 1,MIN(1,IF('3.Weekly Hours &amp; Wage Activity'!T447 = "", "",MIN('3.Weekly Hours &amp; Wage Activity'!T447/40,1)),IF('3.Weekly Hours &amp; Wage Activity'!T447="", "",'3.Weekly Hours &amp; Wage Activity'!T447/40 ))),0)</f>
        <v>0</v>
      </c>
      <c r="AL447" s="86">
        <f>IFERROR(IF('3.Weekly Hours &amp; Wage Activity'!U447 = "FT", 1,MIN(1,IF('3.Weekly Hours &amp; Wage Activity'!U447 = "", "",MIN('3.Weekly Hours &amp; Wage Activity'!U447/40,1)),IF('3.Weekly Hours &amp; Wage Activity'!U447="", "",'3.Weekly Hours &amp; Wage Activity'!U447/40 ))),0)</f>
        <v>0</v>
      </c>
      <c r="AM447" s="86">
        <f>IFERROR(IF('3.Weekly Hours &amp; Wage Activity'!V447 = "FT", 1,MIN(1,IF('3.Weekly Hours &amp; Wage Activity'!V447 = "", "",MIN('3.Weekly Hours &amp; Wage Activity'!V447/40,1)),IF('3.Weekly Hours &amp; Wage Activity'!V447="", "",'3.Weekly Hours &amp; Wage Activity'!V447/40 ))),0)</f>
        <v>0</v>
      </c>
      <c r="AN447" s="86">
        <f>IFERROR(IF('3.Weekly Hours &amp; Wage Activity'!W447 = "FT", 1,MIN(1,IF('3.Weekly Hours &amp; Wage Activity'!W447 = "", "",MIN('3.Weekly Hours &amp; Wage Activity'!W447/40,1)),IF('3.Weekly Hours &amp; Wage Activity'!W447="", "",'3.Weekly Hours &amp; Wage Activity'!W447/40 ))),0)</f>
        <v>0</v>
      </c>
      <c r="AO447" s="86">
        <f>IFERROR(IF('3.Weekly Hours &amp; Wage Activity'!X447 = "FT", 1,MIN(1,IF('3.Weekly Hours &amp; Wage Activity'!X447 = "", "",MIN('3.Weekly Hours &amp; Wage Activity'!X447/40,1)),IF('3.Weekly Hours &amp; Wage Activity'!X447="", "",'3.Weekly Hours &amp; Wage Activity'!X447/40 ))),0)</f>
        <v>0</v>
      </c>
      <c r="AP447" s="86">
        <f>IFERROR(IF('3.Weekly Hours &amp; Wage Activity'!Y447 = "FT", 1,MIN(1,IF('3.Weekly Hours &amp; Wage Activity'!Y447 = "", "",MIN('3.Weekly Hours &amp; Wage Activity'!Y447/40,1)),IF('3.Weekly Hours &amp; Wage Activity'!Y447="", "",'3.Weekly Hours &amp; Wage Activity'!Y447/40 ))),0)</f>
        <v>0</v>
      </c>
      <c r="AQ447" s="86">
        <f>IFERROR(IF('3.Weekly Hours &amp; Wage Activity'!Z447 = "FT", 1,MIN(1,IF('3.Weekly Hours &amp; Wage Activity'!Z447 = "", "",MIN('3.Weekly Hours &amp; Wage Activity'!Z447/40,1)),IF('3.Weekly Hours &amp; Wage Activity'!Z447="", "",'3.Weekly Hours &amp; Wage Activity'!Z447/40 ))),0)</f>
        <v>0</v>
      </c>
      <c r="AR447" s="86">
        <f>IFERROR(IF('3.Weekly Hours &amp; Wage Activity'!AA447 = "FT", 1,MIN(1,IF('3.Weekly Hours &amp; Wage Activity'!AA447 = "", "",MIN('3.Weekly Hours &amp; Wage Activity'!AA447/40,1)),IF('3.Weekly Hours &amp; Wage Activity'!AA447="", "",'3.Weekly Hours &amp; Wage Activity'!AA447/40 ))),0)</f>
        <v>0</v>
      </c>
      <c r="AS447" s="86">
        <f>IFERROR(IF('3.Weekly Hours &amp; Wage Activity'!AB447 = "FT", 1,MIN(1,IF('3.Weekly Hours &amp; Wage Activity'!AB447 = "", "",MIN('3.Weekly Hours &amp; Wage Activity'!AB447/40,1)),IF('3.Weekly Hours &amp; Wage Activity'!AB447="", "",'3.Weekly Hours &amp; Wage Activity'!AB447/40 ))),0)</f>
        <v>0</v>
      </c>
      <c r="AT447" s="86">
        <f>IFERROR(IF('3.Weekly Hours &amp; Wage Activity'!AC447 = "FT", 1,MIN(1,IF('3.Weekly Hours &amp; Wage Activity'!AC447 = "", "",MIN('3.Weekly Hours &amp; Wage Activity'!AC447/40,1)),IF('3.Weekly Hours &amp; Wage Activity'!AC447="", "",'3.Weekly Hours &amp; Wage Activity'!AC447/40 ))),0)</f>
        <v>0</v>
      </c>
      <c r="AU447" s="86">
        <f>IFERROR(IF('3.Weekly Hours &amp; Wage Activity'!AD447 = "FT", 1,MIN(1,IF('3.Weekly Hours &amp; Wage Activity'!AD447 = "", "",MIN('3.Weekly Hours &amp; Wage Activity'!AD447/40,1)),IF('3.Weekly Hours &amp; Wage Activity'!AD447="", "",'3.Weekly Hours &amp; Wage Activity'!AD447/40 ))),0)</f>
        <v>0</v>
      </c>
      <c r="AV447" s="86">
        <f>IFERROR(IF('3.Weekly Hours &amp; Wage Activity'!AE447 = "FT", 1,MIN(1,IF('3.Weekly Hours &amp; Wage Activity'!AE447 = "", "",MIN('3.Weekly Hours &amp; Wage Activity'!AE447/40,1)),IF('3.Weekly Hours &amp; Wage Activity'!AE447="", "",'3.Weekly Hours &amp; Wage Activity'!AE447/40 ))),0)</f>
        <v>0</v>
      </c>
      <c r="AW447" s="86">
        <f>IFERROR(IF('3.Weekly Hours &amp; Wage Activity'!AF447 = "FT", 1,MIN(1,IF('3.Weekly Hours &amp; Wage Activity'!AF447 = "", "",MIN('3.Weekly Hours &amp; Wage Activity'!AF447/40,1)),IF('3.Weekly Hours &amp; Wage Activity'!AF447="", "",'3.Weekly Hours &amp; Wage Activity'!AF447/40 ))),0)</f>
        <v>0</v>
      </c>
      <c r="AX447" s="86">
        <f>IFERROR(IF('3.Weekly Hours &amp; Wage Activity'!AG447 = "FT", 1,MIN(1,IF('3.Weekly Hours &amp; Wage Activity'!AG447 = "", "",MIN('3.Weekly Hours &amp; Wage Activity'!AG447/40,1)),IF('3.Weekly Hours &amp; Wage Activity'!AG447="", "",'3.Weekly Hours &amp; Wage Activity'!AG447/40 ))),0)</f>
        <v>0</v>
      </c>
      <c r="AY447" s="523">
        <f>SUM( IF(COUNTIF('3.Weekly Hours &amp; Wage Activity'!J447:Q447, "&lt;&gt;FT") = 0, COLUMNS('3.Weekly Hours &amp; Wage Activity'!J447:AG447) * 40, '3.Weekly Hours &amp; Wage Activity'!J447:AG447))</f>
        <v>0</v>
      </c>
      <c r="AZ447" s="86">
        <f t="shared" si="48"/>
        <v>0</v>
      </c>
      <c r="BA447" s="87">
        <f t="shared" si="49"/>
        <v>0</v>
      </c>
      <c r="BB447" s="74" t="str">
        <f>IF('2.Census &amp; Reference Benchmarks'!K447 = "", "", '2.Census &amp; Reference Benchmarks'!K447)</f>
        <v/>
      </c>
      <c r="BC447" s="185">
        <f>IF('2.Census &amp; Reference Benchmarks'!L447="N/A",IF(OR(AND(G447="",I447=""),AND(G447&lt;DATEVALUE("1/1/2020"),OR(I447="",I447&gt;DATEVALUE("3/31/2020")))),177.14,IF(OR(I447 = "", I447 &gt; DATEVALUE("1/31/2020")), ROUND(177.14*((DATEVALUE("2/1/2020") -G447)/31),1))),IF('2.Census &amp; Reference Benchmarks'!L447="",0,'2.Census &amp; Reference Benchmarks'!L447))</f>
        <v>0</v>
      </c>
      <c r="BD447" s="74" t="str">
        <f>IF('2.Census &amp; Reference Benchmarks'!N447 = "", "", '2.Census &amp; Reference Benchmarks'!N447)</f>
        <v/>
      </c>
      <c r="BE447" s="185">
        <f>IF('2.Census &amp; Reference Benchmarks'!O447="N/A",IF(OR(AND(G447="",I447=""),AND(G447&lt;=DATEVALUE("2/1/2020"),OR(I447="",I447&gt;=DATEVALUE("2/29/2020")))),165.71,IF(AND(G447&gt;DATEVALUE("2/1/2020"),OR(I447="",I447&lt;=DATEVALUE("2/29/2020"))),((DATEVALUE("3/1/2020")-G447)/29)*165.71,"")),IF('2.Census &amp; Reference Benchmarks'!O447="",0,'2.Census &amp; Reference Benchmarks'!O447))</f>
        <v>0</v>
      </c>
    </row>
    <row r="448" spans="1:57" x14ac:dyDescent="0.25">
      <c r="A448" s="3"/>
      <c r="B448" s="56">
        <f>IF('2.Census &amp; Reference Benchmarks'!B448 &lt;&gt;"",'2.Census &amp; Reference Benchmarks'!B448,"")</f>
        <v>0</v>
      </c>
      <c r="C448" s="56">
        <f>IF('2.Census &amp; Reference Benchmarks'!C448 &lt;&gt;"",'2.Census &amp; Reference Benchmarks'!C448,"")</f>
        <v>0</v>
      </c>
      <c r="D448" s="57" t="str">
        <f>IF('2.Census &amp; Reference Benchmarks'!D448 &lt;&gt;"",'2.Census &amp; Reference Benchmarks'!D448,"")</f>
        <v/>
      </c>
      <c r="E448" s="56" t="str">
        <f>IF('2.Census &amp; Reference Benchmarks'!E448 &lt;&gt;"",'2.Census &amp; Reference Benchmarks'!E448,"")</f>
        <v/>
      </c>
      <c r="F448" s="56" t="str">
        <f>IF('2.Census &amp; Reference Benchmarks'!F448 &lt;&gt;"",'2.Census &amp; Reference Benchmarks'!F448,"")</f>
        <v/>
      </c>
      <c r="G448" s="58" t="str">
        <f>IF('2.Census &amp; Reference Benchmarks'!G448 &lt;&gt;"",'2.Census &amp; Reference Benchmarks'!G448,"")</f>
        <v/>
      </c>
      <c r="H448" s="58" t="str">
        <f>IF('2.Census &amp; Reference Benchmarks'!H448 &lt;&gt;"",'2.Census &amp; Reference Benchmarks'!H448,"")</f>
        <v/>
      </c>
      <c r="I448" s="58" t="str">
        <f>IF('2.Census &amp; Reference Benchmarks'!I448 &lt;&gt;"",'2.Census &amp; Reference Benchmarks'!I448,"")</f>
        <v/>
      </c>
      <c r="J448" s="69" t="str">
        <f>IF('2.Census &amp; Reference Benchmarks'!J448 &lt;&gt;"",'2.Census &amp; Reference Benchmarks'!J448,"")</f>
        <v/>
      </c>
      <c r="K448" s="58" t="str">
        <f>IF('7.Safe Harbor Input Data &amp; Calc'!Q450 &lt;&gt; "", '7.Safe Harbor Input Data &amp; Calc'!Q450, "")</f>
        <v>No</v>
      </c>
      <c r="L448" s="59" t="str">
        <f>IF('2.Census &amp; Reference Benchmarks'!T448&lt;&gt; "",'2.Census &amp; Reference Benchmarks'!T448,"")</f>
        <v/>
      </c>
      <c r="M448" s="60">
        <f>'2.Census &amp; Reference Benchmarks'!M448</f>
        <v>0</v>
      </c>
      <c r="N448" s="60">
        <f>'2.Census &amp; Reference Benchmarks'!P448</f>
        <v>0</v>
      </c>
      <c r="O448" s="60">
        <f>'2.Census &amp; Reference Benchmarks'!S448</f>
        <v>0</v>
      </c>
      <c r="P448" s="52">
        <f>IF( AND(I448 &lt; '1. Summary for SBA'!$J$7, I448 &lt;&gt;""), 0, IF(AND(G448="",I448=""),SUM(M448:O448)*4,IF(I448&lt;'1. Summary for SBA'!$J$7,0,IF(K448="Yes",0,IF(H448="Salary",IF(AND(SUM(M448:O448)*4&lt;100000,L448=""),(SUM(M448:O448)/(IF(OR(I448=0,I448&gt;=DATEVALUE("3/31/2020")),DATEVALUE("3/31/2020"),I448)-IF(OR(G448&lt;=DATEVALUE("1/1/2020"), G448 = ""),DATEVALUE("1/1/2020"),IF(OR(MONTH(G448)=1),G448+1,IF(MONTH(G448)=3,G448,G448-1)))))*360,0),0)))))</f>
        <v>0</v>
      </c>
      <c r="Q448" s="52">
        <f t="shared" si="50"/>
        <v>0</v>
      </c>
      <c r="R448" s="67">
        <f t="shared" si="44"/>
        <v>0</v>
      </c>
      <c r="S448" s="53">
        <f>SUM('3.Weekly Hours &amp; Wage Activity'!AI448:BF448)</f>
        <v>0</v>
      </c>
      <c r="T448" s="53">
        <f>IF(AND(I448&lt;&gt; "",  I448 &lt; '1. Summary for SBA'!$J$11 +168, I448 &gt; '1. Summary for SBA'!$J$11),S448+(((168-(I448-'1. Summary for SBA'!$J$11+1))*S448)/((I448-'1. Summary for SBA'!$J$11+1))),0)</f>
        <v>0</v>
      </c>
      <c r="U448" s="369">
        <f>IF(K448= "Yes",0,IF( H448 = "salary",IF(T448 = 0,MAX(0,$R448-$S448), R448-T448),IF( H448 = "Hourly",'6. Hourly EE Wage Reduction'!AA448, 0)))</f>
        <v>0</v>
      </c>
      <c r="V448" s="67">
        <f t="shared" si="45"/>
        <v>0</v>
      </c>
      <c r="W448" s="405" t="str">
        <f>IF(U448 = 0, "No",IF('6. Hourly EE Wage Reduction'!T448 &gt;'6. Hourly EE Wage Reduction'!W448, "Yes", "No"))</f>
        <v>No</v>
      </c>
      <c r="X448" s="67">
        <f t="shared" si="46"/>
        <v>0</v>
      </c>
      <c r="Y448" s="67">
        <f t="shared" si="47"/>
        <v>0</v>
      </c>
      <c r="AA448" s="86">
        <f>IFERROR(IF('3.Weekly Hours &amp; Wage Activity'!J448 = "FT", 1,MIN(1,IF('3.Weekly Hours &amp; Wage Activity'!J448 = "", "",MIN('3.Weekly Hours &amp; Wage Activity'!J448/40,1)),IF('3.Weekly Hours &amp; Wage Activity'!J448="", "",'3.Weekly Hours &amp; Wage Activity'!J448/40 ))),0)</f>
        <v>0</v>
      </c>
      <c r="AB448" s="86">
        <f>IFERROR(IF('3.Weekly Hours &amp; Wage Activity'!K448 = "FT", 1,MIN(1,IF('3.Weekly Hours &amp; Wage Activity'!K448 = "", "",MIN('3.Weekly Hours &amp; Wage Activity'!K448/40,1)),IF('3.Weekly Hours &amp; Wage Activity'!K448="", "",'3.Weekly Hours &amp; Wage Activity'!K448/40 ))),0)</f>
        <v>0</v>
      </c>
      <c r="AC448" s="86">
        <f>IFERROR(IF('3.Weekly Hours &amp; Wage Activity'!L448 = "FT", 1,MIN(1,IF('3.Weekly Hours &amp; Wage Activity'!L448 = "", "",MIN('3.Weekly Hours &amp; Wage Activity'!L448/40,1)),IF('3.Weekly Hours &amp; Wage Activity'!L448="", "",'3.Weekly Hours &amp; Wage Activity'!L448/40 ))),0)</f>
        <v>0</v>
      </c>
      <c r="AD448" s="86">
        <f>IFERROR(IF('3.Weekly Hours &amp; Wage Activity'!M448 = "FT", 1,MIN(1,IF('3.Weekly Hours &amp; Wage Activity'!M448 = "", "",MIN('3.Weekly Hours &amp; Wage Activity'!M448/40,1)),IF('3.Weekly Hours &amp; Wage Activity'!M448="", "",'3.Weekly Hours &amp; Wage Activity'!M448/40 ))),0)</f>
        <v>0</v>
      </c>
      <c r="AE448" s="86">
        <f>IFERROR(IF('3.Weekly Hours &amp; Wage Activity'!N448 = "FT", 1,MIN(1,IF('3.Weekly Hours &amp; Wage Activity'!N448 = "", "",MIN('3.Weekly Hours &amp; Wage Activity'!N448/40,1)),IF('3.Weekly Hours &amp; Wage Activity'!N448="", "",'3.Weekly Hours &amp; Wage Activity'!N448/40 ))),0)</f>
        <v>0</v>
      </c>
      <c r="AF448" s="86">
        <f>IFERROR(IF('3.Weekly Hours &amp; Wage Activity'!O448 = "FT", 1,MIN(1,IF('3.Weekly Hours &amp; Wage Activity'!O448 = "", "",MIN('3.Weekly Hours &amp; Wage Activity'!O448/40,1)),IF('3.Weekly Hours &amp; Wage Activity'!O448="", "",'3.Weekly Hours &amp; Wage Activity'!O448/40 ))),0)</f>
        <v>0</v>
      </c>
      <c r="AG448" s="86">
        <f>IFERROR(IF('3.Weekly Hours &amp; Wage Activity'!P448 = "FT", 1,MIN(1,IF('3.Weekly Hours &amp; Wage Activity'!P448 = "", "",MIN('3.Weekly Hours &amp; Wage Activity'!P448/40,1)),IF('3.Weekly Hours &amp; Wage Activity'!P448="", "",'3.Weekly Hours &amp; Wage Activity'!P448/40 ))),0)</f>
        <v>0</v>
      </c>
      <c r="AH448" s="86">
        <f>IFERROR(IF('3.Weekly Hours &amp; Wage Activity'!Q448 = "FT", 1,MIN(1,IF('3.Weekly Hours &amp; Wage Activity'!Q448 = "", "",MIN('3.Weekly Hours &amp; Wage Activity'!Q448/40,1)),IF('3.Weekly Hours &amp; Wage Activity'!Q448="", "",'3.Weekly Hours &amp; Wage Activity'!Q448/40 ))),0)</f>
        <v>0</v>
      </c>
      <c r="AI448" s="86">
        <f>IFERROR(IF('3.Weekly Hours &amp; Wage Activity'!R448 = "FT", 1,MIN(1,IF('3.Weekly Hours &amp; Wage Activity'!R448 = "", "",MIN('3.Weekly Hours &amp; Wage Activity'!R448/40,1)),IF('3.Weekly Hours &amp; Wage Activity'!R448="", "",'3.Weekly Hours &amp; Wage Activity'!R448/40 ))),0)</f>
        <v>0</v>
      </c>
      <c r="AJ448" s="86">
        <f>IFERROR(IF('3.Weekly Hours &amp; Wage Activity'!S448 = "FT", 1,MIN(1,IF('3.Weekly Hours &amp; Wage Activity'!S448 = "", "",MIN('3.Weekly Hours &amp; Wage Activity'!S448/40,1)),IF('3.Weekly Hours &amp; Wage Activity'!S448="", "",'3.Weekly Hours &amp; Wage Activity'!S448/40 ))),0)</f>
        <v>0</v>
      </c>
      <c r="AK448" s="86">
        <f>IFERROR(IF('3.Weekly Hours &amp; Wage Activity'!T448 = "FT", 1,MIN(1,IF('3.Weekly Hours &amp; Wage Activity'!T448 = "", "",MIN('3.Weekly Hours &amp; Wage Activity'!T448/40,1)),IF('3.Weekly Hours &amp; Wage Activity'!T448="", "",'3.Weekly Hours &amp; Wage Activity'!T448/40 ))),0)</f>
        <v>0</v>
      </c>
      <c r="AL448" s="86">
        <f>IFERROR(IF('3.Weekly Hours &amp; Wage Activity'!U448 = "FT", 1,MIN(1,IF('3.Weekly Hours &amp; Wage Activity'!U448 = "", "",MIN('3.Weekly Hours &amp; Wage Activity'!U448/40,1)),IF('3.Weekly Hours &amp; Wage Activity'!U448="", "",'3.Weekly Hours &amp; Wage Activity'!U448/40 ))),0)</f>
        <v>0</v>
      </c>
      <c r="AM448" s="86">
        <f>IFERROR(IF('3.Weekly Hours &amp; Wage Activity'!V448 = "FT", 1,MIN(1,IF('3.Weekly Hours &amp; Wage Activity'!V448 = "", "",MIN('3.Weekly Hours &amp; Wage Activity'!V448/40,1)),IF('3.Weekly Hours &amp; Wage Activity'!V448="", "",'3.Weekly Hours &amp; Wage Activity'!V448/40 ))),0)</f>
        <v>0</v>
      </c>
      <c r="AN448" s="86">
        <f>IFERROR(IF('3.Weekly Hours &amp; Wage Activity'!W448 = "FT", 1,MIN(1,IF('3.Weekly Hours &amp; Wage Activity'!W448 = "", "",MIN('3.Weekly Hours &amp; Wage Activity'!W448/40,1)),IF('3.Weekly Hours &amp; Wage Activity'!W448="", "",'3.Weekly Hours &amp; Wage Activity'!W448/40 ))),0)</f>
        <v>0</v>
      </c>
      <c r="AO448" s="86">
        <f>IFERROR(IF('3.Weekly Hours &amp; Wage Activity'!X448 = "FT", 1,MIN(1,IF('3.Weekly Hours &amp; Wage Activity'!X448 = "", "",MIN('3.Weekly Hours &amp; Wage Activity'!X448/40,1)),IF('3.Weekly Hours &amp; Wage Activity'!X448="", "",'3.Weekly Hours &amp; Wage Activity'!X448/40 ))),0)</f>
        <v>0</v>
      </c>
      <c r="AP448" s="86">
        <f>IFERROR(IF('3.Weekly Hours &amp; Wage Activity'!Y448 = "FT", 1,MIN(1,IF('3.Weekly Hours &amp; Wage Activity'!Y448 = "", "",MIN('3.Weekly Hours &amp; Wage Activity'!Y448/40,1)),IF('3.Weekly Hours &amp; Wage Activity'!Y448="", "",'3.Weekly Hours &amp; Wage Activity'!Y448/40 ))),0)</f>
        <v>0</v>
      </c>
      <c r="AQ448" s="86">
        <f>IFERROR(IF('3.Weekly Hours &amp; Wage Activity'!Z448 = "FT", 1,MIN(1,IF('3.Weekly Hours &amp; Wage Activity'!Z448 = "", "",MIN('3.Weekly Hours &amp; Wage Activity'!Z448/40,1)),IF('3.Weekly Hours &amp; Wage Activity'!Z448="", "",'3.Weekly Hours &amp; Wage Activity'!Z448/40 ))),0)</f>
        <v>0</v>
      </c>
      <c r="AR448" s="86">
        <f>IFERROR(IF('3.Weekly Hours &amp; Wage Activity'!AA448 = "FT", 1,MIN(1,IF('3.Weekly Hours &amp; Wage Activity'!AA448 = "", "",MIN('3.Weekly Hours &amp; Wage Activity'!AA448/40,1)),IF('3.Weekly Hours &amp; Wage Activity'!AA448="", "",'3.Weekly Hours &amp; Wage Activity'!AA448/40 ))),0)</f>
        <v>0</v>
      </c>
      <c r="AS448" s="86">
        <f>IFERROR(IF('3.Weekly Hours &amp; Wage Activity'!AB448 = "FT", 1,MIN(1,IF('3.Weekly Hours &amp; Wage Activity'!AB448 = "", "",MIN('3.Weekly Hours &amp; Wage Activity'!AB448/40,1)),IF('3.Weekly Hours &amp; Wage Activity'!AB448="", "",'3.Weekly Hours &amp; Wage Activity'!AB448/40 ))),0)</f>
        <v>0</v>
      </c>
      <c r="AT448" s="86">
        <f>IFERROR(IF('3.Weekly Hours &amp; Wage Activity'!AC448 = "FT", 1,MIN(1,IF('3.Weekly Hours &amp; Wage Activity'!AC448 = "", "",MIN('3.Weekly Hours &amp; Wage Activity'!AC448/40,1)),IF('3.Weekly Hours &amp; Wage Activity'!AC448="", "",'3.Weekly Hours &amp; Wage Activity'!AC448/40 ))),0)</f>
        <v>0</v>
      </c>
      <c r="AU448" s="86">
        <f>IFERROR(IF('3.Weekly Hours &amp; Wage Activity'!AD448 = "FT", 1,MIN(1,IF('3.Weekly Hours &amp; Wage Activity'!AD448 = "", "",MIN('3.Weekly Hours &amp; Wage Activity'!AD448/40,1)),IF('3.Weekly Hours &amp; Wage Activity'!AD448="", "",'3.Weekly Hours &amp; Wage Activity'!AD448/40 ))),0)</f>
        <v>0</v>
      </c>
      <c r="AV448" s="86">
        <f>IFERROR(IF('3.Weekly Hours &amp; Wage Activity'!AE448 = "FT", 1,MIN(1,IF('3.Weekly Hours &amp; Wage Activity'!AE448 = "", "",MIN('3.Weekly Hours &amp; Wage Activity'!AE448/40,1)),IF('3.Weekly Hours &amp; Wage Activity'!AE448="", "",'3.Weekly Hours &amp; Wage Activity'!AE448/40 ))),0)</f>
        <v>0</v>
      </c>
      <c r="AW448" s="86">
        <f>IFERROR(IF('3.Weekly Hours &amp; Wage Activity'!AF448 = "FT", 1,MIN(1,IF('3.Weekly Hours &amp; Wage Activity'!AF448 = "", "",MIN('3.Weekly Hours &amp; Wage Activity'!AF448/40,1)),IF('3.Weekly Hours &amp; Wage Activity'!AF448="", "",'3.Weekly Hours &amp; Wage Activity'!AF448/40 ))),0)</f>
        <v>0</v>
      </c>
      <c r="AX448" s="86">
        <f>IFERROR(IF('3.Weekly Hours &amp; Wage Activity'!AG448 = "FT", 1,MIN(1,IF('3.Weekly Hours &amp; Wage Activity'!AG448 = "", "",MIN('3.Weekly Hours &amp; Wage Activity'!AG448/40,1)),IF('3.Weekly Hours &amp; Wage Activity'!AG448="", "",'3.Weekly Hours &amp; Wage Activity'!AG448/40 ))),0)</f>
        <v>0</v>
      </c>
      <c r="AY448" s="523">
        <f>SUM( IF(COUNTIF('3.Weekly Hours &amp; Wage Activity'!J448:Q448, "&lt;&gt;FT") = 0, COLUMNS('3.Weekly Hours &amp; Wage Activity'!J448:AG448) * 40, '3.Weekly Hours &amp; Wage Activity'!J448:AG448))</f>
        <v>0</v>
      </c>
      <c r="AZ448" s="86">
        <f t="shared" si="48"/>
        <v>0</v>
      </c>
      <c r="BA448" s="87">
        <f t="shared" si="49"/>
        <v>0</v>
      </c>
      <c r="BB448" s="74" t="str">
        <f>IF('2.Census &amp; Reference Benchmarks'!K448 = "", "", '2.Census &amp; Reference Benchmarks'!K448)</f>
        <v/>
      </c>
      <c r="BC448" s="185">
        <f>IF('2.Census &amp; Reference Benchmarks'!L448="N/A",IF(OR(AND(G448="",I448=""),AND(G448&lt;DATEVALUE("1/1/2020"),OR(I448="",I448&gt;DATEVALUE("3/31/2020")))),177.14,IF(OR(I448 = "", I448 &gt; DATEVALUE("1/31/2020")), ROUND(177.14*((DATEVALUE("2/1/2020") -G448)/31),1))),IF('2.Census &amp; Reference Benchmarks'!L448="",0,'2.Census &amp; Reference Benchmarks'!L448))</f>
        <v>0</v>
      </c>
      <c r="BD448" s="74" t="str">
        <f>IF('2.Census &amp; Reference Benchmarks'!N448 = "", "", '2.Census &amp; Reference Benchmarks'!N448)</f>
        <v/>
      </c>
      <c r="BE448" s="185">
        <f>IF('2.Census &amp; Reference Benchmarks'!O448="N/A",IF(OR(AND(G448="",I448=""),AND(G448&lt;=DATEVALUE("2/1/2020"),OR(I448="",I448&gt;=DATEVALUE("2/29/2020")))),165.71,IF(AND(G448&gt;DATEVALUE("2/1/2020"),OR(I448="",I448&lt;=DATEVALUE("2/29/2020"))),((DATEVALUE("3/1/2020")-G448)/29)*165.71,"")),IF('2.Census &amp; Reference Benchmarks'!O448="",0,'2.Census &amp; Reference Benchmarks'!O448))</f>
        <v>0</v>
      </c>
    </row>
    <row r="449" spans="1:57" x14ac:dyDescent="0.25">
      <c r="A449" s="3"/>
      <c r="B449" s="56">
        <f>IF('2.Census &amp; Reference Benchmarks'!B449 &lt;&gt;"",'2.Census &amp; Reference Benchmarks'!B449,"")</f>
        <v>0</v>
      </c>
      <c r="C449" s="56">
        <f>IF('2.Census &amp; Reference Benchmarks'!C449 &lt;&gt;"",'2.Census &amp; Reference Benchmarks'!C449,"")</f>
        <v>0</v>
      </c>
      <c r="D449" s="57" t="str">
        <f>IF('2.Census &amp; Reference Benchmarks'!D449 &lt;&gt;"",'2.Census &amp; Reference Benchmarks'!D449,"")</f>
        <v/>
      </c>
      <c r="E449" s="56" t="str">
        <f>IF('2.Census &amp; Reference Benchmarks'!E449 &lt;&gt;"",'2.Census &amp; Reference Benchmarks'!E449,"")</f>
        <v/>
      </c>
      <c r="F449" s="56" t="str">
        <f>IF('2.Census &amp; Reference Benchmarks'!F449 &lt;&gt;"",'2.Census &amp; Reference Benchmarks'!F449,"")</f>
        <v/>
      </c>
      <c r="G449" s="58" t="str">
        <f>IF('2.Census &amp; Reference Benchmarks'!G449 &lt;&gt;"",'2.Census &amp; Reference Benchmarks'!G449,"")</f>
        <v/>
      </c>
      <c r="H449" s="58" t="str">
        <f>IF('2.Census &amp; Reference Benchmarks'!H449 &lt;&gt;"",'2.Census &amp; Reference Benchmarks'!H449,"")</f>
        <v/>
      </c>
      <c r="I449" s="58" t="str">
        <f>IF('2.Census &amp; Reference Benchmarks'!I449 &lt;&gt;"",'2.Census &amp; Reference Benchmarks'!I449,"")</f>
        <v/>
      </c>
      <c r="J449" s="69" t="str">
        <f>IF('2.Census &amp; Reference Benchmarks'!J449 &lt;&gt;"",'2.Census &amp; Reference Benchmarks'!J449,"")</f>
        <v/>
      </c>
      <c r="K449" s="58" t="str">
        <f>IF('7.Safe Harbor Input Data &amp; Calc'!Q451 &lt;&gt; "", '7.Safe Harbor Input Data &amp; Calc'!Q451, "")</f>
        <v>No</v>
      </c>
      <c r="L449" s="59" t="str">
        <f>IF('2.Census &amp; Reference Benchmarks'!T449&lt;&gt; "",'2.Census &amp; Reference Benchmarks'!T449,"")</f>
        <v/>
      </c>
      <c r="M449" s="60">
        <f>'2.Census &amp; Reference Benchmarks'!M449</f>
        <v>0</v>
      </c>
      <c r="N449" s="60">
        <f>'2.Census &amp; Reference Benchmarks'!P449</f>
        <v>0</v>
      </c>
      <c r="O449" s="60">
        <f>'2.Census &amp; Reference Benchmarks'!S449</f>
        <v>0</v>
      </c>
      <c r="P449" s="52">
        <f>IF( AND(I449 &lt; '1. Summary for SBA'!$J$7, I449 &lt;&gt;""), 0, IF(AND(G449="",I449=""),SUM(M449:O449)*4,IF(I449&lt;'1. Summary for SBA'!$J$7,0,IF(K449="Yes",0,IF(H449="Salary",IF(AND(SUM(M449:O449)*4&lt;100000,L449=""),(SUM(M449:O449)/(IF(OR(I449=0,I449&gt;=DATEVALUE("3/31/2020")),DATEVALUE("3/31/2020"),I449)-IF(OR(G449&lt;=DATEVALUE("1/1/2020"), G449 = ""),DATEVALUE("1/1/2020"),IF(OR(MONTH(G449)=1),G449+1,IF(MONTH(G449)=3,G449,G449-1)))))*360,0),0)))))</f>
        <v>0</v>
      </c>
      <c r="Q449" s="52">
        <f t="shared" si="50"/>
        <v>0</v>
      </c>
      <c r="R449" s="67">
        <f t="shared" si="44"/>
        <v>0</v>
      </c>
      <c r="S449" s="53">
        <f>SUM('3.Weekly Hours &amp; Wage Activity'!AI449:BF449)</f>
        <v>0</v>
      </c>
      <c r="T449" s="53">
        <f>IF(AND(I449&lt;&gt; "",  I449 &lt; '1. Summary for SBA'!$J$11 +168, I449 &gt; '1. Summary for SBA'!$J$11),S449+(((168-(I449-'1. Summary for SBA'!$J$11+1))*S449)/((I449-'1. Summary for SBA'!$J$11+1))),0)</f>
        <v>0</v>
      </c>
      <c r="U449" s="369">
        <f>IF(K449= "Yes",0,IF( H449 = "salary",IF(T449 = 0,MAX(0,$R449-$S449), R449-T449),IF( H449 = "Hourly",'6. Hourly EE Wage Reduction'!AA449, 0)))</f>
        <v>0</v>
      </c>
      <c r="V449" s="67">
        <f t="shared" si="45"/>
        <v>0</v>
      </c>
      <c r="W449" s="405" t="str">
        <f>IF(U449 = 0, "No",IF('6. Hourly EE Wage Reduction'!T449 &gt;'6. Hourly EE Wage Reduction'!W449, "Yes", "No"))</f>
        <v>No</v>
      </c>
      <c r="X449" s="67">
        <f t="shared" si="46"/>
        <v>0</v>
      </c>
      <c r="Y449" s="67">
        <f t="shared" si="47"/>
        <v>0</v>
      </c>
      <c r="AA449" s="86">
        <f>IFERROR(IF('3.Weekly Hours &amp; Wage Activity'!J449 = "FT", 1,MIN(1,IF('3.Weekly Hours &amp; Wage Activity'!J449 = "", "",MIN('3.Weekly Hours &amp; Wage Activity'!J449/40,1)),IF('3.Weekly Hours &amp; Wage Activity'!J449="", "",'3.Weekly Hours &amp; Wage Activity'!J449/40 ))),0)</f>
        <v>0</v>
      </c>
      <c r="AB449" s="86">
        <f>IFERROR(IF('3.Weekly Hours &amp; Wage Activity'!K449 = "FT", 1,MIN(1,IF('3.Weekly Hours &amp; Wage Activity'!K449 = "", "",MIN('3.Weekly Hours &amp; Wage Activity'!K449/40,1)),IF('3.Weekly Hours &amp; Wage Activity'!K449="", "",'3.Weekly Hours &amp; Wage Activity'!K449/40 ))),0)</f>
        <v>0</v>
      </c>
      <c r="AC449" s="86">
        <f>IFERROR(IF('3.Weekly Hours &amp; Wage Activity'!L449 = "FT", 1,MIN(1,IF('3.Weekly Hours &amp; Wage Activity'!L449 = "", "",MIN('3.Weekly Hours &amp; Wage Activity'!L449/40,1)),IF('3.Weekly Hours &amp; Wage Activity'!L449="", "",'3.Weekly Hours &amp; Wage Activity'!L449/40 ))),0)</f>
        <v>0</v>
      </c>
      <c r="AD449" s="86">
        <f>IFERROR(IF('3.Weekly Hours &amp; Wage Activity'!M449 = "FT", 1,MIN(1,IF('3.Weekly Hours &amp; Wage Activity'!M449 = "", "",MIN('3.Weekly Hours &amp; Wage Activity'!M449/40,1)),IF('3.Weekly Hours &amp; Wage Activity'!M449="", "",'3.Weekly Hours &amp; Wage Activity'!M449/40 ))),0)</f>
        <v>0</v>
      </c>
      <c r="AE449" s="86">
        <f>IFERROR(IF('3.Weekly Hours &amp; Wage Activity'!N449 = "FT", 1,MIN(1,IF('3.Weekly Hours &amp; Wage Activity'!N449 = "", "",MIN('3.Weekly Hours &amp; Wage Activity'!N449/40,1)),IF('3.Weekly Hours &amp; Wage Activity'!N449="", "",'3.Weekly Hours &amp; Wage Activity'!N449/40 ))),0)</f>
        <v>0</v>
      </c>
      <c r="AF449" s="86">
        <f>IFERROR(IF('3.Weekly Hours &amp; Wage Activity'!O449 = "FT", 1,MIN(1,IF('3.Weekly Hours &amp; Wage Activity'!O449 = "", "",MIN('3.Weekly Hours &amp; Wage Activity'!O449/40,1)),IF('3.Weekly Hours &amp; Wage Activity'!O449="", "",'3.Weekly Hours &amp; Wage Activity'!O449/40 ))),0)</f>
        <v>0</v>
      </c>
      <c r="AG449" s="86">
        <f>IFERROR(IF('3.Weekly Hours &amp; Wage Activity'!P449 = "FT", 1,MIN(1,IF('3.Weekly Hours &amp; Wage Activity'!P449 = "", "",MIN('3.Weekly Hours &amp; Wage Activity'!P449/40,1)),IF('3.Weekly Hours &amp; Wage Activity'!P449="", "",'3.Weekly Hours &amp; Wage Activity'!P449/40 ))),0)</f>
        <v>0</v>
      </c>
      <c r="AH449" s="86">
        <f>IFERROR(IF('3.Weekly Hours &amp; Wage Activity'!Q449 = "FT", 1,MIN(1,IF('3.Weekly Hours &amp; Wage Activity'!Q449 = "", "",MIN('3.Weekly Hours &amp; Wage Activity'!Q449/40,1)),IF('3.Weekly Hours &amp; Wage Activity'!Q449="", "",'3.Weekly Hours &amp; Wage Activity'!Q449/40 ))),0)</f>
        <v>0</v>
      </c>
      <c r="AI449" s="86">
        <f>IFERROR(IF('3.Weekly Hours &amp; Wage Activity'!R449 = "FT", 1,MIN(1,IF('3.Weekly Hours &amp; Wage Activity'!R449 = "", "",MIN('3.Weekly Hours &amp; Wage Activity'!R449/40,1)),IF('3.Weekly Hours &amp; Wage Activity'!R449="", "",'3.Weekly Hours &amp; Wage Activity'!R449/40 ))),0)</f>
        <v>0</v>
      </c>
      <c r="AJ449" s="86">
        <f>IFERROR(IF('3.Weekly Hours &amp; Wage Activity'!S449 = "FT", 1,MIN(1,IF('3.Weekly Hours &amp; Wage Activity'!S449 = "", "",MIN('3.Weekly Hours &amp; Wage Activity'!S449/40,1)),IF('3.Weekly Hours &amp; Wage Activity'!S449="", "",'3.Weekly Hours &amp; Wage Activity'!S449/40 ))),0)</f>
        <v>0</v>
      </c>
      <c r="AK449" s="86">
        <f>IFERROR(IF('3.Weekly Hours &amp; Wage Activity'!T449 = "FT", 1,MIN(1,IF('3.Weekly Hours &amp; Wage Activity'!T449 = "", "",MIN('3.Weekly Hours &amp; Wage Activity'!T449/40,1)),IF('3.Weekly Hours &amp; Wage Activity'!T449="", "",'3.Weekly Hours &amp; Wage Activity'!T449/40 ))),0)</f>
        <v>0</v>
      </c>
      <c r="AL449" s="86">
        <f>IFERROR(IF('3.Weekly Hours &amp; Wage Activity'!U449 = "FT", 1,MIN(1,IF('3.Weekly Hours &amp; Wage Activity'!U449 = "", "",MIN('3.Weekly Hours &amp; Wage Activity'!U449/40,1)),IF('3.Weekly Hours &amp; Wage Activity'!U449="", "",'3.Weekly Hours &amp; Wage Activity'!U449/40 ))),0)</f>
        <v>0</v>
      </c>
      <c r="AM449" s="86">
        <f>IFERROR(IF('3.Weekly Hours &amp; Wage Activity'!V449 = "FT", 1,MIN(1,IF('3.Weekly Hours &amp; Wage Activity'!V449 = "", "",MIN('3.Weekly Hours &amp; Wage Activity'!V449/40,1)),IF('3.Weekly Hours &amp; Wage Activity'!V449="", "",'3.Weekly Hours &amp; Wage Activity'!V449/40 ))),0)</f>
        <v>0</v>
      </c>
      <c r="AN449" s="86">
        <f>IFERROR(IF('3.Weekly Hours &amp; Wage Activity'!W449 = "FT", 1,MIN(1,IF('3.Weekly Hours &amp; Wage Activity'!W449 = "", "",MIN('3.Weekly Hours &amp; Wage Activity'!W449/40,1)),IF('3.Weekly Hours &amp; Wage Activity'!W449="", "",'3.Weekly Hours &amp; Wage Activity'!W449/40 ))),0)</f>
        <v>0</v>
      </c>
      <c r="AO449" s="86">
        <f>IFERROR(IF('3.Weekly Hours &amp; Wage Activity'!X449 = "FT", 1,MIN(1,IF('3.Weekly Hours &amp; Wage Activity'!X449 = "", "",MIN('3.Weekly Hours &amp; Wage Activity'!X449/40,1)),IF('3.Weekly Hours &amp; Wage Activity'!X449="", "",'3.Weekly Hours &amp; Wage Activity'!X449/40 ))),0)</f>
        <v>0</v>
      </c>
      <c r="AP449" s="86">
        <f>IFERROR(IF('3.Weekly Hours &amp; Wage Activity'!Y449 = "FT", 1,MIN(1,IF('3.Weekly Hours &amp; Wage Activity'!Y449 = "", "",MIN('3.Weekly Hours &amp; Wage Activity'!Y449/40,1)),IF('3.Weekly Hours &amp; Wage Activity'!Y449="", "",'3.Weekly Hours &amp; Wage Activity'!Y449/40 ))),0)</f>
        <v>0</v>
      </c>
      <c r="AQ449" s="86">
        <f>IFERROR(IF('3.Weekly Hours &amp; Wage Activity'!Z449 = "FT", 1,MIN(1,IF('3.Weekly Hours &amp; Wage Activity'!Z449 = "", "",MIN('3.Weekly Hours &amp; Wage Activity'!Z449/40,1)),IF('3.Weekly Hours &amp; Wage Activity'!Z449="", "",'3.Weekly Hours &amp; Wage Activity'!Z449/40 ))),0)</f>
        <v>0</v>
      </c>
      <c r="AR449" s="86">
        <f>IFERROR(IF('3.Weekly Hours &amp; Wage Activity'!AA449 = "FT", 1,MIN(1,IF('3.Weekly Hours &amp; Wage Activity'!AA449 = "", "",MIN('3.Weekly Hours &amp; Wage Activity'!AA449/40,1)),IF('3.Weekly Hours &amp; Wage Activity'!AA449="", "",'3.Weekly Hours &amp; Wage Activity'!AA449/40 ))),0)</f>
        <v>0</v>
      </c>
      <c r="AS449" s="86">
        <f>IFERROR(IF('3.Weekly Hours &amp; Wage Activity'!AB449 = "FT", 1,MIN(1,IF('3.Weekly Hours &amp; Wage Activity'!AB449 = "", "",MIN('3.Weekly Hours &amp; Wage Activity'!AB449/40,1)),IF('3.Weekly Hours &amp; Wage Activity'!AB449="", "",'3.Weekly Hours &amp; Wage Activity'!AB449/40 ))),0)</f>
        <v>0</v>
      </c>
      <c r="AT449" s="86">
        <f>IFERROR(IF('3.Weekly Hours &amp; Wage Activity'!AC449 = "FT", 1,MIN(1,IF('3.Weekly Hours &amp; Wage Activity'!AC449 = "", "",MIN('3.Weekly Hours &amp; Wage Activity'!AC449/40,1)),IF('3.Weekly Hours &amp; Wage Activity'!AC449="", "",'3.Weekly Hours &amp; Wage Activity'!AC449/40 ))),0)</f>
        <v>0</v>
      </c>
      <c r="AU449" s="86">
        <f>IFERROR(IF('3.Weekly Hours &amp; Wage Activity'!AD449 = "FT", 1,MIN(1,IF('3.Weekly Hours &amp; Wage Activity'!AD449 = "", "",MIN('3.Weekly Hours &amp; Wage Activity'!AD449/40,1)),IF('3.Weekly Hours &amp; Wage Activity'!AD449="", "",'3.Weekly Hours &amp; Wage Activity'!AD449/40 ))),0)</f>
        <v>0</v>
      </c>
      <c r="AV449" s="86">
        <f>IFERROR(IF('3.Weekly Hours &amp; Wage Activity'!AE449 = "FT", 1,MIN(1,IF('3.Weekly Hours &amp; Wage Activity'!AE449 = "", "",MIN('3.Weekly Hours &amp; Wage Activity'!AE449/40,1)),IF('3.Weekly Hours &amp; Wage Activity'!AE449="", "",'3.Weekly Hours &amp; Wage Activity'!AE449/40 ))),0)</f>
        <v>0</v>
      </c>
      <c r="AW449" s="86">
        <f>IFERROR(IF('3.Weekly Hours &amp; Wage Activity'!AF449 = "FT", 1,MIN(1,IF('3.Weekly Hours &amp; Wage Activity'!AF449 = "", "",MIN('3.Weekly Hours &amp; Wage Activity'!AF449/40,1)),IF('3.Weekly Hours &amp; Wage Activity'!AF449="", "",'3.Weekly Hours &amp; Wage Activity'!AF449/40 ))),0)</f>
        <v>0</v>
      </c>
      <c r="AX449" s="86">
        <f>IFERROR(IF('3.Weekly Hours &amp; Wage Activity'!AG449 = "FT", 1,MIN(1,IF('3.Weekly Hours &amp; Wage Activity'!AG449 = "", "",MIN('3.Weekly Hours &amp; Wage Activity'!AG449/40,1)),IF('3.Weekly Hours &amp; Wage Activity'!AG449="", "",'3.Weekly Hours &amp; Wage Activity'!AG449/40 ))),0)</f>
        <v>0</v>
      </c>
      <c r="AY449" s="523">
        <f>SUM( IF(COUNTIF('3.Weekly Hours &amp; Wage Activity'!J449:Q449, "&lt;&gt;FT") = 0, COLUMNS('3.Weekly Hours &amp; Wage Activity'!J449:AG449) * 40, '3.Weekly Hours &amp; Wage Activity'!J449:AG449))</f>
        <v>0</v>
      </c>
      <c r="AZ449" s="86">
        <f t="shared" si="48"/>
        <v>0</v>
      </c>
      <c r="BA449" s="87">
        <f t="shared" si="49"/>
        <v>0</v>
      </c>
      <c r="BB449" s="74" t="str">
        <f>IF('2.Census &amp; Reference Benchmarks'!K449 = "", "", '2.Census &amp; Reference Benchmarks'!K449)</f>
        <v/>
      </c>
      <c r="BC449" s="185">
        <f>IF('2.Census &amp; Reference Benchmarks'!L449="N/A",IF(OR(AND(G449="",I449=""),AND(G449&lt;DATEVALUE("1/1/2020"),OR(I449="",I449&gt;DATEVALUE("3/31/2020")))),177.14,IF(OR(I449 = "", I449 &gt; DATEVALUE("1/31/2020")), ROUND(177.14*((DATEVALUE("2/1/2020") -G449)/31),1))),IF('2.Census &amp; Reference Benchmarks'!L449="",0,'2.Census &amp; Reference Benchmarks'!L449))</f>
        <v>0</v>
      </c>
      <c r="BD449" s="74" t="str">
        <f>IF('2.Census &amp; Reference Benchmarks'!N449 = "", "", '2.Census &amp; Reference Benchmarks'!N449)</f>
        <v/>
      </c>
      <c r="BE449" s="185">
        <f>IF('2.Census &amp; Reference Benchmarks'!O449="N/A",IF(OR(AND(G449="",I449=""),AND(G449&lt;=DATEVALUE("2/1/2020"),OR(I449="",I449&gt;=DATEVALUE("2/29/2020")))),165.71,IF(AND(G449&gt;DATEVALUE("2/1/2020"),OR(I449="",I449&lt;=DATEVALUE("2/29/2020"))),((DATEVALUE("3/1/2020")-G449)/29)*165.71,"")),IF('2.Census &amp; Reference Benchmarks'!O449="",0,'2.Census &amp; Reference Benchmarks'!O449))</f>
        <v>0</v>
      </c>
    </row>
    <row r="450" spans="1:57" x14ac:dyDescent="0.25">
      <c r="A450" s="3"/>
      <c r="B450" s="56">
        <f>IF('2.Census &amp; Reference Benchmarks'!B450 &lt;&gt;"",'2.Census &amp; Reference Benchmarks'!B450,"")</f>
        <v>0</v>
      </c>
      <c r="C450" s="56">
        <f>IF('2.Census &amp; Reference Benchmarks'!C450 &lt;&gt;"",'2.Census &amp; Reference Benchmarks'!C450,"")</f>
        <v>0</v>
      </c>
      <c r="D450" s="57" t="str">
        <f>IF('2.Census &amp; Reference Benchmarks'!D450 &lt;&gt;"",'2.Census &amp; Reference Benchmarks'!D450,"")</f>
        <v/>
      </c>
      <c r="E450" s="56" t="str">
        <f>IF('2.Census &amp; Reference Benchmarks'!E450 &lt;&gt;"",'2.Census &amp; Reference Benchmarks'!E450,"")</f>
        <v/>
      </c>
      <c r="F450" s="56" t="str">
        <f>IF('2.Census &amp; Reference Benchmarks'!F450 &lt;&gt;"",'2.Census &amp; Reference Benchmarks'!F450,"")</f>
        <v/>
      </c>
      <c r="G450" s="58" t="str">
        <f>IF('2.Census &amp; Reference Benchmarks'!G450 &lt;&gt;"",'2.Census &amp; Reference Benchmarks'!G450,"")</f>
        <v/>
      </c>
      <c r="H450" s="58" t="str">
        <f>IF('2.Census &amp; Reference Benchmarks'!H450 &lt;&gt;"",'2.Census &amp; Reference Benchmarks'!H450,"")</f>
        <v/>
      </c>
      <c r="I450" s="58" t="str">
        <f>IF('2.Census &amp; Reference Benchmarks'!I450 &lt;&gt;"",'2.Census &amp; Reference Benchmarks'!I450,"")</f>
        <v/>
      </c>
      <c r="J450" s="69" t="str">
        <f>IF('2.Census &amp; Reference Benchmarks'!J450 &lt;&gt;"",'2.Census &amp; Reference Benchmarks'!J450,"")</f>
        <v/>
      </c>
      <c r="K450" s="58" t="str">
        <f>IF('7.Safe Harbor Input Data &amp; Calc'!Q452 &lt;&gt; "", '7.Safe Harbor Input Data &amp; Calc'!Q452, "")</f>
        <v>No</v>
      </c>
      <c r="L450" s="59" t="str">
        <f>IF('2.Census &amp; Reference Benchmarks'!T450&lt;&gt; "",'2.Census &amp; Reference Benchmarks'!T450,"")</f>
        <v/>
      </c>
      <c r="M450" s="60">
        <f>'2.Census &amp; Reference Benchmarks'!M450</f>
        <v>0</v>
      </c>
      <c r="N450" s="60">
        <f>'2.Census &amp; Reference Benchmarks'!P450</f>
        <v>0</v>
      </c>
      <c r="O450" s="60">
        <f>'2.Census &amp; Reference Benchmarks'!S450</f>
        <v>0</v>
      </c>
      <c r="P450" s="52">
        <f>IF( AND(I450 &lt; '1. Summary for SBA'!$J$7, I450 &lt;&gt;""), 0, IF(AND(G450="",I450=""),SUM(M450:O450)*4,IF(I450&lt;'1. Summary for SBA'!$J$7,0,IF(K450="Yes",0,IF(H450="Salary",IF(AND(SUM(M450:O450)*4&lt;100000,L450=""),(SUM(M450:O450)/(IF(OR(I450=0,I450&gt;=DATEVALUE("3/31/2020")),DATEVALUE("3/31/2020"),I450)-IF(OR(G450&lt;=DATEVALUE("1/1/2020"), G450 = ""),DATEVALUE("1/1/2020"),IF(OR(MONTH(G450)=1),G450+1,IF(MONTH(G450)=3,G450,G450-1)))))*360,0),0)))))</f>
        <v>0</v>
      </c>
      <c r="Q450" s="52">
        <f t="shared" si="50"/>
        <v>0</v>
      </c>
      <c r="R450" s="67">
        <f t="shared" si="44"/>
        <v>0</v>
      </c>
      <c r="S450" s="53">
        <f>SUM('3.Weekly Hours &amp; Wage Activity'!AI450:BF450)</f>
        <v>0</v>
      </c>
      <c r="T450" s="53">
        <f>IF(AND(I450&lt;&gt; "",  I450 &lt; '1. Summary for SBA'!$J$11 +168, I450 &gt; '1. Summary for SBA'!$J$11),S450+(((168-(I450-'1. Summary for SBA'!$J$11+1))*S450)/((I450-'1. Summary for SBA'!$J$11+1))),0)</f>
        <v>0</v>
      </c>
      <c r="U450" s="369">
        <f>IF(K450= "Yes",0,IF( H450 = "salary",IF(T450 = 0,MAX(0,$R450-$S450), R450-T450),IF( H450 = "Hourly",'6. Hourly EE Wage Reduction'!AA450, 0)))</f>
        <v>0</v>
      </c>
      <c r="V450" s="67">
        <f t="shared" si="45"/>
        <v>0</v>
      </c>
      <c r="W450" s="405" t="str">
        <f>IF(U450 = 0, "No",IF('6. Hourly EE Wage Reduction'!T450 &gt;'6. Hourly EE Wage Reduction'!W450, "Yes", "No"))</f>
        <v>No</v>
      </c>
      <c r="X450" s="67">
        <f t="shared" si="46"/>
        <v>0</v>
      </c>
      <c r="Y450" s="67">
        <f t="shared" si="47"/>
        <v>0</v>
      </c>
      <c r="AA450" s="86">
        <f>IFERROR(IF('3.Weekly Hours &amp; Wage Activity'!J450 = "FT", 1,MIN(1,IF('3.Weekly Hours &amp; Wage Activity'!J450 = "", "",MIN('3.Weekly Hours &amp; Wage Activity'!J450/40,1)),IF('3.Weekly Hours &amp; Wage Activity'!J450="", "",'3.Weekly Hours &amp; Wage Activity'!J450/40 ))),0)</f>
        <v>0</v>
      </c>
      <c r="AB450" s="86">
        <f>IFERROR(IF('3.Weekly Hours &amp; Wage Activity'!K450 = "FT", 1,MIN(1,IF('3.Weekly Hours &amp; Wage Activity'!K450 = "", "",MIN('3.Weekly Hours &amp; Wage Activity'!K450/40,1)),IF('3.Weekly Hours &amp; Wage Activity'!K450="", "",'3.Weekly Hours &amp; Wage Activity'!K450/40 ))),0)</f>
        <v>0</v>
      </c>
      <c r="AC450" s="86">
        <f>IFERROR(IF('3.Weekly Hours &amp; Wage Activity'!L450 = "FT", 1,MIN(1,IF('3.Weekly Hours &amp; Wage Activity'!L450 = "", "",MIN('3.Weekly Hours &amp; Wage Activity'!L450/40,1)),IF('3.Weekly Hours &amp; Wage Activity'!L450="", "",'3.Weekly Hours &amp; Wage Activity'!L450/40 ))),0)</f>
        <v>0</v>
      </c>
      <c r="AD450" s="86">
        <f>IFERROR(IF('3.Weekly Hours &amp; Wage Activity'!M450 = "FT", 1,MIN(1,IF('3.Weekly Hours &amp; Wage Activity'!M450 = "", "",MIN('3.Weekly Hours &amp; Wage Activity'!M450/40,1)),IF('3.Weekly Hours &amp; Wage Activity'!M450="", "",'3.Weekly Hours &amp; Wage Activity'!M450/40 ))),0)</f>
        <v>0</v>
      </c>
      <c r="AE450" s="86">
        <f>IFERROR(IF('3.Weekly Hours &amp; Wage Activity'!N450 = "FT", 1,MIN(1,IF('3.Weekly Hours &amp; Wage Activity'!N450 = "", "",MIN('3.Weekly Hours &amp; Wage Activity'!N450/40,1)),IF('3.Weekly Hours &amp; Wage Activity'!N450="", "",'3.Weekly Hours &amp; Wage Activity'!N450/40 ))),0)</f>
        <v>0</v>
      </c>
      <c r="AF450" s="86">
        <f>IFERROR(IF('3.Weekly Hours &amp; Wage Activity'!O450 = "FT", 1,MIN(1,IF('3.Weekly Hours &amp; Wage Activity'!O450 = "", "",MIN('3.Weekly Hours &amp; Wage Activity'!O450/40,1)),IF('3.Weekly Hours &amp; Wage Activity'!O450="", "",'3.Weekly Hours &amp; Wage Activity'!O450/40 ))),0)</f>
        <v>0</v>
      </c>
      <c r="AG450" s="86">
        <f>IFERROR(IF('3.Weekly Hours &amp; Wage Activity'!P450 = "FT", 1,MIN(1,IF('3.Weekly Hours &amp; Wage Activity'!P450 = "", "",MIN('3.Weekly Hours &amp; Wage Activity'!P450/40,1)),IF('3.Weekly Hours &amp; Wage Activity'!P450="", "",'3.Weekly Hours &amp; Wage Activity'!P450/40 ))),0)</f>
        <v>0</v>
      </c>
      <c r="AH450" s="86">
        <f>IFERROR(IF('3.Weekly Hours &amp; Wage Activity'!Q450 = "FT", 1,MIN(1,IF('3.Weekly Hours &amp; Wage Activity'!Q450 = "", "",MIN('3.Weekly Hours &amp; Wage Activity'!Q450/40,1)),IF('3.Weekly Hours &amp; Wage Activity'!Q450="", "",'3.Weekly Hours &amp; Wage Activity'!Q450/40 ))),0)</f>
        <v>0</v>
      </c>
      <c r="AI450" s="86">
        <f>IFERROR(IF('3.Weekly Hours &amp; Wage Activity'!R450 = "FT", 1,MIN(1,IF('3.Weekly Hours &amp; Wage Activity'!R450 = "", "",MIN('3.Weekly Hours &amp; Wage Activity'!R450/40,1)),IF('3.Weekly Hours &amp; Wage Activity'!R450="", "",'3.Weekly Hours &amp; Wage Activity'!R450/40 ))),0)</f>
        <v>0</v>
      </c>
      <c r="AJ450" s="86">
        <f>IFERROR(IF('3.Weekly Hours &amp; Wage Activity'!S450 = "FT", 1,MIN(1,IF('3.Weekly Hours &amp; Wage Activity'!S450 = "", "",MIN('3.Weekly Hours &amp; Wage Activity'!S450/40,1)),IF('3.Weekly Hours &amp; Wage Activity'!S450="", "",'3.Weekly Hours &amp; Wage Activity'!S450/40 ))),0)</f>
        <v>0</v>
      </c>
      <c r="AK450" s="86">
        <f>IFERROR(IF('3.Weekly Hours &amp; Wage Activity'!T450 = "FT", 1,MIN(1,IF('3.Weekly Hours &amp; Wage Activity'!T450 = "", "",MIN('3.Weekly Hours &amp; Wage Activity'!T450/40,1)),IF('3.Weekly Hours &amp; Wage Activity'!T450="", "",'3.Weekly Hours &amp; Wage Activity'!T450/40 ))),0)</f>
        <v>0</v>
      </c>
      <c r="AL450" s="86">
        <f>IFERROR(IF('3.Weekly Hours &amp; Wage Activity'!U450 = "FT", 1,MIN(1,IF('3.Weekly Hours &amp; Wage Activity'!U450 = "", "",MIN('3.Weekly Hours &amp; Wage Activity'!U450/40,1)),IF('3.Weekly Hours &amp; Wage Activity'!U450="", "",'3.Weekly Hours &amp; Wage Activity'!U450/40 ))),0)</f>
        <v>0</v>
      </c>
      <c r="AM450" s="86">
        <f>IFERROR(IF('3.Weekly Hours &amp; Wage Activity'!V450 = "FT", 1,MIN(1,IF('3.Weekly Hours &amp; Wage Activity'!V450 = "", "",MIN('3.Weekly Hours &amp; Wage Activity'!V450/40,1)),IF('3.Weekly Hours &amp; Wage Activity'!V450="", "",'3.Weekly Hours &amp; Wage Activity'!V450/40 ))),0)</f>
        <v>0</v>
      </c>
      <c r="AN450" s="86">
        <f>IFERROR(IF('3.Weekly Hours &amp; Wage Activity'!W450 = "FT", 1,MIN(1,IF('3.Weekly Hours &amp; Wage Activity'!W450 = "", "",MIN('3.Weekly Hours &amp; Wage Activity'!W450/40,1)),IF('3.Weekly Hours &amp; Wage Activity'!W450="", "",'3.Weekly Hours &amp; Wage Activity'!W450/40 ))),0)</f>
        <v>0</v>
      </c>
      <c r="AO450" s="86">
        <f>IFERROR(IF('3.Weekly Hours &amp; Wage Activity'!X450 = "FT", 1,MIN(1,IF('3.Weekly Hours &amp; Wage Activity'!X450 = "", "",MIN('3.Weekly Hours &amp; Wage Activity'!X450/40,1)),IF('3.Weekly Hours &amp; Wage Activity'!X450="", "",'3.Weekly Hours &amp; Wage Activity'!X450/40 ))),0)</f>
        <v>0</v>
      </c>
      <c r="AP450" s="86">
        <f>IFERROR(IF('3.Weekly Hours &amp; Wage Activity'!Y450 = "FT", 1,MIN(1,IF('3.Weekly Hours &amp; Wage Activity'!Y450 = "", "",MIN('3.Weekly Hours &amp; Wage Activity'!Y450/40,1)),IF('3.Weekly Hours &amp; Wage Activity'!Y450="", "",'3.Weekly Hours &amp; Wage Activity'!Y450/40 ))),0)</f>
        <v>0</v>
      </c>
      <c r="AQ450" s="86">
        <f>IFERROR(IF('3.Weekly Hours &amp; Wage Activity'!Z450 = "FT", 1,MIN(1,IF('3.Weekly Hours &amp; Wage Activity'!Z450 = "", "",MIN('3.Weekly Hours &amp; Wage Activity'!Z450/40,1)),IF('3.Weekly Hours &amp; Wage Activity'!Z450="", "",'3.Weekly Hours &amp; Wage Activity'!Z450/40 ))),0)</f>
        <v>0</v>
      </c>
      <c r="AR450" s="86">
        <f>IFERROR(IF('3.Weekly Hours &amp; Wage Activity'!AA450 = "FT", 1,MIN(1,IF('3.Weekly Hours &amp; Wage Activity'!AA450 = "", "",MIN('3.Weekly Hours &amp; Wage Activity'!AA450/40,1)),IF('3.Weekly Hours &amp; Wage Activity'!AA450="", "",'3.Weekly Hours &amp; Wage Activity'!AA450/40 ))),0)</f>
        <v>0</v>
      </c>
      <c r="AS450" s="86">
        <f>IFERROR(IF('3.Weekly Hours &amp; Wage Activity'!AB450 = "FT", 1,MIN(1,IF('3.Weekly Hours &amp; Wage Activity'!AB450 = "", "",MIN('3.Weekly Hours &amp; Wage Activity'!AB450/40,1)),IF('3.Weekly Hours &amp; Wage Activity'!AB450="", "",'3.Weekly Hours &amp; Wage Activity'!AB450/40 ))),0)</f>
        <v>0</v>
      </c>
      <c r="AT450" s="86">
        <f>IFERROR(IF('3.Weekly Hours &amp; Wage Activity'!AC450 = "FT", 1,MIN(1,IF('3.Weekly Hours &amp; Wage Activity'!AC450 = "", "",MIN('3.Weekly Hours &amp; Wage Activity'!AC450/40,1)),IF('3.Weekly Hours &amp; Wage Activity'!AC450="", "",'3.Weekly Hours &amp; Wage Activity'!AC450/40 ))),0)</f>
        <v>0</v>
      </c>
      <c r="AU450" s="86">
        <f>IFERROR(IF('3.Weekly Hours &amp; Wage Activity'!AD450 = "FT", 1,MIN(1,IF('3.Weekly Hours &amp; Wage Activity'!AD450 = "", "",MIN('3.Weekly Hours &amp; Wage Activity'!AD450/40,1)),IF('3.Weekly Hours &amp; Wage Activity'!AD450="", "",'3.Weekly Hours &amp; Wage Activity'!AD450/40 ))),0)</f>
        <v>0</v>
      </c>
      <c r="AV450" s="86">
        <f>IFERROR(IF('3.Weekly Hours &amp; Wage Activity'!AE450 = "FT", 1,MIN(1,IF('3.Weekly Hours &amp; Wage Activity'!AE450 = "", "",MIN('3.Weekly Hours &amp; Wage Activity'!AE450/40,1)),IF('3.Weekly Hours &amp; Wage Activity'!AE450="", "",'3.Weekly Hours &amp; Wage Activity'!AE450/40 ))),0)</f>
        <v>0</v>
      </c>
      <c r="AW450" s="86">
        <f>IFERROR(IF('3.Weekly Hours &amp; Wage Activity'!AF450 = "FT", 1,MIN(1,IF('3.Weekly Hours &amp; Wage Activity'!AF450 = "", "",MIN('3.Weekly Hours &amp; Wage Activity'!AF450/40,1)),IF('3.Weekly Hours &amp; Wage Activity'!AF450="", "",'3.Weekly Hours &amp; Wage Activity'!AF450/40 ))),0)</f>
        <v>0</v>
      </c>
      <c r="AX450" s="86">
        <f>IFERROR(IF('3.Weekly Hours &amp; Wage Activity'!AG450 = "FT", 1,MIN(1,IF('3.Weekly Hours &amp; Wage Activity'!AG450 = "", "",MIN('3.Weekly Hours &amp; Wage Activity'!AG450/40,1)),IF('3.Weekly Hours &amp; Wage Activity'!AG450="", "",'3.Weekly Hours &amp; Wage Activity'!AG450/40 ))),0)</f>
        <v>0</v>
      </c>
      <c r="AY450" s="523">
        <f>SUM( IF(COUNTIF('3.Weekly Hours &amp; Wage Activity'!J450:Q450, "&lt;&gt;FT") = 0, COLUMNS('3.Weekly Hours &amp; Wage Activity'!J450:AG450) * 40, '3.Weekly Hours &amp; Wage Activity'!J450:AG450))</f>
        <v>0</v>
      </c>
      <c r="AZ450" s="86">
        <f t="shared" si="48"/>
        <v>0</v>
      </c>
      <c r="BA450" s="87">
        <f t="shared" si="49"/>
        <v>0</v>
      </c>
      <c r="BB450" s="74" t="str">
        <f>IF('2.Census &amp; Reference Benchmarks'!K450 = "", "", '2.Census &amp; Reference Benchmarks'!K450)</f>
        <v/>
      </c>
      <c r="BC450" s="185">
        <f>IF('2.Census &amp; Reference Benchmarks'!L450="N/A",IF(OR(AND(G450="",I450=""),AND(G450&lt;DATEVALUE("1/1/2020"),OR(I450="",I450&gt;DATEVALUE("3/31/2020")))),177.14,IF(OR(I450 = "", I450 &gt; DATEVALUE("1/31/2020")), ROUND(177.14*((DATEVALUE("2/1/2020") -G450)/31),1))),IF('2.Census &amp; Reference Benchmarks'!L450="",0,'2.Census &amp; Reference Benchmarks'!L450))</f>
        <v>0</v>
      </c>
      <c r="BD450" s="74" t="str">
        <f>IF('2.Census &amp; Reference Benchmarks'!N450 = "", "", '2.Census &amp; Reference Benchmarks'!N450)</f>
        <v/>
      </c>
      <c r="BE450" s="185">
        <f>IF('2.Census &amp; Reference Benchmarks'!O450="N/A",IF(OR(AND(G450="",I450=""),AND(G450&lt;=DATEVALUE("2/1/2020"),OR(I450="",I450&gt;=DATEVALUE("2/29/2020")))),165.71,IF(AND(G450&gt;DATEVALUE("2/1/2020"),OR(I450="",I450&lt;=DATEVALUE("2/29/2020"))),((DATEVALUE("3/1/2020")-G450)/29)*165.71,"")),IF('2.Census &amp; Reference Benchmarks'!O450="",0,'2.Census &amp; Reference Benchmarks'!O450))</f>
        <v>0</v>
      </c>
    </row>
    <row r="451" spans="1:57" x14ac:dyDescent="0.25">
      <c r="A451" s="3"/>
      <c r="B451" s="56">
        <f>IF('2.Census &amp; Reference Benchmarks'!B451 &lt;&gt;"",'2.Census &amp; Reference Benchmarks'!B451,"")</f>
        <v>0</v>
      </c>
      <c r="C451" s="56">
        <f>IF('2.Census &amp; Reference Benchmarks'!C451 &lt;&gt;"",'2.Census &amp; Reference Benchmarks'!C451,"")</f>
        <v>0</v>
      </c>
      <c r="D451" s="57" t="str">
        <f>IF('2.Census &amp; Reference Benchmarks'!D451 &lt;&gt;"",'2.Census &amp; Reference Benchmarks'!D451,"")</f>
        <v/>
      </c>
      <c r="E451" s="56" t="str">
        <f>IF('2.Census &amp; Reference Benchmarks'!E451 &lt;&gt;"",'2.Census &amp; Reference Benchmarks'!E451,"")</f>
        <v/>
      </c>
      <c r="F451" s="56" t="str">
        <f>IF('2.Census &amp; Reference Benchmarks'!F451 &lt;&gt;"",'2.Census &amp; Reference Benchmarks'!F451,"")</f>
        <v/>
      </c>
      <c r="G451" s="58" t="str">
        <f>IF('2.Census &amp; Reference Benchmarks'!G451 &lt;&gt;"",'2.Census &amp; Reference Benchmarks'!G451,"")</f>
        <v/>
      </c>
      <c r="H451" s="58" t="str">
        <f>IF('2.Census &amp; Reference Benchmarks'!H451 &lt;&gt;"",'2.Census &amp; Reference Benchmarks'!H451,"")</f>
        <v/>
      </c>
      <c r="I451" s="58" t="str">
        <f>IF('2.Census &amp; Reference Benchmarks'!I451 &lt;&gt;"",'2.Census &amp; Reference Benchmarks'!I451,"")</f>
        <v/>
      </c>
      <c r="J451" s="69" t="str">
        <f>IF('2.Census &amp; Reference Benchmarks'!J451 &lt;&gt;"",'2.Census &amp; Reference Benchmarks'!J451,"")</f>
        <v/>
      </c>
      <c r="K451" s="58" t="str">
        <f>IF('7.Safe Harbor Input Data &amp; Calc'!Q453 &lt;&gt; "", '7.Safe Harbor Input Data &amp; Calc'!Q453, "")</f>
        <v>No</v>
      </c>
      <c r="L451" s="59" t="str">
        <f>IF('2.Census &amp; Reference Benchmarks'!T451&lt;&gt; "",'2.Census &amp; Reference Benchmarks'!T451,"")</f>
        <v/>
      </c>
      <c r="M451" s="60">
        <f>'2.Census &amp; Reference Benchmarks'!M451</f>
        <v>0</v>
      </c>
      <c r="N451" s="60">
        <f>'2.Census &amp; Reference Benchmarks'!P451</f>
        <v>0</v>
      </c>
      <c r="O451" s="60">
        <f>'2.Census &amp; Reference Benchmarks'!S451</f>
        <v>0</v>
      </c>
      <c r="P451" s="52">
        <f>IF( AND(I451 &lt; '1. Summary for SBA'!$J$7, I451 &lt;&gt;""), 0, IF(AND(G451="",I451=""),SUM(M451:O451)*4,IF(I451&lt;'1. Summary for SBA'!$J$7,0,IF(K451="Yes",0,IF(H451="Salary",IF(AND(SUM(M451:O451)*4&lt;100000,L451=""),(SUM(M451:O451)/(IF(OR(I451=0,I451&gt;=DATEVALUE("3/31/2020")),DATEVALUE("3/31/2020"),I451)-IF(OR(G451&lt;=DATEVALUE("1/1/2020"), G451 = ""),DATEVALUE("1/1/2020"),IF(OR(MONTH(G451)=1),G451+1,IF(MONTH(G451)=3,G451,G451-1)))))*360,0),0)))))</f>
        <v>0</v>
      </c>
      <c r="Q451" s="52">
        <f t="shared" si="50"/>
        <v>0</v>
      </c>
      <c r="R451" s="67">
        <f t="shared" si="44"/>
        <v>0</v>
      </c>
      <c r="S451" s="53">
        <f>SUM('3.Weekly Hours &amp; Wage Activity'!AI451:BF451)</f>
        <v>0</v>
      </c>
      <c r="T451" s="53">
        <f>IF(AND(I451&lt;&gt; "",  I451 &lt; '1. Summary for SBA'!$J$11 +168, I451 &gt; '1. Summary for SBA'!$J$11),S451+(((168-(I451-'1. Summary for SBA'!$J$11+1))*S451)/((I451-'1. Summary for SBA'!$J$11+1))),0)</f>
        <v>0</v>
      </c>
      <c r="U451" s="369">
        <f>IF(K451= "Yes",0,IF( H451 = "salary",IF(T451 = 0,MAX(0,$R451-$S451), R451-T451),IF( H451 = "Hourly",'6. Hourly EE Wage Reduction'!AA451, 0)))</f>
        <v>0</v>
      </c>
      <c r="V451" s="67">
        <f t="shared" si="45"/>
        <v>0</v>
      </c>
      <c r="W451" s="405" t="str">
        <f>IF(U451 = 0, "No",IF('6. Hourly EE Wage Reduction'!T451 &gt;'6. Hourly EE Wage Reduction'!W451, "Yes", "No"))</f>
        <v>No</v>
      </c>
      <c r="X451" s="67">
        <f t="shared" si="46"/>
        <v>0</v>
      </c>
      <c r="Y451" s="67">
        <f t="shared" si="47"/>
        <v>0</v>
      </c>
      <c r="AA451" s="86">
        <f>IFERROR(IF('3.Weekly Hours &amp; Wage Activity'!J451 = "FT", 1,MIN(1,IF('3.Weekly Hours &amp; Wage Activity'!J451 = "", "",MIN('3.Weekly Hours &amp; Wage Activity'!J451/40,1)),IF('3.Weekly Hours &amp; Wage Activity'!J451="", "",'3.Weekly Hours &amp; Wage Activity'!J451/40 ))),0)</f>
        <v>0</v>
      </c>
      <c r="AB451" s="86">
        <f>IFERROR(IF('3.Weekly Hours &amp; Wage Activity'!K451 = "FT", 1,MIN(1,IF('3.Weekly Hours &amp; Wage Activity'!K451 = "", "",MIN('3.Weekly Hours &amp; Wage Activity'!K451/40,1)),IF('3.Weekly Hours &amp; Wage Activity'!K451="", "",'3.Weekly Hours &amp; Wage Activity'!K451/40 ))),0)</f>
        <v>0</v>
      </c>
      <c r="AC451" s="86">
        <f>IFERROR(IF('3.Weekly Hours &amp; Wage Activity'!L451 = "FT", 1,MIN(1,IF('3.Weekly Hours &amp; Wage Activity'!L451 = "", "",MIN('3.Weekly Hours &amp; Wage Activity'!L451/40,1)),IF('3.Weekly Hours &amp; Wage Activity'!L451="", "",'3.Weekly Hours &amp; Wage Activity'!L451/40 ))),0)</f>
        <v>0</v>
      </c>
      <c r="AD451" s="86">
        <f>IFERROR(IF('3.Weekly Hours &amp; Wage Activity'!M451 = "FT", 1,MIN(1,IF('3.Weekly Hours &amp; Wage Activity'!M451 = "", "",MIN('3.Weekly Hours &amp; Wage Activity'!M451/40,1)),IF('3.Weekly Hours &amp; Wage Activity'!M451="", "",'3.Weekly Hours &amp; Wage Activity'!M451/40 ))),0)</f>
        <v>0</v>
      </c>
      <c r="AE451" s="86">
        <f>IFERROR(IF('3.Weekly Hours &amp; Wage Activity'!N451 = "FT", 1,MIN(1,IF('3.Weekly Hours &amp; Wage Activity'!N451 = "", "",MIN('3.Weekly Hours &amp; Wage Activity'!N451/40,1)),IF('3.Weekly Hours &amp; Wage Activity'!N451="", "",'3.Weekly Hours &amp; Wage Activity'!N451/40 ))),0)</f>
        <v>0</v>
      </c>
      <c r="AF451" s="86">
        <f>IFERROR(IF('3.Weekly Hours &amp; Wage Activity'!O451 = "FT", 1,MIN(1,IF('3.Weekly Hours &amp; Wage Activity'!O451 = "", "",MIN('3.Weekly Hours &amp; Wage Activity'!O451/40,1)),IF('3.Weekly Hours &amp; Wage Activity'!O451="", "",'3.Weekly Hours &amp; Wage Activity'!O451/40 ))),0)</f>
        <v>0</v>
      </c>
      <c r="AG451" s="86">
        <f>IFERROR(IF('3.Weekly Hours &amp; Wage Activity'!P451 = "FT", 1,MIN(1,IF('3.Weekly Hours &amp; Wage Activity'!P451 = "", "",MIN('3.Weekly Hours &amp; Wage Activity'!P451/40,1)),IF('3.Weekly Hours &amp; Wage Activity'!P451="", "",'3.Weekly Hours &amp; Wage Activity'!P451/40 ))),0)</f>
        <v>0</v>
      </c>
      <c r="AH451" s="86">
        <f>IFERROR(IF('3.Weekly Hours &amp; Wage Activity'!Q451 = "FT", 1,MIN(1,IF('3.Weekly Hours &amp; Wage Activity'!Q451 = "", "",MIN('3.Weekly Hours &amp; Wage Activity'!Q451/40,1)),IF('3.Weekly Hours &amp; Wage Activity'!Q451="", "",'3.Weekly Hours &amp; Wage Activity'!Q451/40 ))),0)</f>
        <v>0</v>
      </c>
      <c r="AI451" s="86">
        <f>IFERROR(IF('3.Weekly Hours &amp; Wage Activity'!R451 = "FT", 1,MIN(1,IF('3.Weekly Hours &amp; Wage Activity'!R451 = "", "",MIN('3.Weekly Hours &amp; Wage Activity'!R451/40,1)),IF('3.Weekly Hours &amp; Wage Activity'!R451="", "",'3.Weekly Hours &amp; Wage Activity'!R451/40 ))),0)</f>
        <v>0</v>
      </c>
      <c r="AJ451" s="86">
        <f>IFERROR(IF('3.Weekly Hours &amp; Wage Activity'!S451 = "FT", 1,MIN(1,IF('3.Weekly Hours &amp; Wage Activity'!S451 = "", "",MIN('3.Weekly Hours &amp; Wage Activity'!S451/40,1)),IF('3.Weekly Hours &amp; Wage Activity'!S451="", "",'3.Weekly Hours &amp; Wage Activity'!S451/40 ))),0)</f>
        <v>0</v>
      </c>
      <c r="AK451" s="86">
        <f>IFERROR(IF('3.Weekly Hours &amp; Wage Activity'!T451 = "FT", 1,MIN(1,IF('3.Weekly Hours &amp; Wage Activity'!T451 = "", "",MIN('3.Weekly Hours &amp; Wage Activity'!T451/40,1)),IF('3.Weekly Hours &amp; Wage Activity'!T451="", "",'3.Weekly Hours &amp; Wage Activity'!T451/40 ))),0)</f>
        <v>0</v>
      </c>
      <c r="AL451" s="86">
        <f>IFERROR(IF('3.Weekly Hours &amp; Wage Activity'!U451 = "FT", 1,MIN(1,IF('3.Weekly Hours &amp; Wage Activity'!U451 = "", "",MIN('3.Weekly Hours &amp; Wage Activity'!U451/40,1)),IF('3.Weekly Hours &amp; Wage Activity'!U451="", "",'3.Weekly Hours &amp; Wage Activity'!U451/40 ))),0)</f>
        <v>0</v>
      </c>
      <c r="AM451" s="86">
        <f>IFERROR(IF('3.Weekly Hours &amp; Wage Activity'!V451 = "FT", 1,MIN(1,IF('3.Weekly Hours &amp; Wage Activity'!V451 = "", "",MIN('3.Weekly Hours &amp; Wage Activity'!V451/40,1)),IF('3.Weekly Hours &amp; Wage Activity'!V451="", "",'3.Weekly Hours &amp; Wage Activity'!V451/40 ))),0)</f>
        <v>0</v>
      </c>
      <c r="AN451" s="86">
        <f>IFERROR(IF('3.Weekly Hours &amp; Wage Activity'!W451 = "FT", 1,MIN(1,IF('3.Weekly Hours &amp; Wage Activity'!W451 = "", "",MIN('3.Weekly Hours &amp; Wage Activity'!W451/40,1)),IF('3.Weekly Hours &amp; Wage Activity'!W451="", "",'3.Weekly Hours &amp; Wage Activity'!W451/40 ))),0)</f>
        <v>0</v>
      </c>
      <c r="AO451" s="86">
        <f>IFERROR(IF('3.Weekly Hours &amp; Wage Activity'!X451 = "FT", 1,MIN(1,IF('3.Weekly Hours &amp; Wage Activity'!X451 = "", "",MIN('3.Weekly Hours &amp; Wage Activity'!X451/40,1)),IF('3.Weekly Hours &amp; Wage Activity'!X451="", "",'3.Weekly Hours &amp; Wage Activity'!X451/40 ))),0)</f>
        <v>0</v>
      </c>
      <c r="AP451" s="86">
        <f>IFERROR(IF('3.Weekly Hours &amp; Wage Activity'!Y451 = "FT", 1,MIN(1,IF('3.Weekly Hours &amp; Wage Activity'!Y451 = "", "",MIN('3.Weekly Hours &amp; Wage Activity'!Y451/40,1)),IF('3.Weekly Hours &amp; Wage Activity'!Y451="", "",'3.Weekly Hours &amp; Wage Activity'!Y451/40 ))),0)</f>
        <v>0</v>
      </c>
      <c r="AQ451" s="86">
        <f>IFERROR(IF('3.Weekly Hours &amp; Wage Activity'!Z451 = "FT", 1,MIN(1,IF('3.Weekly Hours &amp; Wage Activity'!Z451 = "", "",MIN('3.Weekly Hours &amp; Wage Activity'!Z451/40,1)),IF('3.Weekly Hours &amp; Wage Activity'!Z451="", "",'3.Weekly Hours &amp; Wage Activity'!Z451/40 ))),0)</f>
        <v>0</v>
      </c>
      <c r="AR451" s="86">
        <f>IFERROR(IF('3.Weekly Hours &amp; Wage Activity'!AA451 = "FT", 1,MIN(1,IF('3.Weekly Hours &amp; Wage Activity'!AA451 = "", "",MIN('3.Weekly Hours &amp; Wage Activity'!AA451/40,1)),IF('3.Weekly Hours &amp; Wage Activity'!AA451="", "",'3.Weekly Hours &amp; Wage Activity'!AA451/40 ))),0)</f>
        <v>0</v>
      </c>
      <c r="AS451" s="86">
        <f>IFERROR(IF('3.Weekly Hours &amp; Wage Activity'!AB451 = "FT", 1,MIN(1,IF('3.Weekly Hours &amp; Wage Activity'!AB451 = "", "",MIN('3.Weekly Hours &amp; Wage Activity'!AB451/40,1)),IF('3.Weekly Hours &amp; Wage Activity'!AB451="", "",'3.Weekly Hours &amp; Wage Activity'!AB451/40 ))),0)</f>
        <v>0</v>
      </c>
      <c r="AT451" s="86">
        <f>IFERROR(IF('3.Weekly Hours &amp; Wage Activity'!AC451 = "FT", 1,MIN(1,IF('3.Weekly Hours &amp; Wage Activity'!AC451 = "", "",MIN('3.Weekly Hours &amp; Wage Activity'!AC451/40,1)),IF('3.Weekly Hours &amp; Wage Activity'!AC451="", "",'3.Weekly Hours &amp; Wage Activity'!AC451/40 ))),0)</f>
        <v>0</v>
      </c>
      <c r="AU451" s="86">
        <f>IFERROR(IF('3.Weekly Hours &amp; Wage Activity'!AD451 = "FT", 1,MIN(1,IF('3.Weekly Hours &amp; Wage Activity'!AD451 = "", "",MIN('3.Weekly Hours &amp; Wage Activity'!AD451/40,1)),IF('3.Weekly Hours &amp; Wage Activity'!AD451="", "",'3.Weekly Hours &amp; Wage Activity'!AD451/40 ))),0)</f>
        <v>0</v>
      </c>
      <c r="AV451" s="86">
        <f>IFERROR(IF('3.Weekly Hours &amp; Wage Activity'!AE451 = "FT", 1,MIN(1,IF('3.Weekly Hours &amp; Wage Activity'!AE451 = "", "",MIN('3.Weekly Hours &amp; Wage Activity'!AE451/40,1)),IF('3.Weekly Hours &amp; Wage Activity'!AE451="", "",'3.Weekly Hours &amp; Wage Activity'!AE451/40 ))),0)</f>
        <v>0</v>
      </c>
      <c r="AW451" s="86">
        <f>IFERROR(IF('3.Weekly Hours &amp; Wage Activity'!AF451 = "FT", 1,MIN(1,IF('3.Weekly Hours &amp; Wage Activity'!AF451 = "", "",MIN('3.Weekly Hours &amp; Wage Activity'!AF451/40,1)),IF('3.Weekly Hours &amp; Wage Activity'!AF451="", "",'3.Weekly Hours &amp; Wage Activity'!AF451/40 ))),0)</f>
        <v>0</v>
      </c>
      <c r="AX451" s="86">
        <f>IFERROR(IF('3.Weekly Hours &amp; Wage Activity'!AG451 = "FT", 1,MIN(1,IF('3.Weekly Hours &amp; Wage Activity'!AG451 = "", "",MIN('3.Weekly Hours &amp; Wage Activity'!AG451/40,1)),IF('3.Weekly Hours &amp; Wage Activity'!AG451="", "",'3.Weekly Hours &amp; Wage Activity'!AG451/40 ))),0)</f>
        <v>0</v>
      </c>
      <c r="AY451" s="523">
        <f>SUM( IF(COUNTIF('3.Weekly Hours &amp; Wage Activity'!J451:Q451, "&lt;&gt;FT") = 0, COLUMNS('3.Weekly Hours &amp; Wage Activity'!J451:AG451) * 40, '3.Weekly Hours &amp; Wage Activity'!J451:AG451))</f>
        <v>0</v>
      </c>
      <c r="AZ451" s="86">
        <f t="shared" si="48"/>
        <v>0</v>
      </c>
      <c r="BA451" s="87">
        <f t="shared" si="49"/>
        <v>0</v>
      </c>
      <c r="BB451" s="74" t="str">
        <f>IF('2.Census &amp; Reference Benchmarks'!K451 = "", "", '2.Census &amp; Reference Benchmarks'!K451)</f>
        <v/>
      </c>
      <c r="BC451" s="185">
        <f>IF('2.Census &amp; Reference Benchmarks'!L451="N/A",IF(OR(AND(G451="",I451=""),AND(G451&lt;DATEVALUE("1/1/2020"),OR(I451="",I451&gt;DATEVALUE("3/31/2020")))),177.14,IF(OR(I451 = "", I451 &gt; DATEVALUE("1/31/2020")), ROUND(177.14*((DATEVALUE("2/1/2020") -G451)/31),1))),IF('2.Census &amp; Reference Benchmarks'!L451="",0,'2.Census &amp; Reference Benchmarks'!L451))</f>
        <v>0</v>
      </c>
      <c r="BD451" s="74" t="str">
        <f>IF('2.Census &amp; Reference Benchmarks'!N451 = "", "", '2.Census &amp; Reference Benchmarks'!N451)</f>
        <v/>
      </c>
      <c r="BE451" s="185">
        <f>IF('2.Census &amp; Reference Benchmarks'!O451="N/A",IF(OR(AND(G451="",I451=""),AND(G451&lt;=DATEVALUE("2/1/2020"),OR(I451="",I451&gt;=DATEVALUE("2/29/2020")))),165.71,IF(AND(G451&gt;DATEVALUE("2/1/2020"),OR(I451="",I451&lt;=DATEVALUE("2/29/2020"))),((DATEVALUE("3/1/2020")-G451)/29)*165.71,"")),IF('2.Census &amp; Reference Benchmarks'!O451="",0,'2.Census &amp; Reference Benchmarks'!O451))</f>
        <v>0</v>
      </c>
    </row>
    <row r="452" spans="1:57" x14ac:dyDescent="0.25">
      <c r="A452" s="3"/>
      <c r="B452" s="56">
        <f>IF('2.Census &amp; Reference Benchmarks'!B452 &lt;&gt;"",'2.Census &amp; Reference Benchmarks'!B452,"")</f>
        <v>0</v>
      </c>
      <c r="C452" s="56">
        <f>IF('2.Census &amp; Reference Benchmarks'!C452 &lt;&gt;"",'2.Census &amp; Reference Benchmarks'!C452,"")</f>
        <v>0</v>
      </c>
      <c r="D452" s="57" t="str">
        <f>IF('2.Census &amp; Reference Benchmarks'!D452 &lt;&gt;"",'2.Census &amp; Reference Benchmarks'!D452,"")</f>
        <v/>
      </c>
      <c r="E452" s="56" t="str">
        <f>IF('2.Census &amp; Reference Benchmarks'!E452 &lt;&gt;"",'2.Census &amp; Reference Benchmarks'!E452,"")</f>
        <v/>
      </c>
      <c r="F452" s="56" t="str">
        <f>IF('2.Census &amp; Reference Benchmarks'!F452 &lt;&gt;"",'2.Census &amp; Reference Benchmarks'!F452,"")</f>
        <v/>
      </c>
      <c r="G452" s="58" t="str">
        <f>IF('2.Census &amp; Reference Benchmarks'!G452 &lt;&gt;"",'2.Census &amp; Reference Benchmarks'!G452,"")</f>
        <v/>
      </c>
      <c r="H452" s="58" t="str">
        <f>IF('2.Census &amp; Reference Benchmarks'!H452 &lt;&gt;"",'2.Census &amp; Reference Benchmarks'!H452,"")</f>
        <v/>
      </c>
      <c r="I452" s="58" t="str">
        <f>IF('2.Census &amp; Reference Benchmarks'!I452 &lt;&gt;"",'2.Census &amp; Reference Benchmarks'!I452,"")</f>
        <v/>
      </c>
      <c r="J452" s="69" t="str">
        <f>IF('2.Census &amp; Reference Benchmarks'!J452 &lt;&gt;"",'2.Census &amp; Reference Benchmarks'!J452,"")</f>
        <v/>
      </c>
      <c r="K452" s="58" t="str">
        <f>IF('7.Safe Harbor Input Data &amp; Calc'!Q454 &lt;&gt; "", '7.Safe Harbor Input Data &amp; Calc'!Q454, "")</f>
        <v>No</v>
      </c>
      <c r="L452" s="59" t="str">
        <f>IF('2.Census &amp; Reference Benchmarks'!T452&lt;&gt; "",'2.Census &amp; Reference Benchmarks'!T452,"")</f>
        <v/>
      </c>
      <c r="M452" s="60">
        <f>'2.Census &amp; Reference Benchmarks'!M452</f>
        <v>0</v>
      </c>
      <c r="N452" s="60">
        <f>'2.Census &amp; Reference Benchmarks'!P452</f>
        <v>0</v>
      </c>
      <c r="O452" s="60">
        <f>'2.Census &amp; Reference Benchmarks'!S452</f>
        <v>0</v>
      </c>
      <c r="P452" s="52">
        <f>IF( AND(I452 &lt; '1. Summary for SBA'!$J$7, I452 &lt;&gt;""), 0, IF(AND(G452="",I452=""),SUM(M452:O452)*4,IF(I452&lt;'1. Summary for SBA'!$J$7,0,IF(K452="Yes",0,IF(H452="Salary",IF(AND(SUM(M452:O452)*4&lt;100000,L452=""),(SUM(M452:O452)/(IF(OR(I452=0,I452&gt;=DATEVALUE("3/31/2020")),DATEVALUE("3/31/2020"),I452)-IF(OR(G452&lt;=DATEVALUE("1/1/2020"), G452 = ""),DATEVALUE("1/1/2020"),IF(OR(MONTH(G452)=1),G452+1,IF(MONTH(G452)=3,G452,G452-1)))))*360,0),0)))))</f>
        <v>0</v>
      </c>
      <c r="Q452" s="52">
        <f t="shared" si="50"/>
        <v>0</v>
      </c>
      <c r="R452" s="67">
        <f t="shared" si="44"/>
        <v>0</v>
      </c>
      <c r="S452" s="53">
        <f>SUM('3.Weekly Hours &amp; Wage Activity'!AI452:BF452)</f>
        <v>0</v>
      </c>
      <c r="T452" s="53">
        <f>IF(AND(I452&lt;&gt; "",  I452 &lt; '1. Summary for SBA'!$J$11 +168, I452 &gt; '1. Summary for SBA'!$J$11),S452+(((168-(I452-'1. Summary for SBA'!$J$11+1))*S452)/((I452-'1. Summary for SBA'!$J$11+1))),0)</f>
        <v>0</v>
      </c>
      <c r="U452" s="369">
        <f>IF(K452= "Yes",0,IF( H452 = "salary",IF(T452 = 0,MAX(0,$R452-$S452), R452-T452),IF( H452 = "Hourly",'6. Hourly EE Wage Reduction'!AA452, 0)))</f>
        <v>0</v>
      </c>
      <c r="V452" s="67">
        <f t="shared" si="45"/>
        <v>0</v>
      </c>
      <c r="W452" s="405" t="str">
        <f>IF(U452 = 0, "No",IF('6. Hourly EE Wage Reduction'!T452 &gt;'6. Hourly EE Wage Reduction'!W452, "Yes", "No"))</f>
        <v>No</v>
      </c>
      <c r="X452" s="67">
        <f t="shared" si="46"/>
        <v>0</v>
      </c>
      <c r="Y452" s="67">
        <f t="shared" si="47"/>
        <v>0</v>
      </c>
      <c r="AA452" s="86">
        <f>IFERROR(IF('3.Weekly Hours &amp; Wage Activity'!J452 = "FT", 1,MIN(1,IF('3.Weekly Hours &amp; Wage Activity'!J452 = "", "",MIN('3.Weekly Hours &amp; Wage Activity'!J452/40,1)),IF('3.Weekly Hours &amp; Wage Activity'!J452="", "",'3.Weekly Hours &amp; Wage Activity'!J452/40 ))),0)</f>
        <v>0</v>
      </c>
      <c r="AB452" s="86">
        <f>IFERROR(IF('3.Weekly Hours &amp; Wage Activity'!K452 = "FT", 1,MIN(1,IF('3.Weekly Hours &amp; Wage Activity'!K452 = "", "",MIN('3.Weekly Hours &amp; Wage Activity'!K452/40,1)),IF('3.Weekly Hours &amp; Wage Activity'!K452="", "",'3.Weekly Hours &amp; Wage Activity'!K452/40 ))),0)</f>
        <v>0</v>
      </c>
      <c r="AC452" s="86">
        <f>IFERROR(IF('3.Weekly Hours &amp; Wage Activity'!L452 = "FT", 1,MIN(1,IF('3.Weekly Hours &amp; Wage Activity'!L452 = "", "",MIN('3.Weekly Hours &amp; Wage Activity'!L452/40,1)),IF('3.Weekly Hours &amp; Wage Activity'!L452="", "",'3.Weekly Hours &amp; Wage Activity'!L452/40 ))),0)</f>
        <v>0</v>
      </c>
      <c r="AD452" s="86">
        <f>IFERROR(IF('3.Weekly Hours &amp; Wage Activity'!M452 = "FT", 1,MIN(1,IF('3.Weekly Hours &amp; Wage Activity'!M452 = "", "",MIN('3.Weekly Hours &amp; Wage Activity'!M452/40,1)),IF('3.Weekly Hours &amp; Wage Activity'!M452="", "",'3.Weekly Hours &amp; Wage Activity'!M452/40 ))),0)</f>
        <v>0</v>
      </c>
      <c r="AE452" s="86">
        <f>IFERROR(IF('3.Weekly Hours &amp; Wage Activity'!N452 = "FT", 1,MIN(1,IF('3.Weekly Hours &amp; Wage Activity'!N452 = "", "",MIN('3.Weekly Hours &amp; Wage Activity'!N452/40,1)),IF('3.Weekly Hours &amp; Wage Activity'!N452="", "",'3.Weekly Hours &amp; Wage Activity'!N452/40 ))),0)</f>
        <v>0</v>
      </c>
      <c r="AF452" s="86">
        <f>IFERROR(IF('3.Weekly Hours &amp; Wage Activity'!O452 = "FT", 1,MIN(1,IF('3.Weekly Hours &amp; Wage Activity'!O452 = "", "",MIN('3.Weekly Hours &amp; Wage Activity'!O452/40,1)),IF('3.Weekly Hours &amp; Wage Activity'!O452="", "",'3.Weekly Hours &amp; Wage Activity'!O452/40 ))),0)</f>
        <v>0</v>
      </c>
      <c r="AG452" s="86">
        <f>IFERROR(IF('3.Weekly Hours &amp; Wage Activity'!P452 = "FT", 1,MIN(1,IF('3.Weekly Hours &amp; Wage Activity'!P452 = "", "",MIN('3.Weekly Hours &amp; Wage Activity'!P452/40,1)),IF('3.Weekly Hours &amp; Wage Activity'!P452="", "",'3.Weekly Hours &amp; Wage Activity'!P452/40 ))),0)</f>
        <v>0</v>
      </c>
      <c r="AH452" s="86">
        <f>IFERROR(IF('3.Weekly Hours &amp; Wage Activity'!Q452 = "FT", 1,MIN(1,IF('3.Weekly Hours &amp; Wage Activity'!Q452 = "", "",MIN('3.Weekly Hours &amp; Wage Activity'!Q452/40,1)),IF('3.Weekly Hours &amp; Wage Activity'!Q452="", "",'3.Weekly Hours &amp; Wage Activity'!Q452/40 ))),0)</f>
        <v>0</v>
      </c>
      <c r="AI452" s="86">
        <f>IFERROR(IF('3.Weekly Hours &amp; Wage Activity'!R452 = "FT", 1,MIN(1,IF('3.Weekly Hours &amp; Wage Activity'!R452 = "", "",MIN('3.Weekly Hours &amp; Wage Activity'!R452/40,1)),IF('3.Weekly Hours &amp; Wage Activity'!R452="", "",'3.Weekly Hours &amp; Wage Activity'!R452/40 ))),0)</f>
        <v>0</v>
      </c>
      <c r="AJ452" s="86">
        <f>IFERROR(IF('3.Weekly Hours &amp; Wage Activity'!S452 = "FT", 1,MIN(1,IF('3.Weekly Hours &amp; Wage Activity'!S452 = "", "",MIN('3.Weekly Hours &amp; Wage Activity'!S452/40,1)),IF('3.Weekly Hours &amp; Wage Activity'!S452="", "",'3.Weekly Hours &amp; Wage Activity'!S452/40 ))),0)</f>
        <v>0</v>
      </c>
      <c r="AK452" s="86">
        <f>IFERROR(IF('3.Weekly Hours &amp; Wage Activity'!T452 = "FT", 1,MIN(1,IF('3.Weekly Hours &amp; Wage Activity'!T452 = "", "",MIN('3.Weekly Hours &amp; Wage Activity'!T452/40,1)),IF('3.Weekly Hours &amp; Wage Activity'!T452="", "",'3.Weekly Hours &amp; Wage Activity'!T452/40 ))),0)</f>
        <v>0</v>
      </c>
      <c r="AL452" s="86">
        <f>IFERROR(IF('3.Weekly Hours &amp; Wage Activity'!U452 = "FT", 1,MIN(1,IF('3.Weekly Hours &amp; Wage Activity'!U452 = "", "",MIN('3.Weekly Hours &amp; Wage Activity'!U452/40,1)),IF('3.Weekly Hours &amp; Wage Activity'!U452="", "",'3.Weekly Hours &amp; Wage Activity'!U452/40 ))),0)</f>
        <v>0</v>
      </c>
      <c r="AM452" s="86">
        <f>IFERROR(IF('3.Weekly Hours &amp; Wage Activity'!V452 = "FT", 1,MIN(1,IF('3.Weekly Hours &amp; Wage Activity'!V452 = "", "",MIN('3.Weekly Hours &amp; Wage Activity'!V452/40,1)),IF('3.Weekly Hours &amp; Wage Activity'!V452="", "",'3.Weekly Hours &amp; Wage Activity'!V452/40 ))),0)</f>
        <v>0</v>
      </c>
      <c r="AN452" s="86">
        <f>IFERROR(IF('3.Weekly Hours &amp; Wage Activity'!W452 = "FT", 1,MIN(1,IF('3.Weekly Hours &amp; Wage Activity'!W452 = "", "",MIN('3.Weekly Hours &amp; Wage Activity'!W452/40,1)),IF('3.Weekly Hours &amp; Wage Activity'!W452="", "",'3.Weekly Hours &amp; Wage Activity'!W452/40 ))),0)</f>
        <v>0</v>
      </c>
      <c r="AO452" s="86">
        <f>IFERROR(IF('3.Weekly Hours &amp; Wage Activity'!X452 = "FT", 1,MIN(1,IF('3.Weekly Hours &amp; Wage Activity'!X452 = "", "",MIN('3.Weekly Hours &amp; Wage Activity'!X452/40,1)),IF('3.Weekly Hours &amp; Wage Activity'!X452="", "",'3.Weekly Hours &amp; Wage Activity'!X452/40 ))),0)</f>
        <v>0</v>
      </c>
      <c r="AP452" s="86">
        <f>IFERROR(IF('3.Weekly Hours &amp; Wage Activity'!Y452 = "FT", 1,MIN(1,IF('3.Weekly Hours &amp; Wage Activity'!Y452 = "", "",MIN('3.Weekly Hours &amp; Wage Activity'!Y452/40,1)),IF('3.Weekly Hours &amp; Wage Activity'!Y452="", "",'3.Weekly Hours &amp; Wage Activity'!Y452/40 ))),0)</f>
        <v>0</v>
      </c>
      <c r="AQ452" s="86">
        <f>IFERROR(IF('3.Weekly Hours &amp; Wage Activity'!Z452 = "FT", 1,MIN(1,IF('3.Weekly Hours &amp; Wage Activity'!Z452 = "", "",MIN('3.Weekly Hours &amp; Wage Activity'!Z452/40,1)),IF('3.Weekly Hours &amp; Wage Activity'!Z452="", "",'3.Weekly Hours &amp; Wage Activity'!Z452/40 ))),0)</f>
        <v>0</v>
      </c>
      <c r="AR452" s="86">
        <f>IFERROR(IF('3.Weekly Hours &amp; Wage Activity'!AA452 = "FT", 1,MIN(1,IF('3.Weekly Hours &amp; Wage Activity'!AA452 = "", "",MIN('3.Weekly Hours &amp; Wage Activity'!AA452/40,1)),IF('3.Weekly Hours &amp; Wage Activity'!AA452="", "",'3.Weekly Hours &amp; Wage Activity'!AA452/40 ))),0)</f>
        <v>0</v>
      </c>
      <c r="AS452" s="86">
        <f>IFERROR(IF('3.Weekly Hours &amp; Wage Activity'!AB452 = "FT", 1,MIN(1,IF('3.Weekly Hours &amp; Wage Activity'!AB452 = "", "",MIN('3.Weekly Hours &amp; Wage Activity'!AB452/40,1)),IF('3.Weekly Hours &amp; Wage Activity'!AB452="", "",'3.Weekly Hours &amp; Wage Activity'!AB452/40 ))),0)</f>
        <v>0</v>
      </c>
      <c r="AT452" s="86">
        <f>IFERROR(IF('3.Weekly Hours &amp; Wage Activity'!AC452 = "FT", 1,MIN(1,IF('3.Weekly Hours &amp; Wage Activity'!AC452 = "", "",MIN('3.Weekly Hours &amp; Wage Activity'!AC452/40,1)),IF('3.Weekly Hours &amp; Wage Activity'!AC452="", "",'3.Weekly Hours &amp; Wage Activity'!AC452/40 ))),0)</f>
        <v>0</v>
      </c>
      <c r="AU452" s="86">
        <f>IFERROR(IF('3.Weekly Hours &amp; Wage Activity'!AD452 = "FT", 1,MIN(1,IF('3.Weekly Hours &amp; Wage Activity'!AD452 = "", "",MIN('3.Weekly Hours &amp; Wage Activity'!AD452/40,1)),IF('3.Weekly Hours &amp; Wage Activity'!AD452="", "",'3.Weekly Hours &amp; Wage Activity'!AD452/40 ))),0)</f>
        <v>0</v>
      </c>
      <c r="AV452" s="86">
        <f>IFERROR(IF('3.Weekly Hours &amp; Wage Activity'!AE452 = "FT", 1,MIN(1,IF('3.Weekly Hours &amp; Wage Activity'!AE452 = "", "",MIN('3.Weekly Hours &amp; Wage Activity'!AE452/40,1)),IF('3.Weekly Hours &amp; Wage Activity'!AE452="", "",'3.Weekly Hours &amp; Wage Activity'!AE452/40 ))),0)</f>
        <v>0</v>
      </c>
      <c r="AW452" s="86">
        <f>IFERROR(IF('3.Weekly Hours &amp; Wage Activity'!AF452 = "FT", 1,MIN(1,IF('3.Weekly Hours &amp; Wage Activity'!AF452 = "", "",MIN('3.Weekly Hours &amp; Wage Activity'!AF452/40,1)),IF('3.Weekly Hours &amp; Wage Activity'!AF452="", "",'3.Weekly Hours &amp; Wage Activity'!AF452/40 ))),0)</f>
        <v>0</v>
      </c>
      <c r="AX452" s="86">
        <f>IFERROR(IF('3.Weekly Hours &amp; Wage Activity'!AG452 = "FT", 1,MIN(1,IF('3.Weekly Hours &amp; Wage Activity'!AG452 = "", "",MIN('3.Weekly Hours &amp; Wage Activity'!AG452/40,1)),IF('3.Weekly Hours &amp; Wage Activity'!AG452="", "",'3.Weekly Hours &amp; Wage Activity'!AG452/40 ))),0)</f>
        <v>0</v>
      </c>
      <c r="AY452" s="523">
        <f>SUM( IF(COUNTIF('3.Weekly Hours &amp; Wage Activity'!J452:Q452, "&lt;&gt;FT") = 0, COLUMNS('3.Weekly Hours &amp; Wage Activity'!J452:AG452) * 40, '3.Weekly Hours &amp; Wage Activity'!J452:AG452))</f>
        <v>0</v>
      </c>
      <c r="AZ452" s="86">
        <f t="shared" si="48"/>
        <v>0</v>
      </c>
      <c r="BA452" s="87">
        <f t="shared" si="49"/>
        <v>0</v>
      </c>
      <c r="BB452" s="74" t="str">
        <f>IF('2.Census &amp; Reference Benchmarks'!K452 = "", "", '2.Census &amp; Reference Benchmarks'!K452)</f>
        <v/>
      </c>
      <c r="BC452" s="185">
        <f>IF('2.Census &amp; Reference Benchmarks'!L452="N/A",IF(OR(AND(G452="",I452=""),AND(G452&lt;DATEVALUE("1/1/2020"),OR(I452="",I452&gt;DATEVALUE("3/31/2020")))),177.14,IF(OR(I452 = "", I452 &gt; DATEVALUE("1/31/2020")), ROUND(177.14*((DATEVALUE("2/1/2020") -G452)/31),1))),IF('2.Census &amp; Reference Benchmarks'!L452="",0,'2.Census &amp; Reference Benchmarks'!L452))</f>
        <v>0</v>
      </c>
      <c r="BD452" s="74" t="str">
        <f>IF('2.Census &amp; Reference Benchmarks'!N452 = "", "", '2.Census &amp; Reference Benchmarks'!N452)</f>
        <v/>
      </c>
      <c r="BE452" s="185">
        <f>IF('2.Census &amp; Reference Benchmarks'!O452="N/A",IF(OR(AND(G452="",I452=""),AND(G452&lt;=DATEVALUE("2/1/2020"),OR(I452="",I452&gt;=DATEVALUE("2/29/2020")))),165.71,IF(AND(G452&gt;DATEVALUE("2/1/2020"),OR(I452="",I452&lt;=DATEVALUE("2/29/2020"))),((DATEVALUE("3/1/2020")-G452)/29)*165.71,"")),IF('2.Census &amp; Reference Benchmarks'!O452="",0,'2.Census &amp; Reference Benchmarks'!O452))</f>
        <v>0</v>
      </c>
    </row>
    <row r="453" spans="1:57" x14ac:dyDescent="0.25">
      <c r="A453" s="3"/>
      <c r="B453" s="56">
        <f>IF('2.Census &amp; Reference Benchmarks'!B453 &lt;&gt;"",'2.Census &amp; Reference Benchmarks'!B453,"")</f>
        <v>0</v>
      </c>
      <c r="C453" s="56">
        <f>IF('2.Census &amp; Reference Benchmarks'!C453 &lt;&gt;"",'2.Census &amp; Reference Benchmarks'!C453,"")</f>
        <v>0</v>
      </c>
      <c r="D453" s="57" t="str">
        <f>IF('2.Census &amp; Reference Benchmarks'!D453 &lt;&gt;"",'2.Census &amp; Reference Benchmarks'!D453,"")</f>
        <v/>
      </c>
      <c r="E453" s="56" t="str">
        <f>IF('2.Census &amp; Reference Benchmarks'!E453 &lt;&gt;"",'2.Census &amp; Reference Benchmarks'!E453,"")</f>
        <v/>
      </c>
      <c r="F453" s="56" t="str">
        <f>IF('2.Census &amp; Reference Benchmarks'!F453 &lt;&gt;"",'2.Census &amp; Reference Benchmarks'!F453,"")</f>
        <v/>
      </c>
      <c r="G453" s="58" t="str">
        <f>IF('2.Census &amp; Reference Benchmarks'!G453 &lt;&gt;"",'2.Census &amp; Reference Benchmarks'!G453,"")</f>
        <v/>
      </c>
      <c r="H453" s="58" t="str">
        <f>IF('2.Census &amp; Reference Benchmarks'!H453 &lt;&gt;"",'2.Census &amp; Reference Benchmarks'!H453,"")</f>
        <v/>
      </c>
      <c r="I453" s="58" t="str">
        <f>IF('2.Census &amp; Reference Benchmarks'!I453 &lt;&gt;"",'2.Census &amp; Reference Benchmarks'!I453,"")</f>
        <v/>
      </c>
      <c r="J453" s="69" t="str">
        <f>IF('2.Census &amp; Reference Benchmarks'!J453 &lt;&gt;"",'2.Census &amp; Reference Benchmarks'!J453,"")</f>
        <v/>
      </c>
      <c r="K453" s="58" t="str">
        <f>IF('7.Safe Harbor Input Data &amp; Calc'!Q455 &lt;&gt; "", '7.Safe Harbor Input Data &amp; Calc'!Q455, "")</f>
        <v>No</v>
      </c>
      <c r="L453" s="59" t="str">
        <f>IF('2.Census &amp; Reference Benchmarks'!T453&lt;&gt; "",'2.Census &amp; Reference Benchmarks'!T453,"")</f>
        <v/>
      </c>
      <c r="M453" s="60">
        <f>'2.Census &amp; Reference Benchmarks'!M453</f>
        <v>0</v>
      </c>
      <c r="N453" s="60">
        <f>'2.Census &amp; Reference Benchmarks'!P453</f>
        <v>0</v>
      </c>
      <c r="O453" s="60">
        <f>'2.Census &amp; Reference Benchmarks'!S453</f>
        <v>0</v>
      </c>
      <c r="P453" s="52">
        <f>IF( AND(I453 &lt; '1. Summary for SBA'!$J$7, I453 &lt;&gt;""), 0, IF(AND(G453="",I453=""),SUM(M453:O453)*4,IF(I453&lt;'1. Summary for SBA'!$J$7,0,IF(K453="Yes",0,IF(H453="Salary",IF(AND(SUM(M453:O453)*4&lt;100000,L453=""),(SUM(M453:O453)/(IF(OR(I453=0,I453&gt;=DATEVALUE("3/31/2020")),DATEVALUE("3/31/2020"),I453)-IF(OR(G453&lt;=DATEVALUE("1/1/2020"), G453 = ""),DATEVALUE("1/1/2020"),IF(OR(MONTH(G453)=1),G453+1,IF(MONTH(G453)=3,G453,G453-1)))))*360,0),0)))))</f>
        <v>0</v>
      </c>
      <c r="Q453" s="52">
        <f t="shared" si="50"/>
        <v>0</v>
      </c>
      <c r="R453" s="67">
        <f t="shared" si="44"/>
        <v>0</v>
      </c>
      <c r="S453" s="53">
        <f>SUM('3.Weekly Hours &amp; Wage Activity'!AI453:BF453)</f>
        <v>0</v>
      </c>
      <c r="T453" s="53">
        <f>IF(AND(I453&lt;&gt; "",  I453 &lt; '1. Summary for SBA'!$J$11 +168, I453 &gt; '1. Summary for SBA'!$J$11),S453+(((168-(I453-'1. Summary for SBA'!$J$11+1))*S453)/((I453-'1. Summary for SBA'!$J$11+1))),0)</f>
        <v>0</v>
      </c>
      <c r="U453" s="369">
        <f>IF(K453= "Yes",0,IF( H453 = "salary",IF(T453 = 0,MAX(0,$R453-$S453), R453-T453),IF( H453 = "Hourly",'6. Hourly EE Wage Reduction'!AA453, 0)))</f>
        <v>0</v>
      </c>
      <c r="V453" s="67">
        <f t="shared" si="45"/>
        <v>0</v>
      </c>
      <c r="W453" s="405" t="str">
        <f>IF(U453 = 0, "No",IF('6. Hourly EE Wage Reduction'!T453 &gt;'6. Hourly EE Wage Reduction'!W453, "Yes", "No"))</f>
        <v>No</v>
      </c>
      <c r="X453" s="67">
        <f t="shared" si="46"/>
        <v>0</v>
      </c>
      <c r="Y453" s="67">
        <f t="shared" si="47"/>
        <v>0</v>
      </c>
      <c r="AA453" s="86">
        <f>IFERROR(IF('3.Weekly Hours &amp; Wage Activity'!J453 = "FT", 1,MIN(1,IF('3.Weekly Hours &amp; Wage Activity'!J453 = "", "",MIN('3.Weekly Hours &amp; Wage Activity'!J453/40,1)),IF('3.Weekly Hours &amp; Wage Activity'!J453="", "",'3.Weekly Hours &amp; Wage Activity'!J453/40 ))),0)</f>
        <v>0</v>
      </c>
      <c r="AB453" s="86">
        <f>IFERROR(IF('3.Weekly Hours &amp; Wage Activity'!K453 = "FT", 1,MIN(1,IF('3.Weekly Hours &amp; Wage Activity'!K453 = "", "",MIN('3.Weekly Hours &amp; Wage Activity'!K453/40,1)),IF('3.Weekly Hours &amp; Wage Activity'!K453="", "",'3.Weekly Hours &amp; Wage Activity'!K453/40 ))),0)</f>
        <v>0</v>
      </c>
      <c r="AC453" s="86">
        <f>IFERROR(IF('3.Weekly Hours &amp; Wage Activity'!L453 = "FT", 1,MIN(1,IF('3.Weekly Hours &amp; Wage Activity'!L453 = "", "",MIN('3.Weekly Hours &amp; Wage Activity'!L453/40,1)),IF('3.Weekly Hours &amp; Wage Activity'!L453="", "",'3.Weekly Hours &amp; Wage Activity'!L453/40 ))),0)</f>
        <v>0</v>
      </c>
      <c r="AD453" s="86">
        <f>IFERROR(IF('3.Weekly Hours &amp; Wage Activity'!M453 = "FT", 1,MIN(1,IF('3.Weekly Hours &amp; Wage Activity'!M453 = "", "",MIN('3.Weekly Hours &amp; Wage Activity'!M453/40,1)),IF('3.Weekly Hours &amp; Wage Activity'!M453="", "",'3.Weekly Hours &amp; Wage Activity'!M453/40 ))),0)</f>
        <v>0</v>
      </c>
      <c r="AE453" s="86">
        <f>IFERROR(IF('3.Weekly Hours &amp; Wage Activity'!N453 = "FT", 1,MIN(1,IF('3.Weekly Hours &amp; Wage Activity'!N453 = "", "",MIN('3.Weekly Hours &amp; Wage Activity'!N453/40,1)),IF('3.Weekly Hours &amp; Wage Activity'!N453="", "",'3.Weekly Hours &amp; Wage Activity'!N453/40 ))),0)</f>
        <v>0</v>
      </c>
      <c r="AF453" s="86">
        <f>IFERROR(IF('3.Weekly Hours &amp; Wage Activity'!O453 = "FT", 1,MIN(1,IF('3.Weekly Hours &amp; Wage Activity'!O453 = "", "",MIN('3.Weekly Hours &amp; Wage Activity'!O453/40,1)),IF('3.Weekly Hours &amp; Wage Activity'!O453="", "",'3.Weekly Hours &amp; Wage Activity'!O453/40 ))),0)</f>
        <v>0</v>
      </c>
      <c r="AG453" s="86">
        <f>IFERROR(IF('3.Weekly Hours &amp; Wage Activity'!P453 = "FT", 1,MIN(1,IF('3.Weekly Hours &amp; Wage Activity'!P453 = "", "",MIN('3.Weekly Hours &amp; Wage Activity'!P453/40,1)),IF('3.Weekly Hours &amp; Wage Activity'!P453="", "",'3.Weekly Hours &amp; Wage Activity'!P453/40 ))),0)</f>
        <v>0</v>
      </c>
      <c r="AH453" s="86">
        <f>IFERROR(IF('3.Weekly Hours &amp; Wage Activity'!Q453 = "FT", 1,MIN(1,IF('3.Weekly Hours &amp; Wage Activity'!Q453 = "", "",MIN('3.Weekly Hours &amp; Wage Activity'!Q453/40,1)),IF('3.Weekly Hours &amp; Wage Activity'!Q453="", "",'3.Weekly Hours &amp; Wage Activity'!Q453/40 ))),0)</f>
        <v>0</v>
      </c>
      <c r="AI453" s="86">
        <f>IFERROR(IF('3.Weekly Hours &amp; Wage Activity'!R453 = "FT", 1,MIN(1,IF('3.Weekly Hours &amp; Wage Activity'!R453 = "", "",MIN('3.Weekly Hours &amp; Wage Activity'!R453/40,1)),IF('3.Weekly Hours &amp; Wage Activity'!R453="", "",'3.Weekly Hours &amp; Wage Activity'!R453/40 ))),0)</f>
        <v>0</v>
      </c>
      <c r="AJ453" s="86">
        <f>IFERROR(IF('3.Weekly Hours &amp; Wage Activity'!S453 = "FT", 1,MIN(1,IF('3.Weekly Hours &amp; Wage Activity'!S453 = "", "",MIN('3.Weekly Hours &amp; Wage Activity'!S453/40,1)),IF('3.Weekly Hours &amp; Wage Activity'!S453="", "",'3.Weekly Hours &amp; Wage Activity'!S453/40 ))),0)</f>
        <v>0</v>
      </c>
      <c r="AK453" s="86">
        <f>IFERROR(IF('3.Weekly Hours &amp; Wage Activity'!T453 = "FT", 1,MIN(1,IF('3.Weekly Hours &amp; Wage Activity'!T453 = "", "",MIN('3.Weekly Hours &amp; Wage Activity'!T453/40,1)),IF('3.Weekly Hours &amp; Wage Activity'!T453="", "",'3.Weekly Hours &amp; Wage Activity'!T453/40 ))),0)</f>
        <v>0</v>
      </c>
      <c r="AL453" s="86">
        <f>IFERROR(IF('3.Weekly Hours &amp; Wage Activity'!U453 = "FT", 1,MIN(1,IF('3.Weekly Hours &amp; Wage Activity'!U453 = "", "",MIN('3.Weekly Hours &amp; Wage Activity'!U453/40,1)),IF('3.Weekly Hours &amp; Wage Activity'!U453="", "",'3.Weekly Hours &amp; Wage Activity'!U453/40 ))),0)</f>
        <v>0</v>
      </c>
      <c r="AM453" s="86">
        <f>IFERROR(IF('3.Weekly Hours &amp; Wage Activity'!V453 = "FT", 1,MIN(1,IF('3.Weekly Hours &amp; Wage Activity'!V453 = "", "",MIN('3.Weekly Hours &amp; Wage Activity'!V453/40,1)),IF('3.Weekly Hours &amp; Wage Activity'!V453="", "",'3.Weekly Hours &amp; Wage Activity'!V453/40 ))),0)</f>
        <v>0</v>
      </c>
      <c r="AN453" s="86">
        <f>IFERROR(IF('3.Weekly Hours &amp; Wage Activity'!W453 = "FT", 1,MIN(1,IF('3.Weekly Hours &amp; Wage Activity'!W453 = "", "",MIN('3.Weekly Hours &amp; Wage Activity'!W453/40,1)),IF('3.Weekly Hours &amp; Wage Activity'!W453="", "",'3.Weekly Hours &amp; Wage Activity'!W453/40 ))),0)</f>
        <v>0</v>
      </c>
      <c r="AO453" s="86">
        <f>IFERROR(IF('3.Weekly Hours &amp; Wage Activity'!X453 = "FT", 1,MIN(1,IF('3.Weekly Hours &amp; Wage Activity'!X453 = "", "",MIN('3.Weekly Hours &amp; Wage Activity'!X453/40,1)),IF('3.Weekly Hours &amp; Wage Activity'!X453="", "",'3.Weekly Hours &amp; Wage Activity'!X453/40 ))),0)</f>
        <v>0</v>
      </c>
      <c r="AP453" s="86">
        <f>IFERROR(IF('3.Weekly Hours &amp; Wage Activity'!Y453 = "FT", 1,MIN(1,IF('3.Weekly Hours &amp; Wage Activity'!Y453 = "", "",MIN('3.Weekly Hours &amp; Wage Activity'!Y453/40,1)),IF('3.Weekly Hours &amp; Wage Activity'!Y453="", "",'3.Weekly Hours &amp; Wage Activity'!Y453/40 ))),0)</f>
        <v>0</v>
      </c>
      <c r="AQ453" s="86">
        <f>IFERROR(IF('3.Weekly Hours &amp; Wage Activity'!Z453 = "FT", 1,MIN(1,IF('3.Weekly Hours &amp; Wage Activity'!Z453 = "", "",MIN('3.Weekly Hours &amp; Wage Activity'!Z453/40,1)),IF('3.Weekly Hours &amp; Wage Activity'!Z453="", "",'3.Weekly Hours &amp; Wage Activity'!Z453/40 ))),0)</f>
        <v>0</v>
      </c>
      <c r="AR453" s="86">
        <f>IFERROR(IF('3.Weekly Hours &amp; Wage Activity'!AA453 = "FT", 1,MIN(1,IF('3.Weekly Hours &amp; Wage Activity'!AA453 = "", "",MIN('3.Weekly Hours &amp; Wage Activity'!AA453/40,1)),IF('3.Weekly Hours &amp; Wage Activity'!AA453="", "",'3.Weekly Hours &amp; Wage Activity'!AA453/40 ))),0)</f>
        <v>0</v>
      </c>
      <c r="AS453" s="86">
        <f>IFERROR(IF('3.Weekly Hours &amp; Wage Activity'!AB453 = "FT", 1,MIN(1,IF('3.Weekly Hours &amp; Wage Activity'!AB453 = "", "",MIN('3.Weekly Hours &amp; Wage Activity'!AB453/40,1)),IF('3.Weekly Hours &amp; Wage Activity'!AB453="", "",'3.Weekly Hours &amp; Wage Activity'!AB453/40 ))),0)</f>
        <v>0</v>
      </c>
      <c r="AT453" s="86">
        <f>IFERROR(IF('3.Weekly Hours &amp; Wage Activity'!AC453 = "FT", 1,MIN(1,IF('3.Weekly Hours &amp; Wage Activity'!AC453 = "", "",MIN('3.Weekly Hours &amp; Wage Activity'!AC453/40,1)),IF('3.Weekly Hours &amp; Wage Activity'!AC453="", "",'3.Weekly Hours &amp; Wage Activity'!AC453/40 ))),0)</f>
        <v>0</v>
      </c>
      <c r="AU453" s="86">
        <f>IFERROR(IF('3.Weekly Hours &amp; Wage Activity'!AD453 = "FT", 1,MIN(1,IF('3.Weekly Hours &amp; Wage Activity'!AD453 = "", "",MIN('3.Weekly Hours &amp; Wage Activity'!AD453/40,1)),IF('3.Weekly Hours &amp; Wage Activity'!AD453="", "",'3.Weekly Hours &amp; Wage Activity'!AD453/40 ))),0)</f>
        <v>0</v>
      </c>
      <c r="AV453" s="86">
        <f>IFERROR(IF('3.Weekly Hours &amp; Wage Activity'!AE453 = "FT", 1,MIN(1,IF('3.Weekly Hours &amp; Wage Activity'!AE453 = "", "",MIN('3.Weekly Hours &amp; Wage Activity'!AE453/40,1)),IF('3.Weekly Hours &amp; Wage Activity'!AE453="", "",'3.Weekly Hours &amp; Wage Activity'!AE453/40 ))),0)</f>
        <v>0</v>
      </c>
      <c r="AW453" s="86">
        <f>IFERROR(IF('3.Weekly Hours &amp; Wage Activity'!AF453 = "FT", 1,MIN(1,IF('3.Weekly Hours &amp; Wage Activity'!AF453 = "", "",MIN('3.Weekly Hours &amp; Wage Activity'!AF453/40,1)),IF('3.Weekly Hours &amp; Wage Activity'!AF453="", "",'3.Weekly Hours &amp; Wage Activity'!AF453/40 ))),0)</f>
        <v>0</v>
      </c>
      <c r="AX453" s="86">
        <f>IFERROR(IF('3.Weekly Hours &amp; Wage Activity'!AG453 = "FT", 1,MIN(1,IF('3.Weekly Hours &amp; Wage Activity'!AG453 = "", "",MIN('3.Weekly Hours &amp; Wage Activity'!AG453/40,1)),IF('3.Weekly Hours &amp; Wage Activity'!AG453="", "",'3.Weekly Hours &amp; Wage Activity'!AG453/40 ))),0)</f>
        <v>0</v>
      </c>
      <c r="AY453" s="523">
        <f>SUM( IF(COUNTIF('3.Weekly Hours &amp; Wage Activity'!J453:Q453, "&lt;&gt;FT") = 0, COLUMNS('3.Weekly Hours &amp; Wage Activity'!J453:AG453) * 40, '3.Weekly Hours &amp; Wage Activity'!J453:AG453))</f>
        <v>0</v>
      </c>
      <c r="AZ453" s="86">
        <f t="shared" si="48"/>
        <v>0</v>
      </c>
      <c r="BA453" s="87">
        <f t="shared" si="49"/>
        <v>0</v>
      </c>
      <c r="BB453" s="74" t="str">
        <f>IF('2.Census &amp; Reference Benchmarks'!K453 = "", "", '2.Census &amp; Reference Benchmarks'!K453)</f>
        <v/>
      </c>
      <c r="BC453" s="185">
        <f>IF('2.Census &amp; Reference Benchmarks'!L453="N/A",IF(OR(AND(G453="",I453=""),AND(G453&lt;DATEVALUE("1/1/2020"),OR(I453="",I453&gt;DATEVALUE("3/31/2020")))),177.14,IF(OR(I453 = "", I453 &gt; DATEVALUE("1/31/2020")), ROUND(177.14*((DATEVALUE("2/1/2020") -G453)/31),1))),IF('2.Census &amp; Reference Benchmarks'!L453="",0,'2.Census &amp; Reference Benchmarks'!L453))</f>
        <v>0</v>
      </c>
      <c r="BD453" s="74" t="str">
        <f>IF('2.Census &amp; Reference Benchmarks'!N453 = "", "", '2.Census &amp; Reference Benchmarks'!N453)</f>
        <v/>
      </c>
      <c r="BE453" s="185">
        <f>IF('2.Census &amp; Reference Benchmarks'!O453="N/A",IF(OR(AND(G453="",I453=""),AND(G453&lt;=DATEVALUE("2/1/2020"),OR(I453="",I453&gt;=DATEVALUE("2/29/2020")))),165.71,IF(AND(G453&gt;DATEVALUE("2/1/2020"),OR(I453="",I453&lt;=DATEVALUE("2/29/2020"))),((DATEVALUE("3/1/2020")-G453)/29)*165.71,"")),IF('2.Census &amp; Reference Benchmarks'!O453="",0,'2.Census &amp; Reference Benchmarks'!O453))</f>
        <v>0</v>
      </c>
    </row>
    <row r="454" spans="1:57" x14ac:dyDescent="0.25">
      <c r="A454" s="3"/>
      <c r="B454" s="56">
        <f>IF('2.Census &amp; Reference Benchmarks'!B454 &lt;&gt;"",'2.Census &amp; Reference Benchmarks'!B454,"")</f>
        <v>0</v>
      </c>
      <c r="C454" s="56">
        <f>IF('2.Census &amp; Reference Benchmarks'!C454 &lt;&gt;"",'2.Census &amp; Reference Benchmarks'!C454,"")</f>
        <v>0</v>
      </c>
      <c r="D454" s="57" t="str">
        <f>IF('2.Census &amp; Reference Benchmarks'!D454 &lt;&gt;"",'2.Census &amp; Reference Benchmarks'!D454,"")</f>
        <v/>
      </c>
      <c r="E454" s="56" t="str">
        <f>IF('2.Census &amp; Reference Benchmarks'!E454 &lt;&gt;"",'2.Census &amp; Reference Benchmarks'!E454,"")</f>
        <v/>
      </c>
      <c r="F454" s="56" t="str">
        <f>IF('2.Census &amp; Reference Benchmarks'!F454 &lt;&gt;"",'2.Census &amp; Reference Benchmarks'!F454,"")</f>
        <v/>
      </c>
      <c r="G454" s="58" t="str">
        <f>IF('2.Census &amp; Reference Benchmarks'!G454 &lt;&gt;"",'2.Census &amp; Reference Benchmarks'!G454,"")</f>
        <v/>
      </c>
      <c r="H454" s="58" t="str">
        <f>IF('2.Census &amp; Reference Benchmarks'!H454 &lt;&gt;"",'2.Census &amp; Reference Benchmarks'!H454,"")</f>
        <v/>
      </c>
      <c r="I454" s="58" t="str">
        <f>IF('2.Census &amp; Reference Benchmarks'!I454 &lt;&gt;"",'2.Census &amp; Reference Benchmarks'!I454,"")</f>
        <v/>
      </c>
      <c r="J454" s="69" t="str">
        <f>IF('2.Census &amp; Reference Benchmarks'!J454 &lt;&gt;"",'2.Census &amp; Reference Benchmarks'!J454,"")</f>
        <v/>
      </c>
      <c r="K454" s="58" t="str">
        <f>IF('7.Safe Harbor Input Data &amp; Calc'!Q456 &lt;&gt; "", '7.Safe Harbor Input Data &amp; Calc'!Q456, "")</f>
        <v>No</v>
      </c>
      <c r="L454" s="59" t="str">
        <f>IF('2.Census &amp; Reference Benchmarks'!T454&lt;&gt; "",'2.Census &amp; Reference Benchmarks'!T454,"")</f>
        <v/>
      </c>
      <c r="M454" s="60">
        <f>'2.Census &amp; Reference Benchmarks'!M454</f>
        <v>0</v>
      </c>
      <c r="N454" s="60">
        <f>'2.Census &amp; Reference Benchmarks'!P454</f>
        <v>0</v>
      </c>
      <c r="O454" s="60">
        <f>'2.Census &amp; Reference Benchmarks'!S454</f>
        <v>0</v>
      </c>
      <c r="P454" s="52">
        <f>IF( AND(I454 &lt; '1. Summary for SBA'!$J$7, I454 &lt;&gt;""), 0, IF(AND(G454="",I454=""),SUM(M454:O454)*4,IF(I454&lt;'1. Summary for SBA'!$J$7,0,IF(K454="Yes",0,IF(H454="Salary",IF(AND(SUM(M454:O454)*4&lt;100000,L454=""),(SUM(M454:O454)/(IF(OR(I454=0,I454&gt;=DATEVALUE("3/31/2020")),DATEVALUE("3/31/2020"),I454)-IF(OR(G454&lt;=DATEVALUE("1/1/2020"), G454 = ""),DATEVALUE("1/1/2020"),IF(OR(MONTH(G454)=1),G454+1,IF(MONTH(G454)=3,G454,G454-1)))))*360,0),0)))))</f>
        <v>0</v>
      </c>
      <c r="Q454" s="52">
        <f t="shared" si="50"/>
        <v>0</v>
      </c>
      <c r="R454" s="67">
        <f t="shared" ref="R454:R504" si="51">(Q454/52)*24</f>
        <v>0</v>
      </c>
      <c r="S454" s="53">
        <f>SUM('3.Weekly Hours &amp; Wage Activity'!AI454:BF454)</f>
        <v>0</v>
      </c>
      <c r="T454" s="53">
        <f>IF(AND(I454&lt;&gt; "",  I454 &lt; '1. Summary for SBA'!$J$11 +168, I454 &gt; '1. Summary for SBA'!$J$11),S454+(((168-(I454-'1. Summary for SBA'!$J$11+1))*S454)/((I454-'1. Summary for SBA'!$J$11+1))),0)</f>
        <v>0</v>
      </c>
      <c r="U454" s="369">
        <f>IF(K454= "Yes",0,IF( H454 = "salary",IF(T454 = 0,MAX(0,$R454-$S454), R454-T454),IF( H454 = "Hourly",'6. Hourly EE Wage Reduction'!AA454, 0)))</f>
        <v>0</v>
      </c>
      <c r="V454" s="67">
        <f t="shared" ref="V454:V504" si="52">IF(W454 &lt;&gt; "Yes", 0,IF(H454 = "salary",U454, 0))</f>
        <v>0</v>
      </c>
      <c r="W454" s="405" t="str">
        <f>IF(U454 = 0, "No",IF('6. Hourly EE Wage Reduction'!T454 &gt;'6. Hourly EE Wage Reduction'!W454, "Yes", "No"))</f>
        <v>No</v>
      </c>
      <c r="X454" s="67">
        <f t="shared" ref="X454:X504" si="53">IF(W454= "No", 0,U454)</f>
        <v>0</v>
      </c>
      <c r="Y454" s="67">
        <f t="shared" ref="Y454:Y504" si="54">IF(S454 &gt; 46154, S454 - 46154,0)</f>
        <v>0</v>
      </c>
      <c r="AA454" s="86">
        <f>IFERROR(IF('3.Weekly Hours &amp; Wage Activity'!J454 = "FT", 1,MIN(1,IF('3.Weekly Hours &amp; Wage Activity'!J454 = "", "",MIN('3.Weekly Hours &amp; Wage Activity'!J454/40,1)),IF('3.Weekly Hours &amp; Wage Activity'!J454="", "",'3.Weekly Hours &amp; Wage Activity'!J454/40 ))),0)</f>
        <v>0</v>
      </c>
      <c r="AB454" s="86">
        <f>IFERROR(IF('3.Weekly Hours &amp; Wage Activity'!K454 = "FT", 1,MIN(1,IF('3.Weekly Hours &amp; Wage Activity'!K454 = "", "",MIN('3.Weekly Hours &amp; Wage Activity'!K454/40,1)),IF('3.Weekly Hours &amp; Wage Activity'!K454="", "",'3.Weekly Hours &amp; Wage Activity'!K454/40 ))),0)</f>
        <v>0</v>
      </c>
      <c r="AC454" s="86">
        <f>IFERROR(IF('3.Weekly Hours &amp; Wage Activity'!L454 = "FT", 1,MIN(1,IF('3.Weekly Hours &amp; Wage Activity'!L454 = "", "",MIN('3.Weekly Hours &amp; Wage Activity'!L454/40,1)),IF('3.Weekly Hours &amp; Wage Activity'!L454="", "",'3.Weekly Hours &amp; Wage Activity'!L454/40 ))),0)</f>
        <v>0</v>
      </c>
      <c r="AD454" s="86">
        <f>IFERROR(IF('3.Weekly Hours &amp; Wage Activity'!M454 = "FT", 1,MIN(1,IF('3.Weekly Hours &amp; Wage Activity'!M454 = "", "",MIN('3.Weekly Hours &amp; Wage Activity'!M454/40,1)),IF('3.Weekly Hours &amp; Wage Activity'!M454="", "",'3.Weekly Hours &amp; Wage Activity'!M454/40 ))),0)</f>
        <v>0</v>
      </c>
      <c r="AE454" s="86">
        <f>IFERROR(IF('3.Weekly Hours &amp; Wage Activity'!N454 = "FT", 1,MIN(1,IF('3.Weekly Hours &amp; Wage Activity'!N454 = "", "",MIN('3.Weekly Hours &amp; Wage Activity'!N454/40,1)),IF('3.Weekly Hours &amp; Wage Activity'!N454="", "",'3.Weekly Hours &amp; Wage Activity'!N454/40 ))),0)</f>
        <v>0</v>
      </c>
      <c r="AF454" s="86">
        <f>IFERROR(IF('3.Weekly Hours &amp; Wage Activity'!O454 = "FT", 1,MIN(1,IF('3.Weekly Hours &amp; Wage Activity'!O454 = "", "",MIN('3.Weekly Hours &amp; Wage Activity'!O454/40,1)),IF('3.Weekly Hours &amp; Wage Activity'!O454="", "",'3.Weekly Hours &amp; Wage Activity'!O454/40 ))),0)</f>
        <v>0</v>
      </c>
      <c r="AG454" s="86">
        <f>IFERROR(IF('3.Weekly Hours &amp; Wage Activity'!P454 = "FT", 1,MIN(1,IF('3.Weekly Hours &amp; Wage Activity'!P454 = "", "",MIN('3.Weekly Hours &amp; Wage Activity'!P454/40,1)),IF('3.Weekly Hours &amp; Wage Activity'!P454="", "",'3.Weekly Hours &amp; Wage Activity'!P454/40 ))),0)</f>
        <v>0</v>
      </c>
      <c r="AH454" s="86">
        <f>IFERROR(IF('3.Weekly Hours &amp; Wage Activity'!Q454 = "FT", 1,MIN(1,IF('3.Weekly Hours &amp; Wage Activity'!Q454 = "", "",MIN('3.Weekly Hours &amp; Wage Activity'!Q454/40,1)),IF('3.Weekly Hours &amp; Wage Activity'!Q454="", "",'3.Weekly Hours &amp; Wage Activity'!Q454/40 ))),0)</f>
        <v>0</v>
      </c>
      <c r="AI454" s="86">
        <f>IFERROR(IF('3.Weekly Hours &amp; Wage Activity'!R454 = "FT", 1,MIN(1,IF('3.Weekly Hours &amp; Wage Activity'!R454 = "", "",MIN('3.Weekly Hours &amp; Wage Activity'!R454/40,1)),IF('3.Weekly Hours &amp; Wage Activity'!R454="", "",'3.Weekly Hours &amp; Wage Activity'!R454/40 ))),0)</f>
        <v>0</v>
      </c>
      <c r="AJ454" s="86">
        <f>IFERROR(IF('3.Weekly Hours &amp; Wage Activity'!S454 = "FT", 1,MIN(1,IF('3.Weekly Hours &amp; Wage Activity'!S454 = "", "",MIN('3.Weekly Hours &amp; Wage Activity'!S454/40,1)),IF('3.Weekly Hours &amp; Wage Activity'!S454="", "",'3.Weekly Hours &amp; Wage Activity'!S454/40 ))),0)</f>
        <v>0</v>
      </c>
      <c r="AK454" s="86">
        <f>IFERROR(IF('3.Weekly Hours &amp; Wage Activity'!T454 = "FT", 1,MIN(1,IF('3.Weekly Hours &amp; Wage Activity'!T454 = "", "",MIN('3.Weekly Hours &amp; Wage Activity'!T454/40,1)),IF('3.Weekly Hours &amp; Wage Activity'!T454="", "",'3.Weekly Hours &amp; Wage Activity'!T454/40 ))),0)</f>
        <v>0</v>
      </c>
      <c r="AL454" s="86">
        <f>IFERROR(IF('3.Weekly Hours &amp; Wage Activity'!U454 = "FT", 1,MIN(1,IF('3.Weekly Hours &amp; Wage Activity'!U454 = "", "",MIN('3.Weekly Hours &amp; Wage Activity'!U454/40,1)),IF('3.Weekly Hours &amp; Wage Activity'!U454="", "",'3.Weekly Hours &amp; Wage Activity'!U454/40 ))),0)</f>
        <v>0</v>
      </c>
      <c r="AM454" s="86">
        <f>IFERROR(IF('3.Weekly Hours &amp; Wage Activity'!V454 = "FT", 1,MIN(1,IF('3.Weekly Hours &amp; Wage Activity'!V454 = "", "",MIN('3.Weekly Hours &amp; Wage Activity'!V454/40,1)),IF('3.Weekly Hours &amp; Wage Activity'!V454="", "",'3.Weekly Hours &amp; Wage Activity'!V454/40 ))),0)</f>
        <v>0</v>
      </c>
      <c r="AN454" s="86">
        <f>IFERROR(IF('3.Weekly Hours &amp; Wage Activity'!W454 = "FT", 1,MIN(1,IF('3.Weekly Hours &amp; Wage Activity'!W454 = "", "",MIN('3.Weekly Hours &amp; Wage Activity'!W454/40,1)),IF('3.Weekly Hours &amp; Wage Activity'!W454="", "",'3.Weekly Hours &amp; Wage Activity'!W454/40 ))),0)</f>
        <v>0</v>
      </c>
      <c r="AO454" s="86">
        <f>IFERROR(IF('3.Weekly Hours &amp; Wage Activity'!X454 = "FT", 1,MIN(1,IF('3.Weekly Hours &amp; Wage Activity'!X454 = "", "",MIN('3.Weekly Hours &amp; Wage Activity'!X454/40,1)),IF('3.Weekly Hours &amp; Wage Activity'!X454="", "",'3.Weekly Hours &amp; Wage Activity'!X454/40 ))),0)</f>
        <v>0</v>
      </c>
      <c r="AP454" s="86">
        <f>IFERROR(IF('3.Weekly Hours &amp; Wage Activity'!Y454 = "FT", 1,MIN(1,IF('3.Weekly Hours &amp; Wage Activity'!Y454 = "", "",MIN('3.Weekly Hours &amp; Wage Activity'!Y454/40,1)),IF('3.Weekly Hours &amp; Wage Activity'!Y454="", "",'3.Weekly Hours &amp; Wage Activity'!Y454/40 ))),0)</f>
        <v>0</v>
      </c>
      <c r="AQ454" s="86">
        <f>IFERROR(IF('3.Weekly Hours &amp; Wage Activity'!Z454 = "FT", 1,MIN(1,IF('3.Weekly Hours &amp; Wage Activity'!Z454 = "", "",MIN('3.Weekly Hours &amp; Wage Activity'!Z454/40,1)),IF('3.Weekly Hours &amp; Wage Activity'!Z454="", "",'3.Weekly Hours &amp; Wage Activity'!Z454/40 ))),0)</f>
        <v>0</v>
      </c>
      <c r="AR454" s="86">
        <f>IFERROR(IF('3.Weekly Hours &amp; Wage Activity'!AA454 = "FT", 1,MIN(1,IF('3.Weekly Hours &amp; Wage Activity'!AA454 = "", "",MIN('3.Weekly Hours &amp; Wage Activity'!AA454/40,1)),IF('3.Weekly Hours &amp; Wage Activity'!AA454="", "",'3.Weekly Hours &amp; Wage Activity'!AA454/40 ))),0)</f>
        <v>0</v>
      </c>
      <c r="AS454" s="86">
        <f>IFERROR(IF('3.Weekly Hours &amp; Wage Activity'!AB454 = "FT", 1,MIN(1,IF('3.Weekly Hours &amp; Wage Activity'!AB454 = "", "",MIN('3.Weekly Hours &amp; Wage Activity'!AB454/40,1)),IF('3.Weekly Hours &amp; Wage Activity'!AB454="", "",'3.Weekly Hours &amp; Wage Activity'!AB454/40 ))),0)</f>
        <v>0</v>
      </c>
      <c r="AT454" s="86">
        <f>IFERROR(IF('3.Weekly Hours &amp; Wage Activity'!AC454 = "FT", 1,MIN(1,IF('3.Weekly Hours &amp; Wage Activity'!AC454 = "", "",MIN('3.Weekly Hours &amp; Wage Activity'!AC454/40,1)),IF('3.Weekly Hours &amp; Wage Activity'!AC454="", "",'3.Weekly Hours &amp; Wage Activity'!AC454/40 ))),0)</f>
        <v>0</v>
      </c>
      <c r="AU454" s="86">
        <f>IFERROR(IF('3.Weekly Hours &amp; Wage Activity'!AD454 = "FT", 1,MIN(1,IF('3.Weekly Hours &amp; Wage Activity'!AD454 = "", "",MIN('3.Weekly Hours &amp; Wage Activity'!AD454/40,1)),IF('3.Weekly Hours &amp; Wage Activity'!AD454="", "",'3.Weekly Hours &amp; Wage Activity'!AD454/40 ))),0)</f>
        <v>0</v>
      </c>
      <c r="AV454" s="86">
        <f>IFERROR(IF('3.Weekly Hours &amp; Wage Activity'!AE454 = "FT", 1,MIN(1,IF('3.Weekly Hours &amp; Wage Activity'!AE454 = "", "",MIN('3.Weekly Hours &amp; Wage Activity'!AE454/40,1)),IF('3.Weekly Hours &amp; Wage Activity'!AE454="", "",'3.Weekly Hours &amp; Wage Activity'!AE454/40 ))),0)</f>
        <v>0</v>
      </c>
      <c r="AW454" s="86">
        <f>IFERROR(IF('3.Weekly Hours &amp; Wage Activity'!AF454 = "FT", 1,MIN(1,IF('3.Weekly Hours &amp; Wage Activity'!AF454 = "", "",MIN('3.Weekly Hours &amp; Wage Activity'!AF454/40,1)),IF('3.Weekly Hours &amp; Wage Activity'!AF454="", "",'3.Weekly Hours &amp; Wage Activity'!AF454/40 ))),0)</f>
        <v>0</v>
      </c>
      <c r="AX454" s="86">
        <f>IFERROR(IF('3.Weekly Hours &amp; Wage Activity'!AG454 = "FT", 1,MIN(1,IF('3.Weekly Hours &amp; Wage Activity'!AG454 = "", "",MIN('3.Weekly Hours &amp; Wage Activity'!AG454/40,1)),IF('3.Weekly Hours &amp; Wage Activity'!AG454="", "",'3.Weekly Hours &amp; Wage Activity'!AG454/40 ))),0)</f>
        <v>0</v>
      </c>
      <c r="AY454" s="523">
        <f>SUM( IF(COUNTIF('3.Weekly Hours &amp; Wage Activity'!J454:Q454, "&lt;&gt;FT") = 0, COLUMNS('3.Weekly Hours &amp; Wage Activity'!J454:AG454) * 40, '3.Weekly Hours &amp; Wage Activity'!J454:AG454))</f>
        <v>0</v>
      </c>
      <c r="AZ454" s="86">
        <f t="shared" ref="AZ454:AZ504" si="55">MIN( IF(AY454 = 0,0,(AVERAGE(AA454:AX454))),1)</f>
        <v>0</v>
      </c>
      <c r="BA454" s="87">
        <f t="shared" ref="BA454:BA504" si="56">IFERROR(ROUND(MIN(AVERAGE(BC454/177.14,BE454/165.71),1),1),0)</f>
        <v>0</v>
      </c>
      <c r="BB454" s="74" t="str">
        <f>IF('2.Census &amp; Reference Benchmarks'!K454 = "", "", '2.Census &amp; Reference Benchmarks'!K454)</f>
        <v/>
      </c>
      <c r="BC454" s="185">
        <f>IF('2.Census &amp; Reference Benchmarks'!L454="N/A",IF(OR(AND(G454="",I454=""),AND(G454&lt;DATEVALUE("1/1/2020"),OR(I454="",I454&gt;DATEVALUE("3/31/2020")))),177.14,IF(OR(I454 = "", I454 &gt; DATEVALUE("1/31/2020")), ROUND(177.14*((DATEVALUE("2/1/2020") -G454)/31),1))),IF('2.Census &amp; Reference Benchmarks'!L454="",0,'2.Census &amp; Reference Benchmarks'!L454))</f>
        <v>0</v>
      </c>
      <c r="BD454" s="74" t="str">
        <f>IF('2.Census &amp; Reference Benchmarks'!N454 = "", "", '2.Census &amp; Reference Benchmarks'!N454)</f>
        <v/>
      </c>
      <c r="BE454" s="185">
        <f>IF('2.Census &amp; Reference Benchmarks'!O454="N/A",IF(OR(AND(G454="",I454=""),AND(G454&lt;=DATEVALUE("2/1/2020"),OR(I454="",I454&gt;=DATEVALUE("2/29/2020")))),165.71,IF(AND(G454&gt;DATEVALUE("2/1/2020"),OR(I454="",I454&lt;=DATEVALUE("2/29/2020"))),((DATEVALUE("3/1/2020")-G454)/29)*165.71,"")),IF('2.Census &amp; Reference Benchmarks'!O454="",0,'2.Census &amp; Reference Benchmarks'!O454))</f>
        <v>0</v>
      </c>
    </row>
    <row r="455" spans="1:57" x14ac:dyDescent="0.25">
      <c r="A455" s="3"/>
      <c r="B455" s="56">
        <f>IF('2.Census &amp; Reference Benchmarks'!B455 &lt;&gt;"",'2.Census &amp; Reference Benchmarks'!B455,"")</f>
        <v>0</v>
      </c>
      <c r="C455" s="56">
        <f>IF('2.Census &amp; Reference Benchmarks'!C455 &lt;&gt;"",'2.Census &amp; Reference Benchmarks'!C455,"")</f>
        <v>0</v>
      </c>
      <c r="D455" s="57" t="str">
        <f>IF('2.Census &amp; Reference Benchmarks'!D455 &lt;&gt;"",'2.Census &amp; Reference Benchmarks'!D455,"")</f>
        <v/>
      </c>
      <c r="E455" s="56" t="str">
        <f>IF('2.Census &amp; Reference Benchmarks'!E455 &lt;&gt;"",'2.Census &amp; Reference Benchmarks'!E455,"")</f>
        <v/>
      </c>
      <c r="F455" s="56" t="str">
        <f>IF('2.Census &amp; Reference Benchmarks'!F455 &lt;&gt;"",'2.Census &amp; Reference Benchmarks'!F455,"")</f>
        <v/>
      </c>
      <c r="G455" s="58" t="str">
        <f>IF('2.Census &amp; Reference Benchmarks'!G455 &lt;&gt;"",'2.Census &amp; Reference Benchmarks'!G455,"")</f>
        <v/>
      </c>
      <c r="H455" s="58" t="str">
        <f>IF('2.Census &amp; Reference Benchmarks'!H455 &lt;&gt;"",'2.Census &amp; Reference Benchmarks'!H455,"")</f>
        <v/>
      </c>
      <c r="I455" s="58" t="str">
        <f>IF('2.Census &amp; Reference Benchmarks'!I455 &lt;&gt;"",'2.Census &amp; Reference Benchmarks'!I455,"")</f>
        <v/>
      </c>
      <c r="J455" s="69" t="str">
        <f>IF('2.Census &amp; Reference Benchmarks'!J455 &lt;&gt;"",'2.Census &amp; Reference Benchmarks'!J455,"")</f>
        <v/>
      </c>
      <c r="K455" s="58" t="str">
        <f>IF('7.Safe Harbor Input Data &amp; Calc'!Q457 &lt;&gt; "", '7.Safe Harbor Input Data &amp; Calc'!Q457, "")</f>
        <v>No</v>
      </c>
      <c r="L455" s="59" t="str">
        <f>IF('2.Census &amp; Reference Benchmarks'!T455&lt;&gt; "",'2.Census &amp; Reference Benchmarks'!T455,"")</f>
        <v/>
      </c>
      <c r="M455" s="60">
        <f>'2.Census &amp; Reference Benchmarks'!M455</f>
        <v>0</v>
      </c>
      <c r="N455" s="60">
        <f>'2.Census &amp; Reference Benchmarks'!P455</f>
        <v>0</v>
      </c>
      <c r="O455" s="60">
        <f>'2.Census &amp; Reference Benchmarks'!S455</f>
        <v>0</v>
      </c>
      <c r="P455" s="52">
        <f>IF( AND(I455 &lt; '1. Summary for SBA'!$J$7, I455 &lt;&gt;""), 0, IF(AND(G455="",I455=""),SUM(M455:O455)*4,IF(I455&lt;'1. Summary for SBA'!$J$7,0,IF(K455="Yes",0,IF(H455="Salary",IF(AND(SUM(M455:O455)*4&lt;100000,L455=""),(SUM(M455:O455)/(IF(OR(I455=0,I455&gt;=DATEVALUE("3/31/2020")),DATEVALUE("3/31/2020"),I455)-IF(OR(G455&lt;=DATEVALUE("1/1/2020"), G455 = ""),DATEVALUE("1/1/2020"),IF(OR(MONTH(G455)=1),G455+1,IF(MONTH(G455)=3,G455,G455-1)))))*360,0),0)))))</f>
        <v>0</v>
      </c>
      <c r="Q455" s="52">
        <f t="shared" si="50"/>
        <v>0</v>
      </c>
      <c r="R455" s="67">
        <f t="shared" si="51"/>
        <v>0</v>
      </c>
      <c r="S455" s="53">
        <f>SUM('3.Weekly Hours &amp; Wage Activity'!AI455:BF455)</f>
        <v>0</v>
      </c>
      <c r="T455" s="53">
        <f>IF(AND(I455&lt;&gt; "",  I455 &lt; '1. Summary for SBA'!$J$11 +168, I455 &gt; '1. Summary for SBA'!$J$11),S455+(((168-(I455-'1. Summary for SBA'!$J$11+1))*S455)/((I455-'1. Summary for SBA'!$J$11+1))),0)</f>
        <v>0</v>
      </c>
      <c r="U455" s="369">
        <f>IF(K455= "Yes",0,IF( H455 = "salary",IF(T455 = 0,MAX(0,$R455-$S455), R455-T455),IF( H455 = "Hourly",'6. Hourly EE Wage Reduction'!AA455, 0)))</f>
        <v>0</v>
      </c>
      <c r="V455" s="67">
        <f t="shared" si="52"/>
        <v>0</v>
      </c>
      <c r="W455" s="405" t="str">
        <f>IF(U455 = 0, "No",IF('6. Hourly EE Wage Reduction'!T455 &gt;'6. Hourly EE Wage Reduction'!W455, "Yes", "No"))</f>
        <v>No</v>
      </c>
      <c r="X455" s="67">
        <f t="shared" si="53"/>
        <v>0</v>
      </c>
      <c r="Y455" s="67">
        <f t="shared" si="54"/>
        <v>0</v>
      </c>
      <c r="AA455" s="86">
        <f>IFERROR(IF('3.Weekly Hours &amp; Wage Activity'!J455 = "FT", 1,MIN(1,IF('3.Weekly Hours &amp; Wage Activity'!J455 = "", "",MIN('3.Weekly Hours &amp; Wage Activity'!J455/40,1)),IF('3.Weekly Hours &amp; Wage Activity'!J455="", "",'3.Weekly Hours &amp; Wage Activity'!J455/40 ))),0)</f>
        <v>0</v>
      </c>
      <c r="AB455" s="86">
        <f>IFERROR(IF('3.Weekly Hours &amp; Wage Activity'!K455 = "FT", 1,MIN(1,IF('3.Weekly Hours &amp; Wage Activity'!K455 = "", "",MIN('3.Weekly Hours &amp; Wage Activity'!K455/40,1)),IF('3.Weekly Hours &amp; Wage Activity'!K455="", "",'3.Weekly Hours &amp; Wage Activity'!K455/40 ))),0)</f>
        <v>0</v>
      </c>
      <c r="AC455" s="86">
        <f>IFERROR(IF('3.Weekly Hours &amp; Wage Activity'!L455 = "FT", 1,MIN(1,IF('3.Weekly Hours &amp; Wage Activity'!L455 = "", "",MIN('3.Weekly Hours &amp; Wage Activity'!L455/40,1)),IF('3.Weekly Hours &amp; Wage Activity'!L455="", "",'3.Weekly Hours &amp; Wage Activity'!L455/40 ))),0)</f>
        <v>0</v>
      </c>
      <c r="AD455" s="86">
        <f>IFERROR(IF('3.Weekly Hours &amp; Wage Activity'!M455 = "FT", 1,MIN(1,IF('3.Weekly Hours &amp; Wage Activity'!M455 = "", "",MIN('3.Weekly Hours &amp; Wage Activity'!M455/40,1)),IF('3.Weekly Hours &amp; Wage Activity'!M455="", "",'3.Weekly Hours &amp; Wage Activity'!M455/40 ))),0)</f>
        <v>0</v>
      </c>
      <c r="AE455" s="86">
        <f>IFERROR(IF('3.Weekly Hours &amp; Wage Activity'!N455 = "FT", 1,MIN(1,IF('3.Weekly Hours &amp; Wage Activity'!N455 = "", "",MIN('3.Weekly Hours &amp; Wage Activity'!N455/40,1)),IF('3.Weekly Hours &amp; Wage Activity'!N455="", "",'3.Weekly Hours &amp; Wage Activity'!N455/40 ))),0)</f>
        <v>0</v>
      </c>
      <c r="AF455" s="86">
        <f>IFERROR(IF('3.Weekly Hours &amp; Wage Activity'!O455 = "FT", 1,MIN(1,IF('3.Weekly Hours &amp; Wage Activity'!O455 = "", "",MIN('3.Weekly Hours &amp; Wage Activity'!O455/40,1)),IF('3.Weekly Hours &amp; Wage Activity'!O455="", "",'3.Weekly Hours &amp; Wage Activity'!O455/40 ))),0)</f>
        <v>0</v>
      </c>
      <c r="AG455" s="86">
        <f>IFERROR(IF('3.Weekly Hours &amp; Wage Activity'!P455 = "FT", 1,MIN(1,IF('3.Weekly Hours &amp; Wage Activity'!P455 = "", "",MIN('3.Weekly Hours &amp; Wage Activity'!P455/40,1)),IF('3.Weekly Hours &amp; Wage Activity'!P455="", "",'3.Weekly Hours &amp; Wage Activity'!P455/40 ))),0)</f>
        <v>0</v>
      </c>
      <c r="AH455" s="86">
        <f>IFERROR(IF('3.Weekly Hours &amp; Wage Activity'!Q455 = "FT", 1,MIN(1,IF('3.Weekly Hours &amp; Wage Activity'!Q455 = "", "",MIN('3.Weekly Hours &amp; Wage Activity'!Q455/40,1)),IF('3.Weekly Hours &amp; Wage Activity'!Q455="", "",'3.Weekly Hours &amp; Wage Activity'!Q455/40 ))),0)</f>
        <v>0</v>
      </c>
      <c r="AI455" s="86">
        <f>IFERROR(IF('3.Weekly Hours &amp; Wage Activity'!R455 = "FT", 1,MIN(1,IF('3.Weekly Hours &amp; Wage Activity'!R455 = "", "",MIN('3.Weekly Hours &amp; Wage Activity'!R455/40,1)),IF('3.Weekly Hours &amp; Wage Activity'!R455="", "",'3.Weekly Hours &amp; Wage Activity'!R455/40 ))),0)</f>
        <v>0</v>
      </c>
      <c r="AJ455" s="86">
        <f>IFERROR(IF('3.Weekly Hours &amp; Wage Activity'!S455 = "FT", 1,MIN(1,IF('3.Weekly Hours &amp; Wage Activity'!S455 = "", "",MIN('3.Weekly Hours &amp; Wage Activity'!S455/40,1)),IF('3.Weekly Hours &amp; Wage Activity'!S455="", "",'3.Weekly Hours &amp; Wage Activity'!S455/40 ))),0)</f>
        <v>0</v>
      </c>
      <c r="AK455" s="86">
        <f>IFERROR(IF('3.Weekly Hours &amp; Wage Activity'!T455 = "FT", 1,MIN(1,IF('3.Weekly Hours &amp; Wage Activity'!T455 = "", "",MIN('3.Weekly Hours &amp; Wage Activity'!T455/40,1)),IF('3.Weekly Hours &amp; Wage Activity'!T455="", "",'3.Weekly Hours &amp; Wage Activity'!T455/40 ))),0)</f>
        <v>0</v>
      </c>
      <c r="AL455" s="86">
        <f>IFERROR(IF('3.Weekly Hours &amp; Wage Activity'!U455 = "FT", 1,MIN(1,IF('3.Weekly Hours &amp; Wage Activity'!U455 = "", "",MIN('3.Weekly Hours &amp; Wage Activity'!U455/40,1)),IF('3.Weekly Hours &amp; Wage Activity'!U455="", "",'3.Weekly Hours &amp; Wage Activity'!U455/40 ))),0)</f>
        <v>0</v>
      </c>
      <c r="AM455" s="86">
        <f>IFERROR(IF('3.Weekly Hours &amp; Wage Activity'!V455 = "FT", 1,MIN(1,IF('3.Weekly Hours &amp; Wage Activity'!V455 = "", "",MIN('3.Weekly Hours &amp; Wage Activity'!V455/40,1)),IF('3.Weekly Hours &amp; Wage Activity'!V455="", "",'3.Weekly Hours &amp; Wage Activity'!V455/40 ))),0)</f>
        <v>0</v>
      </c>
      <c r="AN455" s="86">
        <f>IFERROR(IF('3.Weekly Hours &amp; Wage Activity'!W455 = "FT", 1,MIN(1,IF('3.Weekly Hours &amp; Wage Activity'!W455 = "", "",MIN('3.Weekly Hours &amp; Wage Activity'!W455/40,1)),IF('3.Weekly Hours &amp; Wage Activity'!W455="", "",'3.Weekly Hours &amp; Wage Activity'!W455/40 ))),0)</f>
        <v>0</v>
      </c>
      <c r="AO455" s="86">
        <f>IFERROR(IF('3.Weekly Hours &amp; Wage Activity'!X455 = "FT", 1,MIN(1,IF('3.Weekly Hours &amp; Wage Activity'!X455 = "", "",MIN('3.Weekly Hours &amp; Wage Activity'!X455/40,1)),IF('3.Weekly Hours &amp; Wage Activity'!X455="", "",'3.Weekly Hours &amp; Wage Activity'!X455/40 ))),0)</f>
        <v>0</v>
      </c>
      <c r="AP455" s="86">
        <f>IFERROR(IF('3.Weekly Hours &amp; Wage Activity'!Y455 = "FT", 1,MIN(1,IF('3.Weekly Hours &amp; Wage Activity'!Y455 = "", "",MIN('3.Weekly Hours &amp; Wage Activity'!Y455/40,1)),IF('3.Weekly Hours &amp; Wage Activity'!Y455="", "",'3.Weekly Hours &amp; Wage Activity'!Y455/40 ))),0)</f>
        <v>0</v>
      </c>
      <c r="AQ455" s="86">
        <f>IFERROR(IF('3.Weekly Hours &amp; Wage Activity'!Z455 = "FT", 1,MIN(1,IF('3.Weekly Hours &amp; Wage Activity'!Z455 = "", "",MIN('3.Weekly Hours &amp; Wage Activity'!Z455/40,1)),IF('3.Weekly Hours &amp; Wage Activity'!Z455="", "",'3.Weekly Hours &amp; Wage Activity'!Z455/40 ))),0)</f>
        <v>0</v>
      </c>
      <c r="AR455" s="86">
        <f>IFERROR(IF('3.Weekly Hours &amp; Wage Activity'!AA455 = "FT", 1,MIN(1,IF('3.Weekly Hours &amp; Wage Activity'!AA455 = "", "",MIN('3.Weekly Hours &amp; Wage Activity'!AA455/40,1)),IF('3.Weekly Hours &amp; Wage Activity'!AA455="", "",'3.Weekly Hours &amp; Wage Activity'!AA455/40 ))),0)</f>
        <v>0</v>
      </c>
      <c r="AS455" s="86">
        <f>IFERROR(IF('3.Weekly Hours &amp; Wage Activity'!AB455 = "FT", 1,MIN(1,IF('3.Weekly Hours &amp; Wage Activity'!AB455 = "", "",MIN('3.Weekly Hours &amp; Wage Activity'!AB455/40,1)),IF('3.Weekly Hours &amp; Wage Activity'!AB455="", "",'3.Weekly Hours &amp; Wage Activity'!AB455/40 ))),0)</f>
        <v>0</v>
      </c>
      <c r="AT455" s="86">
        <f>IFERROR(IF('3.Weekly Hours &amp; Wage Activity'!AC455 = "FT", 1,MIN(1,IF('3.Weekly Hours &amp; Wage Activity'!AC455 = "", "",MIN('3.Weekly Hours &amp; Wage Activity'!AC455/40,1)),IF('3.Weekly Hours &amp; Wage Activity'!AC455="", "",'3.Weekly Hours &amp; Wage Activity'!AC455/40 ))),0)</f>
        <v>0</v>
      </c>
      <c r="AU455" s="86">
        <f>IFERROR(IF('3.Weekly Hours &amp; Wage Activity'!AD455 = "FT", 1,MIN(1,IF('3.Weekly Hours &amp; Wage Activity'!AD455 = "", "",MIN('3.Weekly Hours &amp; Wage Activity'!AD455/40,1)),IF('3.Weekly Hours &amp; Wage Activity'!AD455="", "",'3.Weekly Hours &amp; Wage Activity'!AD455/40 ))),0)</f>
        <v>0</v>
      </c>
      <c r="AV455" s="86">
        <f>IFERROR(IF('3.Weekly Hours &amp; Wage Activity'!AE455 = "FT", 1,MIN(1,IF('3.Weekly Hours &amp; Wage Activity'!AE455 = "", "",MIN('3.Weekly Hours &amp; Wage Activity'!AE455/40,1)),IF('3.Weekly Hours &amp; Wage Activity'!AE455="", "",'3.Weekly Hours &amp; Wage Activity'!AE455/40 ))),0)</f>
        <v>0</v>
      </c>
      <c r="AW455" s="86">
        <f>IFERROR(IF('3.Weekly Hours &amp; Wage Activity'!AF455 = "FT", 1,MIN(1,IF('3.Weekly Hours &amp; Wage Activity'!AF455 = "", "",MIN('3.Weekly Hours &amp; Wage Activity'!AF455/40,1)),IF('3.Weekly Hours &amp; Wage Activity'!AF455="", "",'3.Weekly Hours &amp; Wage Activity'!AF455/40 ))),0)</f>
        <v>0</v>
      </c>
      <c r="AX455" s="86">
        <f>IFERROR(IF('3.Weekly Hours &amp; Wage Activity'!AG455 = "FT", 1,MIN(1,IF('3.Weekly Hours &amp; Wage Activity'!AG455 = "", "",MIN('3.Weekly Hours &amp; Wage Activity'!AG455/40,1)),IF('3.Weekly Hours &amp; Wage Activity'!AG455="", "",'3.Weekly Hours &amp; Wage Activity'!AG455/40 ))),0)</f>
        <v>0</v>
      </c>
      <c r="AY455" s="523">
        <f>SUM( IF(COUNTIF('3.Weekly Hours &amp; Wage Activity'!J455:Q455, "&lt;&gt;FT") = 0, COLUMNS('3.Weekly Hours &amp; Wage Activity'!J455:AG455) * 40, '3.Weekly Hours &amp; Wage Activity'!J455:AG455))</f>
        <v>0</v>
      </c>
      <c r="AZ455" s="86">
        <f t="shared" si="55"/>
        <v>0</v>
      </c>
      <c r="BA455" s="87">
        <f t="shared" si="56"/>
        <v>0</v>
      </c>
      <c r="BB455" s="74" t="str">
        <f>IF('2.Census &amp; Reference Benchmarks'!K455 = "", "", '2.Census &amp; Reference Benchmarks'!K455)</f>
        <v/>
      </c>
      <c r="BC455" s="185">
        <f>IF('2.Census &amp; Reference Benchmarks'!L455="N/A",IF(OR(AND(G455="",I455=""),AND(G455&lt;DATEVALUE("1/1/2020"),OR(I455="",I455&gt;DATEVALUE("3/31/2020")))),177.14,IF(OR(I455 = "", I455 &gt; DATEVALUE("1/31/2020")), ROUND(177.14*((DATEVALUE("2/1/2020") -G455)/31),1))),IF('2.Census &amp; Reference Benchmarks'!L455="",0,'2.Census &amp; Reference Benchmarks'!L455))</f>
        <v>0</v>
      </c>
      <c r="BD455" s="74" t="str">
        <f>IF('2.Census &amp; Reference Benchmarks'!N455 = "", "", '2.Census &amp; Reference Benchmarks'!N455)</f>
        <v/>
      </c>
      <c r="BE455" s="185">
        <f>IF('2.Census &amp; Reference Benchmarks'!O455="N/A",IF(OR(AND(G455="",I455=""),AND(G455&lt;=DATEVALUE("2/1/2020"),OR(I455="",I455&gt;=DATEVALUE("2/29/2020")))),165.71,IF(AND(G455&gt;DATEVALUE("2/1/2020"),OR(I455="",I455&lt;=DATEVALUE("2/29/2020"))),((DATEVALUE("3/1/2020")-G455)/29)*165.71,"")),IF('2.Census &amp; Reference Benchmarks'!O455="",0,'2.Census &amp; Reference Benchmarks'!O455))</f>
        <v>0</v>
      </c>
    </row>
    <row r="456" spans="1:57" x14ac:dyDescent="0.25">
      <c r="A456" s="3"/>
      <c r="B456" s="56">
        <f>IF('2.Census &amp; Reference Benchmarks'!B456 &lt;&gt;"",'2.Census &amp; Reference Benchmarks'!B456,"")</f>
        <v>0</v>
      </c>
      <c r="C456" s="56">
        <f>IF('2.Census &amp; Reference Benchmarks'!C456 &lt;&gt;"",'2.Census &amp; Reference Benchmarks'!C456,"")</f>
        <v>0</v>
      </c>
      <c r="D456" s="57" t="str">
        <f>IF('2.Census &amp; Reference Benchmarks'!D456 &lt;&gt;"",'2.Census &amp; Reference Benchmarks'!D456,"")</f>
        <v/>
      </c>
      <c r="E456" s="56" t="str">
        <f>IF('2.Census &amp; Reference Benchmarks'!E456 &lt;&gt;"",'2.Census &amp; Reference Benchmarks'!E456,"")</f>
        <v/>
      </c>
      <c r="F456" s="56" t="str">
        <f>IF('2.Census &amp; Reference Benchmarks'!F456 &lt;&gt;"",'2.Census &amp; Reference Benchmarks'!F456,"")</f>
        <v/>
      </c>
      <c r="G456" s="58" t="str">
        <f>IF('2.Census &amp; Reference Benchmarks'!G456 &lt;&gt;"",'2.Census &amp; Reference Benchmarks'!G456,"")</f>
        <v/>
      </c>
      <c r="H456" s="58" t="str">
        <f>IF('2.Census &amp; Reference Benchmarks'!H456 &lt;&gt;"",'2.Census &amp; Reference Benchmarks'!H456,"")</f>
        <v/>
      </c>
      <c r="I456" s="58" t="str">
        <f>IF('2.Census &amp; Reference Benchmarks'!I456 &lt;&gt;"",'2.Census &amp; Reference Benchmarks'!I456,"")</f>
        <v/>
      </c>
      <c r="J456" s="69" t="str">
        <f>IF('2.Census &amp; Reference Benchmarks'!J456 &lt;&gt;"",'2.Census &amp; Reference Benchmarks'!J456,"")</f>
        <v/>
      </c>
      <c r="K456" s="58" t="str">
        <f>IF('7.Safe Harbor Input Data &amp; Calc'!Q458 &lt;&gt; "", '7.Safe Harbor Input Data &amp; Calc'!Q458, "")</f>
        <v>No</v>
      </c>
      <c r="L456" s="59" t="str">
        <f>IF('2.Census &amp; Reference Benchmarks'!T456&lt;&gt; "",'2.Census &amp; Reference Benchmarks'!T456,"")</f>
        <v/>
      </c>
      <c r="M456" s="60">
        <f>'2.Census &amp; Reference Benchmarks'!M456</f>
        <v>0</v>
      </c>
      <c r="N456" s="60">
        <f>'2.Census &amp; Reference Benchmarks'!P456</f>
        <v>0</v>
      </c>
      <c r="O456" s="60">
        <f>'2.Census &amp; Reference Benchmarks'!S456</f>
        <v>0</v>
      </c>
      <c r="P456" s="52">
        <f>IF( AND(I456 &lt; '1. Summary for SBA'!$J$7, I456 &lt;&gt;""), 0, IF(AND(G456="",I456=""),SUM(M456:O456)*4,IF(I456&lt;'1. Summary for SBA'!$J$7,0,IF(K456="Yes",0,IF(H456="Salary",IF(AND(SUM(M456:O456)*4&lt;100000,L456=""),(SUM(M456:O456)/(IF(OR(I456=0,I456&gt;=DATEVALUE("3/31/2020")),DATEVALUE("3/31/2020"),I456)-IF(OR(G456&lt;=DATEVALUE("1/1/2020"), G456 = ""),DATEVALUE("1/1/2020"),IF(OR(MONTH(G456)=1),G456+1,IF(MONTH(G456)=3,G456,G456-1)))))*360,0),0)))))</f>
        <v>0</v>
      </c>
      <c r="Q456" s="52">
        <f t="shared" si="50"/>
        <v>0</v>
      </c>
      <c r="R456" s="67">
        <f t="shared" si="51"/>
        <v>0</v>
      </c>
      <c r="S456" s="53">
        <f>SUM('3.Weekly Hours &amp; Wage Activity'!AI456:BF456)</f>
        <v>0</v>
      </c>
      <c r="T456" s="53">
        <f>IF(AND(I456&lt;&gt; "",  I456 &lt; '1. Summary for SBA'!$J$11 +168, I456 &gt; '1. Summary for SBA'!$J$11),S456+(((168-(I456-'1. Summary for SBA'!$J$11+1))*S456)/((I456-'1. Summary for SBA'!$J$11+1))),0)</f>
        <v>0</v>
      </c>
      <c r="U456" s="369">
        <f>IF(K456= "Yes",0,IF( H456 = "salary",IF(T456 = 0,MAX(0,$R456-$S456), R456-T456),IF( H456 = "Hourly",'6. Hourly EE Wage Reduction'!AA456, 0)))</f>
        <v>0</v>
      </c>
      <c r="V456" s="67">
        <f t="shared" si="52"/>
        <v>0</v>
      </c>
      <c r="W456" s="405" t="str">
        <f>IF(U456 = 0, "No",IF('6. Hourly EE Wage Reduction'!T456 &gt;'6. Hourly EE Wage Reduction'!W456, "Yes", "No"))</f>
        <v>No</v>
      </c>
      <c r="X456" s="67">
        <f t="shared" si="53"/>
        <v>0</v>
      </c>
      <c r="Y456" s="67">
        <f t="shared" si="54"/>
        <v>0</v>
      </c>
      <c r="AA456" s="86">
        <f>IFERROR(IF('3.Weekly Hours &amp; Wage Activity'!J456 = "FT", 1,MIN(1,IF('3.Weekly Hours &amp; Wage Activity'!J456 = "", "",MIN('3.Weekly Hours &amp; Wage Activity'!J456/40,1)),IF('3.Weekly Hours &amp; Wage Activity'!J456="", "",'3.Weekly Hours &amp; Wage Activity'!J456/40 ))),0)</f>
        <v>0</v>
      </c>
      <c r="AB456" s="86">
        <f>IFERROR(IF('3.Weekly Hours &amp; Wage Activity'!K456 = "FT", 1,MIN(1,IF('3.Weekly Hours &amp; Wage Activity'!K456 = "", "",MIN('3.Weekly Hours &amp; Wage Activity'!K456/40,1)),IF('3.Weekly Hours &amp; Wage Activity'!K456="", "",'3.Weekly Hours &amp; Wage Activity'!K456/40 ))),0)</f>
        <v>0</v>
      </c>
      <c r="AC456" s="86">
        <f>IFERROR(IF('3.Weekly Hours &amp; Wage Activity'!L456 = "FT", 1,MIN(1,IF('3.Weekly Hours &amp; Wage Activity'!L456 = "", "",MIN('3.Weekly Hours &amp; Wage Activity'!L456/40,1)),IF('3.Weekly Hours &amp; Wage Activity'!L456="", "",'3.Weekly Hours &amp; Wage Activity'!L456/40 ))),0)</f>
        <v>0</v>
      </c>
      <c r="AD456" s="86">
        <f>IFERROR(IF('3.Weekly Hours &amp; Wage Activity'!M456 = "FT", 1,MIN(1,IF('3.Weekly Hours &amp; Wage Activity'!M456 = "", "",MIN('3.Weekly Hours &amp; Wage Activity'!M456/40,1)),IF('3.Weekly Hours &amp; Wage Activity'!M456="", "",'3.Weekly Hours &amp; Wage Activity'!M456/40 ))),0)</f>
        <v>0</v>
      </c>
      <c r="AE456" s="86">
        <f>IFERROR(IF('3.Weekly Hours &amp; Wage Activity'!N456 = "FT", 1,MIN(1,IF('3.Weekly Hours &amp; Wage Activity'!N456 = "", "",MIN('3.Weekly Hours &amp; Wage Activity'!N456/40,1)),IF('3.Weekly Hours &amp; Wage Activity'!N456="", "",'3.Weekly Hours &amp; Wage Activity'!N456/40 ))),0)</f>
        <v>0</v>
      </c>
      <c r="AF456" s="86">
        <f>IFERROR(IF('3.Weekly Hours &amp; Wage Activity'!O456 = "FT", 1,MIN(1,IF('3.Weekly Hours &amp; Wage Activity'!O456 = "", "",MIN('3.Weekly Hours &amp; Wage Activity'!O456/40,1)),IF('3.Weekly Hours &amp; Wage Activity'!O456="", "",'3.Weekly Hours &amp; Wage Activity'!O456/40 ))),0)</f>
        <v>0</v>
      </c>
      <c r="AG456" s="86">
        <f>IFERROR(IF('3.Weekly Hours &amp; Wage Activity'!P456 = "FT", 1,MIN(1,IF('3.Weekly Hours &amp; Wage Activity'!P456 = "", "",MIN('3.Weekly Hours &amp; Wage Activity'!P456/40,1)),IF('3.Weekly Hours &amp; Wage Activity'!P456="", "",'3.Weekly Hours &amp; Wage Activity'!P456/40 ))),0)</f>
        <v>0</v>
      </c>
      <c r="AH456" s="86">
        <f>IFERROR(IF('3.Weekly Hours &amp; Wage Activity'!Q456 = "FT", 1,MIN(1,IF('3.Weekly Hours &amp; Wage Activity'!Q456 = "", "",MIN('3.Weekly Hours &amp; Wage Activity'!Q456/40,1)),IF('3.Weekly Hours &amp; Wage Activity'!Q456="", "",'3.Weekly Hours &amp; Wage Activity'!Q456/40 ))),0)</f>
        <v>0</v>
      </c>
      <c r="AI456" s="86">
        <f>IFERROR(IF('3.Weekly Hours &amp; Wage Activity'!R456 = "FT", 1,MIN(1,IF('3.Weekly Hours &amp; Wage Activity'!R456 = "", "",MIN('3.Weekly Hours &amp; Wage Activity'!R456/40,1)),IF('3.Weekly Hours &amp; Wage Activity'!R456="", "",'3.Weekly Hours &amp; Wage Activity'!R456/40 ))),0)</f>
        <v>0</v>
      </c>
      <c r="AJ456" s="86">
        <f>IFERROR(IF('3.Weekly Hours &amp; Wage Activity'!S456 = "FT", 1,MIN(1,IF('3.Weekly Hours &amp; Wage Activity'!S456 = "", "",MIN('3.Weekly Hours &amp; Wage Activity'!S456/40,1)),IF('3.Weekly Hours &amp; Wage Activity'!S456="", "",'3.Weekly Hours &amp; Wage Activity'!S456/40 ))),0)</f>
        <v>0</v>
      </c>
      <c r="AK456" s="86">
        <f>IFERROR(IF('3.Weekly Hours &amp; Wage Activity'!T456 = "FT", 1,MIN(1,IF('3.Weekly Hours &amp; Wage Activity'!T456 = "", "",MIN('3.Weekly Hours &amp; Wage Activity'!T456/40,1)),IF('3.Weekly Hours &amp; Wage Activity'!T456="", "",'3.Weekly Hours &amp; Wage Activity'!T456/40 ))),0)</f>
        <v>0</v>
      </c>
      <c r="AL456" s="86">
        <f>IFERROR(IF('3.Weekly Hours &amp; Wage Activity'!U456 = "FT", 1,MIN(1,IF('3.Weekly Hours &amp; Wage Activity'!U456 = "", "",MIN('3.Weekly Hours &amp; Wage Activity'!U456/40,1)),IF('3.Weekly Hours &amp; Wage Activity'!U456="", "",'3.Weekly Hours &amp; Wage Activity'!U456/40 ))),0)</f>
        <v>0</v>
      </c>
      <c r="AM456" s="86">
        <f>IFERROR(IF('3.Weekly Hours &amp; Wage Activity'!V456 = "FT", 1,MIN(1,IF('3.Weekly Hours &amp; Wage Activity'!V456 = "", "",MIN('3.Weekly Hours &amp; Wage Activity'!V456/40,1)),IF('3.Weekly Hours &amp; Wage Activity'!V456="", "",'3.Weekly Hours &amp; Wage Activity'!V456/40 ))),0)</f>
        <v>0</v>
      </c>
      <c r="AN456" s="86">
        <f>IFERROR(IF('3.Weekly Hours &amp; Wage Activity'!W456 = "FT", 1,MIN(1,IF('3.Weekly Hours &amp; Wage Activity'!W456 = "", "",MIN('3.Weekly Hours &amp; Wage Activity'!W456/40,1)),IF('3.Weekly Hours &amp; Wage Activity'!W456="", "",'3.Weekly Hours &amp; Wage Activity'!W456/40 ))),0)</f>
        <v>0</v>
      </c>
      <c r="AO456" s="86">
        <f>IFERROR(IF('3.Weekly Hours &amp; Wage Activity'!X456 = "FT", 1,MIN(1,IF('3.Weekly Hours &amp; Wage Activity'!X456 = "", "",MIN('3.Weekly Hours &amp; Wage Activity'!X456/40,1)),IF('3.Weekly Hours &amp; Wage Activity'!X456="", "",'3.Weekly Hours &amp; Wage Activity'!X456/40 ))),0)</f>
        <v>0</v>
      </c>
      <c r="AP456" s="86">
        <f>IFERROR(IF('3.Weekly Hours &amp; Wage Activity'!Y456 = "FT", 1,MIN(1,IF('3.Weekly Hours &amp; Wage Activity'!Y456 = "", "",MIN('3.Weekly Hours &amp; Wage Activity'!Y456/40,1)),IF('3.Weekly Hours &amp; Wage Activity'!Y456="", "",'3.Weekly Hours &amp; Wage Activity'!Y456/40 ))),0)</f>
        <v>0</v>
      </c>
      <c r="AQ456" s="86">
        <f>IFERROR(IF('3.Weekly Hours &amp; Wage Activity'!Z456 = "FT", 1,MIN(1,IF('3.Weekly Hours &amp; Wage Activity'!Z456 = "", "",MIN('3.Weekly Hours &amp; Wage Activity'!Z456/40,1)),IF('3.Weekly Hours &amp; Wage Activity'!Z456="", "",'3.Weekly Hours &amp; Wage Activity'!Z456/40 ))),0)</f>
        <v>0</v>
      </c>
      <c r="AR456" s="86">
        <f>IFERROR(IF('3.Weekly Hours &amp; Wage Activity'!AA456 = "FT", 1,MIN(1,IF('3.Weekly Hours &amp; Wage Activity'!AA456 = "", "",MIN('3.Weekly Hours &amp; Wage Activity'!AA456/40,1)),IF('3.Weekly Hours &amp; Wage Activity'!AA456="", "",'3.Weekly Hours &amp; Wage Activity'!AA456/40 ))),0)</f>
        <v>0</v>
      </c>
      <c r="AS456" s="86">
        <f>IFERROR(IF('3.Weekly Hours &amp; Wage Activity'!AB456 = "FT", 1,MIN(1,IF('3.Weekly Hours &amp; Wage Activity'!AB456 = "", "",MIN('3.Weekly Hours &amp; Wage Activity'!AB456/40,1)),IF('3.Weekly Hours &amp; Wage Activity'!AB456="", "",'3.Weekly Hours &amp; Wage Activity'!AB456/40 ))),0)</f>
        <v>0</v>
      </c>
      <c r="AT456" s="86">
        <f>IFERROR(IF('3.Weekly Hours &amp; Wage Activity'!AC456 = "FT", 1,MIN(1,IF('3.Weekly Hours &amp; Wage Activity'!AC456 = "", "",MIN('3.Weekly Hours &amp; Wage Activity'!AC456/40,1)),IF('3.Weekly Hours &amp; Wage Activity'!AC456="", "",'3.Weekly Hours &amp; Wage Activity'!AC456/40 ))),0)</f>
        <v>0</v>
      </c>
      <c r="AU456" s="86">
        <f>IFERROR(IF('3.Weekly Hours &amp; Wage Activity'!AD456 = "FT", 1,MIN(1,IF('3.Weekly Hours &amp; Wage Activity'!AD456 = "", "",MIN('3.Weekly Hours &amp; Wage Activity'!AD456/40,1)),IF('3.Weekly Hours &amp; Wage Activity'!AD456="", "",'3.Weekly Hours &amp; Wage Activity'!AD456/40 ))),0)</f>
        <v>0</v>
      </c>
      <c r="AV456" s="86">
        <f>IFERROR(IF('3.Weekly Hours &amp; Wage Activity'!AE456 = "FT", 1,MIN(1,IF('3.Weekly Hours &amp; Wage Activity'!AE456 = "", "",MIN('3.Weekly Hours &amp; Wage Activity'!AE456/40,1)),IF('3.Weekly Hours &amp; Wage Activity'!AE456="", "",'3.Weekly Hours &amp; Wage Activity'!AE456/40 ))),0)</f>
        <v>0</v>
      </c>
      <c r="AW456" s="86">
        <f>IFERROR(IF('3.Weekly Hours &amp; Wage Activity'!AF456 = "FT", 1,MIN(1,IF('3.Weekly Hours &amp; Wage Activity'!AF456 = "", "",MIN('3.Weekly Hours &amp; Wage Activity'!AF456/40,1)),IF('3.Weekly Hours &amp; Wage Activity'!AF456="", "",'3.Weekly Hours &amp; Wage Activity'!AF456/40 ))),0)</f>
        <v>0</v>
      </c>
      <c r="AX456" s="86">
        <f>IFERROR(IF('3.Weekly Hours &amp; Wage Activity'!AG456 = "FT", 1,MIN(1,IF('3.Weekly Hours &amp; Wage Activity'!AG456 = "", "",MIN('3.Weekly Hours &amp; Wage Activity'!AG456/40,1)),IF('3.Weekly Hours &amp; Wage Activity'!AG456="", "",'3.Weekly Hours &amp; Wage Activity'!AG456/40 ))),0)</f>
        <v>0</v>
      </c>
      <c r="AY456" s="523">
        <f>SUM( IF(COUNTIF('3.Weekly Hours &amp; Wage Activity'!J456:Q456, "&lt;&gt;FT") = 0, COLUMNS('3.Weekly Hours &amp; Wage Activity'!J456:AG456) * 40, '3.Weekly Hours &amp; Wage Activity'!J456:AG456))</f>
        <v>0</v>
      </c>
      <c r="AZ456" s="86">
        <f t="shared" si="55"/>
        <v>0</v>
      </c>
      <c r="BA456" s="87">
        <f t="shared" si="56"/>
        <v>0</v>
      </c>
      <c r="BB456" s="74" t="str">
        <f>IF('2.Census &amp; Reference Benchmarks'!K456 = "", "", '2.Census &amp; Reference Benchmarks'!K456)</f>
        <v/>
      </c>
      <c r="BC456" s="185">
        <f>IF('2.Census &amp; Reference Benchmarks'!L456="N/A",IF(OR(AND(G456="",I456=""),AND(G456&lt;DATEVALUE("1/1/2020"),OR(I456="",I456&gt;DATEVALUE("3/31/2020")))),177.14,IF(OR(I456 = "", I456 &gt; DATEVALUE("1/31/2020")), ROUND(177.14*((DATEVALUE("2/1/2020") -G456)/31),1))),IF('2.Census &amp; Reference Benchmarks'!L456="",0,'2.Census &amp; Reference Benchmarks'!L456))</f>
        <v>0</v>
      </c>
      <c r="BD456" s="74" t="str">
        <f>IF('2.Census &amp; Reference Benchmarks'!N456 = "", "", '2.Census &amp; Reference Benchmarks'!N456)</f>
        <v/>
      </c>
      <c r="BE456" s="185">
        <f>IF('2.Census &amp; Reference Benchmarks'!O456="N/A",IF(OR(AND(G456="",I456=""),AND(G456&lt;=DATEVALUE("2/1/2020"),OR(I456="",I456&gt;=DATEVALUE("2/29/2020")))),165.71,IF(AND(G456&gt;DATEVALUE("2/1/2020"),OR(I456="",I456&lt;=DATEVALUE("2/29/2020"))),((DATEVALUE("3/1/2020")-G456)/29)*165.71,"")),IF('2.Census &amp; Reference Benchmarks'!O456="",0,'2.Census &amp; Reference Benchmarks'!O456))</f>
        <v>0</v>
      </c>
    </row>
    <row r="457" spans="1:57" x14ac:dyDescent="0.25">
      <c r="A457" s="3"/>
      <c r="B457" s="56">
        <f>IF('2.Census &amp; Reference Benchmarks'!B457 &lt;&gt;"",'2.Census &amp; Reference Benchmarks'!B457,"")</f>
        <v>0</v>
      </c>
      <c r="C457" s="56">
        <f>IF('2.Census &amp; Reference Benchmarks'!C457 &lt;&gt;"",'2.Census &amp; Reference Benchmarks'!C457,"")</f>
        <v>0</v>
      </c>
      <c r="D457" s="57" t="str">
        <f>IF('2.Census &amp; Reference Benchmarks'!D457 &lt;&gt;"",'2.Census &amp; Reference Benchmarks'!D457,"")</f>
        <v/>
      </c>
      <c r="E457" s="56" t="str">
        <f>IF('2.Census &amp; Reference Benchmarks'!E457 &lt;&gt;"",'2.Census &amp; Reference Benchmarks'!E457,"")</f>
        <v/>
      </c>
      <c r="F457" s="56" t="str">
        <f>IF('2.Census &amp; Reference Benchmarks'!F457 &lt;&gt;"",'2.Census &amp; Reference Benchmarks'!F457,"")</f>
        <v/>
      </c>
      <c r="G457" s="58" t="str">
        <f>IF('2.Census &amp; Reference Benchmarks'!G457 &lt;&gt;"",'2.Census &amp; Reference Benchmarks'!G457,"")</f>
        <v/>
      </c>
      <c r="H457" s="58" t="str">
        <f>IF('2.Census &amp; Reference Benchmarks'!H457 &lt;&gt;"",'2.Census &amp; Reference Benchmarks'!H457,"")</f>
        <v/>
      </c>
      <c r="I457" s="58" t="str">
        <f>IF('2.Census &amp; Reference Benchmarks'!I457 &lt;&gt;"",'2.Census &amp; Reference Benchmarks'!I457,"")</f>
        <v/>
      </c>
      <c r="J457" s="69" t="str">
        <f>IF('2.Census &amp; Reference Benchmarks'!J457 &lt;&gt;"",'2.Census &amp; Reference Benchmarks'!J457,"")</f>
        <v/>
      </c>
      <c r="K457" s="58" t="str">
        <f>IF('7.Safe Harbor Input Data &amp; Calc'!Q459 &lt;&gt; "", '7.Safe Harbor Input Data &amp; Calc'!Q459, "")</f>
        <v>No</v>
      </c>
      <c r="L457" s="59" t="str">
        <f>IF('2.Census &amp; Reference Benchmarks'!T457&lt;&gt; "",'2.Census &amp; Reference Benchmarks'!T457,"")</f>
        <v/>
      </c>
      <c r="M457" s="60">
        <f>'2.Census &amp; Reference Benchmarks'!M457</f>
        <v>0</v>
      </c>
      <c r="N457" s="60">
        <f>'2.Census &amp; Reference Benchmarks'!P457</f>
        <v>0</v>
      </c>
      <c r="O457" s="60">
        <f>'2.Census &amp; Reference Benchmarks'!S457</f>
        <v>0</v>
      </c>
      <c r="P457" s="52">
        <f>IF( AND(I457 &lt; '1. Summary for SBA'!$J$7, I457 &lt;&gt;""), 0, IF(AND(G457="",I457=""),SUM(M457:O457)*4,IF(I457&lt;'1. Summary for SBA'!$J$7,0,IF(K457="Yes",0,IF(H457="Salary",IF(AND(SUM(M457:O457)*4&lt;100000,L457=""),(SUM(M457:O457)/(IF(OR(I457=0,I457&gt;=DATEVALUE("3/31/2020")),DATEVALUE("3/31/2020"),I457)-IF(OR(G457&lt;=DATEVALUE("1/1/2020"), G457 = ""),DATEVALUE("1/1/2020"),IF(OR(MONTH(G457)=1),G457+1,IF(MONTH(G457)=3,G457,G457-1)))))*360,0),0)))))</f>
        <v>0</v>
      </c>
      <c r="Q457" s="52">
        <f t="shared" si="50"/>
        <v>0</v>
      </c>
      <c r="R457" s="67">
        <f t="shared" si="51"/>
        <v>0</v>
      </c>
      <c r="S457" s="53">
        <f>SUM('3.Weekly Hours &amp; Wage Activity'!AI457:BF457)</f>
        <v>0</v>
      </c>
      <c r="T457" s="53">
        <f>IF(AND(I457&lt;&gt; "",  I457 &lt; '1. Summary for SBA'!$J$11 +168, I457 &gt; '1. Summary for SBA'!$J$11),S457+(((168-(I457-'1. Summary for SBA'!$J$11+1))*S457)/((I457-'1. Summary for SBA'!$J$11+1))),0)</f>
        <v>0</v>
      </c>
      <c r="U457" s="369">
        <f>IF(K457= "Yes",0,IF( H457 = "salary",IF(T457 = 0,MAX(0,$R457-$S457), R457-T457),IF( H457 = "Hourly",'6. Hourly EE Wage Reduction'!AA457, 0)))</f>
        <v>0</v>
      </c>
      <c r="V457" s="67">
        <f t="shared" si="52"/>
        <v>0</v>
      </c>
      <c r="W457" s="405" t="str">
        <f>IF(U457 = 0, "No",IF('6. Hourly EE Wage Reduction'!T457 &gt;'6. Hourly EE Wage Reduction'!W457, "Yes", "No"))</f>
        <v>No</v>
      </c>
      <c r="X457" s="67">
        <f t="shared" si="53"/>
        <v>0</v>
      </c>
      <c r="Y457" s="67">
        <f t="shared" si="54"/>
        <v>0</v>
      </c>
      <c r="AA457" s="86">
        <f>IFERROR(IF('3.Weekly Hours &amp; Wage Activity'!J457 = "FT", 1,MIN(1,IF('3.Weekly Hours &amp; Wage Activity'!J457 = "", "",MIN('3.Weekly Hours &amp; Wage Activity'!J457/40,1)),IF('3.Weekly Hours &amp; Wage Activity'!J457="", "",'3.Weekly Hours &amp; Wage Activity'!J457/40 ))),0)</f>
        <v>0</v>
      </c>
      <c r="AB457" s="86">
        <f>IFERROR(IF('3.Weekly Hours &amp; Wage Activity'!K457 = "FT", 1,MIN(1,IF('3.Weekly Hours &amp; Wage Activity'!K457 = "", "",MIN('3.Weekly Hours &amp; Wage Activity'!K457/40,1)),IF('3.Weekly Hours &amp; Wage Activity'!K457="", "",'3.Weekly Hours &amp; Wage Activity'!K457/40 ))),0)</f>
        <v>0</v>
      </c>
      <c r="AC457" s="86">
        <f>IFERROR(IF('3.Weekly Hours &amp; Wage Activity'!L457 = "FT", 1,MIN(1,IF('3.Weekly Hours &amp; Wage Activity'!L457 = "", "",MIN('3.Weekly Hours &amp; Wage Activity'!L457/40,1)),IF('3.Weekly Hours &amp; Wage Activity'!L457="", "",'3.Weekly Hours &amp; Wage Activity'!L457/40 ))),0)</f>
        <v>0</v>
      </c>
      <c r="AD457" s="86">
        <f>IFERROR(IF('3.Weekly Hours &amp; Wage Activity'!M457 = "FT", 1,MIN(1,IF('3.Weekly Hours &amp; Wage Activity'!M457 = "", "",MIN('3.Weekly Hours &amp; Wage Activity'!M457/40,1)),IF('3.Weekly Hours &amp; Wage Activity'!M457="", "",'3.Weekly Hours &amp; Wage Activity'!M457/40 ))),0)</f>
        <v>0</v>
      </c>
      <c r="AE457" s="86">
        <f>IFERROR(IF('3.Weekly Hours &amp; Wage Activity'!N457 = "FT", 1,MIN(1,IF('3.Weekly Hours &amp; Wage Activity'!N457 = "", "",MIN('3.Weekly Hours &amp; Wage Activity'!N457/40,1)),IF('3.Weekly Hours &amp; Wage Activity'!N457="", "",'3.Weekly Hours &amp; Wage Activity'!N457/40 ))),0)</f>
        <v>0</v>
      </c>
      <c r="AF457" s="86">
        <f>IFERROR(IF('3.Weekly Hours &amp; Wage Activity'!O457 = "FT", 1,MIN(1,IF('3.Weekly Hours &amp; Wage Activity'!O457 = "", "",MIN('3.Weekly Hours &amp; Wage Activity'!O457/40,1)),IF('3.Weekly Hours &amp; Wage Activity'!O457="", "",'3.Weekly Hours &amp; Wage Activity'!O457/40 ))),0)</f>
        <v>0</v>
      </c>
      <c r="AG457" s="86">
        <f>IFERROR(IF('3.Weekly Hours &amp; Wage Activity'!P457 = "FT", 1,MIN(1,IF('3.Weekly Hours &amp; Wage Activity'!P457 = "", "",MIN('3.Weekly Hours &amp; Wage Activity'!P457/40,1)),IF('3.Weekly Hours &amp; Wage Activity'!P457="", "",'3.Weekly Hours &amp; Wage Activity'!P457/40 ))),0)</f>
        <v>0</v>
      </c>
      <c r="AH457" s="86">
        <f>IFERROR(IF('3.Weekly Hours &amp; Wage Activity'!Q457 = "FT", 1,MIN(1,IF('3.Weekly Hours &amp; Wage Activity'!Q457 = "", "",MIN('3.Weekly Hours &amp; Wage Activity'!Q457/40,1)),IF('3.Weekly Hours &amp; Wage Activity'!Q457="", "",'3.Weekly Hours &amp; Wage Activity'!Q457/40 ))),0)</f>
        <v>0</v>
      </c>
      <c r="AI457" s="86">
        <f>IFERROR(IF('3.Weekly Hours &amp; Wage Activity'!R457 = "FT", 1,MIN(1,IF('3.Weekly Hours &amp; Wage Activity'!R457 = "", "",MIN('3.Weekly Hours &amp; Wage Activity'!R457/40,1)),IF('3.Weekly Hours &amp; Wage Activity'!R457="", "",'3.Weekly Hours &amp; Wage Activity'!R457/40 ))),0)</f>
        <v>0</v>
      </c>
      <c r="AJ457" s="86">
        <f>IFERROR(IF('3.Weekly Hours &amp; Wage Activity'!S457 = "FT", 1,MIN(1,IF('3.Weekly Hours &amp; Wage Activity'!S457 = "", "",MIN('3.Weekly Hours &amp; Wage Activity'!S457/40,1)),IF('3.Weekly Hours &amp; Wage Activity'!S457="", "",'3.Weekly Hours &amp; Wage Activity'!S457/40 ))),0)</f>
        <v>0</v>
      </c>
      <c r="AK457" s="86">
        <f>IFERROR(IF('3.Weekly Hours &amp; Wage Activity'!T457 = "FT", 1,MIN(1,IF('3.Weekly Hours &amp; Wage Activity'!T457 = "", "",MIN('3.Weekly Hours &amp; Wage Activity'!T457/40,1)),IF('3.Weekly Hours &amp; Wage Activity'!T457="", "",'3.Weekly Hours &amp; Wage Activity'!T457/40 ))),0)</f>
        <v>0</v>
      </c>
      <c r="AL457" s="86">
        <f>IFERROR(IF('3.Weekly Hours &amp; Wage Activity'!U457 = "FT", 1,MIN(1,IF('3.Weekly Hours &amp; Wage Activity'!U457 = "", "",MIN('3.Weekly Hours &amp; Wage Activity'!U457/40,1)),IF('3.Weekly Hours &amp; Wage Activity'!U457="", "",'3.Weekly Hours &amp; Wage Activity'!U457/40 ))),0)</f>
        <v>0</v>
      </c>
      <c r="AM457" s="86">
        <f>IFERROR(IF('3.Weekly Hours &amp; Wage Activity'!V457 = "FT", 1,MIN(1,IF('3.Weekly Hours &amp; Wage Activity'!V457 = "", "",MIN('3.Weekly Hours &amp; Wage Activity'!V457/40,1)),IF('3.Weekly Hours &amp; Wage Activity'!V457="", "",'3.Weekly Hours &amp; Wage Activity'!V457/40 ))),0)</f>
        <v>0</v>
      </c>
      <c r="AN457" s="86">
        <f>IFERROR(IF('3.Weekly Hours &amp; Wage Activity'!W457 = "FT", 1,MIN(1,IF('3.Weekly Hours &amp; Wage Activity'!W457 = "", "",MIN('3.Weekly Hours &amp; Wage Activity'!W457/40,1)),IF('3.Weekly Hours &amp; Wage Activity'!W457="", "",'3.Weekly Hours &amp; Wage Activity'!W457/40 ))),0)</f>
        <v>0</v>
      </c>
      <c r="AO457" s="86">
        <f>IFERROR(IF('3.Weekly Hours &amp; Wage Activity'!X457 = "FT", 1,MIN(1,IF('3.Weekly Hours &amp; Wage Activity'!X457 = "", "",MIN('3.Weekly Hours &amp; Wage Activity'!X457/40,1)),IF('3.Weekly Hours &amp; Wage Activity'!X457="", "",'3.Weekly Hours &amp; Wage Activity'!X457/40 ))),0)</f>
        <v>0</v>
      </c>
      <c r="AP457" s="86">
        <f>IFERROR(IF('3.Weekly Hours &amp; Wage Activity'!Y457 = "FT", 1,MIN(1,IF('3.Weekly Hours &amp; Wage Activity'!Y457 = "", "",MIN('3.Weekly Hours &amp; Wage Activity'!Y457/40,1)),IF('3.Weekly Hours &amp; Wage Activity'!Y457="", "",'3.Weekly Hours &amp; Wage Activity'!Y457/40 ))),0)</f>
        <v>0</v>
      </c>
      <c r="AQ457" s="86">
        <f>IFERROR(IF('3.Weekly Hours &amp; Wage Activity'!Z457 = "FT", 1,MIN(1,IF('3.Weekly Hours &amp; Wage Activity'!Z457 = "", "",MIN('3.Weekly Hours &amp; Wage Activity'!Z457/40,1)),IF('3.Weekly Hours &amp; Wage Activity'!Z457="", "",'3.Weekly Hours &amp; Wage Activity'!Z457/40 ))),0)</f>
        <v>0</v>
      </c>
      <c r="AR457" s="86">
        <f>IFERROR(IF('3.Weekly Hours &amp; Wage Activity'!AA457 = "FT", 1,MIN(1,IF('3.Weekly Hours &amp; Wage Activity'!AA457 = "", "",MIN('3.Weekly Hours &amp; Wage Activity'!AA457/40,1)),IF('3.Weekly Hours &amp; Wage Activity'!AA457="", "",'3.Weekly Hours &amp; Wage Activity'!AA457/40 ))),0)</f>
        <v>0</v>
      </c>
      <c r="AS457" s="86">
        <f>IFERROR(IF('3.Weekly Hours &amp; Wage Activity'!AB457 = "FT", 1,MIN(1,IF('3.Weekly Hours &amp; Wage Activity'!AB457 = "", "",MIN('3.Weekly Hours &amp; Wage Activity'!AB457/40,1)),IF('3.Weekly Hours &amp; Wage Activity'!AB457="", "",'3.Weekly Hours &amp; Wage Activity'!AB457/40 ))),0)</f>
        <v>0</v>
      </c>
      <c r="AT457" s="86">
        <f>IFERROR(IF('3.Weekly Hours &amp; Wage Activity'!AC457 = "FT", 1,MIN(1,IF('3.Weekly Hours &amp; Wage Activity'!AC457 = "", "",MIN('3.Weekly Hours &amp; Wage Activity'!AC457/40,1)),IF('3.Weekly Hours &amp; Wage Activity'!AC457="", "",'3.Weekly Hours &amp; Wage Activity'!AC457/40 ))),0)</f>
        <v>0</v>
      </c>
      <c r="AU457" s="86">
        <f>IFERROR(IF('3.Weekly Hours &amp; Wage Activity'!AD457 = "FT", 1,MIN(1,IF('3.Weekly Hours &amp; Wage Activity'!AD457 = "", "",MIN('3.Weekly Hours &amp; Wage Activity'!AD457/40,1)),IF('3.Weekly Hours &amp; Wage Activity'!AD457="", "",'3.Weekly Hours &amp; Wage Activity'!AD457/40 ))),0)</f>
        <v>0</v>
      </c>
      <c r="AV457" s="86">
        <f>IFERROR(IF('3.Weekly Hours &amp; Wage Activity'!AE457 = "FT", 1,MIN(1,IF('3.Weekly Hours &amp; Wage Activity'!AE457 = "", "",MIN('3.Weekly Hours &amp; Wage Activity'!AE457/40,1)),IF('3.Weekly Hours &amp; Wage Activity'!AE457="", "",'3.Weekly Hours &amp; Wage Activity'!AE457/40 ))),0)</f>
        <v>0</v>
      </c>
      <c r="AW457" s="86">
        <f>IFERROR(IF('3.Weekly Hours &amp; Wage Activity'!AF457 = "FT", 1,MIN(1,IF('3.Weekly Hours &amp; Wage Activity'!AF457 = "", "",MIN('3.Weekly Hours &amp; Wage Activity'!AF457/40,1)),IF('3.Weekly Hours &amp; Wage Activity'!AF457="", "",'3.Weekly Hours &amp; Wage Activity'!AF457/40 ))),0)</f>
        <v>0</v>
      </c>
      <c r="AX457" s="86">
        <f>IFERROR(IF('3.Weekly Hours &amp; Wage Activity'!AG457 = "FT", 1,MIN(1,IF('3.Weekly Hours &amp; Wage Activity'!AG457 = "", "",MIN('3.Weekly Hours &amp; Wage Activity'!AG457/40,1)),IF('3.Weekly Hours &amp; Wage Activity'!AG457="", "",'3.Weekly Hours &amp; Wage Activity'!AG457/40 ))),0)</f>
        <v>0</v>
      </c>
      <c r="AY457" s="523">
        <f>SUM( IF(COUNTIF('3.Weekly Hours &amp; Wage Activity'!J457:Q457, "&lt;&gt;FT") = 0, COLUMNS('3.Weekly Hours &amp; Wage Activity'!J457:AG457) * 40, '3.Weekly Hours &amp; Wage Activity'!J457:AG457))</f>
        <v>0</v>
      </c>
      <c r="AZ457" s="86">
        <f t="shared" si="55"/>
        <v>0</v>
      </c>
      <c r="BA457" s="87">
        <f t="shared" si="56"/>
        <v>0</v>
      </c>
      <c r="BB457" s="74" t="str">
        <f>IF('2.Census &amp; Reference Benchmarks'!K457 = "", "", '2.Census &amp; Reference Benchmarks'!K457)</f>
        <v/>
      </c>
      <c r="BC457" s="185">
        <f>IF('2.Census &amp; Reference Benchmarks'!L457="N/A",IF(OR(AND(G457="",I457=""),AND(G457&lt;DATEVALUE("1/1/2020"),OR(I457="",I457&gt;DATEVALUE("3/31/2020")))),177.14,IF(OR(I457 = "", I457 &gt; DATEVALUE("1/31/2020")), ROUND(177.14*((DATEVALUE("2/1/2020") -G457)/31),1))),IF('2.Census &amp; Reference Benchmarks'!L457="",0,'2.Census &amp; Reference Benchmarks'!L457))</f>
        <v>0</v>
      </c>
      <c r="BD457" s="74" t="str">
        <f>IF('2.Census &amp; Reference Benchmarks'!N457 = "", "", '2.Census &amp; Reference Benchmarks'!N457)</f>
        <v/>
      </c>
      <c r="BE457" s="185">
        <f>IF('2.Census &amp; Reference Benchmarks'!O457="N/A",IF(OR(AND(G457="",I457=""),AND(G457&lt;=DATEVALUE("2/1/2020"),OR(I457="",I457&gt;=DATEVALUE("2/29/2020")))),165.71,IF(AND(G457&gt;DATEVALUE("2/1/2020"),OR(I457="",I457&lt;=DATEVALUE("2/29/2020"))),((DATEVALUE("3/1/2020")-G457)/29)*165.71,"")),IF('2.Census &amp; Reference Benchmarks'!O457="",0,'2.Census &amp; Reference Benchmarks'!O457))</f>
        <v>0</v>
      </c>
    </row>
    <row r="458" spans="1:57" x14ac:dyDescent="0.25">
      <c r="A458" s="3"/>
      <c r="B458" s="56">
        <f>IF('2.Census &amp; Reference Benchmarks'!B458 &lt;&gt;"",'2.Census &amp; Reference Benchmarks'!B458,"")</f>
        <v>0</v>
      </c>
      <c r="C458" s="56">
        <f>IF('2.Census &amp; Reference Benchmarks'!C458 &lt;&gt;"",'2.Census &amp; Reference Benchmarks'!C458,"")</f>
        <v>0</v>
      </c>
      <c r="D458" s="57" t="str">
        <f>IF('2.Census &amp; Reference Benchmarks'!D458 &lt;&gt;"",'2.Census &amp; Reference Benchmarks'!D458,"")</f>
        <v/>
      </c>
      <c r="E458" s="56" t="str">
        <f>IF('2.Census &amp; Reference Benchmarks'!E458 &lt;&gt;"",'2.Census &amp; Reference Benchmarks'!E458,"")</f>
        <v/>
      </c>
      <c r="F458" s="56" t="str">
        <f>IF('2.Census &amp; Reference Benchmarks'!F458 &lt;&gt;"",'2.Census &amp; Reference Benchmarks'!F458,"")</f>
        <v/>
      </c>
      <c r="G458" s="58" t="str">
        <f>IF('2.Census &amp; Reference Benchmarks'!G458 &lt;&gt;"",'2.Census &amp; Reference Benchmarks'!G458,"")</f>
        <v/>
      </c>
      <c r="H458" s="58" t="str">
        <f>IF('2.Census &amp; Reference Benchmarks'!H458 &lt;&gt;"",'2.Census &amp; Reference Benchmarks'!H458,"")</f>
        <v/>
      </c>
      <c r="I458" s="58" t="str">
        <f>IF('2.Census &amp; Reference Benchmarks'!I458 &lt;&gt;"",'2.Census &amp; Reference Benchmarks'!I458,"")</f>
        <v/>
      </c>
      <c r="J458" s="69" t="str">
        <f>IF('2.Census &amp; Reference Benchmarks'!J458 &lt;&gt;"",'2.Census &amp; Reference Benchmarks'!J458,"")</f>
        <v/>
      </c>
      <c r="K458" s="58" t="str">
        <f>IF('7.Safe Harbor Input Data &amp; Calc'!Q460 &lt;&gt; "", '7.Safe Harbor Input Data &amp; Calc'!Q460, "")</f>
        <v>No</v>
      </c>
      <c r="L458" s="59" t="str">
        <f>IF('2.Census &amp; Reference Benchmarks'!T458&lt;&gt; "",'2.Census &amp; Reference Benchmarks'!T458,"")</f>
        <v/>
      </c>
      <c r="M458" s="60">
        <f>'2.Census &amp; Reference Benchmarks'!M458</f>
        <v>0</v>
      </c>
      <c r="N458" s="60">
        <f>'2.Census &amp; Reference Benchmarks'!P458</f>
        <v>0</v>
      </c>
      <c r="O458" s="60">
        <f>'2.Census &amp; Reference Benchmarks'!S458</f>
        <v>0</v>
      </c>
      <c r="P458" s="52">
        <f>IF( AND(I458 &lt; '1. Summary for SBA'!$J$7, I458 &lt;&gt;""), 0, IF(AND(G458="",I458=""),SUM(M458:O458)*4,IF(I458&lt;'1. Summary for SBA'!$J$7,0,IF(K458="Yes",0,IF(H458="Salary",IF(AND(SUM(M458:O458)*4&lt;100000,L458=""),(SUM(M458:O458)/(IF(OR(I458=0,I458&gt;=DATEVALUE("3/31/2020")),DATEVALUE("3/31/2020"),I458)-IF(OR(G458&lt;=DATEVALUE("1/1/2020"), G458 = ""),DATEVALUE("1/1/2020"),IF(OR(MONTH(G458)=1),G458+1,IF(MONTH(G458)=3,G458,G458-1)))))*360,0),0)))))</f>
        <v>0</v>
      </c>
      <c r="Q458" s="52">
        <f t="shared" si="50"/>
        <v>0</v>
      </c>
      <c r="R458" s="67">
        <f t="shared" si="51"/>
        <v>0</v>
      </c>
      <c r="S458" s="53">
        <f>SUM('3.Weekly Hours &amp; Wage Activity'!AI458:BF458)</f>
        <v>0</v>
      </c>
      <c r="T458" s="53">
        <f>IF(AND(I458&lt;&gt; "",  I458 &lt; '1. Summary for SBA'!$J$11 +168, I458 &gt; '1. Summary for SBA'!$J$11),S458+(((168-(I458-'1. Summary for SBA'!$J$11+1))*S458)/((I458-'1. Summary for SBA'!$J$11+1))),0)</f>
        <v>0</v>
      </c>
      <c r="U458" s="369">
        <f>IF(K458= "Yes",0,IF( H458 = "salary",IF(T458 = 0,MAX(0,$R458-$S458), R458-T458),IF( H458 = "Hourly",'6. Hourly EE Wage Reduction'!AA458, 0)))</f>
        <v>0</v>
      </c>
      <c r="V458" s="67">
        <f t="shared" si="52"/>
        <v>0</v>
      </c>
      <c r="W458" s="405" t="str">
        <f>IF(U458 = 0, "No",IF('6. Hourly EE Wage Reduction'!T458 &gt;'6. Hourly EE Wage Reduction'!W458, "Yes", "No"))</f>
        <v>No</v>
      </c>
      <c r="X458" s="67">
        <f t="shared" si="53"/>
        <v>0</v>
      </c>
      <c r="Y458" s="67">
        <f t="shared" si="54"/>
        <v>0</v>
      </c>
      <c r="AA458" s="86">
        <f>IFERROR(IF('3.Weekly Hours &amp; Wage Activity'!J458 = "FT", 1,MIN(1,IF('3.Weekly Hours &amp; Wage Activity'!J458 = "", "",MIN('3.Weekly Hours &amp; Wage Activity'!J458/40,1)),IF('3.Weekly Hours &amp; Wage Activity'!J458="", "",'3.Weekly Hours &amp; Wage Activity'!J458/40 ))),0)</f>
        <v>0</v>
      </c>
      <c r="AB458" s="86">
        <f>IFERROR(IF('3.Weekly Hours &amp; Wage Activity'!K458 = "FT", 1,MIN(1,IF('3.Weekly Hours &amp; Wage Activity'!K458 = "", "",MIN('3.Weekly Hours &amp; Wage Activity'!K458/40,1)),IF('3.Weekly Hours &amp; Wage Activity'!K458="", "",'3.Weekly Hours &amp; Wage Activity'!K458/40 ))),0)</f>
        <v>0</v>
      </c>
      <c r="AC458" s="86">
        <f>IFERROR(IF('3.Weekly Hours &amp; Wage Activity'!L458 = "FT", 1,MIN(1,IF('3.Weekly Hours &amp; Wage Activity'!L458 = "", "",MIN('3.Weekly Hours &amp; Wage Activity'!L458/40,1)),IF('3.Weekly Hours &amp; Wage Activity'!L458="", "",'3.Weekly Hours &amp; Wage Activity'!L458/40 ))),0)</f>
        <v>0</v>
      </c>
      <c r="AD458" s="86">
        <f>IFERROR(IF('3.Weekly Hours &amp; Wage Activity'!M458 = "FT", 1,MIN(1,IF('3.Weekly Hours &amp; Wage Activity'!M458 = "", "",MIN('3.Weekly Hours &amp; Wage Activity'!M458/40,1)),IF('3.Weekly Hours &amp; Wage Activity'!M458="", "",'3.Weekly Hours &amp; Wage Activity'!M458/40 ))),0)</f>
        <v>0</v>
      </c>
      <c r="AE458" s="86">
        <f>IFERROR(IF('3.Weekly Hours &amp; Wage Activity'!N458 = "FT", 1,MIN(1,IF('3.Weekly Hours &amp; Wage Activity'!N458 = "", "",MIN('3.Weekly Hours &amp; Wage Activity'!N458/40,1)),IF('3.Weekly Hours &amp; Wage Activity'!N458="", "",'3.Weekly Hours &amp; Wage Activity'!N458/40 ))),0)</f>
        <v>0</v>
      </c>
      <c r="AF458" s="86">
        <f>IFERROR(IF('3.Weekly Hours &amp; Wage Activity'!O458 = "FT", 1,MIN(1,IF('3.Weekly Hours &amp; Wage Activity'!O458 = "", "",MIN('3.Weekly Hours &amp; Wage Activity'!O458/40,1)),IF('3.Weekly Hours &amp; Wage Activity'!O458="", "",'3.Weekly Hours &amp; Wage Activity'!O458/40 ))),0)</f>
        <v>0</v>
      </c>
      <c r="AG458" s="86">
        <f>IFERROR(IF('3.Weekly Hours &amp; Wage Activity'!P458 = "FT", 1,MIN(1,IF('3.Weekly Hours &amp; Wage Activity'!P458 = "", "",MIN('3.Weekly Hours &amp; Wage Activity'!P458/40,1)),IF('3.Weekly Hours &amp; Wage Activity'!P458="", "",'3.Weekly Hours &amp; Wage Activity'!P458/40 ))),0)</f>
        <v>0</v>
      </c>
      <c r="AH458" s="86">
        <f>IFERROR(IF('3.Weekly Hours &amp; Wage Activity'!Q458 = "FT", 1,MIN(1,IF('3.Weekly Hours &amp; Wage Activity'!Q458 = "", "",MIN('3.Weekly Hours &amp; Wage Activity'!Q458/40,1)),IF('3.Weekly Hours &amp; Wage Activity'!Q458="", "",'3.Weekly Hours &amp; Wage Activity'!Q458/40 ))),0)</f>
        <v>0</v>
      </c>
      <c r="AI458" s="86">
        <f>IFERROR(IF('3.Weekly Hours &amp; Wage Activity'!R458 = "FT", 1,MIN(1,IF('3.Weekly Hours &amp; Wage Activity'!R458 = "", "",MIN('3.Weekly Hours &amp; Wage Activity'!R458/40,1)),IF('3.Weekly Hours &amp; Wage Activity'!R458="", "",'3.Weekly Hours &amp; Wage Activity'!R458/40 ))),0)</f>
        <v>0</v>
      </c>
      <c r="AJ458" s="86">
        <f>IFERROR(IF('3.Weekly Hours &amp; Wage Activity'!S458 = "FT", 1,MIN(1,IF('3.Weekly Hours &amp; Wage Activity'!S458 = "", "",MIN('3.Weekly Hours &amp; Wage Activity'!S458/40,1)),IF('3.Weekly Hours &amp; Wage Activity'!S458="", "",'3.Weekly Hours &amp; Wage Activity'!S458/40 ))),0)</f>
        <v>0</v>
      </c>
      <c r="AK458" s="86">
        <f>IFERROR(IF('3.Weekly Hours &amp; Wage Activity'!T458 = "FT", 1,MIN(1,IF('3.Weekly Hours &amp; Wage Activity'!T458 = "", "",MIN('3.Weekly Hours &amp; Wage Activity'!T458/40,1)),IF('3.Weekly Hours &amp; Wage Activity'!T458="", "",'3.Weekly Hours &amp; Wage Activity'!T458/40 ))),0)</f>
        <v>0</v>
      </c>
      <c r="AL458" s="86">
        <f>IFERROR(IF('3.Weekly Hours &amp; Wage Activity'!U458 = "FT", 1,MIN(1,IF('3.Weekly Hours &amp; Wage Activity'!U458 = "", "",MIN('3.Weekly Hours &amp; Wage Activity'!U458/40,1)),IF('3.Weekly Hours &amp; Wage Activity'!U458="", "",'3.Weekly Hours &amp; Wage Activity'!U458/40 ))),0)</f>
        <v>0</v>
      </c>
      <c r="AM458" s="86">
        <f>IFERROR(IF('3.Weekly Hours &amp; Wage Activity'!V458 = "FT", 1,MIN(1,IF('3.Weekly Hours &amp; Wage Activity'!V458 = "", "",MIN('3.Weekly Hours &amp; Wage Activity'!V458/40,1)),IF('3.Weekly Hours &amp; Wage Activity'!V458="", "",'3.Weekly Hours &amp; Wage Activity'!V458/40 ))),0)</f>
        <v>0</v>
      </c>
      <c r="AN458" s="86">
        <f>IFERROR(IF('3.Weekly Hours &amp; Wage Activity'!W458 = "FT", 1,MIN(1,IF('3.Weekly Hours &amp; Wage Activity'!W458 = "", "",MIN('3.Weekly Hours &amp; Wage Activity'!W458/40,1)),IF('3.Weekly Hours &amp; Wage Activity'!W458="", "",'3.Weekly Hours &amp; Wage Activity'!W458/40 ))),0)</f>
        <v>0</v>
      </c>
      <c r="AO458" s="86">
        <f>IFERROR(IF('3.Weekly Hours &amp; Wage Activity'!X458 = "FT", 1,MIN(1,IF('3.Weekly Hours &amp; Wage Activity'!X458 = "", "",MIN('3.Weekly Hours &amp; Wage Activity'!X458/40,1)),IF('3.Weekly Hours &amp; Wage Activity'!X458="", "",'3.Weekly Hours &amp; Wage Activity'!X458/40 ))),0)</f>
        <v>0</v>
      </c>
      <c r="AP458" s="86">
        <f>IFERROR(IF('3.Weekly Hours &amp; Wage Activity'!Y458 = "FT", 1,MIN(1,IF('3.Weekly Hours &amp; Wage Activity'!Y458 = "", "",MIN('3.Weekly Hours &amp; Wage Activity'!Y458/40,1)),IF('3.Weekly Hours &amp; Wage Activity'!Y458="", "",'3.Weekly Hours &amp; Wage Activity'!Y458/40 ))),0)</f>
        <v>0</v>
      </c>
      <c r="AQ458" s="86">
        <f>IFERROR(IF('3.Weekly Hours &amp; Wage Activity'!Z458 = "FT", 1,MIN(1,IF('3.Weekly Hours &amp; Wage Activity'!Z458 = "", "",MIN('3.Weekly Hours &amp; Wage Activity'!Z458/40,1)),IF('3.Weekly Hours &amp; Wage Activity'!Z458="", "",'3.Weekly Hours &amp; Wage Activity'!Z458/40 ))),0)</f>
        <v>0</v>
      </c>
      <c r="AR458" s="86">
        <f>IFERROR(IF('3.Weekly Hours &amp; Wage Activity'!AA458 = "FT", 1,MIN(1,IF('3.Weekly Hours &amp; Wage Activity'!AA458 = "", "",MIN('3.Weekly Hours &amp; Wage Activity'!AA458/40,1)),IF('3.Weekly Hours &amp; Wage Activity'!AA458="", "",'3.Weekly Hours &amp; Wage Activity'!AA458/40 ))),0)</f>
        <v>0</v>
      </c>
      <c r="AS458" s="86">
        <f>IFERROR(IF('3.Weekly Hours &amp; Wage Activity'!AB458 = "FT", 1,MIN(1,IF('3.Weekly Hours &amp; Wage Activity'!AB458 = "", "",MIN('3.Weekly Hours &amp; Wage Activity'!AB458/40,1)),IF('3.Weekly Hours &amp; Wage Activity'!AB458="", "",'3.Weekly Hours &amp; Wage Activity'!AB458/40 ))),0)</f>
        <v>0</v>
      </c>
      <c r="AT458" s="86">
        <f>IFERROR(IF('3.Weekly Hours &amp; Wage Activity'!AC458 = "FT", 1,MIN(1,IF('3.Weekly Hours &amp; Wage Activity'!AC458 = "", "",MIN('3.Weekly Hours &amp; Wage Activity'!AC458/40,1)),IF('3.Weekly Hours &amp; Wage Activity'!AC458="", "",'3.Weekly Hours &amp; Wage Activity'!AC458/40 ))),0)</f>
        <v>0</v>
      </c>
      <c r="AU458" s="86">
        <f>IFERROR(IF('3.Weekly Hours &amp; Wage Activity'!AD458 = "FT", 1,MIN(1,IF('3.Weekly Hours &amp; Wage Activity'!AD458 = "", "",MIN('3.Weekly Hours &amp; Wage Activity'!AD458/40,1)),IF('3.Weekly Hours &amp; Wage Activity'!AD458="", "",'3.Weekly Hours &amp; Wage Activity'!AD458/40 ))),0)</f>
        <v>0</v>
      </c>
      <c r="AV458" s="86">
        <f>IFERROR(IF('3.Weekly Hours &amp; Wage Activity'!AE458 = "FT", 1,MIN(1,IF('3.Weekly Hours &amp; Wage Activity'!AE458 = "", "",MIN('3.Weekly Hours &amp; Wage Activity'!AE458/40,1)),IF('3.Weekly Hours &amp; Wage Activity'!AE458="", "",'3.Weekly Hours &amp; Wage Activity'!AE458/40 ))),0)</f>
        <v>0</v>
      </c>
      <c r="AW458" s="86">
        <f>IFERROR(IF('3.Weekly Hours &amp; Wage Activity'!AF458 = "FT", 1,MIN(1,IF('3.Weekly Hours &amp; Wage Activity'!AF458 = "", "",MIN('3.Weekly Hours &amp; Wage Activity'!AF458/40,1)),IF('3.Weekly Hours &amp; Wage Activity'!AF458="", "",'3.Weekly Hours &amp; Wage Activity'!AF458/40 ))),0)</f>
        <v>0</v>
      </c>
      <c r="AX458" s="86">
        <f>IFERROR(IF('3.Weekly Hours &amp; Wage Activity'!AG458 = "FT", 1,MIN(1,IF('3.Weekly Hours &amp; Wage Activity'!AG458 = "", "",MIN('3.Weekly Hours &amp; Wage Activity'!AG458/40,1)),IF('3.Weekly Hours &amp; Wage Activity'!AG458="", "",'3.Weekly Hours &amp; Wage Activity'!AG458/40 ))),0)</f>
        <v>0</v>
      </c>
      <c r="AY458" s="523">
        <f>SUM( IF(COUNTIF('3.Weekly Hours &amp; Wage Activity'!J458:Q458, "&lt;&gt;FT") = 0, COLUMNS('3.Weekly Hours &amp; Wage Activity'!J458:AG458) * 40, '3.Weekly Hours &amp; Wage Activity'!J458:AG458))</f>
        <v>0</v>
      </c>
      <c r="AZ458" s="86">
        <f t="shared" si="55"/>
        <v>0</v>
      </c>
      <c r="BA458" s="87">
        <f t="shared" si="56"/>
        <v>0</v>
      </c>
      <c r="BB458" s="74" t="str">
        <f>IF('2.Census &amp; Reference Benchmarks'!K458 = "", "", '2.Census &amp; Reference Benchmarks'!K458)</f>
        <v/>
      </c>
      <c r="BC458" s="185">
        <f>IF('2.Census &amp; Reference Benchmarks'!L458="N/A",IF(OR(AND(G458="",I458=""),AND(G458&lt;DATEVALUE("1/1/2020"),OR(I458="",I458&gt;DATEVALUE("3/31/2020")))),177.14,IF(OR(I458 = "", I458 &gt; DATEVALUE("1/31/2020")), ROUND(177.14*((DATEVALUE("2/1/2020") -G458)/31),1))),IF('2.Census &amp; Reference Benchmarks'!L458="",0,'2.Census &amp; Reference Benchmarks'!L458))</f>
        <v>0</v>
      </c>
      <c r="BD458" s="74" t="str">
        <f>IF('2.Census &amp; Reference Benchmarks'!N458 = "", "", '2.Census &amp; Reference Benchmarks'!N458)</f>
        <v/>
      </c>
      <c r="BE458" s="185">
        <f>IF('2.Census &amp; Reference Benchmarks'!O458="N/A",IF(OR(AND(G458="",I458=""),AND(G458&lt;=DATEVALUE("2/1/2020"),OR(I458="",I458&gt;=DATEVALUE("2/29/2020")))),165.71,IF(AND(G458&gt;DATEVALUE("2/1/2020"),OR(I458="",I458&lt;=DATEVALUE("2/29/2020"))),((DATEVALUE("3/1/2020")-G458)/29)*165.71,"")),IF('2.Census &amp; Reference Benchmarks'!O458="",0,'2.Census &amp; Reference Benchmarks'!O458))</f>
        <v>0</v>
      </c>
    </row>
    <row r="459" spans="1:57" x14ac:dyDescent="0.25">
      <c r="A459" s="3"/>
      <c r="B459" s="56">
        <f>IF('2.Census &amp; Reference Benchmarks'!B459 &lt;&gt;"",'2.Census &amp; Reference Benchmarks'!B459,"")</f>
        <v>0</v>
      </c>
      <c r="C459" s="56">
        <f>IF('2.Census &amp; Reference Benchmarks'!C459 &lt;&gt;"",'2.Census &amp; Reference Benchmarks'!C459,"")</f>
        <v>0</v>
      </c>
      <c r="D459" s="57" t="str">
        <f>IF('2.Census &amp; Reference Benchmarks'!D459 &lt;&gt;"",'2.Census &amp; Reference Benchmarks'!D459,"")</f>
        <v/>
      </c>
      <c r="E459" s="56" t="str">
        <f>IF('2.Census &amp; Reference Benchmarks'!E459 &lt;&gt;"",'2.Census &amp; Reference Benchmarks'!E459,"")</f>
        <v/>
      </c>
      <c r="F459" s="56" t="str">
        <f>IF('2.Census &amp; Reference Benchmarks'!F459 &lt;&gt;"",'2.Census &amp; Reference Benchmarks'!F459,"")</f>
        <v/>
      </c>
      <c r="G459" s="58" t="str">
        <f>IF('2.Census &amp; Reference Benchmarks'!G459 &lt;&gt;"",'2.Census &amp; Reference Benchmarks'!G459,"")</f>
        <v/>
      </c>
      <c r="H459" s="58" t="str">
        <f>IF('2.Census &amp; Reference Benchmarks'!H459 &lt;&gt;"",'2.Census &amp; Reference Benchmarks'!H459,"")</f>
        <v/>
      </c>
      <c r="I459" s="58" t="str">
        <f>IF('2.Census &amp; Reference Benchmarks'!I459 &lt;&gt;"",'2.Census &amp; Reference Benchmarks'!I459,"")</f>
        <v/>
      </c>
      <c r="J459" s="69" t="str">
        <f>IF('2.Census &amp; Reference Benchmarks'!J459 &lt;&gt;"",'2.Census &amp; Reference Benchmarks'!J459,"")</f>
        <v/>
      </c>
      <c r="K459" s="58" t="str">
        <f>IF('7.Safe Harbor Input Data &amp; Calc'!Q461 &lt;&gt; "", '7.Safe Harbor Input Data &amp; Calc'!Q461, "")</f>
        <v>No</v>
      </c>
      <c r="L459" s="59" t="str">
        <f>IF('2.Census &amp; Reference Benchmarks'!T459&lt;&gt; "",'2.Census &amp; Reference Benchmarks'!T459,"")</f>
        <v/>
      </c>
      <c r="M459" s="60">
        <f>'2.Census &amp; Reference Benchmarks'!M459</f>
        <v>0</v>
      </c>
      <c r="N459" s="60">
        <f>'2.Census &amp; Reference Benchmarks'!P459</f>
        <v>0</v>
      </c>
      <c r="O459" s="60">
        <f>'2.Census &amp; Reference Benchmarks'!S459</f>
        <v>0</v>
      </c>
      <c r="P459" s="52">
        <f>IF( AND(I459 &lt; '1. Summary for SBA'!$J$7, I459 &lt;&gt;""), 0, IF(AND(G459="",I459=""),SUM(M459:O459)*4,IF(I459&lt;'1. Summary for SBA'!$J$7,0,IF(K459="Yes",0,IF(H459="Salary",IF(AND(SUM(M459:O459)*4&lt;100000,L459=""),(SUM(M459:O459)/(IF(OR(I459=0,I459&gt;=DATEVALUE("3/31/2020")),DATEVALUE("3/31/2020"),I459)-IF(OR(G459&lt;=DATEVALUE("1/1/2020"), G459 = ""),DATEVALUE("1/1/2020"),IF(OR(MONTH(G459)=1),G459+1,IF(MONTH(G459)=3,G459,G459-1)))))*360,0),0)))))</f>
        <v>0</v>
      </c>
      <c r="Q459" s="52">
        <f t="shared" si="50"/>
        <v>0</v>
      </c>
      <c r="R459" s="67">
        <f t="shared" si="51"/>
        <v>0</v>
      </c>
      <c r="S459" s="53">
        <f>SUM('3.Weekly Hours &amp; Wage Activity'!AI459:BF459)</f>
        <v>0</v>
      </c>
      <c r="T459" s="53">
        <f>IF(AND(I459&lt;&gt; "",  I459 &lt; '1. Summary for SBA'!$J$11 +168, I459 &gt; '1. Summary for SBA'!$J$11),S459+(((168-(I459-'1. Summary for SBA'!$J$11+1))*S459)/((I459-'1. Summary for SBA'!$J$11+1))),0)</f>
        <v>0</v>
      </c>
      <c r="U459" s="369">
        <f>IF(K459= "Yes",0,IF( H459 = "salary",IF(T459 = 0,MAX(0,$R459-$S459), R459-T459),IF( H459 = "Hourly",'6. Hourly EE Wage Reduction'!AA459, 0)))</f>
        <v>0</v>
      </c>
      <c r="V459" s="67">
        <f t="shared" si="52"/>
        <v>0</v>
      </c>
      <c r="W459" s="405" t="str">
        <f>IF(U459 = 0, "No",IF('6. Hourly EE Wage Reduction'!T459 &gt;'6. Hourly EE Wage Reduction'!W459, "Yes", "No"))</f>
        <v>No</v>
      </c>
      <c r="X459" s="67">
        <f t="shared" si="53"/>
        <v>0</v>
      </c>
      <c r="Y459" s="67">
        <f t="shared" si="54"/>
        <v>0</v>
      </c>
      <c r="AA459" s="86">
        <f>IFERROR(IF('3.Weekly Hours &amp; Wage Activity'!J459 = "FT", 1,MIN(1,IF('3.Weekly Hours &amp; Wage Activity'!J459 = "", "",MIN('3.Weekly Hours &amp; Wage Activity'!J459/40,1)),IF('3.Weekly Hours &amp; Wage Activity'!J459="", "",'3.Weekly Hours &amp; Wage Activity'!J459/40 ))),0)</f>
        <v>0</v>
      </c>
      <c r="AB459" s="86">
        <f>IFERROR(IF('3.Weekly Hours &amp; Wage Activity'!K459 = "FT", 1,MIN(1,IF('3.Weekly Hours &amp; Wage Activity'!K459 = "", "",MIN('3.Weekly Hours &amp; Wage Activity'!K459/40,1)),IF('3.Weekly Hours &amp; Wage Activity'!K459="", "",'3.Weekly Hours &amp; Wage Activity'!K459/40 ))),0)</f>
        <v>0</v>
      </c>
      <c r="AC459" s="86">
        <f>IFERROR(IF('3.Weekly Hours &amp; Wage Activity'!L459 = "FT", 1,MIN(1,IF('3.Weekly Hours &amp; Wage Activity'!L459 = "", "",MIN('3.Weekly Hours &amp; Wage Activity'!L459/40,1)),IF('3.Weekly Hours &amp; Wage Activity'!L459="", "",'3.Weekly Hours &amp; Wage Activity'!L459/40 ))),0)</f>
        <v>0</v>
      </c>
      <c r="AD459" s="86">
        <f>IFERROR(IF('3.Weekly Hours &amp; Wage Activity'!M459 = "FT", 1,MIN(1,IF('3.Weekly Hours &amp; Wage Activity'!M459 = "", "",MIN('3.Weekly Hours &amp; Wage Activity'!M459/40,1)),IF('3.Weekly Hours &amp; Wage Activity'!M459="", "",'3.Weekly Hours &amp; Wage Activity'!M459/40 ))),0)</f>
        <v>0</v>
      </c>
      <c r="AE459" s="86">
        <f>IFERROR(IF('3.Weekly Hours &amp; Wage Activity'!N459 = "FT", 1,MIN(1,IF('3.Weekly Hours &amp; Wage Activity'!N459 = "", "",MIN('3.Weekly Hours &amp; Wage Activity'!N459/40,1)),IF('3.Weekly Hours &amp; Wage Activity'!N459="", "",'3.Weekly Hours &amp; Wage Activity'!N459/40 ))),0)</f>
        <v>0</v>
      </c>
      <c r="AF459" s="86">
        <f>IFERROR(IF('3.Weekly Hours &amp; Wage Activity'!O459 = "FT", 1,MIN(1,IF('3.Weekly Hours &amp; Wage Activity'!O459 = "", "",MIN('3.Weekly Hours &amp; Wage Activity'!O459/40,1)),IF('3.Weekly Hours &amp; Wage Activity'!O459="", "",'3.Weekly Hours &amp; Wage Activity'!O459/40 ))),0)</f>
        <v>0</v>
      </c>
      <c r="AG459" s="86">
        <f>IFERROR(IF('3.Weekly Hours &amp; Wage Activity'!P459 = "FT", 1,MIN(1,IF('3.Weekly Hours &amp; Wage Activity'!P459 = "", "",MIN('3.Weekly Hours &amp; Wage Activity'!P459/40,1)),IF('3.Weekly Hours &amp; Wage Activity'!P459="", "",'3.Weekly Hours &amp; Wage Activity'!P459/40 ))),0)</f>
        <v>0</v>
      </c>
      <c r="AH459" s="86">
        <f>IFERROR(IF('3.Weekly Hours &amp; Wage Activity'!Q459 = "FT", 1,MIN(1,IF('3.Weekly Hours &amp; Wage Activity'!Q459 = "", "",MIN('3.Weekly Hours &amp; Wage Activity'!Q459/40,1)),IF('3.Weekly Hours &amp; Wage Activity'!Q459="", "",'3.Weekly Hours &amp; Wage Activity'!Q459/40 ))),0)</f>
        <v>0</v>
      </c>
      <c r="AI459" s="86">
        <f>IFERROR(IF('3.Weekly Hours &amp; Wage Activity'!R459 = "FT", 1,MIN(1,IF('3.Weekly Hours &amp; Wage Activity'!R459 = "", "",MIN('3.Weekly Hours &amp; Wage Activity'!R459/40,1)),IF('3.Weekly Hours &amp; Wage Activity'!R459="", "",'3.Weekly Hours &amp; Wage Activity'!R459/40 ))),0)</f>
        <v>0</v>
      </c>
      <c r="AJ459" s="86">
        <f>IFERROR(IF('3.Weekly Hours &amp; Wage Activity'!S459 = "FT", 1,MIN(1,IF('3.Weekly Hours &amp; Wage Activity'!S459 = "", "",MIN('3.Weekly Hours &amp; Wage Activity'!S459/40,1)),IF('3.Weekly Hours &amp; Wage Activity'!S459="", "",'3.Weekly Hours &amp; Wage Activity'!S459/40 ))),0)</f>
        <v>0</v>
      </c>
      <c r="AK459" s="86">
        <f>IFERROR(IF('3.Weekly Hours &amp; Wage Activity'!T459 = "FT", 1,MIN(1,IF('3.Weekly Hours &amp; Wage Activity'!T459 = "", "",MIN('3.Weekly Hours &amp; Wage Activity'!T459/40,1)),IF('3.Weekly Hours &amp; Wage Activity'!T459="", "",'3.Weekly Hours &amp; Wage Activity'!T459/40 ))),0)</f>
        <v>0</v>
      </c>
      <c r="AL459" s="86">
        <f>IFERROR(IF('3.Weekly Hours &amp; Wage Activity'!U459 = "FT", 1,MIN(1,IF('3.Weekly Hours &amp; Wage Activity'!U459 = "", "",MIN('3.Weekly Hours &amp; Wage Activity'!U459/40,1)),IF('3.Weekly Hours &amp; Wage Activity'!U459="", "",'3.Weekly Hours &amp; Wage Activity'!U459/40 ))),0)</f>
        <v>0</v>
      </c>
      <c r="AM459" s="86">
        <f>IFERROR(IF('3.Weekly Hours &amp; Wage Activity'!V459 = "FT", 1,MIN(1,IF('3.Weekly Hours &amp; Wage Activity'!V459 = "", "",MIN('3.Weekly Hours &amp; Wage Activity'!V459/40,1)),IF('3.Weekly Hours &amp; Wage Activity'!V459="", "",'3.Weekly Hours &amp; Wage Activity'!V459/40 ))),0)</f>
        <v>0</v>
      </c>
      <c r="AN459" s="86">
        <f>IFERROR(IF('3.Weekly Hours &amp; Wage Activity'!W459 = "FT", 1,MIN(1,IF('3.Weekly Hours &amp; Wage Activity'!W459 = "", "",MIN('3.Weekly Hours &amp; Wage Activity'!W459/40,1)),IF('3.Weekly Hours &amp; Wage Activity'!W459="", "",'3.Weekly Hours &amp; Wage Activity'!W459/40 ))),0)</f>
        <v>0</v>
      </c>
      <c r="AO459" s="86">
        <f>IFERROR(IF('3.Weekly Hours &amp; Wage Activity'!X459 = "FT", 1,MIN(1,IF('3.Weekly Hours &amp; Wage Activity'!X459 = "", "",MIN('3.Weekly Hours &amp; Wage Activity'!X459/40,1)),IF('3.Weekly Hours &amp; Wage Activity'!X459="", "",'3.Weekly Hours &amp; Wage Activity'!X459/40 ))),0)</f>
        <v>0</v>
      </c>
      <c r="AP459" s="86">
        <f>IFERROR(IF('3.Weekly Hours &amp; Wage Activity'!Y459 = "FT", 1,MIN(1,IF('3.Weekly Hours &amp; Wage Activity'!Y459 = "", "",MIN('3.Weekly Hours &amp; Wage Activity'!Y459/40,1)),IF('3.Weekly Hours &amp; Wage Activity'!Y459="", "",'3.Weekly Hours &amp; Wage Activity'!Y459/40 ))),0)</f>
        <v>0</v>
      </c>
      <c r="AQ459" s="86">
        <f>IFERROR(IF('3.Weekly Hours &amp; Wage Activity'!Z459 = "FT", 1,MIN(1,IF('3.Weekly Hours &amp; Wage Activity'!Z459 = "", "",MIN('3.Weekly Hours &amp; Wage Activity'!Z459/40,1)),IF('3.Weekly Hours &amp; Wage Activity'!Z459="", "",'3.Weekly Hours &amp; Wage Activity'!Z459/40 ))),0)</f>
        <v>0</v>
      </c>
      <c r="AR459" s="86">
        <f>IFERROR(IF('3.Weekly Hours &amp; Wage Activity'!AA459 = "FT", 1,MIN(1,IF('3.Weekly Hours &amp; Wage Activity'!AA459 = "", "",MIN('3.Weekly Hours &amp; Wage Activity'!AA459/40,1)),IF('3.Weekly Hours &amp; Wage Activity'!AA459="", "",'3.Weekly Hours &amp; Wage Activity'!AA459/40 ))),0)</f>
        <v>0</v>
      </c>
      <c r="AS459" s="86">
        <f>IFERROR(IF('3.Weekly Hours &amp; Wage Activity'!AB459 = "FT", 1,MIN(1,IF('3.Weekly Hours &amp; Wage Activity'!AB459 = "", "",MIN('3.Weekly Hours &amp; Wage Activity'!AB459/40,1)),IF('3.Weekly Hours &amp; Wage Activity'!AB459="", "",'3.Weekly Hours &amp; Wage Activity'!AB459/40 ))),0)</f>
        <v>0</v>
      </c>
      <c r="AT459" s="86">
        <f>IFERROR(IF('3.Weekly Hours &amp; Wage Activity'!AC459 = "FT", 1,MIN(1,IF('3.Weekly Hours &amp; Wage Activity'!AC459 = "", "",MIN('3.Weekly Hours &amp; Wage Activity'!AC459/40,1)),IF('3.Weekly Hours &amp; Wage Activity'!AC459="", "",'3.Weekly Hours &amp; Wage Activity'!AC459/40 ))),0)</f>
        <v>0</v>
      </c>
      <c r="AU459" s="86">
        <f>IFERROR(IF('3.Weekly Hours &amp; Wage Activity'!AD459 = "FT", 1,MIN(1,IF('3.Weekly Hours &amp; Wage Activity'!AD459 = "", "",MIN('3.Weekly Hours &amp; Wage Activity'!AD459/40,1)),IF('3.Weekly Hours &amp; Wage Activity'!AD459="", "",'3.Weekly Hours &amp; Wage Activity'!AD459/40 ))),0)</f>
        <v>0</v>
      </c>
      <c r="AV459" s="86">
        <f>IFERROR(IF('3.Weekly Hours &amp; Wage Activity'!AE459 = "FT", 1,MIN(1,IF('3.Weekly Hours &amp; Wage Activity'!AE459 = "", "",MIN('3.Weekly Hours &amp; Wage Activity'!AE459/40,1)),IF('3.Weekly Hours &amp; Wage Activity'!AE459="", "",'3.Weekly Hours &amp; Wage Activity'!AE459/40 ))),0)</f>
        <v>0</v>
      </c>
      <c r="AW459" s="86">
        <f>IFERROR(IF('3.Weekly Hours &amp; Wage Activity'!AF459 = "FT", 1,MIN(1,IF('3.Weekly Hours &amp; Wage Activity'!AF459 = "", "",MIN('3.Weekly Hours &amp; Wage Activity'!AF459/40,1)),IF('3.Weekly Hours &amp; Wage Activity'!AF459="", "",'3.Weekly Hours &amp; Wage Activity'!AF459/40 ))),0)</f>
        <v>0</v>
      </c>
      <c r="AX459" s="86">
        <f>IFERROR(IF('3.Weekly Hours &amp; Wage Activity'!AG459 = "FT", 1,MIN(1,IF('3.Weekly Hours &amp; Wage Activity'!AG459 = "", "",MIN('3.Weekly Hours &amp; Wage Activity'!AG459/40,1)),IF('3.Weekly Hours &amp; Wage Activity'!AG459="", "",'3.Weekly Hours &amp; Wage Activity'!AG459/40 ))),0)</f>
        <v>0</v>
      </c>
      <c r="AY459" s="523">
        <f>SUM( IF(COUNTIF('3.Weekly Hours &amp; Wage Activity'!J459:Q459, "&lt;&gt;FT") = 0, COLUMNS('3.Weekly Hours &amp; Wage Activity'!J459:AG459) * 40, '3.Weekly Hours &amp; Wage Activity'!J459:AG459))</f>
        <v>0</v>
      </c>
      <c r="AZ459" s="86">
        <f t="shared" si="55"/>
        <v>0</v>
      </c>
      <c r="BA459" s="87">
        <f t="shared" si="56"/>
        <v>0</v>
      </c>
      <c r="BB459" s="74" t="str">
        <f>IF('2.Census &amp; Reference Benchmarks'!K459 = "", "", '2.Census &amp; Reference Benchmarks'!K459)</f>
        <v/>
      </c>
      <c r="BC459" s="185">
        <f>IF('2.Census &amp; Reference Benchmarks'!L459="N/A",IF(OR(AND(G459="",I459=""),AND(G459&lt;DATEVALUE("1/1/2020"),OR(I459="",I459&gt;DATEVALUE("3/31/2020")))),177.14,IF(OR(I459 = "", I459 &gt; DATEVALUE("1/31/2020")), ROUND(177.14*((DATEVALUE("2/1/2020") -G459)/31),1))),IF('2.Census &amp; Reference Benchmarks'!L459="",0,'2.Census &amp; Reference Benchmarks'!L459))</f>
        <v>0</v>
      </c>
      <c r="BD459" s="74" t="str">
        <f>IF('2.Census &amp; Reference Benchmarks'!N459 = "", "", '2.Census &amp; Reference Benchmarks'!N459)</f>
        <v/>
      </c>
      <c r="BE459" s="185">
        <f>IF('2.Census &amp; Reference Benchmarks'!O459="N/A",IF(OR(AND(G459="",I459=""),AND(G459&lt;=DATEVALUE("2/1/2020"),OR(I459="",I459&gt;=DATEVALUE("2/29/2020")))),165.71,IF(AND(G459&gt;DATEVALUE("2/1/2020"),OR(I459="",I459&lt;=DATEVALUE("2/29/2020"))),((DATEVALUE("3/1/2020")-G459)/29)*165.71,"")),IF('2.Census &amp; Reference Benchmarks'!O459="",0,'2.Census &amp; Reference Benchmarks'!O459))</f>
        <v>0</v>
      </c>
    </row>
    <row r="460" spans="1:57" x14ac:dyDescent="0.25">
      <c r="A460" s="3"/>
      <c r="B460" s="56">
        <f>IF('2.Census &amp; Reference Benchmarks'!B460 &lt;&gt;"",'2.Census &amp; Reference Benchmarks'!B460,"")</f>
        <v>0</v>
      </c>
      <c r="C460" s="56">
        <f>IF('2.Census &amp; Reference Benchmarks'!C460 &lt;&gt;"",'2.Census &amp; Reference Benchmarks'!C460,"")</f>
        <v>0</v>
      </c>
      <c r="D460" s="57" t="str">
        <f>IF('2.Census &amp; Reference Benchmarks'!D460 &lt;&gt;"",'2.Census &amp; Reference Benchmarks'!D460,"")</f>
        <v/>
      </c>
      <c r="E460" s="56" t="str">
        <f>IF('2.Census &amp; Reference Benchmarks'!E460 &lt;&gt;"",'2.Census &amp; Reference Benchmarks'!E460,"")</f>
        <v/>
      </c>
      <c r="F460" s="56" t="str">
        <f>IF('2.Census &amp; Reference Benchmarks'!F460 &lt;&gt;"",'2.Census &amp; Reference Benchmarks'!F460,"")</f>
        <v/>
      </c>
      <c r="G460" s="58" t="str">
        <f>IF('2.Census &amp; Reference Benchmarks'!G460 &lt;&gt;"",'2.Census &amp; Reference Benchmarks'!G460,"")</f>
        <v/>
      </c>
      <c r="H460" s="58" t="str">
        <f>IF('2.Census &amp; Reference Benchmarks'!H460 &lt;&gt;"",'2.Census &amp; Reference Benchmarks'!H460,"")</f>
        <v/>
      </c>
      <c r="I460" s="58" t="str">
        <f>IF('2.Census &amp; Reference Benchmarks'!I460 &lt;&gt;"",'2.Census &amp; Reference Benchmarks'!I460,"")</f>
        <v/>
      </c>
      <c r="J460" s="69" t="str">
        <f>IF('2.Census &amp; Reference Benchmarks'!J460 &lt;&gt;"",'2.Census &amp; Reference Benchmarks'!J460,"")</f>
        <v/>
      </c>
      <c r="K460" s="58" t="str">
        <f>IF('7.Safe Harbor Input Data &amp; Calc'!Q462 &lt;&gt; "", '7.Safe Harbor Input Data &amp; Calc'!Q462, "")</f>
        <v>No</v>
      </c>
      <c r="L460" s="59" t="str">
        <f>IF('2.Census &amp; Reference Benchmarks'!T460&lt;&gt; "",'2.Census &amp; Reference Benchmarks'!T460,"")</f>
        <v/>
      </c>
      <c r="M460" s="60">
        <f>'2.Census &amp; Reference Benchmarks'!M460</f>
        <v>0</v>
      </c>
      <c r="N460" s="60">
        <f>'2.Census &amp; Reference Benchmarks'!P460</f>
        <v>0</v>
      </c>
      <c r="O460" s="60">
        <f>'2.Census &amp; Reference Benchmarks'!S460</f>
        <v>0</v>
      </c>
      <c r="P460" s="52">
        <f>IF( AND(I460 &lt; '1. Summary for SBA'!$J$7, I460 &lt;&gt;""), 0, IF(AND(G460="",I460=""),SUM(M460:O460)*4,IF(I460&lt;'1. Summary for SBA'!$J$7,0,IF(K460="Yes",0,IF(H460="Salary",IF(AND(SUM(M460:O460)*4&lt;100000,L460=""),(SUM(M460:O460)/(IF(OR(I460=0,I460&gt;=DATEVALUE("3/31/2020")),DATEVALUE("3/31/2020"),I460)-IF(OR(G460&lt;=DATEVALUE("1/1/2020"), G460 = ""),DATEVALUE("1/1/2020"),IF(OR(MONTH(G460)=1),G460+1,IF(MONTH(G460)=3,G460,G460-1)))))*360,0),0)))))</f>
        <v>0</v>
      </c>
      <c r="Q460" s="52">
        <f t="shared" si="50"/>
        <v>0</v>
      </c>
      <c r="R460" s="67">
        <f t="shared" si="51"/>
        <v>0</v>
      </c>
      <c r="S460" s="53">
        <f>SUM('3.Weekly Hours &amp; Wage Activity'!AI460:BF460)</f>
        <v>0</v>
      </c>
      <c r="T460" s="53">
        <f>IF(AND(I460&lt;&gt; "",  I460 &lt; '1. Summary for SBA'!$J$11 +168, I460 &gt; '1. Summary for SBA'!$J$11),S460+(((168-(I460-'1. Summary for SBA'!$J$11+1))*S460)/((I460-'1. Summary for SBA'!$J$11+1))),0)</f>
        <v>0</v>
      </c>
      <c r="U460" s="369">
        <f>IF(K460= "Yes",0,IF( H460 = "salary",IF(T460 = 0,MAX(0,$R460-$S460), R460-T460),IF( H460 = "Hourly",'6. Hourly EE Wage Reduction'!AA460, 0)))</f>
        <v>0</v>
      </c>
      <c r="V460" s="67">
        <f t="shared" si="52"/>
        <v>0</v>
      </c>
      <c r="W460" s="405" t="str">
        <f>IF(U460 = 0, "No",IF('6. Hourly EE Wage Reduction'!T460 &gt;'6. Hourly EE Wage Reduction'!W460, "Yes", "No"))</f>
        <v>No</v>
      </c>
      <c r="X460" s="67">
        <f t="shared" si="53"/>
        <v>0</v>
      </c>
      <c r="Y460" s="67">
        <f t="shared" si="54"/>
        <v>0</v>
      </c>
      <c r="AA460" s="86">
        <f>IFERROR(IF('3.Weekly Hours &amp; Wage Activity'!J460 = "FT", 1,MIN(1,IF('3.Weekly Hours &amp; Wage Activity'!J460 = "", "",MIN('3.Weekly Hours &amp; Wage Activity'!J460/40,1)),IF('3.Weekly Hours &amp; Wage Activity'!J460="", "",'3.Weekly Hours &amp; Wage Activity'!J460/40 ))),0)</f>
        <v>0</v>
      </c>
      <c r="AB460" s="86">
        <f>IFERROR(IF('3.Weekly Hours &amp; Wage Activity'!K460 = "FT", 1,MIN(1,IF('3.Weekly Hours &amp; Wage Activity'!K460 = "", "",MIN('3.Weekly Hours &amp; Wage Activity'!K460/40,1)),IF('3.Weekly Hours &amp; Wage Activity'!K460="", "",'3.Weekly Hours &amp; Wage Activity'!K460/40 ))),0)</f>
        <v>0</v>
      </c>
      <c r="AC460" s="86">
        <f>IFERROR(IF('3.Weekly Hours &amp; Wage Activity'!L460 = "FT", 1,MIN(1,IF('3.Weekly Hours &amp; Wage Activity'!L460 = "", "",MIN('3.Weekly Hours &amp; Wage Activity'!L460/40,1)),IF('3.Weekly Hours &amp; Wage Activity'!L460="", "",'3.Weekly Hours &amp; Wage Activity'!L460/40 ))),0)</f>
        <v>0</v>
      </c>
      <c r="AD460" s="86">
        <f>IFERROR(IF('3.Weekly Hours &amp; Wage Activity'!M460 = "FT", 1,MIN(1,IF('3.Weekly Hours &amp; Wage Activity'!M460 = "", "",MIN('3.Weekly Hours &amp; Wage Activity'!M460/40,1)),IF('3.Weekly Hours &amp; Wage Activity'!M460="", "",'3.Weekly Hours &amp; Wage Activity'!M460/40 ))),0)</f>
        <v>0</v>
      </c>
      <c r="AE460" s="86">
        <f>IFERROR(IF('3.Weekly Hours &amp; Wage Activity'!N460 = "FT", 1,MIN(1,IF('3.Weekly Hours &amp; Wage Activity'!N460 = "", "",MIN('3.Weekly Hours &amp; Wage Activity'!N460/40,1)),IF('3.Weekly Hours &amp; Wage Activity'!N460="", "",'3.Weekly Hours &amp; Wage Activity'!N460/40 ))),0)</f>
        <v>0</v>
      </c>
      <c r="AF460" s="86">
        <f>IFERROR(IF('3.Weekly Hours &amp; Wage Activity'!O460 = "FT", 1,MIN(1,IF('3.Weekly Hours &amp; Wage Activity'!O460 = "", "",MIN('3.Weekly Hours &amp; Wage Activity'!O460/40,1)),IF('3.Weekly Hours &amp; Wage Activity'!O460="", "",'3.Weekly Hours &amp; Wage Activity'!O460/40 ))),0)</f>
        <v>0</v>
      </c>
      <c r="AG460" s="86">
        <f>IFERROR(IF('3.Weekly Hours &amp; Wage Activity'!P460 = "FT", 1,MIN(1,IF('3.Weekly Hours &amp; Wage Activity'!P460 = "", "",MIN('3.Weekly Hours &amp; Wage Activity'!P460/40,1)),IF('3.Weekly Hours &amp; Wage Activity'!P460="", "",'3.Weekly Hours &amp; Wage Activity'!P460/40 ))),0)</f>
        <v>0</v>
      </c>
      <c r="AH460" s="86">
        <f>IFERROR(IF('3.Weekly Hours &amp; Wage Activity'!Q460 = "FT", 1,MIN(1,IF('3.Weekly Hours &amp; Wage Activity'!Q460 = "", "",MIN('3.Weekly Hours &amp; Wage Activity'!Q460/40,1)),IF('3.Weekly Hours &amp; Wage Activity'!Q460="", "",'3.Weekly Hours &amp; Wage Activity'!Q460/40 ))),0)</f>
        <v>0</v>
      </c>
      <c r="AI460" s="86">
        <f>IFERROR(IF('3.Weekly Hours &amp; Wage Activity'!R460 = "FT", 1,MIN(1,IF('3.Weekly Hours &amp; Wage Activity'!R460 = "", "",MIN('3.Weekly Hours &amp; Wage Activity'!R460/40,1)),IF('3.Weekly Hours &amp; Wage Activity'!R460="", "",'3.Weekly Hours &amp; Wage Activity'!R460/40 ))),0)</f>
        <v>0</v>
      </c>
      <c r="AJ460" s="86">
        <f>IFERROR(IF('3.Weekly Hours &amp; Wage Activity'!S460 = "FT", 1,MIN(1,IF('3.Weekly Hours &amp; Wage Activity'!S460 = "", "",MIN('3.Weekly Hours &amp; Wage Activity'!S460/40,1)),IF('3.Weekly Hours &amp; Wage Activity'!S460="", "",'3.Weekly Hours &amp; Wage Activity'!S460/40 ))),0)</f>
        <v>0</v>
      </c>
      <c r="AK460" s="86">
        <f>IFERROR(IF('3.Weekly Hours &amp; Wage Activity'!T460 = "FT", 1,MIN(1,IF('3.Weekly Hours &amp; Wage Activity'!T460 = "", "",MIN('3.Weekly Hours &amp; Wage Activity'!T460/40,1)),IF('3.Weekly Hours &amp; Wage Activity'!T460="", "",'3.Weekly Hours &amp; Wage Activity'!T460/40 ))),0)</f>
        <v>0</v>
      </c>
      <c r="AL460" s="86">
        <f>IFERROR(IF('3.Weekly Hours &amp; Wage Activity'!U460 = "FT", 1,MIN(1,IF('3.Weekly Hours &amp; Wage Activity'!U460 = "", "",MIN('3.Weekly Hours &amp; Wage Activity'!U460/40,1)),IF('3.Weekly Hours &amp; Wage Activity'!U460="", "",'3.Weekly Hours &amp; Wage Activity'!U460/40 ))),0)</f>
        <v>0</v>
      </c>
      <c r="AM460" s="86">
        <f>IFERROR(IF('3.Weekly Hours &amp; Wage Activity'!V460 = "FT", 1,MIN(1,IF('3.Weekly Hours &amp; Wage Activity'!V460 = "", "",MIN('3.Weekly Hours &amp; Wage Activity'!V460/40,1)),IF('3.Weekly Hours &amp; Wage Activity'!V460="", "",'3.Weekly Hours &amp; Wage Activity'!V460/40 ))),0)</f>
        <v>0</v>
      </c>
      <c r="AN460" s="86">
        <f>IFERROR(IF('3.Weekly Hours &amp; Wage Activity'!W460 = "FT", 1,MIN(1,IF('3.Weekly Hours &amp; Wage Activity'!W460 = "", "",MIN('3.Weekly Hours &amp; Wage Activity'!W460/40,1)),IF('3.Weekly Hours &amp; Wage Activity'!W460="", "",'3.Weekly Hours &amp; Wage Activity'!W460/40 ))),0)</f>
        <v>0</v>
      </c>
      <c r="AO460" s="86">
        <f>IFERROR(IF('3.Weekly Hours &amp; Wage Activity'!X460 = "FT", 1,MIN(1,IF('3.Weekly Hours &amp; Wage Activity'!X460 = "", "",MIN('3.Weekly Hours &amp; Wage Activity'!X460/40,1)),IF('3.Weekly Hours &amp; Wage Activity'!X460="", "",'3.Weekly Hours &amp; Wage Activity'!X460/40 ))),0)</f>
        <v>0</v>
      </c>
      <c r="AP460" s="86">
        <f>IFERROR(IF('3.Weekly Hours &amp; Wage Activity'!Y460 = "FT", 1,MIN(1,IF('3.Weekly Hours &amp; Wage Activity'!Y460 = "", "",MIN('3.Weekly Hours &amp; Wage Activity'!Y460/40,1)),IF('3.Weekly Hours &amp; Wage Activity'!Y460="", "",'3.Weekly Hours &amp; Wage Activity'!Y460/40 ))),0)</f>
        <v>0</v>
      </c>
      <c r="AQ460" s="86">
        <f>IFERROR(IF('3.Weekly Hours &amp; Wage Activity'!Z460 = "FT", 1,MIN(1,IF('3.Weekly Hours &amp; Wage Activity'!Z460 = "", "",MIN('3.Weekly Hours &amp; Wage Activity'!Z460/40,1)),IF('3.Weekly Hours &amp; Wage Activity'!Z460="", "",'3.Weekly Hours &amp; Wage Activity'!Z460/40 ))),0)</f>
        <v>0</v>
      </c>
      <c r="AR460" s="86">
        <f>IFERROR(IF('3.Weekly Hours &amp; Wage Activity'!AA460 = "FT", 1,MIN(1,IF('3.Weekly Hours &amp; Wage Activity'!AA460 = "", "",MIN('3.Weekly Hours &amp; Wage Activity'!AA460/40,1)),IF('3.Weekly Hours &amp; Wage Activity'!AA460="", "",'3.Weekly Hours &amp; Wage Activity'!AA460/40 ))),0)</f>
        <v>0</v>
      </c>
      <c r="AS460" s="86">
        <f>IFERROR(IF('3.Weekly Hours &amp; Wage Activity'!AB460 = "FT", 1,MIN(1,IF('3.Weekly Hours &amp; Wage Activity'!AB460 = "", "",MIN('3.Weekly Hours &amp; Wage Activity'!AB460/40,1)),IF('3.Weekly Hours &amp; Wage Activity'!AB460="", "",'3.Weekly Hours &amp; Wage Activity'!AB460/40 ))),0)</f>
        <v>0</v>
      </c>
      <c r="AT460" s="86">
        <f>IFERROR(IF('3.Weekly Hours &amp; Wage Activity'!AC460 = "FT", 1,MIN(1,IF('3.Weekly Hours &amp; Wage Activity'!AC460 = "", "",MIN('3.Weekly Hours &amp; Wage Activity'!AC460/40,1)),IF('3.Weekly Hours &amp; Wage Activity'!AC460="", "",'3.Weekly Hours &amp; Wage Activity'!AC460/40 ))),0)</f>
        <v>0</v>
      </c>
      <c r="AU460" s="86">
        <f>IFERROR(IF('3.Weekly Hours &amp; Wage Activity'!AD460 = "FT", 1,MIN(1,IF('3.Weekly Hours &amp; Wage Activity'!AD460 = "", "",MIN('3.Weekly Hours &amp; Wage Activity'!AD460/40,1)),IF('3.Weekly Hours &amp; Wage Activity'!AD460="", "",'3.Weekly Hours &amp; Wage Activity'!AD460/40 ))),0)</f>
        <v>0</v>
      </c>
      <c r="AV460" s="86">
        <f>IFERROR(IF('3.Weekly Hours &amp; Wage Activity'!AE460 = "FT", 1,MIN(1,IF('3.Weekly Hours &amp; Wage Activity'!AE460 = "", "",MIN('3.Weekly Hours &amp; Wage Activity'!AE460/40,1)),IF('3.Weekly Hours &amp; Wage Activity'!AE460="", "",'3.Weekly Hours &amp; Wage Activity'!AE460/40 ))),0)</f>
        <v>0</v>
      </c>
      <c r="AW460" s="86">
        <f>IFERROR(IF('3.Weekly Hours &amp; Wage Activity'!AF460 = "FT", 1,MIN(1,IF('3.Weekly Hours &amp; Wage Activity'!AF460 = "", "",MIN('3.Weekly Hours &amp; Wage Activity'!AF460/40,1)),IF('3.Weekly Hours &amp; Wage Activity'!AF460="", "",'3.Weekly Hours &amp; Wage Activity'!AF460/40 ))),0)</f>
        <v>0</v>
      </c>
      <c r="AX460" s="86">
        <f>IFERROR(IF('3.Weekly Hours &amp; Wage Activity'!AG460 = "FT", 1,MIN(1,IF('3.Weekly Hours &amp; Wage Activity'!AG460 = "", "",MIN('3.Weekly Hours &amp; Wage Activity'!AG460/40,1)),IF('3.Weekly Hours &amp; Wage Activity'!AG460="", "",'3.Weekly Hours &amp; Wage Activity'!AG460/40 ))),0)</f>
        <v>0</v>
      </c>
      <c r="AY460" s="523">
        <f>SUM( IF(COUNTIF('3.Weekly Hours &amp; Wage Activity'!J460:Q460, "&lt;&gt;FT") = 0, COLUMNS('3.Weekly Hours &amp; Wage Activity'!J460:AG460) * 40, '3.Weekly Hours &amp; Wage Activity'!J460:AG460))</f>
        <v>0</v>
      </c>
      <c r="AZ460" s="86">
        <f t="shared" si="55"/>
        <v>0</v>
      </c>
      <c r="BA460" s="87">
        <f t="shared" si="56"/>
        <v>0</v>
      </c>
      <c r="BB460" s="74" t="str">
        <f>IF('2.Census &amp; Reference Benchmarks'!K460 = "", "", '2.Census &amp; Reference Benchmarks'!K460)</f>
        <v/>
      </c>
      <c r="BC460" s="185">
        <f>IF('2.Census &amp; Reference Benchmarks'!L460="N/A",IF(OR(AND(G460="",I460=""),AND(G460&lt;DATEVALUE("1/1/2020"),OR(I460="",I460&gt;DATEVALUE("3/31/2020")))),177.14,IF(OR(I460 = "", I460 &gt; DATEVALUE("1/31/2020")), ROUND(177.14*((DATEVALUE("2/1/2020") -G460)/31),1))),IF('2.Census &amp; Reference Benchmarks'!L460="",0,'2.Census &amp; Reference Benchmarks'!L460))</f>
        <v>0</v>
      </c>
      <c r="BD460" s="74" t="str">
        <f>IF('2.Census &amp; Reference Benchmarks'!N460 = "", "", '2.Census &amp; Reference Benchmarks'!N460)</f>
        <v/>
      </c>
      <c r="BE460" s="185">
        <f>IF('2.Census &amp; Reference Benchmarks'!O460="N/A",IF(OR(AND(G460="",I460=""),AND(G460&lt;=DATEVALUE("2/1/2020"),OR(I460="",I460&gt;=DATEVALUE("2/29/2020")))),165.71,IF(AND(G460&gt;DATEVALUE("2/1/2020"),OR(I460="",I460&lt;=DATEVALUE("2/29/2020"))),((DATEVALUE("3/1/2020")-G460)/29)*165.71,"")),IF('2.Census &amp; Reference Benchmarks'!O460="",0,'2.Census &amp; Reference Benchmarks'!O460))</f>
        <v>0</v>
      </c>
    </row>
    <row r="461" spans="1:57" x14ac:dyDescent="0.25">
      <c r="A461" s="3"/>
      <c r="B461" s="56">
        <f>IF('2.Census &amp; Reference Benchmarks'!B461 &lt;&gt;"",'2.Census &amp; Reference Benchmarks'!B461,"")</f>
        <v>0</v>
      </c>
      <c r="C461" s="56">
        <f>IF('2.Census &amp; Reference Benchmarks'!C461 &lt;&gt;"",'2.Census &amp; Reference Benchmarks'!C461,"")</f>
        <v>0</v>
      </c>
      <c r="D461" s="57" t="str">
        <f>IF('2.Census &amp; Reference Benchmarks'!D461 &lt;&gt;"",'2.Census &amp; Reference Benchmarks'!D461,"")</f>
        <v/>
      </c>
      <c r="E461" s="56" t="str">
        <f>IF('2.Census &amp; Reference Benchmarks'!E461 &lt;&gt;"",'2.Census &amp; Reference Benchmarks'!E461,"")</f>
        <v/>
      </c>
      <c r="F461" s="56" t="str">
        <f>IF('2.Census &amp; Reference Benchmarks'!F461 &lt;&gt;"",'2.Census &amp; Reference Benchmarks'!F461,"")</f>
        <v/>
      </c>
      <c r="G461" s="58" t="str">
        <f>IF('2.Census &amp; Reference Benchmarks'!G461 &lt;&gt;"",'2.Census &amp; Reference Benchmarks'!G461,"")</f>
        <v/>
      </c>
      <c r="H461" s="58" t="str">
        <f>IF('2.Census &amp; Reference Benchmarks'!H461 &lt;&gt;"",'2.Census &amp; Reference Benchmarks'!H461,"")</f>
        <v/>
      </c>
      <c r="I461" s="58" t="str">
        <f>IF('2.Census &amp; Reference Benchmarks'!I461 &lt;&gt;"",'2.Census &amp; Reference Benchmarks'!I461,"")</f>
        <v/>
      </c>
      <c r="J461" s="69" t="str">
        <f>IF('2.Census &amp; Reference Benchmarks'!J461 &lt;&gt;"",'2.Census &amp; Reference Benchmarks'!J461,"")</f>
        <v/>
      </c>
      <c r="K461" s="58" t="str">
        <f>IF('7.Safe Harbor Input Data &amp; Calc'!Q463 &lt;&gt; "", '7.Safe Harbor Input Data &amp; Calc'!Q463, "")</f>
        <v>No</v>
      </c>
      <c r="L461" s="59" t="str">
        <f>IF('2.Census &amp; Reference Benchmarks'!T461&lt;&gt; "",'2.Census &amp; Reference Benchmarks'!T461,"")</f>
        <v/>
      </c>
      <c r="M461" s="60">
        <f>'2.Census &amp; Reference Benchmarks'!M461</f>
        <v>0</v>
      </c>
      <c r="N461" s="60">
        <f>'2.Census &amp; Reference Benchmarks'!P461</f>
        <v>0</v>
      </c>
      <c r="O461" s="60">
        <f>'2.Census &amp; Reference Benchmarks'!S461</f>
        <v>0</v>
      </c>
      <c r="P461" s="52">
        <f>IF( AND(I461 &lt; '1. Summary for SBA'!$J$7, I461 &lt;&gt;""), 0, IF(AND(G461="",I461=""),SUM(M461:O461)*4,IF(I461&lt;'1. Summary for SBA'!$J$7,0,IF(K461="Yes",0,IF(H461="Salary",IF(AND(SUM(M461:O461)*4&lt;100000,L461=""),(SUM(M461:O461)/(IF(OR(I461=0,I461&gt;=DATEVALUE("3/31/2020")),DATEVALUE("3/31/2020"),I461)-IF(OR(G461&lt;=DATEVALUE("1/1/2020"), G461 = ""),DATEVALUE("1/1/2020"),IF(OR(MONTH(G461)=1),G461+1,IF(MONTH(G461)=3,G461,G461-1)))))*360,0),0)))))</f>
        <v>0</v>
      </c>
      <c r="Q461" s="52">
        <f t="shared" si="50"/>
        <v>0</v>
      </c>
      <c r="R461" s="67">
        <f t="shared" si="51"/>
        <v>0</v>
      </c>
      <c r="S461" s="53">
        <f>SUM('3.Weekly Hours &amp; Wage Activity'!AI461:BF461)</f>
        <v>0</v>
      </c>
      <c r="T461" s="53">
        <f>IF(AND(I461&lt;&gt; "",  I461 &lt; '1. Summary for SBA'!$J$11 +168, I461 &gt; '1. Summary for SBA'!$J$11),S461+(((168-(I461-'1. Summary for SBA'!$J$11+1))*S461)/((I461-'1. Summary for SBA'!$J$11+1))),0)</f>
        <v>0</v>
      </c>
      <c r="U461" s="369">
        <f>IF(K461= "Yes",0,IF( H461 = "salary",IF(T461 = 0,MAX(0,$R461-$S461), R461-T461),IF( H461 = "Hourly",'6. Hourly EE Wage Reduction'!AA461, 0)))</f>
        <v>0</v>
      </c>
      <c r="V461" s="67">
        <f t="shared" si="52"/>
        <v>0</v>
      </c>
      <c r="W461" s="405" t="str">
        <f>IF(U461 = 0, "No",IF('6. Hourly EE Wage Reduction'!T461 &gt;'6. Hourly EE Wage Reduction'!W461, "Yes", "No"))</f>
        <v>No</v>
      </c>
      <c r="X461" s="67">
        <f t="shared" si="53"/>
        <v>0</v>
      </c>
      <c r="Y461" s="67">
        <f t="shared" si="54"/>
        <v>0</v>
      </c>
      <c r="AA461" s="86">
        <f>IFERROR(IF('3.Weekly Hours &amp; Wage Activity'!J461 = "FT", 1,MIN(1,IF('3.Weekly Hours &amp; Wage Activity'!J461 = "", "",MIN('3.Weekly Hours &amp; Wage Activity'!J461/40,1)),IF('3.Weekly Hours &amp; Wage Activity'!J461="", "",'3.Weekly Hours &amp; Wage Activity'!J461/40 ))),0)</f>
        <v>0</v>
      </c>
      <c r="AB461" s="86">
        <f>IFERROR(IF('3.Weekly Hours &amp; Wage Activity'!K461 = "FT", 1,MIN(1,IF('3.Weekly Hours &amp; Wage Activity'!K461 = "", "",MIN('3.Weekly Hours &amp; Wage Activity'!K461/40,1)),IF('3.Weekly Hours &amp; Wage Activity'!K461="", "",'3.Weekly Hours &amp; Wage Activity'!K461/40 ))),0)</f>
        <v>0</v>
      </c>
      <c r="AC461" s="86">
        <f>IFERROR(IF('3.Weekly Hours &amp; Wage Activity'!L461 = "FT", 1,MIN(1,IF('3.Weekly Hours &amp; Wage Activity'!L461 = "", "",MIN('3.Weekly Hours &amp; Wage Activity'!L461/40,1)),IF('3.Weekly Hours &amp; Wage Activity'!L461="", "",'3.Weekly Hours &amp; Wage Activity'!L461/40 ))),0)</f>
        <v>0</v>
      </c>
      <c r="AD461" s="86">
        <f>IFERROR(IF('3.Weekly Hours &amp; Wage Activity'!M461 = "FT", 1,MIN(1,IF('3.Weekly Hours &amp; Wage Activity'!M461 = "", "",MIN('3.Weekly Hours &amp; Wage Activity'!M461/40,1)),IF('3.Weekly Hours &amp; Wage Activity'!M461="", "",'3.Weekly Hours &amp; Wage Activity'!M461/40 ))),0)</f>
        <v>0</v>
      </c>
      <c r="AE461" s="86">
        <f>IFERROR(IF('3.Weekly Hours &amp; Wage Activity'!N461 = "FT", 1,MIN(1,IF('3.Weekly Hours &amp; Wage Activity'!N461 = "", "",MIN('3.Weekly Hours &amp; Wage Activity'!N461/40,1)),IF('3.Weekly Hours &amp; Wage Activity'!N461="", "",'3.Weekly Hours &amp; Wage Activity'!N461/40 ))),0)</f>
        <v>0</v>
      </c>
      <c r="AF461" s="86">
        <f>IFERROR(IF('3.Weekly Hours &amp; Wage Activity'!O461 = "FT", 1,MIN(1,IF('3.Weekly Hours &amp; Wage Activity'!O461 = "", "",MIN('3.Weekly Hours &amp; Wage Activity'!O461/40,1)),IF('3.Weekly Hours &amp; Wage Activity'!O461="", "",'3.Weekly Hours &amp; Wage Activity'!O461/40 ))),0)</f>
        <v>0</v>
      </c>
      <c r="AG461" s="86">
        <f>IFERROR(IF('3.Weekly Hours &amp; Wage Activity'!P461 = "FT", 1,MIN(1,IF('3.Weekly Hours &amp; Wage Activity'!P461 = "", "",MIN('3.Weekly Hours &amp; Wage Activity'!P461/40,1)),IF('3.Weekly Hours &amp; Wage Activity'!P461="", "",'3.Weekly Hours &amp; Wage Activity'!P461/40 ))),0)</f>
        <v>0</v>
      </c>
      <c r="AH461" s="86">
        <f>IFERROR(IF('3.Weekly Hours &amp; Wage Activity'!Q461 = "FT", 1,MIN(1,IF('3.Weekly Hours &amp; Wage Activity'!Q461 = "", "",MIN('3.Weekly Hours &amp; Wage Activity'!Q461/40,1)),IF('3.Weekly Hours &amp; Wage Activity'!Q461="", "",'3.Weekly Hours &amp; Wage Activity'!Q461/40 ))),0)</f>
        <v>0</v>
      </c>
      <c r="AI461" s="86">
        <f>IFERROR(IF('3.Weekly Hours &amp; Wage Activity'!R461 = "FT", 1,MIN(1,IF('3.Weekly Hours &amp; Wage Activity'!R461 = "", "",MIN('3.Weekly Hours &amp; Wage Activity'!R461/40,1)),IF('3.Weekly Hours &amp; Wage Activity'!R461="", "",'3.Weekly Hours &amp; Wage Activity'!R461/40 ))),0)</f>
        <v>0</v>
      </c>
      <c r="AJ461" s="86">
        <f>IFERROR(IF('3.Weekly Hours &amp; Wage Activity'!S461 = "FT", 1,MIN(1,IF('3.Weekly Hours &amp; Wage Activity'!S461 = "", "",MIN('3.Weekly Hours &amp; Wage Activity'!S461/40,1)),IF('3.Weekly Hours &amp; Wage Activity'!S461="", "",'3.Weekly Hours &amp; Wage Activity'!S461/40 ))),0)</f>
        <v>0</v>
      </c>
      <c r="AK461" s="86">
        <f>IFERROR(IF('3.Weekly Hours &amp; Wage Activity'!T461 = "FT", 1,MIN(1,IF('3.Weekly Hours &amp; Wage Activity'!T461 = "", "",MIN('3.Weekly Hours &amp; Wage Activity'!T461/40,1)),IF('3.Weekly Hours &amp; Wage Activity'!T461="", "",'3.Weekly Hours &amp; Wage Activity'!T461/40 ))),0)</f>
        <v>0</v>
      </c>
      <c r="AL461" s="86">
        <f>IFERROR(IF('3.Weekly Hours &amp; Wage Activity'!U461 = "FT", 1,MIN(1,IF('3.Weekly Hours &amp; Wage Activity'!U461 = "", "",MIN('3.Weekly Hours &amp; Wage Activity'!U461/40,1)),IF('3.Weekly Hours &amp; Wage Activity'!U461="", "",'3.Weekly Hours &amp; Wage Activity'!U461/40 ))),0)</f>
        <v>0</v>
      </c>
      <c r="AM461" s="86">
        <f>IFERROR(IF('3.Weekly Hours &amp; Wage Activity'!V461 = "FT", 1,MIN(1,IF('3.Weekly Hours &amp; Wage Activity'!V461 = "", "",MIN('3.Weekly Hours &amp; Wage Activity'!V461/40,1)),IF('3.Weekly Hours &amp; Wage Activity'!V461="", "",'3.Weekly Hours &amp; Wage Activity'!V461/40 ))),0)</f>
        <v>0</v>
      </c>
      <c r="AN461" s="86">
        <f>IFERROR(IF('3.Weekly Hours &amp; Wage Activity'!W461 = "FT", 1,MIN(1,IF('3.Weekly Hours &amp; Wage Activity'!W461 = "", "",MIN('3.Weekly Hours &amp; Wage Activity'!W461/40,1)),IF('3.Weekly Hours &amp; Wage Activity'!W461="", "",'3.Weekly Hours &amp; Wage Activity'!W461/40 ))),0)</f>
        <v>0</v>
      </c>
      <c r="AO461" s="86">
        <f>IFERROR(IF('3.Weekly Hours &amp; Wage Activity'!X461 = "FT", 1,MIN(1,IF('3.Weekly Hours &amp; Wage Activity'!X461 = "", "",MIN('3.Weekly Hours &amp; Wage Activity'!X461/40,1)),IF('3.Weekly Hours &amp; Wage Activity'!X461="", "",'3.Weekly Hours &amp; Wage Activity'!X461/40 ))),0)</f>
        <v>0</v>
      </c>
      <c r="AP461" s="86">
        <f>IFERROR(IF('3.Weekly Hours &amp; Wage Activity'!Y461 = "FT", 1,MIN(1,IF('3.Weekly Hours &amp; Wage Activity'!Y461 = "", "",MIN('3.Weekly Hours &amp; Wage Activity'!Y461/40,1)),IF('3.Weekly Hours &amp; Wage Activity'!Y461="", "",'3.Weekly Hours &amp; Wage Activity'!Y461/40 ))),0)</f>
        <v>0</v>
      </c>
      <c r="AQ461" s="86">
        <f>IFERROR(IF('3.Weekly Hours &amp; Wage Activity'!Z461 = "FT", 1,MIN(1,IF('3.Weekly Hours &amp; Wage Activity'!Z461 = "", "",MIN('3.Weekly Hours &amp; Wage Activity'!Z461/40,1)),IF('3.Weekly Hours &amp; Wage Activity'!Z461="", "",'3.Weekly Hours &amp; Wage Activity'!Z461/40 ))),0)</f>
        <v>0</v>
      </c>
      <c r="AR461" s="86">
        <f>IFERROR(IF('3.Weekly Hours &amp; Wage Activity'!AA461 = "FT", 1,MIN(1,IF('3.Weekly Hours &amp; Wage Activity'!AA461 = "", "",MIN('3.Weekly Hours &amp; Wage Activity'!AA461/40,1)),IF('3.Weekly Hours &amp; Wage Activity'!AA461="", "",'3.Weekly Hours &amp; Wage Activity'!AA461/40 ))),0)</f>
        <v>0</v>
      </c>
      <c r="AS461" s="86">
        <f>IFERROR(IF('3.Weekly Hours &amp; Wage Activity'!AB461 = "FT", 1,MIN(1,IF('3.Weekly Hours &amp; Wage Activity'!AB461 = "", "",MIN('3.Weekly Hours &amp; Wage Activity'!AB461/40,1)),IF('3.Weekly Hours &amp; Wage Activity'!AB461="", "",'3.Weekly Hours &amp; Wage Activity'!AB461/40 ))),0)</f>
        <v>0</v>
      </c>
      <c r="AT461" s="86">
        <f>IFERROR(IF('3.Weekly Hours &amp; Wage Activity'!AC461 = "FT", 1,MIN(1,IF('3.Weekly Hours &amp; Wage Activity'!AC461 = "", "",MIN('3.Weekly Hours &amp; Wage Activity'!AC461/40,1)),IF('3.Weekly Hours &amp; Wage Activity'!AC461="", "",'3.Weekly Hours &amp; Wage Activity'!AC461/40 ))),0)</f>
        <v>0</v>
      </c>
      <c r="AU461" s="86">
        <f>IFERROR(IF('3.Weekly Hours &amp; Wage Activity'!AD461 = "FT", 1,MIN(1,IF('3.Weekly Hours &amp; Wage Activity'!AD461 = "", "",MIN('3.Weekly Hours &amp; Wage Activity'!AD461/40,1)),IF('3.Weekly Hours &amp; Wage Activity'!AD461="", "",'3.Weekly Hours &amp; Wage Activity'!AD461/40 ))),0)</f>
        <v>0</v>
      </c>
      <c r="AV461" s="86">
        <f>IFERROR(IF('3.Weekly Hours &amp; Wage Activity'!AE461 = "FT", 1,MIN(1,IF('3.Weekly Hours &amp; Wage Activity'!AE461 = "", "",MIN('3.Weekly Hours &amp; Wage Activity'!AE461/40,1)),IF('3.Weekly Hours &amp; Wage Activity'!AE461="", "",'3.Weekly Hours &amp; Wage Activity'!AE461/40 ))),0)</f>
        <v>0</v>
      </c>
      <c r="AW461" s="86">
        <f>IFERROR(IF('3.Weekly Hours &amp; Wage Activity'!AF461 = "FT", 1,MIN(1,IF('3.Weekly Hours &amp; Wage Activity'!AF461 = "", "",MIN('3.Weekly Hours &amp; Wage Activity'!AF461/40,1)),IF('3.Weekly Hours &amp; Wage Activity'!AF461="", "",'3.Weekly Hours &amp; Wage Activity'!AF461/40 ))),0)</f>
        <v>0</v>
      </c>
      <c r="AX461" s="86">
        <f>IFERROR(IF('3.Weekly Hours &amp; Wage Activity'!AG461 = "FT", 1,MIN(1,IF('3.Weekly Hours &amp; Wage Activity'!AG461 = "", "",MIN('3.Weekly Hours &amp; Wage Activity'!AG461/40,1)),IF('3.Weekly Hours &amp; Wage Activity'!AG461="", "",'3.Weekly Hours &amp; Wage Activity'!AG461/40 ))),0)</f>
        <v>0</v>
      </c>
      <c r="AY461" s="523">
        <f>SUM( IF(COUNTIF('3.Weekly Hours &amp; Wage Activity'!J461:Q461, "&lt;&gt;FT") = 0, COLUMNS('3.Weekly Hours &amp; Wage Activity'!J461:AG461) * 40, '3.Weekly Hours &amp; Wage Activity'!J461:AG461))</f>
        <v>0</v>
      </c>
      <c r="AZ461" s="86">
        <f t="shared" si="55"/>
        <v>0</v>
      </c>
      <c r="BA461" s="87">
        <f t="shared" si="56"/>
        <v>0</v>
      </c>
      <c r="BB461" s="74" t="str">
        <f>IF('2.Census &amp; Reference Benchmarks'!K461 = "", "", '2.Census &amp; Reference Benchmarks'!K461)</f>
        <v/>
      </c>
      <c r="BC461" s="185">
        <f>IF('2.Census &amp; Reference Benchmarks'!L461="N/A",IF(OR(AND(G461="",I461=""),AND(G461&lt;DATEVALUE("1/1/2020"),OR(I461="",I461&gt;DATEVALUE("3/31/2020")))),177.14,IF(OR(I461 = "", I461 &gt; DATEVALUE("1/31/2020")), ROUND(177.14*((DATEVALUE("2/1/2020") -G461)/31),1))),IF('2.Census &amp; Reference Benchmarks'!L461="",0,'2.Census &amp; Reference Benchmarks'!L461))</f>
        <v>0</v>
      </c>
      <c r="BD461" s="74" t="str">
        <f>IF('2.Census &amp; Reference Benchmarks'!N461 = "", "", '2.Census &amp; Reference Benchmarks'!N461)</f>
        <v/>
      </c>
      <c r="BE461" s="185">
        <f>IF('2.Census &amp; Reference Benchmarks'!O461="N/A",IF(OR(AND(G461="",I461=""),AND(G461&lt;=DATEVALUE("2/1/2020"),OR(I461="",I461&gt;=DATEVALUE("2/29/2020")))),165.71,IF(AND(G461&gt;DATEVALUE("2/1/2020"),OR(I461="",I461&lt;=DATEVALUE("2/29/2020"))),((DATEVALUE("3/1/2020")-G461)/29)*165.71,"")),IF('2.Census &amp; Reference Benchmarks'!O461="",0,'2.Census &amp; Reference Benchmarks'!O461))</f>
        <v>0</v>
      </c>
    </row>
    <row r="462" spans="1:57" x14ac:dyDescent="0.25">
      <c r="A462" s="3"/>
      <c r="B462" s="56">
        <f>IF('2.Census &amp; Reference Benchmarks'!B462 &lt;&gt;"",'2.Census &amp; Reference Benchmarks'!B462,"")</f>
        <v>0</v>
      </c>
      <c r="C462" s="56">
        <f>IF('2.Census &amp; Reference Benchmarks'!C462 &lt;&gt;"",'2.Census &amp; Reference Benchmarks'!C462,"")</f>
        <v>0</v>
      </c>
      <c r="D462" s="57" t="str">
        <f>IF('2.Census &amp; Reference Benchmarks'!D462 &lt;&gt;"",'2.Census &amp; Reference Benchmarks'!D462,"")</f>
        <v/>
      </c>
      <c r="E462" s="56" t="str">
        <f>IF('2.Census &amp; Reference Benchmarks'!E462 &lt;&gt;"",'2.Census &amp; Reference Benchmarks'!E462,"")</f>
        <v/>
      </c>
      <c r="F462" s="56" t="str">
        <f>IF('2.Census &amp; Reference Benchmarks'!F462 &lt;&gt;"",'2.Census &amp; Reference Benchmarks'!F462,"")</f>
        <v/>
      </c>
      <c r="G462" s="58" t="str">
        <f>IF('2.Census &amp; Reference Benchmarks'!G462 &lt;&gt;"",'2.Census &amp; Reference Benchmarks'!G462,"")</f>
        <v/>
      </c>
      <c r="H462" s="58" t="str">
        <f>IF('2.Census &amp; Reference Benchmarks'!H462 &lt;&gt;"",'2.Census &amp; Reference Benchmarks'!H462,"")</f>
        <v/>
      </c>
      <c r="I462" s="58" t="str">
        <f>IF('2.Census &amp; Reference Benchmarks'!I462 &lt;&gt;"",'2.Census &amp; Reference Benchmarks'!I462,"")</f>
        <v/>
      </c>
      <c r="J462" s="69" t="str">
        <f>IF('2.Census &amp; Reference Benchmarks'!J462 &lt;&gt;"",'2.Census &amp; Reference Benchmarks'!J462,"")</f>
        <v/>
      </c>
      <c r="K462" s="58" t="str">
        <f>IF('7.Safe Harbor Input Data &amp; Calc'!Q464 &lt;&gt; "", '7.Safe Harbor Input Data &amp; Calc'!Q464, "")</f>
        <v>No</v>
      </c>
      <c r="L462" s="59" t="str">
        <f>IF('2.Census &amp; Reference Benchmarks'!T462&lt;&gt; "",'2.Census &amp; Reference Benchmarks'!T462,"")</f>
        <v/>
      </c>
      <c r="M462" s="60">
        <f>'2.Census &amp; Reference Benchmarks'!M462</f>
        <v>0</v>
      </c>
      <c r="N462" s="60">
        <f>'2.Census &amp; Reference Benchmarks'!P462</f>
        <v>0</v>
      </c>
      <c r="O462" s="60">
        <f>'2.Census &amp; Reference Benchmarks'!S462</f>
        <v>0</v>
      </c>
      <c r="P462" s="52">
        <f>IF( AND(I462 &lt; '1. Summary for SBA'!$J$7, I462 &lt;&gt;""), 0, IF(AND(G462="",I462=""),SUM(M462:O462)*4,IF(I462&lt;'1. Summary for SBA'!$J$7,0,IF(K462="Yes",0,IF(H462="Salary",IF(AND(SUM(M462:O462)*4&lt;100000,L462=""),(SUM(M462:O462)/(IF(OR(I462=0,I462&gt;=DATEVALUE("3/31/2020")),DATEVALUE("3/31/2020"),I462)-IF(OR(G462&lt;=DATEVALUE("1/1/2020"), G462 = ""),DATEVALUE("1/1/2020"),IF(OR(MONTH(G462)=1),G462+1,IF(MONTH(G462)=3,G462,G462-1)))))*360,0),0)))))</f>
        <v>0</v>
      </c>
      <c r="Q462" s="52">
        <f t="shared" si="50"/>
        <v>0</v>
      </c>
      <c r="R462" s="67">
        <f t="shared" si="51"/>
        <v>0</v>
      </c>
      <c r="S462" s="53">
        <f>SUM('3.Weekly Hours &amp; Wage Activity'!AI462:BF462)</f>
        <v>0</v>
      </c>
      <c r="T462" s="53">
        <f>IF(AND(I462&lt;&gt; "",  I462 &lt; '1. Summary for SBA'!$J$11 +168, I462 &gt; '1. Summary for SBA'!$J$11),S462+(((168-(I462-'1. Summary for SBA'!$J$11+1))*S462)/((I462-'1. Summary for SBA'!$J$11+1))),0)</f>
        <v>0</v>
      </c>
      <c r="U462" s="369">
        <f>IF(K462= "Yes",0,IF( H462 = "salary",IF(T462 = 0,MAX(0,$R462-$S462), R462-T462),IF( H462 = "Hourly",'6. Hourly EE Wage Reduction'!AA462, 0)))</f>
        <v>0</v>
      </c>
      <c r="V462" s="67">
        <f t="shared" si="52"/>
        <v>0</v>
      </c>
      <c r="W462" s="405" t="str">
        <f>IF(U462 = 0, "No",IF('6. Hourly EE Wage Reduction'!T462 &gt;'6. Hourly EE Wage Reduction'!W462, "Yes", "No"))</f>
        <v>No</v>
      </c>
      <c r="X462" s="67">
        <f t="shared" si="53"/>
        <v>0</v>
      </c>
      <c r="Y462" s="67">
        <f t="shared" si="54"/>
        <v>0</v>
      </c>
      <c r="AA462" s="86">
        <f>IFERROR(IF('3.Weekly Hours &amp; Wage Activity'!J462 = "FT", 1,MIN(1,IF('3.Weekly Hours &amp; Wage Activity'!J462 = "", "",MIN('3.Weekly Hours &amp; Wage Activity'!J462/40,1)),IF('3.Weekly Hours &amp; Wage Activity'!J462="", "",'3.Weekly Hours &amp; Wage Activity'!J462/40 ))),0)</f>
        <v>0</v>
      </c>
      <c r="AB462" s="86">
        <f>IFERROR(IF('3.Weekly Hours &amp; Wage Activity'!K462 = "FT", 1,MIN(1,IF('3.Weekly Hours &amp; Wage Activity'!K462 = "", "",MIN('3.Weekly Hours &amp; Wage Activity'!K462/40,1)),IF('3.Weekly Hours &amp; Wage Activity'!K462="", "",'3.Weekly Hours &amp; Wage Activity'!K462/40 ))),0)</f>
        <v>0</v>
      </c>
      <c r="AC462" s="86">
        <f>IFERROR(IF('3.Weekly Hours &amp; Wage Activity'!L462 = "FT", 1,MIN(1,IF('3.Weekly Hours &amp; Wage Activity'!L462 = "", "",MIN('3.Weekly Hours &amp; Wage Activity'!L462/40,1)),IF('3.Weekly Hours &amp; Wage Activity'!L462="", "",'3.Weekly Hours &amp; Wage Activity'!L462/40 ))),0)</f>
        <v>0</v>
      </c>
      <c r="AD462" s="86">
        <f>IFERROR(IF('3.Weekly Hours &amp; Wage Activity'!M462 = "FT", 1,MIN(1,IF('3.Weekly Hours &amp; Wage Activity'!M462 = "", "",MIN('3.Weekly Hours &amp; Wage Activity'!M462/40,1)),IF('3.Weekly Hours &amp; Wage Activity'!M462="", "",'3.Weekly Hours &amp; Wage Activity'!M462/40 ))),0)</f>
        <v>0</v>
      </c>
      <c r="AE462" s="86">
        <f>IFERROR(IF('3.Weekly Hours &amp; Wage Activity'!N462 = "FT", 1,MIN(1,IF('3.Weekly Hours &amp; Wage Activity'!N462 = "", "",MIN('3.Weekly Hours &amp; Wage Activity'!N462/40,1)),IF('3.Weekly Hours &amp; Wage Activity'!N462="", "",'3.Weekly Hours &amp; Wage Activity'!N462/40 ))),0)</f>
        <v>0</v>
      </c>
      <c r="AF462" s="86">
        <f>IFERROR(IF('3.Weekly Hours &amp; Wage Activity'!O462 = "FT", 1,MIN(1,IF('3.Weekly Hours &amp; Wage Activity'!O462 = "", "",MIN('3.Weekly Hours &amp; Wage Activity'!O462/40,1)),IF('3.Weekly Hours &amp; Wage Activity'!O462="", "",'3.Weekly Hours &amp; Wage Activity'!O462/40 ))),0)</f>
        <v>0</v>
      </c>
      <c r="AG462" s="86">
        <f>IFERROR(IF('3.Weekly Hours &amp; Wage Activity'!P462 = "FT", 1,MIN(1,IF('3.Weekly Hours &amp; Wage Activity'!P462 = "", "",MIN('3.Weekly Hours &amp; Wage Activity'!P462/40,1)),IF('3.Weekly Hours &amp; Wage Activity'!P462="", "",'3.Weekly Hours &amp; Wage Activity'!P462/40 ))),0)</f>
        <v>0</v>
      </c>
      <c r="AH462" s="86">
        <f>IFERROR(IF('3.Weekly Hours &amp; Wage Activity'!Q462 = "FT", 1,MIN(1,IF('3.Weekly Hours &amp; Wage Activity'!Q462 = "", "",MIN('3.Weekly Hours &amp; Wage Activity'!Q462/40,1)),IF('3.Weekly Hours &amp; Wage Activity'!Q462="", "",'3.Weekly Hours &amp; Wage Activity'!Q462/40 ))),0)</f>
        <v>0</v>
      </c>
      <c r="AI462" s="86">
        <f>IFERROR(IF('3.Weekly Hours &amp; Wage Activity'!R462 = "FT", 1,MIN(1,IF('3.Weekly Hours &amp; Wage Activity'!R462 = "", "",MIN('3.Weekly Hours &amp; Wage Activity'!R462/40,1)),IF('3.Weekly Hours &amp; Wage Activity'!R462="", "",'3.Weekly Hours &amp; Wage Activity'!R462/40 ))),0)</f>
        <v>0</v>
      </c>
      <c r="AJ462" s="86">
        <f>IFERROR(IF('3.Weekly Hours &amp; Wage Activity'!S462 = "FT", 1,MIN(1,IF('3.Weekly Hours &amp; Wage Activity'!S462 = "", "",MIN('3.Weekly Hours &amp; Wage Activity'!S462/40,1)),IF('3.Weekly Hours &amp; Wage Activity'!S462="", "",'3.Weekly Hours &amp; Wage Activity'!S462/40 ))),0)</f>
        <v>0</v>
      </c>
      <c r="AK462" s="86">
        <f>IFERROR(IF('3.Weekly Hours &amp; Wage Activity'!T462 = "FT", 1,MIN(1,IF('3.Weekly Hours &amp; Wage Activity'!T462 = "", "",MIN('3.Weekly Hours &amp; Wage Activity'!T462/40,1)),IF('3.Weekly Hours &amp; Wage Activity'!T462="", "",'3.Weekly Hours &amp; Wage Activity'!T462/40 ))),0)</f>
        <v>0</v>
      </c>
      <c r="AL462" s="86">
        <f>IFERROR(IF('3.Weekly Hours &amp; Wage Activity'!U462 = "FT", 1,MIN(1,IF('3.Weekly Hours &amp; Wage Activity'!U462 = "", "",MIN('3.Weekly Hours &amp; Wage Activity'!U462/40,1)),IF('3.Weekly Hours &amp; Wage Activity'!U462="", "",'3.Weekly Hours &amp; Wage Activity'!U462/40 ))),0)</f>
        <v>0</v>
      </c>
      <c r="AM462" s="86">
        <f>IFERROR(IF('3.Weekly Hours &amp; Wage Activity'!V462 = "FT", 1,MIN(1,IF('3.Weekly Hours &amp; Wage Activity'!V462 = "", "",MIN('3.Weekly Hours &amp; Wage Activity'!V462/40,1)),IF('3.Weekly Hours &amp; Wage Activity'!V462="", "",'3.Weekly Hours &amp; Wage Activity'!V462/40 ))),0)</f>
        <v>0</v>
      </c>
      <c r="AN462" s="86">
        <f>IFERROR(IF('3.Weekly Hours &amp; Wage Activity'!W462 = "FT", 1,MIN(1,IF('3.Weekly Hours &amp; Wage Activity'!W462 = "", "",MIN('3.Weekly Hours &amp; Wage Activity'!W462/40,1)),IF('3.Weekly Hours &amp; Wage Activity'!W462="", "",'3.Weekly Hours &amp; Wage Activity'!W462/40 ))),0)</f>
        <v>0</v>
      </c>
      <c r="AO462" s="86">
        <f>IFERROR(IF('3.Weekly Hours &amp; Wage Activity'!X462 = "FT", 1,MIN(1,IF('3.Weekly Hours &amp; Wage Activity'!X462 = "", "",MIN('3.Weekly Hours &amp; Wage Activity'!X462/40,1)),IF('3.Weekly Hours &amp; Wage Activity'!X462="", "",'3.Weekly Hours &amp; Wage Activity'!X462/40 ))),0)</f>
        <v>0</v>
      </c>
      <c r="AP462" s="86">
        <f>IFERROR(IF('3.Weekly Hours &amp; Wage Activity'!Y462 = "FT", 1,MIN(1,IF('3.Weekly Hours &amp; Wage Activity'!Y462 = "", "",MIN('3.Weekly Hours &amp; Wage Activity'!Y462/40,1)),IF('3.Weekly Hours &amp; Wage Activity'!Y462="", "",'3.Weekly Hours &amp; Wage Activity'!Y462/40 ))),0)</f>
        <v>0</v>
      </c>
      <c r="AQ462" s="86">
        <f>IFERROR(IF('3.Weekly Hours &amp; Wage Activity'!Z462 = "FT", 1,MIN(1,IF('3.Weekly Hours &amp; Wage Activity'!Z462 = "", "",MIN('3.Weekly Hours &amp; Wage Activity'!Z462/40,1)),IF('3.Weekly Hours &amp; Wage Activity'!Z462="", "",'3.Weekly Hours &amp; Wage Activity'!Z462/40 ))),0)</f>
        <v>0</v>
      </c>
      <c r="AR462" s="86">
        <f>IFERROR(IF('3.Weekly Hours &amp; Wage Activity'!AA462 = "FT", 1,MIN(1,IF('3.Weekly Hours &amp; Wage Activity'!AA462 = "", "",MIN('3.Weekly Hours &amp; Wage Activity'!AA462/40,1)),IF('3.Weekly Hours &amp; Wage Activity'!AA462="", "",'3.Weekly Hours &amp; Wage Activity'!AA462/40 ))),0)</f>
        <v>0</v>
      </c>
      <c r="AS462" s="86">
        <f>IFERROR(IF('3.Weekly Hours &amp; Wage Activity'!AB462 = "FT", 1,MIN(1,IF('3.Weekly Hours &amp; Wage Activity'!AB462 = "", "",MIN('3.Weekly Hours &amp; Wage Activity'!AB462/40,1)),IF('3.Weekly Hours &amp; Wage Activity'!AB462="", "",'3.Weekly Hours &amp; Wage Activity'!AB462/40 ))),0)</f>
        <v>0</v>
      </c>
      <c r="AT462" s="86">
        <f>IFERROR(IF('3.Weekly Hours &amp; Wage Activity'!AC462 = "FT", 1,MIN(1,IF('3.Weekly Hours &amp; Wage Activity'!AC462 = "", "",MIN('3.Weekly Hours &amp; Wage Activity'!AC462/40,1)),IF('3.Weekly Hours &amp; Wage Activity'!AC462="", "",'3.Weekly Hours &amp; Wage Activity'!AC462/40 ))),0)</f>
        <v>0</v>
      </c>
      <c r="AU462" s="86">
        <f>IFERROR(IF('3.Weekly Hours &amp; Wage Activity'!AD462 = "FT", 1,MIN(1,IF('3.Weekly Hours &amp; Wage Activity'!AD462 = "", "",MIN('3.Weekly Hours &amp; Wage Activity'!AD462/40,1)),IF('3.Weekly Hours &amp; Wage Activity'!AD462="", "",'3.Weekly Hours &amp; Wage Activity'!AD462/40 ))),0)</f>
        <v>0</v>
      </c>
      <c r="AV462" s="86">
        <f>IFERROR(IF('3.Weekly Hours &amp; Wage Activity'!AE462 = "FT", 1,MIN(1,IF('3.Weekly Hours &amp; Wage Activity'!AE462 = "", "",MIN('3.Weekly Hours &amp; Wage Activity'!AE462/40,1)),IF('3.Weekly Hours &amp; Wage Activity'!AE462="", "",'3.Weekly Hours &amp; Wage Activity'!AE462/40 ))),0)</f>
        <v>0</v>
      </c>
      <c r="AW462" s="86">
        <f>IFERROR(IF('3.Weekly Hours &amp; Wage Activity'!AF462 = "FT", 1,MIN(1,IF('3.Weekly Hours &amp; Wage Activity'!AF462 = "", "",MIN('3.Weekly Hours &amp; Wage Activity'!AF462/40,1)),IF('3.Weekly Hours &amp; Wage Activity'!AF462="", "",'3.Weekly Hours &amp; Wage Activity'!AF462/40 ))),0)</f>
        <v>0</v>
      </c>
      <c r="AX462" s="86">
        <f>IFERROR(IF('3.Weekly Hours &amp; Wage Activity'!AG462 = "FT", 1,MIN(1,IF('3.Weekly Hours &amp; Wage Activity'!AG462 = "", "",MIN('3.Weekly Hours &amp; Wage Activity'!AG462/40,1)),IF('3.Weekly Hours &amp; Wage Activity'!AG462="", "",'3.Weekly Hours &amp; Wage Activity'!AG462/40 ))),0)</f>
        <v>0</v>
      </c>
      <c r="AY462" s="523">
        <f>SUM( IF(COUNTIF('3.Weekly Hours &amp; Wage Activity'!J462:Q462, "&lt;&gt;FT") = 0, COLUMNS('3.Weekly Hours &amp; Wage Activity'!J462:AG462) * 40, '3.Weekly Hours &amp; Wage Activity'!J462:AG462))</f>
        <v>0</v>
      </c>
      <c r="AZ462" s="86">
        <f t="shared" si="55"/>
        <v>0</v>
      </c>
      <c r="BA462" s="87">
        <f t="shared" si="56"/>
        <v>0</v>
      </c>
      <c r="BB462" s="74" t="str">
        <f>IF('2.Census &amp; Reference Benchmarks'!K462 = "", "", '2.Census &amp; Reference Benchmarks'!K462)</f>
        <v/>
      </c>
      <c r="BC462" s="185">
        <f>IF('2.Census &amp; Reference Benchmarks'!L462="N/A",IF(OR(AND(G462="",I462=""),AND(G462&lt;DATEVALUE("1/1/2020"),OR(I462="",I462&gt;DATEVALUE("3/31/2020")))),177.14,IF(OR(I462 = "", I462 &gt; DATEVALUE("1/31/2020")), ROUND(177.14*((DATEVALUE("2/1/2020") -G462)/31),1))),IF('2.Census &amp; Reference Benchmarks'!L462="",0,'2.Census &amp; Reference Benchmarks'!L462))</f>
        <v>0</v>
      </c>
      <c r="BD462" s="74" t="str">
        <f>IF('2.Census &amp; Reference Benchmarks'!N462 = "", "", '2.Census &amp; Reference Benchmarks'!N462)</f>
        <v/>
      </c>
      <c r="BE462" s="185">
        <f>IF('2.Census &amp; Reference Benchmarks'!O462="N/A",IF(OR(AND(G462="",I462=""),AND(G462&lt;=DATEVALUE("2/1/2020"),OR(I462="",I462&gt;=DATEVALUE("2/29/2020")))),165.71,IF(AND(G462&gt;DATEVALUE("2/1/2020"),OR(I462="",I462&lt;=DATEVALUE("2/29/2020"))),((DATEVALUE("3/1/2020")-G462)/29)*165.71,"")),IF('2.Census &amp; Reference Benchmarks'!O462="",0,'2.Census &amp; Reference Benchmarks'!O462))</f>
        <v>0</v>
      </c>
    </row>
    <row r="463" spans="1:57" x14ac:dyDescent="0.25">
      <c r="A463" s="3"/>
      <c r="B463" s="56">
        <f>IF('2.Census &amp; Reference Benchmarks'!B463 &lt;&gt;"",'2.Census &amp; Reference Benchmarks'!B463,"")</f>
        <v>0</v>
      </c>
      <c r="C463" s="56">
        <f>IF('2.Census &amp; Reference Benchmarks'!C463 &lt;&gt;"",'2.Census &amp; Reference Benchmarks'!C463,"")</f>
        <v>0</v>
      </c>
      <c r="D463" s="57" t="str">
        <f>IF('2.Census &amp; Reference Benchmarks'!D463 &lt;&gt;"",'2.Census &amp; Reference Benchmarks'!D463,"")</f>
        <v/>
      </c>
      <c r="E463" s="56" t="str">
        <f>IF('2.Census &amp; Reference Benchmarks'!E463 &lt;&gt;"",'2.Census &amp; Reference Benchmarks'!E463,"")</f>
        <v/>
      </c>
      <c r="F463" s="56" t="str">
        <f>IF('2.Census &amp; Reference Benchmarks'!F463 &lt;&gt;"",'2.Census &amp; Reference Benchmarks'!F463,"")</f>
        <v/>
      </c>
      <c r="G463" s="58" t="str">
        <f>IF('2.Census &amp; Reference Benchmarks'!G463 &lt;&gt;"",'2.Census &amp; Reference Benchmarks'!G463,"")</f>
        <v/>
      </c>
      <c r="H463" s="58" t="str">
        <f>IF('2.Census &amp; Reference Benchmarks'!H463 &lt;&gt;"",'2.Census &amp; Reference Benchmarks'!H463,"")</f>
        <v/>
      </c>
      <c r="I463" s="58" t="str">
        <f>IF('2.Census &amp; Reference Benchmarks'!I463 &lt;&gt;"",'2.Census &amp; Reference Benchmarks'!I463,"")</f>
        <v/>
      </c>
      <c r="J463" s="69" t="str">
        <f>IF('2.Census &amp; Reference Benchmarks'!J463 &lt;&gt;"",'2.Census &amp; Reference Benchmarks'!J463,"")</f>
        <v/>
      </c>
      <c r="K463" s="58" t="str">
        <f>IF('7.Safe Harbor Input Data &amp; Calc'!Q465 &lt;&gt; "", '7.Safe Harbor Input Data &amp; Calc'!Q465, "")</f>
        <v>No</v>
      </c>
      <c r="L463" s="59" t="str">
        <f>IF('2.Census &amp; Reference Benchmarks'!T463&lt;&gt; "",'2.Census &amp; Reference Benchmarks'!T463,"")</f>
        <v/>
      </c>
      <c r="M463" s="60">
        <f>'2.Census &amp; Reference Benchmarks'!M463</f>
        <v>0</v>
      </c>
      <c r="N463" s="60">
        <f>'2.Census &amp; Reference Benchmarks'!P463</f>
        <v>0</v>
      </c>
      <c r="O463" s="60">
        <f>'2.Census &amp; Reference Benchmarks'!S463</f>
        <v>0</v>
      </c>
      <c r="P463" s="52">
        <f>IF( AND(I463 &lt; '1. Summary for SBA'!$J$7, I463 &lt;&gt;""), 0, IF(AND(G463="",I463=""),SUM(M463:O463)*4,IF(I463&lt;'1. Summary for SBA'!$J$7,0,IF(K463="Yes",0,IF(H463="Salary",IF(AND(SUM(M463:O463)*4&lt;100000,L463=""),(SUM(M463:O463)/(IF(OR(I463=0,I463&gt;=DATEVALUE("3/31/2020")),DATEVALUE("3/31/2020"),I463)-IF(OR(G463&lt;=DATEVALUE("1/1/2020"), G463 = ""),DATEVALUE("1/1/2020"),IF(OR(MONTH(G463)=1),G463+1,IF(MONTH(G463)=3,G463,G463-1)))))*360,0),0)))))</f>
        <v>0</v>
      </c>
      <c r="Q463" s="52">
        <f t="shared" si="50"/>
        <v>0</v>
      </c>
      <c r="R463" s="67">
        <f t="shared" si="51"/>
        <v>0</v>
      </c>
      <c r="S463" s="53">
        <f>SUM('3.Weekly Hours &amp; Wage Activity'!AI463:BF463)</f>
        <v>0</v>
      </c>
      <c r="T463" s="53">
        <f>IF(AND(I463&lt;&gt; "",  I463 &lt; '1. Summary for SBA'!$J$11 +168, I463 &gt; '1. Summary for SBA'!$J$11),S463+(((168-(I463-'1. Summary for SBA'!$J$11+1))*S463)/((I463-'1. Summary for SBA'!$J$11+1))),0)</f>
        <v>0</v>
      </c>
      <c r="U463" s="369">
        <f>IF(K463= "Yes",0,IF( H463 = "salary",IF(T463 = 0,MAX(0,$R463-$S463), R463-T463),IF( H463 = "Hourly",'6. Hourly EE Wage Reduction'!AA463, 0)))</f>
        <v>0</v>
      </c>
      <c r="V463" s="67">
        <f t="shared" si="52"/>
        <v>0</v>
      </c>
      <c r="W463" s="405" t="str">
        <f>IF(U463 = 0, "No",IF('6. Hourly EE Wage Reduction'!T463 &gt;'6. Hourly EE Wage Reduction'!W463, "Yes", "No"))</f>
        <v>No</v>
      </c>
      <c r="X463" s="67">
        <f t="shared" si="53"/>
        <v>0</v>
      </c>
      <c r="Y463" s="67">
        <f t="shared" si="54"/>
        <v>0</v>
      </c>
      <c r="AA463" s="86">
        <f>IFERROR(IF('3.Weekly Hours &amp; Wage Activity'!J463 = "FT", 1,MIN(1,IF('3.Weekly Hours &amp; Wage Activity'!J463 = "", "",MIN('3.Weekly Hours &amp; Wage Activity'!J463/40,1)),IF('3.Weekly Hours &amp; Wage Activity'!J463="", "",'3.Weekly Hours &amp; Wage Activity'!J463/40 ))),0)</f>
        <v>0</v>
      </c>
      <c r="AB463" s="86">
        <f>IFERROR(IF('3.Weekly Hours &amp; Wage Activity'!K463 = "FT", 1,MIN(1,IF('3.Weekly Hours &amp; Wage Activity'!K463 = "", "",MIN('3.Weekly Hours &amp; Wage Activity'!K463/40,1)),IF('3.Weekly Hours &amp; Wage Activity'!K463="", "",'3.Weekly Hours &amp; Wage Activity'!K463/40 ))),0)</f>
        <v>0</v>
      </c>
      <c r="AC463" s="86">
        <f>IFERROR(IF('3.Weekly Hours &amp; Wage Activity'!L463 = "FT", 1,MIN(1,IF('3.Weekly Hours &amp; Wage Activity'!L463 = "", "",MIN('3.Weekly Hours &amp; Wage Activity'!L463/40,1)),IF('3.Weekly Hours &amp; Wage Activity'!L463="", "",'3.Weekly Hours &amp; Wage Activity'!L463/40 ))),0)</f>
        <v>0</v>
      </c>
      <c r="AD463" s="86">
        <f>IFERROR(IF('3.Weekly Hours &amp; Wage Activity'!M463 = "FT", 1,MIN(1,IF('3.Weekly Hours &amp; Wage Activity'!M463 = "", "",MIN('3.Weekly Hours &amp; Wage Activity'!M463/40,1)),IF('3.Weekly Hours &amp; Wage Activity'!M463="", "",'3.Weekly Hours &amp; Wage Activity'!M463/40 ))),0)</f>
        <v>0</v>
      </c>
      <c r="AE463" s="86">
        <f>IFERROR(IF('3.Weekly Hours &amp; Wage Activity'!N463 = "FT", 1,MIN(1,IF('3.Weekly Hours &amp; Wage Activity'!N463 = "", "",MIN('3.Weekly Hours &amp; Wage Activity'!N463/40,1)),IF('3.Weekly Hours &amp; Wage Activity'!N463="", "",'3.Weekly Hours &amp; Wage Activity'!N463/40 ))),0)</f>
        <v>0</v>
      </c>
      <c r="AF463" s="86">
        <f>IFERROR(IF('3.Weekly Hours &amp; Wage Activity'!O463 = "FT", 1,MIN(1,IF('3.Weekly Hours &amp; Wage Activity'!O463 = "", "",MIN('3.Weekly Hours &amp; Wage Activity'!O463/40,1)),IF('3.Weekly Hours &amp; Wage Activity'!O463="", "",'3.Weekly Hours &amp; Wage Activity'!O463/40 ))),0)</f>
        <v>0</v>
      </c>
      <c r="AG463" s="86">
        <f>IFERROR(IF('3.Weekly Hours &amp; Wage Activity'!P463 = "FT", 1,MIN(1,IF('3.Weekly Hours &amp; Wage Activity'!P463 = "", "",MIN('3.Weekly Hours &amp; Wage Activity'!P463/40,1)),IF('3.Weekly Hours &amp; Wage Activity'!P463="", "",'3.Weekly Hours &amp; Wage Activity'!P463/40 ))),0)</f>
        <v>0</v>
      </c>
      <c r="AH463" s="86">
        <f>IFERROR(IF('3.Weekly Hours &amp; Wage Activity'!Q463 = "FT", 1,MIN(1,IF('3.Weekly Hours &amp; Wage Activity'!Q463 = "", "",MIN('3.Weekly Hours &amp; Wage Activity'!Q463/40,1)),IF('3.Weekly Hours &amp; Wage Activity'!Q463="", "",'3.Weekly Hours &amp; Wage Activity'!Q463/40 ))),0)</f>
        <v>0</v>
      </c>
      <c r="AI463" s="86">
        <f>IFERROR(IF('3.Weekly Hours &amp; Wage Activity'!R463 = "FT", 1,MIN(1,IF('3.Weekly Hours &amp; Wage Activity'!R463 = "", "",MIN('3.Weekly Hours &amp; Wage Activity'!R463/40,1)),IF('3.Weekly Hours &amp; Wage Activity'!R463="", "",'3.Weekly Hours &amp; Wage Activity'!R463/40 ))),0)</f>
        <v>0</v>
      </c>
      <c r="AJ463" s="86">
        <f>IFERROR(IF('3.Weekly Hours &amp; Wage Activity'!S463 = "FT", 1,MIN(1,IF('3.Weekly Hours &amp; Wage Activity'!S463 = "", "",MIN('3.Weekly Hours &amp; Wage Activity'!S463/40,1)),IF('3.Weekly Hours &amp; Wage Activity'!S463="", "",'3.Weekly Hours &amp; Wage Activity'!S463/40 ))),0)</f>
        <v>0</v>
      </c>
      <c r="AK463" s="86">
        <f>IFERROR(IF('3.Weekly Hours &amp; Wage Activity'!T463 = "FT", 1,MIN(1,IF('3.Weekly Hours &amp; Wage Activity'!T463 = "", "",MIN('3.Weekly Hours &amp; Wage Activity'!T463/40,1)),IF('3.Weekly Hours &amp; Wage Activity'!T463="", "",'3.Weekly Hours &amp; Wage Activity'!T463/40 ))),0)</f>
        <v>0</v>
      </c>
      <c r="AL463" s="86">
        <f>IFERROR(IF('3.Weekly Hours &amp; Wage Activity'!U463 = "FT", 1,MIN(1,IF('3.Weekly Hours &amp; Wage Activity'!U463 = "", "",MIN('3.Weekly Hours &amp; Wage Activity'!U463/40,1)),IF('3.Weekly Hours &amp; Wage Activity'!U463="", "",'3.Weekly Hours &amp; Wage Activity'!U463/40 ))),0)</f>
        <v>0</v>
      </c>
      <c r="AM463" s="86">
        <f>IFERROR(IF('3.Weekly Hours &amp; Wage Activity'!V463 = "FT", 1,MIN(1,IF('3.Weekly Hours &amp; Wage Activity'!V463 = "", "",MIN('3.Weekly Hours &amp; Wage Activity'!V463/40,1)),IF('3.Weekly Hours &amp; Wage Activity'!V463="", "",'3.Weekly Hours &amp; Wage Activity'!V463/40 ))),0)</f>
        <v>0</v>
      </c>
      <c r="AN463" s="86">
        <f>IFERROR(IF('3.Weekly Hours &amp; Wage Activity'!W463 = "FT", 1,MIN(1,IF('3.Weekly Hours &amp; Wage Activity'!W463 = "", "",MIN('3.Weekly Hours &amp; Wage Activity'!W463/40,1)),IF('3.Weekly Hours &amp; Wage Activity'!W463="", "",'3.Weekly Hours &amp; Wage Activity'!W463/40 ))),0)</f>
        <v>0</v>
      </c>
      <c r="AO463" s="86">
        <f>IFERROR(IF('3.Weekly Hours &amp; Wage Activity'!X463 = "FT", 1,MIN(1,IF('3.Weekly Hours &amp; Wage Activity'!X463 = "", "",MIN('3.Weekly Hours &amp; Wage Activity'!X463/40,1)),IF('3.Weekly Hours &amp; Wage Activity'!X463="", "",'3.Weekly Hours &amp; Wage Activity'!X463/40 ))),0)</f>
        <v>0</v>
      </c>
      <c r="AP463" s="86">
        <f>IFERROR(IF('3.Weekly Hours &amp; Wage Activity'!Y463 = "FT", 1,MIN(1,IF('3.Weekly Hours &amp; Wage Activity'!Y463 = "", "",MIN('3.Weekly Hours &amp; Wage Activity'!Y463/40,1)),IF('3.Weekly Hours &amp; Wage Activity'!Y463="", "",'3.Weekly Hours &amp; Wage Activity'!Y463/40 ))),0)</f>
        <v>0</v>
      </c>
      <c r="AQ463" s="86">
        <f>IFERROR(IF('3.Weekly Hours &amp; Wage Activity'!Z463 = "FT", 1,MIN(1,IF('3.Weekly Hours &amp; Wage Activity'!Z463 = "", "",MIN('3.Weekly Hours &amp; Wage Activity'!Z463/40,1)),IF('3.Weekly Hours &amp; Wage Activity'!Z463="", "",'3.Weekly Hours &amp; Wage Activity'!Z463/40 ))),0)</f>
        <v>0</v>
      </c>
      <c r="AR463" s="86">
        <f>IFERROR(IF('3.Weekly Hours &amp; Wage Activity'!AA463 = "FT", 1,MIN(1,IF('3.Weekly Hours &amp; Wage Activity'!AA463 = "", "",MIN('3.Weekly Hours &amp; Wage Activity'!AA463/40,1)),IF('3.Weekly Hours &amp; Wage Activity'!AA463="", "",'3.Weekly Hours &amp; Wage Activity'!AA463/40 ))),0)</f>
        <v>0</v>
      </c>
      <c r="AS463" s="86">
        <f>IFERROR(IF('3.Weekly Hours &amp; Wage Activity'!AB463 = "FT", 1,MIN(1,IF('3.Weekly Hours &amp; Wage Activity'!AB463 = "", "",MIN('3.Weekly Hours &amp; Wage Activity'!AB463/40,1)),IF('3.Weekly Hours &amp; Wage Activity'!AB463="", "",'3.Weekly Hours &amp; Wage Activity'!AB463/40 ))),0)</f>
        <v>0</v>
      </c>
      <c r="AT463" s="86">
        <f>IFERROR(IF('3.Weekly Hours &amp; Wage Activity'!AC463 = "FT", 1,MIN(1,IF('3.Weekly Hours &amp; Wage Activity'!AC463 = "", "",MIN('3.Weekly Hours &amp; Wage Activity'!AC463/40,1)),IF('3.Weekly Hours &amp; Wage Activity'!AC463="", "",'3.Weekly Hours &amp; Wage Activity'!AC463/40 ))),0)</f>
        <v>0</v>
      </c>
      <c r="AU463" s="86">
        <f>IFERROR(IF('3.Weekly Hours &amp; Wage Activity'!AD463 = "FT", 1,MIN(1,IF('3.Weekly Hours &amp; Wage Activity'!AD463 = "", "",MIN('3.Weekly Hours &amp; Wage Activity'!AD463/40,1)),IF('3.Weekly Hours &amp; Wage Activity'!AD463="", "",'3.Weekly Hours &amp; Wage Activity'!AD463/40 ))),0)</f>
        <v>0</v>
      </c>
      <c r="AV463" s="86">
        <f>IFERROR(IF('3.Weekly Hours &amp; Wage Activity'!AE463 = "FT", 1,MIN(1,IF('3.Weekly Hours &amp; Wage Activity'!AE463 = "", "",MIN('3.Weekly Hours &amp; Wage Activity'!AE463/40,1)),IF('3.Weekly Hours &amp; Wage Activity'!AE463="", "",'3.Weekly Hours &amp; Wage Activity'!AE463/40 ))),0)</f>
        <v>0</v>
      </c>
      <c r="AW463" s="86">
        <f>IFERROR(IF('3.Weekly Hours &amp; Wage Activity'!AF463 = "FT", 1,MIN(1,IF('3.Weekly Hours &amp; Wage Activity'!AF463 = "", "",MIN('3.Weekly Hours &amp; Wage Activity'!AF463/40,1)),IF('3.Weekly Hours &amp; Wage Activity'!AF463="", "",'3.Weekly Hours &amp; Wage Activity'!AF463/40 ))),0)</f>
        <v>0</v>
      </c>
      <c r="AX463" s="86">
        <f>IFERROR(IF('3.Weekly Hours &amp; Wage Activity'!AG463 = "FT", 1,MIN(1,IF('3.Weekly Hours &amp; Wage Activity'!AG463 = "", "",MIN('3.Weekly Hours &amp; Wage Activity'!AG463/40,1)),IF('3.Weekly Hours &amp; Wage Activity'!AG463="", "",'3.Weekly Hours &amp; Wage Activity'!AG463/40 ))),0)</f>
        <v>0</v>
      </c>
      <c r="AY463" s="523">
        <f>SUM( IF(COUNTIF('3.Weekly Hours &amp; Wage Activity'!J463:Q463, "&lt;&gt;FT") = 0, COLUMNS('3.Weekly Hours &amp; Wage Activity'!J463:AG463) * 40, '3.Weekly Hours &amp; Wage Activity'!J463:AG463))</f>
        <v>0</v>
      </c>
      <c r="AZ463" s="86">
        <f t="shared" si="55"/>
        <v>0</v>
      </c>
      <c r="BA463" s="87">
        <f t="shared" si="56"/>
        <v>0</v>
      </c>
      <c r="BB463" s="74" t="str">
        <f>IF('2.Census &amp; Reference Benchmarks'!K463 = "", "", '2.Census &amp; Reference Benchmarks'!K463)</f>
        <v/>
      </c>
      <c r="BC463" s="185">
        <f>IF('2.Census &amp; Reference Benchmarks'!L463="N/A",IF(OR(AND(G463="",I463=""),AND(G463&lt;DATEVALUE("1/1/2020"),OR(I463="",I463&gt;DATEVALUE("3/31/2020")))),177.14,IF(OR(I463 = "", I463 &gt; DATEVALUE("1/31/2020")), ROUND(177.14*((DATEVALUE("2/1/2020") -G463)/31),1))),IF('2.Census &amp; Reference Benchmarks'!L463="",0,'2.Census &amp; Reference Benchmarks'!L463))</f>
        <v>0</v>
      </c>
      <c r="BD463" s="74" t="str">
        <f>IF('2.Census &amp; Reference Benchmarks'!N463 = "", "", '2.Census &amp; Reference Benchmarks'!N463)</f>
        <v/>
      </c>
      <c r="BE463" s="185">
        <f>IF('2.Census &amp; Reference Benchmarks'!O463="N/A",IF(OR(AND(G463="",I463=""),AND(G463&lt;=DATEVALUE("2/1/2020"),OR(I463="",I463&gt;=DATEVALUE("2/29/2020")))),165.71,IF(AND(G463&gt;DATEVALUE("2/1/2020"),OR(I463="",I463&lt;=DATEVALUE("2/29/2020"))),((DATEVALUE("3/1/2020")-G463)/29)*165.71,"")),IF('2.Census &amp; Reference Benchmarks'!O463="",0,'2.Census &amp; Reference Benchmarks'!O463))</f>
        <v>0</v>
      </c>
    </row>
    <row r="464" spans="1:57" x14ac:dyDescent="0.25">
      <c r="A464" s="3"/>
      <c r="B464" s="56">
        <f>IF('2.Census &amp; Reference Benchmarks'!B464 &lt;&gt;"",'2.Census &amp; Reference Benchmarks'!B464,"")</f>
        <v>0</v>
      </c>
      <c r="C464" s="56">
        <f>IF('2.Census &amp; Reference Benchmarks'!C464 &lt;&gt;"",'2.Census &amp; Reference Benchmarks'!C464,"")</f>
        <v>0</v>
      </c>
      <c r="D464" s="57" t="str">
        <f>IF('2.Census &amp; Reference Benchmarks'!D464 &lt;&gt;"",'2.Census &amp; Reference Benchmarks'!D464,"")</f>
        <v/>
      </c>
      <c r="E464" s="56" t="str">
        <f>IF('2.Census &amp; Reference Benchmarks'!E464 &lt;&gt;"",'2.Census &amp; Reference Benchmarks'!E464,"")</f>
        <v/>
      </c>
      <c r="F464" s="56" t="str">
        <f>IF('2.Census &amp; Reference Benchmarks'!F464 &lt;&gt;"",'2.Census &amp; Reference Benchmarks'!F464,"")</f>
        <v/>
      </c>
      <c r="G464" s="58" t="str">
        <f>IF('2.Census &amp; Reference Benchmarks'!G464 &lt;&gt;"",'2.Census &amp; Reference Benchmarks'!G464,"")</f>
        <v/>
      </c>
      <c r="H464" s="58" t="str">
        <f>IF('2.Census &amp; Reference Benchmarks'!H464 &lt;&gt;"",'2.Census &amp; Reference Benchmarks'!H464,"")</f>
        <v/>
      </c>
      <c r="I464" s="58" t="str">
        <f>IF('2.Census &amp; Reference Benchmarks'!I464 &lt;&gt;"",'2.Census &amp; Reference Benchmarks'!I464,"")</f>
        <v/>
      </c>
      <c r="J464" s="69" t="str">
        <f>IF('2.Census &amp; Reference Benchmarks'!J464 &lt;&gt;"",'2.Census &amp; Reference Benchmarks'!J464,"")</f>
        <v/>
      </c>
      <c r="K464" s="58" t="str">
        <f>IF('7.Safe Harbor Input Data &amp; Calc'!Q466 &lt;&gt; "", '7.Safe Harbor Input Data &amp; Calc'!Q466, "")</f>
        <v>No</v>
      </c>
      <c r="L464" s="59" t="str">
        <f>IF('2.Census &amp; Reference Benchmarks'!T464&lt;&gt; "",'2.Census &amp; Reference Benchmarks'!T464,"")</f>
        <v/>
      </c>
      <c r="M464" s="60">
        <f>'2.Census &amp; Reference Benchmarks'!M464</f>
        <v>0</v>
      </c>
      <c r="N464" s="60">
        <f>'2.Census &amp; Reference Benchmarks'!P464</f>
        <v>0</v>
      </c>
      <c r="O464" s="60">
        <f>'2.Census &amp; Reference Benchmarks'!S464</f>
        <v>0</v>
      </c>
      <c r="P464" s="52">
        <f>IF( AND(I464 &lt; '1. Summary for SBA'!$J$7, I464 &lt;&gt;""), 0, IF(AND(G464="",I464=""),SUM(M464:O464)*4,IF(I464&lt;'1. Summary for SBA'!$J$7,0,IF(K464="Yes",0,IF(H464="Salary",IF(AND(SUM(M464:O464)*4&lt;100000,L464=""),(SUM(M464:O464)/(IF(OR(I464=0,I464&gt;=DATEVALUE("3/31/2020")),DATEVALUE("3/31/2020"),I464)-IF(OR(G464&lt;=DATEVALUE("1/1/2020"), G464 = ""),DATEVALUE("1/1/2020"),IF(OR(MONTH(G464)=1),G464+1,IF(MONTH(G464)=3,G464,G464-1)))))*360,0),0)))))</f>
        <v>0</v>
      </c>
      <c r="Q464" s="52">
        <f t="shared" si="50"/>
        <v>0</v>
      </c>
      <c r="R464" s="67">
        <f t="shared" si="51"/>
        <v>0</v>
      </c>
      <c r="S464" s="53">
        <f>SUM('3.Weekly Hours &amp; Wage Activity'!AI464:BF464)</f>
        <v>0</v>
      </c>
      <c r="T464" s="53">
        <f>IF(AND(I464&lt;&gt; "",  I464 &lt; '1. Summary for SBA'!$J$11 +168, I464 &gt; '1. Summary for SBA'!$J$11),S464+(((168-(I464-'1. Summary for SBA'!$J$11+1))*S464)/((I464-'1. Summary for SBA'!$J$11+1))),0)</f>
        <v>0</v>
      </c>
      <c r="U464" s="369">
        <f>IF(K464= "Yes",0,IF( H464 = "salary",IF(T464 = 0,MAX(0,$R464-$S464), R464-T464),IF( H464 = "Hourly",'6. Hourly EE Wage Reduction'!AA464, 0)))</f>
        <v>0</v>
      </c>
      <c r="V464" s="67">
        <f t="shared" si="52"/>
        <v>0</v>
      </c>
      <c r="W464" s="405" t="str">
        <f>IF(U464 = 0, "No",IF('6. Hourly EE Wage Reduction'!T464 &gt;'6. Hourly EE Wage Reduction'!W464, "Yes", "No"))</f>
        <v>No</v>
      </c>
      <c r="X464" s="67">
        <f t="shared" si="53"/>
        <v>0</v>
      </c>
      <c r="Y464" s="67">
        <f t="shared" si="54"/>
        <v>0</v>
      </c>
      <c r="AA464" s="86">
        <f>IFERROR(IF('3.Weekly Hours &amp; Wage Activity'!J464 = "FT", 1,MIN(1,IF('3.Weekly Hours &amp; Wage Activity'!J464 = "", "",MIN('3.Weekly Hours &amp; Wage Activity'!J464/40,1)),IF('3.Weekly Hours &amp; Wage Activity'!J464="", "",'3.Weekly Hours &amp; Wage Activity'!J464/40 ))),0)</f>
        <v>0</v>
      </c>
      <c r="AB464" s="86">
        <f>IFERROR(IF('3.Weekly Hours &amp; Wage Activity'!K464 = "FT", 1,MIN(1,IF('3.Weekly Hours &amp; Wage Activity'!K464 = "", "",MIN('3.Weekly Hours &amp; Wage Activity'!K464/40,1)),IF('3.Weekly Hours &amp; Wage Activity'!K464="", "",'3.Weekly Hours &amp; Wage Activity'!K464/40 ))),0)</f>
        <v>0</v>
      </c>
      <c r="AC464" s="86">
        <f>IFERROR(IF('3.Weekly Hours &amp; Wage Activity'!L464 = "FT", 1,MIN(1,IF('3.Weekly Hours &amp; Wage Activity'!L464 = "", "",MIN('3.Weekly Hours &amp; Wage Activity'!L464/40,1)),IF('3.Weekly Hours &amp; Wage Activity'!L464="", "",'3.Weekly Hours &amp; Wage Activity'!L464/40 ))),0)</f>
        <v>0</v>
      </c>
      <c r="AD464" s="86">
        <f>IFERROR(IF('3.Weekly Hours &amp; Wage Activity'!M464 = "FT", 1,MIN(1,IF('3.Weekly Hours &amp; Wage Activity'!M464 = "", "",MIN('3.Weekly Hours &amp; Wage Activity'!M464/40,1)),IF('3.Weekly Hours &amp; Wage Activity'!M464="", "",'3.Weekly Hours &amp; Wage Activity'!M464/40 ))),0)</f>
        <v>0</v>
      </c>
      <c r="AE464" s="86">
        <f>IFERROR(IF('3.Weekly Hours &amp; Wage Activity'!N464 = "FT", 1,MIN(1,IF('3.Weekly Hours &amp; Wage Activity'!N464 = "", "",MIN('3.Weekly Hours &amp; Wage Activity'!N464/40,1)),IF('3.Weekly Hours &amp; Wage Activity'!N464="", "",'3.Weekly Hours &amp; Wage Activity'!N464/40 ))),0)</f>
        <v>0</v>
      </c>
      <c r="AF464" s="86">
        <f>IFERROR(IF('3.Weekly Hours &amp; Wage Activity'!O464 = "FT", 1,MIN(1,IF('3.Weekly Hours &amp; Wage Activity'!O464 = "", "",MIN('3.Weekly Hours &amp; Wage Activity'!O464/40,1)),IF('3.Weekly Hours &amp; Wage Activity'!O464="", "",'3.Weekly Hours &amp; Wage Activity'!O464/40 ))),0)</f>
        <v>0</v>
      </c>
      <c r="AG464" s="86">
        <f>IFERROR(IF('3.Weekly Hours &amp; Wage Activity'!P464 = "FT", 1,MIN(1,IF('3.Weekly Hours &amp; Wage Activity'!P464 = "", "",MIN('3.Weekly Hours &amp; Wage Activity'!P464/40,1)),IF('3.Weekly Hours &amp; Wage Activity'!P464="", "",'3.Weekly Hours &amp; Wage Activity'!P464/40 ))),0)</f>
        <v>0</v>
      </c>
      <c r="AH464" s="86">
        <f>IFERROR(IF('3.Weekly Hours &amp; Wage Activity'!Q464 = "FT", 1,MIN(1,IF('3.Weekly Hours &amp; Wage Activity'!Q464 = "", "",MIN('3.Weekly Hours &amp; Wage Activity'!Q464/40,1)),IF('3.Weekly Hours &amp; Wage Activity'!Q464="", "",'3.Weekly Hours &amp; Wage Activity'!Q464/40 ))),0)</f>
        <v>0</v>
      </c>
      <c r="AI464" s="86">
        <f>IFERROR(IF('3.Weekly Hours &amp; Wage Activity'!R464 = "FT", 1,MIN(1,IF('3.Weekly Hours &amp; Wage Activity'!R464 = "", "",MIN('3.Weekly Hours &amp; Wage Activity'!R464/40,1)),IF('3.Weekly Hours &amp; Wage Activity'!R464="", "",'3.Weekly Hours &amp; Wage Activity'!R464/40 ))),0)</f>
        <v>0</v>
      </c>
      <c r="AJ464" s="86">
        <f>IFERROR(IF('3.Weekly Hours &amp; Wage Activity'!S464 = "FT", 1,MIN(1,IF('3.Weekly Hours &amp; Wage Activity'!S464 = "", "",MIN('3.Weekly Hours &amp; Wage Activity'!S464/40,1)),IF('3.Weekly Hours &amp; Wage Activity'!S464="", "",'3.Weekly Hours &amp; Wage Activity'!S464/40 ))),0)</f>
        <v>0</v>
      </c>
      <c r="AK464" s="86">
        <f>IFERROR(IF('3.Weekly Hours &amp; Wage Activity'!T464 = "FT", 1,MIN(1,IF('3.Weekly Hours &amp; Wage Activity'!T464 = "", "",MIN('3.Weekly Hours &amp; Wage Activity'!T464/40,1)),IF('3.Weekly Hours &amp; Wage Activity'!T464="", "",'3.Weekly Hours &amp; Wage Activity'!T464/40 ))),0)</f>
        <v>0</v>
      </c>
      <c r="AL464" s="86">
        <f>IFERROR(IF('3.Weekly Hours &amp; Wage Activity'!U464 = "FT", 1,MIN(1,IF('3.Weekly Hours &amp; Wage Activity'!U464 = "", "",MIN('3.Weekly Hours &amp; Wage Activity'!U464/40,1)),IF('3.Weekly Hours &amp; Wage Activity'!U464="", "",'3.Weekly Hours &amp; Wage Activity'!U464/40 ))),0)</f>
        <v>0</v>
      </c>
      <c r="AM464" s="86">
        <f>IFERROR(IF('3.Weekly Hours &amp; Wage Activity'!V464 = "FT", 1,MIN(1,IF('3.Weekly Hours &amp; Wage Activity'!V464 = "", "",MIN('3.Weekly Hours &amp; Wage Activity'!V464/40,1)),IF('3.Weekly Hours &amp; Wage Activity'!V464="", "",'3.Weekly Hours &amp; Wage Activity'!V464/40 ))),0)</f>
        <v>0</v>
      </c>
      <c r="AN464" s="86">
        <f>IFERROR(IF('3.Weekly Hours &amp; Wage Activity'!W464 = "FT", 1,MIN(1,IF('3.Weekly Hours &amp; Wage Activity'!W464 = "", "",MIN('3.Weekly Hours &amp; Wage Activity'!W464/40,1)),IF('3.Weekly Hours &amp; Wage Activity'!W464="", "",'3.Weekly Hours &amp; Wage Activity'!W464/40 ))),0)</f>
        <v>0</v>
      </c>
      <c r="AO464" s="86">
        <f>IFERROR(IF('3.Weekly Hours &amp; Wage Activity'!X464 = "FT", 1,MIN(1,IF('3.Weekly Hours &amp; Wage Activity'!X464 = "", "",MIN('3.Weekly Hours &amp; Wage Activity'!X464/40,1)),IF('3.Weekly Hours &amp; Wage Activity'!X464="", "",'3.Weekly Hours &amp; Wage Activity'!X464/40 ))),0)</f>
        <v>0</v>
      </c>
      <c r="AP464" s="86">
        <f>IFERROR(IF('3.Weekly Hours &amp; Wage Activity'!Y464 = "FT", 1,MIN(1,IF('3.Weekly Hours &amp; Wage Activity'!Y464 = "", "",MIN('3.Weekly Hours &amp; Wage Activity'!Y464/40,1)),IF('3.Weekly Hours &amp; Wage Activity'!Y464="", "",'3.Weekly Hours &amp; Wage Activity'!Y464/40 ))),0)</f>
        <v>0</v>
      </c>
      <c r="AQ464" s="86">
        <f>IFERROR(IF('3.Weekly Hours &amp; Wage Activity'!Z464 = "FT", 1,MIN(1,IF('3.Weekly Hours &amp; Wage Activity'!Z464 = "", "",MIN('3.Weekly Hours &amp; Wage Activity'!Z464/40,1)),IF('3.Weekly Hours &amp; Wage Activity'!Z464="", "",'3.Weekly Hours &amp; Wage Activity'!Z464/40 ))),0)</f>
        <v>0</v>
      </c>
      <c r="AR464" s="86">
        <f>IFERROR(IF('3.Weekly Hours &amp; Wage Activity'!AA464 = "FT", 1,MIN(1,IF('3.Weekly Hours &amp; Wage Activity'!AA464 = "", "",MIN('3.Weekly Hours &amp; Wage Activity'!AA464/40,1)),IF('3.Weekly Hours &amp; Wage Activity'!AA464="", "",'3.Weekly Hours &amp; Wage Activity'!AA464/40 ))),0)</f>
        <v>0</v>
      </c>
      <c r="AS464" s="86">
        <f>IFERROR(IF('3.Weekly Hours &amp; Wage Activity'!AB464 = "FT", 1,MIN(1,IF('3.Weekly Hours &amp; Wage Activity'!AB464 = "", "",MIN('3.Weekly Hours &amp; Wage Activity'!AB464/40,1)),IF('3.Weekly Hours &amp; Wage Activity'!AB464="", "",'3.Weekly Hours &amp; Wage Activity'!AB464/40 ))),0)</f>
        <v>0</v>
      </c>
      <c r="AT464" s="86">
        <f>IFERROR(IF('3.Weekly Hours &amp; Wage Activity'!AC464 = "FT", 1,MIN(1,IF('3.Weekly Hours &amp; Wage Activity'!AC464 = "", "",MIN('3.Weekly Hours &amp; Wage Activity'!AC464/40,1)),IF('3.Weekly Hours &amp; Wage Activity'!AC464="", "",'3.Weekly Hours &amp; Wage Activity'!AC464/40 ))),0)</f>
        <v>0</v>
      </c>
      <c r="AU464" s="86">
        <f>IFERROR(IF('3.Weekly Hours &amp; Wage Activity'!AD464 = "FT", 1,MIN(1,IF('3.Weekly Hours &amp; Wage Activity'!AD464 = "", "",MIN('3.Weekly Hours &amp; Wage Activity'!AD464/40,1)),IF('3.Weekly Hours &amp; Wage Activity'!AD464="", "",'3.Weekly Hours &amp; Wage Activity'!AD464/40 ))),0)</f>
        <v>0</v>
      </c>
      <c r="AV464" s="86">
        <f>IFERROR(IF('3.Weekly Hours &amp; Wage Activity'!AE464 = "FT", 1,MIN(1,IF('3.Weekly Hours &amp; Wage Activity'!AE464 = "", "",MIN('3.Weekly Hours &amp; Wage Activity'!AE464/40,1)),IF('3.Weekly Hours &amp; Wage Activity'!AE464="", "",'3.Weekly Hours &amp; Wage Activity'!AE464/40 ))),0)</f>
        <v>0</v>
      </c>
      <c r="AW464" s="86">
        <f>IFERROR(IF('3.Weekly Hours &amp; Wage Activity'!AF464 = "FT", 1,MIN(1,IF('3.Weekly Hours &amp; Wage Activity'!AF464 = "", "",MIN('3.Weekly Hours &amp; Wage Activity'!AF464/40,1)),IF('3.Weekly Hours &amp; Wage Activity'!AF464="", "",'3.Weekly Hours &amp; Wage Activity'!AF464/40 ))),0)</f>
        <v>0</v>
      </c>
      <c r="AX464" s="86">
        <f>IFERROR(IF('3.Weekly Hours &amp; Wage Activity'!AG464 = "FT", 1,MIN(1,IF('3.Weekly Hours &amp; Wage Activity'!AG464 = "", "",MIN('3.Weekly Hours &amp; Wage Activity'!AG464/40,1)),IF('3.Weekly Hours &amp; Wage Activity'!AG464="", "",'3.Weekly Hours &amp; Wage Activity'!AG464/40 ))),0)</f>
        <v>0</v>
      </c>
      <c r="AY464" s="523">
        <f>SUM( IF(COUNTIF('3.Weekly Hours &amp; Wage Activity'!J464:Q464, "&lt;&gt;FT") = 0, COLUMNS('3.Weekly Hours &amp; Wage Activity'!J464:AG464) * 40, '3.Weekly Hours &amp; Wage Activity'!J464:AG464))</f>
        <v>0</v>
      </c>
      <c r="AZ464" s="86">
        <f t="shared" si="55"/>
        <v>0</v>
      </c>
      <c r="BA464" s="87">
        <f t="shared" si="56"/>
        <v>0</v>
      </c>
      <c r="BB464" s="74" t="str">
        <f>IF('2.Census &amp; Reference Benchmarks'!K464 = "", "", '2.Census &amp; Reference Benchmarks'!K464)</f>
        <v/>
      </c>
      <c r="BC464" s="185">
        <f>IF('2.Census &amp; Reference Benchmarks'!L464="N/A",IF(OR(AND(G464="",I464=""),AND(G464&lt;DATEVALUE("1/1/2020"),OR(I464="",I464&gt;DATEVALUE("3/31/2020")))),177.14,IF(OR(I464 = "", I464 &gt; DATEVALUE("1/31/2020")), ROUND(177.14*((DATEVALUE("2/1/2020") -G464)/31),1))),IF('2.Census &amp; Reference Benchmarks'!L464="",0,'2.Census &amp; Reference Benchmarks'!L464))</f>
        <v>0</v>
      </c>
      <c r="BD464" s="74" t="str">
        <f>IF('2.Census &amp; Reference Benchmarks'!N464 = "", "", '2.Census &amp; Reference Benchmarks'!N464)</f>
        <v/>
      </c>
      <c r="BE464" s="185">
        <f>IF('2.Census &amp; Reference Benchmarks'!O464="N/A",IF(OR(AND(G464="",I464=""),AND(G464&lt;=DATEVALUE("2/1/2020"),OR(I464="",I464&gt;=DATEVALUE("2/29/2020")))),165.71,IF(AND(G464&gt;DATEVALUE("2/1/2020"),OR(I464="",I464&lt;=DATEVALUE("2/29/2020"))),((DATEVALUE("3/1/2020")-G464)/29)*165.71,"")),IF('2.Census &amp; Reference Benchmarks'!O464="",0,'2.Census &amp; Reference Benchmarks'!O464))</f>
        <v>0</v>
      </c>
    </row>
    <row r="465" spans="1:57" x14ac:dyDescent="0.25">
      <c r="A465" s="3"/>
      <c r="B465" s="56">
        <f>IF('2.Census &amp; Reference Benchmarks'!B465 &lt;&gt;"",'2.Census &amp; Reference Benchmarks'!B465,"")</f>
        <v>0</v>
      </c>
      <c r="C465" s="56">
        <f>IF('2.Census &amp; Reference Benchmarks'!C465 &lt;&gt;"",'2.Census &amp; Reference Benchmarks'!C465,"")</f>
        <v>0</v>
      </c>
      <c r="D465" s="57" t="str">
        <f>IF('2.Census &amp; Reference Benchmarks'!D465 &lt;&gt;"",'2.Census &amp; Reference Benchmarks'!D465,"")</f>
        <v/>
      </c>
      <c r="E465" s="56" t="str">
        <f>IF('2.Census &amp; Reference Benchmarks'!E465 &lt;&gt;"",'2.Census &amp; Reference Benchmarks'!E465,"")</f>
        <v/>
      </c>
      <c r="F465" s="56" t="str">
        <f>IF('2.Census &amp; Reference Benchmarks'!F465 &lt;&gt;"",'2.Census &amp; Reference Benchmarks'!F465,"")</f>
        <v/>
      </c>
      <c r="G465" s="58" t="str">
        <f>IF('2.Census &amp; Reference Benchmarks'!G465 &lt;&gt;"",'2.Census &amp; Reference Benchmarks'!G465,"")</f>
        <v/>
      </c>
      <c r="H465" s="58" t="str">
        <f>IF('2.Census &amp; Reference Benchmarks'!H465 &lt;&gt;"",'2.Census &amp; Reference Benchmarks'!H465,"")</f>
        <v/>
      </c>
      <c r="I465" s="58" t="str">
        <f>IF('2.Census &amp; Reference Benchmarks'!I465 &lt;&gt;"",'2.Census &amp; Reference Benchmarks'!I465,"")</f>
        <v/>
      </c>
      <c r="J465" s="69" t="str">
        <f>IF('2.Census &amp; Reference Benchmarks'!J465 &lt;&gt;"",'2.Census &amp; Reference Benchmarks'!J465,"")</f>
        <v/>
      </c>
      <c r="K465" s="58" t="str">
        <f>IF('7.Safe Harbor Input Data &amp; Calc'!Q467 &lt;&gt; "", '7.Safe Harbor Input Data &amp; Calc'!Q467, "")</f>
        <v>No</v>
      </c>
      <c r="L465" s="59" t="str">
        <f>IF('2.Census &amp; Reference Benchmarks'!T465&lt;&gt; "",'2.Census &amp; Reference Benchmarks'!T465,"")</f>
        <v/>
      </c>
      <c r="M465" s="60">
        <f>'2.Census &amp; Reference Benchmarks'!M465</f>
        <v>0</v>
      </c>
      <c r="N465" s="60">
        <f>'2.Census &amp; Reference Benchmarks'!P465</f>
        <v>0</v>
      </c>
      <c r="O465" s="60">
        <f>'2.Census &amp; Reference Benchmarks'!S465</f>
        <v>0</v>
      </c>
      <c r="P465" s="52">
        <f>IF( AND(I465 &lt; '1. Summary for SBA'!$J$7, I465 &lt;&gt;""), 0, IF(AND(G465="",I465=""),SUM(M465:O465)*4,IF(I465&lt;'1. Summary for SBA'!$J$7,0,IF(K465="Yes",0,IF(H465="Salary",IF(AND(SUM(M465:O465)*4&lt;100000,L465=""),(SUM(M465:O465)/(IF(OR(I465=0,I465&gt;=DATEVALUE("3/31/2020")),DATEVALUE("3/31/2020"),I465)-IF(OR(G465&lt;=DATEVALUE("1/1/2020"), G465 = ""),DATEVALUE("1/1/2020"),IF(OR(MONTH(G465)=1),G465+1,IF(MONTH(G465)=3,G465,G465-1)))))*360,0),0)))))</f>
        <v>0</v>
      </c>
      <c r="Q465" s="52">
        <f t="shared" si="50"/>
        <v>0</v>
      </c>
      <c r="R465" s="67">
        <f t="shared" si="51"/>
        <v>0</v>
      </c>
      <c r="S465" s="53">
        <f>SUM('3.Weekly Hours &amp; Wage Activity'!AI465:BF465)</f>
        <v>0</v>
      </c>
      <c r="T465" s="53">
        <f>IF(AND(I465&lt;&gt; "",  I465 &lt; '1. Summary for SBA'!$J$11 +168, I465 &gt; '1. Summary for SBA'!$J$11),S465+(((168-(I465-'1. Summary for SBA'!$J$11+1))*S465)/((I465-'1. Summary for SBA'!$J$11+1))),0)</f>
        <v>0</v>
      </c>
      <c r="U465" s="369">
        <f>IF(K465= "Yes",0,IF( H465 = "salary",IF(T465 = 0,MAX(0,$R465-$S465), R465-T465),IF( H465 = "Hourly",'6. Hourly EE Wage Reduction'!AA465, 0)))</f>
        <v>0</v>
      </c>
      <c r="V465" s="67">
        <f t="shared" si="52"/>
        <v>0</v>
      </c>
      <c r="W465" s="405" t="str">
        <f>IF(U465 = 0, "No",IF('6. Hourly EE Wage Reduction'!T465 &gt;'6. Hourly EE Wage Reduction'!W465, "Yes", "No"))</f>
        <v>No</v>
      </c>
      <c r="X465" s="67">
        <f t="shared" si="53"/>
        <v>0</v>
      </c>
      <c r="Y465" s="67">
        <f t="shared" si="54"/>
        <v>0</v>
      </c>
      <c r="AA465" s="86">
        <f>IFERROR(IF('3.Weekly Hours &amp; Wage Activity'!J465 = "FT", 1,MIN(1,IF('3.Weekly Hours &amp; Wage Activity'!J465 = "", "",MIN('3.Weekly Hours &amp; Wage Activity'!J465/40,1)),IF('3.Weekly Hours &amp; Wage Activity'!J465="", "",'3.Weekly Hours &amp; Wage Activity'!J465/40 ))),0)</f>
        <v>0</v>
      </c>
      <c r="AB465" s="86">
        <f>IFERROR(IF('3.Weekly Hours &amp; Wage Activity'!K465 = "FT", 1,MIN(1,IF('3.Weekly Hours &amp; Wage Activity'!K465 = "", "",MIN('3.Weekly Hours &amp; Wage Activity'!K465/40,1)),IF('3.Weekly Hours &amp; Wage Activity'!K465="", "",'3.Weekly Hours &amp; Wage Activity'!K465/40 ))),0)</f>
        <v>0</v>
      </c>
      <c r="AC465" s="86">
        <f>IFERROR(IF('3.Weekly Hours &amp; Wage Activity'!L465 = "FT", 1,MIN(1,IF('3.Weekly Hours &amp; Wage Activity'!L465 = "", "",MIN('3.Weekly Hours &amp; Wage Activity'!L465/40,1)),IF('3.Weekly Hours &amp; Wage Activity'!L465="", "",'3.Weekly Hours &amp; Wage Activity'!L465/40 ))),0)</f>
        <v>0</v>
      </c>
      <c r="AD465" s="86">
        <f>IFERROR(IF('3.Weekly Hours &amp; Wage Activity'!M465 = "FT", 1,MIN(1,IF('3.Weekly Hours &amp; Wage Activity'!M465 = "", "",MIN('3.Weekly Hours &amp; Wage Activity'!M465/40,1)),IF('3.Weekly Hours &amp; Wage Activity'!M465="", "",'3.Weekly Hours &amp; Wage Activity'!M465/40 ))),0)</f>
        <v>0</v>
      </c>
      <c r="AE465" s="86">
        <f>IFERROR(IF('3.Weekly Hours &amp; Wage Activity'!N465 = "FT", 1,MIN(1,IF('3.Weekly Hours &amp; Wage Activity'!N465 = "", "",MIN('3.Weekly Hours &amp; Wage Activity'!N465/40,1)),IF('3.Weekly Hours &amp; Wage Activity'!N465="", "",'3.Weekly Hours &amp; Wage Activity'!N465/40 ))),0)</f>
        <v>0</v>
      </c>
      <c r="AF465" s="86">
        <f>IFERROR(IF('3.Weekly Hours &amp; Wage Activity'!O465 = "FT", 1,MIN(1,IF('3.Weekly Hours &amp; Wage Activity'!O465 = "", "",MIN('3.Weekly Hours &amp; Wage Activity'!O465/40,1)),IF('3.Weekly Hours &amp; Wage Activity'!O465="", "",'3.Weekly Hours &amp; Wage Activity'!O465/40 ))),0)</f>
        <v>0</v>
      </c>
      <c r="AG465" s="86">
        <f>IFERROR(IF('3.Weekly Hours &amp; Wage Activity'!P465 = "FT", 1,MIN(1,IF('3.Weekly Hours &amp; Wage Activity'!P465 = "", "",MIN('3.Weekly Hours &amp; Wage Activity'!P465/40,1)),IF('3.Weekly Hours &amp; Wage Activity'!P465="", "",'3.Weekly Hours &amp; Wage Activity'!P465/40 ))),0)</f>
        <v>0</v>
      </c>
      <c r="AH465" s="86">
        <f>IFERROR(IF('3.Weekly Hours &amp; Wage Activity'!Q465 = "FT", 1,MIN(1,IF('3.Weekly Hours &amp; Wage Activity'!Q465 = "", "",MIN('3.Weekly Hours &amp; Wage Activity'!Q465/40,1)),IF('3.Weekly Hours &amp; Wage Activity'!Q465="", "",'3.Weekly Hours &amp; Wage Activity'!Q465/40 ))),0)</f>
        <v>0</v>
      </c>
      <c r="AI465" s="86">
        <f>IFERROR(IF('3.Weekly Hours &amp; Wage Activity'!R465 = "FT", 1,MIN(1,IF('3.Weekly Hours &amp; Wage Activity'!R465 = "", "",MIN('3.Weekly Hours &amp; Wage Activity'!R465/40,1)),IF('3.Weekly Hours &amp; Wage Activity'!R465="", "",'3.Weekly Hours &amp; Wage Activity'!R465/40 ))),0)</f>
        <v>0</v>
      </c>
      <c r="AJ465" s="86">
        <f>IFERROR(IF('3.Weekly Hours &amp; Wage Activity'!S465 = "FT", 1,MIN(1,IF('3.Weekly Hours &amp; Wage Activity'!S465 = "", "",MIN('3.Weekly Hours &amp; Wage Activity'!S465/40,1)),IF('3.Weekly Hours &amp; Wage Activity'!S465="", "",'3.Weekly Hours &amp; Wage Activity'!S465/40 ))),0)</f>
        <v>0</v>
      </c>
      <c r="AK465" s="86">
        <f>IFERROR(IF('3.Weekly Hours &amp; Wage Activity'!T465 = "FT", 1,MIN(1,IF('3.Weekly Hours &amp; Wage Activity'!T465 = "", "",MIN('3.Weekly Hours &amp; Wage Activity'!T465/40,1)),IF('3.Weekly Hours &amp; Wage Activity'!T465="", "",'3.Weekly Hours &amp; Wage Activity'!T465/40 ))),0)</f>
        <v>0</v>
      </c>
      <c r="AL465" s="86">
        <f>IFERROR(IF('3.Weekly Hours &amp; Wage Activity'!U465 = "FT", 1,MIN(1,IF('3.Weekly Hours &amp; Wage Activity'!U465 = "", "",MIN('3.Weekly Hours &amp; Wage Activity'!U465/40,1)),IF('3.Weekly Hours &amp; Wage Activity'!U465="", "",'3.Weekly Hours &amp; Wage Activity'!U465/40 ))),0)</f>
        <v>0</v>
      </c>
      <c r="AM465" s="86">
        <f>IFERROR(IF('3.Weekly Hours &amp; Wage Activity'!V465 = "FT", 1,MIN(1,IF('3.Weekly Hours &amp; Wage Activity'!V465 = "", "",MIN('3.Weekly Hours &amp; Wage Activity'!V465/40,1)),IF('3.Weekly Hours &amp; Wage Activity'!V465="", "",'3.Weekly Hours &amp; Wage Activity'!V465/40 ))),0)</f>
        <v>0</v>
      </c>
      <c r="AN465" s="86">
        <f>IFERROR(IF('3.Weekly Hours &amp; Wage Activity'!W465 = "FT", 1,MIN(1,IF('3.Weekly Hours &amp; Wage Activity'!W465 = "", "",MIN('3.Weekly Hours &amp; Wage Activity'!W465/40,1)),IF('3.Weekly Hours &amp; Wage Activity'!W465="", "",'3.Weekly Hours &amp; Wage Activity'!W465/40 ))),0)</f>
        <v>0</v>
      </c>
      <c r="AO465" s="86">
        <f>IFERROR(IF('3.Weekly Hours &amp; Wage Activity'!X465 = "FT", 1,MIN(1,IF('3.Weekly Hours &amp; Wage Activity'!X465 = "", "",MIN('3.Weekly Hours &amp; Wage Activity'!X465/40,1)),IF('3.Weekly Hours &amp; Wage Activity'!X465="", "",'3.Weekly Hours &amp; Wage Activity'!X465/40 ))),0)</f>
        <v>0</v>
      </c>
      <c r="AP465" s="86">
        <f>IFERROR(IF('3.Weekly Hours &amp; Wage Activity'!Y465 = "FT", 1,MIN(1,IF('3.Weekly Hours &amp; Wage Activity'!Y465 = "", "",MIN('3.Weekly Hours &amp; Wage Activity'!Y465/40,1)),IF('3.Weekly Hours &amp; Wage Activity'!Y465="", "",'3.Weekly Hours &amp; Wage Activity'!Y465/40 ))),0)</f>
        <v>0</v>
      </c>
      <c r="AQ465" s="86">
        <f>IFERROR(IF('3.Weekly Hours &amp; Wage Activity'!Z465 = "FT", 1,MIN(1,IF('3.Weekly Hours &amp; Wage Activity'!Z465 = "", "",MIN('3.Weekly Hours &amp; Wage Activity'!Z465/40,1)),IF('3.Weekly Hours &amp; Wage Activity'!Z465="", "",'3.Weekly Hours &amp; Wage Activity'!Z465/40 ))),0)</f>
        <v>0</v>
      </c>
      <c r="AR465" s="86">
        <f>IFERROR(IF('3.Weekly Hours &amp; Wage Activity'!AA465 = "FT", 1,MIN(1,IF('3.Weekly Hours &amp; Wage Activity'!AA465 = "", "",MIN('3.Weekly Hours &amp; Wage Activity'!AA465/40,1)),IF('3.Weekly Hours &amp; Wage Activity'!AA465="", "",'3.Weekly Hours &amp; Wage Activity'!AA465/40 ))),0)</f>
        <v>0</v>
      </c>
      <c r="AS465" s="86">
        <f>IFERROR(IF('3.Weekly Hours &amp; Wage Activity'!AB465 = "FT", 1,MIN(1,IF('3.Weekly Hours &amp; Wage Activity'!AB465 = "", "",MIN('3.Weekly Hours &amp; Wage Activity'!AB465/40,1)),IF('3.Weekly Hours &amp; Wage Activity'!AB465="", "",'3.Weekly Hours &amp; Wage Activity'!AB465/40 ))),0)</f>
        <v>0</v>
      </c>
      <c r="AT465" s="86">
        <f>IFERROR(IF('3.Weekly Hours &amp; Wage Activity'!AC465 = "FT", 1,MIN(1,IF('3.Weekly Hours &amp; Wage Activity'!AC465 = "", "",MIN('3.Weekly Hours &amp; Wage Activity'!AC465/40,1)),IF('3.Weekly Hours &amp; Wage Activity'!AC465="", "",'3.Weekly Hours &amp; Wage Activity'!AC465/40 ))),0)</f>
        <v>0</v>
      </c>
      <c r="AU465" s="86">
        <f>IFERROR(IF('3.Weekly Hours &amp; Wage Activity'!AD465 = "FT", 1,MIN(1,IF('3.Weekly Hours &amp; Wage Activity'!AD465 = "", "",MIN('3.Weekly Hours &amp; Wage Activity'!AD465/40,1)),IF('3.Weekly Hours &amp; Wage Activity'!AD465="", "",'3.Weekly Hours &amp; Wage Activity'!AD465/40 ))),0)</f>
        <v>0</v>
      </c>
      <c r="AV465" s="86">
        <f>IFERROR(IF('3.Weekly Hours &amp; Wage Activity'!AE465 = "FT", 1,MIN(1,IF('3.Weekly Hours &amp; Wage Activity'!AE465 = "", "",MIN('3.Weekly Hours &amp; Wage Activity'!AE465/40,1)),IF('3.Weekly Hours &amp; Wage Activity'!AE465="", "",'3.Weekly Hours &amp; Wage Activity'!AE465/40 ))),0)</f>
        <v>0</v>
      </c>
      <c r="AW465" s="86">
        <f>IFERROR(IF('3.Weekly Hours &amp; Wage Activity'!AF465 = "FT", 1,MIN(1,IF('3.Weekly Hours &amp; Wage Activity'!AF465 = "", "",MIN('3.Weekly Hours &amp; Wage Activity'!AF465/40,1)),IF('3.Weekly Hours &amp; Wage Activity'!AF465="", "",'3.Weekly Hours &amp; Wage Activity'!AF465/40 ))),0)</f>
        <v>0</v>
      </c>
      <c r="AX465" s="86">
        <f>IFERROR(IF('3.Weekly Hours &amp; Wage Activity'!AG465 = "FT", 1,MIN(1,IF('3.Weekly Hours &amp; Wage Activity'!AG465 = "", "",MIN('3.Weekly Hours &amp; Wage Activity'!AG465/40,1)),IF('3.Weekly Hours &amp; Wage Activity'!AG465="", "",'3.Weekly Hours &amp; Wage Activity'!AG465/40 ))),0)</f>
        <v>0</v>
      </c>
      <c r="AY465" s="523">
        <f>SUM( IF(COUNTIF('3.Weekly Hours &amp; Wage Activity'!J465:Q465, "&lt;&gt;FT") = 0, COLUMNS('3.Weekly Hours &amp; Wage Activity'!J465:AG465) * 40, '3.Weekly Hours &amp; Wage Activity'!J465:AG465))</f>
        <v>0</v>
      </c>
      <c r="AZ465" s="86">
        <f t="shared" si="55"/>
        <v>0</v>
      </c>
      <c r="BA465" s="87">
        <f t="shared" si="56"/>
        <v>0</v>
      </c>
      <c r="BB465" s="74" t="str">
        <f>IF('2.Census &amp; Reference Benchmarks'!K465 = "", "", '2.Census &amp; Reference Benchmarks'!K465)</f>
        <v/>
      </c>
      <c r="BC465" s="185">
        <f>IF('2.Census &amp; Reference Benchmarks'!L465="N/A",IF(OR(AND(G465="",I465=""),AND(G465&lt;DATEVALUE("1/1/2020"),OR(I465="",I465&gt;DATEVALUE("3/31/2020")))),177.14,IF(OR(I465 = "", I465 &gt; DATEVALUE("1/31/2020")), ROUND(177.14*((DATEVALUE("2/1/2020") -G465)/31),1))),IF('2.Census &amp; Reference Benchmarks'!L465="",0,'2.Census &amp; Reference Benchmarks'!L465))</f>
        <v>0</v>
      </c>
      <c r="BD465" s="74" t="str">
        <f>IF('2.Census &amp; Reference Benchmarks'!N465 = "", "", '2.Census &amp; Reference Benchmarks'!N465)</f>
        <v/>
      </c>
      <c r="BE465" s="185">
        <f>IF('2.Census &amp; Reference Benchmarks'!O465="N/A",IF(OR(AND(G465="",I465=""),AND(G465&lt;=DATEVALUE("2/1/2020"),OR(I465="",I465&gt;=DATEVALUE("2/29/2020")))),165.71,IF(AND(G465&gt;DATEVALUE("2/1/2020"),OR(I465="",I465&lt;=DATEVALUE("2/29/2020"))),((DATEVALUE("3/1/2020")-G465)/29)*165.71,"")),IF('2.Census &amp; Reference Benchmarks'!O465="",0,'2.Census &amp; Reference Benchmarks'!O465))</f>
        <v>0</v>
      </c>
    </row>
    <row r="466" spans="1:57" x14ac:dyDescent="0.25">
      <c r="A466" s="3"/>
      <c r="B466" s="56">
        <f>IF('2.Census &amp; Reference Benchmarks'!B466 &lt;&gt;"",'2.Census &amp; Reference Benchmarks'!B466,"")</f>
        <v>0</v>
      </c>
      <c r="C466" s="56">
        <f>IF('2.Census &amp; Reference Benchmarks'!C466 &lt;&gt;"",'2.Census &amp; Reference Benchmarks'!C466,"")</f>
        <v>0</v>
      </c>
      <c r="D466" s="57" t="str">
        <f>IF('2.Census &amp; Reference Benchmarks'!D466 &lt;&gt;"",'2.Census &amp; Reference Benchmarks'!D466,"")</f>
        <v/>
      </c>
      <c r="E466" s="56" t="str">
        <f>IF('2.Census &amp; Reference Benchmarks'!E466 &lt;&gt;"",'2.Census &amp; Reference Benchmarks'!E466,"")</f>
        <v/>
      </c>
      <c r="F466" s="56" t="str">
        <f>IF('2.Census &amp; Reference Benchmarks'!F466 &lt;&gt;"",'2.Census &amp; Reference Benchmarks'!F466,"")</f>
        <v/>
      </c>
      <c r="G466" s="58" t="str">
        <f>IF('2.Census &amp; Reference Benchmarks'!G466 &lt;&gt;"",'2.Census &amp; Reference Benchmarks'!G466,"")</f>
        <v/>
      </c>
      <c r="H466" s="58" t="str">
        <f>IF('2.Census &amp; Reference Benchmarks'!H466 &lt;&gt;"",'2.Census &amp; Reference Benchmarks'!H466,"")</f>
        <v/>
      </c>
      <c r="I466" s="58" t="str">
        <f>IF('2.Census &amp; Reference Benchmarks'!I466 &lt;&gt;"",'2.Census &amp; Reference Benchmarks'!I466,"")</f>
        <v/>
      </c>
      <c r="J466" s="69" t="str">
        <f>IF('2.Census &amp; Reference Benchmarks'!J466 &lt;&gt;"",'2.Census &amp; Reference Benchmarks'!J466,"")</f>
        <v/>
      </c>
      <c r="K466" s="58" t="str">
        <f>IF('7.Safe Harbor Input Data &amp; Calc'!Q468 &lt;&gt; "", '7.Safe Harbor Input Data &amp; Calc'!Q468, "")</f>
        <v>No</v>
      </c>
      <c r="L466" s="59" t="str">
        <f>IF('2.Census &amp; Reference Benchmarks'!T466&lt;&gt; "",'2.Census &amp; Reference Benchmarks'!T466,"")</f>
        <v/>
      </c>
      <c r="M466" s="60">
        <f>'2.Census &amp; Reference Benchmarks'!M466</f>
        <v>0</v>
      </c>
      <c r="N466" s="60">
        <f>'2.Census &amp; Reference Benchmarks'!P466</f>
        <v>0</v>
      </c>
      <c r="O466" s="60">
        <f>'2.Census &amp; Reference Benchmarks'!S466</f>
        <v>0</v>
      </c>
      <c r="P466" s="52">
        <f>IF( AND(I466 &lt; '1. Summary for SBA'!$J$7, I466 &lt;&gt;""), 0, IF(AND(G466="",I466=""),SUM(M466:O466)*4,IF(I466&lt;'1. Summary for SBA'!$J$7,0,IF(K466="Yes",0,IF(H466="Salary",IF(AND(SUM(M466:O466)*4&lt;100000,L466=""),(SUM(M466:O466)/(IF(OR(I466=0,I466&gt;=DATEVALUE("3/31/2020")),DATEVALUE("3/31/2020"),I466)-IF(OR(G466&lt;=DATEVALUE("1/1/2020"), G466 = ""),DATEVALUE("1/1/2020"),IF(OR(MONTH(G466)=1),G466+1,IF(MONTH(G466)=3,G466,G466-1)))))*360,0),0)))))</f>
        <v>0</v>
      </c>
      <c r="Q466" s="52">
        <f t="shared" si="50"/>
        <v>0</v>
      </c>
      <c r="R466" s="67">
        <f t="shared" si="51"/>
        <v>0</v>
      </c>
      <c r="S466" s="53">
        <f>SUM('3.Weekly Hours &amp; Wage Activity'!AI466:BF466)</f>
        <v>0</v>
      </c>
      <c r="T466" s="53">
        <f>IF(AND(I466&lt;&gt; "",  I466 &lt; '1. Summary for SBA'!$J$11 +168, I466 &gt; '1. Summary for SBA'!$J$11),S466+(((168-(I466-'1. Summary for SBA'!$J$11+1))*S466)/((I466-'1. Summary for SBA'!$J$11+1))),0)</f>
        <v>0</v>
      </c>
      <c r="U466" s="369">
        <f>IF(K466= "Yes",0,IF( H466 = "salary",IF(T466 = 0,MAX(0,$R466-$S466), R466-T466),IF( H466 = "Hourly",'6. Hourly EE Wage Reduction'!AA466, 0)))</f>
        <v>0</v>
      </c>
      <c r="V466" s="67">
        <f t="shared" si="52"/>
        <v>0</v>
      </c>
      <c r="W466" s="405" t="str">
        <f>IF(U466 = 0, "No",IF('6. Hourly EE Wage Reduction'!T466 &gt;'6. Hourly EE Wage Reduction'!W466, "Yes", "No"))</f>
        <v>No</v>
      </c>
      <c r="X466" s="67">
        <f t="shared" si="53"/>
        <v>0</v>
      </c>
      <c r="Y466" s="67">
        <f t="shared" si="54"/>
        <v>0</v>
      </c>
      <c r="AA466" s="86">
        <f>IFERROR(IF('3.Weekly Hours &amp; Wage Activity'!J466 = "FT", 1,MIN(1,IF('3.Weekly Hours &amp; Wage Activity'!J466 = "", "",MIN('3.Weekly Hours &amp; Wage Activity'!J466/40,1)),IF('3.Weekly Hours &amp; Wage Activity'!J466="", "",'3.Weekly Hours &amp; Wage Activity'!J466/40 ))),0)</f>
        <v>0</v>
      </c>
      <c r="AB466" s="86">
        <f>IFERROR(IF('3.Weekly Hours &amp; Wage Activity'!K466 = "FT", 1,MIN(1,IF('3.Weekly Hours &amp; Wage Activity'!K466 = "", "",MIN('3.Weekly Hours &amp; Wage Activity'!K466/40,1)),IF('3.Weekly Hours &amp; Wage Activity'!K466="", "",'3.Weekly Hours &amp; Wage Activity'!K466/40 ))),0)</f>
        <v>0</v>
      </c>
      <c r="AC466" s="86">
        <f>IFERROR(IF('3.Weekly Hours &amp; Wage Activity'!L466 = "FT", 1,MIN(1,IF('3.Weekly Hours &amp; Wage Activity'!L466 = "", "",MIN('3.Weekly Hours &amp; Wage Activity'!L466/40,1)),IF('3.Weekly Hours &amp; Wage Activity'!L466="", "",'3.Weekly Hours &amp; Wage Activity'!L466/40 ))),0)</f>
        <v>0</v>
      </c>
      <c r="AD466" s="86">
        <f>IFERROR(IF('3.Weekly Hours &amp; Wage Activity'!M466 = "FT", 1,MIN(1,IF('3.Weekly Hours &amp; Wage Activity'!M466 = "", "",MIN('3.Weekly Hours &amp; Wage Activity'!M466/40,1)),IF('3.Weekly Hours &amp; Wage Activity'!M466="", "",'3.Weekly Hours &amp; Wage Activity'!M466/40 ))),0)</f>
        <v>0</v>
      </c>
      <c r="AE466" s="86">
        <f>IFERROR(IF('3.Weekly Hours &amp; Wage Activity'!N466 = "FT", 1,MIN(1,IF('3.Weekly Hours &amp; Wage Activity'!N466 = "", "",MIN('3.Weekly Hours &amp; Wage Activity'!N466/40,1)),IF('3.Weekly Hours &amp; Wage Activity'!N466="", "",'3.Weekly Hours &amp; Wage Activity'!N466/40 ))),0)</f>
        <v>0</v>
      </c>
      <c r="AF466" s="86">
        <f>IFERROR(IF('3.Weekly Hours &amp; Wage Activity'!O466 = "FT", 1,MIN(1,IF('3.Weekly Hours &amp; Wage Activity'!O466 = "", "",MIN('3.Weekly Hours &amp; Wage Activity'!O466/40,1)),IF('3.Weekly Hours &amp; Wage Activity'!O466="", "",'3.Weekly Hours &amp; Wage Activity'!O466/40 ))),0)</f>
        <v>0</v>
      </c>
      <c r="AG466" s="86">
        <f>IFERROR(IF('3.Weekly Hours &amp; Wage Activity'!P466 = "FT", 1,MIN(1,IF('3.Weekly Hours &amp; Wage Activity'!P466 = "", "",MIN('3.Weekly Hours &amp; Wage Activity'!P466/40,1)),IF('3.Weekly Hours &amp; Wage Activity'!P466="", "",'3.Weekly Hours &amp; Wage Activity'!P466/40 ))),0)</f>
        <v>0</v>
      </c>
      <c r="AH466" s="86">
        <f>IFERROR(IF('3.Weekly Hours &amp; Wage Activity'!Q466 = "FT", 1,MIN(1,IF('3.Weekly Hours &amp; Wage Activity'!Q466 = "", "",MIN('3.Weekly Hours &amp; Wage Activity'!Q466/40,1)),IF('3.Weekly Hours &amp; Wage Activity'!Q466="", "",'3.Weekly Hours &amp; Wage Activity'!Q466/40 ))),0)</f>
        <v>0</v>
      </c>
      <c r="AI466" s="86">
        <f>IFERROR(IF('3.Weekly Hours &amp; Wage Activity'!R466 = "FT", 1,MIN(1,IF('3.Weekly Hours &amp; Wage Activity'!R466 = "", "",MIN('3.Weekly Hours &amp; Wage Activity'!R466/40,1)),IF('3.Weekly Hours &amp; Wage Activity'!R466="", "",'3.Weekly Hours &amp; Wage Activity'!R466/40 ))),0)</f>
        <v>0</v>
      </c>
      <c r="AJ466" s="86">
        <f>IFERROR(IF('3.Weekly Hours &amp; Wage Activity'!S466 = "FT", 1,MIN(1,IF('3.Weekly Hours &amp; Wage Activity'!S466 = "", "",MIN('3.Weekly Hours &amp; Wage Activity'!S466/40,1)),IF('3.Weekly Hours &amp; Wage Activity'!S466="", "",'3.Weekly Hours &amp; Wage Activity'!S466/40 ))),0)</f>
        <v>0</v>
      </c>
      <c r="AK466" s="86">
        <f>IFERROR(IF('3.Weekly Hours &amp; Wage Activity'!T466 = "FT", 1,MIN(1,IF('3.Weekly Hours &amp; Wage Activity'!T466 = "", "",MIN('3.Weekly Hours &amp; Wage Activity'!T466/40,1)),IF('3.Weekly Hours &amp; Wage Activity'!T466="", "",'3.Weekly Hours &amp; Wage Activity'!T466/40 ))),0)</f>
        <v>0</v>
      </c>
      <c r="AL466" s="86">
        <f>IFERROR(IF('3.Weekly Hours &amp; Wage Activity'!U466 = "FT", 1,MIN(1,IF('3.Weekly Hours &amp; Wage Activity'!U466 = "", "",MIN('3.Weekly Hours &amp; Wage Activity'!U466/40,1)),IF('3.Weekly Hours &amp; Wage Activity'!U466="", "",'3.Weekly Hours &amp; Wage Activity'!U466/40 ))),0)</f>
        <v>0</v>
      </c>
      <c r="AM466" s="86">
        <f>IFERROR(IF('3.Weekly Hours &amp; Wage Activity'!V466 = "FT", 1,MIN(1,IF('3.Weekly Hours &amp; Wage Activity'!V466 = "", "",MIN('3.Weekly Hours &amp; Wage Activity'!V466/40,1)),IF('3.Weekly Hours &amp; Wage Activity'!V466="", "",'3.Weekly Hours &amp; Wage Activity'!V466/40 ))),0)</f>
        <v>0</v>
      </c>
      <c r="AN466" s="86">
        <f>IFERROR(IF('3.Weekly Hours &amp; Wage Activity'!W466 = "FT", 1,MIN(1,IF('3.Weekly Hours &amp; Wage Activity'!W466 = "", "",MIN('3.Weekly Hours &amp; Wage Activity'!W466/40,1)),IF('3.Weekly Hours &amp; Wage Activity'!W466="", "",'3.Weekly Hours &amp; Wage Activity'!W466/40 ))),0)</f>
        <v>0</v>
      </c>
      <c r="AO466" s="86">
        <f>IFERROR(IF('3.Weekly Hours &amp; Wage Activity'!X466 = "FT", 1,MIN(1,IF('3.Weekly Hours &amp; Wage Activity'!X466 = "", "",MIN('3.Weekly Hours &amp; Wage Activity'!X466/40,1)),IF('3.Weekly Hours &amp; Wage Activity'!X466="", "",'3.Weekly Hours &amp; Wage Activity'!X466/40 ))),0)</f>
        <v>0</v>
      </c>
      <c r="AP466" s="86">
        <f>IFERROR(IF('3.Weekly Hours &amp; Wage Activity'!Y466 = "FT", 1,MIN(1,IF('3.Weekly Hours &amp; Wage Activity'!Y466 = "", "",MIN('3.Weekly Hours &amp; Wage Activity'!Y466/40,1)),IF('3.Weekly Hours &amp; Wage Activity'!Y466="", "",'3.Weekly Hours &amp; Wage Activity'!Y466/40 ))),0)</f>
        <v>0</v>
      </c>
      <c r="AQ466" s="86">
        <f>IFERROR(IF('3.Weekly Hours &amp; Wage Activity'!Z466 = "FT", 1,MIN(1,IF('3.Weekly Hours &amp; Wage Activity'!Z466 = "", "",MIN('3.Weekly Hours &amp; Wage Activity'!Z466/40,1)),IF('3.Weekly Hours &amp; Wage Activity'!Z466="", "",'3.Weekly Hours &amp; Wage Activity'!Z466/40 ))),0)</f>
        <v>0</v>
      </c>
      <c r="AR466" s="86">
        <f>IFERROR(IF('3.Weekly Hours &amp; Wage Activity'!AA466 = "FT", 1,MIN(1,IF('3.Weekly Hours &amp; Wage Activity'!AA466 = "", "",MIN('3.Weekly Hours &amp; Wage Activity'!AA466/40,1)),IF('3.Weekly Hours &amp; Wage Activity'!AA466="", "",'3.Weekly Hours &amp; Wage Activity'!AA466/40 ))),0)</f>
        <v>0</v>
      </c>
      <c r="AS466" s="86">
        <f>IFERROR(IF('3.Weekly Hours &amp; Wage Activity'!AB466 = "FT", 1,MIN(1,IF('3.Weekly Hours &amp; Wage Activity'!AB466 = "", "",MIN('3.Weekly Hours &amp; Wage Activity'!AB466/40,1)),IF('3.Weekly Hours &amp; Wage Activity'!AB466="", "",'3.Weekly Hours &amp; Wage Activity'!AB466/40 ))),0)</f>
        <v>0</v>
      </c>
      <c r="AT466" s="86">
        <f>IFERROR(IF('3.Weekly Hours &amp; Wage Activity'!AC466 = "FT", 1,MIN(1,IF('3.Weekly Hours &amp; Wage Activity'!AC466 = "", "",MIN('3.Weekly Hours &amp; Wage Activity'!AC466/40,1)),IF('3.Weekly Hours &amp; Wage Activity'!AC466="", "",'3.Weekly Hours &amp; Wage Activity'!AC466/40 ))),0)</f>
        <v>0</v>
      </c>
      <c r="AU466" s="86">
        <f>IFERROR(IF('3.Weekly Hours &amp; Wage Activity'!AD466 = "FT", 1,MIN(1,IF('3.Weekly Hours &amp; Wage Activity'!AD466 = "", "",MIN('3.Weekly Hours &amp; Wage Activity'!AD466/40,1)),IF('3.Weekly Hours &amp; Wage Activity'!AD466="", "",'3.Weekly Hours &amp; Wage Activity'!AD466/40 ))),0)</f>
        <v>0</v>
      </c>
      <c r="AV466" s="86">
        <f>IFERROR(IF('3.Weekly Hours &amp; Wage Activity'!AE466 = "FT", 1,MIN(1,IF('3.Weekly Hours &amp; Wage Activity'!AE466 = "", "",MIN('3.Weekly Hours &amp; Wage Activity'!AE466/40,1)),IF('3.Weekly Hours &amp; Wage Activity'!AE466="", "",'3.Weekly Hours &amp; Wage Activity'!AE466/40 ))),0)</f>
        <v>0</v>
      </c>
      <c r="AW466" s="86">
        <f>IFERROR(IF('3.Weekly Hours &amp; Wage Activity'!AF466 = "FT", 1,MIN(1,IF('3.Weekly Hours &amp; Wage Activity'!AF466 = "", "",MIN('3.Weekly Hours &amp; Wage Activity'!AF466/40,1)),IF('3.Weekly Hours &amp; Wage Activity'!AF466="", "",'3.Weekly Hours &amp; Wage Activity'!AF466/40 ))),0)</f>
        <v>0</v>
      </c>
      <c r="AX466" s="86">
        <f>IFERROR(IF('3.Weekly Hours &amp; Wage Activity'!AG466 = "FT", 1,MIN(1,IF('3.Weekly Hours &amp; Wage Activity'!AG466 = "", "",MIN('3.Weekly Hours &amp; Wage Activity'!AG466/40,1)),IF('3.Weekly Hours &amp; Wage Activity'!AG466="", "",'3.Weekly Hours &amp; Wage Activity'!AG466/40 ))),0)</f>
        <v>0</v>
      </c>
      <c r="AY466" s="523">
        <f>SUM( IF(COUNTIF('3.Weekly Hours &amp; Wage Activity'!J466:Q466, "&lt;&gt;FT") = 0, COLUMNS('3.Weekly Hours &amp; Wage Activity'!J466:AG466) * 40, '3.Weekly Hours &amp; Wage Activity'!J466:AG466))</f>
        <v>0</v>
      </c>
      <c r="AZ466" s="86">
        <f t="shared" si="55"/>
        <v>0</v>
      </c>
      <c r="BA466" s="87">
        <f t="shared" si="56"/>
        <v>0</v>
      </c>
      <c r="BB466" s="74" t="str">
        <f>IF('2.Census &amp; Reference Benchmarks'!K466 = "", "", '2.Census &amp; Reference Benchmarks'!K466)</f>
        <v/>
      </c>
      <c r="BC466" s="185">
        <f>IF('2.Census &amp; Reference Benchmarks'!L466="N/A",IF(OR(AND(G466="",I466=""),AND(G466&lt;DATEVALUE("1/1/2020"),OR(I466="",I466&gt;DATEVALUE("3/31/2020")))),177.14,IF(OR(I466 = "", I466 &gt; DATEVALUE("1/31/2020")), ROUND(177.14*((DATEVALUE("2/1/2020") -G466)/31),1))),IF('2.Census &amp; Reference Benchmarks'!L466="",0,'2.Census &amp; Reference Benchmarks'!L466))</f>
        <v>0</v>
      </c>
      <c r="BD466" s="74" t="str">
        <f>IF('2.Census &amp; Reference Benchmarks'!N466 = "", "", '2.Census &amp; Reference Benchmarks'!N466)</f>
        <v/>
      </c>
      <c r="BE466" s="185">
        <f>IF('2.Census &amp; Reference Benchmarks'!O466="N/A",IF(OR(AND(G466="",I466=""),AND(G466&lt;=DATEVALUE("2/1/2020"),OR(I466="",I466&gt;=DATEVALUE("2/29/2020")))),165.71,IF(AND(G466&gt;DATEVALUE("2/1/2020"),OR(I466="",I466&lt;=DATEVALUE("2/29/2020"))),((DATEVALUE("3/1/2020")-G466)/29)*165.71,"")),IF('2.Census &amp; Reference Benchmarks'!O466="",0,'2.Census &amp; Reference Benchmarks'!O466))</f>
        <v>0</v>
      </c>
    </row>
    <row r="467" spans="1:57" x14ac:dyDescent="0.25">
      <c r="A467" s="3"/>
      <c r="B467" s="56">
        <f>IF('2.Census &amp; Reference Benchmarks'!B467 &lt;&gt;"",'2.Census &amp; Reference Benchmarks'!B467,"")</f>
        <v>0</v>
      </c>
      <c r="C467" s="56">
        <f>IF('2.Census &amp; Reference Benchmarks'!C467 &lt;&gt;"",'2.Census &amp; Reference Benchmarks'!C467,"")</f>
        <v>0</v>
      </c>
      <c r="D467" s="57" t="str">
        <f>IF('2.Census &amp; Reference Benchmarks'!D467 &lt;&gt;"",'2.Census &amp; Reference Benchmarks'!D467,"")</f>
        <v/>
      </c>
      <c r="E467" s="56" t="str">
        <f>IF('2.Census &amp; Reference Benchmarks'!E467 &lt;&gt;"",'2.Census &amp; Reference Benchmarks'!E467,"")</f>
        <v/>
      </c>
      <c r="F467" s="56" t="str">
        <f>IF('2.Census &amp; Reference Benchmarks'!F467 &lt;&gt;"",'2.Census &amp; Reference Benchmarks'!F467,"")</f>
        <v/>
      </c>
      <c r="G467" s="58" t="str">
        <f>IF('2.Census &amp; Reference Benchmarks'!G467 &lt;&gt;"",'2.Census &amp; Reference Benchmarks'!G467,"")</f>
        <v/>
      </c>
      <c r="H467" s="58" t="str">
        <f>IF('2.Census &amp; Reference Benchmarks'!H467 &lt;&gt;"",'2.Census &amp; Reference Benchmarks'!H467,"")</f>
        <v/>
      </c>
      <c r="I467" s="58" t="str">
        <f>IF('2.Census &amp; Reference Benchmarks'!I467 &lt;&gt;"",'2.Census &amp; Reference Benchmarks'!I467,"")</f>
        <v/>
      </c>
      <c r="J467" s="69" t="str">
        <f>IF('2.Census &amp; Reference Benchmarks'!J467 &lt;&gt;"",'2.Census &amp; Reference Benchmarks'!J467,"")</f>
        <v/>
      </c>
      <c r="K467" s="58" t="str">
        <f>IF('7.Safe Harbor Input Data &amp; Calc'!Q469 &lt;&gt; "", '7.Safe Harbor Input Data &amp; Calc'!Q469, "")</f>
        <v>No</v>
      </c>
      <c r="L467" s="59" t="str">
        <f>IF('2.Census &amp; Reference Benchmarks'!T467&lt;&gt; "",'2.Census &amp; Reference Benchmarks'!T467,"")</f>
        <v/>
      </c>
      <c r="M467" s="60">
        <f>'2.Census &amp; Reference Benchmarks'!M467</f>
        <v>0</v>
      </c>
      <c r="N467" s="60">
        <f>'2.Census &amp; Reference Benchmarks'!P467</f>
        <v>0</v>
      </c>
      <c r="O467" s="60">
        <f>'2.Census &amp; Reference Benchmarks'!S467</f>
        <v>0</v>
      </c>
      <c r="P467" s="52">
        <f>IF( AND(I467 &lt; '1. Summary for SBA'!$J$7, I467 &lt;&gt;""), 0, IF(AND(G467="",I467=""),SUM(M467:O467)*4,IF(I467&lt;'1. Summary for SBA'!$J$7,0,IF(K467="Yes",0,IF(H467="Salary",IF(AND(SUM(M467:O467)*4&lt;100000,L467=""),(SUM(M467:O467)/(IF(OR(I467=0,I467&gt;=DATEVALUE("3/31/2020")),DATEVALUE("3/31/2020"),I467)-IF(OR(G467&lt;=DATEVALUE("1/1/2020"), G467 = ""),DATEVALUE("1/1/2020"),IF(OR(MONTH(G467)=1),G467+1,IF(MONTH(G467)=3,G467,G467-1)))))*360,0),0)))))</f>
        <v>0</v>
      </c>
      <c r="Q467" s="52">
        <f t="shared" si="50"/>
        <v>0</v>
      </c>
      <c r="R467" s="67">
        <f t="shared" si="51"/>
        <v>0</v>
      </c>
      <c r="S467" s="53">
        <f>SUM('3.Weekly Hours &amp; Wage Activity'!AI467:BF467)</f>
        <v>0</v>
      </c>
      <c r="T467" s="53">
        <f>IF(AND(I467&lt;&gt; "",  I467 &lt; '1. Summary for SBA'!$J$11 +168, I467 &gt; '1. Summary for SBA'!$J$11),S467+(((168-(I467-'1. Summary for SBA'!$J$11+1))*S467)/((I467-'1. Summary for SBA'!$J$11+1))),0)</f>
        <v>0</v>
      </c>
      <c r="U467" s="369">
        <f>IF(K467= "Yes",0,IF( H467 = "salary",IF(T467 = 0,MAX(0,$R467-$S467), R467-T467),IF( H467 = "Hourly",'6. Hourly EE Wage Reduction'!AA467, 0)))</f>
        <v>0</v>
      </c>
      <c r="V467" s="67">
        <f t="shared" si="52"/>
        <v>0</v>
      </c>
      <c r="W467" s="405" t="str">
        <f>IF(U467 = 0, "No",IF('6. Hourly EE Wage Reduction'!T467 &gt;'6. Hourly EE Wage Reduction'!W467, "Yes", "No"))</f>
        <v>No</v>
      </c>
      <c r="X467" s="67">
        <f t="shared" si="53"/>
        <v>0</v>
      </c>
      <c r="Y467" s="67">
        <f t="shared" si="54"/>
        <v>0</v>
      </c>
      <c r="AA467" s="86">
        <f>IFERROR(IF('3.Weekly Hours &amp; Wage Activity'!J467 = "FT", 1,MIN(1,IF('3.Weekly Hours &amp; Wage Activity'!J467 = "", "",MIN('3.Weekly Hours &amp; Wage Activity'!J467/40,1)),IF('3.Weekly Hours &amp; Wage Activity'!J467="", "",'3.Weekly Hours &amp; Wage Activity'!J467/40 ))),0)</f>
        <v>0</v>
      </c>
      <c r="AB467" s="86">
        <f>IFERROR(IF('3.Weekly Hours &amp; Wage Activity'!K467 = "FT", 1,MIN(1,IF('3.Weekly Hours &amp; Wage Activity'!K467 = "", "",MIN('3.Weekly Hours &amp; Wage Activity'!K467/40,1)),IF('3.Weekly Hours &amp; Wage Activity'!K467="", "",'3.Weekly Hours &amp; Wage Activity'!K467/40 ))),0)</f>
        <v>0</v>
      </c>
      <c r="AC467" s="86">
        <f>IFERROR(IF('3.Weekly Hours &amp; Wage Activity'!L467 = "FT", 1,MIN(1,IF('3.Weekly Hours &amp; Wage Activity'!L467 = "", "",MIN('3.Weekly Hours &amp; Wage Activity'!L467/40,1)),IF('3.Weekly Hours &amp; Wage Activity'!L467="", "",'3.Weekly Hours &amp; Wage Activity'!L467/40 ))),0)</f>
        <v>0</v>
      </c>
      <c r="AD467" s="86">
        <f>IFERROR(IF('3.Weekly Hours &amp; Wage Activity'!M467 = "FT", 1,MIN(1,IF('3.Weekly Hours &amp; Wage Activity'!M467 = "", "",MIN('3.Weekly Hours &amp; Wage Activity'!M467/40,1)),IF('3.Weekly Hours &amp; Wage Activity'!M467="", "",'3.Weekly Hours &amp; Wage Activity'!M467/40 ))),0)</f>
        <v>0</v>
      </c>
      <c r="AE467" s="86">
        <f>IFERROR(IF('3.Weekly Hours &amp; Wage Activity'!N467 = "FT", 1,MIN(1,IF('3.Weekly Hours &amp; Wage Activity'!N467 = "", "",MIN('3.Weekly Hours &amp; Wage Activity'!N467/40,1)),IF('3.Weekly Hours &amp; Wage Activity'!N467="", "",'3.Weekly Hours &amp; Wage Activity'!N467/40 ))),0)</f>
        <v>0</v>
      </c>
      <c r="AF467" s="86">
        <f>IFERROR(IF('3.Weekly Hours &amp; Wage Activity'!O467 = "FT", 1,MIN(1,IF('3.Weekly Hours &amp; Wage Activity'!O467 = "", "",MIN('3.Weekly Hours &amp; Wage Activity'!O467/40,1)),IF('3.Weekly Hours &amp; Wage Activity'!O467="", "",'3.Weekly Hours &amp; Wage Activity'!O467/40 ))),0)</f>
        <v>0</v>
      </c>
      <c r="AG467" s="86">
        <f>IFERROR(IF('3.Weekly Hours &amp; Wage Activity'!P467 = "FT", 1,MIN(1,IF('3.Weekly Hours &amp; Wage Activity'!P467 = "", "",MIN('3.Weekly Hours &amp; Wage Activity'!P467/40,1)),IF('3.Weekly Hours &amp; Wage Activity'!P467="", "",'3.Weekly Hours &amp; Wage Activity'!P467/40 ))),0)</f>
        <v>0</v>
      </c>
      <c r="AH467" s="86">
        <f>IFERROR(IF('3.Weekly Hours &amp; Wage Activity'!Q467 = "FT", 1,MIN(1,IF('3.Weekly Hours &amp; Wage Activity'!Q467 = "", "",MIN('3.Weekly Hours &amp; Wage Activity'!Q467/40,1)),IF('3.Weekly Hours &amp; Wage Activity'!Q467="", "",'3.Weekly Hours &amp; Wage Activity'!Q467/40 ))),0)</f>
        <v>0</v>
      </c>
      <c r="AI467" s="86">
        <f>IFERROR(IF('3.Weekly Hours &amp; Wage Activity'!R467 = "FT", 1,MIN(1,IF('3.Weekly Hours &amp; Wage Activity'!R467 = "", "",MIN('3.Weekly Hours &amp; Wage Activity'!R467/40,1)),IF('3.Weekly Hours &amp; Wage Activity'!R467="", "",'3.Weekly Hours &amp; Wage Activity'!R467/40 ))),0)</f>
        <v>0</v>
      </c>
      <c r="AJ467" s="86">
        <f>IFERROR(IF('3.Weekly Hours &amp; Wage Activity'!S467 = "FT", 1,MIN(1,IF('3.Weekly Hours &amp; Wage Activity'!S467 = "", "",MIN('3.Weekly Hours &amp; Wage Activity'!S467/40,1)),IF('3.Weekly Hours &amp; Wage Activity'!S467="", "",'3.Weekly Hours &amp; Wage Activity'!S467/40 ))),0)</f>
        <v>0</v>
      </c>
      <c r="AK467" s="86">
        <f>IFERROR(IF('3.Weekly Hours &amp; Wage Activity'!T467 = "FT", 1,MIN(1,IF('3.Weekly Hours &amp; Wage Activity'!T467 = "", "",MIN('3.Weekly Hours &amp; Wage Activity'!T467/40,1)),IF('3.Weekly Hours &amp; Wage Activity'!T467="", "",'3.Weekly Hours &amp; Wage Activity'!T467/40 ))),0)</f>
        <v>0</v>
      </c>
      <c r="AL467" s="86">
        <f>IFERROR(IF('3.Weekly Hours &amp; Wage Activity'!U467 = "FT", 1,MIN(1,IF('3.Weekly Hours &amp; Wage Activity'!U467 = "", "",MIN('3.Weekly Hours &amp; Wage Activity'!U467/40,1)),IF('3.Weekly Hours &amp; Wage Activity'!U467="", "",'3.Weekly Hours &amp; Wage Activity'!U467/40 ))),0)</f>
        <v>0</v>
      </c>
      <c r="AM467" s="86">
        <f>IFERROR(IF('3.Weekly Hours &amp; Wage Activity'!V467 = "FT", 1,MIN(1,IF('3.Weekly Hours &amp; Wage Activity'!V467 = "", "",MIN('3.Weekly Hours &amp; Wage Activity'!V467/40,1)),IF('3.Weekly Hours &amp; Wage Activity'!V467="", "",'3.Weekly Hours &amp; Wage Activity'!V467/40 ))),0)</f>
        <v>0</v>
      </c>
      <c r="AN467" s="86">
        <f>IFERROR(IF('3.Weekly Hours &amp; Wage Activity'!W467 = "FT", 1,MIN(1,IF('3.Weekly Hours &amp; Wage Activity'!W467 = "", "",MIN('3.Weekly Hours &amp; Wage Activity'!W467/40,1)),IF('3.Weekly Hours &amp; Wage Activity'!W467="", "",'3.Weekly Hours &amp; Wage Activity'!W467/40 ))),0)</f>
        <v>0</v>
      </c>
      <c r="AO467" s="86">
        <f>IFERROR(IF('3.Weekly Hours &amp; Wage Activity'!X467 = "FT", 1,MIN(1,IF('3.Weekly Hours &amp; Wage Activity'!X467 = "", "",MIN('3.Weekly Hours &amp; Wage Activity'!X467/40,1)),IF('3.Weekly Hours &amp; Wage Activity'!X467="", "",'3.Weekly Hours &amp; Wage Activity'!X467/40 ))),0)</f>
        <v>0</v>
      </c>
      <c r="AP467" s="86">
        <f>IFERROR(IF('3.Weekly Hours &amp; Wage Activity'!Y467 = "FT", 1,MIN(1,IF('3.Weekly Hours &amp; Wage Activity'!Y467 = "", "",MIN('3.Weekly Hours &amp; Wage Activity'!Y467/40,1)),IF('3.Weekly Hours &amp; Wage Activity'!Y467="", "",'3.Weekly Hours &amp; Wage Activity'!Y467/40 ))),0)</f>
        <v>0</v>
      </c>
      <c r="AQ467" s="86">
        <f>IFERROR(IF('3.Weekly Hours &amp; Wage Activity'!Z467 = "FT", 1,MIN(1,IF('3.Weekly Hours &amp; Wage Activity'!Z467 = "", "",MIN('3.Weekly Hours &amp; Wage Activity'!Z467/40,1)),IF('3.Weekly Hours &amp; Wage Activity'!Z467="", "",'3.Weekly Hours &amp; Wage Activity'!Z467/40 ))),0)</f>
        <v>0</v>
      </c>
      <c r="AR467" s="86">
        <f>IFERROR(IF('3.Weekly Hours &amp; Wage Activity'!AA467 = "FT", 1,MIN(1,IF('3.Weekly Hours &amp; Wage Activity'!AA467 = "", "",MIN('3.Weekly Hours &amp; Wage Activity'!AA467/40,1)),IF('3.Weekly Hours &amp; Wage Activity'!AA467="", "",'3.Weekly Hours &amp; Wage Activity'!AA467/40 ))),0)</f>
        <v>0</v>
      </c>
      <c r="AS467" s="86">
        <f>IFERROR(IF('3.Weekly Hours &amp; Wage Activity'!AB467 = "FT", 1,MIN(1,IF('3.Weekly Hours &amp; Wage Activity'!AB467 = "", "",MIN('3.Weekly Hours &amp; Wage Activity'!AB467/40,1)),IF('3.Weekly Hours &amp; Wage Activity'!AB467="", "",'3.Weekly Hours &amp; Wage Activity'!AB467/40 ))),0)</f>
        <v>0</v>
      </c>
      <c r="AT467" s="86">
        <f>IFERROR(IF('3.Weekly Hours &amp; Wage Activity'!AC467 = "FT", 1,MIN(1,IF('3.Weekly Hours &amp; Wage Activity'!AC467 = "", "",MIN('3.Weekly Hours &amp; Wage Activity'!AC467/40,1)),IF('3.Weekly Hours &amp; Wage Activity'!AC467="", "",'3.Weekly Hours &amp; Wage Activity'!AC467/40 ))),0)</f>
        <v>0</v>
      </c>
      <c r="AU467" s="86">
        <f>IFERROR(IF('3.Weekly Hours &amp; Wage Activity'!AD467 = "FT", 1,MIN(1,IF('3.Weekly Hours &amp; Wage Activity'!AD467 = "", "",MIN('3.Weekly Hours &amp; Wage Activity'!AD467/40,1)),IF('3.Weekly Hours &amp; Wage Activity'!AD467="", "",'3.Weekly Hours &amp; Wage Activity'!AD467/40 ))),0)</f>
        <v>0</v>
      </c>
      <c r="AV467" s="86">
        <f>IFERROR(IF('3.Weekly Hours &amp; Wage Activity'!AE467 = "FT", 1,MIN(1,IF('3.Weekly Hours &amp; Wage Activity'!AE467 = "", "",MIN('3.Weekly Hours &amp; Wage Activity'!AE467/40,1)),IF('3.Weekly Hours &amp; Wage Activity'!AE467="", "",'3.Weekly Hours &amp; Wage Activity'!AE467/40 ))),0)</f>
        <v>0</v>
      </c>
      <c r="AW467" s="86">
        <f>IFERROR(IF('3.Weekly Hours &amp; Wage Activity'!AF467 = "FT", 1,MIN(1,IF('3.Weekly Hours &amp; Wage Activity'!AF467 = "", "",MIN('3.Weekly Hours &amp; Wage Activity'!AF467/40,1)),IF('3.Weekly Hours &amp; Wage Activity'!AF467="", "",'3.Weekly Hours &amp; Wage Activity'!AF467/40 ))),0)</f>
        <v>0</v>
      </c>
      <c r="AX467" s="86">
        <f>IFERROR(IF('3.Weekly Hours &amp; Wage Activity'!AG467 = "FT", 1,MIN(1,IF('3.Weekly Hours &amp; Wage Activity'!AG467 = "", "",MIN('3.Weekly Hours &amp; Wage Activity'!AG467/40,1)),IF('3.Weekly Hours &amp; Wage Activity'!AG467="", "",'3.Weekly Hours &amp; Wage Activity'!AG467/40 ))),0)</f>
        <v>0</v>
      </c>
      <c r="AY467" s="523">
        <f>SUM( IF(COUNTIF('3.Weekly Hours &amp; Wage Activity'!J467:Q467, "&lt;&gt;FT") = 0, COLUMNS('3.Weekly Hours &amp; Wage Activity'!J467:AG467) * 40, '3.Weekly Hours &amp; Wage Activity'!J467:AG467))</f>
        <v>0</v>
      </c>
      <c r="AZ467" s="86">
        <f t="shared" si="55"/>
        <v>0</v>
      </c>
      <c r="BA467" s="87">
        <f t="shared" si="56"/>
        <v>0</v>
      </c>
      <c r="BB467" s="74" t="str">
        <f>IF('2.Census &amp; Reference Benchmarks'!K467 = "", "", '2.Census &amp; Reference Benchmarks'!K467)</f>
        <v/>
      </c>
      <c r="BC467" s="185">
        <f>IF('2.Census &amp; Reference Benchmarks'!L467="N/A",IF(OR(AND(G467="",I467=""),AND(G467&lt;DATEVALUE("1/1/2020"),OR(I467="",I467&gt;DATEVALUE("3/31/2020")))),177.14,IF(OR(I467 = "", I467 &gt; DATEVALUE("1/31/2020")), ROUND(177.14*((DATEVALUE("2/1/2020") -G467)/31),1))),IF('2.Census &amp; Reference Benchmarks'!L467="",0,'2.Census &amp; Reference Benchmarks'!L467))</f>
        <v>0</v>
      </c>
      <c r="BD467" s="74" t="str">
        <f>IF('2.Census &amp; Reference Benchmarks'!N467 = "", "", '2.Census &amp; Reference Benchmarks'!N467)</f>
        <v/>
      </c>
      <c r="BE467" s="185">
        <f>IF('2.Census &amp; Reference Benchmarks'!O467="N/A",IF(OR(AND(G467="",I467=""),AND(G467&lt;=DATEVALUE("2/1/2020"),OR(I467="",I467&gt;=DATEVALUE("2/29/2020")))),165.71,IF(AND(G467&gt;DATEVALUE("2/1/2020"),OR(I467="",I467&lt;=DATEVALUE("2/29/2020"))),((DATEVALUE("3/1/2020")-G467)/29)*165.71,"")),IF('2.Census &amp; Reference Benchmarks'!O467="",0,'2.Census &amp; Reference Benchmarks'!O467))</f>
        <v>0</v>
      </c>
    </row>
    <row r="468" spans="1:57" x14ac:dyDescent="0.25">
      <c r="A468" s="3"/>
      <c r="B468" s="56">
        <f>IF('2.Census &amp; Reference Benchmarks'!B468 &lt;&gt;"",'2.Census &amp; Reference Benchmarks'!B468,"")</f>
        <v>0</v>
      </c>
      <c r="C468" s="56">
        <f>IF('2.Census &amp; Reference Benchmarks'!C468 &lt;&gt;"",'2.Census &amp; Reference Benchmarks'!C468,"")</f>
        <v>0</v>
      </c>
      <c r="D468" s="57" t="str">
        <f>IF('2.Census &amp; Reference Benchmarks'!D468 &lt;&gt;"",'2.Census &amp; Reference Benchmarks'!D468,"")</f>
        <v/>
      </c>
      <c r="E468" s="56" t="str">
        <f>IF('2.Census &amp; Reference Benchmarks'!E468 &lt;&gt;"",'2.Census &amp; Reference Benchmarks'!E468,"")</f>
        <v/>
      </c>
      <c r="F468" s="56" t="str">
        <f>IF('2.Census &amp; Reference Benchmarks'!F468 &lt;&gt;"",'2.Census &amp; Reference Benchmarks'!F468,"")</f>
        <v/>
      </c>
      <c r="G468" s="58" t="str">
        <f>IF('2.Census &amp; Reference Benchmarks'!G468 &lt;&gt;"",'2.Census &amp; Reference Benchmarks'!G468,"")</f>
        <v/>
      </c>
      <c r="H468" s="58" t="str">
        <f>IF('2.Census &amp; Reference Benchmarks'!H468 &lt;&gt;"",'2.Census &amp; Reference Benchmarks'!H468,"")</f>
        <v/>
      </c>
      <c r="I468" s="58" t="str">
        <f>IF('2.Census &amp; Reference Benchmarks'!I468 &lt;&gt;"",'2.Census &amp; Reference Benchmarks'!I468,"")</f>
        <v/>
      </c>
      <c r="J468" s="69" t="str">
        <f>IF('2.Census &amp; Reference Benchmarks'!J468 &lt;&gt;"",'2.Census &amp; Reference Benchmarks'!J468,"")</f>
        <v/>
      </c>
      <c r="K468" s="58" t="str">
        <f>IF('7.Safe Harbor Input Data &amp; Calc'!Q470 &lt;&gt; "", '7.Safe Harbor Input Data &amp; Calc'!Q470, "")</f>
        <v>No</v>
      </c>
      <c r="L468" s="59" t="str">
        <f>IF('2.Census &amp; Reference Benchmarks'!T468&lt;&gt; "",'2.Census &amp; Reference Benchmarks'!T468,"")</f>
        <v/>
      </c>
      <c r="M468" s="60">
        <f>'2.Census &amp; Reference Benchmarks'!M468</f>
        <v>0</v>
      </c>
      <c r="N468" s="60">
        <f>'2.Census &amp; Reference Benchmarks'!P468</f>
        <v>0</v>
      </c>
      <c r="O468" s="60">
        <f>'2.Census &amp; Reference Benchmarks'!S468</f>
        <v>0</v>
      </c>
      <c r="P468" s="52">
        <f>IF( AND(I468 &lt; '1. Summary for SBA'!$J$7, I468 &lt;&gt;""), 0, IF(AND(G468="",I468=""),SUM(M468:O468)*4,IF(I468&lt;'1. Summary for SBA'!$J$7,0,IF(K468="Yes",0,IF(H468="Salary",IF(AND(SUM(M468:O468)*4&lt;100000,L468=""),(SUM(M468:O468)/(IF(OR(I468=0,I468&gt;=DATEVALUE("3/31/2020")),DATEVALUE("3/31/2020"),I468)-IF(OR(G468&lt;=DATEVALUE("1/1/2020"), G468 = ""),DATEVALUE("1/1/2020"),IF(OR(MONTH(G468)=1),G468+1,IF(MONTH(G468)=3,G468,G468-1)))))*360,0),0)))))</f>
        <v>0</v>
      </c>
      <c r="Q468" s="52">
        <f t="shared" si="50"/>
        <v>0</v>
      </c>
      <c r="R468" s="67">
        <f t="shared" si="51"/>
        <v>0</v>
      </c>
      <c r="S468" s="53">
        <f>SUM('3.Weekly Hours &amp; Wage Activity'!AI468:BF468)</f>
        <v>0</v>
      </c>
      <c r="T468" s="53">
        <f>IF(AND(I468&lt;&gt; "",  I468 &lt; '1. Summary for SBA'!$J$11 +168, I468 &gt; '1. Summary for SBA'!$J$11),S468+(((168-(I468-'1. Summary for SBA'!$J$11+1))*S468)/((I468-'1. Summary for SBA'!$J$11+1))),0)</f>
        <v>0</v>
      </c>
      <c r="U468" s="369">
        <f>IF(K468= "Yes",0,IF( H468 = "salary",IF(T468 = 0,MAX(0,$R468-$S468), R468-T468),IF( H468 = "Hourly",'6. Hourly EE Wage Reduction'!AA468, 0)))</f>
        <v>0</v>
      </c>
      <c r="V468" s="67">
        <f t="shared" si="52"/>
        <v>0</v>
      </c>
      <c r="W468" s="405" t="str">
        <f>IF(U468 = 0, "No",IF('6. Hourly EE Wage Reduction'!T468 &gt;'6. Hourly EE Wage Reduction'!W468, "Yes", "No"))</f>
        <v>No</v>
      </c>
      <c r="X468" s="67">
        <f t="shared" si="53"/>
        <v>0</v>
      </c>
      <c r="Y468" s="67">
        <f t="shared" si="54"/>
        <v>0</v>
      </c>
      <c r="AA468" s="86">
        <f>IFERROR(IF('3.Weekly Hours &amp; Wage Activity'!J468 = "FT", 1,MIN(1,IF('3.Weekly Hours &amp; Wage Activity'!J468 = "", "",MIN('3.Weekly Hours &amp; Wage Activity'!J468/40,1)),IF('3.Weekly Hours &amp; Wage Activity'!J468="", "",'3.Weekly Hours &amp; Wage Activity'!J468/40 ))),0)</f>
        <v>0</v>
      </c>
      <c r="AB468" s="86">
        <f>IFERROR(IF('3.Weekly Hours &amp; Wage Activity'!K468 = "FT", 1,MIN(1,IF('3.Weekly Hours &amp; Wage Activity'!K468 = "", "",MIN('3.Weekly Hours &amp; Wage Activity'!K468/40,1)),IF('3.Weekly Hours &amp; Wage Activity'!K468="", "",'3.Weekly Hours &amp; Wage Activity'!K468/40 ))),0)</f>
        <v>0</v>
      </c>
      <c r="AC468" s="86">
        <f>IFERROR(IF('3.Weekly Hours &amp; Wage Activity'!L468 = "FT", 1,MIN(1,IF('3.Weekly Hours &amp; Wage Activity'!L468 = "", "",MIN('3.Weekly Hours &amp; Wage Activity'!L468/40,1)),IF('3.Weekly Hours &amp; Wage Activity'!L468="", "",'3.Weekly Hours &amp; Wage Activity'!L468/40 ))),0)</f>
        <v>0</v>
      </c>
      <c r="AD468" s="86">
        <f>IFERROR(IF('3.Weekly Hours &amp; Wage Activity'!M468 = "FT", 1,MIN(1,IF('3.Weekly Hours &amp; Wage Activity'!M468 = "", "",MIN('3.Weekly Hours &amp; Wage Activity'!M468/40,1)),IF('3.Weekly Hours &amp; Wage Activity'!M468="", "",'3.Weekly Hours &amp; Wage Activity'!M468/40 ))),0)</f>
        <v>0</v>
      </c>
      <c r="AE468" s="86">
        <f>IFERROR(IF('3.Weekly Hours &amp; Wage Activity'!N468 = "FT", 1,MIN(1,IF('3.Weekly Hours &amp; Wage Activity'!N468 = "", "",MIN('3.Weekly Hours &amp; Wage Activity'!N468/40,1)),IF('3.Weekly Hours &amp; Wage Activity'!N468="", "",'3.Weekly Hours &amp; Wage Activity'!N468/40 ))),0)</f>
        <v>0</v>
      </c>
      <c r="AF468" s="86">
        <f>IFERROR(IF('3.Weekly Hours &amp; Wage Activity'!O468 = "FT", 1,MIN(1,IF('3.Weekly Hours &amp; Wage Activity'!O468 = "", "",MIN('3.Weekly Hours &amp; Wage Activity'!O468/40,1)),IF('3.Weekly Hours &amp; Wage Activity'!O468="", "",'3.Weekly Hours &amp; Wage Activity'!O468/40 ))),0)</f>
        <v>0</v>
      </c>
      <c r="AG468" s="86">
        <f>IFERROR(IF('3.Weekly Hours &amp; Wage Activity'!P468 = "FT", 1,MIN(1,IF('3.Weekly Hours &amp; Wage Activity'!P468 = "", "",MIN('3.Weekly Hours &amp; Wage Activity'!P468/40,1)),IF('3.Weekly Hours &amp; Wage Activity'!P468="", "",'3.Weekly Hours &amp; Wage Activity'!P468/40 ))),0)</f>
        <v>0</v>
      </c>
      <c r="AH468" s="86">
        <f>IFERROR(IF('3.Weekly Hours &amp; Wage Activity'!Q468 = "FT", 1,MIN(1,IF('3.Weekly Hours &amp; Wage Activity'!Q468 = "", "",MIN('3.Weekly Hours &amp; Wage Activity'!Q468/40,1)),IF('3.Weekly Hours &amp; Wage Activity'!Q468="", "",'3.Weekly Hours &amp; Wage Activity'!Q468/40 ))),0)</f>
        <v>0</v>
      </c>
      <c r="AI468" s="86">
        <f>IFERROR(IF('3.Weekly Hours &amp; Wage Activity'!R468 = "FT", 1,MIN(1,IF('3.Weekly Hours &amp; Wage Activity'!R468 = "", "",MIN('3.Weekly Hours &amp; Wage Activity'!R468/40,1)),IF('3.Weekly Hours &amp; Wage Activity'!R468="", "",'3.Weekly Hours &amp; Wage Activity'!R468/40 ))),0)</f>
        <v>0</v>
      </c>
      <c r="AJ468" s="86">
        <f>IFERROR(IF('3.Weekly Hours &amp; Wage Activity'!S468 = "FT", 1,MIN(1,IF('3.Weekly Hours &amp; Wage Activity'!S468 = "", "",MIN('3.Weekly Hours &amp; Wage Activity'!S468/40,1)),IF('3.Weekly Hours &amp; Wage Activity'!S468="", "",'3.Weekly Hours &amp; Wage Activity'!S468/40 ))),0)</f>
        <v>0</v>
      </c>
      <c r="AK468" s="86">
        <f>IFERROR(IF('3.Weekly Hours &amp; Wage Activity'!T468 = "FT", 1,MIN(1,IF('3.Weekly Hours &amp; Wage Activity'!T468 = "", "",MIN('3.Weekly Hours &amp; Wage Activity'!T468/40,1)),IF('3.Weekly Hours &amp; Wage Activity'!T468="", "",'3.Weekly Hours &amp; Wage Activity'!T468/40 ))),0)</f>
        <v>0</v>
      </c>
      <c r="AL468" s="86">
        <f>IFERROR(IF('3.Weekly Hours &amp; Wage Activity'!U468 = "FT", 1,MIN(1,IF('3.Weekly Hours &amp; Wage Activity'!U468 = "", "",MIN('3.Weekly Hours &amp; Wage Activity'!U468/40,1)),IF('3.Weekly Hours &amp; Wage Activity'!U468="", "",'3.Weekly Hours &amp; Wage Activity'!U468/40 ))),0)</f>
        <v>0</v>
      </c>
      <c r="AM468" s="86">
        <f>IFERROR(IF('3.Weekly Hours &amp; Wage Activity'!V468 = "FT", 1,MIN(1,IF('3.Weekly Hours &amp; Wage Activity'!V468 = "", "",MIN('3.Weekly Hours &amp; Wage Activity'!V468/40,1)),IF('3.Weekly Hours &amp; Wage Activity'!V468="", "",'3.Weekly Hours &amp; Wage Activity'!V468/40 ))),0)</f>
        <v>0</v>
      </c>
      <c r="AN468" s="86">
        <f>IFERROR(IF('3.Weekly Hours &amp; Wage Activity'!W468 = "FT", 1,MIN(1,IF('3.Weekly Hours &amp; Wage Activity'!W468 = "", "",MIN('3.Weekly Hours &amp; Wage Activity'!W468/40,1)),IF('3.Weekly Hours &amp; Wage Activity'!W468="", "",'3.Weekly Hours &amp; Wage Activity'!W468/40 ))),0)</f>
        <v>0</v>
      </c>
      <c r="AO468" s="86">
        <f>IFERROR(IF('3.Weekly Hours &amp; Wage Activity'!X468 = "FT", 1,MIN(1,IF('3.Weekly Hours &amp; Wage Activity'!X468 = "", "",MIN('3.Weekly Hours &amp; Wage Activity'!X468/40,1)),IF('3.Weekly Hours &amp; Wage Activity'!X468="", "",'3.Weekly Hours &amp; Wage Activity'!X468/40 ))),0)</f>
        <v>0</v>
      </c>
      <c r="AP468" s="86">
        <f>IFERROR(IF('3.Weekly Hours &amp; Wage Activity'!Y468 = "FT", 1,MIN(1,IF('3.Weekly Hours &amp; Wage Activity'!Y468 = "", "",MIN('3.Weekly Hours &amp; Wage Activity'!Y468/40,1)),IF('3.Weekly Hours &amp; Wage Activity'!Y468="", "",'3.Weekly Hours &amp; Wage Activity'!Y468/40 ))),0)</f>
        <v>0</v>
      </c>
      <c r="AQ468" s="86">
        <f>IFERROR(IF('3.Weekly Hours &amp; Wage Activity'!Z468 = "FT", 1,MIN(1,IF('3.Weekly Hours &amp; Wage Activity'!Z468 = "", "",MIN('3.Weekly Hours &amp; Wage Activity'!Z468/40,1)),IF('3.Weekly Hours &amp; Wage Activity'!Z468="", "",'3.Weekly Hours &amp; Wage Activity'!Z468/40 ))),0)</f>
        <v>0</v>
      </c>
      <c r="AR468" s="86">
        <f>IFERROR(IF('3.Weekly Hours &amp; Wage Activity'!AA468 = "FT", 1,MIN(1,IF('3.Weekly Hours &amp; Wage Activity'!AA468 = "", "",MIN('3.Weekly Hours &amp; Wage Activity'!AA468/40,1)),IF('3.Weekly Hours &amp; Wage Activity'!AA468="", "",'3.Weekly Hours &amp; Wage Activity'!AA468/40 ))),0)</f>
        <v>0</v>
      </c>
      <c r="AS468" s="86">
        <f>IFERROR(IF('3.Weekly Hours &amp; Wage Activity'!AB468 = "FT", 1,MIN(1,IF('3.Weekly Hours &amp; Wage Activity'!AB468 = "", "",MIN('3.Weekly Hours &amp; Wage Activity'!AB468/40,1)),IF('3.Weekly Hours &amp; Wage Activity'!AB468="", "",'3.Weekly Hours &amp; Wage Activity'!AB468/40 ))),0)</f>
        <v>0</v>
      </c>
      <c r="AT468" s="86">
        <f>IFERROR(IF('3.Weekly Hours &amp; Wage Activity'!AC468 = "FT", 1,MIN(1,IF('3.Weekly Hours &amp; Wage Activity'!AC468 = "", "",MIN('3.Weekly Hours &amp; Wage Activity'!AC468/40,1)),IF('3.Weekly Hours &amp; Wage Activity'!AC468="", "",'3.Weekly Hours &amp; Wage Activity'!AC468/40 ))),0)</f>
        <v>0</v>
      </c>
      <c r="AU468" s="86">
        <f>IFERROR(IF('3.Weekly Hours &amp; Wage Activity'!AD468 = "FT", 1,MIN(1,IF('3.Weekly Hours &amp; Wage Activity'!AD468 = "", "",MIN('3.Weekly Hours &amp; Wage Activity'!AD468/40,1)),IF('3.Weekly Hours &amp; Wage Activity'!AD468="", "",'3.Weekly Hours &amp; Wage Activity'!AD468/40 ))),0)</f>
        <v>0</v>
      </c>
      <c r="AV468" s="86">
        <f>IFERROR(IF('3.Weekly Hours &amp; Wage Activity'!AE468 = "FT", 1,MIN(1,IF('3.Weekly Hours &amp; Wage Activity'!AE468 = "", "",MIN('3.Weekly Hours &amp; Wage Activity'!AE468/40,1)),IF('3.Weekly Hours &amp; Wage Activity'!AE468="", "",'3.Weekly Hours &amp; Wage Activity'!AE468/40 ))),0)</f>
        <v>0</v>
      </c>
      <c r="AW468" s="86">
        <f>IFERROR(IF('3.Weekly Hours &amp; Wage Activity'!AF468 = "FT", 1,MIN(1,IF('3.Weekly Hours &amp; Wage Activity'!AF468 = "", "",MIN('3.Weekly Hours &amp; Wage Activity'!AF468/40,1)),IF('3.Weekly Hours &amp; Wage Activity'!AF468="", "",'3.Weekly Hours &amp; Wage Activity'!AF468/40 ))),0)</f>
        <v>0</v>
      </c>
      <c r="AX468" s="86">
        <f>IFERROR(IF('3.Weekly Hours &amp; Wage Activity'!AG468 = "FT", 1,MIN(1,IF('3.Weekly Hours &amp; Wage Activity'!AG468 = "", "",MIN('3.Weekly Hours &amp; Wage Activity'!AG468/40,1)),IF('3.Weekly Hours &amp; Wage Activity'!AG468="", "",'3.Weekly Hours &amp; Wage Activity'!AG468/40 ))),0)</f>
        <v>0</v>
      </c>
      <c r="AY468" s="523">
        <f>SUM( IF(COUNTIF('3.Weekly Hours &amp; Wage Activity'!J468:Q468, "&lt;&gt;FT") = 0, COLUMNS('3.Weekly Hours &amp; Wage Activity'!J468:AG468) * 40, '3.Weekly Hours &amp; Wage Activity'!J468:AG468))</f>
        <v>0</v>
      </c>
      <c r="AZ468" s="86">
        <f t="shared" si="55"/>
        <v>0</v>
      </c>
      <c r="BA468" s="87">
        <f t="shared" si="56"/>
        <v>0</v>
      </c>
      <c r="BB468" s="74" t="str">
        <f>IF('2.Census &amp; Reference Benchmarks'!K468 = "", "", '2.Census &amp; Reference Benchmarks'!K468)</f>
        <v/>
      </c>
      <c r="BC468" s="185">
        <f>IF('2.Census &amp; Reference Benchmarks'!L468="N/A",IF(OR(AND(G468="",I468=""),AND(G468&lt;DATEVALUE("1/1/2020"),OR(I468="",I468&gt;DATEVALUE("3/31/2020")))),177.14,IF(OR(I468 = "", I468 &gt; DATEVALUE("1/31/2020")), ROUND(177.14*((DATEVALUE("2/1/2020") -G468)/31),1))),IF('2.Census &amp; Reference Benchmarks'!L468="",0,'2.Census &amp; Reference Benchmarks'!L468))</f>
        <v>0</v>
      </c>
      <c r="BD468" s="74" t="str">
        <f>IF('2.Census &amp; Reference Benchmarks'!N468 = "", "", '2.Census &amp; Reference Benchmarks'!N468)</f>
        <v/>
      </c>
      <c r="BE468" s="185">
        <f>IF('2.Census &amp; Reference Benchmarks'!O468="N/A",IF(OR(AND(G468="",I468=""),AND(G468&lt;=DATEVALUE("2/1/2020"),OR(I468="",I468&gt;=DATEVALUE("2/29/2020")))),165.71,IF(AND(G468&gt;DATEVALUE("2/1/2020"),OR(I468="",I468&lt;=DATEVALUE("2/29/2020"))),((DATEVALUE("3/1/2020")-G468)/29)*165.71,"")),IF('2.Census &amp; Reference Benchmarks'!O468="",0,'2.Census &amp; Reference Benchmarks'!O468))</f>
        <v>0</v>
      </c>
    </row>
    <row r="469" spans="1:57" x14ac:dyDescent="0.25">
      <c r="A469" s="3"/>
      <c r="B469" s="56">
        <f>IF('2.Census &amp; Reference Benchmarks'!B469 &lt;&gt;"",'2.Census &amp; Reference Benchmarks'!B469,"")</f>
        <v>0</v>
      </c>
      <c r="C469" s="56">
        <f>IF('2.Census &amp; Reference Benchmarks'!C469 &lt;&gt;"",'2.Census &amp; Reference Benchmarks'!C469,"")</f>
        <v>0</v>
      </c>
      <c r="D469" s="57" t="str">
        <f>IF('2.Census &amp; Reference Benchmarks'!D469 &lt;&gt;"",'2.Census &amp; Reference Benchmarks'!D469,"")</f>
        <v/>
      </c>
      <c r="E469" s="56" t="str">
        <f>IF('2.Census &amp; Reference Benchmarks'!E469 &lt;&gt;"",'2.Census &amp; Reference Benchmarks'!E469,"")</f>
        <v/>
      </c>
      <c r="F469" s="56" t="str">
        <f>IF('2.Census &amp; Reference Benchmarks'!F469 &lt;&gt;"",'2.Census &amp; Reference Benchmarks'!F469,"")</f>
        <v/>
      </c>
      <c r="G469" s="58" t="str">
        <f>IF('2.Census &amp; Reference Benchmarks'!G469 &lt;&gt;"",'2.Census &amp; Reference Benchmarks'!G469,"")</f>
        <v/>
      </c>
      <c r="H469" s="58" t="str">
        <f>IF('2.Census &amp; Reference Benchmarks'!H469 &lt;&gt;"",'2.Census &amp; Reference Benchmarks'!H469,"")</f>
        <v/>
      </c>
      <c r="I469" s="58" t="str">
        <f>IF('2.Census &amp; Reference Benchmarks'!I469 &lt;&gt;"",'2.Census &amp; Reference Benchmarks'!I469,"")</f>
        <v/>
      </c>
      <c r="J469" s="69" t="str">
        <f>IF('2.Census &amp; Reference Benchmarks'!J469 &lt;&gt;"",'2.Census &amp; Reference Benchmarks'!J469,"")</f>
        <v/>
      </c>
      <c r="K469" s="58" t="str">
        <f>IF('7.Safe Harbor Input Data &amp; Calc'!Q471 &lt;&gt; "", '7.Safe Harbor Input Data &amp; Calc'!Q471, "")</f>
        <v>No</v>
      </c>
      <c r="L469" s="59" t="str">
        <f>IF('2.Census &amp; Reference Benchmarks'!T469&lt;&gt; "",'2.Census &amp; Reference Benchmarks'!T469,"")</f>
        <v/>
      </c>
      <c r="M469" s="60">
        <f>'2.Census &amp; Reference Benchmarks'!M469</f>
        <v>0</v>
      </c>
      <c r="N469" s="60">
        <f>'2.Census &amp; Reference Benchmarks'!P469</f>
        <v>0</v>
      </c>
      <c r="O469" s="60">
        <f>'2.Census &amp; Reference Benchmarks'!S469</f>
        <v>0</v>
      </c>
      <c r="P469" s="52">
        <f>IF( AND(I469 &lt; '1. Summary for SBA'!$J$7, I469 &lt;&gt;""), 0, IF(AND(G469="",I469=""),SUM(M469:O469)*4,IF(I469&lt;'1. Summary for SBA'!$J$7,0,IF(K469="Yes",0,IF(H469="Salary",IF(AND(SUM(M469:O469)*4&lt;100000,L469=""),(SUM(M469:O469)/(IF(OR(I469=0,I469&gt;=DATEVALUE("3/31/2020")),DATEVALUE("3/31/2020"),I469)-IF(OR(G469&lt;=DATEVALUE("1/1/2020"), G469 = ""),DATEVALUE("1/1/2020"),IF(OR(MONTH(G469)=1),G469+1,IF(MONTH(G469)=3,G469,G469-1)))))*360,0),0)))))</f>
        <v>0</v>
      </c>
      <c r="Q469" s="52">
        <f t="shared" si="50"/>
        <v>0</v>
      </c>
      <c r="R469" s="67">
        <f t="shared" si="51"/>
        <v>0</v>
      </c>
      <c r="S469" s="53">
        <f>SUM('3.Weekly Hours &amp; Wage Activity'!AI469:BF469)</f>
        <v>0</v>
      </c>
      <c r="T469" s="53">
        <f>IF(AND(I469&lt;&gt; "",  I469 &lt; '1. Summary for SBA'!$J$11 +168, I469 &gt; '1. Summary for SBA'!$J$11),S469+(((168-(I469-'1. Summary for SBA'!$J$11+1))*S469)/((I469-'1. Summary for SBA'!$J$11+1))),0)</f>
        <v>0</v>
      </c>
      <c r="U469" s="369">
        <f>IF(K469= "Yes",0,IF( H469 = "salary",IF(T469 = 0,MAX(0,$R469-$S469), R469-T469),IF( H469 = "Hourly",'6. Hourly EE Wage Reduction'!AA469, 0)))</f>
        <v>0</v>
      </c>
      <c r="V469" s="67">
        <f t="shared" si="52"/>
        <v>0</v>
      </c>
      <c r="W469" s="405" t="str">
        <f>IF(U469 = 0, "No",IF('6. Hourly EE Wage Reduction'!T469 &gt;'6. Hourly EE Wage Reduction'!W469, "Yes", "No"))</f>
        <v>No</v>
      </c>
      <c r="X469" s="67">
        <f t="shared" si="53"/>
        <v>0</v>
      </c>
      <c r="Y469" s="67">
        <f t="shared" si="54"/>
        <v>0</v>
      </c>
      <c r="AA469" s="86">
        <f>IFERROR(IF('3.Weekly Hours &amp; Wage Activity'!J469 = "FT", 1,MIN(1,IF('3.Weekly Hours &amp; Wage Activity'!J469 = "", "",MIN('3.Weekly Hours &amp; Wage Activity'!J469/40,1)),IF('3.Weekly Hours &amp; Wage Activity'!J469="", "",'3.Weekly Hours &amp; Wage Activity'!J469/40 ))),0)</f>
        <v>0</v>
      </c>
      <c r="AB469" s="86">
        <f>IFERROR(IF('3.Weekly Hours &amp; Wage Activity'!K469 = "FT", 1,MIN(1,IF('3.Weekly Hours &amp; Wage Activity'!K469 = "", "",MIN('3.Weekly Hours &amp; Wage Activity'!K469/40,1)),IF('3.Weekly Hours &amp; Wage Activity'!K469="", "",'3.Weekly Hours &amp; Wage Activity'!K469/40 ))),0)</f>
        <v>0</v>
      </c>
      <c r="AC469" s="86">
        <f>IFERROR(IF('3.Weekly Hours &amp; Wage Activity'!L469 = "FT", 1,MIN(1,IF('3.Weekly Hours &amp; Wage Activity'!L469 = "", "",MIN('3.Weekly Hours &amp; Wage Activity'!L469/40,1)),IF('3.Weekly Hours &amp; Wage Activity'!L469="", "",'3.Weekly Hours &amp; Wage Activity'!L469/40 ))),0)</f>
        <v>0</v>
      </c>
      <c r="AD469" s="86">
        <f>IFERROR(IF('3.Weekly Hours &amp; Wage Activity'!M469 = "FT", 1,MIN(1,IF('3.Weekly Hours &amp; Wage Activity'!M469 = "", "",MIN('3.Weekly Hours &amp; Wage Activity'!M469/40,1)),IF('3.Weekly Hours &amp; Wage Activity'!M469="", "",'3.Weekly Hours &amp; Wage Activity'!M469/40 ))),0)</f>
        <v>0</v>
      </c>
      <c r="AE469" s="86">
        <f>IFERROR(IF('3.Weekly Hours &amp; Wage Activity'!N469 = "FT", 1,MIN(1,IF('3.Weekly Hours &amp; Wage Activity'!N469 = "", "",MIN('3.Weekly Hours &amp; Wage Activity'!N469/40,1)),IF('3.Weekly Hours &amp; Wage Activity'!N469="", "",'3.Weekly Hours &amp; Wage Activity'!N469/40 ))),0)</f>
        <v>0</v>
      </c>
      <c r="AF469" s="86">
        <f>IFERROR(IF('3.Weekly Hours &amp; Wage Activity'!O469 = "FT", 1,MIN(1,IF('3.Weekly Hours &amp; Wage Activity'!O469 = "", "",MIN('3.Weekly Hours &amp; Wage Activity'!O469/40,1)),IF('3.Weekly Hours &amp; Wage Activity'!O469="", "",'3.Weekly Hours &amp; Wage Activity'!O469/40 ))),0)</f>
        <v>0</v>
      </c>
      <c r="AG469" s="86">
        <f>IFERROR(IF('3.Weekly Hours &amp; Wage Activity'!P469 = "FT", 1,MIN(1,IF('3.Weekly Hours &amp; Wage Activity'!P469 = "", "",MIN('3.Weekly Hours &amp; Wage Activity'!P469/40,1)),IF('3.Weekly Hours &amp; Wage Activity'!P469="", "",'3.Weekly Hours &amp; Wage Activity'!P469/40 ))),0)</f>
        <v>0</v>
      </c>
      <c r="AH469" s="86">
        <f>IFERROR(IF('3.Weekly Hours &amp; Wage Activity'!Q469 = "FT", 1,MIN(1,IF('3.Weekly Hours &amp; Wage Activity'!Q469 = "", "",MIN('3.Weekly Hours &amp; Wage Activity'!Q469/40,1)),IF('3.Weekly Hours &amp; Wage Activity'!Q469="", "",'3.Weekly Hours &amp; Wage Activity'!Q469/40 ))),0)</f>
        <v>0</v>
      </c>
      <c r="AI469" s="86">
        <f>IFERROR(IF('3.Weekly Hours &amp; Wage Activity'!R469 = "FT", 1,MIN(1,IF('3.Weekly Hours &amp; Wage Activity'!R469 = "", "",MIN('3.Weekly Hours &amp; Wage Activity'!R469/40,1)),IF('3.Weekly Hours &amp; Wage Activity'!R469="", "",'3.Weekly Hours &amp; Wage Activity'!R469/40 ))),0)</f>
        <v>0</v>
      </c>
      <c r="AJ469" s="86">
        <f>IFERROR(IF('3.Weekly Hours &amp; Wage Activity'!S469 = "FT", 1,MIN(1,IF('3.Weekly Hours &amp; Wage Activity'!S469 = "", "",MIN('3.Weekly Hours &amp; Wage Activity'!S469/40,1)),IF('3.Weekly Hours &amp; Wage Activity'!S469="", "",'3.Weekly Hours &amp; Wage Activity'!S469/40 ))),0)</f>
        <v>0</v>
      </c>
      <c r="AK469" s="86">
        <f>IFERROR(IF('3.Weekly Hours &amp; Wage Activity'!T469 = "FT", 1,MIN(1,IF('3.Weekly Hours &amp; Wage Activity'!T469 = "", "",MIN('3.Weekly Hours &amp; Wage Activity'!T469/40,1)),IF('3.Weekly Hours &amp; Wage Activity'!T469="", "",'3.Weekly Hours &amp; Wage Activity'!T469/40 ))),0)</f>
        <v>0</v>
      </c>
      <c r="AL469" s="86">
        <f>IFERROR(IF('3.Weekly Hours &amp; Wage Activity'!U469 = "FT", 1,MIN(1,IF('3.Weekly Hours &amp; Wage Activity'!U469 = "", "",MIN('3.Weekly Hours &amp; Wage Activity'!U469/40,1)),IF('3.Weekly Hours &amp; Wage Activity'!U469="", "",'3.Weekly Hours &amp; Wage Activity'!U469/40 ))),0)</f>
        <v>0</v>
      </c>
      <c r="AM469" s="86">
        <f>IFERROR(IF('3.Weekly Hours &amp; Wage Activity'!V469 = "FT", 1,MIN(1,IF('3.Weekly Hours &amp; Wage Activity'!V469 = "", "",MIN('3.Weekly Hours &amp; Wage Activity'!V469/40,1)),IF('3.Weekly Hours &amp; Wage Activity'!V469="", "",'3.Weekly Hours &amp; Wage Activity'!V469/40 ))),0)</f>
        <v>0</v>
      </c>
      <c r="AN469" s="86">
        <f>IFERROR(IF('3.Weekly Hours &amp; Wage Activity'!W469 = "FT", 1,MIN(1,IF('3.Weekly Hours &amp; Wage Activity'!W469 = "", "",MIN('3.Weekly Hours &amp; Wage Activity'!W469/40,1)),IF('3.Weekly Hours &amp; Wage Activity'!W469="", "",'3.Weekly Hours &amp; Wage Activity'!W469/40 ))),0)</f>
        <v>0</v>
      </c>
      <c r="AO469" s="86">
        <f>IFERROR(IF('3.Weekly Hours &amp; Wage Activity'!X469 = "FT", 1,MIN(1,IF('3.Weekly Hours &amp; Wage Activity'!X469 = "", "",MIN('3.Weekly Hours &amp; Wage Activity'!X469/40,1)),IF('3.Weekly Hours &amp; Wage Activity'!X469="", "",'3.Weekly Hours &amp; Wage Activity'!X469/40 ))),0)</f>
        <v>0</v>
      </c>
      <c r="AP469" s="86">
        <f>IFERROR(IF('3.Weekly Hours &amp; Wage Activity'!Y469 = "FT", 1,MIN(1,IF('3.Weekly Hours &amp; Wage Activity'!Y469 = "", "",MIN('3.Weekly Hours &amp; Wage Activity'!Y469/40,1)),IF('3.Weekly Hours &amp; Wage Activity'!Y469="", "",'3.Weekly Hours &amp; Wage Activity'!Y469/40 ))),0)</f>
        <v>0</v>
      </c>
      <c r="AQ469" s="86">
        <f>IFERROR(IF('3.Weekly Hours &amp; Wage Activity'!Z469 = "FT", 1,MIN(1,IF('3.Weekly Hours &amp; Wage Activity'!Z469 = "", "",MIN('3.Weekly Hours &amp; Wage Activity'!Z469/40,1)),IF('3.Weekly Hours &amp; Wage Activity'!Z469="", "",'3.Weekly Hours &amp; Wage Activity'!Z469/40 ))),0)</f>
        <v>0</v>
      </c>
      <c r="AR469" s="86">
        <f>IFERROR(IF('3.Weekly Hours &amp; Wage Activity'!AA469 = "FT", 1,MIN(1,IF('3.Weekly Hours &amp; Wage Activity'!AA469 = "", "",MIN('3.Weekly Hours &amp; Wage Activity'!AA469/40,1)),IF('3.Weekly Hours &amp; Wage Activity'!AA469="", "",'3.Weekly Hours &amp; Wage Activity'!AA469/40 ))),0)</f>
        <v>0</v>
      </c>
      <c r="AS469" s="86">
        <f>IFERROR(IF('3.Weekly Hours &amp; Wage Activity'!AB469 = "FT", 1,MIN(1,IF('3.Weekly Hours &amp; Wage Activity'!AB469 = "", "",MIN('3.Weekly Hours &amp; Wage Activity'!AB469/40,1)),IF('3.Weekly Hours &amp; Wage Activity'!AB469="", "",'3.Weekly Hours &amp; Wage Activity'!AB469/40 ))),0)</f>
        <v>0</v>
      </c>
      <c r="AT469" s="86">
        <f>IFERROR(IF('3.Weekly Hours &amp; Wage Activity'!AC469 = "FT", 1,MIN(1,IF('3.Weekly Hours &amp; Wage Activity'!AC469 = "", "",MIN('3.Weekly Hours &amp; Wage Activity'!AC469/40,1)),IF('3.Weekly Hours &amp; Wage Activity'!AC469="", "",'3.Weekly Hours &amp; Wage Activity'!AC469/40 ))),0)</f>
        <v>0</v>
      </c>
      <c r="AU469" s="86">
        <f>IFERROR(IF('3.Weekly Hours &amp; Wage Activity'!AD469 = "FT", 1,MIN(1,IF('3.Weekly Hours &amp; Wage Activity'!AD469 = "", "",MIN('3.Weekly Hours &amp; Wage Activity'!AD469/40,1)),IF('3.Weekly Hours &amp; Wage Activity'!AD469="", "",'3.Weekly Hours &amp; Wage Activity'!AD469/40 ))),0)</f>
        <v>0</v>
      </c>
      <c r="AV469" s="86">
        <f>IFERROR(IF('3.Weekly Hours &amp; Wage Activity'!AE469 = "FT", 1,MIN(1,IF('3.Weekly Hours &amp; Wage Activity'!AE469 = "", "",MIN('3.Weekly Hours &amp; Wage Activity'!AE469/40,1)),IF('3.Weekly Hours &amp; Wage Activity'!AE469="", "",'3.Weekly Hours &amp; Wage Activity'!AE469/40 ))),0)</f>
        <v>0</v>
      </c>
      <c r="AW469" s="86">
        <f>IFERROR(IF('3.Weekly Hours &amp; Wage Activity'!AF469 = "FT", 1,MIN(1,IF('3.Weekly Hours &amp; Wage Activity'!AF469 = "", "",MIN('3.Weekly Hours &amp; Wage Activity'!AF469/40,1)),IF('3.Weekly Hours &amp; Wage Activity'!AF469="", "",'3.Weekly Hours &amp; Wage Activity'!AF469/40 ))),0)</f>
        <v>0</v>
      </c>
      <c r="AX469" s="86">
        <f>IFERROR(IF('3.Weekly Hours &amp; Wage Activity'!AG469 = "FT", 1,MIN(1,IF('3.Weekly Hours &amp; Wage Activity'!AG469 = "", "",MIN('3.Weekly Hours &amp; Wage Activity'!AG469/40,1)),IF('3.Weekly Hours &amp; Wage Activity'!AG469="", "",'3.Weekly Hours &amp; Wage Activity'!AG469/40 ))),0)</f>
        <v>0</v>
      </c>
      <c r="AY469" s="523">
        <f>SUM( IF(COUNTIF('3.Weekly Hours &amp; Wage Activity'!J469:Q469, "&lt;&gt;FT") = 0, COLUMNS('3.Weekly Hours &amp; Wage Activity'!J469:AG469) * 40, '3.Weekly Hours &amp; Wage Activity'!J469:AG469))</f>
        <v>0</v>
      </c>
      <c r="AZ469" s="86">
        <f t="shared" si="55"/>
        <v>0</v>
      </c>
      <c r="BA469" s="87">
        <f t="shared" si="56"/>
        <v>0</v>
      </c>
      <c r="BB469" s="74" t="str">
        <f>IF('2.Census &amp; Reference Benchmarks'!K469 = "", "", '2.Census &amp; Reference Benchmarks'!K469)</f>
        <v/>
      </c>
      <c r="BC469" s="185">
        <f>IF('2.Census &amp; Reference Benchmarks'!L469="N/A",IF(OR(AND(G469="",I469=""),AND(G469&lt;DATEVALUE("1/1/2020"),OR(I469="",I469&gt;DATEVALUE("3/31/2020")))),177.14,IF(OR(I469 = "", I469 &gt; DATEVALUE("1/31/2020")), ROUND(177.14*((DATEVALUE("2/1/2020") -G469)/31),1))),IF('2.Census &amp; Reference Benchmarks'!L469="",0,'2.Census &amp; Reference Benchmarks'!L469))</f>
        <v>0</v>
      </c>
      <c r="BD469" s="74" t="str">
        <f>IF('2.Census &amp; Reference Benchmarks'!N469 = "", "", '2.Census &amp; Reference Benchmarks'!N469)</f>
        <v/>
      </c>
      <c r="BE469" s="185">
        <f>IF('2.Census &amp; Reference Benchmarks'!O469="N/A",IF(OR(AND(G469="",I469=""),AND(G469&lt;=DATEVALUE("2/1/2020"),OR(I469="",I469&gt;=DATEVALUE("2/29/2020")))),165.71,IF(AND(G469&gt;DATEVALUE("2/1/2020"),OR(I469="",I469&lt;=DATEVALUE("2/29/2020"))),((DATEVALUE("3/1/2020")-G469)/29)*165.71,"")),IF('2.Census &amp; Reference Benchmarks'!O469="",0,'2.Census &amp; Reference Benchmarks'!O469))</f>
        <v>0</v>
      </c>
    </row>
    <row r="470" spans="1:57" x14ac:dyDescent="0.25">
      <c r="A470" s="3"/>
      <c r="B470" s="56">
        <f>IF('2.Census &amp; Reference Benchmarks'!B470 &lt;&gt;"",'2.Census &amp; Reference Benchmarks'!B470,"")</f>
        <v>0</v>
      </c>
      <c r="C470" s="56">
        <f>IF('2.Census &amp; Reference Benchmarks'!C470 &lt;&gt;"",'2.Census &amp; Reference Benchmarks'!C470,"")</f>
        <v>0</v>
      </c>
      <c r="D470" s="57" t="str">
        <f>IF('2.Census &amp; Reference Benchmarks'!D470 &lt;&gt;"",'2.Census &amp; Reference Benchmarks'!D470,"")</f>
        <v/>
      </c>
      <c r="E470" s="56" t="str">
        <f>IF('2.Census &amp; Reference Benchmarks'!E470 &lt;&gt;"",'2.Census &amp; Reference Benchmarks'!E470,"")</f>
        <v/>
      </c>
      <c r="F470" s="56" t="str">
        <f>IF('2.Census &amp; Reference Benchmarks'!F470 &lt;&gt;"",'2.Census &amp; Reference Benchmarks'!F470,"")</f>
        <v/>
      </c>
      <c r="G470" s="58" t="str">
        <f>IF('2.Census &amp; Reference Benchmarks'!G470 &lt;&gt;"",'2.Census &amp; Reference Benchmarks'!G470,"")</f>
        <v/>
      </c>
      <c r="H470" s="58" t="str">
        <f>IF('2.Census &amp; Reference Benchmarks'!H470 &lt;&gt;"",'2.Census &amp; Reference Benchmarks'!H470,"")</f>
        <v/>
      </c>
      <c r="I470" s="58" t="str">
        <f>IF('2.Census &amp; Reference Benchmarks'!I470 &lt;&gt;"",'2.Census &amp; Reference Benchmarks'!I470,"")</f>
        <v/>
      </c>
      <c r="J470" s="69" t="str">
        <f>IF('2.Census &amp; Reference Benchmarks'!J470 &lt;&gt;"",'2.Census &amp; Reference Benchmarks'!J470,"")</f>
        <v/>
      </c>
      <c r="K470" s="58" t="str">
        <f>IF('7.Safe Harbor Input Data &amp; Calc'!Q472 &lt;&gt; "", '7.Safe Harbor Input Data &amp; Calc'!Q472, "")</f>
        <v>No</v>
      </c>
      <c r="L470" s="59" t="str">
        <f>IF('2.Census &amp; Reference Benchmarks'!T470&lt;&gt; "",'2.Census &amp; Reference Benchmarks'!T470,"")</f>
        <v/>
      </c>
      <c r="M470" s="60">
        <f>'2.Census &amp; Reference Benchmarks'!M470</f>
        <v>0</v>
      </c>
      <c r="N470" s="60">
        <f>'2.Census &amp; Reference Benchmarks'!P470</f>
        <v>0</v>
      </c>
      <c r="O470" s="60">
        <f>'2.Census &amp; Reference Benchmarks'!S470</f>
        <v>0</v>
      </c>
      <c r="P470" s="52">
        <f>IF( AND(I470 &lt; '1. Summary for SBA'!$J$7, I470 &lt;&gt;""), 0, IF(AND(G470="",I470=""),SUM(M470:O470)*4,IF(I470&lt;'1. Summary for SBA'!$J$7,0,IF(K470="Yes",0,IF(H470="Salary",IF(AND(SUM(M470:O470)*4&lt;100000,L470=""),(SUM(M470:O470)/(IF(OR(I470=0,I470&gt;=DATEVALUE("3/31/2020")),DATEVALUE("3/31/2020"),I470)-IF(OR(G470&lt;=DATEVALUE("1/1/2020"), G470 = ""),DATEVALUE("1/1/2020"),IF(OR(MONTH(G470)=1),G470+1,IF(MONTH(G470)=3,G470,G470-1)))))*360,0),0)))))</f>
        <v>0</v>
      </c>
      <c r="Q470" s="52">
        <f t="shared" si="50"/>
        <v>0</v>
      </c>
      <c r="R470" s="67">
        <f t="shared" si="51"/>
        <v>0</v>
      </c>
      <c r="S470" s="53">
        <f>SUM('3.Weekly Hours &amp; Wage Activity'!AI470:BF470)</f>
        <v>0</v>
      </c>
      <c r="T470" s="53">
        <f>IF(AND(I470&lt;&gt; "",  I470 &lt; '1. Summary for SBA'!$J$11 +168, I470 &gt; '1. Summary for SBA'!$J$11),S470+(((168-(I470-'1. Summary for SBA'!$J$11+1))*S470)/((I470-'1. Summary for SBA'!$J$11+1))),0)</f>
        <v>0</v>
      </c>
      <c r="U470" s="369">
        <f>IF(K470= "Yes",0,IF( H470 = "salary",IF(T470 = 0,MAX(0,$R470-$S470), R470-T470),IF( H470 = "Hourly",'6. Hourly EE Wage Reduction'!AA470, 0)))</f>
        <v>0</v>
      </c>
      <c r="V470" s="67">
        <f t="shared" si="52"/>
        <v>0</v>
      </c>
      <c r="W470" s="405" t="str">
        <f>IF(U470 = 0, "No",IF('6. Hourly EE Wage Reduction'!T470 &gt;'6. Hourly EE Wage Reduction'!W470, "Yes", "No"))</f>
        <v>No</v>
      </c>
      <c r="X470" s="67">
        <f t="shared" si="53"/>
        <v>0</v>
      </c>
      <c r="Y470" s="67">
        <f t="shared" si="54"/>
        <v>0</v>
      </c>
      <c r="AA470" s="86">
        <f>IFERROR(IF('3.Weekly Hours &amp; Wage Activity'!J470 = "FT", 1,MIN(1,IF('3.Weekly Hours &amp; Wage Activity'!J470 = "", "",MIN('3.Weekly Hours &amp; Wage Activity'!J470/40,1)),IF('3.Weekly Hours &amp; Wage Activity'!J470="", "",'3.Weekly Hours &amp; Wage Activity'!J470/40 ))),0)</f>
        <v>0</v>
      </c>
      <c r="AB470" s="86">
        <f>IFERROR(IF('3.Weekly Hours &amp; Wage Activity'!K470 = "FT", 1,MIN(1,IF('3.Weekly Hours &amp; Wage Activity'!K470 = "", "",MIN('3.Weekly Hours &amp; Wage Activity'!K470/40,1)),IF('3.Weekly Hours &amp; Wage Activity'!K470="", "",'3.Weekly Hours &amp; Wage Activity'!K470/40 ))),0)</f>
        <v>0</v>
      </c>
      <c r="AC470" s="86">
        <f>IFERROR(IF('3.Weekly Hours &amp; Wage Activity'!L470 = "FT", 1,MIN(1,IF('3.Weekly Hours &amp; Wage Activity'!L470 = "", "",MIN('3.Weekly Hours &amp; Wage Activity'!L470/40,1)),IF('3.Weekly Hours &amp; Wage Activity'!L470="", "",'3.Weekly Hours &amp; Wage Activity'!L470/40 ))),0)</f>
        <v>0</v>
      </c>
      <c r="AD470" s="86">
        <f>IFERROR(IF('3.Weekly Hours &amp; Wage Activity'!M470 = "FT", 1,MIN(1,IF('3.Weekly Hours &amp; Wage Activity'!M470 = "", "",MIN('3.Weekly Hours &amp; Wage Activity'!M470/40,1)),IF('3.Weekly Hours &amp; Wage Activity'!M470="", "",'3.Weekly Hours &amp; Wage Activity'!M470/40 ))),0)</f>
        <v>0</v>
      </c>
      <c r="AE470" s="86">
        <f>IFERROR(IF('3.Weekly Hours &amp; Wage Activity'!N470 = "FT", 1,MIN(1,IF('3.Weekly Hours &amp; Wage Activity'!N470 = "", "",MIN('3.Weekly Hours &amp; Wage Activity'!N470/40,1)),IF('3.Weekly Hours &amp; Wage Activity'!N470="", "",'3.Weekly Hours &amp; Wage Activity'!N470/40 ))),0)</f>
        <v>0</v>
      </c>
      <c r="AF470" s="86">
        <f>IFERROR(IF('3.Weekly Hours &amp; Wage Activity'!O470 = "FT", 1,MIN(1,IF('3.Weekly Hours &amp; Wage Activity'!O470 = "", "",MIN('3.Weekly Hours &amp; Wage Activity'!O470/40,1)),IF('3.Weekly Hours &amp; Wage Activity'!O470="", "",'3.Weekly Hours &amp; Wage Activity'!O470/40 ))),0)</f>
        <v>0</v>
      </c>
      <c r="AG470" s="86">
        <f>IFERROR(IF('3.Weekly Hours &amp; Wage Activity'!P470 = "FT", 1,MIN(1,IF('3.Weekly Hours &amp; Wage Activity'!P470 = "", "",MIN('3.Weekly Hours &amp; Wage Activity'!P470/40,1)),IF('3.Weekly Hours &amp; Wage Activity'!P470="", "",'3.Weekly Hours &amp; Wage Activity'!P470/40 ))),0)</f>
        <v>0</v>
      </c>
      <c r="AH470" s="86">
        <f>IFERROR(IF('3.Weekly Hours &amp; Wage Activity'!Q470 = "FT", 1,MIN(1,IF('3.Weekly Hours &amp; Wage Activity'!Q470 = "", "",MIN('3.Weekly Hours &amp; Wage Activity'!Q470/40,1)),IF('3.Weekly Hours &amp; Wage Activity'!Q470="", "",'3.Weekly Hours &amp; Wage Activity'!Q470/40 ))),0)</f>
        <v>0</v>
      </c>
      <c r="AI470" s="86">
        <f>IFERROR(IF('3.Weekly Hours &amp; Wage Activity'!R470 = "FT", 1,MIN(1,IF('3.Weekly Hours &amp; Wage Activity'!R470 = "", "",MIN('3.Weekly Hours &amp; Wage Activity'!R470/40,1)),IF('3.Weekly Hours &amp; Wage Activity'!R470="", "",'3.Weekly Hours &amp; Wage Activity'!R470/40 ))),0)</f>
        <v>0</v>
      </c>
      <c r="AJ470" s="86">
        <f>IFERROR(IF('3.Weekly Hours &amp; Wage Activity'!S470 = "FT", 1,MIN(1,IF('3.Weekly Hours &amp; Wage Activity'!S470 = "", "",MIN('3.Weekly Hours &amp; Wage Activity'!S470/40,1)),IF('3.Weekly Hours &amp; Wage Activity'!S470="", "",'3.Weekly Hours &amp; Wage Activity'!S470/40 ))),0)</f>
        <v>0</v>
      </c>
      <c r="AK470" s="86">
        <f>IFERROR(IF('3.Weekly Hours &amp; Wage Activity'!T470 = "FT", 1,MIN(1,IF('3.Weekly Hours &amp; Wage Activity'!T470 = "", "",MIN('3.Weekly Hours &amp; Wage Activity'!T470/40,1)),IF('3.Weekly Hours &amp; Wage Activity'!T470="", "",'3.Weekly Hours &amp; Wage Activity'!T470/40 ))),0)</f>
        <v>0</v>
      </c>
      <c r="AL470" s="86">
        <f>IFERROR(IF('3.Weekly Hours &amp; Wage Activity'!U470 = "FT", 1,MIN(1,IF('3.Weekly Hours &amp; Wage Activity'!U470 = "", "",MIN('3.Weekly Hours &amp; Wage Activity'!U470/40,1)),IF('3.Weekly Hours &amp; Wage Activity'!U470="", "",'3.Weekly Hours &amp; Wage Activity'!U470/40 ))),0)</f>
        <v>0</v>
      </c>
      <c r="AM470" s="86">
        <f>IFERROR(IF('3.Weekly Hours &amp; Wage Activity'!V470 = "FT", 1,MIN(1,IF('3.Weekly Hours &amp; Wage Activity'!V470 = "", "",MIN('3.Weekly Hours &amp; Wage Activity'!V470/40,1)),IF('3.Weekly Hours &amp; Wage Activity'!V470="", "",'3.Weekly Hours &amp; Wage Activity'!V470/40 ))),0)</f>
        <v>0</v>
      </c>
      <c r="AN470" s="86">
        <f>IFERROR(IF('3.Weekly Hours &amp; Wage Activity'!W470 = "FT", 1,MIN(1,IF('3.Weekly Hours &amp; Wage Activity'!W470 = "", "",MIN('3.Weekly Hours &amp; Wage Activity'!W470/40,1)),IF('3.Weekly Hours &amp; Wage Activity'!W470="", "",'3.Weekly Hours &amp; Wage Activity'!W470/40 ))),0)</f>
        <v>0</v>
      </c>
      <c r="AO470" s="86">
        <f>IFERROR(IF('3.Weekly Hours &amp; Wage Activity'!X470 = "FT", 1,MIN(1,IF('3.Weekly Hours &amp; Wage Activity'!X470 = "", "",MIN('3.Weekly Hours &amp; Wage Activity'!X470/40,1)),IF('3.Weekly Hours &amp; Wage Activity'!X470="", "",'3.Weekly Hours &amp; Wage Activity'!X470/40 ))),0)</f>
        <v>0</v>
      </c>
      <c r="AP470" s="86">
        <f>IFERROR(IF('3.Weekly Hours &amp; Wage Activity'!Y470 = "FT", 1,MIN(1,IF('3.Weekly Hours &amp; Wage Activity'!Y470 = "", "",MIN('3.Weekly Hours &amp; Wage Activity'!Y470/40,1)),IF('3.Weekly Hours &amp; Wage Activity'!Y470="", "",'3.Weekly Hours &amp; Wage Activity'!Y470/40 ))),0)</f>
        <v>0</v>
      </c>
      <c r="AQ470" s="86">
        <f>IFERROR(IF('3.Weekly Hours &amp; Wage Activity'!Z470 = "FT", 1,MIN(1,IF('3.Weekly Hours &amp; Wage Activity'!Z470 = "", "",MIN('3.Weekly Hours &amp; Wage Activity'!Z470/40,1)),IF('3.Weekly Hours &amp; Wage Activity'!Z470="", "",'3.Weekly Hours &amp; Wage Activity'!Z470/40 ))),0)</f>
        <v>0</v>
      </c>
      <c r="AR470" s="86">
        <f>IFERROR(IF('3.Weekly Hours &amp; Wage Activity'!AA470 = "FT", 1,MIN(1,IF('3.Weekly Hours &amp; Wage Activity'!AA470 = "", "",MIN('3.Weekly Hours &amp; Wage Activity'!AA470/40,1)),IF('3.Weekly Hours &amp; Wage Activity'!AA470="", "",'3.Weekly Hours &amp; Wage Activity'!AA470/40 ))),0)</f>
        <v>0</v>
      </c>
      <c r="AS470" s="86">
        <f>IFERROR(IF('3.Weekly Hours &amp; Wage Activity'!AB470 = "FT", 1,MIN(1,IF('3.Weekly Hours &amp; Wage Activity'!AB470 = "", "",MIN('3.Weekly Hours &amp; Wage Activity'!AB470/40,1)),IF('3.Weekly Hours &amp; Wage Activity'!AB470="", "",'3.Weekly Hours &amp; Wage Activity'!AB470/40 ))),0)</f>
        <v>0</v>
      </c>
      <c r="AT470" s="86">
        <f>IFERROR(IF('3.Weekly Hours &amp; Wage Activity'!AC470 = "FT", 1,MIN(1,IF('3.Weekly Hours &amp; Wage Activity'!AC470 = "", "",MIN('3.Weekly Hours &amp; Wage Activity'!AC470/40,1)),IF('3.Weekly Hours &amp; Wage Activity'!AC470="", "",'3.Weekly Hours &amp; Wage Activity'!AC470/40 ))),0)</f>
        <v>0</v>
      </c>
      <c r="AU470" s="86">
        <f>IFERROR(IF('3.Weekly Hours &amp; Wage Activity'!AD470 = "FT", 1,MIN(1,IF('3.Weekly Hours &amp; Wage Activity'!AD470 = "", "",MIN('3.Weekly Hours &amp; Wage Activity'!AD470/40,1)),IF('3.Weekly Hours &amp; Wage Activity'!AD470="", "",'3.Weekly Hours &amp; Wage Activity'!AD470/40 ))),0)</f>
        <v>0</v>
      </c>
      <c r="AV470" s="86">
        <f>IFERROR(IF('3.Weekly Hours &amp; Wage Activity'!AE470 = "FT", 1,MIN(1,IF('3.Weekly Hours &amp; Wage Activity'!AE470 = "", "",MIN('3.Weekly Hours &amp; Wage Activity'!AE470/40,1)),IF('3.Weekly Hours &amp; Wage Activity'!AE470="", "",'3.Weekly Hours &amp; Wage Activity'!AE470/40 ))),0)</f>
        <v>0</v>
      </c>
      <c r="AW470" s="86">
        <f>IFERROR(IF('3.Weekly Hours &amp; Wage Activity'!AF470 = "FT", 1,MIN(1,IF('3.Weekly Hours &amp; Wage Activity'!AF470 = "", "",MIN('3.Weekly Hours &amp; Wage Activity'!AF470/40,1)),IF('3.Weekly Hours &amp; Wage Activity'!AF470="", "",'3.Weekly Hours &amp; Wage Activity'!AF470/40 ))),0)</f>
        <v>0</v>
      </c>
      <c r="AX470" s="86">
        <f>IFERROR(IF('3.Weekly Hours &amp; Wage Activity'!AG470 = "FT", 1,MIN(1,IF('3.Weekly Hours &amp; Wage Activity'!AG470 = "", "",MIN('3.Weekly Hours &amp; Wage Activity'!AG470/40,1)),IF('3.Weekly Hours &amp; Wage Activity'!AG470="", "",'3.Weekly Hours &amp; Wage Activity'!AG470/40 ))),0)</f>
        <v>0</v>
      </c>
      <c r="AY470" s="523">
        <f>SUM( IF(COUNTIF('3.Weekly Hours &amp; Wage Activity'!J470:Q470, "&lt;&gt;FT") = 0, COLUMNS('3.Weekly Hours &amp; Wage Activity'!J470:AG470) * 40, '3.Weekly Hours &amp; Wage Activity'!J470:AG470))</f>
        <v>0</v>
      </c>
      <c r="AZ470" s="86">
        <f t="shared" si="55"/>
        <v>0</v>
      </c>
      <c r="BA470" s="87">
        <f t="shared" si="56"/>
        <v>0</v>
      </c>
      <c r="BB470" s="74" t="str">
        <f>IF('2.Census &amp; Reference Benchmarks'!K470 = "", "", '2.Census &amp; Reference Benchmarks'!K470)</f>
        <v/>
      </c>
      <c r="BC470" s="185">
        <f>IF('2.Census &amp; Reference Benchmarks'!L470="N/A",IF(OR(AND(G470="",I470=""),AND(G470&lt;DATEVALUE("1/1/2020"),OR(I470="",I470&gt;DATEVALUE("3/31/2020")))),177.14,IF(OR(I470 = "", I470 &gt; DATEVALUE("1/31/2020")), ROUND(177.14*((DATEVALUE("2/1/2020") -G470)/31),1))),IF('2.Census &amp; Reference Benchmarks'!L470="",0,'2.Census &amp; Reference Benchmarks'!L470))</f>
        <v>0</v>
      </c>
      <c r="BD470" s="74" t="str">
        <f>IF('2.Census &amp; Reference Benchmarks'!N470 = "", "", '2.Census &amp; Reference Benchmarks'!N470)</f>
        <v/>
      </c>
      <c r="BE470" s="185">
        <f>IF('2.Census &amp; Reference Benchmarks'!O470="N/A",IF(OR(AND(G470="",I470=""),AND(G470&lt;=DATEVALUE("2/1/2020"),OR(I470="",I470&gt;=DATEVALUE("2/29/2020")))),165.71,IF(AND(G470&gt;DATEVALUE("2/1/2020"),OR(I470="",I470&lt;=DATEVALUE("2/29/2020"))),((DATEVALUE("3/1/2020")-G470)/29)*165.71,"")),IF('2.Census &amp; Reference Benchmarks'!O470="",0,'2.Census &amp; Reference Benchmarks'!O470))</f>
        <v>0</v>
      </c>
    </row>
    <row r="471" spans="1:57" x14ac:dyDescent="0.25">
      <c r="A471" s="3"/>
      <c r="B471" s="56">
        <f>IF('2.Census &amp; Reference Benchmarks'!B471 &lt;&gt;"",'2.Census &amp; Reference Benchmarks'!B471,"")</f>
        <v>0</v>
      </c>
      <c r="C471" s="56">
        <f>IF('2.Census &amp; Reference Benchmarks'!C471 &lt;&gt;"",'2.Census &amp; Reference Benchmarks'!C471,"")</f>
        <v>0</v>
      </c>
      <c r="D471" s="57" t="str">
        <f>IF('2.Census &amp; Reference Benchmarks'!D471 &lt;&gt;"",'2.Census &amp; Reference Benchmarks'!D471,"")</f>
        <v/>
      </c>
      <c r="E471" s="56" t="str">
        <f>IF('2.Census &amp; Reference Benchmarks'!E471 &lt;&gt;"",'2.Census &amp; Reference Benchmarks'!E471,"")</f>
        <v/>
      </c>
      <c r="F471" s="56" t="str">
        <f>IF('2.Census &amp; Reference Benchmarks'!F471 &lt;&gt;"",'2.Census &amp; Reference Benchmarks'!F471,"")</f>
        <v/>
      </c>
      <c r="G471" s="58" t="str">
        <f>IF('2.Census &amp; Reference Benchmarks'!G471 &lt;&gt;"",'2.Census &amp; Reference Benchmarks'!G471,"")</f>
        <v/>
      </c>
      <c r="H471" s="58" t="str">
        <f>IF('2.Census &amp; Reference Benchmarks'!H471 &lt;&gt;"",'2.Census &amp; Reference Benchmarks'!H471,"")</f>
        <v/>
      </c>
      <c r="I471" s="58" t="str">
        <f>IF('2.Census &amp; Reference Benchmarks'!I471 &lt;&gt;"",'2.Census &amp; Reference Benchmarks'!I471,"")</f>
        <v/>
      </c>
      <c r="J471" s="69" t="str">
        <f>IF('2.Census &amp; Reference Benchmarks'!J471 &lt;&gt;"",'2.Census &amp; Reference Benchmarks'!J471,"")</f>
        <v/>
      </c>
      <c r="K471" s="58" t="str">
        <f>IF('7.Safe Harbor Input Data &amp; Calc'!Q473 &lt;&gt; "", '7.Safe Harbor Input Data &amp; Calc'!Q473, "")</f>
        <v>No</v>
      </c>
      <c r="L471" s="59" t="str">
        <f>IF('2.Census &amp; Reference Benchmarks'!T471&lt;&gt; "",'2.Census &amp; Reference Benchmarks'!T471,"")</f>
        <v/>
      </c>
      <c r="M471" s="60">
        <f>'2.Census &amp; Reference Benchmarks'!M471</f>
        <v>0</v>
      </c>
      <c r="N471" s="60">
        <f>'2.Census &amp; Reference Benchmarks'!P471</f>
        <v>0</v>
      </c>
      <c r="O471" s="60">
        <f>'2.Census &amp; Reference Benchmarks'!S471</f>
        <v>0</v>
      </c>
      <c r="P471" s="52">
        <f>IF( AND(I471 &lt; '1. Summary for SBA'!$J$7, I471 &lt;&gt;""), 0, IF(AND(G471="",I471=""),SUM(M471:O471)*4,IF(I471&lt;'1. Summary for SBA'!$J$7,0,IF(K471="Yes",0,IF(H471="Salary",IF(AND(SUM(M471:O471)*4&lt;100000,L471=""),(SUM(M471:O471)/(IF(OR(I471=0,I471&gt;=DATEVALUE("3/31/2020")),DATEVALUE("3/31/2020"),I471)-IF(OR(G471&lt;=DATEVALUE("1/1/2020"), G471 = ""),DATEVALUE("1/1/2020"),IF(OR(MONTH(G471)=1),G471+1,IF(MONTH(G471)=3,G471,G471-1)))))*360,0),0)))))</f>
        <v>0</v>
      </c>
      <c r="Q471" s="52">
        <f t="shared" si="50"/>
        <v>0</v>
      </c>
      <c r="R471" s="67">
        <f t="shared" si="51"/>
        <v>0</v>
      </c>
      <c r="S471" s="53">
        <f>SUM('3.Weekly Hours &amp; Wage Activity'!AI471:BF471)</f>
        <v>0</v>
      </c>
      <c r="T471" s="53">
        <f>IF(AND(I471&lt;&gt; "",  I471 &lt; '1. Summary for SBA'!$J$11 +168, I471 &gt; '1. Summary for SBA'!$J$11),S471+(((168-(I471-'1. Summary for SBA'!$J$11+1))*S471)/((I471-'1. Summary for SBA'!$J$11+1))),0)</f>
        <v>0</v>
      </c>
      <c r="U471" s="369">
        <f>IF(K471= "Yes",0,IF( H471 = "salary",IF(T471 = 0,MAX(0,$R471-$S471), R471-T471),IF( H471 = "Hourly",'6. Hourly EE Wage Reduction'!AA471, 0)))</f>
        <v>0</v>
      </c>
      <c r="V471" s="67">
        <f t="shared" si="52"/>
        <v>0</v>
      </c>
      <c r="W471" s="405" t="str">
        <f>IF(U471 = 0, "No",IF('6. Hourly EE Wage Reduction'!T471 &gt;'6. Hourly EE Wage Reduction'!W471, "Yes", "No"))</f>
        <v>No</v>
      </c>
      <c r="X471" s="67">
        <f t="shared" si="53"/>
        <v>0</v>
      </c>
      <c r="Y471" s="67">
        <f t="shared" si="54"/>
        <v>0</v>
      </c>
      <c r="AA471" s="86">
        <f>IFERROR(IF('3.Weekly Hours &amp; Wage Activity'!J471 = "FT", 1,MIN(1,IF('3.Weekly Hours &amp; Wage Activity'!J471 = "", "",MIN('3.Weekly Hours &amp; Wage Activity'!J471/40,1)),IF('3.Weekly Hours &amp; Wage Activity'!J471="", "",'3.Weekly Hours &amp; Wage Activity'!J471/40 ))),0)</f>
        <v>0</v>
      </c>
      <c r="AB471" s="86">
        <f>IFERROR(IF('3.Weekly Hours &amp; Wage Activity'!K471 = "FT", 1,MIN(1,IF('3.Weekly Hours &amp; Wage Activity'!K471 = "", "",MIN('3.Weekly Hours &amp; Wage Activity'!K471/40,1)),IF('3.Weekly Hours &amp; Wage Activity'!K471="", "",'3.Weekly Hours &amp; Wage Activity'!K471/40 ))),0)</f>
        <v>0</v>
      </c>
      <c r="AC471" s="86">
        <f>IFERROR(IF('3.Weekly Hours &amp; Wage Activity'!L471 = "FT", 1,MIN(1,IF('3.Weekly Hours &amp; Wage Activity'!L471 = "", "",MIN('3.Weekly Hours &amp; Wage Activity'!L471/40,1)),IF('3.Weekly Hours &amp; Wage Activity'!L471="", "",'3.Weekly Hours &amp; Wage Activity'!L471/40 ))),0)</f>
        <v>0</v>
      </c>
      <c r="AD471" s="86">
        <f>IFERROR(IF('3.Weekly Hours &amp; Wage Activity'!M471 = "FT", 1,MIN(1,IF('3.Weekly Hours &amp; Wage Activity'!M471 = "", "",MIN('3.Weekly Hours &amp; Wage Activity'!M471/40,1)),IF('3.Weekly Hours &amp; Wage Activity'!M471="", "",'3.Weekly Hours &amp; Wage Activity'!M471/40 ))),0)</f>
        <v>0</v>
      </c>
      <c r="AE471" s="86">
        <f>IFERROR(IF('3.Weekly Hours &amp; Wage Activity'!N471 = "FT", 1,MIN(1,IF('3.Weekly Hours &amp; Wage Activity'!N471 = "", "",MIN('3.Weekly Hours &amp; Wage Activity'!N471/40,1)),IF('3.Weekly Hours &amp; Wage Activity'!N471="", "",'3.Weekly Hours &amp; Wage Activity'!N471/40 ))),0)</f>
        <v>0</v>
      </c>
      <c r="AF471" s="86">
        <f>IFERROR(IF('3.Weekly Hours &amp; Wage Activity'!O471 = "FT", 1,MIN(1,IF('3.Weekly Hours &amp; Wage Activity'!O471 = "", "",MIN('3.Weekly Hours &amp; Wage Activity'!O471/40,1)),IF('3.Weekly Hours &amp; Wage Activity'!O471="", "",'3.Weekly Hours &amp; Wage Activity'!O471/40 ))),0)</f>
        <v>0</v>
      </c>
      <c r="AG471" s="86">
        <f>IFERROR(IF('3.Weekly Hours &amp; Wage Activity'!P471 = "FT", 1,MIN(1,IF('3.Weekly Hours &amp; Wage Activity'!P471 = "", "",MIN('3.Weekly Hours &amp; Wage Activity'!P471/40,1)),IF('3.Weekly Hours &amp; Wage Activity'!P471="", "",'3.Weekly Hours &amp; Wage Activity'!P471/40 ))),0)</f>
        <v>0</v>
      </c>
      <c r="AH471" s="86">
        <f>IFERROR(IF('3.Weekly Hours &amp; Wage Activity'!Q471 = "FT", 1,MIN(1,IF('3.Weekly Hours &amp; Wage Activity'!Q471 = "", "",MIN('3.Weekly Hours &amp; Wage Activity'!Q471/40,1)),IF('3.Weekly Hours &amp; Wage Activity'!Q471="", "",'3.Weekly Hours &amp; Wage Activity'!Q471/40 ))),0)</f>
        <v>0</v>
      </c>
      <c r="AI471" s="86">
        <f>IFERROR(IF('3.Weekly Hours &amp; Wage Activity'!R471 = "FT", 1,MIN(1,IF('3.Weekly Hours &amp; Wage Activity'!R471 = "", "",MIN('3.Weekly Hours &amp; Wage Activity'!R471/40,1)),IF('3.Weekly Hours &amp; Wage Activity'!R471="", "",'3.Weekly Hours &amp; Wage Activity'!R471/40 ))),0)</f>
        <v>0</v>
      </c>
      <c r="AJ471" s="86">
        <f>IFERROR(IF('3.Weekly Hours &amp; Wage Activity'!S471 = "FT", 1,MIN(1,IF('3.Weekly Hours &amp; Wage Activity'!S471 = "", "",MIN('3.Weekly Hours &amp; Wage Activity'!S471/40,1)),IF('3.Weekly Hours &amp; Wage Activity'!S471="", "",'3.Weekly Hours &amp; Wage Activity'!S471/40 ))),0)</f>
        <v>0</v>
      </c>
      <c r="AK471" s="86">
        <f>IFERROR(IF('3.Weekly Hours &amp; Wage Activity'!T471 = "FT", 1,MIN(1,IF('3.Weekly Hours &amp; Wage Activity'!T471 = "", "",MIN('3.Weekly Hours &amp; Wage Activity'!T471/40,1)),IF('3.Weekly Hours &amp; Wage Activity'!T471="", "",'3.Weekly Hours &amp; Wage Activity'!T471/40 ))),0)</f>
        <v>0</v>
      </c>
      <c r="AL471" s="86">
        <f>IFERROR(IF('3.Weekly Hours &amp; Wage Activity'!U471 = "FT", 1,MIN(1,IF('3.Weekly Hours &amp; Wage Activity'!U471 = "", "",MIN('3.Weekly Hours &amp; Wage Activity'!U471/40,1)),IF('3.Weekly Hours &amp; Wage Activity'!U471="", "",'3.Weekly Hours &amp; Wage Activity'!U471/40 ))),0)</f>
        <v>0</v>
      </c>
      <c r="AM471" s="86">
        <f>IFERROR(IF('3.Weekly Hours &amp; Wage Activity'!V471 = "FT", 1,MIN(1,IF('3.Weekly Hours &amp; Wage Activity'!V471 = "", "",MIN('3.Weekly Hours &amp; Wage Activity'!V471/40,1)),IF('3.Weekly Hours &amp; Wage Activity'!V471="", "",'3.Weekly Hours &amp; Wage Activity'!V471/40 ))),0)</f>
        <v>0</v>
      </c>
      <c r="AN471" s="86">
        <f>IFERROR(IF('3.Weekly Hours &amp; Wage Activity'!W471 = "FT", 1,MIN(1,IF('3.Weekly Hours &amp; Wage Activity'!W471 = "", "",MIN('3.Weekly Hours &amp; Wage Activity'!W471/40,1)),IF('3.Weekly Hours &amp; Wage Activity'!W471="", "",'3.Weekly Hours &amp; Wage Activity'!W471/40 ))),0)</f>
        <v>0</v>
      </c>
      <c r="AO471" s="86">
        <f>IFERROR(IF('3.Weekly Hours &amp; Wage Activity'!X471 = "FT", 1,MIN(1,IF('3.Weekly Hours &amp; Wage Activity'!X471 = "", "",MIN('3.Weekly Hours &amp; Wage Activity'!X471/40,1)),IF('3.Weekly Hours &amp; Wage Activity'!X471="", "",'3.Weekly Hours &amp; Wage Activity'!X471/40 ))),0)</f>
        <v>0</v>
      </c>
      <c r="AP471" s="86">
        <f>IFERROR(IF('3.Weekly Hours &amp; Wage Activity'!Y471 = "FT", 1,MIN(1,IF('3.Weekly Hours &amp; Wage Activity'!Y471 = "", "",MIN('3.Weekly Hours &amp; Wage Activity'!Y471/40,1)),IF('3.Weekly Hours &amp; Wage Activity'!Y471="", "",'3.Weekly Hours &amp; Wage Activity'!Y471/40 ))),0)</f>
        <v>0</v>
      </c>
      <c r="AQ471" s="86">
        <f>IFERROR(IF('3.Weekly Hours &amp; Wage Activity'!Z471 = "FT", 1,MIN(1,IF('3.Weekly Hours &amp; Wage Activity'!Z471 = "", "",MIN('3.Weekly Hours &amp; Wage Activity'!Z471/40,1)),IF('3.Weekly Hours &amp; Wage Activity'!Z471="", "",'3.Weekly Hours &amp; Wage Activity'!Z471/40 ))),0)</f>
        <v>0</v>
      </c>
      <c r="AR471" s="86">
        <f>IFERROR(IF('3.Weekly Hours &amp; Wage Activity'!AA471 = "FT", 1,MIN(1,IF('3.Weekly Hours &amp; Wage Activity'!AA471 = "", "",MIN('3.Weekly Hours &amp; Wage Activity'!AA471/40,1)),IF('3.Weekly Hours &amp; Wage Activity'!AA471="", "",'3.Weekly Hours &amp; Wage Activity'!AA471/40 ))),0)</f>
        <v>0</v>
      </c>
      <c r="AS471" s="86">
        <f>IFERROR(IF('3.Weekly Hours &amp; Wage Activity'!AB471 = "FT", 1,MIN(1,IF('3.Weekly Hours &amp; Wage Activity'!AB471 = "", "",MIN('3.Weekly Hours &amp; Wage Activity'!AB471/40,1)),IF('3.Weekly Hours &amp; Wage Activity'!AB471="", "",'3.Weekly Hours &amp; Wage Activity'!AB471/40 ))),0)</f>
        <v>0</v>
      </c>
      <c r="AT471" s="86">
        <f>IFERROR(IF('3.Weekly Hours &amp; Wage Activity'!AC471 = "FT", 1,MIN(1,IF('3.Weekly Hours &amp; Wage Activity'!AC471 = "", "",MIN('3.Weekly Hours &amp; Wage Activity'!AC471/40,1)),IF('3.Weekly Hours &amp; Wage Activity'!AC471="", "",'3.Weekly Hours &amp; Wage Activity'!AC471/40 ))),0)</f>
        <v>0</v>
      </c>
      <c r="AU471" s="86">
        <f>IFERROR(IF('3.Weekly Hours &amp; Wage Activity'!AD471 = "FT", 1,MIN(1,IF('3.Weekly Hours &amp; Wage Activity'!AD471 = "", "",MIN('3.Weekly Hours &amp; Wage Activity'!AD471/40,1)),IF('3.Weekly Hours &amp; Wage Activity'!AD471="", "",'3.Weekly Hours &amp; Wage Activity'!AD471/40 ))),0)</f>
        <v>0</v>
      </c>
      <c r="AV471" s="86">
        <f>IFERROR(IF('3.Weekly Hours &amp; Wage Activity'!AE471 = "FT", 1,MIN(1,IF('3.Weekly Hours &amp; Wage Activity'!AE471 = "", "",MIN('3.Weekly Hours &amp; Wage Activity'!AE471/40,1)),IF('3.Weekly Hours &amp; Wage Activity'!AE471="", "",'3.Weekly Hours &amp; Wage Activity'!AE471/40 ))),0)</f>
        <v>0</v>
      </c>
      <c r="AW471" s="86">
        <f>IFERROR(IF('3.Weekly Hours &amp; Wage Activity'!AF471 = "FT", 1,MIN(1,IF('3.Weekly Hours &amp; Wage Activity'!AF471 = "", "",MIN('3.Weekly Hours &amp; Wage Activity'!AF471/40,1)),IF('3.Weekly Hours &amp; Wage Activity'!AF471="", "",'3.Weekly Hours &amp; Wage Activity'!AF471/40 ))),0)</f>
        <v>0</v>
      </c>
      <c r="AX471" s="86">
        <f>IFERROR(IF('3.Weekly Hours &amp; Wage Activity'!AG471 = "FT", 1,MIN(1,IF('3.Weekly Hours &amp; Wage Activity'!AG471 = "", "",MIN('3.Weekly Hours &amp; Wage Activity'!AG471/40,1)),IF('3.Weekly Hours &amp; Wage Activity'!AG471="", "",'3.Weekly Hours &amp; Wage Activity'!AG471/40 ))),0)</f>
        <v>0</v>
      </c>
      <c r="AY471" s="523">
        <f>SUM( IF(COUNTIF('3.Weekly Hours &amp; Wage Activity'!J471:Q471, "&lt;&gt;FT") = 0, COLUMNS('3.Weekly Hours &amp; Wage Activity'!J471:AG471) * 40, '3.Weekly Hours &amp; Wage Activity'!J471:AG471))</f>
        <v>0</v>
      </c>
      <c r="AZ471" s="86">
        <f t="shared" si="55"/>
        <v>0</v>
      </c>
      <c r="BA471" s="87">
        <f t="shared" si="56"/>
        <v>0</v>
      </c>
      <c r="BB471" s="74" t="str">
        <f>IF('2.Census &amp; Reference Benchmarks'!K471 = "", "", '2.Census &amp; Reference Benchmarks'!K471)</f>
        <v/>
      </c>
      <c r="BC471" s="185">
        <f>IF('2.Census &amp; Reference Benchmarks'!L471="N/A",IF(OR(AND(G471="",I471=""),AND(G471&lt;DATEVALUE("1/1/2020"),OR(I471="",I471&gt;DATEVALUE("3/31/2020")))),177.14,IF(OR(I471 = "", I471 &gt; DATEVALUE("1/31/2020")), ROUND(177.14*((DATEVALUE("2/1/2020") -G471)/31),1))),IF('2.Census &amp; Reference Benchmarks'!L471="",0,'2.Census &amp; Reference Benchmarks'!L471))</f>
        <v>0</v>
      </c>
      <c r="BD471" s="74" t="str">
        <f>IF('2.Census &amp; Reference Benchmarks'!N471 = "", "", '2.Census &amp; Reference Benchmarks'!N471)</f>
        <v/>
      </c>
      <c r="BE471" s="185">
        <f>IF('2.Census &amp; Reference Benchmarks'!O471="N/A",IF(OR(AND(G471="",I471=""),AND(G471&lt;=DATEVALUE("2/1/2020"),OR(I471="",I471&gt;=DATEVALUE("2/29/2020")))),165.71,IF(AND(G471&gt;DATEVALUE("2/1/2020"),OR(I471="",I471&lt;=DATEVALUE("2/29/2020"))),((DATEVALUE("3/1/2020")-G471)/29)*165.71,"")),IF('2.Census &amp; Reference Benchmarks'!O471="",0,'2.Census &amp; Reference Benchmarks'!O471))</f>
        <v>0</v>
      </c>
    </row>
    <row r="472" spans="1:57" x14ac:dyDescent="0.25">
      <c r="A472" s="3"/>
      <c r="B472" s="56">
        <f>IF('2.Census &amp; Reference Benchmarks'!B472 &lt;&gt;"",'2.Census &amp; Reference Benchmarks'!B472,"")</f>
        <v>0</v>
      </c>
      <c r="C472" s="56">
        <f>IF('2.Census &amp; Reference Benchmarks'!C472 &lt;&gt;"",'2.Census &amp; Reference Benchmarks'!C472,"")</f>
        <v>0</v>
      </c>
      <c r="D472" s="57" t="str">
        <f>IF('2.Census &amp; Reference Benchmarks'!D472 &lt;&gt;"",'2.Census &amp; Reference Benchmarks'!D472,"")</f>
        <v/>
      </c>
      <c r="E472" s="56" t="str">
        <f>IF('2.Census &amp; Reference Benchmarks'!E472 &lt;&gt;"",'2.Census &amp; Reference Benchmarks'!E472,"")</f>
        <v/>
      </c>
      <c r="F472" s="56" t="str">
        <f>IF('2.Census &amp; Reference Benchmarks'!F472 &lt;&gt;"",'2.Census &amp; Reference Benchmarks'!F472,"")</f>
        <v/>
      </c>
      <c r="G472" s="58" t="str">
        <f>IF('2.Census &amp; Reference Benchmarks'!G472 &lt;&gt;"",'2.Census &amp; Reference Benchmarks'!G472,"")</f>
        <v/>
      </c>
      <c r="H472" s="58" t="str">
        <f>IF('2.Census &amp; Reference Benchmarks'!H472 &lt;&gt;"",'2.Census &amp; Reference Benchmarks'!H472,"")</f>
        <v/>
      </c>
      <c r="I472" s="58" t="str">
        <f>IF('2.Census &amp; Reference Benchmarks'!I472 &lt;&gt;"",'2.Census &amp; Reference Benchmarks'!I472,"")</f>
        <v/>
      </c>
      <c r="J472" s="69" t="str">
        <f>IF('2.Census &amp; Reference Benchmarks'!J472 &lt;&gt;"",'2.Census &amp; Reference Benchmarks'!J472,"")</f>
        <v/>
      </c>
      <c r="K472" s="58" t="str">
        <f>IF('7.Safe Harbor Input Data &amp; Calc'!Q474 &lt;&gt; "", '7.Safe Harbor Input Data &amp; Calc'!Q474, "")</f>
        <v>No</v>
      </c>
      <c r="L472" s="59" t="str">
        <f>IF('2.Census &amp; Reference Benchmarks'!T472&lt;&gt; "",'2.Census &amp; Reference Benchmarks'!T472,"")</f>
        <v/>
      </c>
      <c r="M472" s="60">
        <f>'2.Census &amp; Reference Benchmarks'!M472</f>
        <v>0</v>
      </c>
      <c r="N472" s="60">
        <f>'2.Census &amp; Reference Benchmarks'!P472</f>
        <v>0</v>
      </c>
      <c r="O472" s="60">
        <f>'2.Census &amp; Reference Benchmarks'!S472</f>
        <v>0</v>
      </c>
      <c r="P472" s="52">
        <f>IF( AND(I472 &lt; '1. Summary for SBA'!$J$7, I472 &lt;&gt;""), 0, IF(AND(G472="",I472=""),SUM(M472:O472)*4,IF(I472&lt;'1. Summary for SBA'!$J$7,0,IF(K472="Yes",0,IF(H472="Salary",IF(AND(SUM(M472:O472)*4&lt;100000,L472=""),(SUM(M472:O472)/(IF(OR(I472=0,I472&gt;=DATEVALUE("3/31/2020")),DATEVALUE("3/31/2020"),I472)-IF(OR(G472&lt;=DATEVALUE("1/1/2020"), G472 = ""),DATEVALUE("1/1/2020"),IF(OR(MONTH(G472)=1),G472+1,IF(MONTH(G472)=3,G472,G472-1)))))*360,0),0)))))</f>
        <v>0</v>
      </c>
      <c r="Q472" s="52">
        <f t="shared" si="50"/>
        <v>0</v>
      </c>
      <c r="R472" s="67">
        <f t="shared" si="51"/>
        <v>0</v>
      </c>
      <c r="S472" s="53">
        <f>SUM('3.Weekly Hours &amp; Wage Activity'!AI472:BF472)</f>
        <v>0</v>
      </c>
      <c r="T472" s="53">
        <f>IF(AND(I472&lt;&gt; "",  I472 &lt; '1. Summary for SBA'!$J$11 +168, I472 &gt; '1. Summary for SBA'!$J$11),S472+(((168-(I472-'1. Summary for SBA'!$J$11+1))*S472)/((I472-'1. Summary for SBA'!$J$11+1))),0)</f>
        <v>0</v>
      </c>
      <c r="U472" s="369">
        <f>IF(K472= "Yes",0,IF( H472 = "salary",IF(T472 = 0,MAX(0,$R472-$S472), R472-T472),IF( H472 = "Hourly",'6. Hourly EE Wage Reduction'!AA472, 0)))</f>
        <v>0</v>
      </c>
      <c r="V472" s="67">
        <f t="shared" si="52"/>
        <v>0</v>
      </c>
      <c r="W472" s="405" t="str">
        <f>IF(U472 = 0, "No",IF('6. Hourly EE Wage Reduction'!T472 &gt;'6. Hourly EE Wage Reduction'!W472, "Yes", "No"))</f>
        <v>No</v>
      </c>
      <c r="X472" s="67">
        <f t="shared" si="53"/>
        <v>0</v>
      </c>
      <c r="Y472" s="67">
        <f t="shared" si="54"/>
        <v>0</v>
      </c>
      <c r="AA472" s="86">
        <f>IFERROR(IF('3.Weekly Hours &amp; Wage Activity'!J472 = "FT", 1,MIN(1,IF('3.Weekly Hours &amp; Wage Activity'!J472 = "", "",MIN('3.Weekly Hours &amp; Wage Activity'!J472/40,1)),IF('3.Weekly Hours &amp; Wage Activity'!J472="", "",'3.Weekly Hours &amp; Wage Activity'!J472/40 ))),0)</f>
        <v>0</v>
      </c>
      <c r="AB472" s="86">
        <f>IFERROR(IF('3.Weekly Hours &amp; Wage Activity'!K472 = "FT", 1,MIN(1,IF('3.Weekly Hours &amp; Wage Activity'!K472 = "", "",MIN('3.Weekly Hours &amp; Wage Activity'!K472/40,1)),IF('3.Weekly Hours &amp; Wage Activity'!K472="", "",'3.Weekly Hours &amp; Wage Activity'!K472/40 ))),0)</f>
        <v>0</v>
      </c>
      <c r="AC472" s="86">
        <f>IFERROR(IF('3.Weekly Hours &amp; Wage Activity'!L472 = "FT", 1,MIN(1,IF('3.Weekly Hours &amp; Wage Activity'!L472 = "", "",MIN('3.Weekly Hours &amp; Wage Activity'!L472/40,1)),IF('3.Weekly Hours &amp; Wage Activity'!L472="", "",'3.Weekly Hours &amp; Wage Activity'!L472/40 ))),0)</f>
        <v>0</v>
      </c>
      <c r="AD472" s="86">
        <f>IFERROR(IF('3.Weekly Hours &amp; Wage Activity'!M472 = "FT", 1,MIN(1,IF('3.Weekly Hours &amp; Wage Activity'!M472 = "", "",MIN('3.Weekly Hours &amp; Wage Activity'!M472/40,1)),IF('3.Weekly Hours &amp; Wage Activity'!M472="", "",'3.Weekly Hours &amp; Wage Activity'!M472/40 ))),0)</f>
        <v>0</v>
      </c>
      <c r="AE472" s="86">
        <f>IFERROR(IF('3.Weekly Hours &amp; Wage Activity'!N472 = "FT", 1,MIN(1,IF('3.Weekly Hours &amp; Wage Activity'!N472 = "", "",MIN('3.Weekly Hours &amp; Wage Activity'!N472/40,1)),IF('3.Weekly Hours &amp; Wage Activity'!N472="", "",'3.Weekly Hours &amp; Wage Activity'!N472/40 ))),0)</f>
        <v>0</v>
      </c>
      <c r="AF472" s="86">
        <f>IFERROR(IF('3.Weekly Hours &amp; Wage Activity'!O472 = "FT", 1,MIN(1,IF('3.Weekly Hours &amp; Wage Activity'!O472 = "", "",MIN('3.Weekly Hours &amp; Wage Activity'!O472/40,1)),IF('3.Weekly Hours &amp; Wage Activity'!O472="", "",'3.Weekly Hours &amp; Wage Activity'!O472/40 ))),0)</f>
        <v>0</v>
      </c>
      <c r="AG472" s="86">
        <f>IFERROR(IF('3.Weekly Hours &amp; Wage Activity'!P472 = "FT", 1,MIN(1,IF('3.Weekly Hours &amp; Wage Activity'!P472 = "", "",MIN('3.Weekly Hours &amp; Wage Activity'!P472/40,1)),IF('3.Weekly Hours &amp; Wage Activity'!P472="", "",'3.Weekly Hours &amp; Wage Activity'!P472/40 ))),0)</f>
        <v>0</v>
      </c>
      <c r="AH472" s="86">
        <f>IFERROR(IF('3.Weekly Hours &amp; Wage Activity'!Q472 = "FT", 1,MIN(1,IF('3.Weekly Hours &amp; Wage Activity'!Q472 = "", "",MIN('3.Weekly Hours &amp; Wage Activity'!Q472/40,1)),IF('3.Weekly Hours &amp; Wage Activity'!Q472="", "",'3.Weekly Hours &amp; Wage Activity'!Q472/40 ))),0)</f>
        <v>0</v>
      </c>
      <c r="AI472" s="86">
        <f>IFERROR(IF('3.Weekly Hours &amp; Wage Activity'!R472 = "FT", 1,MIN(1,IF('3.Weekly Hours &amp; Wage Activity'!R472 = "", "",MIN('3.Weekly Hours &amp; Wage Activity'!R472/40,1)),IF('3.Weekly Hours &amp; Wage Activity'!R472="", "",'3.Weekly Hours &amp; Wage Activity'!R472/40 ))),0)</f>
        <v>0</v>
      </c>
      <c r="AJ472" s="86">
        <f>IFERROR(IF('3.Weekly Hours &amp; Wage Activity'!S472 = "FT", 1,MIN(1,IF('3.Weekly Hours &amp; Wage Activity'!S472 = "", "",MIN('3.Weekly Hours &amp; Wage Activity'!S472/40,1)),IF('3.Weekly Hours &amp; Wage Activity'!S472="", "",'3.Weekly Hours &amp; Wage Activity'!S472/40 ))),0)</f>
        <v>0</v>
      </c>
      <c r="AK472" s="86">
        <f>IFERROR(IF('3.Weekly Hours &amp; Wage Activity'!T472 = "FT", 1,MIN(1,IF('3.Weekly Hours &amp; Wage Activity'!T472 = "", "",MIN('3.Weekly Hours &amp; Wage Activity'!T472/40,1)),IF('3.Weekly Hours &amp; Wage Activity'!T472="", "",'3.Weekly Hours &amp; Wage Activity'!T472/40 ))),0)</f>
        <v>0</v>
      </c>
      <c r="AL472" s="86">
        <f>IFERROR(IF('3.Weekly Hours &amp; Wage Activity'!U472 = "FT", 1,MIN(1,IF('3.Weekly Hours &amp; Wage Activity'!U472 = "", "",MIN('3.Weekly Hours &amp; Wage Activity'!U472/40,1)),IF('3.Weekly Hours &amp; Wage Activity'!U472="", "",'3.Weekly Hours &amp; Wage Activity'!U472/40 ))),0)</f>
        <v>0</v>
      </c>
      <c r="AM472" s="86">
        <f>IFERROR(IF('3.Weekly Hours &amp; Wage Activity'!V472 = "FT", 1,MIN(1,IF('3.Weekly Hours &amp; Wage Activity'!V472 = "", "",MIN('3.Weekly Hours &amp; Wage Activity'!V472/40,1)),IF('3.Weekly Hours &amp; Wage Activity'!V472="", "",'3.Weekly Hours &amp; Wage Activity'!V472/40 ))),0)</f>
        <v>0</v>
      </c>
      <c r="AN472" s="86">
        <f>IFERROR(IF('3.Weekly Hours &amp; Wage Activity'!W472 = "FT", 1,MIN(1,IF('3.Weekly Hours &amp; Wage Activity'!W472 = "", "",MIN('3.Weekly Hours &amp; Wage Activity'!W472/40,1)),IF('3.Weekly Hours &amp; Wage Activity'!W472="", "",'3.Weekly Hours &amp; Wage Activity'!W472/40 ))),0)</f>
        <v>0</v>
      </c>
      <c r="AO472" s="86">
        <f>IFERROR(IF('3.Weekly Hours &amp; Wage Activity'!X472 = "FT", 1,MIN(1,IF('3.Weekly Hours &amp; Wage Activity'!X472 = "", "",MIN('3.Weekly Hours &amp; Wage Activity'!X472/40,1)),IF('3.Weekly Hours &amp; Wage Activity'!X472="", "",'3.Weekly Hours &amp; Wage Activity'!X472/40 ))),0)</f>
        <v>0</v>
      </c>
      <c r="AP472" s="86">
        <f>IFERROR(IF('3.Weekly Hours &amp; Wage Activity'!Y472 = "FT", 1,MIN(1,IF('3.Weekly Hours &amp; Wage Activity'!Y472 = "", "",MIN('3.Weekly Hours &amp; Wage Activity'!Y472/40,1)),IF('3.Weekly Hours &amp; Wage Activity'!Y472="", "",'3.Weekly Hours &amp; Wage Activity'!Y472/40 ))),0)</f>
        <v>0</v>
      </c>
      <c r="AQ472" s="86">
        <f>IFERROR(IF('3.Weekly Hours &amp; Wage Activity'!Z472 = "FT", 1,MIN(1,IF('3.Weekly Hours &amp; Wage Activity'!Z472 = "", "",MIN('3.Weekly Hours &amp; Wage Activity'!Z472/40,1)),IF('3.Weekly Hours &amp; Wage Activity'!Z472="", "",'3.Weekly Hours &amp; Wage Activity'!Z472/40 ))),0)</f>
        <v>0</v>
      </c>
      <c r="AR472" s="86">
        <f>IFERROR(IF('3.Weekly Hours &amp; Wage Activity'!AA472 = "FT", 1,MIN(1,IF('3.Weekly Hours &amp; Wage Activity'!AA472 = "", "",MIN('3.Weekly Hours &amp; Wage Activity'!AA472/40,1)),IF('3.Weekly Hours &amp; Wage Activity'!AA472="", "",'3.Weekly Hours &amp; Wage Activity'!AA472/40 ))),0)</f>
        <v>0</v>
      </c>
      <c r="AS472" s="86">
        <f>IFERROR(IF('3.Weekly Hours &amp; Wage Activity'!AB472 = "FT", 1,MIN(1,IF('3.Weekly Hours &amp; Wage Activity'!AB472 = "", "",MIN('3.Weekly Hours &amp; Wage Activity'!AB472/40,1)),IF('3.Weekly Hours &amp; Wage Activity'!AB472="", "",'3.Weekly Hours &amp; Wage Activity'!AB472/40 ))),0)</f>
        <v>0</v>
      </c>
      <c r="AT472" s="86">
        <f>IFERROR(IF('3.Weekly Hours &amp; Wage Activity'!AC472 = "FT", 1,MIN(1,IF('3.Weekly Hours &amp; Wage Activity'!AC472 = "", "",MIN('3.Weekly Hours &amp; Wage Activity'!AC472/40,1)),IF('3.Weekly Hours &amp; Wage Activity'!AC472="", "",'3.Weekly Hours &amp; Wage Activity'!AC472/40 ))),0)</f>
        <v>0</v>
      </c>
      <c r="AU472" s="86">
        <f>IFERROR(IF('3.Weekly Hours &amp; Wage Activity'!AD472 = "FT", 1,MIN(1,IF('3.Weekly Hours &amp; Wage Activity'!AD472 = "", "",MIN('3.Weekly Hours &amp; Wage Activity'!AD472/40,1)),IF('3.Weekly Hours &amp; Wage Activity'!AD472="", "",'3.Weekly Hours &amp; Wage Activity'!AD472/40 ))),0)</f>
        <v>0</v>
      </c>
      <c r="AV472" s="86">
        <f>IFERROR(IF('3.Weekly Hours &amp; Wage Activity'!AE472 = "FT", 1,MIN(1,IF('3.Weekly Hours &amp; Wage Activity'!AE472 = "", "",MIN('3.Weekly Hours &amp; Wage Activity'!AE472/40,1)),IF('3.Weekly Hours &amp; Wage Activity'!AE472="", "",'3.Weekly Hours &amp; Wage Activity'!AE472/40 ))),0)</f>
        <v>0</v>
      </c>
      <c r="AW472" s="86">
        <f>IFERROR(IF('3.Weekly Hours &amp; Wage Activity'!AF472 = "FT", 1,MIN(1,IF('3.Weekly Hours &amp; Wage Activity'!AF472 = "", "",MIN('3.Weekly Hours &amp; Wage Activity'!AF472/40,1)),IF('3.Weekly Hours &amp; Wage Activity'!AF472="", "",'3.Weekly Hours &amp; Wage Activity'!AF472/40 ))),0)</f>
        <v>0</v>
      </c>
      <c r="AX472" s="86">
        <f>IFERROR(IF('3.Weekly Hours &amp; Wage Activity'!AG472 = "FT", 1,MIN(1,IF('3.Weekly Hours &amp; Wage Activity'!AG472 = "", "",MIN('3.Weekly Hours &amp; Wage Activity'!AG472/40,1)),IF('3.Weekly Hours &amp; Wage Activity'!AG472="", "",'3.Weekly Hours &amp; Wage Activity'!AG472/40 ))),0)</f>
        <v>0</v>
      </c>
      <c r="AY472" s="523">
        <f>SUM( IF(COUNTIF('3.Weekly Hours &amp; Wage Activity'!J472:Q472, "&lt;&gt;FT") = 0, COLUMNS('3.Weekly Hours &amp; Wage Activity'!J472:AG472) * 40, '3.Weekly Hours &amp; Wage Activity'!J472:AG472))</f>
        <v>0</v>
      </c>
      <c r="AZ472" s="86">
        <f t="shared" si="55"/>
        <v>0</v>
      </c>
      <c r="BA472" s="87">
        <f t="shared" si="56"/>
        <v>0</v>
      </c>
      <c r="BB472" s="74" t="str">
        <f>IF('2.Census &amp; Reference Benchmarks'!K472 = "", "", '2.Census &amp; Reference Benchmarks'!K472)</f>
        <v/>
      </c>
      <c r="BC472" s="185">
        <f>IF('2.Census &amp; Reference Benchmarks'!L472="N/A",IF(OR(AND(G472="",I472=""),AND(G472&lt;DATEVALUE("1/1/2020"),OR(I472="",I472&gt;DATEVALUE("3/31/2020")))),177.14,IF(OR(I472 = "", I472 &gt; DATEVALUE("1/31/2020")), ROUND(177.14*((DATEVALUE("2/1/2020") -G472)/31),1))),IF('2.Census &amp; Reference Benchmarks'!L472="",0,'2.Census &amp; Reference Benchmarks'!L472))</f>
        <v>0</v>
      </c>
      <c r="BD472" s="74" t="str">
        <f>IF('2.Census &amp; Reference Benchmarks'!N472 = "", "", '2.Census &amp; Reference Benchmarks'!N472)</f>
        <v/>
      </c>
      <c r="BE472" s="185">
        <f>IF('2.Census &amp; Reference Benchmarks'!O472="N/A",IF(OR(AND(G472="",I472=""),AND(G472&lt;=DATEVALUE("2/1/2020"),OR(I472="",I472&gt;=DATEVALUE("2/29/2020")))),165.71,IF(AND(G472&gt;DATEVALUE("2/1/2020"),OR(I472="",I472&lt;=DATEVALUE("2/29/2020"))),((DATEVALUE("3/1/2020")-G472)/29)*165.71,"")),IF('2.Census &amp; Reference Benchmarks'!O472="",0,'2.Census &amp; Reference Benchmarks'!O472))</f>
        <v>0</v>
      </c>
    </row>
    <row r="473" spans="1:57" x14ac:dyDescent="0.25">
      <c r="A473" s="3"/>
      <c r="B473" s="56">
        <f>IF('2.Census &amp; Reference Benchmarks'!B473 &lt;&gt;"",'2.Census &amp; Reference Benchmarks'!B473,"")</f>
        <v>0</v>
      </c>
      <c r="C473" s="56">
        <f>IF('2.Census &amp; Reference Benchmarks'!C473 &lt;&gt;"",'2.Census &amp; Reference Benchmarks'!C473,"")</f>
        <v>0</v>
      </c>
      <c r="D473" s="57" t="str">
        <f>IF('2.Census &amp; Reference Benchmarks'!D473 &lt;&gt;"",'2.Census &amp; Reference Benchmarks'!D473,"")</f>
        <v/>
      </c>
      <c r="E473" s="56" t="str">
        <f>IF('2.Census &amp; Reference Benchmarks'!E473 &lt;&gt;"",'2.Census &amp; Reference Benchmarks'!E473,"")</f>
        <v/>
      </c>
      <c r="F473" s="56" t="str">
        <f>IF('2.Census &amp; Reference Benchmarks'!F473 &lt;&gt;"",'2.Census &amp; Reference Benchmarks'!F473,"")</f>
        <v/>
      </c>
      <c r="G473" s="58" t="str">
        <f>IF('2.Census &amp; Reference Benchmarks'!G473 &lt;&gt;"",'2.Census &amp; Reference Benchmarks'!G473,"")</f>
        <v/>
      </c>
      <c r="H473" s="58" t="str">
        <f>IF('2.Census &amp; Reference Benchmarks'!H473 &lt;&gt;"",'2.Census &amp; Reference Benchmarks'!H473,"")</f>
        <v/>
      </c>
      <c r="I473" s="58" t="str">
        <f>IF('2.Census &amp; Reference Benchmarks'!I473 &lt;&gt;"",'2.Census &amp; Reference Benchmarks'!I473,"")</f>
        <v/>
      </c>
      <c r="J473" s="69" t="str">
        <f>IF('2.Census &amp; Reference Benchmarks'!J473 &lt;&gt;"",'2.Census &amp; Reference Benchmarks'!J473,"")</f>
        <v/>
      </c>
      <c r="K473" s="58" t="str">
        <f>IF('7.Safe Harbor Input Data &amp; Calc'!Q475 &lt;&gt; "", '7.Safe Harbor Input Data &amp; Calc'!Q475, "")</f>
        <v>No</v>
      </c>
      <c r="L473" s="59" t="str">
        <f>IF('2.Census &amp; Reference Benchmarks'!T473&lt;&gt; "",'2.Census &amp; Reference Benchmarks'!T473,"")</f>
        <v/>
      </c>
      <c r="M473" s="60">
        <f>'2.Census &amp; Reference Benchmarks'!M473</f>
        <v>0</v>
      </c>
      <c r="N473" s="60">
        <f>'2.Census &amp; Reference Benchmarks'!P473</f>
        <v>0</v>
      </c>
      <c r="O473" s="60">
        <f>'2.Census &amp; Reference Benchmarks'!S473</f>
        <v>0</v>
      </c>
      <c r="P473" s="52">
        <f>IF( AND(I473 &lt; '1. Summary for SBA'!$J$7, I473 &lt;&gt;""), 0, IF(AND(G473="",I473=""),SUM(M473:O473)*4,IF(I473&lt;'1. Summary for SBA'!$J$7,0,IF(K473="Yes",0,IF(H473="Salary",IF(AND(SUM(M473:O473)*4&lt;100000,L473=""),(SUM(M473:O473)/(IF(OR(I473=0,I473&gt;=DATEVALUE("3/31/2020")),DATEVALUE("3/31/2020"),I473)-IF(OR(G473&lt;=DATEVALUE("1/1/2020"), G473 = ""),DATEVALUE("1/1/2020"),IF(OR(MONTH(G473)=1),G473+1,IF(MONTH(G473)=3,G473,G473-1)))))*360,0),0)))))</f>
        <v>0</v>
      </c>
      <c r="Q473" s="52">
        <f t="shared" si="50"/>
        <v>0</v>
      </c>
      <c r="R473" s="67">
        <f t="shared" si="51"/>
        <v>0</v>
      </c>
      <c r="S473" s="53">
        <f>SUM('3.Weekly Hours &amp; Wage Activity'!AI473:BF473)</f>
        <v>0</v>
      </c>
      <c r="T473" s="53">
        <f>IF(AND(I473&lt;&gt; "",  I473 &lt; '1. Summary for SBA'!$J$11 +168, I473 &gt; '1. Summary for SBA'!$J$11),S473+(((168-(I473-'1. Summary for SBA'!$J$11+1))*S473)/((I473-'1. Summary for SBA'!$J$11+1))),0)</f>
        <v>0</v>
      </c>
      <c r="U473" s="369">
        <f>IF(K473= "Yes",0,IF( H473 = "salary",IF(T473 = 0,MAX(0,$R473-$S473), R473-T473),IF( H473 = "Hourly",'6. Hourly EE Wage Reduction'!AA473, 0)))</f>
        <v>0</v>
      </c>
      <c r="V473" s="67">
        <f t="shared" si="52"/>
        <v>0</v>
      </c>
      <c r="W473" s="405" t="str">
        <f>IF(U473 = 0, "No",IF('6. Hourly EE Wage Reduction'!T473 &gt;'6. Hourly EE Wage Reduction'!W473, "Yes", "No"))</f>
        <v>No</v>
      </c>
      <c r="X473" s="67">
        <f t="shared" si="53"/>
        <v>0</v>
      </c>
      <c r="Y473" s="67">
        <f t="shared" si="54"/>
        <v>0</v>
      </c>
      <c r="AA473" s="86">
        <f>IFERROR(IF('3.Weekly Hours &amp; Wage Activity'!J473 = "FT", 1,MIN(1,IF('3.Weekly Hours &amp; Wage Activity'!J473 = "", "",MIN('3.Weekly Hours &amp; Wage Activity'!J473/40,1)),IF('3.Weekly Hours &amp; Wage Activity'!J473="", "",'3.Weekly Hours &amp; Wage Activity'!J473/40 ))),0)</f>
        <v>0</v>
      </c>
      <c r="AB473" s="86">
        <f>IFERROR(IF('3.Weekly Hours &amp; Wage Activity'!K473 = "FT", 1,MIN(1,IF('3.Weekly Hours &amp; Wage Activity'!K473 = "", "",MIN('3.Weekly Hours &amp; Wage Activity'!K473/40,1)),IF('3.Weekly Hours &amp; Wage Activity'!K473="", "",'3.Weekly Hours &amp; Wage Activity'!K473/40 ))),0)</f>
        <v>0</v>
      </c>
      <c r="AC473" s="86">
        <f>IFERROR(IF('3.Weekly Hours &amp; Wage Activity'!L473 = "FT", 1,MIN(1,IF('3.Weekly Hours &amp; Wage Activity'!L473 = "", "",MIN('3.Weekly Hours &amp; Wage Activity'!L473/40,1)),IF('3.Weekly Hours &amp; Wage Activity'!L473="", "",'3.Weekly Hours &amp; Wage Activity'!L473/40 ))),0)</f>
        <v>0</v>
      </c>
      <c r="AD473" s="86">
        <f>IFERROR(IF('3.Weekly Hours &amp; Wage Activity'!M473 = "FT", 1,MIN(1,IF('3.Weekly Hours &amp; Wage Activity'!M473 = "", "",MIN('3.Weekly Hours &amp; Wage Activity'!M473/40,1)),IF('3.Weekly Hours &amp; Wage Activity'!M473="", "",'3.Weekly Hours &amp; Wage Activity'!M473/40 ))),0)</f>
        <v>0</v>
      </c>
      <c r="AE473" s="86">
        <f>IFERROR(IF('3.Weekly Hours &amp; Wage Activity'!N473 = "FT", 1,MIN(1,IF('3.Weekly Hours &amp; Wage Activity'!N473 = "", "",MIN('3.Weekly Hours &amp; Wage Activity'!N473/40,1)),IF('3.Weekly Hours &amp; Wage Activity'!N473="", "",'3.Weekly Hours &amp; Wage Activity'!N473/40 ))),0)</f>
        <v>0</v>
      </c>
      <c r="AF473" s="86">
        <f>IFERROR(IF('3.Weekly Hours &amp; Wage Activity'!O473 = "FT", 1,MIN(1,IF('3.Weekly Hours &amp; Wage Activity'!O473 = "", "",MIN('3.Weekly Hours &amp; Wage Activity'!O473/40,1)),IF('3.Weekly Hours &amp; Wage Activity'!O473="", "",'3.Weekly Hours &amp; Wage Activity'!O473/40 ))),0)</f>
        <v>0</v>
      </c>
      <c r="AG473" s="86">
        <f>IFERROR(IF('3.Weekly Hours &amp; Wage Activity'!P473 = "FT", 1,MIN(1,IF('3.Weekly Hours &amp; Wage Activity'!P473 = "", "",MIN('3.Weekly Hours &amp; Wage Activity'!P473/40,1)),IF('3.Weekly Hours &amp; Wage Activity'!P473="", "",'3.Weekly Hours &amp; Wage Activity'!P473/40 ))),0)</f>
        <v>0</v>
      </c>
      <c r="AH473" s="86">
        <f>IFERROR(IF('3.Weekly Hours &amp; Wage Activity'!Q473 = "FT", 1,MIN(1,IF('3.Weekly Hours &amp; Wage Activity'!Q473 = "", "",MIN('3.Weekly Hours &amp; Wage Activity'!Q473/40,1)),IF('3.Weekly Hours &amp; Wage Activity'!Q473="", "",'3.Weekly Hours &amp; Wage Activity'!Q473/40 ))),0)</f>
        <v>0</v>
      </c>
      <c r="AI473" s="86">
        <f>IFERROR(IF('3.Weekly Hours &amp; Wage Activity'!R473 = "FT", 1,MIN(1,IF('3.Weekly Hours &amp; Wage Activity'!R473 = "", "",MIN('3.Weekly Hours &amp; Wage Activity'!R473/40,1)),IF('3.Weekly Hours &amp; Wage Activity'!R473="", "",'3.Weekly Hours &amp; Wage Activity'!R473/40 ))),0)</f>
        <v>0</v>
      </c>
      <c r="AJ473" s="86">
        <f>IFERROR(IF('3.Weekly Hours &amp; Wage Activity'!S473 = "FT", 1,MIN(1,IF('3.Weekly Hours &amp; Wage Activity'!S473 = "", "",MIN('3.Weekly Hours &amp; Wage Activity'!S473/40,1)),IF('3.Weekly Hours &amp; Wage Activity'!S473="", "",'3.Weekly Hours &amp; Wage Activity'!S473/40 ))),0)</f>
        <v>0</v>
      </c>
      <c r="AK473" s="86">
        <f>IFERROR(IF('3.Weekly Hours &amp; Wage Activity'!T473 = "FT", 1,MIN(1,IF('3.Weekly Hours &amp; Wage Activity'!T473 = "", "",MIN('3.Weekly Hours &amp; Wage Activity'!T473/40,1)),IF('3.Weekly Hours &amp; Wage Activity'!T473="", "",'3.Weekly Hours &amp; Wage Activity'!T473/40 ))),0)</f>
        <v>0</v>
      </c>
      <c r="AL473" s="86">
        <f>IFERROR(IF('3.Weekly Hours &amp; Wage Activity'!U473 = "FT", 1,MIN(1,IF('3.Weekly Hours &amp; Wage Activity'!U473 = "", "",MIN('3.Weekly Hours &amp; Wage Activity'!U473/40,1)),IF('3.Weekly Hours &amp; Wage Activity'!U473="", "",'3.Weekly Hours &amp; Wage Activity'!U473/40 ))),0)</f>
        <v>0</v>
      </c>
      <c r="AM473" s="86">
        <f>IFERROR(IF('3.Weekly Hours &amp; Wage Activity'!V473 = "FT", 1,MIN(1,IF('3.Weekly Hours &amp; Wage Activity'!V473 = "", "",MIN('3.Weekly Hours &amp; Wage Activity'!V473/40,1)),IF('3.Weekly Hours &amp; Wage Activity'!V473="", "",'3.Weekly Hours &amp; Wage Activity'!V473/40 ))),0)</f>
        <v>0</v>
      </c>
      <c r="AN473" s="86">
        <f>IFERROR(IF('3.Weekly Hours &amp; Wage Activity'!W473 = "FT", 1,MIN(1,IF('3.Weekly Hours &amp; Wage Activity'!W473 = "", "",MIN('3.Weekly Hours &amp; Wage Activity'!W473/40,1)),IF('3.Weekly Hours &amp; Wage Activity'!W473="", "",'3.Weekly Hours &amp; Wage Activity'!W473/40 ))),0)</f>
        <v>0</v>
      </c>
      <c r="AO473" s="86">
        <f>IFERROR(IF('3.Weekly Hours &amp; Wage Activity'!X473 = "FT", 1,MIN(1,IF('3.Weekly Hours &amp; Wage Activity'!X473 = "", "",MIN('3.Weekly Hours &amp; Wage Activity'!X473/40,1)),IF('3.Weekly Hours &amp; Wage Activity'!X473="", "",'3.Weekly Hours &amp; Wage Activity'!X473/40 ))),0)</f>
        <v>0</v>
      </c>
      <c r="AP473" s="86">
        <f>IFERROR(IF('3.Weekly Hours &amp; Wage Activity'!Y473 = "FT", 1,MIN(1,IF('3.Weekly Hours &amp; Wage Activity'!Y473 = "", "",MIN('3.Weekly Hours &amp; Wage Activity'!Y473/40,1)),IF('3.Weekly Hours &amp; Wage Activity'!Y473="", "",'3.Weekly Hours &amp; Wage Activity'!Y473/40 ))),0)</f>
        <v>0</v>
      </c>
      <c r="AQ473" s="86">
        <f>IFERROR(IF('3.Weekly Hours &amp; Wage Activity'!Z473 = "FT", 1,MIN(1,IF('3.Weekly Hours &amp; Wage Activity'!Z473 = "", "",MIN('3.Weekly Hours &amp; Wage Activity'!Z473/40,1)),IF('3.Weekly Hours &amp; Wage Activity'!Z473="", "",'3.Weekly Hours &amp; Wage Activity'!Z473/40 ))),0)</f>
        <v>0</v>
      </c>
      <c r="AR473" s="86">
        <f>IFERROR(IF('3.Weekly Hours &amp; Wage Activity'!AA473 = "FT", 1,MIN(1,IF('3.Weekly Hours &amp; Wage Activity'!AA473 = "", "",MIN('3.Weekly Hours &amp; Wage Activity'!AA473/40,1)),IF('3.Weekly Hours &amp; Wage Activity'!AA473="", "",'3.Weekly Hours &amp; Wage Activity'!AA473/40 ))),0)</f>
        <v>0</v>
      </c>
      <c r="AS473" s="86">
        <f>IFERROR(IF('3.Weekly Hours &amp; Wage Activity'!AB473 = "FT", 1,MIN(1,IF('3.Weekly Hours &amp; Wage Activity'!AB473 = "", "",MIN('3.Weekly Hours &amp; Wage Activity'!AB473/40,1)),IF('3.Weekly Hours &amp; Wage Activity'!AB473="", "",'3.Weekly Hours &amp; Wage Activity'!AB473/40 ))),0)</f>
        <v>0</v>
      </c>
      <c r="AT473" s="86">
        <f>IFERROR(IF('3.Weekly Hours &amp; Wage Activity'!AC473 = "FT", 1,MIN(1,IF('3.Weekly Hours &amp; Wage Activity'!AC473 = "", "",MIN('3.Weekly Hours &amp; Wage Activity'!AC473/40,1)),IF('3.Weekly Hours &amp; Wage Activity'!AC473="", "",'3.Weekly Hours &amp; Wage Activity'!AC473/40 ))),0)</f>
        <v>0</v>
      </c>
      <c r="AU473" s="86">
        <f>IFERROR(IF('3.Weekly Hours &amp; Wage Activity'!AD473 = "FT", 1,MIN(1,IF('3.Weekly Hours &amp; Wage Activity'!AD473 = "", "",MIN('3.Weekly Hours &amp; Wage Activity'!AD473/40,1)),IF('3.Weekly Hours &amp; Wage Activity'!AD473="", "",'3.Weekly Hours &amp; Wage Activity'!AD473/40 ))),0)</f>
        <v>0</v>
      </c>
      <c r="AV473" s="86">
        <f>IFERROR(IF('3.Weekly Hours &amp; Wage Activity'!AE473 = "FT", 1,MIN(1,IF('3.Weekly Hours &amp; Wage Activity'!AE473 = "", "",MIN('3.Weekly Hours &amp; Wage Activity'!AE473/40,1)),IF('3.Weekly Hours &amp; Wage Activity'!AE473="", "",'3.Weekly Hours &amp; Wage Activity'!AE473/40 ))),0)</f>
        <v>0</v>
      </c>
      <c r="AW473" s="86">
        <f>IFERROR(IF('3.Weekly Hours &amp; Wage Activity'!AF473 = "FT", 1,MIN(1,IF('3.Weekly Hours &amp; Wage Activity'!AF473 = "", "",MIN('3.Weekly Hours &amp; Wage Activity'!AF473/40,1)),IF('3.Weekly Hours &amp; Wage Activity'!AF473="", "",'3.Weekly Hours &amp; Wage Activity'!AF473/40 ))),0)</f>
        <v>0</v>
      </c>
      <c r="AX473" s="86">
        <f>IFERROR(IF('3.Weekly Hours &amp; Wage Activity'!AG473 = "FT", 1,MIN(1,IF('3.Weekly Hours &amp; Wage Activity'!AG473 = "", "",MIN('3.Weekly Hours &amp; Wage Activity'!AG473/40,1)),IF('3.Weekly Hours &amp; Wage Activity'!AG473="", "",'3.Weekly Hours &amp; Wage Activity'!AG473/40 ))),0)</f>
        <v>0</v>
      </c>
      <c r="AY473" s="523">
        <f>SUM( IF(COUNTIF('3.Weekly Hours &amp; Wage Activity'!J473:Q473, "&lt;&gt;FT") = 0, COLUMNS('3.Weekly Hours &amp; Wage Activity'!J473:AG473) * 40, '3.Weekly Hours &amp; Wage Activity'!J473:AG473))</f>
        <v>0</v>
      </c>
      <c r="AZ473" s="86">
        <f t="shared" si="55"/>
        <v>0</v>
      </c>
      <c r="BA473" s="87">
        <f t="shared" si="56"/>
        <v>0</v>
      </c>
      <c r="BB473" s="74" t="str">
        <f>IF('2.Census &amp; Reference Benchmarks'!K473 = "", "", '2.Census &amp; Reference Benchmarks'!K473)</f>
        <v/>
      </c>
      <c r="BC473" s="185">
        <f>IF('2.Census &amp; Reference Benchmarks'!L473="N/A",IF(OR(AND(G473="",I473=""),AND(G473&lt;DATEVALUE("1/1/2020"),OR(I473="",I473&gt;DATEVALUE("3/31/2020")))),177.14,IF(OR(I473 = "", I473 &gt; DATEVALUE("1/31/2020")), ROUND(177.14*((DATEVALUE("2/1/2020") -G473)/31),1))),IF('2.Census &amp; Reference Benchmarks'!L473="",0,'2.Census &amp; Reference Benchmarks'!L473))</f>
        <v>0</v>
      </c>
      <c r="BD473" s="74" t="str">
        <f>IF('2.Census &amp; Reference Benchmarks'!N473 = "", "", '2.Census &amp; Reference Benchmarks'!N473)</f>
        <v/>
      </c>
      <c r="BE473" s="185">
        <f>IF('2.Census &amp; Reference Benchmarks'!O473="N/A",IF(OR(AND(G473="",I473=""),AND(G473&lt;=DATEVALUE("2/1/2020"),OR(I473="",I473&gt;=DATEVALUE("2/29/2020")))),165.71,IF(AND(G473&gt;DATEVALUE("2/1/2020"),OR(I473="",I473&lt;=DATEVALUE("2/29/2020"))),((DATEVALUE("3/1/2020")-G473)/29)*165.71,"")),IF('2.Census &amp; Reference Benchmarks'!O473="",0,'2.Census &amp; Reference Benchmarks'!O473))</f>
        <v>0</v>
      </c>
    </row>
    <row r="474" spans="1:57" x14ac:dyDescent="0.25">
      <c r="A474" s="3"/>
      <c r="B474" s="56">
        <f>IF('2.Census &amp; Reference Benchmarks'!B474 &lt;&gt;"",'2.Census &amp; Reference Benchmarks'!B474,"")</f>
        <v>0</v>
      </c>
      <c r="C474" s="56">
        <f>IF('2.Census &amp; Reference Benchmarks'!C474 &lt;&gt;"",'2.Census &amp; Reference Benchmarks'!C474,"")</f>
        <v>0</v>
      </c>
      <c r="D474" s="57" t="str">
        <f>IF('2.Census &amp; Reference Benchmarks'!D474 &lt;&gt;"",'2.Census &amp; Reference Benchmarks'!D474,"")</f>
        <v/>
      </c>
      <c r="E474" s="56" t="str">
        <f>IF('2.Census &amp; Reference Benchmarks'!E474 &lt;&gt;"",'2.Census &amp; Reference Benchmarks'!E474,"")</f>
        <v/>
      </c>
      <c r="F474" s="56" t="str">
        <f>IF('2.Census &amp; Reference Benchmarks'!F474 &lt;&gt;"",'2.Census &amp; Reference Benchmarks'!F474,"")</f>
        <v/>
      </c>
      <c r="G474" s="58" t="str">
        <f>IF('2.Census &amp; Reference Benchmarks'!G474 &lt;&gt;"",'2.Census &amp; Reference Benchmarks'!G474,"")</f>
        <v/>
      </c>
      <c r="H474" s="58" t="str">
        <f>IF('2.Census &amp; Reference Benchmarks'!H474 &lt;&gt;"",'2.Census &amp; Reference Benchmarks'!H474,"")</f>
        <v/>
      </c>
      <c r="I474" s="58" t="str">
        <f>IF('2.Census &amp; Reference Benchmarks'!I474 &lt;&gt;"",'2.Census &amp; Reference Benchmarks'!I474,"")</f>
        <v/>
      </c>
      <c r="J474" s="69" t="str">
        <f>IF('2.Census &amp; Reference Benchmarks'!J474 &lt;&gt;"",'2.Census &amp; Reference Benchmarks'!J474,"")</f>
        <v/>
      </c>
      <c r="K474" s="58" t="str">
        <f>IF('7.Safe Harbor Input Data &amp; Calc'!Q476 &lt;&gt; "", '7.Safe Harbor Input Data &amp; Calc'!Q476, "")</f>
        <v>No</v>
      </c>
      <c r="L474" s="59" t="str">
        <f>IF('2.Census &amp; Reference Benchmarks'!T474&lt;&gt; "",'2.Census &amp; Reference Benchmarks'!T474,"")</f>
        <v/>
      </c>
      <c r="M474" s="60">
        <f>'2.Census &amp; Reference Benchmarks'!M474</f>
        <v>0</v>
      </c>
      <c r="N474" s="60">
        <f>'2.Census &amp; Reference Benchmarks'!P474</f>
        <v>0</v>
      </c>
      <c r="O474" s="60">
        <f>'2.Census &amp; Reference Benchmarks'!S474</f>
        <v>0</v>
      </c>
      <c r="P474" s="52">
        <f>IF( AND(I474 &lt; '1. Summary for SBA'!$J$7, I474 &lt;&gt;""), 0, IF(AND(G474="",I474=""),SUM(M474:O474)*4,IF(I474&lt;'1. Summary for SBA'!$J$7,0,IF(K474="Yes",0,IF(H474="Salary",IF(AND(SUM(M474:O474)*4&lt;100000,L474=""),(SUM(M474:O474)/(IF(OR(I474=0,I474&gt;=DATEVALUE("3/31/2020")),DATEVALUE("3/31/2020"),I474)-IF(OR(G474&lt;=DATEVALUE("1/1/2020"), G474 = ""),DATEVALUE("1/1/2020"),IF(OR(MONTH(G474)=1),G474+1,IF(MONTH(G474)=3,G474,G474-1)))))*360,0),0)))))</f>
        <v>0</v>
      </c>
      <c r="Q474" s="52">
        <f t="shared" si="50"/>
        <v>0</v>
      </c>
      <c r="R474" s="67">
        <f t="shared" si="51"/>
        <v>0</v>
      </c>
      <c r="S474" s="53">
        <f>SUM('3.Weekly Hours &amp; Wage Activity'!AI474:BF474)</f>
        <v>0</v>
      </c>
      <c r="T474" s="53">
        <f>IF(AND(I474&lt;&gt; "",  I474 &lt; '1. Summary for SBA'!$J$11 +168, I474 &gt; '1. Summary for SBA'!$J$11),S474+(((168-(I474-'1. Summary for SBA'!$J$11+1))*S474)/((I474-'1. Summary for SBA'!$J$11+1))),0)</f>
        <v>0</v>
      </c>
      <c r="U474" s="369">
        <f>IF(K474= "Yes",0,IF( H474 = "salary",IF(T474 = 0,MAX(0,$R474-$S474), R474-T474),IF( H474 = "Hourly",'6. Hourly EE Wage Reduction'!AA474, 0)))</f>
        <v>0</v>
      </c>
      <c r="V474" s="67">
        <f t="shared" si="52"/>
        <v>0</v>
      </c>
      <c r="W474" s="405" t="str">
        <f>IF(U474 = 0, "No",IF('6. Hourly EE Wage Reduction'!T474 &gt;'6. Hourly EE Wage Reduction'!W474, "Yes", "No"))</f>
        <v>No</v>
      </c>
      <c r="X474" s="67">
        <f t="shared" si="53"/>
        <v>0</v>
      </c>
      <c r="Y474" s="67">
        <f t="shared" si="54"/>
        <v>0</v>
      </c>
      <c r="AA474" s="86">
        <f>IFERROR(IF('3.Weekly Hours &amp; Wage Activity'!J474 = "FT", 1,MIN(1,IF('3.Weekly Hours &amp; Wage Activity'!J474 = "", "",MIN('3.Weekly Hours &amp; Wage Activity'!J474/40,1)),IF('3.Weekly Hours &amp; Wage Activity'!J474="", "",'3.Weekly Hours &amp; Wage Activity'!J474/40 ))),0)</f>
        <v>0</v>
      </c>
      <c r="AB474" s="86">
        <f>IFERROR(IF('3.Weekly Hours &amp; Wage Activity'!K474 = "FT", 1,MIN(1,IF('3.Weekly Hours &amp; Wage Activity'!K474 = "", "",MIN('3.Weekly Hours &amp; Wage Activity'!K474/40,1)),IF('3.Weekly Hours &amp; Wage Activity'!K474="", "",'3.Weekly Hours &amp; Wage Activity'!K474/40 ))),0)</f>
        <v>0</v>
      </c>
      <c r="AC474" s="86">
        <f>IFERROR(IF('3.Weekly Hours &amp; Wage Activity'!L474 = "FT", 1,MIN(1,IF('3.Weekly Hours &amp; Wage Activity'!L474 = "", "",MIN('3.Weekly Hours &amp; Wage Activity'!L474/40,1)),IF('3.Weekly Hours &amp; Wage Activity'!L474="", "",'3.Weekly Hours &amp; Wage Activity'!L474/40 ))),0)</f>
        <v>0</v>
      </c>
      <c r="AD474" s="86">
        <f>IFERROR(IF('3.Weekly Hours &amp; Wage Activity'!M474 = "FT", 1,MIN(1,IF('3.Weekly Hours &amp; Wage Activity'!M474 = "", "",MIN('3.Weekly Hours &amp; Wage Activity'!M474/40,1)),IF('3.Weekly Hours &amp; Wage Activity'!M474="", "",'3.Weekly Hours &amp; Wage Activity'!M474/40 ))),0)</f>
        <v>0</v>
      </c>
      <c r="AE474" s="86">
        <f>IFERROR(IF('3.Weekly Hours &amp; Wage Activity'!N474 = "FT", 1,MIN(1,IF('3.Weekly Hours &amp; Wage Activity'!N474 = "", "",MIN('3.Weekly Hours &amp; Wage Activity'!N474/40,1)),IF('3.Weekly Hours &amp; Wage Activity'!N474="", "",'3.Weekly Hours &amp; Wage Activity'!N474/40 ))),0)</f>
        <v>0</v>
      </c>
      <c r="AF474" s="86">
        <f>IFERROR(IF('3.Weekly Hours &amp; Wage Activity'!O474 = "FT", 1,MIN(1,IF('3.Weekly Hours &amp; Wage Activity'!O474 = "", "",MIN('3.Weekly Hours &amp; Wage Activity'!O474/40,1)),IF('3.Weekly Hours &amp; Wage Activity'!O474="", "",'3.Weekly Hours &amp; Wage Activity'!O474/40 ))),0)</f>
        <v>0</v>
      </c>
      <c r="AG474" s="86">
        <f>IFERROR(IF('3.Weekly Hours &amp; Wage Activity'!P474 = "FT", 1,MIN(1,IF('3.Weekly Hours &amp; Wage Activity'!P474 = "", "",MIN('3.Weekly Hours &amp; Wage Activity'!P474/40,1)),IF('3.Weekly Hours &amp; Wage Activity'!P474="", "",'3.Weekly Hours &amp; Wage Activity'!P474/40 ))),0)</f>
        <v>0</v>
      </c>
      <c r="AH474" s="86">
        <f>IFERROR(IF('3.Weekly Hours &amp; Wage Activity'!Q474 = "FT", 1,MIN(1,IF('3.Weekly Hours &amp; Wage Activity'!Q474 = "", "",MIN('3.Weekly Hours &amp; Wage Activity'!Q474/40,1)),IF('3.Weekly Hours &amp; Wage Activity'!Q474="", "",'3.Weekly Hours &amp; Wage Activity'!Q474/40 ))),0)</f>
        <v>0</v>
      </c>
      <c r="AI474" s="86">
        <f>IFERROR(IF('3.Weekly Hours &amp; Wage Activity'!R474 = "FT", 1,MIN(1,IF('3.Weekly Hours &amp; Wage Activity'!R474 = "", "",MIN('3.Weekly Hours &amp; Wage Activity'!R474/40,1)),IF('3.Weekly Hours &amp; Wage Activity'!R474="", "",'3.Weekly Hours &amp; Wage Activity'!R474/40 ))),0)</f>
        <v>0</v>
      </c>
      <c r="AJ474" s="86">
        <f>IFERROR(IF('3.Weekly Hours &amp; Wage Activity'!S474 = "FT", 1,MIN(1,IF('3.Weekly Hours &amp; Wage Activity'!S474 = "", "",MIN('3.Weekly Hours &amp; Wage Activity'!S474/40,1)),IF('3.Weekly Hours &amp; Wage Activity'!S474="", "",'3.Weekly Hours &amp; Wage Activity'!S474/40 ))),0)</f>
        <v>0</v>
      </c>
      <c r="AK474" s="86">
        <f>IFERROR(IF('3.Weekly Hours &amp; Wage Activity'!T474 = "FT", 1,MIN(1,IF('3.Weekly Hours &amp; Wage Activity'!T474 = "", "",MIN('3.Weekly Hours &amp; Wage Activity'!T474/40,1)),IF('3.Weekly Hours &amp; Wage Activity'!T474="", "",'3.Weekly Hours &amp; Wage Activity'!T474/40 ))),0)</f>
        <v>0</v>
      </c>
      <c r="AL474" s="86">
        <f>IFERROR(IF('3.Weekly Hours &amp; Wage Activity'!U474 = "FT", 1,MIN(1,IF('3.Weekly Hours &amp; Wage Activity'!U474 = "", "",MIN('3.Weekly Hours &amp; Wage Activity'!U474/40,1)),IF('3.Weekly Hours &amp; Wage Activity'!U474="", "",'3.Weekly Hours &amp; Wage Activity'!U474/40 ))),0)</f>
        <v>0</v>
      </c>
      <c r="AM474" s="86">
        <f>IFERROR(IF('3.Weekly Hours &amp; Wage Activity'!V474 = "FT", 1,MIN(1,IF('3.Weekly Hours &amp; Wage Activity'!V474 = "", "",MIN('3.Weekly Hours &amp; Wage Activity'!V474/40,1)),IF('3.Weekly Hours &amp; Wage Activity'!V474="", "",'3.Weekly Hours &amp; Wage Activity'!V474/40 ))),0)</f>
        <v>0</v>
      </c>
      <c r="AN474" s="86">
        <f>IFERROR(IF('3.Weekly Hours &amp; Wage Activity'!W474 = "FT", 1,MIN(1,IF('3.Weekly Hours &amp; Wage Activity'!W474 = "", "",MIN('3.Weekly Hours &amp; Wage Activity'!W474/40,1)),IF('3.Weekly Hours &amp; Wage Activity'!W474="", "",'3.Weekly Hours &amp; Wage Activity'!W474/40 ))),0)</f>
        <v>0</v>
      </c>
      <c r="AO474" s="86">
        <f>IFERROR(IF('3.Weekly Hours &amp; Wage Activity'!X474 = "FT", 1,MIN(1,IF('3.Weekly Hours &amp; Wage Activity'!X474 = "", "",MIN('3.Weekly Hours &amp; Wage Activity'!X474/40,1)),IF('3.Weekly Hours &amp; Wage Activity'!X474="", "",'3.Weekly Hours &amp; Wage Activity'!X474/40 ))),0)</f>
        <v>0</v>
      </c>
      <c r="AP474" s="86">
        <f>IFERROR(IF('3.Weekly Hours &amp; Wage Activity'!Y474 = "FT", 1,MIN(1,IF('3.Weekly Hours &amp; Wage Activity'!Y474 = "", "",MIN('3.Weekly Hours &amp; Wage Activity'!Y474/40,1)),IF('3.Weekly Hours &amp; Wage Activity'!Y474="", "",'3.Weekly Hours &amp; Wage Activity'!Y474/40 ))),0)</f>
        <v>0</v>
      </c>
      <c r="AQ474" s="86">
        <f>IFERROR(IF('3.Weekly Hours &amp; Wage Activity'!Z474 = "FT", 1,MIN(1,IF('3.Weekly Hours &amp; Wage Activity'!Z474 = "", "",MIN('3.Weekly Hours &amp; Wage Activity'!Z474/40,1)),IF('3.Weekly Hours &amp; Wage Activity'!Z474="", "",'3.Weekly Hours &amp; Wage Activity'!Z474/40 ))),0)</f>
        <v>0</v>
      </c>
      <c r="AR474" s="86">
        <f>IFERROR(IF('3.Weekly Hours &amp; Wage Activity'!AA474 = "FT", 1,MIN(1,IF('3.Weekly Hours &amp; Wage Activity'!AA474 = "", "",MIN('3.Weekly Hours &amp; Wage Activity'!AA474/40,1)),IF('3.Weekly Hours &amp; Wage Activity'!AA474="", "",'3.Weekly Hours &amp; Wage Activity'!AA474/40 ))),0)</f>
        <v>0</v>
      </c>
      <c r="AS474" s="86">
        <f>IFERROR(IF('3.Weekly Hours &amp; Wage Activity'!AB474 = "FT", 1,MIN(1,IF('3.Weekly Hours &amp; Wage Activity'!AB474 = "", "",MIN('3.Weekly Hours &amp; Wage Activity'!AB474/40,1)),IF('3.Weekly Hours &amp; Wage Activity'!AB474="", "",'3.Weekly Hours &amp; Wage Activity'!AB474/40 ))),0)</f>
        <v>0</v>
      </c>
      <c r="AT474" s="86">
        <f>IFERROR(IF('3.Weekly Hours &amp; Wage Activity'!AC474 = "FT", 1,MIN(1,IF('3.Weekly Hours &amp; Wage Activity'!AC474 = "", "",MIN('3.Weekly Hours &amp; Wage Activity'!AC474/40,1)),IF('3.Weekly Hours &amp; Wage Activity'!AC474="", "",'3.Weekly Hours &amp; Wage Activity'!AC474/40 ))),0)</f>
        <v>0</v>
      </c>
      <c r="AU474" s="86">
        <f>IFERROR(IF('3.Weekly Hours &amp; Wage Activity'!AD474 = "FT", 1,MIN(1,IF('3.Weekly Hours &amp; Wage Activity'!AD474 = "", "",MIN('3.Weekly Hours &amp; Wage Activity'!AD474/40,1)),IF('3.Weekly Hours &amp; Wage Activity'!AD474="", "",'3.Weekly Hours &amp; Wage Activity'!AD474/40 ))),0)</f>
        <v>0</v>
      </c>
      <c r="AV474" s="86">
        <f>IFERROR(IF('3.Weekly Hours &amp; Wage Activity'!AE474 = "FT", 1,MIN(1,IF('3.Weekly Hours &amp; Wage Activity'!AE474 = "", "",MIN('3.Weekly Hours &amp; Wage Activity'!AE474/40,1)),IF('3.Weekly Hours &amp; Wage Activity'!AE474="", "",'3.Weekly Hours &amp; Wage Activity'!AE474/40 ))),0)</f>
        <v>0</v>
      </c>
      <c r="AW474" s="86">
        <f>IFERROR(IF('3.Weekly Hours &amp; Wage Activity'!AF474 = "FT", 1,MIN(1,IF('3.Weekly Hours &amp; Wage Activity'!AF474 = "", "",MIN('3.Weekly Hours &amp; Wage Activity'!AF474/40,1)),IF('3.Weekly Hours &amp; Wage Activity'!AF474="", "",'3.Weekly Hours &amp; Wage Activity'!AF474/40 ))),0)</f>
        <v>0</v>
      </c>
      <c r="AX474" s="86">
        <f>IFERROR(IF('3.Weekly Hours &amp; Wage Activity'!AG474 = "FT", 1,MIN(1,IF('3.Weekly Hours &amp; Wage Activity'!AG474 = "", "",MIN('3.Weekly Hours &amp; Wage Activity'!AG474/40,1)),IF('3.Weekly Hours &amp; Wage Activity'!AG474="", "",'3.Weekly Hours &amp; Wage Activity'!AG474/40 ))),0)</f>
        <v>0</v>
      </c>
      <c r="AY474" s="523">
        <f>SUM( IF(COUNTIF('3.Weekly Hours &amp; Wage Activity'!J474:Q474, "&lt;&gt;FT") = 0, COLUMNS('3.Weekly Hours &amp; Wage Activity'!J474:AG474) * 40, '3.Weekly Hours &amp; Wage Activity'!J474:AG474))</f>
        <v>0</v>
      </c>
      <c r="AZ474" s="86">
        <f t="shared" si="55"/>
        <v>0</v>
      </c>
      <c r="BA474" s="87">
        <f t="shared" si="56"/>
        <v>0</v>
      </c>
      <c r="BB474" s="74" t="str">
        <f>IF('2.Census &amp; Reference Benchmarks'!K474 = "", "", '2.Census &amp; Reference Benchmarks'!K474)</f>
        <v/>
      </c>
      <c r="BC474" s="185">
        <f>IF('2.Census &amp; Reference Benchmarks'!L474="N/A",IF(OR(AND(G474="",I474=""),AND(G474&lt;DATEVALUE("1/1/2020"),OR(I474="",I474&gt;DATEVALUE("3/31/2020")))),177.14,IF(OR(I474 = "", I474 &gt; DATEVALUE("1/31/2020")), ROUND(177.14*((DATEVALUE("2/1/2020") -G474)/31),1))),IF('2.Census &amp; Reference Benchmarks'!L474="",0,'2.Census &amp; Reference Benchmarks'!L474))</f>
        <v>0</v>
      </c>
      <c r="BD474" s="74" t="str">
        <f>IF('2.Census &amp; Reference Benchmarks'!N474 = "", "", '2.Census &amp; Reference Benchmarks'!N474)</f>
        <v/>
      </c>
      <c r="BE474" s="185">
        <f>IF('2.Census &amp; Reference Benchmarks'!O474="N/A",IF(OR(AND(G474="",I474=""),AND(G474&lt;=DATEVALUE("2/1/2020"),OR(I474="",I474&gt;=DATEVALUE("2/29/2020")))),165.71,IF(AND(G474&gt;DATEVALUE("2/1/2020"),OR(I474="",I474&lt;=DATEVALUE("2/29/2020"))),((DATEVALUE("3/1/2020")-G474)/29)*165.71,"")),IF('2.Census &amp; Reference Benchmarks'!O474="",0,'2.Census &amp; Reference Benchmarks'!O474))</f>
        <v>0</v>
      </c>
    </row>
    <row r="475" spans="1:57" x14ac:dyDescent="0.25">
      <c r="A475" s="3"/>
      <c r="B475" s="56">
        <f>IF('2.Census &amp; Reference Benchmarks'!B475 &lt;&gt;"",'2.Census &amp; Reference Benchmarks'!B475,"")</f>
        <v>0</v>
      </c>
      <c r="C475" s="56">
        <f>IF('2.Census &amp; Reference Benchmarks'!C475 &lt;&gt;"",'2.Census &amp; Reference Benchmarks'!C475,"")</f>
        <v>0</v>
      </c>
      <c r="D475" s="57" t="str">
        <f>IF('2.Census &amp; Reference Benchmarks'!D475 &lt;&gt;"",'2.Census &amp; Reference Benchmarks'!D475,"")</f>
        <v/>
      </c>
      <c r="E475" s="56" t="str">
        <f>IF('2.Census &amp; Reference Benchmarks'!E475 &lt;&gt;"",'2.Census &amp; Reference Benchmarks'!E475,"")</f>
        <v/>
      </c>
      <c r="F475" s="56" t="str">
        <f>IF('2.Census &amp; Reference Benchmarks'!F475 &lt;&gt;"",'2.Census &amp; Reference Benchmarks'!F475,"")</f>
        <v/>
      </c>
      <c r="G475" s="58" t="str">
        <f>IF('2.Census &amp; Reference Benchmarks'!G475 &lt;&gt;"",'2.Census &amp; Reference Benchmarks'!G475,"")</f>
        <v/>
      </c>
      <c r="H475" s="58" t="str">
        <f>IF('2.Census &amp; Reference Benchmarks'!H475 &lt;&gt;"",'2.Census &amp; Reference Benchmarks'!H475,"")</f>
        <v/>
      </c>
      <c r="I475" s="58" t="str">
        <f>IF('2.Census &amp; Reference Benchmarks'!I475 &lt;&gt;"",'2.Census &amp; Reference Benchmarks'!I475,"")</f>
        <v/>
      </c>
      <c r="J475" s="69" t="str">
        <f>IF('2.Census &amp; Reference Benchmarks'!J475 &lt;&gt;"",'2.Census &amp; Reference Benchmarks'!J475,"")</f>
        <v/>
      </c>
      <c r="K475" s="58" t="str">
        <f>IF('7.Safe Harbor Input Data &amp; Calc'!Q477 &lt;&gt; "", '7.Safe Harbor Input Data &amp; Calc'!Q477, "")</f>
        <v>No</v>
      </c>
      <c r="L475" s="59" t="str">
        <f>IF('2.Census &amp; Reference Benchmarks'!T475&lt;&gt; "",'2.Census &amp; Reference Benchmarks'!T475,"")</f>
        <v/>
      </c>
      <c r="M475" s="60">
        <f>'2.Census &amp; Reference Benchmarks'!M475</f>
        <v>0</v>
      </c>
      <c r="N475" s="60">
        <f>'2.Census &amp; Reference Benchmarks'!P475</f>
        <v>0</v>
      </c>
      <c r="O475" s="60">
        <f>'2.Census &amp; Reference Benchmarks'!S475</f>
        <v>0</v>
      </c>
      <c r="P475" s="52">
        <f>IF( AND(I475 &lt; '1. Summary for SBA'!$J$7, I475 &lt;&gt;""), 0, IF(AND(G475="",I475=""),SUM(M475:O475)*4,IF(I475&lt;'1. Summary for SBA'!$J$7,0,IF(K475="Yes",0,IF(H475="Salary",IF(AND(SUM(M475:O475)*4&lt;100000,L475=""),(SUM(M475:O475)/(IF(OR(I475=0,I475&gt;=DATEVALUE("3/31/2020")),DATEVALUE("3/31/2020"),I475)-IF(OR(G475&lt;=DATEVALUE("1/1/2020"), G475 = ""),DATEVALUE("1/1/2020"),IF(OR(MONTH(G475)=1),G475+1,IF(MONTH(G475)=3,G475,G475-1)))))*360,0),0)))))</f>
        <v>0</v>
      </c>
      <c r="Q475" s="52">
        <f t="shared" si="50"/>
        <v>0</v>
      </c>
      <c r="R475" s="67">
        <f t="shared" si="51"/>
        <v>0</v>
      </c>
      <c r="S475" s="53">
        <f>SUM('3.Weekly Hours &amp; Wage Activity'!AI475:BF475)</f>
        <v>0</v>
      </c>
      <c r="T475" s="53">
        <f>IF(AND(I475&lt;&gt; "",  I475 &lt; '1. Summary for SBA'!$J$11 +168, I475 &gt; '1. Summary for SBA'!$J$11),S475+(((168-(I475-'1. Summary for SBA'!$J$11+1))*S475)/((I475-'1. Summary for SBA'!$J$11+1))),0)</f>
        <v>0</v>
      </c>
      <c r="U475" s="369">
        <f>IF(K475= "Yes",0,IF( H475 = "salary",IF(T475 = 0,MAX(0,$R475-$S475), R475-T475),IF( H475 = "Hourly",'6. Hourly EE Wage Reduction'!AA475, 0)))</f>
        <v>0</v>
      </c>
      <c r="V475" s="67">
        <f t="shared" si="52"/>
        <v>0</v>
      </c>
      <c r="W475" s="405" t="str">
        <f>IF(U475 = 0, "No",IF('6. Hourly EE Wage Reduction'!T475 &gt;'6. Hourly EE Wage Reduction'!W475, "Yes", "No"))</f>
        <v>No</v>
      </c>
      <c r="X475" s="67">
        <f t="shared" si="53"/>
        <v>0</v>
      </c>
      <c r="Y475" s="67">
        <f t="shared" si="54"/>
        <v>0</v>
      </c>
      <c r="AA475" s="86">
        <f>IFERROR(IF('3.Weekly Hours &amp; Wage Activity'!J475 = "FT", 1,MIN(1,IF('3.Weekly Hours &amp; Wage Activity'!J475 = "", "",MIN('3.Weekly Hours &amp; Wage Activity'!J475/40,1)),IF('3.Weekly Hours &amp; Wage Activity'!J475="", "",'3.Weekly Hours &amp; Wage Activity'!J475/40 ))),0)</f>
        <v>0</v>
      </c>
      <c r="AB475" s="86">
        <f>IFERROR(IF('3.Weekly Hours &amp; Wage Activity'!K475 = "FT", 1,MIN(1,IF('3.Weekly Hours &amp; Wage Activity'!K475 = "", "",MIN('3.Weekly Hours &amp; Wage Activity'!K475/40,1)),IF('3.Weekly Hours &amp; Wage Activity'!K475="", "",'3.Weekly Hours &amp; Wage Activity'!K475/40 ))),0)</f>
        <v>0</v>
      </c>
      <c r="AC475" s="86">
        <f>IFERROR(IF('3.Weekly Hours &amp; Wage Activity'!L475 = "FT", 1,MIN(1,IF('3.Weekly Hours &amp; Wage Activity'!L475 = "", "",MIN('3.Weekly Hours &amp; Wage Activity'!L475/40,1)),IF('3.Weekly Hours &amp; Wage Activity'!L475="", "",'3.Weekly Hours &amp; Wage Activity'!L475/40 ))),0)</f>
        <v>0</v>
      </c>
      <c r="AD475" s="86">
        <f>IFERROR(IF('3.Weekly Hours &amp; Wage Activity'!M475 = "FT", 1,MIN(1,IF('3.Weekly Hours &amp; Wage Activity'!M475 = "", "",MIN('3.Weekly Hours &amp; Wage Activity'!M475/40,1)),IF('3.Weekly Hours &amp; Wage Activity'!M475="", "",'3.Weekly Hours &amp; Wage Activity'!M475/40 ))),0)</f>
        <v>0</v>
      </c>
      <c r="AE475" s="86">
        <f>IFERROR(IF('3.Weekly Hours &amp; Wage Activity'!N475 = "FT", 1,MIN(1,IF('3.Weekly Hours &amp; Wage Activity'!N475 = "", "",MIN('3.Weekly Hours &amp; Wage Activity'!N475/40,1)),IF('3.Weekly Hours &amp; Wage Activity'!N475="", "",'3.Weekly Hours &amp; Wage Activity'!N475/40 ))),0)</f>
        <v>0</v>
      </c>
      <c r="AF475" s="86">
        <f>IFERROR(IF('3.Weekly Hours &amp; Wage Activity'!O475 = "FT", 1,MIN(1,IF('3.Weekly Hours &amp; Wage Activity'!O475 = "", "",MIN('3.Weekly Hours &amp; Wage Activity'!O475/40,1)),IF('3.Weekly Hours &amp; Wage Activity'!O475="", "",'3.Weekly Hours &amp; Wage Activity'!O475/40 ))),0)</f>
        <v>0</v>
      </c>
      <c r="AG475" s="86">
        <f>IFERROR(IF('3.Weekly Hours &amp; Wage Activity'!P475 = "FT", 1,MIN(1,IF('3.Weekly Hours &amp; Wage Activity'!P475 = "", "",MIN('3.Weekly Hours &amp; Wage Activity'!P475/40,1)),IF('3.Weekly Hours &amp; Wage Activity'!P475="", "",'3.Weekly Hours &amp; Wage Activity'!P475/40 ))),0)</f>
        <v>0</v>
      </c>
      <c r="AH475" s="86">
        <f>IFERROR(IF('3.Weekly Hours &amp; Wage Activity'!Q475 = "FT", 1,MIN(1,IF('3.Weekly Hours &amp; Wage Activity'!Q475 = "", "",MIN('3.Weekly Hours &amp; Wage Activity'!Q475/40,1)),IF('3.Weekly Hours &amp; Wage Activity'!Q475="", "",'3.Weekly Hours &amp; Wage Activity'!Q475/40 ))),0)</f>
        <v>0</v>
      </c>
      <c r="AI475" s="86">
        <f>IFERROR(IF('3.Weekly Hours &amp; Wage Activity'!R475 = "FT", 1,MIN(1,IF('3.Weekly Hours &amp; Wage Activity'!R475 = "", "",MIN('3.Weekly Hours &amp; Wage Activity'!R475/40,1)),IF('3.Weekly Hours &amp; Wage Activity'!R475="", "",'3.Weekly Hours &amp; Wage Activity'!R475/40 ))),0)</f>
        <v>0</v>
      </c>
      <c r="AJ475" s="86">
        <f>IFERROR(IF('3.Weekly Hours &amp; Wage Activity'!S475 = "FT", 1,MIN(1,IF('3.Weekly Hours &amp; Wage Activity'!S475 = "", "",MIN('3.Weekly Hours &amp; Wage Activity'!S475/40,1)),IF('3.Weekly Hours &amp; Wage Activity'!S475="", "",'3.Weekly Hours &amp; Wage Activity'!S475/40 ))),0)</f>
        <v>0</v>
      </c>
      <c r="AK475" s="86">
        <f>IFERROR(IF('3.Weekly Hours &amp; Wage Activity'!T475 = "FT", 1,MIN(1,IF('3.Weekly Hours &amp; Wage Activity'!T475 = "", "",MIN('3.Weekly Hours &amp; Wage Activity'!T475/40,1)),IF('3.Weekly Hours &amp; Wage Activity'!T475="", "",'3.Weekly Hours &amp; Wage Activity'!T475/40 ))),0)</f>
        <v>0</v>
      </c>
      <c r="AL475" s="86">
        <f>IFERROR(IF('3.Weekly Hours &amp; Wage Activity'!U475 = "FT", 1,MIN(1,IF('3.Weekly Hours &amp; Wage Activity'!U475 = "", "",MIN('3.Weekly Hours &amp; Wage Activity'!U475/40,1)),IF('3.Weekly Hours &amp; Wage Activity'!U475="", "",'3.Weekly Hours &amp; Wage Activity'!U475/40 ))),0)</f>
        <v>0</v>
      </c>
      <c r="AM475" s="86">
        <f>IFERROR(IF('3.Weekly Hours &amp; Wage Activity'!V475 = "FT", 1,MIN(1,IF('3.Weekly Hours &amp; Wage Activity'!V475 = "", "",MIN('3.Weekly Hours &amp; Wage Activity'!V475/40,1)),IF('3.Weekly Hours &amp; Wage Activity'!V475="", "",'3.Weekly Hours &amp; Wage Activity'!V475/40 ))),0)</f>
        <v>0</v>
      </c>
      <c r="AN475" s="86">
        <f>IFERROR(IF('3.Weekly Hours &amp; Wage Activity'!W475 = "FT", 1,MIN(1,IF('3.Weekly Hours &amp; Wage Activity'!W475 = "", "",MIN('3.Weekly Hours &amp; Wage Activity'!W475/40,1)),IF('3.Weekly Hours &amp; Wage Activity'!W475="", "",'3.Weekly Hours &amp; Wage Activity'!W475/40 ))),0)</f>
        <v>0</v>
      </c>
      <c r="AO475" s="86">
        <f>IFERROR(IF('3.Weekly Hours &amp; Wage Activity'!X475 = "FT", 1,MIN(1,IF('3.Weekly Hours &amp; Wage Activity'!X475 = "", "",MIN('3.Weekly Hours &amp; Wage Activity'!X475/40,1)),IF('3.Weekly Hours &amp; Wage Activity'!X475="", "",'3.Weekly Hours &amp; Wage Activity'!X475/40 ))),0)</f>
        <v>0</v>
      </c>
      <c r="AP475" s="86">
        <f>IFERROR(IF('3.Weekly Hours &amp; Wage Activity'!Y475 = "FT", 1,MIN(1,IF('3.Weekly Hours &amp; Wage Activity'!Y475 = "", "",MIN('3.Weekly Hours &amp; Wage Activity'!Y475/40,1)),IF('3.Weekly Hours &amp; Wage Activity'!Y475="", "",'3.Weekly Hours &amp; Wage Activity'!Y475/40 ))),0)</f>
        <v>0</v>
      </c>
      <c r="AQ475" s="86">
        <f>IFERROR(IF('3.Weekly Hours &amp; Wage Activity'!Z475 = "FT", 1,MIN(1,IF('3.Weekly Hours &amp; Wage Activity'!Z475 = "", "",MIN('3.Weekly Hours &amp; Wage Activity'!Z475/40,1)),IF('3.Weekly Hours &amp; Wage Activity'!Z475="", "",'3.Weekly Hours &amp; Wage Activity'!Z475/40 ))),0)</f>
        <v>0</v>
      </c>
      <c r="AR475" s="86">
        <f>IFERROR(IF('3.Weekly Hours &amp; Wage Activity'!AA475 = "FT", 1,MIN(1,IF('3.Weekly Hours &amp; Wage Activity'!AA475 = "", "",MIN('3.Weekly Hours &amp; Wage Activity'!AA475/40,1)),IF('3.Weekly Hours &amp; Wage Activity'!AA475="", "",'3.Weekly Hours &amp; Wage Activity'!AA475/40 ))),0)</f>
        <v>0</v>
      </c>
      <c r="AS475" s="86">
        <f>IFERROR(IF('3.Weekly Hours &amp; Wage Activity'!AB475 = "FT", 1,MIN(1,IF('3.Weekly Hours &amp; Wage Activity'!AB475 = "", "",MIN('3.Weekly Hours &amp; Wage Activity'!AB475/40,1)),IF('3.Weekly Hours &amp; Wage Activity'!AB475="", "",'3.Weekly Hours &amp; Wage Activity'!AB475/40 ))),0)</f>
        <v>0</v>
      </c>
      <c r="AT475" s="86">
        <f>IFERROR(IF('3.Weekly Hours &amp; Wage Activity'!AC475 = "FT", 1,MIN(1,IF('3.Weekly Hours &amp; Wage Activity'!AC475 = "", "",MIN('3.Weekly Hours &amp; Wage Activity'!AC475/40,1)),IF('3.Weekly Hours &amp; Wage Activity'!AC475="", "",'3.Weekly Hours &amp; Wage Activity'!AC475/40 ))),0)</f>
        <v>0</v>
      </c>
      <c r="AU475" s="86">
        <f>IFERROR(IF('3.Weekly Hours &amp; Wage Activity'!AD475 = "FT", 1,MIN(1,IF('3.Weekly Hours &amp; Wage Activity'!AD475 = "", "",MIN('3.Weekly Hours &amp; Wage Activity'!AD475/40,1)),IF('3.Weekly Hours &amp; Wage Activity'!AD475="", "",'3.Weekly Hours &amp; Wage Activity'!AD475/40 ))),0)</f>
        <v>0</v>
      </c>
      <c r="AV475" s="86">
        <f>IFERROR(IF('3.Weekly Hours &amp; Wage Activity'!AE475 = "FT", 1,MIN(1,IF('3.Weekly Hours &amp; Wage Activity'!AE475 = "", "",MIN('3.Weekly Hours &amp; Wage Activity'!AE475/40,1)),IF('3.Weekly Hours &amp; Wage Activity'!AE475="", "",'3.Weekly Hours &amp; Wage Activity'!AE475/40 ))),0)</f>
        <v>0</v>
      </c>
      <c r="AW475" s="86">
        <f>IFERROR(IF('3.Weekly Hours &amp; Wage Activity'!AF475 = "FT", 1,MIN(1,IF('3.Weekly Hours &amp; Wage Activity'!AF475 = "", "",MIN('3.Weekly Hours &amp; Wage Activity'!AF475/40,1)),IF('3.Weekly Hours &amp; Wage Activity'!AF475="", "",'3.Weekly Hours &amp; Wage Activity'!AF475/40 ))),0)</f>
        <v>0</v>
      </c>
      <c r="AX475" s="86">
        <f>IFERROR(IF('3.Weekly Hours &amp; Wage Activity'!AG475 = "FT", 1,MIN(1,IF('3.Weekly Hours &amp; Wage Activity'!AG475 = "", "",MIN('3.Weekly Hours &amp; Wage Activity'!AG475/40,1)),IF('3.Weekly Hours &amp; Wage Activity'!AG475="", "",'3.Weekly Hours &amp; Wage Activity'!AG475/40 ))),0)</f>
        <v>0</v>
      </c>
      <c r="AY475" s="523">
        <f>SUM( IF(COUNTIF('3.Weekly Hours &amp; Wage Activity'!J475:Q475, "&lt;&gt;FT") = 0, COLUMNS('3.Weekly Hours &amp; Wage Activity'!J475:AG475) * 40, '3.Weekly Hours &amp; Wage Activity'!J475:AG475))</f>
        <v>0</v>
      </c>
      <c r="AZ475" s="86">
        <f t="shared" si="55"/>
        <v>0</v>
      </c>
      <c r="BA475" s="87">
        <f t="shared" si="56"/>
        <v>0</v>
      </c>
      <c r="BB475" s="74" t="str">
        <f>IF('2.Census &amp; Reference Benchmarks'!K475 = "", "", '2.Census &amp; Reference Benchmarks'!K475)</f>
        <v/>
      </c>
      <c r="BC475" s="185">
        <f>IF('2.Census &amp; Reference Benchmarks'!L475="N/A",IF(OR(AND(G475="",I475=""),AND(G475&lt;DATEVALUE("1/1/2020"),OR(I475="",I475&gt;DATEVALUE("3/31/2020")))),177.14,IF(OR(I475 = "", I475 &gt; DATEVALUE("1/31/2020")), ROUND(177.14*((DATEVALUE("2/1/2020") -G475)/31),1))),IF('2.Census &amp; Reference Benchmarks'!L475="",0,'2.Census &amp; Reference Benchmarks'!L475))</f>
        <v>0</v>
      </c>
      <c r="BD475" s="74" t="str">
        <f>IF('2.Census &amp; Reference Benchmarks'!N475 = "", "", '2.Census &amp; Reference Benchmarks'!N475)</f>
        <v/>
      </c>
      <c r="BE475" s="185">
        <f>IF('2.Census &amp; Reference Benchmarks'!O475="N/A",IF(OR(AND(G475="",I475=""),AND(G475&lt;=DATEVALUE("2/1/2020"),OR(I475="",I475&gt;=DATEVALUE("2/29/2020")))),165.71,IF(AND(G475&gt;DATEVALUE("2/1/2020"),OR(I475="",I475&lt;=DATEVALUE("2/29/2020"))),((DATEVALUE("3/1/2020")-G475)/29)*165.71,"")),IF('2.Census &amp; Reference Benchmarks'!O475="",0,'2.Census &amp; Reference Benchmarks'!O475))</f>
        <v>0</v>
      </c>
    </row>
    <row r="476" spans="1:57" x14ac:dyDescent="0.25">
      <c r="A476" s="3"/>
      <c r="B476" s="56">
        <f>IF('2.Census &amp; Reference Benchmarks'!B476 &lt;&gt;"",'2.Census &amp; Reference Benchmarks'!B476,"")</f>
        <v>0</v>
      </c>
      <c r="C476" s="56">
        <f>IF('2.Census &amp; Reference Benchmarks'!C476 &lt;&gt;"",'2.Census &amp; Reference Benchmarks'!C476,"")</f>
        <v>0</v>
      </c>
      <c r="D476" s="57" t="str">
        <f>IF('2.Census &amp; Reference Benchmarks'!D476 &lt;&gt;"",'2.Census &amp; Reference Benchmarks'!D476,"")</f>
        <v/>
      </c>
      <c r="E476" s="56" t="str">
        <f>IF('2.Census &amp; Reference Benchmarks'!E476 &lt;&gt;"",'2.Census &amp; Reference Benchmarks'!E476,"")</f>
        <v/>
      </c>
      <c r="F476" s="56" t="str">
        <f>IF('2.Census &amp; Reference Benchmarks'!F476 &lt;&gt;"",'2.Census &amp; Reference Benchmarks'!F476,"")</f>
        <v/>
      </c>
      <c r="G476" s="58" t="str">
        <f>IF('2.Census &amp; Reference Benchmarks'!G476 &lt;&gt;"",'2.Census &amp; Reference Benchmarks'!G476,"")</f>
        <v/>
      </c>
      <c r="H476" s="58" t="str">
        <f>IF('2.Census &amp; Reference Benchmarks'!H476 &lt;&gt;"",'2.Census &amp; Reference Benchmarks'!H476,"")</f>
        <v/>
      </c>
      <c r="I476" s="58" t="str">
        <f>IF('2.Census &amp; Reference Benchmarks'!I476 &lt;&gt;"",'2.Census &amp; Reference Benchmarks'!I476,"")</f>
        <v/>
      </c>
      <c r="J476" s="69" t="str">
        <f>IF('2.Census &amp; Reference Benchmarks'!J476 &lt;&gt;"",'2.Census &amp; Reference Benchmarks'!J476,"")</f>
        <v/>
      </c>
      <c r="K476" s="58" t="str">
        <f>IF('7.Safe Harbor Input Data &amp; Calc'!Q478 &lt;&gt; "", '7.Safe Harbor Input Data &amp; Calc'!Q478, "")</f>
        <v>No</v>
      </c>
      <c r="L476" s="59" t="str">
        <f>IF('2.Census &amp; Reference Benchmarks'!T476&lt;&gt; "",'2.Census &amp; Reference Benchmarks'!T476,"")</f>
        <v/>
      </c>
      <c r="M476" s="60">
        <f>'2.Census &amp; Reference Benchmarks'!M476</f>
        <v>0</v>
      </c>
      <c r="N476" s="60">
        <f>'2.Census &amp; Reference Benchmarks'!P476</f>
        <v>0</v>
      </c>
      <c r="O476" s="60">
        <f>'2.Census &amp; Reference Benchmarks'!S476</f>
        <v>0</v>
      </c>
      <c r="P476" s="52">
        <f>IF( AND(I476 &lt; '1. Summary for SBA'!$J$7, I476 &lt;&gt;""), 0, IF(AND(G476="",I476=""),SUM(M476:O476)*4,IF(I476&lt;'1. Summary for SBA'!$J$7,0,IF(K476="Yes",0,IF(H476="Salary",IF(AND(SUM(M476:O476)*4&lt;100000,L476=""),(SUM(M476:O476)/(IF(OR(I476=0,I476&gt;=DATEVALUE("3/31/2020")),DATEVALUE("3/31/2020"),I476)-IF(OR(G476&lt;=DATEVALUE("1/1/2020"), G476 = ""),DATEVALUE("1/1/2020"),IF(OR(MONTH(G476)=1),G476+1,IF(MONTH(G476)=3,G476,G476-1)))))*360,0),0)))))</f>
        <v>0</v>
      </c>
      <c r="Q476" s="52">
        <f t="shared" si="50"/>
        <v>0</v>
      </c>
      <c r="R476" s="67">
        <f t="shared" si="51"/>
        <v>0</v>
      </c>
      <c r="S476" s="53">
        <f>SUM('3.Weekly Hours &amp; Wage Activity'!AI476:BF476)</f>
        <v>0</v>
      </c>
      <c r="T476" s="53">
        <f>IF(AND(I476&lt;&gt; "",  I476 &lt; '1. Summary for SBA'!$J$11 +168, I476 &gt; '1. Summary for SBA'!$J$11),S476+(((168-(I476-'1. Summary for SBA'!$J$11+1))*S476)/((I476-'1. Summary for SBA'!$J$11+1))),0)</f>
        <v>0</v>
      </c>
      <c r="U476" s="369">
        <f>IF(K476= "Yes",0,IF( H476 = "salary",IF(T476 = 0,MAX(0,$R476-$S476), R476-T476),IF( H476 = "Hourly",'6. Hourly EE Wage Reduction'!AA476, 0)))</f>
        <v>0</v>
      </c>
      <c r="V476" s="67">
        <f t="shared" si="52"/>
        <v>0</v>
      </c>
      <c r="W476" s="405" t="str">
        <f>IF(U476 = 0, "No",IF('6. Hourly EE Wage Reduction'!T476 &gt;'6. Hourly EE Wage Reduction'!W476, "Yes", "No"))</f>
        <v>No</v>
      </c>
      <c r="X476" s="67">
        <f t="shared" si="53"/>
        <v>0</v>
      </c>
      <c r="Y476" s="67">
        <f t="shared" si="54"/>
        <v>0</v>
      </c>
      <c r="AA476" s="86">
        <f>IFERROR(IF('3.Weekly Hours &amp; Wage Activity'!J476 = "FT", 1,MIN(1,IF('3.Weekly Hours &amp; Wage Activity'!J476 = "", "",MIN('3.Weekly Hours &amp; Wage Activity'!J476/40,1)),IF('3.Weekly Hours &amp; Wage Activity'!J476="", "",'3.Weekly Hours &amp; Wage Activity'!J476/40 ))),0)</f>
        <v>0</v>
      </c>
      <c r="AB476" s="86">
        <f>IFERROR(IF('3.Weekly Hours &amp; Wage Activity'!K476 = "FT", 1,MIN(1,IF('3.Weekly Hours &amp; Wage Activity'!K476 = "", "",MIN('3.Weekly Hours &amp; Wage Activity'!K476/40,1)),IF('3.Weekly Hours &amp; Wage Activity'!K476="", "",'3.Weekly Hours &amp; Wage Activity'!K476/40 ))),0)</f>
        <v>0</v>
      </c>
      <c r="AC476" s="86">
        <f>IFERROR(IF('3.Weekly Hours &amp; Wage Activity'!L476 = "FT", 1,MIN(1,IF('3.Weekly Hours &amp; Wage Activity'!L476 = "", "",MIN('3.Weekly Hours &amp; Wage Activity'!L476/40,1)),IF('3.Weekly Hours &amp; Wage Activity'!L476="", "",'3.Weekly Hours &amp; Wage Activity'!L476/40 ))),0)</f>
        <v>0</v>
      </c>
      <c r="AD476" s="86">
        <f>IFERROR(IF('3.Weekly Hours &amp; Wage Activity'!M476 = "FT", 1,MIN(1,IF('3.Weekly Hours &amp; Wage Activity'!M476 = "", "",MIN('3.Weekly Hours &amp; Wage Activity'!M476/40,1)),IF('3.Weekly Hours &amp; Wage Activity'!M476="", "",'3.Weekly Hours &amp; Wage Activity'!M476/40 ))),0)</f>
        <v>0</v>
      </c>
      <c r="AE476" s="86">
        <f>IFERROR(IF('3.Weekly Hours &amp; Wage Activity'!N476 = "FT", 1,MIN(1,IF('3.Weekly Hours &amp; Wage Activity'!N476 = "", "",MIN('3.Weekly Hours &amp; Wage Activity'!N476/40,1)),IF('3.Weekly Hours &amp; Wage Activity'!N476="", "",'3.Weekly Hours &amp; Wage Activity'!N476/40 ))),0)</f>
        <v>0</v>
      </c>
      <c r="AF476" s="86">
        <f>IFERROR(IF('3.Weekly Hours &amp; Wage Activity'!O476 = "FT", 1,MIN(1,IF('3.Weekly Hours &amp; Wage Activity'!O476 = "", "",MIN('3.Weekly Hours &amp; Wage Activity'!O476/40,1)),IF('3.Weekly Hours &amp; Wage Activity'!O476="", "",'3.Weekly Hours &amp; Wage Activity'!O476/40 ))),0)</f>
        <v>0</v>
      </c>
      <c r="AG476" s="86">
        <f>IFERROR(IF('3.Weekly Hours &amp; Wage Activity'!P476 = "FT", 1,MIN(1,IF('3.Weekly Hours &amp; Wage Activity'!P476 = "", "",MIN('3.Weekly Hours &amp; Wage Activity'!P476/40,1)),IF('3.Weekly Hours &amp; Wage Activity'!P476="", "",'3.Weekly Hours &amp; Wage Activity'!P476/40 ))),0)</f>
        <v>0</v>
      </c>
      <c r="AH476" s="86">
        <f>IFERROR(IF('3.Weekly Hours &amp; Wage Activity'!Q476 = "FT", 1,MIN(1,IF('3.Weekly Hours &amp; Wage Activity'!Q476 = "", "",MIN('3.Weekly Hours &amp; Wage Activity'!Q476/40,1)),IF('3.Weekly Hours &amp; Wage Activity'!Q476="", "",'3.Weekly Hours &amp; Wage Activity'!Q476/40 ))),0)</f>
        <v>0</v>
      </c>
      <c r="AI476" s="86">
        <f>IFERROR(IF('3.Weekly Hours &amp; Wage Activity'!R476 = "FT", 1,MIN(1,IF('3.Weekly Hours &amp; Wage Activity'!R476 = "", "",MIN('3.Weekly Hours &amp; Wage Activity'!R476/40,1)),IF('3.Weekly Hours &amp; Wage Activity'!R476="", "",'3.Weekly Hours &amp; Wage Activity'!R476/40 ))),0)</f>
        <v>0</v>
      </c>
      <c r="AJ476" s="86">
        <f>IFERROR(IF('3.Weekly Hours &amp; Wage Activity'!S476 = "FT", 1,MIN(1,IF('3.Weekly Hours &amp; Wage Activity'!S476 = "", "",MIN('3.Weekly Hours &amp; Wage Activity'!S476/40,1)),IF('3.Weekly Hours &amp; Wage Activity'!S476="", "",'3.Weekly Hours &amp; Wage Activity'!S476/40 ))),0)</f>
        <v>0</v>
      </c>
      <c r="AK476" s="86">
        <f>IFERROR(IF('3.Weekly Hours &amp; Wage Activity'!T476 = "FT", 1,MIN(1,IF('3.Weekly Hours &amp; Wage Activity'!T476 = "", "",MIN('3.Weekly Hours &amp; Wage Activity'!T476/40,1)),IF('3.Weekly Hours &amp; Wage Activity'!T476="", "",'3.Weekly Hours &amp; Wage Activity'!T476/40 ))),0)</f>
        <v>0</v>
      </c>
      <c r="AL476" s="86">
        <f>IFERROR(IF('3.Weekly Hours &amp; Wage Activity'!U476 = "FT", 1,MIN(1,IF('3.Weekly Hours &amp; Wage Activity'!U476 = "", "",MIN('3.Weekly Hours &amp; Wage Activity'!U476/40,1)),IF('3.Weekly Hours &amp; Wage Activity'!U476="", "",'3.Weekly Hours &amp; Wage Activity'!U476/40 ))),0)</f>
        <v>0</v>
      </c>
      <c r="AM476" s="86">
        <f>IFERROR(IF('3.Weekly Hours &amp; Wage Activity'!V476 = "FT", 1,MIN(1,IF('3.Weekly Hours &amp; Wage Activity'!V476 = "", "",MIN('3.Weekly Hours &amp; Wage Activity'!V476/40,1)),IF('3.Weekly Hours &amp; Wage Activity'!V476="", "",'3.Weekly Hours &amp; Wage Activity'!V476/40 ))),0)</f>
        <v>0</v>
      </c>
      <c r="AN476" s="86">
        <f>IFERROR(IF('3.Weekly Hours &amp; Wage Activity'!W476 = "FT", 1,MIN(1,IF('3.Weekly Hours &amp; Wage Activity'!W476 = "", "",MIN('3.Weekly Hours &amp; Wage Activity'!W476/40,1)),IF('3.Weekly Hours &amp; Wage Activity'!W476="", "",'3.Weekly Hours &amp; Wage Activity'!W476/40 ))),0)</f>
        <v>0</v>
      </c>
      <c r="AO476" s="86">
        <f>IFERROR(IF('3.Weekly Hours &amp; Wage Activity'!X476 = "FT", 1,MIN(1,IF('3.Weekly Hours &amp; Wage Activity'!X476 = "", "",MIN('3.Weekly Hours &amp; Wage Activity'!X476/40,1)),IF('3.Weekly Hours &amp; Wage Activity'!X476="", "",'3.Weekly Hours &amp; Wage Activity'!X476/40 ))),0)</f>
        <v>0</v>
      </c>
      <c r="AP476" s="86">
        <f>IFERROR(IF('3.Weekly Hours &amp; Wage Activity'!Y476 = "FT", 1,MIN(1,IF('3.Weekly Hours &amp; Wage Activity'!Y476 = "", "",MIN('3.Weekly Hours &amp; Wage Activity'!Y476/40,1)),IF('3.Weekly Hours &amp; Wage Activity'!Y476="", "",'3.Weekly Hours &amp; Wage Activity'!Y476/40 ))),0)</f>
        <v>0</v>
      </c>
      <c r="AQ476" s="86">
        <f>IFERROR(IF('3.Weekly Hours &amp; Wage Activity'!Z476 = "FT", 1,MIN(1,IF('3.Weekly Hours &amp; Wage Activity'!Z476 = "", "",MIN('3.Weekly Hours &amp; Wage Activity'!Z476/40,1)),IF('3.Weekly Hours &amp; Wage Activity'!Z476="", "",'3.Weekly Hours &amp; Wage Activity'!Z476/40 ))),0)</f>
        <v>0</v>
      </c>
      <c r="AR476" s="86">
        <f>IFERROR(IF('3.Weekly Hours &amp; Wage Activity'!AA476 = "FT", 1,MIN(1,IF('3.Weekly Hours &amp; Wage Activity'!AA476 = "", "",MIN('3.Weekly Hours &amp; Wage Activity'!AA476/40,1)),IF('3.Weekly Hours &amp; Wage Activity'!AA476="", "",'3.Weekly Hours &amp; Wage Activity'!AA476/40 ))),0)</f>
        <v>0</v>
      </c>
      <c r="AS476" s="86">
        <f>IFERROR(IF('3.Weekly Hours &amp; Wage Activity'!AB476 = "FT", 1,MIN(1,IF('3.Weekly Hours &amp; Wage Activity'!AB476 = "", "",MIN('3.Weekly Hours &amp; Wage Activity'!AB476/40,1)),IF('3.Weekly Hours &amp; Wage Activity'!AB476="", "",'3.Weekly Hours &amp; Wage Activity'!AB476/40 ))),0)</f>
        <v>0</v>
      </c>
      <c r="AT476" s="86">
        <f>IFERROR(IF('3.Weekly Hours &amp; Wage Activity'!AC476 = "FT", 1,MIN(1,IF('3.Weekly Hours &amp; Wage Activity'!AC476 = "", "",MIN('3.Weekly Hours &amp; Wage Activity'!AC476/40,1)),IF('3.Weekly Hours &amp; Wage Activity'!AC476="", "",'3.Weekly Hours &amp; Wage Activity'!AC476/40 ))),0)</f>
        <v>0</v>
      </c>
      <c r="AU476" s="86">
        <f>IFERROR(IF('3.Weekly Hours &amp; Wage Activity'!AD476 = "FT", 1,MIN(1,IF('3.Weekly Hours &amp; Wage Activity'!AD476 = "", "",MIN('3.Weekly Hours &amp; Wage Activity'!AD476/40,1)),IF('3.Weekly Hours &amp; Wage Activity'!AD476="", "",'3.Weekly Hours &amp; Wage Activity'!AD476/40 ))),0)</f>
        <v>0</v>
      </c>
      <c r="AV476" s="86">
        <f>IFERROR(IF('3.Weekly Hours &amp; Wage Activity'!AE476 = "FT", 1,MIN(1,IF('3.Weekly Hours &amp; Wage Activity'!AE476 = "", "",MIN('3.Weekly Hours &amp; Wage Activity'!AE476/40,1)),IF('3.Weekly Hours &amp; Wage Activity'!AE476="", "",'3.Weekly Hours &amp; Wage Activity'!AE476/40 ))),0)</f>
        <v>0</v>
      </c>
      <c r="AW476" s="86">
        <f>IFERROR(IF('3.Weekly Hours &amp; Wage Activity'!AF476 = "FT", 1,MIN(1,IF('3.Weekly Hours &amp; Wage Activity'!AF476 = "", "",MIN('3.Weekly Hours &amp; Wage Activity'!AF476/40,1)),IF('3.Weekly Hours &amp; Wage Activity'!AF476="", "",'3.Weekly Hours &amp; Wage Activity'!AF476/40 ))),0)</f>
        <v>0</v>
      </c>
      <c r="AX476" s="86">
        <f>IFERROR(IF('3.Weekly Hours &amp; Wage Activity'!AG476 = "FT", 1,MIN(1,IF('3.Weekly Hours &amp; Wage Activity'!AG476 = "", "",MIN('3.Weekly Hours &amp; Wage Activity'!AG476/40,1)),IF('3.Weekly Hours &amp; Wage Activity'!AG476="", "",'3.Weekly Hours &amp; Wage Activity'!AG476/40 ))),0)</f>
        <v>0</v>
      </c>
      <c r="AY476" s="523">
        <f>SUM( IF(COUNTIF('3.Weekly Hours &amp; Wage Activity'!J476:Q476, "&lt;&gt;FT") = 0, COLUMNS('3.Weekly Hours &amp; Wage Activity'!J476:AG476) * 40, '3.Weekly Hours &amp; Wage Activity'!J476:AG476))</f>
        <v>0</v>
      </c>
      <c r="AZ476" s="86">
        <f t="shared" si="55"/>
        <v>0</v>
      </c>
      <c r="BA476" s="87">
        <f t="shared" si="56"/>
        <v>0</v>
      </c>
      <c r="BB476" s="74" t="str">
        <f>IF('2.Census &amp; Reference Benchmarks'!K476 = "", "", '2.Census &amp; Reference Benchmarks'!K476)</f>
        <v/>
      </c>
      <c r="BC476" s="185">
        <f>IF('2.Census &amp; Reference Benchmarks'!L476="N/A",IF(OR(AND(G476="",I476=""),AND(G476&lt;DATEVALUE("1/1/2020"),OR(I476="",I476&gt;DATEVALUE("3/31/2020")))),177.14,IF(OR(I476 = "", I476 &gt; DATEVALUE("1/31/2020")), ROUND(177.14*((DATEVALUE("2/1/2020") -G476)/31),1))),IF('2.Census &amp; Reference Benchmarks'!L476="",0,'2.Census &amp; Reference Benchmarks'!L476))</f>
        <v>0</v>
      </c>
      <c r="BD476" s="74" t="str">
        <f>IF('2.Census &amp; Reference Benchmarks'!N476 = "", "", '2.Census &amp; Reference Benchmarks'!N476)</f>
        <v/>
      </c>
      <c r="BE476" s="185">
        <f>IF('2.Census &amp; Reference Benchmarks'!O476="N/A",IF(OR(AND(G476="",I476=""),AND(G476&lt;=DATEVALUE("2/1/2020"),OR(I476="",I476&gt;=DATEVALUE("2/29/2020")))),165.71,IF(AND(G476&gt;DATEVALUE("2/1/2020"),OR(I476="",I476&lt;=DATEVALUE("2/29/2020"))),((DATEVALUE("3/1/2020")-G476)/29)*165.71,"")),IF('2.Census &amp; Reference Benchmarks'!O476="",0,'2.Census &amp; Reference Benchmarks'!O476))</f>
        <v>0</v>
      </c>
    </row>
    <row r="477" spans="1:57" x14ac:dyDescent="0.25">
      <c r="A477" s="3"/>
      <c r="B477" s="56">
        <f>IF('2.Census &amp; Reference Benchmarks'!B477 &lt;&gt;"",'2.Census &amp; Reference Benchmarks'!B477,"")</f>
        <v>0</v>
      </c>
      <c r="C477" s="56">
        <f>IF('2.Census &amp; Reference Benchmarks'!C477 &lt;&gt;"",'2.Census &amp; Reference Benchmarks'!C477,"")</f>
        <v>0</v>
      </c>
      <c r="D477" s="57" t="str">
        <f>IF('2.Census &amp; Reference Benchmarks'!D477 &lt;&gt;"",'2.Census &amp; Reference Benchmarks'!D477,"")</f>
        <v/>
      </c>
      <c r="E477" s="56" t="str">
        <f>IF('2.Census &amp; Reference Benchmarks'!E477 &lt;&gt;"",'2.Census &amp; Reference Benchmarks'!E477,"")</f>
        <v/>
      </c>
      <c r="F477" s="56" t="str">
        <f>IF('2.Census &amp; Reference Benchmarks'!F477 &lt;&gt;"",'2.Census &amp; Reference Benchmarks'!F477,"")</f>
        <v/>
      </c>
      <c r="G477" s="58" t="str">
        <f>IF('2.Census &amp; Reference Benchmarks'!G477 &lt;&gt;"",'2.Census &amp; Reference Benchmarks'!G477,"")</f>
        <v/>
      </c>
      <c r="H477" s="58" t="str">
        <f>IF('2.Census &amp; Reference Benchmarks'!H477 &lt;&gt;"",'2.Census &amp; Reference Benchmarks'!H477,"")</f>
        <v/>
      </c>
      <c r="I477" s="58" t="str">
        <f>IF('2.Census &amp; Reference Benchmarks'!I477 &lt;&gt;"",'2.Census &amp; Reference Benchmarks'!I477,"")</f>
        <v/>
      </c>
      <c r="J477" s="69" t="str">
        <f>IF('2.Census &amp; Reference Benchmarks'!J477 &lt;&gt;"",'2.Census &amp; Reference Benchmarks'!J477,"")</f>
        <v/>
      </c>
      <c r="K477" s="58" t="str">
        <f>IF('7.Safe Harbor Input Data &amp; Calc'!Q479 &lt;&gt; "", '7.Safe Harbor Input Data &amp; Calc'!Q479, "")</f>
        <v>No</v>
      </c>
      <c r="L477" s="59" t="str">
        <f>IF('2.Census &amp; Reference Benchmarks'!T477&lt;&gt; "",'2.Census &amp; Reference Benchmarks'!T477,"")</f>
        <v/>
      </c>
      <c r="M477" s="60">
        <f>'2.Census &amp; Reference Benchmarks'!M477</f>
        <v>0</v>
      </c>
      <c r="N477" s="60">
        <f>'2.Census &amp; Reference Benchmarks'!P477</f>
        <v>0</v>
      </c>
      <c r="O477" s="60">
        <f>'2.Census &amp; Reference Benchmarks'!S477</f>
        <v>0</v>
      </c>
      <c r="P477" s="52">
        <f>IF( AND(I477 &lt; '1. Summary for SBA'!$J$7, I477 &lt;&gt;""), 0, IF(AND(G477="",I477=""),SUM(M477:O477)*4,IF(I477&lt;'1. Summary for SBA'!$J$7,0,IF(K477="Yes",0,IF(H477="Salary",IF(AND(SUM(M477:O477)*4&lt;100000,L477=""),(SUM(M477:O477)/(IF(OR(I477=0,I477&gt;=DATEVALUE("3/31/2020")),DATEVALUE("3/31/2020"),I477)-IF(OR(G477&lt;=DATEVALUE("1/1/2020"), G477 = ""),DATEVALUE("1/1/2020"),IF(OR(MONTH(G477)=1),G477+1,IF(MONTH(G477)=3,G477,G477-1)))))*360,0),0)))))</f>
        <v>0</v>
      </c>
      <c r="Q477" s="52">
        <f t="shared" si="50"/>
        <v>0</v>
      </c>
      <c r="R477" s="67">
        <f t="shared" si="51"/>
        <v>0</v>
      </c>
      <c r="S477" s="53">
        <f>SUM('3.Weekly Hours &amp; Wage Activity'!AI477:BF477)</f>
        <v>0</v>
      </c>
      <c r="T477" s="53">
        <f>IF(AND(I477&lt;&gt; "",  I477 &lt; '1. Summary for SBA'!$J$11 +168, I477 &gt; '1. Summary for SBA'!$J$11),S477+(((168-(I477-'1. Summary for SBA'!$J$11+1))*S477)/((I477-'1. Summary for SBA'!$J$11+1))),0)</f>
        <v>0</v>
      </c>
      <c r="U477" s="369">
        <f>IF(K477= "Yes",0,IF( H477 = "salary",IF(T477 = 0,MAX(0,$R477-$S477), R477-T477),IF( H477 = "Hourly",'6. Hourly EE Wage Reduction'!AA477, 0)))</f>
        <v>0</v>
      </c>
      <c r="V477" s="67">
        <f t="shared" si="52"/>
        <v>0</v>
      </c>
      <c r="W477" s="405" t="str">
        <f>IF(U477 = 0, "No",IF('6. Hourly EE Wage Reduction'!T477 &gt;'6. Hourly EE Wage Reduction'!W477, "Yes", "No"))</f>
        <v>No</v>
      </c>
      <c r="X477" s="67">
        <f t="shared" si="53"/>
        <v>0</v>
      </c>
      <c r="Y477" s="67">
        <f t="shared" si="54"/>
        <v>0</v>
      </c>
      <c r="AA477" s="86">
        <f>IFERROR(IF('3.Weekly Hours &amp; Wage Activity'!J477 = "FT", 1,MIN(1,IF('3.Weekly Hours &amp; Wage Activity'!J477 = "", "",MIN('3.Weekly Hours &amp; Wage Activity'!J477/40,1)),IF('3.Weekly Hours &amp; Wage Activity'!J477="", "",'3.Weekly Hours &amp; Wage Activity'!J477/40 ))),0)</f>
        <v>0</v>
      </c>
      <c r="AB477" s="86">
        <f>IFERROR(IF('3.Weekly Hours &amp; Wage Activity'!K477 = "FT", 1,MIN(1,IF('3.Weekly Hours &amp; Wage Activity'!K477 = "", "",MIN('3.Weekly Hours &amp; Wage Activity'!K477/40,1)),IF('3.Weekly Hours &amp; Wage Activity'!K477="", "",'3.Weekly Hours &amp; Wage Activity'!K477/40 ))),0)</f>
        <v>0</v>
      </c>
      <c r="AC477" s="86">
        <f>IFERROR(IF('3.Weekly Hours &amp; Wage Activity'!L477 = "FT", 1,MIN(1,IF('3.Weekly Hours &amp; Wage Activity'!L477 = "", "",MIN('3.Weekly Hours &amp; Wage Activity'!L477/40,1)),IF('3.Weekly Hours &amp; Wage Activity'!L477="", "",'3.Weekly Hours &amp; Wage Activity'!L477/40 ))),0)</f>
        <v>0</v>
      </c>
      <c r="AD477" s="86">
        <f>IFERROR(IF('3.Weekly Hours &amp; Wage Activity'!M477 = "FT", 1,MIN(1,IF('3.Weekly Hours &amp; Wage Activity'!M477 = "", "",MIN('3.Weekly Hours &amp; Wage Activity'!M477/40,1)),IF('3.Weekly Hours &amp; Wage Activity'!M477="", "",'3.Weekly Hours &amp; Wage Activity'!M477/40 ))),0)</f>
        <v>0</v>
      </c>
      <c r="AE477" s="86">
        <f>IFERROR(IF('3.Weekly Hours &amp; Wage Activity'!N477 = "FT", 1,MIN(1,IF('3.Weekly Hours &amp; Wage Activity'!N477 = "", "",MIN('3.Weekly Hours &amp; Wage Activity'!N477/40,1)),IF('3.Weekly Hours &amp; Wage Activity'!N477="", "",'3.Weekly Hours &amp; Wage Activity'!N477/40 ))),0)</f>
        <v>0</v>
      </c>
      <c r="AF477" s="86">
        <f>IFERROR(IF('3.Weekly Hours &amp; Wage Activity'!O477 = "FT", 1,MIN(1,IF('3.Weekly Hours &amp; Wage Activity'!O477 = "", "",MIN('3.Weekly Hours &amp; Wage Activity'!O477/40,1)),IF('3.Weekly Hours &amp; Wage Activity'!O477="", "",'3.Weekly Hours &amp; Wage Activity'!O477/40 ))),0)</f>
        <v>0</v>
      </c>
      <c r="AG477" s="86">
        <f>IFERROR(IF('3.Weekly Hours &amp; Wage Activity'!P477 = "FT", 1,MIN(1,IF('3.Weekly Hours &amp; Wage Activity'!P477 = "", "",MIN('3.Weekly Hours &amp; Wage Activity'!P477/40,1)),IF('3.Weekly Hours &amp; Wage Activity'!P477="", "",'3.Weekly Hours &amp; Wage Activity'!P477/40 ))),0)</f>
        <v>0</v>
      </c>
      <c r="AH477" s="86">
        <f>IFERROR(IF('3.Weekly Hours &amp; Wage Activity'!Q477 = "FT", 1,MIN(1,IF('3.Weekly Hours &amp; Wage Activity'!Q477 = "", "",MIN('3.Weekly Hours &amp; Wage Activity'!Q477/40,1)),IF('3.Weekly Hours &amp; Wage Activity'!Q477="", "",'3.Weekly Hours &amp; Wage Activity'!Q477/40 ))),0)</f>
        <v>0</v>
      </c>
      <c r="AI477" s="86">
        <f>IFERROR(IF('3.Weekly Hours &amp; Wage Activity'!R477 = "FT", 1,MIN(1,IF('3.Weekly Hours &amp; Wage Activity'!R477 = "", "",MIN('3.Weekly Hours &amp; Wage Activity'!R477/40,1)),IF('3.Weekly Hours &amp; Wage Activity'!R477="", "",'3.Weekly Hours &amp; Wage Activity'!R477/40 ))),0)</f>
        <v>0</v>
      </c>
      <c r="AJ477" s="86">
        <f>IFERROR(IF('3.Weekly Hours &amp; Wage Activity'!S477 = "FT", 1,MIN(1,IF('3.Weekly Hours &amp; Wage Activity'!S477 = "", "",MIN('3.Weekly Hours &amp; Wage Activity'!S477/40,1)),IF('3.Weekly Hours &amp; Wage Activity'!S477="", "",'3.Weekly Hours &amp; Wage Activity'!S477/40 ))),0)</f>
        <v>0</v>
      </c>
      <c r="AK477" s="86">
        <f>IFERROR(IF('3.Weekly Hours &amp; Wage Activity'!T477 = "FT", 1,MIN(1,IF('3.Weekly Hours &amp; Wage Activity'!T477 = "", "",MIN('3.Weekly Hours &amp; Wage Activity'!T477/40,1)),IF('3.Weekly Hours &amp; Wage Activity'!T477="", "",'3.Weekly Hours &amp; Wage Activity'!T477/40 ))),0)</f>
        <v>0</v>
      </c>
      <c r="AL477" s="86">
        <f>IFERROR(IF('3.Weekly Hours &amp; Wage Activity'!U477 = "FT", 1,MIN(1,IF('3.Weekly Hours &amp; Wage Activity'!U477 = "", "",MIN('3.Weekly Hours &amp; Wage Activity'!U477/40,1)),IF('3.Weekly Hours &amp; Wage Activity'!U477="", "",'3.Weekly Hours &amp; Wage Activity'!U477/40 ))),0)</f>
        <v>0</v>
      </c>
      <c r="AM477" s="86">
        <f>IFERROR(IF('3.Weekly Hours &amp; Wage Activity'!V477 = "FT", 1,MIN(1,IF('3.Weekly Hours &amp; Wage Activity'!V477 = "", "",MIN('3.Weekly Hours &amp; Wage Activity'!V477/40,1)),IF('3.Weekly Hours &amp; Wage Activity'!V477="", "",'3.Weekly Hours &amp; Wage Activity'!V477/40 ))),0)</f>
        <v>0</v>
      </c>
      <c r="AN477" s="86">
        <f>IFERROR(IF('3.Weekly Hours &amp; Wage Activity'!W477 = "FT", 1,MIN(1,IF('3.Weekly Hours &amp; Wage Activity'!W477 = "", "",MIN('3.Weekly Hours &amp; Wage Activity'!W477/40,1)),IF('3.Weekly Hours &amp; Wage Activity'!W477="", "",'3.Weekly Hours &amp; Wage Activity'!W477/40 ))),0)</f>
        <v>0</v>
      </c>
      <c r="AO477" s="86">
        <f>IFERROR(IF('3.Weekly Hours &amp; Wage Activity'!X477 = "FT", 1,MIN(1,IF('3.Weekly Hours &amp; Wage Activity'!X477 = "", "",MIN('3.Weekly Hours &amp; Wage Activity'!X477/40,1)),IF('3.Weekly Hours &amp; Wage Activity'!X477="", "",'3.Weekly Hours &amp; Wage Activity'!X477/40 ))),0)</f>
        <v>0</v>
      </c>
      <c r="AP477" s="86">
        <f>IFERROR(IF('3.Weekly Hours &amp; Wage Activity'!Y477 = "FT", 1,MIN(1,IF('3.Weekly Hours &amp; Wage Activity'!Y477 = "", "",MIN('3.Weekly Hours &amp; Wage Activity'!Y477/40,1)),IF('3.Weekly Hours &amp; Wage Activity'!Y477="", "",'3.Weekly Hours &amp; Wage Activity'!Y477/40 ))),0)</f>
        <v>0</v>
      </c>
      <c r="AQ477" s="86">
        <f>IFERROR(IF('3.Weekly Hours &amp; Wage Activity'!Z477 = "FT", 1,MIN(1,IF('3.Weekly Hours &amp; Wage Activity'!Z477 = "", "",MIN('3.Weekly Hours &amp; Wage Activity'!Z477/40,1)),IF('3.Weekly Hours &amp; Wage Activity'!Z477="", "",'3.Weekly Hours &amp; Wage Activity'!Z477/40 ))),0)</f>
        <v>0</v>
      </c>
      <c r="AR477" s="86">
        <f>IFERROR(IF('3.Weekly Hours &amp; Wage Activity'!AA477 = "FT", 1,MIN(1,IF('3.Weekly Hours &amp; Wage Activity'!AA477 = "", "",MIN('3.Weekly Hours &amp; Wage Activity'!AA477/40,1)),IF('3.Weekly Hours &amp; Wage Activity'!AA477="", "",'3.Weekly Hours &amp; Wage Activity'!AA477/40 ))),0)</f>
        <v>0</v>
      </c>
      <c r="AS477" s="86">
        <f>IFERROR(IF('3.Weekly Hours &amp; Wage Activity'!AB477 = "FT", 1,MIN(1,IF('3.Weekly Hours &amp; Wage Activity'!AB477 = "", "",MIN('3.Weekly Hours &amp; Wage Activity'!AB477/40,1)),IF('3.Weekly Hours &amp; Wage Activity'!AB477="", "",'3.Weekly Hours &amp; Wage Activity'!AB477/40 ))),0)</f>
        <v>0</v>
      </c>
      <c r="AT477" s="86">
        <f>IFERROR(IF('3.Weekly Hours &amp; Wage Activity'!AC477 = "FT", 1,MIN(1,IF('3.Weekly Hours &amp; Wage Activity'!AC477 = "", "",MIN('3.Weekly Hours &amp; Wage Activity'!AC477/40,1)),IF('3.Weekly Hours &amp; Wage Activity'!AC477="", "",'3.Weekly Hours &amp; Wage Activity'!AC477/40 ))),0)</f>
        <v>0</v>
      </c>
      <c r="AU477" s="86">
        <f>IFERROR(IF('3.Weekly Hours &amp; Wage Activity'!AD477 = "FT", 1,MIN(1,IF('3.Weekly Hours &amp; Wage Activity'!AD477 = "", "",MIN('3.Weekly Hours &amp; Wage Activity'!AD477/40,1)),IF('3.Weekly Hours &amp; Wage Activity'!AD477="", "",'3.Weekly Hours &amp; Wage Activity'!AD477/40 ))),0)</f>
        <v>0</v>
      </c>
      <c r="AV477" s="86">
        <f>IFERROR(IF('3.Weekly Hours &amp; Wage Activity'!AE477 = "FT", 1,MIN(1,IF('3.Weekly Hours &amp; Wage Activity'!AE477 = "", "",MIN('3.Weekly Hours &amp; Wage Activity'!AE477/40,1)),IF('3.Weekly Hours &amp; Wage Activity'!AE477="", "",'3.Weekly Hours &amp; Wage Activity'!AE477/40 ))),0)</f>
        <v>0</v>
      </c>
      <c r="AW477" s="86">
        <f>IFERROR(IF('3.Weekly Hours &amp; Wage Activity'!AF477 = "FT", 1,MIN(1,IF('3.Weekly Hours &amp; Wage Activity'!AF477 = "", "",MIN('3.Weekly Hours &amp; Wage Activity'!AF477/40,1)),IF('3.Weekly Hours &amp; Wage Activity'!AF477="", "",'3.Weekly Hours &amp; Wage Activity'!AF477/40 ))),0)</f>
        <v>0</v>
      </c>
      <c r="AX477" s="86">
        <f>IFERROR(IF('3.Weekly Hours &amp; Wage Activity'!AG477 = "FT", 1,MIN(1,IF('3.Weekly Hours &amp; Wage Activity'!AG477 = "", "",MIN('3.Weekly Hours &amp; Wage Activity'!AG477/40,1)),IF('3.Weekly Hours &amp; Wage Activity'!AG477="", "",'3.Weekly Hours &amp; Wage Activity'!AG477/40 ))),0)</f>
        <v>0</v>
      </c>
      <c r="AY477" s="523">
        <f>SUM( IF(COUNTIF('3.Weekly Hours &amp; Wage Activity'!J477:Q477, "&lt;&gt;FT") = 0, COLUMNS('3.Weekly Hours &amp; Wage Activity'!J477:AG477) * 40, '3.Weekly Hours &amp; Wage Activity'!J477:AG477))</f>
        <v>0</v>
      </c>
      <c r="AZ477" s="86">
        <f t="shared" si="55"/>
        <v>0</v>
      </c>
      <c r="BA477" s="87">
        <f t="shared" si="56"/>
        <v>0</v>
      </c>
      <c r="BB477" s="74" t="str">
        <f>IF('2.Census &amp; Reference Benchmarks'!K477 = "", "", '2.Census &amp; Reference Benchmarks'!K477)</f>
        <v/>
      </c>
      <c r="BC477" s="185">
        <f>IF('2.Census &amp; Reference Benchmarks'!L477="N/A",IF(OR(AND(G477="",I477=""),AND(G477&lt;DATEVALUE("1/1/2020"),OR(I477="",I477&gt;DATEVALUE("3/31/2020")))),177.14,IF(OR(I477 = "", I477 &gt; DATEVALUE("1/31/2020")), ROUND(177.14*((DATEVALUE("2/1/2020") -G477)/31),1))),IF('2.Census &amp; Reference Benchmarks'!L477="",0,'2.Census &amp; Reference Benchmarks'!L477))</f>
        <v>0</v>
      </c>
      <c r="BD477" s="74" t="str">
        <f>IF('2.Census &amp; Reference Benchmarks'!N477 = "", "", '2.Census &amp; Reference Benchmarks'!N477)</f>
        <v/>
      </c>
      <c r="BE477" s="185">
        <f>IF('2.Census &amp; Reference Benchmarks'!O477="N/A",IF(OR(AND(G477="",I477=""),AND(G477&lt;=DATEVALUE("2/1/2020"),OR(I477="",I477&gt;=DATEVALUE("2/29/2020")))),165.71,IF(AND(G477&gt;DATEVALUE("2/1/2020"),OR(I477="",I477&lt;=DATEVALUE("2/29/2020"))),((DATEVALUE("3/1/2020")-G477)/29)*165.71,"")),IF('2.Census &amp; Reference Benchmarks'!O477="",0,'2.Census &amp; Reference Benchmarks'!O477))</f>
        <v>0</v>
      </c>
    </row>
    <row r="478" spans="1:57" x14ac:dyDescent="0.25">
      <c r="A478" s="3"/>
      <c r="B478" s="56">
        <f>IF('2.Census &amp; Reference Benchmarks'!B478 &lt;&gt;"",'2.Census &amp; Reference Benchmarks'!B478,"")</f>
        <v>0</v>
      </c>
      <c r="C478" s="56">
        <f>IF('2.Census &amp; Reference Benchmarks'!C478 &lt;&gt;"",'2.Census &amp; Reference Benchmarks'!C478,"")</f>
        <v>0</v>
      </c>
      <c r="D478" s="57" t="str">
        <f>IF('2.Census &amp; Reference Benchmarks'!D478 &lt;&gt;"",'2.Census &amp; Reference Benchmarks'!D478,"")</f>
        <v/>
      </c>
      <c r="E478" s="56" t="str">
        <f>IF('2.Census &amp; Reference Benchmarks'!E478 &lt;&gt;"",'2.Census &amp; Reference Benchmarks'!E478,"")</f>
        <v/>
      </c>
      <c r="F478" s="56" t="str">
        <f>IF('2.Census &amp; Reference Benchmarks'!F478 &lt;&gt;"",'2.Census &amp; Reference Benchmarks'!F478,"")</f>
        <v/>
      </c>
      <c r="G478" s="58" t="str">
        <f>IF('2.Census &amp; Reference Benchmarks'!G478 &lt;&gt;"",'2.Census &amp; Reference Benchmarks'!G478,"")</f>
        <v/>
      </c>
      <c r="H478" s="58" t="str">
        <f>IF('2.Census &amp; Reference Benchmarks'!H478 &lt;&gt;"",'2.Census &amp; Reference Benchmarks'!H478,"")</f>
        <v/>
      </c>
      <c r="I478" s="58" t="str">
        <f>IF('2.Census &amp; Reference Benchmarks'!I478 &lt;&gt;"",'2.Census &amp; Reference Benchmarks'!I478,"")</f>
        <v/>
      </c>
      <c r="J478" s="69" t="str">
        <f>IF('2.Census &amp; Reference Benchmarks'!J478 &lt;&gt;"",'2.Census &amp; Reference Benchmarks'!J478,"")</f>
        <v/>
      </c>
      <c r="K478" s="58" t="str">
        <f>IF('7.Safe Harbor Input Data &amp; Calc'!Q480 &lt;&gt; "", '7.Safe Harbor Input Data &amp; Calc'!Q480, "")</f>
        <v>No</v>
      </c>
      <c r="L478" s="59" t="str">
        <f>IF('2.Census &amp; Reference Benchmarks'!T478&lt;&gt; "",'2.Census &amp; Reference Benchmarks'!T478,"")</f>
        <v/>
      </c>
      <c r="M478" s="60">
        <f>'2.Census &amp; Reference Benchmarks'!M478</f>
        <v>0</v>
      </c>
      <c r="N478" s="60">
        <f>'2.Census &amp; Reference Benchmarks'!P478</f>
        <v>0</v>
      </c>
      <c r="O478" s="60">
        <f>'2.Census &amp; Reference Benchmarks'!S478</f>
        <v>0</v>
      </c>
      <c r="P478" s="52">
        <f>IF( AND(I478 &lt; '1. Summary for SBA'!$J$7, I478 &lt;&gt;""), 0, IF(AND(G478="",I478=""),SUM(M478:O478)*4,IF(I478&lt;'1. Summary for SBA'!$J$7,0,IF(K478="Yes",0,IF(H478="Salary",IF(AND(SUM(M478:O478)*4&lt;100000,L478=""),(SUM(M478:O478)/(IF(OR(I478=0,I478&gt;=DATEVALUE("3/31/2020")),DATEVALUE("3/31/2020"),I478)-IF(OR(G478&lt;=DATEVALUE("1/1/2020"), G478 = ""),DATEVALUE("1/1/2020"),IF(OR(MONTH(G478)=1),G478+1,IF(MONTH(G478)=3,G478,G478-1)))))*360,0),0)))))</f>
        <v>0</v>
      </c>
      <c r="Q478" s="52">
        <f t="shared" si="50"/>
        <v>0</v>
      </c>
      <c r="R478" s="67">
        <f t="shared" si="51"/>
        <v>0</v>
      </c>
      <c r="S478" s="53">
        <f>SUM('3.Weekly Hours &amp; Wage Activity'!AI478:BF478)</f>
        <v>0</v>
      </c>
      <c r="T478" s="53">
        <f>IF(AND(I478&lt;&gt; "",  I478 &lt; '1. Summary for SBA'!$J$11 +168, I478 &gt; '1. Summary for SBA'!$J$11),S478+(((168-(I478-'1. Summary for SBA'!$J$11+1))*S478)/((I478-'1. Summary for SBA'!$J$11+1))),0)</f>
        <v>0</v>
      </c>
      <c r="U478" s="369">
        <f>IF(K478= "Yes",0,IF( H478 = "salary",IF(T478 = 0,MAX(0,$R478-$S478), R478-T478),IF( H478 = "Hourly",'6. Hourly EE Wage Reduction'!AA478, 0)))</f>
        <v>0</v>
      </c>
      <c r="V478" s="67">
        <f t="shared" si="52"/>
        <v>0</v>
      </c>
      <c r="W478" s="405" t="str">
        <f>IF(U478 = 0, "No",IF('6. Hourly EE Wage Reduction'!T478 &gt;'6. Hourly EE Wage Reduction'!W478, "Yes", "No"))</f>
        <v>No</v>
      </c>
      <c r="X478" s="67">
        <f t="shared" si="53"/>
        <v>0</v>
      </c>
      <c r="Y478" s="67">
        <f t="shared" si="54"/>
        <v>0</v>
      </c>
      <c r="AA478" s="86">
        <f>IFERROR(IF('3.Weekly Hours &amp; Wage Activity'!J478 = "FT", 1,MIN(1,IF('3.Weekly Hours &amp; Wage Activity'!J478 = "", "",MIN('3.Weekly Hours &amp; Wage Activity'!J478/40,1)),IF('3.Weekly Hours &amp; Wage Activity'!J478="", "",'3.Weekly Hours &amp; Wage Activity'!J478/40 ))),0)</f>
        <v>0</v>
      </c>
      <c r="AB478" s="86">
        <f>IFERROR(IF('3.Weekly Hours &amp; Wage Activity'!K478 = "FT", 1,MIN(1,IF('3.Weekly Hours &amp; Wage Activity'!K478 = "", "",MIN('3.Weekly Hours &amp; Wage Activity'!K478/40,1)),IF('3.Weekly Hours &amp; Wage Activity'!K478="", "",'3.Weekly Hours &amp; Wage Activity'!K478/40 ))),0)</f>
        <v>0</v>
      </c>
      <c r="AC478" s="86">
        <f>IFERROR(IF('3.Weekly Hours &amp; Wage Activity'!L478 = "FT", 1,MIN(1,IF('3.Weekly Hours &amp; Wage Activity'!L478 = "", "",MIN('3.Weekly Hours &amp; Wage Activity'!L478/40,1)),IF('3.Weekly Hours &amp; Wage Activity'!L478="", "",'3.Weekly Hours &amp; Wage Activity'!L478/40 ))),0)</f>
        <v>0</v>
      </c>
      <c r="AD478" s="86">
        <f>IFERROR(IF('3.Weekly Hours &amp; Wage Activity'!M478 = "FT", 1,MIN(1,IF('3.Weekly Hours &amp; Wage Activity'!M478 = "", "",MIN('3.Weekly Hours &amp; Wage Activity'!M478/40,1)),IF('3.Weekly Hours &amp; Wage Activity'!M478="", "",'3.Weekly Hours &amp; Wage Activity'!M478/40 ))),0)</f>
        <v>0</v>
      </c>
      <c r="AE478" s="86">
        <f>IFERROR(IF('3.Weekly Hours &amp; Wage Activity'!N478 = "FT", 1,MIN(1,IF('3.Weekly Hours &amp; Wage Activity'!N478 = "", "",MIN('3.Weekly Hours &amp; Wage Activity'!N478/40,1)),IF('3.Weekly Hours &amp; Wage Activity'!N478="", "",'3.Weekly Hours &amp; Wage Activity'!N478/40 ))),0)</f>
        <v>0</v>
      </c>
      <c r="AF478" s="86">
        <f>IFERROR(IF('3.Weekly Hours &amp; Wage Activity'!O478 = "FT", 1,MIN(1,IF('3.Weekly Hours &amp; Wage Activity'!O478 = "", "",MIN('3.Weekly Hours &amp; Wage Activity'!O478/40,1)),IF('3.Weekly Hours &amp; Wage Activity'!O478="", "",'3.Weekly Hours &amp; Wage Activity'!O478/40 ))),0)</f>
        <v>0</v>
      </c>
      <c r="AG478" s="86">
        <f>IFERROR(IF('3.Weekly Hours &amp; Wage Activity'!P478 = "FT", 1,MIN(1,IF('3.Weekly Hours &amp; Wage Activity'!P478 = "", "",MIN('3.Weekly Hours &amp; Wage Activity'!P478/40,1)),IF('3.Weekly Hours &amp; Wage Activity'!P478="", "",'3.Weekly Hours &amp; Wage Activity'!P478/40 ))),0)</f>
        <v>0</v>
      </c>
      <c r="AH478" s="86">
        <f>IFERROR(IF('3.Weekly Hours &amp; Wage Activity'!Q478 = "FT", 1,MIN(1,IF('3.Weekly Hours &amp; Wage Activity'!Q478 = "", "",MIN('3.Weekly Hours &amp; Wage Activity'!Q478/40,1)),IF('3.Weekly Hours &amp; Wage Activity'!Q478="", "",'3.Weekly Hours &amp; Wage Activity'!Q478/40 ))),0)</f>
        <v>0</v>
      </c>
      <c r="AI478" s="86">
        <f>IFERROR(IF('3.Weekly Hours &amp; Wage Activity'!R478 = "FT", 1,MIN(1,IF('3.Weekly Hours &amp; Wage Activity'!R478 = "", "",MIN('3.Weekly Hours &amp; Wage Activity'!R478/40,1)),IF('3.Weekly Hours &amp; Wage Activity'!R478="", "",'3.Weekly Hours &amp; Wage Activity'!R478/40 ))),0)</f>
        <v>0</v>
      </c>
      <c r="AJ478" s="86">
        <f>IFERROR(IF('3.Weekly Hours &amp; Wage Activity'!S478 = "FT", 1,MIN(1,IF('3.Weekly Hours &amp; Wage Activity'!S478 = "", "",MIN('3.Weekly Hours &amp; Wage Activity'!S478/40,1)),IF('3.Weekly Hours &amp; Wage Activity'!S478="", "",'3.Weekly Hours &amp; Wage Activity'!S478/40 ))),0)</f>
        <v>0</v>
      </c>
      <c r="AK478" s="86">
        <f>IFERROR(IF('3.Weekly Hours &amp; Wage Activity'!T478 = "FT", 1,MIN(1,IF('3.Weekly Hours &amp; Wage Activity'!T478 = "", "",MIN('3.Weekly Hours &amp; Wage Activity'!T478/40,1)),IF('3.Weekly Hours &amp; Wage Activity'!T478="", "",'3.Weekly Hours &amp; Wage Activity'!T478/40 ))),0)</f>
        <v>0</v>
      </c>
      <c r="AL478" s="86">
        <f>IFERROR(IF('3.Weekly Hours &amp; Wage Activity'!U478 = "FT", 1,MIN(1,IF('3.Weekly Hours &amp; Wage Activity'!U478 = "", "",MIN('3.Weekly Hours &amp; Wage Activity'!U478/40,1)),IF('3.Weekly Hours &amp; Wage Activity'!U478="", "",'3.Weekly Hours &amp; Wage Activity'!U478/40 ))),0)</f>
        <v>0</v>
      </c>
      <c r="AM478" s="86">
        <f>IFERROR(IF('3.Weekly Hours &amp; Wage Activity'!V478 = "FT", 1,MIN(1,IF('3.Weekly Hours &amp; Wage Activity'!V478 = "", "",MIN('3.Weekly Hours &amp; Wage Activity'!V478/40,1)),IF('3.Weekly Hours &amp; Wage Activity'!V478="", "",'3.Weekly Hours &amp; Wage Activity'!V478/40 ))),0)</f>
        <v>0</v>
      </c>
      <c r="AN478" s="86">
        <f>IFERROR(IF('3.Weekly Hours &amp; Wage Activity'!W478 = "FT", 1,MIN(1,IF('3.Weekly Hours &amp; Wage Activity'!W478 = "", "",MIN('3.Weekly Hours &amp; Wage Activity'!W478/40,1)),IF('3.Weekly Hours &amp; Wage Activity'!W478="", "",'3.Weekly Hours &amp; Wage Activity'!W478/40 ))),0)</f>
        <v>0</v>
      </c>
      <c r="AO478" s="86">
        <f>IFERROR(IF('3.Weekly Hours &amp; Wage Activity'!X478 = "FT", 1,MIN(1,IF('3.Weekly Hours &amp; Wage Activity'!X478 = "", "",MIN('3.Weekly Hours &amp; Wage Activity'!X478/40,1)),IF('3.Weekly Hours &amp; Wage Activity'!X478="", "",'3.Weekly Hours &amp; Wage Activity'!X478/40 ))),0)</f>
        <v>0</v>
      </c>
      <c r="AP478" s="86">
        <f>IFERROR(IF('3.Weekly Hours &amp; Wage Activity'!Y478 = "FT", 1,MIN(1,IF('3.Weekly Hours &amp; Wage Activity'!Y478 = "", "",MIN('3.Weekly Hours &amp; Wage Activity'!Y478/40,1)),IF('3.Weekly Hours &amp; Wage Activity'!Y478="", "",'3.Weekly Hours &amp; Wage Activity'!Y478/40 ))),0)</f>
        <v>0</v>
      </c>
      <c r="AQ478" s="86">
        <f>IFERROR(IF('3.Weekly Hours &amp; Wage Activity'!Z478 = "FT", 1,MIN(1,IF('3.Weekly Hours &amp; Wage Activity'!Z478 = "", "",MIN('3.Weekly Hours &amp; Wage Activity'!Z478/40,1)),IF('3.Weekly Hours &amp; Wage Activity'!Z478="", "",'3.Weekly Hours &amp; Wage Activity'!Z478/40 ))),0)</f>
        <v>0</v>
      </c>
      <c r="AR478" s="86">
        <f>IFERROR(IF('3.Weekly Hours &amp; Wage Activity'!AA478 = "FT", 1,MIN(1,IF('3.Weekly Hours &amp; Wage Activity'!AA478 = "", "",MIN('3.Weekly Hours &amp; Wage Activity'!AA478/40,1)),IF('3.Weekly Hours &amp; Wage Activity'!AA478="", "",'3.Weekly Hours &amp; Wage Activity'!AA478/40 ))),0)</f>
        <v>0</v>
      </c>
      <c r="AS478" s="86">
        <f>IFERROR(IF('3.Weekly Hours &amp; Wage Activity'!AB478 = "FT", 1,MIN(1,IF('3.Weekly Hours &amp; Wage Activity'!AB478 = "", "",MIN('3.Weekly Hours &amp; Wage Activity'!AB478/40,1)),IF('3.Weekly Hours &amp; Wage Activity'!AB478="", "",'3.Weekly Hours &amp; Wage Activity'!AB478/40 ))),0)</f>
        <v>0</v>
      </c>
      <c r="AT478" s="86">
        <f>IFERROR(IF('3.Weekly Hours &amp; Wage Activity'!AC478 = "FT", 1,MIN(1,IF('3.Weekly Hours &amp; Wage Activity'!AC478 = "", "",MIN('3.Weekly Hours &amp; Wage Activity'!AC478/40,1)),IF('3.Weekly Hours &amp; Wage Activity'!AC478="", "",'3.Weekly Hours &amp; Wage Activity'!AC478/40 ))),0)</f>
        <v>0</v>
      </c>
      <c r="AU478" s="86">
        <f>IFERROR(IF('3.Weekly Hours &amp; Wage Activity'!AD478 = "FT", 1,MIN(1,IF('3.Weekly Hours &amp; Wage Activity'!AD478 = "", "",MIN('3.Weekly Hours &amp; Wage Activity'!AD478/40,1)),IF('3.Weekly Hours &amp; Wage Activity'!AD478="", "",'3.Weekly Hours &amp; Wage Activity'!AD478/40 ))),0)</f>
        <v>0</v>
      </c>
      <c r="AV478" s="86">
        <f>IFERROR(IF('3.Weekly Hours &amp; Wage Activity'!AE478 = "FT", 1,MIN(1,IF('3.Weekly Hours &amp; Wage Activity'!AE478 = "", "",MIN('3.Weekly Hours &amp; Wage Activity'!AE478/40,1)),IF('3.Weekly Hours &amp; Wage Activity'!AE478="", "",'3.Weekly Hours &amp; Wage Activity'!AE478/40 ))),0)</f>
        <v>0</v>
      </c>
      <c r="AW478" s="86">
        <f>IFERROR(IF('3.Weekly Hours &amp; Wage Activity'!AF478 = "FT", 1,MIN(1,IF('3.Weekly Hours &amp; Wage Activity'!AF478 = "", "",MIN('3.Weekly Hours &amp; Wage Activity'!AF478/40,1)),IF('3.Weekly Hours &amp; Wage Activity'!AF478="", "",'3.Weekly Hours &amp; Wage Activity'!AF478/40 ))),0)</f>
        <v>0</v>
      </c>
      <c r="AX478" s="86">
        <f>IFERROR(IF('3.Weekly Hours &amp; Wage Activity'!AG478 = "FT", 1,MIN(1,IF('3.Weekly Hours &amp; Wage Activity'!AG478 = "", "",MIN('3.Weekly Hours &amp; Wage Activity'!AG478/40,1)),IF('3.Weekly Hours &amp; Wage Activity'!AG478="", "",'3.Weekly Hours &amp; Wage Activity'!AG478/40 ))),0)</f>
        <v>0</v>
      </c>
      <c r="AY478" s="523">
        <f>SUM( IF(COUNTIF('3.Weekly Hours &amp; Wage Activity'!J478:Q478, "&lt;&gt;FT") = 0, COLUMNS('3.Weekly Hours &amp; Wage Activity'!J478:AG478) * 40, '3.Weekly Hours &amp; Wage Activity'!J478:AG478))</f>
        <v>0</v>
      </c>
      <c r="AZ478" s="86">
        <f t="shared" si="55"/>
        <v>0</v>
      </c>
      <c r="BA478" s="87">
        <f t="shared" si="56"/>
        <v>0</v>
      </c>
      <c r="BB478" s="74" t="str">
        <f>IF('2.Census &amp; Reference Benchmarks'!K478 = "", "", '2.Census &amp; Reference Benchmarks'!K478)</f>
        <v/>
      </c>
      <c r="BC478" s="185">
        <f>IF('2.Census &amp; Reference Benchmarks'!L478="N/A",IF(OR(AND(G478="",I478=""),AND(G478&lt;DATEVALUE("1/1/2020"),OR(I478="",I478&gt;DATEVALUE("3/31/2020")))),177.14,IF(OR(I478 = "", I478 &gt; DATEVALUE("1/31/2020")), ROUND(177.14*((DATEVALUE("2/1/2020") -G478)/31),1))),IF('2.Census &amp; Reference Benchmarks'!L478="",0,'2.Census &amp; Reference Benchmarks'!L478))</f>
        <v>0</v>
      </c>
      <c r="BD478" s="74" t="str">
        <f>IF('2.Census &amp; Reference Benchmarks'!N478 = "", "", '2.Census &amp; Reference Benchmarks'!N478)</f>
        <v/>
      </c>
      <c r="BE478" s="185">
        <f>IF('2.Census &amp; Reference Benchmarks'!O478="N/A",IF(OR(AND(G478="",I478=""),AND(G478&lt;=DATEVALUE("2/1/2020"),OR(I478="",I478&gt;=DATEVALUE("2/29/2020")))),165.71,IF(AND(G478&gt;DATEVALUE("2/1/2020"),OR(I478="",I478&lt;=DATEVALUE("2/29/2020"))),((DATEVALUE("3/1/2020")-G478)/29)*165.71,"")),IF('2.Census &amp; Reference Benchmarks'!O478="",0,'2.Census &amp; Reference Benchmarks'!O478))</f>
        <v>0</v>
      </c>
    </row>
    <row r="479" spans="1:57" x14ac:dyDescent="0.25">
      <c r="A479" s="3"/>
      <c r="B479" s="56">
        <f>IF('2.Census &amp; Reference Benchmarks'!B479 &lt;&gt;"",'2.Census &amp; Reference Benchmarks'!B479,"")</f>
        <v>0</v>
      </c>
      <c r="C479" s="56">
        <f>IF('2.Census &amp; Reference Benchmarks'!C479 &lt;&gt;"",'2.Census &amp; Reference Benchmarks'!C479,"")</f>
        <v>0</v>
      </c>
      <c r="D479" s="57" t="str">
        <f>IF('2.Census &amp; Reference Benchmarks'!D479 &lt;&gt;"",'2.Census &amp; Reference Benchmarks'!D479,"")</f>
        <v/>
      </c>
      <c r="E479" s="56" t="str">
        <f>IF('2.Census &amp; Reference Benchmarks'!E479 &lt;&gt;"",'2.Census &amp; Reference Benchmarks'!E479,"")</f>
        <v/>
      </c>
      <c r="F479" s="56" t="str">
        <f>IF('2.Census &amp; Reference Benchmarks'!F479 &lt;&gt;"",'2.Census &amp; Reference Benchmarks'!F479,"")</f>
        <v/>
      </c>
      <c r="G479" s="58" t="str">
        <f>IF('2.Census &amp; Reference Benchmarks'!G479 &lt;&gt;"",'2.Census &amp; Reference Benchmarks'!G479,"")</f>
        <v/>
      </c>
      <c r="H479" s="58" t="str">
        <f>IF('2.Census &amp; Reference Benchmarks'!H479 &lt;&gt;"",'2.Census &amp; Reference Benchmarks'!H479,"")</f>
        <v/>
      </c>
      <c r="I479" s="58" t="str">
        <f>IF('2.Census &amp; Reference Benchmarks'!I479 &lt;&gt;"",'2.Census &amp; Reference Benchmarks'!I479,"")</f>
        <v/>
      </c>
      <c r="J479" s="69" t="str">
        <f>IF('2.Census &amp; Reference Benchmarks'!J479 &lt;&gt;"",'2.Census &amp; Reference Benchmarks'!J479,"")</f>
        <v/>
      </c>
      <c r="K479" s="58" t="str">
        <f>IF('7.Safe Harbor Input Data &amp; Calc'!Q481 &lt;&gt; "", '7.Safe Harbor Input Data &amp; Calc'!Q481, "")</f>
        <v>No</v>
      </c>
      <c r="L479" s="59" t="str">
        <f>IF('2.Census &amp; Reference Benchmarks'!T479&lt;&gt; "",'2.Census &amp; Reference Benchmarks'!T479,"")</f>
        <v/>
      </c>
      <c r="M479" s="60">
        <f>'2.Census &amp; Reference Benchmarks'!M479</f>
        <v>0</v>
      </c>
      <c r="N479" s="60">
        <f>'2.Census &amp; Reference Benchmarks'!P479</f>
        <v>0</v>
      </c>
      <c r="O479" s="60">
        <f>'2.Census &amp; Reference Benchmarks'!S479</f>
        <v>0</v>
      </c>
      <c r="P479" s="52">
        <f>IF( AND(I479 &lt; '1. Summary for SBA'!$J$7, I479 &lt;&gt;""), 0, IF(AND(G479="",I479=""),SUM(M479:O479)*4,IF(I479&lt;'1. Summary for SBA'!$J$7,0,IF(K479="Yes",0,IF(H479="Salary",IF(AND(SUM(M479:O479)*4&lt;100000,L479=""),(SUM(M479:O479)/(IF(OR(I479=0,I479&gt;=DATEVALUE("3/31/2020")),DATEVALUE("3/31/2020"),I479)-IF(OR(G479&lt;=DATEVALUE("1/1/2020"), G479 = ""),DATEVALUE("1/1/2020"),IF(OR(MONTH(G479)=1),G479+1,IF(MONTH(G479)=3,G479,G479-1)))))*360,0),0)))))</f>
        <v>0</v>
      </c>
      <c r="Q479" s="52">
        <f t="shared" si="50"/>
        <v>0</v>
      </c>
      <c r="R479" s="67">
        <f t="shared" si="51"/>
        <v>0</v>
      </c>
      <c r="S479" s="53">
        <f>SUM('3.Weekly Hours &amp; Wage Activity'!AI479:BF479)</f>
        <v>0</v>
      </c>
      <c r="T479" s="53">
        <f>IF(AND(I479&lt;&gt; "",  I479 &lt; '1. Summary for SBA'!$J$11 +168, I479 &gt; '1. Summary for SBA'!$J$11),S479+(((168-(I479-'1. Summary for SBA'!$J$11+1))*S479)/((I479-'1. Summary for SBA'!$J$11+1))),0)</f>
        <v>0</v>
      </c>
      <c r="U479" s="369">
        <f>IF(K479= "Yes",0,IF( H479 = "salary",IF(T479 = 0,MAX(0,$R479-$S479), R479-T479),IF( H479 = "Hourly",'6. Hourly EE Wage Reduction'!AA479, 0)))</f>
        <v>0</v>
      </c>
      <c r="V479" s="67">
        <f t="shared" si="52"/>
        <v>0</v>
      </c>
      <c r="W479" s="405" t="str">
        <f>IF(U479 = 0, "No",IF('6. Hourly EE Wage Reduction'!T479 &gt;'6. Hourly EE Wage Reduction'!W479, "Yes", "No"))</f>
        <v>No</v>
      </c>
      <c r="X479" s="67">
        <f t="shared" si="53"/>
        <v>0</v>
      </c>
      <c r="Y479" s="67">
        <f t="shared" si="54"/>
        <v>0</v>
      </c>
      <c r="AA479" s="86">
        <f>IFERROR(IF('3.Weekly Hours &amp; Wage Activity'!J479 = "FT", 1,MIN(1,IF('3.Weekly Hours &amp; Wage Activity'!J479 = "", "",MIN('3.Weekly Hours &amp; Wage Activity'!J479/40,1)),IF('3.Weekly Hours &amp; Wage Activity'!J479="", "",'3.Weekly Hours &amp; Wage Activity'!J479/40 ))),0)</f>
        <v>0</v>
      </c>
      <c r="AB479" s="86">
        <f>IFERROR(IF('3.Weekly Hours &amp; Wage Activity'!K479 = "FT", 1,MIN(1,IF('3.Weekly Hours &amp; Wage Activity'!K479 = "", "",MIN('3.Weekly Hours &amp; Wage Activity'!K479/40,1)),IF('3.Weekly Hours &amp; Wage Activity'!K479="", "",'3.Weekly Hours &amp; Wage Activity'!K479/40 ))),0)</f>
        <v>0</v>
      </c>
      <c r="AC479" s="86">
        <f>IFERROR(IF('3.Weekly Hours &amp; Wage Activity'!L479 = "FT", 1,MIN(1,IF('3.Weekly Hours &amp; Wage Activity'!L479 = "", "",MIN('3.Weekly Hours &amp; Wage Activity'!L479/40,1)),IF('3.Weekly Hours &amp; Wage Activity'!L479="", "",'3.Weekly Hours &amp; Wage Activity'!L479/40 ))),0)</f>
        <v>0</v>
      </c>
      <c r="AD479" s="86">
        <f>IFERROR(IF('3.Weekly Hours &amp; Wage Activity'!M479 = "FT", 1,MIN(1,IF('3.Weekly Hours &amp; Wage Activity'!M479 = "", "",MIN('3.Weekly Hours &amp; Wage Activity'!M479/40,1)),IF('3.Weekly Hours &amp; Wage Activity'!M479="", "",'3.Weekly Hours &amp; Wage Activity'!M479/40 ))),0)</f>
        <v>0</v>
      </c>
      <c r="AE479" s="86">
        <f>IFERROR(IF('3.Weekly Hours &amp; Wage Activity'!N479 = "FT", 1,MIN(1,IF('3.Weekly Hours &amp; Wage Activity'!N479 = "", "",MIN('3.Weekly Hours &amp; Wage Activity'!N479/40,1)),IF('3.Weekly Hours &amp; Wage Activity'!N479="", "",'3.Weekly Hours &amp; Wage Activity'!N479/40 ))),0)</f>
        <v>0</v>
      </c>
      <c r="AF479" s="86">
        <f>IFERROR(IF('3.Weekly Hours &amp; Wage Activity'!O479 = "FT", 1,MIN(1,IF('3.Weekly Hours &amp; Wage Activity'!O479 = "", "",MIN('3.Weekly Hours &amp; Wage Activity'!O479/40,1)),IF('3.Weekly Hours &amp; Wage Activity'!O479="", "",'3.Weekly Hours &amp; Wage Activity'!O479/40 ))),0)</f>
        <v>0</v>
      </c>
      <c r="AG479" s="86">
        <f>IFERROR(IF('3.Weekly Hours &amp; Wage Activity'!P479 = "FT", 1,MIN(1,IF('3.Weekly Hours &amp; Wage Activity'!P479 = "", "",MIN('3.Weekly Hours &amp; Wage Activity'!P479/40,1)),IF('3.Weekly Hours &amp; Wage Activity'!P479="", "",'3.Weekly Hours &amp; Wage Activity'!P479/40 ))),0)</f>
        <v>0</v>
      </c>
      <c r="AH479" s="86">
        <f>IFERROR(IF('3.Weekly Hours &amp; Wage Activity'!Q479 = "FT", 1,MIN(1,IF('3.Weekly Hours &amp; Wage Activity'!Q479 = "", "",MIN('3.Weekly Hours &amp; Wage Activity'!Q479/40,1)),IF('3.Weekly Hours &amp; Wage Activity'!Q479="", "",'3.Weekly Hours &amp; Wage Activity'!Q479/40 ))),0)</f>
        <v>0</v>
      </c>
      <c r="AI479" s="86">
        <f>IFERROR(IF('3.Weekly Hours &amp; Wage Activity'!R479 = "FT", 1,MIN(1,IF('3.Weekly Hours &amp; Wage Activity'!R479 = "", "",MIN('3.Weekly Hours &amp; Wage Activity'!R479/40,1)),IF('3.Weekly Hours &amp; Wage Activity'!R479="", "",'3.Weekly Hours &amp; Wage Activity'!R479/40 ))),0)</f>
        <v>0</v>
      </c>
      <c r="AJ479" s="86">
        <f>IFERROR(IF('3.Weekly Hours &amp; Wage Activity'!S479 = "FT", 1,MIN(1,IF('3.Weekly Hours &amp; Wage Activity'!S479 = "", "",MIN('3.Weekly Hours &amp; Wage Activity'!S479/40,1)),IF('3.Weekly Hours &amp; Wage Activity'!S479="", "",'3.Weekly Hours &amp; Wage Activity'!S479/40 ))),0)</f>
        <v>0</v>
      </c>
      <c r="AK479" s="86">
        <f>IFERROR(IF('3.Weekly Hours &amp; Wage Activity'!T479 = "FT", 1,MIN(1,IF('3.Weekly Hours &amp; Wage Activity'!T479 = "", "",MIN('3.Weekly Hours &amp; Wage Activity'!T479/40,1)),IF('3.Weekly Hours &amp; Wage Activity'!T479="", "",'3.Weekly Hours &amp; Wage Activity'!T479/40 ))),0)</f>
        <v>0</v>
      </c>
      <c r="AL479" s="86">
        <f>IFERROR(IF('3.Weekly Hours &amp; Wage Activity'!U479 = "FT", 1,MIN(1,IF('3.Weekly Hours &amp; Wage Activity'!U479 = "", "",MIN('3.Weekly Hours &amp; Wage Activity'!U479/40,1)),IF('3.Weekly Hours &amp; Wage Activity'!U479="", "",'3.Weekly Hours &amp; Wage Activity'!U479/40 ))),0)</f>
        <v>0</v>
      </c>
      <c r="AM479" s="86">
        <f>IFERROR(IF('3.Weekly Hours &amp; Wage Activity'!V479 = "FT", 1,MIN(1,IF('3.Weekly Hours &amp; Wage Activity'!V479 = "", "",MIN('3.Weekly Hours &amp; Wage Activity'!V479/40,1)),IF('3.Weekly Hours &amp; Wage Activity'!V479="", "",'3.Weekly Hours &amp; Wage Activity'!V479/40 ))),0)</f>
        <v>0</v>
      </c>
      <c r="AN479" s="86">
        <f>IFERROR(IF('3.Weekly Hours &amp; Wage Activity'!W479 = "FT", 1,MIN(1,IF('3.Weekly Hours &amp; Wage Activity'!W479 = "", "",MIN('3.Weekly Hours &amp; Wage Activity'!W479/40,1)),IF('3.Weekly Hours &amp; Wage Activity'!W479="", "",'3.Weekly Hours &amp; Wage Activity'!W479/40 ))),0)</f>
        <v>0</v>
      </c>
      <c r="AO479" s="86">
        <f>IFERROR(IF('3.Weekly Hours &amp; Wage Activity'!X479 = "FT", 1,MIN(1,IF('3.Weekly Hours &amp; Wage Activity'!X479 = "", "",MIN('3.Weekly Hours &amp; Wage Activity'!X479/40,1)),IF('3.Weekly Hours &amp; Wage Activity'!X479="", "",'3.Weekly Hours &amp; Wage Activity'!X479/40 ))),0)</f>
        <v>0</v>
      </c>
      <c r="AP479" s="86">
        <f>IFERROR(IF('3.Weekly Hours &amp; Wage Activity'!Y479 = "FT", 1,MIN(1,IF('3.Weekly Hours &amp; Wage Activity'!Y479 = "", "",MIN('3.Weekly Hours &amp; Wage Activity'!Y479/40,1)),IF('3.Weekly Hours &amp; Wage Activity'!Y479="", "",'3.Weekly Hours &amp; Wage Activity'!Y479/40 ))),0)</f>
        <v>0</v>
      </c>
      <c r="AQ479" s="86">
        <f>IFERROR(IF('3.Weekly Hours &amp; Wage Activity'!Z479 = "FT", 1,MIN(1,IF('3.Weekly Hours &amp; Wage Activity'!Z479 = "", "",MIN('3.Weekly Hours &amp; Wage Activity'!Z479/40,1)),IF('3.Weekly Hours &amp; Wage Activity'!Z479="", "",'3.Weekly Hours &amp; Wage Activity'!Z479/40 ))),0)</f>
        <v>0</v>
      </c>
      <c r="AR479" s="86">
        <f>IFERROR(IF('3.Weekly Hours &amp; Wage Activity'!AA479 = "FT", 1,MIN(1,IF('3.Weekly Hours &amp; Wage Activity'!AA479 = "", "",MIN('3.Weekly Hours &amp; Wage Activity'!AA479/40,1)),IF('3.Weekly Hours &amp; Wage Activity'!AA479="", "",'3.Weekly Hours &amp; Wage Activity'!AA479/40 ))),0)</f>
        <v>0</v>
      </c>
      <c r="AS479" s="86">
        <f>IFERROR(IF('3.Weekly Hours &amp; Wage Activity'!AB479 = "FT", 1,MIN(1,IF('3.Weekly Hours &amp; Wage Activity'!AB479 = "", "",MIN('3.Weekly Hours &amp; Wage Activity'!AB479/40,1)),IF('3.Weekly Hours &amp; Wage Activity'!AB479="", "",'3.Weekly Hours &amp; Wage Activity'!AB479/40 ))),0)</f>
        <v>0</v>
      </c>
      <c r="AT479" s="86">
        <f>IFERROR(IF('3.Weekly Hours &amp; Wage Activity'!AC479 = "FT", 1,MIN(1,IF('3.Weekly Hours &amp; Wage Activity'!AC479 = "", "",MIN('3.Weekly Hours &amp; Wage Activity'!AC479/40,1)),IF('3.Weekly Hours &amp; Wage Activity'!AC479="", "",'3.Weekly Hours &amp; Wage Activity'!AC479/40 ))),0)</f>
        <v>0</v>
      </c>
      <c r="AU479" s="86">
        <f>IFERROR(IF('3.Weekly Hours &amp; Wage Activity'!AD479 = "FT", 1,MIN(1,IF('3.Weekly Hours &amp; Wage Activity'!AD479 = "", "",MIN('3.Weekly Hours &amp; Wage Activity'!AD479/40,1)),IF('3.Weekly Hours &amp; Wage Activity'!AD479="", "",'3.Weekly Hours &amp; Wage Activity'!AD479/40 ))),0)</f>
        <v>0</v>
      </c>
      <c r="AV479" s="86">
        <f>IFERROR(IF('3.Weekly Hours &amp; Wage Activity'!AE479 = "FT", 1,MIN(1,IF('3.Weekly Hours &amp; Wage Activity'!AE479 = "", "",MIN('3.Weekly Hours &amp; Wage Activity'!AE479/40,1)),IF('3.Weekly Hours &amp; Wage Activity'!AE479="", "",'3.Weekly Hours &amp; Wage Activity'!AE479/40 ))),0)</f>
        <v>0</v>
      </c>
      <c r="AW479" s="86">
        <f>IFERROR(IF('3.Weekly Hours &amp; Wage Activity'!AF479 = "FT", 1,MIN(1,IF('3.Weekly Hours &amp; Wage Activity'!AF479 = "", "",MIN('3.Weekly Hours &amp; Wage Activity'!AF479/40,1)),IF('3.Weekly Hours &amp; Wage Activity'!AF479="", "",'3.Weekly Hours &amp; Wage Activity'!AF479/40 ))),0)</f>
        <v>0</v>
      </c>
      <c r="AX479" s="86">
        <f>IFERROR(IF('3.Weekly Hours &amp; Wage Activity'!AG479 = "FT", 1,MIN(1,IF('3.Weekly Hours &amp; Wage Activity'!AG479 = "", "",MIN('3.Weekly Hours &amp; Wage Activity'!AG479/40,1)),IF('3.Weekly Hours &amp; Wage Activity'!AG479="", "",'3.Weekly Hours &amp; Wage Activity'!AG479/40 ))),0)</f>
        <v>0</v>
      </c>
      <c r="AY479" s="523">
        <f>SUM( IF(COUNTIF('3.Weekly Hours &amp; Wage Activity'!J479:Q479, "&lt;&gt;FT") = 0, COLUMNS('3.Weekly Hours &amp; Wage Activity'!J479:AG479) * 40, '3.Weekly Hours &amp; Wage Activity'!J479:AG479))</f>
        <v>0</v>
      </c>
      <c r="AZ479" s="86">
        <f t="shared" si="55"/>
        <v>0</v>
      </c>
      <c r="BA479" s="87">
        <f t="shared" si="56"/>
        <v>0</v>
      </c>
      <c r="BB479" s="74" t="str">
        <f>IF('2.Census &amp; Reference Benchmarks'!K479 = "", "", '2.Census &amp; Reference Benchmarks'!K479)</f>
        <v/>
      </c>
      <c r="BC479" s="185">
        <f>IF('2.Census &amp; Reference Benchmarks'!L479="N/A",IF(OR(AND(G479="",I479=""),AND(G479&lt;DATEVALUE("1/1/2020"),OR(I479="",I479&gt;DATEVALUE("3/31/2020")))),177.14,IF(OR(I479 = "", I479 &gt; DATEVALUE("1/31/2020")), ROUND(177.14*((DATEVALUE("2/1/2020") -G479)/31),1))),IF('2.Census &amp; Reference Benchmarks'!L479="",0,'2.Census &amp; Reference Benchmarks'!L479))</f>
        <v>0</v>
      </c>
      <c r="BD479" s="74" t="str">
        <f>IF('2.Census &amp; Reference Benchmarks'!N479 = "", "", '2.Census &amp; Reference Benchmarks'!N479)</f>
        <v/>
      </c>
      <c r="BE479" s="185">
        <f>IF('2.Census &amp; Reference Benchmarks'!O479="N/A",IF(OR(AND(G479="",I479=""),AND(G479&lt;=DATEVALUE("2/1/2020"),OR(I479="",I479&gt;=DATEVALUE("2/29/2020")))),165.71,IF(AND(G479&gt;DATEVALUE("2/1/2020"),OR(I479="",I479&lt;=DATEVALUE("2/29/2020"))),((DATEVALUE("3/1/2020")-G479)/29)*165.71,"")),IF('2.Census &amp; Reference Benchmarks'!O479="",0,'2.Census &amp; Reference Benchmarks'!O479))</f>
        <v>0</v>
      </c>
    </row>
    <row r="480" spans="1:57" x14ac:dyDescent="0.25">
      <c r="A480" s="3"/>
      <c r="B480" s="56">
        <f>IF('2.Census &amp; Reference Benchmarks'!B480 &lt;&gt;"",'2.Census &amp; Reference Benchmarks'!B480,"")</f>
        <v>0</v>
      </c>
      <c r="C480" s="56">
        <f>IF('2.Census &amp; Reference Benchmarks'!C480 &lt;&gt;"",'2.Census &amp; Reference Benchmarks'!C480,"")</f>
        <v>0</v>
      </c>
      <c r="D480" s="57" t="str">
        <f>IF('2.Census &amp; Reference Benchmarks'!D480 &lt;&gt;"",'2.Census &amp; Reference Benchmarks'!D480,"")</f>
        <v/>
      </c>
      <c r="E480" s="56" t="str">
        <f>IF('2.Census &amp; Reference Benchmarks'!E480 &lt;&gt;"",'2.Census &amp; Reference Benchmarks'!E480,"")</f>
        <v/>
      </c>
      <c r="F480" s="56" t="str">
        <f>IF('2.Census &amp; Reference Benchmarks'!F480 &lt;&gt;"",'2.Census &amp; Reference Benchmarks'!F480,"")</f>
        <v/>
      </c>
      <c r="G480" s="58" t="str">
        <f>IF('2.Census &amp; Reference Benchmarks'!G480 &lt;&gt;"",'2.Census &amp; Reference Benchmarks'!G480,"")</f>
        <v/>
      </c>
      <c r="H480" s="58" t="str">
        <f>IF('2.Census &amp; Reference Benchmarks'!H480 &lt;&gt;"",'2.Census &amp; Reference Benchmarks'!H480,"")</f>
        <v/>
      </c>
      <c r="I480" s="58" t="str">
        <f>IF('2.Census &amp; Reference Benchmarks'!I480 &lt;&gt;"",'2.Census &amp; Reference Benchmarks'!I480,"")</f>
        <v/>
      </c>
      <c r="J480" s="69" t="str">
        <f>IF('2.Census &amp; Reference Benchmarks'!J480 &lt;&gt;"",'2.Census &amp; Reference Benchmarks'!J480,"")</f>
        <v/>
      </c>
      <c r="K480" s="58" t="str">
        <f>IF('7.Safe Harbor Input Data &amp; Calc'!Q482 &lt;&gt; "", '7.Safe Harbor Input Data &amp; Calc'!Q482, "")</f>
        <v>No</v>
      </c>
      <c r="L480" s="59" t="str">
        <f>IF('2.Census &amp; Reference Benchmarks'!T480&lt;&gt; "",'2.Census &amp; Reference Benchmarks'!T480,"")</f>
        <v/>
      </c>
      <c r="M480" s="60">
        <f>'2.Census &amp; Reference Benchmarks'!M480</f>
        <v>0</v>
      </c>
      <c r="N480" s="60">
        <f>'2.Census &amp; Reference Benchmarks'!P480</f>
        <v>0</v>
      </c>
      <c r="O480" s="60">
        <f>'2.Census &amp; Reference Benchmarks'!S480</f>
        <v>0</v>
      </c>
      <c r="P480" s="52">
        <f>IF( AND(I480 &lt; '1. Summary for SBA'!$J$7, I480 &lt;&gt;""), 0, IF(AND(G480="",I480=""),SUM(M480:O480)*4,IF(I480&lt;'1. Summary for SBA'!$J$7,0,IF(K480="Yes",0,IF(H480="Salary",IF(AND(SUM(M480:O480)*4&lt;100000,L480=""),(SUM(M480:O480)/(IF(OR(I480=0,I480&gt;=DATEVALUE("3/31/2020")),DATEVALUE("3/31/2020"),I480)-IF(OR(G480&lt;=DATEVALUE("1/1/2020"), G480 = ""),DATEVALUE("1/1/2020"),IF(OR(MONTH(G480)=1),G480+1,IF(MONTH(G480)=3,G480,G480-1)))))*360,0),0)))))</f>
        <v>0</v>
      </c>
      <c r="Q480" s="52">
        <f t="shared" si="50"/>
        <v>0</v>
      </c>
      <c r="R480" s="67">
        <f t="shared" si="51"/>
        <v>0</v>
      </c>
      <c r="S480" s="53">
        <f>SUM('3.Weekly Hours &amp; Wage Activity'!AI480:BF480)</f>
        <v>0</v>
      </c>
      <c r="T480" s="53">
        <f>IF(AND(I480&lt;&gt; "",  I480 &lt; '1. Summary for SBA'!$J$11 +168, I480 &gt; '1. Summary for SBA'!$J$11),S480+(((168-(I480-'1. Summary for SBA'!$J$11+1))*S480)/((I480-'1. Summary for SBA'!$J$11+1))),0)</f>
        <v>0</v>
      </c>
      <c r="U480" s="369">
        <f>IF(K480= "Yes",0,IF( H480 = "salary",IF(T480 = 0,MAX(0,$R480-$S480), R480-T480),IF( H480 = "Hourly",'6. Hourly EE Wage Reduction'!AA480, 0)))</f>
        <v>0</v>
      </c>
      <c r="V480" s="67">
        <f t="shared" si="52"/>
        <v>0</v>
      </c>
      <c r="W480" s="405" t="str">
        <f>IF(U480 = 0, "No",IF('6. Hourly EE Wage Reduction'!T480 &gt;'6. Hourly EE Wage Reduction'!W480, "Yes", "No"))</f>
        <v>No</v>
      </c>
      <c r="X480" s="67">
        <f t="shared" si="53"/>
        <v>0</v>
      </c>
      <c r="Y480" s="67">
        <f t="shared" si="54"/>
        <v>0</v>
      </c>
      <c r="AA480" s="86">
        <f>IFERROR(IF('3.Weekly Hours &amp; Wage Activity'!J480 = "FT", 1,MIN(1,IF('3.Weekly Hours &amp; Wage Activity'!J480 = "", "",MIN('3.Weekly Hours &amp; Wage Activity'!J480/40,1)),IF('3.Weekly Hours &amp; Wage Activity'!J480="", "",'3.Weekly Hours &amp; Wage Activity'!J480/40 ))),0)</f>
        <v>0</v>
      </c>
      <c r="AB480" s="86">
        <f>IFERROR(IF('3.Weekly Hours &amp; Wage Activity'!K480 = "FT", 1,MIN(1,IF('3.Weekly Hours &amp; Wage Activity'!K480 = "", "",MIN('3.Weekly Hours &amp; Wage Activity'!K480/40,1)),IF('3.Weekly Hours &amp; Wage Activity'!K480="", "",'3.Weekly Hours &amp; Wage Activity'!K480/40 ))),0)</f>
        <v>0</v>
      </c>
      <c r="AC480" s="86">
        <f>IFERROR(IF('3.Weekly Hours &amp; Wage Activity'!L480 = "FT", 1,MIN(1,IF('3.Weekly Hours &amp; Wage Activity'!L480 = "", "",MIN('3.Weekly Hours &amp; Wage Activity'!L480/40,1)),IF('3.Weekly Hours &amp; Wage Activity'!L480="", "",'3.Weekly Hours &amp; Wage Activity'!L480/40 ))),0)</f>
        <v>0</v>
      </c>
      <c r="AD480" s="86">
        <f>IFERROR(IF('3.Weekly Hours &amp; Wage Activity'!M480 = "FT", 1,MIN(1,IF('3.Weekly Hours &amp; Wage Activity'!M480 = "", "",MIN('3.Weekly Hours &amp; Wage Activity'!M480/40,1)),IF('3.Weekly Hours &amp; Wage Activity'!M480="", "",'3.Weekly Hours &amp; Wage Activity'!M480/40 ))),0)</f>
        <v>0</v>
      </c>
      <c r="AE480" s="86">
        <f>IFERROR(IF('3.Weekly Hours &amp; Wage Activity'!N480 = "FT", 1,MIN(1,IF('3.Weekly Hours &amp; Wage Activity'!N480 = "", "",MIN('3.Weekly Hours &amp; Wage Activity'!N480/40,1)),IF('3.Weekly Hours &amp; Wage Activity'!N480="", "",'3.Weekly Hours &amp; Wage Activity'!N480/40 ))),0)</f>
        <v>0</v>
      </c>
      <c r="AF480" s="86">
        <f>IFERROR(IF('3.Weekly Hours &amp; Wage Activity'!O480 = "FT", 1,MIN(1,IF('3.Weekly Hours &amp; Wage Activity'!O480 = "", "",MIN('3.Weekly Hours &amp; Wage Activity'!O480/40,1)),IF('3.Weekly Hours &amp; Wage Activity'!O480="", "",'3.Weekly Hours &amp; Wage Activity'!O480/40 ))),0)</f>
        <v>0</v>
      </c>
      <c r="AG480" s="86">
        <f>IFERROR(IF('3.Weekly Hours &amp; Wage Activity'!P480 = "FT", 1,MIN(1,IF('3.Weekly Hours &amp; Wage Activity'!P480 = "", "",MIN('3.Weekly Hours &amp; Wage Activity'!P480/40,1)),IF('3.Weekly Hours &amp; Wage Activity'!P480="", "",'3.Weekly Hours &amp; Wage Activity'!P480/40 ))),0)</f>
        <v>0</v>
      </c>
      <c r="AH480" s="86">
        <f>IFERROR(IF('3.Weekly Hours &amp; Wage Activity'!Q480 = "FT", 1,MIN(1,IF('3.Weekly Hours &amp; Wage Activity'!Q480 = "", "",MIN('3.Weekly Hours &amp; Wage Activity'!Q480/40,1)),IF('3.Weekly Hours &amp; Wage Activity'!Q480="", "",'3.Weekly Hours &amp; Wage Activity'!Q480/40 ))),0)</f>
        <v>0</v>
      </c>
      <c r="AI480" s="86">
        <f>IFERROR(IF('3.Weekly Hours &amp; Wage Activity'!R480 = "FT", 1,MIN(1,IF('3.Weekly Hours &amp; Wage Activity'!R480 = "", "",MIN('3.Weekly Hours &amp; Wage Activity'!R480/40,1)),IF('3.Weekly Hours &amp; Wage Activity'!R480="", "",'3.Weekly Hours &amp; Wage Activity'!R480/40 ))),0)</f>
        <v>0</v>
      </c>
      <c r="AJ480" s="86">
        <f>IFERROR(IF('3.Weekly Hours &amp; Wage Activity'!S480 = "FT", 1,MIN(1,IF('3.Weekly Hours &amp; Wage Activity'!S480 = "", "",MIN('3.Weekly Hours &amp; Wage Activity'!S480/40,1)),IF('3.Weekly Hours &amp; Wage Activity'!S480="", "",'3.Weekly Hours &amp; Wage Activity'!S480/40 ))),0)</f>
        <v>0</v>
      </c>
      <c r="AK480" s="86">
        <f>IFERROR(IF('3.Weekly Hours &amp; Wage Activity'!T480 = "FT", 1,MIN(1,IF('3.Weekly Hours &amp; Wage Activity'!T480 = "", "",MIN('3.Weekly Hours &amp; Wage Activity'!T480/40,1)),IF('3.Weekly Hours &amp; Wage Activity'!T480="", "",'3.Weekly Hours &amp; Wage Activity'!T480/40 ))),0)</f>
        <v>0</v>
      </c>
      <c r="AL480" s="86">
        <f>IFERROR(IF('3.Weekly Hours &amp; Wage Activity'!U480 = "FT", 1,MIN(1,IF('3.Weekly Hours &amp; Wage Activity'!U480 = "", "",MIN('3.Weekly Hours &amp; Wage Activity'!U480/40,1)),IF('3.Weekly Hours &amp; Wage Activity'!U480="", "",'3.Weekly Hours &amp; Wage Activity'!U480/40 ))),0)</f>
        <v>0</v>
      </c>
      <c r="AM480" s="86">
        <f>IFERROR(IF('3.Weekly Hours &amp; Wage Activity'!V480 = "FT", 1,MIN(1,IF('3.Weekly Hours &amp; Wage Activity'!V480 = "", "",MIN('3.Weekly Hours &amp; Wage Activity'!V480/40,1)),IF('3.Weekly Hours &amp; Wage Activity'!V480="", "",'3.Weekly Hours &amp; Wage Activity'!V480/40 ))),0)</f>
        <v>0</v>
      </c>
      <c r="AN480" s="86">
        <f>IFERROR(IF('3.Weekly Hours &amp; Wage Activity'!W480 = "FT", 1,MIN(1,IF('3.Weekly Hours &amp; Wage Activity'!W480 = "", "",MIN('3.Weekly Hours &amp; Wage Activity'!W480/40,1)),IF('3.Weekly Hours &amp; Wage Activity'!W480="", "",'3.Weekly Hours &amp; Wage Activity'!W480/40 ))),0)</f>
        <v>0</v>
      </c>
      <c r="AO480" s="86">
        <f>IFERROR(IF('3.Weekly Hours &amp; Wage Activity'!X480 = "FT", 1,MIN(1,IF('3.Weekly Hours &amp; Wage Activity'!X480 = "", "",MIN('3.Weekly Hours &amp; Wage Activity'!X480/40,1)),IF('3.Weekly Hours &amp; Wage Activity'!X480="", "",'3.Weekly Hours &amp; Wage Activity'!X480/40 ))),0)</f>
        <v>0</v>
      </c>
      <c r="AP480" s="86">
        <f>IFERROR(IF('3.Weekly Hours &amp; Wage Activity'!Y480 = "FT", 1,MIN(1,IF('3.Weekly Hours &amp; Wage Activity'!Y480 = "", "",MIN('3.Weekly Hours &amp; Wage Activity'!Y480/40,1)),IF('3.Weekly Hours &amp; Wage Activity'!Y480="", "",'3.Weekly Hours &amp; Wage Activity'!Y480/40 ))),0)</f>
        <v>0</v>
      </c>
      <c r="AQ480" s="86">
        <f>IFERROR(IF('3.Weekly Hours &amp; Wage Activity'!Z480 = "FT", 1,MIN(1,IF('3.Weekly Hours &amp; Wage Activity'!Z480 = "", "",MIN('3.Weekly Hours &amp; Wage Activity'!Z480/40,1)),IF('3.Weekly Hours &amp; Wage Activity'!Z480="", "",'3.Weekly Hours &amp; Wage Activity'!Z480/40 ))),0)</f>
        <v>0</v>
      </c>
      <c r="AR480" s="86">
        <f>IFERROR(IF('3.Weekly Hours &amp; Wage Activity'!AA480 = "FT", 1,MIN(1,IF('3.Weekly Hours &amp; Wage Activity'!AA480 = "", "",MIN('3.Weekly Hours &amp; Wage Activity'!AA480/40,1)),IF('3.Weekly Hours &amp; Wage Activity'!AA480="", "",'3.Weekly Hours &amp; Wage Activity'!AA480/40 ))),0)</f>
        <v>0</v>
      </c>
      <c r="AS480" s="86">
        <f>IFERROR(IF('3.Weekly Hours &amp; Wage Activity'!AB480 = "FT", 1,MIN(1,IF('3.Weekly Hours &amp; Wage Activity'!AB480 = "", "",MIN('3.Weekly Hours &amp; Wage Activity'!AB480/40,1)),IF('3.Weekly Hours &amp; Wage Activity'!AB480="", "",'3.Weekly Hours &amp; Wage Activity'!AB480/40 ))),0)</f>
        <v>0</v>
      </c>
      <c r="AT480" s="86">
        <f>IFERROR(IF('3.Weekly Hours &amp; Wage Activity'!AC480 = "FT", 1,MIN(1,IF('3.Weekly Hours &amp; Wage Activity'!AC480 = "", "",MIN('3.Weekly Hours &amp; Wage Activity'!AC480/40,1)),IF('3.Weekly Hours &amp; Wage Activity'!AC480="", "",'3.Weekly Hours &amp; Wage Activity'!AC480/40 ))),0)</f>
        <v>0</v>
      </c>
      <c r="AU480" s="86">
        <f>IFERROR(IF('3.Weekly Hours &amp; Wage Activity'!AD480 = "FT", 1,MIN(1,IF('3.Weekly Hours &amp; Wage Activity'!AD480 = "", "",MIN('3.Weekly Hours &amp; Wage Activity'!AD480/40,1)),IF('3.Weekly Hours &amp; Wage Activity'!AD480="", "",'3.Weekly Hours &amp; Wage Activity'!AD480/40 ))),0)</f>
        <v>0</v>
      </c>
      <c r="AV480" s="86">
        <f>IFERROR(IF('3.Weekly Hours &amp; Wage Activity'!AE480 = "FT", 1,MIN(1,IF('3.Weekly Hours &amp; Wage Activity'!AE480 = "", "",MIN('3.Weekly Hours &amp; Wage Activity'!AE480/40,1)),IF('3.Weekly Hours &amp; Wage Activity'!AE480="", "",'3.Weekly Hours &amp; Wage Activity'!AE480/40 ))),0)</f>
        <v>0</v>
      </c>
      <c r="AW480" s="86">
        <f>IFERROR(IF('3.Weekly Hours &amp; Wage Activity'!AF480 = "FT", 1,MIN(1,IF('3.Weekly Hours &amp; Wage Activity'!AF480 = "", "",MIN('3.Weekly Hours &amp; Wage Activity'!AF480/40,1)),IF('3.Weekly Hours &amp; Wage Activity'!AF480="", "",'3.Weekly Hours &amp; Wage Activity'!AF480/40 ))),0)</f>
        <v>0</v>
      </c>
      <c r="AX480" s="86">
        <f>IFERROR(IF('3.Weekly Hours &amp; Wage Activity'!AG480 = "FT", 1,MIN(1,IF('3.Weekly Hours &amp; Wage Activity'!AG480 = "", "",MIN('3.Weekly Hours &amp; Wage Activity'!AG480/40,1)),IF('3.Weekly Hours &amp; Wage Activity'!AG480="", "",'3.Weekly Hours &amp; Wage Activity'!AG480/40 ))),0)</f>
        <v>0</v>
      </c>
      <c r="AY480" s="523">
        <f>SUM( IF(COUNTIF('3.Weekly Hours &amp; Wage Activity'!J480:Q480, "&lt;&gt;FT") = 0, COLUMNS('3.Weekly Hours &amp; Wage Activity'!J480:AG480) * 40, '3.Weekly Hours &amp; Wage Activity'!J480:AG480))</f>
        <v>0</v>
      </c>
      <c r="AZ480" s="86">
        <f t="shared" si="55"/>
        <v>0</v>
      </c>
      <c r="BA480" s="87">
        <f t="shared" si="56"/>
        <v>0</v>
      </c>
      <c r="BB480" s="74" t="str">
        <f>IF('2.Census &amp; Reference Benchmarks'!K480 = "", "", '2.Census &amp; Reference Benchmarks'!K480)</f>
        <v/>
      </c>
      <c r="BC480" s="185">
        <f>IF('2.Census &amp; Reference Benchmarks'!L480="N/A",IF(OR(AND(G480="",I480=""),AND(G480&lt;DATEVALUE("1/1/2020"),OR(I480="",I480&gt;DATEVALUE("3/31/2020")))),177.14,IF(OR(I480 = "", I480 &gt; DATEVALUE("1/31/2020")), ROUND(177.14*((DATEVALUE("2/1/2020") -G480)/31),1))),IF('2.Census &amp; Reference Benchmarks'!L480="",0,'2.Census &amp; Reference Benchmarks'!L480))</f>
        <v>0</v>
      </c>
      <c r="BD480" s="74" t="str">
        <f>IF('2.Census &amp; Reference Benchmarks'!N480 = "", "", '2.Census &amp; Reference Benchmarks'!N480)</f>
        <v/>
      </c>
      <c r="BE480" s="185">
        <f>IF('2.Census &amp; Reference Benchmarks'!O480="N/A",IF(OR(AND(G480="",I480=""),AND(G480&lt;=DATEVALUE("2/1/2020"),OR(I480="",I480&gt;=DATEVALUE("2/29/2020")))),165.71,IF(AND(G480&gt;DATEVALUE("2/1/2020"),OR(I480="",I480&lt;=DATEVALUE("2/29/2020"))),((DATEVALUE("3/1/2020")-G480)/29)*165.71,"")),IF('2.Census &amp; Reference Benchmarks'!O480="",0,'2.Census &amp; Reference Benchmarks'!O480))</f>
        <v>0</v>
      </c>
    </row>
    <row r="481" spans="1:57" x14ac:dyDescent="0.25">
      <c r="A481" s="3"/>
      <c r="B481" s="56">
        <f>IF('2.Census &amp; Reference Benchmarks'!B481 &lt;&gt;"",'2.Census &amp; Reference Benchmarks'!B481,"")</f>
        <v>0</v>
      </c>
      <c r="C481" s="56">
        <f>IF('2.Census &amp; Reference Benchmarks'!C481 &lt;&gt;"",'2.Census &amp; Reference Benchmarks'!C481,"")</f>
        <v>0</v>
      </c>
      <c r="D481" s="57" t="str">
        <f>IF('2.Census &amp; Reference Benchmarks'!D481 &lt;&gt;"",'2.Census &amp; Reference Benchmarks'!D481,"")</f>
        <v/>
      </c>
      <c r="E481" s="56" t="str">
        <f>IF('2.Census &amp; Reference Benchmarks'!E481 &lt;&gt;"",'2.Census &amp; Reference Benchmarks'!E481,"")</f>
        <v/>
      </c>
      <c r="F481" s="56" t="str">
        <f>IF('2.Census &amp; Reference Benchmarks'!F481 &lt;&gt;"",'2.Census &amp; Reference Benchmarks'!F481,"")</f>
        <v/>
      </c>
      <c r="G481" s="58" t="str">
        <f>IF('2.Census &amp; Reference Benchmarks'!G481 &lt;&gt;"",'2.Census &amp; Reference Benchmarks'!G481,"")</f>
        <v/>
      </c>
      <c r="H481" s="58" t="str">
        <f>IF('2.Census &amp; Reference Benchmarks'!H481 &lt;&gt;"",'2.Census &amp; Reference Benchmarks'!H481,"")</f>
        <v/>
      </c>
      <c r="I481" s="58" t="str">
        <f>IF('2.Census &amp; Reference Benchmarks'!I481 &lt;&gt;"",'2.Census &amp; Reference Benchmarks'!I481,"")</f>
        <v/>
      </c>
      <c r="J481" s="69" t="str">
        <f>IF('2.Census &amp; Reference Benchmarks'!J481 &lt;&gt;"",'2.Census &amp; Reference Benchmarks'!J481,"")</f>
        <v/>
      </c>
      <c r="K481" s="58" t="str">
        <f>IF('7.Safe Harbor Input Data &amp; Calc'!Q483 &lt;&gt; "", '7.Safe Harbor Input Data &amp; Calc'!Q483, "")</f>
        <v>No</v>
      </c>
      <c r="L481" s="59" t="str">
        <f>IF('2.Census &amp; Reference Benchmarks'!T481&lt;&gt; "",'2.Census &amp; Reference Benchmarks'!T481,"")</f>
        <v/>
      </c>
      <c r="M481" s="60">
        <f>'2.Census &amp; Reference Benchmarks'!M481</f>
        <v>0</v>
      </c>
      <c r="N481" s="60">
        <f>'2.Census &amp; Reference Benchmarks'!P481</f>
        <v>0</v>
      </c>
      <c r="O481" s="60">
        <f>'2.Census &amp; Reference Benchmarks'!S481</f>
        <v>0</v>
      </c>
      <c r="P481" s="52">
        <f>IF( AND(I481 &lt; '1. Summary for SBA'!$J$7, I481 &lt;&gt;""), 0, IF(AND(G481="",I481=""),SUM(M481:O481)*4,IF(I481&lt;'1. Summary for SBA'!$J$7,0,IF(K481="Yes",0,IF(H481="Salary",IF(AND(SUM(M481:O481)*4&lt;100000,L481=""),(SUM(M481:O481)/(IF(OR(I481=0,I481&gt;=DATEVALUE("3/31/2020")),DATEVALUE("3/31/2020"),I481)-IF(OR(G481&lt;=DATEVALUE("1/1/2020"), G481 = ""),DATEVALUE("1/1/2020"),IF(OR(MONTH(G481)=1),G481+1,IF(MONTH(G481)=3,G481,G481-1)))))*360,0),0)))))</f>
        <v>0</v>
      </c>
      <c r="Q481" s="52">
        <f t="shared" si="50"/>
        <v>0</v>
      </c>
      <c r="R481" s="67">
        <f t="shared" si="51"/>
        <v>0</v>
      </c>
      <c r="S481" s="53">
        <f>SUM('3.Weekly Hours &amp; Wage Activity'!AI481:BF481)</f>
        <v>0</v>
      </c>
      <c r="T481" s="53">
        <f>IF(AND(I481&lt;&gt; "",  I481 &lt; '1. Summary for SBA'!$J$11 +168, I481 &gt; '1. Summary for SBA'!$J$11),S481+(((168-(I481-'1. Summary for SBA'!$J$11+1))*S481)/((I481-'1. Summary for SBA'!$J$11+1))),0)</f>
        <v>0</v>
      </c>
      <c r="U481" s="369">
        <f>IF(K481= "Yes",0,IF( H481 = "salary",IF(T481 = 0,MAX(0,$R481-$S481), R481-T481),IF( H481 = "Hourly",'6. Hourly EE Wage Reduction'!AA481, 0)))</f>
        <v>0</v>
      </c>
      <c r="V481" s="67">
        <f t="shared" si="52"/>
        <v>0</v>
      </c>
      <c r="W481" s="405" t="str">
        <f>IF(U481 = 0, "No",IF('6. Hourly EE Wage Reduction'!T481 &gt;'6. Hourly EE Wage Reduction'!W481, "Yes", "No"))</f>
        <v>No</v>
      </c>
      <c r="X481" s="67">
        <f t="shared" si="53"/>
        <v>0</v>
      </c>
      <c r="Y481" s="67">
        <f t="shared" si="54"/>
        <v>0</v>
      </c>
      <c r="AA481" s="86">
        <f>IFERROR(IF('3.Weekly Hours &amp; Wage Activity'!J481 = "FT", 1,MIN(1,IF('3.Weekly Hours &amp; Wage Activity'!J481 = "", "",MIN('3.Weekly Hours &amp; Wage Activity'!J481/40,1)),IF('3.Weekly Hours &amp; Wage Activity'!J481="", "",'3.Weekly Hours &amp; Wage Activity'!J481/40 ))),0)</f>
        <v>0</v>
      </c>
      <c r="AB481" s="86">
        <f>IFERROR(IF('3.Weekly Hours &amp; Wage Activity'!K481 = "FT", 1,MIN(1,IF('3.Weekly Hours &amp; Wage Activity'!K481 = "", "",MIN('3.Weekly Hours &amp; Wage Activity'!K481/40,1)),IF('3.Weekly Hours &amp; Wage Activity'!K481="", "",'3.Weekly Hours &amp; Wage Activity'!K481/40 ))),0)</f>
        <v>0</v>
      </c>
      <c r="AC481" s="86">
        <f>IFERROR(IF('3.Weekly Hours &amp; Wage Activity'!L481 = "FT", 1,MIN(1,IF('3.Weekly Hours &amp; Wage Activity'!L481 = "", "",MIN('3.Weekly Hours &amp; Wage Activity'!L481/40,1)),IF('3.Weekly Hours &amp; Wage Activity'!L481="", "",'3.Weekly Hours &amp; Wage Activity'!L481/40 ))),0)</f>
        <v>0</v>
      </c>
      <c r="AD481" s="86">
        <f>IFERROR(IF('3.Weekly Hours &amp; Wage Activity'!M481 = "FT", 1,MIN(1,IF('3.Weekly Hours &amp; Wage Activity'!M481 = "", "",MIN('3.Weekly Hours &amp; Wage Activity'!M481/40,1)),IF('3.Weekly Hours &amp; Wage Activity'!M481="", "",'3.Weekly Hours &amp; Wage Activity'!M481/40 ))),0)</f>
        <v>0</v>
      </c>
      <c r="AE481" s="86">
        <f>IFERROR(IF('3.Weekly Hours &amp; Wage Activity'!N481 = "FT", 1,MIN(1,IF('3.Weekly Hours &amp; Wage Activity'!N481 = "", "",MIN('3.Weekly Hours &amp; Wage Activity'!N481/40,1)),IF('3.Weekly Hours &amp; Wage Activity'!N481="", "",'3.Weekly Hours &amp; Wage Activity'!N481/40 ))),0)</f>
        <v>0</v>
      </c>
      <c r="AF481" s="86">
        <f>IFERROR(IF('3.Weekly Hours &amp; Wage Activity'!O481 = "FT", 1,MIN(1,IF('3.Weekly Hours &amp; Wage Activity'!O481 = "", "",MIN('3.Weekly Hours &amp; Wage Activity'!O481/40,1)),IF('3.Weekly Hours &amp; Wage Activity'!O481="", "",'3.Weekly Hours &amp; Wage Activity'!O481/40 ))),0)</f>
        <v>0</v>
      </c>
      <c r="AG481" s="86">
        <f>IFERROR(IF('3.Weekly Hours &amp; Wage Activity'!P481 = "FT", 1,MIN(1,IF('3.Weekly Hours &amp; Wage Activity'!P481 = "", "",MIN('3.Weekly Hours &amp; Wage Activity'!P481/40,1)),IF('3.Weekly Hours &amp; Wage Activity'!P481="", "",'3.Weekly Hours &amp; Wage Activity'!P481/40 ))),0)</f>
        <v>0</v>
      </c>
      <c r="AH481" s="86">
        <f>IFERROR(IF('3.Weekly Hours &amp; Wage Activity'!Q481 = "FT", 1,MIN(1,IF('3.Weekly Hours &amp; Wage Activity'!Q481 = "", "",MIN('3.Weekly Hours &amp; Wage Activity'!Q481/40,1)),IF('3.Weekly Hours &amp; Wage Activity'!Q481="", "",'3.Weekly Hours &amp; Wage Activity'!Q481/40 ))),0)</f>
        <v>0</v>
      </c>
      <c r="AI481" s="86">
        <f>IFERROR(IF('3.Weekly Hours &amp; Wage Activity'!R481 = "FT", 1,MIN(1,IF('3.Weekly Hours &amp; Wage Activity'!R481 = "", "",MIN('3.Weekly Hours &amp; Wage Activity'!R481/40,1)),IF('3.Weekly Hours &amp; Wage Activity'!R481="", "",'3.Weekly Hours &amp; Wage Activity'!R481/40 ))),0)</f>
        <v>0</v>
      </c>
      <c r="AJ481" s="86">
        <f>IFERROR(IF('3.Weekly Hours &amp; Wage Activity'!S481 = "FT", 1,MIN(1,IF('3.Weekly Hours &amp; Wage Activity'!S481 = "", "",MIN('3.Weekly Hours &amp; Wage Activity'!S481/40,1)),IF('3.Weekly Hours &amp; Wage Activity'!S481="", "",'3.Weekly Hours &amp; Wage Activity'!S481/40 ))),0)</f>
        <v>0</v>
      </c>
      <c r="AK481" s="86">
        <f>IFERROR(IF('3.Weekly Hours &amp; Wage Activity'!T481 = "FT", 1,MIN(1,IF('3.Weekly Hours &amp; Wage Activity'!T481 = "", "",MIN('3.Weekly Hours &amp; Wage Activity'!T481/40,1)),IF('3.Weekly Hours &amp; Wage Activity'!T481="", "",'3.Weekly Hours &amp; Wage Activity'!T481/40 ))),0)</f>
        <v>0</v>
      </c>
      <c r="AL481" s="86">
        <f>IFERROR(IF('3.Weekly Hours &amp; Wage Activity'!U481 = "FT", 1,MIN(1,IF('3.Weekly Hours &amp; Wage Activity'!U481 = "", "",MIN('3.Weekly Hours &amp; Wage Activity'!U481/40,1)),IF('3.Weekly Hours &amp; Wage Activity'!U481="", "",'3.Weekly Hours &amp; Wage Activity'!U481/40 ))),0)</f>
        <v>0</v>
      </c>
      <c r="AM481" s="86">
        <f>IFERROR(IF('3.Weekly Hours &amp; Wage Activity'!V481 = "FT", 1,MIN(1,IF('3.Weekly Hours &amp; Wage Activity'!V481 = "", "",MIN('3.Weekly Hours &amp; Wage Activity'!V481/40,1)),IF('3.Weekly Hours &amp; Wage Activity'!V481="", "",'3.Weekly Hours &amp; Wage Activity'!V481/40 ))),0)</f>
        <v>0</v>
      </c>
      <c r="AN481" s="86">
        <f>IFERROR(IF('3.Weekly Hours &amp; Wage Activity'!W481 = "FT", 1,MIN(1,IF('3.Weekly Hours &amp; Wage Activity'!W481 = "", "",MIN('3.Weekly Hours &amp; Wage Activity'!W481/40,1)),IF('3.Weekly Hours &amp; Wage Activity'!W481="", "",'3.Weekly Hours &amp; Wage Activity'!W481/40 ))),0)</f>
        <v>0</v>
      </c>
      <c r="AO481" s="86">
        <f>IFERROR(IF('3.Weekly Hours &amp; Wage Activity'!X481 = "FT", 1,MIN(1,IF('3.Weekly Hours &amp; Wage Activity'!X481 = "", "",MIN('3.Weekly Hours &amp; Wage Activity'!X481/40,1)),IF('3.Weekly Hours &amp; Wage Activity'!X481="", "",'3.Weekly Hours &amp; Wage Activity'!X481/40 ))),0)</f>
        <v>0</v>
      </c>
      <c r="AP481" s="86">
        <f>IFERROR(IF('3.Weekly Hours &amp; Wage Activity'!Y481 = "FT", 1,MIN(1,IF('3.Weekly Hours &amp; Wage Activity'!Y481 = "", "",MIN('3.Weekly Hours &amp; Wage Activity'!Y481/40,1)),IF('3.Weekly Hours &amp; Wage Activity'!Y481="", "",'3.Weekly Hours &amp; Wage Activity'!Y481/40 ))),0)</f>
        <v>0</v>
      </c>
      <c r="AQ481" s="86">
        <f>IFERROR(IF('3.Weekly Hours &amp; Wage Activity'!Z481 = "FT", 1,MIN(1,IF('3.Weekly Hours &amp; Wage Activity'!Z481 = "", "",MIN('3.Weekly Hours &amp; Wage Activity'!Z481/40,1)),IF('3.Weekly Hours &amp; Wage Activity'!Z481="", "",'3.Weekly Hours &amp; Wage Activity'!Z481/40 ))),0)</f>
        <v>0</v>
      </c>
      <c r="AR481" s="86">
        <f>IFERROR(IF('3.Weekly Hours &amp; Wage Activity'!AA481 = "FT", 1,MIN(1,IF('3.Weekly Hours &amp; Wage Activity'!AA481 = "", "",MIN('3.Weekly Hours &amp; Wage Activity'!AA481/40,1)),IF('3.Weekly Hours &amp; Wage Activity'!AA481="", "",'3.Weekly Hours &amp; Wage Activity'!AA481/40 ))),0)</f>
        <v>0</v>
      </c>
      <c r="AS481" s="86">
        <f>IFERROR(IF('3.Weekly Hours &amp; Wage Activity'!AB481 = "FT", 1,MIN(1,IF('3.Weekly Hours &amp; Wage Activity'!AB481 = "", "",MIN('3.Weekly Hours &amp; Wage Activity'!AB481/40,1)),IF('3.Weekly Hours &amp; Wage Activity'!AB481="", "",'3.Weekly Hours &amp; Wage Activity'!AB481/40 ))),0)</f>
        <v>0</v>
      </c>
      <c r="AT481" s="86">
        <f>IFERROR(IF('3.Weekly Hours &amp; Wage Activity'!AC481 = "FT", 1,MIN(1,IF('3.Weekly Hours &amp; Wage Activity'!AC481 = "", "",MIN('3.Weekly Hours &amp; Wage Activity'!AC481/40,1)),IF('3.Weekly Hours &amp; Wage Activity'!AC481="", "",'3.Weekly Hours &amp; Wage Activity'!AC481/40 ))),0)</f>
        <v>0</v>
      </c>
      <c r="AU481" s="86">
        <f>IFERROR(IF('3.Weekly Hours &amp; Wage Activity'!AD481 = "FT", 1,MIN(1,IF('3.Weekly Hours &amp; Wage Activity'!AD481 = "", "",MIN('3.Weekly Hours &amp; Wage Activity'!AD481/40,1)),IF('3.Weekly Hours &amp; Wage Activity'!AD481="", "",'3.Weekly Hours &amp; Wage Activity'!AD481/40 ))),0)</f>
        <v>0</v>
      </c>
      <c r="AV481" s="86">
        <f>IFERROR(IF('3.Weekly Hours &amp; Wage Activity'!AE481 = "FT", 1,MIN(1,IF('3.Weekly Hours &amp; Wage Activity'!AE481 = "", "",MIN('3.Weekly Hours &amp; Wage Activity'!AE481/40,1)),IF('3.Weekly Hours &amp; Wage Activity'!AE481="", "",'3.Weekly Hours &amp; Wage Activity'!AE481/40 ))),0)</f>
        <v>0</v>
      </c>
      <c r="AW481" s="86">
        <f>IFERROR(IF('3.Weekly Hours &amp; Wage Activity'!AF481 = "FT", 1,MIN(1,IF('3.Weekly Hours &amp; Wage Activity'!AF481 = "", "",MIN('3.Weekly Hours &amp; Wage Activity'!AF481/40,1)),IF('3.Weekly Hours &amp; Wage Activity'!AF481="", "",'3.Weekly Hours &amp; Wage Activity'!AF481/40 ))),0)</f>
        <v>0</v>
      </c>
      <c r="AX481" s="86">
        <f>IFERROR(IF('3.Weekly Hours &amp; Wage Activity'!AG481 = "FT", 1,MIN(1,IF('3.Weekly Hours &amp; Wage Activity'!AG481 = "", "",MIN('3.Weekly Hours &amp; Wage Activity'!AG481/40,1)),IF('3.Weekly Hours &amp; Wage Activity'!AG481="", "",'3.Weekly Hours &amp; Wage Activity'!AG481/40 ))),0)</f>
        <v>0</v>
      </c>
      <c r="AY481" s="523">
        <f>SUM( IF(COUNTIF('3.Weekly Hours &amp; Wage Activity'!J481:Q481, "&lt;&gt;FT") = 0, COLUMNS('3.Weekly Hours &amp; Wage Activity'!J481:AG481) * 40, '3.Weekly Hours &amp; Wage Activity'!J481:AG481))</f>
        <v>0</v>
      </c>
      <c r="AZ481" s="86">
        <f t="shared" si="55"/>
        <v>0</v>
      </c>
      <c r="BA481" s="87">
        <f t="shared" si="56"/>
        <v>0</v>
      </c>
      <c r="BB481" s="74" t="str">
        <f>IF('2.Census &amp; Reference Benchmarks'!K481 = "", "", '2.Census &amp; Reference Benchmarks'!K481)</f>
        <v/>
      </c>
      <c r="BC481" s="185">
        <f>IF('2.Census &amp; Reference Benchmarks'!L481="N/A",IF(OR(AND(G481="",I481=""),AND(G481&lt;DATEVALUE("1/1/2020"),OR(I481="",I481&gt;DATEVALUE("3/31/2020")))),177.14,IF(OR(I481 = "", I481 &gt; DATEVALUE("1/31/2020")), ROUND(177.14*((DATEVALUE("2/1/2020") -G481)/31),1))),IF('2.Census &amp; Reference Benchmarks'!L481="",0,'2.Census &amp; Reference Benchmarks'!L481))</f>
        <v>0</v>
      </c>
      <c r="BD481" s="74" t="str">
        <f>IF('2.Census &amp; Reference Benchmarks'!N481 = "", "", '2.Census &amp; Reference Benchmarks'!N481)</f>
        <v/>
      </c>
      <c r="BE481" s="185">
        <f>IF('2.Census &amp; Reference Benchmarks'!O481="N/A",IF(OR(AND(G481="",I481=""),AND(G481&lt;=DATEVALUE("2/1/2020"),OR(I481="",I481&gt;=DATEVALUE("2/29/2020")))),165.71,IF(AND(G481&gt;DATEVALUE("2/1/2020"),OR(I481="",I481&lt;=DATEVALUE("2/29/2020"))),((DATEVALUE("3/1/2020")-G481)/29)*165.71,"")),IF('2.Census &amp; Reference Benchmarks'!O481="",0,'2.Census &amp; Reference Benchmarks'!O481))</f>
        <v>0</v>
      </c>
    </row>
    <row r="482" spans="1:57" x14ac:dyDescent="0.25">
      <c r="A482" s="3"/>
      <c r="B482" s="56">
        <f>IF('2.Census &amp; Reference Benchmarks'!B482 &lt;&gt;"",'2.Census &amp; Reference Benchmarks'!B482,"")</f>
        <v>0</v>
      </c>
      <c r="C482" s="56">
        <f>IF('2.Census &amp; Reference Benchmarks'!C482 &lt;&gt;"",'2.Census &amp; Reference Benchmarks'!C482,"")</f>
        <v>0</v>
      </c>
      <c r="D482" s="57" t="str">
        <f>IF('2.Census &amp; Reference Benchmarks'!D482 &lt;&gt;"",'2.Census &amp; Reference Benchmarks'!D482,"")</f>
        <v/>
      </c>
      <c r="E482" s="56" t="str">
        <f>IF('2.Census &amp; Reference Benchmarks'!E482 &lt;&gt;"",'2.Census &amp; Reference Benchmarks'!E482,"")</f>
        <v/>
      </c>
      <c r="F482" s="56" t="str">
        <f>IF('2.Census &amp; Reference Benchmarks'!F482 &lt;&gt;"",'2.Census &amp; Reference Benchmarks'!F482,"")</f>
        <v/>
      </c>
      <c r="G482" s="58" t="str">
        <f>IF('2.Census &amp; Reference Benchmarks'!G482 &lt;&gt;"",'2.Census &amp; Reference Benchmarks'!G482,"")</f>
        <v/>
      </c>
      <c r="H482" s="58" t="str">
        <f>IF('2.Census &amp; Reference Benchmarks'!H482 &lt;&gt;"",'2.Census &amp; Reference Benchmarks'!H482,"")</f>
        <v/>
      </c>
      <c r="I482" s="58" t="str">
        <f>IF('2.Census &amp; Reference Benchmarks'!I482 &lt;&gt;"",'2.Census &amp; Reference Benchmarks'!I482,"")</f>
        <v/>
      </c>
      <c r="J482" s="69" t="str">
        <f>IF('2.Census &amp; Reference Benchmarks'!J482 &lt;&gt;"",'2.Census &amp; Reference Benchmarks'!J482,"")</f>
        <v/>
      </c>
      <c r="K482" s="58" t="str">
        <f>IF('7.Safe Harbor Input Data &amp; Calc'!Q484 &lt;&gt; "", '7.Safe Harbor Input Data &amp; Calc'!Q484, "")</f>
        <v>No</v>
      </c>
      <c r="L482" s="59" t="str">
        <f>IF('2.Census &amp; Reference Benchmarks'!T482&lt;&gt; "",'2.Census &amp; Reference Benchmarks'!T482,"")</f>
        <v/>
      </c>
      <c r="M482" s="60">
        <f>'2.Census &amp; Reference Benchmarks'!M482</f>
        <v>0</v>
      </c>
      <c r="N482" s="60">
        <f>'2.Census &amp; Reference Benchmarks'!P482</f>
        <v>0</v>
      </c>
      <c r="O482" s="60">
        <f>'2.Census &amp; Reference Benchmarks'!S482</f>
        <v>0</v>
      </c>
      <c r="P482" s="52">
        <f>IF( AND(I482 &lt; '1. Summary for SBA'!$J$7, I482 &lt;&gt;""), 0, IF(AND(G482="",I482=""),SUM(M482:O482)*4,IF(I482&lt;'1. Summary for SBA'!$J$7,0,IF(K482="Yes",0,IF(H482="Salary",IF(AND(SUM(M482:O482)*4&lt;100000,L482=""),(SUM(M482:O482)/(IF(OR(I482=0,I482&gt;=DATEVALUE("3/31/2020")),DATEVALUE("3/31/2020"),I482)-IF(OR(G482&lt;=DATEVALUE("1/1/2020"), G482 = ""),DATEVALUE("1/1/2020"),IF(OR(MONTH(G482)=1),G482+1,IF(MONTH(G482)=3,G482,G482-1)))))*360,0),0)))))</f>
        <v>0</v>
      </c>
      <c r="Q482" s="52">
        <f t="shared" si="50"/>
        <v>0</v>
      </c>
      <c r="R482" s="67">
        <f t="shared" si="51"/>
        <v>0</v>
      </c>
      <c r="S482" s="53">
        <f>SUM('3.Weekly Hours &amp; Wage Activity'!AI482:BF482)</f>
        <v>0</v>
      </c>
      <c r="T482" s="53">
        <f>IF(AND(I482&lt;&gt; "",  I482 &lt; '1. Summary for SBA'!$J$11 +168, I482 &gt; '1. Summary for SBA'!$J$11),S482+(((168-(I482-'1. Summary for SBA'!$J$11+1))*S482)/((I482-'1. Summary for SBA'!$J$11+1))),0)</f>
        <v>0</v>
      </c>
      <c r="U482" s="369">
        <f>IF(K482= "Yes",0,IF( H482 = "salary",IF(T482 = 0,MAX(0,$R482-$S482), R482-T482),IF( H482 = "Hourly",'6. Hourly EE Wage Reduction'!AA482, 0)))</f>
        <v>0</v>
      </c>
      <c r="V482" s="67">
        <f t="shared" si="52"/>
        <v>0</v>
      </c>
      <c r="W482" s="405" t="str">
        <f>IF(U482 = 0, "No",IF('6. Hourly EE Wage Reduction'!T482 &gt;'6. Hourly EE Wage Reduction'!W482, "Yes", "No"))</f>
        <v>No</v>
      </c>
      <c r="X482" s="67">
        <f t="shared" si="53"/>
        <v>0</v>
      </c>
      <c r="Y482" s="67">
        <f t="shared" si="54"/>
        <v>0</v>
      </c>
      <c r="AA482" s="86">
        <f>IFERROR(IF('3.Weekly Hours &amp; Wage Activity'!J482 = "FT", 1,MIN(1,IF('3.Weekly Hours &amp; Wage Activity'!J482 = "", "",MIN('3.Weekly Hours &amp; Wage Activity'!J482/40,1)),IF('3.Weekly Hours &amp; Wage Activity'!J482="", "",'3.Weekly Hours &amp; Wage Activity'!J482/40 ))),0)</f>
        <v>0</v>
      </c>
      <c r="AB482" s="86">
        <f>IFERROR(IF('3.Weekly Hours &amp; Wage Activity'!K482 = "FT", 1,MIN(1,IF('3.Weekly Hours &amp; Wage Activity'!K482 = "", "",MIN('3.Weekly Hours &amp; Wage Activity'!K482/40,1)),IF('3.Weekly Hours &amp; Wage Activity'!K482="", "",'3.Weekly Hours &amp; Wage Activity'!K482/40 ))),0)</f>
        <v>0</v>
      </c>
      <c r="AC482" s="86">
        <f>IFERROR(IF('3.Weekly Hours &amp; Wage Activity'!L482 = "FT", 1,MIN(1,IF('3.Weekly Hours &amp; Wage Activity'!L482 = "", "",MIN('3.Weekly Hours &amp; Wage Activity'!L482/40,1)),IF('3.Weekly Hours &amp; Wage Activity'!L482="", "",'3.Weekly Hours &amp; Wage Activity'!L482/40 ))),0)</f>
        <v>0</v>
      </c>
      <c r="AD482" s="86">
        <f>IFERROR(IF('3.Weekly Hours &amp; Wage Activity'!M482 = "FT", 1,MIN(1,IF('3.Weekly Hours &amp; Wage Activity'!M482 = "", "",MIN('3.Weekly Hours &amp; Wage Activity'!M482/40,1)),IF('3.Weekly Hours &amp; Wage Activity'!M482="", "",'3.Weekly Hours &amp; Wage Activity'!M482/40 ))),0)</f>
        <v>0</v>
      </c>
      <c r="AE482" s="86">
        <f>IFERROR(IF('3.Weekly Hours &amp; Wage Activity'!N482 = "FT", 1,MIN(1,IF('3.Weekly Hours &amp; Wage Activity'!N482 = "", "",MIN('3.Weekly Hours &amp; Wage Activity'!N482/40,1)),IF('3.Weekly Hours &amp; Wage Activity'!N482="", "",'3.Weekly Hours &amp; Wage Activity'!N482/40 ))),0)</f>
        <v>0</v>
      </c>
      <c r="AF482" s="86">
        <f>IFERROR(IF('3.Weekly Hours &amp; Wage Activity'!O482 = "FT", 1,MIN(1,IF('3.Weekly Hours &amp; Wage Activity'!O482 = "", "",MIN('3.Weekly Hours &amp; Wage Activity'!O482/40,1)),IF('3.Weekly Hours &amp; Wage Activity'!O482="", "",'3.Weekly Hours &amp; Wage Activity'!O482/40 ))),0)</f>
        <v>0</v>
      </c>
      <c r="AG482" s="86">
        <f>IFERROR(IF('3.Weekly Hours &amp; Wage Activity'!P482 = "FT", 1,MIN(1,IF('3.Weekly Hours &amp; Wage Activity'!P482 = "", "",MIN('3.Weekly Hours &amp; Wage Activity'!P482/40,1)),IF('3.Weekly Hours &amp; Wage Activity'!P482="", "",'3.Weekly Hours &amp; Wage Activity'!P482/40 ))),0)</f>
        <v>0</v>
      </c>
      <c r="AH482" s="86">
        <f>IFERROR(IF('3.Weekly Hours &amp; Wage Activity'!Q482 = "FT", 1,MIN(1,IF('3.Weekly Hours &amp; Wage Activity'!Q482 = "", "",MIN('3.Weekly Hours &amp; Wage Activity'!Q482/40,1)),IF('3.Weekly Hours &amp; Wage Activity'!Q482="", "",'3.Weekly Hours &amp; Wage Activity'!Q482/40 ))),0)</f>
        <v>0</v>
      </c>
      <c r="AI482" s="86">
        <f>IFERROR(IF('3.Weekly Hours &amp; Wage Activity'!R482 = "FT", 1,MIN(1,IF('3.Weekly Hours &amp; Wage Activity'!R482 = "", "",MIN('3.Weekly Hours &amp; Wage Activity'!R482/40,1)),IF('3.Weekly Hours &amp; Wage Activity'!R482="", "",'3.Weekly Hours &amp; Wage Activity'!R482/40 ))),0)</f>
        <v>0</v>
      </c>
      <c r="AJ482" s="86">
        <f>IFERROR(IF('3.Weekly Hours &amp; Wage Activity'!S482 = "FT", 1,MIN(1,IF('3.Weekly Hours &amp; Wage Activity'!S482 = "", "",MIN('3.Weekly Hours &amp; Wage Activity'!S482/40,1)),IF('3.Weekly Hours &amp; Wage Activity'!S482="", "",'3.Weekly Hours &amp; Wage Activity'!S482/40 ))),0)</f>
        <v>0</v>
      </c>
      <c r="AK482" s="86">
        <f>IFERROR(IF('3.Weekly Hours &amp; Wage Activity'!T482 = "FT", 1,MIN(1,IF('3.Weekly Hours &amp; Wage Activity'!T482 = "", "",MIN('3.Weekly Hours &amp; Wage Activity'!T482/40,1)),IF('3.Weekly Hours &amp; Wage Activity'!T482="", "",'3.Weekly Hours &amp; Wage Activity'!T482/40 ))),0)</f>
        <v>0</v>
      </c>
      <c r="AL482" s="86">
        <f>IFERROR(IF('3.Weekly Hours &amp; Wage Activity'!U482 = "FT", 1,MIN(1,IF('3.Weekly Hours &amp; Wage Activity'!U482 = "", "",MIN('3.Weekly Hours &amp; Wage Activity'!U482/40,1)),IF('3.Weekly Hours &amp; Wage Activity'!U482="", "",'3.Weekly Hours &amp; Wage Activity'!U482/40 ))),0)</f>
        <v>0</v>
      </c>
      <c r="AM482" s="86">
        <f>IFERROR(IF('3.Weekly Hours &amp; Wage Activity'!V482 = "FT", 1,MIN(1,IF('3.Weekly Hours &amp; Wage Activity'!V482 = "", "",MIN('3.Weekly Hours &amp; Wage Activity'!V482/40,1)),IF('3.Weekly Hours &amp; Wage Activity'!V482="", "",'3.Weekly Hours &amp; Wage Activity'!V482/40 ))),0)</f>
        <v>0</v>
      </c>
      <c r="AN482" s="86">
        <f>IFERROR(IF('3.Weekly Hours &amp; Wage Activity'!W482 = "FT", 1,MIN(1,IF('3.Weekly Hours &amp; Wage Activity'!W482 = "", "",MIN('3.Weekly Hours &amp; Wage Activity'!W482/40,1)),IF('3.Weekly Hours &amp; Wage Activity'!W482="", "",'3.Weekly Hours &amp; Wage Activity'!W482/40 ))),0)</f>
        <v>0</v>
      </c>
      <c r="AO482" s="86">
        <f>IFERROR(IF('3.Weekly Hours &amp; Wage Activity'!X482 = "FT", 1,MIN(1,IF('3.Weekly Hours &amp; Wage Activity'!X482 = "", "",MIN('3.Weekly Hours &amp; Wage Activity'!X482/40,1)),IF('3.Weekly Hours &amp; Wage Activity'!X482="", "",'3.Weekly Hours &amp; Wage Activity'!X482/40 ))),0)</f>
        <v>0</v>
      </c>
      <c r="AP482" s="86">
        <f>IFERROR(IF('3.Weekly Hours &amp; Wage Activity'!Y482 = "FT", 1,MIN(1,IF('3.Weekly Hours &amp; Wage Activity'!Y482 = "", "",MIN('3.Weekly Hours &amp; Wage Activity'!Y482/40,1)),IF('3.Weekly Hours &amp; Wage Activity'!Y482="", "",'3.Weekly Hours &amp; Wage Activity'!Y482/40 ))),0)</f>
        <v>0</v>
      </c>
      <c r="AQ482" s="86">
        <f>IFERROR(IF('3.Weekly Hours &amp; Wage Activity'!Z482 = "FT", 1,MIN(1,IF('3.Weekly Hours &amp; Wage Activity'!Z482 = "", "",MIN('3.Weekly Hours &amp; Wage Activity'!Z482/40,1)),IF('3.Weekly Hours &amp; Wage Activity'!Z482="", "",'3.Weekly Hours &amp; Wage Activity'!Z482/40 ))),0)</f>
        <v>0</v>
      </c>
      <c r="AR482" s="86">
        <f>IFERROR(IF('3.Weekly Hours &amp; Wage Activity'!AA482 = "FT", 1,MIN(1,IF('3.Weekly Hours &amp; Wage Activity'!AA482 = "", "",MIN('3.Weekly Hours &amp; Wage Activity'!AA482/40,1)),IF('3.Weekly Hours &amp; Wage Activity'!AA482="", "",'3.Weekly Hours &amp; Wage Activity'!AA482/40 ))),0)</f>
        <v>0</v>
      </c>
      <c r="AS482" s="86">
        <f>IFERROR(IF('3.Weekly Hours &amp; Wage Activity'!AB482 = "FT", 1,MIN(1,IF('3.Weekly Hours &amp; Wage Activity'!AB482 = "", "",MIN('3.Weekly Hours &amp; Wage Activity'!AB482/40,1)),IF('3.Weekly Hours &amp; Wage Activity'!AB482="", "",'3.Weekly Hours &amp; Wage Activity'!AB482/40 ))),0)</f>
        <v>0</v>
      </c>
      <c r="AT482" s="86">
        <f>IFERROR(IF('3.Weekly Hours &amp; Wage Activity'!AC482 = "FT", 1,MIN(1,IF('3.Weekly Hours &amp; Wage Activity'!AC482 = "", "",MIN('3.Weekly Hours &amp; Wage Activity'!AC482/40,1)),IF('3.Weekly Hours &amp; Wage Activity'!AC482="", "",'3.Weekly Hours &amp; Wage Activity'!AC482/40 ))),0)</f>
        <v>0</v>
      </c>
      <c r="AU482" s="86">
        <f>IFERROR(IF('3.Weekly Hours &amp; Wage Activity'!AD482 = "FT", 1,MIN(1,IF('3.Weekly Hours &amp; Wage Activity'!AD482 = "", "",MIN('3.Weekly Hours &amp; Wage Activity'!AD482/40,1)),IF('3.Weekly Hours &amp; Wage Activity'!AD482="", "",'3.Weekly Hours &amp; Wage Activity'!AD482/40 ))),0)</f>
        <v>0</v>
      </c>
      <c r="AV482" s="86">
        <f>IFERROR(IF('3.Weekly Hours &amp; Wage Activity'!AE482 = "FT", 1,MIN(1,IF('3.Weekly Hours &amp; Wage Activity'!AE482 = "", "",MIN('3.Weekly Hours &amp; Wage Activity'!AE482/40,1)),IF('3.Weekly Hours &amp; Wage Activity'!AE482="", "",'3.Weekly Hours &amp; Wage Activity'!AE482/40 ))),0)</f>
        <v>0</v>
      </c>
      <c r="AW482" s="86">
        <f>IFERROR(IF('3.Weekly Hours &amp; Wage Activity'!AF482 = "FT", 1,MIN(1,IF('3.Weekly Hours &amp; Wage Activity'!AF482 = "", "",MIN('3.Weekly Hours &amp; Wage Activity'!AF482/40,1)),IF('3.Weekly Hours &amp; Wage Activity'!AF482="", "",'3.Weekly Hours &amp; Wage Activity'!AF482/40 ))),0)</f>
        <v>0</v>
      </c>
      <c r="AX482" s="86">
        <f>IFERROR(IF('3.Weekly Hours &amp; Wage Activity'!AG482 = "FT", 1,MIN(1,IF('3.Weekly Hours &amp; Wage Activity'!AG482 = "", "",MIN('3.Weekly Hours &amp; Wage Activity'!AG482/40,1)),IF('3.Weekly Hours &amp; Wage Activity'!AG482="", "",'3.Weekly Hours &amp; Wage Activity'!AG482/40 ))),0)</f>
        <v>0</v>
      </c>
      <c r="AY482" s="523">
        <f>SUM( IF(COUNTIF('3.Weekly Hours &amp; Wage Activity'!J482:Q482, "&lt;&gt;FT") = 0, COLUMNS('3.Weekly Hours &amp; Wage Activity'!J482:AG482) * 40, '3.Weekly Hours &amp; Wage Activity'!J482:AG482))</f>
        <v>0</v>
      </c>
      <c r="AZ482" s="86">
        <f t="shared" si="55"/>
        <v>0</v>
      </c>
      <c r="BA482" s="87">
        <f t="shared" si="56"/>
        <v>0</v>
      </c>
      <c r="BB482" s="74" t="str">
        <f>IF('2.Census &amp; Reference Benchmarks'!K482 = "", "", '2.Census &amp; Reference Benchmarks'!K482)</f>
        <v/>
      </c>
      <c r="BC482" s="185">
        <f>IF('2.Census &amp; Reference Benchmarks'!L482="N/A",IF(OR(AND(G482="",I482=""),AND(G482&lt;DATEVALUE("1/1/2020"),OR(I482="",I482&gt;DATEVALUE("3/31/2020")))),177.14,IF(OR(I482 = "", I482 &gt; DATEVALUE("1/31/2020")), ROUND(177.14*((DATEVALUE("2/1/2020") -G482)/31),1))),IF('2.Census &amp; Reference Benchmarks'!L482="",0,'2.Census &amp; Reference Benchmarks'!L482))</f>
        <v>0</v>
      </c>
      <c r="BD482" s="74" t="str">
        <f>IF('2.Census &amp; Reference Benchmarks'!N482 = "", "", '2.Census &amp; Reference Benchmarks'!N482)</f>
        <v/>
      </c>
      <c r="BE482" s="185">
        <f>IF('2.Census &amp; Reference Benchmarks'!O482="N/A",IF(OR(AND(G482="",I482=""),AND(G482&lt;=DATEVALUE("2/1/2020"),OR(I482="",I482&gt;=DATEVALUE("2/29/2020")))),165.71,IF(AND(G482&gt;DATEVALUE("2/1/2020"),OR(I482="",I482&lt;=DATEVALUE("2/29/2020"))),((DATEVALUE("3/1/2020")-G482)/29)*165.71,"")),IF('2.Census &amp; Reference Benchmarks'!O482="",0,'2.Census &amp; Reference Benchmarks'!O482))</f>
        <v>0</v>
      </c>
    </row>
    <row r="483" spans="1:57" x14ac:dyDescent="0.25">
      <c r="A483" s="3"/>
      <c r="B483" s="56">
        <f>IF('2.Census &amp; Reference Benchmarks'!B483 &lt;&gt;"",'2.Census &amp; Reference Benchmarks'!B483,"")</f>
        <v>0</v>
      </c>
      <c r="C483" s="56">
        <f>IF('2.Census &amp; Reference Benchmarks'!C483 &lt;&gt;"",'2.Census &amp; Reference Benchmarks'!C483,"")</f>
        <v>0</v>
      </c>
      <c r="D483" s="57" t="str">
        <f>IF('2.Census &amp; Reference Benchmarks'!D483 &lt;&gt;"",'2.Census &amp; Reference Benchmarks'!D483,"")</f>
        <v/>
      </c>
      <c r="E483" s="56" t="str">
        <f>IF('2.Census &amp; Reference Benchmarks'!E483 &lt;&gt;"",'2.Census &amp; Reference Benchmarks'!E483,"")</f>
        <v/>
      </c>
      <c r="F483" s="56" t="str">
        <f>IF('2.Census &amp; Reference Benchmarks'!F483 &lt;&gt;"",'2.Census &amp; Reference Benchmarks'!F483,"")</f>
        <v/>
      </c>
      <c r="G483" s="58" t="str">
        <f>IF('2.Census &amp; Reference Benchmarks'!G483 &lt;&gt;"",'2.Census &amp; Reference Benchmarks'!G483,"")</f>
        <v/>
      </c>
      <c r="H483" s="58" t="str">
        <f>IF('2.Census &amp; Reference Benchmarks'!H483 &lt;&gt;"",'2.Census &amp; Reference Benchmarks'!H483,"")</f>
        <v/>
      </c>
      <c r="I483" s="58" t="str">
        <f>IF('2.Census &amp; Reference Benchmarks'!I483 &lt;&gt;"",'2.Census &amp; Reference Benchmarks'!I483,"")</f>
        <v/>
      </c>
      <c r="J483" s="69" t="str">
        <f>IF('2.Census &amp; Reference Benchmarks'!J483 &lt;&gt;"",'2.Census &amp; Reference Benchmarks'!J483,"")</f>
        <v/>
      </c>
      <c r="K483" s="58" t="str">
        <f>IF('7.Safe Harbor Input Data &amp; Calc'!Q485 &lt;&gt; "", '7.Safe Harbor Input Data &amp; Calc'!Q485, "")</f>
        <v>No</v>
      </c>
      <c r="L483" s="59" t="str">
        <f>IF('2.Census &amp; Reference Benchmarks'!T483&lt;&gt; "",'2.Census &amp; Reference Benchmarks'!T483,"")</f>
        <v/>
      </c>
      <c r="M483" s="60">
        <f>'2.Census &amp; Reference Benchmarks'!M483</f>
        <v>0</v>
      </c>
      <c r="N483" s="60">
        <f>'2.Census &amp; Reference Benchmarks'!P483</f>
        <v>0</v>
      </c>
      <c r="O483" s="60">
        <f>'2.Census &amp; Reference Benchmarks'!S483</f>
        <v>0</v>
      </c>
      <c r="P483" s="52">
        <f>IF( AND(I483 &lt; '1. Summary for SBA'!$J$7, I483 &lt;&gt;""), 0, IF(AND(G483="",I483=""),SUM(M483:O483)*4,IF(I483&lt;'1. Summary for SBA'!$J$7,0,IF(K483="Yes",0,IF(H483="Salary",IF(AND(SUM(M483:O483)*4&lt;100000,L483=""),(SUM(M483:O483)/(IF(OR(I483=0,I483&gt;=DATEVALUE("3/31/2020")),DATEVALUE("3/31/2020"),I483)-IF(OR(G483&lt;=DATEVALUE("1/1/2020"), G483 = ""),DATEVALUE("1/1/2020"),IF(OR(MONTH(G483)=1),G483+1,IF(MONTH(G483)=3,G483,G483-1)))))*360,0),0)))))</f>
        <v>0</v>
      </c>
      <c r="Q483" s="52">
        <f t="shared" ref="Q483:Q504" si="57">0.75*P483</f>
        <v>0</v>
      </c>
      <c r="R483" s="67">
        <f t="shared" si="51"/>
        <v>0</v>
      </c>
      <c r="S483" s="53">
        <f>SUM('3.Weekly Hours &amp; Wage Activity'!AI483:BF483)</f>
        <v>0</v>
      </c>
      <c r="T483" s="53">
        <f>IF(AND(I483&lt;&gt; "",  I483 &lt; '1. Summary for SBA'!$J$11 +168, I483 &gt; '1. Summary for SBA'!$J$11),S483+(((168-(I483-'1. Summary for SBA'!$J$11+1))*S483)/((I483-'1. Summary for SBA'!$J$11+1))),0)</f>
        <v>0</v>
      </c>
      <c r="U483" s="369">
        <f>IF(K483= "Yes",0,IF( H483 = "salary",IF(T483 = 0,MAX(0,$R483-$S483), R483-T483),IF( H483 = "Hourly",'6. Hourly EE Wage Reduction'!AA483, 0)))</f>
        <v>0</v>
      </c>
      <c r="V483" s="67">
        <f t="shared" si="52"/>
        <v>0</v>
      </c>
      <c r="W483" s="405" t="str">
        <f>IF(U483 = 0, "No",IF('6. Hourly EE Wage Reduction'!T483 &gt;'6. Hourly EE Wage Reduction'!W483, "Yes", "No"))</f>
        <v>No</v>
      </c>
      <c r="X483" s="67">
        <f t="shared" si="53"/>
        <v>0</v>
      </c>
      <c r="Y483" s="67">
        <f t="shared" si="54"/>
        <v>0</v>
      </c>
      <c r="AA483" s="86">
        <f>IFERROR(IF('3.Weekly Hours &amp; Wage Activity'!J483 = "FT", 1,MIN(1,IF('3.Weekly Hours &amp; Wage Activity'!J483 = "", "",MIN('3.Weekly Hours &amp; Wage Activity'!J483/40,1)),IF('3.Weekly Hours &amp; Wage Activity'!J483="", "",'3.Weekly Hours &amp; Wage Activity'!J483/40 ))),0)</f>
        <v>0</v>
      </c>
      <c r="AB483" s="86">
        <f>IFERROR(IF('3.Weekly Hours &amp; Wage Activity'!K483 = "FT", 1,MIN(1,IF('3.Weekly Hours &amp; Wage Activity'!K483 = "", "",MIN('3.Weekly Hours &amp; Wage Activity'!K483/40,1)),IF('3.Weekly Hours &amp; Wage Activity'!K483="", "",'3.Weekly Hours &amp; Wage Activity'!K483/40 ))),0)</f>
        <v>0</v>
      </c>
      <c r="AC483" s="86">
        <f>IFERROR(IF('3.Weekly Hours &amp; Wage Activity'!L483 = "FT", 1,MIN(1,IF('3.Weekly Hours &amp; Wage Activity'!L483 = "", "",MIN('3.Weekly Hours &amp; Wage Activity'!L483/40,1)),IF('3.Weekly Hours &amp; Wage Activity'!L483="", "",'3.Weekly Hours &amp; Wage Activity'!L483/40 ))),0)</f>
        <v>0</v>
      </c>
      <c r="AD483" s="86">
        <f>IFERROR(IF('3.Weekly Hours &amp; Wage Activity'!M483 = "FT", 1,MIN(1,IF('3.Weekly Hours &amp; Wage Activity'!M483 = "", "",MIN('3.Weekly Hours &amp; Wage Activity'!M483/40,1)),IF('3.Weekly Hours &amp; Wage Activity'!M483="", "",'3.Weekly Hours &amp; Wage Activity'!M483/40 ))),0)</f>
        <v>0</v>
      </c>
      <c r="AE483" s="86">
        <f>IFERROR(IF('3.Weekly Hours &amp; Wage Activity'!N483 = "FT", 1,MIN(1,IF('3.Weekly Hours &amp; Wage Activity'!N483 = "", "",MIN('3.Weekly Hours &amp; Wage Activity'!N483/40,1)),IF('3.Weekly Hours &amp; Wage Activity'!N483="", "",'3.Weekly Hours &amp; Wage Activity'!N483/40 ))),0)</f>
        <v>0</v>
      </c>
      <c r="AF483" s="86">
        <f>IFERROR(IF('3.Weekly Hours &amp; Wage Activity'!O483 = "FT", 1,MIN(1,IF('3.Weekly Hours &amp; Wage Activity'!O483 = "", "",MIN('3.Weekly Hours &amp; Wage Activity'!O483/40,1)),IF('3.Weekly Hours &amp; Wage Activity'!O483="", "",'3.Weekly Hours &amp; Wage Activity'!O483/40 ))),0)</f>
        <v>0</v>
      </c>
      <c r="AG483" s="86">
        <f>IFERROR(IF('3.Weekly Hours &amp; Wage Activity'!P483 = "FT", 1,MIN(1,IF('3.Weekly Hours &amp; Wage Activity'!P483 = "", "",MIN('3.Weekly Hours &amp; Wage Activity'!P483/40,1)),IF('3.Weekly Hours &amp; Wage Activity'!P483="", "",'3.Weekly Hours &amp; Wage Activity'!P483/40 ))),0)</f>
        <v>0</v>
      </c>
      <c r="AH483" s="86">
        <f>IFERROR(IF('3.Weekly Hours &amp; Wage Activity'!Q483 = "FT", 1,MIN(1,IF('3.Weekly Hours &amp; Wage Activity'!Q483 = "", "",MIN('3.Weekly Hours &amp; Wage Activity'!Q483/40,1)),IF('3.Weekly Hours &amp; Wage Activity'!Q483="", "",'3.Weekly Hours &amp; Wage Activity'!Q483/40 ))),0)</f>
        <v>0</v>
      </c>
      <c r="AI483" s="86">
        <f>IFERROR(IF('3.Weekly Hours &amp; Wage Activity'!R483 = "FT", 1,MIN(1,IF('3.Weekly Hours &amp; Wage Activity'!R483 = "", "",MIN('3.Weekly Hours &amp; Wage Activity'!R483/40,1)),IF('3.Weekly Hours &amp; Wage Activity'!R483="", "",'3.Weekly Hours &amp; Wage Activity'!R483/40 ))),0)</f>
        <v>0</v>
      </c>
      <c r="AJ483" s="86">
        <f>IFERROR(IF('3.Weekly Hours &amp; Wage Activity'!S483 = "FT", 1,MIN(1,IF('3.Weekly Hours &amp; Wage Activity'!S483 = "", "",MIN('3.Weekly Hours &amp; Wage Activity'!S483/40,1)),IF('3.Weekly Hours &amp; Wage Activity'!S483="", "",'3.Weekly Hours &amp; Wage Activity'!S483/40 ))),0)</f>
        <v>0</v>
      </c>
      <c r="AK483" s="86">
        <f>IFERROR(IF('3.Weekly Hours &amp; Wage Activity'!T483 = "FT", 1,MIN(1,IF('3.Weekly Hours &amp; Wage Activity'!T483 = "", "",MIN('3.Weekly Hours &amp; Wage Activity'!T483/40,1)),IF('3.Weekly Hours &amp; Wage Activity'!T483="", "",'3.Weekly Hours &amp; Wage Activity'!T483/40 ))),0)</f>
        <v>0</v>
      </c>
      <c r="AL483" s="86">
        <f>IFERROR(IF('3.Weekly Hours &amp; Wage Activity'!U483 = "FT", 1,MIN(1,IF('3.Weekly Hours &amp; Wage Activity'!U483 = "", "",MIN('3.Weekly Hours &amp; Wage Activity'!U483/40,1)),IF('3.Weekly Hours &amp; Wage Activity'!U483="", "",'3.Weekly Hours &amp; Wage Activity'!U483/40 ))),0)</f>
        <v>0</v>
      </c>
      <c r="AM483" s="86">
        <f>IFERROR(IF('3.Weekly Hours &amp; Wage Activity'!V483 = "FT", 1,MIN(1,IF('3.Weekly Hours &amp; Wage Activity'!V483 = "", "",MIN('3.Weekly Hours &amp; Wage Activity'!V483/40,1)),IF('3.Weekly Hours &amp; Wage Activity'!V483="", "",'3.Weekly Hours &amp; Wage Activity'!V483/40 ))),0)</f>
        <v>0</v>
      </c>
      <c r="AN483" s="86">
        <f>IFERROR(IF('3.Weekly Hours &amp; Wage Activity'!W483 = "FT", 1,MIN(1,IF('3.Weekly Hours &amp; Wage Activity'!W483 = "", "",MIN('3.Weekly Hours &amp; Wage Activity'!W483/40,1)),IF('3.Weekly Hours &amp; Wage Activity'!W483="", "",'3.Weekly Hours &amp; Wage Activity'!W483/40 ))),0)</f>
        <v>0</v>
      </c>
      <c r="AO483" s="86">
        <f>IFERROR(IF('3.Weekly Hours &amp; Wage Activity'!X483 = "FT", 1,MIN(1,IF('3.Weekly Hours &amp; Wage Activity'!X483 = "", "",MIN('3.Weekly Hours &amp; Wage Activity'!X483/40,1)),IF('3.Weekly Hours &amp; Wage Activity'!X483="", "",'3.Weekly Hours &amp; Wage Activity'!X483/40 ))),0)</f>
        <v>0</v>
      </c>
      <c r="AP483" s="86">
        <f>IFERROR(IF('3.Weekly Hours &amp; Wage Activity'!Y483 = "FT", 1,MIN(1,IF('3.Weekly Hours &amp; Wage Activity'!Y483 = "", "",MIN('3.Weekly Hours &amp; Wage Activity'!Y483/40,1)),IF('3.Weekly Hours &amp; Wage Activity'!Y483="", "",'3.Weekly Hours &amp; Wage Activity'!Y483/40 ))),0)</f>
        <v>0</v>
      </c>
      <c r="AQ483" s="86">
        <f>IFERROR(IF('3.Weekly Hours &amp; Wage Activity'!Z483 = "FT", 1,MIN(1,IF('3.Weekly Hours &amp; Wage Activity'!Z483 = "", "",MIN('3.Weekly Hours &amp; Wage Activity'!Z483/40,1)),IF('3.Weekly Hours &amp; Wage Activity'!Z483="", "",'3.Weekly Hours &amp; Wage Activity'!Z483/40 ))),0)</f>
        <v>0</v>
      </c>
      <c r="AR483" s="86">
        <f>IFERROR(IF('3.Weekly Hours &amp; Wage Activity'!AA483 = "FT", 1,MIN(1,IF('3.Weekly Hours &amp; Wage Activity'!AA483 = "", "",MIN('3.Weekly Hours &amp; Wage Activity'!AA483/40,1)),IF('3.Weekly Hours &amp; Wage Activity'!AA483="", "",'3.Weekly Hours &amp; Wage Activity'!AA483/40 ))),0)</f>
        <v>0</v>
      </c>
      <c r="AS483" s="86">
        <f>IFERROR(IF('3.Weekly Hours &amp; Wage Activity'!AB483 = "FT", 1,MIN(1,IF('3.Weekly Hours &amp; Wage Activity'!AB483 = "", "",MIN('3.Weekly Hours &amp; Wage Activity'!AB483/40,1)),IF('3.Weekly Hours &amp; Wage Activity'!AB483="", "",'3.Weekly Hours &amp; Wage Activity'!AB483/40 ))),0)</f>
        <v>0</v>
      </c>
      <c r="AT483" s="86">
        <f>IFERROR(IF('3.Weekly Hours &amp; Wage Activity'!AC483 = "FT", 1,MIN(1,IF('3.Weekly Hours &amp; Wage Activity'!AC483 = "", "",MIN('3.Weekly Hours &amp; Wage Activity'!AC483/40,1)),IF('3.Weekly Hours &amp; Wage Activity'!AC483="", "",'3.Weekly Hours &amp; Wage Activity'!AC483/40 ))),0)</f>
        <v>0</v>
      </c>
      <c r="AU483" s="86">
        <f>IFERROR(IF('3.Weekly Hours &amp; Wage Activity'!AD483 = "FT", 1,MIN(1,IF('3.Weekly Hours &amp; Wage Activity'!AD483 = "", "",MIN('3.Weekly Hours &amp; Wage Activity'!AD483/40,1)),IF('3.Weekly Hours &amp; Wage Activity'!AD483="", "",'3.Weekly Hours &amp; Wage Activity'!AD483/40 ))),0)</f>
        <v>0</v>
      </c>
      <c r="AV483" s="86">
        <f>IFERROR(IF('3.Weekly Hours &amp; Wage Activity'!AE483 = "FT", 1,MIN(1,IF('3.Weekly Hours &amp; Wage Activity'!AE483 = "", "",MIN('3.Weekly Hours &amp; Wage Activity'!AE483/40,1)),IF('3.Weekly Hours &amp; Wage Activity'!AE483="", "",'3.Weekly Hours &amp; Wage Activity'!AE483/40 ))),0)</f>
        <v>0</v>
      </c>
      <c r="AW483" s="86">
        <f>IFERROR(IF('3.Weekly Hours &amp; Wage Activity'!AF483 = "FT", 1,MIN(1,IF('3.Weekly Hours &amp; Wage Activity'!AF483 = "", "",MIN('3.Weekly Hours &amp; Wage Activity'!AF483/40,1)),IF('3.Weekly Hours &amp; Wage Activity'!AF483="", "",'3.Weekly Hours &amp; Wage Activity'!AF483/40 ))),0)</f>
        <v>0</v>
      </c>
      <c r="AX483" s="86">
        <f>IFERROR(IF('3.Weekly Hours &amp; Wage Activity'!AG483 = "FT", 1,MIN(1,IF('3.Weekly Hours &amp; Wage Activity'!AG483 = "", "",MIN('3.Weekly Hours &amp; Wage Activity'!AG483/40,1)),IF('3.Weekly Hours &amp; Wage Activity'!AG483="", "",'3.Weekly Hours &amp; Wage Activity'!AG483/40 ))),0)</f>
        <v>0</v>
      </c>
      <c r="AY483" s="523">
        <f>SUM( IF(COUNTIF('3.Weekly Hours &amp; Wage Activity'!J483:Q483, "&lt;&gt;FT") = 0, COLUMNS('3.Weekly Hours &amp; Wage Activity'!J483:AG483) * 40, '3.Weekly Hours &amp; Wage Activity'!J483:AG483))</f>
        <v>0</v>
      </c>
      <c r="AZ483" s="86">
        <f t="shared" si="55"/>
        <v>0</v>
      </c>
      <c r="BA483" s="87">
        <f t="shared" si="56"/>
        <v>0</v>
      </c>
      <c r="BB483" s="74" t="str">
        <f>IF('2.Census &amp; Reference Benchmarks'!K483 = "", "", '2.Census &amp; Reference Benchmarks'!K483)</f>
        <v/>
      </c>
      <c r="BC483" s="185">
        <f>IF('2.Census &amp; Reference Benchmarks'!L483="N/A",IF(OR(AND(G483="",I483=""),AND(G483&lt;DATEVALUE("1/1/2020"),OR(I483="",I483&gt;DATEVALUE("3/31/2020")))),177.14,IF(OR(I483 = "", I483 &gt; DATEVALUE("1/31/2020")), ROUND(177.14*((DATEVALUE("2/1/2020") -G483)/31),1))),IF('2.Census &amp; Reference Benchmarks'!L483="",0,'2.Census &amp; Reference Benchmarks'!L483))</f>
        <v>0</v>
      </c>
      <c r="BD483" s="74" t="str">
        <f>IF('2.Census &amp; Reference Benchmarks'!N483 = "", "", '2.Census &amp; Reference Benchmarks'!N483)</f>
        <v/>
      </c>
      <c r="BE483" s="185">
        <f>IF('2.Census &amp; Reference Benchmarks'!O483="N/A",IF(OR(AND(G483="",I483=""),AND(G483&lt;=DATEVALUE("2/1/2020"),OR(I483="",I483&gt;=DATEVALUE("2/29/2020")))),165.71,IF(AND(G483&gt;DATEVALUE("2/1/2020"),OR(I483="",I483&lt;=DATEVALUE("2/29/2020"))),((DATEVALUE("3/1/2020")-G483)/29)*165.71,"")),IF('2.Census &amp; Reference Benchmarks'!O483="",0,'2.Census &amp; Reference Benchmarks'!O483))</f>
        <v>0</v>
      </c>
    </row>
    <row r="484" spans="1:57" x14ac:dyDescent="0.25">
      <c r="A484" s="3"/>
      <c r="B484" s="56">
        <f>IF('2.Census &amp; Reference Benchmarks'!B484 &lt;&gt;"",'2.Census &amp; Reference Benchmarks'!B484,"")</f>
        <v>0</v>
      </c>
      <c r="C484" s="56">
        <f>IF('2.Census &amp; Reference Benchmarks'!C484 &lt;&gt;"",'2.Census &amp; Reference Benchmarks'!C484,"")</f>
        <v>0</v>
      </c>
      <c r="D484" s="57" t="str">
        <f>IF('2.Census &amp; Reference Benchmarks'!D484 &lt;&gt;"",'2.Census &amp; Reference Benchmarks'!D484,"")</f>
        <v/>
      </c>
      <c r="E484" s="56" t="str">
        <f>IF('2.Census &amp; Reference Benchmarks'!E484 &lt;&gt;"",'2.Census &amp; Reference Benchmarks'!E484,"")</f>
        <v/>
      </c>
      <c r="F484" s="56" t="str">
        <f>IF('2.Census &amp; Reference Benchmarks'!F484 &lt;&gt;"",'2.Census &amp; Reference Benchmarks'!F484,"")</f>
        <v/>
      </c>
      <c r="G484" s="58" t="str">
        <f>IF('2.Census &amp; Reference Benchmarks'!G484 &lt;&gt;"",'2.Census &amp; Reference Benchmarks'!G484,"")</f>
        <v/>
      </c>
      <c r="H484" s="58" t="str">
        <f>IF('2.Census &amp; Reference Benchmarks'!H484 &lt;&gt;"",'2.Census &amp; Reference Benchmarks'!H484,"")</f>
        <v/>
      </c>
      <c r="I484" s="58" t="str">
        <f>IF('2.Census &amp; Reference Benchmarks'!I484 &lt;&gt;"",'2.Census &amp; Reference Benchmarks'!I484,"")</f>
        <v/>
      </c>
      <c r="J484" s="69" t="str">
        <f>IF('2.Census &amp; Reference Benchmarks'!J484 &lt;&gt;"",'2.Census &amp; Reference Benchmarks'!J484,"")</f>
        <v/>
      </c>
      <c r="K484" s="58" t="str">
        <f>IF('7.Safe Harbor Input Data &amp; Calc'!Q486 &lt;&gt; "", '7.Safe Harbor Input Data &amp; Calc'!Q486, "")</f>
        <v>No</v>
      </c>
      <c r="L484" s="59" t="str">
        <f>IF('2.Census &amp; Reference Benchmarks'!T484&lt;&gt; "",'2.Census &amp; Reference Benchmarks'!T484,"")</f>
        <v/>
      </c>
      <c r="M484" s="60">
        <f>'2.Census &amp; Reference Benchmarks'!M484</f>
        <v>0</v>
      </c>
      <c r="N484" s="60">
        <f>'2.Census &amp; Reference Benchmarks'!P484</f>
        <v>0</v>
      </c>
      <c r="O484" s="60">
        <f>'2.Census &amp; Reference Benchmarks'!S484</f>
        <v>0</v>
      </c>
      <c r="P484" s="52">
        <f>IF( AND(I484 &lt; '1. Summary for SBA'!$J$7, I484 &lt;&gt;""), 0, IF(AND(G484="",I484=""),SUM(M484:O484)*4,IF(I484&lt;'1. Summary for SBA'!$J$7,0,IF(K484="Yes",0,IF(H484="Salary",IF(AND(SUM(M484:O484)*4&lt;100000,L484=""),(SUM(M484:O484)/(IF(OR(I484=0,I484&gt;=DATEVALUE("3/31/2020")),DATEVALUE("3/31/2020"),I484)-IF(OR(G484&lt;=DATEVALUE("1/1/2020"), G484 = ""),DATEVALUE("1/1/2020"),IF(OR(MONTH(G484)=1),G484+1,IF(MONTH(G484)=3,G484,G484-1)))))*360,0),0)))))</f>
        <v>0</v>
      </c>
      <c r="Q484" s="52">
        <f t="shared" si="57"/>
        <v>0</v>
      </c>
      <c r="R484" s="67">
        <f t="shared" si="51"/>
        <v>0</v>
      </c>
      <c r="S484" s="53">
        <f>SUM('3.Weekly Hours &amp; Wage Activity'!AI484:BF484)</f>
        <v>0</v>
      </c>
      <c r="T484" s="53">
        <f>IF(AND(I484&lt;&gt; "",  I484 &lt; '1. Summary for SBA'!$J$11 +168, I484 &gt; '1. Summary for SBA'!$J$11),S484+(((168-(I484-'1. Summary for SBA'!$J$11+1))*S484)/((I484-'1. Summary for SBA'!$J$11+1))),0)</f>
        <v>0</v>
      </c>
      <c r="U484" s="369">
        <f>IF(K484= "Yes",0,IF( H484 = "salary",IF(T484 = 0,MAX(0,$R484-$S484), R484-T484),IF( H484 = "Hourly",'6. Hourly EE Wage Reduction'!AA484, 0)))</f>
        <v>0</v>
      </c>
      <c r="V484" s="67">
        <f t="shared" si="52"/>
        <v>0</v>
      </c>
      <c r="W484" s="405" t="str">
        <f>IF(U484 = 0, "No",IF('6. Hourly EE Wage Reduction'!T484 &gt;'6. Hourly EE Wage Reduction'!W484, "Yes", "No"))</f>
        <v>No</v>
      </c>
      <c r="X484" s="67">
        <f t="shared" si="53"/>
        <v>0</v>
      </c>
      <c r="Y484" s="67">
        <f t="shared" si="54"/>
        <v>0</v>
      </c>
      <c r="AA484" s="86">
        <f>IFERROR(IF('3.Weekly Hours &amp; Wage Activity'!J484 = "FT", 1,MIN(1,IF('3.Weekly Hours &amp; Wage Activity'!J484 = "", "",MIN('3.Weekly Hours &amp; Wage Activity'!J484/40,1)),IF('3.Weekly Hours &amp; Wage Activity'!J484="", "",'3.Weekly Hours &amp; Wage Activity'!J484/40 ))),0)</f>
        <v>0</v>
      </c>
      <c r="AB484" s="86">
        <f>IFERROR(IF('3.Weekly Hours &amp; Wage Activity'!K484 = "FT", 1,MIN(1,IF('3.Weekly Hours &amp; Wage Activity'!K484 = "", "",MIN('3.Weekly Hours &amp; Wage Activity'!K484/40,1)),IF('3.Weekly Hours &amp; Wage Activity'!K484="", "",'3.Weekly Hours &amp; Wage Activity'!K484/40 ))),0)</f>
        <v>0</v>
      </c>
      <c r="AC484" s="86">
        <f>IFERROR(IF('3.Weekly Hours &amp; Wage Activity'!L484 = "FT", 1,MIN(1,IF('3.Weekly Hours &amp; Wage Activity'!L484 = "", "",MIN('3.Weekly Hours &amp; Wage Activity'!L484/40,1)),IF('3.Weekly Hours &amp; Wage Activity'!L484="", "",'3.Weekly Hours &amp; Wage Activity'!L484/40 ))),0)</f>
        <v>0</v>
      </c>
      <c r="AD484" s="86">
        <f>IFERROR(IF('3.Weekly Hours &amp; Wage Activity'!M484 = "FT", 1,MIN(1,IF('3.Weekly Hours &amp; Wage Activity'!M484 = "", "",MIN('3.Weekly Hours &amp; Wage Activity'!M484/40,1)),IF('3.Weekly Hours &amp; Wage Activity'!M484="", "",'3.Weekly Hours &amp; Wage Activity'!M484/40 ))),0)</f>
        <v>0</v>
      </c>
      <c r="AE484" s="86">
        <f>IFERROR(IF('3.Weekly Hours &amp; Wage Activity'!N484 = "FT", 1,MIN(1,IF('3.Weekly Hours &amp; Wage Activity'!N484 = "", "",MIN('3.Weekly Hours &amp; Wage Activity'!N484/40,1)),IF('3.Weekly Hours &amp; Wage Activity'!N484="", "",'3.Weekly Hours &amp; Wage Activity'!N484/40 ))),0)</f>
        <v>0</v>
      </c>
      <c r="AF484" s="86">
        <f>IFERROR(IF('3.Weekly Hours &amp; Wage Activity'!O484 = "FT", 1,MIN(1,IF('3.Weekly Hours &amp; Wage Activity'!O484 = "", "",MIN('3.Weekly Hours &amp; Wage Activity'!O484/40,1)),IF('3.Weekly Hours &amp; Wage Activity'!O484="", "",'3.Weekly Hours &amp; Wage Activity'!O484/40 ))),0)</f>
        <v>0</v>
      </c>
      <c r="AG484" s="86">
        <f>IFERROR(IF('3.Weekly Hours &amp; Wage Activity'!P484 = "FT", 1,MIN(1,IF('3.Weekly Hours &amp; Wage Activity'!P484 = "", "",MIN('3.Weekly Hours &amp; Wage Activity'!P484/40,1)),IF('3.Weekly Hours &amp; Wage Activity'!P484="", "",'3.Weekly Hours &amp; Wage Activity'!P484/40 ))),0)</f>
        <v>0</v>
      </c>
      <c r="AH484" s="86">
        <f>IFERROR(IF('3.Weekly Hours &amp; Wage Activity'!Q484 = "FT", 1,MIN(1,IF('3.Weekly Hours &amp; Wage Activity'!Q484 = "", "",MIN('3.Weekly Hours &amp; Wage Activity'!Q484/40,1)),IF('3.Weekly Hours &amp; Wage Activity'!Q484="", "",'3.Weekly Hours &amp; Wage Activity'!Q484/40 ))),0)</f>
        <v>0</v>
      </c>
      <c r="AI484" s="86">
        <f>IFERROR(IF('3.Weekly Hours &amp; Wage Activity'!R484 = "FT", 1,MIN(1,IF('3.Weekly Hours &amp; Wage Activity'!R484 = "", "",MIN('3.Weekly Hours &amp; Wage Activity'!R484/40,1)),IF('3.Weekly Hours &amp; Wage Activity'!R484="", "",'3.Weekly Hours &amp; Wage Activity'!R484/40 ))),0)</f>
        <v>0</v>
      </c>
      <c r="AJ484" s="86">
        <f>IFERROR(IF('3.Weekly Hours &amp; Wage Activity'!S484 = "FT", 1,MIN(1,IF('3.Weekly Hours &amp; Wage Activity'!S484 = "", "",MIN('3.Weekly Hours &amp; Wage Activity'!S484/40,1)),IF('3.Weekly Hours &amp; Wage Activity'!S484="", "",'3.Weekly Hours &amp; Wage Activity'!S484/40 ))),0)</f>
        <v>0</v>
      </c>
      <c r="AK484" s="86">
        <f>IFERROR(IF('3.Weekly Hours &amp; Wage Activity'!T484 = "FT", 1,MIN(1,IF('3.Weekly Hours &amp; Wage Activity'!T484 = "", "",MIN('3.Weekly Hours &amp; Wage Activity'!T484/40,1)),IF('3.Weekly Hours &amp; Wage Activity'!T484="", "",'3.Weekly Hours &amp; Wage Activity'!T484/40 ))),0)</f>
        <v>0</v>
      </c>
      <c r="AL484" s="86">
        <f>IFERROR(IF('3.Weekly Hours &amp; Wage Activity'!U484 = "FT", 1,MIN(1,IF('3.Weekly Hours &amp; Wage Activity'!U484 = "", "",MIN('3.Weekly Hours &amp; Wage Activity'!U484/40,1)),IF('3.Weekly Hours &amp; Wage Activity'!U484="", "",'3.Weekly Hours &amp; Wage Activity'!U484/40 ))),0)</f>
        <v>0</v>
      </c>
      <c r="AM484" s="86">
        <f>IFERROR(IF('3.Weekly Hours &amp; Wage Activity'!V484 = "FT", 1,MIN(1,IF('3.Weekly Hours &amp; Wage Activity'!V484 = "", "",MIN('3.Weekly Hours &amp; Wage Activity'!V484/40,1)),IF('3.Weekly Hours &amp; Wage Activity'!V484="", "",'3.Weekly Hours &amp; Wage Activity'!V484/40 ))),0)</f>
        <v>0</v>
      </c>
      <c r="AN484" s="86">
        <f>IFERROR(IF('3.Weekly Hours &amp; Wage Activity'!W484 = "FT", 1,MIN(1,IF('3.Weekly Hours &amp; Wage Activity'!W484 = "", "",MIN('3.Weekly Hours &amp; Wage Activity'!W484/40,1)),IF('3.Weekly Hours &amp; Wage Activity'!W484="", "",'3.Weekly Hours &amp; Wage Activity'!W484/40 ))),0)</f>
        <v>0</v>
      </c>
      <c r="AO484" s="86">
        <f>IFERROR(IF('3.Weekly Hours &amp; Wage Activity'!X484 = "FT", 1,MIN(1,IF('3.Weekly Hours &amp; Wage Activity'!X484 = "", "",MIN('3.Weekly Hours &amp; Wage Activity'!X484/40,1)),IF('3.Weekly Hours &amp; Wage Activity'!X484="", "",'3.Weekly Hours &amp; Wage Activity'!X484/40 ))),0)</f>
        <v>0</v>
      </c>
      <c r="AP484" s="86">
        <f>IFERROR(IF('3.Weekly Hours &amp; Wage Activity'!Y484 = "FT", 1,MIN(1,IF('3.Weekly Hours &amp; Wage Activity'!Y484 = "", "",MIN('3.Weekly Hours &amp; Wage Activity'!Y484/40,1)),IF('3.Weekly Hours &amp; Wage Activity'!Y484="", "",'3.Weekly Hours &amp; Wage Activity'!Y484/40 ))),0)</f>
        <v>0</v>
      </c>
      <c r="AQ484" s="86">
        <f>IFERROR(IF('3.Weekly Hours &amp; Wage Activity'!Z484 = "FT", 1,MIN(1,IF('3.Weekly Hours &amp; Wage Activity'!Z484 = "", "",MIN('3.Weekly Hours &amp; Wage Activity'!Z484/40,1)),IF('3.Weekly Hours &amp; Wage Activity'!Z484="", "",'3.Weekly Hours &amp; Wage Activity'!Z484/40 ))),0)</f>
        <v>0</v>
      </c>
      <c r="AR484" s="86">
        <f>IFERROR(IF('3.Weekly Hours &amp; Wage Activity'!AA484 = "FT", 1,MIN(1,IF('3.Weekly Hours &amp; Wage Activity'!AA484 = "", "",MIN('3.Weekly Hours &amp; Wage Activity'!AA484/40,1)),IF('3.Weekly Hours &amp; Wage Activity'!AA484="", "",'3.Weekly Hours &amp; Wage Activity'!AA484/40 ))),0)</f>
        <v>0</v>
      </c>
      <c r="AS484" s="86">
        <f>IFERROR(IF('3.Weekly Hours &amp; Wage Activity'!AB484 = "FT", 1,MIN(1,IF('3.Weekly Hours &amp; Wage Activity'!AB484 = "", "",MIN('3.Weekly Hours &amp; Wage Activity'!AB484/40,1)),IF('3.Weekly Hours &amp; Wage Activity'!AB484="", "",'3.Weekly Hours &amp; Wage Activity'!AB484/40 ))),0)</f>
        <v>0</v>
      </c>
      <c r="AT484" s="86">
        <f>IFERROR(IF('3.Weekly Hours &amp; Wage Activity'!AC484 = "FT", 1,MIN(1,IF('3.Weekly Hours &amp; Wage Activity'!AC484 = "", "",MIN('3.Weekly Hours &amp; Wage Activity'!AC484/40,1)),IF('3.Weekly Hours &amp; Wage Activity'!AC484="", "",'3.Weekly Hours &amp; Wage Activity'!AC484/40 ))),0)</f>
        <v>0</v>
      </c>
      <c r="AU484" s="86">
        <f>IFERROR(IF('3.Weekly Hours &amp; Wage Activity'!AD484 = "FT", 1,MIN(1,IF('3.Weekly Hours &amp; Wage Activity'!AD484 = "", "",MIN('3.Weekly Hours &amp; Wage Activity'!AD484/40,1)),IF('3.Weekly Hours &amp; Wage Activity'!AD484="", "",'3.Weekly Hours &amp; Wage Activity'!AD484/40 ))),0)</f>
        <v>0</v>
      </c>
      <c r="AV484" s="86">
        <f>IFERROR(IF('3.Weekly Hours &amp; Wage Activity'!AE484 = "FT", 1,MIN(1,IF('3.Weekly Hours &amp; Wage Activity'!AE484 = "", "",MIN('3.Weekly Hours &amp; Wage Activity'!AE484/40,1)),IF('3.Weekly Hours &amp; Wage Activity'!AE484="", "",'3.Weekly Hours &amp; Wage Activity'!AE484/40 ))),0)</f>
        <v>0</v>
      </c>
      <c r="AW484" s="86">
        <f>IFERROR(IF('3.Weekly Hours &amp; Wage Activity'!AF484 = "FT", 1,MIN(1,IF('3.Weekly Hours &amp; Wage Activity'!AF484 = "", "",MIN('3.Weekly Hours &amp; Wage Activity'!AF484/40,1)),IF('3.Weekly Hours &amp; Wage Activity'!AF484="", "",'3.Weekly Hours &amp; Wage Activity'!AF484/40 ))),0)</f>
        <v>0</v>
      </c>
      <c r="AX484" s="86">
        <f>IFERROR(IF('3.Weekly Hours &amp; Wage Activity'!AG484 = "FT", 1,MIN(1,IF('3.Weekly Hours &amp; Wage Activity'!AG484 = "", "",MIN('3.Weekly Hours &amp; Wage Activity'!AG484/40,1)),IF('3.Weekly Hours &amp; Wage Activity'!AG484="", "",'3.Weekly Hours &amp; Wage Activity'!AG484/40 ))),0)</f>
        <v>0</v>
      </c>
      <c r="AY484" s="523">
        <f>SUM( IF(COUNTIF('3.Weekly Hours &amp; Wage Activity'!J484:Q484, "&lt;&gt;FT") = 0, COLUMNS('3.Weekly Hours &amp; Wage Activity'!J484:AG484) * 40, '3.Weekly Hours &amp; Wage Activity'!J484:AG484))</f>
        <v>0</v>
      </c>
      <c r="AZ484" s="86">
        <f t="shared" si="55"/>
        <v>0</v>
      </c>
      <c r="BA484" s="87">
        <f t="shared" si="56"/>
        <v>0</v>
      </c>
      <c r="BB484" s="74" t="str">
        <f>IF('2.Census &amp; Reference Benchmarks'!K484 = "", "", '2.Census &amp; Reference Benchmarks'!K484)</f>
        <v/>
      </c>
      <c r="BC484" s="185">
        <f>IF('2.Census &amp; Reference Benchmarks'!L484="N/A",IF(OR(AND(G484="",I484=""),AND(G484&lt;DATEVALUE("1/1/2020"),OR(I484="",I484&gt;DATEVALUE("3/31/2020")))),177.14,IF(OR(I484 = "", I484 &gt; DATEVALUE("1/31/2020")), ROUND(177.14*((DATEVALUE("2/1/2020") -G484)/31),1))),IF('2.Census &amp; Reference Benchmarks'!L484="",0,'2.Census &amp; Reference Benchmarks'!L484))</f>
        <v>0</v>
      </c>
      <c r="BD484" s="74" t="str">
        <f>IF('2.Census &amp; Reference Benchmarks'!N484 = "", "", '2.Census &amp; Reference Benchmarks'!N484)</f>
        <v/>
      </c>
      <c r="BE484" s="185">
        <f>IF('2.Census &amp; Reference Benchmarks'!O484="N/A",IF(OR(AND(G484="",I484=""),AND(G484&lt;=DATEVALUE("2/1/2020"),OR(I484="",I484&gt;=DATEVALUE("2/29/2020")))),165.71,IF(AND(G484&gt;DATEVALUE("2/1/2020"),OR(I484="",I484&lt;=DATEVALUE("2/29/2020"))),((DATEVALUE("3/1/2020")-G484)/29)*165.71,"")),IF('2.Census &amp; Reference Benchmarks'!O484="",0,'2.Census &amp; Reference Benchmarks'!O484))</f>
        <v>0</v>
      </c>
    </row>
    <row r="485" spans="1:57" x14ac:dyDescent="0.25">
      <c r="A485" s="3"/>
      <c r="B485" s="56">
        <f>IF('2.Census &amp; Reference Benchmarks'!B485 &lt;&gt;"",'2.Census &amp; Reference Benchmarks'!B485,"")</f>
        <v>0</v>
      </c>
      <c r="C485" s="56">
        <f>IF('2.Census &amp; Reference Benchmarks'!C485 &lt;&gt;"",'2.Census &amp; Reference Benchmarks'!C485,"")</f>
        <v>0</v>
      </c>
      <c r="D485" s="57" t="str">
        <f>IF('2.Census &amp; Reference Benchmarks'!D485 &lt;&gt;"",'2.Census &amp; Reference Benchmarks'!D485,"")</f>
        <v/>
      </c>
      <c r="E485" s="56" t="str">
        <f>IF('2.Census &amp; Reference Benchmarks'!E485 &lt;&gt;"",'2.Census &amp; Reference Benchmarks'!E485,"")</f>
        <v/>
      </c>
      <c r="F485" s="56" t="str">
        <f>IF('2.Census &amp; Reference Benchmarks'!F485 &lt;&gt;"",'2.Census &amp; Reference Benchmarks'!F485,"")</f>
        <v/>
      </c>
      <c r="G485" s="58" t="str">
        <f>IF('2.Census &amp; Reference Benchmarks'!G485 &lt;&gt;"",'2.Census &amp; Reference Benchmarks'!G485,"")</f>
        <v/>
      </c>
      <c r="H485" s="58" t="str">
        <f>IF('2.Census &amp; Reference Benchmarks'!H485 &lt;&gt;"",'2.Census &amp; Reference Benchmarks'!H485,"")</f>
        <v/>
      </c>
      <c r="I485" s="58" t="str">
        <f>IF('2.Census &amp; Reference Benchmarks'!I485 &lt;&gt;"",'2.Census &amp; Reference Benchmarks'!I485,"")</f>
        <v/>
      </c>
      <c r="J485" s="69" t="str">
        <f>IF('2.Census &amp; Reference Benchmarks'!J485 &lt;&gt;"",'2.Census &amp; Reference Benchmarks'!J485,"")</f>
        <v/>
      </c>
      <c r="K485" s="58" t="str">
        <f>IF('7.Safe Harbor Input Data &amp; Calc'!Q487 &lt;&gt; "", '7.Safe Harbor Input Data &amp; Calc'!Q487, "")</f>
        <v>No</v>
      </c>
      <c r="L485" s="59" t="str">
        <f>IF('2.Census &amp; Reference Benchmarks'!T485&lt;&gt; "",'2.Census &amp; Reference Benchmarks'!T485,"")</f>
        <v/>
      </c>
      <c r="M485" s="60">
        <f>'2.Census &amp; Reference Benchmarks'!M485</f>
        <v>0</v>
      </c>
      <c r="N485" s="60">
        <f>'2.Census &amp; Reference Benchmarks'!P485</f>
        <v>0</v>
      </c>
      <c r="O485" s="60">
        <f>'2.Census &amp; Reference Benchmarks'!S485</f>
        <v>0</v>
      </c>
      <c r="P485" s="52">
        <f>IF( AND(I485 &lt; '1. Summary for SBA'!$J$7, I485 &lt;&gt;""), 0, IF(AND(G485="",I485=""),SUM(M485:O485)*4,IF(I485&lt;'1. Summary for SBA'!$J$7,0,IF(K485="Yes",0,IF(H485="Salary",IF(AND(SUM(M485:O485)*4&lt;100000,L485=""),(SUM(M485:O485)/(IF(OR(I485=0,I485&gt;=DATEVALUE("3/31/2020")),DATEVALUE("3/31/2020"),I485)-IF(OR(G485&lt;=DATEVALUE("1/1/2020"), G485 = ""),DATEVALUE("1/1/2020"),IF(OR(MONTH(G485)=1),G485+1,IF(MONTH(G485)=3,G485,G485-1)))))*360,0),0)))))</f>
        <v>0</v>
      </c>
      <c r="Q485" s="52">
        <f t="shared" si="57"/>
        <v>0</v>
      </c>
      <c r="R485" s="67">
        <f t="shared" si="51"/>
        <v>0</v>
      </c>
      <c r="S485" s="53">
        <f>SUM('3.Weekly Hours &amp; Wage Activity'!AI485:BF485)</f>
        <v>0</v>
      </c>
      <c r="T485" s="53">
        <f>IF(AND(I485&lt;&gt; "",  I485 &lt; '1. Summary for SBA'!$J$11 +168, I485 &gt; '1. Summary for SBA'!$J$11),S485+(((168-(I485-'1. Summary for SBA'!$J$11+1))*S485)/((I485-'1. Summary for SBA'!$J$11+1))),0)</f>
        <v>0</v>
      </c>
      <c r="U485" s="369">
        <f>IF(K485= "Yes",0,IF( H485 = "salary",IF(T485 = 0,MAX(0,$R485-$S485), R485-T485),IF( H485 = "Hourly",'6. Hourly EE Wage Reduction'!AA485, 0)))</f>
        <v>0</v>
      </c>
      <c r="V485" s="67">
        <f t="shared" si="52"/>
        <v>0</v>
      </c>
      <c r="W485" s="405" t="str">
        <f>IF(U485 = 0, "No",IF('6. Hourly EE Wage Reduction'!T485 &gt;'6. Hourly EE Wage Reduction'!W485, "Yes", "No"))</f>
        <v>No</v>
      </c>
      <c r="X485" s="67">
        <f t="shared" si="53"/>
        <v>0</v>
      </c>
      <c r="Y485" s="67">
        <f t="shared" si="54"/>
        <v>0</v>
      </c>
      <c r="AA485" s="86">
        <f>IFERROR(IF('3.Weekly Hours &amp; Wage Activity'!J485 = "FT", 1,MIN(1,IF('3.Weekly Hours &amp; Wage Activity'!J485 = "", "",MIN('3.Weekly Hours &amp; Wage Activity'!J485/40,1)),IF('3.Weekly Hours &amp; Wage Activity'!J485="", "",'3.Weekly Hours &amp; Wage Activity'!J485/40 ))),0)</f>
        <v>0</v>
      </c>
      <c r="AB485" s="86">
        <f>IFERROR(IF('3.Weekly Hours &amp; Wage Activity'!K485 = "FT", 1,MIN(1,IF('3.Weekly Hours &amp; Wage Activity'!K485 = "", "",MIN('3.Weekly Hours &amp; Wage Activity'!K485/40,1)),IF('3.Weekly Hours &amp; Wage Activity'!K485="", "",'3.Weekly Hours &amp; Wage Activity'!K485/40 ))),0)</f>
        <v>0</v>
      </c>
      <c r="AC485" s="86">
        <f>IFERROR(IF('3.Weekly Hours &amp; Wage Activity'!L485 = "FT", 1,MIN(1,IF('3.Weekly Hours &amp; Wage Activity'!L485 = "", "",MIN('3.Weekly Hours &amp; Wage Activity'!L485/40,1)),IF('3.Weekly Hours &amp; Wage Activity'!L485="", "",'3.Weekly Hours &amp; Wage Activity'!L485/40 ))),0)</f>
        <v>0</v>
      </c>
      <c r="AD485" s="86">
        <f>IFERROR(IF('3.Weekly Hours &amp; Wage Activity'!M485 = "FT", 1,MIN(1,IF('3.Weekly Hours &amp; Wage Activity'!M485 = "", "",MIN('3.Weekly Hours &amp; Wage Activity'!M485/40,1)),IF('3.Weekly Hours &amp; Wage Activity'!M485="", "",'3.Weekly Hours &amp; Wage Activity'!M485/40 ))),0)</f>
        <v>0</v>
      </c>
      <c r="AE485" s="86">
        <f>IFERROR(IF('3.Weekly Hours &amp; Wage Activity'!N485 = "FT", 1,MIN(1,IF('3.Weekly Hours &amp; Wage Activity'!N485 = "", "",MIN('3.Weekly Hours &amp; Wage Activity'!N485/40,1)),IF('3.Weekly Hours &amp; Wage Activity'!N485="", "",'3.Weekly Hours &amp; Wage Activity'!N485/40 ))),0)</f>
        <v>0</v>
      </c>
      <c r="AF485" s="86">
        <f>IFERROR(IF('3.Weekly Hours &amp; Wage Activity'!O485 = "FT", 1,MIN(1,IF('3.Weekly Hours &amp; Wage Activity'!O485 = "", "",MIN('3.Weekly Hours &amp; Wage Activity'!O485/40,1)),IF('3.Weekly Hours &amp; Wage Activity'!O485="", "",'3.Weekly Hours &amp; Wage Activity'!O485/40 ))),0)</f>
        <v>0</v>
      </c>
      <c r="AG485" s="86">
        <f>IFERROR(IF('3.Weekly Hours &amp; Wage Activity'!P485 = "FT", 1,MIN(1,IF('3.Weekly Hours &amp; Wage Activity'!P485 = "", "",MIN('3.Weekly Hours &amp; Wage Activity'!P485/40,1)),IF('3.Weekly Hours &amp; Wage Activity'!P485="", "",'3.Weekly Hours &amp; Wage Activity'!P485/40 ))),0)</f>
        <v>0</v>
      </c>
      <c r="AH485" s="86">
        <f>IFERROR(IF('3.Weekly Hours &amp; Wage Activity'!Q485 = "FT", 1,MIN(1,IF('3.Weekly Hours &amp; Wage Activity'!Q485 = "", "",MIN('3.Weekly Hours &amp; Wage Activity'!Q485/40,1)),IF('3.Weekly Hours &amp; Wage Activity'!Q485="", "",'3.Weekly Hours &amp; Wage Activity'!Q485/40 ))),0)</f>
        <v>0</v>
      </c>
      <c r="AI485" s="86">
        <f>IFERROR(IF('3.Weekly Hours &amp; Wage Activity'!R485 = "FT", 1,MIN(1,IF('3.Weekly Hours &amp; Wage Activity'!R485 = "", "",MIN('3.Weekly Hours &amp; Wage Activity'!R485/40,1)),IF('3.Weekly Hours &amp; Wage Activity'!R485="", "",'3.Weekly Hours &amp; Wage Activity'!R485/40 ))),0)</f>
        <v>0</v>
      </c>
      <c r="AJ485" s="86">
        <f>IFERROR(IF('3.Weekly Hours &amp; Wage Activity'!S485 = "FT", 1,MIN(1,IF('3.Weekly Hours &amp; Wage Activity'!S485 = "", "",MIN('3.Weekly Hours &amp; Wage Activity'!S485/40,1)),IF('3.Weekly Hours &amp; Wage Activity'!S485="", "",'3.Weekly Hours &amp; Wage Activity'!S485/40 ))),0)</f>
        <v>0</v>
      </c>
      <c r="AK485" s="86">
        <f>IFERROR(IF('3.Weekly Hours &amp; Wage Activity'!T485 = "FT", 1,MIN(1,IF('3.Weekly Hours &amp; Wage Activity'!T485 = "", "",MIN('3.Weekly Hours &amp; Wage Activity'!T485/40,1)),IF('3.Weekly Hours &amp; Wage Activity'!T485="", "",'3.Weekly Hours &amp; Wage Activity'!T485/40 ))),0)</f>
        <v>0</v>
      </c>
      <c r="AL485" s="86">
        <f>IFERROR(IF('3.Weekly Hours &amp; Wage Activity'!U485 = "FT", 1,MIN(1,IF('3.Weekly Hours &amp; Wage Activity'!U485 = "", "",MIN('3.Weekly Hours &amp; Wage Activity'!U485/40,1)),IF('3.Weekly Hours &amp; Wage Activity'!U485="", "",'3.Weekly Hours &amp; Wage Activity'!U485/40 ))),0)</f>
        <v>0</v>
      </c>
      <c r="AM485" s="86">
        <f>IFERROR(IF('3.Weekly Hours &amp; Wage Activity'!V485 = "FT", 1,MIN(1,IF('3.Weekly Hours &amp; Wage Activity'!V485 = "", "",MIN('3.Weekly Hours &amp; Wage Activity'!V485/40,1)),IF('3.Weekly Hours &amp; Wage Activity'!V485="", "",'3.Weekly Hours &amp; Wage Activity'!V485/40 ))),0)</f>
        <v>0</v>
      </c>
      <c r="AN485" s="86">
        <f>IFERROR(IF('3.Weekly Hours &amp; Wage Activity'!W485 = "FT", 1,MIN(1,IF('3.Weekly Hours &amp; Wage Activity'!W485 = "", "",MIN('3.Weekly Hours &amp; Wage Activity'!W485/40,1)),IF('3.Weekly Hours &amp; Wage Activity'!W485="", "",'3.Weekly Hours &amp; Wage Activity'!W485/40 ))),0)</f>
        <v>0</v>
      </c>
      <c r="AO485" s="86">
        <f>IFERROR(IF('3.Weekly Hours &amp; Wage Activity'!X485 = "FT", 1,MIN(1,IF('3.Weekly Hours &amp; Wage Activity'!X485 = "", "",MIN('3.Weekly Hours &amp; Wage Activity'!X485/40,1)),IF('3.Weekly Hours &amp; Wage Activity'!X485="", "",'3.Weekly Hours &amp; Wage Activity'!X485/40 ))),0)</f>
        <v>0</v>
      </c>
      <c r="AP485" s="86">
        <f>IFERROR(IF('3.Weekly Hours &amp; Wage Activity'!Y485 = "FT", 1,MIN(1,IF('3.Weekly Hours &amp; Wage Activity'!Y485 = "", "",MIN('3.Weekly Hours &amp; Wage Activity'!Y485/40,1)),IF('3.Weekly Hours &amp; Wage Activity'!Y485="", "",'3.Weekly Hours &amp; Wage Activity'!Y485/40 ))),0)</f>
        <v>0</v>
      </c>
      <c r="AQ485" s="86">
        <f>IFERROR(IF('3.Weekly Hours &amp; Wage Activity'!Z485 = "FT", 1,MIN(1,IF('3.Weekly Hours &amp; Wage Activity'!Z485 = "", "",MIN('3.Weekly Hours &amp; Wage Activity'!Z485/40,1)),IF('3.Weekly Hours &amp; Wage Activity'!Z485="", "",'3.Weekly Hours &amp; Wage Activity'!Z485/40 ))),0)</f>
        <v>0</v>
      </c>
      <c r="AR485" s="86">
        <f>IFERROR(IF('3.Weekly Hours &amp; Wage Activity'!AA485 = "FT", 1,MIN(1,IF('3.Weekly Hours &amp; Wage Activity'!AA485 = "", "",MIN('3.Weekly Hours &amp; Wage Activity'!AA485/40,1)),IF('3.Weekly Hours &amp; Wage Activity'!AA485="", "",'3.Weekly Hours &amp; Wage Activity'!AA485/40 ))),0)</f>
        <v>0</v>
      </c>
      <c r="AS485" s="86">
        <f>IFERROR(IF('3.Weekly Hours &amp; Wage Activity'!AB485 = "FT", 1,MIN(1,IF('3.Weekly Hours &amp; Wage Activity'!AB485 = "", "",MIN('3.Weekly Hours &amp; Wage Activity'!AB485/40,1)),IF('3.Weekly Hours &amp; Wage Activity'!AB485="", "",'3.Weekly Hours &amp; Wage Activity'!AB485/40 ))),0)</f>
        <v>0</v>
      </c>
      <c r="AT485" s="86">
        <f>IFERROR(IF('3.Weekly Hours &amp; Wage Activity'!AC485 = "FT", 1,MIN(1,IF('3.Weekly Hours &amp; Wage Activity'!AC485 = "", "",MIN('3.Weekly Hours &amp; Wage Activity'!AC485/40,1)),IF('3.Weekly Hours &amp; Wage Activity'!AC485="", "",'3.Weekly Hours &amp; Wage Activity'!AC485/40 ))),0)</f>
        <v>0</v>
      </c>
      <c r="AU485" s="86">
        <f>IFERROR(IF('3.Weekly Hours &amp; Wage Activity'!AD485 = "FT", 1,MIN(1,IF('3.Weekly Hours &amp; Wage Activity'!AD485 = "", "",MIN('3.Weekly Hours &amp; Wage Activity'!AD485/40,1)),IF('3.Weekly Hours &amp; Wage Activity'!AD485="", "",'3.Weekly Hours &amp; Wage Activity'!AD485/40 ))),0)</f>
        <v>0</v>
      </c>
      <c r="AV485" s="86">
        <f>IFERROR(IF('3.Weekly Hours &amp; Wage Activity'!AE485 = "FT", 1,MIN(1,IF('3.Weekly Hours &amp; Wage Activity'!AE485 = "", "",MIN('3.Weekly Hours &amp; Wage Activity'!AE485/40,1)),IF('3.Weekly Hours &amp; Wage Activity'!AE485="", "",'3.Weekly Hours &amp; Wage Activity'!AE485/40 ))),0)</f>
        <v>0</v>
      </c>
      <c r="AW485" s="86">
        <f>IFERROR(IF('3.Weekly Hours &amp; Wage Activity'!AF485 = "FT", 1,MIN(1,IF('3.Weekly Hours &amp; Wage Activity'!AF485 = "", "",MIN('3.Weekly Hours &amp; Wage Activity'!AF485/40,1)),IF('3.Weekly Hours &amp; Wage Activity'!AF485="", "",'3.Weekly Hours &amp; Wage Activity'!AF485/40 ))),0)</f>
        <v>0</v>
      </c>
      <c r="AX485" s="86">
        <f>IFERROR(IF('3.Weekly Hours &amp; Wage Activity'!AG485 = "FT", 1,MIN(1,IF('3.Weekly Hours &amp; Wage Activity'!AG485 = "", "",MIN('3.Weekly Hours &amp; Wage Activity'!AG485/40,1)),IF('3.Weekly Hours &amp; Wage Activity'!AG485="", "",'3.Weekly Hours &amp; Wage Activity'!AG485/40 ))),0)</f>
        <v>0</v>
      </c>
      <c r="AY485" s="523">
        <f>SUM( IF(COUNTIF('3.Weekly Hours &amp; Wage Activity'!J485:Q485, "&lt;&gt;FT") = 0, COLUMNS('3.Weekly Hours &amp; Wage Activity'!J485:AG485) * 40, '3.Weekly Hours &amp; Wage Activity'!J485:AG485))</f>
        <v>0</v>
      </c>
      <c r="AZ485" s="86">
        <f t="shared" si="55"/>
        <v>0</v>
      </c>
      <c r="BA485" s="87">
        <f t="shared" si="56"/>
        <v>0</v>
      </c>
      <c r="BB485" s="74" t="str">
        <f>IF('2.Census &amp; Reference Benchmarks'!K485 = "", "", '2.Census &amp; Reference Benchmarks'!K485)</f>
        <v/>
      </c>
      <c r="BC485" s="185">
        <f>IF('2.Census &amp; Reference Benchmarks'!L485="N/A",IF(OR(AND(G485="",I485=""),AND(G485&lt;DATEVALUE("1/1/2020"),OR(I485="",I485&gt;DATEVALUE("3/31/2020")))),177.14,IF(OR(I485 = "", I485 &gt; DATEVALUE("1/31/2020")), ROUND(177.14*((DATEVALUE("2/1/2020") -G485)/31),1))),IF('2.Census &amp; Reference Benchmarks'!L485="",0,'2.Census &amp; Reference Benchmarks'!L485))</f>
        <v>0</v>
      </c>
      <c r="BD485" s="74" t="str">
        <f>IF('2.Census &amp; Reference Benchmarks'!N485 = "", "", '2.Census &amp; Reference Benchmarks'!N485)</f>
        <v/>
      </c>
      <c r="BE485" s="185">
        <f>IF('2.Census &amp; Reference Benchmarks'!O485="N/A",IF(OR(AND(G485="",I485=""),AND(G485&lt;=DATEVALUE("2/1/2020"),OR(I485="",I485&gt;=DATEVALUE("2/29/2020")))),165.71,IF(AND(G485&gt;DATEVALUE("2/1/2020"),OR(I485="",I485&lt;=DATEVALUE("2/29/2020"))),((DATEVALUE("3/1/2020")-G485)/29)*165.71,"")),IF('2.Census &amp; Reference Benchmarks'!O485="",0,'2.Census &amp; Reference Benchmarks'!O485))</f>
        <v>0</v>
      </c>
    </row>
    <row r="486" spans="1:57" x14ac:dyDescent="0.25">
      <c r="A486" s="3"/>
      <c r="B486" s="56">
        <f>IF('2.Census &amp; Reference Benchmarks'!B486 &lt;&gt;"",'2.Census &amp; Reference Benchmarks'!B486,"")</f>
        <v>0</v>
      </c>
      <c r="C486" s="56">
        <f>IF('2.Census &amp; Reference Benchmarks'!C486 &lt;&gt;"",'2.Census &amp; Reference Benchmarks'!C486,"")</f>
        <v>0</v>
      </c>
      <c r="D486" s="57" t="str">
        <f>IF('2.Census &amp; Reference Benchmarks'!D486 &lt;&gt;"",'2.Census &amp; Reference Benchmarks'!D486,"")</f>
        <v/>
      </c>
      <c r="E486" s="56" t="str">
        <f>IF('2.Census &amp; Reference Benchmarks'!E486 &lt;&gt;"",'2.Census &amp; Reference Benchmarks'!E486,"")</f>
        <v/>
      </c>
      <c r="F486" s="56" t="str">
        <f>IF('2.Census &amp; Reference Benchmarks'!F486 &lt;&gt;"",'2.Census &amp; Reference Benchmarks'!F486,"")</f>
        <v/>
      </c>
      <c r="G486" s="58" t="str">
        <f>IF('2.Census &amp; Reference Benchmarks'!G486 &lt;&gt;"",'2.Census &amp; Reference Benchmarks'!G486,"")</f>
        <v/>
      </c>
      <c r="H486" s="58" t="str">
        <f>IF('2.Census &amp; Reference Benchmarks'!H486 &lt;&gt;"",'2.Census &amp; Reference Benchmarks'!H486,"")</f>
        <v/>
      </c>
      <c r="I486" s="58" t="str">
        <f>IF('2.Census &amp; Reference Benchmarks'!I486 &lt;&gt;"",'2.Census &amp; Reference Benchmarks'!I486,"")</f>
        <v/>
      </c>
      <c r="J486" s="69" t="str">
        <f>IF('2.Census &amp; Reference Benchmarks'!J486 &lt;&gt;"",'2.Census &amp; Reference Benchmarks'!J486,"")</f>
        <v/>
      </c>
      <c r="K486" s="58" t="str">
        <f>IF('7.Safe Harbor Input Data &amp; Calc'!Q488 &lt;&gt; "", '7.Safe Harbor Input Data &amp; Calc'!Q488, "")</f>
        <v>No</v>
      </c>
      <c r="L486" s="59" t="str">
        <f>IF('2.Census &amp; Reference Benchmarks'!T486&lt;&gt; "",'2.Census &amp; Reference Benchmarks'!T486,"")</f>
        <v/>
      </c>
      <c r="M486" s="60">
        <f>'2.Census &amp; Reference Benchmarks'!M486</f>
        <v>0</v>
      </c>
      <c r="N486" s="60">
        <f>'2.Census &amp; Reference Benchmarks'!P486</f>
        <v>0</v>
      </c>
      <c r="O486" s="60">
        <f>'2.Census &amp; Reference Benchmarks'!S486</f>
        <v>0</v>
      </c>
      <c r="P486" s="52">
        <f>IF( AND(I486 &lt; '1. Summary for SBA'!$J$7, I486 &lt;&gt;""), 0, IF(AND(G486="",I486=""),SUM(M486:O486)*4,IF(I486&lt;'1. Summary for SBA'!$J$7,0,IF(K486="Yes",0,IF(H486="Salary",IF(AND(SUM(M486:O486)*4&lt;100000,L486=""),(SUM(M486:O486)/(IF(OR(I486=0,I486&gt;=DATEVALUE("3/31/2020")),DATEVALUE("3/31/2020"),I486)-IF(OR(G486&lt;=DATEVALUE("1/1/2020"), G486 = ""),DATEVALUE("1/1/2020"),IF(OR(MONTH(G486)=1),G486+1,IF(MONTH(G486)=3,G486,G486-1)))))*360,0),0)))))</f>
        <v>0</v>
      </c>
      <c r="Q486" s="52">
        <f t="shared" si="57"/>
        <v>0</v>
      </c>
      <c r="R486" s="67">
        <f t="shared" si="51"/>
        <v>0</v>
      </c>
      <c r="S486" s="53">
        <f>SUM('3.Weekly Hours &amp; Wage Activity'!AI486:BF486)</f>
        <v>0</v>
      </c>
      <c r="T486" s="53">
        <f>IF(AND(I486&lt;&gt; "",  I486 &lt; '1. Summary for SBA'!$J$11 +168, I486 &gt; '1. Summary for SBA'!$J$11),S486+(((168-(I486-'1. Summary for SBA'!$J$11+1))*S486)/((I486-'1. Summary for SBA'!$J$11+1))),0)</f>
        <v>0</v>
      </c>
      <c r="U486" s="369">
        <f>IF(K486= "Yes",0,IF( H486 = "salary",IF(T486 = 0,MAX(0,$R486-$S486), R486-T486),IF( H486 = "Hourly",'6. Hourly EE Wage Reduction'!AA486, 0)))</f>
        <v>0</v>
      </c>
      <c r="V486" s="67">
        <f t="shared" si="52"/>
        <v>0</v>
      </c>
      <c r="W486" s="405" t="str">
        <f>IF(U486 = 0, "No",IF('6. Hourly EE Wage Reduction'!T486 &gt;'6. Hourly EE Wage Reduction'!W486, "Yes", "No"))</f>
        <v>No</v>
      </c>
      <c r="X486" s="67">
        <f t="shared" si="53"/>
        <v>0</v>
      </c>
      <c r="Y486" s="67">
        <f t="shared" si="54"/>
        <v>0</v>
      </c>
      <c r="AA486" s="86">
        <f>IFERROR(IF('3.Weekly Hours &amp; Wage Activity'!J486 = "FT", 1,MIN(1,IF('3.Weekly Hours &amp; Wage Activity'!J486 = "", "",MIN('3.Weekly Hours &amp; Wage Activity'!J486/40,1)),IF('3.Weekly Hours &amp; Wage Activity'!J486="", "",'3.Weekly Hours &amp; Wage Activity'!J486/40 ))),0)</f>
        <v>0</v>
      </c>
      <c r="AB486" s="86">
        <f>IFERROR(IF('3.Weekly Hours &amp; Wage Activity'!K486 = "FT", 1,MIN(1,IF('3.Weekly Hours &amp; Wage Activity'!K486 = "", "",MIN('3.Weekly Hours &amp; Wage Activity'!K486/40,1)),IF('3.Weekly Hours &amp; Wage Activity'!K486="", "",'3.Weekly Hours &amp; Wage Activity'!K486/40 ))),0)</f>
        <v>0</v>
      </c>
      <c r="AC486" s="86">
        <f>IFERROR(IF('3.Weekly Hours &amp; Wage Activity'!L486 = "FT", 1,MIN(1,IF('3.Weekly Hours &amp; Wage Activity'!L486 = "", "",MIN('3.Weekly Hours &amp; Wage Activity'!L486/40,1)),IF('3.Weekly Hours &amp; Wage Activity'!L486="", "",'3.Weekly Hours &amp; Wage Activity'!L486/40 ))),0)</f>
        <v>0</v>
      </c>
      <c r="AD486" s="86">
        <f>IFERROR(IF('3.Weekly Hours &amp; Wage Activity'!M486 = "FT", 1,MIN(1,IF('3.Weekly Hours &amp; Wage Activity'!M486 = "", "",MIN('3.Weekly Hours &amp; Wage Activity'!M486/40,1)),IF('3.Weekly Hours &amp; Wage Activity'!M486="", "",'3.Weekly Hours &amp; Wage Activity'!M486/40 ))),0)</f>
        <v>0</v>
      </c>
      <c r="AE486" s="86">
        <f>IFERROR(IF('3.Weekly Hours &amp; Wage Activity'!N486 = "FT", 1,MIN(1,IF('3.Weekly Hours &amp; Wage Activity'!N486 = "", "",MIN('3.Weekly Hours &amp; Wage Activity'!N486/40,1)),IF('3.Weekly Hours &amp; Wage Activity'!N486="", "",'3.Weekly Hours &amp; Wage Activity'!N486/40 ))),0)</f>
        <v>0</v>
      </c>
      <c r="AF486" s="86">
        <f>IFERROR(IF('3.Weekly Hours &amp; Wage Activity'!O486 = "FT", 1,MIN(1,IF('3.Weekly Hours &amp; Wage Activity'!O486 = "", "",MIN('3.Weekly Hours &amp; Wage Activity'!O486/40,1)),IF('3.Weekly Hours &amp; Wage Activity'!O486="", "",'3.Weekly Hours &amp; Wage Activity'!O486/40 ))),0)</f>
        <v>0</v>
      </c>
      <c r="AG486" s="86">
        <f>IFERROR(IF('3.Weekly Hours &amp; Wage Activity'!P486 = "FT", 1,MIN(1,IF('3.Weekly Hours &amp; Wage Activity'!P486 = "", "",MIN('3.Weekly Hours &amp; Wage Activity'!P486/40,1)),IF('3.Weekly Hours &amp; Wage Activity'!P486="", "",'3.Weekly Hours &amp; Wage Activity'!P486/40 ))),0)</f>
        <v>0</v>
      </c>
      <c r="AH486" s="86">
        <f>IFERROR(IF('3.Weekly Hours &amp; Wage Activity'!Q486 = "FT", 1,MIN(1,IF('3.Weekly Hours &amp; Wage Activity'!Q486 = "", "",MIN('3.Weekly Hours &amp; Wage Activity'!Q486/40,1)),IF('3.Weekly Hours &amp; Wage Activity'!Q486="", "",'3.Weekly Hours &amp; Wage Activity'!Q486/40 ))),0)</f>
        <v>0</v>
      </c>
      <c r="AI486" s="86">
        <f>IFERROR(IF('3.Weekly Hours &amp; Wage Activity'!R486 = "FT", 1,MIN(1,IF('3.Weekly Hours &amp; Wage Activity'!R486 = "", "",MIN('3.Weekly Hours &amp; Wage Activity'!R486/40,1)),IF('3.Weekly Hours &amp; Wage Activity'!R486="", "",'3.Weekly Hours &amp; Wage Activity'!R486/40 ))),0)</f>
        <v>0</v>
      </c>
      <c r="AJ486" s="86">
        <f>IFERROR(IF('3.Weekly Hours &amp; Wage Activity'!S486 = "FT", 1,MIN(1,IF('3.Weekly Hours &amp; Wage Activity'!S486 = "", "",MIN('3.Weekly Hours &amp; Wage Activity'!S486/40,1)),IF('3.Weekly Hours &amp; Wage Activity'!S486="", "",'3.Weekly Hours &amp; Wage Activity'!S486/40 ))),0)</f>
        <v>0</v>
      </c>
      <c r="AK486" s="86">
        <f>IFERROR(IF('3.Weekly Hours &amp; Wage Activity'!T486 = "FT", 1,MIN(1,IF('3.Weekly Hours &amp; Wage Activity'!T486 = "", "",MIN('3.Weekly Hours &amp; Wage Activity'!T486/40,1)),IF('3.Weekly Hours &amp; Wage Activity'!T486="", "",'3.Weekly Hours &amp; Wage Activity'!T486/40 ))),0)</f>
        <v>0</v>
      </c>
      <c r="AL486" s="86">
        <f>IFERROR(IF('3.Weekly Hours &amp; Wage Activity'!U486 = "FT", 1,MIN(1,IF('3.Weekly Hours &amp; Wage Activity'!U486 = "", "",MIN('3.Weekly Hours &amp; Wage Activity'!U486/40,1)),IF('3.Weekly Hours &amp; Wage Activity'!U486="", "",'3.Weekly Hours &amp; Wage Activity'!U486/40 ))),0)</f>
        <v>0</v>
      </c>
      <c r="AM486" s="86">
        <f>IFERROR(IF('3.Weekly Hours &amp; Wage Activity'!V486 = "FT", 1,MIN(1,IF('3.Weekly Hours &amp; Wage Activity'!V486 = "", "",MIN('3.Weekly Hours &amp; Wage Activity'!V486/40,1)),IF('3.Weekly Hours &amp; Wage Activity'!V486="", "",'3.Weekly Hours &amp; Wage Activity'!V486/40 ))),0)</f>
        <v>0</v>
      </c>
      <c r="AN486" s="86">
        <f>IFERROR(IF('3.Weekly Hours &amp; Wage Activity'!W486 = "FT", 1,MIN(1,IF('3.Weekly Hours &amp; Wage Activity'!W486 = "", "",MIN('3.Weekly Hours &amp; Wage Activity'!W486/40,1)),IF('3.Weekly Hours &amp; Wage Activity'!W486="", "",'3.Weekly Hours &amp; Wage Activity'!W486/40 ))),0)</f>
        <v>0</v>
      </c>
      <c r="AO486" s="86">
        <f>IFERROR(IF('3.Weekly Hours &amp; Wage Activity'!X486 = "FT", 1,MIN(1,IF('3.Weekly Hours &amp; Wage Activity'!X486 = "", "",MIN('3.Weekly Hours &amp; Wage Activity'!X486/40,1)),IF('3.Weekly Hours &amp; Wage Activity'!X486="", "",'3.Weekly Hours &amp; Wage Activity'!X486/40 ))),0)</f>
        <v>0</v>
      </c>
      <c r="AP486" s="86">
        <f>IFERROR(IF('3.Weekly Hours &amp; Wage Activity'!Y486 = "FT", 1,MIN(1,IF('3.Weekly Hours &amp; Wage Activity'!Y486 = "", "",MIN('3.Weekly Hours &amp; Wage Activity'!Y486/40,1)),IF('3.Weekly Hours &amp; Wage Activity'!Y486="", "",'3.Weekly Hours &amp; Wage Activity'!Y486/40 ))),0)</f>
        <v>0</v>
      </c>
      <c r="AQ486" s="86">
        <f>IFERROR(IF('3.Weekly Hours &amp; Wage Activity'!Z486 = "FT", 1,MIN(1,IF('3.Weekly Hours &amp; Wage Activity'!Z486 = "", "",MIN('3.Weekly Hours &amp; Wage Activity'!Z486/40,1)),IF('3.Weekly Hours &amp; Wage Activity'!Z486="", "",'3.Weekly Hours &amp; Wage Activity'!Z486/40 ))),0)</f>
        <v>0</v>
      </c>
      <c r="AR486" s="86">
        <f>IFERROR(IF('3.Weekly Hours &amp; Wage Activity'!AA486 = "FT", 1,MIN(1,IF('3.Weekly Hours &amp; Wage Activity'!AA486 = "", "",MIN('3.Weekly Hours &amp; Wage Activity'!AA486/40,1)),IF('3.Weekly Hours &amp; Wage Activity'!AA486="", "",'3.Weekly Hours &amp; Wage Activity'!AA486/40 ))),0)</f>
        <v>0</v>
      </c>
      <c r="AS486" s="86">
        <f>IFERROR(IF('3.Weekly Hours &amp; Wage Activity'!AB486 = "FT", 1,MIN(1,IF('3.Weekly Hours &amp; Wage Activity'!AB486 = "", "",MIN('3.Weekly Hours &amp; Wage Activity'!AB486/40,1)),IF('3.Weekly Hours &amp; Wage Activity'!AB486="", "",'3.Weekly Hours &amp; Wage Activity'!AB486/40 ))),0)</f>
        <v>0</v>
      </c>
      <c r="AT486" s="86">
        <f>IFERROR(IF('3.Weekly Hours &amp; Wage Activity'!AC486 = "FT", 1,MIN(1,IF('3.Weekly Hours &amp; Wage Activity'!AC486 = "", "",MIN('3.Weekly Hours &amp; Wage Activity'!AC486/40,1)),IF('3.Weekly Hours &amp; Wage Activity'!AC486="", "",'3.Weekly Hours &amp; Wage Activity'!AC486/40 ))),0)</f>
        <v>0</v>
      </c>
      <c r="AU486" s="86">
        <f>IFERROR(IF('3.Weekly Hours &amp; Wage Activity'!AD486 = "FT", 1,MIN(1,IF('3.Weekly Hours &amp; Wage Activity'!AD486 = "", "",MIN('3.Weekly Hours &amp; Wage Activity'!AD486/40,1)),IF('3.Weekly Hours &amp; Wage Activity'!AD486="", "",'3.Weekly Hours &amp; Wage Activity'!AD486/40 ))),0)</f>
        <v>0</v>
      </c>
      <c r="AV486" s="86">
        <f>IFERROR(IF('3.Weekly Hours &amp; Wage Activity'!AE486 = "FT", 1,MIN(1,IF('3.Weekly Hours &amp; Wage Activity'!AE486 = "", "",MIN('3.Weekly Hours &amp; Wage Activity'!AE486/40,1)),IF('3.Weekly Hours &amp; Wage Activity'!AE486="", "",'3.Weekly Hours &amp; Wage Activity'!AE486/40 ))),0)</f>
        <v>0</v>
      </c>
      <c r="AW486" s="86">
        <f>IFERROR(IF('3.Weekly Hours &amp; Wage Activity'!AF486 = "FT", 1,MIN(1,IF('3.Weekly Hours &amp; Wage Activity'!AF486 = "", "",MIN('3.Weekly Hours &amp; Wage Activity'!AF486/40,1)),IF('3.Weekly Hours &amp; Wage Activity'!AF486="", "",'3.Weekly Hours &amp; Wage Activity'!AF486/40 ))),0)</f>
        <v>0</v>
      </c>
      <c r="AX486" s="86">
        <f>IFERROR(IF('3.Weekly Hours &amp; Wage Activity'!AG486 = "FT", 1,MIN(1,IF('3.Weekly Hours &amp; Wage Activity'!AG486 = "", "",MIN('3.Weekly Hours &amp; Wage Activity'!AG486/40,1)),IF('3.Weekly Hours &amp; Wage Activity'!AG486="", "",'3.Weekly Hours &amp; Wage Activity'!AG486/40 ))),0)</f>
        <v>0</v>
      </c>
      <c r="AY486" s="523">
        <f>SUM( IF(COUNTIF('3.Weekly Hours &amp; Wage Activity'!J486:Q486, "&lt;&gt;FT") = 0, COLUMNS('3.Weekly Hours &amp; Wage Activity'!J486:AG486) * 40, '3.Weekly Hours &amp; Wage Activity'!J486:AG486))</f>
        <v>0</v>
      </c>
      <c r="AZ486" s="86">
        <f t="shared" si="55"/>
        <v>0</v>
      </c>
      <c r="BA486" s="87">
        <f t="shared" si="56"/>
        <v>0</v>
      </c>
      <c r="BB486" s="74" t="str">
        <f>IF('2.Census &amp; Reference Benchmarks'!K486 = "", "", '2.Census &amp; Reference Benchmarks'!K486)</f>
        <v/>
      </c>
      <c r="BC486" s="185">
        <f>IF('2.Census &amp; Reference Benchmarks'!L486="N/A",IF(OR(AND(G486="",I486=""),AND(G486&lt;DATEVALUE("1/1/2020"),OR(I486="",I486&gt;DATEVALUE("3/31/2020")))),177.14,IF(OR(I486 = "", I486 &gt; DATEVALUE("1/31/2020")), ROUND(177.14*((DATEVALUE("2/1/2020") -G486)/31),1))),IF('2.Census &amp; Reference Benchmarks'!L486="",0,'2.Census &amp; Reference Benchmarks'!L486))</f>
        <v>0</v>
      </c>
      <c r="BD486" s="74" t="str">
        <f>IF('2.Census &amp; Reference Benchmarks'!N486 = "", "", '2.Census &amp; Reference Benchmarks'!N486)</f>
        <v/>
      </c>
      <c r="BE486" s="185">
        <f>IF('2.Census &amp; Reference Benchmarks'!O486="N/A",IF(OR(AND(G486="",I486=""),AND(G486&lt;=DATEVALUE("2/1/2020"),OR(I486="",I486&gt;=DATEVALUE("2/29/2020")))),165.71,IF(AND(G486&gt;DATEVALUE("2/1/2020"),OR(I486="",I486&lt;=DATEVALUE("2/29/2020"))),((DATEVALUE("3/1/2020")-G486)/29)*165.71,"")),IF('2.Census &amp; Reference Benchmarks'!O486="",0,'2.Census &amp; Reference Benchmarks'!O486))</f>
        <v>0</v>
      </c>
    </row>
    <row r="487" spans="1:57" x14ac:dyDescent="0.25">
      <c r="A487" s="3"/>
      <c r="B487" s="56">
        <f>IF('2.Census &amp; Reference Benchmarks'!B487 &lt;&gt;"",'2.Census &amp; Reference Benchmarks'!B487,"")</f>
        <v>0</v>
      </c>
      <c r="C487" s="56">
        <f>IF('2.Census &amp; Reference Benchmarks'!C487 &lt;&gt;"",'2.Census &amp; Reference Benchmarks'!C487,"")</f>
        <v>0</v>
      </c>
      <c r="D487" s="57" t="str">
        <f>IF('2.Census &amp; Reference Benchmarks'!D487 &lt;&gt;"",'2.Census &amp; Reference Benchmarks'!D487,"")</f>
        <v/>
      </c>
      <c r="E487" s="56" t="str">
        <f>IF('2.Census &amp; Reference Benchmarks'!E487 &lt;&gt;"",'2.Census &amp; Reference Benchmarks'!E487,"")</f>
        <v/>
      </c>
      <c r="F487" s="56" t="str">
        <f>IF('2.Census &amp; Reference Benchmarks'!F487 &lt;&gt;"",'2.Census &amp; Reference Benchmarks'!F487,"")</f>
        <v/>
      </c>
      <c r="G487" s="58" t="str">
        <f>IF('2.Census &amp; Reference Benchmarks'!G487 &lt;&gt;"",'2.Census &amp; Reference Benchmarks'!G487,"")</f>
        <v/>
      </c>
      <c r="H487" s="58" t="str">
        <f>IF('2.Census &amp; Reference Benchmarks'!H487 &lt;&gt;"",'2.Census &amp; Reference Benchmarks'!H487,"")</f>
        <v/>
      </c>
      <c r="I487" s="58" t="str">
        <f>IF('2.Census &amp; Reference Benchmarks'!I487 &lt;&gt;"",'2.Census &amp; Reference Benchmarks'!I487,"")</f>
        <v/>
      </c>
      <c r="J487" s="69" t="str">
        <f>IF('2.Census &amp; Reference Benchmarks'!J487 &lt;&gt;"",'2.Census &amp; Reference Benchmarks'!J487,"")</f>
        <v/>
      </c>
      <c r="K487" s="58" t="str">
        <f>IF('7.Safe Harbor Input Data &amp; Calc'!Q489 &lt;&gt; "", '7.Safe Harbor Input Data &amp; Calc'!Q489, "")</f>
        <v>No</v>
      </c>
      <c r="L487" s="59" t="str">
        <f>IF('2.Census &amp; Reference Benchmarks'!T487&lt;&gt; "",'2.Census &amp; Reference Benchmarks'!T487,"")</f>
        <v/>
      </c>
      <c r="M487" s="60">
        <f>'2.Census &amp; Reference Benchmarks'!M487</f>
        <v>0</v>
      </c>
      <c r="N487" s="60">
        <f>'2.Census &amp; Reference Benchmarks'!P487</f>
        <v>0</v>
      </c>
      <c r="O487" s="60">
        <f>'2.Census &amp; Reference Benchmarks'!S487</f>
        <v>0</v>
      </c>
      <c r="P487" s="52">
        <f>IF( AND(I487 &lt; '1. Summary for SBA'!$J$7, I487 &lt;&gt;""), 0, IF(AND(G487="",I487=""),SUM(M487:O487)*4,IF(I487&lt;'1. Summary for SBA'!$J$7,0,IF(K487="Yes",0,IF(H487="Salary",IF(AND(SUM(M487:O487)*4&lt;100000,L487=""),(SUM(M487:O487)/(IF(OR(I487=0,I487&gt;=DATEVALUE("3/31/2020")),DATEVALUE("3/31/2020"),I487)-IF(OR(G487&lt;=DATEVALUE("1/1/2020"), G487 = ""),DATEVALUE("1/1/2020"),IF(OR(MONTH(G487)=1),G487+1,IF(MONTH(G487)=3,G487,G487-1)))))*360,0),0)))))</f>
        <v>0</v>
      </c>
      <c r="Q487" s="52">
        <f t="shared" si="57"/>
        <v>0</v>
      </c>
      <c r="R487" s="67">
        <f t="shared" si="51"/>
        <v>0</v>
      </c>
      <c r="S487" s="53">
        <f>SUM('3.Weekly Hours &amp; Wage Activity'!AI487:BF487)</f>
        <v>0</v>
      </c>
      <c r="T487" s="53">
        <f>IF(AND(I487&lt;&gt; "",  I487 &lt; '1. Summary for SBA'!$J$11 +168, I487 &gt; '1. Summary for SBA'!$J$11),S487+(((168-(I487-'1. Summary for SBA'!$J$11+1))*S487)/((I487-'1. Summary for SBA'!$J$11+1))),0)</f>
        <v>0</v>
      </c>
      <c r="U487" s="369">
        <f>IF(K487= "Yes",0,IF( H487 = "salary",IF(T487 = 0,MAX(0,$R487-$S487), R487-T487),IF( H487 = "Hourly",'6. Hourly EE Wage Reduction'!AA487, 0)))</f>
        <v>0</v>
      </c>
      <c r="V487" s="67">
        <f t="shared" si="52"/>
        <v>0</v>
      </c>
      <c r="W487" s="405" t="str">
        <f>IF(U487 = 0, "No",IF('6. Hourly EE Wage Reduction'!T487 &gt;'6. Hourly EE Wage Reduction'!W487, "Yes", "No"))</f>
        <v>No</v>
      </c>
      <c r="X487" s="67">
        <f t="shared" si="53"/>
        <v>0</v>
      </c>
      <c r="Y487" s="67">
        <f t="shared" si="54"/>
        <v>0</v>
      </c>
      <c r="AA487" s="86">
        <f>IFERROR(IF('3.Weekly Hours &amp; Wage Activity'!J487 = "FT", 1,MIN(1,IF('3.Weekly Hours &amp; Wage Activity'!J487 = "", "",MIN('3.Weekly Hours &amp; Wage Activity'!J487/40,1)),IF('3.Weekly Hours &amp; Wage Activity'!J487="", "",'3.Weekly Hours &amp; Wage Activity'!J487/40 ))),0)</f>
        <v>0</v>
      </c>
      <c r="AB487" s="86">
        <f>IFERROR(IF('3.Weekly Hours &amp; Wage Activity'!K487 = "FT", 1,MIN(1,IF('3.Weekly Hours &amp; Wage Activity'!K487 = "", "",MIN('3.Weekly Hours &amp; Wage Activity'!K487/40,1)),IF('3.Weekly Hours &amp; Wage Activity'!K487="", "",'3.Weekly Hours &amp; Wage Activity'!K487/40 ))),0)</f>
        <v>0</v>
      </c>
      <c r="AC487" s="86">
        <f>IFERROR(IF('3.Weekly Hours &amp; Wage Activity'!L487 = "FT", 1,MIN(1,IF('3.Weekly Hours &amp; Wage Activity'!L487 = "", "",MIN('3.Weekly Hours &amp; Wage Activity'!L487/40,1)),IF('3.Weekly Hours &amp; Wage Activity'!L487="", "",'3.Weekly Hours &amp; Wage Activity'!L487/40 ))),0)</f>
        <v>0</v>
      </c>
      <c r="AD487" s="86">
        <f>IFERROR(IF('3.Weekly Hours &amp; Wage Activity'!M487 = "FT", 1,MIN(1,IF('3.Weekly Hours &amp; Wage Activity'!M487 = "", "",MIN('3.Weekly Hours &amp; Wage Activity'!M487/40,1)),IF('3.Weekly Hours &amp; Wage Activity'!M487="", "",'3.Weekly Hours &amp; Wage Activity'!M487/40 ))),0)</f>
        <v>0</v>
      </c>
      <c r="AE487" s="86">
        <f>IFERROR(IF('3.Weekly Hours &amp; Wage Activity'!N487 = "FT", 1,MIN(1,IF('3.Weekly Hours &amp; Wage Activity'!N487 = "", "",MIN('3.Weekly Hours &amp; Wage Activity'!N487/40,1)),IF('3.Weekly Hours &amp; Wage Activity'!N487="", "",'3.Weekly Hours &amp; Wage Activity'!N487/40 ))),0)</f>
        <v>0</v>
      </c>
      <c r="AF487" s="86">
        <f>IFERROR(IF('3.Weekly Hours &amp; Wage Activity'!O487 = "FT", 1,MIN(1,IF('3.Weekly Hours &amp; Wage Activity'!O487 = "", "",MIN('3.Weekly Hours &amp; Wage Activity'!O487/40,1)),IF('3.Weekly Hours &amp; Wage Activity'!O487="", "",'3.Weekly Hours &amp; Wage Activity'!O487/40 ))),0)</f>
        <v>0</v>
      </c>
      <c r="AG487" s="86">
        <f>IFERROR(IF('3.Weekly Hours &amp; Wage Activity'!P487 = "FT", 1,MIN(1,IF('3.Weekly Hours &amp; Wage Activity'!P487 = "", "",MIN('3.Weekly Hours &amp; Wage Activity'!P487/40,1)),IF('3.Weekly Hours &amp; Wage Activity'!P487="", "",'3.Weekly Hours &amp; Wage Activity'!P487/40 ))),0)</f>
        <v>0</v>
      </c>
      <c r="AH487" s="86">
        <f>IFERROR(IF('3.Weekly Hours &amp; Wage Activity'!Q487 = "FT", 1,MIN(1,IF('3.Weekly Hours &amp; Wage Activity'!Q487 = "", "",MIN('3.Weekly Hours &amp; Wage Activity'!Q487/40,1)),IF('3.Weekly Hours &amp; Wage Activity'!Q487="", "",'3.Weekly Hours &amp; Wage Activity'!Q487/40 ))),0)</f>
        <v>0</v>
      </c>
      <c r="AI487" s="86">
        <f>IFERROR(IF('3.Weekly Hours &amp; Wage Activity'!R487 = "FT", 1,MIN(1,IF('3.Weekly Hours &amp; Wage Activity'!R487 = "", "",MIN('3.Weekly Hours &amp; Wage Activity'!R487/40,1)),IF('3.Weekly Hours &amp; Wage Activity'!R487="", "",'3.Weekly Hours &amp; Wage Activity'!R487/40 ))),0)</f>
        <v>0</v>
      </c>
      <c r="AJ487" s="86">
        <f>IFERROR(IF('3.Weekly Hours &amp; Wage Activity'!S487 = "FT", 1,MIN(1,IF('3.Weekly Hours &amp; Wage Activity'!S487 = "", "",MIN('3.Weekly Hours &amp; Wage Activity'!S487/40,1)),IF('3.Weekly Hours &amp; Wage Activity'!S487="", "",'3.Weekly Hours &amp; Wage Activity'!S487/40 ))),0)</f>
        <v>0</v>
      </c>
      <c r="AK487" s="86">
        <f>IFERROR(IF('3.Weekly Hours &amp; Wage Activity'!T487 = "FT", 1,MIN(1,IF('3.Weekly Hours &amp; Wage Activity'!T487 = "", "",MIN('3.Weekly Hours &amp; Wage Activity'!T487/40,1)),IF('3.Weekly Hours &amp; Wage Activity'!T487="", "",'3.Weekly Hours &amp; Wage Activity'!T487/40 ))),0)</f>
        <v>0</v>
      </c>
      <c r="AL487" s="86">
        <f>IFERROR(IF('3.Weekly Hours &amp; Wage Activity'!U487 = "FT", 1,MIN(1,IF('3.Weekly Hours &amp; Wage Activity'!U487 = "", "",MIN('3.Weekly Hours &amp; Wage Activity'!U487/40,1)),IF('3.Weekly Hours &amp; Wage Activity'!U487="", "",'3.Weekly Hours &amp; Wage Activity'!U487/40 ))),0)</f>
        <v>0</v>
      </c>
      <c r="AM487" s="86">
        <f>IFERROR(IF('3.Weekly Hours &amp; Wage Activity'!V487 = "FT", 1,MIN(1,IF('3.Weekly Hours &amp; Wage Activity'!V487 = "", "",MIN('3.Weekly Hours &amp; Wage Activity'!V487/40,1)),IF('3.Weekly Hours &amp; Wage Activity'!V487="", "",'3.Weekly Hours &amp; Wage Activity'!V487/40 ))),0)</f>
        <v>0</v>
      </c>
      <c r="AN487" s="86">
        <f>IFERROR(IF('3.Weekly Hours &amp; Wage Activity'!W487 = "FT", 1,MIN(1,IF('3.Weekly Hours &amp; Wage Activity'!W487 = "", "",MIN('3.Weekly Hours &amp; Wage Activity'!W487/40,1)),IF('3.Weekly Hours &amp; Wage Activity'!W487="", "",'3.Weekly Hours &amp; Wage Activity'!W487/40 ))),0)</f>
        <v>0</v>
      </c>
      <c r="AO487" s="86">
        <f>IFERROR(IF('3.Weekly Hours &amp; Wage Activity'!X487 = "FT", 1,MIN(1,IF('3.Weekly Hours &amp; Wage Activity'!X487 = "", "",MIN('3.Weekly Hours &amp; Wage Activity'!X487/40,1)),IF('3.Weekly Hours &amp; Wage Activity'!X487="", "",'3.Weekly Hours &amp; Wage Activity'!X487/40 ))),0)</f>
        <v>0</v>
      </c>
      <c r="AP487" s="86">
        <f>IFERROR(IF('3.Weekly Hours &amp; Wage Activity'!Y487 = "FT", 1,MIN(1,IF('3.Weekly Hours &amp; Wage Activity'!Y487 = "", "",MIN('3.Weekly Hours &amp; Wage Activity'!Y487/40,1)),IF('3.Weekly Hours &amp; Wage Activity'!Y487="", "",'3.Weekly Hours &amp; Wage Activity'!Y487/40 ))),0)</f>
        <v>0</v>
      </c>
      <c r="AQ487" s="86">
        <f>IFERROR(IF('3.Weekly Hours &amp; Wage Activity'!Z487 = "FT", 1,MIN(1,IF('3.Weekly Hours &amp; Wage Activity'!Z487 = "", "",MIN('3.Weekly Hours &amp; Wage Activity'!Z487/40,1)),IF('3.Weekly Hours &amp; Wage Activity'!Z487="", "",'3.Weekly Hours &amp; Wage Activity'!Z487/40 ))),0)</f>
        <v>0</v>
      </c>
      <c r="AR487" s="86">
        <f>IFERROR(IF('3.Weekly Hours &amp; Wage Activity'!AA487 = "FT", 1,MIN(1,IF('3.Weekly Hours &amp; Wage Activity'!AA487 = "", "",MIN('3.Weekly Hours &amp; Wage Activity'!AA487/40,1)),IF('3.Weekly Hours &amp; Wage Activity'!AA487="", "",'3.Weekly Hours &amp; Wage Activity'!AA487/40 ))),0)</f>
        <v>0</v>
      </c>
      <c r="AS487" s="86">
        <f>IFERROR(IF('3.Weekly Hours &amp; Wage Activity'!AB487 = "FT", 1,MIN(1,IF('3.Weekly Hours &amp; Wage Activity'!AB487 = "", "",MIN('3.Weekly Hours &amp; Wage Activity'!AB487/40,1)),IF('3.Weekly Hours &amp; Wage Activity'!AB487="", "",'3.Weekly Hours &amp; Wage Activity'!AB487/40 ))),0)</f>
        <v>0</v>
      </c>
      <c r="AT487" s="86">
        <f>IFERROR(IF('3.Weekly Hours &amp; Wage Activity'!AC487 = "FT", 1,MIN(1,IF('3.Weekly Hours &amp; Wage Activity'!AC487 = "", "",MIN('3.Weekly Hours &amp; Wage Activity'!AC487/40,1)),IF('3.Weekly Hours &amp; Wage Activity'!AC487="", "",'3.Weekly Hours &amp; Wage Activity'!AC487/40 ))),0)</f>
        <v>0</v>
      </c>
      <c r="AU487" s="86">
        <f>IFERROR(IF('3.Weekly Hours &amp; Wage Activity'!AD487 = "FT", 1,MIN(1,IF('3.Weekly Hours &amp; Wage Activity'!AD487 = "", "",MIN('3.Weekly Hours &amp; Wage Activity'!AD487/40,1)),IF('3.Weekly Hours &amp; Wage Activity'!AD487="", "",'3.Weekly Hours &amp; Wage Activity'!AD487/40 ))),0)</f>
        <v>0</v>
      </c>
      <c r="AV487" s="86">
        <f>IFERROR(IF('3.Weekly Hours &amp; Wage Activity'!AE487 = "FT", 1,MIN(1,IF('3.Weekly Hours &amp; Wage Activity'!AE487 = "", "",MIN('3.Weekly Hours &amp; Wage Activity'!AE487/40,1)),IF('3.Weekly Hours &amp; Wage Activity'!AE487="", "",'3.Weekly Hours &amp; Wage Activity'!AE487/40 ))),0)</f>
        <v>0</v>
      </c>
      <c r="AW487" s="86">
        <f>IFERROR(IF('3.Weekly Hours &amp; Wage Activity'!AF487 = "FT", 1,MIN(1,IF('3.Weekly Hours &amp; Wage Activity'!AF487 = "", "",MIN('3.Weekly Hours &amp; Wage Activity'!AF487/40,1)),IF('3.Weekly Hours &amp; Wage Activity'!AF487="", "",'3.Weekly Hours &amp; Wage Activity'!AF487/40 ))),0)</f>
        <v>0</v>
      </c>
      <c r="AX487" s="86">
        <f>IFERROR(IF('3.Weekly Hours &amp; Wage Activity'!AG487 = "FT", 1,MIN(1,IF('3.Weekly Hours &amp; Wage Activity'!AG487 = "", "",MIN('3.Weekly Hours &amp; Wage Activity'!AG487/40,1)),IF('3.Weekly Hours &amp; Wage Activity'!AG487="", "",'3.Weekly Hours &amp; Wage Activity'!AG487/40 ))),0)</f>
        <v>0</v>
      </c>
      <c r="AY487" s="523">
        <f>SUM( IF(COUNTIF('3.Weekly Hours &amp; Wage Activity'!J487:Q487, "&lt;&gt;FT") = 0, COLUMNS('3.Weekly Hours &amp; Wage Activity'!J487:AG487) * 40, '3.Weekly Hours &amp; Wage Activity'!J487:AG487))</f>
        <v>0</v>
      </c>
      <c r="AZ487" s="86">
        <f t="shared" si="55"/>
        <v>0</v>
      </c>
      <c r="BA487" s="87">
        <f t="shared" si="56"/>
        <v>0</v>
      </c>
      <c r="BB487" s="74" t="str">
        <f>IF('2.Census &amp; Reference Benchmarks'!K487 = "", "", '2.Census &amp; Reference Benchmarks'!K487)</f>
        <v/>
      </c>
      <c r="BC487" s="185">
        <f>IF('2.Census &amp; Reference Benchmarks'!L487="N/A",IF(OR(AND(G487="",I487=""),AND(G487&lt;DATEVALUE("1/1/2020"),OR(I487="",I487&gt;DATEVALUE("3/31/2020")))),177.14,IF(OR(I487 = "", I487 &gt; DATEVALUE("1/31/2020")), ROUND(177.14*((DATEVALUE("2/1/2020") -G487)/31),1))),IF('2.Census &amp; Reference Benchmarks'!L487="",0,'2.Census &amp; Reference Benchmarks'!L487))</f>
        <v>0</v>
      </c>
      <c r="BD487" s="74" t="str">
        <f>IF('2.Census &amp; Reference Benchmarks'!N487 = "", "", '2.Census &amp; Reference Benchmarks'!N487)</f>
        <v/>
      </c>
      <c r="BE487" s="185">
        <f>IF('2.Census &amp; Reference Benchmarks'!O487="N/A",IF(OR(AND(G487="",I487=""),AND(G487&lt;=DATEVALUE("2/1/2020"),OR(I487="",I487&gt;=DATEVALUE("2/29/2020")))),165.71,IF(AND(G487&gt;DATEVALUE("2/1/2020"),OR(I487="",I487&lt;=DATEVALUE("2/29/2020"))),((DATEVALUE("3/1/2020")-G487)/29)*165.71,"")),IF('2.Census &amp; Reference Benchmarks'!O487="",0,'2.Census &amp; Reference Benchmarks'!O487))</f>
        <v>0</v>
      </c>
    </row>
    <row r="488" spans="1:57" x14ac:dyDescent="0.25">
      <c r="A488" s="3"/>
      <c r="B488" s="56">
        <f>IF('2.Census &amp; Reference Benchmarks'!B488 &lt;&gt;"",'2.Census &amp; Reference Benchmarks'!B488,"")</f>
        <v>0</v>
      </c>
      <c r="C488" s="56">
        <f>IF('2.Census &amp; Reference Benchmarks'!C488 &lt;&gt;"",'2.Census &amp; Reference Benchmarks'!C488,"")</f>
        <v>0</v>
      </c>
      <c r="D488" s="57" t="str">
        <f>IF('2.Census &amp; Reference Benchmarks'!D488 &lt;&gt;"",'2.Census &amp; Reference Benchmarks'!D488,"")</f>
        <v/>
      </c>
      <c r="E488" s="56" t="str">
        <f>IF('2.Census &amp; Reference Benchmarks'!E488 &lt;&gt;"",'2.Census &amp; Reference Benchmarks'!E488,"")</f>
        <v/>
      </c>
      <c r="F488" s="56" t="str">
        <f>IF('2.Census &amp; Reference Benchmarks'!F488 &lt;&gt;"",'2.Census &amp; Reference Benchmarks'!F488,"")</f>
        <v/>
      </c>
      <c r="G488" s="58" t="str">
        <f>IF('2.Census &amp; Reference Benchmarks'!G488 &lt;&gt;"",'2.Census &amp; Reference Benchmarks'!G488,"")</f>
        <v/>
      </c>
      <c r="H488" s="58" t="str">
        <f>IF('2.Census &amp; Reference Benchmarks'!H488 &lt;&gt;"",'2.Census &amp; Reference Benchmarks'!H488,"")</f>
        <v/>
      </c>
      <c r="I488" s="58" t="str">
        <f>IF('2.Census &amp; Reference Benchmarks'!I488 &lt;&gt;"",'2.Census &amp; Reference Benchmarks'!I488,"")</f>
        <v/>
      </c>
      <c r="J488" s="69" t="str">
        <f>IF('2.Census &amp; Reference Benchmarks'!J488 &lt;&gt;"",'2.Census &amp; Reference Benchmarks'!J488,"")</f>
        <v/>
      </c>
      <c r="K488" s="58" t="str">
        <f>IF('7.Safe Harbor Input Data &amp; Calc'!Q490 &lt;&gt; "", '7.Safe Harbor Input Data &amp; Calc'!Q490, "")</f>
        <v>No</v>
      </c>
      <c r="L488" s="59" t="str">
        <f>IF('2.Census &amp; Reference Benchmarks'!T488&lt;&gt; "",'2.Census &amp; Reference Benchmarks'!T488,"")</f>
        <v/>
      </c>
      <c r="M488" s="60">
        <f>'2.Census &amp; Reference Benchmarks'!M488</f>
        <v>0</v>
      </c>
      <c r="N488" s="60">
        <f>'2.Census &amp; Reference Benchmarks'!P488</f>
        <v>0</v>
      </c>
      <c r="O488" s="60">
        <f>'2.Census &amp; Reference Benchmarks'!S488</f>
        <v>0</v>
      </c>
      <c r="P488" s="52">
        <f>IF( AND(I488 &lt; '1. Summary for SBA'!$J$7, I488 &lt;&gt;""), 0, IF(AND(G488="",I488=""),SUM(M488:O488)*4,IF(I488&lt;'1. Summary for SBA'!$J$7,0,IF(K488="Yes",0,IF(H488="Salary",IF(AND(SUM(M488:O488)*4&lt;100000,L488=""),(SUM(M488:O488)/(IF(OR(I488=0,I488&gt;=DATEVALUE("3/31/2020")),DATEVALUE("3/31/2020"),I488)-IF(OR(G488&lt;=DATEVALUE("1/1/2020"), G488 = ""),DATEVALUE("1/1/2020"),IF(OR(MONTH(G488)=1),G488+1,IF(MONTH(G488)=3,G488,G488-1)))))*360,0),0)))))</f>
        <v>0</v>
      </c>
      <c r="Q488" s="52">
        <f t="shared" si="57"/>
        <v>0</v>
      </c>
      <c r="R488" s="67">
        <f t="shared" si="51"/>
        <v>0</v>
      </c>
      <c r="S488" s="53">
        <f>SUM('3.Weekly Hours &amp; Wage Activity'!AI488:BF488)</f>
        <v>0</v>
      </c>
      <c r="T488" s="53">
        <f>IF(AND(I488&lt;&gt; "",  I488 &lt; '1. Summary for SBA'!$J$11 +168, I488 &gt; '1. Summary for SBA'!$J$11),S488+(((168-(I488-'1. Summary for SBA'!$J$11+1))*S488)/((I488-'1. Summary for SBA'!$J$11+1))),0)</f>
        <v>0</v>
      </c>
      <c r="U488" s="369">
        <f>IF(K488= "Yes",0,IF( H488 = "salary",IF(T488 = 0,MAX(0,$R488-$S488), R488-T488),IF( H488 = "Hourly",'6. Hourly EE Wage Reduction'!AA488, 0)))</f>
        <v>0</v>
      </c>
      <c r="V488" s="67">
        <f t="shared" si="52"/>
        <v>0</v>
      </c>
      <c r="W488" s="405" t="str">
        <f>IF(U488 = 0, "No",IF('6. Hourly EE Wage Reduction'!T488 &gt;'6. Hourly EE Wage Reduction'!W488, "Yes", "No"))</f>
        <v>No</v>
      </c>
      <c r="X488" s="67">
        <f t="shared" si="53"/>
        <v>0</v>
      </c>
      <c r="Y488" s="67">
        <f t="shared" si="54"/>
        <v>0</v>
      </c>
      <c r="AA488" s="86">
        <f>IFERROR(IF('3.Weekly Hours &amp; Wage Activity'!J488 = "FT", 1,MIN(1,IF('3.Weekly Hours &amp; Wage Activity'!J488 = "", "",MIN('3.Weekly Hours &amp; Wage Activity'!J488/40,1)),IF('3.Weekly Hours &amp; Wage Activity'!J488="", "",'3.Weekly Hours &amp; Wage Activity'!J488/40 ))),0)</f>
        <v>0</v>
      </c>
      <c r="AB488" s="86">
        <f>IFERROR(IF('3.Weekly Hours &amp; Wage Activity'!K488 = "FT", 1,MIN(1,IF('3.Weekly Hours &amp; Wage Activity'!K488 = "", "",MIN('3.Weekly Hours &amp; Wage Activity'!K488/40,1)),IF('3.Weekly Hours &amp; Wage Activity'!K488="", "",'3.Weekly Hours &amp; Wage Activity'!K488/40 ))),0)</f>
        <v>0</v>
      </c>
      <c r="AC488" s="86">
        <f>IFERROR(IF('3.Weekly Hours &amp; Wage Activity'!L488 = "FT", 1,MIN(1,IF('3.Weekly Hours &amp; Wage Activity'!L488 = "", "",MIN('3.Weekly Hours &amp; Wage Activity'!L488/40,1)),IF('3.Weekly Hours &amp; Wage Activity'!L488="", "",'3.Weekly Hours &amp; Wage Activity'!L488/40 ))),0)</f>
        <v>0</v>
      </c>
      <c r="AD488" s="86">
        <f>IFERROR(IF('3.Weekly Hours &amp; Wage Activity'!M488 = "FT", 1,MIN(1,IF('3.Weekly Hours &amp; Wage Activity'!M488 = "", "",MIN('3.Weekly Hours &amp; Wage Activity'!M488/40,1)),IF('3.Weekly Hours &amp; Wage Activity'!M488="", "",'3.Weekly Hours &amp; Wage Activity'!M488/40 ))),0)</f>
        <v>0</v>
      </c>
      <c r="AE488" s="86">
        <f>IFERROR(IF('3.Weekly Hours &amp; Wage Activity'!N488 = "FT", 1,MIN(1,IF('3.Weekly Hours &amp; Wage Activity'!N488 = "", "",MIN('3.Weekly Hours &amp; Wage Activity'!N488/40,1)),IF('3.Weekly Hours &amp; Wage Activity'!N488="", "",'3.Weekly Hours &amp; Wage Activity'!N488/40 ))),0)</f>
        <v>0</v>
      </c>
      <c r="AF488" s="86">
        <f>IFERROR(IF('3.Weekly Hours &amp; Wage Activity'!O488 = "FT", 1,MIN(1,IF('3.Weekly Hours &amp; Wage Activity'!O488 = "", "",MIN('3.Weekly Hours &amp; Wage Activity'!O488/40,1)),IF('3.Weekly Hours &amp; Wage Activity'!O488="", "",'3.Weekly Hours &amp; Wage Activity'!O488/40 ))),0)</f>
        <v>0</v>
      </c>
      <c r="AG488" s="86">
        <f>IFERROR(IF('3.Weekly Hours &amp; Wage Activity'!P488 = "FT", 1,MIN(1,IF('3.Weekly Hours &amp; Wage Activity'!P488 = "", "",MIN('3.Weekly Hours &amp; Wage Activity'!P488/40,1)),IF('3.Weekly Hours &amp; Wage Activity'!P488="", "",'3.Weekly Hours &amp; Wage Activity'!P488/40 ))),0)</f>
        <v>0</v>
      </c>
      <c r="AH488" s="86">
        <f>IFERROR(IF('3.Weekly Hours &amp; Wage Activity'!Q488 = "FT", 1,MIN(1,IF('3.Weekly Hours &amp; Wage Activity'!Q488 = "", "",MIN('3.Weekly Hours &amp; Wage Activity'!Q488/40,1)),IF('3.Weekly Hours &amp; Wage Activity'!Q488="", "",'3.Weekly Hours &amp; Wage Activity'!Q488/40 ))),0)</f>
        <v>0</v>
      </c>
      <c r="AI488" s="86">
        <f>IFERROR(IF('3.Weekly Hours &amp; Wage Activity'!R488 = "FT", 1,MIN(1,IF('3.Weekly Hours &amp; Wage Activity'!R488 = "", "",MIN('3.Weekly Hours &amp; Wage Activity'!R488/40,1)),IF('3.Weekly Hours &amp; Wage Activity'!R488="", "",'3.Weekly Hours &amp; Wage Activity'!R488/40 ))),0)</f>
        <v>0</v>
      </c>
      <c r="AJ488" s="86">
        <f>IFERROR(IF('3.Weekly Hours &amp; Wage Activity'!S488 = "FT", 1,MIN(1,IF('3.Weekly Hours &amp; Wage Activity'!S488 = "", "",MIN('3.Weekly Hours &amp; Wage Activity'!S488/40,1)),IF('3.Weekly Hours &amp; Wage Activity'!S488="", "",'3.Weekly Hours &amp; Wage Activity'!S488/40 ))),0)</f>
        <v>0</v>
      </c>
      <c r="AK488" s="86">
        <f>IFERROR(IF('3.Weekly Hours &amp; Wage Activity'!T488 = "FT", 1,MIN(1,IF('3.Weekly Hours &amp; Wage Activity'!T488 = "", "",MIN('3.Weekly Hours &amp; Wage Activity'!T488/40,1)),IF('3.Weekly Hours &amp; Wage Activity'!T488="", "",'3.Weekly Hours &amp; Wage Activity'!T488/40 ))),0)</f>
        <v>0</v>
      </c>
      <c r="AL488" s="86">
        <f>IFERROR(IF('3.Weekly Hours &amp; Wage Activity'!U488 = "FT", 1,MIN(1,IF('3.Weekly Hours &amp; Wage Activity'!U488 = "", "",MIN('3.Weekly Hours &amp; Wage Activity'!U488/40,1)),IF('3.Weekly Hours &amp; Wage Activity'!U488="", "",'3.Weekly Hours &amp; Wage Activity'!U488/40 ))),0)</f>
        <v>0</v>
      </c>
      <c r="AM488" s="86">
        <f>IFERROR(IF('3.Weekly Hours &amp; Wage Activity'!V488 = "FT", 1,MIN(1,IF('3.Weekly Hours &amp; Wage Activity'!V488 = "", "",MIN('3.Weekly Hours &amp; Wage Activity'!V488/40,1)),IF('3.Weekly Hours &amp; Wage Activity'!V488="", "",'3.Weekly Hours &amp; Wage Activity'!V488/40 ))),0)</f>
        <v>0</v>
      </c>
      <c r="AN488" s="86">
        <f>IFERROR(IF('3.Weekly Hours &amp; Wage Activity'!W488 = "FT", 1,MIN(1,IF('3.Weekly Hours &amp; Wage Activity'!W488 = "", "",MIN('3.Weekly Hours &amp; Wage Activity'!W488/40,1)),IF('3.Weekly Hours &amp; Wage Activity'!W488="", "",'3.Weekly Hours &amp; Wage Activity'!W488/40 ))),0)</f>
        <v>0</v>
      </c>
      <c r="AO488" s="86">
        <f>IFERROR(IF('3.Weekly Hours &amp; Wage Activity'!X488 = "FT", 1,MIN(1,IF('3.Weekly Hours &amp; Wage Activity'!X488 = "", "",MIN('3.Weekly Hours &amp; Wage Activity'!X488/40,1)),IF('3.Weekly Hours &amp; Wage Activity'!X488="", "",'3.Weekly Hours &amp; Wage Activity'!X488/40 ))),0)</f>
        <v>0</v>
      </c>
      <c r="AP488" s="86">
        <f>IFERROR(IF('3.Weekly Hours &amp; Wage Activity'!Y488 = "FT", 1,MIN(1,IF('3.Weekly Hours &amp; Wage Activity'!Y488 = "", "",MIN('3.Weekly Hours &amp; Wage Activity'!Y488/40,1)),IF('3.Weekly Hours &amp; Wage Activity'!Y488="", "",'3.Weekly Hours &amp; Wage Activity'!Y488/40 ))),0)</f>
        <v>0</v>
      </c>
      <c r="AQ488" s="86">
        <f>IFERROR(IF('3.Weekly Hours &amp; Wage Activity'!Z488 = "FT", 1,MIN(1,IF('3.Weekly Hours &amp; Wage Activity'!Z488 = "", "",MIN('3.Weekly Hours &amp; Wage Activity'!Z488/40,1)),IF('3.Weekly Hours &amp; Wage Activity'!Z488="", "",'3.Weekly Hours &amp; Wage Activity'!Z488/40 ))),0)</f>
        <v>0</v>
      </c>
      <c r="AR488" s="86">
        <f>IFERROR(IF('3.Weekly Hours &amp; Wage Activity'!AA488 = "FT", 1,MIN(1,IF('3.Weekly Hours &amp; Wage Activity'!AA488 = "", "",MIN('3.Weekly Hours &amp; Wage Activity'!AA488/40,1)),IF('3.Weekly Hours &amp; Wage Activity'!AA488="", "",'3.Weekly Hours &amp; Wage Activity'!AA488/40 ))),0)</f>
        <v>0</v>
      </c>
      <c r="AS488" s="86">
        <f>IFERROR(IF('3.Weekly Hours &amp; Wage Activity'!AB488 = "FT", 1,MIN(1,IF('3.Weekly Hours &amp; Wage Activity'!AB488 = "", "",MIN('3.Weekly Hours &amp; Wage Activity'!AB488/40,1)),IF('3.Weekly Hours &amp; Wage Activity'!AB488="", "",'3.Weekly Hours &amp; Wage Activity'!AB488/40 ))),0)</f>
        <v>0</v>
      </c>
      <c r="AT488" s="86">
        <f>IFERROR(IF('3.Weekly Hours &amp; Wage Activity'!AC488 = "FT", 1,MIN(1,IF('3.Weekly Hours &amp; Wage Activity'!AC488 = "", "",MIN('3.Weekly Hours &amp; Wage Activity'!AC488/40,1)),IF('3.Weekly Hours &amp; Wage Activity'!AC488="", "",'3.Weekly Hours &amp; Wage Activity'!AC488/40 ))),0)</f>
        <v>0</v>
      </c>
      <c r="AU488" s="86">
        <f>IFERROR(IF('3.Weekly Hours &amp; Wage Activity'!AD488 = "FT", 1,MIN(1,IF('3.Weekly Hours &amp; Wage Activity'!AD488 = "", "",MIN('3.Weekly Hours &amp; Wage Activity'!AD488/40,1)),IF('3.Weekly Hours &amp; Wage Activity'!AD488="", "",'3.Weekly Hours &amp; Wage Activity'!AD488/40 ))),0)</f>
        <v>0</v>
      </c>
      <c r="AV488" s="86">
        <f>IFERROR(IF('3.Weekly Hours &amp; Wage Activity'!AE488 = "FT", 1,MIN(1,IF('3.Weekly Hours &amp; Wage Activity'!AE488 = "", "",MIN('3.Weekly Hours &amp; Wage Activity'!AE488/40,1)),IF('3.Weekly Hours &amp; Wage Activity'!AE488="", "",'3.Weekly Hours &amp; Wage Activity'!AE488/40 ))),0)</f>
        <v>0</v>
      </c>
      <c r="AW488" s="86">
        <f>IFERROR(IF('3.Weekly Hours &amp; Wage Activity'!AF488 = "FT", 1,MIN(1,IF('3.Weekly Hours &amp; Wage Activity'!AF488 = "", "",MIN('3.Weekly Hours &amp; Wage Activity'!AF488/40,1)),IF('3.Weekly Hours &amp; Wage Activity'!AF488="", "",'3.Weekly Hours &amp; Wage Activity'!AF488/40 ))),0)</f>
        <v>0</v>
      </c>
      <c r="AX488" s="86">
        <f>IFERROR(IF('3.Weekly Hours &amp; Wage Activity'!AG488 = "FT", 1,MIN(1,IF('3.Weekly Hours &amp; Wage Activity'!AG488 = "", "",MIN('3.Weekly Hours &amp; Wage Activity'!AG488/40,1)),IF('3.Weekly Hours &amp; Wage Activity'!AG488="", "",'3.Weekly Hours &amp; Wage Activity'!AG488/40 ))),0)</f>
        <v>0</v>
      </c>
      <c r="AY488" s="523">
        <f>SUM( IF(COUNTIF('3.Weekly Hours &amp; Wage Activity'!J488:Q488, "&lt;&gt;FT") = 0, COLUMNS('3.Weekly Hours &amp; Wage Activity'!J488:AG488) * 40, '3.Weekly Hours &amp; Wage Activity'!J488:AG488))</f>
        <v>0</v>
      </c>
      <c r="AZ488" s="86">
        <f t="shared" si="55"/>
        <v>0</v>
      </c>
      <c r="BA488" s="87">
        <f t="shared" si="56"/>
        <v>0</v>
      </c>
      <c r="BB488" s="74" t="str">
        <f>IF('2.Census &amp; Reference Benchmarks'!K488 = "", "", '2.Census &amp; Reference Benchmarks'!K488)</f>
        <v/>
      </c>
      <c r="BC488" s="185">
        <f>IF('2.Census &amp; Reference Benchmarks'!L488="N/A",IF(OR(AND(G488="",I488=""),AND(G488&lt;DATEVALUE("1/1/2020"),OR(I488="",I488&gt;DATEVALUE("3/31/2020")))),177.14,IF(OR(I488 = "", I488 &gt; DATEVALUE("1/31/2020")), ROUND(177.14*((DATEVALUE("2/1/2020") -G488)/31),1))),IF('2.Census &amp; Reference Benchmarks'!L488="",0,'2.Census &amp; Reference Benchmarks'!L488))</f>
        <v>0</v>
      </c>
      <c r="BD488" s="74" t="str">
        <f>IF('2.Census &amp; Reference Benchmarks'!N488 = "", "", '2.Census &amp; Reference Benchmarks'!N488)</f>
        <v/>
      </c>
      <c r="BE488" s="185">
        <f>IF('2.Census &amp; Reference Benchmarks'!O488="N/A",IF(OR(AND(G488="",I488=""),AND(G488&lt;=DATEVALUE("2/1/2020"),OR(I488="",I488&gt;=DATEVALUE("2/29/2020")))),165.71,IF(AND(G488&gt;DATEVALUE("2/1/2020"),OR(I488="",I488&lt;=DATEVALUE("2/29/2020"))),((DATEVALUE("3/1/2020")-G488)/29)*165.71,"")),IF('2.Census &amp; Reference Benchmarks'!O488="",0,'2.Census &amp; Reference Benchmarks'!O488))</f>
        <v>0</v>
      </c>
    </row>
    <row r="489" spans="1:57" x14ac:dyDescent="0.25">
      <c r="A489" s="3"/>
      <c r="B489" s="56">
        <f>IF('2.Census &amp; Reference Benchmarks'!B489 &lt;&gt;"",'2.Census &amp; Reference Benchmarks'!B489,"")</f>
        <v>0</v>
      </c>
      <c r="C489" s="56">
        <f>IF('2.Census &amp; Reference Benchmarks'!C489 &lt;&gt;"",'2.Census &amp; Reference Benchmarks'!C489,"")</f>
        <v>0</v>
      </c>
      <c r="D489" s="57" t="str">
        <f>IF('2.Census &amp; Reference Benchmarks'!D489 &lt;&gt;"",'2.Census &amp; Reference Benchmarks'!D489,"")</f>
        <v/>
      </c>
      <c r="E489" s="56" t="str">
        <f>IF('2.Census &amp; Reference Benchmarks'!E489 &lt;&gt;"",'2.Census &amp; Reference Benchmarks'!E489,"")</f>
        <v/>
      </c>
      <c r="F489" s="56" t="str">
        <f>IF('2.Census &amp; Reference Benchmarks'!F489 &lt;&gt;"",'2.Census &amp; Reference Benchmarks'!F489,"")</f>
        <v/>
      </c>
      <c r="G489" s="58" t="str">
        <f>IF('2.Census &amp; Reference Benchmarks'!G489 &lt;&gt;"",'2.Census &amp; Reference Benchmarks'!G489,"")</f>
        <v/>
      </c>
      <c r="H489" s="58" t="str">
        <f>IF('2.Census &amp; Reference Benchmarks'!H489 &lt;&gt;"",'2.Census &amp; Reference Benchmarks'!H489,"")</f>
        <v/>
      </c>
      <c r="I489" s="58" t="str">
        <f>IF('2.Census &amp; Reference Benchmarks'!I489 &lt;&gt;"",'2.Census &amp; Reference Benchmarks'!I489,"")</f>
        <v/>
      </c>
      <c r="J489" s="69" t="str">
        <f>IF('2.Census &amp; Reference Benchmarks'!J489 &lt;&gt;"",'2.Census &amp; Reference Benchmarks'!J489,"")</f>
        <v/>
      </c>
      <c r="K489" s="58" t="str">
        <f>IF('7.Safe Harbor Input Data &amp; Calc'!Q491 &lt;&gt; "", '7.Safe Harbor Input Data &amp; Calc'!Q491, "")</f>
        <v>No</v>
      </c>
      <c r="L489" s="59" t="str">
        <f>IF('2.Census &amp; Reference Benchmarks'!T489&lt;&gt; "",'2.Census &amp; Reference Benchmarks'!T489,"")</f>
        <v/>
      </c>
      <c r="M489" s="60">
        <f>'2.Census &amp; Reference Benchmarks'!M489</f>
        <v>0</v>
      </c>
      <c r="N489" s="60">
        <f>'2.Census &amp; Reference Benchmarks'!P489</f>
        <v>0</v>
      </c>
      <c r="O489" s="60">
        <f>'2.Census &amp; Reference Benchmarks'!S489</f>
        <v>0</v>
      </c>
      <c r="P489" s="52">
        <f>IF( AND(I489 &lt; '1. Summary for SBA'!$J$7, I489 &lt;&gt;""), 0, IF(AND(G489="",I489=""),SUM(M489:O489)*4,IF(I489&lt;'1. Summary for SBA'!$J$7,0,IF(K489="Yes",0,IF(H489="Salary",IF(AND(SUM(M489:O489)*4&lt;100000,L489=""),(SUM(M489:O489)/(IF(OR(I489=0,I489&gt;=DATEVALUE("3/31/2020")),DATEVALUE("3/31/2020"),I489)-IF(OR(G489&lt;=DATEVALUE("1/1/2020"), G489 = ""),DATEVALUE("1/1/2020"),IF(OR(MONTH(G489)=1),G489+1,IF(MONTH(G489)=3,G489,G489-1)))))*360,0),0)))))</f>
        <v>0</v>
      </c>
      <c r="Q489" s="52">
        <f t="shared" si="57"/>
        <v>0</v>
      </c>
      <c r="R489" s="67">
        <f t="shared" si="51"/>
        <v>0</v>
      </c>
      <c r="S489" s="53">
        <f>SUM('3.Weekly Hours &amp; Wage Activity'!AI489:BF489)</f>
        <v>0</v>
      </c>
      <c r="T489" s="53">
        <f>IF(AND(I489&lt;&gt; "",  I489 &lt; '1. Summary for SBA'!$J$11 +168, I489 &gt; '1. Summary for SBA'!$J$11),S489+(((168-(I489-'1. Summary for SBA'!$J$11+1))*S489)/((I489-'1. Summary for SBA'!$J$11+1))),0)</f>
        <v>0</v>
      </c>
      <c r="U489" s="369">
        <f>IF(K489= "Yes",0,IF( H489 = "salary",IF(T489 = 0,MAX(0,$R489-$S489), R489-T489),IF( H489 = "Hourly",'6. Hourly EE Wage Reduction'!AA489, 0)))</f>
        <v>0</v>
      </c>
      <c r="V489" s="67">
        <f t="shared" si="52"/>
        <v>0</v>
      </c>
      <c r="W489" s="405" t="str">
        <f>IF(U489 = 0, "No",IF('6. Hourly EE Wage Reduction'!T489 &gt;'6. Hourly EE Wage Reduction'!W489, "Yes", "No"))</f>
        <v>No</v>
      </c>
      <c r="X489" s="67">
        <f t="shared" si="53"/>
        <v>0</v>
      </c>
      <c r="Y489" s="67">
        <f t="shared" si="54"/>
        <v>0</v>
      </c>
      <c r="AA489" s="86">
        <f>IFERROR(IF('3.Weekly Hours &amp; Wage Activity'!J489 = "FT", 1,MIN(1,IF('3.Weekly Hours &amp; Wage Activity'!J489 = "", "",MIN('3.Weekly Hours &amp; Wage Activity'!J489/40,1)),IF('3.Weekly Hours &amp; Wage Activity'!J489="", "",'3.Weekly Hours &amp; Wage Activity'!J489/40 ))),0)</f>
        <v>0</v>
      </c>
      <c r="AB489" s="86">
        <f>IFERROR(IF('3.Weekly Hours &amp; Wage Activity'!K489 = "FT", 1,MIN(1,IF('3.Weekly Hours &amp; Wage Activity'!K489 = "", "",MIN('3.Weekly Hours &amp; Wage Activity'!K489/40,1)),IF('3.Weekly Hours &amp; Wage Activity'!K489="", "",'3.Weekly Hours &amp; Wage Activity'!K489/40 ))),0)</f>
        <v>0</v>
      </c>
      <c r="AC489" s="86">
        <f>IFERROR(IF('3.Weekly Hours &amp; Wage Activity'!L489 = "FT", 1,MIN(1,IF('3.Weekly Hours &amp; Wage Activity'!L489 = "", "",MIN('3.Weekly Hours &amp; Wage Activity'!L489/40,1)),IF('3.Weekly Hours &amp; Wage Activity'!L489="", "",'3.Weekly Hours &amp; Wage Activity'!L489/40 ))),0)</f>
        <v>0</v>
      </c>
      <c r="AD489" s="86">
        <f>IFERROR(IF('3.Weekly Hours &amp; Wage Activity'!M489 = "FT", 1,MIN(1,IF('3.Weekly Hours &amp; Wage Activity'!M489 = "", "",MIN('3.Weekly Hours &amp; Wage Activity'!M489/40,1)),IF('3.Weekly Hours &amp; Wage Activity'!M489="", "",'3.Weekly Hours &amp; Wage Activity'!M489/40 ))),0)</f>
        <v>0</v>
      </c>
      <c r="AE489" s="86">
        <f>IFERROR(IF('3.Weekly Hours &amp; Wage Activity'!N489 = "FT", 1,MIN(1,IF('3.Weekly Hours &amp; Wage Activity'!N489 = "", "",MIN('3.Weekly Hours &amp; Wage Activity'!N489/40,1)),IF('3.Weekly Hours &amp; Wage Activity'!N489="", "",'3.Weekly Hours &amp; Wage Activity'!N489/40 ))),0)</f>
        <v>0</v>
      </c>
      <c r="AF489" s="86">
        <f>IFERROR(IF('3.Weekly Hours &amp; Wage Activity'!O489 = "FT", 1,MIN(1,IF('3.Weekly Hours &amp; Wage Activity'!O489 = "", "",MIN('3.Weekly Hours &amp; Wage Activity'!O489/40,1)),IF('3.Weekly Hours &amp; Wage Activity'!O489="", "",'3.Weekly Hours &amp; Wage Activity'!O489/40 ))),0)</f>
        <v>0</v>
      </c>
      <c r="AG489" s="86">
        <f>IFERROR(IF('3.Weekly Hours &amp; Wage Activity'!P489 = "FT", 1,MIN(1,IF('3.Weekly Hours &amp; Wage Activity'!P489 = "", "",MIN('3.Weekly Hours &amp; Wage Activity'!P489/40,1)),IF('3.Weekly Hours &amp; Wage Activity'!P489="", "",'3.Weekly Hours &amp; Wage Activity'!P489/40 ))),0)</f>
        <v>0</v>
      </c>
      <c r="AH489" s="86">
        <f>IFERROR(IF('3.Weekly Hours &amp; Wage Activity'!Q489 = "FT", 1,MIN(1,IF('3.Weekly Hours &amp; Wage Activity'!Q489 = "", "",MIN('3.Weekly Hours &amp; Wage Activity'!Q489/40,1)),IF('3.Weekly Hours &amp; Wage Activity'!Q489="", "",'3.Weekly Hours &amp; Wage Activity'!Q489/40 ))),0)</f>
        <v>0</v>
      </c>
      <c r="AI489" s="86">
        <f>IFERROR(IF('3.Weekly Hours &amp; Wage Activity'!R489 = "FT", 1,MIN(1,IF('3.Weekly Hours &amp; Wage Activity'!R489 = "", "",MIN('3.Weekly Hours &amp; Wage Activity'!R489/40,1)),IF('3.Weekly Hours &amp; Wage Activity'!R489="", "",'3.Weekly Hours &amp; Wage Activity'!R489/40 ))),0)</f>
        <v>0</v>
      </c>
      <c r="AJ489" s="86">
        <f>IFERROR(IF('3.Weekly Hours &amp; Wage Activity'!S489 = "FT", 1,MIN(1,IF('3.Weekly Hours &amp; Wage Activity'!S489 = "", "",MIN('3.Weekly Hours &amp; Wage Activity'!S489/40,1)),IF('3.Weekly Hours &amp; Wage Activity'!S489="", "",'3.Weekly Hours &amp; Wage Activity'!S489/40 ))),0)</f>
        <v>0</v>
      </c>
      <c r="AK489" s="86">
        <f>IFERROR(IF('3.Weekly Hours &amp; Wage Activity'!T489 = "FT", 1,MIN(1,IF('3.Weekly Hours &amp; Wage Activity'!T489 = "", "",MIN('3.Weekly Hours &amp; Wage Activity'!T489/40,1)),IF('3.Weekly Hours &amp; Wage Activity'!T489="", "",'3.Weekly Hours &amp; Wage Activity'!T489/40 ))),0)</f>
        <v>0</v>
      </c>
      <c r="AL489" s="86">
        <f>IFERROR(IF('3.Weekly Hours &amp; Wage Activity'!U489 = "FT", 1,MIN(1,IF('3.Weekly Hours &amp; Wage Activity'!U489 = "", "",MIN('3.Weekly Hours &amp; Wage Activity'!U489/40,1)),IF('3.Weekly Hours &amp; Wage Activity'!U489="", "",'3.Weekly Hours &amp; Wage Activity'!U489/40 ))),0)</f>
        <v>0</v>
      </c>
      <c r="AM489" s="86">
        <f>IFERROR(IF('3.Weekly Hours &amp; Wage Activity'!V489 = "FT", 1,MIN(1,IF('3.Weekly Hours &amp; Wage Activity'!V489 = "", "",MIN('3.Weekly Hours &amp; Wage Activity'!V489/40,1)),IF('3.Weekly Hours &amp; Wage Activity'!V489="", "",'3.Weekly Hours &amp; Wage Activity'!V489/40 ))),0)</f>
        <v>0</v>
      </c>
      <c r="AN489" s="86">
        <f>IFERROR(IF('3.Weekly Hours &amp; Wage Activity'!W489 = "FT", 1,MIN(1,IF('3.Weekly Hours &amp; Wage Activity'!W489 = "", "",MIN('3.Weekly Hours &amp; Wage Activity'!W489/40,1)),IF('3.Weekly Hours &amp; Wage Activity'!W489="", "",'3.Weekly Hours &amp; Wage Activity'!W489/40 ))),0)</f>
        <v>0</v>
      </c>
      <c r="AO489" s="86">
        <f>IFERROR(IF('3.Weekly Hours &amp; Wage Activity'!X489 = "FT", 1,MIN(1,IF('3.Weekly Hours &amp; Wage Activity'!X489 = "", "",MIN('3.Weekly Hours &amp; Wage Activity'!X489/40,1)),IF('3.Weekly Hours &amp; Wage Activity'!X489="", "",'3.Weekly Hours &amp; Wage Activity'!X489/40 ))),0)</f>
        <v>0</v>
      </c>
      <c r="AP489" s="86">
        <f>IFERROR(IF('3.Weekly Hours &amp; Wage Activity'!Y489 = "FT", 1,MIN(1,IF('3.Weekly Hours &amp; Wage Activity'!Y489 = "", "",MIN('3.Weekly Hours &amp; Wage Activity'!Y489/40,1)),IF('3.Weekly Hours &amp; Wage Activity'!Y489="", "",'3.Weekly Hours &amp; Wage Activity'!Y489/40 ))),0)</f>
        <v>0</v>
      </c>
      <c r="AQ489" s="86">
        <f>IFERROR(IF('3.Weekly Hours &amp; Wage Activity'!Z489 = "FT", 1,MIN(1,IF('3.Weekly Hours &amp; Wage Activity'!Z489 = "", "",MIN('3.Weekly Hours &amp; Wage Activity'!Z489/40,1)),IF('3.Weekly Hours &amp; Wage Activity'!Z489="", "",'3.Weekly Hours &amp; Wage Activity'!Z489/40 ))),0)</f>
        <v>0</v>
      </c>
      <c r="AR489" s="86">
        <f>IFERROR(IF('3.Weekly Hours &amp; Wage Activity'!AA489 = "FT", 1,MIN(1,IF('3.Weekly Hours &amp; Wage Activity'!AA489 = "", "",MIN('3.Weekly Hours &amp; Wage Activity'!AA489/40,1)),IF('3.Weekly Hours &amp; Wage Activity'!AA489="", "",'3.Weekly Hours &amp; Wage Activity'!AA489/40 ))),0)</f>
        <v>0</v>
      </c>
      <c r="AS489" s="86">
        <f>IFERROR(IF('3.Weekly Hours &amp; Wage Activity'!AB489 = "FT", 1,MIN(1,IF('3.Weekly Hours &amp; Wage Activity'!AB489 = "", "",MIN('3.Weekly Hours &amp; Wage Activity'!AB489/40,1)),IF('3.Weekly Hours &amp; Wage Activity'!AB489="", "",'3.Weekly Hours &amp; Wage Activity'!AB489/40 ))),0)</f>
        <v>0</v>
      </c>
      <c r="AT489" s="86">
        <f>IFERROR(IF('3.Weekly Hours &amp; Wage Activity'!AC489 = "FT", 1,MIN(1,IF('3.Weekly Hours &amp; Wage Activity'!AC489 = "", "",MIN('3.Weekly Hours &amp; Wage Activity'!AC489/40,1)),IF('3.Weekly Hours &amp; Wage Activity'!AC489="", "",'3.Weekly Hours &amp; Wage Activity'!AC489/40 ))),0)</f>
        <v>0</v>
      </c>
      <c r="AU489" s="86">
        <f>IFERROR(IF('3.Weekly Hours &amp; Wage Activity'!AD489 = "FT", 1,MIN(1,IF('3.Weekly Hours &amp; Wage Activity'!AD489 = "", "",MIN('3.Weekly Hours &amp; Wage Activity'!AD489/40,1)),IF('3.Weekly Hours &amp; Wage Activity'!AD489="", "",'3.Weekly Hours &amp; Wage Activity'!AD489/40 ))),0)</f>
        <v>0</v>
      </c>
      <c r="AV489" s="86">
        <f>IFERROR(IF('3.Weekly Hours &amp; Wage Activity'!AE489 = "FT", 1,MIN(1,IF('3.Weekly Hours &amp; Wage Activity'!AE489 = "", "",MIN('3.Weekly Hours &amp; Wage Activity'!AE489/40,1)),IF('3.Weekly Hours &amp; Wage Activity'!AE489="", "",'3.Weekly Hours &amp; Wage Activity'!AE489/40 ))),0)</f>
        <v>0</v>
      </c>
      <c r="AW489" s="86">
        <f>IFERROR(IF('3.Weekly Hours &amp; Wage Activity'!AF489 = "FT", 1,MIN(1,IF('3.Weekly Hours &amp; Wage Activity'!AF489 = "", "",MIN('3.Weekly Hours &amp; Wage Activity'!AF489/40,1)),IF('3.Weekly Hours &amp; Wage Activity'!AF489="", "",'3.Weekly Hours &amp; Wage Activity'!AF489/40 ))),0)</f>
        <v>0</v>
      </c>
      <c r="AX489" s="86">
        <f>IFERROR(IF('3.Weekly Hours &amp; Wage Activity'!AG489 = "FT", 1,MIN(1,IF('3.Weekly Hours &amp; Wage Activity'!AG489 = "", "",MIN('3.Weekly Hours &amp; Wage Activity'!AG489/40,1)),IF('3.Weekly Hours &amp; Wage Activity'!AG489="", "",'3.Weekly Hours &amp; Wage Activity'!AG489/40 ))),0)</f>
        <v>0</v>
      </c>
      <c r="AY489" s="523">
        <f>SUM( IF(COUNTIF('3.Weekly Hours &amp; Wage Activity'!J489:Q489, "&lt;&gt;FT") = 0, COLUMNS('3.Weekly Hours &amp; Wage Activity'!J489:AG489) * 40, '3.Weekly Hours &amp; Wage Activity'!J489:AG489))</f>
        <v>0</v>
      </c>
      <c r="AZ489" s="86">
        <f t="shared" si="55"/>
        <v>0</v>
      </c>
      <c r="BA489" s="87">
        <f t="shared" si="56"/>
        <v>0</v>
      </c>
      <c r="BB489" s="74" t="str">
        <f>IF('2.Census &amp; Reference Benchmarks'!K489 = "", "", '2.Census &amp; Reference Benchmarks'!K489)</f>
        <v/>
      </c>
      <c r="BC489" s="185">
        <f>IF('2.Census &amp; Reference Benchmarks'!L489="N/A",IF(OR(AND(G489="",I489=""),AND(G489&lt;DATEVALUE("1/1/2020"),OR(I489="",I489&gt;DATEVALUE("3/31/2020")))),177.14,IF(OR(I489 = "", I489 &gt; DATEVALUE("1/31/2020")), ROUND(177.14*((DATEVALUE("2/1/2020") -G489)/31),1))),IF('2.Census &amp; Reference Benchmarks'!L489="",0,'2.Census &amp; Reference Benchmarks'!L489))</f>
        <v>0</v>
      </c>
      <c r="BD489" s="74" t="str">
        <f>IF('2.Census &amp; Reference Benchmarks'!N489 = "", "", '2.Census &amp; Reference Benchmarks'!N489)</f>
        <v/>
      </c>
      <c r="BE489" s="185">
        <f>IF('2.Census &amp; Reference Benchmarks'!O489="N/A",IF(OR(AND(G489="",I489=""),AND(G489&lt;=DATEVALUE("2/1/2020"),OR(I489="",I489&gt;=DATEVALUE("2/29/2020")))),165.71,IF(AND(G489&gt;DATEVALUE("2/1/2020"),OR(I489="",I489&lt;=DATEVALUE("2/29/2020"))),((DATEVALUE("3/1/2020")-G489)/29)*165.71,"")),IF('2.Census &amp; Reference Benchmarks'!O489="",0,'2.Census &amp; Reference Benchmarks'!O489))</f>
        <v>0</v>
      </c>
    </row>
    <row r="490" spans="1:57" x14ac:dyDescent="0.25">
      <c r="A490" s="3"/>
      <c r="B490" s="56">
        <f>IF('2.Census &amp; Reference Benchmarks'!B490 &lt;&gt;"",'2.Census &amp; Reference Benchmarks'!B490,"")</f>
        <v>0</v>
      </c>
      <c r="C490" s="56">
        <f>IF('2.Census &amp; Reference Benchmarks'!C490 &lt;&gt;"",'2.Census &amp; Reference Benchmarks'!C490,"")</f>
        <v>0</v>
      </c>
      <c r="D490" s="57" t="str">
        <f>IF('2.Census &amp; Reference Benchmarks'!D490 &lt;&gt;"",'2.Census &amp; Reference Benchmarks'!D490,"")</f>
        <v/>
      </c>
      <c r="E490" s="56" t="str">
        <f>IF('2.Census &amp; Reference Benchmarks'!E490 &lt;&gt;"",'2.Census &amp; Reference Benchmarks'!E490,"")</f>
        <v/>
      </c>
      <c r="F490" s="56" t="str">
        <f>IF('2.Census &amp; Reference Benchmarks'!F490 &lt;&gt;"",'2.Census &amp; Reference Benchmarks'!F490,"")</f>
        <v/>
      </c>
      <c r="G490" s="58" t="str">
        <f>IF('2.Census &amp; Reference Benchmarks'!G490 &lt;&gt;"",'2.Census &amp; Reference Benchmarks'!G490,"")</f>
        <v/>
      </c>
      <c r="H490" s="58" t="str">
        <f>IF('2.Census &amp; Reference Benchmarks'!H490 &lt;&gt;"",'2.Census &amp; Reference Benchmarks'!H490,"")</f>
        <v/>
      </c>
      <c r="I490" s="58" t="str">
        <f>IF('2.Census &amp; Reference Benchmarks'!I490 &lt;&gt;"",'2.Census &amp; Reference Benchmarks'!I490,"")</f>
        <v/>
      </c>
      <c r="J490" s="69" t="str">
        <f>IF('2.Census &amp; Reference Benchmarks'!J490 &lt;&gt;"",'2.Census &amp; Reference Benchmarks'!J490,"")</f>
        <v/>
      </c>
      <c r="K490" s="58" t="str">
        <f>IF('7.Safe Harbor Input Data &amp; Calc'!Q492 &lt;&gt; "", '7.Safe Harbor Input Data &amp; Calc'!Q492, "")</f>
        <v>No</v>
      </c>
      <c r="L490" s="59" t="str">
        <f>IF('2.Census &amp; Reference Benchmarks'!T490&lt;&gt; "",'2.Census &amp; Reference Benchmarks'!T490,"")</f>
        <v/>
      </c>
      <c r="M490" s="60">
        <f>'2.Census &amp; Reference Benchmarks'!M490</f>
        <v>0</v>
      </c>
      <c r="N490" s="60">
        <f>'2.Census &amp; Reference Benchmarks'!P490</f>
        <v>0</v>
      </c>
      <c r="O490" s="60">
        <f>'2.Census &amp; Reference Benchmarks'!S490</f>
        <v>0</v>
      </c>
      <c r="P490" s="52">
        <f>IF( AND(I490 &lt; '1. Summary for SBA'!$J$7, I490 &lt;&gt;""), 0, IF(AND(G490="",I490=""),SUM(M490:O490)*4,IF(I490&lt;'1. Summary for SBA'!$J$7,0,IF(K490="Yes",0,IF(H490="Salary",IF(AND(SUM(M490:O490)*4&lt;100000,L490=""),(SUM(M490:O490)/(IF(OR(I490=0,I490&gt;=DATEVALUE("3/31/2020")),DATEVALUE("3/31/2020"),I490)-IF(OR(G490&lt;=DATEVALUE("1/1/2020"), G490 = ""),DATEVALUE("1/1/2020"),IF(OR(MONTH(G490)=1),G490+1,IF(MONTH(G490)=3,G490,G490-1)))))*360,0),0)))))</f>
        <v>0</v>
      </c>
      <c r="Q490" s="52">
        <f t="shared" si="57"/>
        <v>0</v>
      </c>
      <c r="R490" s="67">
        <f t="shared" si="51"/>
        <v>0</v>
      </c>
      <c r="S490" s="53">
        <f>SUM('3.Weekly Hours &amp; Wage Activity'!AI490:BF490)</f>
        <v>0</v>
      </c>
      <c r="T490" s="53">
        <f>IF(AND(I490&lt;&gt; "",  I490 &lt; '1. Summary for SBA'!$J$11 +168, I490 &gt; '1. Summary for SBA'!$J$11),S490+(((168-(I490-'1. Summary for SBA'!$J$11+1))*S490)/((I490-'1. Summary for SBA'!$J$11+1))),0)</f>
        <v>0</v>
      </c>
      <c r="U490" s="369">
        <f>IF(K490= "Yes",0,IF( H490 = "salary",IF(T490 = 0,MAX(0,$R490-$S490), R490-T490),IF( H490 = "Hourly",'6. Hourly EE Wage Reduction'!AA490, 0)))</f>
        <v>0</v>
      </c>
      <c r="V490" s="67">
        <f t="shared" si="52"/>
        <v>0</v>
      </c>
      <c r="W490" s="405" t="str">
        <f>IF(U490 = 0, "No",IF('6. Hourly EE Wage Reduction'!T490 &gt;'6. Hourly EE Wage Reduction'!W490, "Yes", "No"))</f>
        <v>No</v>
      </c>
      <c r="X490" s="67">
        <f t="shared" si="53"/>
        <v>0</v>
      </c>
      <c r="Y490" s="67">
        <f t="shared" si="54"/>
        <v>0</v>
      </c>
      <c r="AA490" s="86">
        <f>IFERROR(IF('3.Weekly Hours &amp; Wage Activity'!J490 = "FT", 1,MIN(1,IF('3.Weekly Hours &amp; Wage Activity'!J490 = "", "",MIN('3.Weekly Hours &amp; Wage Activity'!J490/40,1)),IF('3.Weekly Hours &amp; Wage Activity'!J490="", "",'3.Weekly Hours &amp; Wage Activity'!J490/40 ))),0)</f>
        <v>0</v>
      </c>
      <c r="AB490" s="86">
        <f>IFERROR(IF('3.Weekly Hours &amp; Wage Activity'!K490 = "FT", 1,MIN(1,IF('3.Weekly Hours &amp; Wage Activity'!K490 = "", "",MIN('3.Weekly Hours &amp; Wage Activity'!K490/40,1)),IF('3.Weekly Hours &amp; Wage Activity'!K490="", "",'3.Weekly Hours &amp; Wage Activity'!K490/40 ))),0)</f>
        <v>0</v>
      </c>
      <c r="AC490" s="86">
        <f>IFERROR(IF('3.Weekly Hours &amp; Wage Activity'!L490 = "FT", 1,MIN(1,IF('3.Weekly Hours &amp; Wage Activity'!L490 = "", "",MIN('3.Weekly Hours &amp; Wage Activity'!L490/40,1)),IF('3.Weekly Hours &amp; Wage Activity'!L490="", "",'3.Weekly Hours &amp; Wage Activity'!L490/40 ))),0)</f>
        <v>0</v>
      </c>
      <c r="AD490" s="86">
        <f>IFERROR(IF('3.Weekly Hours &amp; Wage Activity'!M490 = "FT", 1,MIN(1,IF('3.Weekly Hours &amp; Wage Activity'!M490 = "", "",MIN('3.Weekly Hours &amp; Wage Activity'!M490/40,1)),IF('3.Weekly Hours &amp; Wage Activity'!M490="", "",'3.Weekly Hours &amp; Wage Activity'!M490/40 ))),0)</f>
        <v>0</v>
      </c>
      <c r="AE490" s="86">
        <f>IFERROR(IF('3.Weekly Hours &amp; Wage Activity'!N490 = "FT", 1,MIN(1,IF('3.Weekly Hours &amp; Wage Activity'!N490 = "", "",MIN('3.Weekly Hours &amp; Wage Activity'!N490/40,1)),IF('3.Weekly Hours &amp; Wage Activity'!N490="", "",'3.Weekly Hours &amp; Wage Activity'!N490/40 ))),0)</f>
        <v>0</v>
      </c>
      <c r="AF490" s="86">
        <f>IFERROR(IF('3.Weekly Hours &amp; Wage Activity'!O490 = "FT", 1,MIN(1,IF('3.Weekly Hours &amp; Wage Activity'!O490 = "", "",MIN('3.Weekly Hours &amp; Wage Activity'!O490/40,1)),IF('3.Weekly Hours &amp; Wage Activity'!O490="", "",'3.Weekly Hours &amp; Wage Activity'!O490/40 ))),0)</f>
        <v>0</v>
      </c>
      <c r="AG490" s="86">
        <f>IFERROR(IF('3.Weekly Hours &amp; Wage Activity'!P490 = "FT", 1,MIN(1,IF('3.Weekly Hours &amp; Wage Activity'!P490 = "", "",MIN('3.Weekly Hours &amp; Wage Activity'!P490/40,1)),IF('3.Weekly Hours &amp; Wage Activity'!P490="", "",'3.Weekly Hours &amp; Wage Activity'!P490/40 ))),0)</f>
        <v>0</v>
      </c>
      <c r="AH490" s="86">
        <f>IFERROR(IF('3.Weekly Hours &amp; Wage Activity'!Q490 = "FT", 1,MIN(1,IF('3.Weekly Hours &amp; Wage Activity'!Q490 = "", "",MIN('3.Weekly Hours &amp; Wage Activity'!Q490/40,1)),IF('3.Weekly Hours &amp; Wage Activity'!Q490="", "",'3.Weekly Hours &amp; Wage Activity'!Q490/40 ))),0)</f>
        <v>0</v>
      </c>
      <c r="AI490" s="86">
        <f>IFERROR(IF('3.Weekly Hours &amp; Wage Activity'!R490 = "FT", 1,MIN(1,IF('3.Weekly Hours &amp; Wage Activity'!R490 = "", "",MIN('3.Weekly Hours &amp; Wage Activity'!R490/40,1)),IF('3.Weekly Hours &amp; Wage Activity'!R490="", "",'3.Weekly Hours &amp; Wage Activity'!R490/40 ))),0)</f>
        <v>0</v>
      </c>
      <c r="AJ490" s="86">
        <f>IFERROR(IF('3.Weekly Hours &amp; Wage Activity'!S490 = "FT", 1,MIN(1,IF('3.Weekly Hours &amp; Wage Activity'!S490 = "", "",MIN('3.Weekly Hours &amp; Wage Activity'!S490/40,1)),IF('3.Weekly Hours &amp; Wage Activity'!S490="", "",'3.Weekly Hours &amp; Wage Activity'!S490/40 ))),0)</f>
        <v>0</v>
      </c>
      <c r="AK490" s="86">
        <f>IFERROR(IF('3.Weekly Hours &amp; Wage Activity'!T490 = "FT", 1,MIN(1,IF('3.Weekly Hours &amp; Wage Activity'!T490 = "", "",MIN('3.Weekly Hours &amp; Wage Activity'!T490/40,1)),IF('3.Weekly Hours &amp; Wage Activity'!T490="", "",'3.Weekly Hours &amp; Wage Activity'!T490/40 ))),0)</f>
        <v>0</v>
      </c>
      <c r="AL490" s="86">
        <f>IFERROR(IF('3.Weekly Hours &amp; Wage Activity'!U490 = "FT", 1,MIN(1,IF('3.Weekly Hours &amp; Wage Activity'!U490 = "", "",MIN('3.Weekly Hours &amp; Wage Activity'!U490/40,1)),IF('3.Weekly Hours &amp; Wage Activity'!U490="", "",'3.Weekly Hours &amp; Wage Activity'!U490/40 ))),0)</f>
        <v>0</v>
      </c>
      <c r="AM490" s="86">
        <f>IFERROR(IF('3.Weekly Hours &amp; Wage Activity'!V490 = "FT", 1,MIN(1,IF('3.Weekly Hours &amp; Wage Activity'!V490 = "", "",MIN('3.Weekly Hours &amp; Wage Activity'!V490/40,1)),IF('3.Weekly Hours &amp; Wage Activity'!V490="", "",'3.Weekly Hours &amp; Wage Activity'!V490/40 ))),0)</f>
        <v>0</v>
      </c>
      <c r="AN490" s="86">
        <f>IFERROR(IF('3.Weekly Hours &amp; Wage Activity'!W490 = "FT", 1,MIN(1,IF('3.Weekly Hours &amp; Wage Activity'!W490 = "", "",MIN('3.Weekly Hours &amp; Wage Activity'!W490/40,1)),IF('3.Weekly Hours &amp; Wage Activity'!W490="", "",'3.Weekly Hours &amp; Wage Activity'!W490/40 ))),0)</f>
        <v>0</v>
      </c>
      <c r="AO490" s="86">
        <f>IFERROR(IF('3.Weekly Hours &amp; Wage Activity'!X490 = "FT", 1,MIN(1,IF('3.Weekly Hours &amp; Wage Activity'!X490 = "", "",MIN('3.Weekly Hours &amp; Wage Activity'!X490/40,1)),IF('3.Weekly Hours &amp; Wage Activity'!X490="", "",'3.Weekly Hours &amp; Wage Activity'!X490/40 ))),0)</f>
        <v>0</v>
      </c>
      <c r="AP490" s="86">
        <f>IFERROR(IF('3.Weekly Hours &amp; Wage Activity'!Y490 = "FT", 1,MIN(1,IF('3.Weekly Hours &amp; Wage Activity'!Y490 = "", "",MIN('3.Weekly Hours &amp; Wage Activity'!Y490/40,1)),IF('3.Weekly Hours &amp; Wage Activity'!Y490="", "",'3.Weekly Hours &amp; Wage Activity'!Y490/40 ))),0)</f>
        <v>0</v>
      </c>
      <c r="AQ490" s="86">
        <f>IFERROR(IF('3.Weekly Hours &amp; Wage Activity'!Z490 = "FT", 1,MIN(1,IF('3.Weekly Hours &amp; Wage Activity'!Z490 = "", "",MIN('3.Weekly Hours &amp; Wage Activity'!Z490/40,1)),IF('3.Weekly Hours &amp; Wage Activity'!Z490="", "",'3.Weekly Hours &amp; Wage Activity'!Z490/40 ))),0)</f>
        <v>0</v>
      </c>
      <c r="AR490" s="86">
        <f>IFERROR(IF('3.Weekly Hours &amp; Wage Activity'!AA490 = "FT", 1,MIN(1,IF('3.Weekly Hours &amp; Wage Activity'!AA490 = "", "",MIN('3.Weekly Hours &amp; Wage Activity'!AA490/40,1)),IF('3.Weekly Hours &amp; Wage Activity'!AA490="", "",'3.Weekly Hours &amp; Wage Activity'!AA490/40 ))),0)</f>
        <v>0</v>
      </c>
      <c r="AS490" s="86">
        <f>IFERROR(IF('3.Weekly Hours &amp; Wage Activity'!AB490 = "FT", 1,MIN(1,IF('3.Weekly Hours &amp; Wage Activity'!AB490 = "", "",MIN('3.Weekly Hours &amp; Wage Activity'!AB490/40,1)),IF('3.Weekly Hours &amp; Wage Activity'!AB490="", "",'3.Weekly Hours &amp; Wage Activity'!AB490/40 ))),0)</f>
        <v>0</v>
      </c>
      <c r="AT490" s="86">
        <f>IFERROR(IF('3.Weekly Hours &amp; Wage Activity'!AC490 = "FT", 1,MIN(1,IF('3.Weekly Hours &amp; Wage Activity'!AC490 = "", "",MIN('3.Weekly Hours &amp; Wage Activity'!AC490/40,1)),IF('3.Weekly Hours &amp; Wage Activity'!AC490="", "",'3.Weekly Hours &amp; Wage Activity'!AC490/40 ))),0)</f>
        <v>0</v>
      </c>
      <c r="AU490" s="86">
        <f>IFERROR(IF('3.Weekly Hours &amp; Wage Activity'!AD490 = "FT", 1,MIN(1,IF('3.Weekly Hours &amp; Wage Activity'!AD490 = "", "",MIN('3.Weekly Hours &amp; Wage Activity'!AD490/40,1)),IF('3.Weekly Hours &amp; Wage Activity'!AD490="", "",'3.Weekly Hours &amp; Wage Activity'!AD490/40 ))),0)</f>
        <v>0</v>
      </c>
      <c r="AV490" s="86">
        <f>IFERROR(IF('3.Weekly Hours &amp; Wage Activity'!AE490 = "FT", 1,MIN(1,IF('3.Weekly Hours &amp; Wage Activity'!AE490 = "", "",MIN('3.Weekly Hours &amp; Wage Activity'!AE490/40,1)),IF('3.Weekly Hours &amp; Wage Activity'!AE490="", "",'3.Weekly Hours &amp; Wage Activity'!AE490/40 ))),0)</f>
        <v>0</v>
      </c>
      <c r="AW490" s="86">
        <f>IFERROR(IF('3.Weekly Hours &amp; Wage Activity'!AF490 = "FT", 1,MIN(1,IF('3.Weekly Hours &amp; Wage Activity'!AF490 = "", "",MIN('3.Weekly Hours &amp; Wage Activity'!AF490/40,1)),IF('3.Weekly Hours &amp; Wage Activity'!AF490="", "",'3.Weekly Hours &amp; Wage Activity'!AF490/40 ))),0)</f>
        <v>0</v>
      </c>
      <c r="AX490" s="86">
        <f>IFERROR(IF('3.Weekly Hours &amp; Wage Activity'!AG490 = "FT", 1,MIN(1,IF('3.Weekly Hours &amp; Wage Activity'!AG490 = "", "",MIN('3.Weekly Hours &amp; Wage Activity'!AG490/40,1)),IF('3.Weekly Hours &amp; Wage Activity'!AG490="", "",'3.Weekly Hours &amp; Wage Activity'!AG490/40 ))),0)</f>
        <v>0</v>
      </c>
      <c r="AY490" s="523">
        <f>SUM( IF(COUNTIF('3.Weekly Hours &amp; Wage Activity'!J490:Q490, "&lt;&gt;FT") = 0, COLUMNS('3.Weekly Hours &amp; Wage Activity'!J490:AG490) * 40, '3.Weekly Hours &amp; Wage Activity'!J490:AG490))</f>
        <v>0</v>
      </c>
      <c r="AZ490" s="86">
        <f t="shared" si="55"/>
        <v>0</v>
      </c>
      <c r="BA490" s="87">
        <f t="shared" si="56"/>
        <v>0</v>
      </c>
      <c r="BB490" s="74" t="str">
        <f>IF('2.Census &amp; Reference Benchmarks'!K490 = "", "", '2.Census &amp; Reference Benchmarks'!K490)</f>
        <v/>
      </c>
      <c r="BC490" s="185">
        <f>IF('2.Census &amp; Reference Benchmarks'!L490="N/A",IF(OR(AND(G490="",I490=""),AND(G490&lt;DATEVALUE("1/1/2020"),OR(I490="",I490&gt;DATEVALUE("3/31/2020")))),177.14,IF(OR(I490 = "", I490 &gt; DATEVALUE("1/31/2020")), ROUND(177.14*((DATEVALUE("2/1/2020") -G490)/31),1))),IF('2.Census &amp; Reference Benchmarks'!L490="",0,'2.Census &amp; Reference Benchmarks'!L490))</f>
        <v>0</v>
      </c>
      <c r="BD490" s="74" t="str">
        <f>IF('2.Census &amp; Reference Benchmarks'!N490 = "", "", '2.Census &amp; Reference Benchmarks'!N490)</f>
        <v/>
      </c>
      <c r="BE490" s="185">
        <f>IF('2.Census &amp; Reference Benchmarks'!O490="N/A",IF(OR(AND(G490="",I490=""),AND(G490&lt;=DATEVALUE("2/1/2020"),OR(I490="",I490&gt;=DATEVALUE("2/29/2020")))),165.71,IF(AND(G490&gt;DATEVALUE("2/1/2020"),OR(I490="",I490&lt;=DATEVALUE("2/29/2020"))),((DATEVALUE("3/1/2020")-G490)/29)*165.71,"")),IF('2.Census &amp; Reference Benchmarks'!O490="",0,'2.Census &amp; Reference Benchmarks'!O490))</f>
        <v>0</v>
      </c>
    </row>
    <row r="491" spans="1:57" x14ac:dyDescent="0.25">
      <c r="A491" s="3"/>
      <c r="B491" s="56">
        <f>IF('2.Census &amp; Reference Benchmarks'!B491 &lt;&gt;"",'2.Census &amp; Reference Benchmarks'!B491,"")</f>
        <v>0</v>
      </c>
      <c r="C491" s="56">
        <f>IF('2.Census &amp; Reference Benchmarks'!C491 &lt;&gt;"",'2.Census &amp; Reference Benchmarks'!C491,"")</f>
        <v>0</v>
      </c>
      <c r="D491" s="57" t="str">
        <f>IF('2.Census &amp; Reference Benchmarks'!D491 &lt;&gt;"",'2.Census &amp; Reference Benchmarks'!D491,"")</f>
        <v/>
      </c>
      <c r="E491" s="56" t="str">
        <f>IF('2.Census &amp; Reference Benchmarks'!E491 &lt;&gt;"",'2.Census &amp; Reference Benchmarks'!E491,"")</f>
        <v/>
      </c>
      <c r="F491" s="56" t="str">
        <f>IF('2.Census &amp; Reference Benchmarks'!F491 &lt;&gt;"",'2.Census &amp; Reference Benchmarks'!F491,"")</f>
        <v/>
      </c>
      <c r="G491" s="58" t="str">
        <f>IF('2.Census &amp; Reference Benchmarks'!G491 &lt;&gt;"",'2.Census &amp; Reference Benchmarks'!G491,"")</f>
        <v/>
      </c>
      <c r="H491" s="58" t="str">
        <f>IF('2.Census &amp; Reference Benchmarks'!H491 &lt;&gt;"",'2.Census &amp; Reference Benchmarks'!H491,"")</f>
        <v/>
      </c>
      <c r="I491" s="58" t="str">
        <f>IF('2.Census &amp; Reference Benchmarks'!I491 &lt;&gt;"",'2.Census &amp; Reference Benchmarks'!I491,"")</f>
        <v/>
      </c>
      <c r="J491" s="69" t="str">
        <f>IF('2.Census &amp; Reference Benchmarks'!J491 &lt;&gt;"",'2.Census &amp; Reference Benchmarks'!J491,"")</f>
        <v/>
      </c>
      <c r="K491" s="58" t="str">
        <f>IF('7.Safe Harbor Input Data &amp; Calc'!Q493 &lt;&gt; "", '7.Safe Harbor Input Data &amp; Calc'!Q493, "")</f>
        <v>No</v>
      </c>
      <c r="L491" s="59" t="str">
        <f>IF('2.Census &amp; Reference Benchmarks'!T491&lt;&gt; "",'2.Census &amp; Reference Benchmarks'!T491,"")</f>
        <v/>
      </c>
      <c r="M491" s="60">
        <f>'2.Census &amp; Reference Benchmarks'!M491</f>
        <v>0</v>
      </c>
      <c r="N491" s="60">
        <f>'2.Census &amp; Reference Benchmarks'!P491</f>
        <v>0</v>
      </c>
      <c r="O491" s="60">
        <f>'2.Census &amp; Reference Benchmarks'!S491</f>
        <v>0</v>
      </c>
      <c r="P491" s="52">
        <f>IF( AND(I491 &lt; '1. Summary for SBA'!$J$7, I491 &lt;&gt;""), 0, IF(AND(G491="",I491=""),SUM(M491:O491)*4,IF(I491&lt;'1. Summary for SBA'!$J$7,0,IF(K491="Yes",0,IF(H491="Salary",IF(AND(SUM(M491:O491)*4&lt;100000,L491=""),(SUM(M491:O491)/(IF(OR(I491=0,I491&gt;=DATEVALUE("3/31/2020")),DATEVALUE("3/31/2020"),I491)-IF(OR(G491&lt;=DATEVALUE("1/1/2020"), G491 = ""),DATEVALUE("1/1/2020"),IF(OR(MONTH(G491)=1),G491+1,IF(MONTH(G491)=3,G491,G491-1)))))*360,0),0)))))</f>
        <v>0</v>
      </c>
      <c r="Q491" s="52">
        <f t="shared" si="57"/>
        <v>0</v>
      </c>
      <c r="R491" s="67">
        <f t="shared" si="51"/>
        <v>0</v>
      </c>
      <c r="S491" s="53">
        <f>SUM('3.Weekly Hours &amp; Wage Activity'!AI491:BF491)</f>
        <v>0</v>
      </c>
      <c r="T491" s="53">
        <f>IF(AND(I491&lt;&gt; "",  I491 &lt; '1. Summary for SBA'!$J$11 +168, I491 &gt; '1. Summary for SBA'!$J$11),S491+(((168-(I491-'1. Summary for SBA'!$J$11+1))*S491)/((I491-'1. Summary for SBA'!$J$11+1))),0)</f>
        <v>0</v>
      </c>
      <c r="U491" s="369">
        <f>IF(K491= "Yes",0,IF( H491 = "salary",IF(T491 = 0,MAX(0,$R491-$S491), R491-T491),IF( H491 = "Hourly",'6. Hourly EE Wage Reduction'!AA491, 0)))</f>
        <v>0</v>
      </c>
      <c r="V491" s="67">
        <f t="shared" si="52"/>
        <v>0</v>
      </c>
      <c r="W491" s="405" t="str">
        <f>IF(U491 = 0, "No",IF('6. Hourly EE Wage Reduction'!T491 &gt;'6. Hourly EE Wage Reduction'!W491, "Yes", "No"))</f>
        <v>No</v>
      </c>
      <c r="X491" s="67">
        <f t="shared" si="53"/>
        <v>0</v>
      </c>
      <c r="Y491" s="67">
        <f t="shared" si="54"/>
        <v>0</v>
      </c>
      <c r="AA491" s="86">
        <f>IFERROR(IF('3.Weekly Hours &amp; Wage Activity'!J491 = "FT", 1,MIN(1,IF('3.Weekly Hours &amp; Wage Activity'!J491 = "", "",MIN('3.Weekly Hours &amp; Wage Activity'!J491/40,1)),IF('3.Weekly Hours &amp; Wage Activity'!J491="", "",'3.Weekly Hours &amp; Wage Activity'!J491/40 ))),0)</f>
        <v>0</v>
      </c>
      <c r="AB491" s="86">
        <f>IFERROR(IF('3.Weekly Hours &amp; Wage Activity'!K491 = "FT", 1,MIN(1,IF('3.Weekly Hours &amp; Wage Activity'!K491 = "", "",MIN('3.Weekly Hours &amp; Wage Activity'!K491/40,1)),IF('3.Weekly Hours &amp; Wage Activity'!K491="", "",'3.Weekly Hours &amp; Wage Activity'!K491/40 ))),0)</f>
        <v>0</v>
      </c>
      <c r="AC491" s="86">
        <f>IFERROR(IF('3.Weekly Hours &amp; Wage Activity'!L491 = "FT", 1,MIN(1,IF('3.Weekly Hours &amp; Wage Activity'!L491 = "", "",MIN('3.Weekly Hours &amp; Wage Activity'!L491/40,1)),IF('3.Weekly Hours &amp; Wage Activity'!L491="", "",'3.Weekly Hours &amp; Wage Activity'!L491/40 ))),0)</f>
        <v>0</v>
      </c>
      <c r="AD491" s="86">
        <f>IFERROR(IF('3.Weekly Hours &amp; Wage Activity'!M491 = "FT", 1,MIN(1,IF('3.Weekly Hours &amp; Wage Activity'!M491 = "", "",MIN('3.Weekly Hours &amp; Wage Activity'!M491/40,1)),IF('3.Weekly Hours &amp; Wage Activity'!M491="", "",'3.Weekly Hours &amp; Wage Activity'!M491/40 ))),0)</f>
        <v>0</v>
      </c>
      <c r="AE491" s="86">
        <f>IFERROR(IF('3.Weekly Hours &amp; Wage Activity'!N491 = "FT", 1,MIN(1,IF('3.Weekly Hours &amp; Wage Activity'!N491 = "", "",MIN('3.Weekly Hours &amp; Wage Activity'!N491/40,1)),IF('3.Weekly Hours &amp; Wage Activity'!N491="", "",'3.Weekly Hours &amp; Wage Activity'!N491/40 ))),0)</f>
        <v>0</v>
      </c>
      <c r="AF491" s="86">
        <f>IFERROR(IF('3.Weekly Hours &amp; Wage Activity'!O491 = "FT", 1,MIN(1,IF('3.Weekly Hours &amp; Wage Activity'!O491 = "", "",MIN('3.Weekly Hours &amp; Wage Activity'!O491/40,1)),IF('3.Weekly Hours &amp; Wage Activity'!O491="", "",'3.Weekly Hours &amp; Wage Activity'!O491/40 ))),0)</f>
        <v>0</v>
      </c>
      <c r="AG491" s="86">
        <f>IFERROR(IF('3.Weekly Hours &amp; Wage Activity'!P491 = "FT", 1,MIN(1,IF('3.Weekly Hours &amp; Wage Activity'!P491 = "", "",MIN('3.Weekly Hours &amp; Wage Activity'!P491/40,1)),IF('3.Weekly Hours &amp; Wage Activity'!P491="", "",'3.Weekly Hours &amp; Wage Activity'!P491/40 ))),0)</f>
        <v>0</v>
      </c>
      <c r="AH491" s="86">
        <f>IFERROR(IF('3.Weekly Hours &amp; Wage Activity'!Q491 = "FT", 1,MIN(1,IF('3.Weekly Hours &amp; Wage Activity'!Q491 = "", "",MIN('3.Weekly Hours &amp; Wage Activity'!Q491/40,1)),IF('3.Weekly Hours &amp; Wage Activity'!Q491="", "",'3.Weekly Hours &amp; Wage Activity'!Q491/40 ))),0)</f>
        <v>0</v>
      </c>
      <c r="AI491" s="86">
        <f>IFERROR(IF('3.Weekly Hours &amp; Wage Activity'!R491 = "FT", 1,MIN(1,IF('3.Weekly Hours &amp; Wage Activity'!R491 = "", "",MIN('3.Weekly Hours &amp; Wage Activity'!R491/40,1)),IF('3.Weekly Hours &amp; Wage Activity'!R491="", "",'3.Weekly Hours &amp; Wage Activity'!R491/40 ))),0)</f>
        <v>0</v>
      </c>
      <c r="AJ491" s="86">
        <f>IFERROR(IF('3.Weekly Hours &amp; Wage Activity'!S491 = "FT", 1,MIN(1,IF('3.Weekly Hours &amp; Wage Activity'!S491 = "", "",MIN('3.Weekly Hours &amp; Wage Activity'!S491/40,1)),IF('3.Weekly Hours &amp; Wage Activity'!S491="", "",'3.Weekly Hours &amp; Wage Activity'!S491/40 ))),0)</f>
        <v>0</v>
      </c>
      <c r="AK491" s="86">
        <f>IFERROR(IF('3.Weekly Hours &amp; Wage Activity'!T491 = "FT", 1,MIN(1,IF('3.Weekly Hours &amp; Wage Activity'!T491 = "", "",MIN('3.Weekly Hours &amp; Wage Activity'!T491/40,1)),IF('3.Weekly Hours &amp; Wage Activity'!T491="", "",'3.Weekly Hours &amp; Wage Activity'!T491/40 ))),0)</f>
        <v>0</v>
      </c>
      <c r="AL491" s="86">
        <f>IFERROR(IF('3.Weekly Hours &amp; Wage Activity'!U491 = "FT", 1,MIN(1,IF('3.Weekly Hours &amp; Wage Activity'!U491 = "", "",MIN('3.Weekly Hours &amp; Wage Activity'!U491/40,1)),IF('3.Weekly Hours &amp; Wage Activity'!U491="", "",'3.Weekly Hours &amp; Wage Activity'!U491/40 ))),0)</f>
        <v>0</v>
      </c>
      <c r="AM491" s="86">
        <f>IFERROR(IF('3.Weekly Hours &amp; Wage Activity'!V491 = "FT", 1,MIN(1,IF('3.Weekly Hours &amp; Wage Activity'!V491 = "", "",MIN('3.Weekly Hours &amp; Wage Activity'!V491/40,1)),IF('3.Weekly Hours &amp; Wage Activity'!V491="", "",'3.Weekly Hours &amp; Wage Activity'!V491/40 ))),0)</f>
        <v>0</v>
      </c>
      <c r="AN491" s="86">
        <f>IFERROR(IF('3.Weekly Hours &amp; Wage Activity'!W491 = "FT", 1,MIN(1,IF('3.Weekly Hours &amp; Wage Activity'!W491 = "", "",MIN('3.Weekly Hours &amp; Wage Activity'!W491/40,1)),IF('3.Weekly Hours &amp; Wage Activity'!W491="", "",'3.Weekly Hours &amp; Wage Activity'!W491/40 ))),0)</f>
        <v>0</v>
      </c>
      <c r="AO491" s="86">
        <f>IFERROR(IF('3.Weekly Hours &amp; Wage Activity'!X491 = "FT", 1,MIN(1,IF('3.Weekly Hours &amp; Wage Activity'!X491 = "", "",MIN('3.Weekly Hours &amp; Wage Activity'!X491/40,1)),IF('3.Weekly Hours &amp; Wage Activity'!X491="", "",'3.Weekly Hours &amp; Wage Activity'!X491/40 ))),0)</f>
        <v>0</v>
      </c>
      <c r="AP491" s="86">
        <f>IFERROR(IF('3.Weekly Hours &amp; Wage Activity'!Y491 = "FT", 1,MIN(1,IF('3.Weekly Hours &amp; Wage Activity'!Y491 = "", "",MIN('3.Weekly Hours &amp; Wage Activity'!Y491/40,1)),IF('3.Weekly Hours &amp; Wage Activity'!Y491="", "",'3.Weekly Hours &amp; Wage Activity'!Y491/40 ))),0)</f>
        <v>0</v>
      </c>
      <c r="AQ491" s="86">
        <f>IFERROR(IF('3.Weekly Hours &amp; Wage Activity'!Z491 = "FT", 1,MIN(1,IF('3.Weekly Hours &amp; Wage Activity'!Z491 = "", "",MIN('3.Weekly Hours &amp; Wage Activity'!Z491/40,1)),IF('3.Weekly Hours &amp; Wage Activity'!Z491="", "",'3.Weekly Hours &amp; Wage Activity'!Z491/40 ))),0)</f>
        <v>0</v>
      </c>
      <c r="AR491" s="86">
        <f>IFERROR(IF('3.Weekly Hours &amp; Wage Activity'!AA491 = "FT", 1,MIN(1,IF('3.Weekly Hours &amp; Wage Activity'!AA491 = "", "",MIN('3.Weekly Hours &amp; Wage Activity'!AA491/40,1)),IF('3.Weekly Hours &amp; Wage Activity'!AA491="", "",'3.Weekly Hours &amp; Wage Activity'!AA491/40 ))),0)</f>
        <v>0</v>
      </c>
      <c r="AS491" s="86">
        <f>IFERROR(IF('3.Weekly Hours &amp; Wage Activity'!AB491 = "FT", 1,MIN(1,IF('3.Weekly Hours &amp; Wage Activity'!AB491 = "", "",MIN('3.Weekly Hours &amp; Wage Activity'!AB491/40,1)),IF('3.Weekly Hours &amp; Wage Activity'!AB491="", "",'3.Weekly Hours &amp; Wage Activity'!AB491/40 ))),0)</f>
        <v>0</v>
      </c>
      <c r="AT491" s="86">
        <f>IFERROR(IF('3.Weekly Hours &amp; Wage Activity'!AC491 = "FT", 1,MIN(1,IF('3.Weekly Hours &amp; Wage Activity'!AC491 = "", "",MIN('3.Weekly Hours &amp; Wage Activity'!AC491/40,1)),IF('3.Weekly Hours &amp; Wage Activity'!AC491="", "",'3.Weekly Hours &amp; Wage Activity'!AC491/40 ))),0)</f>
        <v>0</v>
      </c>
      <c r="AU491" s="86">
        <f>IFERROR(IF('3.Weekly Hours &amp; Wage Activity'!AD491 = "FT", 1,MIN(1,IF('3.Weekly Hours &amp; Wage Activity'!AD491 = "", "",MIN('3.Weekly Hours &amp; Wage Activity'!AD491/40,1)),IF('3.Weekly Hours &amp; Wage Activity'!AD491="", "",'3.Weekly Hours &amp; Wage Activity'!AD491/40 ))),0)</f>
        <v>0</v>
      </c>
      <c r="AV491" s="86">
        <f>IFERROR(IF('3.Weekly Hours &amp; Wage Activity'!AE491 = "FT", 1,MIN(1,IF('3.Weekly Hours &amp; Wage Activity'!AE491 = "", "",MIN('3.Weekly Hours &amp; Wage Activity'!AE491/40,1)),IF('3.Weekly Hours &amp; Wage Activity'!AE491="", "",'3.Weekly Hours &amp; Wage Activity'!AE491/40 ))),0)</f>
        <v>0</v>
      </c>
      <c r="AW491" s="86">
        <f>IFERROR(IF('3.Weekly Hours &amp; Wage Activity'!AF491 = "FT", 1,MIN(1,IF('3.Weekly Hours &amp; Wage Activity'!AF491 = "", "",MIN('3.Weekly Hours &amp; Wage Activity'!AF491/40,1)),IF('3.Weekly Hours &amp; Wage Activity'!AF491="", "",'3.Weekly Hours &amp; Wage Activity'!AF491/40 ))),0)</f>
        <v>0</v>
      </c>
      <c r="AX491" s="86">
        <f>IFERROR(IF('3.Weekly Hours &amp; Wage Activity'!AG491 = "FT", 1,MIN(1,IF('3.Weekly Hours &amp; Wage Activity'!AG491 = "", "",MIN('3.Weekly Hours &amp; Wage Activity'!AG491/40,1)),IF('3.Weekly Hours &amp; Wage Activity'!AG491="", "",'3.Weekly Hours &amp; Wage Activity'!AG491/40 ))),0)</f>
        <v>0</v>
      </c>
      <c r="AY491" s="523">
        <f>SUM( IF(COUNTIF('3.Weekly Hours &amp; Wage Activity'!J491:Q491, "&lt;&gt;FT") = 0, COLUMNS('3.Weekly Hours &amp; Wage Activity'!J491:AG491) * 40, '3.Weekly Hours &amp; Wage Activity'!J491:AG491))</f>
        <v>0</v>
      </c>
      <c r="AZ491" s="86">
        <f t="shared" si="55"/>
        <v>0</v>
      </c>
      <c r="BA491" s="87">
        <f t="shared" si="56"/>
        <v>0</v>
      </c>
      <c r="BB491" s="74" t="str">
        <f>IF('2.Census &amp; Reference Benchmarks'!K491 = "", "", '2.Census &amp; Reference Benchmarks'!K491)</f>
        <v/>
      </c>
      <c r="BC491" s="185">
        <f>IF('2.Census &amp; Reference Benchmarks'!L491="N/A",IF(OR(AND(G491="",I491=""),AND(G491&lt;DATEVALUE("1/1/2020"),OR(I491="",I491&gt;DATEVALUE("3/31/2020")))),177.14,IF(OR(I491 = "", I491 &gt; DATEVALUE("1/31/2020")), ROUND(177.14*((DATEVALUE("2/1/2020") -G491)/31),1))),IF('2.Census &amp; Reference Benchmarks'!L491="",0,'2.Census &amp; Reference Benchmarks'!L491))</f>
        <v>0</v>
      </c>
      <c r="BD491" s="74" t="str">
        <f>IF('2.Census &amp; Reference Benchmarks'!N491 = "", "", '2.Census &amp; Reference Benchmarks'!N491)</f>
        <v/>
      </c>
      <c r="BE491" s="185">
        <f>IF('2.Census &amp; Reference Benchmarks'!O491="N/A",IF(OR(AND(G491="",I491=""),AND(G491&lt;=DATEVALUE("2/1/2020"),OR(I491="",I491&gt;=DATEVALUE("2/29/2020")))),165.71,IF(AND(G491&gt;DATEVALUE("2/1/2020"),OR(I491="",I491&lt;=DATEVALUE("2/29/2020"))),((DATEVALUE("3/1/2020")-G491)/29)*165.71,"")),IF('2.Census &amp; Reference Benchmarks'!O491="",0,'2.Census &amp; Reference Benchmarks'!O491))</f>
        <v>0</v>
      </c>
    </row>
    <row r="492" spans="1:57" x14ac:dyDescent="0.25">
      <c r="A492" s="3"/>
      <c r="B492" s="56">
        <f>IF('2.Census &amp; Reference Benchmarks'!B492 &lt;&gt;"",'2.Census &amp; Reference Benchmarks'!B492,"")</f>
        <v>0</v>
      </c>
      <c r="C492" s="56">
        <f>IF('2.Census &amp; Reference Benchmarks'!C492 &lt;&gt;"",'2.Census &amp; Reference Benchmarks'!C492,"")</f>
        <v>0</v>
      </c>
      <c r="D492" s="57" t="str">
        <f>IF('2.Census &amp; Reference Benchmarks'!D492 &lt;&gt;"",'2.Census &amp; Reference Benchmarks'!D492,"")</f>
        <v/>
      </c>
      <c r="E492" s="56" t="str">
        <f>IF('2.Census &amp; Reference Benchmarks'!E492 &lt;&gt;"",'2.Census &amp; Reference Benchmarks'!E492,"")</f>
        <v/>
      </c>
      <c r="F492" s="56" t="str">
        <f>IF('2.Census &amp; Reference Benchmarks'!F492 &lt;&gt;"",'2.Census &amp; Reference Benchmarks'!F492,"")</f>
        <v/>
      </c>
      <c r="G492" s="58" t="str">
        <f>IF('2.Census &amp; Reference Benchmarks'!G492 &lt;&gt;"",'2.Census &amp; Reference Benchmarks'!G492,"")</f>
        <v/>
      </c>
      <c r="H492" s="58" t="str">
        <f>IF('2.Census &amp; Reference Benchmarks'!H492 &lt;&gt;"",'2.Census &amp; Reference Benchmarks'!H492,"")</f>
        <v/>
      </c>
      <c r="I492" s="58" t="str">
        <f>IF('2.Census &amp; Reference Benchmarks'!I492 &lt;&gt;"",'2.Census &amp; Reference Benchmarks'!I492,"")</f>
        <v/>
      </c>
      <c r="J492" s="69" t="str">
        <f>IF('2.Census &amp; Reference Benchmarks'!J492 &lt;&gt;"",'2.Census &amp; Reference Benchmarks'!J492,"")</f>
        <v/>
      </c>
      <c r="K492" s="58" t="str">
        <f>IF('7.Safe Harbor Input Data &amp; Calc'!Q494 &lt;&gt; "", '7.Safe Harbor Input Data &amp; Calc'!Q494, "")</f>
        <v>No</v>
      </c>
      <c r="L492" s="59" t="str">
        <f>IF('2.Census &amp; Reference Benchmarks'!T492&lt;&gt; "",'2.Census &amp; Reference Benchmarks'!T492,"")</f>
        <v/>
      </c>
      <c r="M492" s="60">
        <f>'2.Census &amp; Reference Benchmarks'!M492</f>
        <v>0</v>
      </c>
      <c r="N492" s="60">
        <f>'2.Census &amp; Reference Benchmarks'!P492</f>
        <v>0</v>
      </c>
      <c r="O492" s="60">
        <f>'2.Census &amp; Reference Benchmarks'!S492</f>
        <v>0</v>
      </c>
      <c r="P492" s="52">
        <f>IF( AND(I492 &lt; '1. Summary for SBA'!$J$7, I492 &lt;&gt;""), 0, IF(AND(G492="",I492=""),SUM(M492:O492)*4,IF(I492&lt;'1. Summary for SBA'!$J$7,0,IF(K492="Yes",0,IF(H492="Salary",IF(AND(SUM(M492:O492)*4&lt;100000,L492=""),(SUM(M492:O492)/(IF(OR(I492=0,I492&gt;=DATEVALUE("3/31/2020")),DATEVALUE("3/31/2020"),I492)-IF(OR(G492&lt;=DATEVALUE("1/1/2020"), G492 = ""),DATEVALUE("1/1/2020"),IF(OR(MONTH(G492)=1),G492+1,IF(MONTH(G492)=3,G492,G492-1)))))*360,0),0)))))</f>
        <v>0</v>
      </c>
      <c r="Q492" s="52">
        <f t="shared" si="57"/>
        <v>0</v>
      </c>
      <c r="R492" s="67">
        <f t="shared" si="51"/>
        <v>0</v>
      </c>
      <c r="S492" s="53">
        <f>SUM('3.Weekly Hours &amp; Wage Activity'!AI492:BF492)</f>
        <v>0</v>
      </c>
      <c r="T492" s="53">
        <f>IF(AND(I492&lt;&gt; "",  I492 &lt; '1. Summary for SBA'!$J$11 +168, I492 &gt; '1. Summary for SBA'!$J$11),S492+(((168-(I492-'1. Summary for SBA'!$J$11+1))*S492)/((I492-'1. Summary for SBA'!$J$11+1))),0)</f>
        <v>0</v>
      </c>
      <c r="U492" s="369">
        <f>IF(K492= "Yes",0,IF( H492 = "salary",IF(T492 = 0,MAX(0,$R492-$S492), R492-T492),IF( H492 = "Hourly",'6. Hourly EE Wage Reduction'!AA492, 0)))</f>
        <v>0</v>
      </c>
      <c r="V492" s="67">
        <f t="shared" si="52"/>
        <v>0</v>
      </c>
      <c r="W492" s="405" t="str">
        <f>IF(U492 = 0, "No",IF('6. Hourly EE Wage Reduction'!T492 &gt;'6. Hourly EE Wage Reduction'!W492, "Yes", "No"))</f>
        <v>No</v>
      </c>
      <c r="X492" s="67">
        <f t="shared" si="53"/>
        <v>0</v>
      </c>
      <c r="Y492" s="67">
        <f t="shared" si="54"/>
        <v>0</v>
      </c>
      <c r="AA492" s="86">
        <f>IFERROR(IF('3.Weekly Hours &amp; Wage Activity'!J492 = "FT", 1,MIN(1,IF('3.Weekly Hours &amp; Wage Activity'!J492 = "", "",MIN('3.Weekly Hours &amp; Wage Activity'!J492/40,1)),IF('3.Weekly Hours &amp; Wage Activity'!J492="", "",'3.Weekly Hours &amp; Wage Activity'!J492/40 ))),0)</f>
        <v>0</v>
      </c>
      <c r="AB492" s="86">
        <f>IFERROR(IF('3.Weekly Hours &amp; Wage Activity'!K492 = "FT", 1,MIN(1,IF('3.Weekly Hours &amp; Wage Activity'!K492 = "", "",MIN('3.Weekly Hours &amp; Wage Activity'!K492/40,1)),IF('3.Weekly Hours &amp; Wage Activity'!K492="", "",'3.Weekly Hours &amp; Wage Activity'!K492/40 ))),0)</f>
        <v>0</v>
      </c>
      <c r="AC492" s="86">
        <f>IFERROR(IF('3.Weekly Hours &amp; Wage Activity'!L492 = "FT", 1,MIN(1,IF('3.Weekly Hours &amp; Wage Activity'!L492 = "", "",MIN('3.Weekly Hours &amp; Wage Activity'!L492/40,1)),IF('3.Weekly Hours &amp; Wage Activity'!L492="", "",'3.Weekly Hours &amp; Wage Activity'!L492/40 ))),0)</f>
        <v>0</v>
      </c>
      <c r="AD492" s="86">
        <f>IFERROR(IF('3.Weekly Hours &amp; Wage Activity'!M492 = "FT", 1,MIN(1,IF('3.Weekly Hours &amp; Wage Activity'!M492 = "", "",MIN('3.Weekly Hours &amp; Wage Activity'!M492/40,1)),IF('3.Weekly Hours &amp; Wage Activity'!M492="", "",'3.Weekly Hours &amp; Wage Activity'!M492/40 ))),0)</f>
        <v>0</v>
      </c>
      <c r="AE492" s="86">
        <f>IFERROR(IF('3.Weekly Hours &amp; Wage Activity'!N492 = "FT", 1,MIN(1,IF('3.Weekly Hours &amp; Wage Activity'!N492 = "", "",MIN('3.Weekly Hours &amp; Wage Activity'!N492/40,1)),IF('3.Weekly Hours &amp; Wage Activity'!N492="", "",'3.Weekly Hours &amp; Wage Activity'!N492/40 ))),0)</f>
        <v>0</v>
      </c>
      <c r="AF492" s="86">
        <f>IFERROR(IF('3.Weekly Hours &amp; Wage Activity'!O492 = "FT", 1,MIN(1,IF('3.Weekly Hours &amp; Wage Activity'!O492 = "", "",MIN('3.Weekly Hours &amp; Wage Activity'!O492/40,1)),IF('3.Weekly Hours &amp; Wage Activity'!O492="", "",'3.Weekly Hours &amp; Wage Activity'!O492/40 ))),0)</f>
        <v>0</v>
      </c>
      <c r="AG492" s="86">
        <f>IFERROR(IF('3.Weekly Hours &amp; Wage Activity'!P492 = "FT", 1,MIN(1,IF('3.Weekly Hours &amp; Wage Activity'!P492 = "", "",MIN('3.Weekly Hours &amp; Wage Activity'!P492/40,1)),IF('3.Weekly Hours &amp; Wage Activity'!P492="", "",'3.Weekly Hours &amp; Wage Activity'!P492/40 ))),0)</f>
        <v>0</v>
      </c>
      <c r="AH492" s="86">
        <f>IFERROR(IF('3.Weekly Hours &amp; Wage Activity'!Q492 = "FT", 1,MIN(1,IF('3.Weekly Hours &amp; Wage Activity'!Q492 = "", "",MIN('3.Weekly Hours &amp; Wage Activity'!Q492/40,1)),IF('3.Weekly Hours &amp; Wage Activity'!Q492="", "",'3.Weekly Hours &amp; Wage Activity'!Q492/40 ))),0)</f>
        <v>0</v>
      </c>
      <c r="AI492" s="86">
        <f>IFERROR(IF('3.Weekly Hours &amp; Wage Activity'!R492 = "FT", 1,MIN(1,IF('3.Weekly Hours &amp; Wage Activity'!R492 = "", "",MIN('3.Weekly Hours &amp; Wage Activity'!R492/40,1)),IF('3.Weekly Hours &amp; Wage Activity'!R492="", "",'3.Weekly Hours &amp; Wage Activity'!R492/40 ))),0)</f>
        <v>0</v>
      </c>
      <c r="AJ492" s="86">
        <f>IFERROR(IF('3.Weekly Hours &amp; Wage Activity'!S492 = "FT", 1,MIN(1,IF('3.Weekly Hours &amp; Wage Activity'!S492 = "", "",MIN('3.Weekly Hours &amp; Wage Activity'!S492/40,1)),IF('3.Weekly Hours &amp; Wage Activity'!S492="", "",'3.Weekly Hours &amp; Wage Activity'!S492/40 ))),0)</f>
        <v>0</v>
      </c>
      <c r="AK492" s="86">
        <f>IFERROR(IF('3.Weekly Hours &amp; Wage Activity'!T492 = "FT", 1,MIN(1,IF('3.Weekly Hours &amp; Wage Activity'!T492 = "", "",MIN('3.Weekly Hours &amp; Wage Activity'!T492/40,1)),IF('3.Weekly Hours &amp; Wage Activity'!T492="", "",'3.Weekly Hours &amp; Wage Activity'!T492/40 ))),0)</f>
        <v>0</v>
      </c>
      <c r="AL492" s="86">
        <f>IFERROR(IF('3.Weekly Hours &amp; Wage Activity'!U492 = "FT", 1,MIN(1,IF('3.Weekly Hours &amp; Wage Activity'!U492 = "", "",MIN('3.Weekly Hours &amp; Wage Activity'!U492/40,1)),IF('3.Weekly Hours &amp; Wage Activity'!U492="", "",'3.Weekly Hours &amp; Wage Activity'!U492/40 ))),0)</f>
        <v>0</v>
      </c>
      <c r="AM492" s="86">
        <f>IFERROR(IF('3.Weekly Hours &amp; Wage Activity'!V492 = "FT", 1,MIN(1,IF('3.Weekly Hours &amp; Wage Activity'!V492 = "", "",MIN('3.Weekly Hours &amp; Wage Activity'!V492/40,1)),IF('3.Weekly Hours &amp; Wage Activity'!V492="", "",'3.Weekly Hours &amp; Wage Activity'!V492/40 ))),0)</f>
        <v>0</v>
      </c>
      <c r="AN492" s="86">
        <f>IFERROR(IF('3.Weekly Hours &amp; Wage Activity'!W492 = "FT", 1,MIN(1,IF('3.Weekly Hours &amp; Wage Activity'!W492 = "", "",MIN('3.Weekly Hours &amp; Wage Activity'!W492/40,1)),IF('3.Weekly Hours &amp; Wage Activity'!W492="", "",'3.Weekly Hours &amp; Wage Activity'!W492/40 ))),0)</f>
        <v>0</v>
      </c>
      <c r="AO492" s="86">
        <f>IFERROR(IF('3.Weekly Hours &amp; Wage Activity'!X492 = "FT", 1,MIN(1,IF('3.Weekly Hours &amp; Wage Activity'!X492 = "", "",MIN('3.Weekly Hours &amp; Wage Activity'!X492/40,1)),IF('3.Weekly Hours &amp; Wage Activity'!X492="", "",'3.Weekly Hours &amp; Wage Activity'!X492/40 ))),0)</f>
        <v>0</v>
      </c>
      <c r="AP492" s="86">
        <f>IFERROR(IF('3.Weekly Hours &amp; Wage Activity'!Y492 = "FT", 1,MIN(1,IF('3.Weekly Hours &amp; Wage Activity'!Y492 = "", "",MIN('3.Weekly Hours &amp; Wage Activity'!Y492/40,1)),IF('3.Weekly Hours &amp; Wage Activity'!Y492="", "",'3.Weekly Hours &amp; Wage Activity'!Y492/40 ))),0)</f>
        <v>0</v>
      </c>
      <c r="AQ492" s="86">
        <f>IFERROR(IF('3.Weekly Hours &amp; Wage Activity'!Z492 = "FT", 1,MIN(1,IF('3.Weekly Hours &amp; Wage Activity'!Z492 = "", "",MIN('3.Weekly Hours &amp; Wage Activity'!Z492/40,1)),IF('3.Weekly Hours &amp; Wage Activity'!Z492="", "",'3.Weekly Hours &amp; Wage Activity'!Z492/40 ))),0)</f>
        <v>0</v>
      </c>
      <c r="AR492" s="86">
        <f>IFERROR(IF('3.Weekly Hours &amp; Wage Activity'!AA492 = "FT", 1,MIN(1,IF('3.Weekly Hours &amp; Wage Activity'!AA492 = "", "",MIN('3.Weekly Hours &amp; Wage Activity'!AA492/40,1)),IF('3.Weekly Hours &amp; Wage Activity'!AA492="", "",'3.Weekly Hours &amp; Wage Activity'!AA492/40 ))),0)</f>
        <v>0</v>
      </c>
      <c r="AS492" s="86">
        <f>IFERROR(IF('3.Weekly Hours &amp; Wage Activity'!AB492 = "FT", 1,MIN(1,IF('3.Weekly Hours &amp; Wage Activity'!AB492 = "", "",MIN('3.Weekly Hours &amp; Wage Activity'!AB492/40,1)),IF('3.Weekly Hours &amp; Wage Activity'!AB492="", "",'3.Weekly Hours &amp; Wage Activity'!AB492/40 ))),0)</f>
        <v>0</v>
      </c>
      <c r="AT492" s="86">
        <f>IFERROR(IF('3.Weekly Hours &amp; Wage Activity'!AC492 = "FT", 1,MIN(1,IF('3.Weekly Hours &amp; Wage Activity'!AC492 = "", "",MIN('3.Weekly Hours &amp; Wage Activity'!AC492/40,1)),IF('3.Weekly Hours &amp; Wage Activity'!AC492="", "",'3.Weekly Hours &amp; Wage Activity'!AC492/40 ))),0)</f>
        <v>0</v>
      </c>
      <c r="AU492" s="86">
        <f>IFERROR(IF('3.Weekly Hours &amp; Wage Activity'!AD492 = "FT", 1,MIN(1,IF('3.Weekly Hours &amp; Wage Activity'!AD492 = "", "",MIN('3.Weekly Hours &amp; Wage Activity'!AD492/40,1)),IF('3.Weekly Hours &amp; Wage Activity'!AD492="", "",'3.Weekly Hours &amp; Wage Activity'!AD492/40 ))),0)</f>
        <v>0</v>
      </c>
      <c r="AV492" s="86">
        <f>IFERROR(IF('3.Weekly Hours &amp; Wage Activity'!AE492 = "FT", 1,MIN(1,IF('3.Weekly Hours &amp; Wage Activity'!AE492 = "", "",MIN('3.Weekly Hours &amp; Wage Activity'!AE492/40,1)),IF('3.Weekly Hours &amp; Wage Activity'!AE492="", "",'3.Weekly Hours &amp; Wage Activity'!AE492/40 ))),0)</f>
        <v>0</v>
      </c>
      <c r="AW492" s="86">
        <f>IFERROR(IF('3.Weekly Hours &amp; Wage Activity'!AF492 = "FT", 1,MIN(1,IF('3.Weekly Hours &amp; Wage Activity'!AF492 = "", "",MIN('3.Weekly Hours &amp; Wage Activity'!AF492/40,1)),IF('3.Weekly Hours &amp; Wage Activity'!AF492="", "",'3.Weekly Hours &amp; Wage Activity'!AF492/40 ))),0)</f>
        <v>0</v>
      </c>
      <c r="AX492" s="86">
        <f>IFERROR(IF('3.Weekly Hours &amp; Wage Activity'!AG492 = "FT", 1,MIN(1,IF('3.Weekly Hours &amp; Wage Activity'!AG492 = "", "",MIN('3.Weekly Hours &amp; Wage Activity'!AG492/40,1)),IF('3.Weekly Hours &amp; Wage Activity'!AG492="", "",'3.Weekly Hours &amp; Wage Activity'!AG492/40 ))),0)</f>
        <v>0</v>
      </c>
      <c r="AY492" s="523">
        <f>SUM( IF(COUNTIF('3.Weekly Hours &amp; Wage Activity'!J492:Q492, "&lt;&gt;FT") = 0, COLUMNS('3.Weekly Hours &amp; Wage Activity'!J492:AG492) * 40, '3.Weekly Hours &amp; Wage Activity'!J492:AG492))</f>
        <v>0</v>
      </c>
      <c r="AZ492" s="86">
        <f t="shared" si="55"/>
        <v>0</v>
      </c>
      <c r="BA492" s="87">
        <f t="shared" si="56"/>
        <v>0</v>
      </c>
      <c r="BB492" s="74" t="str">
        <f>IF('2.Census &amp; Reference Benchmarks'!K492 = "", "", '2.Census &amp; Reference Benchmarks'!K492)</f>
        <v/>
      </c>
      <c r="BC492" s="185">
        <f>IF('2.Census &amp; Reference Benchmarks'!L492="N/A",IF(OR(AND(G492="",I492=""),AND(G492&lt;DATEVALUE("1/1/2020"),OR(I492="",I492&gt;DATEVALUE("3/31/2020")))),177.14,IF(OR(I492 = "", I492 &gt; DATEVALUE("1/31/2020")), ROUND(177.14*((DATEVALUE("2/1/2020") -G492)/31),1))),IF('2.Census &amp; Reference Benchmarks'!L492="",0,'2.Census &amp; Reference Benchmarks'!L492))</f>
        <v>0</v>
      </c>
      <c r="BD492" s="74" t="str">
        <f>IF('2.Census &amp; Reference Benchmarks'!N492 = "", "", '2.Census &amp; Reference Benchmarks'!N492)</f>
        <v/>
      </c>
      <c r="BE492" s="185">
        <f>IF('2.Census &amp; Reference Benchmarks'!O492="N/A",IF(OR(AND(G492="",I492=""),AND(G492&lt;=DATEVALUE("2/1/2020"),OR(I492="",I492&gt;=DATEVALUE("2/29/2020")))),165.71,IF(AND(G492&gt;DATEVALUE("2/1/2020"),OR(I492="",I492&lt;=DATEVALUE("2/29/2020"))),((DATEVALUE("3/1/2020")-G492)/29)*165.71,"")),IF('2.Census &amp; Reference Benchmarks'!O492="",0,'2.Census &amp; Reference Benchmarks'!O492))</f>
        <v>0</v>
      </c>
    </row>
    <row r="493" spans="1:57" x14ac:dyDescent="0.25">
      <c r="A493" s="3"/>
      <c r="B493" s="56">
        <f>IF('2.Census &amp; Reference Benchmarks'!B493 &lt;&gt;"",'2.Census &amp; Reference Benchmarks'!B493,"")</f>
        <v>0</v>
      </c>
      <c r="C493" s="56">
        <f>IF('2.Census &amp; Reference Benchmarks'!C493 &lt;&gt;"",'2.Census &amp; Reference Benchmarks'!C493,"")</f>
        <v>0</v>
      </c>
      <c r="D493" s="57" t="str">
        <f>IF('2.Census &amp; Reference Benchmarks'!D493 &lt;&gt;"",'2.Census &amp; Reference Benchmarks'!D493,"")</f>
        <v/>
      </c>
      <c r="E493" s="56" t="str">
        <f>IF('2.Census &amp; Reference Benchmarks'!E493 &lt;&gt;"",'2.Census &amp; Reference Benchmarks'!E493,"")</f>
        <v/>
      </c>
      <c r="F493" s="56" t="str">
        <f>IF('2.Census &amp; Reference Benchmarks'!F493 &lt;&gt;"",'2.Census &amp; Reference Benchmarks'!F493,"")</f>
        <v/>
      </c>
      <c r="G493" s="58" t="str">
        <f>IF('2.Census &amp; Reference Benchmarks'!G493 &lt;&gt;"",'2.Census &amp; Reference Benchmarks'!G493,"")</f>
        <v/>
      </c>
      <c r="H493" s="58" t="str">
        <f>IF('2.Census &amp; Reference Benchmarks'!H493 &lt;&gt;"",'2.Census &amp; Reference Benchmarks'!H493,"")</f>
        <v/>
      </c>
      <c r="I493" s="58" t="str">
        <f>IF('2.Census &amp; Reference Benchmarks'!I493 &lt;&gt;"",'2.Census &amp; Reference Benchmarks'!I493,"")</f>
        <v/>
      </c>
      <c r="J493" s="69" t="str">
        <f>IF('2.Census &amp; Reference Benchmarks'!J493 &lt;&gt;"",'2.Census &amp; Reference Benchmarks'!J493,"")</f>
        <v/>
      </c>
      <c r="K493" s="58" t="str">
        <f>IF('7.Safe Harbor Input Data &amp; Calc'!Q495 &lt;&gt; "", '7.Safe Harbor Input Data &amp; Calc'!Q495, "")</f>
        <v>No</v>
      </c>
      <c r="L493" s="59" t="str">
        <f>IF('2.Census &amp; Reference Benchmarks'!T493&lt;&gt; "",'2.Census &amp; Reference Benchmarks'!T493,"")</f>
        <v/>
      </c>
      <c r="M493" s="60">
        <f>'2.Census &amp; Reference Benchmarks'!M493</f>
        <v>0</v>
      </c>
      <c r="N493" s="60">
        <f>'2.Census &amp; Reference Benchmarks'!P493</f>
        <v>0</v>
      </c>
      <c r="O493" s="60">
        <f>'2.Census &amp; Reference Benchmarks'!S493</f>
        <v>0</v>
      </c>
      <c r="P493" s="52">
        <f>IF( AND(I493 &lt; '1. Summary for SBA'!$J$7, I493 &lt;&gt;""), 0, IF(AND(G493="",I493=""),SUM(M493:O493)*4,IF(I493&lt;'1. Summary for SBA'!$J$7,0,IF(K493="Yes",0,IF(H493="Salary",IF(AND(SUM(M493:O493)*4&lt;100000,L493=""),(SUM(M493:O493)/(IF(OR(I493=0,I493&gt;=DATEVALUE("3/31/2020")),DATEVALUE("3/31/2020"),I493)-IF(OR(G493&lt;=DATEVALUE("1/1/2020"), G493 = ""),DATEVALUE("1/1/2020"),IF(OR(MONTH(G493)=1),G493+1,IF(MONTH(G493)=3,G493,G493-1)))))*360,0),0)))))</f>
        <v>0</v>
      </c>
      <c r="Q493" s="52">
        <f t="shared" si="57"/>
        <v>0</v>
      </c>
      <c r="R493" s="67">
        <f t="shared" si="51"/>
        <v>0</v>
      </c>
      <c r="S493" s="53">
        <f>SUM('3.Weekly Hours &amp; Wage Activity'!AI493:BF493)</f>
        <v>0</v>
      </c>
      <c r="T493" s="53">
        <f>IF(AND(I493&lt;&gt; "",  I493 &lt; '1. Summary for SBA'!$J$11 +168, I493 &gt; '1. Summary for SBA'!$J$11),S493+(((168-(I493-'1. Summary for SBA'!$J$11+1))*S493)/((I493-'1. Summary for SBA'!$J$11+1))),0)</f>
        <v>0</v>
      </c>
      <c r="U493" s="369">
        <f>IF(K493= "Yes",0,IF( H493 = "salary",IF(T493 = 0,MAX(0,$R493-$S493), R493-T493),IF( H493 = "Hourly",'6. Hourly EE Wage Reduction'!AA493, 0)))</f>
        <v>0</v>
      </c>
      <c r="V493" s="67">
        <f t="shared" si="52"/>
        <v>0</v>
      </c>
      <c r="W493" s="405" t="str">
        <f>IF(U493 = 0, "No",IF('6. Hourly EE Wage Reduction'!T493 &gt;'6. Hourly EE Wage Reduction'!W493, "Yes", "No"))</f>
        <v>No</v>
      </c>
      <c r="X493" s="67">
        <f t="shared" si="53"/>
        <v>0</v>
      </c>
      <c r="Y493" s="67">
        <f t="shared" si="54"/>
        <v>0</v>
      </c>
      <c r="AA493" s="86">
        <f>IFERROR(IF('3.Weekly Hours &amp; Wage Activity'!J493 = "FT", 1,MIN(1,IF('3.Weekly Hours &amp; Wage Activity'!J493 = "", "",MIN('3.Weekly Hours &amp; Wage Activity'!J493/40,1)),IF('3.Weekly Hours &amp; Wage Activity'!J493="", "",'3.Weekly Hours &amp; Wage Activity'!J493/40 ))),0)</f>
        <v>0</v>
      </c>
      <c r="AB493" s="86">
        <f>IFERROR(IF('3.Weekly Hours &amp; Wage Activity'!K493 = "FT", 1,MIN(1,IF('3.Weekly Hours &amp; Wage Activity'!K493 = "", "",MIN('3.Weekly Hours &amp; Wage Activity'!K493/40,1)),IF('3.Weekly Hours &amp; Wage Activity'!K493="", "",'3.Weekly Hours &amp; Wage Activity'!K493/40 ))),0)</f>
        <v>0</v>
      </c>
      <c r="AC493" s="86">
        <f>IFERROR(IF('3.Weekly Hours &amp; Wage Activity'!L493 = "FT", 1,MIN(1,IF('3.Weekly Hours &amp; Wage Activity'!L493 = "", "",MIN('3.Weekly Hours &amp; Wage Activity'!L493/40,1)),IF('3.Weekly Hours &amp; Wage Activity'!L493="", "",'3.Weekly Hours &amp; Wage Activity'!L493/40 ))),0)</f>
        <v>0</v>
      </c>
      <c r="AD493" s="86">
        <f>IFERROR(IF('3.Weekly Hours &amp; Wage Activity'!M493 = "FT", 1,MIN(1,IF('3.Weekly Hours &amp; Wage Activity'!M493 = "", "",MIN('3.Weekly Hours &amp; Wage Activity'!M493/40,1)),IF('3.Weekly Hours &amp; Wage Activity'!M493="", "",'3.Weekly Hours &amp; Wage Activity'!M493/40 ))),0)</f>
        <v>0</v>
      </c>
      <c r="AE493" s="86">
        <f>IFERROR(IF('3.Weekly Hours &amp; Wage Activity'!N493 = "FT", 1,MIN(1,IF('3.Weekly Hours &amp; Wage Activity'!N493 = "", "",MIN('3.Weekly Hours &amp; Wage Activity'!N493/40,1)),IF('3.Weekly Hours &amp; Wage Activity'!N493="", "",'3.Weekly Hours &amp; Wage Activity'!N493/40 ))),0)</f>
        <v>0</v>
      </c>
      <c r="AF493" s="86">
        <f>IFERROR(IF('3.Weekly Hours &amp; Wage Activity'!O493 = "FT", 1,MIN(1,IF('3.Weekly Hours &amp; Wage Activity'!O493 = "", "",MIN('3.Weekly Hours &amp; Wage Activity'!O493/40,1)),IF('3.Weekly Hours &amp; Wage Activity'!O493="", "",'3.Weekly Hours &amp; Wage Activity'!O493/40 ))),0)</f>
        <v>0</v>
      </c>
      <c r="AG493" s="86">
        <f>IFERROR(IF('3.Weekly Hours &amp; Wage Activity'!P493 = "FT", 1,MIN(1,IF('3.Weekly Hours &amp; Wage Activity'!P493 = "", "",MIN('3.Weekly Hours &amp; Wage Activity'!P493/40,1)),IF('3.Weekly Hours &amp; Wage Activity'!P493="", "",'3.Weekly Hours &amp; Wage Activity'!P493/40 ))),0)</f>
        <v>0</v>
      </c>
      <c r="AH493" s="86">
        <f>IFERROR(IF('3.Weekly Hours &amp; Wage Activity'!Q493 = "FT", 1,MIN(1,IF('3.Weekly Hours &amp; Wage Activity'!Q493 = "", "",MIN('3.Weekly Hours &amp; Wage Activity'!Q493/40,1)),IF('3.Weekly Hours &amp; Wage Activity'!Q493="", "",'3.Weekly Hours &amp; Wage Activity'!Q493/40 ))),0)</f>
        <v>0</v>
      </c>
      <c r="AI493" s="86">
        <f>IFERROR(IF('3.Weekly Hours &amp; Wage Activity'!R493 = "FT", 1,MIN(1,IF('3.Weekly Hours &amp; Wage Activity'!R493 = "", "",MIN('3.Weekly Hours &amp; Wage Activity'!R493/40,1)),IF('3.Weekly Hours &amp; Wage Activity'!R493="", "",'3.Weekly Hours &amp; Wage Activity'!R493/40 ))),0)</f>
        <v>0</v>
      </c>
      <c r="AJ493" s="86">
        <f>IFERROR(IF('3.Weekly Hours &amp; Wage Activity'!S493 = "FT", 1,MIN(1,IF('3.Weekly Hours &amp; Wage Activity'!S493 = "", "",MIN('3.Weekly Hours &amp; Wage Activity'!S493/40,1)),IF('3.Weekly Hours &amp; Wage Activity'!S493="", "",'3.Weekly Hours &amp; Wage Activity'!S493/40 ))),0)</f>
        <v>0</v>
      </c>
      <c r="AK493" s="86">
        <f>IFERROR(IF('3.Weekly Hours &amp; Wage Activity'!T493 = "FT", 1,MIN(1,IF('3.Weekly Hours &amp; Wage Activity'!T493 = "", "",MIN('3.Weekly Hours &amp; Wage Activity'!T493/40,1)),IF('3.Weekly Hours &amp; Wage Activity'!T493="", "",'3.Weekly Hours &amp; Wage Activity'!T493/40 ))),0)</f>
        <v>0</v>
      </c>
      <c r="AL493" s="86">
        <f>IFERROR(IF('3.Weekly Hours &amp; Wage Activity'!U493 = "FT", 1,MIN(1,IF('3.Weekly Hours &amp; Wage Activity'!U493 = "", "",MIN('3.Weekly Hours &amp; Wage Activity'!U493/40,1)),IF('3.Weekly Hours &amp; Wage Activity'!U493="", "",'3.Weekly Hours &amp; Wage Activity'!U493/40 ))),0)</f>
        <v>0</v>
      </c>
      <c r="AM493" s="86">
        <f>IFERROR(IF('3.Weekly Hours &amp; Wage Activity'!V493 = "FT", 1,MIN(1,IF('3.Weekly Hours &amp; Wage Activity'!V493 = "", "",MIN('3.Weekly Hours &amp; Wage Activity'!V493/40,1)),IF('3.Weekly Hours &amp; Wage Activity'!V493="", "",'3.Weekly Hours &amp; Wage Activity'!V493/40 ))),0)</f>
        <v>0</v>
      </c>
      <c r="AN493" s="86">
        <f>IFERROR(IF('3.Weekly Hours &amp; Wage Activity'!W493 = "FT", 1,MIN(1,IF('3.Weekly Hours &amp; Wage Activity'!W493 = "", "",MIN('3.Weekly Hours &amp; Wage Activity'!W493/40,1)),IF('3.Weekly Hours &amp; Wage Activity'!W493="", "",'3.Weekly Hours &amp; Wage Activity'!W493/40 ))),0)</f>
        <v>0</v>
      </c>
      <c r="AO493" s="86">
        <f>IFERROR(IF('3.Weekly Hours &amp; Wage Activity'!X493 = "FT", 1,MIN(1,IF('3.Weekly Hours &amp; Wage Activity'!X493 = "", "",MIN('3.Weekly Hours &amp; Wage Activity'!X493/40,1)),IF('3.Weekly Hours &amp; Wage Activity'!X493="", "",'3.Weekly Hours &amp; Wage Activity'!X493/40 ))),0)</f>
        <v>0</v>
      </c>
      <c r="AP493" s="86">
        <f>IFERROR(IF('3.Weekly Hours &amp; Wage Activity'!Y493 = "FT", 1,MIN(1,IF('3.Weekly Hours &amp; Wage Activity'!Y493 = "", "",MIN('3.Weekly Hours &amp; Wage Activity'!Y493/40,1)),IF('3.Weekly Hours &amp; Wage Activity'!Y493="", "",'3.Weekly Hours &amp; Wage Activity'!Y493/40 ))),0)</f>
        <v>0</v>
      </c>
      <c r="AQ493" s="86">
        <f>IFERROR(IF('3.Weekly Hours &amp; Wage Activity'!Z493 = "FT", 1,MIN(1,IF('3.Weekly Hours &amp; Wage Activity'!Z493 = "", "",MIN('3.Weekly Hours &amp; Wage Activity'!Z493/40,1)),IF('3.Weekly Hours &amp; Wage Activity'!Z493="", "",'3.Weekly Hours &amp; Wage Activity'!Z493/40 ))),0)</f>
        <v>0</v>
      </c>
      <c r="AR493" s="86">
        <f>IFERROR(IF('3.Weekly Hours &amp; Wage Activity'!AA493 = "FT", 1,MIN(1,IF('3.Weekly Hours &amp; Wage Activity'!AA493 = "", "",MIN('3.Weekly Hours &amp; Wage Activity'!AA493/40,1)),IF('3.Weekly Hours &amp; Wage Activity'!AA493="", "",'3.Weekly Hours &amp; Wage Activity'!AA493/40 ))),0)</f>
        <v>0</v>
      </c>
      <c r="AS493" s="86">
        <f>IFERROR(IF('3.Weekly Hours &amp; Wage Activity'!AB493 = "FT", 1,MIN(1,IF('3.Weekly Hours &amp; Wage Activity'!AB493 = "", "",MIN('3.Weekly Hours &amp; Wage Activity'!AB493/40,1)),IF('3.Weekly Hours &amp; Wage Activity'!AB493="", "",'3.Weekly Hours &amp; Wage Activity'!AB493/40 ))),0)</f>
        <v>0</v>
      </c>
      <c r="AT493" s="86">
        <f>IFERROR(IF('3.Weekly Hours &amp; Wage Activity'!AC493 = "FT", 1,MIN(1,IF('3.Weekly Hours &amp; Wage Activity'!AC493 = "", "",MIN('3.Weekly Hours &amp; Wage Activity'!AC493/40,1)),IF('3.Weekly Hours &amp; Wage Activity'!AC493="", "",'3.Weekly Hours &amp; Wage Activity'!AC493/40 ))),0)</f>
        <v>0</v>
      </c>
      <c r="AU493" s="86">
        <f>IFERROR(IF('3.Weekly Hours &amp; Wage Activity'!AD493 = "FT", 1,MIN(1,IF('3.Weekly Hours &amp; Wage Activity'!AD493 = "", "",MIN('3.Weekly Hours &amp; Wage Activity'!AD493/40,1)),IF('3.Weekly Hours &amp; Wage Activity'!AD493="", "",'3.Weekly Hours &amp; Wage Activity'!AD493/40 ))),0)</f>
        <v>0</v>
      </c>
      <c r="AV493" s="86">
        <f>IFERROR(IF('3.Weekly Hours &amp; Wage Activity'!AE493 = "FT", 1,MIN(1,IF('3.Weekly Hours &amp; Wage Activity'!AE493 = "", "",MIN('3.Weekly Hours &amp; Wage Activity'!AE493/40,1)),IF('3.Weekly Hours &amp; Wage Activity'!AE493="", "",'3.Weekly Hours &amp; Wage Activity'!AE493/40 ))),0)</f>
        <v>0</v>
      </c>
      <c r="AW493" s="86">
        <f>IFERROR(IF('3.Weekly Hours &amp; Wage Activity'!AF493 = "FT", 1,MIN(1,IF('3.Weekly Hours &amp; Wage Activity'!AF493 = "", "",MIN('3.Weekly Hours &amp; Wage Activity'!AF493/40,1)),IF('3.Weekly Hours &amp; Wage Activity'!AF493="", "",'3.Weekly Hours &amp; Wage Activity'!AF493/40 ))),0)</f>
        <v>0</v>
      </c>
      <c r="AX493" s="86">
        <f>IFERROR(IF('3.Weekly Hours &amp; Wage Activity'!AG493 = "FT", 1,MIN(1,IF('3.Weekly Hours &amp; Wage Activity'!AG493 = "", "",MIN('3.Weekly Hours &amp; Wage Activity'!AG493/40,1)),IF('3.Weekly Hours &amp; Wage Activity'!AG493="", "",'3.Weekly Hours &amp; Wage Activity'!AG493/40 ))),0)</f>
        <v>0</v>
      </c>
      <c r="AY493" s="523">
        <f>SUM( IF(COUNTIF('3.Weekly Hours &amp; Wage Activity'!J493:Q493, "&lt;&gt;FT") = 0, COLUMNS('3.Weekly Hours &amp; Wage Activity'!J493:AG493) * 40, '3.Weekly Hours &amp; Wage Activity'!J493:AG493))</f>
        <v>0</v>
      </c>
      <c r="AZ493" s="86">
        <f t="shared" si="55"/>
        <v>0</v>
      </c>
      <c r="BA493" s="87">
        <f t="shared" si="56"/>
        <v>0</v>
      </c>
      <c r="BB493" s="74" t="str">
        <f>IF('2.Census &amp; Reference Benchmarks'!K493 = "", "", '2.Census &amp; Reference Benchmarks'!K493)</f>
        <v/>
      </c>
      <c r="BC493" s="185">
        <f>IF('2.Census &amp; Reference Benchmarks'!L493="N/A",IF(OR(AND(G493="",I493=""),AND(G493&lt;DATEVALUE("1/1/2020"),OR(I493="",I493&gt;DATEVALUE("3/31/2020")))),177.14,IF(OR(I493 = "", I493 &gt; DATEVALUE("1/31/2020")), ROUND(177.14*((DATEVALUE("2/1/2020") -G493)/31),1))),IF('2.Census &amp; Reference Benchmarks'!L493="",0,'2.Census &amp; Reference Benchmarks'!L493))</f>
        <v>0</v>
      </c>
      <c r="BD493" s="74" t="str">
        <f>IF('2.Census &amp; Reference Benchmarks'!N493 = "", "", '2.Census &amp; Reference Benchmarks'!N493)</f>
        <v/>
      </c>
      <c r="BE493" s="185">
        <f>IF('2.Census &amp; Reference Benchmarks'!O493="N/A",IF(OR(AND(G493="",I493=""),AND(G493&lt;=DATEVALUE("2/1/2020"),OR(I493="",I493&gt;=DATEVALUE("2/29/2020")))),165.71,IF(AND(G493&gt;DATEVALUE("2/1/2020"),OR(I493="",I493&lt;=DATEVALUE("2/29/2020"))),((DATEVALUE("3/1/2020")-G493)/29)*165.71,"")),IF('2.Census &amp; Reference Benchmarks'!O493="",0,'2.Census &amp; Reference Benchmarks'!O493))</f>
        <v>0</v>
      </c>
    </row>
    <row r="494" spans="1:57" x14ac:dyDescent="0.25">
      <c r="A494" s="3"/>
      <c r="B494" s="56">
        <f>IF('2.Census &amp; Reference Benchmarks'!B494 &lt;&gt;"",'2.Census &amp; Reference Benchmarks'!B494,"")</f>
        <v>0</v>
      </c>
      <c r="C494" s="56">
        <f>IF('2.Census &amp; Reference Benchmarks'!C494 &lt;&gt;"",'2.Census &amp; Reference Benchmarks'!C494,"")</f>
        <v>0</v>
      </c>
      <c r="D494" s="57" t="str">
        <f>IF('2.Census &amp; Reference Benchmarks'!D494 &lt;&gt;"",'2.Census &amp; Reference Benchmarks'!D494,"")</f>
        <v/>
      </c>
      <c r="E494" s="56" t="str">
        <f>IF('2.Census &amp; Reference Benchmarks'!E494 &lt;&gt;"",'2.Census &amp; Reference Benchmarks'!E494,"")</f>
        <v/>
      </c>
      <c r="F494" s="56" t="str">
        <f>IF('2.Census &amp; Reference Benchmarks'!F494 &lt;&gt;"",'2.Census &amp; Reference Benchmarks'!F494,"")</f>
        <v/>
      </c>
      <c r="G494" s="58" t="str">
        <f>IF('2.Census &amp; Reference Benchmarks'!G494 &lt;&gt;"",'2.Census &amp; Reference Benchmarks'!G494,"")</f>
        <v/>
      </c>
      <c r="H494" s="58" t="str">
        <f>IF('2.Census &amp; Reference Benchmarks'!H494 &lt;&gt;"",'2.Census &amp; Reference Benchmarks'!H494,"")</f>
        <v/>
      </c>
      <c r="I494" s="58" t="str">
        <f>IF('2.Census &amp; Reference Benchmarks'!I494 &lt;&gt;"",'2.Census &amp; Reference Benchmarks'!I494,"")</f>
        <v/>
      </c>
      <c r="J494" s="69" t="str">
        <f>IF('2.Census &amp; Reference Benchmarks'!J494 &lt;&gt;"",'2.Census &amp; Reference Benchmarks'!J494,"")</f>
        <v/>
      </c>
      <c r="K494" s="58" t="str">
        <f>IF('7.Safe Harbor Input Data &amp; Calc'!Q496 &lt;&gt; "", '7.Safe Harbor Input Data &amp; Calc'!Q496, "")</f>
        <v>No</v>
      </c>
      <c r="L494" s="59" t="str">
        <f>IF('2.Census &amp; Reference Benchmarks'!T494&lt;&gt; "",'2.Census &amp; Reference Benchmarks'!T494,"")</f>
        <v/>
      </c>
      <c r="M494" s="60">
        <f>'2.Census &amp; Reference Benchmarks'!M494</f>
        <v>0</v>
      </c>
      <c r="N494" s="60">
        <f>'2.Census &amp; Reference Benchmarks'!P494</f>
        <v>0</v>
      </c>
      <c r="O494" s="60">
        <f>'2.Census &amp; Reference Benchmarks'!S494</f>
        <v>0</v>
      </c>
      <c r="P494" s="52">
        <f>IF( AND(I494 &lt; '1. Summary for SBA'!$J$7, I494 &lt;&gt;""), 0, IF(AND(G494="",I494=""),SUM(M494:O494)*4,IF(I494&lt;'1. Summary for SBA'!$J$7,0,IF(K494="Yes",0,IF(H494="Salary",IF(AND(SUM(M494:O494)*4&lt;100000,L494=""),(SUM(M494:O494)/(IF(OR(I494=0,I494&gt;=DATEVALUE("3/31/2020")),DATEVALUE("3/31/2020"),I494)-IF(OR(G494&lt;=DATEVALUE("1/1/2020"), G494 = ""),DATEVALUE("1/1/2020"),IF(OR(MONTH(G494)=1),G494+1,IF(MONTH(G494)=3,G494,G494-1)))))*360,0),0)))))</f>
        <v>0</v>
      </c>
      <c r="Q494" s="52">
        <f t="shared" si="57"/>
        <v>0</v>
      </c>
      <c r="R494" s="67">
        <f t="shared" si="51"/>
        <v>0</v>
      </c>
      <c r="S494" s="53">
        <f>SUM('3.Weekly Hours &amp; Wage Activity'!AI494:BF494)</f>
        <v>0</v>
      </c>
      <c r="T494" s="53">
        <f>IF(AND(I494&lt;&gt; "",  I494 &lt; '1. Summary for SBA'!$J$11 +168, I494 &gt; '1. Summary for SBA'!$J$11),S494+(((168-(I494-'1. Summary for SBA'!$J$11+1))*S494)/((I494-'1. Summary for SBA'!$J$11+1))),0)</f>
        <v>0</v>
      </c>
      <c r="U494" s="369">
        <f>IF(K494= "Yes",0,IF( H494 = "salary",IF(T494 = 0,MAX(0,$R494-$S494), R494-T494),IF( H494 = "Hourly",'6. Hourly EE Wage Reduction'!AA494, 0)))</f>
        <v>0</v>
      </c>
      <c r="V494" s="67">
        <f t="shared" si="52"/>
        <v>0</v>
      </c>
      <c r="W494" s="405" t="str">
        <f>IF(U494 = 0, "No",IF('6. Hourly EE Wage Reduction'!T494 &gt;'6. Hourly EE Wage Reduction'!W494, "Yes", "No"))</f>
        <v>No</v>
      </c>
      <c r="X494" s="67">
        <f t="shared" si="53"/>
        <v>0</v>
      </c>
      <c r="Y494" s="67">
        <f t="shared" si="54"/>
        <v>0</v>
      </c>
      <c r="AA494" s="86">
        <f>IFERROR(IF('3.Weekly Hours &amp; Wage Activity'!J494 = "FT", 1,MIN(1,IF('3.Weekly Hours &amp; Wage Activity'!J494 = "", "",MIN('3.Weekly Hours &amp; Wage Activity'!J494/40,1)),IF('3.Weekly Hours &amp; Wage Activity'!J494="", "",'3.Weekly Hours &amp; Wage Activity'!J494/40 ))),0)</f>
        <v>0</v>
      </c>
      <c r="AB494" s="86">
        <f>IFERROR(IF('3.Weekly Hours &amp; Wage Activity'!K494 = "FT", 1,MIN(1,IF('3.Weekly Hours &amp; Wage Activity'!K494 = "", "",MIN('3.Weekly Hours &amp; Wage Activity'!K494/40,1)),IF('3.Weekly Hours &amp; Wage Activity'!K494="", "",'3.Weekly Hours &amp; Wage Activity'!K494/40 ))),0)</f>
        <v>0</v>
      </c>
      <c r="AC494" s="86">
        <f>IFERROR(IF('3.Weekly Hours &amp; Wage Activity'!L494 = "FT", 1,MIN(1,IF('3.Weekly Hours &amp; Wage Activity'!L494 = "", "",MIN('3.Weekly Hours &amp; Wage Activity'!L494/40,1)),IF('3.Weekly Hours &amp; Wage Activity'!L494="", "",'3.Weekly Hours &amp; Wage Activity'!L494/40 ))),0)</f>
        <v>0</v>
      </c>
      <c r="AD494" s="86">
        <f>IFERROR(IF('3.Weekly Hours &amp; Wage Activity'!M494 = "FT", 1,MIN(1,IF('3.Weekly Hours &amp; Wage Activity'!M494 = "", "",MIN('3.Weekly Hours &amp; Wage Activity'!M494/40,1)),IF('3.Weekly Hours &amp; Wage Activity'!M494="", "",'3.Weekly Hours &amp; Wage Activity'!M494/40 ))),0)</f>
        <v>0</v>
      </c>
      <c r="AE494" s="86">
        <f>IFERROR(IF('3.Weekly Hours &amp; Wage Activity'!N494 = "FT", 1,MIN(1,IF('3.Weekly Hours &amp; Wage Activity'!N494 = "", "",MIN('3.Weekly Hours &amp; Wage Activity'!N494/40,1)),IF('3.Weekly Hours &amp; Wage Activity'!N494="", "",'3.Weekly Hours &amp; Wage Activity'!N494/40 ))),0)</f>
        <v>0</v>
      </c>
      <c r="AF494" s="86">
        <f>IFERROR(IF('3.Weekly Hours &amp; Wage Activity'!O494 = "FT", 1,MIN(1,IF('3.Weekly Hours &amp; Wage Activity'!O494 = "", "",MIN('3.Weekly Hours &amp; Wage Activity'!O494/40,1)),IF('3.Weekly Hours &amp; Wage Activity'!O494="", "",'3.Weekly Hours &amp; Wage Activity'!O494/40 ))),0)</f>
        <v>0</v>
      </c>
      <c r="AG494" s="86">
        <f>IFERROR(IF('3.Weekly Hours &amp; Wage Activity'!P494 = "FT", 1,MIN(1,IF('3.Weekly Hours &amp; Wage Activity'!P494 = "", "",MIN('3.Weekly Hours &amp; Wage Activity'!P494/40,1)),IF('3.Weekly Hours &amp; Wage Activity'!P494="", "",'3.Weekly Hours &amp; Wage Activity'!P494/40 ))),0)</f>
        <v>0</v>
      </c>
      <c r="AH494" s="86">
        <f>IFERROR(IF('3.Weekly Hours &amp; Wage Activity'!Q494 = "FT", 1,MIN(1,IF('3.Weekly Hours &amp; Wage Activity'!Q494 = "", "",MIN('3.Weekly Hours &amp; Wage Activity'!Q494/40,1)),IF('3.Weekly Hours &amp; Wage Activity'!Q494="", "",'3.Weekly Hours &amp; Wage Activity'!Q494/40 ))),0)</f>
        <v>0</v>
      </c>
      <c r="AI494" s="86">
        <f>IFERROR(IF('3.Weekly Hours &amp; Wage Activity'!R494 = "FT", 1,MIN(1,IF('3.Weekly Hours &amp; Wage Activity'!R494 = "", "",MIN('3.Weekly Hours &amp; Wage Activity'!R494/40,1)),IF('3.Weekly Hours &amp; Wage Activity'!R494="", "",'3.Weekly Hours &amp; Wage Activity'!R494/40 ))),0)</f>
        <v>0</v>
      </c>
      <c r="AJ494" s="86">
        <f>IFERROR(IF('3.Weekly Hours &amp; Wage Activity'!S494 = "FT", 1,MIN(1,IF('3.Weekly Hours &amp; Wage Activity'!S494 = "", "",MIN('3.Weekly Hours &amp; Wage Activity'!S494/40,1)),IF('3.Weekly Hours &amp; Wage Activity'!S494="", "",'3.Weekly Hours &amp; Wage Activity'!S494/40 ))),0)</f>
        <v>0</v>
      </c>
      <c r="AK494" s="86">
        <f>IFERROR(IF('3.Weekly Hours &amp; Wage Activity'!T494 = "FT", 1,MIN(1,IF('3.Weekly Hours &amp; Wage Activity'!T494 = "", "",MIN('3.Weekly Hours &amp; Wage Activity'!T494/40,1)),IF('3.Weekly Hours &amp; Wage Activity'!T494="", "",'3.Weekly Hours &amp; Wage Activity'!T494/40 ))),0)</f>
        <v>0</v>
      </c>
      <c r="AL494" s="86">
        <f>IFERROR(IF('3.Weekly Hours &amp; Wage Activity'!U494 = "FT", 1,MIN(1,IF('3.Weekly Hours &amp; Wage Activity'!U494 = "", "",MIN('3.Weekly Hours &amp; Wage Activity'!U494/40,1)),IF('3.Weekly Hours &amp; Wage Activity'!U494="", "",'3.Weekly Hours &amp; Wage Activity'!U494/40 ))),0)</f>
        <v>0</v>
      </c>
      <c r="AM494" s="86">
        <f>IFERROR(IF('3.Weekly Hours &amp; Wage Activity'!V494 = "FT", 1,MIN(1,IF('3.Weekly Hours &amp; Wage Activity'!V494 = "", "",MIN('3.Weekly Hours &amp; Wage Activity'!V494/40,1)),IF('3.Weekly Hours &amp; Wage Activity'!V494="", "",'3.Weekly Hours &amp; Wage Activity'!V494/40 ))),0)</f>
        <v>0</v>
      </c>
      <c r="AN494" s="86">
        <f>IFERROR(IF('3.Weekly Hours &amp; Wage Activity'!W494 = "FT", 1,MIN(1,IF('3.Weekly Hours &amp; Wage Activity'!W494 = "", "",MIN('3.Weekly Hours &amp; Wage Activity'!W494/40,1)),IF('3.Weekly Hours &amp; Wage Activity'!W494="", "",'3.Weekly Hours &amp; Wage Activity'!W494/40 ))),0)</f>
        <v>0</v>
      </c>
      <c r="AO494" s="86">
        <f>IFERROR(IF('3.Weekly Hours &amp; Wage Activity'!X494 = "FT", 1,MIN(1,IF('3.Weekly Hours &amp; Wage Activity'!X494 = "", "",MIN('3.Weekly Hours &amp; Wage Activity'!X494/40,1)),IF('3.Weekly Hours &amp; Wage Activity'!X494="", "",'3.Weekly Hours &amp; Wage Activity'!X494/40 ))),0)</f>
        <v>0</v>
      </c>
      <c r="AP494" s="86">
        <f>IFERROR(IF('3.Weekly Hours &amp; Wage Activity'!Y494 = "FT", 1,MIN(1,IF('3.Weekly Hours &amp; Wage Activity'!Y494 = "", "",MIN('3.Weekly Hours &amp; Wage Activity'!Y494/40,1)),IF('3.Weekly Hours &amp; Wage Activity'!Y494="", "",'3.Weekly Hours &amp; Wage Activity'!Y494/40 ))),0)</f>
        <v>0</v>
      </c>
      <c r="AQ494" s="86">
        <f>IFERROR(IF('3.Weekly Hours &amp; Wage Activity'!Z494 = "FT", 1,MIN(1,IF('3.Weekly Hours &amp; Wage Activity'!Z494 = "", "",MIN('3.Weekly Hours &amp; Wage Activity'!Z494/40,1)),IF('3.Weekly Hours &amp; Wage Activity'!Z494="", "",'3.Weekly Hours &amp; Wage Activity'!Z494/40 ))),0)</f>
        <v>0</v>
      </c>
      <c r="AR494" s="86">
        <f>IFERROR(IF('3.Weekly Hours &amp; Wage Activity'!AA494 = "FT", 1,MIN(1,IF('3.Weekly Hours &amp; Wage Activity'!AA494 = "", "",MIN('3.Weekly Hours &amp; Wage Activity'!AA494/40,1)),IF('3.Weekly Hours &amp; Wage Activity'!AA494="", "",'3.Weekly Hours &amp; Wage Activity'!AA494/40 ))),0)</f>
        <v>0</v>
      </c>
      <c r="AS494" s="86">
        <f>IFERROR(IF('3.Weekly Hours &amp; Wage Activity'!AB494 = "FT", 1,MIN(1,IF('3.Weekly Hours &amp; Wage Activity'!AB494 = "", "",MIN('3.Weekly Hours &amp; Wage Activity'!AB494/40,1)),IF('3.Weekly Hours &amp; Wage Activity'!AB494="", "",'3.Weekly Hours &amp; Wage Activity'!AB494/40 ))),0)</f>
        <v>0</v>
      </c>
      <c r="AT494" s="86">
        <f>IFERROR(IF('3.Weekly Hours &amp; Wage Activity'!AC494 = "FT", 1,MIN(1,IF('3.Weekly Hours &amp; Wage Activity'!AC494 = "", "",MIN('3.Weekly Hours &amp; Wage Activity'!AC494/40,1)),IF('3.Weekly Hours &amp; Wage Activity'!AC494="", "",'3.Weekly Hours &amp; Wage Activity'!AC494/40 ))),0)</f>
        <v>0</v>
      </c>
      <c r="AU494" s="86">
        <f>IFERROR(IF('3.Weekly Hours &amp; Wage Activity'!AD494 = "FT", 1,MIN(1,IF('3.Weekly Hours &amp; Wage Activity'!AD494 = "", "",MIN('3.Weekly Hours &amp; Wage Activity'!AD494/40,1)),IF('3.Weekly Hours &amp; Wage Activity'!AD494="", "",'3.Weekly Hours &amp; Wage Activity'!AD494/40 ))),0)</f>
        <v>0</v>
      </c>
      <c r="AV494" s="86">
        <f>IFERROR(IF('3.Weekly Hours &amp; Wage Activity'!AE494 = "FT", 1,MIN(1,IF('3.Weekly Hours &amp; Wage Activity'!AE494 = "", "",MIN('3.Weekly Hours &amp; Wage Activity'!AE494/40,1)),IF('3.Weekly Hours &amp; Wage Activity'!AE494="", "",'3.Weekly Hours &amp; Wage Activity'!AE494/40 ))),0)</f>
        <v>0</v>
      </c>
      <c r="AW494" s="86">
        <f>IFERROR(IF('3.Weekly Hours &amp; Wage Activity'!AF494 = "FT", 1,MIN(1,IF('3.Weekly Hours &amp; Wage Activity'!AF494 = "", "",MIN('3.Weekly Hours &amp; Wage Activity'!AF494/40,1)),IF('3.Weekly Hours &amp; Wage Activity'!AF494="", "",'3.Weekly Hours &amp; Wage Activity'!AF494/40 ))),0)</f>
        <v>0</v>
      </c>
      <c r="AX494" s="86">
        <f>IFERROR(IF('3.Weekly Hours &amp; Wage Activity'!AG494 = "FT", 1,MIN(1,IF('3.Weekly Hours &amp; Wage Activity'!AG494 = "", "",MIN('3.Weekly Hours &amp; Wage Activity'!AG494/40,1)),IF('3.Weekly Hours &amp; Wage Activity'!AG494="", "",'3.Weekly Hours &amp; Wage Activity'!AG494/40 ))),0)</f>
        <v>0</v>
      </c>
      <c r="AY494" s="523">
        <f>SUM( IF(COUNTIF('3.Weekly Hours &amp; Wage Activity'!J494:Q494, "&lt;&gt;FT") = 0, COLUMNS('3.Weekly Hours &amp; Wage Activity'!J494:AG494) * 40, '3.Weekly Hours &amp; Wage Activity'!J494:AG494))</f>
        <v>0</v>
      </c>
      <c r="AZ494" s="86">
        <f t="shared" si="55"/>
        <v>0</v>
      </c>
      <c r="BA494" s="87">
        <f t="shared" si="56"/>
        <v>0</v>
      </c>
      <c r="BB494" s="74" t="str">
        <f>IF('2.Census &amp; Reference Benchmarks'!K494 = "", "", '2.Census &amp; Reference Benchmarks'!K494)</f>
        <v/>
      </c>
      <c r="BC494" s="185">
        <f>IF('2.Census &amp; Reference Benchmarks'!L494="N/A",IF(OR(AND(G494="",I494=""),AND(G494&lt;DATEVALUE("1/1/2020"),OR(I494="",I494&gt;DATEVALUE("3/31/2020")))),177.14,IF(OR(I494 = "", I494 &gt; DATEVALUE("1/31/2020")), ROUND(177.14*((DATEVALUE("2/1/2020") -G494)/31),1))),IF('2.Census &amp; Reference Benchmarks'!L494="",0,'2.Census &amp; Reference Benchmarks'!L494))</f>
        <v>0</v>
      </c>
      <c r="BD494" s="74" t="str">
        <f>IF('2.Census &amp; Reference Benchmarks'!N494 = "", "", '2.Census &amp; Reference Benchmarks'!N494)</f>
        <v/>
      </c>
      <c r="BE494" s="185">
        <f>IF('2.Census &amp; Reference Benchmarks'!O494="N/A",IF(OR(AND(G494="",I494=""),AND(G494&lt;=DATEVALUE("2/1/2020"),OR(I494="",I494&gt;=DATEVALUE("2/29/2020")))),165.71,IF(AND(G494&gt;DATEVALUE("2/1/2020"),OR(I494="",I494&lt;=DATEVALUE("2/29/2020"))),((DATEVALUE("3/1/2020")-G494)/29)*165.71,"")),IF('2.Census &amp; Reference Benchmarks'!O494="",0,'2.Census &amp; Reference Benchmarks'!O494))</f>
        <v>0</v>
      </c>
    </row>
    <row r="495" spans="1:57" x14ac:dyDescent="0.25">
      <c r="A495" s="3"/>
      <c r="B495" s="56">
        <f>IF('2.Census &amp; Reference Benchmarks'!B495 &lt;&gt;"",'2.Census &amp; Reference Benchmarks'!B495,"")</f>
        <v>0</v>
      </c>
      <c r="C495" s="56">
        <f>IF('2.Census &amp; Reference Benchmarks'!C495 &lt;&gt;"",'2.Census &amp; Reference Benchmarks'!C495,"")</f>
        <v>0</v>
      </c>
      <c r="D495" s="57" t="str">
        <f>IF('2.Census &amp; Reference Benchmarks'!D495 &lt;&gt;"",'2.Census &amp; Reference Benchmarks'!D495,"")</f>
        <v/>
      </c>
      <c r="E495" s="56" t="str">
        <f>IF('2.Census &amp; Reference Benchmarks'!E495 &lt;&gt;"",'2.Census &amp; Reference Benchmarks'!E495,"")</f>
        <v/>
      </c>
      <c r="F495" s="56" t="str">
        <f>IF('2.Census &amp; Reference Benchmarks'!F495 &lt;&gt;"",'2.Census &amp; Reference Benchmarks'!F495,"")</f>
        <v/>
      </c>
      <c r="G495" s="58" t="str">
        <f>IF('2.Census &amp; Reference Benchmarks'!G495 &lt;&gt;"",'2.Census &amp; Reference Benchmarks'!G495,"")</f>
        <v/>
      </c>
      <c r="H495" s="58" t="str">
        <f>IF('2.Census &amp; Reference Benchmarks'!H495 &lt;&gt;"",'2.Census &amp; Reference Benchmarks'!H495,"")</f>
        <v/>
      </c>
      <c r="I495" s="58" t="str">
        <f>IF('2.Census &amp; Reference Benchmarks'!I495 &lt;&gt;"",'2.Census &amp; Reference Benchmarks'!I495,"")</f>
        <v/>
      </c>
      <c r="J495" s="69" t="str">
        <f>IF('2.Census &amp; Reference Benchmarks'!J495 &lt;&gt;"",'2.Census &amp; Reference Benchmarks'!J495,"")</f>
        <v/>
      </c>
      <c r="K495" s="58" t="str">
        <f>IF('7.Safe Harbor Input Data &amp; Calc'!Q497 &lt;&gt; "", '7.Safe Harbor Input Data &amp; Calc'!Q497, "")</f>
        <v>No</v>
      </c>
      <c r="L495" s="59" t="str">
        <f>IF('2.Census &amp; Reference Benchmarks'!T495&lt;&gt; "",'2.Census &amp; Reference Benchmarks'!T495,"")</f>
        <v/>
      </c>
      <c r="M495" s="60">
        <f>'2.Census &amp; Reference Benchmarks'!M495</f>
        <v>0</v>
      </c>
      <c r="N495" s="60">
        <f>'2.Census &amp; Reference Benchmarks'!P495</f>
        <v>0</v>
      </c>
      <c r="O495" s="60">
        <f>'2.Census &amp; Reference Benchmarks'!S495</f>
        <v>0</v>
      </c>
      <c r="P495" s="52">
        <f>IF( AND(I495 &lt; '1. Summary for SBA'!$J$7, I495 &lt;&gt;""), 0, IF(AND(G495="",I495=""),SUM(M495:O495)*4,IF(I495&lt;'1. Summary for SBA'!$J$7,0,IF(K495="Yes",0,IF(H495="Salary",IF(AND(SUM(M495:O495)*4&lt;100000,L495=""),(SUM(M495:O495)/(IF(OR(I495=0,I495&gt;=DATEVALUE("3/31/2020")),DATEVALUE("3/31/2020"),I495)-IF(OR(G495&lt;=DATEVALUE("1/1/2020"), G495 = ""),DATEVALUE("1/1/2020"),IF(OR(MONTH(G495)=1),G495+1,IF(MONTH(G495)=3,G495,G495-1)))))*360,0),0)))))</f>
        <v>0</v>
      </c>
      <c r="Q495" s="52">
        <f t="shared" si="57"/>
        <v>0</v>
      </c>
      <c r="R495" s="67">
        <f t="shared" si="51"/>
        <v>0</v>
      </c>
      <c r="S495" s="53">
        <f>SUM('3.Weekly Hours &amp; Wage Activity'!AI495:BF495)</f>
        <v>0</v>
      </c>
      <c r="T495" s="53">
        <f>IF(AND(I495&lt;&gt; "",  I495 &lt; '1. Summary for SBA'!$J$11 +168, I495 &gt; '1. Summary for SBA'!$J$11),S495+(((168-(I495-'1. Summary for SBA'!$J$11+1))*S495)/((I495-'1. Summary for SBA'!$J$11+1))),0)</f>
        <v>0</v>
      </c>
      <c r="U495" s="369">
        <f>IF(K495= "Yes",0,IF( H495 = "salary",IF(T495 = 0,MAX(0,$R495-$S495), R495-T495),IF( H495 = "Hourly",'6. Hourly EE Wage Reduction'!AA495, 0)))</f>
        <v>0</v>
      </c>
      <c r="V495" s="67">
        <f t="shared" si="52"/>
        <v>0</v>
      </c>
      <c r="W495" s="405" t="str">
        <f>IF(U495 = 0, "No",IF('6. Hourly EE Wage Reduction'!T495 &gt;'6. Hourly EE Wage Reduction'!W495, "Yes", "No"))</f>
        <v>No</v>
      </c>
      <c r="X495" s="67">
        <f t="shared" si="53"/>
        <v>0</v>
      </c>
      <c r="Y495" s="67">
        <f t="shared" si="54"/>
        <v>0</v>
      </c>
      <c r="AA495" s="86">
        <f>IFERROR(IF('3.Weekly Hours &amp; Wage Activity'!J495 = "FT", 1,MIN(1,IF('3.Weekly Hours &amp; Wage Activity'!J495 = "", "",MIN('3.Weekly Hours &amp; Wage Activity'!J495/40,1)),IF('3.Weekly Hours &amp; Wage Activity'!J495="", "",'3.Weekly Hours &amp; Wage Activity'!J495/40 ))),0)</f>
        <v>0</v>
      </c>
      <c r="AB495" s="86">
        <f>IFERROR(IF('3.Weekly Hours &amp; Wage Activity'!K495 = "FT", 1,MIN(1,IF('3.Weekly Hours &amp; Wage Activity'!K495 = "", "",MIN('3.Weekly Hours &amp; Wage Activity'!K495/40,1)),IF('3.Weekly Hours &amp; Wage Activity'!K495="", "",'3.Weekly Hours &amp; Wage Activity'!K495/40 ))),0)</f>
        <v>0</v>
      </c>
      <c r="AC495" s="86">
        <f>IFERROR(IF('3.Weekly Hours &amp; Wage Activity'!L495 = "FT", 1,MIN(1,IF('3.Weekly Hours &amp; Wage Activity'!L495 = "", "",MIN('3.Weekly Hours &amp; Wage Activity'!L495/40,1)),IF('3.Weekly Hours &amp; Wage Activity'!L495="", "",'3.Weekly Hours &amp; Wage Activity'!L495/40 ))),0)</f>
        <v>0</v>
      </c>
      <c r="AD495" s="86">
        <f>IFERROR(IF('3.Weekly Hours &amp; Wage Activity'!M495 = "FT", 1,MIN(1,IF('3.Weekly Hours &amp; Wage Activity'!M495 = "", "",MIN('3.Weekly Hours &amp; Wage Activity'!M495/40,1)),IF('3.Weekly Hours &amp; Wage Activity'!M495="", "",'3.Weekly Hours &amp; Wage Activity'!M495/40 ))),0)</f>
        <v>0</v>
      </c>
      <c r="AE495" s="86">
        <f>IFERROR(IF('3.Weekly Hours &amp; Wage Activity'!N495 = "FT", 1,MIN(1,IF('3.Weekly Hours &amp; Wage Activity'!N495 = "", "",MIN('3.Weekly Hours &amp; Wage Activity'!N495/40,1)),IF('3.Weekly Hours &amp; Wage Activity'!N495="", "",'3.Weekly Hours &amp; Wage Activity'!N495/40 ))),0)</f>
        <v>0</v>
      </c>
      <c r="AF495" s="86">
        <f>IFERROR(IF('3.Weekly Hours &amp; Wage Activity'!O495 = "FT", 1,MIN(1,IF('3.Weekly Hours &amp; Wage Activity'!O495 = "", "",MIN('3.Weekly Hours &amp; Wage Activity'!O495/40,1)),IF('3.Weekly Hours &amp; Wage Activity'!O495="", "",'3.Weekly Hours &amp; Wage Activity'!O495/40 ))),0)</f>
        <v>0</v>
      </c>
      <c r="AG495" s="86">
        <f>IFERROR(IF('3.Weekly Hours &amp; Wage Activity'!P495 = "FT", 1,MIN(1,IF('3.Weekly Hours &amp; Wage Activity'!P495 = "", "",MIN('3.Weekly Hours &amp; Wage Activity'!P495/40,1)),IF('3.Weekly Hours &amp; Wage Activity'!P495="", "",'3.Weekly Hours &amp; Wage Activity'!P495/40 ))),0)</f>
        <v>0</v>
      </c>
      <c r="AH495" s="86">
        <f>IFERROR(IF('3.Weekly Hours &amp; Wage Activity'!Q495 = "FT", 1,MIN(1,IF('3.Weekly Hours &amp; Wage Activity'!Q495 = "", "",MIN('3.Weekly Hours &amp; Wage Activity'!Q495/40,1)),IF('3.Weekly Hours &amp; Wage Activity'!Q495="", "",'3.Weekly Hours &amp; Wage Activity'!Q495/40 ))),0)</f>
        <v>0</v>
      </c>
      <c r="AI495" s="86">
        <f>IFERROR(IF('3.Weekly Hours &amp; Wage Activity'!R495 = "FT", 1,MIN(1,IF('3.Weekly Hours &amp; Wage Activity'!R495 = "", "",MIN('3.Weekly Hours &amp; Wage Activity'!R495/40,1)),IF('3.Weekly Hours &amp; Wage Activity'!R495="", "",'3.Weekly Hours &amp; Wage Activity'!R495/40 ))),0)</f>
        <v>0</v>
      </c>
      <c r="AJ495" s="86">
        <f>IFERROR(IF('3.Weekly Hours &amp; Wage Activity'!S495 = "FT", 1,MIN(1,IF('3.Weekly Hours &amp; Wage Activity'!S495 = "", "",MIN('3.Weekly Hours &amp; Wage Activity'!S495/40,1)),IF('3.Weekly Hours &amp; Wage Activity'!S495="", "",'3.Weekly Hours &amp; Wage Activity'!S495/40 ))),0)</f>
        <v>0</v>
      </c>
      <c r="AK495" s="86">
        <f>IFERROR(IF('3.Weekly Hours &amp; Wage Activity'!T495 = "FT", 1,MIN(1,IF('3.Weekly Hours &amp; Wage Activity'!T495 = "", "",MIN('3.Weekly Hours &amp; Wage Activity'!T495/40,1)),IF('3.Weekly Hours &amp; Wage Activity'!T495="", "",'3.Weekly Hours &amp; Wage Activity'!T495/40 ))),0)</f>
        <v>0</v>
      </c>
      <c r="AL495" s="86">
        <f>IFERROR(IF('3.Weekly Hours &amp; Wage Activity'!U495 = "FT", 1,MIN(1,IF('3.Weekly Hours &amp; Wage Activity'!U495 = "", "",MIN('3.Weekly Hours &amp; Wage Activity'!U495/40,1)),IF('3.Weekly Hours &amp; Wage Activity'!U495="", "",'3.Weekly Hours &amp; Wage Activity'!U495/40 ))),0)</f>
        <v>0</v>
      </c>
      <c r="AM495" s="86">
        <f>IFERROR(IF('3.Weekly Hours &amp; Wage Activity'!V495 = "FT", 1,MIN(1,IF('3.Weekly Hours &amp; Wage Activity'!V495 = "", "",MIN('3.Weekly Hours &amp; Wage Activity'!V495/40,1)),IF('3.Weekly Hours &amp; Wage Activity'!V495="", "",'3.Weekly Hours &amp; Wage Activity'!V495/40 ))),0)</f>
        <v>0</v>
      </c>
      <c r="AN495" s="86">
        <f>IFERROR(IF('3.Weekly Hours &amp; Wage Activity'!W495 = "FT", 1,MIN(1,IF('3.Weekly Hours &amp; Wage Activity'!W495 = "", "",MIN('3.Weekly Hours &amp; Wage Activity'!W495/40,1)),IF('3.Weekly Hours &amp; Wage Activity'!W495="", "",'3.Weekly Hours &amp; Wage Activity'!W495/40 ))),0)</f>
        <v>0</v>
      </c>
      <c r="AO495" s="86">
        <f>IFERROR(IF('3.Weekly Hours &amp; Wage Activity'!X495 = "FT", 1,MIN(1,IF('3.Weekly Hours &amp; Wage Activity'!X495 = "", "",MIN('3.Weekly Hours &amp; Wage Activity'!X495/40,1)),IF('3.Weekly Hours &amp; Wage Activity'!X495="", "",'3.Weekly Hours &amp; Wage Activity'!X495/40 ))),0)</f>
        <v>0</v>
      </c>
      <c r="AP495" s="86">
        <f>IFERROR(IF('3.Weekly Hours &amp; Wage Activity'!Y495 = "FT", 1,MIN(1,IF('3.Weekly Hours &amp; Wage Activity'!Y495 = "", "",MIN('3.Weekly Hours &amp; Wage Activity'!Y495/40,1)),IF('3.Weekly Hours &amp; Wage Activity'!Y495="", "",'3.Weekly Hours &amp; Wage Activity'!Y495/40 ))),0)</f>
        <v>0</v>
      </c>
      <c r="AQ495" s="86">
        <f>IFERROR(IF('3.Weekly Hours &amp; Wage Activity'!Z495 = "FT", 1,MIN(1,IF('3.Weekly Hours &amp; Wage Activity'!Z495 = "", "",MIN('3.Weekly Hours &amp; Wage Activity'!Z495/40,1)),IF('3.Weekly Hours &amp; Wage Activity'!Z495="", "",'3.Weekly Hours &amp; Wage Activity'!Z495/40 ))),0)</f>
        <v>0</v>
      </c>
      <c r="AR495" s="86">
        <f>IFERROR(IF('3.Weekly Hours &amp; Wage Activity'!AA495 = "FT", 1,MIN(1,IF('3.Weekly Hours &amp; Wage Activity'!AA495 = "", "",MIN('3.Weekly Hours &amp; Wage Activity'!AA495/40,1)),IF('3.Weekly Hours &amp; Wage Activity'!AA495="", "",'3.Weekly Hours &amp; Wage Activity'!AA495/40 ))),0)</f>
        <v>0</v>
      </c>
      <c r="AS495" s="86">
        <f>IFERROR(IF('3.Weekly Hours &amp; Wage Activity'!AB495 = "FT", 1,MIN(1,IF('3.Weekly Hours &amp; Wage Activity'!AB495 = "", "",MIN('3.Weekly Hours &amp; Wage Activity'!AB495/40,1)),IF('3.Weekly Hours &amp; Wage Activity'!AB495="", "",'3.Weekly Hours &amp; Wage Activity'!AB495/40 ))),0)</f>
        <v>0</v>
      </c>
      <c r="AT495" s="86">
        <f>IFERROR(IF('3.Weekly Hours &amp; Wage Activity'!AC495 = "FT", 1,MIN(1,IF('3.Weekly Hours &amp; Wage Activity'!AC495 = "", "",MIN('3.Weekly Hours &amp; Wage Activity'!AC495/40,1)),IF('3.Weekly Hours &amp; Wage Activity'!AC495="", "",'3.Weekly Hours &amp; Wage Activity'!AC495/40 ))),0)</f>
        <v>0</v>
      </c>
      <c r="AU495" s="86">
        <f>IFERROR(IF('3.Weekly Hours &amp; Wage Activity'!AD495 = "FT", 1,MIN(1,IF('3.Weekly Hours &amp; Wage Activity'!AD495 = "", "",MIN('3.Weekly Hours &amp; Wage Activity'!AD495/40,1)),IF('3.Weekly Hours &amp; Wage Activity'!AD495="", "",'3.Weekly Hours &amp; Wage Activity'!AD495/40 ))),0)</f>
        <v>0</v>
      </c>
      <c r="AV495" s="86">
        <f>IFERROR(IF('3.Weekly Hours &amp; Wage Activity'!AE495 = "FT", 1,MIN(1,IF('3.Weekly Hours &amp; Wage Activity'!AE495 = "", "",MIN('3.Weekly Hours &amp; Wage Activity'!AE495/40,1)),IF('3.Weekly Hours &amp; Wage Activity'!AE495="", "",'3.Weekly Hours &amp; Wage Activity'!AE495/40 ))),0)</f>
        <v>0</v>
      </c>
      <c r="AW495" s="86">
        <f>IFERROR(IF('3.Weekly Hours &amp; Wage Activity'!AF495 = "FT", 1,MIN(1,IF('3.Weekly Hours &amp; Wage Activity'!AF495 = "", "",MIN('3.Weekly Hours &amp; Wage Activity'!AF495/40,1)),IF('3.Weekly Hours &amp; Wage Activity'!AF495="", "",'3.Weekly Hours &amp; Wage Activity'!AF495/40 ))),0)</f>
        <v>0</v>
      </c>
      <c r="AX495" s="86">
        <f>IFERROR(IF('3.Weekly Hours &amp; Wage Activity'!AG495 = "FT", 1,MIN(1,IF('3.Weekly Hours &amp; Wage Activity'!AG495 = "", "",MIN('3.Weekly Hours &amp; Wage Activity'!AG495/40,1)),IF('3.Weekly Hours &amp; Wage Activity'!AG495="", "",'3.Weekly Hours &amp; Wage Activity'!AG495/40 ))),0)</f>
        <v>0</v>
      </c>
      <c r="AY495" s="523">
        <f>SUM( IF(COUNTIF('3.Weekly Hours &amp; Wage Activity'!J495:Q495, "&lt;&gt;FT") = 0, COLUMNS('3.Weekly Hours &amp; Wage Activity'!J495:AG495) * 40, '3.Weekly Hours &amp; Wage Activity'!J495:AG495))</f>
        <v>0</v>
      </c>
      <c r="AZ495" s="86">
        <f t="shared" si="55"/>
        <v>0</v>
      </c>
      <c r="BA495" s="87">
        <f t="shared" si="56"/>
        <v>0</v>
      </c>
      <c r="BB495" s="74" t="str">
        <f>IF('2.Census &amp; Reference Benchmarks'!K495 = "", "", '2.Census &amp; Reference Benchmarks'!K495)</f>
        <v/>
      </c>
      <c r="BC495" s="185">
        <f>IF('2.Census &amp; Reference Benchmarks'!L495="N/A",IF(OR(AND(G495="",I495=""),AND(G495&lt;DATEVALUE("1/1/2020"),OR(I495="",I495&gt;DATEVALUE("3/31/2020")))),177.14,IF(OR(I495 = "", I495 &gt; DATEVALUE("1/31/2020")), ROUND(177.14*((DATEVALUE("2/1/2020") -G495)/31),1))),IF('2.Census &amp; Reference Benchmarks'!L495="",0,'2.Census &amp; Reference Benchmarks'!L495))</f>
        <v>0</v>
      </c>
      <c r="BD495" s="74" t="str">
        <f>IF('2.Census &amp; Reference Benchmarks'!N495 = "", "", '2.Census &amp; Reference Benchmarks'!N495)</f>
        <v/>
      </c>
      <c r="BE495" s="185">
        <f>IF('2.Census &amp; Reference Benchmarks'!O495="N/A",IF(OR(AND(G495="",I495=""),AND(G495&lt;=DATEVALUE("2/1/2020"),OR(I495="",I495&gt;=DATEVALUE("2/29/2020")))),165.71,IF(AND(G495&gt;DATEVALUE("2/1/2020"),OR(I495="",I495&lt;=DATEVALUE("2/29/2020"))),((DATEVALUE("3/1/2020")-G495)/29)*165.71,"")),IF('2.Census &amp; Reference Benchmarks'!O495="",0,'2.Census &amp; Reference Benchmarks'!O495))</f>
        <v>0</v>
      </c>
    </row>
    <row r="496" spans="1:57" x14ac:dyDescent="0.25">
      <c r="A496" s="3"/>
      <c r="B496" s="56">
        <f>IF('2.Census &amp; Reference Benchmarks'!B496 &lt;&gt;"",'2.Census &amp; Reference Benchmarks'!B496,"")</f>
        <v>0</v>
      </c>
      <c r="C496" s="56">
        <f>IF('2.Census &amp; Reference Benchmarks'!C496 &lt;&gt;"",'2.Census &amp; Reference Benchmarks'!C496,"")</f>
        <v>0</v>
      </c>
      <c r="D496" s="57" t="str">
        <f>IF('2.Census &amp; Reference Benchmarks'!D496 &lt;&gt;"",'2.Census &amp; Reference Benchmarks'!D496,"")</f>
        <v/>
      </c>
      <c r="E496" s="56" t="str">
        <f>IF('2.Census &amp; Reference Benchmarks'!E496 &lt;&gt;"",'2.Census &amp; Reference Benchmarks'!E496,"")</f>
        <v/>
      </c>
      <c r="F496" s="56" t="str">
        <f>IF('2.Census &amp; Reference Benchmarks'!F496 &lt;&gt;"",'2.Census &amp; Reference Benchmarks'!F496,"")</f>
        <v/>
      </c>
      <c r="G496" s="58" t="str">
        <f>IF('2.Census &amp; Reference Benchmarks'!G496 &lt;&gt;"",'2.Census &amp; Reference Benchmarks'!G496,"")</f>
        <v/>
      </c>
      <c r="H496" s="58" t="str">
        <f>IF('2.Census &amp; Reference Benchmarks'!H496 &lt;&gt;"",'2.Census &amp; Reference Benchmarks'!H496,"")</f>
        <v/>
      </c>
      <c r="I496" s="58" t="str">
        <f>IF('2.Census &amp; Reference Benchmarks'!I496 &lt;&gt;"",'2.Census &amp; Reference Benchmarks'!I496,"")</f>
        <v/>
      </c>
      <c r="J496" s="69" t="str">
        <f>IF('2.Census &amp; Reference Benchmarks'!J496 &lt;&gt;"",'2.Census &amp; Reference Benchmarks'!J496,"")</f>
        <v/>
      </c>
      <c r="K496" s="58" t="str">
        <f>IF('7.Safe Harbor Input Data &amp; Calc'!Q498 &lt;&gt; "", '7.Safe Harbor Input Data &amp; Calc'!Q498, "")</f>
        <v>No</v>
      </c>
      <c r="L496" s="59" t="str">
        <f>IF('2.Census &amp; Reference Benchmarks'!T496&lt;&gt; "",'2.Census &amp; Reference Benchmarks'!T496,"")</f>
        <v/>
      </c>
      <c r="M496" s="60">
        <f>'2.Census &amp; Reference Benchmarks'!M496</f>
        <v>0</v>
      </c>
      <c r="N496" s="60">
        <f>'2.Census &amp; Reference Benchmarks'!P496</f>
        <v>0</v>
      </c>
      <c r="O496" s="60">
        <f>'2.Census &amp; Reference Benchmarks'!S496</f>
        <v>0</v>
      </c>
      <c r="P496" s="52">
        <f>IF( AND(I496 &lt; '1. Summary for SBA'!$J$7, I496 &lt;&gt;""), 0, IF(AND(G496="",I496=""),SUM(M496:O496)*4,IF(I496&lt;'1. Summary for SBA'!$J$7,0,IF(K496="Yes",0,IF(H496="Salary",IF(AND(SUM(M496:O496)*4&lt;100000,L496=""),(SUM(M496:O496)/(IF(OR(I496=0,I496&gt;=DATEVALUE("3/31/2020")),DATEVALUE("3/31/2020"),I496)-IF(OR(G496&lt;=DATEVALUE("1/1/2020"), G496 = ""),DATEVALUE("1/1/2020"),IF(OR(MONTH(G496)=1),G496+1,IF(MONTH(G496)=3,G496,G496-1)))))*360,0),0)))))</f>
        <v>0</v>
      </c>
      <c r="Q496" s="52">
        <f t="shared" si="57"/>
        <v>0</v>
      </c>
      <c r="R496" s="67">
        <f t="shared" si="51"/>
        <v>0</v>
      </c>
      <c r="S496" s="53">
        <f>SUM('3.Weekly Hours &amp; Wage Activity'!AI496:BF496)</f>
        <v>0</v>
      </c>
      <c r="T496" s="53">
        <f>IF(AND(I496&lt;&gt; "",  I496 &lt; '1. Summary for SBA'!$J$11 +168, I496 &gt; '1. Summary for SBA'!$J$11),S496+(((168-(I496-'1. Summary for SBA'!$J$11+1))*S496)/((I496-'1. Summary for SBA'!$J$11+1))),0)</f>
        <v>0</v>
      </c>
      <c r="U496" s="369">
        <f>IF(K496= "Yes",0,IF( H496 = "salary",IF(T496 = 0,MAX(0,$R496-$S496), R496-T496),IF( H496 = "Hourly",'6. Hourly EE Wage Reduction'!AA496, 0)))</f>
        <v>0</v>
      </c>
      <c r="V496" s="67">
        <f t="shared" si="52"/>
        <v>0</v>
      </c>
      <c r="W496" s="405" t="str">
        <f>IF(U496 = 0, "No",IF('6. Hourly EE Wage Reduction'!T496 &gt;'6. Hourly EE Wage Reduction'!W496, "Yes", "No"))</f>
        <v>No</v>
      </c>
      <c r="X496" s="67">
        <f t="shared" si="53"/>
        <v>0</v>
      </c>
      <c r="Y496" s="67">
        <f t="shared" si="54"/>
        <v>0</v>
      </c>
      <c r="AA496" s="86">
        <f>IFERROR(IF('3.Weekly Hours &amp; Wage Activity'!J496 = "FT", 1,MIN(1,IF('3.Weekly Hours &amp; Wage Activity'!J496 = "", "",MIN('3.Weekly Hours &amp; Wage Activity'!J496/40,1)),IF('3.Weekly Hours &amp; Wage Activity'!J496="", "",'3.Weekly Hours &amp; Wage Activity'!J496/40 ))),0)</f>
        <v>0</v>
      </c>
      <c r="AB496" s="86">
        <f>IFERROR(IF('3.Weekly Hours &amp; Wage Activity'!K496 = "FT", 1,MIN(1,IF('3.Weekly Hours &amp; Wage Activity'!K496 = "", "",MIN('3.Weekly Hours &amp; Wage Activity'!K496/40,1)),IF('3.Weekly Hours &amp; Wage Activity'!K496="", "",'3.Weekly Hours &amp; Wage Activity'!K496/40 ))),0)</f>
        <v>0</v>
      </c>
      <c r="AC496" s="86">
        <f>IFERROR(IF('3.Weekly Hours &amp; Wage Activity'!L496 = "FT", 1,MIN(1,IF('3.Weekly Hours &amp; Wage Activity'!L496 = "", "",MIN('3.Weekly Hours &amp; Wage Activity'!L496/40,1)),IF('3.Weekly Hours &amp; Wage Activity'!L496="", "",'3.Weekly Hours &amp; Wage Activity'!L496/40 ))),0)</f>
        <v>0</v>
      </c>
      <c r="AD496" s="86">
        <f>IFERROR(IF('3.Weekly Hours &amp; Wage Activity'!M496 = "FT", 1,MIN(1,IF('3.Weekly Hours &amp; Wage Activity'!M496 = "", "",MIN('3.Weekly Hours &amp; Wage Activity'!M496/40,1)),IF('3.Weekly Hours &amp; Wage Activity'!M496="", "",'3.Weekly Hours &amp; Wage Activity'!M496/40 ))),0)</f>
        <v>0</v>
      </c>
      <c r="AE496" s="86">
        <f>IFERROR(IF('3.Weekly Hours &amp; Wage Activity'!N496 = "FT", 1,MIN(1,IF('3.Weekly Hours &amp; Wage Activity'!N496 = "", "",MIN('3.Weekly Hours &amp; Wage Activity'!N496/40,1)),IF('3.Weekly Hours &amp; Wage Activity'!N496="", "",'3.Weekly Hours &amp; Wage Activity'!N496/40 ))),0)</f>
        <v>0</v>
      </c>
      <c r="AF496" s="86">
        <f>IFERROR(IF('3.Weekly Hours &amp; Wage Activity'!O496 = "FT", 1,MIN(1,IF('3.Weekly Hours &amp; Wage Activity'!O496 = "", "",MIN('3.Weekly Hours &amp; Wage Activity'!O496/40,1)),IF('3.Weekly Hours &amp; Wage Activity'!O496="", "",'3.Weekly Hours &amp; Wage Activity'!O496/40 ))),0)</f>
        <v>0</v>
      </c>
      <c r="AG496" s="86">
        <f>IFERROR(IF('3.Weekly Hours &amp; Wage Activity'!P496 = "FT", 1,MIN(1,IF('3.Weekly Hours &amp; Wage Activity'!P496 = "", "",MIN('3.Weekly Hours &amp; Wage Activity'!P496/40,1)),IF('3.Weekly Hours &amp; Wage Activity'!P496="", "",'3.Weekly Hours &amp; Wage Activity'!P496/40 ))),0)</f>
        <v>0</v>
      </c>
      <c r="AH496" s="86">
        <f>IFERROR(IF('3.Weekly Hours &amp; Wage Activity'!Q496 = "FT", 1,MIN(1,IF('3.Weekly Hours &amp; Wage Activity'!Q496 = "", "",MIN('3.Weekly Hours &amp; Wage Activity'!Q496/40,1)),IF('3.Weekly Hours &amp; Wage Activity'!Q496="", "",'3.Weekly Hours &amp; Wage Activity'!Q496/40 ))),0)</f>
        <v>0</v>
      </c>
      <c r="AI496" s="86">
        <f>IFERROR(IF('3.Weekly Hours &amp; Wage Activity'!R496 = "FT", 1,MIN(1,IF('3.Weekly Hours &amp; Wage Activity'!R496 = "", "",MIN('3.Weekly Hours &amp; Wage Activity'!R496/40,1)),IF('3.Weekly Hours &amp; Wage Activity'!R496="", "",'3.Weekly Hours &amp; Wage Activity'!R496/40 ))),0)</f>
        <v>0</v>
      </c>
      <c r="AJ496" s="86">
        <f>IFERROR(IF('3.Weekly Hours &amp; Wage Activity'!S496 = "FT", 1,MIN(1,IF('3.Weekly Hours &amp; Wage Activity'!S496 = "", "",MIN('3.Weekly Hours &amp; Wage Activity'!S496/40,1)),IF('3.Weekly Hours &amp; Wage Activity'!S496="", "",'3.Weekly Hours &amp; Wage Activity'!S496/40 ))),0)</f>
        <v>0</v>
      </c>
      <c r="AK496" s="86">
        <f>IFERROR(IF('3.Weekly Hours &amp; Wage Activity'!T496 = "FT", 1,MIN(1,IF('3.Weekly Hours &amp; Wage Activity'!T496 = "", "",MIN('3.Weekly Hours &amp; Wage Activity'!T496/40,1)),IF('3.Weekly Hours &amp; Wage Activity'!T496="", "",'3.Weekly Hours &amp; Wage Activity'!T496/40 ))),0)</f>
        <v>0</v>
      </c>
      <c r="AL496" s="86">
        <f>IFERROR(IF('3.Weekly Hours &amp; Wage Activity'!U496 = "FT", 1,MIN(1,IF('3.Weekly Hours &amp; Wage Activity'!U496 = "", "",MIN('3.Weekly Hours &amp; Wage Activity'!U496/40,1)),IF('3.Weekly Hours &amp; Wage Activity'!U496="", "",'3.Weekly Hours &amp; Wage Activity'!U496/40 ))),0)</f>
        <v>0</v>
      </c>
      <c r="AM496" s="86">
        <f>IFERROR(IF('3.Weekly Hours &amp; Wage Activity'!V496 = "FT", 1,MIN(1,IF('3.Weekly Hours &amp; Wage Activity'!V496 = "", "",MIN('3.Weekly Hours &amp; Wage Activity'!V496/40,1)),IF('3.Weekly Hours &amp; Wage Activity'!V496="", "",'3.Weekly Hours &amp; Wage Activity'!V496/40 ))),0)</f>
        <v>0</v>
      </c>
      <c r="AN496" s="86">
        <f>IFERROR(IF('3.Weekly Hours &amp; Wage Activity'!W496 = "FT", 1,MIN(1,IF('3.Weekly Hours &amp; Wage Activity'!W496 = "", "",MIN('3.Weekly Hours &amp; Wage Activity'!W496/40,1)),IF('3.Weekly Hours &amp; Wage Activity'!W496="", "",'3.Weekly Hours &amp; Wage Activity'!W496/40 ))),0)</f>
        <v>0</v>
      </c>
      <c r="AO496" s="86">
        <f>IFERROR(IF('3.Weekly Hours &amp; Wage Activity'!X496 = "FT", 1,MIN(1,IF('3.Weekly Hours &amp; Wage Activity'!X496 = "", "",MIN('3.Weekly Hours &amp; Wage Activity'!X496/40,1)),IF('3.Weekly Hours &amp; Wage Activity'!X496="", "",'3.Weekly Hours &amp; Wage Activity'!X496/40 ))),0)</f>
        <v>0</v>
      </c>
      <c r="AP496" s="86">
        <f>IFERROR(IF('3.Weekly Hours &amp; Wage Activity'!Y496 = "FT", 1,MIN(1,IF('3.Weekly Hours &amp; Wage Activity'!Y496 = "", "",MIN('3.Weekly Hours &amp; Wage Activity'!Y496/40,1)),IF('3.Weekly Hours &amp; Wage Activity'!Y496="", "",'3.Weekly Hours &amp; Wage Activity'!Y496/40 ))),0)</f>
        <v>0</v>
      </c>
      <c r="AQ496" s="86">
        <f>IFERROR(IF('3.Weekly Hours &amp; Wage Activity'!Z496 = "FT", 1,MIN(1,IF('3.Weekly Hours &amp; Wage Activity'!Z496 = "", "",MIN('3.Weekly Hours &amp; Wage Activity'!Z496/40,1)),IF('3.Weekly Hours &amp; Wage Activity'!Z496="", "",'3.Weekly Hours &amp; Wage Activity'!Z496/40 ))),0)</f>
        <v>0</v>
      </c>
      <c r="AR496" s="86">
        <f>IFERROR(IF('3.Weekly Hours &amp; Wage Activity'!AA496 = "FT", 1,MIN(1,IF('3.Weekly Hours &amp; Wage Activity'!AA496 = "", "",MIN('3.Weekly Hours &amp; Wage Activity'!AA496/40,1)),IF('3.Weekly Hours &amp; Wage Activity'!AA496="", "",'3.Weekly Hours &amp; Wage Activity'!AA496/40 ))),0)</f>
        <v>0</v>
      </c>
      <c r="AS496" s="86">
        <f>IFERROR(IF('3.Weekly Hours &amp; Wage Activity'!AB496 = "FT", 1,MIN(1,IF('3.Weekly Hours &amp; Wage Activity'!AB496 = "", "",MIN('3.Weekly Hours &amp; Wage Activity'!AB496/40,1)),IF('3.Weekly Hours &amp; Wage Activity'!AB496="", "",'3.Weekly Hours &amp; Wage Activity'!AB496/40 ))),0)</f>
        <v>0</v>
      </c>
      <c r="AT496" s="86">
        <f>IFERROR(IF('3.Weekly Hours &amp; Wage Activity'!AC496 = "FT", 1,MIN(1,IF('3.Weekly Hours &amp; Wage Activity'!AC496 = "", "",MIN('3.Weekly Hours &amp; Wage Activity'!AC496/40,1)),IF('3.Weekly Hours &amp; Wage Activity'!AC496="", "",'3.Weekly Hours &amp; Wage Activity'!AC496/40 ))),0)</f>
        <v>0</v>
      </c>
      <c r="AU496" s="86">
        <f>IFERROR(IF('3.Weekly Hours &amp; Wage Activity'!AD496 = "FT", 1,MIN(1,IF('3.Weekly Hours &amp; Wage Activity'!AD496 = "", "",MIN('3.Weekly Hours &amp; Wage Activity'!AD496/40,1)),IF('3.Weekly Hours &amp; Wage Activity'!AD496="", "",'3.Weekly Hours &amp; Wage Activity'!AD496/40 ))),0)</f>
        <v>0</v>
      </c>
      <c r="AV496" s="86">
        <f>IFERROR(IF('3.Weekly Hours &amp; Wage Activity'!AE496 = "FT", 1,MIN(1,IF('3.Weekly Hours &amp; Wage Activity'!AE496 = "", "",MIN('3.Weekly Hours &amp; Wage Activity'!AE496/40,1)),IF('3.Weekly Hours &amp; Wage Activity'!AE496="", "",'3.Weekly Hours &amp; Wage Activity'!AE496/40 ))),0)</f>
        <v>0</v>
      </c>
      <c r="AW496" s="86">
        <f>IFERROR(IF('3.Weekly Hours &amp; Wage Activity'!AF496 = "FT", 1,MIN(1,IF('3.Weekly Hours &amp; Wage Activity'!AF496 = "", "",MIN('3.Weekly Hours &amp; Wage Activity'!AF496/40,1)),IF('3.Weekly Hours &amp; Wage Activity'!AF496="", "",'3.Weekly Hours &amp; Wage Activity'!AF496/40 ))),0)</f>
        <v>0</v>
      </c>
      <c r="AX496" s="86">
        <f>IFERROR(IF('3.Weekly Hours &amp; Wage Activity'!AG496 = "FT", 1,MIN(1,IF('3.Weekly Hours &amp; Wage Activity'!AG496 = "", "",MIN('3.Weekly Hours &amp; Wage Activity'!AG496/40,1)),IF('3.Weekly Hours &amp; Wage Activity'!AG496="", "",'3.Weekly Hours &amp; Wage Activity'!AG496/40 ))),0)</f>
        <v>0</v>
      </c>
      <c r="AY496" s="523">
        <f>SUM( IF(COUNTIF('3.Weekly Hours &amp; Wage Activity'!J496:Q496, "&lt;&gt;FT") = 0, COLUMNS('3.Weekly Hours &amp; Wage Activity'!J496:AG496) * 40, '3.Weekly Hours &amp; Wage Activity'!J496:AG496))</f>
        <v>0</v>
      </c>
      <c r="AZ496" s="86">
        <f t="shared" si="55"/>
        <v>0</v>
      </c>
      <c r="BA496" s="87">
        <f t="shared" si="56"/>
        <v>0</v>
      </c>
      <c r="BB496" s="74" t="str">
        <f>IF('2.Census &amp; Reference Benchmarks'!K496 = "", "", '2.Census &amp; Reference Benchmarks'!K496)</f>
        <v/>
      </c>
      <c r="BC496" s="185">
        <f>IF('2.Census &amp; Reference Benchmarks'!L496="N/A",IF(OR(AND(G496="",I496=""),AND(G496&lt;DATEVALUE("1/1/2020"),OR(I496="",I496&gt;DATEVALUE("3/31/2020")))),177.14,IF(OR(I496 = "", I496 &gt; DATEVALUE("1/31/2020")), ROUND(177.14*((DATEVALUE("2/1/2020") -G496)/31),1))),IF('2.Census &amp; Reference Benchmarks'!L496="",0,'2.Census &amp; Reference Benchmarks'!L496))</f>
        <v>0</v>
      </c>
      <c r="BD496" s="74" t="str">
        <f>IF('2.Census &amp; Reference Benchmarks'!N496 = "", "", '2.Census &amp; Reference Benchmarks'!N496)</f>
        <v/>
      </c>
      <c r="BE496" s="185">
        <f>IF('2.Census &amp; Reference Benchmarks'!O496="N/A",IF(OR(AND(G496="",I496=""),AND(G496&lt;=DATEVALUE("2/1/2020"),OR(I496="",I496&gt;=DATEVALUE("2/29/2020")))),165.71,IF(AND(G496&gt;DATEVALUE("2/1/2020"),OR(I496="",I496&lt;=DATEVALUE("2/29/2020"))),((DATEVALUE("3/1/2020")-G496)/29)*165.71,"")),IF('2.Census &amp; Reference Benchmarks'!O496="",0,'2.Census &amp; Reference Benchmarks'!O496))</f>
        <v>0</v>
      </c>
    </row>
    <row r="497" spans="1:57" x14ac:dyDescent="0.25">
      <c r="A497" s="3"/>
      <c r="B497" s="56">
        <f>IF('2.Census &amp; Reference Benchmarks'!B497 &lt;&gt;"",'2.Census &amp; Reference Benchmarks'!B497,"")</f>
        <v>0</v>
      </c>
      <c r="C497" s="56">
        <f>IF('2.Census &amp; Reference Benchmarks'!C497 &lt;&gt;"",'2.Census &amp; Reference Benchmarks'!C497,"")</f>
        <v>0</v>
      </c>
      <c r="D497" s="57" t="str">
        <f>IF('2.Census &amp; Reference Benchmarks'!D497 &lt;&gt;"",'2.Census &amp; Reference Benchmarks'!D497,"")</f>
        <v/>
      </c>
      <c r="E497" s="56" t="str">
        <f>IF('2.Census &amp; Reference Benchmarks'!E497 &lt;&gt;"",'2.Census &amp; Reference Benchmarks'!E497,"")</f>
        <v/>
      </c>
      <c r="F497" s="56" t="str">
        <f>IF('2.Census &amp; Reference Benchmarks'!F497 &lt;&gt;"",'2.Census &amp; Reference Benchmarks'!F497,"")</f>
        <v/>
      </c>
      <c r="G497" s="58" t="str">
        <f>IF('2.Census &amp; Reference Benchmarks'!G497 &lt;&gt;"",'2.Census &amp; Reference Benchmarks'!G497,"")</f>
        <v/>
      </c>
      <c r="H497" s="58" t="str">
        <f>IF('2.Census &amp; Reference Benchmarks'!H497 &lt;&gt;"",'2.Census &amp; Reference Benchmarks'!H497,"")</f>
        <v/>
      </c>
      <c r="I497" s="58" t="str">
        <f>IF('2.Census &amp; Reference Benchmarks'!I497 &lt;&gt;"",'2.Census &amp; Reference Benchmarks'!I497,"")</f>
        <v/>
      </c>
      <c r="J497" s="69" t="str">
        <f>IF('2.Census &amp; Reference Benchmarks'!J497 &lt;&gt;"",'2.Census &amp; Reference Benchmarks'!J497,"")</f>
        <v/>
      </c>
      <c r="K497" s="58" t="str">
        <f>IF('7.Safe Harbor Input Data &amp; Calc'!Q499 &lt;&gt; "", '7.Safe Harbor Input Data &amp; Calc'!Q499, "")</f>
        <v>No</v>
      </c>
      <c r="L497" s="59" t="str">
        <f>IF('2.Census &amp; Reference Benchmarks'!T497&lt;&gt; "",'2.Census &amp; Reference Benchmarks'!T497,"")</f>
        <v/>
      </c>
      <c r="M497" s="60">
        <f>'2.Census &amp; Reference Benchmarks'!M497</f>
        <v>0</v>
      </c>
      <c r="N497" s="60">
        <f>'2.Census &amp; Reference Benchmarks'!P497</f>
        <v>0</v>
      </c>
      <c r="O497" s="60">
        <f>'2.Census &amp; Reference Benchmarks'!S497</f>
        <v>0</v>
      </c>
      <c r="P497" s="52">
        <f>IF( AND(I497 &lt; '1. Summary for SBA'!$J$7, I497 &lt;&gt;""), 0, IF(AND(G497="",I497=""),SUM(M497:O497)*4,IF(I497&lt;'1. Summary for SBA'!$J$7,0,IF(K497="Yes",0,IF(H497="Salary",IF(AND(SUM(M497:O497)*4&lt;100000,L497=""),(SUM(M497:O497)/(IF(OR(I497=0,I497&gt;=DATEVALUE("3/31/2020")),DATEVALUE("3/31/2020"),I497)-IF(OR(G497&lt;=DATEVALUE("1/1/2020"), G497 = ""),DATEVALUE("1/1/2020"),IF(OR(MONTH(G497)=1),G497+1,IF(MONTH(G497)=3,G497,G497-1)))))*360,0),0)))))</f>
        <v>0</v>
      </c>
      <c r="Q497" s="52">
        <f t="shared" si="57"/>
        <v>0</v>
      </c>
      <c r="R497" s="67">
        <f t="shared" si="51"/>
        <v>0</v>
      </c>
      <c r="S497" s="53">
        <f>SUM('3.Weekly Hours &amp; Wage Activity'!AI497:BF497)</f>
        <v>0</v>
      </c>
      <c r="T497" s="53">
        <f>IF(AND(I497&lt;&gt; "",  I497 &lt; '1. Summary for SBA'!$J$11 +168, I497 &gt; '1. Summary for SBA'!$J$11),S497+(((168-(I497-'1. Summary for SBA'!$J$11+1))*S497)/((I497-'1. Summary for SBA'!$J$11+1))),0)</f>
        <v>0</v>
      </c>
      <c r="U497" s="369">
        <f>IF(K497= "Yes",0,IF( H497 = "salary",IF(T497 = 0,MAX(0,$R497-$S497), R497-T497),IF( H497 = "Hourly",'6. Hourly EE Wage Reduction'!AA497, 0)))</f>
        <v>0</v>
      </c>
      <c r="V497" s="67">
        <f t="shared" si="52"/>
        <v>0</v>
      </c>
      <c r="W497" s="405" t="str">
        <f>IF(U497 = 0, "No",IF('6. Hourly EE Wage Reduction'!T497 &gt;'6. Hourly EE Wage Reduction'!W497, "Yes", "No"))</f>
        <v>No</v>
      </c>
      <c r="X497" s="67">
        <f t="shared" si="53"/>
        <v>0</v>
      </c>
      <c r="Y497" s="67">
        <f t="shared" si="54"/>
        <v>0</v>
      </c>
      <c r="AA497" s="86">
        <f>IFERROR(IF('3.Weekly Hours &amp; Wage Activity'!J497 = "FT", 1,MIN(1,IF('3.Weekly Hours &amp; Wage Activity'!J497 = "", "",MIN('3.Weekly Hours &amp; Wage Activity'!J497/40,1)),IF('3.Weekly Hours &amp; Wage Activity'!J497="", "",'3.Weekly Hours &amp; Wage Activity'!J497/40 ))),0)</f>
        <v>0</v>
      </c>
      <c r="AB497" s="86">
        <f>IFERROR(IF('3.Weekly Hours &amp; Wage Activity'!K497 = "FT", 1,MIN(1,IF('3.Weekly Hours &amp; Wage Activity'!K497 = "", "",MIN('3.Weekly Hours &amp; Wage Activity'!K497/40,1)),IF('3.Weekly Hours &amp; Wage Activity'!K497="", "",'3.Weekly Hours &amp; Wage Activity'!K497/40 ))),0)</f>
        <v>0</v>
      </c>
      <c r="AC497" s="86">
        <f>IFERROR(IF('3.Weekly Hours &amp; Wage Activity'!L497 = "FT", 1,MIN(1,IF('3.Weekly Hours &amp; Wage Activity'!L497 = "", "",MIN('3.Weekly Hours &amp; Wage Activity'!L497/40,1)),IF('3.Weekly Hours &amp; Wage Activity'!L497="", "",'3.Weekly Hours &amp; Wage Activity'!L497/40 ))),0)</f>
        <v>0</v>
      </c>
      <c r="AD497" s="86">
        <f>IFERROR(IF('3.Weekly Hours &amp; Wage Activity'!M497 = "FT", 1,MIN(1,IF('3.Weekly Hours &amp; Wage Activity'!M497 = "", "",MIN('3.Weekly Hours &amp; Wage Activity'!M497/40,1)),IF('3.Weekly Hours &amp; Wage Activity'!M497="", "",'3.Weekly Hours &amp; Wage Activity'!M497/40 ))),0)</f>
        <v>0</v>
      </c>
      <c r="AE497" s="86">
        <f>IFERROR(IF('3.Weekly Hours &amp; Wage Activity'!N497 = "FT", 1,MIN(1,IF('3.Weekly Hours &amp; Wage Activity'!N497 = "", "",MIN('3.Weekly Hours &amp; Wage Activity'!N497/40,1)),IF('3.Weekly Hours &amp; Wage Activity'!N497="", "",'3.Weekly Hours &amp; Wage Activity'!N497/40 ))),0)</f>
        <v>0</v>
      </c>
      <c r="AF497" s="86">
        <f>IFERROR(IF('3.Weekly Hours &amp; Wage Activity'!O497 = "FT", 1,MIN(1,IF('3.Weekly Hours &amp; Wage Activity'!O497 = "", "",MIN('3.Weekly Hours &amp; Wage Activity'!O497/40,1)),IF('3.Weekly Hours &amp; Wage Activity'!O497="", "",'3.Weekly Hours &amp; Wage Activity'!O497/40 ))),0)</f>
        <v>0</v>
      </c>
      <c r="AG497" s="86">
        <f>IFERROR(IF('3.Weekly Hours &amp; Wage Activity'!P497 = "FT", 1,MIN(1,IF('3.Weekly Hours &amp; Wage Activity'!P497 = "", "",MIN('3.Weekly Hours &amp; Wage Activity'!P497/40,1)),IF('3.Weekly Hours &amp; Wage Activity'!P497="", "",'3.Weekly Hours &amp; Wage Activity'!P497/40 ))),0)</f>
        <v>0</v>
      </c>
      <c r="AH497" s="86">
        <f>IFERROR(IF('3.Weekly Hours &amp; Wage Activity'!Q497 = "FT", 1,MIN(1,IF('3.Weekly Hours &amp; Wage Activity'!Q497 = "", "",MIN('3.Weekly Hours &amp; Wage Activity'!Q497/40,1)),IF('3.Weekly Hours &amp; Wage Activity'!Q497="", "",'3.Weekly Hours &amp; Wage Activity'!Q497/40 ))),0)</f>
        <v>0</v>
      </c>
      <c r="AI497" s="86">
        <f>IFERROR(IF('3.Weekly Hours &amp; Wage Activity'!R497 = "FT", 1,MIN(1,IF('3.Weekly Hours &amp; Wage Activity'!R497 = "", "",MIN('3.Weekly Hours &amp; Wage Activity'!R497/40,1)),IF('3.Weekly Hours &amp; Wage Activity'!R497="", "",'3.Weekly Hours &amp; Wage Activity'!R497/40 ))),0)</f>
        <v>0</v>
      </c>
      <c r="AJ497" s="86">
        <f>IFERROR(IF('3.Weekly Hours &amp; Wage Activity'!S497 = "FT", 1,MIN(1,IF('3.Weekly Hours &amp; Wage Activity'!S497 = "", "",MIN('3.Weekly Hours &amp; Wage Activity'!S497/40,1)),IF('3.Weekly Hours &amp; Wage Activity'!S497="", "",'3.Weekly Hours &amp; Wage Activity'!S497/40 ))),0)</f>
        <v>0</v>
      </c>
      <c r="AK497" s="86">
        <f>IFERROR(IF('3.Weekly Hours &amp; Wage Activity'!T497 = "FT", 1,MIN(1,IF('3.Weekly Hours &amp; Wage Activity'!T497 = "", "",MIN('3.Weekly Hours &amp; Wage Activity'!T497/40,1)),IF('3.Weekly Hours &amp; Wage Activity'!T497="", "",'3.Weekly Hours &amp; Wage Activity'!T497/40 ))),0)</f>
        <v>0</v>
      </c>
      <c r="AL497" s="86">
        <f>IFERROR(IF('3.Weekly Hours &amp; Wage Activity'!U497 = "FT", 1,MIN(1,IF('3.Weekly Hours &amp; Wage Activity'!U497 = "", "",MIN('3.Weekly Hours &amp; Wage Activity'!U497/40,1)),IF('3.Weekly Hours &amp; Wage Activity'!U497="", "",'3.Weekly Hours &amp; Wage Activity'!U497/40 ))),0)</f>
        <v>0</v>
      </c>
      <c r="AM497" s="86">
        <f>IFERROR(IF('3.Weekly Hours &amp; Wage Activity'!V497 = "FT", 1,MIN(1,IF('3.Weekly Hours &amp; Wage Activity'!V497 = "", "",MIN('3.Weekly Hours &amp; Wage Activity'!V497/40,1)),IF('3.Weekly Hours &amp; Wage Activity'!V497="", "",'3.Weekly Hours &amp; Wage Activity'!V497/40 ))),0)</f>
        <v>0</v>
      </c>
      <c r="AN497" s="86">
        <f>IFERROR(IF('3.Weekly Hours &amp; Wage Activity'!W497 = "FT", 1,MIN(1,IF('3.Weekly Hours &amp; Wage Activity'!W497 = "", "",MIN('3.Weekly Hours &amp; Wage Activity'!W497/40,1)),IF('3.Weekly Hours &amp; Wage Activity'!W497="", "",'3.Weekly Hours &amp; Wage Activity'!W497/40 ))),0)</f>
        <v>0</v>
      </c>
      <c r="AO497" s="86">
        <f>IFERROR(IF('3.Weekly Hours &amp; Wage Activity'!X497 = "FT", 1,MIN(1,IF('3.Weekly Hours &amp; Wage Activity'!X497 = "", "",MIN('3.Weekly Hours &amp; Wage Activity'!X497/40,1)),IF('3.Weekly Hours &amp; Wage Activity'!X497="", "",'3.Weekly Hours &amp; Wage Activity'!X497/40 ))),0)</f>
        <v>0</v>
      </c>
      <c r="AP497" s="86">
        <f>IFERROR(IF('3.Weekly Hours &amp; Wage Activity'!Y497 = "FT", 1,MIN(1,IF('3.Weekly Hours &amp; Wage Activity'!Y497 = "", "",MIN('3.Weekly Hours &amp; Wage Activity'!Y497/40,1)),IF('3.Weekly Hours &amp; Wage Activity'!Y497="", "",'3.Weekly Hours &amp; Wage Activity'!Y497/40 ))),0)</f>
        <v>0</v>
      </c>
      <c r="AQ497" s="86">
        <f>IFERROR(IF('3.Weekly Hours &amp; Wage Activity'!Z497 = "FT", 1,MIN(1,IF('3.Weekly Hours &amp; Wage Activity'!Z497 = "", "",MIN('3.Weekly Hours &amp; Wage Activity'!Z497/40,1)),IF('3.Weekly Hours &amp; Wage Activity'!Z497="", "",'3.Weekly Hours &amp; Wage Activity'!Z497/40 ))),0)</f>
        <v>0</v>
      </c>
      <c r="AR497" s="86">
        <f>IFERROR(IF('3.Weekly Hours &amp; Wage Activity'!AA497 = "FT", 1,MIN(1,IF('3.Weekly Hours &amp; Wage Activity'!AA497 = "", "",MIN('3.Weekly Hours &amp; Wage Activity'!AA497/40,1)),IF('3.Weekly Hours &amp; Wage Activity'!AA497="", "",'3.Weekly Hours &amp; Wage Activity'!AA497/40 ))),0)</f>
        <v>0</v>
      </c>
      <c r="AS497" s="86">
        <f>IFERROR(IF('3.Weekly Hours &amp; Wage Activity'!AB497 = "FT", 1,MIN(1,IF('3.Weekly Hours &amp; Wage Activity'!AB497 = "", "",MIN('3.Weekly Hours &amp; Wage Activity'!AB497/40,1)),IF('3.Weekly Hours &amp; Wage Activity'!AB497="", "",'3.Weekly Hours &amp; Wage Activity'!AB497/40 ))),0)</f>
        <v>0</v>
      </c>
      <c r="AT497" s="86">
        <f>IFERROR(IF('3.Weekly Hours &amp; Wage Activity'!AC497 = "FT", 1,MIN(1,IF('3.Weekly Hours &amp; Wage Activity'!AC497 = "", "",MIN('3.Weekly Hours &amp; Wage Activity'!AC497/40,1)),IF('3.Weekly Hours &amp; Wage Activity'!AC497="", "",'3.Weekly Hours &amp; Wage Activity'!AC497/40 ))),0)</f>
        <v>0</v>
      </c>
      <c r="AU497" s="86">
        <f>IFERROR(IF('3.Weekly Hours &amp; Wage Activity'!AD497 = "FT", 1,MIN(1,IF('3.Weekly Hours &amp; Wage Activity'!AD497 = "", "",MIN('3.Weekly Hours &amp; Wage Activity'!AD497/40,1)),IF('3.Weekly Hours &amp; Wage Activity'!AD497="", "",'3.Weekly Hours &amp; Wage Activity'!AD497/40 ))),0)</f>
        <v>0</v>
      </c>
      <c r="AV497" s="86">
        <f>IFERROR(IF('3.Weekly Hours &amp; Wage Activity'!AE497 = "FT", 1,MIN(1,IF('3.Weekly Hours &amp; Wage Activity'!AE497 = "", "",MIN('3.Weekly Hours &amp; Wage Activity'!AE497/40,1)),IF('3.Weekly Hours &amp; Wage Activity'!AE497="", "",'3.Weekly Hours &amp; Wage Activity'!AE497/40 ))),0)</f>
        <v>0</v>
      </c>
      <c r="AW497" s="86">
        <f>IFERROR(IF('3.Weekly Hours &amp; Wage Activity'!AF497 = "FT", 1,MIN(1,IF('3.Weekly Hours &amp; Wage Activity'!AF497 = "", "",MIN('3.Weekly Hours &amp; Wage Activity'!AF497/40,1)),IF('3.Weekly Hours &amp; Wage Activity'!AF497="", "",'3.Weekly Hours &amp; Wage Activity'!AF497/40 ))),0)</f>
        <v>0</v>
      </c>
      <c r="AX497" s="86">
        <f>IFERROR(IF('3.Weekly Hours &amp; Wage Activity'!AG497 = "FT", 1,MIN(1,IF('3.Weekly Hours &amp; Wage Activity'!AG497 = "", "",MIN('3.Weekly Hours &amp; Wage Activity'!AG497/40,1)),IF('3.Weekly Hours &amp; Wage Activity'!AG497="", "",'3.Weekly Hours &amp; Wage Activity'!AG497/40 ))),0)</f>
        <v>0</v>
      </c>
      <c r="AY497" s="523">
        <f>SUM( IF(COUNTIF('3.Weekly Hours &amp; Wage Activity'!J497:Q497, "&lt;&gt;FT") = 0, COLUMNS('3.Weekly Hours &amp; Wage Activity'!J497:AG497) * 40, '3.Weekly Hours &amp; Wage Activity'!J497:AG497))</f>
        <v>0</v>
      </c>
      <c r="AZ497" s="86">
        <f t="shared" si="55"/>
        <v>0</v>
      </c>
      <c r="BA497" s="87">
        <f t="shared" si="56"/>
        <v>0</v>
      </c>
      <c r="BB497" s="74" t="str">
        <f>IF('2.Census &amp; Reference Benchmarks'!K497 = "", "", '2.Census &amp; Reference Benchmarks'!K497)</f>
        <v/>
      </c>
      <c r="BC497" s="185">
        <f>IF('2.Census &amp; Reference Benchmarks'!L497="N/A",IF(OR(AND(G497="",I497=""),AND(G497&lt;DATEVALUE("1/1/2020"),OR(I497="",I497&gt;DATEVALUE("3/31/2020")))),177.14,IF(OR(I497 = "", I497 &gt; DATEVALUE("1/31/2020")), ROUND(177.14*((DATEVALUE("2/1/2020") -G497)/31),1))),IF('2.Census &amp; Reference Benchmarks'!L497="",0,'2.Census &amp; Reference Benchmarks'!L497))</f>
        <v>0</v>
      </c>
      <c r="BD497" s="74" t="str">
        <f>IF('2.Census &amp; Reference Benchmarks'!N497 = "", "", '2.Census &amp; Reference Benchmarks'!N497)</f>
        <v/>
      </c>
      <c r="BE497" s="185">
        <f>IF('2.Census &amp; Reference Benchmarks'!O497="N/A",IF(OR(AND(G497="",I497=""),AND(G497&lt;=DATEVALUE("2/1/2020"),OR(I497="",I497&gt;=DATEVALUE("2/29/2020")))),165.71,IF(AND(G497&gt;DATEVALUE("2/1/2020"),OR(I497="",I497&lt;=DATEVALUE("2/29/2020"))),((DATEVALUE("3/1/2020")-G497)/29)*165.71,"")),IF('2.Census &amp; Reference Benchmarks'!O497="",0,'2.Census &amp; Reference Benchmarks'!O497))</f>
        <v>0</v>
      </c>
    </row>
    <row r="498" spans="1:57" x14ac:dyDescent="0.25">
      <c r="A498" s="3"/>
      <c r="B498" s="56">
        <f>IF('2.Census &amp; Reference Benchmarks'!B498 &lt;&gt;"",'2.Census &amp; Reference Benchmarks'!B498,"")</f>
        <v>0</v>
      </c>
      <c r="C498" s="56">
        <f>IF('2.Census &amp; Reference Benchmarks'!C498 &lt;&gt;"",'2.Census &amp; Reference Benchmarks'!C498,"")</f>
        <v>0</v>
      </c>
      <c r="D498" s="57" t="str">
        <f>IF('2.Census &amp; Reference Benchmarks'!D498 &lt;&gt;"",'2.Census &amp; Reference Benchmarks'!D498,"")</f>
        <v/>
      </c>
      <c r="E498" s="56" t="str">
        <f>IF('2.Census &amp; Reference Benchmarks'!E498 &lt;&gt;"",'2.Census &amp; Reference Benchmarks'!E498,"")</f>
        <v/>
      </c>
      <c r="F498" s="56" t="str">
        <f>IF('2.Census &amp; Reference Benchmarks'!F498 &lt;&gt;"",'2.Census &amp; Reference Benchmarks'!F498,"")</f>
        <v/>
      </c>
      <c r="G498" s="58" t="str">
        <f>IF('2.Census &amp; Reference Benchmarks'!G498 &lt;&gt;"",'2.Census &amp; Reference Benchmarks'!G498,"")</f>
        <v/>
      </c>
      <c r="H498" s="58" t="str">
        <f>IF('2.Census &amp; Reference Benchmarks'!H498 &lt;&gt;"",'2.Census &amp; Reference Benchmarks'!H498,"")</f>
        <v/>
      </c>
      <c r="I498" s="58" t="str">
        <f>IF('2.Census &amp; Reference Benchmarks'!I498 &lt;&gt;"",'2.Census &amp; Reference Benchmarks'!I498,"")</f>
        <v/>
      </c>
      <c r="J498" s="69" t="str">
        <f>IF('2.Census &amp; Reference Benchmarks'!J498 &lt;&gt;"",'2.Census &amp; Reference Benchmarks'!J498,"")</f>
        <v/>
      </c>
      <c r="K498" s="58" t="str">
        <f>IF('7.Safe Harbor Input Data &amp; Calc'!Q500 &lt;&gt; "", '7.Safe Harbor Input Data &amp; Calc'!Q500, "")</f>
        <v>No</v>
      </c>
      <c r="L498" s="59" t="str">
        <f>IF('2.Census &amp; Reference Benchmarks'!T498&lt;&gt; "",'2.Census &amp; Reference Benchmarks'!T498,"")</f>
        <v/>
      </c>
      <c r="M498" s="60">
        <f>'2.Census &amp; Reference Benchmarks'!M498</f>
        <v>0</v>
      </c>
      <c r="N498" s="60">
        <f>'2.Census &amp; Reference Benchmarks'!P498</f>
        <v>0</v>
      </c>
      <c r="O498" s="60">
        <f>'2.Census &amp; Reference Benchmarks'!S498</f>
        <v>0</v>
      </c>
      <c r="P498" s="52">
        <f>IF( AND(I498 &lt; '1. Summary for SBA'!$J$7, I498 &lt;&gt;""), 0, IF(AND(G498="",I498=""),SUM(M498:O498)*4,IF(I498&lt;'1. Summary for SBA'!$J$7,0,IF(K498="Yes",0,IF(H498="Salary",IF(AND(SUM(M498:O498)*4&lt;100000,L498=""),(SUM(M498:O498)/(IF(OR(I498=0,I498&gt;=DATEVALUE("3/31/2020")),DATEVALUE("3/31/2020"),I498)-IF(OR(G498&lt;=DATEVALUE("1/1/2020"), G498 = ""),DATEVALUE("1/1/2020"),IF(OR(MONTH(G498)=1),G498+1,IF(MONTH(G498)=3,G498,G498-1)))))*360,0),0)))))</f>
        <v>0</v>
      </c>
      <c r="Q498" s="52">
        <f t="shared" si="57"/>
        <v>0</v>
      </c>
      <c r="R498" s="67">
        <f t="shared" si="51"/>
        <v>0</v>
      </c>
      <c r="S498" s="53">
        <f>SUM('3.Weekly Hours &amp; Wage Activity'!AI498:BF498)</f>
        <v>0</v>
      </c>
      <c r="T498" s="53">
        <f>IF(AND(I498&lt;&gt; "",  I498 &lt; '1. Summary for SBA'!$J$11 +168, I498 &gt; '1. Summary for SBA'!$J$11),S498+(((168-(I498-'1. Summary for SBA'!$J$11+1))*S498)/((I498-'1. Summary for SBA'!$J$11+1))),0)</f>
        <v>0</v>
      </c>
      <c r="U498" s="369">
        <f>IF(K498= "Yes",0,IF( H498 = "salary",IF(T498 = 0,MAX(0,$R498-$S498), R498-T498),IF( H498 = "Hourly",'6. Hourly EE Wage Reduction'!AA498, 0)))</f>
        <v>0</v>
      </c>
      <c r="V498" s="67">
        <f t="shared" si="52"/>
        <v>0</v>
      </c>
      <c r="W498" s="405" t="str">
        <f>IF(U498 = 0, "No",IF('6. Hourly EE Wage Reduction'!T498 &gt;'6. Hourly EE Wage Reduction'!W498, "Yes", "No"))</f>
        <v>No</v>
      </c>
      <c r="X498" s="67">
        <f t="shared" si="53"/>
        <v>0</v>
      </c>
      <c r="Y498" s="67">
        <f t="shared" si="54"/>
        <v>0</v>
      </c>
      <c r="AA498" s="86">
        <f>IFERROR(IF('3.Weekly Hours &amp; Wage Activity'!J498 = "FT", 1,MIN(1,IF('3.Weekly Hours &amp; Wage Activity'!J498 = "", "",MIN('3.Weekly Hours &amp; Wage Activity'!J498/40,1)),IF('3.Weekly Hours &amp; Wage Activity'!J498="", "",'3.Weekly Hours &amp; Wage Activity'!J498/40 ))),0)</f>
        <v>0</v>
      </c>
      <c r="AB498" s="86">
        <f>IFERROR(IF('3.Weekly Hours &amp; Wage Activity'!K498 = "FT", 1,MIN(1,IF('3.Weekly Hours &amp; Wage Activity'!K498 = "", "",MIN('3.Weekly Hours &amp; Wage Activity'!K498/40,1)),IF('3.Weekly Hours &amp; Wage Activity'!K498="", "",'3.Weekly Hours &amp; Wage Activity'!K498/40 ))),0)</f>
        <v>0</v>
      </c>
      <c r="AC498" s="86">
        <f>IFERROR(IF('3.Weekly Hours &amp; Wage Activity'!L498 = "FT", 1,MIN(1,IF('3.Weekly Hours &amp; Wage Activity'!L498 = "", "",MIN('3.Weekly Hours &amp; Wage Activity'!L498/40,1)),IF('3.Weekly Hours &amp; Wage Activity'!L498="", "",'3.Weekly Hours &amp; Wage Activity'!L498/40 ))),0)</f>
        <v>0</v>
      </c>
      <c r="AD498" s="86">
        <f>IFERROR(IF('3.Weekly Hours &amp; Wage Activity'!M498 = "FT", 1,MIN(1,IF('3.Weekly Hours &amp; Wage Activity'!M498 = "", "",MIN('3.Weekly Hours &amp; Wage Activity'!M498/40,1)),IF('3.Weekly Hours &amp; Wage Activity'!M498="", "",'3.Weekly Hours &amp; Wage Activity'!M498/40 ))),0)</f>
        <v>0</v>
      </c>
      <c r="AE498" s="86">
        <f>IFERROR(IF('3.Weekly Hours &amp; Wage Activity'!N498 = "FT", 1,MIN(1,IF('3.Weekly Hours &amp; Wage Activity'!N498 = "", "",MIN('3.Weekly Hours &amp; Wage Activity'!N498/40,1)),IF('3.Weekly Hours &amp; Wage Activity'!N498="", "",'3.Weekly Hours &amp; Wage Activity'!N498/40 ))),0)</f>
        <v>0</v>
      </c>
      <c r="AF498" s="86">
        <f>IFERROR(IF('3.Weekly Hours &amp; Wage Activity'!O498 = "FT", 1,MIN(1,IF('3.Weekly Hours &amp; Wage Activity'!O498 = "", "",MIN('3.Weekly Hours &amp; Wage Activity'!O498/40,1)),IF('3.Weekly Hours &amp; Wage Activity'!O498="", "",'3.Weekly Hours &amp; Wage Activity'!O498/40 ))),0)</f>
        <v>0</v>
      </c>
      <c r="AG498" s="86">
        <f>IFERROR(IF('3.Weekly Hours &amp; Wage Activity'!P498 = "FT", 1,MIN(1,IF('3.Weekly Hours &amp; Wage Activity'!P498 = "", "",MIN('3.Weekly Hours &amp; Wage Activity'!P498/40,1)),IF('3.Weekly Hours &amp; Wage Activity'!P498="", "",'3.Weekly Hours &amp; Wage Activity'!P498/40 ))),0)</f>
        <v>0</v>
      </c>
      <c r="AH498" s="86">
        <f>IFERROR(IF('3.Weekly Hours &amp; Wage Activity'!Q498 = "FT", 1,MIN(1,IF('3.Weekly Hours &amp; Wage Activity'!Q498 = "", "",MIN('3.Weekly Hours &amp; Wage Activity'!Q498/40,1)),IF('3.Weekly Hours &amp; Wage Activity'!Q498="", "",'3.Weekly Hours &amp; Wage Activity'!Q498/40 ))),0)</f>
        <v>0</v>
      </c>
      <c r="AI498" s="86">
        <f>IFERROR(IF('3.Weekly Hours &amp; Wage Activity'!R498 = "FT", 1,MIN(1,IF('3.Weekly Hours &amp; Wage Activity'!R498 = "", "",MIN('3.Weekly Hours &amp; Wage Activity'!R498/40,1)),IF('3.Weekly Hours &amp; Wage Activity'!R498="", "",'3.Weekly Hours &amp; Wage Activity'!R498/40 ))),0)</f>
        <v>0</v>
      </c>
      <c r="AJ498" s="86">
        <f>IFERROR(IF('3.Weekly Hours &amp; Wage Activity'!S498 = "FT", 1,MIN(1,IF('3.Weekly Hours &amp; Wage Activity'!S498 = "", "",MIN('3.Weekly Hours &amp; Wage Activity'!S498/40,1)),IF('3.Weekly Hours &amp; Wage Activity'!S498="", "",'3.Weekly Hours &amp; Wage Activity'!S498/40 ))),0)</f>
        <v>0</v>
      </c>
      <c r="AK498" s="86">
        <f>IFERROR(IF('3.Weekly Hours &amp; Wage Activity'!T498 = "FT", 1,MIN(1,IF('3.Weekly Hours &amp; Wage Activity'!T498 = "", "",MIN('3.Weekly Hours &amp; Wage Activity'!T498/40,1)),IF('3.Weekly Hours &amp; Wage Activity'!T498="", "",'3.Weekly Hours &amp; Wage Activity'!T498/40 ))),0)</f>
        <v>0</v>
      </c>
      <c r="AL498" s="86">
        <f>IFERROR(IF('3.Weekly Hours &amp; Wage Activity'!U498 = "FT", 1,MIN(1,IF('3.Weekly Hours &amp; Wage Activity'!U498 = "", "",MIN('3.Weekly Hours &amp; Wage Activity'!U498/40,1)),IF('3.Weekly Hours &amp; Wage Activity'!U498="", "",'3.Weekly Hours &amp; Wage Activity'!U498/40 ))),0)</f>
        <v>0</v>
      </c>
      <c r="AM498" s="86">
        <f>IFERROR(IF('3.Weekly Hours &amp; Wage Activity'!V498 = "FT", 1,MIN(1,IF('3.Weekly Hours &amp; Wage Activity'!V498 = "", "",MIN('3.Weekly Hours &amp; Wage Activity'!V498/40,1)),IF('3.Weekly Hours &amp; Wage Activity'!V498="", "",'3.Weekly Hours &amp; Wage Activity'!V498/40 ))),0)</f>
        <v>0</v>
      </c>
      <c r="AN498" s="86">
        <f>IFERROR(IF('3.Weekly Hours &amp; Wage Activity'!W498 = "FT", 1,MIN(1,IF('3.Weekly Hours &amp; Wage Activity'!W498 = "", "",MIN('3.Weekly Hours &amp; Wage Activity'!W498/40,1)),IF('3.Weekly Hours &amp; Wage Activity'!W498="", "",'3.Weekly Hours &amp; Wage Activity'!W498/40 ))),0)</f>
        <v>0</v>
      </c>
      <c r="AO498" s="86">
        <f>IFERROR(IF('3.Weekly Hours &amp; Wage Activity'!X498 = "FT", 1,MIN(1,IF('3.Weekly Hours &amp; Wage Activity'!X498 = "", "",MIN('3.Weekly Hours &amp; Wage Activity'!X498/40,1)),IF('3.Weekly Hours &amp; Wage Activity'!X498="", "",'3.Weekly Hours &amp; Wage Activity'!X498/40 ))),0)</f>
        <v>0</v>
      </c>
      <c r="AP498" s="86">
        <f>IFERROR(IF('3.Weekly Hours &amp; Wage Activity'!Y498 = "FT", 1,MIN(1,IF('3.Weekly Hours &amp; Wage Activity'!Y498 = "", "",MIN('3.Weekly Hours &amp; Wage Activity'!Y498/40,1)),IF('3.Weekly Hours &amp; Wage Activity'!Y498="", "",'3.Weekly Hours &amp; Wage Activity'!Y498/40 ))),0)</f>
        <v>0</v>
      </c>
      <c r="AQ498" s="86">
        <f>IFERROR(IF('3.Weekly Hours &amp; Wage Activity'!Z498 = "FT", 1,MIN(1,IF('3.Weekly Hours &amp; Wage Activity'!Z498 = "", "",MIN('3.Weekly Hours &amp; Wage Activity'!Z498/40,1)),IF('3.Weekly Hours &amp; Wage Activity'!Z498="", "",'3.Weekly Hours &amp; Wage Activity'!Z498/40 ))),0)</f>
        <v>0</v>
      </c>
      <c r="AR498" s="86">
        <f>IFERROR(IF('3.Weekly Hours &amp; Wage Activity'!AA498 = "FT", 1,MIN(1,IF('3.Weekly Hours &amp; Wage Activity'!AA498 = "", "",MIN('3.Weekly Hours &amp; Wage Activity'!AA498/40,1)),IF('3.Weekly Hours &amp; Wage Activity'!AA498="", "",'3.Weekly Hours &amp; Wage Activity'!AA498/40 ))),0)</f>
        <v>0</v>
      </c>
      <c r="AS498" s="86">
        <f>IFERROR(IF('3.Weekly Hours &amp; Wage Activity'!AB498 = "FT", 1,MIN(1,IF('3.Weekly Hours &amp; Wage Activity'!AB498 = "", "",MIN('3.Weekly Hours &amp; Wage Activity'!AB498/40,1)),IF('3.Weekly Hours &amp; Wage Activity'!AB498="", "",'3.Weekly Hours &amp; Wage Activity'!AB498/40 ))),0)</f>
        <v>0</v>
      </c>
      <c r="AT498" s="86">
        <f>IFERROR(IF('3.Weekly Hours &amp; Wage Activity'!AC498 = "FT", 1,MIN(1,IF('3.Weekly Hours &amp; Wage Activity'!AC498 = "", "",MIN('3.Weekly Hours &amp; Wage Activity'!AC498/40,1)),IF('3.Weekly Hours &amp; Wage Activity'!AC498="", "",'3.Weekly Hours &amp; Wage Activity'!AC498/40 ))),0)</f>
        <v>0</v>
      </c>
      <c r="AU498" s="86">
        <f>IFERROR(IF('3.Weekly Hours &amp; Wage Activity'!AD498 = "FT", 1,MIN(1,IF('3.Weekly Hours &amp; Wage Activity'!AD498 = "", "",MIN('3.Weekly Hours &amp; Wage Activity'!AD498/40,1)),IF('3.Weekly Hours &amp; Wage Activity'!AD498="", "",'3.Weekly Hours &amp; Wage Activity'!AD498/40 ))),0)</f>
        <v>0</v>
      </c>
      <c r="AV498" s="86">
        <f>IFERROR(IF('3.Weekly Hours &amp; Wage Activity'!AE498 = "FT", 1,MIN(1,IF('3.Weekly Hours &amp; Wage Activity'!AE498 = "", "",MIN('3.Weekly Hours &amp; Wage Activity'!AE498/40,1)),IF('3.Weekly Hours &amp; Wage Activity'!AE498="", "",'3.Weekly Hours &amp; Wage Activity'!AE498/40 ))),0)</f>
        <v>0</v>
      </c>
      <c r="AW498" s="86">
        <f>IFERROR(IF('3.Weekly Hours &amp; Wage Activity'!AF498 = "FT", 1,MIN(1,IF('3.Weekly Hours &amp; Wage Activity'!AF498 = "", "",MIN('3.Weekly Hours &amp; Wage Activity'!AF498/40,1)),IF('3.Weekly Hours &amp; Wage Activity'!AF498="", "",'3.Weekly Hours &amp; Wage Activity'!AF498/40 ))),0)</f>
        <v>0</v>
      </c>
      <c r="AX498" s="86">
        <f>IFERROR(IF('3.Weekly Hours &amp; Wage Activity'!AG498 = "FT", 1,MIN(1,IF('3.Weekly Hours &amp; Wage Activity'!AG498 = "", "",MIN('3.Weekly Hours &amp; Wage Activity'!AG498/40,1)),IF('3.Weekly Hours &amp; Wage Activity'!AG498="", "",'3.Weekly Hours &amp; Wage Activity'!AG498/40 ))),0)</f>
        <v>0</v>
      </c>
      <c r="AY498" s="523">
        <f>SUM( IF(COUNTIF('3.Weekly Hours &amp; Wage Activity'!J498:Q498, "&lt;&gt;FT") = 0, COLUMNS('3.Weekly Hours &amp; Wage Activity'!J498:AG498) * 40, '3.Weekly Hours &amp; Wage Activity'!J498:AG498))</f>
        <v>0</v>
      </c>
      <c r="AZ498" s="86">
        <f t="shared" si="55"/>
        <v>0</v>
      </c>
      <c r="BA498" s="87">
        <f t="shared" si="56"/>
        <v>0</v>
      </c>
      <c r="BB498" s="74" t="str">
        <f>IF('2.Census &amp; Reference Benchmarks'!K498 = "", "", '2.Census &amp; Reference Benchmarks'!K498)</f>
        <v/>
      </c>
      <c r="BC498" s="185">
        <f>IF('2.Census &amp; Reference Benchmarks'!L498="N/A",IF(OR(AND(G498="",I498=""),AND(G498&lt;DATEVALUE("1/1/2020"),OR(I498="",I498&gt;DATEVALUE("3/31/2020")))),177.14,IF(OR(I498 = "", I498 &gt; DATEVALUE("1/31/2020")), ROUND(177.14*((DATEVALUE("2/1/2020") -G498)/31),1))),IF('2.Census &amp; Reference Benchmarks'!L498="",0,'2.Census &amp; Reference Benchmarks'!L498))</f>
        <v>0</v>
      </c>
      <c r="BD498" s="74" t="str">
        <f>IF('2.Census &amp; Reference Benchmarks'!N498 = "", "", '2.Census &amp; Reference Benchmarks'!N498)</f>
        <v/>
      </c>
      <c r="BE498" s="185">
        <f>IF('2.Census &amp; Reference Benchmarks'!O498="N/A",IF(OR(AND(G498="",I498=""),AND(G498&lt;=DATEVALUE("2/1/2020"),OR(I498="",I498&gt;=DATEVALUE("2/29/2020")))),165.71,IF(AND(G498&gt;DATEVALUE("2/1/2020"),OR(I498="",I498&lt;=DATEVALUE("2/29/2020"))),((DATEVALUE("3/1/2020")-G498)/29)*165.71,"")),IF('2.Census &amp; Reference Benchmarks'!O498="",0,'2.Census &amp; Reference Benchmarks'!O498))</f>
        <v>0</v>
      </c>
    </row>
    <row r="499" spans="1:57" x14ac:dyDescent="0.25">
      <c r="A499" s="3"/>
      <c r="B499" s="56">
        <f>IF('2.Census &amp; Reference Benchmarks'!B499 &lt;&gt;"",'2.Census &amp; Reference Benchmarks'!B499,"")</f>
        <v>0</v>
      </c>
      <c r="C499" s="56">
        <f>IF('2.Census &amp; Reference Benchmarks'!C499 &lt;&gt;"",'2.Census &amp; Reference Benchmarks'!C499,"")</f>
        <v>0</v>
      </c>
      <c r="D499" s="57" t="str">
        <f>IF('2.Census &amp; Reference Benchmarks'!D499 &lt;&gt;"",'2.Census &amp; Reference Benchmarks'!D499,"")</f>
        <v/>
      </c>
      <c r="E499" s="56" t="str">
        <f>IF('2.Census &amp; Reference Benchmarks'!E499 &lt;&gt;"",'2.Census &amp; Reference Benchmarks'!E499,"")</f>
        <v/>
      </c>
      <c r="F499" s="56" t="str">
        <f>IF('2.Census &amp; Reference Benchmarks'!F499 &lt;&gt;"",'2.Census &amp; Reference Benchmarks'!F499,"")</f>
        <v/>
      </c>
      <c r="G499" s="58" t="str">
        <f>IF('2.Census &amp; Reference Benchmarks'!G499 &lt;&gt;"",'2.Census &amp; Reference Benchmarks'!G499,"")</f>
        <v/>
      </c>
      <c r="H499" s="58" t="str">
        <f>IF('2.Census &amp; Reference Benchmarks'!H499 &lt;&gt;"",'2.Census &amp; Reference Benchmarks'!H499,"")</f>
        <v/>
      </c>
      <c r="I499" s="58" t="str">
        <f>IF('2.Census &amp; Reference Benchmarks'!I499 &lt;&gt;"",'2.Census &amp; Reference Benchmarks'!I499,"")</f>
        <v/>
      </c>
      <c r="J499" s="69" t="str">
        <f>IF('2.Census &amp; Reference Benchmarks'!J499 &lt;&gt;"",'2.Census &amp; Reference Benchmarks'!J499,"")</f>
        <v/>
      </c>
      <c r="K499" s="58" t="str">
        <f>IF('7.Safe Harbor Input Data &amp; Calc'!Q501 &lt;&gt; "", '7.Safe Harbor Input Data &amp; Calc'!Q501, "")</f>
        <v>No</v>
      </c>
      <c r="L499" s="59" t="str">
        <f>IF('2.Census &amp; Reference Benchmarks'!T499&lt;&gt; "",'2.Census &amp; Reference Benchmarks'!T499,"")</f>
        <v/>
      </c>
      <c r="M499" s="60">
        <f>'2.Census &amp; Reference Benchmarks'!M499</f>
        <v>0</v>
      </c>
      <c r="N499" s="60">
        <f>'2.Census &amp; Reference Benchmarks'!P499</f>
        <v>0</v>
      </c>
      <c r="O499" s="60">
        <f>'2.Census &amp; Reference Benchmarks'!S499</f>
        <v>0</v>
      </c>
      <c r="P499" s="52">
        <f>IF( AND(I499 &lt; '1. Summary for SBA'!$J$7, I499 &lt;&gt;""), 0, IF(AND(G499="",I499=""),SUM(M499:O499)*4,IF(I499&lt;'1. Summary for SBA'!$J$7,0,IF(K499="Yes",0,IF(H499="Salary",IF(AND(SUM(M499:O499)*4&lt;100000,L499=""),(SUM(M499:O499)/(IF(OR(I499=0,I499&gt;=DATEVALUE("3/31/2020")),DATEVALUE("3/31/2020"),I499)-IF(OR(G499&lt;=DATEVALUE("1/1/2020"), G499 = ""),DATEVALUE("1/1/2020"),IF(OR(MONTH(G499)=1),G499+1,IF(MONTH(G499)=3,G499,G499-1)))))*360,0),0)))))</f>
        <v>0</v>
      </c>
      <c r="Q499" s="52">
        <f t="shared" si="57"/>
        <v>0</v>
      </c>
      <c r="R499" s="67">
        <f t="shared" si="51"/>
        <v>0</v>
      </c>
      <c r="S499" s="53">
        <f>SUM('3.Weekly Hours &amp; Wage Activity'!AI499:BF499)</f>
        <v>0</v>
      </c>
      <c r="T499" s="53">
        <f>IF(AND(I499&lt;&gt; "",  I499 &lt; '1. Summary for SBA'!$J$11 +168, I499 &gt; '1. Summary for SBA'!$J$11),S499+(((168-(I499-'1. Summary for SBA'!$J$11+1))*S499)/((I499-'1. Summary for SBA'!$J$11+1))),0)</f>
        <v>0</v>
      </c>
      <c r="U499" s="369">
        <f>IF(K499= "Yes",0,IF( H499 = "salary",IF(T499 = 0,MAX(0,$R499-$S499), R499-T499),IF( H499 = "Hourly",'6. Hourly EE Wage Reduction'!AA499, 0)))</f>
        <v>0</v>
      </c>
      <c r="V499" s="67">
        <f t="shared" si="52"/>
        <v>0</v>
      </c>
      <c r="W499" s="405" t="str">
        <f>IF(U499 = 0, "No",IF('6. Hourly EE Wage Reduction'!T499 &gt;'6. Hourly EE Wage Reduction'!W499, "Yes", "No"))</f>
        <v>No</v>
      </c>
      <c r="X499" s="67">
        <f t="shared" si="53"/>
        <v>0</v>
      </c>
      <c r="Y499" s="67">
        <f t="shared" si="54"/>
        <v>0</v>
      </c>
      <c r="AA499" s="86">
        <f>IFERROR(IF('3.Weekly Hours &amp; Wage Activity'!J499 = "FT", 1,MIN(1,IF('3.Weekly Hours &amp; Wage Activity'!J499 = "", "",MIN('3.Weekly Hours &amp; Wage Activity'!J499/40,1)),IF('3.Weekly Hours &amp; Wage Activity'!J499="", "",'3.Weekly Hours &amp; Wage Activity'!J499/40 ))),0)</f>
        <v>0</v>
      </c>
      <c r="AB499" s="86">
        <f>IFERROR(IF('3.Weekly Hours &amp; Wage Activity'!K499 = "FT", 1,MIN(1,IF('3.Weekly Hours &amp; Wage Activity'!K499 = "", "",MIN('3.Weekly Hours &amp; Wage Activity'!K499/40,1)),IF('3.Weekly Hours &amp; Wage Activity'!K499="", "",'3.Weekly Hours &amp; Wage Activity'!K499/40 ))),0)</f>
        <v>0</v>
      </c>
      <c r="AC499" s="86">
        <f>IFERROR(IF('3.Weekly Hours &amp; Wage Activity'!L499 = "FT", 1,MIN(1,IF('3.Weekly Hours &amp; Wage Activity'!L499 = "", "",MIN('3.Weekly Hours &amp; Wage Activity'!L499/40,1)),IF('3.Weekly Hours &amp; Wage Activity'!L499="", "",'3.Weekly Hours &amp; Wage Activity'!L499/40 ))),0)</f>
        <v>0</v>
      </c>
      <c r="AD499" s="86">
        <f>IFERROR(IF('3.Weekly Hours &amp; Wage Activity'!M499 = "FT", 1,MIN(1,IF('3.Weekly Hours &amp; Wage Activity'!M499 = "", "",MIN('3.Weekly Hours &amp; Wage Activity'!M499/40,1)),IF('3.Weekly Hours &amp; Wage Activity'!M499="", "",'3.Weekly Hours &amp; Wage Activity'!M499/40 ))),0)</f>
        <v>0</v>
      </c>
      <c r="AE499" s="86">
        <f>IFERROR(IF('3.Weekly Hours &amp; Wage Activity'!N499 = "FT", 1,MIN(1,IF('3.Weekly Hours &amp; Wage Activity'!N499 = "", "",MIN('3.Weekly Hours &amp; Wage Activity'!N499/40,1)),IF('3.Weekly Hours &amp; Wage Activity'!N499="", "",'3.Weekly Hours &amp; Wage Activity'!N499/40 ))),0)</f>
        <v>0</v>
      </c>
      <c r="AF499" s="86">
        <f>IFERROR(IF('3.Weekly Hours &amp; Wage Activity'!O499 = "FT", 1,MIN(1,IF('3.Weekly Hours &amp; Wage Activity'!O499 = "", "",MIN('3.Weekly Hours &amp; Wage Activity'!O499/40,1)),IF('3.Weekly Hours &amp; Wage Activity'!O499="", "",'3.Weekly Hours &amp; Wage Activity'!O499/40 ))),0)</f>
        <v>0</v>
      </c>
      <c r="AG499" s="86">
        <f>IFERROR(IF('3.Weekly Hours &amp; Wage Activity'!P499 = "FT", 1,MIN(1,IF('3.Weekly Hours &amp; Wage Activity'!P499 = "", "",MIN('3.Weekly Hours &amp; Wage Activity'!P499/40,1)),IF('3.Weekly Hours &amp; Wage Activity'!P499="", "",'3.Weekly Hours &amp; Wage Activity'!P499/40 ))),0)</f>
        <v>0</v>
      </c>
      <c r="AH499" s="86">
        <f>IFERROR(IF('3.Weekly Hours &amp; Wage Activity'!Q499 = "FT", 1,MIN(1,IF('3.Weekly Hours &amp; Wage Activity'!Q499 = "", "",MIN('3.Weekly Hours &amp; Wage Activity'!Q499/40,1)),IF('3.Weekly Hours &amp; Wage Activity'!Q499="", "",'3.Weekly Hours &amp; Wage Activity'!Q499/40 ))),0)</f>
        <v>0</v>
      </c>
      <c r="AI499" s="86">
        <f>IFERROR(IF('3.Weekly Hours &amp; Wage Activity'!R499 = "FT", 1,MIN(1,IF('3.Weekly Hours &amp; Wage Activity'!R499 = "", "",MIN('3.Weekly Hours &amp; Wage Activity'!R499/40,1)),IF('3.Weekly Hours &amp; Wage Activity'!R499="", "",'3.Weekly Hours &amp; Wage Activity'!R499/40 ))),0)</f>
        <v>0</v>
      </c>
      <c r="AJ499" s="86">
        <f>IFERROR(IF('3.Weekly Hours &amp; Wage Activity'!S499 = "FT", 1,MIN(1,IF('3.Weekly Hours &amp; Wage Activity'!S499 = "", "",MIN('3.Weekly Hours &amp; Wage Activity'!S499/40,1)),IF('3.Weekly Hours &amp; Wage Activity'!S499="", "",'3.Weekly Hours &amp; Wage Activity'!S499/40 ))),0)</f>
        <v>0</v>
      </c>
      <c r="AK499" s="86">
        <f>IFERROR(IF('3.Weekly Hours &amp; Wage Activity'!T499 = "FT", 1,MIN(1,IF('3.Weekly Hours &amp; Wage Activity'!T499 = "", "",MIN('3.Weekly Hours &amp; Wage Activity'!T499/40,1)),IF('3.Weekly Hours &amp; Wage Activity'!T499="", "",'3.Weekly Hours &amp; Wage Activity'!T499/40 ))),0)</f>
        <v>0</v>
      </c>
      <c r="AL499" s="86">
        <f>IFERROR(IF('3.Weekly Hours &amp; Wage Activity'!U499 = "FT", 1,MIN(1,IF('3.Weekly Hours &amp; Wage Activity'!U499 = "", "",MIN('3.Weekly Hours &amp; Wage Activity'!U499/40,1)),IF('3.Weekly Hours &amp; Wage Activity'!U499="", "",'3.Weekly Hours &amp; Wage Activity'!U499/40 ))),0)</f>
        <v>0</v>
      </c>
      <c r="AM499" s="86">
        <f>IFERROR(IF('3.Weekly Hours &amp; Wage Activity'!V499 = "FT", 1,MIN(1,IF('3.Weekly Hours &amp; Wage Activity'!V499 = "", "",MIN('3.Weekly Hours &amp; Wage Activity'!V499/40,1)),IF('3.Weekly Hours &amp; Wage Activity'!V499="", "",'3.Weekly Hours &amp; Wage Activity'!V499/40 ))),0)</f>
        <v>0</v>
      </c>
      <c r="AN499" s="86">
        <f>IFERROR(IF('3.Weekly Hours &amp; Wage Activity'!W499 = "FT", 1,MIN(1,IF('3.Weekly Hours &amp; Wage Activity'!W499 = "", "",MIN('3.Weekly Hours &amp; Wage Activity'!W499/40,1)),IF('3.Weekly Hours &amp; Wage Activity'!W499="", "",'3.Weekly Hours &amp; Wage Activity'!W499/40 ))),0)</f>
        <v>0</v>
      </c>
      <c r="AO499" s="86">
        <f>IFERROR(IF('3.Weekly Hours &amp; Wage Activity'!X499 = "FT", 1,MIN(1,IF('3.Weekly Hours &amp; Wage Activity'!X499 = "", "",MIN('3.Weekly Hours &amp; Wage Activity'!X499/40,1)),IF('3.Weekly Hours &amp; Wage Activity'!X499="", "",'3.Weekly Hours &amp; Wage Activity'!X499/40 ))),0)</f>
        <v>0</v>
      </c>
      <c r="AP499" s="86">
        <f>IFERROR(IF('3.Weekly Hours &amp; Wage Activity'!Y499 = "FT", 1,MIN(1,IF('3.Weekly Hours &amp; Wage Activity'!Y499 = "", "",MIN('3.Weekly Hours &amp; Wage Activity'!Y499/40,1)),IF('3.Weekly Hours &amp; Wage Activity'!Y499="", "",'3.Weekly Hours &amp; Wage Activity'!Y499/40 ))),0)</f>
        <v>0</v>
      </c>
      <c r="AQ499" s="86">
        <f>IFERROR(IF('3.Weekly Hours &amp; Wage Activity'!Z499 = "FT", 1,MIN(1,IF('3.Weekly Hours &amp; Wage Activity'!Z499 = "", "",MIN('3.Weekly Hours &amp; Wage Activity'!Z499/40,1)),IF('3.Weekly Hours &amp; Wage Activity'!Z499="", "",'3.Weekly Hours &amp; Wage Activity'!Z499/40 ))),0)</f>
        <v>0</v>
      </c>
      <c r="AR499" s="86">
        <f>IFERROR(IF('3.Weekly Hours &amp; Wage Activity'!AA499 = "FT", 1,MIN(1,IF('3.Weekly Hours &amp; Wage Activity'!AA499 = "", "",MIN('3.Weekly Hours &amp; Wage Activity'!AA499/40,1)),IF('3.Weekly Hours &amp; Wage Activity'!AA499="", "",'3.Weekly Hours &amp; Wage Activity'!AA499/40 ))),0)</f>
        <v>0</v>
      </c>
      <c r="AS499" s="86">
        <f>IFERROR(IF('3.Weekly Hours &amp; Wage Activity'!AB499 = "FT", 1,MIN(1,IF('3.Weekly Hours &amp; Wage Activity'!AB499 = "", "",MIN('3.Weekly Hours &amp; Wage Activity'!AB499/40,1)),IF('3.Weekly Hours &amp; Wage Activity'!AB499="", "",'3.Weekly Hours &amp; Wage Activity'!AB499/40 ))),0)</f>
        <v>0</v>
      </c>
      <c r="AT499" s="86">
        <f>IFERROR(IF('3.Weekly Hours &amp; Wage Activity'!AC499 = "FT", 1,MIN(1,IF('3.Weekly Hours &amp; Wage Activity'!AC499 = "", "",MIN('3.Weekly Hours &amp; Wage Activity'!AC499/40,1)),IF('3.Weekly Hours &amp; Wage Activity'!AC499="", "",'3.Weekly Hours &amp; Wage Activity'!AC499/40 ))),0)</f>
        <v>0</v>
      </c>
      <c r="AU499" s="86">
        <f>IFERROR(IF('3.Weekly Hours &amp; Wage Activity'!AD499 = "FT", 1,MIN(1,IF('3.Weekly Hours &amp; Wage Activity'!AD499 = "", "",MIN('3.Weekly Hours &amp; Wage Activity'!AD499/40,1)),IF('3.Weekly Hours &amp; Wage Activity'!AD499="", "",'3.Weekly Hours &amp; Wage Activity'!AD499/40 ))),0)</f>
        <v>0</v>
      </c>
      <c r="AV499" s="86">
        <f>IFERROR(IF('3.Weekly Hours &amp; Wage Activity'!AE499 = "FT", 1,MIN(1,IF('3.Weekly Hours &amp; Wage Activity'!AE499 = "", "",MIN('3.Weekly Hours &amp; Wage Activity'!AE499/40,1)),IF('3.Weekly Hours &amp; Wage Activity'!AE499="", "",'3.Weekly Hours &amp; Wage Activity'!AE499/40 ))),0)</f>
        <v>0</v>
      </c>
      <c r="AW499" s="86">
        <f>IFERROR(IF('3.Weekly Hours &amp; Wage Activity'!AF499 = "FT", 1,MIN(1,IF('3.Weekly Hours &amp; Wage Activity'!AF499 = "", "",MIN('3.Weekly Hours &amp; Wage Activity'!AF499/40,1)),IF('3.Weekly Hours &amp; Wage Activity'!AF499="", "",'3.Weekly Hours &amp; Wage Activity'!AF499/40 ))),0)</f>
        <v>0</v>
      </c>
      <c r="AX499" s="86">
        <f>IFERROR(IF('3.Weekly Hours &amp; Wage Activity'!AG499 = "FT", 1,MIN(1,IF('3.Weekly Hours &amp; Wage Activity'!AG499 = "", "",MIN('3.Weekly Hours &amp; Wage Activity'!AG499/40,1)),IF('3.Weekly Hours &amp; Wage Activity'!AG499="", "",'3.Weekly Hours &amp; Wage Activity'!AG499/40 ))),0)</f>
        <v>0</v>
      </c>
      <c r="AY499" s="523">
        <f>SUM( IF(COUNTIF('3.Weekly Hours &amp; Wage Activity'!J499:Q499, "&lt;&gt;FT") = 0, COLUMNS('3.Weekly Hours &amp; Wage Activity'!J499:AG499) * 40, '3.Weekly Hours &amp; Wage Activity'!J499:AG499))</f>
        <v>0</v>
      </c>
      <c r="AZ499" s="86">
        <f t="shared" si="55"/>
        <v>0</v>
      </c>
      <c r="BA499" s="87">
        <f t="shared" si="56"/>
        <v>0</v>
      </c>
      <c r="BB499" s="74" t="str">
        <f>IF('2.Census &amp; Reference Benchmarks'!K499 = "", "", '2.Census &amp; Reference Benchmarks'!K499)</f>
        <v/>
      </c>
      <c r="BC499" s="185">
        <f>IF('2.Census &amp; Reference Benchmarks'!L499="N/A",IF(OR(AND(G499="",I499=""),AND(G499&lt;DATEVALUE("1/1/2020"),OR(I499="",I499&gt;DATEVALUE("3/31/2020")))),177.14,IF(OR(I499 = "", I499 &gt; DATEVALUE("1/31/2020")), ROUND(177.14*((DATEVALUE("2/1/2020") -G499)/31),1))),IF('2.Census &amp; Reference Benchmarks'!L499="",0,'2.Census &amp; Reference Benchmarks'!L499))</f>
        <v>0</v>
      </c>
      <c r="BD499" s="74" t="str">
        <f>IF('2.Census &amp; Reference Benchmarks'!N499 = "", "", '2.Census &amp; Reference Benchmarks'!N499)</f>
        <v/>
      </c>
      <c r="BE499" s="185">
        <f>IF('2.Census &amp; Reference Benchmarks'!O499="N/A",IF(OR(AND(G499="",I499=""),AND(G499&lt;=DATEVALUE("2/1/2020"),OR(I499="",I499&gt;=DATEVALUE("2/29/2020")))),165.71,IF(AND(G499&gt;DATEVALUE("2/1/2020"),OR(I499="",I499&lt;=DATEVALUE("2/29/2020"))),((DATEVALUE("3/1/2020")-G499)/29)*165.71,"")),IF('2.Census &amp; Reference Benchmarks'!O499="",0,'2.Census &amp; Reference Benchmarks'!O499))</f>
        <v>0</v>
      </c>
    </row>
    <row r="500" spans="1:57" x14ac:dyDescent="0.25">
      <c r="A500" s="3"/>
      <c r="B500" s="56">
        <f>IF('2.Census &amp; Reference Benchmarks'!B500 &lt;&gt;"",'2.Census &amp; Reference Benchmarks'!B500,"")</f>
        <v>0</v>
      </c>
      <c r="C500" s="56">
        <f>IF('2.Census &amp; Reference Benchmarks'!C500 &lt;&gt;"",'2.Census &amp; Reference Benchmarks'!C500,"")</f>
        <v>0</v>
      </c>
      <c r="D500" s="57" t="str">
        <f>IF('2.Census &amp; Reference Benchmarks'!D500 &lt;&gt;"",'2.Census &amp; Reference Benchmarks'!D500,"")</f>
        <v/>
      </c>
      <c r="E500" s="56" t="str">
        <f>IF('2.Census &amp; Reference Benchmarks'!E500 &lt;&gt;"",'2.Census &amp; Reference Benchmarks'!E500,"")</f>
        <v/>
      </c>
      <c r="F500" s="56" t="str">
        <f>IF('2.Census &amp; Reference Benchmarks'!F500 &lt;&gt;"",'2.Census &amp; Reference Benchmarks'!F500,"")</f>
        <v/>
      </c>
      <c r="G500" s="58" t="str">
        <f>IF('2.Census &amp; Reference Benchmarks'!G500 &lt;&gt;"",'2.Census &amp; Reference Benchmarks'!G500,"")</f>
        <v/>
      </c>
      <c r="H500" s="58" t="str">
        <f>IF('2.Census &amp; Reference Benchmarks'!H500 &lt;&gt;"",'2.Census &amp; Reference Benchmarks'!H500,"")</f>
        <v/>
      </c>
      <c r="I500" s="58" t="str">
        <f>IF('2.Census &amp; Reference Benchmarks'!I500 &lt;&gt;"",'2.Census &amp; Reference Benchmarks'!I500,"")</f>
        <v/>
      </c>
      <c r="J500" s="69" t="str">
        <f>IF('2.Census &amp; Reference Benchmarks'!J500 &lt;&gt;"",'2.Census &amp; Reference Benchmarks'!J500,"")</f>
        <v/>
      </c>
      <c r="K500" s="58" t="str">
        <f>IF('7.Safe Harbor Input Data &amp; Calc'!Q502 &lt;&gt; "", '7.Safe Harbor Input Data &amp; Calc'!Q502, "")</f>
        <v>No</v>
      </c>
      <c r="L500" s="59" t="str">
        <f>IF('2.Census &amp; Reference Benchmarks'!T500&lt;&gt; "",'2.Census &amp; Reference Benchmarks'!T500,"")</f>
        <v/>
      </c>
      <c r="M500" s="60">
        <f>'2.Census &amp; Reference Benchmarks'!M500</f>
        <v>0</v>
      </c>
      <c r="N500" s="60">
        <f>'2.Census &amp; Reference Benchmarks'!P500</f>
        <v>0</v>
      </c>
      <c r="O500" s="60">
        <f>'2.Census &amp; Reference Benchmarks'!S500</f>
        <v>0</v>
      </c>
      <c r="P500" s="52">
        <f>IF( AND(I500 &lt; '1. Summary for SBA'!$J$7, I500 &lt;&gt;""), 0, IF(AND(G500="",I500=""),SUM(M500:O500)*4,IF(I500&lt;'1. Summary for SBA'!$J$7,0,IF(K500="Yes",0,IF(H500="Salary",IF(AND(SUM(M500:O500)*4&lt;100000,L500=""),(SUM(M500:O500)/(IF(OR(I500=0,I500&gt;=DATEVALUE("3/31/2020")),DATEVALUE("3/31/2020"),I500)-IF(OR(G500&lt;=DATEVALUE("1/1/2020"), G500 = ""),DATEVALUE("1/1/2020"),IF(OR(MONTH(G500)=1),G500+1,IF(MONTH(G500)=3,G500,G500-1)))))*360,0),0)))))</f>
        <v>0</v>
      </c>
      <c r="Q500" s="52">
        <f t="shared" si="57"/>
        <v>0</v>
      </c>
      <c r="R500" s="67">
        <f t="shared" si="51"/>
        <v>0</v>
      </c>
      <c r="S500" s="53">
        <f>SUM('3.Weekly Hours &amp; Wage Activity'!AI500:BF500)</f>
        <v>0</v>
      </c>
      <c r="T500" s="53">
        <f>IF(AND(I500&lt;&gt; "",  I500 &lt; '1. Summary for SBA'!$J$11 +168, I500 &gt; '1. Summary for SBA'!$J$11),S500+(((168-(I500-'1. Summary for SBA'!$J$11+1))*S500)/((I500-'1. Summary for SBA'!$J$11+1))),0)</f>
        <v>0</v>
      </c>
      <c r="U500" s="369">
        <f>IF(K500= "Yes",0,IF( H500 = "salary",IF(T500 = 0,MAX(0,$R500-$S500), R500-T500),IF( H500 = "Hourly",'6. Hourly EE Wage Reduction'!AA500, 0)))</f>
        <v>0</v>
      </c>
      <c r="V500" s="67">
        <f t="shared" si="52"/>
        <v>0</v>
      </c>
      <c r="W500" s="405" t="str">
        <f>IF(U500 = 0, "No",IF('6. Hourly EE Wage Reduction'!T500 &gt;'6. Hourly EE Wage Reduction'!W500, "Yes", "No"))</f>
        <v>No</v>
      </c>
      <c r="X500" s="67">
        <f t="shared" si="53"/>
        <v>0</v>
      </c>
      <c r="Y500" s="67">
        <f t="shared" si="54"/>
        <v>0</v>
      </c>
      <c r="AA500" s="86">
        <f>IFERROR(IF('3.Weekly Hours &amp; Wage Activity'!J500 = "FT", 1,MIN(1,IF('3.Weekly Hours &amp; Wage Activity'!J500 = "", "",MIN('3.Weekly Hours &amp; Wage Activity'!J500/40,1)),IF('3.Weekly Hours &amp; Wage Activity'!J500="", "",'3.Weekly Hours &amp; Wage Activity'!J500/40 ))),0)</f>
        <v>0</v>
      </c>
      <c r="AB500" s="86">
        <f>IFERROR(IF('3.Weekly Hours &amp; Wage Activity'!K500 = "FT", 1,MIN(1,IF('3.Weekly Hours &amp; Wage Activity'!K500 = "", "",MIN('3.Weekly Hours &amp; Wage Activity'!K500/40,1)),IF('3.Weekly Hours &amp; Wage Activity'!K500="", "",'3.Weekly Hours &amp; Wage Activity'!K500/40 ))),0)</f>
        <v>0</v>
      </c>
      <c r="AC500" s="86">
        <f>IFERROR(IF('3.Weekly Hours &amp; Wage Activity'!L500 = "FT", 1,MIN(1,IF('3.Weekly Hours &amp; Wage Activity'!L500 = "", "",MIN('3.Weekly Hours &amp; Wage Activity'!L500/40,1)),IF('3.Weekly Hours &amp; Wage Activity'!L500="", "",'3.Weekly Hours &amp; Wage Activity'!L500/40 ))),0)</f>
        <v>0</v>
      </c>
      <c r="AD500" s="86">
        <f>IFERROR(IF('3.Weekly Hours &amp; Wage Activity'!M500 = "FT", 1,MIN(1,IF('3.Weekly Hours &amp; Wage Activity'!M500 = "", "",MIN('3.Weekly Hours &amp; Wage Activity'!M500/40,1)),IF('3.Weekly Hours &amp; Wage Activity'!M500="", "",'3.Weekly Hours &amp; Wage Activity'!M500/40 ))),0)</f>
        <v>0</v>
      </c>
      <c r="AE500" s="86">
        <f>IFERROR(IF('3.Weekly Hours &amp; Wage Activity'!N500 = "FT", 1,MIN(1,IF('3.Weekly Hours &amp; Wage Activity'!N500 = "", "",MIN('3.Weekly Hours &amp; Wage Activity'!N500/40,1)),IF('3.Weekly Hours &amp; Wage Activity'!N500="", "",'3.Weekly Hours &amp; Wage Activity'!N500/40 ))),0)</f>
        <v>0</v>
      </c>
      <c r="AF500" s="86">
        <f>IFERROR(IF('3.Weekly Hours &amp; Wage Activity'!O500 = "FT", 1,MIN(1,IF('3.Weekly Hours &amp; Wage Activity'!O500 = "", "",MIN('3.Weekly Hours &amp; Wage Activity'!O500/40,1)),IF('3.Weekly Hours &amp; Wage Activity'!O500="", "",'3.Weekly Hours &amp; Wage Activity'!O500/40 ))),0)</f>
        <v>0</v>
      </c>
      <c r="AG500" s="86">
        <f>IFERROR(IF('3.Weekly Hours &amp; Wage Activity'!P500 = "FT", 1,MIN(1,IF('3.Weekly Hours &amp; Wage Activity'!P500 = "", "",MIN('3.Weekly Hours &amp; Wage Activity'!P500/40,1)),IF('3.Weekly Hours &amp; Wage Activity'!P500="", "",'3.Weekly Hours &amp; Wage Activity'!P500/40 ))),0)</f>
        <v>0</v>
      </c>
      <c r="AH500" s="86">
        <f>IFERROR(IF('3.Weekly Hours &amp; Wage Activity'!Q500 = "FT", 1,MIN(1,IF('3.Weekly Hours &amp; Wage Activity'!Q500 = "", "",MIN('3.Weekly Hours &amp; Wage Activity'!Q500/40,1)),IF('3.Weekly Hours &amp; Wage Activity'!Q500="", "",'3.Weekly Hours &amp; Wage Activity'!Q500/40 ))),0)</f>
        <v>0</v>
      </c>
      <c r="AI500" s="86">
        <f>IFERROR(IF('3.Weekly Hours &amp; Wage Activity'!R500 = "FT", 1,MIN(1,IF('3.Weekly Hours &amp; Wage Activity'!R500 = "", "",MIN('3.Weekly Hours &amp; Wage Activity'!R500/40,1)),IF('3.Weekly Hours &amp; Wage Activity'!R500="", "",'3.Weekly Hours &amp; Wage Activity'!R500/40 ))),0)</f>
        <v>0</v>
      </c>
      <c r="AJ500" s="86">
        <f>IFERROR(IF('3.Weekly Hours &amp; Wage Activity'!S500 = "FT", 1,MIN(1,IF('3.Weekly Hours &amp; Wage Activity'!S500 = "", "",MIN('3.Weekly Hours &amp; Wage Activity'!S500/40,1)),IF('3.Weekly Hours &amp; Wage Activity'!S500="", "",'3.Weekly Hours &amp; Wage Activity'!S500/40 ))),0)</f>
        <v>0</v>
      </c>
      <c r="AK500" s="86">
        <f>IFERROR(IF('3.Weekly Hours &amp; Wage Activity'!T500 = "FT", 1,MIN(1,IF('3.Weekly Hours &amp; Wage Activity'!T500 = "", "",MIN('3.Weekly Hours &amp; Wage Activity'!T500/40,1)),IF('3.Weekly Hours &amp; Wage Activity'!T500="", "",'3.Weekly Hours &amp; Wage Activity'!T500/40 ))),0)</f>
        <v>0</v>
      </c>
      <c r="AL500" s="86">
        <f>IFERROR(IF('3.Weekly Hours &amp; Wage Activity'!U500 = "FT", 1,MIN(1,IF('3.Weekly Hours &amp; Wage Activity'!U500 = "", "",MIN('3.Weekly Hours &amp; Wage Activity'!U500/40,1)),IF('3.Weekly Hours &amp; Wage Activity'!U500="", "",'3.Weekly Hours &amp; Wage Activity'!U500/40 ))),0)</f>
        <v>0</v>
      </c>
      <c r="AM500" s="86">
        <f>IFERROR(IF('3.Weekly Hours &amp; Wage Activity'!V500 = "FT", 1,MIN(1,IF('3.Weekly Hours &amp; Wage Activity'!V500 = "", "",MIN('3.Weekly Hours &amp; Wage Activity'!V500/40,1)),IF('3.Weekly Hours &amp; Wage Activity'!V500="", "",'3.Weekly Hours &amp; Wage Activity'!V500/40 ))),0)</f>
        <v>0</v>
      </c>
      <c r="AN500" s="86">
        <f>IFERROR(IF('3.Weekly Hours &amp; Wage Activity'!W500 = "FT", 1,MIN(1,IF('3.Weekly Hours &amp; Wage Activity'!W500 = "", "",MIN('3.Weekly Hours &amp; Wage Activity'!W500/40,1)),IF('3.Weekly Hours &amp; Wage Activity'!W500="", "",'3.Weekly Hours &amp; Wage Activity'!W500/40 ))),0)</f>
        <v>0</v>
      </c>
      <c r="AO500" s="86">
        <f>IFERROR(IF('3.Weekly Hours &amp; Wage Activity'!X500 = "FT", 1,MIN(1,IF('3.Weekly Hours &amp; Wage Activity'!X500 = "", "",MIN('3.Weekly Hours &amp; Wage Activity'!X500/40,1)),IF('3.Weekly Hours &amp; Wage Activity'!X500="", "",'3.Weekly Hours &amp; Wage Activity'!X500/40 ))),0)</f>
        <v>0</v>
      </c>
      <c r="AP500" s="86">
        <f>IFERROR(IF('3.Weekly Hours &amp; Wage Activity'!Y500 = "FT", 1,MIN(1,IF('3.Weekly Hours &amp; Wage Activity'!Y500 = "", "",MIN('3.Weekly Hours &amp; Wage Activity'!Y500/40,1)),IF('3.Weekly Hours &amp; Wage Activity'!Y500="", "",'3.Weekly Hours &amp; Wage Activity'!Y500/40 ))),0)</f>
        <v>0</v>
      </c>
      <c r="AQ500" s="86">
        <f>IFERROR(IF('3.Weekly Hours &amp; Wage Activity'!Z500 = "FT", 1,MIN(1,IF('3.Weekly Hours &amp; Wage Activity'!Z500 = "", "",MIN('3.Weekly Hours &amp; Wage Activity'!Z500/40,1)),IF('3.Weekly Hours &amp; Wage Activity'!Z500="", "",'3.Weekly Hours &amp; Wage Activity'!Z500/40 ))),0)</f>
        <v>0</v>
      </c>
      <c r="AR500" s="86">
        <f>IFERROR(IF('3.Weekly Hours &amp; Wage Activity'!AA500 = "FT", 1,MIN(1,IF('3.Weekly Hours &amp; Wage Activity'!AA500 = "", "",MIN('3.Weekly Hours &amp; Wage Activity'!AA500/40,1)),IF('3.Weekly Hours &amp; Wage Activity'!AA500="", "",'3.Weekly Hours &amp; Wage Activity'!AA500/40 ))),0)</f>
        <v>0</v>
      </c>
      <c r="AS500" s="86">
        <f>IFERROR(IF('3.Weekly Hours &amp; Wage Activity'!AB500 = "FT", 1,MIN(1,IF('3.Weekly Hours &amp; Wage Activity'!AB500 = "", "",MIN('3.Weekly Hours &amp; Wage Activity'!AB500/40,1)),IF('3.Weekly Hours &amp; Wage Activity'!AB500="", "",'3.Weekly Hours &amp; Wage Activity'!AB500/40 ))),0)</f>
        <v>0</v>
      </c>
      <c r="AT500" s="86">
        <f>IFERROR(IF('3.Weekly Hours &amp; Wage Activity'!AC500 = "FT", 1,MIN(1,IF('3.Weekly Hours &amp; Wage Activity'!AC500 = "", "",MIN('3.Weekly Hours &amp; Wage Activity'!AC500/40,1)),IF('3.Weekly Hours &amp; Wage Activity'!AC500="", "",'3.Weekly Hours &amp; Wage Activity'!AC500/40 ))),0)</f>
        <v>0</v>
      </c>
      <c r="AU500" s="86">
        <f>IFERROR(IF('3.Weekly Hours &amp; Wage Activity'!AD500 = "FT", 1,MIN(1,IF('3.Weekly Hours &amp; Wage Activity'!AD500 = "", "",MIN('3.Weekly Hours &amp; Wage Activity'!AD500/40,1)),IF('3.Weekly Hours &amp; Wage Activity'!AD500="", "",'3.Weekly Hours &amp; Wage Activity'!AD500/40 ))),0)</f>
        <v>0</v>
      </c>
      <c r="AV500" s="86">
        <f>IFERROR(IF('3.Weekly Hours &amp; Wage Activity'!AE500 = "FT", 1,MIN(1,IF('3.Weekly Hours &amp; Wage Activity'!AE500 = "", "",MIN('3.Weekly Hours &amp; Wage Activity'!AE500/40,1)),IF('3.Weekly Hours &amp; Wage Activity'!AE500="", "",'3.Weekly Hours &amp; Wage Activity'!AE500/40 ))),0)</f>
        <v>0</v>
      </c>
      <c r="AW500" s="86">
        <f>IFERROR(IF('3.Weekly Hours &amp; Wage Activity'!AF500 = "FT", 1,MIN(1,IF('3.Weekly Hours &amp; Wage Activity'!AF500 = "", "",MIN('3.Weekly Hours &amp; Wage Activity'!AF500/40,1)),IF('3.Weekly Hours &amp; Wage Activity'!AF500="", "",'3.Weekly Hours &amp; Wage Activity'!AF500/40 ))),0)</f>
        <v>0</v>
      </c>
      <c r="AX500" s="86">
        <f>IFERROR(IF('3.Weekly Hours &amp; Wage Activity'!AG500 = "FT", 1,MIN(1,IF('3.Weekly Hours &amp; Wage Activity'!AG500 = "", "",MIN('3.Weekly Hours &amp; Wage Activity'!AG500/40,1)),IF('3.Weekly Hours &amp; Wage Activity'!AG500="", "",'3.Weekly Hours &amp; Wage Activity'!AG500/40 ))),0)</f>
        <v>0</v>
      </c>
      <c r="AY500" s="523">
        <f>SUM( IF(COUNTIF('3.Weekly Hours &amp; Wage Activity'!J500:Q500, "&lt;&gt;FT") = 0, COLUMNS('3.Weekly Hours &amp; Wage Activity'!J500:AG500) * 40, '3.Weekly Hours &amp; Wage Activity'!J500:AG500))</f>
        <v>0</v>
      </c>
      <c r="AZ500" s="86">
        <f t="shared" si="55"/>
        <v>0</v>
      </c>
      <c r="BA500" s="87">
        <f t="shared" si="56"/>
        <v>0</v>
      </c>
      <c r="BB500" s="74" t="str">
        <f>IF('2.Census &amp; Reference Benchmarks'!K500 = "", "", '2.Census &amp; Reference Benchmarks'!K500)</f>
        <v/>
      </c>
      <c r="BC500" s="185">
        <f>IF('2.Census &amp; Reference Benchmarks'!L500="N/A",IF(OR(AND(G500="",I500=""),AND(G500&lt;DATEVALUE("1/1/2020"),OR(I500="",I500&gt;DATEVALUE("3/31/2020")))),177.14,IF(OR(I500 = "", I500 &gt; DATEVALUE("1/31/2020")), ROUND(177.14*((DATEVALUE("2/1/2020") -G500)/31),1))),IF('2.Census &amp; Reference Benchmarks'!L500="",0,'2.Census &amp; Reference Benchmarks'!L500))</f>
        <v>0</v>
      </c>
      <c r="BD500" s="74" t="str">
        <f>IF('2.Census &amp; Reference Benchmarks'!N500 = "", "", '2.Census &amp; Reference Benchmarks'!N500)</f>
        <v/>
      </c>
      <c r="BE500" s="185">
        <f>IF('2.Census &amp; Reference Benchmarks'!O500="N/A",IF(OR(AND(G500="",I500=""),AND(G500&lt;=DATEVALUE("2/1/2020"),OR(I500="",I500&gt;=DATEVALUE("2/29/2020")))),165.71,IF(AND(G500&gt;DATEVALUE("2/1/2020"),OR(I500="",I500&lt;=DATEVALUE("2/29/2020"))),((DATEVALUE("3/1/2020")-G500)/29)*165.71,"")),IF('2.Census &amp; Reference Benchmarks'!O500="",0,'2.Census &amp; Reference Benchmarks'!O500))</f>
        <v>0</v>
      </c>
    </row>
    <row r="501" spans="1:57" x14ac:dyDescent="0.25">
      <c r="A501" s="3"/>
      <c r="B501" s="56">
        <f>IF('2.Census &amp; Reference Benchmarks'!B501 &lt;&gt;"",'2.Census &amp; Reference Benchmarks'!B501,"")</f>
        <v>0</v>
      </c>
      <c r="C501" s="56">
        <f>IF('2.Census &amp; Reference Benchmarks'!C501 &lt;&gt;"",'2.Census &amp; Reference Benchmarks'!C501,"")</f>
        <v>0</v>
      </c>
      <c r="D501" s="57" t="str">
        <f>IF('2.Census &amp; Reference Benchmarks'!D501 &lt;&gt;"",'2.Census &amp; Reference Benchmarks'!D501,"")</f>
        <v/>
      </c>
      <c r="E501" s="56" t="str">
        <f>IF('2.Census &amp; Reference Benchmarks'!E501 &lt;&gt;"",'2.Census &amp; Reference Benchmarks'!E501,"")</f>
        <v/>
      </c>
      <c r="F501" s="56" t="str">
        <f>IF('2.Census &amp; Reference Benchmarks'!F501 &lt;&gt;"",'2.Census &amp; Reference Benchmarks'!F501,"")</f>
        <v/>
      </c>
      <c r="G501" s="58" t="str">
        <f>IF('2.Census &amp; Reference Benchmarks'!G501 &lt;&gt;"",'2.Census &amp; Reference Benchmarks'!G501,"")</f>
        <v/>
      </c>
      <c r="H501" s="58" t="str">
        <f>IF('2.Census &amp; Reference Benchmarks'!H501 &lt;&gt;"",'2.Census &amp; Reference Benchmarks'!H501,"")</f>
        <v/>
      </c>
      <c r="I501" s="58" t="str">
        <f>IF('2.Census &amp; Reference Benchmarks'!I501 &lt;&gt;"",'2.Census &amp; Reference Benchmarks'!I501,"")</f>
        <v/>
      </c>
      <c r="J501" s="69" t="str">
        <f>IF('2.Census &amp; Reference Benchmarks'!J501 &lt;&gt;"",'2.Census &amp; Reference Benchmarks'!J501,"")</f>
        <v/>
      </c>
      <c r="K501" s="58" t="str">
        <f>IF('7.Safe Harbor Input Data &amp; Calc'!Q503 &lt;&gt; "", '7.Safe Harbor Input Data &amp; Calc'!Q503, "")</f>
        <v>No</v>
      </c>
      <c r="L501" s="59" t="str">
        <f>IF('2.Census &amp; Reference Benchmarks'!T501&lt;&gt; "",'2.Census &amp; Reference Benchmarks'!T501,"")</f>
        <v/>
      </c>
      <c r="M501" s="60">
        <f>'2.Census &amp; Reference Benchmarks'!M501</f>
        <v>0</v>
      </c>
      <c r="N501" s="60">
        <f>'2.Census &amp; Reference Benchmarks'!P501</f>
        <v>0</v>
      </c>
      <c r="O501" s="60">
        <f>'2.Census &amp; Reference Benchmarks'!S501</f>
        <v>0</v>
      </c>
      <c r="P501" s="52">
        <f>IF( AND(I501 &lt; '1. Summary for SBA'!$J$7, I501 &lt;&gt;""), 0, IF(AND(G501="",I501=""),SUM(M501:O501)*4,IF(I501&lt;'1. Summary for SBA'!$J$7,0,IF(K501="Yes",0,IF(H501="Salary",IF(AND(SUM(M501:O501)*4&lt;100000,L501=""),(SUM(M501:O501)/(IF(OR(I501=0,I501&gt;=DATEVALUE("3/31/2020")),DATEVALUE("3/31/2020"),I501)-IF(OR(G501&lt;=DATEVALUE("1/1/2020"), G501 = ""),DATEVALUE("1/1/2020"),IF(OR(MONTH(G501)=1),G501+1,IF(MONTH(G501)=3,G501,G501-1)))))*360,0),0)))))</f>
        <v>0</v>
      </c>
      <c r="Q501" s="52">
        <f t="shared" si="57"/>
        <v>0</v>
      </c>
      <c r="R501" s="67">
        <f t="shared" si="51"/>
        <v>0</v>
      </c>
      <c r="S501" s="53">
        <f>SUM('3.Weekly Hours &amp; Wage Activity'!AI501:BF501)</f>
        <v>0</v>
      </c>
      <c r="T501" s="53">
        <f>IF(AND(I501&lt;&gt; "",  I501 &lt; '1. Summary for SBA'!$J$11 +168, I501 &gt; '1. Summary for SBA'!$J$11),S501+(((168-(I501-'1. Summary for SBA'!$J$11+1))*S501)/((I501-'1. Summary for SBA'!$J$11+1))),0)</f>
        <v>0</v>
      </c>
      <c r="U501" s="369">
        <f>IF(K501= "Yes",0,IF( H501 = "salary",IF(T501 = 0,MAX(0,$R501-$S501), R501-T501),IF( H501 = "Hourly",'6. Hourly EE Wage Reduction'!AA501, 0)))</f>
        <v>0</v>
      </c>
      <c r="V501" s="67">
        <f t="shared" si="52"/>
        <v>0</v>
      </c>
      <c r="W501" s="405" t="str">
        <f>IF(U501 = 0, "No",IF('6. Hourly EE Wage Reduction'!T501 &gt;'6. Hourly EE Wage Reduction'!W501, "Yes", "No"))</f>
        <v>No</v>
      </c>
      <c r="X501" s="67">
        <f t="shared" si="53"/>
        <v>0</v>
      </c>
      <c r="Y501" s="67">
        <f t="shared" si="54"/>
        <v>0</v>
      </c>
      <c r="AA501" s="86">
        <f>IFERROR(IF('3.Weekly Hours &amp; Wage Activity'!J501 = "FT", 1,MIN(1,IF('3.Weekly Hours &amp; Wage Activity'!J501 = "", "",MIN('3.Weekly Hours &amp; Wage Activity'!J501/40,1)),IF('3.Weekly Hours &amp; Wage Activity'!J501="", "",'3.Weekly Hours &amp; Wage Activity'!J501/40 ))),0)</f>
        <v>0</v>
      </c>
      <c r="AB501" s="86">
        <f>IFERROR(IF('3.Weekly Hours &amp; Wage Activity'!K501 = "FT", 1,MIN(1,IF('3.Weekly Hours &amp; Wage Activity'!K501 = "", "",MIN('3.Weekly Hours &amp; Wage Activity'!K501/40,1)),IF('3.Weekly Hours &amp; Wage Activity'!K501="", "",'3.Weekly Hours &amp; Wage Activity'!K501/40 ))),0)</f>
        <v>0</v>
      </c>
      <c r="AC501" s="86">
        <f>IFERROR(IF('3.Weekly Hours &amp; Wage Activity'!L501 = "FT", 1,MIN(1,IF('3.Weekly Hours &amp; Wage Activity'!L501 = "", "",MIN('3.Weekly Hours &amp; Wage Activity'!L501/40,1)),IF('3.Weekly Hours &amp; Wage Activity'!L501="", "",'3.Weekly Hours &amp; Wage Activity'!L501/40 ))),0)</f>
        <v>0</v>
      </c>
      <c r="AD501" s="86">
        <f>IFERROR(IF('3.Weekly Hours &amp; Wage Activity'!M501 = "FT", 1,MIN(1,IF('3.Weekly Hours &amp; Wage Activity'!M501 = "", "",MIN('3.Weekly Hours &amp; Wage Activity'!M501/40,1)),IF('3.Weekly Hours &amp; Wage Activity'!M501="", "",'3.Weekly Hours &amp; Wage Activity'!M501/40 ))),0)</f>
        <v>0</v>
      </c>
      <c r="AE501" s="86">
        <f>IFERROR(IF('3.Weekly Hours &amp; Wage Activity'!N501 = "FT", 1,MIN(1,IF('3.Weekly Hours &amp; Wage Activity'!N501 = "", "",MIN('3.Weekly Hours &amp; Wage Activity'!N501/40,1)),IF('3.Weekly Hours &amp; Wage Activity'!N501="", "",'3.Weekly Hours &amp; Wage Activity'!N501/40 ))),0)</f>
        <v>0</v>
      </c>
      <c r="AF501" s="86">
        <f>IFERROR(IF('3.Weekly Hours &amp; Wage Activity'!O501 = "FT", 1,MIN(1,IF('3.Weekly Hours &amp; Wage Activity'!O501 = "", "",MIN('3.Weekly Hours &amp; Wage Activity'!O501/40,1)),IF('3.Weekly Hours &amp; Wage Activity'!O501="", "",'3.Weekly Hours &amp; Wage Activity'!O501/40 ))),0)</f>
        <v>0</v>
      </c>
      <c r="AG501" s="86">
        <f>IFERROR(IF('3.Weekly Hours &amp; Wage Activity'!P501 = "FT", 1,MIN(1,IF('3.Weekly Hours &amp; Wage Activity'!P501 = "", "",MIN('3.Weekly Hours &amp; Wage Activity'!P501/40,1)),IF('3.Weekly Hours &amp; Wage Activity'!P501="", "",'3.Weekly Hours &amp; Wage Activity'!P501/40 ))),0)</f>
        <v>0</v>
      </c>
      <c r="AH501" s="86">
        <f>IFERROR(IF('3.Weekly Hours &amp; Wage Activity'!Q501 = "FT", 1,MIN(1,IF('3.Weekly Hours &amp; Wage Activity'!Q501 = "", "",MIN('3.Weekly Hours &amp; Wage Activity'!Q501/40,1)),IF('3.Weekly Hours &amp; Wage Activity'!Q501="", "",'3.Weekly Hours &amp; Wage Activity'!Q501/40 ))),0)</f>
        <v>0</v>
      </c>
      <c r="AI501" s="86">
        <f>IFERROR(IF('3.Weekly Hours &amp; Wage Activity'!R501 = "FT", 1,MIN(1,IF('3.Weekly Hours &amp; Wage Activity'!R501 = "", "",MIN('3.Weekly Hours &amp; Wage Activity'!R501/40,1)),IF('3.Weekly Hours &amp; Wage Activity'!R501="", "",'3.Weekly Hours &amp; Wage Activity'!R501/40 ))),0)</f>
        <v>0</v>
      </c>
      <c r="AJ501" s="86">
        <f>IFERROR(IF('3.Weekly Hours &amp; Wage Activity'!S501 = "FT", 1,MIN(1,IF('3.Weekly Hours &amp; Wage Activity'!S501 = "", "",MIN('3.Weekly Hours &amp; Wage Activity'!S501/40,1)),IF('3.Weekly Hours &amp; Wage Activity'!S501="", "",'3.Weekly Hours &amp; Wage Activity'!S501/40 ))),0)</f>
        <v>0</v>
      </c>
      <c r="AK501" s="86">
        <f>IFERROR(IF('3.Weekly Hours &amp; Wage Activity'!T501 = "FT", 1,MIN(1,IF('3.Weekly Hours &amp; Wage Activity'!T501 = "", "",MIN('3.Weekly Hours &amp; Wage Activity'!T501/40,1)),IF('3.Weekly Hours &amp; Wage Activity'!T501="", "",'3.Weekly Hours &amp; Wage Activity'!T501/40 ))),0)</f>
        <v>0</v>
      </c>
      <c r="AL501" s="86">
        <f>IFERROR(IF('3.Weekly Hours &amp; Wage Activity'!U501 = "FT", 1,MIN(1,IF('3.Weekly Hours &amp; Wage Activity'!U501 = "", "",MIN('3.Weekly Hours &amp; Wage Activity'!U501/40,1)),IF('3.Weekly Hours &amp; Wage Activity'!U501="", "",'3.Weekly Hours &amp; Wage Activity'!U501/40 ))),0)</f>
        <v>0</v>
      </c>
      <c r="AM501" s="86">
        <f>IFERROR(IF('3.Weekly Hours &amp; Wage Activity'!V501 = "FT", 1,MIN(1,IF('3.Weekly Hours &amp; Wage Activity'!V501 = "", "",MIN('3.Weekly Hours &amp; Wage Activity'!V501/40,1)),IF('3.Weekly Hours &amp; Wage Activity'!V501="", "",'3.Weekly Hours &amp; Wage Activity'!V501/40 ))),0)</f>
        <v>0</v>
      </c>
      <c r="AN501" s="86">
        <f>IFERROR(IF('3.Weekly Hours &amp; Wage Activity'!W501 = "FT", 1,MIN(1,IF('3.Weekly Hours &amp; Wage Activity'!W501 = "", "",MIN('3.Weekly Hours &amp; Wage Activity'!W501/40,1)),IF('3.Weekly Hours &amp; Wage Activity'!W501="", "",'3.Weekly Hours &amp; Wage Activity'!W501/40 ))),0)</f>
        <v>0</v>
      </c>
      <c r="AO501" s="86">
        <f>IFERROR(IF('3.Weekly Hours &amp; Wage Activity'!X501 = "FT", 1,MIN(1,IF('3.Weekly Hours &amp; Wage Activity'!X501 = "", "",MIN('3.Weekly Hours &amp; Wage Activity'!X501/40,1)),IF('3.Weekly Hours &amp; Wage Activity'!X501="", "",'3.Weekly Hours &amp; Wage Activity'!X501/40 ))),0)</f>
        <v>0</v>
      </c>
      <c r="AP501" s="86">
        <f>IFERROR(IF('3.Weekly Hours &amp; Wage Activity'!Y501 = "FT", 1,MIN(1,IF('3.Weekly Hours &amp; Wage Activity'!Y501 = "", "",MIN('3.Weekly Hours &amp; Wage Activity'!Y501/40,1)),IF('3.Weekly Hours &amp; Wage Activity'!Y501="", "",'3.Weekly Hours &amp; Wage Activity'!Y501/40 ))),0)</f>
        <v>0</v>
      </c>
      <c r="AQ501" s="86">
        <f>IFERROR(IF('3.Weekly Hours &amp; Wage Activity'!Z501 = "FT", 1,MIN(1,IF('3.Weekly Hours &amp; Wage Activity'!Z501 = "", "",MIN('3.Weekly Hours &amp; Wage Activity'!Z501/40,1)),IF('3.Weekly Hours &amp; Wage Activity'!Z501="", "",'3.Weekly Hours &amp; Wage Activity'!Z501/40 ))),0)</f>
        <v>0</v>
      </c>
      <c r="AR501" s="86">
        <f>IFERROR(IF('3.Weekly Hours &amp; Wage Activity'!AA501 = "FT", 1,MIN(1,IF('3.Weekly Hours &amp; Wage Activity'!AA501 = "", "",MIN('3.Weekly Hours &amp; Wage Activity'!AA501/40,1)),IF('3.Weekly Hours &amp; Wage Activity'!AA501="", "",'3.Weekly Hours &amp; Wage Activity'!AA501/40 ))),0)</f>
        <v>0</v>
      </c>
      <c r="AS501" s="86">
        <f>IFERROR(IF('3.Weekly Hours &amp; Wage Activity'!AB501 = "FT", 1,MIN(1,IF('3.Weekly Hours &amp; Wage Activity'!AB501 = "", "",MIN('3.Weekly Hours &amp; Wage Activity'!AB501/40,1)),IF('3.Weekly Hours &amp; Wage Activity'!AB501="", "",'3.Weekly Hours &amp; Wage Activity'!AB501/40 ))),0)</f>
        <v>0</v>
      </c>
      <c r="AT501" s="86">
        <f>IFERROR(IF('3.Weekly Hours &amp; Wage Activity'!AC501 = "FT", 1,MIN(1,IF('3.Weekly Hours &amp; Wage Activity'!AC501 = "", "",MIN('3.Weekly Hours &amp; Wage Activity'!AC501/40,1)),IF('3.Weekly Hours &amp; Wage Activity'!AC501="", "",'3.Weekly Hours &amp; Wage Activity'!AC501/40 ))),0)</f>
        <v>0</v>
      </c>
      <c r="AU501" s="86">
        <f>IFERROR(IF('3.Weekly Hours &amp; Wage Activity'!AD501 = "FT", 1,MIN(1,IF('3.Weekly Hours &amp; Wage Activity'!AD501 = "", "",MIN('3.Weekly Hours &amp; Wage Activity'!AD501/40,1)),IF('3.Weekly Hours &amp; Wage Activity'!AD501="", "",'3.Weekly Hours &amp; Wage Activity'!AD501/40 ))),0)</f>
        <v>0</v>
      </c>
      <c r="AV501" s="86">
        <f>IFERROR(IF('3.Weekly Hours &amp; Wage Activity'!AE501 = "FT", 1,MIN(1,IF('3.Weekly Hours &amp; Wage Activity'!AE501 = "", "",MIN('3.Weekly Hours &amp; Wage Activity'!AE501/40,1)),IF('3.Weekly Hours &amp; Wage Activity'!AE501="", "",'3.Weekly Hours &amp; Wage Activity'!AE501/40 ))),0)</f>
        <v>0</v>
      </c>
      <c r="AW501" s="86">
        <f>IFERROR(IF('3.Weekly Hours &amp; Wage Activity'!AF501 = "FT", 1,MIN(1,IF('3.Weekly Hours &amp; Wage Activity'!AF501 = "", "",MIN('3.Weekly Hours &amp; Wage Activity'!AF501/40,1)),IF('3.Weekly Hours &amp; Wage Activity'!AF501="", "",'3.Weekly Hours &amp; Wage Activity'!AF501/40 ))),0)</f>
        <v>0</v>
      </c>
      <c r="AX501" s="86">
        <f>IFERROR(IF('3.Weekly Hours &amp; Wage Activity'!AG501 = "FT", 1,MIN(1,IF('3.Weekly Hours &amp; Wage Activity'!AG501 = "", "",MIN('3.Weekly Hours &amp; Wage Activity'!AG501/40,1)),IF('3.Weekly Hours &amp; Wage Activity'!AG501="", "",'3.Weekly Hours &amp; Wage Activity'!AG501/40 ))),0)</f>
        <v>0</v>
      </c>
      <c r="AY501" s="523">
        <f>SUM( IF(COUNTIF('3.Weekly Hours &amp; Wage Activity'!J501:Q501, "&lt;&gt;FT") = 0, COLUMNS('3.Weekly Hours &amp; Wage Activity'!J501:AG501) * 40, '3.Weekly Hours &amp; Wage Activity'!J501:AG501))</f>
        <v>0</v>
      </c>
      <c r="AZ501" s="86">
        <f t="shared" si="55"/>
        <v>0</v>
      </c>
      <c r="BA501" s="87">
        <f t="shared" si="56"/>
        <v>0</v>
      </c>
      <c r="BB501" s="74" t="str">
        <f>IF('2.Census &amp; Reference Benchmarks'!K501 = "", "", '2.Census &amp; Reference Benchmarks'!K501)</f>
        <v/>
      </c>
      <c r="BC501" s="185">
        <f>IF('2.Census &amp; Reference Benchmarks'!L501="N/A",IF(OR(AND(G501="",I501=""),AND(G501&lt;DATEVALUE("1/1/2020"),OR(I501="",I501&gt;DATEVALUE("3/31/2020")))),177.14,IF(OR(I501 = "", I501 &gt; DATEVALUE("1/31/2020")), ROUND(177.14*((DATEVALUE("2/1/2020") -G501)/31),1))),IF('2.Census &amp; Reference Benchmarks'!L501="",0,'2.Census &amp; Reference Benchmarks'!L501))</f>
        <v>0</v>
      </c>
      <c r="BD501" s="74" t="str">
        <f>IF('2.Census &amp; Reference Benchmarks'!N501 = "", "", '2.Census &amp; Reference Benchmarks'!N501)</f>
        <v/>
      </c>
      <c r="BE501" s="185">
        <f>IF('2.Census &amp; Reference Benchmarks'!O501="N/A",IF(OR(AND(G501="",I501=""),AND(G501&lt;=DATEVALUE("2/1/2020"),OR(I501="",I501&gt;=DATEVALUE("2/29/2020")))),165.71,IF(AND(G501&gt;DATEVALUE("2/1/2020"),OR(I501="",I501&lt;=DATEVALUE("2/29/2020"))),((DATEVALUE("3/1/2020")-G501)/29)*165.71,"")),IF('2.Census &amp; Reference Benchmarks'!O501="",0,'2.Census &amp; Reference Benchmarks'!O501))</f>
        <v>0</v>
      </c>
    </row>
    <row r="502" spans="1:57" x14ac:dyDescent="0.25">
      <c r="A502" s="3"/>
      <c r="B502" s="56">
        <f>IF('2.Census &amp; Reference Benchmarks'!B502 &lt;&gt;"",'2.Census &amp; Reference Benchmarks'!B502,"")</f>
        <v>0</v>
      </c>
      <c r="C502" s="56">
        <f>IF('2.Census &amp; Reference Benchmarks'!C502 &lt;&gt;"",'2.Census &amp; Reference Benchmarks'!C502,"")</f>
        <v>0</v>
      </c>
      <c r="D502" s="57" t="str">
        <f>IF('2.Census &amp; Reference Benchmarks'!D502 &lt;&gt;"",'2.Census &amp; Reference Benchmarks'!D502,"")</f>
        <v/>
      </c>
      <c r="E502" s="56" t="str">
        <f>IF('2.Census &amp; Reference Benchmarks'!E502 &lt;&gt;"",'2.Census &amp; Reference Benchmarks'!E502,"")</f>
        <v/>
      </c>
      <c r="F502" s="56" t="str">
        <f>IF('2.Census &amp; Reference Benchmarks'!F502 &lt;&gt;"",'2.Census &amp; Reference Benchmarks'!F502,"")</f>
        <v/>
      </c>
      <c r="G502" s="58" t="str">
        <f>IF('2.Census &amp; Reference Benchmarks'!G502 &lt;&gt;"",'2.Census &amp; Reference Benchmarks'!G502,"")</f>
        <v/>
      </c>
      <c r="H502" s="58" t="str">
        <f>IF('2.Census &amp; Reference Benchmarks'!H502 &lt;&gt;"",'2.Census &amp; Reference Benchmarks'!H502,"")</f>
        <v/>
      </c>
      <c r="I502" s="58" t="str">
        <f>IF('2.Census &amp; Reference Benchmarks'!I502 &lt;&gt;"",'2.Census &amp; Reference Benchmarks'!I502,"")</f>
        <v/>
      </c>
      <c r="J502" s="69" t="str">
        <f>IF('2.Census &amp; Reference Benchmarks'!J502 &lt;&gt;"",'2.Census &amp; Reference Benchmarks'!J502,"")</f>
        <v/>
      </c>
      <c r="K502" s="58" t="str">
        <f>IF('7.Safe Harbor Input Data &amp; Calc'!Q504 &lt;&gt; "", '7.Safe Harbor Input Data &amp; Calc'!Q504, "")</f>
        <v>No</v>
      </c>
      <c r="L502" s="59" t="str">
        <f>IF('2.Census &amp; Reference Benchmarks'!T502&lt;&gt; "",'2.Census &amp; Reference Benchmarks'!T502,"")</f>
        <v/>
      </c>
      <c r="M502" s="60">
        <f>'2.Census &amp; Reference Benchmarks'!M502</f>
        <v>0</v>
      </c>
      <c r="N502" s="60">
        <f>'2.Census &amp; Reference Benchmarks'!P502</f>
        <v>0</v>
      </c>
      <c r="O502" s="60">
        <f>'2.Census &amp; Reference Benchmarks'!S502</f>
        <v>0</v>
      </c>
      <c r="P502" s="52">
        <f>IF( AND(I502 &lt; '1. Summary for SBA'!$J$7, I502 &lt;&gt;""), 0, IF(AND(G502="",I502=""),SUM(M502:O502)*4,IF(I502&lt;'1. Summary for SBA'!$J$7,0,IF(K502="Yes",0,IF(H502="Salary",IF(AND(SUM(M502:O502)*4&lt;100000,L502=""),(SUM(M502:O502)/(IF(OR(I502=0,I502&gt;=DATEVALUE("3/31/2020")),DATEVALUE("3/31/2020"),I502)-IF(OR(G502&lt;=DATEVALUE("1/1/2020"), G502 = ""),DATEVALUE("1/1/2020"),IF(OR(MONTH(G502)=1),G502+1,IF(MONTH(G502)=3,G502,G502-1)))))*360,0),0)))))</f>
        <v>0</v>
      </c>
      <c r="Q502" s="52">
        <f t="shared" si="57"/>
        <v>0</v>
      </c>
      <c r="R502" s="67">
        <f t="shared" si="51"/>
        <v>0</v>
      </c>
      <c r="S502" s="53">
        <f>SUM('3.Weekly Hours &amp; Wage Activity'!AI502:BF502)</f>
        <v>0</v>
      </c>
      <c r="T502" s="53">
        <f>IF(AND(I502&lt;&gt; "",  I502 &lt; '1. Summary for SBA'!$J$11 +168, I502 &gt; '1. Summary for SBA'!$J$11),S502+(((168-(I502-'1. Summary for SBA'!$J$11+1))*S502)/((I502-'1. Summary for SBA'!$J$11+1))),0)</f>
        <v>0</v>
      </c>
      <c r="U502" s="369">
        <f>IF(K502= "Yes",0,IF( H502 = "salary",IF(T502 = 0,MAX(0,$R502-$S502), R502-T502),IF( H502 = "Hourly",'6. Hourly EE Wage Reduction'!AA502, 0)))</f>
        <v>0</v>
      </c>
      <c r="V502" s="67">
        <f t="shared" si="52"/>
        <v>0</v>
      </c>
      <c r="W502" s="405" t="str">
        <f>IF(U502 = 0, "No",IF('6. Hourly EE Wage Reduction'!T502 &gt;'6. Hourly EE Wage Reduction'!W502, "Yes", "No"))</f>
        <v>No</v>
      </c>
      <c r="X502" s="67">
        <f t="shared" si="53"/>
        <v>0</v>
      </c>
      <c r="Y502" s="67">
        <f t="shared" si="54"/>
        <v>0</v>
      </c>
      <c r="AA502" s="86">
        <f>IFERROR(IF('3.Weekly Hours &amp; Wage Activity'!J502 = "FT", 1,MIN(1,IF('3.Weekly Hours &amp; Wage Activity'!J502 = "", "",MIN('3.Weekly Hours &amp; Wage Activity'!J502/40,1)),IF('3.Weekly Hours &amp; Wage Activity'!J502="", "",'3.Weekly Hours &amp; Wage Activity'!J502/40 ))),0)</f>
        <v>0</v>
      </c>
      <c r="AB502" s="86">
        <f>IFERROR(IF('3.Weekly Hours &amp; Wage Activity'!K502 = "FT", 1,MIN(1,IF('3.Weekly Hours &amp; Wage Activity'!K502 = "", "",MIN('3.Weekly Hours &amp; Wage Activity'!K502/40,1)),IF('3.Weekly Hours &amp; Wage Activity'!K502="", "",'3.Weekly Hours &amp; Wage Activity'!K502/40 ))),0)</f>
        <v>0</v>
      </c>
      <c r="AC502" s="86">
        <f>IFERROR(IF('3.Weekly Hours &amp; Wage Activity'!L502 = "FT", 1,MIN(1,IF('3.Weekly Hours &amp; Wage Activity'!L502 = "", "",MIN('3.Weekly Hours &amp; Wage Activity'!L502/40,1)),IF('3.Weekly Hours &amp; Wage Activity'!L502="", "",'3.Weekly Hours &amp; Wage Activity'!L502/40 ))),0)</f>
        <v>0</v>
      </c>
      <c r="AD502" s="86">
        <f>IFERROR(IF('3.Weekly Hours &amp; Wage Activity'!M502 = "FT", 1,MIN(1,IF('3.Weekly Hours &amp; Wage Activity'!M502 = "", "",MIN('3.Weekly Hours &amp; Wage Activity'!M502/40,1)),IF('3.Weekly Hours &amp; Wage Activity'!M502="", "",'3.Weekly Hours &amp; Wage Activity'!M502/40 ))),0)</f>
        <v>0</v>
      </c>
      <c r="AE502" s="86">
        <f>IFERROR(IF('3.Weekly Hours &amp; Wage Activity'!N502 = "FT", 1,MIN(1,IF('3.Weekly Hours &amp; Wage Activity'!N502 = "", "",MIN('3.Weekly Hours &amp; Wage Activity'!N502/40,1)),IF('3.Weekly Hours &amp; Wage Activity'!N502="", "",'3.Weekly Hours &amp; Wage Activity'!N502/40 ))),0)</f>
        <v>0</v>
      </c>
      <c r="AF502" s="86">
        <f>IFERROR(IF('3.Weekly Hours &amp; Wage Activity'!O502 = "FT", 1,MIN(1,IF('3.Weekly Hours &amp; Wage Activity'!O502 = "", "",MIN('3.Weekly Hours &amp; Wage Activity'!O502/40,1)),IF('3.Weekly Hours &amp; Wage Activity'!O502="", "",'3.Weekly Hours &amp; Wage Activity'!O502/40 ))),0)</f>
        <v>0</v>
      </c>
      <c r="AG502" s="86">
        <f>IFERROR(IF('3.Weekly Hours &amp; Wage Activity'!P502 = "FT", 1,MIN(1,IF('3.Weekly Hours &amp; Wage Activity'!P502 = "", "",MIN('3.Weekly Hours &amp; Wage Activity'!P502/40,1)),IF('3.Weekly Hours &amp; Wage Activity'!P502="", "",'3.Weekly Hours &amp; Wage Activity'!P502/40 ))),0)</f>
        <v>0</v>
      </c>
      <c r="AH502" s="86">
        <f>IFERROR(IF('3.Weekly Hours &amp; Wage Activity'!Q502 = "FT", 1,MIN(1,IF('3.Weekly Hours &amp; Wage Activity'!Q502 = "", "",MIN('3.Weekly Hours &amp; Wage Activity'!Q502/40,1)),IF('3.Weekly Hours &amp; Wage Activity'!Q502="", "",'3.Weekly Hours &amp; Wage Activity'!Q502/40 ))),0)</f>
        <v>0</v>
      </c>
      <c r="AI502" s="86">
        <f>IFERROR(IF('3.Weekly Hours &amp; Wage Activity'!R502 = "FT", 1,MIN(1,IF('3.Weekly Hours &amp; Wage Activity'!R502 = "", "",MIN('3.Weekly Hours &amp; Wage Activity'!R502/40,1)),IF('3.Weekly Hours &amp; Wage Activity'!R502="", "",'3.Weekly Hours &amp; Wage Activity'!R502/40 ))),0)</f>
        <v>0</v>
      </c>
      <c r="AJ502" s="86">
        <f>IFERROR(IF('3.Weekly Hours &amp; Wage Activity'!S502 = "FT", 1,MIN(1,IF('3.Weekly Hours &amp; Wage Activity'!S502 = "", "",MIN('3.Weekly Hours &amp; Wage Activity'!S502/40,1)),IF('3.Weekly Hours &amp; Wage Activity'!S502="", "",'3.Weekly Hours &amp; Wage Activity'!S502/40 ))),0)</f>
        <v>0</v>
      </c>
      <c r="AK502" s="86">
        <f>IFERROR(IF('3.Weekly Hours &amp; Wage Activity'!T502 = "FT", 1,MIN(1,IF('3.Weekly Hours &amp; Wage Activity'!T502 = "", "",MIN('3.Weekly Hours &amp; Wage Activity'!T502/40,1)),IF('3.Weekly Hours &amp; Wage Activity'!T502="", "",'3.Weekly Hours &amp; Wage Activity'!T502/40 ))),0)</f>
        <v>0</v>
      </c>
      <c r="AL502" s="86">
        <f>IFERROR(IF('3.Weekly Hours &amp; Wage Activity'!U502 = "FT", 1,MIN(1,IF('3.Weekly Hours &amp; Wage Activity'!U502 = "", "",MIN('3.Weekly Hours &amp; Wage Activity'!U502/40,1)),IF('3.Weekly Hours &amp; Wage Activity'!U502="", "",'3.Weekly Hours &amp; Wage Activity'!U502/40 ))),0)</f>
        <v>0</v>
      </c>
      <c r="AM502" s="86">
        <f>IFERROR(IF('3.Weekly Hours &amp; Wage Activity'!V502 = "FT", 1,MIN(1,IF('3.Weekly Hours &amp; Wage Activity'!V502 = "", "",MIN('3.Weekly Hours &amp; Wage Activity'!V502/40,1)),IF('3.Weekly Hours &amp; Wage Activity'!V502="", "",'3.Weekly Hours &amp; Wage Activity'!V502/40 ))),0)</f>
        <v>0</v>
      </c>
      <c r="AN502" s="86">
        <f>IFERROR(IF('3.Weekly Hours &amp; Wage Activity'!W502 = "FT", 1,MIN(1,IF('3.Weekly Hours &amp; Wage Activity'!W502 = "", "",MIN('3.Weekly Hours &amp; Wage Activity'!W502/40,1)),IF('3.Weekly Hours &amp; Wage Activity'!W502="", "",'3.Weekly Hours &amp; Wage Activity'!W502/40 ))),0)</f>
        <v>0</v>
      </c>
      <c r="AO502" s="86">
        <f>IFERROR(IF('3.Weekly Hours &amp; Wage Activity'!X502 = "FT", 1,MIN(1,IF('3.Weekly Hours &amp; Wage Activity'!X502 = "", "",MIN('3.Weekly Hours &amp; Wage Activity'!X502/40,1)),IF('3.Weekly Hours &amp; Wage Activity'!X502="", "",'3.Weekly Hours &amp; Wage Activity'!X502/40 ))),0)</f>
        <v>0</v>
      </c>
      <c r="AP502" s="86">
        <f>IFERROR(IF('3.Weekly Hours &amp; Wage Activity'!Y502 = "FT", 1,MIN(1,IF('3.Weekly Hours &amp; Wage Activity'!Y502 = "", "",MIN('3.Weekly Hours &amp; Wage Activity'!Y502/40,1)),IF('3.Weekly Hours &amp; Wage Activity'!Y502="", "",'3.Weekly Hours &amp; Wage Activity'!Y502/40 ))),0)</f>
        <v>0</v>
      </c>
      <c r="AQ502" s="86">
        <f>IFERROR(IF('3.Weekly Hours &amp; Wage Activity'!Z502 = "FT", 1,MIN(1,IF('3.Weekly Hours &amp; Wage Activity'!Z502 = "", "",MIN('3.Weekly Hours &amp; Wage Activity'!Z502/40,1)),IF('3.Weekly Hours &amp; Wage Activity'!Z502="", "",'3.Weekly Hours &amp; Wage Activity'!Z502/40 ))),0)</f>
        <v>0</v>
      </c>
      <c r="AR502" s="86">
        <f>IFERROR(IF('3.Weekly Hours &amp; Wage Activity'!AA502 = "FT", 1,MIN(1,IF('3.Weekly Hours &amp; Wage Activity'!AA502 = "", "",MIN('3.Weekly Hours &amp; Wage Activity'!AA502/40,1)),IF('3.Weekly Hours &amp; Wage Activity'!AA502="", "",'3.Weekly Hours &amp; Wage Activity'!AA502/40 ))),0)</f>
        <v>0</v>
      </c>
      <c r="AS502" s="86">
        <f>IFERROR(IF('3.Weekly Hours &amp; Wage Activity'!AB502 = "FT", 1,MIN(1,IF('3.Weekly Hours &amp; Wage Activity'!AB502 = "", "",MIN('3.Weekly Hours &amp; Wage Activity'!AB502/40,1)),IF('3.Weekly Hours &amp; Wage Activity'!AB502="", "",'3.Weekly Hours &amp; Wage Activity'!AB502/40 ))),0)</f>
        <v>0</v>
      </c>
      <c r="AT502" s="86">
        <f>IFERROR(IF('3.Weekly Hours &amp; Wage Activity'!AC502 = "FT", 1,MIN(1,IF('3.Weekly Hours &amp; Wage Activity'!AC502 = "", "",MIN('3.Weekly Hours &amp; Wage Activity'!AC502/40,1)),IF('3.Weekly Hours &amp; Wage Activity'!AC502="", "",'3.Weekly Hours &amp; Wage Activity'!AC502/40 ))),0)</f>
        <v>0</v>
      </c>
      <c r="AU502" s="86">
        <f>IFERROR(IF('3.Weekly Hours &amp; Wage Activity'!AD502 = "FT", 1,MIN(1,IF('3.Weekly Hours &amp; Wage Activity'!AD502 = "", "",MIN('3.Weekly Hours &amp; Wage Activity'!AD502/40,1)),IF('3.Weekly Hours &amp; Wage Activity'!AD502="", "",'3.Weekly Hours &amp; Wage Activity'!AD502/40 ))),0)</f>
        <v>0</v>
      </c>
      <c r="AV502" s="86">
        <f>IFERROR(IF('3.Weekly Hours &amp; Wage Activity'!AE502 = "FT", 1,MIN(1,IF('3.Weekly Hours &amp; Wage Activity'!AE502 = "", "",MIN('3.Weekly Hours &amp; Wage Activity'!AE502/40,1)),IF('3.Weekly Hours &amp; Wage Activity'!AE502="", "",'3.Weekly Hours &amp; Wage Activity'!AE502/40 ))),0)</f>
        <v>0</v>
      </c>
      <c r="AW502" s="86">
        <f>IFERROR(IF('3.Weekly Hours &amp; Wage Activity'!AF502 = "FT", 1,MIN(1,IF('3.Weekly Hours &amp; Wage Activity'!AF502 = "", "",MIN('3.Weekly Hours &amp; Wage Activity'!AF502/40,1)),IF('3.Weekly Hours &amp; Wage Activity'!AF502="", "",'3.Weekly Hours &amp; Wage Activity'!AF502/40 ))),0)</f>
        <v>0</v>
      </c>
      <c r="AX502" s="86">
        <f>IFERROR(IF('3.Weekly Hours &amp; Wage Activity'!AG502 = "FT", 1,MIN(1,IF('3.Weekly Hours &amp; Wage Activity'!AG502 = "", "",MIN('3.Weekly Hours &amp; Wage Activity'!AG502/40,1)),IF('3.Weekly Hours &amp; Wage Activity'!AG502="", "",'3.Weekly Hours &amp; Wage Activity'!AG502/40 ))),0)</f>
        <v>0</v>
      </c>
      <c r="AY502" s="523">
        <f>SUM( IF(COUNTIF('3.Weekly Hours &amp; Wage Activity'!J502:Q502, "&lt;&gt;FT") = 0, COLUMNS('3.Weekly Hours &amp; Wage Activity'!J502:AG502) * 40, '3.Weekly Hours &amp; Wage Activity'!J502:AG502))</f>
        <v>0</v>
      </c>
      <c r="AZ502" s="86">
        <f t="shared" si="55"/>
        <v>0</v>
      </c>
      <c r="BA502" s="87">
        <f t="shared" si="56"/>
        <v>0</v>
      </c>
      <c r="BB502" s="74" t="str">
        <f>IF('2.Census &amp; Reference Benchmarks'!K502 = "", "", '2.Census &amp; Reference Benchmarks'!K502)</f>
        <v/>
      </c>
      <c r="BC502" s="185">
        <f>IF('2.Census &amp; Reference Benchmarks'!L502="N/A",IF(OR(AND(G502="",I502=""),AND(G502&lt;DATEVALUE("1/1/2020"),OR(I502="",I502&gt;DATEVALUE("3/31/2020")))),177.14,IF(OR(I502 = "", I502 &gt; DATEVALUE("1/31/2020")), ROUND(177.14*((DATEVALUE("2/1/2020") -G502)/31),1))),IF('2.Census &amp; Reference Benchmarks'!L502="",0,'2.Census &amp; Reference Benchmarks'!L502))</f>
        <v>0</v>
      </c>
      <c r="BD502" s="74" t="str">
        <f>IF('2.Census &amp; Reference Benchmarks'!N502 = "", "", '2.Census &amp; Reference Benchmarks'!N502)</f>
        <v/>
      </c>
      <c r="BE502" s="185">
        <f>IF('2.Census &amp; Reference Benchmarks'!O502="N/A",IF(OR(AND(G502="",I502=""),AND(G502&lt;=DATEVALUE("2/1/2020"),OR(I502="",I502&gt;=DATEVALUE("2/29/2020")))),165.71,IF(AND(G502&gt;DATEVALUE("2/1/2020"),OR(I502="",I502&lt;=DATEVALUE("2/29/2020"))),((DATEVALUE("3/1/2020")-G502)/29)*165.71,"")),IF('2.Census &amp; Reference Benchmarks'!O502="",0,'2.Census &amp; Reference Benchmarks'!O502))</f>
        <v>0</v>
      </c>
    </row>
    <row r="503" spans="1:57" x14ac:dyDescent="0.25">
      <c r="A503" s="3"/>
      <c r="B503" s="56">
        <f>IF('2.Census &amp; Reference Benchmarks'!B503 &lt;&gt;"",'2.Census &amp; Reference Benchmarks'!B503,"")</f>
        <v>0</v>
      </c>
      <c r="C503" s="56">
        <f>IF('2.Census &amp; Reference Benchmarks'!C503 &lt;&gt;"",'2.Census &amp; Reference Benchmarks'!C503,"")</f>
        <v>0</v>
      </c>
      <c r="D503" s="57" t="str">
        <f>IF('2.Census &amp; Reference Benchmarks'!D503 &lt;&gt;"",'2.Census &amp; Reference Benchmarks'!D503,"")</f>
        <v/>
      </c>
      <c r="E503" s="56" t="str">
        <f>IF('2.Census &amp; Reference Benchmarks'!E503 &lt;&gt;"",'2.Census &amp; Reference Benchmarks'!E503,"")</f>
        <v/>
      </c>
      <c r="F503" s="56" t="str">
        <f>IF('2.Census &amp; Reference Benchmarks'!F503 &lt;&gt;"",'2.Census &amp; Reference Benchmarks'!F503,"")</f>
        <v/>
      </c>
      <c r="G503" s="58" t="str">
        <f>IF('2.Census &amp; Reference Benchmarks'!G503 &lt;&gt;"",'2.Census &amp; Reference Benchmarks'!G503,"")</f>
        <v/>
      </c>
      <c r="H503" s="58" t="str">
        <f>IF('2.Census &amp; Reference Benchmarks'!H503 &lt;&gt;"",'2.Census &amp; Reference Benchmarks'!H503,"")</f>
        <v/>
      </c>
      <c r="I503" s="58" t="str">
        <f>IF('2.Census &amp; Reference Benchmarks'!I503 &lt;&gt;"",'2.Census &amp; Reference Benchmarks'!I503,"")</f>
        <v/>
      </c>
      <c r="J503" s="69" t="str">
        <f>IF('2.Census &amp; Reference Benchmarks'!J503 &lt;&gt;"",'2.Census &amp; Reference Benchmarks'!J503,"")</f>
        <v/>
      </c>
      <c r="K503" s="58" t="str">
        <f>IF('7.Safe Harbor Input Data &amp; Calc'!Q505 &lt;&gt; "", '7.Safe Harbor Input Data &amp; Calc'!Q505, "")</f>
        <v>No</v>
      </c>
      <c r="L503" s="59" t="str">
        <f>IF('2.Census &amp; Reference Benchmarks'!T503&lt;&gt; "",'2.Census &amp; Reference Benchmarks'!T503,"")</f>
        <v/>
      </c>
      <c r="M503" s="60">
        <f>'2.Census &amp; Reference Benchmarks'!M503</f>
        <v>0</v>
      </c>
      <c r="N503" s="60">
        <f>'2.Census &amp; Reference Benchmarks'!P503</f>
        <v>0</v>
      </c>
      <c r="O503" s="60">
        <f>'2.Census &amp; Reference Benchmarks'!S503</f>
        <v>0</v>
      </c>
      <c r="P503" s="52">
        <f>IF( AND(I503 &lt; '1. Summary for SBA'!$J$7, I503 &lt;&gt;""), 0, IF(AND(G503="",I503=""),SUM(M503:O503)*4,IF(I503&lt;'1. Summary for SBA'!$J$7,0,IF(K503="Yes",0,IF(H503="Salary",IF(AND(SUM(M503:O503)*4&lt;100000,L503=""),(SUM(M503:O503)/(IF(OR(I503=0,I503&gt;=DATEVALUE("3/31/2020")),DATEVALUE("3/31/2020"),I503)-IF(OR(G503&lt;=DATEVALUE("1/1/2020"), G503 = ""),DATEVALUE("1/1/2020"),IF(OR(MONTH(G503)=1),G503+1,IF(MONTH(G503)=3,G503,G503-1)))))*360,0),0)))))</f>
        <v>0</v>
      </c>
      <c r="Q503" s="52">
        <f t="shared" si="57"/>
        <v>0</v>
      </c>
      <c r="R503" s="67">
        <f t="shared" si="51"/>
        <v>0</v>
      </c>
      <c r="S503" s="53">
        <f>SUM('3.Weekly Hours &amp; Wage Activity'!AI503:BF503)</f>
        <v>0</v>
      </c>
      <c r="T503" s="53">
        <f>IF(AND(I503&lt;&gt; "",  I503 &lt; '1. Summary for SBA'!$J$11 +168, I503 &gt; '1. Summary for SBA'!$J$11),S503+(((168-(I503-'1. Summary for SBA'!$J$11+1))*S503)/((I503-'1. Summary for SBA'!$J$11+1))),0)</f>
        <v>0</v>
      </c>
      <c r="U503" s="369">
        <f>IF(K503= "Yes",0,IF( H503 = "salary",IF(T503 = 0,MAX(0,$R503-$S503), R503-T503),IF( H503 = "Hourly",'6. Hourly EE Wage Reduction'!AA503, 0)))</f>
        <v>0</v>
      </c>
      <c r="V503" s="67">
        <f t="shared" si="52"/>
        <v>0</v>
      </c>
      <c r="W503" s="405" t="str">
        <f>IF(U503 = 0, "No",IF('6. Hourly EE Wage Reduction'!T503 &gt;'6. Hourly EE Wage Reduction'!W503, "Yes", "No"))</f>
        <v>No</v>
      </c>
      <c r="X503" s="67">
        <f t="shared" si="53"/>
        <v>0</v>
      </c>
      <c r="Y503" s="67">
        <f t="shared" si="54"/>
        <v>0</v>
      </c>
      <c r="AA503" s="86">
        <f>IFERROR(IF('3.Weekly Hours &amp; Wage Activity'!J503 = "FT", 1,MIN(1,IF('3.Weekly Hours &amp; Wage Activity'!J503 = "", "",MIN('3.Weekly Hours &amp; Wage Activity'!J503/40,1)),IF('3.Weekly Hours &amp; Wage Activity'!J503="", "",'3.Weekly Hours &amp; Wage Activity'!J503/40 ))),0)</f>
        <v>0</v>
      </c>
      <c r="AB503" s="86">
        <f>IFERROR(IF('3.Weekly Hours &amp; Wage Activity'!K503 = "FT", 1,MIN(1,IF('3.Weekly Hours &amp; Wage Activity'!K503 = "", "",MIN('3.Weekly Hours &amp; Wage Activity'!K503/40,1)),IF('3.Weekly Hours &amp; Wage Activity'!K503="", "",'3.Weekly Hours &amp; Wage Activity'!K503/40 ))),0)</f>
        <v>0</v>
      </c>
      <c r="AC503" s="86">
        <f>IFERROR(IF('3.Weekly Hours &amp; Wage Activity'!L503 = "FT", 1,MIN(1,IF('3.Weekly Hours &amp; Wage Activity'!L503 = "", "",MIN('3.Weekly Hours &amp; Wage Activity'!L503/40,1)),IF('3.Weekly Hours &amp; Wage Activity'!L503="", "",'3.Weekly Hours &amp; Wage Activity'!L503/40 ))),0)</f>
        <v>0</v>
      </c>
      <c r="AD503" s="86">
        <f>IFERROR(IF('3.Weekly Hours &amp; Wage Activity'!M503 = "FT", 1,MIN(1,IF('3.Weekly Hours &amp; Wage Activity'!M503 = "", "",MIN('3.Weekly Hours &amp; Wage Activity'!M503/40,1)),IF('3.Weekly Hours &amp; Wage Activity'!M503="", "",'3.Weekly Hours &amp; Wage Activity'!M503/40 ))),0)</f>
        <v>0</v>
      </c>
      <c r="AE503" s="86">
        <f>IFERROR(IF('3.Weekly Hours &amp; Wage Activity'!N503 = "FT", 1,MIN(1,IF('3.Weekly Hours &amp; Wage Activity'!N503 = "", "",MIN('3.Weekly Hours &amp; Wage Activity'!N503/40,1)),IF('3.Weekly Hours &amp; Wage Activity'!N503="", "",'3.Weekly Hours &amp; Wage Activity'!N503/40 ))),0)</f>
        <v>0</v>
      </c>
      <c r="AF503" s="86">
        <f>IFERROR(IF('3.Weekly Hours &amp; Wage Activity'!O503 = "FT", 1,MIN(1,IF('3.Weekly Hours &amp; Wage Activity'!O503 = "", "",MIN('3.Weekly Hours &amp; Wage Activity'!O503/40,1)),IF('3.Weekly Hours &amp; Wage Activity'!O503="", "",'3.Weekly Hours &amp; Wage Activity'!O503/40 ))),0)</f>
        <v>0</v>
      </c>
      <c r="AG503" s="86">
        <f>IFERROR(IF('3.Weekly Hours &amp; Wage Activity'!P503 = "FT", 1,MIN(1,IF('3.Weekly Hours &amp; Wage Activity'!P503 = "", "",MIN('3.Weekly Hours &amp; Wage Activity'!P503/40,1)),IF('3.Weekly Hours &amp; Wage Activity'!P503="", "",'3.Weekly Hours &amp; Wage Activity'!P503/40 ))),0)</f>
        <v>0</v>
      </c>
      <c r="AH503" s="86">
        <f>IFERROR(IF('3.Weekly Hours &amp; Wage Activity'!Q503 = "FT", 1,MIN(1,IF('3.Weekly Hours &amp; Wage Activity'!Q503 = "", "",MIN('3.Weekly Hours &amp; Wage Activity'!Q503/40,1)),IF('3.Weekly Hours &amp; Wage Activity'!Q503="", "",'3.Weekly Hours &amp; Wage Activity'!Q503/40 ))),0)</f>
        <v>0</v>
      </c>
      <c r="AI503" s="86">
        <f>IFERROR(IF('3.Weekly Hours &amp; Wage Activity'!R503 = "FT", 1,MIN(1,IF('3.Weekly Hours &amp; Wage Activity'!R503 = "", "",MIN('3.Weekly Hours &amp; Wage Activity'!R503/40,1)),IF('3.Weekly Hours &amp; Wage Activity'!R503="", "",'3.Weekly Hours &amp; Wage Activity'!R503/40 ))),0)</f>
        <v>0</v>
      </c>
      <c r="AJ503" s="86">
        <f>IFERROR(IF('3.Weekly Hours &amp; Wage Activity'!S503 = "FT", 1,MIN(1,IF('3.Weekly Hours &amp; Wage Activity'!S503 = "", "",MIN('3.Weekly Hours &amp; Wage Activity'!S503/40,1)),IF('3.Weekly Hours &amp; Wage Activity'!S503="", "",'3.Weekly Hours &amp; Wage Activity'!S503/40 ))),0)</f>
        <v>0</v>
      </c>
      <c r="AK503" s="86">
        <f>IFERROR(IF('3.Weekly Hours &amp; Wage Activity'!T503 = "FT", 1,MIN(1,IF('3.Weekly Hours &amp; Wage Activity'!T503 = "", "",MIN('3.Weekly Hours &amp; Wage Activity'!T503/40,1)),IF('3.Weekly Hours &amp; Wage Activity'!T503="", "",'3.Weekly Hours &amp; Wage Activity'!T503/40 ))),0)</f>
        <v>0</v>
      </c>
      <c r="AL503" s="86">
        <f>IFERROR(IF('3.Weekly Hours &amp; Wage Activity'!U503 = "FT", 1,MIN(1,IF('3.Weekly Hours &amp; Wage Activity'!U503 = "", "",MIN('3.Weekly Hours &amp; Wage Activity'!U503/40,1)),IF('3.Weekly Hours &amp; Wage Activity'!U503="", "",'3.Weekly Hours &amp; Wage Activity'!U503/40 ))),0)</f>
        <v>0</v>
      </c>
      <c r="AM503" s="86">
        <f>IFERROR(IF('3.Weekly Hours &amp; Wage Activity'!V503 = "FT", 1,MIN(1,IF('3.Weekly Hours &amp; Wage Activity'!V503 = "", "",MIN('3.Weekly Hours &amp; Wage Activity'!V503/40,1)),IF('3.Weekly Hours &amp; Wage Activity'!V503="", "",'3.Weekly Hours &amp; Wage Activity'!V503/40 ))),0)</f>
        <v>0</v>
      </c>
      <c r="AN503" s="86">
        <f>IFERROR(IF('3.Weekly Hours &amp; Wage Activity'!W503 = "FT", 1,MIN(1,IF('3.Weekly Hours &amp; Wage Activity'!W503 = "", "",MIN('3.Weekly Hours &amp; Wage Activity'!W503/40,1)),IF('3.Weekly Hours &amp; Wage Activity'!W503="", "",'3.Weekly Hours &amp; Wage Activity'!W503/40 ))),0)</f>
        <v>0</v>
      </c>
      <c r="AO503" s="86">
        <f>IFERROR(IF('3.Weekly Hours &amp; Wage Activity'!X503 = "FT", 1,MIN(1,IF('3.Weekly Hours &amp; Wage Activity'!X503 = "", "",MIN('3.Weekly Hours &amp; Wage Activity'!X503/40,1)),IF('3.Weekly Hours &amp; Wage Activity'!X503="", "",'3.Weekly Hours &amp; Wage Activity'!X503/40 ))),0)</f>
        <v>0</v>
      </c>
      <c r="AP503" s="86">
        <f>IFERROR(IF('3.Weekly Hours &amp; Wage Activity'!Y503 = "FT", 1,MIN(1,IF('3.Weekly Hours &amp; Wage Activity'!Y503 = "", "",MIN('3.Weekly Hours &amp; Wage Activity'!Y503/40,1)),IF('3.Weekly Hours &amp; Wage Activity'!Y503="", "",'3.Weekly Hours &amp; Wage Activity'!Y503/40 ))),0)</f>
        <v>0</v>
      </c>
      <c r="AQ503" s="86">
        <f>IFERROR(IF('3.Weekly Hours &amp; Wage Activity'!Z503 = "FT", 1,MIN(1,IF('3.Weekly Hours &amp; Wage Activity'!Z503 = "", "",MIN('3.Weekly Hours &amp; Wage Activity'!Z503/40,1)),IF('3.Weekly Hours &amp; Wage Activity'!Z503="", "",'3.Weekly Hours &amp; Wage Activity'!Z503/40 ))),0)</f>
        <v>0</v>
      </c>
      <c r="AR503" s="86">
        <f>IFERROR(IF('3.Weekly Hours &amp; Wage Activity'!AA503 = "FT", 1,MIN(1,IF('3.Weekly Hours &amp; Wage Activity'!AA503 = "", "",MIN('3.Weekly Hours &amp; Wage Activity'!AA503/40,1)),IF('3.Weekly Hours &amp; Wage Activity'!AA503="", "",'3.Weekly Hours &amp; Wage Activity'!AA503/40 ))),0)</f>
        <v>0</v>
      </c>
      <c r="AS503" s="86">
        <f>IFERROR(IF('3.Weekly Hours &amp; Wage Activity'!AB503 = "FT", 1,MIN(1,IF('3.Weekly Hours &amp; Wage Activity'!AB503 = "", "",MIN('3.Weekly Hours &amp; Wage Activity'!AB503/40,1)),IF('3.Weekly Hours &amp; Wage Activity'!AB503="", "",'3.Weekly Hours &amp; Wage Activity'!AB503/40 ))),0)</f>
        <v>0</v>
      </c>
      <c r="AT503" s="86">
        <f>IFERROR(IF('3.Weekly Hours &amp; Wage Activity'!AC503 = "FT", 1,MIN(1,IF('3.Weekly Hours &amp; Wage Activity'!AC503 = "", "",MIN('3.Weekly Hours &amp; Wage Activity'!AC503/40,1)),IF('3.Weekly Hours &amp; Wage Activity'!AC503="", "",'3.Weekly Hours &amp; Wage Activity'!AC503/40 ))),0)</f>
        <v>0</v>
      </c>
      <c r="AU503" s="86">
        <f>IFERROR(IF('3.Weekly Hours &amp; Wage Activity'!AD503 = "FT", 1,MIN(1,IF('3.Weekly Hours &amp; Wage Activity'!AD503 = "", "",MIN('3.Weekly Hours &amp; Wage Activity'!AD503/40,1)),IF('3.Weekly Hours &amp; Wage Activity'!AD503="", "",'3.Weekly Hours &amp; Wage Activity'!AD503/40 ))),0)</f>
        <v>0</v>
      </c>
      <c r="AV503" s="86">
        <f>IFERROR(IF('3.Weekly Hours &amp; Wage Activity'!AE503 = "FT", 1,MIN(1,IF('3.Weekly Hours &amp; Wage Activity'!AE503 = "", "",MIN('3.Weekly Hours &amp; Wage Activity'!AE503/40,1)),IF('3.Weekly Hours &amp; Wage Activity'!AE503="", "",'3.Weekly Hours &amp; Wage Activity'!AE503/40 ))),0)</f>
        <v>0</v>
      </c>
      <c r="AW503" s="86">
        <f>IFERROR(IF('3.Weekly Hours &amp; Wage Activity'!AF503 = "FT", 1,MIN(1,IF('3.Weekly Hours &amp; Wage Activity'!AF503 = "", "",MIN('3.Weekly Hours &amp; Wage Activity'!AF503/40,1)),IF('3.Weekly Hours &amp; Wage Activity'!AF503="", "",'3.Weekly Hours &amp; Wage Activity'!AF503/40 ))),0)</f>
        <v>0</v>
      </c>
      <c r="AX503" s="86">
        <f>IFERROR(IF('3.Weekly Hours &amp; Wage Activity'!AG503 = "FT", 1,MIN(1,IF('3.Weekly Hours &amp; Wage Activity'!AG503 = "", "",MIN('3.Weekly Hours &amp; Wage Activity'!AG503/40,1)),IF('3.Weekly Hours &amp; Wage Activity'!AG503="", "",'3.Weekly Hours &amp; Wage Activity'!AG503/40 ))),0)</f>
        <v>0</v>
      </c>
      <c r="AY503" s="523">
        <f>SUM( IF(COUNTIF('3.Weekly Hours &amp; Wage Activity'!J503:Q503, "&lt;&gt;FT") = 0, COLUMNS('3.Weekly Hours &amp; Wage Activity'!J503:AG503) * 40, '3.Weekly Hours &amp; Wage Activity'!J503:AG503))</f>
        <v>0</v>
      </c>
      <c r="AZ503" s="86">
        <f t="shared" si="55"/>
        <v>0</v>
      </c>
      <c r="BA503" s="87">
        <f t="shared" si="56"/>
        <v>0</v>
      </c>
      <c r="BB503" s="74" t="str">
        <f>IF('2.Census &amp; Reference Benchmarks'!K503 = "", "", '2.Census &amp; Reference Benchmarks'!K503)</f>
        <v/>
      </c>
      <c r="BC503" s="185">
        <f>IF('2.Census &amp; Reference Benchmarks'!L503="N/A",IF(OR(AND(G503="",I503=""),AND(G503&lt;DATEVALUE("1/1/2020"),OR(I503="",I503&gt;DATEVALUE("3/31/2020")))),177.14,IF(OR(I503 = "", I503 &gt; DATEVALUE("1/31/2020")), ROUND(177.14*((DATEVALUE("2/1/2020") -G503)/31),1))),IF('2.Census &amp; Reference Benchmarks'!L503="",0,'2.Census &amp; Reference Benchmarks'!L503))</f>
        <v>0</v>
      </c>
      <c r="BD503" s="74" t="str">
        <f>IF('2.Census &amp; Reference Benchmarks'!N503 = "", "", '2.Census &amp; Reference Benchmarks'!N503)</f>
        <v/>
      </c>
      <c r="BE503" s="185">
        <f>IF('2.Census &amp; Reference Benchmarks'!O503="N/A",IF(OR(AND(G503="",I503=""),AND(G503&lt;=DATEVALUE("2/1/2020"),OR(I503="",I503&gt;=DATEVALUE("2/29/2020")))),165.71,IF(AND(G503&gt;DATEVALUE("2/1/2020"),OR(I503="",I503&lt;=DATEVALUE("2/29/2020"))),((DATEVALUE("3/1/2020")-G503)/29)*165.71,"")),IF('2.Census &amp; Reference Benchmarks'!O503="",0,'2.Census &amp; Reference Benchmarks'!O503))</f>
        <v>0</v>
      </c>
    </row>
    <row r="504" spans="1:57" x14ac:dyDescent="0.25">
      <c r="A504" s="3"/>
      <c r="B504" s="56">
        <f>IF('2.Census &amp; Reference Benchmarks'!B504 &lt;&gt;"",'2.Census &amp; Reference Benchmarks'!B504,"")</f>
        <v>0</v>
      </c>
      <c r="C504" s="56">
        <f>IF('2.Census &amp; Reference Benchmarks'!C504 &lt;&gt;"",'2.Census &amp; Reference Benchmarks'!C504,"")</f>
        <v>0</v>
      </c>
      <c r="D504" s="57" t="str">
        <f>IF('2.Census &amp; Reference Benchmarks'!D504 &lt;&gt;"",'2.Census &amp; Reference Benchmarks'!D504,"")</f>
        <v/>
      </c>
      <c r="E504" s="56" t="str">
        <f>IF('2.Census &amp; Reference Benchmarks'!E504 &lt;&gt;"",'2.Census &amp; Reference Benchmarks'!E504,"")</f>
        <v/>
      </c>
      <c r="F504" s="56" t="str">
        <f>IF('2.Census &amp; Reference Benchmarks'!F504 &lt;&gt;"",'2.Census &amp; Reference Benchmarks'!F504,"")</f>
        <v/>
      </c>
      <c r="G504" s="58" t="str">
        <f>IF('2.Census &amp; Reference Benchmarks'!G504 &lt;&gt;"",'2.Census &amp; Reference Benchmarks'!G504,"")</f>
        <v/>
      </c>
      <c r="H504" s="58" t="str">
        <f>IF('2.Census &amp; Reference Benchmarks'!H504 &lt;&gt;"",'2.Census &amp; Reference Benchmarks'!H504,"")</f>
        <v/>
      </c>
      <c r="I504" s="58" t="str">
        <f>IF('2.Census &amp; Reference Benchmarks'!I504 &lt;&gt;"",'2.Census &amp; Reference Benchmarks'!I504,"")</f>
        <v/>
      </c>
      <c r="J504" s="69" t="str">
        <f>IF('2.Census &amp; Reference Benchmarks'!J504 &lt;&gt;"",'2.Census &amp; Reference Benchmarks'!J504,"")</f>
        <v/>
      </c>
      <c r="K504" s="58" t="str">
        <f>IF('7.Safe Harbor Input Data &amp; Calc'!Q506 &lt;&gt; "", '7.Safe Harbor Input Data &amp; Calc'!Q506, "")</f>
        <v/>
      </c>
      <c r="L504" s="59" t="str">
        <f>IF('2.Census &amp; Reference Benchmarks'!T504&lt;&gt; "",'2.Census &amp; Reference Benchmarks'!T504,"")</f>
        <v/>
      </c>
      <c r="M504" s="60">
        <f>'2.Census &amp; Reference Benchmarks'!M504</f>
        <v>0</v>
      </c>
      <c r="N504" s="60">
        <f>'2.Census &amp; Reference Benchmarks'!P504</f>
        <v>0</v>
      </c>
      <c r="O504" s="60">
        <f>'2.Census &amp; Reference Benchmarks'!S504</f>
        <v>0</v>
      </c>
      <c r="P504" s="52">
        <f>IF( AND(I504 &lt; '1. Summary for SBA'!$J$7, I504 &lt;&gt;""), 0, IF(AND(G504="",I504=""),SUM(M504:O504)*4,IF(I504&lt;'1. Summary for SBA'!$J$7,0,IF(K504="Yes",0,IF(H504="Salary",IF(AND(SUM(M504:O504)*4&lt;100000,L504=""),(SUM(M504:O504)/(IF(OR(I504=0,I504&gt;=DATEVALUE("3/31/2020")),DATEVALUE("3/31/2020"),I504)-IF(OR(G504&lt;=DATEVALUE("1/1/2020"), G504 = ""),DATEVALUE("1/1/2020"),IF(OR(MONTH(G504)=1),G504+1,IF(MONTH(G504)=3,G504,G504-1)))))*360,0),0)))))</f>
        <v>0</v>
      </c>
      <c r="Q504" s="52">
        <f t="shared" si="57"/>
        <v>0</v>
      </c>
      <c r="R504" s="67">
        <f t="shared" si="51"/>
        <v>0</v>
      </c>
      <c r="S504" s="53">
        <f>SUM('3.Weekly Hours &amp; Wage Activity'!AI504:BF504)</f>
        <v>0</v>
      </c>
      <c r="T504" s="53">
        <f>IF(AND(I504&lt;&gt; "",  I504 &lt; '1. Summary for SBA'!$J$11 +168, I504 &gt; '1. Summary for SBA'!$J$11),S504+(((168-(I504-'1. Summary for SBA'!$J$11+1))*S504)/((I504-'1. Summary for SBA'!$J$11+1))),0)</f>
        <v>0</v>
      </c>
      <c r="U504" s="369">
        <f>IF(K504= "Yes",0,IF( H504 = "salary",IF(T504 = 0,MAX(0,$R504-$S504), R504-T504),IF( H504 = "Hourly",'6. Hourly EE Wage Reduction'!AA504, 0)))</f>
        <v>0</v>
      </c>
      <c r="V504" s="67">
        <f t="shared" si="52"/>
        <v>0</v>
      </c>
      <c r="W504" s="405" t="str">
        <f>IF(U504 = 0, "No",IF('6. Hourly EE Wage Reduction'!T504 &gt;'6. Hourly EE Wage Reduction'!W504, "Yes", "No"))</f>
        <v>No</v>
      </c>
      <c r="X504" s="67">
        <f t="shared" si="53"/>
        <v>0</v>
      </c>
      <c r="Y504" s="67">
        <f t="shared" si="54"/>
        <v>0</v>
      </c>
      <c r="AA504" s="86">
        <f>IFERROR(IF('3.Weekly Hours &amp; Wage Activity'!J504 = "FT", 1,MIN(1,IF('3.Weekly Hours &amp; Wage Activity'!J504 = "", "",MIN('3.Weekly Hours &amp; Wage Activity'!J504/40,1)),IF('3.Weekly Hours &amp; Wage Activity'!J504="", "",'3.Weekly Hours &amp; Wage Activity'!J504/40 ))),0)</f>
        <v>0</v>
      </c>
      <c r="AB504" s="86">
        <f>IFERROR(IF('3.Weekly Hours &amp; Wage Activity'!K504 = "FT", 1,MIN(1,IF('3.Weekly Hours &amp; Wage Activity'!K504 = "", "",MIN('3.Weekly Hours &amp; Wage Activity'!K504/40,1)),IF('3.Weekly Hours &amp; Wage Activity'!K504="", "",'3.Weekly Hours &amp; Wage Activity'!K504/40 ))),0)</f>
        <v>0</v>
      </c>
      <c r="AC504" s="86">
        <f>IFERROR(IF('3.Weekly Hours &amp; Wage Activity'!L504 = "FT", 1,MIN(1,IF('3.Weekly Hours &amp; Wage Activity'!L504 = "", "",MIN('3.Weekly Hours &amp; Wage Activity'!L504/40,1)),IF('3.Weekly Hours &amp; Wage Activity'!L504="", "",'3.Weekly Hours &amp; Wage Activity'!L504/40 ))),0)</f>
        <v>0</v>
      </c>
      <c r="AD504" s="86">
        <f>IFERROR(IF('3.Weekly Hours &amp; Wage Activity'!M504 = "FT", 1,MIN(1,IF('3.Weekly Hours &amp; Wage Activity'!M504 = "", "",MIN('3.Weekly Hours &amp; Wage Activity'!M504/40,1)),IF('3.Weekly Hours &amp; Wage Activity'!M504="", "",'3.Weekly Hours &amp; Wage Activity'!M504/40 ))),0)</f>
        <v>0</v>
      </c>
      <c r="AE504" s="86">
        <f>IFERROR(IF('3.Weekly Hours &amp; Wage Activity'!N504 = "FT", 1,MIN(1,IF('3.Weekly Hours &amp; Wage Activity'!N504 = "", "",MIN('3.Weekly Hours &amp; Wage Activity'!N504/40,1)),IF('3.Weekly Hours &amp; Wage Activity'!N504="", "",'3.Weekly Hours &amp; Wage Activity'!N504/40 ))),0)</f>
        <v>0</v>
      </c>
      <c r="AF504" s="86">
        <f>IFERROR(IF('3.Weekly Hours &amp; Wage Activity'!O504 = "FT", 1,MIN(1,IF('3.Weekly Hours &amp; Wage Activity'!O504 = "", "",MIN('3.Weekly Hours &amp; Wage Activity'!O504/40,1)),IF('3.Weekly Hours &amp; Wage Activity'!O504="", "",'3.Weekly Hours &amp; Wage Activity'!O504/40 ))),0)</f>
        <v>0</v>
      </c>
      <c r="AG504" s="86">
        <f>IFERROR(IF('3.Weekly Hours &amp; Wage Activity'!P504 = "FT", 1,MIN(1,IF('3.Weekly Hours &amp; Wage Activity'!P504 = "", "",MIN('3.Weekly Hours &amp; Wage Activity'!P504/40,1)),IF('3.Weekly Hours &amp; Wage Activity'!P504="", "",'3.Weekly Hours &amp; Wage Activity'!P504/40 ))),0)</f>
        <v>0</v>
      </c>
      <c r="AH504" s="86">
        <f>IFERROR(IF('3.Weekly Hours &amp; Wage Activity'!Q504 = "FT", 1,MIN(1,IF('3.Weekly Hours &amp; Wage Activity'!Q504 = "", "",MIN('3.Weekly Hours &amp; Wage Activity'!Q504/40,1)),IF('3.Weekly Hours &amp; Wage Activity'!Q504="", "",'3.Weekly Hours &amp; Wage Activity'!Q504/40 ))),0)</f>
        <v>0</v>
      </c>
      <c r="AI504" s="86">
        <f>IFERROR(IF('3.Weekly Hours &amp; Wage Activity'!R504 = "FT", 1,MIN(1,IF('3.Weekly Hours &amp; Wage Activity'!R504 = "", "",MIN('3.Weekly Hours &amp; Wage Activity'!R504/40,1)),IF('3.Weekly Hours &amp; Wage Activity'!R504="", "",'3.Weekly Hours &amp; Wage Activity'!R504/40 ))),0)</f>
        <v>0</v>
      </c>
      <c r="AJ504" s="86">
        <f>IFERROR(IF('3.Weekly Hours &amp; Wage Activity'!S504 = "FT", 1,MIN(1,IF('3.Weekly Hours &amp; Wage Activity'!S504 = "", "",MIN('3.Weekly Hours &amp; Wage Activity'!S504/40,1)),IF('3.Weekly Hours &amp; Wage Activity'!S504="", "",'3.Weekly Hours &amp; Wage Activity'!S504/40 ))),0)</f>
        <v>0</v>
      </c>
      <c r="AK504" s="86">
        <f>IFERROR(IF('3.Weekly Hours &amp; Wage Activity'!T504 = "FT", 1,MIN(1,IF('3.Weekly Hours &amp; Wage Activity'!T504 = "", "",MIN('3.Weekly Hours &amp; Wage Activity'!T504/40,1)),IF('3.Weekly Hours &amp; Wage Activity'!T504="", "",'3.Weekly Hours &amp; Wage Activity'!T504/40 ))),0)</f>
        <v>0</v>
      </c>
      <c r="AL504" s="86">
        <f>IFERROR(IF('3.Weekly Hours &amp; Wage Activity'!U504 = "FT", 1,MIN(1,IF('3.Weekly Hours &amp; Wage Activity'!U504 = "", "",MIN('3.Weekly Hours &amp; Wage Activity'!U504/40,1)),IF('3.Weekly Hours &amp; Wage Activity'!U504="", "",'3.Weekly Hours &amp; Wage Activity'!U504/40 ))),0)</f>
        <v>0</v>
      </c>
      <c r="AM504" s="86">
        <f>IFERROR(IF('3.Weekly Hours &amp; Wage Activity'!V504 = "FT", 1,MIN(1,IF('3.Weekly Hours &amp; Wage Activity'!V504 = "", "",MIN('3.Weekly Hours &amp; Wage Activity'!V504/40,1)),IF('3.Weekly Hours &amp; Wage Activity'!V504="", "",'3.Weekly Hours &amp; Wage Activity'!V504/40 ))),0)</f>
        <v>0</v>
      </c>
      <c r="AN504" s="86">
        <f>IFERROR(IF('3.Weekly Hours &amp; Wage Activity'!W504 = "FT", 1,MIN(1,IF('3.Weekly Hours &amp; Wage Activity'!W504 = "", "",MIN('3.Weekly Hours &amp; Wage Activity'!W504/40,1)),IF('3.Weekly Hours &amp; Wage Activity'!W504="", "",'3.Weekly Hours &amp; Wage Activity'!W504/40 ))),0)</f>
        <v>0</v>
      </c>
      <c r="AO504" s="86">
        <f>IFERROR(IF('3.Weekly Hours &amp; Wage Activity'!X504 = "FT", 1,MIN(1,IF('3.Weekly Hours &amp; Wage Activity'!X504 = "", "",MIN('3.Weekly Hours &amp; Wage Activity'!X504/40,1)),IF('3.Weekly Hours &amp; Wage Activity'!X504="", "",'3.Weekly Hours &amp; Wage Activity'!X504/40 ))),0)</f>
        <v>0</v>
      </c>
      <c r="AP504" s="86">
        <f>IFERROR(IF('3.Weekly Hours &amp; Wage Activity'!Y504 = "FT", 1,MIN(1,IF('3.Weekly Hours &amp; Wage Activity'!Y504 = "", "",MIN('3.Weekly Hours &amp; Wage Activity'!Y504/40,1)),IF('3.Weekly Hours &amp; Wage Activity'!Y504="", "",'3.Weekly Hours &amp; Wage Activity'!Y504/40 ))),0)</f>
        <v>0</v>
      </c>
      <c r="AQ504" s="86">
        <f>IFERROR(IF('3.Weekly Hours &amp; Wage Activity'!Z504 = "FT", 1,MIN(1,IF('3.Weekly Hours &amp; Wage Activity'!Z504 = "", "",MIN('3.Weekly Hours &amp; Wage Activity'!Z504/40,1)),IF('3.Weekly Hours &amp; Wage Activity'!Z504="", "",'3.Weekly Hours &amp; Wage Activity'!Z504/40 ))),0)</f>
        <v>0</v>
      </c>
      <c r="AR504" s="86">
        <f>IFERROR(IF('3.Weekly Hours &amp; Wage Activity'!AA504 = "FT", 1,MIN(1,IF('3.Weekly Hours &amp; Wage Activity'!AA504 = "", "",MIN('3.Weekly Hours &amp; Wage Activity'!AA504/40,1)),IF('3.Weekly Hours &amp; Wage Activity'!AA504="", "",'3.Weekly Hours &amp; Wage Activity'!AA504/40 ))),0)</f>
        <v>0</v>
      </c>
      <c r="AS504" s="86">
        <f>IFERROR(IF('3.Weekly Hours &amp; Wage Activity'!AB504 = "FT", 1,MIN(1,IF('3.Weekly Hours &amp; Wage Activity'!AB504 = "", "",MIN('3.Weekly Hours &amp; Wage Activity'!AB504/40,1)),IF('3.Weekly Hours &amp; Wage Activity'!AB504="", "",'3.Weekly Hours &amp; Wage Activity'!AB504/40 ))),0)</f>
        <v>0</v>
      </c>
      <c r="AT504" s="86">
        <f>IFERROR(IF('3.Weekly Hours &amp; Wage Activity'!AC504 = "FT", 1,MIN(1,IF('3.Weekly Hours &amp; Wage Activity'!AC504 = "", "",MIN('3.Weekly Hours &amp; Wage Activity'!AC504/40,1)),IF('3.Weekly Hours &amp; Wage Activity'!AC504="", "",'3.Weekly Hours &amp; Wage Activity'!AC504/40 ))),0)</f>
        <v>0</v>
      </c>
      <c r="AU504" s="86">
        <f>IFERROR(IF('3.Weekly Hours &amp; Wage Activity'!AD504 = "FT", 1,MIN(1,IF('3.Weekly Hours &amp; Wage Activity'!AD504 = "", "",MIN('3.Weekly Hours &amp; Wage Activity'!AD504/40,1)),IF('3.Weekly Hours &amp; Wage Activity'!AD504="", "",'3.Weekly Hours &amp; Wage Activity'!AD504/40 ))),0)</f>
        <v>0</v>
      </c>
      <c r="AV504" s="86">
        <f>IFERROR(IF('3.Weekly Hours &amp; Wage Activity'!AE504 = "FT", 1,MIN(1,IF('3.Weekly Hours &amp; Wage Activity'!AE504 = "", "",MIN('3.Weekly Hours &amp; Wage Activity'!AE504/40,1)),IF('3.Weekly Hours &amp; Wage Activity'!AE504="", "",'3.Weekly Hours &amp; Wage Activity'!AE504/40 ))),0)</f>
        <v>0</v>
      </c>
      <c r="AW504" s="86">
        <f>IFERROR(IF('3.Weekly Hours &amp; Wage Activity'!AF504 = "FT", 1,MIN(1,IF('3.Weekly Hours &amp; Wage Activity'!AF504 = "", "",MIN('3.Weekly Hours &amp; Wage Activity'!AF504/40,1)),IF('3.Weekly Hours &amp; Wage Activity'!AF504="", "",'3.Weekly Hours &amp; Wage Activity'!AF504/40 ))),0)</f>
        <v>0</v>
      </c>
      <c r="AX504" s="86">
        <f>IFERROR(IF('3.Weekly Hours &amp; Wage Activity'!AG504 = "FT", 1,MIN(1,IF('3.Weekly Hours &amp; Wage Activity'!AG504 = "", "",MIN('3.Weekly Hours &amp; Wage Activity'!AG504/40,1)),IF('3.Weekly Hours &amp; Wage Activity'!AG504="", "",'3.Weekly Hours &amp; Wage Activity'!AG504/40 ))),0)</f>
        <v>0</v>
      </c>
      <c r="AY504" s="523">
        <f>SUM( IF(COUNTIF('3.Weekly Hours &amp; Wage Activity'!J504:Q504, "&lt;&gt;FT") = 0, COLUMNS('3.Weekly Hours &amp; Wage Activity'!J504:AG504) * 40, '3.Weekly Hours &amp; Wage Activity'!J504:AG504))</f>
        <v>0</v>
      </c>
      <c r="AZ504" s="86">
        <f t="shared" si="55"/>
        <v>0</v>
      </c>
      <c r="BA504" s="87">
        <f t="shared" si="56"/>
        <v>0</v>
      </c>
      <c r="BB504" s="74" t="str">
        <f>IF('2.Census &amp; Reference Benchmarks'!K504 = "", "", '2.Census &amp; Reference Benchmarks'!K504)</f>
        <v/>
      </c>
      <c r="BC504" s="185">
        <f>IF('2.Census &amp; Reference Benchmarks'!L504="N/A",IF(OR(AND(G504="",I504=""),AND(G504&lt;DATEVALUE("1/1/2020"),OR(I504="",I504&gt;DATEVALUE("3/31/2020")))),177.14,IF(OR(I504 = "", I504 &gt; DATEVALUE("1/31/2020")), ROUND(177.14*((DATEVALUE("2/1/2020") -G504)/31),1))),IF('2.Census &amp; Reference Benchmarks'!L504="",0,'2.Census &amp; Reference Benchmarks'!L504))</f>
        <v>0</v>
      </c>
      <c r="BD504" s="74" t="str">
        <f>IF('2.Census &amp; Reference Benchmarks'!N504 = "", "", '2.Census &amp; Reference Benchmarks'!N504)</f>
        <v/>
      </c>
      <c r="BE504" s="185">
        <f>IF('2.Census &amp; Reference Benchmarks'!O504="N/A",IF(OR(AND(G504="",I504=""),AND(G504&lt;=DATEVALUE("2/1/2020"),OR(I504="",I504&gt;=DATEVALUE("2/29/2020")))),165.71,IF(AND(G504&gt;DATEVALUE("2/1/2020"),OR(I504="",I504&lt;=DATEVALUE("2/29/2020"))),((DATEVALUE("3/1/2020")-G504)/29)*165.71,"")),IF('2.Census &amp; Reference Benchmarks'!O504="",0,'2.Census &amp; Reference Benchmarks'!O504))</f>
        <v>0</v>
      </c>
    </row>
    <row r="506" spans="1:57" ht="15.75" thickBot="1" x14ac:dyDescent="0.3">
      <c r="L506" s="430" t="s">
        <v>61</v>
      </c>
      <c r="M506" s="431">
        <f>SUM(M$5:M504)</f>
        <v>0</v>
      </c>
      <c r="N506" s="431">
        <f>SUM(N$5:N504)</f>
        <v>0</v>
      </c>
      <c r="O506" s="431">
        <f>SUM(O$5:O504)</f>
        <v>0</v>
      </c>
      <c r="P506" s="431">
        <f>SUM(P$5:P504)</f>
        <v>0</v>
      </c>
      <c r="Q506" s="431">
        <f>SUM(Q$5:Q504)</f>
        <v>0</v>
      </c>
      <c r="R506" s="431">
        <f>SUM(R$5:R504)</f>
        <v>0</v>
      </c>
      <c r="S506" s="431">
        <f>SUM(S$5:S504)</f>
        <v>0</v>
      </c>
      <c r="T506" s="556"/>
      <c r="U506" s="431">
        <f>SUM(U$5:U504)</f>
        <v>0</v>
      </c>
      <c r="V506" s="431">
        <f>SUM(V$5:V504)</f>
        <v>0</v>
      </c>
      <c r="W506" s="431"/>
      <c r="X506" s="431">
        <f>SUM(X$5:X504)</f>
        <v>0</v>
      </c>
      <c r="Y506" s="431">
        <f>SUM(Y$5:Y504)</f>
        <v>0</v>
      </c>
      <c r="Z506" s="32"/>
      <c r="AA506" s="432">
        <f>ROUND(SUM(AA$5:AA504),1)</f>
        <v>0</v>
      </c>
      <c r="AB506" s="432">
        <f>ROUND(SUM(AB$5:AB504),1)</f>
        <v>0</v>
      </c>
      <c r="AC506" s="432">
        <f>ROUND(SUM(AC$5:AC504),1)</f>
        <v>0</v>
      </c>
      <c r="AD506" s="432">
        <f>ROUND(SUM(AD$5:AD504),1)</f>
        <v>0</v>
      </c>
      <c r="AE506" s="432">
        <f>ROUND(SUM(AE$5:AE504),1)</f>
        <v>0</v>
      </c>
      <c r="AF506" s="432">
        <f>ROUND(SUM(AF$5:AF504),1)</f>
        <v>0</v>
      </c>
      <c r="AG506" s="432">
        <f>ROUND(SUM(AG$5:AG504),1)</f>
        <v>0</v>
      </c>
      <c r="AH506" s="432">
        <f>ROUND(SUM(AH$5:AH504),1)</f>
        <v>0</v>
      </c>
      <c r="AI506" s="432">
        <f>ROUND(SUM(AI$5:AI504),1)</f>
        <v>0</v>
      </c>
      <c r="AJ506" s="432">
        <f>ROUND(SUM(AJ$5:AJ504),1)</f>
        <v>0</v>
      </c>
      <c r="AK506" s="432">
        <f>ROUND(SUM(AK$5:AK504),1)</f>
        <v>0</v>
      </c>
      <c r="AL506" s="432">
        <f>ROUND(SUM(AL$5:AL504),1)</f>
        <v>0</v>
      </c>
      <c r="AM506" s="432">
        <f>ROUND(SUM(AM$5:AM504),1)</f>
        <v>0</v>
      </c>
      <c r="AN506" s="432">
        <f>ROUND(SUM(AN$5:AN504),1)</f>
        <v>0</v>
      </c>
      <c r="AO506" s="432">
        <f>ROUND(SUM(AO$5:AO504),1)</f>
        <v>0</v>
      </c>
      <c r="AP506" s="432">
        <f>ROUND(SUM(AP$5:AP504),1)</f>
        <v>0</v>
      </c>
      <c r="AQ506" s="432">
        <f>ROUND(SUM(AQ$5:AQ504),1)</f>
        <v>0</v>
      </c>
      <c r="AR506" s="432">
        <f>ROUND(SUM(AR$5:AR504),1)</f>
        <v>0</v>
      </c>
      <c r="AS506" s="432">
        <f>ROUND(SUM(AS$5:AS504),1)</f>
        <v>0</v>
      </c>
      <c r="AT506" s="432">
        <f>ROUND(SUM(AT$5:AT504),1)</f>
        <v>0</v>
      </c>
      <c r="AU506" s="432">
        <f>ROUND(SUM(AU$5:AU504),1)</f>
        <v>0</v>
      </c>
      <c r="AV506" s="432">
        <f>ROUND(SUM(AV$5:AV504),1)</f>
        <v>0</v>
      </c>
      <c r="AW506" s="432">
        <f>ROUND(SUM(AW$5:AW504),1)</f>
        <v>0</v>
      </c>
      <c r="AX506" s="432">
        <f>ROUND(SUM(AX$5:AX504),1)</f>
        <v>0</v>
      </c>
      <c r="AY506" s="432">
        <f>SUM(AY$5:AY504)</f>
        <v>0</v>
      </c>
      <c r="AZ506" s="432">
        <f>ROUND(SUM(AZ$5:AZ504),1)</f>
        <v>0</v>
      </c>
      <c r="BA506" s="432">
        <f>SUM(BA$5:BA504)</f>
        <v>0</v>
      </c>
      <c r="BB506" s="433"/>
      <c r="BC506" s="432">
        <f>SUM(BC$5:BC504)</f>
        <v>0</v>
      </c>
      <c r="BD506" s="434"/>
      <c r="BE506" s="432">
        <f>SUM(BE$5:BE504)</f>
        <v>0</v>
      </c>
    </row>
    <row r="507" spans="1:57" ht="15.75" thickTop="1" x14ac:dyDescent="0.25">
      <c r="R507" s="435"/>
    </row>
    <row r="508" spans="1:57" x14ac:dyDescent="0.25">
      <c r="M508" s="436" t="s">
        <v>91</v>
      </c>
      <c r="N508" s="437"/>
      <c r="AA508" s="438" t="s">
        <v>94</v>
      </c>
      <c r="AF508" s="437"/>
    </row>
    <row r="509" spans="1:57" x14ac:dyDescent="0.25">
      <c r="L509" s="27"/>
      <c r="M509" s="429"/>
      <c r="P509" s="32"/>
      <c r="R509" s="27"/>
      <c r="AE509" s="418" t="s">
        <v>95</v>
      </c>
      <c r="AF509" s="25">
        <f>'1. Summary for SBA'!AC108</f>
        <v>0</v>
      </c>
    </row>
    <row r="510" spans="1:57" x14ac:dyDescent="0.25">
      <c r="M510" s="424"/>
      <c r="N510" s="425" t="s">
        <v>111</v>
      </c>
      <c r="O510" s="426"/>
      <c r="P510" s="427" t="s">
        <v>92</v>
      </c>
      <c r="Q510" s="428" t="s">
        <v>93</v>
      </c>
      <c r="AE510" s="418" t="s">
        <v>96</v>
      </c>
      <c r="AF510" s="30">
        <f>BA506</f>
        <v>0</v>
      </c>
    </row>
    <row r="511" spans="1:57" x14ac:dyDescent="0.25">
      <c r="M511" s="413"/>
      <c r="N511" s="414" t="s">
        <v>110</v>
      </c>
      <c r="O511" s="415"/>
      <c r="P511" s="416">
        <f>U506</f>
        <v>0</v>
      </c>
      <c r="Q511" s="417">
        <f>Y506</f>
        <v>0</v>
      </c>
      <c r="AE511" s="418" t="s">
        <v>97</v>
      </c>
      <c r="AF511" s="419">
        <f>IF(OR(AF509 =0, AF510 =0), MAX(AF509,AF510),MIN(AF509,AF510))</f>
        <v>0</v>
      </c>
    </row>
    <row r="512" spans="1:57" x14ac:dyDescent="0.25">
      <c r="M512" s="420"/>
      <c r="AC512" s="394" t="s">
        <v>98</v>
      </c>
      <c r="AD512" s="394"/>
      <c r="AE512" s="421"/>
      <c r="AF512" s="422">
        <f>IF(AF511&lt;&gt;0,MAX((AZ506/AF511),0),0)</f>
        <v>0</v>
      </c>
    </row>
    <row r="513" spans="12:13" x14ac:dyDescent="0.25">
      <c r="L513" s="423"/>
      <c r="M513" s="413"/>
    </row>
  </sheetData>
  <sheetProtection algorithmName="SHA-512" hashValue="gJnKU2o39dG3cnLS1HvJ0O87wqLk9h8G1z+HveDOT7WaJrQzEgM2s2tjuSezzKSlA6FXXsq6MmOjklYRdL+oJA==" saltValue="fr0elEPIUIvO7mOYGr00Vw==" spinCount="100000" sheet="1" formatCells="0" formatColumns="0" formatRows="0" insertColumns="0" insertRows="0"/>
  <mergeCells count="6">
    <mergeCell ref="B1:E2"/>
    <mergeCell ref="F1:L2"/>
    <mergeCell ref="AA3:BE3"/>
    <mergeCell ref="B3:C3"/>
    <mergeCell ref="D3:J3"/>
    <mergeCell ref="K3:Y3"/>
  </mergeCells>
  <conditionalFormatting sqref="L5:L504">
    <cfRule type="expression" dxfId="16" priority="476">
      <formula>#REF! = "No"</formula>
    </cfRule>
  </conditionalFormatting>
  <conditionalFormatting sqref="U5:U504">
    <cfRule type="expression" dxfId="15" priority="8">
      <formula>AND($H5 = "Hourly",$U5 &gt; 0)</formula>
    </cfRule>
    <cfRule type="expression" dxfId="14" priority="9">
      <formula>AND($U5 &gt;0,$H5 = "Salary")</formula>
    </cfRule>
  </conditionalFormatting>
  <conditionalFormatting sqref="AA5:BA504">
    <cfRule type="expression" dxfId="13" priority="477">
      <formula xml:space="preserve"> #REF! &lt; $BA5</formula>
    </cfRule>
  </conditionalFormatting>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FBB7A1-82E9-417E-B8AC-53663C53CAAB}">
  <dimension ref="B1:AC507"/>
  <sheetViews>
    <sheetView topLeftCell="A2" zoomScaleNormal="100" workbookViewId="0">
      <pane xSplit="5" ySplit="2" topLeftCell="F4" activePane="bottomRight" state="frozen"/>
      <selection activeCell="A2" sqref="A2"/>
      <selection pane="topRight" activeCell="F2" sqref="F2"/>
      <selection pane="bottomLeft" activeCell="A4" sqref="A4"/>
      <selection pane="bottomRight" activeCell="L4" sqref="L4"/>
    </sheetView>
  </sheetViews>
  <sheetFormatPr defaultRowHeight="15" x14ac:dyDescent="0.25"/>
  <cols>
    <col min="1" max="1" width="0.7109375" style="385" customWidth="1"/>
    <col min="2" max="10" width="14.42578125" style="385" customWidth="1"/>
    <col min="11" max="11" width="14.42578125" style="385" hidden="1" customWidth="1"/>
    <col min="12" max="17" width="14.42578125" style="385" customWidth="1"/>
    <col min="18" max="18" width="14.42578125" style="487" customWidth="1"/>
    <col min="19" max="26" width="14.42578125" style="385" customWidth="1"/>
    <col min="27" max="27" width="14.42578125" style="3" customWidth="1"/>
    <col min="28" max="28" width="8.42578125" style="385" customWidth="1"/>
    <col min="29" max="16384" width="9.140625" style="385"/>
  </cols>
  <sheetData>
    <row r="1" spans="2:29" ht="15.75" hidden="1" thickBot="1" x14ac:dyDescent="0.3"/>
    <row r="2" spans="2:29" ht="69.75" customHeight="1" thickBot="1" x14ac:dyDescent="0.3">
      <c r="B2" s="579" t="s">
        <v>163</v>
      </c>
      <c r="C2" s="580"/>
      <c r="D2" s="634"/>
      <c r="E2" s="634"/>
      <c r="F2" s="634"/>
      <c r="G2" s="649" t="s">
        <v>343</v>
      </c>
      <c r="H2" s="649"/>
      <c r="I2" s="649"/>
      <c r="J2" s="649"/>
      <c r="K2" s="649"/>
      <c r="L2" s="649"/>
      <c r="M2" s="649"/>
      <c r="AC2" s="412"/>
    </row>
    <row r="3" spans="2:29" ht="34.5" customHeight="1" thickBot="1" x14ac:dyDescent="0.3">
      <c r="B3" s="588" t="s">
        <v>164</v>
      </c>
      <c r="C3" s="646"/>
      <c r="D3" s="582" t="s">
        <v>165</v>
      </c>
      <c r="E3" s="647"/>
      <c r="F3" s="647"/>
      <c r="G3" s="647"/>
      <c r="H3" s="647"/>
      <c r="I3" s="647"/>
      <c r="J3" s="648"/>
      <c r="K3" s="643" t="s">
        <v>166</v>
      </c>
      <c r="L3" s="644"/>
      <c r="M3" s="644"/>
      <c r="N3" s="644"/>
      <c r="O3" s="644"/>
      <c r="P3" s="644"/>
      <c r="Q3" s="644"/>
      <c r="R3" s="644"/>
      <c r="S3" s="644"/>
      <c r="T3" s="644"/>
      <c r="U3" s="644"/>
      <c r="V3" s="644"/>
      <c r="W3" s="644"/>
      <c r="X3" s="644"/>
      <c r="Y3" s="644"/>
      <c r="Z3" s="644"/>
      <c r="AA3" s="645"/>
    </row>
    <row r="4" spans="2:29" s="394" customFormat="1" ht="90.75" thickBot="1" x14ac:dyDescent="0.3">
      <c r="B4" s="42" t="s">
        <v>20</v>
      </c>
      <c r="C4" s="43" t="s">
        <v>0</v>
      </c>
      <c r="D4" s="36" t="s">
        <v>480</v>
      </c>
      <c r="E4" s="37" t="s">
        <v>22</v>
      </c>
      <c r="F4" s="37" t="s">
        <v>2</v>
      </c>
      <c r="G4" s="61" t="s">
        <v>23</v>
      </c>
      <c r="H4" s="62" t="s">
        <v>159</v>
      </c>
      <c r="I4" s="61" t="s">
        <v>24</v>
      </c>
      <c r="J4" s="373" t="s">
        <v>25</v>
      </c>
      <c r="K4" s="375" t="s">
        <v>182</v>
      </c>
      <c r="L4" s="64" t="s">
        <v>59</v>
      </c>
      <c r="M4" s="54" t="s">
        <v>41</v>
      </c>
      <c r="N4" s="82" t="s">
        <v>169</v>
      </c>
      <c r="O4" s="54" t="s">
        <v>42</v>
      </c>
      <c r="P4" s="55" t="s">
        <v>168</v>
      </c>
      <c r="Q4" s="54" t="s">
        <v>43</v>
      </c>
      <c r="R4" s="368" t="s">
        <v>167</v>
      </c>
      <c r="S4" s="65" t="s">
        <v>277</v>
      </c>
      <c r="T4" s="66" t="s">
        <v>275</v>
      </c>
      <c r="U4" s="55" t="s">
        <v>143</v>
      </c>
      <c r="V4" s="65" t="s">
        <v>144</v>
      </c>
      <c r="W4" s="68" t="s">
        <v>145</v>
      </c>
      <c r="X4" s="54" t="s">
        <v>146</v>
      </c>
      <c r="Y4" s="66" t="s">
        <v>147</v>
      </c>
      <c r="Z4" s="66" t="s">
        <v>148</v>
      </c>
      <c r="AA4" s="81" t="s">
        <v>149</v>
      </c>
    </row>
    <row r="5" spans="2:29" x14ac:dyDescent="0.25">
      <c r="B5" s="56">
        <f>IF('3.Weekly Hours &amp; Wage Activity'!B5 &lt;&gt;"", '3.Weekly Hours &amp; Wage Activity'!B5,"")</f>
        <v>0</v>
      </c>
      <c r="C5" s="56">
        <f>IF('3.Weekly Hours &amp; Wage Activity'!C5 &lt;&gt;"", '3.Weekly Hours &amp; Wage Activity'!C5,"")</f>
        <v>0</v>
      </c>
      <c r="D5" s="57" t="str">
        <f>IF('3.Weekly Hours &amp; Wage Activity'!D5 &lt;&gt;"", '3.Weekly Hours &amp; Wage Activity'!D5,"")</f>
        <v/>
      </c>
      <c r="E5" s="56" t="str">
        <f>IF('3.Weekly Hours &amp; Wage Activity'!E5 &lt;&gt;"", '3.Weekly Hours &amp; Wage Activity'!E5,"")</f>
        <v/>
      </c>
      <c r="F5" s="353" t="str">
        <f>IF('3.Weekly Hours &amp; Wage Activity'!F5 &lt;&gt;"", '3.Weekly Hours &amp; Wage Activity'!F5,"")</f>
        <v/>
      </c>
      <c r="G5" s="58" t="str">
        <f>IF('3.Weekly Hours &amp; Wage Activity'!G5 &lt;&gt;"", '3.Weekly Hours &amp; Wage Activity'!G5,"")</f>
        <v/>
      </c>
      <c r="H5" s="58" t="str">
        <f>IF('2.Census &amp; Reference Benchmarks'!H5 = "", "", '2.Census &amp; Reference Benchmarks'!H5)</f>
        <v/>
      </c>
      <c r="I5" s="58" t="str">
        <f>IF('3.Weekly Hours &amp; Wage Activity'!H5 &lt;&gt;"", '3.Weekly Hours &amp; Wage Activity'!H5,"")</f>
        <v/>
      </c>
      <c r="J5" s="374" t="str">
        <f>IF('3.Weekly Hours &amp; Wage Activity'!I5 &lt;&gt;"", '3.Weekly Hours &amp; Wage Activity'!I5,"")</f>
        <v/>
      </c>
      <c r="K5" s="376" t="str">
        <f>IF('7.Safe Harbor Input Data &amp; Calc'!Q7 &lt;&gt; "", '7.Safe Harbor Input Data &amp; Calc'!Q7, "")</f>
        <v>No</v>
      </c>
      <c r="L5" s="59" t="str">
        <f>IF('2.Census &amp; Reference Benchmarks'!T5&lt;&gt; "",'2.Census &amp; Reference Benchmarks'!T5,"")</f>
        <v/>
      </c>
      <c r="M5" s="35">
        <f>IF('2.Census &amp; Reference Benchmarks'!M5 = "", 0,'2.Census &amp; Reference Benchmarks'!M5)</f>
        <v>0</v>
      </c>
      <c r="N5" s="366">
        <f>IF('5. Wage &amp; FTE Reductions'!BC5 = "", 0,'5. Wage &amp; FTE Reductions'!BC5)</f>
        <v>0</v>
      </c>
      <c r="O5" s="35">
        <f>IF('2.Census &amp; Reference Benchmarks'!P5 = "", 0,'2.Census &amp; Reference Benchmarks'!P5)</f>
        <v>0</v>
      </c>
      <c r="P5" s="367">
        <f>IF('5. Wage &amp; FTE Reductions'!BE5 = "", 0, '5. Wage &amp; FTE Reductions'!BE5)</f>
        <v>0</v>
      </c>
      <c r="Q5" s="60">
        <f>IF('2.Census &amp; Reference Benchmarks'!S5 = "", 0, '2.Census &amp; Reference Benchmarks'!S5)</f>
        <v>0</v>
      </c>
      <c r="R5" s="367">
        <f>IF('2.Census &amp; Reference Benchmarks'!Q5="FT",IF(OR(G5 &lt;= DATEVALUE("3/1/2020"), G5 = ""),177.14,( (IF(OR(I5 = "", I5 &gt; DATEVALUE("3/31/2020")), DATEVALUE("3/31/2020"),I5) -G5)/ 31) *177.14),IF('2.Census &amp; Reference Benchmarks'!R5="",0,'2.Census &amp; Reference Benchmarks'!R5))</f>
        <v>0</v>
      </c>
      <c r="S5" s="488" t="str">
        <f>IFERROR(IF(AND( I5 &lt; '1. Summary for SBA'!$J$7,'1. Summary for SBA'!$J$7 &lt;&gt; ""),0,IF(K5 = "Yes", 0,IF(OR(R5= "", R5 + P5+N5 = 0),"",(M5+O5+Q5)/(R5+P5+N5)))),0)</f>
        <v/>
      </c>
      <c r="T5" s="488" t="str">
        <f>IF(S5 = "", "",S5*0.75)</f>
        <v/>
      </c>
      <c r="U5" s="488" t="str">
        <f>IF(T5 = "", "",SUM('3.Weekly Hours &amp; Wage Activity'!AI5:BF5))</f>
        <v/>
      </c>
      <c r="V5" s="489" t="str">
        <f>IF(U5 = "", "",SUM(IF(COUNTIF('3.Weekly Hours &amp; Wage Activity'!J5:Q5, "&lt;&gt;FT") = 0, COLUMNS('3.Weekly Hours &amp; Wage Activity'!J5:AG5) * 40, '3.Weekly Hours &amp; Wage Activity'!J5:AG5)))</f>
        <v/>
      </c>
      <c r="W5" s="490" t="str">
        <f>IF(V5 = 0,0,IF(V5 = "", "",U5/V5))</f>
        <v/>
      </c>
      <c r="X5" s="553" t="str">
        <f>IF(W5 = "", "",IF(T5-W5 &gt; 0, ROUND(T5 - W5, 2),0))</f>
        <v/>
      </c>
      <c r="Y5" s="491" t="str">
        <f>IFERROR(IF(X5 = "", "",ROUND((N5 + P5+R5)/(((IF(OR(I5 &gt;= DATEVALUE("3/31/2020"),I5= ""),DATEVALUE("4/1/2020"),I5)-IF(OR(G5&lt;DATEVALUE("1/1/2020"), G5 =""),DATEVALUE("1/1/2020"),G5)))/7),2)),0)</f>
        <v/>
      </c>
      <c r="Z5" s="490">
        <f>IF(Y5 = "", 0,X5*Y5)</f>
        <v>0</v>
      </c>
      <c r="AA5" s="377">
        <f>IF(H5 = "Salary", 0,IF(L5 &lt;&gt; "", 0,IF( Z5 = "","",Z5*24)))</f>
        <v>0</v>
      </c>
    </row>
    <row r="6" spans="2:29" x14ac:dyDescent="0.25">
      <c r="B6" s="56">
        <f>IF('3.Weekly Hours &amp; Wage Activity'!B6 &lt;&gt;"", '3.Weekly Hours &amp; Wage Activity'!B6,"")</f>
        <v>0</v>
      </c>
      <c r="C6" s="56">
        <f>IF('3.Weekly Hours &amp; Wage Activity'!C6 &lt;&gt;"", '3.Weekly Hours &amp; Wage Activity'!C6,"")</f>
        <v>0</v>
      </c>
      <c r="D6" s="57" t="str">
        <f>IF('3.Weekly Hours &amp; Wage Activity'!D6 &lt;&gt;"", '3.Weekly Hours &amp; Wage Activity'!D6,"")</f>
        <v/>
      </c>
      <c r="E6" s="56" t="str">
        <f>IF('3.Weekly Hours &amp; Wage Activity'!E6 &lt;&gt;"", '3.Weekly Hours &amp; Wage Activity'!E6,"")</f>
        <v/>
      </c>
      <c r="F6" s="353" t="str">
        <f>IF('3.Weekly Hours &amp; Wage Activity'!F6 &lt;&gt;"", '3.Weekly Hours &amp; Wage Activity'!F6,"")</f>
        <v/>
      </c>
      <c r="G6" s="58" t="str">
        <f>IF('3.Weekly Hours &amp; Wage Activity'!G6 &lt;&gt;"", '3.Weekly Hours &amp; Wage Activity'!G6,"")</f>
        <v/>
      </c>
      <c r="H6" s="58" t="str">
        <f>IF('2.Census &amp; Reference Benchmarks'!H6 = "", "", '2.Census &amp; Reference Benchmarks'!H6)</f>
        <v/>
      </c>
      <c r="I6" s="58" t="str">
        <f>IF('3.Weekly Hours &amp; Wage Activity'!H6 &lt;&gt;"", '3.Weekly Hours &amp; Wage Activity'!H6,"")</f>
        <v/>
      </c>
      <c r="J6" s="374" t="str">
        <f>IF('3.Weekly Hours &amp; Wage Activity'!I6 &lt;&gt;"", '3.Weekly Hours &amp; Wage Activity'!I6,"")</f>
        <v/>
      </c>
      <c r="K6" s="376" t="str">
        <f>IF('7.Safe Harbor Input Data &amp; Calc'!Q8 &lt;&gt; "", '7.Safe Harbor Input Data &amp; Calc'!Q8, "")</f>
        <v>No</v>
      </c>
      <c r="L6" s="59" t="str">
        <f>IF('2.Census &amp; Reference Benchmarks'!T6&lt;&gt; "",'2.Census &amp; Reference Benchmarks'!T6,"")</f>
        <v/>
      </c>
      <c r="M6" s="35">
        <f>IF('2.Census &amp; Reference Benchmarks'!M6 = "", 0,'2.Census &amp; Reference Benchmarks'!M6)</f>
        <v>0</v>
      </c>
      <c r="N6" s="366">
        <f>IF('5. Wage &amp; FTE Reductions'!BC6 = "", 0,'5. Wage &amp; FTE Reductions'!BC6)</f>
        <v>0</v>
      </c>
      <c r="O6" s="35">
        <f>IF('2.Census &amp; Reference Benchmarks'!P6 = "", 0,'2.Census &amp; Reference Benchmarks'!P6)</f>
        <v>0</v>
      </c>
      <c r="P6" s="367">
        <f>IF('5. Wage &amp; FTE Reductions'!BE6 = "", 0, '5. Wage &amp; FTE Reductions'!BE6)</f>
        <v>0</v>
      </c>
      <c r="Q6" s="60">
        <f>IF('2.Census &amp; Reference Benchmarks'!S6 = "", 0, '2.Census &amp; Reference Benchmarks'!S6)</f>
        <v>0</v>
      </c>
      <c r="R6" s="367">
        <f>IF('2.Census &amp; Reference Benchmarks'!Q6="FT",IF(OR(G6 &lt;= DATEVALUE("3/1/2020"), G6 = ""),177.14,( (IF(OR(I6 = "", I6 &gt; DATEVALUE("3/31/2020")), DATEVALUE("3/31/2020"),I6) -G6)/ 31) *177.14),IF('2.Census &amp; Reference Benchmarks'!R6="",0,'2.Census &amp; Reference Benchmarks'!R6))</f>
        <v>0</v>
      </c>
      <c r="S6" s="488" t="str">
        <f>IFERROR(IF(AND( I6 &lt; '1. Summary for SBA'!$J$7,'1. Summary for SBA'!$J$7 &lt;&gt; ""),0,IF(K6 = "Yes", 0,IF(OR(R6= "", R6 + P6+N6 = 0),"",(M6+O6+Q6)/(R6+P6+N6)))),0)</f>
        <v/>
      </c>
      <c r="T6" s="488" t="str">
        <f t="shared" ref="T6:T34" si="0">IF(S6 = "", "",S6*0.75)</f>
        <v/>
      </c>
      <c r="U6" s="488" t="str">
        <f>IF(T6 = "", "",SUM('3.Weekly Hours &amp; Wage Activity'!AI6:BF6))</f>
        <v/>
      </c>
      <c r="V6" s="489" t="str">
        <f>IF(U6 = "", "",SUM(IF(COUNTIF('3.Weekly Hours &amp; Wage Activity'!J6:Q6, "&lt;&gt;FT") = 0, COLUMNS('3.Weekly Hours &amp; Wage Activity'!J6:AG6) * 40, '3.Weekly Hours &amp; Wage Activity'!J6:AG6)))</f>
        <v/>
      </c>
      <c r="W6" s="490" t="str">
        <f>IF(V6 = 0,0,IF(V6 = "", "",U6/V6))</f>
        <v/>
      </c>
      <c r="X6" s="553" t="str">
        <f t="shared" ref="X6:X69" si="1">IF(W6 = "", "",IF(T6-W6 &gt; 0, ROUND(T6 - W6, 2),0))</f>
        <v/>
      </c>
      <c r="Y6" s="491" t="str">
        <f t="shared" ref="Y6:Y69" si="2">IFERROR(IF(X6 = "", "",ROUND((N6 + P6+R6)/(((IF(OR(I6 &gt;= DATEVALUE("3/31/2020"),I6= ""),DATEVALUE("4/1/2020"),I6)-IF(OR(G6&lt;DATEVALUE("1/1/2020"), G6 =""),DATEVALUE("1/1/2020"),G6)))/7),2)),0)</f>
        <v/>
      </c>
      <c r="Z6" s="490">
        <f t="shared" ref="Z6:Z34" si="3">IF(Y6 = "", 0,X6*Y6)</f>
        <v>0</v>
      </c>
      <c r="AA6" s="377">
        <f t="shared" ref="AA6:AA69" si="4">IF(H6 = "Salary", 0,IF(L6 &lt;&gt; "", 0,IF( Z6 = "","",Z6*24)))</f>
        <v>0</v>
      </c>
    </row>
    <row r="7" spans="2:29" x14ac:dyDescent="0.25">
      <c r="B7" s="56">
        <f>IF('3.Weekly Hours &amp; Wage Activity'!B7 &lt;&gt;"", '3.Weekly Hours &amp; Wage Activity'!B7,"")</f>
        <v>0</v>
      </c>
      <c r="C7" s="56">
        <f>IF('3.Weekly Hours &amp; Wage Activity'!C7 &lt;&gt;"", '3.Weekly Hours &amp; Wage Activity'!C7,"")</f>
        <v>0</v>
      </c>
      <c r="D7" s="57" t="str">
        <f>IF('3.Weekly Hours &amp; Wage Activity'!D7 &lt;&gt;"", '3.Weekly Hours &amp; Wage Activity'!D7,"")</f>
        <v/>
      </c>
      <c r="E7" s="56" t="str">
        <f>IF('3.Weekly Hours &amp; Wage Activity'!E7 &lt;&gt;"", '3.Weekly Hours &amp; Wage Activity'!E7,"")</f>
        <v/>
      </c>
      <c r="F7" s="353" t="str">
        <f>IF('3.Weekly Hours &amp; Wage Activity'!F7 &lt;&gt;"", '3.Weekly Hours &amp; Wage Activity'!F7,"")</f>
        <v/>
      </c>
      <c r="G7" s="58" t="str">
        <f>IF('3.Weekly Hours &amp; Wage Activity'!G7 &lt;&gt;"", '3.Weekly Hours &amp; Wage Activity'!G7,"")</f>
        <v/>
      </c>
      <c r="H7" s="58" t="str">
        <f>IF('2.Census &amp; Reference Benchmarks'!H7 = "", "", '2.Census &amp; Reference Benchmarks'!H7)</f>
        <v/>
      </c>
      <c r="I7" s="58" t="str">
        <f>IF('3.Weekly Hours &amp; Wage Activity'!H7 &lt;&gt;"", '3.Weekly Hours &amp; Wage Activity'!H7,"")</f>
        <v/>
      </c>
      <c r="J7" s="374" t="str">
        <f>IF('3.Weekly Hours &amp; Wage Activity'!I7 &lt;&gt;"", '3.Weekly Hours &amp; Wage Activity'!I7,"")</f>
        <v/>
      </c>
      <c r="K7" s="376" t="str">
        <f>IF('7.Safe Harbor Input Data &amp; Calc'!Q9 &lt;&gt; "", '7.Safe Harbor Input Data &amp; Calc'!Q9, "")</f>
        <v>No</v>
      </c>
      <c r="L7" s="59" t="str">
        <f>IF('2.Census &amp; Reference Benchmarks'!T7&lt;&gt; "",'2.Census &amp; Reference Benchmarks'!T7,"")</f>
        <v/>
      </c>
      <c r="M7" s="35">
        <f>IF('2.Census &amp; Reference Benchmarks'!M7 = "", 0,'2.Census &amp; Reference Benchmarks'!M7)</f>
        <v>0</v>
      </c>
      <c r="N7" s="366">
        <f>IF('5. Wage &amp; FTE Reductions'!BC7 = "", 0,'5. Wage &amp; FTE Reductions'!BC7)</f>
        <v>0</v>
      </c>
      <c r="O7" s="35">
        <f>IF('2.Census &amp; Reference Benchmarks'!P7 = "", 0,'2.Census &amp; Reference Benchmarks'!P7)</f>
        <v>0</v>
      </c>
      <c r="P7" s="367">
        <f>IF('5. Wage &amp; FTE Reductions'!BE7 = "", 0, '5. Wage &amp; FTE Reductions'!BE7)</f>
        <v>0</v>
      </c>
      <c r="Q7" s="60">
        <f>IF('2.Census &amp; Reference Benchmarks'!S7 = "", 0, '2.Census &amp; Reference Benchmarks'!S7)</f>
        <v>0</v>
      </c>
      <c r="R7" s="367">
        <f>IF('2.Census &amp; Reference Benchmarks'!Q7="FT",IF(OR(G7 &lt;= DATEVALUE("3/1/2020"), G7 = ""),177.14,( (IF(OR(I7 = "", I7 &gt; DATEVALUE("3/31/2020")), DATEVALUE("3/31/2020"),I7) -G7)/ 31) *177.14),IF('2.Census &amp; Reference Benchmarks'!R7="",0,'2.Census &amp; Reference Benchmarks'!R7))</f>
        <v>0</v>
      </c>
      <c r="S7" s="488" t="str">
        <f>IFERROR(IF(AND( I7 &lt; '1. Summary for SBA'!$J$7,'1. Summary for SBA'!$J$7 &lt;&gt; ""),0,IF(K7 = "Yes", 0,IF(OR(R7= "", R7 + P7+N7 = 0),"",(M7+O7+Q7)/(R7+P7+N7)))),0)</f>
        <v/>
      </c>
      <c r="T7" s="488" t="str">
        <f t="shared" si="0"/>
        <v/>
      </c>
      <c r="U7" s="488" t="str">
        <f>IF(T7 = "", "",SUM('3.Weekly Hours &amp; Wage Activity'!AI7:BF7))</f>
        <v/>
      </c>
      <c r="V7" s="489" t="str">
        <f>IF(U7 = "", "",SUM(IF(COUNTIF('3.Weekly Hours &amp; Wage Activity'!J7:Q7, "&lt;&gt;FT") = 0, COLUMNS('3.Weekly Hours &amp; Wage Activity'!J7:AG7) * 40, '3.Weekly Hours &amp; Wage Activity'!J7:AG7)))</f>
        <v/>
      </c>
      <c r="W7" s="490" t="str">
        <f t="shared" ref="W7:W34" si="5">IF(V7 = 0,0,IF(V7 = "", "",U7/V7))</f>
        <v/>
      </c>
      <c r="X7" s="553" t="str">
        <f t="shared" si="1"/>
        <v/>
      </c>
      <c r="Y7" s="491" t="str">
        <f t="shared" si="2"/>
        <v/>
      </c>
      <c r="Z7" s="490">
        <f t="shared" si="3"/>
        <v>0</v>
      </c>
      <c r="AA7" s="377">
        <f t="shared" si="4"/>
        <v>0</v>
      </c>
    </row>
    <row r="8" spans="2:29" x14ac:dyDescent="0.25">
      <c r="B8" s="56">
        <f>IF('3.Weekly Hours &amp; Wage Activity'!B8 &lt;&gt;"", '3.Weekly Hours &amp; Wage Activity'!B8,"")</f>
        <v>0</v>
      </c>
      <c r="C8" s="56">
        <f>IF('3.Weekly Hours &amp; Wage Activity'!C8 &lt;&gt;"", '3.Weekly Hours &amp; Wage Activity'!C8,"")</f>
        <v>0</v>
      </c>
      <c r="D8" s="57" t="str">
        <f>IF('3.Weekly Hours &amp; Wage Activity'!D8 &lt;&gt;"", '3.Weekly Hours &amp; Wage Activity'!D8,"")</f>
        <v/>
      </c>
      <c r="E8" s="56" t="str">
        <f>IF('3.Weekly Hours &amp; Wage Activity'!E8 &lt;&gt;"", '3.Weekly Hours &amp; Wage Activity'!E8,"")</f>
        <v/>
      </c>
      <c r="F8" s="353" t="str">
        <f>IF('3.Weekly Hours &amp; Wage Activity'!F8 &lt;&gt;"", '3.Weekly Hours &amp; Wage Activity'!F8,"")</f>
        <v/>
      </c>
      <c r="G8" s="58" t="str">
        <f>IF('3.Weekly Hours &amp; Wage Activity'!G8 &lt;&gt;"", '3.Weekly Hours &amp; Wage Activity'!G8,"")</f>
        <v/>
      </c>
      <c r="H8" s="58" t="str">
        <f>IF('2.Census &amp; Reference Benchmarks'!H8 = "", "", '2.Census &amp; Reference Benchmarks'!H8)</f>
        <v/>
      </c>
      <c r="I8" s="58" t="str">
        <f>IF('3.Weekly Hours &amp; Wage Activity'!H8 &lt;&gt;"", '3.Weekly Hours &amp; Wage Activity'!H8,"")</f>
        <v/>
      </c>
      <c r="J8" s="374" t="str">
        <f>IF('3.Weekly Hours &amp; Wage Activity'!I8 &lt;&gt;"", '3.Weekly Hours &amp; Wage Activity'!I8,"")</f>
        <v/>
      </c>
      <c r="K8" s="376" t="str">
        <f>IF('7.Safe Harbor Input Data &amp; Calc'!Q10 &lt;&gt; "", '7.Safe Harbor Input Data &amp; Calc'!Q10, "")</f>
        <v>No</v>
      </c>
      <c r="L8" s="59" t="str">
        <f>IF('2.Census &amp; Reference Benchmarks'!T8&lt;&gt; "",'2.Census &amp; Reference Benchmarks'!T8,"")</f>
        <v/>
      </c>
      <c r="M8" s="35">
        <f>IF('2.Census &amp; Reference Benchmarks'!M8 = "", 0,'2.Census &amp; Reference Benchmarks'!M8)</f>
        <v>0</v>
      </c>
      <c r="N8" s="366">
        <f>IF('5. Wage &amp; FTE Reductions'!BC8 = "", 0,'5. Wage &amp; FTE Reductions'!BC8)</f>
        <v>0</v>
      </c>
      <c r="O8" s="35">
        <f>IF('2.Census &amp; Reference Benchmarks'!P8 = "", 0,'2.Census &amp; Reference Benchmarks'!P8)</f>
        <v>0</v>
      </c>
      <c r="P8" s="367">
        <f>IF('5. Wage &amp; FTE Reductions'!BE8 = "", 0, '5. Wage &amp; FTE Reductions'!BE8)</f>
        <v>0</v>
      </c>
      <c r="Q8" s="60">
        <f>IF('2.Census &amp; Reference Benchmarks'!S8 = "", 0, '2.Census &amp; Reference Benchmarks'!S8)</f>
        <v>0</v>
      </c>
      <c r="R8" s="367">
        <f>IF('2.Census &amp; Reference Benchmarks'!Q8="FT",IF(OR(G8 &lt;= DATEVALUE("3/1/2020"), G8 = ""),177.14,( (IF(OR(I8 = "", I8 &gt; DATEVALUE("3/31/2020")), DATEVALUE("3/31/2020"),I8) -G8)/ 31) *177.14),IF('2.Census &amp; Reference Benchmarks'!R8="",0,'2.Census &amp; Reference Benchmarks'!R8))</f>
        <v>0</v>
      </c>
      <c r="S8" s="488" t="str">
        <f>IFERROR(IF(AND( I8 &lt; '1. Summary for SBA'!$J$7,'1. Summary for SBA'!$J$7 &lt;&gt; ""),0,IF(K8 = "Yes", 0,IF(OR(R8= "", R8 + P8+N8 = 0),"",(M8+O8+Q8)/(R8+P8+N8)))),0)</f>
        <v/>
      </c>
      <c r="T8" s="488" t="str">
        <f t="shared" si="0"/>
        <v/>
      </c>
      <c r="U8" s="488" t="str">
        <f>IF(T8 = "", "",SUM('3.Weekly Hours &amp; Wage Activity'!AI8:BF8))</f>
        <v/>
      </c>
      <c r="V8" s="489" t="str">
        <f>IF(U8 = "", "",SUM(IF(COUNTIF('3.Weekly Hours &amp; Wage Activity'!J8:Q8, "&lt;&gt;FT") = 0, COLUMNS('3.Weekly Hours &amp; Wage Activity'!J8:AG8) * 40, '3.Weekly Hours &amp; Wage Activity'!J8:AG8)))</f>
        <v/>
      </c>
      <c r="W8" s="490" t="str">
        <f t="shared" si="5"/>
        <v/>
      </c>
      <c r="X8" s="553" t="str">
        <f t="shared" si="1"/>
        <v/>
      </c>
      <c r="Y8" s="491" t="str">
        <f t="shared" si="2"/>
        <v/>
      </c>
      <c r="Z8" s="490">
        <f t="shared" si="3"/>
        <v>0</v>
      </c>
      <c r="AA8" s="377">
        <f t="shared" si="4"/>
        <v>0</v>
      </c>
    </row>
    <row r="9" spans="2:29" x14ac:dyDescent="0.25">
      <c r="B9" s="56">
        <f>IF('3.Weekly Hours &amp; Wage Activity'!B9 &lt;&gt;"", '3.Weekly Hours &amp; Wage Activity'!B9,"")</f>
        <v>0</v>
      </c>
      <c r="C9" s="56">
        <f>IF('3.Weekly Hours &amp; Wage Activity'!C9 &lt;&gt;"", '3.Weekly Hours &amp; Wage Activity'!C9,"")</f>
        <v>0</v>
      </c>
      <c r="D9" s="57" t="str">
        <f>IF('3.Weekly Hours &amp; Wage Activity'!D9 &lt;&gt;"", '3.Weekly Hours &amp; Wage Activity'!D9,"")</f>
        <v/>
      </c>
      <c r="E9" s="56" t="str">
        <f>IF('3.Weekly Hours &amp; Wage Activity'!E9 &lt;&gt;"", '3.Weekly Hours &amp; Wage Activity'!E9,"")</f>
        <v/>
      </c>
      <c r="F9" s="353" t="str">
        <f>IF('3.Weekly Hours &amp; Wage Activity'!F9 &lt;&gt;"", '3.Weekly Hours &amp; Wage Activity'!F9,"")</f>
        <v/>
      </c>
      <c r="G9" s="58" t="str">
        <f>IF('3.Weekly Hours &amp; Wage Activity'!G9 &lt;&gt;"", '3.Weekly Hours &amp; Wage Activity'!G9,"")</f>
        <v/>
      </c>
      <c r="H9" s="58" t="str">
        <f>IF('2.Census &amp; Reference Benchmarks'!H9 = "", "", '2.Census &amp; Reference Benchmarks'!H9)</f>
        <v/>
      </c>
      <c r="I9" s="58" t="str">
        <f>IF('3.Weekly Hours &amp; Wage Activity'!H9 &lt;&gt;"", '3.Weekly Hours &amp; Wage Activity'!H9,"")</f>
        <v/>
      </c>
      <c r="J9" s="374" t="str">
        <f>IF('3.Weekly Hours &amp; Wage Activity'!I9 &lt;&gt;"", '3.Weekly Hours &amp; Wage Activity'!I9,"")</f>
        <v/>
      </c>
      <c r="K9" s="376" t="str">
        <f>IF('7.Safe Harbor Input Data &amp; Calc'!Q11 &lt;&gt; "", '7.Safe Harbor Input Data &amp; Calc'!Q11, "")</f>
        <v>No</v>
      </c>
      <c r="L9" s="59" t="str">
        <f>IF('2.Census &amp; Reference Benchmarks'!T9&lt;&gt; "",'2.Census &amp; Reference Benchmarks'!T9,"")</f>
        <v/>
      </c>
      <c r="M9" s="35">
        <f>IF('2.Census &amp; Reference Benchmarks'!M9 = "", 0,'2.Census &amp; Reference Benchmarks'!M9)</f>
        <v>0</v>
      </c>
      <c r="N9" s="366">
        <f>IF('5. Wage &amp; FTE Reductions'!BC9 = "", 0,'5. Wage &amp; FTE Reductions'!BC9)</f>
        <v>0</v>
      </c>
      <c r="O9" s="35">
        <f>IF('2.Census &amp; Reference Benchmarks'!P9 = "", 0,'2.Census &amp; Reference Benchmarks'!P9)</f>
        <v>0</v>
      </c>
      <c r="P9" s="367">
        <f>IF('5. Wage &amp; FTE Reductions'!BE9 = "", 0, '5. Wage &amp; FTE Reductions'!BE9)</f>
        <v>0</v>
      </c>
      <c r="Q9" s="60">
        <f>IF('2.Census &amp; Reference Benchmarks'!S9 = "", 0, '2.Census &amp; Reference Benchmarks'!S9)</f>
        <v>0</v>
      </c>
      <c r="R9" s="367">
        <f>IF('2.Census &amp; Reference Benchmarks'!Q9="FT",IF(OR(G9 &lt;= DATEVALUE("3/1/2020"), G9 = ""),177.14,( (IF(OR(I9 = "", I9 &gt; DATEVALUE("3/31/2020")), DATEVALUE("3/31/2020"),I9) -G9)/ 31) *177.14),IF('2.Census &amp; Reference Benchmarks'!R9="",0,'2.Census &amp; Reference Benchmarks'!R9))</f>
        <v>0</v>
      </c>
      <c r="S9" s="488" t="str">
        <f>IFERROR(IF(AND( I9 &lt; '1. Summary for SBA'!$J$7,'1. Summary for SBA'!$J$7 &lt;&gt; ""),0,IF(K9 = "Yes", 0,IF(OR(R9= "", R9 + P9+N9 = 0),"",(M9+O9+Q9)/(R9+P9+N9)))),0)</f>
        <v/>
      </c>
      <c r="T9" s="488" t="str">
        <f t="shared" si="0"/>
        <v/>
      </c>
      <c r="U9" s="488" t="str">
        <f>IF(T9 = "", "",SUM('3.Weekly Hours &amp; Wage Activity'!AI9:BF9))</f>
        <v/>
      </c>
      <c r="V9" s="489" t="str">
        <f>IF(U9 = "", "",SUM(IF(COUNTIF('3.Weekly Hours &amp; Wage Activity'!J9:Q9, "&lt;&gt;FT") = 0, COLUMNS('3.Weekly Hours &amp; Wage Activity'!J9:AG9) * 40, '3.Weekly Hours &amp; Wage Activity'!J9:AG9)))</f>
        <v/>
      </c>
      <c r="W9" s="490" t="str">
        <f t="shared" si="5"/>
        <v/>
      </c>
      <c r="X9" s="553" t="str">
        <f t="shared" si="1"/>
        <v/>
      </c>
      <c r="Y9" s="491" t="str">
        <f t="shared" si="2"/>
        <v/>
      </c>
      <c r="Z9" s="490">
        <f t="shared" si="3"/>
        <v>0</v>
      </c>
      <c r="AA9" s="377">
        <f t="shared" si="4"/>
        <v>0</v>
      </c>
    </row>
    <row r="10" spans="2:29" x14ac:dyDescent="0.25">
      <c r="B10" s="56">
        <f>IF('3.Weekly Hours &amp; Wage Activity'!B10 &lt;&gt;"", '3.Weekly Hours &amp; Wage Activity'!B10,"")</f>
        <v>0</v>
      </c>
      <c r="C10" s="56">
        <f>IF('3.Weekly Hours &amp; Wage Activity'!C10 &lt;&gt;"", '3.Weekly Hours &amp; Wage Activity'!C10,"")</f>
        <v>0</v>
      </c>
      <c r="D10" s="57" t="str">
        <f>IF('3.Weekly Hours &amp; Wage Activity'!D10 &lt;&gt;"", '3.Weekly Hours &amp; Wage Activity'!D10,"")</f>
        <v/>
      </c>
      <c r="E10" s="56" t="str">
        <f>IF('3.Weekly Hours &amp; Wage Activity'!E10 &lt;&gt;"", '3.Weekly Hours &amp; Wage Activity'!E10,"")</f>
        <v/>
      </c>
      <c r="F10" s="353" t="str">
        <f>IF('3.Weekly Hours &amp; Wage Activity'!F10 &lt;&gt;"", '3.Weekly Hours &amp; Wage Activity'!F10,"")</f>
        <v/>
      </c>
      <c r="G10" s="58" t="str">
        <f>IF('3.Weekly Hours &amp; Wage Activity'!G10 &lt;&gt;"", '3.Weekly Hours &amp; Wage Activity'!G10,"")</f>
        <v/>
      </c>
      <c r="H10" s="58" t="str">
        <f>IF('2.Census &amp; Reference Benchmarks'!H10 = "", "", '2.Census &amp; Reference Benchmarks'!H10)</f>
        <v/>
      </c>
      <c r="I10" s="58" t="str">
        <f>IF('3.Weekly Hours &amp; Wage Activity'!H10 &lt;&gt;"", '3.Weekly Hours &amp; Wage Activity'!H10,"")</f>
        <v/>
      </c>
      <c r="J10" s="374" t="str">
        <f>IF('3.Weekly Hours &amp; Wage Activity'!I10 &lt;&gt;"", '3.Weekly Hours &amp; Wage Activity'!I10,"")</f>
        <v/>
      </c>
      <c r="K10" s="376" t="str">
        <f>IF('7.Safe Harbor Input Data &amp; Calc'!Q12 &lt;&gt; "", '7.Safe Harbor Input Data &amp; Calc'!Q12, "")</f>
        <v>No</v>
      </c>
      <c r="L10" s="59" t="str">
        <f>IF('2.Census &amp; Reference Benchmarks'!T10&lt;&gt; "",'2.Census &amp; Reference Benchmarks'!T10,"")</f>
        <v/>
      </c>
      <c r="M10" s="35">
        <f>IF('2.Census &amp; Reference Benchmarks'!M10 = "", 0,'2.Census &amp; Reference Benchmarks'!M10)</f>
        <v>0</v>
      </c>
      <c r="N10" s="366">
        <f>IF('5. Wage &amp; FTE Reductions'!BC10 = "", 0,'5. Wage &amp; FTE Reductions'!BC10)</f>
        <v>0</v>
      </c>
      <c r="O10" s="35">
        <f>IF('2.Census &amp; Reference Benchmarks'!P10 = "", 0,'2.Census &amp; Reference Benchmarks'!P10)</f>
        <v>0</v>
      </c>
      <c r="P10" s="367">
        <f>IF('5. Wage &amp; FTE Reductions'!BE10 = "", 0, '5. Wage &amp; FTE Reductions'!BE10)</f>
        <v>0</v>
      </c>
      <c r="Q10" s="60">
        <f>IF('2.Census &amp; Reference Benchmarks'!S10 = "", 0, '2.Census &amp; Reference Benchmarks'!S10)</f>
        <v>0</v>
      </c>
      <c r="R10" s="367">
        <f>IF('2.Census &amp; Reference Benchmarks'!Q10="FT",IF(OR(G10 &lt;= DATEVALUE("3/1/2020"), G10 = ""),177.14,( (IF(OR(I10 = "", I10 &gt; DATEVALUE("3/31/2020")), DATEVALUE("3/31/2020"),I10) -G10)/ 31) *177.14),IF('2.Census &amp; Reference Benchmarks'!R10="",0,'2.Census &amp; Reference Benchmarks'!R10))</f>
        <v>0</v>
      </c>
      <c r="S10" s="488" t="str">
        <f>IFERROR(IF(AND( I10 &lt; '1. Summary for SBA'!$J$7,'1. Summary for SBA'!$J$7 &lt;&gt; ""),0,IF(K10 = "Yes", 0,IF(OR(R10= "", R10 + P10+N10 = 0),"",(M10+O10+Q10)/(R10+P10+N10)))),0)</f>
        <v/>
      </c>
      <c r="T10" s="488" t="str">
        <f t="shared" si="0"/>
        <v/>
      </c>
      <c r="U10" s="488" t="str">
        <f>IF(T10 = "", "",SUM('3.Weekly Hours &amp; Wage Activity'!AI10:BF10))</f>
        <v/>
      </c>
      <c r="V10" s="489" t="str">
        <f>IF(U10 = "", "",SUM(IF(COUNTIF('3.Weekly Hours &amp; Wage Activity'!J10:Q10, "&lt;&gt;FT") = 0, COLUMNS('3.Weekly Hours &amp; Wage Activity'!J10:AG10) * 40, '3.Weekly Hours &amp; Wage Activity'!J10:AG10)))</f>
        <v/>
      </c>
      <c r="W10" s="490" t="str">
        <f t="shared" si="5"/>
        <v/>
      </c>
      <c r="X10" s="553" t="str">
        <f t="shared" si="1"/>
        <v/>
      </c>
      <c r="Y10" s="491" t="str">
        <f t="shared" si="2"/>
        <v/>
      </c>
      <c r="Z10" s="490">
        <f t="shared" si="3"/>
        <v>0</v>
      </c>
      <c r="AA10" s="377">
        <f t="shared" si="4"/>
        <v>0</v>
      </c>
    </row>
    <row r="11" spans="2:29" x14ac:dyDescent="0.25">
      <c r="B11" s="56">
        <f>IF('3.Weekly Hours &amp; Wage Activity'!B11 &lt;&gt;"", '3.Weekly Hours &amp; Wage Activity'!B11,"")</f>
        <v>0</v>
      </c>
      <c r="C11" s="56">
        <f>IF('3.Weekly Hours &amp; Wage Activity'!C11 &lt;&gt;"", '3.Weekly Hours &amp; Wage Activity'!C11,"")</f>
        <v>0</v>
      </c>
      <c r="D11" s="57" t="str">
        <f>IF('3.Weekly Hours &amp; Wage Activity'!D11 &lt;&gt;"", '3.Weekly Hours &amp; Wage Activity'!D11,"")</f>
        <v/>
      </c>
      <c r="E11" s="56" t="str">
        <f>IF('3.Weekly Hours &amp; Wage Activity'!E11 &lt;&gt;"", '3.Weekly Hours &amp; Wage Activity'!E11,"")</f>
        <v/>
      </c>
      <c r="F11" s="353" t="str">
        <f>IF('3.Weekly Hours &amp; Wage Activity'!F11 &lt;&gt;"", '3.Weekly Hours &amp; Wage Activity'!F11,"")</f>
        <v/>
      </c>
      <c r="G11" s="58" t="str">
        <f>IF('3.Weekly Hours &amp; Wage Activity'!G11 &lt;&gt;"", '3.Weekly Hours &amp; Wage Activity'!G11,"")</f>
        <v/>
      </c>
      <c r="H11" s="58" t="str">
        <f>IF('2.Census &amp; Reference Benchmarks'!H11 = "", "", '2.Census &amp; Reference Benchmarks'!H11)</f>
        <v/>
      </c>
      <c r="I11" s="58" t="str">
        <f>IF('3.Weekly Hours &amp; Wage Activity'!H11 &lt;&gt;"", '3.Weekly Hours &amp; Wage Activity'!H11,"")</f>
        <v/>
      </c>
      <c r="J11" s="374" t="str">
        <f>IF('3.Weekly Hours &amp; Wage Activity'!I11 &lt;&gt;"", '3.Weekly Hours &amp; Wage Activity'!I11,"")</f>
        <v/>
      </c>
      <c r="K11" s="376" t="str">
        <f>IF('7.Safe Harbor Input Data &amp; Calc'!Q13 &lt;&gt; "", '7.Safe Harbor Input Data &amp; Calc'!Q13, "")</f>
        <v>No</v>
      </c>
      <c r="L11" s="59" t="str">
        <f>IF('2.Census &amp; Reference Benchmarks'!T11&lt;&gt; "",'2.Census &amp; Reference Benchmarks'!T11,"")</f>
        <v/>
      </c>
      <c r="M11" s="35">
        <f>IF('2.Census &amp; Reference Benchmarks'!M11 = "", 0,'2.Census &amp; Reference Benchmarks'!M11)</f>
        <v>0</v>
      </c>
      <c r="N11" s="366">
        <f>IF('5. Wage &amp; FTE Reductions'!BC11 = "", 0,'5. Wage &amp; FTE Reductions'!BC11)</f>
        <v>0</v>
      </c>
      <c r="O11" s="35">
        <f>IF('2.Census &amp; Reference Benchmarks'!P11 = "", 0,'2.Census &amp; Reference Benchmarks'!P11)</f>
        <v>0</v>
      </c>
      <c r="P11" s="367">
        <f>IF('5. Wage &amp; FTE Reductions'!BE11 = "", 0, '5. Wage &amp; FTE Reductions'!BE11)</f>
        <v>0</v>
      </c>
      <c r="Q11" s="60">
        <f>IF('2.Census &amp; Reference Benchmarks'!S11 = "", 0, '2.Census &amp; Reference Benchmarks'!S11)</f>
        <v>0</v>
      </c>
      <c r="R11" s="367">
        <f>IF('2.Census &amp; Reference Benchmarks'!Q11="FT",IF(OR(G11 &lt;= DATEVALUE("3/1/2020"), G11 = ""),177.14,( (IF(OR(I11 = "", I11 &gt; DATEVALUE("3/31/2020")), DATEVALUE("3/31/2020"),I11) -G11)/ 31) *177.14),IF('2.Census &amp; Reference Benchmarks'!R11="",0,'2.Census &amp; Reference Benchmarks'!R11))</f>
        <v>0</v>
      </c>
      <c r="S11" s="488" t="str">
        <f>IFERROR(IF(AND( I11 &lt; '1. Summary for SBA'!$J$7,'1. Summary for SBA'!$J$7 &lt;&gt; ""),0,IF(K11 = "Yes", 0,IF(OR(R11= "", R11 + P11+N11 = 0),"",(M11+O11+Q11)/(R11+P11+N11)))),0)</f>
        <v/>
      </c>
      <c r="T11" s="488" t="str">
        <f t="shared" si="0"/>
        <v/>
      </c>
      <c r="U11" s="488" t="str">
        <f>IF(T11 = "", "",SUM('3.Weekly Hours &amp; Wage Activity'!AI11:BF11))</f>
        <v/>
      </c>
      <c r="V11" s="489" t="str">
        <f>IF(U11 = "", "",SUM(IF(COUNTIF('3.Weekly Hours &amp; Wage Activity'!J11:Q11, "&lt;&gt;FT") = 0, COLUMNS('3.Weekly Hours &amp; Wage Activity'!J11:AG11) * 40, '3.Weekly Hours &amp; Wage Activity'!J11:AG11)))</f>
        <v/>
      </c>
      <c r="W11" s="490" t="str">
        <f t="shared" si="5"/>
        <v/>
      </c>
      <c r="X11" s="553" t="str">
        <f t="shared" si="1"/>
        <v/>
      </c>
      <c r="Y11" s="491" t="str">
        <f t="shared" si="2"/>
        <v/>
      </c>
      <c r="Z11" s="490">
        <f t="shared" si="3"/>
        <v>0</v>
      </c>
      <c r="AA11" s="377">
        <f t="shared" si="4"/>
        <v>0</v>
      </c>
    </row>
    <row r="12" spans="2:29" x14ac:dyDescent="0.25">
      <c r="B12" s="56">
        <f>IF('3.Weekly Hours &amp; Wage Activity'!B12 &lt;&gt;"", '3.Weekly Hours &amp; Wage Activity'!B12,"")</f>
        <v>0</v>
      </c>
      <c r="C12" s="56">
        <f>IF('3.Weekly Hours &amp; Wage Activity'!C12 &lt;&gt;"", '3.Weekly Hours &amp; Wage Activity'!C12,"")</f>
        <v>0</v>
      </c>
      <c r="D12" s="57" t="str">
        <f>IF('3.Weekly Hours &amp; Wage Activity'!D12 &lt;&gt;"", '3.Weekly Hours &amp; Wage Activity'!D12,"")</f>
        <v/>
      </c>
      <c r="E12" s="56" t="str">
        <f>IF('3.Weekly Hours &amp; Wage Activity'!E12 &lt;&gt;"", '3.Weekly Hours &amp; Wage Activity'!E12,"")</f>
        <v/>
      </c>
      <c r="F12" s="353" t="str">
        <f>IF('3.Weekly Hours &amp; Wage Activity'!F12 &lt;&gt;"", '3.Weekly Hours &amp; Wage Activity'!F12,"")</f>
        <v/>
      </c>
      <c r="G12" s="58" t="str">
        <f>IF('3.Weekly Hours &amp; Wage Activity'!G12 &lt;&gt;"", '3.Weekly Hours &amp; Wage Activity'!G12,"")</f>
        <v/>
      </c>
      <c r="H12" s="58" t="str">
        <f>IF('2.Census &amp; Reference Benchmarks'!H12 = "", "", '2.Census &amp; Reference Benchmarks'!H12)</f>
        <v/>
      </c>
      <c r="I12" s="58" t="str">
        <f>IF('3.Weekly Hours &amp; Wage Activity'!H12 &lt;&gt;"", '3.Weekly Hours &amp; Wage Activity'!H12,"")</f>
        <v/>
      </c>
      <c r="J12" s="374" t="str">
        <f>IF('3.Weekly Hours &amp; Wage Activity'!I12 &lt;&gt;"", '3.Weekly Hours &amp; Wage Activity'!I12,"")</f>
        <v/>
      </c>
      <c r="K12" s="376" t="str">
        <f>IF('7.Safe Harbor Input Data &amp; Calc'!Q14 &lt;&gt; "", '7.Safe Harbor Input Data &amp; Calc'!Q14, "")</f>
        <v>No</v>
      </c>
      <c r="L12" s="59" t="str">
        <f>IF('2.Census &amp; Reference Benchmarks'!T12&lt;&gt; "",'2.Census &amp; Reference Benchmarks'!T12,"")</f>
        <v/>
      </c>
      <c r="M12" s="35">
        <f>IF('2.Census &amp; Reference Benchmarks'!M12 = "", 0,'2.Census &amp; Reference Benchmarks'!M12)</f>
        <v>0</v>
      </c>
      <c r="N12" s="366">
        <f>IF('5. Wage &amp; FTE Reductions'!BC12 = "", 0,'5. Wage &amp; FTE Reductions'!BC12)</f>
        <v>0</v>
      </c>
      <c r="O12" s="35">
        <f>IF('2.Census &amp; Reference Benchmarks'!P12 = "", 0,'2.Census &amp; Reference Benchmarks'!P12)</f>
        <v>0</v>
      </c>
      <c r="P12" s="367">
        <f>IF('5. Wage &amp; FTE Reductions'!BE12 = "", 0, '5. Wage &amp; FTE Reductions'!BE12)</f>
        <v>0</v>
      </c>
      <c r="Q12" s="60">
        <f>IF('2.Census &amp; Reference Benchmarks'!S12 = "", 0, '2.Census &amp; Reference Benchmarks'!S12)</f>
        <v>0</v>
      </c>
      <c r="R12" s="367">
        <f>IF('2.Census &amp; Reference Benchmarks'!Q12="FT",IF(OR(G12 &lt;= DATEVALUE("3/1/2020"), G12 = ""),177.14,( (IF(OR(I12 = "", I12 &gt; DATEVALUE("3/31/2020")), DATEVALUE("3/31/2020"),I12) -G12)/ 31) *177.14),IF('2.Census &amp; Reference Benchmarks'!R12="",0,'2.Census &amp; Reference Benchmarks'!R12))</f>
        <v>0</v>
      </c>
      <c r="S12" s="488" t="str">
        <f>IFERROR(IF(AND( I12 &lt; '1. Summary for SBA'!$J$7,'1. Summary for SBA'!$J$7 &lt;&gt; ""),0,IF(K12 = "Yes", 0,IF(OR(R12= "", R12 + P12+N12 = 0),"",(M12+O12+Q12)/(R12+P12+N12)))),0)</f>
        <v/>
      </c>
      <c r="T12" s="488" t="str">
        <f t="shared" si="0"/>
        <v/>
      </c>
      <c r="U12" s="488" t="str">
        <f>IF(T12 = "", "",SUM('3.Weekly Hours &amp; Wage Activity'!AI12:BF12))</f>
        <v/>
      </c>
      <c r="V12" s="489" t="str">
        <f>IF(U12 = "", "",SUM(IF(COUNTIF('3.Weekly Hours &amp; Wage Activity'!J12:Q12, "&lt;&gt;FT") = 0, COLUMNS('3.Weekly Hours &amp; Wage Activity'!J12:AG12) * 40, '3.Weekly Hours &amp; Wage Activity'!J12:AG12)))</f>
        <v/>
      </c>
      <c r="W12" s="490" t="str">
        <f t="shared" si="5"/>
        <v/>
      </c>
      <c r="X12" s="553" t="str">
        <f t="shared" si="1"/>
        <v/>
      </c>
      <c r="Y12" s="491" t="str">
        <f t="shared" si="2"/>
        <v/>
      </c>
      <c r="Z12" s="490">
        <f t="shared" si="3"/>
        <v>0</v>
      </c>
      <c r="AA12" s="377">
        <f t="shared" si="4"/>
        <v>0</v>
      </c>
    </row>
    <row r="13" spans="2:29" x14ac:dyDescent="0.25">
      <c r="B13" s="56">
        <f>IF('3.Weekly Hours &amp; Wage Activity'!B13 &lt;&gt;"", '3.Weekly Hours &amp; Wage Activity'!B13,"")</f>
        <v>0</v>
      </c>
      <c r="C13" s="56">
        <f>IF('3.Weekly Hours &amp; Wage Activity'!C13 &lt;&gt;"", '3.Weekly Hours &amp; Wage Activity'!C13,"")</f>
        <v>0</v>
      </c>
      <c r="D13" s="57" t="str">
        <f>IF('3.Weekly Hours &amp; Wage Activity'!D13 &lt;&gt;"", '3.Weekly Hours &amp; Wage Activity'!D13,"")</f>
        <v/>
      </c>
      <c r="E13" s="56" t="str">
        <f>IF('3.Weekly Hours &amp; Wage Activity'!E13 &lt;&gt;"", '3.Weekly Hours &amp; Wage Activity'!E13,"")</f>
        <v/>
      </c>
      <c r="F13" s="353" t="str">
        <f>IF('3.Weekly Hours &amp; Wage Activity'!F13 &lt;&gt;"", '3.Weekly Hours &amp; Wage Activity'!F13,"")</f>
        <v/>
      </c>
      <c r="G13" s="58" t="str">
        <f>IF('3.Weekly Hours &amp; Wage Activity'!G13 &lt;&gt;"", '3.Weekly Hours &amp; Wage Activity'!G13,"")</f>
        <v/>
      </c>
      <c r="H13" s="58" t="str">
        <f>IF('2.Census &amp; Reference Benchmarks'!H13 = "", "", '2.Census &amp; Reference Benchmarks'!H13)</f>
        <v/>
      </c>
      <c r="I13" s="58" t="str">
        <f>IF('3.Weekly Hours &amp; Wage Activity'!H13 &lt;&gt;"", '3.Weekly Hours &amp; Wage Activity'!H13,"")</f>
        <v/>
      </c>
      <c r="J13" s="374" t="str">
        <f>IF('3.Weekly Hours &amp; Wage Activity'!I13 &lt;&gt;"", '3.Weekly Hours &amp; Wage Activity'!I13,"")</f>
        <v/>
      </c>
      <c r="K13" s="376" t="str">
        <f>IF('7.Safe Harbor Input Data &amp; Calc'!Q15 &lt;&gt; "", '7.Safe Harbor Input Data &amp; Calc'!Q15, "")</f>
        <v>No</v>
      </c>
      <c r="L13" s="59" t="str">
        <f>IF('2.Census &amp; Reference Benchmarks'!T13&lt;&gt; "",'2.Census &amp; Reference Benchmarks'!T13,"")</f>
        <v/>
      </c>
      <c r="M13" s="35">
        <f>IF('2.Census &amp; Reference Benchmarks'!M13 = "", 0,'2.Census &amp; Reference Benchmarks'!M13)</f>
        <v>0</v>
      </c>
      <c r="N13" s="366">
        <f>IF('5. Wage &amp; FTE Reductions'!BC13 = "", 0,'5. Wage &amp; FTE Reductions'!BC13)</f>
        <v>0</v>
      </c>
      <c r="O13" s="35">
        <f>IF('2.Census &amp; Reference Benchmarks'!P13 = "", 0,'2.Census &amp; Reference Benchmarks'!P13)</f>
        <v>0</v>
      </c>
      <c r="P13" s="367">
        <f>IF('5. Wage &amp; FTE Reductions'!BE13 = "", 0, '5. Wage &amp; FTE Reductions'!BE13)</f>
        <v>0</v>
      </c>
      <c r="Q13" s="60">
        <f>IF('2.Census &amp; Reference Benchmarks'!S13 = "", 0, '2.Census &amp; Reference Benchmarks'!S13)</f>
        <v>0</v>
      </c>
      <c r="R13" s="367">
        <f>IF('2.Census &amp; Reference Benchmarks'!Q13="FT",IF(OR(G13 &lt;= DATEVALUE("3/1/2020"), G13 = ""),177.14,( (IF(OR(I13 = "", I13 &gt; DATEVALUE("3/31/2020")), DATEVALUE("3/31/2020"),I13) -G13)/ 31) *177.14),IF('2.Census &amp; Reference Benchmarks'!R13="",0,'2.Census &amp; Reference Benchmarks'!R13))</f>
        <v>0</v>
      </c>
      <c r="S13" s="488" t="str">
        <f>IFERROR(IF(AND( I13 &lt; '1. Summary for SBA'!$J$7,'1. Summary for SBA'!$J$7 &lt;&gt; ""),0,IF(K13 = "Yes", 0,IF(OR(R13= "", R13 + P13+N13 = 0),"",(M13+O13+Q13)/(R13+P13+N13)))),0)</f>
        <v/>
      </c>
      <c r="T13" s="488" t="str">
        <f t="shared" si="0"/>
        <v/>
      </c>
      <c r="U13" s="488" t="str">
        <f>IF(T13 = "", "",SUM('3.Weekly Hours &amp; Wage Activity'!AI13:BF13))</f>
        <v/>
      </c>
      <c r="V13" s="489" t="str">
        <f>IF(U13 = "", "",SUM(IF(COUNTIF('3.Weekly Hours &amp; Wage Activity'!J13:Q13, "&lt;&gt;FT") = 0, COLUMNS('3.Weekly Hours &amp; Wage Activity'!J13:AG13) * 40, '3.Weekly Hours &amp; Wage Activity'!J13:AG13)))</f>
        <v/>
      </c>
      <c r="W13" s="490" t="str">
        <f t="shared" si="5"/>
        <v/>
      </c>
      <c r="X13" s="553" t="str">
        <f t="shared" si="1"/>
        <v/>
      </c>
      <c r="Y13" s="491" t="str">
        <f t="shared" si="2"/>
        <v/>
      </c>
      <c r="Z13" s="490">
        <f t="shared" si="3"/>
        <v>0</v>
      </c>
      <c r="AA13" s="377">
        <f t="shared" si="4"/>
        <v>0</v>
      </c>
    </row>
    <row r="14" spans="2:29" x14ac:dyDescent="0.25">
      <c r="B14" s="56">
        <f>IF('3.Weekly Hours &amp; Wage Activity'!B14 &lt;&gt;"", '3.Weekly Hours &amp; Wage Activity'!B14,"")</f>
        <v>0</v>
      </c>
      <c r="C14" s="56">
        <f>IF('3.Weekly Hours &amp; Wage Activity'!C14 &lt;&gt;"", '3.Weekly Hours &amp; Wage Activity'!C14,"")</f>
        <v>0</v>
      </c>
      <c r="D14" s="57" t="str">
        <f>IF('3.Weekly Hours &amp; Wage Activity'!D14 &lt;&gt;"", '3.Weekly Hours &amp; Wage Activity'!D14,"")</f>
        <v/>
      </c>
      <c r="E14" s="56" t="str">
        <f>IF('3.Weekly Hours &amp; Wage Activity'!E14 &lt;&gt;"", '3.Weekly Hours &amp; Wage Activity'!E14,"")</f>
        <v/>
      </c>
      <c r="F14" s="353" t="str">
        <f>IF('3.Weekly Hours &amp; Wage Activity'!F14 &lt;&gt;"", '3.Weekly Hours &amp; Wage Activity'!F14,"")</f>
        <v/>
      </c>
      <c r="G14" s="58" t="str">
        <f>IF('3.Weekly Hours &amp; Wage Activity'!G14 &lt;&gt;"", '3.Weekly Hours &amp; Wage Activity'!G14,"")</f>
        <v/>
      </c>
      <c r="H14" s="58" t="str">
        <f>IF('2.Census &amp; Reference Benchmarks'!H14 = "", "", '2.Census &amp; Reference Benchmarks'!H14)</f>
        <v/>
      </c>
      <c r="I14" s="58" t="str">
        <f>IF('3.Weekly Hours &amp; Wage Activity'!H14 &lt;&gt;"", '3.Weekly Hours &amp; Wage Activity'!H14,"")</f>
        <v/>
      </c>
      <c r="J14" s="374" t="str">
        <f>IF('3.Weekly Hours &amp; Wage Activity'!I14 &lt;&gt;"", '3.Weekly Hours &amp; Wage Activity'!I14,"")</f>
        <v/>
      </c>
      <c r="K14" s="376" t="str">
        <f>IF('7.Safe Harbor Input Data &amp; Calc'!Q16 &lt;&gt; "", '7.Safe Harbor Input Data &amp; Calc'!Q16, "")</f>
        <v>No</v>
      </c>
      <c r="L14" s="59" t="str">
        <f>IF('2.Census &amp; Reference Benchmarks'!T14&lt;&gt; "",'2.Census &amp; Reference Benchmarks'!T14,"")</f>
        <v/>
      </c>
      <c r="M14" s="35">
        <f>IF('2.Census &amp; Reference Benchmarks'!M14 = "", 0,'2.Census &amp; Reference Benchmarks'!M14)</f>
        <v>0</v>
      </c>
      <c r="N14" s="366">
        <f>IF('5. Wage &amp; FTE Reductions'!BC14 = "", 0,'5. Wage &amp; FTE Reductions'!BC14)</f>
        <v>0</v>
      </c>
      <c r="O14" s="35">
        <f>IF('2.Census &amp; Reference Benchmarks'!P14 = "", 0,'2.Census &amp; Reference Benchmarks'!P14)</f>
        <v>0</v>
      </c>
      <c r="P14" s="367">
        <f>IF('5. Wage &amp; FTE Reductions'!BE14 = "", 0, '5. Wage &amp; FTE Reductions'!BE14)</f>
        <v>0</v>
      </c>
      <c r="Q14" s="60">
        <f>IF('2.Census &amp; Reference Benchmarks'!S14 = "", 0, '2.Census &amp; Reference Benchmarks'!S14)</f>
        <v>0</v>
      </c>
      <c r="R14" s="367">
        <f>IF('2.Census &amp; Reference Benchmarks'!Q14="FT",IF(OR(G14 &lt;= DATEVALUE("3/1/2020"), G14 = ""),177.14,( (IF(OR(I14 = "", I14 &gt; DATEVALUE("3/31/2020")), DATEVALUE("3/31/2020"),I14) -G14)/ 31) *177.14),IF('2.Census &amp; Reference Benchmarks'!R14="",0,'2.Census &amp; Reference Benchmarks'!R14))</f>
        <v>0</v>
      </c>
      <c r="S14" s="488" t="str">
        <f>IFERROR(IF(AND( I14 &lt; '1. Summary for SBA'!$J$7,'1. Summary for SBA'!$J$7 &lt;&gt; ""),0,IF(K14 = "Yes", 0,IF(OR(R14= "", R14 + P14+N14 = 0),"",(M14+O14+Q14)/(R14+P14+N14)))),0)</f>
        <v/>
      </c>
      <c r="T14" s="488" t="str">
        <f t="shared" si="0"/>
        <v/>
      </c>
      <c r="U14" s="488" t="str">
        <f>IF(T14 = "", "",SUM('3.Weekly Hours &amp; Wage Activity'!AI14:BF14))</f>
        <v/>
      </c>
      <c r="V14" s="489" t="str">
        <f>IF(U14 = "", "",SUM(IF(COUNTIF('3.Weekly Hours &amp; Wage Activity'!J14:Q14, "&lt;&gt;FT") = 0, COLUMNS('3.Weekly Hours &amp; Wage Activity'!J14:AG14) * 40, '3.Weekly Hours &amp; Wage Activity'!J14:AG14)))</f>
        <v/>
      </c>
      <c r="W14" s="490" t="str">
        <f t="shared" si="5"/>
        <v/>
      </c>
      <c r="X14" s="553" t="str">
        <f t="shared" si="1"/>
        <v/>
      </c>
      <c r="Y14" s="491" t="str">
        <f t="shared" si="2"/>
        <v/>
      </c>
      <c r="Z14" s="490">
        <f t="shared" si="3"/>
        <v>0</v>
      </c>
      <c r="AA14" s="377">
        <f t="shared" si="4"/>
        <v>0</v>
      </c>
    </row>
    <row r="15" spans="2:29" x14ac:dyDescent="0.25">
      <c r="B15" s="56">
        <f>IF('3.Weekly Hours &amp; Wage Activity'!B15 &lt;&gt;"", '3.Weekly Hours &amp; Wage Activity'!B15,"")</f>
        <v>0</v>
      </c>
      <c r="C15" s="56">
        <f>IF('3.Weekly Hours &amp; Wage Activity'!C15 &lt;&gt;"", '3.Weekly Hours &amp; Wage Activity'!C15,"")</f>
        <v>0</v>
      </c>
      <c r="D15" s="57" t="str">
        <f>IF('3.Weekly Hours &amp; Wage Activity'!D15 &lt;&gt;"", '3.Weekly Hours &amp; Wage Activity'!D15,"")</f>
        <v/>
      </c>
      <c r="E15" s="56" t="str">
        <f>IF('3.Weekly Hours &amp; Wage Activity'!E15 &lt;&gt;"", '3.Weekly Hours &amp; Wage Activity'!E15,"")</f>
        <v/>
      </c>
      <c r="F15" s="353" t="str">
        <f>IF('3.Weekly Hours &amp; Wage Activity'!F15 &lt;&gt;"", '3.Weekly Hours &amp; Wage Activity'!F15,"")</f>
        <v/>
      </c>
      <c r="G15" s="58" t="str">
        <f>IF('3.Weekly Hours &amp; Wage Activity'!G15 &lt;&gt;"", '3.Weekly Hours &amp; Wage Activity'!G15,"")</f>
        <v/>
      </c>
      <c r="H15" s="58" t="str">
        <f>IF('2.Census &amp; Reference Benchmarks'!H15 = "", "", '2.Census &amp; Reference Benchmarks'!H15)</f>
        <v/>
      </c>
      <c r="I15" s="58" t="str">
        <f>IF('3.Weekly Hours &amp; Wage Activity'!H15 &lt;&gt;"", '3.Weekly Hours &amp; Wage Activity'!H15,"")</f>
        <v/>
      </c>
      <c r="J15" s="374" t="str">
        <f>IF('3.Weekly Hours &amp; Wage Activity'!I15 &lt;&gt;"", '3.Weekly Hours &amp; Wage Activity'!I15,"")</f>
        <v/>
      </c>
      <c r="K15" s="376" t="str">
        <f>IF('7.Safe Harbor Input Data &amp; Calc'!Q17 &lt;&gt; "", '7.Safe Harbor Input Data &amp; Calc'!Q17, "")</f>
        <v>No</v>
      </c>
      <c r="L15" s="59" t="str">
        <f>IF('2.Census &amp; Reference Benchmarks'!T15&lt;&gt; "",'2.Census &amp; Reference Benchmarks'!T15,"")</f>
        <v/>
      </c>
      <c r="M15" s="35">
        <f>IF('2.Census &amp; Reference Benchmarks'!M15 = "", 0,'2.Census &amp; Reference Benchmarks'!M15)</f>
        <v>0</v>
      </c>
      <c r="N15" s="366">
        <f>IF('5. Wage &amp; FTE Reductions'!BC15 = "", 0,'5. Wage &amp; FTE Reductions'!BC15)</f>
        <v>0</v>
      </c>
      <c r="O15" s="35">
        <f>IF('2.Census &amp; Reference Benchmarks'!P15 = "", 0,'2.Census &amp; Reference Benchmarks'!P15)</f>
        <v>0</v>
      </c>
      <c r="P15" s="367">
        <f>IF('5. Wage &amp; FTE Reductions'!BE15 = "", 0, '5. Wage &amp; FTE Reductions'!BE15)</f>
        <v>0</v>
      </c>
      <c r="Q15" s="60">
        <f>IF('2.Census &amp; Reference Benchmarks'!S15 = "", 0, '2.Census &amp; Reference Benchmarks'!S15)</f>
        <v>0</v>
      </c>
      <c r="R15" s="367">
        <f>IF('2.Census &amp; Reference Benchmarks'!Q15="FT",IF(OR(G15 &lt;= DATEVALUE("3/1/2020"), G15 = ""),177.14,( (IF(OR(I15 = "", I15 &gt; DATEVALUE("3/31/2020")), DATEVALUE("3/31/2020"),I15) -G15)/ 31) *177.14),IF('2.Census &amp; Reference Benchmarks'!R15="",0,'2.Census &amp; Reference Benchmarks'!R15))</f>
        <v>0</v>
      </c>
      <c r="S15" s="488" t="str">
        <f>IFERROR(IF(AND( I15 &lt; '1. Summary for SBA'!$J$7,'1. Summary for SBA'!$J$7 &lt;&gt; ""),0,IF(K15 = "Yes", 0,IF(OR(R15= "", R15 + P15+N15 = 0),"",(M15+O15+Q15)/(R15+P15+N15)))),0)</f>
        <v/>
      </c>
      <c r="T15" s="488" t="str">
        <f t="shared" si="0"/>
        <v/>
      </c>
      <c r="U15" s="488" t="str">
        <f>IF(T15 = "", "",SUM('3.Weekly Hours &amp; Wage Activity'!AI15:BF15))</f>
        <v/>
      </c>
      <c r="V15" s="489" t="str">
        <f>IF(U15 = "", "",SUM(IF(COUNTIF('3.Weekly Hours &amp; Wage Activity'!J15:Q15, "&lt;&gt;FT") = 0, COLUMNS('3.Weekly Hours &amp; Wage Activity'!J15:AG15) * 40, '3.Weekly Hours &amp; Wage Activity'!J15:AG15)))</f>
        <v/>
      </c>
      <c r="W15" s="490" t="str">
        <f t="shared" si="5"/>
        <v/>
      </c>
      <c r="X15" s="553" t="str">
        <f t="shared" si="1"/>
        <v/>
      </c>
      <c r="Y15" s="491" t="str">
        <f t="shared" si="2"/>
        <v/>
      </c>
      <c r="Z15" s="490">
        <f t="shared" si="3"/>
        <v>0</v>
      </c>
      <c r="AA15" s="377">
        <f t="shared" si="4"/>
        <v>0</v>
      </c>
    </row>
    <row r="16" spans="2:29" x14ac:dyDescent="0.25">
      <c r="B16" s="56">
        <f>IF('3.Weekly Hours &amp; Wage Activity'!B16 &lt;&gt;"", '3.Weekly Hours &amp; Wage Activity'!B16,"")</f>
        <v>0</v>
      </c>
      <c r="C16" s="56">
        <f>IF('3.Weekly Hours &amp; Wage Activity'!C16 &lt;&gt;"", '3.Weekly Hours &amp; Wage Activity'!C16,"")</f>
        <v>0</v>
      </c>
      <c r="D16" s="57" t="str">
        <f>IF('3.Weekly Hours &amp; Wage Activity'!D16 &lt;&gt;"", '3.Weekly Hours &amp; Wage Activity'!D16,"")</f>
        <v/>
      </c>
      <c r="E16" s="56" t="str">
        <f>IF('3.Weekly Hours &amp; Wage Activity'!E16 &lt;&gt;"", '3.Weekly Hours &amp; Wage Activity'!E16,"")</f>
        <v/>
      </c>
      <c r="F16" s="353" t="str">
        <f>IF('3.Weekly Hours &amp; Wage Activity'!F16 &lt;&gt;"", '3.Weekly Hours &amp; Wage Activity'!F16,"")</f>
        <v/>
      </c>
      <c r="G16" s="58" t="str">
        <f>IF('3.Weekly Hours &amp; Wage Activity'!G16 &lt;&gt;"", '3.Weekly Hours &amp; Wage Activity'!G16,"")</f>
        <v/>
      </c>
      <c r="H16" s="58" t="str">
        <f>IF('2.Census &amp; Reference Benchmarks'!H16 = "", "", '2.Census &amp; Reference Benchmarks'!H16)</f>
        <v/>
      </c>
      <c r="I16" s="58" t="str">
        <f>IF('3.Weekly Hours &amp; Wage Activity'!H16 &lt;&gt;"", '3.Weekly Hours &amp; Wage Activity'!H16,"")</f>
        <v/>
      </c>
      <c r="J16" s="374" t="str">
        <f>IF('3.Weekly Hours &amp; Wage Activity'!I16 &lt;&gt;"", '3.Weekly Hours &amp; Wage Activity'!I16,"")</f>
        <v/>
      </c>
      <c r="K16" s="376" t="str">
        <f>IF('7.Safe Harbor Input Data &amp; Calc'!Q18 &lt;&gt; "", '7.Safe Harbor Input Data &amp; Calc'!Q18, "")</f>
        <v>No</v>
      </c>
      <c r="L16" s="59" t="str">
        <f>IF('2.Census &amp; Reference Benchmarks'!T16&lt;&gt; "",'2.Census &amp; Reference Benchmarks'!T16,"")</f>
        <v/>
      </c>
      <c r="M16" s="35">
        <f>IF('2.Census &amp; Reference Benchmarks'!M16 = "", 0,'2.Census &amp; Reference Benchmarks'!M16)</f>
        <v>0</v>
      </c>
      <c r="N16" s="366">
        <f>IF('5. Wage &amp; FTE Reductions'!BC16 = "", 0,'5. Wage &amp; FTE Reductions'!BC16)</f>
        <v>0</v>
      </c>
      <c r="O16" s="35">
        <f>IF('2.Census &amp; Reference Benchmarks'!P16 = "", 0,'2.Census &amp; Reference Benchmarks'!P16)</f>
        <v>0</v>
      </c>
      <c r="P16" s="367">
        <f>IF('5. Wage &amp; FTE Reductions'!BE16 = "", 0, '5. Wage &amp; FTE Reductions'!BE16)</f>
        <v>0</v>
      </c>
      <c r="Q16" s="60">
        <f>IF('2.Census &amp; Reference Benchmarks'!S16 = "", 0, '2.Census &amp; Reference Benchmarks'!S16)</f>
        <v>0</v>
      </c>
      <c r="R16" s="367">
        <f>IF('2.Census &amp; Reference Benchmarks'!Q16="FT",IF(OR(G16 &lt;= DATEVALUE("3/1/2020"), G16 = ""),177.14,( (IF(OR(I16 = "", I16 &gt; DATEVALUE("3/31/2020")), DATEVALUE("3/31/2020"),I16) -G16)/ 31) *177.14),IF('2.Census &amp; Reference Benchmarks'!R16="",0,'2.Census &amp; Reference Benchmarks'!R16))</f>
        <v>0</v>
      </c>
      <c r="S16" s="488" t="str">
        <f>IFERROR(IF(AND( I16 &lt; '1. Summary for SBA'!$J$7,'1. Summary for SBA'!$J$7 &lt;&gt; ""),0,IF(K16 = "Yes", 0,IF(OR(R16= "", R16 + P16+N16 = 0),"",(M16+O16+Q16)/(R16+P16+N16)))),0)</f>
        <v/>
      </c>
      <c r="T16" s="488" t="str">
        <f t="shared" si="0"/>
        <v/>
      </c>
      <c r="U16" s="488" t="str">
        <f>IF(T16 = "", "",SUM('3.Weekly Hours &amp; Wage Activity'!AI16:BF16))</f>
        <v/>
      </c>
      <c r="V16" s="489" t="str">
        <f>IF(U16 = "", "",SUM(IF(COUNTIF('3.Weekly Hours &amp; Wage Activity'!J16:Q16, "&lt;&gt;FT") = 0, COLUMNS('3.Weekly Hours &amp; Wage Activity'!J16:AG16) * 40, '3.Weekly Hours &amp; Wage Activity'!J16:AG16)))</f>
        <v/>
      </c>
      <c r="W16" s="490" t="str">
        <f t="shared" si="5"/>
        <v/>
      </c>
      <c r="X16" s="553" t="str">
        <f t="shared" si="1"/>
        <v/>
      </c>
      <c r="Y16" s="491" t="str">
        <f t="shared" si="2"/>
        <v/>
      </c>
      <c r="Z16" s="490">
        <f t="shared" si="3"/>
        <v>0</v>
      </c>
      <c r="AA16" s="377">
        <f t="shared" si="4"/>
        <v>0</v>
      </c>
    </row>
    <row r="17" spans="2:27" x14ac:dyDescent="0.25">
      <c r="B17" s="56">
        <f>IF('3.Weekly Hours &amp; Wage Activity'!B17 &lt;&gt;"", '3.Weekly Hours &amp; Wage Activity'!B17,"")</f>
        <v>0</v>
      </c>
      <c r="C17" s="56">
        <f>IF('3.Weekly Hours &amp; Wage Activity'!C17 &lt;&gt;"", '3.Weekly Hours &amp; Wage Activity'!C17,"")</f>
        <v>0</v>
      </c>
      <c r="D17" s="57" t="str">
        <f>IF('3.Weekly Hours &amp; Wage Activity'!D17 &lt;&gt;"", '3.Weekly Hours &amp; Wage Activity'!D17,"")</f>
        <v/>
      </c>
      <c r="E17" s="56" t="str">
        <f>IF('3.Weekly Hours &amp; Wage Activity'!E17 &lt;&gt;"", '3.Weekly Hours &amp; Wage Activity'!E17,"")</f>
        <v/>
      </c>
      <c r="F17" s="353" t="str">
        <f>IF('3.Weekly Hours &amp; Wage Activity'!F17 &lt;&gt;"", '3.Weekly Hours &amp; Wage Activity'!F17,"")</f>
        <v/>
      </c>
      <c r="G17" s="58" t="str">
        <f>IF('3.Weekly Hours &amp; Wage Activity'!G17 &lt;&gt;"", '3.Weekly Hours &amp; Wage Activity'!G17,"")</f>
        <v/>
      </c>
      <c r="H17" s="58" t="str">
        <f>IF('2.Census &amp; Reference Benchmarks'!H17 = "", "", '2.Census &amp; Reference Benchmarks'!H17)</f>
        <v/>
      </c>
      <c r="I17" s="58" t="str">
        <f>IF('3.Weekly Hours &amp; Wage Activity'!H17 &lt;&gt;"", '3.Weekly Hours &amp; Wage Activity'!H17,"")</f>
        <v/>
      </c>
      <c r="J17" s="374" t="str">
        <f>IF('3.Weekly Hours &amp; Wage Activity'!I17 &lt;&gt;"", '3.Weekly Hours &amp; Wage Activity'!I17,"")</f>
        <v/>
      </c>
      <c r="K17" s="376" t="str">
        <f>IF('7.Safe Harbor Input Data &amp; Calc'!Q19 &lt;&gt; "", '7.Safe Harbor Input Data &amp; Calc'!Q19, "")</f>
        <v>No</v>
      </c>
      <c r="L17" s="59" t="str">
        <f>IF('2.Census &amp; Reference Benchmarks'!T17&lt;&gt; "",'2.Census &amp; Reference Benchmarks'!T17,"")</f>
        <v/>
      </c>
      <c r="M17" s="35">
        <f>IF('2.Census &amp; Reference Benchmarks'!M17 = "", 0,'2.Census &amp; Reference Benchmarks'!M17)</f>
        <v>0</v>
      </c>
      <c r="N17" s="366">
        <f>IF('5. Wage &amp; FTE Reductions'!BC17 = "", 0,'5. Wage &amp; FTE Reductions'!BC17)</f>
        <v>0</v>
      </c>
      <c r="O17" s="35">
        <f>IF('2.Census &amp; Reference Benchmarks'!P17 = "", 0,'2.Census &amp; Reference Benchmarks'!P17)</f>
        <v>0</v>
      </c>
      <c r="P17" s="367">
        <f>IF('5. Wage &amp; FTE Reductions'!BE17 = "", 0, '5. Wage &amp; FTE Reductions'!BE17)</f>
        <v>0</v>
      </c>
      <c r="Q17" s="60">
        <f>IF('2.Census &amp; Reference Benchmarks'!S17 = "", 0, '2.Census &amp; Reference Benchmarks'!S17)</f>
        <v>0</v>
      </c>
      <c r="R17" s="367">
        <f>IF('2.Census &amp; Reference Benchmarks'!Q17="FT",IF(OR(G17 &lt;= DATEVALUE("3/1/2020"), G17 = ""),177.14,( (IF(OR(I17 = "", I17 &gt; DATEVALUE("3/31/2020")), DATEVALUE("3/31/2020"),I17) -G17)/ 31) *177.14),IF('2.Census &amp; Reference Benchmarks'!R17="",0,'2.Census &amp; Reference Benchmarks'!R17))</f>
        <v>0</v>
      </c>
      <c r="S17" s="488" t="str">
        <f>IFERROR(IF(AND( I17 &lt; '1. Summary for SBA'!$J$7,'1. Summary for SBA'!$J$7 &lt;&gt; ""),0,IF(K17 = "Yes", 0,IF(OR(R17= "", R17 + P17+N17 = 0),"",(M17+O17+Q17)/(R17+P17+N17)))),0)</f>
        <v/>
      </c>
      <c r="T17" s="488" t="str">
        <f t="shared" si="0"/>
        <v/>
      </c>
      <c r="U17" s="488" t="str">
        <f>IF(T17 = "", "",SUM('3.Weekly Hours &amp; Wage Activity'!AI17:BF17))</f>
        <v/>
      </c>
      <c r="V17" s="489" t="str">
        <f>IF(U17 = "", "",SUM(IF(COUNTIF('3.Weekly Hours &amp; Wage Activity'!J17:Q17, "&lt;&gt;FT") = 0, COLUMNS('3.Weekly Hours &amp; Wage Activity'!J17:AG17) * 40, '3.Weekly Hours &amp; Wage Activity'!J17:AG17)))</f>
        <v/>
      </c>
      <c r="W17" s="490" t="str">
        <f t="shared" si="5"/>
        <v/>
      </c>
      <c r="X17" s="553" t="str">
        <f t="shared" si="1"/>
        <v/>
      </c>
      <c r="Y17" s="491" t="str">
        <f t="shared" si="2"/>
        <v/>
      </c>
      <c r="Z17" s="490">
        <f t="shared" si="3"/>
        <v>0</v>
      </c>
      <c r="AA17" s="377">
        <f t="shared" si="4"/>
        <v>0</v>
      </c>
    </row>
    <row r="18" spans="2:27" x14ac:dyDescent="0.25">
      <c r="B18" s="56">
        <f>IF('3.Weekly Hours &amp; Wage Activity'!B18 &lt;&gt;"", '3.Weekly Hours &amp; Wage Activity'!B18,"")</f>
        <v>0</v>
      </c>
      <c r="C18" s="56">
        <f>IF('3.Weekly Hours &amp; Wage Activity'!C18 &lt;&gt;"", '3.Weekly Hours &amp; Wage Activity'!C18,"")</f>
        <v>0</v>
      </c>
      <c r="D18" s="57" t="str">
        <f>IF('3.Weekly Hours &amp; Wage Activity'!D18 &lt;&gt;"", '3.Weekly Hours &amp; Wage Activity'!D18,"")</f>
        <v/>
      </c>
      <c r="E18" s="56" t="str">
        <f>IF('3.Weekly Hours &amp; Wage Activity'!E18 &lt;&gt;"", '3.Weekly Hours &amp; Wage Activity'!E18,"")</f>
        <v/>
      </c>
      <c r="F18" s="353" t="str">
        <f>IF('3.Weekly Hours &amp; Wage Activity'!F18 &lt;&gt;"", '3.Weekly Hours &amp; Wage Activity'!F18,"")</f>
        <v/>
      </c>
      <c r="G18" s="58" t="str">
        <f>IF('3.Weekly Hours &amp; Wage Activity'!G18 &lt;&gt;"", '3.Weekly Hours &amp; Wage Activity'!G18,"")</f>
        <v/>
      </c>
      <c r="H18" s="58" t="str">
        <f>IF('2.Census &amp; Reference Benchmarks'!H18 = "", "", '2.Census &amp; Reference Benchmarks'!H18)</f>
        <v/>
      </c>
      <c r="I18" s="58" t="str">
        <f>IF('3.Weekly Hours &amp; Wage Activity'!H18 &lt;&gt;"", '3.Weekly Hours &amp; Wage Activity'!H18,"")</f>
        <v/>
      </c>
      <c r="J18" s="374" t="str">
        <f>IF('3.Weekly Hours &amp; Wage Activity'!I18 &lt;&gt;"", '3.Weekly Hours &amp; Wage Activity'!I18,"")</f>
        <v/>
      </c>
      <c r="K18" s="376" t="str">
        <f>IF('7.Safe Harbor Input Data &amp; Calc'!Q20 &lt;&gt; "", '7.Safe Harbor Input Data &amp; Calc'!Q20, "")</f>
        <v>No</v>
      </c>
      <c r="L18" s="59" t="str">
        <f>IF('2.Census &amp; Reference Benchmarks'!T18&lt;&gt; "",'2.Census &amp; Reference Benchmarks'!T18,"")</f>
        <v/>
      </c>
      <c r="M18" s="35">
        <f>IF('2.Census &amp; Reference Benchmarks'!M18 = "", 0,'2.Census &amp; Reference Benchmarks'!M18)</f>
        <v>0</v>
      </c>
      <c r="N18" s="366">
        <f>IF('5. Wage &amp; FTE Reductions'!BC18 = "", 0,'5. Wage &amp; FTE Reductions'!BC18)</f>
        <v>0</v>
      </c>
      <c r="O18" s="35">
        <f>IF('2.Census &amp; Reference Benchmarks'!P18 = "", 0,'2.Census &amp; Reference Benchmarks'!P18)</f>
        <v>0</v>
      </c>
      <c r="P18" s="367">
        <f>IF('5. Wage &amp; FTE Reductions'!BE18 = "", 0, '5. Wage &amp; FTE Reductions'!BE18)</f>
        <v>0</v>
      </c>
      <c r="Q18" s="60">
        <f>IF('2.Census &amp; Reference Benchmarks'!S18 = "", 0, '2.Census &amp; Reference Benchmarks'!S18)</f>
        <v>0</v>
      </c>
      <c r="R18" s="367">
        <f>IF('2.Census &amp; Reference Benchmarks'!Q18="FT",IF(OR(G18 &lt;= DATEVALUE("3/1/2020"), G18 = ""),177.14,( (IF(OR(I18 = "", I18 &gt; DATEVALUE("3/31/2020")), DATEVALUE("3/31/2020"),I18) -G18)/ 31) *177.14),IF('2.Census &amp; Reference Benchmarks'!R18="",0,'2.Census &amp; Reference Benchmarks'!R18))</f>
        <v>0</v>
      </c>
      <c r="S18" s="488" t="str">
        <f>IFERROR(IF(AND( I18 &lt; '1. Summary for SBA'!$J$7,'1. Summary for SBA'!$J$7 &lt;&gt; ""),0,IF(K18 = "Yes", 0,IF(OR(R18= "", R18 + P18+N18 = 0),"",(M18+O18+Q18)/(R18+P18+N18)))),0)</f>
        <v/>
      </c>
      <c r="T18" s="488" t="str">
        <f t="shared" si="0"/>
        <v/>
      </c>
      <c r="U18" s="488" t="str">
        <f>IF(T18 = "", "",SUM('3.Weekly Hours &amp; Wage Activity'!AI18:BF18))</f>
        <v/>
      </c>
      <c r="V18" s="489" t="str">
        <f>IF(U18 = "", "",SUM(IF(COUNTIF('3.Weekly Hours &amp; Wage Activity'!J18:Q18, "&lt;&gt;FT") = 0, COLUMNS('3.Weekly Hours &amp; Wage Activity'!J18:AG18) * 40, '3.Weekly Hours &amp; Wage Activity'!J18:AG18)))</f>
        <v/>
      </c>
      <c r="W18" s="490" t="str">
        <f t="shared" si="5"/>
        <v/>
      </c>
      <c r="X18" s="553" t="str">
        <f t="shared" si="1"/>
        <v/>
      </c>
      <c r="Y18" s="491" t="str">
        <f t="shared" si="2"/>
        <v/>
      </c>
      <c r="Z18" s="490">
        <f t="shared" si="3"/>
        <v>0</v>
      </c>
      <c r="AA18" s="377">
        <f t="shared" si="4"/>
        <v>0</v>
      </c>
    </row>
    <row r="19" spans="2:27" x14ac:dyDescent="0.25">
      <c r="B19" s="56">
        <f>IF('3.Weekly Hours &amp; Wage Activity'!B19 &lt;&gt;"", '3.Weekly Hours &amp; Wage Activity'!B19,"")</f>
        <v>0</v>
      </c>
      <c r="C19" s="56">
        <f>IF('3.Weekly Hours &amp; Wage Activity'!C19 &lt;&gt;"", '3.Weekly Hours &amp; Wage Activity'!C19,"")</f>
        <v>0</v>
      </c>
      <c r="D19" s="57" t="str">
        <f>IF('3.Weekly Hours &amp; Wage Activity'!D19 &lt;&gt;"", '3.Weekly Hours &amp; Wage Activity'!D19,"")</f>
        <v/>
      </c>
      <c r="E19" s="56" t="str">
        <f>IF('3.Weekly Hours &amp; Wage Activity'!E19 &lt;&gt;"", '3.Weekly Hours &amp; Wage Activity'!E19,"")</f>
        <v/>
      </c>
      <c r="F19" s="353" t="str">
        <f>IF('3.Weekly Hours &amp; Wage Activity'!F19 &lt;&gt;"", '3.Weekly Hours &amp; Wage Activity'!F19,"")</f>
        <v/>
      </c>
      <c r="G19" s="58" t="str">
        <f>IF('3.Weekly Hours &amp; Wage Activity'!G19 &lt;&gt;"", '3.Weekly Hours &amp; Wage Activity'!G19,"")</f>
        <v/>
      </c>
      <c r="H19" s="58" t="str">
        <f>IF('2.Census &amp; Reference Benchmarks'!H19 = "", "", '2.Census &amp; Reference Benchmarks'!H19)</f>
        <v/>
      </c>
      <c r="I19" s="58" t="str">
        <f>IF('3.Weekly Hours &amp; Wage Activity'!H19 &lt;&gt;"", '3.Weekly Hours &amp; Wage Activity'!H19,"")</f>
        <v/>
      </c>
      <c r="J19" s="374" t="str">
        <f>IF('3.Weekly Hours &amp; Wage Activity'!I19 &lt;&gt;"", '3.Weekly Hours &amp; Wage Activity'!I19,"")</f>
        <v/>
      </c>
      <c r="K19" s="376" t="str">
        <f>IF('7.Safe Harbor Input Data &amp; Calc'!Q21 &lt;&gt; "", '7.Safe Harbor Input Data &amp; Calc'!Q21, "")</f>
        <v>No</v>
      </c>
      <c r="L19" s="59" t="str">
        <f>IF('2.Census &amp; Reference Benchmarks'!T19&lt;&gt; "",'2.Census &amp; Reference Benchmarks'!T19,"")</f>
        <v/>
      </c>
      <c r="M19" s="35">
        <f>IF('2.Census &amp; Reference Benchmarks'!M19 = "", 0,'2.Census &amp; Reference Benchmarks'!M19)</f>
        <v>0</v>
      </c>
      <c r="N19" s="366">
        <f>IF('5. Wage &amp; FTE Reductions'!BC19 = "", 0,'5. Wage &amp; FTE Reductions'!BC19)</f>
        <v>0</v>
      </c>
      <c r="O19" s="35">
        <f>IF('2.Census &amp; Reference Benchmarks'!P19 = "", 0,'2.Census &amp; Reference Benchmarks'!P19)</f>
        <v>0</v>
      </c>
      <c r="P19" s="367">
        <f>IF('5. Wage &amp; FTE Reductions'!BE19 = "", 0, '5. Wage &amp; FTE Reductions'!BE19)</f>
        <v>0</v>
      </c>
      <c r="Q19" s="60">
        <f>IF('2.Census &amp; Reference Benchmarks'!S19 = "", 0, '2.Census &amp; Reference Benchmarks'!S19)</f>
        <v>0</v>
      </c>
      <c r="R19" s="367">
        <f>IF('2.Census &amp; Reference Benchmarks'!Q19="FT",IF(OR(G19 &lt;= DATEVALUE("3/1/2020"), G19 = ""),177.14,( (IF(OR(I19 = "", I19 &gt; DATEVALUE("3/31/2020")), DATEVALUE("3/31/2020"),I19) -G19)/ 31) *177.14),IF('2.Census &amp; Reference Benchmarks'!R19="",0,'2.Census &amp; Reference Benchmarks'!R19))</f>
        <v>0</v>
      </c>
      <c r="S19" s="488" t="str">
        <f>IFERROR(IF(AND( I19 &lt; '1. Summary for SBA'!$J$7,'1. Summary for SBA'!$J$7 &lt;&gt; ""),0,IF(K19 = "Yes", 0,IF(OR(R19= "", R19 + P19+N19 = 0),"",(M19+O19+Q19)/(R19+P19+N19)))),0)</f>
        <v/>
      </c>
      <c r="T19" s="488" t="str">
        <f t="shared" si="0"/>
        <v/>
      </c>
      <c r="U19" s="488" t="str">
        <f>IF(T19 = "", "",SUM('3.Weekly Hours &amp; Wage Activity'!AI19:BF19))</f>
        <v/>
      </c>
      <c r="V19" s="489" t="str">
        <f>IF(U19 = "", "",SUM(IF(COUNTIF('3.Weekly Hours &amp; Wage Activity'!J19:Q19, "&lt;&gt;FT") = 0, COLUMNS('3.Weekly Hours &amp; Wage Activity'!J19:AG19) * 40, '3.Weekly Hours &amp; Wage Activity'!J19:AG19)))</f>
        <v/>
      </c>
      <c r="W19" s="490" t="str">
        <f t="shared" si="5"/>
        <v/>
      </c>
      <c r="X19" s="553" t="str">
        <f t="shared" si="1"/>
        <v/>
      </c>
      <c r="Y19" s="491" t="str">
        <f t="shared" si="2"/>
        <v/>
      </c>
      <c r="Z19" s="490">
        <f t="shared" si="3"/>
        <v>0</v>
      </c>
      <c r="AA19" s="377">
        <f t="shared" si="4"/>
        <v>0</v>
      </c>
    </row>
    <row r="20" spans="2:27" x14ac:dyDescent="0.25">
      <c r="B20" s="56">
        <f>IF('3.Weekly Hours &amp; Wage Activity'!B20 &lt;&gt;"", '3.Weekly Hours &amp; Wage Activity'!B20,"")</f>
        <v>0</v>
      </c>
      <c r="C20" s="56">
        <f>IF('3.Weekly Hours &amp; Wage Activity'!C20 &lt;&gt;"", '3.Weekly Hours &amp; Wage Activity'!C20,"")</f>
        <v>0</v>
      </c>
      <c r="D20" s="57" t="str">
        <f>IF('3.Weekly Hours &amp; Wage Activity'!D20 &lt;&gt;"", '3.Weekly Hours &amp; Wage Activity'!D20,"")</f>
        <v/>
      </c>
      <c r="E20" s="56" t="str">
        <f>IF('3.Weekly Hours &amp; Wage Activity'!E20 &lt;&gt;"", '3.Weekly Hours &amp; Wage Activity'!E20,"")</f>
        <v/>
      </c>
      <c r="F20" s="353" t="str">
        <f>IF('3.Weekly Hours &amp; Wage Activity'!F20 &lt;&gt;"", '3.Weekly Hours &amp; Wage Activity'!F20,"")</f>
        <v/>
      </c>
      <c r="G20" s="58" t="str">
        <f>IF('3.Weekly Hours &amp; Wage Activity'!G20 &lt;&gt;"", '3.Weekly Hours &amp; Wage Activity'!G20,"")</f>
        <v/>
      </c>
      <c r="H20" s="58" t="str">
        <f>IF('2.Census &amp; Reference Benchmarks'!H20 = "", "", '2.Census &amp; Reference Benchmarks'!H20)</f>
        <v/>
      </c>
      <c r="I20" s="58" t="str">
        <f>IF('3.Weekly Hours &amp; Wage Activity'!H20 &lt;&gt;"", '3.Weekly Hours &amp; Wage Activity'!H20,"")</f>
        <v/>
      </c>
      <c r="J20" s="374" t="str">
        <f>IF('3.Weekly Hours &amp; Wage Activity'!I20 &lt;&gt;"", '3.Weekly Hours &amp; Wage Activity'!I20,"")</f>
        <v/>
      </c>
      <c r="K20" s="376" t="str">
        <f>IF('7.Safe Harbor Input Data &amp; Calc'!Q22 &lt;&gt; "", '7.Safe Harbor Input Data &amp; Calc'!Q22, "")</f>
        <v>No</v>
      </c>
      <c r="L20" s="59" t="str">
        <f>IF('2.Census &amp; Reference Benchmarks'!T20&lt;&gt; "",'2.Census &amp; Reference Benchmarks'!T20,"")</f>
        <v/>
      </c>
      <c r="M20" s="35">
        <f>IF('2.Census &amp; Reference Benchmarks'!M20 = "", 0,'2.Census &amp; Reference Benchmarks'!M20)</f>
        <v>0</v>
      </c>
      <c r="N20" s="366">
        <f>IF('5. Wage &amp; FTE Reductions'!BC20 = "", 0,'5. Wage &amp; FTE Reductions'!BC20)</f>
        <v>0</v>
      </c>
      <c r="O20" s="35">
        <f>IF('2.Census &amp; Reference Benchmarks'!P20 = "", 0,'2.Census &amp; Reference Benchmarks'!P20)</f>
        <v>0</v>
      </c>
      <c r="P20" s="367">
        <f>IF('5. Wage &amp; FTE Reductions'!BE20 = "", 0, '5. Wage &amp; FTE Reductions'!BE20)</f>
        <v>0</v>
      </c>
      <c r="Q20" s="60">
        <f>IF('2.Census &amp; Reference Benchmarks'!S20 = "", 0, '2.Census &amp; Reference Benchmarks'!S20)</f>
        <v>0</v>
      </c>
      <c r="R20" s="367">
        <f>IF('2.Census &amp; Reference Benchmarks'!Q20="FT",IF(OR(G20 &lt;= DATEVALUE("3/1/2020"), G20 = ""),177.14,( (IF(OR(I20 = "", I20 &gt; DATEVALUE("3/31/2020")), DATEVALUE("3/31/2020"),I20) -G20)/ 31) *177.14),IF('2.Census &amp; Reference Benchmarks'!R20="",0,'2.Census &amp; Reference Benchmarks'!R20))</f>
        <v>0</v>
      </c>
      <c r="S20" s="488" t="str">
        <f>IFERROR(IF(AND( I20 &lt; '1. Summary for SBA'!$J$7,'1. Summary for SBA'!$J$7 &lt;&gt; ""),0,IF(K20 = "Yes", 0,IF(OR(R20= "", R20 + P20+N20 = 0),"",(M20+O20+Q20)/(R20+P20+N20)))),0)</f>
        <v/>
      </c>
      <c r="T20" s="488" t="str">
        <f t="shared" si="0"/>
        <v/>
      </c>
      <c r="U20" s="488" t="str">
        <f>IF(T20 = "", "",SUM('3.Weekly Hours &amp; Wage Activity'!AI20:BF20))</f>
        <v/>
      </c>
      <c r="V20" s="489" t="str">
        <f>IF(U20 = "", "",SUM(IF(COUNTIF('3.Weekly Hours &amp; Wage Activity'!J20:Q20, "&lt;&gt;FT") = 0, COLUMNS('3.Weekly Hours &amp; Wage Activity'!J20:AG20) * 40, '3.Weekly Hours &amp; Wage Activity'!J20:AG20)))</f>
        <v/>
      </c>
      <c r="W20" s="490" t="str">
        <f t="shared" si="5"/>
        <v/>
      </c>
      <c r="X20" s="553" t="str">
        <f t="shared" si="1"/>
        <v/>
      </c>
      <c r="Y20" s="491" t="str">
        <f t="shared" si="2"/>
        <v/>
      </c>
      <c r="Z20" s="554">
        <f>IF(Y20 = "", 0,X20*Y20)</f>
        <v>0</v>
      </c>
      <c r="AA20" s="377">
        <f t="shared" si="4"/>
        <v>0</v>
      </c>
    </row>
    <row r="21" spans="2:27" x14ac:dyDescent="0.25">
      <c r="B21" s="56">
        <f>IF('3.Weekly Hours &amp; Wage Activity'!B21 &lt;&gt;"", '3.Weekly Hours &amp; Wage Activity'!B21,"")</f>
        <v>0</v>
      </c>
      <c r="C21" s="56">
        <f>IF('3.Weekly Hours &amp; Wage Activity'!C21 &lt;&gt;"", '3.Weekly Hours &amp; Wage Activity'!C21,"")</f>
        <v>0</v>
      </c>
      <c r="D21" s="57" t="str">
        <f>IF('3.Weekly Hours &amp; Wage Activity'!D21 &lt;&gt;"", '3.Weekly Hours &amp; Wage Activity'!D21,"")</f>
        <v/>
      </c>
      <c r="E21" s="56" t="str">
        <f>IF('3.Weekly Hours &amp; Wage Activity'!E21 &lt;&gt;"", '3.Weekly Hours &amp; Wage Activity'!E21,"")</f>
        <v/>
      </c>
      <c r="F21" s="353" t="str">
        <f>IF('3.Weekly Hours &amp; Wage Activity'!F21 &lt;&gt;"", '3.Weekly Hours &amp; Wage Activity'!F21,"")</f>
        <v/>
      </c>
      <c r="G21" s="58" t="str">
        <f>IF('3.Weekly Hours &amp; Wage Activity'!G21 &lt;&gt;"", '3.Weekly Hours &amp; Wage Activity'!G21,"")</f>
        <v/>
      </c>
      <c r="H21" s="58" t="str">
        <f>IF('2.Census &amp; Reference Benchmarks'!H21 = "", "", '2.Census &amp; Reference Benchmarks'!H21)</f>
        <v/>
      </c>
      <c r="I21" s="58" t="str">
        <f>IF('3.Weekly Hours &amp; Wage Activity'!H21 &lt;&gt;"", '3.Weekly Hours &amp; Wage Activity'!H21,"")</f>
        <v/>
      </c>
      <c r="J21" s="374" t="str">
        <f>IF('3.Weekly Hours &amp; Wage Activity'!I21 &lt;&gt;"", '3.Weekly Hours &amp; Wage Activity'!I21,"")</f>
        <v/>
      </c>
      <c r="K21" s="376" t="str">
        <f>IF('7.Safe Harbor Input Data &amp; Calc'!Q23 &lt;&gt; "", '7.Safe Harbor Input Data &amp; Calc'!Q23, "")</f>
        <v>No</v>
      </c>
      <c r="L21" s="59" t="str">
        <f>IF('2.Census &amp; Reference Benchmarks'!T21&lt;&gt; "",'2.Census &amp; Reference Benchmarks'!T21,"")</f>
        <v/>
      </c>
      <c r="M21" s="35">
        <f>IF('2.Census &amp; Reference Benchmarks'!M21 = "", 0,'2.Census &amp; Reference Benchmarks'!M21)</f>
        <v>0</v>
      </c>
      <c r="N21" s="366">
        <f>IF('5. Wage &amp; FTE Reductions'!BC21 = "", 0,'5. Wage &amp; FTE Reductions'!BC21)</f>
        <v>0</v>
      </c>
      <c r="O21" s="35">
        <f>IF('2.Census &amp; Reference Benchmarks'!P21 = "", 0,'2.Census &amp; Reference Benchmarks'!P21)</f>
        <v>0</v>
      </c>
      <c r="P21" s="367">
        <f>IF('5. Wage &amp; FTE Reductions'!BE21 = "", 0, '5. Wage &amp; FTE Reductions'!BE21)</f>
        <v>0</v>
      </c>
      <c r="Q21" s="60">
        <f>IF('2.Census &amp; Reference Benchmarks'!S21 = "", 0, '2.Census &amp; Reference Benchmarks'!S21)</f>
        <v>0</v>
      </c>
      <c r="R21" s="367">
        <f>IF('2.Census &amp; Reference Benchmarks'!Q21="FT",IF(OR(G21 &lt;= DATEVALUE("3/1/2020"), G21 = ""),177.14,( (IF(OR(I21 = "", I21 &gt; DATEVALUE("3/31/2020")), DATEVALUE("3/31/2020"),I21) -G21)/ 31) *177.14),IF('2.Census &amp; Reference Benchmarks'!R21="",0,'2.Census &amp; Reference Benchmarks'!R21))</f>
        <v>0</v>
      </c>
      <c r="S21" s="488" t="str">
        <f>IFERROR(IF(AND( I21 &lt; '1. Summary for SBA'!$J$7,'1. Summary for SBA'!$J$7 &lt;&gt; ""),0,IF(K21 = "Yes", 0,IF(OR(R21= "", R21 + P21+N21 = 0),"",(M21+O21+Q21)/(R21+P21+N21)))),0)</f>
        <v/>
      </c>
      <c r="T21" s="488" t="str">
        <f t="shared" si="0"/>
        <v/>
      </c>
      <c r="U21" s="488" t="str">
        <f>IF(T21 = "", "",SUM('3.Weekly Hours &amp; Wage Activity'!AI21:BF21))</f>
        <v/>
      </c>
      <c r="V21" s="489" t="str">
        <f>IF(U21 = "", "",SUM(IF(COUNTIF('3.Weekly Hours &amp; Wage Activity'!J21:Q21, "&lt;&gt;FT") = 0, COLUMNS('3.Weekly Hours &amp; Wage Activity'!J21:AG21) * 40, '3.Weekly Hours &amp; Wage Activity'!J21:AG21)))</f>
        <v/>
      </c>
      <c r="W21" s="490" t="str">
        <f t="shared" si="5"/>
        <v/>
      </c>
      <c r="X21" s="553" t="str">
        <f t="shared" si="1"/>
        <v/>
      </c>
      <c r="Y21" s="491" t="str">
        <f t="shared" si="2"/>
        <v/>
      </c>
      <c r="Z21" s="490">
        <f t="shared" si="3"/>
        <v>0</v>
      </c>
      <c r="AA21" s="377">
        <f t="shared" si="4"/>
        <v>0</v>
      </c>
    </row>
    <row r="22" spans="2:27" x14ac:dyDescent="0.25">
      <c r="B22" s="56">
        <f>IF('3.Weekly Hours &amp; Wage Activity'!B22 &lt;&gt;"", '3.Weekly Hours &amp; Wage Activity'!B22,"")</f>
        <v>0</v>
      </c>
      <c r="C22" s="56">
        <f>IF('3.Weekly Hours &amp; Wage Activity'!C22 &lt;&gt;"", '3.Weekly Hours &amp; Wage Activity'!C22,"")</f>
        <v>0</v>
      </c>
      <c r="D22" s="57" t="str">
        <f>IF('3.Weekly Hours &amp; Wage Activity'!D22 &lt;&gt;"", '3.Weekly Hours &amp; Wage Activity'!D22,"")</f>
        <v/>
      </c>
      <c r="E22" s="56" t="str">
        <f>IF('3.Weekly Hours &amp; Wage Activity'!E22 &lt;&gt;"", '3.Weekly Hours &amp; Wage Activity'!E22,"")</f>
        <v/>
      </c>
      <c r="F22" s="353" t="str">
        <f>IF('3.Weekly Hours &amp; Wage Activity'!F22 &lt;&gt;"", '3.Weekly Hours &amp; Wage Activity'!F22,"")</f>
        <v/>
      </c>
      <c r="G22" s="58" t="str">
        <f>IF('3.Weekly Hours &amp; Wage Activity'!G22 &lt;&gt;"", '3.Weekly Hours &amp; Wage Activity'!G22,"")</f>
        <v/>
      </c>
      <c r="H22" s="58" t="str">
        <f>IF('2.Census &amp; Reference Benchmarks'!H22 = "", "", '2.Census &amp; Reference Benchmarks'!H22)</f>
        <v/>
      </c>
      <c r="I22" s="58" t="str">
        <f>IF('3.Weekly Hours &amp; Wage Activity'!H22 &lt;&gt;"", '3.Weekly Hours &amp; Wage Activity'!H22,"")</f>
        <v/>
      </c>
      <c r="J22" s="374" t="str">
        <f>IF('3.Weekly Hours &amp; Wage Activity'!I22 &lt;&gt;"", '3.Weekly Hours &amp; Wage Activity'!I22,"")</f>
        <v/>
      </c>
      <c r="K22" s="376" t="str">
        <f>IF('7.Safe Harbor Input Data &amp; Calc'!Q24 &lt;&gt; "", '7.Safe Harbor Input Data &amp; Calc'!Q24, "")</f>
        <v>No</v>
      </c>
      <c r="L22" s="59" t="str">
        <f>IF('2.Census &amp; Reference Benchmarks'!T22&lt;&gt; "",'2.Census &amp; Reference Benchmarks'!T22,"")</f>
        <v/>
      </c>
      <c r="M22" s="35">
        <f>IF('2.Census &amp; Reference Benchmarks'!M22 = "", 0,'2.Census &amp; Reference Benchmarks'!M22)</f>
        <v>0</v>
      </c>
      <c r="N22" s="366">
        <f>IF('5. Wage &amp; FTE Reductions'!BC22 = "", 0,'5. Wage &amp; FTE Reductions'!BC22)</f>
        <v>0</v>
      </c>
      <c r="O22" s="35">
        <f>IF('2.Census &amp; Reference Benchmarks'!P22 = "", 0,'2.Census &amp; Reference Benchmarks'!P22)</f>
        <v>0</v>
      </c>
      <c r="P22" s="367">
        <f>IF('5. Wage &amp; FTE Reductions'!BE22 = "", 0, '5. Wage &amp; FTE Reductions'!BE22)</f>
        <v>0</v>
      </c>
      <c r="Q22" s="60">
        <f>IF('2.Census &amp; Reference Benchmarks'!S22 = "", 0, '2.Census &amp; Reference Benchmarks'!S22)</f>
        <v>0</v>
      </c>
      <c r="R22" s="367">
        <f>IF('2.Census &amp; Reference Benchmarks'!Q22="FT",IF(OR(G22 &lt;= DATEVALUE("3/1/2020"), G22 = ""),177.14,( (IF(OR(I22 = "", I22 &gt; DATEVALUE("3/31/2020")), DATEVALUE("3/31/2020"),I22) -G22)/ 31) *177.14),IF('2.Census &amp; Reference Benchmarks'!R22="",0,'2.Census &amp; Reference Benchmarks'!R22))</f>
        <v>0</v>
      </c>
      <c r="S22" s="488" t="str">
        <f>IFERROR(IF(AND( I22 &lt; '1. Summary for SBA'!$J$7,'1. Summary for SBA'!$J$7 &lt;&gt; ""),0,IF(K22 = "Yes", 0,IF(OR(R22= "", R22 + P22+N22 = 0),"",(M22+O22+Q22)/(R22+P22+N22)))),0)</f>
        <v/>
      </c>
      <c r="T22" s="488" t="str">
        <f t="shared" si="0"/>
        <v/>
      </c>
      <c r="U22" s="488" t="str">
        <f>IF(T22 = "", "",SUM('3.Weekly Hours &amp; Wage Activity'!AI22:BF22))</f>
        <v/>
      </c>
      <c r="V22" s="489" t="str">
        <f>IF(U22 = "", "",SUM(IF(COUNTIF('3.Weekly Hours &amp; Wage Activity'!J22:Q22, "&lt;&gt;FT") = 0, COLUMNS('3.Weekly Hours &amp; Wage Activity'!J22:AG22) * 40, '3.Weekly Hours &amp; Wage Activity'!J22:AG22)))</f>
        <v/>
      </c>
      <c r="W22" s="490" t="str">
        <f t="shared" si="5"/>
        <v/>
      </c>
      <c r="X22" s="553" t="str">
        <f t="shared" si="1"/>
        <v/>
      </c>
      <c r="Y22" s="491" t="str">
        <f t="shared" si="2"/>
        <v/>
      </c>
      <c r="Z22" s="490">
        <f t="shared" si="3"/>
        <v>0</v>
      </c>
      <c r="AA22" s="377">
        <f t="shared" si="4"/>
        <v>0</v>
      </c>
    </row>
    <row r="23" spans="2:27" x14ac:dyDescent="0.25">
      <c r="B23" s="56">
        <f>IF('3.Weekly Hours &amp; Wage Activity'!B23 &lt;&gt;"", '3.Weekly Hours &amp; Wage Activity'!B23,"")</f>
        <v>0</v>
      </c>
      <c r="C23" s="56">
        <f>IF('3.Weekly Hours &amp; Wage Activity'!C23 &lt;&gt;"", '3.Weekly Hours &amp; Wage Activity'!C23,"")</f>
        <v>0</v>
      </c>
      <c r="D23" s="57" t="str">
        <f>IF('3.Weekly Hours &amp; Wage Activity'!D23 &lt;&gt;"", '3.Weekly Hours &amp; Wage Activity'!D23,"")</f>
        <v/>
      </c>
      <c r="E23" s="56" t="str">
        <f>IF('3.Weekly Hours &amp; Wage Activity'!E23 &lt;&gt;"", '3.Weekly Hours &amp; Wage Activity'!E23,"")</f>
        <v/>
      </c>
      <c r="F23" s="353" t="str">
        <f>IF('3.Weekly Hours &amp; Wage Activity'!F23 &lt;&gt;"", '3.Weekly Hours &amp; Wage Activity'!F23,"")</f>
        <v/>
      </c>
      <c r="G23" s="58" t="str">
        <f>IF('3.Weekly Hours &amp; Wage Activity'!G23 &lt;&gt;"", '3.Weekly Hours &amp; Wage Activity'!G23,"")</f>
        <v/>
      </c>
      <c r="H23" s="58" t="str">
        <f>IF('2.Census &amp; Reference Benchmarks'!H23 = "", "", '2.Census &amp; Reference Benchmarks'!H23)</f>
        <v/>
      </c>
      <c r="I23" s="58" t="str">
        <f>IF('3.Weekly Hours &amp; Wage Activity'!H23 &lt;&gt;"", '3.Weekly Hours &amp; Wage Activity'!H23,"")</f>
        <v/>
      </c>
      <c r="J23" s="374" t="str">
        <f>IF('3.Weekly Hours &amp; Wage Activity'!I23 &lt;&gt;"", '3.Weekly Hours &amp; Wage Activity'!I23,"")</f>
        <v/>
      </c>
      <c r="K23" s="376" t="str">
        <f>IF('7.Safe Harbor Input Data &amp; Calc'!Q25 &lt;&gt; "", '7.Safe Harbor Input Data &amp; Calc'!Q25, "")</f>
        <v>No</v>
      </c>
      <c r="L23" s="59" t="str">
        <f>IF('2.Census &amp; Reference Benchmarks'!T23&lt;&gt; "",'2.Census &amp; Reference Benchmarks'!T23,"")</f>
        <v/>
      </c>
      <c r="M23" s="35">
        <f>IF('2.Census &amp; Reference Benchmarks'!M23 = "", 0,'2.Census &amp; Reference Benchmarks'!M23)</f>
        <v>0</v>
      </c>
      <c r="N23" s="366">
        <f>IF('5. Wage &amp; FTE Reductions'!BC23 = "", 0,'5. Wage &amp; FTE Reductions'!BC23)</f>
        <v>0</v>
      </c>
      <c r="O23" s="35">
        <f>IF('2.Census &amp; Reference Benchmarks'!P23 = "", 0,'2.Census &amp; Reference Benchmarks'!P23)</f>
        <v>0</v>
      </c>
      <c r="P23" s="367">
        <f>IF('5. Wage &amp; FTE Reductions'!BE23 = "", 0, '5. Wage &amp; FTE Reductions'!BE23)</f>
        <v>0</v>
      </c>
      <c r="Q23" s="60">
        <f>IF('2.Census &amp; Reference Benchmarks'!S23 = "", 0, '2.Census &amp; Reference Benchmarks'!S23)</f>
        <v>0</v>
      </c>
      <c r="R23" s="367">
        <f>IF('2.Census &amp; Reference Benchmarks'!Q23="FT",IF(OR(G23 &lt;= DATEVALUE("3/1/2020"), G23 = ""),177.14,( (IF(OR(I23 = "", I23 &gt; DATEVALUE("3/31/2020")), DATEVALUE("3/31/2020"),I23) -G23)/ 31) *177.14),IF('2.Census &amp; Reference Benchmarks'!R23="",0,'2.Census &amp; Reference Benchmarks'!R23))</f>
        <v>0</v>
      </c>
      <c r="S23" s="488" t="str">
        <f>IFERROR(IF(AND( I23 &lt; '1. Summary for SBA'!$J$7,'1. Summary for SBA'!$J$7 &lt;&gt; ""),0,IF(K23 = "Yes", 0,IF(OR(R23= "", R23 + P23+N23 = 0),"",(M23+O23+Q23)/(R23+P23+N23)))),0)</f>
        <v/>
      </c>
      <c r="T23" s="488" t="str">
        <f t="shared" si="0"/>
        <v/>
      </c>
      <c r="U23" s="488" t="str">
        <f>IF(T23 = "", "",SUM('3.Weekly Hours &amp; Wage Activity'!AI23:BF23))</f>
        <v/>
      </c>
      <c r="V23" s="489" t="str">
        <f>IF(U23 = "", "",SUM(IF(COUNTIF('3.Weekly Hours &amp; Wage Activity'!J23:Q23, "&lt;&gt;FT") = 0, COLUMNS('3.Weekly Hours &amp; Wage Activity'!J23:AG23) * 40, '3.Weekly Hours &amp; Wage Activity'!J23:AG23)))</f>
        <v/>
      </c>
      <c r="W23" s="490" t="str">
        <f t="shared" si="5"/>
        <v/>
      </c>
      <c r="X23" s="553" t="str">
        <f t="shared" si="1"/>
        <v/>
      </c>
      <c r="Y23" s="491" t="str">
        <f t="shared" si="2"/>
        <v/>
      </c>
      <c r="Z23" s="490">
        <f t="shared" si="3"/>
        <v>0</v>
      </c>
      <c r="AA23" s="377">
        <f t="shared" si="4"/>
        <v>0</v>
      </c>
    </row>
    <row r="24" spans="2:27" x14ac:dyDescent="0.25">
      <c r="B24" s="56">
        <f>IF('3.Weekly Hours &amp; Wage Activity'!B24 &lt;&gt;"", '3.Weekly Hours &amp; Wage Activity'!B24,"")</f>
        <v>0</v>
      </c>
      <c r="C24" s="56">
        <f>IF('3.Weekly Hours &amp; Wage Activity'!C24 &lt;&gt;"", '3.Weekly Hours &amp; Wage Activity'!C24,"")</f>
        <v>0</v>
      </c>
      <c r="D24" s="57" t="str">
        <f>IF('3.Weekly Hours &amp; Wage Activity'!D24 &lt;&gt;"", '3.Weekly Hours &amp; Wage Activity'!D24,"")</f>
        <v/>
      </c>
      <c r="E24" s="56" t="str">
        <f>IF('3.Weekly Hours &amp; Wage Activity'!E24 &lt;&gt;"", '3.Weekly Hours &amp; Wage Activity'!E24,"")</f>
        <v/>
      </c>
      <c r="F24" s="353" t="str">
        <f>IF('3.Weekly Hours &amp; Wage Activity'!F24 &lt;&gt;"", '3.Weekly Hours &amp; Wage Activity'!F24,"")</f>
        <v/>
      </c>
      <c r="G24" s="58" t="str">
        <f>IF('3.Weekly Hours &amp; Wage Activity'!G24 &lt;&gt;"", '3.Weekly Hours &amp; Wage Activity'!G24,"")</f>
        <v/>
      </c>
      <c r="H24" s="58" t="str">
        <f>IF('2.Census &amp; Reference Benchmarks'!H24 = "", "", '2.Census &amp; Reference Benchmarks'!H24)</f>
        <v/>
      </c>
      <c r="I24" s="58" t="str">
        <f>IF('3.Weekly Hours &amp; Wage Activity'!H24 &lt;&gt;"", '3.Weekly Hours &amp; Wage Activity'!H24,"")</f>
        <v/>
      </c>
      <c r="J24" s="374" t="str">
        <f>IF('3.Weekly Hours &amp; Wage Activity'!I24 &lt;&gt;"", '3.Weekly Hours &amp; Wage Activity'!I24,"")</f>
        <v/>
      </c>
      <c r="K24" s="376" t="str">
        <f>IF('7.Safe Harbor Input Data &amp; Calc'!Q26 &lt;&gt; "", '7.Safe Harbor Input Data &amp; Calc'!Q26, "")</f>
        <v>No</v>
      </c>
      <c r="L24" s="59" t="str">
        <f>IF('2.Census &amp; Reference Benchmarks'!T24&lt;&gt; "",'2.Census &amp; Reference Benchmarks'!T24,"")</f>
        <v/>
      </c>
      <c r="M24" s="35">
        <f>IF('2.Census &amp; Reference Benchmarks'!M24 = "", 0,'2.Census &amp; Reference Benchmarks'!M24)</f>
        <v>0</v>
      </c>
      <c r="N24" s="366">
        <f>IF('5. Wage &amp; FTE Reductions'!BC24 = "", 0,'5. Wage &amp; FTE Reductions'!BC24)</f>
        <v>0</v>
      </c>
      <c r="O24" s="35">
        <f>IF('2.Census &amp; Reference Benchmarks'!P24 = "", 0,'2.Census &amp; Reference Benchmarks'!P24)</f>
        <v>0</v>
      </c>
      <c r="P24" s="367">
        <f>IF('5. Wage &amp; FTE Reductions'!BE24 = "", 0, '5. Wage &amp; FTE Reductions'!BE24)</f>
        <v>0</v>
      </c>
      <c r="Q24" s="60">
        <f>IF('2.Census &amp; Reference Benchmarks'!S24 = "", 0, '2.Census &amp; Reference Benchmarks'!S24)</f>
        <v>0</v>
      </c>
      <c r="R24" s="367">
        <f>IF('2.Census &amp; Reference Benchmarks'!Q24="FT",IF(OR(G24 &lt;= DATEVALUE("3/1/2020"), G24 = ""),177.14,( (IF(OR(I24 = "", I24 &gt; DATEVALUE("3/31/2020")), DATEVALUE("3/31/2020"),I24) -G24)/ 31) *177.14),IF('2.Census &amp; Reference Benchmarks'!R24="",0,'2.Census &amp; Reference Benchmarks'!R24))</f>
        <v>0</v>
      </c>
      <c r="S24" s="488" t="str">
        <f>IFERROR(IF(AND( I24 &lt; '1. Summary for SBA'!$J$7,'1. Summary for SBA'!$J$7 &lt;&gt; ""),0,IF(K24 = "Yes", 0,IF(OR(R24= "", R24 + P24+N24 = 0),"",(M24+O24+Q24)/(R24+P24+N24)))),0)</f>
        <v/>
      </c>
      <c r="T24" s="488" t="str">
        <f t="shared" si="0"/>
        <v/>
      </c>
      <c r="U24" s="488" t="str">
        <f>IF(T24 = "", "",SUM('3.Weekly Hours &amp; Wage Activity'!AI24:BF24))</f>
        <v/>
      </c>
      <c r="V24" s="489" t="str">
        <f>IF(U24 = "", "",SUM(IF(COUNTIF('3.Weekly Hours &amp; Wage Activity'!J24:Q24, "&lt;&gt;FT") = 0, COLUMNS('3.Weekly Hours &amp; Wage Activity'!J24:AG24) * 40, '3.Weekly Hours &amp; Wage Activity'!J24:AG24)))</f>
        <v/>
      </c>
      <c r="W24" s="490" t="str">
        <f t="shared" si="5"/>
        <v/>
      </c>
      <c r="X24" s="553" t="str">
        <f t="shared" si="1"/>
        <v/>
      </c>
      <c r="Y24" s="491" t="str">
        <f t="shared" si="2"/>
        <v/>
      </c>
      <c r="Z24" s="490">
        <f t="shared" si="3"/>
        <v>0</v>
      </c>
      <c r="AA24" s="377">
        <f t="shared" si="4"/>
        <v>0</v>
      </c>
    </row>
    <row r="25" spans="2:27" x14ac:dyDescent="0.25">
      <c r="B25" s="56">
        <f>IF('3.Weekly Hours &amp; Wage Activity'!B25 &lt;&gt;"", '3.Weekly Hours &amp; Wage Activity'!B25,"")</f>
        <v>0</v>
      </c>
      <c r="C25" s="56">
        <f>IF('3.Weekly Hours &amp; Wage Activity'!C25 &lt;&gt;"", '3.Weekly Hours &amp; Wage Activity'!C25,"")</f>
        <v>0</v>
      </c>
      <c r="D25" s="57" t="str">
        <f>IF('3.Weekly Hours &amp; Wage Activity'!D25 &lt;&gt;"", '3.Weekly Hours &amp; Wage Activity'!D25,"")</f>
        <v/>
      </c>
      <c r="E25" s="56" t="str">
        <f>IF('3.Weekly Hours &amp; Wage Activity'!E25 &lt;&gt;"", '3.Weekly Hours &amp; Wage Activity'!E25,"")</f>
        <v/>
      </c>
      <c r="F25" s="353" t="str">
        <f>IF('3.Weekly Hours &amp; Wage Activity'!F25 &lt;&gt;"", '3.Weekly Hours &amp; Wage Activity'!F25,"")</f>
        <v/>
      </c>
      <c r="G25" s="58" t="str">
        <f>IF('3.Weekly Hours &amp; Wage Activity'!G25 &lt;&gt;"", '3.Weekly Hours &amp; Wage Activity'!G25,"")</f>
        <v/>
      </c>
      <c r="H25" s="58" t="str">
        <f>IF('2.Census &amp; Reference Benchmarks'!H25 = "", "", '2.Census &amp; Reference Benchmarks'!H25)</f>
        <v/>
      </c>
      <c r="I25" s="58" t="str">
        <f>IF('3.Weekly Hours &amp; Wage Activity'!H25 &lt;&gt;"", '3.Weekly Hours &amp; Wage Activity'!H25,"")</f>
        <v/>
      </c>
      <c r="J25" s="374" t="str">
        <f>IF('3.Weekly Hours &amp; Wage Activity'!I25 &lt;&gt;"", '3.Weekly Hours &amp; Wage Activity'!I25,"")</f>
        <v/>
      </c>
      <c r="K25" s="376" t="str">
        <f>IF('7.Safe Harbor Input Data &amp; Calc'!Q27 &lt;&gt; "", '7.Safe Harbor Input Data &amp; Calc'!Q27, "")</f>
        <v>No</v>
      </c>
      <c r="L25" s="59" t="str">
        <f>IF('2.Census &amp; Reference Benchmarks'!T25&lt;&gt; "",'2.Census &amp; Reference Benchmarks'!T25,"")</f>
        <v/>
      </c>
      <c r="M25" s="35">
        <f>IF('2.Census &amp; Reference Benchmarks'!M25 = "", 0,'2.Census &amp; Reference Benchmarks'!M25)</f>
        <v>0</v>
      </c>
      <c r="N25" s="366">
        <f>IF('5. Wage &amp; FTE Reductions'!BC25 = "", 0,'5. Wage &amp; FTE Reductions'!BC25)</f>
        <v>0</v>
      </c>
      <c r="O25" s="35">
        <f>IF('2.Census &amp; Reference Benchmarks'!P25 = "", 0,'2.Census &amp; Reference Benchmarks'!P25)</f>
        <v>0</v>
      </c>
      <c r="P25" s="367">
        <f>IF('5. Wage &amp; FTE Reductions'!BE25 = "", 0, '5. Wage &amp; FTE Reductions'!BE25)</f>
        <v>0</v>
      </c>
      <c r="Q25" s="60">
        <f>IF('2.Census &amp; Reference Benchmarks'!S25 = "", 0, '2.Census &amp; Reference Benchmarks'!S25)</f>
        <v>0</v>
      </c>
      <c r="R25" s="367">
        <f>IF('2.Census &amp; Reference Benchmarks'!Q25="FT",IF(OR(G25 &lt;= DATEVALUE("3/1/2020"), G25 = ""),177.14,( (IF(OR(I25 = "", I25 &gt; DATEVALUE("3/31/2020")), DATEVALUE("3/31/2020"),I25) -G25)/ 31) *177.14),IF('2.Census &amp; Reference Benchmarks'!R25="",0,'2.Census &amp; Reference Benchmarks'!R25))</f>
        <v>0</v>
      </c>
      <c r="S25" s="488" t="str">
        <f>IFERROR(IF(AND( I25 &lt; '1. Summary for SBA'!$J$7,'1. Summary for SBA'!$J$7 &lt;&gt; ""),0,IF(K25 = "Yes", 0,IF(OR(R25= "", R25 + P25+N25 = 0),"",(M25+O25+Q25)/(R25+P25+N25)))),0)</f>
        <v/>
      </c>
      <c r="T25" s="488" t="str">
        <f t="shared" si="0"/>
        <v/>
      </c>
      <c r="U25" s="488" t="str">
        <f>IF(T25 = "", "",SUM('3.Weekly Hours &amp; Wage Activity'!AI25:BF25))</f>
        <v/>
      </c>
      <c r="V25" s="489" t="str">
        <f>IF(U25 = "", "",SUM(IF(COUNTIF('3.Weekly Hours &amp; Wage Activity'!J25:Q25, "&lt;&gt;FT") = 0, COLUMNS('3.Weekly Hours &amp; Wage Activity'!J25:AG25) * 40, '3.Weekly Hours &amp; Wage Activity'!J25:AG25)))</f>
        <v/>
      </c>
      <c r="W25" s="490" t="str">
        <f t="shared" si="5"/>
        <v/>
      </c>
      <c r="X25" s="553" t="str">
        <f t="shared" si="1"/>
        <v/>
      </c>
      <c r="Y25" s="491" t="str">
        <f t="shared" si="2"/>
        <v/>
      </c>
      <c r="Z25" s="490">
        <f t="shared" si="3"/>
        <v>0</v>
      </c>
      <c r="AA25" s="377">
        <f t="shared" si="4"/>
        <v>0</v>
      </c>
    </row>
    <row r="26" spans="2:27" x14ac:dyDescent="0.25">
      <c r="B26" s="56">
        <f>IF('3.Weekly Hours &amp; Wage Activity'!B26 &lt;&gt;"", '3.Weekly Hours &amp; Wage Activity'!B26,"")</f>
        <v>0</v>
      </c>
      <c r="C26" s="56">
        <f>IF('3.Weekly Hours &amp; Wage Activity'!C26 &lt;&gt;"", '3.Weekly Hours &amp; Wage Activity'!C26,"")</f>
        <v>0</v>
      </c>
      <c r="D26" s="57" t="str">
        <f>IF('3.Weekly Hours &amp; Wage Activity'!D26 &lt;&gt;"", '3.Weekly Hours &amp; Wage Activity'!D26,"")</f>
        <v/>
      </c>
      <c r="E26" s="56" t="str">
        <f>IF('3.Weekly Hours &amp; Wage Activity'!E26 &lt;&gt;"", '3.Weekly Hours &amp; Wage Activity'!E26,"")</f>
        <v/>
      </c>
      <c r="F26" s="353" t="str">
        <f>IF('3.Weekly Hours &amp; Wage Activity'!F26 &lt;&gt;"", '3.Weekly Hours &amp; Wage Activity'!F26,"")</f>
        <v/>
      </c>
      <c r="G26" s="58" t="str">
        <f>IF('3.Weekly Hours &amp; Wage Activity'!G26 &lt;&gt;"", '3.Weekly Hours &amp; Wage Activity'!G26,"")</f>
        <v/>
      </c>
      <c r="H26" s="58" t="str">
        <f>IF('2.Census &amp; Reference Benchmarks'!H26 = "", "", '2.Census &amp; Reference Benchmarks'!H26)</f>
        <v/>
      </c>
      <c r="I26" s="58" t="str">
        <f>IF('3.Weekly Hours &amp; Wage Activity'!H26 &lt;&gt;"", '3.Weekly Hours &amp; Wage Activity'!H26,"")</f>
        <v/>
      </c>
      <c r="J26" s="374" t="str">
        <f>IF('3.Weekly Hours &amp; Wage Activity'!I26 &lt;&gt;"", '3.Weekly Hours &amp; Wage Activity'!I26,"")</f>
        <v/>
      </c>
      <c r="K26" s="376" t="str">
        <f>IF('7.Safe Harbor Input Data &amp; Calc'!Q28 &lt;&gt; "", '7.Safe Harbor Input Data &amp; Calc'!Q28, "")</f>
        <v>No</v>
      </c>
      <c r="L26" s="59" t="str">
        <f>IF('2.Census &amp; Reference Benchmarks'!T26&lt;&gt; "",'2.Census &amp; Reference Benchmarks'!T26,"")</f>
        <v/>
      </c>
      <c r="M26" s="35">
        <f>IF('2.Census &amp; Reference Benchmarks'!M26 = "", 0,'2.Census &amp; Reference Benchmarks'!M26)</f>
        <v>0</v>
      </c>
      <c r="N26" s="366">
        <f>IF('5. Wage &amp; FTE Reductions'!BC26 = "", 0,'5. Wage &amp; FTE Reductions'!BC26)</f>
        <v>0</v>
      </c>
      <c r="O26" s="35">
        <f>IF('2.Census &amp; Reference Benchmarks'!P26 = "", 0,'2.Census &amp; Reference Benchmarks'!P26)</f>
        <v>0</v>
      </c>
      <c r="P26" s="367">
        <f>IF('5. Wage &amp; FTE Reductions'!BE26 = "", 0, '5. Wage &amp; FTE Reductions'!BE26)</f>
        <v>0</v>
      </c>
      <c r="Q26" s="60">
        <f>IF('2.Census &amp; Reference Benchmarks'!S26 = "", 0, '2.Census &amp; Reference Benchmarks'!S26)</f>
        <v>0</v>
      </c>
      <c r="R26" s="367">
        <f>IF('2.Census &amp; Reference Benchmarks'!Q26="FT",IF(OR(G26 &lt;= DATEVALUE("3/1/2020"), G26 = ""),177.14,( (IF(OR(I26 = "", I26 &gt; DATEVALUE("3/31/2020")), DATEVALUE("3/31/2020"),I26) -G26)/ 31) *177.14),IF('2.Census &amp; Reference Benchmarks'!R26="",0,'2.Census &amp; Reference Benchmarks'!R26))</f>
        <v>0</v>
      </c>
      <c r="S26" s="488" t="str">
        <f>IFERROR(IF(AND( I26 &lt; '1. Summary for SBA'!$J$7,'1. Summary for SBA'!$J$7 &lt;&gt; ""),0,IF(K26 = "Yes", 0,IF(OR(R26= "", R26 + P26+N26 = 0),"",(M26+O26+Q26)/(R26+P26+N26)))),0)</f>
        <v/>
      </c>
      <c r="T26" s="488" t="str">
        <f t="shared" si="0"/>
        <v/>
      </c>
      <c r="U26" s="488" t="str">
        <f>IF(T26 = "", "",SUM('3.Weekly Hours &amp; Wage Activity'!AI26:BF26))</f>
        <v/>
      </c>
      <c r="V26" s="489" t="str">
        <f>IF(U26 = "", "",SUM(IF(COUNTIF('3.Weekly Hours &amp; Wage Activity'!J26:Q26, "&lt;&gt;FT") = 0, COLUMNS('3.Weekly Hours &amp; Wage Activity'!J26:AG26) * 40, '3.Weekly Hours &amp; Wage Activity'!J26:AG26)))</f>
        <v/>
      </c>
      <c r="W26" s="490" t="str">
        <f t="shared" si="5"/>
        <v/>
      </c>
      <c r="X26" s="553" t="str">
        <f t="shared" si="1"/>
        <v/>
      </c>
      <c r="Y26" s="491" t="str">
        <f t="shared" si="2"/>
        <v/>
      </c>
      <c r="Z26" s="490">
        <f t="shared" si="3"/>
        <v>0</v>
      </c>
      <c r="AA26" s="377">
        <f t="shared" si="4"/>
        <v>0</v>
      </c>
    </row>
    <row r="27" spans="2:27" x14ac:dyDescent="0.25">
      <c r="B27" s="56">
        <f>IF('3.Weekly Hours &amp; Wage Activity'!B27 &lt;&gt;"", '3.Weekly Hours &amp; Wage Activity'!B27,"")</f>
        <v>0</v>
      </c>
      <c r="C27" s="56">
        <f>IF('3.Weekly Hours &amp; Wage Activity'!C27 &lt;&gt;"", '3.Weekly Hours &amp; Wage Activity'!C27,"")</f>
        <v>0</v>
      </c>
      <c r="D27" s="57" t="str">
        <f>IF('3.Weekly Hours &amp; Wage Activity'!D27 &lt;&gt;"", '3.Weekly Hours &amp; Wage Activity'!D27,"")</f>
        <v/>
      </c>
      <c r="E27" s="56" t="str">
        <f>IF('3.Weekly Hours &amp; Wage Activity'!E27 &lt;&gt;"", '3.Weekly Hours &amp; Wage Activity'!E27,"")</f>
        <v/>
      </c>
      <c r="F27" s="353" t="str">
        <f>IF('3.Weekly Hours &amp; Wage Activity'!F27 &lt;&gt;"", '3.Weekly Hours &amp; Wage Activity'!F27,"")</f>
        <v/>
      </c>
      <c r="G27" s="58" t="str">
        <f>IF('3.Weekly Hours &amp; Wage Activity'!G27 &lt;&gt;"", '3.Weekly Hours &amp; Wage Activity'!G27,"")</f>
        <v/>
      </c>
      <c r="H27" s="58" t="str">
        <f>IF('2.Census &amp; Reference Benchmarks'!H27 = "", "", '2.Census &amp; Reference Benchmarks'!H27)</f>
        <v/>
      </c>
      <c r="I27" s="58" t="str">
        <f>IF('3.Weekly Hours &amp; Wage Activity'!H27 &lt;&gt;"", '3.Weekly Hours &amp; Wage Activity'!H27,"")</f>
        <v/>
      </c>
      <c r="J27" s="374" t="str">
        <f>IF('3.Weekly Hours &amp; Wage Activity'!I27 &lt;&gt;"", '3.Weekly Hours &amp; Wage Activity'!I27,"")</f>
        <v/>
      </c>
      <c r="K27" s="376" t="str">
        <f>IF('7.Safe Harbor Input Data &amp; Calc'!Q29 &lt;&gt; "", '7.Safe Harbor Input Data &amp; Calc'!Q29, "")</f>
        <v>No</v>
      </c>
      <c r="L27" s="59" t="str">
        <f>IF('2.Census &amp; Reference Benchmarks'!T27&lt;&gt; "",'2.Census &amp; Reference Benchmarks'!T27,"")</f>
        <v/>
      </c>
      <c r="M27" s="35">
        <f>IF('2.Census &amp; Reference Benchmarks'!M27 = "", 0,'2.Census &amp; Reference Benchmarks'!M27)</f>
        <v>0</v>
      </c>
      <c r="N27" s="366">
        <f>IF('5. Wage &amp; FTE Reductions'!BC27 = "", 0,'5. Wage &amp; FTE Reductions'!BC27)</f>
        <v>0</v>
      </c>
      <c r="O27" s="35">
        <f>IF('2.Census &amp; Reference Benchmarks'!P27 = "", 0,'2.Census &amp; Reference Benchmarks'!P27)</f>
        <v>0</v>
      </c>
      <c r="P27" s="367">
        <f>IF('5. Wage &amp; FTE Reductions'!BE27 = "", 0, '5. Wage &amp; FTE Reductions'!BE27)</f>
        <v>0</v>
      </c>
      <c r="Q27" s="60">
        <f>IF('2.Census &amp; Reference Benchmarks'!S27 = "", 0, '2.Census &amp; Reference Benchmarks'!S27)</f>
        <v>0</v>
      </c>
      <c r="R27" s="367">
        <f>IF('2.Census &amp; Reference Benchmarks'!Q27="FT",IF(OR(G27 &lt;= DATEVALUE("3/1/2020"), G27 = ""),177.14,( (IF(OR(I27 = "", I27 &gt; DATEVALUE("3/31/2020")), DATEVALUE("3/31/2020"),I27) -G27)/ 31) *177.14),IF('2.Census &amp; Reference Benchmarks'!R27="",0,'2.Census &amp; Reference Benchmarks'!R27))</f>
        <v>0</v>
      </c>
      <c r="S27" s="488" t="str">
        <f>IFERROR(IF(AND( I27 &lt; '1. Summary for SBA'!$J$7,'1. Summary for SBA'!$J$7 &lt;&gt; ""),0,IF(K27 = "Yes", 0,IF(OR(R27= "", R27 + P27+N27 = 0),"",(M27+O27+Q27)/(R27+P27+N27)))),0)</f>
        <v/>
      </c>
      <c r="T27" s="488" t="str">
        <f t="shared" si="0"/>
        <v/>
      </c>
      <c r="U27" s="488" t="str">
        <f>IF(T27 = "", "",SUM('3.Weekly Hours &amp; Wage Activity'!AI27:BF27))</f>
        <v/>
      </c>
      <c r="V27" s="489" t="str">
        <f>IF(U27 = "", "",SUM(IF(COUNTIF('3.Weekly Hours &amp; Wage Activity'!J27:Q27, "&lt;&gt;FT") = 0, COLUMNS('3.Weekly Hours &amp; Wage Activity'!J27:AG27) * 40, '3.Weekly Hours &amp; Wage Activity'!J27:AG27)))</f>
        <v/>
      </c>
      <c r="W27" s="490" t="str">
        <f t="shared" si="5"/>
        <v/>
      </c>
      <c r="X27" s="553" t="str">
        <f t="shared" si="1"/>
        <v/>
      </c>
      <c r="Y27" s="491" t="str">
        <f t="shared" si="2"/>
        <v/>
      </c>
      <c r="Z27" s="490">
        <f t="shared" si="3"/>
        <v>0</v>
      </c>
      <c r="AA27" s="377">
        <f t="shared" si="4"/>
        <v>0</v>
      </c>
    </row>
    <row r="28" spans="2:27" x14ac:dyDescent="0.25">
      <c r="B28" s="56">
        <f>IF('3.Weekly Hours &amp; Wage Activity'!B28 &lt;&gt;"", '3.Weekly Hours &amp; Wage Activity'!B28,"")</f>
        <v>0</v>
      </c>
      <c r="C28" s="56">
        <f>IF('3.Weekly Hours &amp; Wage Activity'!C28 &lt;&gt;"", '3.Weekly Hours &amp; Wage Activity'!C28,"")</f>
        <v>0</v>
      </c>
      <c r="D28" s="57" t="str">
        <f>IF('3.Weekly Hours &amp; Wage Activity'!D28 &lt;&gt;"", '3.Weekly Hours &amp; Wage Activity'!D28,"")</f>
        <v/>
      </c>
      <c r="E28" s="56" t="str">
        <f>IF('3.Weekly Hours &amp; Wage Activity'!E28 &lt;&gt;"", '3.Weekly Hours &amp; Wage Activity'!E28,"")</f>
        <v/>
      </c>
      <c r="F28" s="353" t="str">
        <f>IF('3.Weekly Hours &amp; Wage Activity'!F28 &lt;&gt;"", '3.Weekly Hours &amp; Wage Activity'!F28,"")</f>
        <v/>
      </c>
      <c r="G28" s="58" t="str">
        <f>IF('3.Weekly Hours &amp; Wage Activity'!G28 &lt;&gt;"", '3.Weekly Hours &amp; Wage Activity'!G28,"")</f>
        <v/>
      </c>
      <c r="H28" s="58" t="str">
        <f>IF('2.Census &amp; Reference Benchmarks'!H28 = "", "", '2.Census &amp; Reference Benchmarks'!H28)</f>
        <v/>
      </c>
      <c r="I28" s="58" t="str">
        <f>IF('3.Weekly Hours &amp; Wage Activity'!H28 &lt;&gt;"", '3.Weekly Hours &amp; Wage Activity'!H28,"")</f>
        <v/>
      </c>
      <c r="J28" s="374" t="str">
        <f>IF('3.Weekly Hours &amp; Wage Activity'!I28 &lt;&gt;"", '3.Weekly Hours &amp; Wage Activity'!I28,"")</f>
        <v/>
      </c>
      <c r="K28" s="376" t="str">
        <f>IF('7.Safe Harbor Input Data &amp; Calc'!Q30 &lt;&gt; "", '7.Safe Harbor Input Data &amp; Calc'!Q30, "")</f>
        <v>No</v>
      </c>
      <c r="L28" s="59" t="str">
        <f>IF('2.Census &amp; Reference Benchmarks'!T28&lt;&gt; "",'2.Census &amp; Reference Benchmarks'!T28,"")</f>
        <v/>
      </c>
      <c r="M28" s="35">
        <f>IF('2.Census &amp; Reference Benchmarks'!M28 = "", 0,'2.Census &amp; Reference Benchmarks'!M28)</f>
        <v>0</v>
      </c>
      <c r="N28" s="366">
        <f>IF('5. Wage &amp; FTE Reductions'!BC28 = "", 0,'5. Wage &amp; FTE Reductions'!BC28)</f>
        <v>0</v>
      </c>
      <c r="O28" s="35">
        <f>IF('2.Census &amp; Reference Benchmarks'!P28 = "", 0,'2.Census &amp; Reference Benchmarks'!P28)</f>
        <v>0</v>
      </c>
      <c r="P28" s="367">
        <f>IF('5. Wage &amp; FTE Reductions'!BE28 = "", 0, '5. Wage &amp; FTE Reductions'!BE28)</f>
        <v>0</v>
      </c>
      <c r="Q28" s="60">
        <f>IF('2.Census &amp; Reference Benchmarks'!S28 = "", 0, '2.Census &amp; Reference Benchmarks'!S28)</f>
        <v>0</v>
      </c>
      <c r="R28" s="367">
        <f>IF('2.Census &amp; Reference Benchmarks'!Q28="FT",IF(OR(G28 &lt;= DATEVALUE("3/1/2020"), G28 = ""),177.14,( (IF(OR(I28 = "", I28 &gt; DATEVALUE("3/31/2020")), DATEVALUE("3/31/2020"),I28) -G28)/ 31) *177.14),IF('2.Census &amp; Reference Benchmarks'!R28="",0,'2.Census &amp; Reference Benchmarks'!R28))</f>
        <v>0</v>
      </c>
      <c r="S28" s="488" t="str">
        <f>IFERROR(IF(AND( I28 &lt; '1. Summary for SBA'!$J$7,'1. Summary for SBA'!$J$7 &lt;&gt; ""),0,IF(K28 = "Yes", 0,IF(OR(R28= "", R28 + P28+N28 = 0),"",(M28+O28+Q28)/(R28+P28+N28)))),0)</f>
        <v/>
      </c>
      <c r="T28" s="488" t="str">
        <f t="shared" si="0"/>
        <v/>
      </c>
      <c r="U28" s="488" t="str">
        <f>IF(T28 = "", "",SUM('3.Weekly Hours &amp; Wage Activity'!AI28:BF28))</f>
        <v/>
      </c>
      <c r="V28" s="489" t="str">
        <f>IF(U28 = "", "",SUM(IF(COUNTIF('3.Weekly Hours &amp; Wage Activity'!J28:Q28, "&lt;&gt;FT") = 0, COLUMNS('3.Weekly Hours &amp; Wage Activity'!J28:AG28) * 40, '3.Weekly Hours &amp; Wage Activity'!J28:AG28)))</f>
        <v/>
      </c>
      <c r="W28" s="490" t="str">
        <f t="shared" si="5"/>
        <v/>
      </c>
      <c r="X28" s="553" t="str">
        <f t="shared" si="1"/>
        <v/>
      </c>
      <c r="Y28" s="491" t="str">
        <f t="shared" si="2"/>
        <v/>
      </c>
      <c r="Z28" s="490">
        <f t="shared" si="3"/>
        <v>0</v>
      </c>
      <c r="AA28" s="377">
        <f t="shared" si="4"/>
        <v>0</v>
      </c>
    </row>
    <row r="29" spans="2:27" x14ac:dyDescent="0.25">
      <c r="B29" s="56">
        <f>IF('3.Weekly Hours &amp; Wage Activity'!B29 &lt;&gt;"", '3.Weekly Hours &amp; Wage Activity'!B29,"")</f>
        <v>0</v>
      </c>
      <c r="C29" s="56">
        <f>IF('3.Weekly Hours &amp; Wage Activity'!C29 &lt;&gt;"", '3.Weekly Hours &amp; Wage Activity'!C29,"")</f>
        <v>0</v>
      </c>
      <c r="D29" s="57" t="str">
        <f>IF('3.Weekly Hours &amp; Wage Activity'!D29 &lt;&gt;"", '3.Weekly Hours &amp; Wage Activity'!D29,"")</f>
        <v/>
      </c>
      <c r="E29" s="56" t="str">
        <f>IF('3.Weekly Hours &amp; Wage Activity'!E29 &lt;&gt;"", '3.Weekly Hours &amp; Wage Activity'!E29,"")</f>
        <v/>
      </c>
      <c r="F29" s="353" t="str">
        <f>IF('3.Weekly Hours &amp; Wage Activity'!F29 &lt;&gt;"", '3.Weekly Hours &amp; Wage Activity'!F29,"")</f>
        <v/>
      </c>
      <c r="G29" s="58" t="str">
        <f>IF('3.Weekly Hours &amp; Wage Activity'!G29 &lt;&gt;"", '3.Weekly Hours &amp; Wage Activity'!G29,"")</f>
        <v/>
      </c>
      <c r="H29" s="58" t="str">
        <f>IF('2.Census &amp; Reference Benchmarks'!H29 = "", "", '2.Census &amp; Reference Benchmarks'!H29)</f>
        <v/>
      </c>
      <c r="I29" s="58" t="str">
        <f>IF('3.Weekly Hours &amp; Wage Activity'!H29 &lt;&gt;"", '3.Weekly Hours &amp; Wage Activity'!H29,"")</f>
        <v/>
      </c>
      <c r="J29" s="374" t="str">
        <f>IF('3.Weekly Hours &amp; Wage Activity'!I29 &lt;&gt;"", '3.Weekly Hours &amp; Wage Activity'!I29,"")</f>
        <v/>
      </c>
      <c r="K29" s="376" t="str">
        <f>IF('7.Safe Harbor Input Data &amp; Calc'!Q31 &lt;&gt; "", '7.Safe Harbor Input Data &amp; Calc'!Q31, "")</f>
        <v>No</v>
      </c>
      <c r="L29" s="59" t="str">
        <f>IF('2.Census &amp; Reference Benchmarks'!T29&lt;&gt; "",'2.Census &amp; Reference Benchmarks'!T29,"")</f>
        <v/>
      </c>
      <c r="M29" s="35">
        <f>IF('2.Census &amp; Reference Benchmarks'!M29 = "", 0,'2.Census &amp; Reference Benchmarks'!M29)</f>
        <v>0</v>
      </c>
      <c r="N29" s="366">
        <f>IF('5. Wage &amp; FTE Reductions'!BC29 = "", 0,'5. Wage &amp; FTE Reductions'!BC29)</f>
        <v>0</v>
      </c>
      <c r="O29" s="35">
        <f>IF('2.Census &amp; Reference Benchmarks'!P29 = "", 0,'2.Census &amp; Reference Benchmarks'!P29)</f>
        <v>0</v>
      </c>
      <c r="P29" s="367">
        <f>IF('5. Wage &amp; FTE Reductions'!BE29 = "", 0, '5. Wage &amp; FTE Reductions'!BE29)</f>
        <v>0</v>
      </c>
      <c r="Q29" s="60">
        <f>IF('2.Census &amp; Reference Benchmarks'!S29 = "", 0, '2.Census &amp; Reference Benchmarks'!S29)</f>
        <v>0</v>
      </c>
      <c r="R29" s="367">
        <f>IF('2.Census &amp; Reference Benchmarks'!Q29="FT",IF(OR(G29 &lt;= DATEVALUE("3/1/2020"), G29 = ""),177.14,( (IF(OR(I29 = "", I29 &gt; DATEVALUE("3/31/2020")), DATEVALUE("3/31/2020"),I29) -G29)/ 31) *177.14),IF('2.Census &amp; Reference Benchmarks'!R29="",0,'2.Census &amp; Reference Benchmarks'!R29))</f>
        <v>0</v>
      </c>
      <c r="S29" s="488" t="str">
        <f>IFERROR(IF(AND( I29 &lt; '1. Summary for SBA'!$J$7,'1. Summary for SBA'!$J$7 &lt;&gt; ""),0,IF(K29 = "Yes", 0,IF(OR(R29= "", R29 + P29+N29 = 0),"",(M29+O29+Q29)/(R29+P29+N29)))),0)</f>
        <v/>
      </c>
      <c r="T29" s="488" t="str">
        <f t="shared" si="0"/>
        <v/>
      </c>
      <c r="U29" s="488" t="str">
        <f>IF(T29 = "", "",SUM('3.Weekly Hours &amp; Wage Activity'!AI29:BF29))</f>
        <v/>
      </c>
      <c r="V29" s="489" t="str">
        <f>IF(U29 = "", "",SUM(IF(COUNTIF('3.Weekly Hours &amp; Wage Activity'!J29:Q29, "&lt;&gt;FT") = 0, COLUMNS('3.Weekly Hours &amp; Wage Activity'!J29:AG29) * 40, '3.Weekly Hours &amp; Wage Activity'!J29:AG29)))</f>
        <v/>
      </c>
      <c r="W29" s="490" t="str">
        <f t="shared" si="5"/>
        <v/>
      </c>
      <c r="X29" s="553" t="str">
        <f t="shared" si="1"/>
        <v/>
      </c>
      <c r="Y29" s="491" t="str">
        <f t="shared" si="2"/>
        <v/>
      </c>
      <c r="Z29" s="490">
        <f t="shared" si="3"/>
        <v>0</v>
      </c>
      <c r="AA29" s="377">
        <f t="shared" si="4"/>
        <v>0</v>
      </c>
    </row>
    <row r="30" spans="2:27" x14ac:dyDescent="0.25">
      <c r="B30" s="56">
        <f>IF('3.Weekly Hours &amp; Wage Activity'!B30 &lt;&gt;"", '3.Weekly Hours &amp; Wage Activity'!B30,"")</f>
        <v>0</v>
      </c>
      <c r="C30" s="56">
        <f>IF('3.Weekly Hours &amp; Wage Activity'!C30 &lt;&gt;"", '3.Weekly Hours &amp; Wage Activity'!C30,"")</f>
        <v>0</v>
      </c>
      <c r="D30" s="57" t="str">
        <f>IF('3.Weekly Hours &amp; Wage Activity'!D30 &lt;&gt;"", '3.Weekly Hours &amp; Wage Activity'!D30,"")</f>
        <v/>
      </c>
      <c r="E30" s="56" t="str">
        <f>IF('3.Weekly Hours &amp; Wage Activity'!E30 &lt;&gt;"", '3.Weekly Hours &amp; Wage Activity'!E30,"")</f>
        <v/>
      </c>
      <c r="F30" s="353" t="str">
        <f>IF('3.Weekly Hours &amp; Wage Activity'!F30 &lt;&gt;"", '3.Weekly Hours &amp; Wage Activity'!F30,"")</f>
        <v/>
      </c>
      <c r="G30" s="58" t="str">
        <f>IF('3.Weekly Hours &amp; Wage Activity'!G30 &lt;&gt;"", '3.Weekly Hours &amp; Wage Activity'!G30,"")</f>
        <v/>
      </c>
      <c r="H30" s="58" t="str">
        <f>IF('2.Census &amp; Reference Benchmarks'!H30 = "", "", '2.Census &amp; Reference Benchmarks'!H30)</f>
        <v/>
      </c>
      <c r="I30" s="58" t="str">
        <f>IF('3.Weekly Hours &amp; Wage Activity'!H30 &lt;&gt;"", '3.Weekly Hours &amp; Wage Activity'!H30,"")</f>
        <v/>
      </c>
      <c r="J30" s="374" t="str">
        <f>IF('3.Weekly Hours &amp; Wage Activity'!I30 &lt;&gt;"", '3.Weekly Hours &amp; Wage Activity'!I30,"")</f>
        <v/>
      </c>
      <c r="K30" s="376" t="str">
        <f>IF('7.Safe Harbor Input Data &amp; Calc'!Q32 &lt;&gt; "", '7.Safe Harbor Input Data &amp; Calc'!Q32, "")</f>
        <v>No</v>
      </c>
      <c r="L30" s="59" t="str">
        <f>IF('2.Census &amp; Reference Benchmarks'!T30&lt;&gt; "",'2.Census &amp; Reference Benchmarks'!T30,"")</f>
        <v/>
      </c>
      <c r="M30" s="35">
        <f>IF('2.Census &amp; Reference Benchmarks'!M30 = "", 0,'2.Census &amp; Reference Benchmarks'!M30)</f>
        <v>0</v>
      </c>
      <c r="N30" s="366">
        <f>IF('5. Wage &amp; FTE Reductions'!BC30 = "", 0,'5. Wage &amp; FTE Reductions'!BC30)</f>
        <v>0</v>
      </c>
      <c r="O30" s="35">
        <f>IF('2.Census &amp; Reference Benchmarks'!P30 = "", 0,'2.Census &amp; Reference Benchmarks'!P30)</f>
        <v>0</v>
      </c>
      <c r="P30" s="367">
        <f>IF('5. Wage &amp; FTE Reductions'!BE30 = "", 0, '5. Wage &amp; FTE Reductions'!BE30)</f>
        <v>0</v>
      </c>
      <c r="Q30" s="60">
        <f>IF('2.Census &amp; Reference Benchmarks'!S30 = "", 0, '2.Census &amp; Reference Benchmarks'!S30)</f>
        <v>0</v>
      </c>
      <c r="R30" s="367">
        <f>IF('2.Census &amp; Reference Benchmarks'!Q30="FT",IF(OR(G30 &lt;= DATEVALUE("3/1/2020"), G30 = ""),177.14,( (IF(OR(I30 = "", I30 &gt; DATEVALUE("3/31/2020")), DATEVALUE("3/31/2020"),I30) -G30)/ 31) *177.14),IF('2.Census &amp; Reference Benchmarks'!R30="",0,'2.Census &amp; Reference Benchmarks'!R30))</f>
        <v>0</v>
      </c>
      <c r="S30" s="488" t="str">
        <f>IFERROR(IF(AND( I30 &lt; '1. Summary for SBA'!$J$7,'1. Summary for SBA'!$J$7 &lt;&gt; ""),0,IF(K30 = "Yes", 0,IF(OR(R30= "", R30 + P30+N30 = 0),"",(M30+O30+Q30)/(R30+P30+N30)))),0)</f>
        <v/>
      </c>
      <c r="T30" s="488" t="str">
        <f t="shared" si="0"/>
        <v/>
      </c>
      <c r="U30" s="488" t="str">
        <f>IF(T30 = "", "",SUM('3.Weekly Hours &amp; Wage Activity'!AI30:BF30))</f>
        <v/>
      </c>
      <c r="V30" s="489" t="str">
        <f>IF(U30 = "", "",SUM(IF(COUNTIF('3.Weekly Hours &amp; Wage Activity'!J30:Q30, "&lt;&gt;FT") = 0, COLUMNS('3.Weekly Hours &amp; Wage Activity'!J30:AG30) * 40, '3.Weekly Hours &amp; Wage Activity'!J30:AG30)))</f>
        <v/>
      </c>
      <c r="W30" s="490" t="str">
        <f t="shared" si="5"/>
        <v/>
      </c>
      <c r="X30" s="553" t="str">
        <f t="shared" si="1"/>
        <v/>
      </c>
      <c r="Y30" s="491" t="str">
        <f t="shared" si="2"/>
        <v/>
      </c>
      <c r="Z30" s="490">
        <f t="shared" si="3"/>
        <v>0</v>
      </c>
      <c r="AA30" s="377">
        <f t="shared" si="4"/>
        <v>0</v>
      </c>
    </row>
    <row r="31" spans="2:27" x14ac:dyDescent="0.25">
      <c r="B31" s="56">
        <f>IF('3.Weekly Hours &amp; Wage Activity'!B31 &lt;&gt;"", '3.Weekly Hours &amp; Wage Activity'!B31,"")</f>
        <v>0</v>
      </c>
      <c r="C31" s="56">
        <f>IF('3.Weekly Hours &amp; Wage Activity'!C31 &lt;&gt;"", '3.Weekly Hours &amp; Wage Activity'!C31,"")</f>
        <v>0</v>
      </c>
      <c r="D31" s="57" t="str">
        <f>IF('3.Weekly Hours &amp; Wage Activity'!D31 &lt;&gt;"", '3.Weekly Hours &amp; Wage Activity'!D31,"")</f>
        <v/>
      </c>
      <c r="E31" s="56" t="str">
        <f>IF('3.Weekly Hours &amp; Wage Activity'!E31 &lt;&gt;"", '3.Weekly Hours &amp; Wage Activity'!E31,"")</f>
        <v/>
      </c>
      <c r="F31" s="353" t="str">
        <f>IF('3.Weekly Hours &amp; Wage Activity'!F31 &lt;&gt;"", '3.Weekly Hours &amp; Wage Activity'!F31,"")</f>
        <v/>
      </c>
      <c r="G31" s="58" t="str">
        <f>IF('3.Weekly Hours &amp; Wage Activity'!G31 &lt;&gt;"", '3.Weekly Hours &amp; Wage Activity'!G31,"")</f>
        <v/>
      </c>
      <c r="H31" s="58" t="str">
        <f>IF('2.Census &amp; Reference Benchmarks'!H31 = "", "", '2.Census &amp; Reference Benchmarks'!H31)</f>
        <v/>
      </c>
      <c r="I31" s="58" t="str">
        <f>IF('3.Weekly Hours &amp; Wage Activity'!H31 &lt;&gt;"", '3.Weekly Hours &amp; Wage Activity'!H31,"")</f>
        <v/>
      </c>
      <c r="J31" s="374" t="str">
        <f>IF('3.Weekly Hours &amp; Wage Activity'!I31 &lt;&gt;"", '3.Weekly Hours &amp; Wage Activity'!I31,"")</f>
        <v/>
      </c>
      <c r="K31" s="376" t="str">
        <f>IF('7.Safe Harbor Input Data &amp; Calc'!Q33 &lt;&gt; "", '7.Safe Harbor Input Data &amp; Calc'!Q33, "")</f>
        <v>No</v>
      </c>
      <c r="L31" s="59" t="str">
        <f>IF('2.Census &amp; Reference Benchmarks'!T31&lt;&gt; "",'2.Census &amp; Reference Benchmarks'!T31,"")</f>
        <v/>
      </c>
      <c r="M31" s="35">
        <f>IF('2.Census &amp; Reference Benchmarks'!M31 = "", 0,'2.Census &amp; Reference Benchmarks'!M31)</f>
        <v>0</v>
      </c>
      <c r="N31" s="366">
        <f>IF('5. Wage &amp; FTE Reductions'!BC31 = "", 0,'5. Wage &amp; FTE Reductions'!BC31)</f>
        <v>0</v>
      </c>
      <c r="O31" s="35">
        <f>IF('2.Census &amp; Reference Benchmarks'!P31 = "", 0,'2.Census &amp; Reference Benchmarks'!P31)</f>
        <v>0</v>
      </c>
      <c r="P31" s="367">
        <f>IF('5. Wage &amp; FTE Reductions'!BE31 = "", 0, '5. Wage &amp; FTE Reductions'!BE31)</f>
        <v>0</v>
      </c>
      <c r="Q31" s="60">
        <f>IF('2.Census &amp; Reference Benchmarks'!S31 = "", 0, '2.Census &amp; Reference Benchmarks'!S31)</f>
        <v>0</v>
      </c>
      <c r="R31" s="367">
        <f>IF('2.Census &amp; Reference Benchmarks'!Q31="FT",IF(OR(G31 &lt;= DATEVALUE("3/1/2020"), G31 = ""),177.14,( (IF(OR(I31 = "", I31 &gt; DATEVALUE("3/31/2020")), DATEVALUE("3/31/2020"),I31) -G31)/ 31) *177.14),IF('2.Census &amp; Reference Benchmarks'!R31="",0,'2.Census &amp; Reference Benchmarks'!R31))</f>
        <v>0</v>
      </c>
      <c r="S31" s="488" t="str">
        <f>IFERROR(IF(AND( I31 &lt; '1. Summary for SBA'!$J$7,'1. Summary for SBA'!$J$7 &lt;&gt; ""),0,IF(K31 = "Yes", 0,IF(OR(R31= "", R31 + P31+N31 = 0),"",(M31+O31+Q31)/(R31+P31+N31)))),0)</f>
        <v/>
      </c>
      <c r="T31" s="488" t="str">
        <f t="shared" si="0"/>
        <v/>
      </c>
      <c r="U31" s="488" t="str">
        <f>IF(T31 = "", "",SUM('3.Weekly Hours &amp; Wage Activity'!AI31:BF31))</f>
        <v/>
      </c>
      <c r="V31" s="489" t="str">
        <f>IF(U31 = "", "",SUM(IF(COUNTIF('3.Weekly Hours &amp; Wage Activity'!J31:Q31, "&lt;&gt;FT") = 0, COLUMNS('3.Weekly Hours &amp; Wage Activity'!J31:AG31) * 40, '3.Weekly Hours &amp; Wage Activity'!J31:AG31)))</f>
        <v/>
      </c>
      <c r="W31" s="490" t="str">
        <f t="shared" si="5"/>
        <v/>
      </c>
      <c r="X31" s="553" t="str">
        <f t="shared" si="1"/>
        <v/>
      </c>
      <c r="Y31" s="491" t="str">
        <f t="shared" si="2"/>
        <v/>
      </c>
      <c r="Z31" s="490">
        <f t="shared" si="3"/>
        <v>0</v>
      </c>
      <c r="AA31" s="377">
        <f t="shared" si="4"/>
        <v>0</v>
      </c>
    </row>
    <row r="32" spans="2:27" x14ac:dyDescent="0.25">
      <c r="B32" s="56">
        <f>IF('3.Weekly Hours &amp; Wage Activity'!B32 &lt;&gt;"", '3.Weekly Hours &amp; Wage Activity'!B32,"")</f>
        <v>0</v>
      </c>
      <c r="C32" s="56">
        <f>IF('3.Weekly Hours &amp; Wage Activity'!C32 &lt;&gt;"", '3.Weekly Hours &amp; Wage Activity'!C32,"")</f>
        <v>0</v>
      </c>
      <c r="D32" s="57" t="str">
        <f>IF('3.Weekly Hours &amp; Wage Activity'!D32 &lt;&gt;"", '3.Weekly Hours &amp; Wage Activity'!D32,"")</f>
        <v/>
      </c>
      <c r="E32" s="56" t="str">
        <f>IF('3.Weekly Hours &amp; Wage Activity'!E32 &lt;&gt;"", '3.Weekly Hours &amp; Wage Activity'!E32,"")</f>
        <v/>
      </c>
      <c r="F32" s="353" t="str">
        <f>IF('3.Weekly Hours &amp; Wage Activity'!F32 &lt;&gt;"", '3.Weekly Hours &amp; Wage Activity'!F32,"")</f>
        <v/>
      </c>
      <c r="G32" s="58" t="str">
        <f>IF('3.Weekly Hours &amp; Wage Activity'!G32 &lt;&gt;"", '3.Weekly Hours &amp; Wage Activity'!G32,"")</f>
        <v/>
      </c>
      <c r="H32" s="58" t="str">
        <f>IF('2.Census &amp; Reference Benchmarks'!H32 = "", "", '2.Census &amp; Reference Benchmarks'!H32)</f>
        <v/>
      </c>
      <c r="I32" s="58" t="str">
        <f>IF('3.Weekly Hours &amp; Wage Activity'!H32 &lt;&gt;"", '3.Weekly Hours &amp; Wage Activity'!H32,"")</f>
        <v/>
      </c>
      <c r="J32" s="374" t="str">
        <f>IF('3.Weekly Hours &amp; Wage Activity'!I32 &lt;&gt;"", '3.Weekly Hours &amp; Wage Activity'!I32,"")</f>
        <v/>
      </c>
      <c r="K32" s="376" t="str">
        <f>IF('7.Safe Harbor Input Data &amp; Calc'!Q34 &lt;&gt; "", '7.Safe Harbor Input Data &amp; Calc'!Q34, "")</f>
        <v>No</v>
      </c>
      <c r="L32" s="59" t="str">
        <f>IF('2.Census &amp; Reference Benchmarks'!T32&lt;&gt; "",'2.Census &amp; Reference Benchmarks'!T32,"")</f>
        <v/>
      </c>
      <c r="M32" s="35">
        <f>IF('2.Census &amp; Reference Benchmarks'!M32 = "", 0,'2.Census &amp; Reference Benchmarks'!M32)</f>
        <v>0</v>
      </c>
      <c r="N32" s="366">
        <f>IF('5. Wage &amp; FTE Reductions'!BC32 = "", 0,'5. Wage &amp; FTE Reductions'!BC32)</f>
        <v>0</v>
      </c>
      <c r="O32" s="35">
        <f>IF('2.Census &amp; Reference Benchmarks'!P32 = "", 0,'2.Census &amp; Reference Benchmarks'!P32)</f>
        <v>0</v>
      </c>
      <c r="P32" s="367">
        <f>IF('5. Wage &amp; FTE Reductions'!BE32 = "", 0, '5. Wage &amp; FTE Reductions'!BE32)</f>
        <v>0</v>
      </c>
      <c r="Q32" s="60">
        <f>IF('2.Census &amp; Reference Benchmarks'!S32 = "", 0, '2.Census &amp; Reference Benchmarks'!S32)</f>
        <v>0</v>
      </c>
      <c r="R32" s="367">
        <f>IF('2.Census &amp; Reference Benchmarks'!Q32="FT",IF(OR(G32 &lt;= DATEVALUE("3/1/2020"), G32 = ""),177.14,( (IF(OR(I32 = "", I32 &gt; DATEVALUE("3/31/2020")), DATEVALUE("3/31/2020"),I32) -G32)/ 31) *177.14),IF('2.Census &amp; Reference Benchmarks'!R32="",0,'2.Census &amp; Reference Benchmarks'!R32))</f>
        <v>0</v>
      </c>
      <c r="S32" s="488" t="str">
        <f>IFERROR(IF(AND( I32 &lt; '1. Summary for SBA'!$J$7,'1. Summary for SBA'!$J$7 &lt;&gt; ""),0,IF(K32 = "Yes", 0,IF(OR(R32= "", R32 + P32+N32 = 0),"",(M32+O32+Q32)/(R32+P32+N32)))),0)</f>
        <v/>
      </c>
      <c r="T32" s="488" t="str">
        <f t="shared" si="0"/>
        <v/>
      </c>
      <c r="U32" s="488" t="str">
        <f>IF(T32 = "", "",SUM('3.Weekly Hours &amp; Wage Activity'!AI32:BF32))</f>
        <v/>
      </c>
      <c r="V32" s="489" t="str">
        <f>IF(U32 = "", "",SUM(IF(COUNTIF('3.Weekly Hours &amp; Wage Activity'!J32:Q32, "&lt;&gt;FT") = 0, COLUMNS('3.Weekly Hours &amp; Wage Activity'!J32:AG32) * 40, '3.Weekly Hours &amp; Wage Activity'!J32:AG32)))</f>
        <v/>
      </c>
      <c r="W32" s="490" t="str">
        <f t="shared" si="5"/>
        <v/>
      </c>
      <c r="X32" s="553" t="str">
        <f t="shared" si="1"/>
        <v/>
      </c>
      <c r="Y32" s="491" t="str">
        <f t="shared" si="2"/>
        <v/>
      </c>
      <c r="Z32" s="490">
        <f t="shared" si="3"/>
        <v>0</v>
      </c>
      <c r="AA32" s="377">
        <f t="shared" si="4"/>
        <v>0</v>
      </c>
    </row>
    <row r="33" spans="2:27" x14ac:dyDescent="0.25">
      <c r="B33" s="56">
        <f>IF('3.Weekly Hours &amp; Wage Activity'!B33 &lt;&gt;"", '3.Weekly Hours &amp; Wage Activity'!B33,"")</f>
        <v>0</v>
      </c>
      <c r="C33" s="56">
        <f>IF('3.Weekly Hours &amp; Wage Activity'!C33 &lt;&gt;"", '3.Weekly Hours &amp; Wage Activity'!C33,"")</f>
        <v>0</v>
      </c>
      <c r="D33" s="57" t="str">
        <f>IF('3.Weekly Hours &amp; Wage Activity'!D33 &lt;&gt;"", '3.Weekly Hours &amp; Wage Activity'!D33,"")</f>
        <v/>
      </c>
      <c r="E33" s="56" t="str">
        <f>IF('3.Weekly Hours &amp; Wage Activity'!E33 &lt;&gt;"", '3.Weekly Hours &amp; Wage Activity'!E33,"")</f>
        <v/>
      </c>
      <c r="F33" s="353" t="str">
        <f>IF('3.Weekly Hours &amp; Wage Activity'!F33 &lt;&gt;"", '3.Weekly Hours &amp; Wage Activity'!F33,"")</f>
        <v/>
      </c>
      <c r="G33" s="58" t="str">
        <f>IF('3.Weekly Hours &amp; Wage Activity'!G33 &lt;&gt;"", '3.Weekly Hours &amp; Wage Activity'!G33,"")</f>
        <v/>
      </c>
      <c r="H33" s="58" t="str">
        <f>IF('2.Census &amp; Reference Benchmarks'!H33 = "", "", '2.Census &amp; Reference Benchmarks'!H33)</f>
        <v/>
      </c>
      <c r="I33" s="58" t="str">
        <f>IF('3.Weekly Hours &amp; Wage Activity'!H33 &lt;&gt;"", '3.Weekly Hours &amp; Wage Activity'!H33,"")</f>
        <v/>
      </c>
      <c r="J33" s="374" t="str">
        <f>IF('3.Weekly Hours &amp; Wage Activity'!I33 &lt;&gt;"", '3.Weekly Hours &amp; Wage Activity'!I33,"")</f>
        <v/>
      </c>
      <c r="K33" s="376" t="str">
        <f>IF('7.Safe Harbor Input Data &amp; Calc'!Q35 &lt;&gt; "", '7.Safe Harbor Input Data &amp; Calc'!Q35, "")</f>
        <v>No</v>
      </c>
      <c r="L33" s="59" t="str">
        <f>IF('2.Census &amp; Reference Benchmarks'!T33&lt;&gt; "",'2.Census &amp; Reference Benchmarks'!T33,"")</f>
        <v/>
      </c>
      <c r="M33" s="35">
        <f>IF('2.Census &amp; Reference Benchmarks'!M33 = "", 0,'2.Census &amp; Reference Benchmarks'!M33)</f>
        <v>0</v>
      </c>
      <c r="N33" s="366">
        <f>IF('5. Wage &amp; FTE Reductions'!BC33 = "", 0,'5. Wage &amp; FTE Reductions'!BC33)</f>
        <v>0</v>
      </c>
      <c r="O33" s="35">
        <f>IF('2.Census &amp; Reference Benchmarks'!P33 = "", 0,'2.Census &amp; Reference Benchmarks'!P33)</f>
        <v>0</v>
      </c>
      <c r="P33" s="367">
        <f>IF('5. Wage &amp; FTE Reductions'!BE33 = "", 0, '5. Wage &amp; FTE Reductions'!BE33)</f>
        <v>0</v>
      </c>
      <c r="Q33" s="60">
        <f>IF('2.Census &amp; Reference Benchmarks'!S33 = "", 0, '2.Census &amp; Reference Benchmarks'!S33)</f>
        <v>0</v>
      </c>
      <c r="R33" s="367">
        <f>IF('2.Census &amp; Reference Benchmarks'!Q33="FT",IF(OR(G33 &lt;= DATEVALUE("3/1/2020"), G33 = ""),177.14,( (IF(OR(I33 = "", I33 &gt; DATEVALUE("3/31/2020")), DATEVALUE("3/31/2020"),I33) -G33)/ 31) *177.14),IF('2.Census &amp; Reference Benchmarks'!R33="",0,'2.Census &amp; Reference Benchmarks'!R33))</f>
        <v>0</v>
      </c>
      <c r="S33" s="488" t="str">
        <f>IFERROR(IF(AND( I33 &lt; '1. Summary for SBA'!$J$7,'1. Summary for SBA'!$J$7 &lt;&gt; ""),0,IF(K33 = "Yes", 0,IF(OR(R33= "", R33 + P33+N33 = 0),"",(M33+O33+Q33)/(R33+P33+N33)))),0)</f>
        <v/>
      </c>
      <c r="T33" s="488" t="str">
        <f t="shared" si="0"/>
        <v/>
      </c>
      <c r="U33" s="488" t="str">
        <f>IF(T33 = "", "",SUM('3.Weekly Hours &amp; Wage Activity'!AI33:BF33))</f>
        <v/>
      </c>
      <c r="V33" s="489" t="str">
        <f>IF(U33 = "", "",SUM(IF(COUNTIF('3.Weekly Hours &amp; Wage Activity'!J33:Q33, "&lt;&gt;FT") = 0, COLUMNS('3.Weekly Hours &amp; Wage Activity'!J33:AG33) * 40, '3.Weekly Hours &amp; Wage Activity'!J33:AG33)))</f>
        <v/>
      </c>
      <c r="W33" s="490" t="str">
        <f t="shared" si="5"/>
        <v/>
      </c>
      <c r="X33" s="553" t="str">
        <f t="shared" si="1"/>
        <v/>
      </c>
      <c r="Y33" s="491" t="str">
        <f t="shared" si="2"/>
        <v/>
      </c>
      <c r="Z33" s="490">
        <f t="shared" si="3"/>
        <v>0</v>
      </c>
      <c r="AA33" s="377">
        <f t="shared" si="4"/>
        <v>0</v>
      </c>
    </row>
    <row r="34" spans="2:27" x14ac:dyDescent="0.25">
      <c r="B34" s="56">
        <f>IF('3.Weekly Hours &amp; Wage Activity'!B34 &lt;&gt;"", '3.Weekly Hours &amp; Wage Activity'!B34,"")</f>
        <v>0</v>
      </c>
      <c r="C34" s="56">
        <f>IF('3.Weekly Hours &amp; Wage Activity'!C34 &lt;&gt;"", '3.Weekly Hours &amp; Wage Activity'!C34,"")</f>
        <v>0</v>
      </c>
      <c r="D34" s="57" t="str">
        <f>IF('3.Weekly Hours &amp; Wage Activity'!D34 &lt;&gt;"", '3.Weekly Hours &amp; Wage Activity'!D34,"")</f>
        <v/>
      </c>
      <c r="E34" s="56" t="str">
        <f>IF('3.Weekly Hours &amp; Wage Activity'!E34 &lt;&gt;"", '3.Weekly Hours &amp; Wage Activity'!E34,"")</f>
        <v/>
      </c>
      <c r="F34" s="353" t="str">
        <f>IF('3.Weekly Hours &amp; Wage Activity'!F34 &lt;&gt;"", '3.Weekly Hours &amp; Wage Activity'!F34,"")</f>
        <v/>
      </c>
      <c r="G34" s="58" t="str">
        <f>IF('3.Weekly Hours &amp; Wage Activity'!G34 &lt;&gt;"", '3.Weekly Hours &amp; Wage Activity'!G34,"")</f>
        <v/>
      </c>
      <c r="H34" s="58" t="str">
        <f>IF('2.Census &amp; Reference Benchmarks'!H34 = "", "", '2.Census &amp; Reference Benchmarks'!H34)</f>
        <v/>
      </c>
      <c r="I34" s="58" t="str">
        <f>IF('3.Weekly Hours &amp; Wage Activity'!H34 &lt;&gt;"", '3.Weekly Hours &amp; Wage Activity'!H34,"")</f>
        <v/>
      </c>
      <c r="J34" s="374" t="str">
        <f>IF('3.Weekly Hours &amp; Wage Activity'!I34 &lt;&gt;"", '3.Weekly Hours &amp; Wage Activity'!I34,"")</f>
        <v/>
      </c>
      <c r="K34" s="376" t="str">
        <f>IF('7.Safe Harbor Input Data &amp; Calc'!Q36 &lt;&gt; "", '7.Safe Harbor Input Data &amp; Calc'!Q36, "")</f>
        <v>No</v>
      </c>
      <c r="L34" s="59" t="str">
        <f>IF('2.Census &amp; Reference Benchmarks'!T34&lt;&gt; "",'2.Census &amp; Reference Benchmarks'!T34,"")</f>
        <v/>
      </c>
      <c r="M34" s="35">
        <f>IF('2.Census &amp; Reference Benchmarks'!M34 = "", 0,'2.Census &amp; Reference Benchmarks'!M34)</f>
        <v>0</v>
      </c>
      <c r="N34" s="366">
        <f>IF('5. Wage &amp; FTE Reductions'!BC34 = "", 0,'5. Wage &amp; FTE Reductions'!BC34)</f>
        <v>0</v>
      </c>
      <c r="O34" s="35">
        <f>IF('2.Census &amp; Reference Benchmarks'!P34 = "", 0,'2.Census &amp; Reference Benchmarks'!P34)</f>
        <v>0</v>
      </c>
      <c r="P34" s="367">
        <f>IF('5. Wage &amp; FTE Reductions'!BE34 = "", 0, '5. Wage &amp; FTE Reductions'!BE34)</f>
        <v>0</v>
      </c>
      <c r="Q34" s="60">
        <f>IF('2.Census &amp; Reference Benchmarks'!S34 = "", 0, '2.Census &amp; Reference Benchmarks'!S34)</f>
        <v>0</v>
      </c>
      <c r="R34" s="367">
        <f>IF('2.Census &amp; Reference Benchmarks'!Q34="FT",IF(OR(G34 &lt;= DATEVALUE("3/1/2020"), G34 = ""),177.14,( (IF(OR(I34 = "", I34 &gt; DATEVALUE("3/31/2020")), DATEVALUE("3/31/2020"),I34) -G34)/ 31) *177.14),IF('2.Census &amp; Reference Benchmarks'!R34="",0,'2.Census &amp; Reference Benchmarks'!R34))</f>
        <v>0</v>
      </c>
      <c r="S34" s="488" t="str">
        <f>IFERROR(IF(AND( I34 &lt; '1. Summary for SBA'!$J$7,'1. Summary for SBA'!$J$7 &lt;&gt; ""),0,IF(K34 = "Yes", 0,IF(OR(R34= "", R34 + P34+N34 = 0),"",(M34+O34+Q34)/(R34+P34+N34)))),0)</f>
        <v/>
      </c>
      <c r="T34" s="488" t="str">
        <f t="shared" si="0"/>
        <v/>
      </c>
      <c r="U34" s="488" t="str">
        <f>IF(T34 = "", "",SUM('3.Weekly Hours &amp; Wage Activity'!AI34:BF34))</f>
        <v/>
      </c>
      <c r="V34" s="489" t="str">
        <f>IF(U34 = "", "",SUM(IF(COUNTIF('3.Weekly Hours &amp; Wage Activity'!J34:Q34, "&lt;&gt;FT") = 0, COLUMNS('3.Weekly Hours &amp; Wage Activity'!J34:AG34) * 40, '3.Weekly Hours &amp; Wage Activity'!J34:AG34)))</f>
        <v/>
      </c>
      <c r="W34" s="490" t="str">
        <f t="shared" si="5"/>
        <v/>
      </c>
      <c r="X34" s="553" t="str">
        <f t="shared" si="1"/>
        <v/>
      </c>
      <c r="Y34" s="491" t="str">
        <f t="shared" si="2"/>
        <v/>
      </c>
      <c r="Z34" s="490">
        <f t="shared" si="3"/>
        <v>0</v>
      </c>
      <c r="AA34" s="377">
        <f t="shared" si="4"/>
        <v>0</v>
      </c>
    </row>
    <row r="35" spans="2:27" x14ac:dyDescent="0.25">
      <c r="B35" s="56">
        <f>IF('3.Weekly Hours &amp; Wage Activity'!B35 &lt;&gt;"", '3.Weekly Hours &amp; Wage Activity'!B35,"")</f>
        <v>0</v>
      </c>
      <c r="C35" s="56">
        <f>IF('3.Weekly Hours &amp; Wage Activity'!C35 &lt;&gt;"", '3.Weekly Hours &amp; Wage Activity'!C35,"")</f>
        <v>0</v>
      </c>
      <c r="D35" s="57" t="str">
        <f>IF('3.Weekly Hours &amp; Wage Activity'!D35 &lt;&gt;"", '3.Weekly Hours &amp; Wage Activity'!D35,"")</f>
        <v/>
      </c>
      <c r="E35" s="56" t="str">
        <f>IF('3.Weekly Hours &amp; Wage Activity'!E35 &lt;&gt;"", '3.Weekly Hours &amp; Wage Activity'!E35,"")</f>
        <v/>
      </c>
      <c r="F35" s="353" t="str">
        <f>IF('3.Weekly Hours &amp; Wage Activity'!F35 &lt;&gt;"", '3.Weekly Hours &amp; Wage Activity'!F35,"")</f>
        <v/>
      </c>
      <c r="G35" s="58" t="str">
        <f>IF('3.Weekly Hours &amp; Wage Activity'!G35 &lt;&gt;"", '3.Weekly Hours &amp; Wage Activity'!G35,"")</f>
        <v/>
      </c>
      <c r="H35" s="58" t="str">
        <f>IF('2.Census &amp; Reference Benchmarks'!H35 = "", "", '2.Census &amp; Reference Benchmarks'!H35)</f>
        <v/>
      </c>
      <c r="I35" s="58" t="str">
        <f>IF('3.Weekly Hours &amp; Wage Activity'!H35 &lt;&gt;"", '3.Weekly Hours &amp; Wage Activity'!H35,"")</f>
        <v/>
      </c>
      <c r="J35" s="374" t="str">
        <f>IF('3.Weekly Hours &amp; Wage Activity'!I35 &lt;&gt;"", '3.Weekly Hours &amp; Wage Activity'!I35,"")</f>
        <v/>
      </c>
      <c r="K35" s="376" t="str">
        <f>IF('7.Safe Harbor Input Data &amp; Calc'!Q37 &lt;&gt; "", '7.Safe Harbor Input Data &amp; Calc'!Q37, "")</f>
        <v>No</v>
      </c>
      <c r="L35" s="59" t="str">
        <f>IF('2.Census &amp; Reference Benchmarks'!T35&lt;&gt; "",'2.Census &amp; Reference Benchmarks'!T35,"")</f>
        <v/>
      </c>
      <c r="M35" s="35">
        <f>IF('2.Census &amp; Reference Benchmarks'!M35 = "", 0,'2.Census &amp; Reference Benchmarks'!M35)</f>
        <v>0</v>
      </c>
      <c r="N35" s="366">
        <f>IF('5. Wage &amp; FTE Reductions'!BC35 = "", 0,'5. Wage &amp; FTE Reductions'!BC35)</f>
        <v>0</v>
      </c>
      <c r="O35" s="35">
        <f>IF('2.Census &amp; Reference Benchmarks'!P35 = "", 0,'2.Census &amp; Reference Benchmarks'!P35)</f>
        <v>0</v>
      </c>
      <c r="P35" s="367">
        <f>IF('5. Wage &amp; FTE Reductions'!BE35 = "", 0, '5. Wage &amp; FTE Reductions'!BE35)</f>
        <v>0</v>
      </c>
      <c r="Q35" s="60">
        <f>IF('2.Census &amp; Reference Benchmarks'!S35 = "", 0, '2.Census &amp; Reference Benchmarks'!S35)</f>
        <v>0</v>
      </c>
      <c r="R35" s="367">
        <f>IF('2.Census &amp; Reference Benchmarks'!Q35="FT",IF(OR(G35 &lt;= DATEVALUE("3/1/2020"), G35 = ""),177.14,( (IF(OR(I35 = "", I35 &gt; DATEVALUE("3/31/2020")), DATEVALUE("3/31/2020"),I35) -G35)/ 31) *177.14),IF('2.Census &amp; Reference Benchmarks'!R35="",0,'2.Census &amp; Reference Benchmarks'!R35))</f>
        <v>0</v>
      </c>
      <c r="S35" s="488" t="str">
        <f>IFERROR(IF(AND( I35 &lt; '1. Summary for SBA'!$J$7,'1. Summary for SBA'!$J$7 &lt;&gt; ""),0,IF(K35 = "Yes", 0,IF(OR(R35= "", R35 + P35+N35 = 0),"",(M35+O35+Q35)/(R35+P35+N35)))),0)</f>
        <v/>
      </c>
      <c r="T35" s="488" t="str">
        <f t="shared" ref="T35:T98" si="6">IF(S35 = "", "",S35*0.75)</f>
        <v/>
      </c>
      <c r="U35" s="488" t="str">
        <f>IF(T35 = "", "",SUM('3.Weekly Hours &amp; Wage Activity'!AI35:BF35))</f>
        <v/>
      </c>
      <c r="V35" s="489" t="str">
        <f>IF(U35 = "", "",SUM(IF(COUNTIF('3.Weekly Hours &amp; Wage Activity'!J35:Q35, "&lt;&gt;FT") = 0, COLUMNS('3.Weekly Hours &amp; Wage Activity'!J35:AG35) * 40, '3.Weekly Hours &amp; Wage Activity'!J35:AG35)))</f>
        <v/>
      </c>
      <c r="W35" s="490" t="str">
        <f t="shared" ref="W35:W98" si="7">IF(V35 = 0,0,IF(V35 = "", "",U35/V35))</f>
        <v/>
      </c>
      <c r="X35" s="553" t="str">
        <f t="shared" si="1"/>
        <v/>
      </c>
      <c r="Y35" s="491" t="str">
        <f t="shared" si="2"/>
        <v/>
      </c>
      <c r="Z35" s="490">
        <f t="shared" ref="Z35:Z98" si="8">IF(Y35 = "", 0,X35*Y35)</f>
        <v>0</v>
      </c>
      <c r="AA35" s="377">
        <f t="shared" si="4"/>
        <v>0</v>
      </c>
    </row>
    <row r="36" spans="2:27" x14ac:dyDescent="0.25">
      <c r="B36" s="56">
        <f>IF('3.Weekly Hours &amp; Wage Activity'!B36 &lt;&gt;"", '3.Weekly Hours &amp; Wage Activity'!B36,"")</f>
        <v>0</v>
      </c>
      <c r="C36" s="56">
        <f>IF('3.Weekly Hours &amp; Wage Activity'!C36 &lt;&gt;"", '3.Weekly Hours &amp; Wage Activity'!C36,"")</f>
        <v>0</v>
      </c>
      <c r="D36" s="57" t="str">
        <f>IF('3.Weekly Hours &amp; Wage Activity'!D36 &lt;&gt;"", '3.Weekly Hours &amp; Wage Activity'!D36,"")</f>
        <v/>
      </c>
      <c r="E36" s="56" t="str">
        <f>IF('3.Weekly Hours &amp; Wage Activity'!E36 &lt;&gt;"", '3.Weekly Hours &amp; Wage Activity'!E36,"")</f>
        <v/>
      </c>
      <c r="F36" s="353" t="str">
        <f>IF('3.Weekly Hours &amp; Wage Activity'!F36 &lt;&gt;"", '3.Weekly Hours &amp; Wage Activity'!F36,"")</f>
        <v/>
      </c>
      <c r="G36" s="58" t="str">
        <f>IF('3.Weekly Hours &amp; Wage Activity'!G36 &lt;&gt;"", '3.Weekly Hours &amp; Wage Activity'!G36,"")</f>
        <v/>
      </c>
      <c r="H36" s="58" t="str">
        <f>IF('2.Census &amp; Reference Benchmarks'!H36 = "", "", '2.Census &amp; Reference Benchmarks'!H36)</f>
        <v/>
      </c>
      <c r="I36" s="58" t="str">
        <f>IF('3.Weekly Hours &amp; Wage Activity'!H36 &lt;&gt;"", '3.Weekly Hours &amp; Wage Activity'!H36,"")</f>
        <v/>
      </c>
      <c r="J36" s="374" t="str">
        <f>IF('3.Weekly Hours &amp; Wage Activity'!I36 &lt;&gt;"", '3.Weekly Hours &amp; Wage Activity'!I36,"")</f>
        <v/>
      </c>
      <c r="K36" s="376" t="str">
        <f>IF('7.Safe Harbor Input Data &amp; Calc'!Q38 &lt;&gt; "", '7.Safe Harbor Input Data &amp; Calc'!Q38, "")</f>
        <v>No</v>
      </c>
      <c r="L36" s="59" t="str">
        <f>IF('2.Census &amp; Reference Benchmarks'!T36&lt;&gt; "",'2.Census &amp; Reference Benchmarks'!T36,"")</f>
        <v/>
      </c>
      <c r="M36" s="35">
        <f>IF('2.Census &amp; Reference Benchmarks'!M36 = "", 0,'2.Census &amp; Reference Benchmarks'!M36)</f>
        <v>0</v>
      </c>
      <c r="N36" s="366">
        <f>IF('5. Wage &amp; FTE Reductions'!BC36 = "", 0,'5. Wage &amp; FTE Reductions'!BC36)</f>
        <v>0</v>
      </c>
      <c r="O36" s="35">
        <f>IF('2.Census &amp; Reference Benchmarks'!P36 = "", 0,'2.Census &amp; Reference Benchmarks'!P36)</f>
        <v>0</v>
      </c>
      <c r="P36" s="367">
        <f>IF('5. Wage &amp; FTE Reductions'!BE36 = "", 0, '5. Wage &amp; FTE Reductions'!BE36)</f>
        <v>0</v>
      </c>
      <c r="Q36" s="60">
        <f>IF('2.Census &amp; Reference Benchmarks'!S36 = "", 0, '2.Census &amp; Reference Benchmarks'!S36)</f>
        <v>0</v>
      </c>
      <c r="R36" s="367">
        <f>IF('2.Census &amp; Reference Benchmarks'!Q36="FT",IF(OR(G36 &lt;= DATEVALUE("3/1/2020"), G36 = ""),177.14,( (IF(OR(I36 = "", I36 &gt; DATEVALUE("3/31/2020")), DATEVALUE("3/31/2020"),I36) -G36)/ 31) *177.14),IF('2.Census &amp; Reference Benchmarks'!R36="",0,'2.Census &amp; Reference Benchmarks'!R36))</f>
        <v>0</v>
      </c>
      <c r="S36" s="488" t="str">
        <f>IFERROR(IF(AND( I36 &lt; '1. Summary for SBA'!$J$7,'1. Summary for SBA'!$J$7 &lt;&gt; ""),0,IF(K36 = "Yes", 0,IF(OR(R36= "", R36 + P36+N36 = 0),"",(M36+O36+Q36)/(R36+P36+N36)))),0)</f>
        <v/>
      </c>
      <c r="T36" s="488" t="str">
        <f t="shared" si="6"/>
        <v/>
      </c>
      <c r="U36" s="488" t="str">
        <f>IF(T36 = "", "",SUM('3.Weekly Hours &amp; Wage Activity'!AI36:BF36))</f>
        <v/>
      </c>
      <c r="V36" s="489" t="str">
        <f>IF(U36 = "", "",SUM(IF(COUNTIF('3.Weekly Hours &amp; Wage Activity'!J36:Q36, "&lt;&gt;FT") = 0, COLUMNS('3.Weekly Hours &amp; Wage Activity'!J36:AG36) * 40, '3.Weekly Hours &amp; Wage Activity'!J36:AG36)))</f>
        <v/>
      </c>
      <c r="W36" s="490" t="str">
        <f t="shared" si="7"/>
        <v/>
      </c>
      <c r="X36" s="553" t="str">
        <f t="shared" si="1"/>
        <v/>
      </c>
      <c r="Y36" s="491" t="str">
        <f t="shared" si="2"/>
        <v/>
      </c>
      <c r="Z36" s="490">
        <f t="shared" si="8"/>
        <v>0</v>
      </c>
      <c r="AA36" s="377">
        <f t="shared" si="4"/>
        <v>0</v>
      </c>
    </row>
    <row r="37" spans="2:27" x14ac:dyDescent="0.25">
      <c r="B37" s="56">
        <f>IF('3.Weekly Hours &amp; Wage Activity'!B37 &lt;&gt;"", '3.Weekly Hours &amp; Wage Activity'!B37,"")</f>
        <v>0</v>
      </c>
      <c r="C37" s="56">
        <f>IF('3.Weekly Hours &amp; Wage Activity'!C37 &lt;&gt;"", '3.Weekly Hours &amp; Wage Activity'!C37,"")</f>
        <v>0</v>
      </c>
      <c r="D37" s="57" t="str">
        <f>IF('3.Weekly Hours &amp; Wage Activity'!D37 &lt;&gt;"", '3.Weekly Hours &amp; Wage Activity'!D37,"")</f>
        <v/>
      </c>
      <c r="E37" s="56" t="str">
        <f>IF('3.Weekly Hours &amp; Wage Activity'!E37 &lt;&gt;"", '3.Weekly Hours &amp; Wage Activity'!E37,"")</f>
        <v/>
      </c>
      <c r="F37" s="353" t="str">
        <f>IF('3.Weekly Hours &amp; Wage Activity'!F37 &lt;&gt;"", '3.Weekly Hours &amp; Wage Activity'!F37,"")</f>
        <v/>
      </c>
      <c r="G37" s="58" t="str">
        <f>IF('3.Weekly Hours &amp; Wage Activity'!G37 &lt;&gt;"", '3.Weekly Hours &amp; Wage Activity'!G37,"")</f>
        <v/>
      </c>
      <c r="H37" s="58" t="str">
        <f>IF('2.Census &amp; Reference Benchmarks'!H37 = "", "", '2.Census &amp; Reference Benchmarks'!H37)</f>
        <v/>
      </c>
      <c r="I37" s="58" t="str">
        <f>IF('3.Weekly Hours &amp; Wage Activity'!H37 &lt;&gt;"", '3.Weekly Hours &amp; Wage Activity'!H37,"")</f>
        <v/>
      </c>
      <c r="J37" s="374" t="str">
        <f>IF('3.Weekly Hours &amp; Wage Activity'!I37 &lt;&gt;"", '3.Weekly Hours &amp; Wage Activity'!I37,"")</f>
        <v/>
      </c>
      <c r="K37" s="376" t="str">
        <f>IF('7.Safe Harbor Input Data &amp; Calc'!Q39 &lt;&gt; "", '7.Safe Harbor Input Data &amp; Calc'!Q39, "")</f>
        <v>No</v>
      </c>
      <c r="L37" s="59" t="str">
        <f>IF('2.Census &amp; Reference Benchmarks'!T37&lt;&gt; "",'2.Census &amp; Reference Benchmarks'!T37,"")</f>
        <v/>
      </c>
      <c r="M37" s="35">
        <f>IF('2.Census &amp; Reference Benchmarks'!M37 = "", 0,'2.Census &amp; Reference Benchmarks'!M37)</f>
        <v>0</v>
      </c>
      <c r="N37" s="366">
        <f>IF('5. Wage &amp; FTE Reductions'!BC37 = "", 0,'5. Wage &amp; FTE Reductions'!BC37)</f>
        <v>0</v>
      </c>
      <c r="O37" s="35">
        <f>IF('2.Census &amp; Reference Benchmarks'!P37 = "", 0,'2.Census &amp; Reference Benchmarks'!P37)</f>
        <v>0</v>
      </c>
      <c r="P37" s="367">
        <f>IF('5. Wage &amp; FTE Reductions'!BE37 = "", 0, '5. Wage &amp; FTE Reductions'!BE37)</f>
        <v>0</v>
      </c>
      <c r="Q37" s="60">
        <f>IF('2.Census &amp; Reference Benchmarks'!S37 = "", 0, '2.Census &amp; Reference Benchmarks'!S37)</f>
        <v>0</v>
      </c>
      <c r="R37" s="367">
        <f>IF('2.Census &amp; Reference Benchmarks'!Q37="FT",IF(OR(G37 &lt;= DATEVALUE("3/1/2020"), G37 = ""),177.14,( (IF(OR(I37 = "", I37 &gt; DATEVALUE("3/31/2020")), DATEVALUE("3/31/2020"),I37) -G37)/ 31) *177.14),IF('2.Census &amp; Reference Benchmarks'!R37="",0,'2.Census &amp; Reference Benchmarks'!R37))</f>
        <v>0</v>
      </c>
      <c r="S37" s="488" t="str">
        <f>IFERROR(IF(AND( I37 &lt; '1. Summary for SBA'!$J$7,'1. Summary for SBA'!$J$7 &lt;&gt; ""),0,IF(K37 = "Yes", 0,IF(OR(R37= "", R37 + P37+N37 = 0),"",(M37+O37+Q37)/(R37+P37+N37)))),0)</f>
        <v/>
      </c>
      <c r="T37" s="488" t="str">
        <f t="shared" si="6"/>
        <v/>
      </c>
      <c r="U37" s="488" t="str">
        <f>IF(T37 = "", "",SUM('3.Weekly Hours &amp; Wage Activity'!AI37:BF37))</f>
        <v/>
      </c>
      <c r="V37" s="489" t="str">
        <f>IF(U37 = "", "",SUM(IF(COUNTIF('3.Weekly Hours &amp; Wage Activity'!J37:Q37, "&lt;&gt;FT") = 0, COLUMNS('3.Weekly Hours &amp; Wage Activity'!J37:AG37) * 40, '3.Weekly Hours &amp; Wage Activity'!J37:AG37)))</f>
        <v/>
      </c>
      <c r="W37" s="490" t="str">
        <f t="shared" si="7"/>
        <v/>
      </c>
      <c r="X37" s="553" t="str">
        <f t="shared" si="1"/>
        <v/>
      </c>
      <c r="Y37" s="491" t="str">
        <f t="shared" si="2"/>
        <v/>
      </c>
      <c r="Z37" s="490">
        <f t="shared" si="8"/>
        <v>0</v>
      </c>
      <c r="AA37" s="377">
        <f t="shared" si="4"/>
        <v>0</v>
      </c>
    </row>
    <row r="38" spans="2:27" x14ac:dyDescent="0.25">
      <c r="B38" s="56">
        <f>IF('3.Weekly Hours &amp; Wage Activity'!B38 &lt;&gt;"", '3.Weekly Hours &amp; Wage Activity'!B38,"")</f>
        <v>0</v>
      </c>
      <c r="C38" s="56">
        <f>IF('3.Weekly Hours &amp; Wage Activity'!C38 &lt;&gt;"", '3.Weekly Hours &amp; Wage Activity'!C38,"")</f>
        <v>0</v>
      </c>
      <c r="D38" s="57" t="str">
        <f>IF('3.Weekly Hours &amp; Wage Activity'!D38 &lt;&gt;"", '3.Weekly Hours &amp; Wage Activity'!D38,"")</f>
        <v/>
      </c>
      <c r="E38" s="56" t="str">
        <f>IF('3.Weekly Hours &amp; Wage Activity'!E38 &lt;&gt;"", '3.Weekly Hours &amp; Wage Activity'!E38,"")</f>
        <v/>
      </c>
      <c r="F38" s="353" t="str">
        <f>IF('3.Weekly Hours &amp; Wage Activity'!F38 &lt;&gt;"", '3.Weekly Hours &amp; Wage Activity'!F38,"")</f>
        <v/>
      </c>
      <c r="G38" s="58" t="str">
        <f>IF('3.Weekly Hours &amp; Wage Activity'!G38 &lt;&gt;"", '3.Weekly Hours &amp; Wage Activity'!G38,"")</f>
        <v/>
      </c>
      <c r="H38" s="58" t="str">
        <f>IF('2.Census &amp; Reference Benchmarks'!H38 = "", "", '2.Census &amp; Reference Benchmarks'!H38)</f>
        <v/>
      </c>
      <c r="I38" s="58" t="str">
        <f>IF('3.Weekly Hours &amp; Wage Activity'!H38 &lt;&gt;"", '3.Weekly Hours &amp; Wage Activity'!H38,"")</f>
        <v/>
      </c>
      <c r="J38" s="374" t="str">
        <f>IF('3.Weekly Hours &amp; Wage Activity'!I38 &lt;&gt;"", '3.Weekly Hours &amp; Wage Activity'!I38,"")</f>
        <v/>
      </c>
      <c r="K38" s="376" t="str">
        <f>IF('7.Safe Harbor Input Data &amp; Calc'!Q40 &lt;&gt; "", '7.Safe Harbor Input Data &amp; Calc'!Q40, "")</f>
        <v>No</v>
      </c>
      <c r="L38" s="59" t="str">
        <f>IF('2.Census &amp; Reference Benchmarks'!T38&lt;&gt; "",'2.Census &amp; Reference Benchmarks'!T38,"")</f>
        <v/>
      </c>
      <c r="M38" s="35">
        <f>IF('2.Census &amp; Reference Benchmarks'!M38 = "", 0,'2.Census &amp; Reference Benchmarks'!M38)</f>
        <v>0</v>
      </c>
      <c r="N38" s="366">
        <f>IF('5. Wage &amp; FTE Reductions'!BC38 = "", 0,'5. Wage &amp; FTE Reductions'!BC38)</f>
        <v>0</v>
      </c>
      <c r="O38" s="35">
        <f>IF('2.Census &amp; Reference Benchmarks'!P38 = "", 0,'2.Census &amp; Reference Benchmarks'!P38)</f>
        <v>0</v>
      </c>
      <c r="P38" s="367">
        <f>IF('5. Wage &amp; FTE Reductions'!BE38 = "", 0, '5. Wage &amp; FTE Reductions'!BE38)</f>
        <v>0</v>
      </c>
      <c r="Q38" s="60">
        <f>IF('2.Census &amp; Reference Benchmarks'!S38 = "", 0, '2.Census &amp; Reference Benchmarks'!S38)</f>
        <v>0</v>
      </c>
      <c r="R38" s="367">
        <f>IF('2.Census &amp; Reference Benchmarks'!Q38="FT",IF(OR(G38 &lt;= DATEVALUE("3/1/2020"), G38 = ""),177.14,( (IF(OR(I38 = "", I38 &gt; DATEVALUE("3/31/2020")), DATEVALUE("3/31/2020"),I38) -G38)/ 31) *177.14),IF('2.Census &amp; Reference Benchmarks'!R38="",0,'2.Census &amp; Reference Benchmarks'!R38))</f>
        <v>0</v>
      </c>
      <c r="S38" s="488" t="str">
        <f>IFERROR(IF(AND( I38 &lt; '1. Summary for SBA'!$J$7,'1. Summary for SBA'!$J$7 &lt;&gt; ""),0,IF(K38 = "Yes", 0,IF(OR(R38= "", R38 + P38+N38 = 0),"",(M38+O38+Q38)/(R38+P38+N38)))),0)</f>
        <v/>
      </c>
      <c r="T38" s="488" t="str">
        <f t="shared" si="6"/>
        <v/>
      </c>
      <c r="U38" s="488" t="str">
        <f>IF(T38 = "", "",SUM('3.Weekly Hours &amp; Wage Activity'!AI38:BF38))</f>
        <v/>
      </c>
      <c r="V38" s="489" t="str">
        <f>IF(U38 = "", "",SUM(IF(COUNTIF('3.Weekly Hours &amp; Wage Activity'!J38:Q38, "&lt;&gt;FT") = 0, COLUMNS('3.Weekly Hours &amp; Wage Activity'!J38:AG38) * 40, '3.Weekly Hours &amp; Wage Activity'!J38:AG38)))</f>
        <v/>
      </c>
      <c r="W38" s="490" t="str">
        <f t="shared" si="7"/>
        <v/>
      </c>
      <c r="X38" s="553" t="str">
        <f t="shared" si="1"/>
        <v/>
      </c>
      <c r="Y38" s="491" t="str">
        <f t="shared" si="2"/>
        <v/>
      </c>
      <c r="Z38" s="490">
        <f t="shared" si="8"/>
        <v>0</v>
      </c>
      <c r="AA38" s="377">
        <f t="shared" si="4"/>
        <v>0</v>
      </c>
    </row>
    <row r="39" spans="2:27" x14ac:dyDescent="0.25">
      <c r="B39" s="56">
        <f>IF('3.Weekly Hours &amp; Wage Activity'!B39 &lt;&gt;"", '3.Weekly Hours &amp; Wage Activity'!B39,"")</f>
        <v>0</v>
      </c>
      <c r="C39" s="56">
        <f>IF('3.Weekly Hours &amp; Wage Activity'!C39 &lt;&gt;"", '3.Weekly Hours &amp; Wage Activity'!C39,"")</f>
        <v>0</v>
      </c>
      <c r="D39" s="57" t="str">
        <f>IF('3.Weekly Hours &amp; Wage Activity'!D39 &lt;&gt;"", '3.Weekly Hours &amp; Wage Activity'!D39,"")</f>
        <v/>
      </c>
      <c r="E39" s="56" t="str">
        <f>IF('3.Weekly Hours &amp; Wage Activity'!E39 &lt;&gt;"", '3.Weekly Hours &amp; Wage Activity'!E39,"")</f>
        <v/>
      </c>
      <c r="F39" s="353" t="str">
        <f>IF('3.Weekly Hours &amp; Wage Activity'!F39 &lt;&gt;"", '3.Weekly Hours &amp; Wage Activity'!F39,"")</f>
        <v/>
      </c>
      <c r="G39" s="58" t="str">
        <f>IF('3.Weekly Hours &amp; Wage Activity'!G39 &lt;&gt;"", '3.Weekly Hours &amp; Wage Activity'!G39,"")</f>
        <v/>
      </c>
      <c r="H39" s="58" t="str">
        <f>IF('2.Census &amp; Reference Benchmarks'!H39 = "", "", '2.Census &amp; Reference Benchmarks'!H39)</f>
        <v/>
      </c>
      <c r="I39" s="58" t="str">
        <f>IF('3.Weekly Hours &amp; Wage Activity'!H39 &lt;&gt;"", '3.Weekly Hours &amp; Wage Activity'!H39,"")</f>
        <v/>
      </c>
      <c r="J39" s="374" t="str">
        <f>IF('3.Weekly Hours &amp; Wage Activity'!I39 &lt;&gt;"", '3.Weekly Hours &amp; Wage Activity'!I39,"")</f>
        <v/>
      </c>
      <c r="K39" s="376" t="str">
        <f>IF('7.Safe Harbor Input Data &amp; Calc'!Q41 &lt;&gt; "", '7.Safe Harbor Input Data &amp; Calc'!Q41, "")</f>
        <v>No</v>
      </c>
      <c r="L39" s="59" t="str">
        <f>IF('2.Census &amp; Reference Benchmarks'!T39&lt;&gt; "",'2.Census &amp; Reference Benchmarks'!T39,"")</f>
        <v/>
      </c>
      <c r="M39" s="35">
        <f>IF('2.Census &amp; Reference Benchmarks'!M39 = "", 0,'2.Census &amp; Reference Benchmarks'!M39)</f>
        <v>0</v>
      </c>
      <c r="N39" s="366">
        <f>IF('5. Wage &amp; FTE Reductions'!BC39 = "", 0,'5. Wage &amp; FTE Reductions'!BC39)</f>
        <v>0</v>
      </c>
      <c r="O39" s="35">
        <f>IF('2.Census &amp; Reference Benchmarks'!P39 = "", 0,'2.Census &amp; Reference Benchmarks'!P39)</f>
        <v>0</v>
      </c>
      <c r="P39" s="367">
        <f>IF('5. Wage &amp; FTE Reductions'!BE39 = "", 0, '5. Wage &amp; FTE Reductions'!BE39)</f>
        <v>0</v>
      </c>
      <c r="Q39" s="60">
        <f>IF('2.Census &amp; Reference Benchmarks'!S39 = "", 0, '2.Census &amp; Reference Benchmarks'!S39)</f>
        <v>0</v>
      </c>
      <c r="R39" s="367">
        <f>IF('2.Census &amp; Reference Benchmarks'!Q39="FT",IF(OR(G39 &lt;= DATEVALUE("3/1/2020"), G39 = ""),177.14,( (IF(OR(I39 = "", I39 &gt; DATEVALUE("3/31/2020")), DATEVALUE("3/31/2020"),I39) -G39)/ 31) *177.14),IF('2.Census &amp; Reference Benchmarks'!R39="",0,'2.Census &amp; Reference Benchmarks'!R39))</f>
        <v>0</v>
      </c>
      <c r="S39" s="488" t="str">
        <f>IFERROR(IF(AND( I39 &lt; '1. Summary for SBA'!$J$7,'1. Summary for SBA'!$J$7 &lt;&gt; ""),0,IF(K39 = "Yes", 0,IF(OR(R39= "", R39 + P39+N39 = 0),"",(M39+O39+Q39)/(R39+P39+N39)))),0)</f>
        <v/>
      </c>
      <c r="T39" s="488" t="str">
        <f t="shared" si="6"/>
        <v/>
      </c>
      <c r="U39" s="488" t="str">
        <f>IF(T39 = "", "",SUM('3.Weekly Hours &amp; Wage Activity'!AI39:BF39))</f>
        <v/>
      </c>
      <c r="V39" s="489" t="str">
        <f>IF(U39 = "", "",SUM(IF(COUNTIF('3.Weekly Hours &amp; Wage Activity'!J39:Q39, "&lt;&gt;FT") = 0, COLUMNS('3.Weekly Hours &amp; Wage Activity'!J39:AG39) * 40, '3.Weekly Hours &amp; Wage Activity'!J39:AG39)))</f>
        <v/>
      </c>
      <c r="W39" s="490" t="str">
        <f t="shared" si="7"/>
        <v/>
      </c>
      <c r="X39" s="553" t="str">
        <f t="shared" si="1"/>
        <v/>
      </c>
      <c r="Y39" s="491" t="str">
        <f t="shared" si="2"/>
        <v/>
      </c>
      <c r="Z39" s="490">
        <f t="shared" si="8"/>
        <v>0</v>
      </c>
      <c r="AA39" s="377">
        <f t="shared" si="4"/>
        <v>0</v>
      </c>
    </row>
    <row r="40" spans="2:27" x14ac:dyDescent="0.25">
      <c r="B40" s="56">
        <f>IF('3.Weekly Hours &amp; Wage Activity'!B40 &lt;&gt;"", '3.Weekly Hours &amp; Wage Activity'!B40,"")</f>
        <v>0</v>
      </c>
      <c r="C40" s="56">
        <f>IF('3.Weekly Hours &amp; Wage Activity'!C40 &lt;&gt;"", '3.Weekly Hours &amp; Wage Activity'!C40,"")</f>
        <v>0</v>
      </c>
      <c r="D40" s="57" t="str">
        <f>IF('3.Weekly Hours &amp; Wage Activity'!D40 &lt;&gt;"", '3.Weekly Hours &amp; Wage Activity'!D40,"")</f>
        <v/>
      </c>
      <c r="E40" s="56" t="str">
        <f>IF('3.Weekly Hours &amp; Wage Activity'!E40 &lt;&gt;"", '3.Weekly Hours &amp; Wage Activity'!E40,"")</f>
        <v/>
      </c>
      <c r="F40" s="353" t="str">
        <f>IF('3.Weekly Hours &amp; Wage Activity'!F40 &lt;&gt;"", '3.Weekly Hours &amp; Wage Activity'!F40,"")</f>
        <v/>
      </c>
      <c r="G40" s="58" t="str">
        <f>IF('3.Weekly Hours &amp; Wage Activity'!G40 &lt;&gt;"", '3.Weekly Hours &amp; Wage Activity'!G40,"")</f>
        <v/>
      </c>
      <c r="H40" s="58" t="str">
        <f>IF('2.Census &amp; Reference Benchmarks'!H40 = "", "", '2.Census &amp; Reference Benchmarks'!H40)</f>
        <v/>
      </c>
      <c r="I40" s="58" t="str">
        <f>IF('3.Weekly Hours &amp; Wage Activity'!H40 &lt;&gt;"", '3.Weekly Hours &amp; Wage Activity'!H40,"")</f>
        <v/>
      </c>
      <c r="J40" s="374" t="str">
        <f>IF('3.Weekly Hours &amp; Wage Activity'!I40 &lt;&gt;"", '3.Weekly Hours &amp; Wage Activity'!I40,"")</f>
        <v/>
      </c>
      <c r="K40" s="376" t="str">
        <f>IF('7.Safe Harbor Input Data &amp; Calc'!Q42 &lt;&gt; "", '7.Safe Harbor Input Data &amp; Calc'!Q42, "")</f>
        <v>No</v>
      </c>
      <c r="L40" s="59" t="str">
        <f>IF('2.Census &amp; Reference Benchmarks'!T40&lt;&gt; "",'2.Census &amp; Reference Benchmarks'!T40,"")</f>
        <v/>
      </c>
      <c r="M40" s="35">
        <f>IF('2.Census &amp; Reference Benchmarks'!M40 = "", 0,'2.Census &amp; Reference Benchmarks'!M40)</f>
        <v>0</v>
      </c>
      <c r="N40" s="366">
        <f>IF('5. Wage &amp; FTE Reductions'!BC40 = "", 0,'5. Wage &amp; FTE Reductions'!BC40)</f>
        <v>0</v>
      </c>
      <c r="O40" s="35">
        <f>IF('2.Census &amp; Reference Benchmarks'!P40 = "", 0,'2.Census &amp; Reference Benchmarks'!P40)</f>
        <v>0</v>
      </c>
      <c r="P40" s="367">
        <f>IF('5. Wage &amp; FTE Reductions'!BE40 = "", 0, '5. Wage &amp; FTE Reductions'!BE40)</f>
        <v>0</v>
      </c>
      <c r="Q40" s="60">
        <f>IF('2.Census &amp; Reference Benchmarks'!S40 = "", 0, '2.Census &amp; Reference Benchmarks'!S40)</f>
        <v>0</v>
      </c>
      <c r="R40" s="367">
        <f>IF('2.Census &amp; Reference Benchmarks'!Q40="FT",IF(OR(G40 &lt;= DATEVALUE("3/1/2020"), G40 = ""),177.14,( (IF(OR(I40 = "", I40 &gt; DATEVALUE("3/31/2020")), DATEVALUE("3/31/2020"),I40) -G40)/ 31) *177.14),IF('2.Census &amp; Reference Benchmarks'!R40="",0,'2.Census &amp; Reference Benchmarks'!R40))</f>
        <v>0</v>
      </c>
      <c r="S40" s="488" t="str">
        <f>IFERROR(IF(AND( I40 &lt; '1. Summary for SBA'!$J$7,'1. Summary for SBA'!$J$7 &lt;&gt; ""),0,IF(K40 = "Yes", 0,IF(OR(R40= "", R40 + P40+N40 = 0),"",(M40+O40+Q40)/(R40+P40+N40)))),0)</f>
        <v/>
      </c>
      <c r="T40" s="488" t="str">
        <f t="shared" si="6"/>
        <v/>
      </c>
      <c r="U40" s="488" t="str">
        <f>IF(T40 = "", "",SUM('3.Weekly Hours &amp; Wage Activity'!AI40:BF40))</f>
        <v/>
      </c>
      <c r="V40" s="489" t="str">
        <f>IF(U40 = "", "",SUM(IF(COUNTIF('3.Weekly Hours &amp; Wage Activity'!J40:Q40, "&lt;&gt;FT") = 0, COLUMNS('3.Weekly Hours &amp; Wage Activity'!J40:AG40) * 40, '3.Weekly Hours &amp; Wage Activity'!J40:AG40)))</f>
        <v/>
      </c>
      <c r="W40" s="490" t="str">
        <f t="shared" si="7"/>
        <v/>
      </c>
      <c r="X40" s="553" t="str">
        <f t="shared" si="1"/>
        <v/>
      </c>
      <c r="Y40" s="491" t="str">
        <f t="shared" si="2"/>
        <v/>
      </c>
      <c r="Z40" s="490">
        <f t="shared" si="8"/>
        <v>0</v>
      </c>
      <c r="AA40" s="377">
        <f t="shared" si="4"/>
        <v>0</v>
      </c>
    </row>
    <row r="41" spans="2:27" x14ac:dyDescent="0.25">
      <c r="B41" s="56">
        <f>IF('3.Weekly Hours &amp; Wage Activity'!B41 &lt;&gt;"", '3.Weekly Hours &amp; Wage Activity'!B41,"")</f>
        <v>0</v>
      </c>
      <c r="C41" s="56">
        <f>IF('3.Weekly Hours &amp; Wage Activity'!C41 &lt;&gt;"", '3.Weekly Hours &amp; Wage Activity'!C41,"")</f>
        <v>0</v>
      </c>
      <c r="D41" s="57" t="str">
        <f>IF('3.Weekly Hours &amp; Wage Activity'!D41 &lt;&gt;"", '3.Weekly Hours &amp; Wage Activity'!D41,"")</f>
        <v/>
      </c>
      <c r="E41" s="56" t="str">
        <f>IF('3.Weekly Hours &amp; Wage Activity'!E41 &lt;&gt;"", '3.Weekly Hours &amp; Wage Activity'!E41,"")</f>
        <v/>
      </c>
      <c r="F41" s="353" t="str">
        <f>IF('3.Weekly Hours &amp; Wage Activity'!F41 &lt;&gt;"", '3.Weekly Hours &amp; Wage Activity'!F41,"")</f>
        <v/>
      </c>
      <c r="G41" s="58" t="str">
        <f>IF('3.Weekly Hours &amp; Wage Activity'!G41 &lt;&gt;"", '3.Weekly Hours &amp; Wage Activity'!G41,"")</f>
        <v/>
      </c>
      <c r="H41" s="58" t="str">
        <f>IF('2.Census &amp; Reference Benchmarks'!H41 = "", "", '2.Census &amp; Reference Benchmarks'!H41)</f>
        <v/>
      </c>
      <c r="I41" s="58" t="str">
        <f>IF('3.Weekly Hours &amp; Wage Activity'!H41 &lt;&gt;"", '3.Weekly Hours &amp; Wage Activity'!H41,"")</f>
        <v/>
      </c>
      <c r="J41" s="374" t="str">
        <f>IF('3.Weekly Hours &amp; Wage Activity'!I41 &lt;&gt;"", '3.Weekly Hours &amp; Wage Activity'!I41,"")</f>
        <v/>
      </c>
      <c r="K41" s="376" t="str">
        <f>IF('7.Safe Harbor Input Data &amp; Calc'!Q43 &lt;&gt; "", '7.Safe Harbor Input Data &amp; Calc'!Q43, "")</f>
        <v>No</v>
      </c>
      <c r="L41" s="59" t="str">
        <f>IF('2.Census &amp; Reference Benchmarks'!T41&lt;&gt; "",'2.Census &amp; Reference Benchmarks'!T41,"")</f>
        <v/>
      </c>
      <c r="M41" s="35">
        <f>IF('2.Census &amp; Reference Benchmarks'!M41 = "", 0,'2.Census &amp; Reference Benchmarks'!M41)</f>
        <v>0</v>
      </c>
      <c r="N41" s="366">
        <f>IF('5. Wage &amp; FTE Reductions'!BC41 = "", 0,'5. Wage &amp; FTE Reductions'!BC41)</f>
        <v>0</v>
      </c>
      <c r="O41" s="35">
        <f>IF('2.Census &amp; Reference Benchmarks'!P41 = "", 0,'2.Census &amp; Reference Benchmarks'!P41)</f>
        <v>0</v>
      </c>
      <c r="P41" s="367">
        <f>IF('5. Wage &amp; FTE Reductions'!BE41 = "", 0, '5. Wage &amp; FTE Reductions'!BE41)</f>
        <v>0</v>
      </c>
      <c r="Q41" s="60">
        <f>IF('2.Census &amp; Reference Benchmarks'!S41 = "", 0, '2.Census &amp; Reference Benchmarks'!S41)</f>
        <v>0</v>
      </c>
      <c r="R41" s="367">
        <f>IF('2.Census &amp; Reference Benchmarks'!Q41="FT",IF(OR(G41 &lt;= DATEVALUE("3/1/2020"), G41 = ""),177.14,( (IF(OR(I41 = "", I41 &gt; DATEVALUE("3/31/2020")), DATEVALUE("3/31/2020"),I41) -G41)/ 31) *177.14),IF('2.Census &amp; Reference Benchmarks'!R41="",0,'2.Census &amp; Reference Benchmarks'!R41))</f>
        <v>0</v>
      </c>
      <c r="S41" s="488" t="str">
        <f>IFERROR(IF(AND( I41 &lt; '1. Summary for SBA'!$J$7,'1. Summary for SBA'!$J$7 &lt;&gt; ""),0,IF(K41 = "Yes", 0,IF(OR(R41= "", R41 + P41+N41 = 0),"",(M41+O41+Q41)/(R41+P41+N41)))),0)</f>
        <v/>
      </c>
      <c r="T41" s="488" t="str">
        <f t="shared" si="6"/>
        <v/>
      </c>
      <c r="U41" s="488" t="str">
        <f>IF(T41 = "", "",SUM('3.Weekly Hours &amp; Wage Activity'!AI41:BF41))</f>
        <v/>
      </c>
      <c r="V41" s="489" t="str">
        <f>IF(U41 = "", "",SUM(IF(COUNTIF('3.Weekly Hours &amp; Wage Activity'!J41:Q41, "&lt;&gt;FT") = 0, COLUMNS('3.Weekly Hours &amp; Wage Activity'!J41:AG41) * 40, '3.Weekly Hours &amp; Wage Activity'!J41:AG41)))</f>
        <v/>
      </c>
      <c r="W41" s="490" t="str">
        <f t="shared" si="7"/>
        <v/>
      </c>
      <c r="X41" s="553" t="str">
        <f t="shared" si="1"/>
        <v/>
      </c>
      <c r="Y41" s="491" t="str">
        <f t="shared" si="2"/>
        <v/>
      </c>
      <c r="Z41" s="490">
        <f t="shared" si="8"/>
        <v>0</v>
      </c>
      <c r="AA41" s="377">
        <f t="shared" si="4"/>
        <v>0</v>
      </c>
    </row>
    <row r="42" spans="2:27" x14ac:dyDescent="0.25">
      <c r="B42" s="56">
        <f>IF('3.Weekly Hours &amp; Wage Activity'!B42 &lt;&gt;"", '3.Weekly Hours &amp; Wage Activity'!B42,"")</f>
        <v>0</v>
      </c>
      <c r="C42" s="56">
        <f>IF('3.Weekly Hours &amp; Wage Activity'!C42 &lt;&gt;"", '3.Weekly Hours &amp; Wage Activity'!C42,"")</f>
        <v>0</v>
      </c>
      <c r="D42" s="57" t="str">
        <f>IF('3.Weekly Hours &amp; Wage Activity'!D42 &lt;&gt;"", '3.Weekly Hours &amp; Wage Activity'!D42,"")</f>
        <v/>
      </c>
      <c r="E42" s="56" t="str">
        <f>IF('3.Weekly Hours &amp; Wage Activity'!E42 &lt;&gt;"", '3.Weekly Hours &amp; Wage Activity'!E42,"")</f>
        <v/>
      </c>
      <c r="F42" s="353" t="str">
        <f>IF('3.Weekly Hours &amp; Wage Activity'!F42 &lt;&gt;"", '3.Weekly Hours &amp; Wage Activity'!F42,"")</f>
        <v/>
      </c>
      <c r="G42" s="58" t="str">
        <f>IF('3.Weekly Hours &amp; Wage Activity'!G42 &lt;&gt;"", '3.Weekly Hours &amp; Wage Activity'!G42,"")</f>
        <v/>
      </c>
      <c r="H42" s="58" t="str">
        <f>IF('2.Census &amp; Reference Benchmarks'!H42 = "", "", '2.Census &amp; Reference Benchmarks'!H42)</f>
        <v/>
      </c>
      <c r="I42" s="58" t="str">
        <f>IF('3.Weekly Hours &amp; Wage Activity'!H42 &lt;&gt;"", '3.Weekly Hours &amp; Wage Activity'!H42,"")</f>
        <v/>
      </c>
      <c r="J42" s="374" t="str">
        <f>IF('3.Weekly Hours &amp; Wage Activity'!I42 &lt;&gt;"", '3.Weekly Hours &amp; Wage Activity'!I42,"")</f>
        <v/>
      </c>
      <c r="K42" s="376" t="str">
        <f>IF('7.Safe Harbor Input Data &amp; Calc'!Q44 &lt;&gt; "", '7.Safe Harbor Input Data &amp; Calc'!Q44, "")</f>
        <v>No</v>
      </c>
      <c r="L42" s="59" t="str">
        <f>IF('2.Census &amp; Reference Benchmarks'!T42&lt;&gt; "",'2.Census &amp; Reference Benchmarks'!T42,"")</f>
        <v/>
      </c>
      <c r="M42" s="35">
        <f>IF('2.Census &amp; Reference Benchmarks'!M42 = "", 0,'2.Census &amp; Reference Benchmarks'!M42)</f>
        <v>0</v>
      </c>
      <c r="N42" s="366">
        <f>IF('5. Wage &amp; FTE Reductions'!BC42 = "", 0,'5. Wage &amp; FTE Reductions'!BC42)</f>
        <v>0</v>
      </c>
      <c r="O42" s="35">
        <f>IF('2.Census &amp; Reference Benchmarks'!P42 = "", 0,'2.Census &amp; Reference Benchmarks'!P42)</f>
        <v>0</v>
      </c>
      <c r="P42" s="367">
        <f>IF('5. Wage &amp; FTE Reductions'!BE42 = "", 0, '5. Wage &amp; FTE Reductions'!BE42)</f>
        <v>0</v>
      </c>
      <c r="Q42" s="60">
        <f>IF('2.Census &amp; Reference Benchmarks'!S42 = "", 0, '2.Census &amp; Reference Benchmarks'!S42)</f>
        <v>0</v>
      </c>
      <c r="R42" s="367">
        <f>IF('2.Census &amp; Reference Benchmarks'!Q42="FT",IF(OR(G42 &lt;= DATEVALUE("3/1/2020"), G42 = ""),177.14,( (IF(OR(I42 = "", I42 &gt; DATEVALUE("3/31/2020")), DATEVALUE("3/31/2020"),I42) -G42)/ 31) *177.14),IF('2.Census &amp; Reference Benchmarks'!R42="",0,'2.Census &amp; Reference Benchmarks'!R42))</f>
        <v>0</v>
      </c>
      <c r="S42" s="488" t="str">
        <f>IFERROR(IF(AND( I42 &lt; '1. Summary for SBA'!$J$7,'1. Summary for SBA'!$J$7 &lt;&gt; ""),0,IF(K42 = "Yes", 0,IF(OR(R42= "", R42 + P42+N42 = 0),"",(M42+O42+Q42)/(R42+P42+N42)))),0)</f>
        <v/>
      </c>
      <c r="T42" s="488" t="str">
        <f t="shared" si="6"/>
        <v/>
      </c>
      <c r="U42" s="488" t="str">
        <f>IF(T42 = "", "",SUM('3.Weekly Hours &amp; Wage Activity'!AI42:BF42))</f>
        <v/>
      </c>
      <c r="V42" s="489" t="str">
        <f>IF(U42 = "", "",SUM(IF(COUNTIF('3.Weekly Hours &amp; Wage Activity'!J42:Q42, "&lt;&gt;FT") = 0, COLUMNS('3.Weekly Hours &amp; Wage Activity'!J42:AG42) * 40, '3.Weekly Hours &amp; Wage Activity'!J42:AG42)))</f>
        <v/>
      </c>
      <c r="W42" s="490" t="str">
        <f t="shared" si="7"/>
        <v/>
      </c>
      <c r="X42" s="553" t="str">
        <f t="shared" si="1"/>
        <v/>
      </c>
      <c r="Y42" s="491" t="str">
        <f t="shared" si="2"/>
        <v/>
      </c>
      <c r="Z42" s="490">
        <f t="shared" si="8"/>
        <v>0</v>
      </c>
      <c r="AA42" s="377">
        <f t="shared" si="4"/>
        <v>0</v>
      </c>
    </row>
    <row r="43" spans="2:27" x14ac:dyDescent="0.25">
      <c r="B43" s="56">
        <f>IF('3.Weekly Hours &amp; Wage Activity'!B43 &lt;&gt;"", '3.Weekly Hours &amp; Wage Activity'!B43,"")</f>
        <v>0</v>
      </c>
      <c r="C43" s="56">
        <f>IF('3.Weekly Hours &amp; Wage Activity'!C43 &lt;&gt;"", '3.Weekly Hours &amp; Wage Activity'!C43,"")</f>
        <v>0</v>
      </c>
      <c r="D43" s="57" t="str">
        <f>IF('3.Weekly Hours &amp; Wage Activity'!D43 &lt;&gt;"", '3.Weekly Hours &amp; Wage Activity'!D43,"")</f>
        <v/>
      </c>
      <c r="E43" s="56" t="str">
        <f>IF('3.Weekly Hours &amp; Wage Activity'!E43 &lt;&gt;"", '3.Weekly Hours &amp; Wage Activity'!E43,"")</f>
        <v/>
      </c>
      <c r="F43" s="353" t="str">
        <f>IF('3.Weekly Hours &amp; Wage Activity'!F43 &lt;&gt;"", '3.Weekly Hours &amp; Wage Activity'!F43,"")</f>
        <v/>
      </c>
      <c r="G43" s="58" t="str">
        <f>IF('3.Weekly Hours &amp; Wage Activity'!G43 &lt;&gt;"", '3.Weekly Hours &amp; Wage Activity'!G43,"")</f>
        <v/>
      </c>
      <c r="H43" s="58" t="str">
        <f>IF('2.Census &amp; Reference Benchmarks'!H43 = "", "", '2.Census &amp; Reference Benchmarks'!H43)</f>
        <v/>
      </c>
      <c r="I43" s="58" t="str">
        <f>IF('3.Weekly Hours &amp; Wage Activity'!H43 &lt;&gt;"", '3.Weekly Hours &amp; Wage Activity'!H43,"")</f>
        <v/>
      </c>
      <c r="J43" s="374" t="str">
        <f>IF('3.Weekly Hours &amp; Wage Activity'!I43 &lt;&gt;"", '3.Weekly Hours &amp; Wage Activity'!I43,"")</f>
        <v/>
      </c>
      <c r="K43" s="376" t="str">
        <f>IF('7.Safe Harbor Input Data &amp; Calc'!Q45 &lt;&gt; "", '7.Safe Harbor Input Data &amp; Calc'!Q45, "")</f>
        <v>No</v>
      </c>
      <c r="L43" s="59" t="str">
        <f>IF('2.Census &amp; Reference Benchmarks'!T43&lt;&gt; "",'2.Census &amp; Reference Benchmarks'!T43,"")</f>
        <v/>
      </c>
      <c r="M43" s="35">
        <f>IF('2.Census &amp; Reference Benchmarks'!M43 = "", 0,'2.Census &amp; Reference Benchmarks'!M43)</f>
        <v>0</v>
      </c>
      <c r="N43" s="366">
        <f>IF('5. Wage &amp; FTE Reductions'!BC43 = "", 0,'5. Wage &amp; FTE Reductions'!BC43)</f>
        <v>0</v>
      </c>
      <c r="O43" s="35">
        <f>IF('2.Census &amp; Reference Benchmarks'!P43 = "", 0,'2.Census &amp; Reference Benchmarks'!P43)</f>
        <v>0</v>
      </c>
      <c r="P43" s="367">
        <f>IF('5. Wage &amp; FTE Reductions'!BE43 = "", 0, '5. Wage &amp; FTE Reductions'!BE43)</f>
        <v>0</v>
      </c>
      <c r="Q43" s="60">
        <f>IF('2.Census &amp; Reference Benchmarks'!S43 = "", 0, '2.Census &amp; Reference Benchmarks'!S43)</f>
        <v>0</v>
      </c>
      <c r="R43" s="367">
        <f>IF('2.Census &amp; Reference Benchmarks'!Q43="FT",IF(OR(G43 &lt;= DATEVALUE("3/1/2020"), G43 = ""),177.14,( (IF(OR(I43 = "", I43 &gt; DATEVALUE("3/31/2020")), DATEVALUE("3/31/2020"),I43) -G43)/ 31) *177.14),IF('2.Census &amp; Reference Benchmarks'!R43="",0,'2.Census &amp; Reference Benchmarks'!R43))</f>
        <v>0</v>
      </c>
      <c r="S43" s="488" t="str">
        <f>IFERROR(IF(AND( I43 &lt; '1. Summary for SBA'!$J$7,'1. Summary for SBA'!$J$7 &lt;&gt; ""),0,IF(K43 = "Yes", 0,IF(OR(R43= "", R43 + P43+N43 = 0),"",(M43+O43+Q43)/(R43+P43+N43)))),0)</f>
        <v/>
      </c>
      <c r="T43" s="488" t="str">
        <f t="shared" si="6"/>
        <v/>
      </c>
      <c r="U43" s="488" t="str">
        <f>IF(T43 = "", "",SUM('3.Weekly Hours &amp; Wage Activity'!AI43:BF43))</f>
        <v/>
      </c>
      <c r="V43" s="489" t="str">
        <f>IF(U43 = "", "",SUM(IF(COUNTIF('3.Weekly Hours &amp; Wage Activity'!J43:Q43, "&lt;&gt;FT") = 0, COLUMNS('3.Weekly Hours &amp; Wage Activity'!J43:AG43) * 40, '3.Weekly Hours &amp; Wage Activity'!J43:AG43)))</f>
        <v/>
      </c>
      <c r="W43" s="490" t="str">
        <f t="shared" si="7"/>
        <v/>
      </c>
      <c r="X43" s="553" t="str">
        <f t="shared" si="1"/>
        <v/>
      </c>
      <c r="Y43" s="491" t="str">
        <f t="shared" si="2"/>
        <v/>
      </c>
      <c r="Z43" s="490">
        <f t="shared" si="8"/>
        <v>0</v>
      </c>
      <c r="AA43" s="377">
        <f t="shared" si="4"/>
        <v>0</v>
      </c>
    </row>
    <row r="44" spans="2:27" x14ac:dyDescent="0.25">
      <c r="B44" s="56">
        <f>IF('3.Weekly Hours &amp; Wage Activity'!B44 &lt;&gt;"", '3.Weekly Hours &amp; Wage Activity'!B44,"")</f>
        <v>0</v>
      </c>
      <c r="C44" s="56">
        <f>IF('3.Weekly Hours &amp; Wage Activity'!C44 &lt;&gt;"", '3.Weekly Hours &amp; Wage Activity'!C44,"")</f>
        <v>0</v>
      </c>
      <c r="D44" s="57" t="str">
        <f>IF('3.Weekly Hours &amp; Wage Activity'!D44 &lt;&gt;"", '3.Weekly Hours &amp; Wage Activity'!D44,"")</f>
        <v/>
      </c>
      <c r="E44" s="56" t="str">
        <f>IF('3.Weekly Hours &amp; Wage Activity'!E44 &lt;&gt;"", '3.Weekly Hours &amp; Wage Activity'!E44,"")</f>
        <v/>
      </c>
      <c r="F44" s="353" t="str">
        <f>IF('3.Weekly Hours &amp; Wage Activity'!F44 &lt;&gt;"", '3.Weekly Hours &amp; Wage Activity'!F44,"")</f>
        <v/>
      </c>
      <c r="G44" s="58" t="str">
        <f>IF('3.Weekly Hours &amp; Wage Activity'!G44 &lt;&gt;"", '3.Weekly Hours &amp; Wage Activity'!G44,"")</f>
        <v/>
      </c>
      <c r="H44" s="58" t="str">
        <f>IF('2.Census &amp; Reference Benchmarks'!H44 = "", "", '2.Census &amp; Reference Benchmarks'!H44)</f>
        <v/>
      </c>
      <c r="I44" s="58" t="str">
        <f>IF('3.Weekly Hours &amp; Wage Activity'!H44 &lt;&gt;"", '3.Weekly Hours &amp; Wage Activity'!H44,"")</f>
        <v/>
      </c>
      <c r="J44" s="374" t="str">
        <f>IF('3.Weekly Hours &amp; Wage Activity'!I44 &lt;&gt;"", '3.Weekly Hours &amp; Wage Activity'!I44,"")</f>
        <v/>
      </c>
      <c r="K44" s="376" t="str">
        <f>IF('7.Safe Harbor Input Data &amp; Calc'!Q46 &lt;&gt; "", '7.Safe Harbor Input Data &amp; Calc'!Q46, "")</f>
        <v>No</v>
      </c>
      <c r="L44" s="59" t="str">
        <f>IF('2.Census &amp; Reference Benchmarks'!T44&lt;&gt; "",'2.Census &amp; Reference Benchmarks'!T44,"")</f>
        <v/>
      </c>
      <c r="M44" s="35">
        <f>IF('2.Census &amp; Reference Benchmarks'!M44 = "", 0,'2.Census &amp; Reference Benchmarks'!M44)</f>
        <v>0</v>
      </c>
      <c r="N44" s="366">
        <f>IF('5. Wage &amp; FTE Reductions'!BC44 = "", 0,'5. Wage &amp; FTE Reductions'!BC44)</f>
        <v>0</v>
      </c>
      <c r="O44" s="35">
        <f>IF('2.Census &amp; Reference Benchmarks'!P44 = "", 0,'2.Census &amp; Reference Benchmarks'!P44)</f>
        <v>0</v>
      </c>
      <c r="P44" s="367">
        <f>IF('5. Wage &amp; FTE Reductions'!BE44 = "", 0, '5. Wage &amp; FTE Reductions'!BE44)</f>
        <v>0</v>
      </c>
      <c r="Q44" s="60">
        <f>IF('2.Census &amp; Reference Benchmarks'!S44 = "", 0, '2.Census &amp; Reference Benchmarks'!S44)</f>
        <v>0</v>
      </c>
      <c r="R44" s="367">
        <f>IF('2.Census &amp; Reference Benchmarks'!Q44="FT",IF(OR(G44 &lt;= DATEVALUE("3/1/2020"), G44 = ""),177.14,( (IF(OR(I44 = "", I44 &gt; DATEVALUE("3/31/2020")), DATEVALUE("3/31/2020"),I44) -G44)/ 31) *177.14),IF('2.Census &amp; Reference Benchmarks'!R44="",0,'2.Census &amp; Reference Benchmarks'!R44))</f>
        <v>0</v>
      </c>
      <c r="S44" s="488" t="str">
        <f>IFERROR(IF(AND( I44 &lt; '1. Summary for SBA'!$J$7,'1. Summary for SBA'!$J$7 &lt;&gt; ""),0,IF(K44 = "Yes", 0,IF(OR(R44= "", R44 + P44+N44 = 0),"",(M44+O44+Q44)/(R44+P44+N44)))),0)</f>
        <v/>
      </c>
      <c r="T44" s="488" t="str">
        <f t="shared" si="6"/>
        <v/>
      </c>
      <c r="U44" s="488" t="str">
        <f>IF(T44 = "", "",SUM('3.Weekly Hours &amp; Wage Activity'!AI44:BF44))</f>
        <v/>
      </c>
      <c r="V44" s="489" t="str">
        <f>IF(U44 = "", "",SUM(IF(COUNTIF('3.Weekly Hours &amp; Wage Activity'!J44:Q44, "&lt;&gt;FT") = 0, COLUMNS('3.Weekly Hours &amp; Wage Activity'!J44:AG44) * 40, '3.Weekly Hours &amp; Wage Activity'!J44:AG44)))</f>
        <v/>
      </c>
      <c r="W44" s="490" t="str">
        <f t="shared" si="7"/>
        <v/>
      </c>
      <c r="X44" s="553" t="str">
        <f t="shared" si="1"/>
        <v/>
      </c>
      <c r="Y44" s="491" t="str">
        <f t="shared" si="2"/>
        <v/>
      </c>
      <c r="Z44" s="490">
        <f t="shared" si="8"/>
        <v>0</v>
      </c>
      <c r="AA44" s="377">
        <f t="shared" si="4"/>
        <v>0</v>
      </c>
    </row>
    <row r="45" spans="2:27" x14ac:dyDescent="0.25">
      <c r="B45" s="56">
        <f>IF('3.Weekly Hours &amp; Wage Activity'!B45 &lt;&gt;"", '3.Weekly Hours &amp; Wage Activity'!B45,"")</f>
        <v>0</v>
      </c>
      <c r="C45" s="56">
        <f>IF('3.Weekly Hours &amp; Wage Activity'!C45 &lt;&gt;"", '3.Weekly Hours &amp; Wage Activity'!C45,"")</f>
        <v>0</v>
      </c>
      <c r="D45" s="57" t="str">
        <f>IF('3.Weekly Hours &amp; Wage Activity'!D45 &lt;&gt;"", '3.Weekly Hours &amp; Wage Activity'!D45,"")</f>
        <v/>
      </c>
      <c r="E45" s="56" t="str">
        <f>IF('3.Weekly Hours &amp; Wage Activity'!E45 &lt;&gt;"", '3.Weekly Hours &amp; Wage Activity'!E45,"")</f>
        <v/>
      </c>
      <c r="F45" s="353" t="str">
        <f>IF('3.Weekly Hours &amp; Wage Activity'!F45 &lt;&gt;"", '3.Weekly Hours &amp; Wage Activity'!F45,"")</f>
        <v/>
      </c>
      <c r="G45" s="58" t="str">
        <f>IF('3.Weekly Hours &amp; Wage Activity'!G45 &lt;&gt;"", '3.Weekly Hours &amp; Wage Activity'!G45,"")</f>
        <v/>
      </c>
      <c r="H45" s="58" t="str">
        <f>IF('2.Census &amp; Reference Benchmarks'!H45 = "", "", '2.Census &amp; Reference Benchmarks'!H45)</f>
        <v/>
      </c>
      <c r="I45" s="58" t="str">
        <f>IF('3.Weekly Hours &amp; Wage Activity'!H45 &lt;&gt;"", '3.Weekly Hours &amp; Wage Activity'!H45,"")</f>
        <v/>
      </c>
      <c r="J45" s="374" t="str">
        <f>IF('3.Weekly Hours &amp; Wage Activity'!I45 &lt;&gt;"", '3.Weekly Hours &amp; Wage Activity'!I45,"")</f>
        <v/>
      </c>
      <c r="K45" s="376" t="str">
        <f>IF('7.Safe Harbor Input Data &amp; Calc'!Q47 &lt;&gt; "", '7.Safe Harbor Input Data &amp; Calc'!Q47, "")</f>
        <v>No</v>
      </c>
      <c r="L45" s="59" t="str">
        <f>IF('2.Census &amp; Reference Benchmarks'!T45&lt;&gt; "",'2.Census &amp; Reference Benchmarks'!T45,"")</f>
        <v/>
      </c>
      <c r="M45" s="35">
        <f>IF('2.Census &amp; Reference Benchmarks'!M45 = "", 0,'2.Census &amp; Reference Benchmarks'!M45)</f>
        <v>0</v>
      </c>
      <c r="N45" s="366">
        <f>IF('5. Wage &amp; FTE Reductions'!BC45 = "", 0,'5. Wage &amp; FTE Reductions'!BC45)</f>
        <v>0</v>
      </c>
      <c r="O45" s="35">
        <f>IF('2.Census &amp; Reference Benchmarks'!P45 = "", 0,'2.Census &amp; Reference Benchmarks'!P45)</f>
        <v>0</v>
      </c>
      <c r="P45" s="367">
        <f>IF('5. Wage &amp; FTE Reductions'!BE45 = "", 0, '5. Wage &amp; FTE Reductions'!BE45)</f>
        <v>0</v>
      </c>
      <c r="Q45" s="60">
        <f>IF('2.Census &amp; Reference Benchmarks'!S45 = "", 0, '2.Census &amp; Reference Benchmarks'!S45)</f>
        <v>0</v>
      </c>
      <c r="R45" s="367">
        <f>IF('2.Census &amp; Reference Benchmarks'!Q45="FT",IF(OR(G45 &lt;= DATEVALUE("3/1/2020"), G45 = ""),177.14,( (IF(OR(I45 = "", I45 &gt; DATEVALUE("3/31/2020")), DATEVALUE("3/31/2020"),I45) -G45)/ 31) *177.14),IF('2.Census &amp; Reference Benchmarks'!R45="",0,'2.Census &amp; Reference Benchmarks'!R45))</f>
        <v>0</v>
      </c>
      <c r="S45" s="488" t="str">
        <f>IFERROR(IF(AND( I45 &lt; '1. Summary for SBA'!$J$7,'1. Summary for SBA'!$J$7 &lt;&gt; ""),0,IF(K45 = "Yes", 0,IF(OR(R45= "", R45 + P45+N45 = 0),"",(M45+O45+Q45)/(R45+P45+N45)))),0)</f>
        <v/>
      </c>
      <c r="T45" s="488" t="str">
        <f t="shared" si="6"/>
        <v/>
      </c>
      <c r="U45" s="488" t="str">
        <f>IF(T45 = "", "",SUM('3.Weekly Hours &amp; Wage Activity'!AI45:BF45))</f>
        <v/>
      </c>
      <c r="V45" s="489" t="str">
        <f>IF(U45 = "", "",SUM(IF(COUNTIF('3.Weekly Hours &amp; Wage Activity'!J45:Q45, "&lt;&gt;FT") = 0, COLUMNS('3.Weekly Hours &amp; Wage Activity'!J45:AG45) * 40, '3.Weekly Hours &amp; Wage Activity'!J45:AG45)))</f>
        <v/>
      </c>
      <c r="W45" s="490" t="str">
        <f t="shared" si="7"/>
        <v/>
      </c>
      <c r="X45" s="553" t="str">
        <f t="shared" si="1"/>
        <v/>
      </c>
      <c r="Y45" s="491" t="str">
        <f t="shared" si="2"/>
        <v/>
      </c>
      <c r="Z45" s="490">
        <f t="shared" si="8"/>
        <v>0</v>
      </c>
      <c r="AA45" s="377">
        <f t="shared" si="4"/>
        <v>0</v>
      </c>
    </row>
    <row r="46" spans="2:27" x14ac:dyDescent="0.25">
      <c r="B46" s="56">
        <f>IF('3.Weekly Hours &amp; Wage Activity'!B46 &lt;&gt;"", '3.Weekly Hours &amp; Wage Activity'!B46,"")</f>
        <v>0</v>
      </c>
      <c r="C46" s="56">
        <f>IF('3.Weekly Hours &amp; Wage Activity'!C46 &lt;&gt;"", '3.Weekly Hours &amp; Wage Activity'!C46,"")</f>
        <v>0</v>
      </c>
      <c r="D46" s="57" t="str">
        <f>IF('3.Weekly Hours &amp; Wage Activity'!D46 &lt;&gt;"", '3.Weekly Hours &amp; Wage Activity'!D46,"")</f>
        <v/>
      </c>
      <c r="E46" s="56" t="str">
        <f>IF('3.Weekly Hours &amp; Wage Activity'!E46 &lt;&gt;"", '3.Weekly Hours &amp; Wage Activity'!E46,"")</f>
        <v/>
      </c>
      <c r="F46" s="353" t="str">
        <f>IF('3.Weekly Hours &amp; Wage Activity'!F46 &lt;&gt;"", '3.Weekly Hours &amp; Wage Activity'!F46,"")</f>
        <v/>
      </c>
      <c r="G46" s="58" t="str">
        <f>IF('3.Weekly Hours &amp; Wage Activity'!G46 &lt;&gt;"", '3.Weekly Hours &amp; Wage Activity'!G46,"")</f>
        <v/>
      </c>
      <c r="H46" s="58" t="str">
        <f>IF('2.Census &amp; Reference Benchmarks'!H46 = "", "", '2.Census &amp; Reference Benchmarks'!H46)</f>
        <v/>
      </c>
      <c r="I46" s="58" t="str">
        <f>IF('3.Weekly Hours &amp; Wage Activity'!H46 &lt;&gt;"", '3.Weekly Hours &amp; Wage Activity'!H46,"")</f>
        <v/>
      </c>
      <c r="J46" s="374" t="str">
        <f>IF('3.Weekly Hours &amp; Wage Activity'!I46 &lt;&gt;"", '3.Weekly Hours &amp; Wage Activity'!I46,"")</f>
        <v/>
      </c>
      <c r="K46" s="376" t="str">
        <f>IF('7.Safe Harbor Input Data &amp; Calc'!Q48 &lt;&gt; "", '7.Safe Harbor Input Data &amp; Calc'!Q48, "")</f>
        <v>No</v>
      </c>
      <c r="L46" s="59" t="str">
        <f>IF('2.Census &amp; Reference Benchmarks'!T46&lt;&gt; "",'2.Census &amp; Reference Benchmarks'!T46,"")</f>
        <v/>
      </c>
      <c r="M46" s="35">
        <f>IF('2.Census &amp; Reference Benchmarks'!M46 = "", 0,'2.Census &amp; Reference Benchmarks'!M46)</f>
        <v>0</v>
      </c>
      <c r="N46" s="366">
        <f>IF('5. Wage &amp; FTE Reductions'!BC46 = "", 0,'5. Wage &amp; FTE Reductions'!BC46)</f>
        <v>0</v>
      </c>
      <c r="O46" s="35">
        <f>IF('2.Census &amp; Reference Benchmarks'!P46 = "", 0,'2.Census &amp; Reference Benchmarks'!P46)</f>
        <v>0</v>
      </c>
      <c r="P46" s="367">
        <f>IF('5. Wage &amp; FTE Reductions'!BE46 = "", 0, '5. Wage &amp; FTE Reductions'!BE46)</f>
        <v>0</v>
      </c>
      <c r="Q46" s="60">
        <f>IF('2.Census &amp; Reference Benchmarks'!S46 = "", 0, '2.Census &amp; Reference Benchmarks'!S46)</f>
        <v>0</v>
      </c>
      <c r="R46" s="367">
        <f>IF('2.Census &amp; Reference Benchmarks'!Q46="FT",IF(OR(G46 &lt;= DATEVALUE("3/1/2020"), G46 = ""),177.14,( (IF(OR(I46 = "", I46 &gt; DATEVALUE("3/31/2020")), DATEVALUE("3/31/2020"),I46) -G46)/ 31) *177.14),IF('2.Census &amp; Reference Benchmarks'!R46="",0,'2.Census &amp; Reference Benchmarks'!R46))</f>
        <v>0</v>
      </c>
      <c r="S46" s="488" t="str">
        <f>IFERROR(IF(AND( I46 &lt; '1. Summary for SBA'!$J$7,'1. Summary for SBA'!$J$7 &lt;&gt; ""),0,IF(K46 = "Yes", 0,IF(OR(R46= "", R46 + P46+N46 = 0),"",(M46+O46+Q46)/(R46+P46+N46)))),0)</f>
        <v/>
      </c>
      <c r="T46" s="488" t="str">
        <f t="shared" si="6"/>
        <v/>
      </c>
      <c r="U46" s="488" t="str">
        <f>IF(T46 = "", "",SUM('3.Weekly Hours &amp; Wage Activity'!AI46:BF46))</f>
        <v/>
      </c>
      <c r="V46" s="489" t="str">
        <f>IF(U46 = "", "",SUM(IF(COUNTIF('3.Weekly Hours &amp; Wage Activity'!J46:Q46, "&lt;&gt;FT") = 0, COLUMNS('3.Weekly Hours &amp; Wage Activity'!J46:AG46) * 40, '3.Weekly Hours &amp; Wage Activity'!J46:AG46)))</f>
        <v/>
      </c>
      <c r="W46" s="490" t="str">
        <f t="shared" si="7"/>
        <v/>
      </c>
      <c r="X46" s="553" t="str">
        <f t="shared" si="1"/>
        <v/>
      </c>
      <c r="Y46" s="491" t="str">
        <f t="shared" si="2"/>
        <v/>
      </c>
      <c r="Z46" s="490">
        <f t="shared" si="8"/>
        <v>0</v>
      </c>
      <c r="AA46" s="377">
        <f t="shared" si="4"/>
        <v>0</v>
      </c>
    </row>
    <row r="47" spans="2:27" x14ac:dyDescent="0.25">
      <c r="B47" s="56">
        <f>IF('3.Weekly Hours &amp; Wage Activity'!B47 &lt;&gt;"", '3.Weekly Hours &amp; Wage Activity'!B47,"")</f>
        <v>0</v>
      </c>
      <c r="C47" s="56">
        <f>IF('3.Weekly Hours &amp; Wage Activity'!C47 &lt;&gt;"", '3.Weekly Hours &amp; Wage Activity'!C47,"")</f>
        <v>0</v>
      </c>
      <c r="D47" s="57" t="str">
        <f>IF('3.Weekly Hours &amp; Wage Activity'!D47 &lt;&gt;"", '3.Weekly Hours &amp; Wage Activity'!D47,"")</f>
        <v/>
      </c>
      <c r="E47" s="56" t="str">
        <f>IF('3.Weekly Hours &amp; Wage Activity'!E47 &lt;&gt;"", '3.Weekly Hours &amp; Wage Activity'!E47,"")</f>
        <v/>
      </c>
      <c r="F47" s="353" t="str">
        <f>IF('3.Weekly Hours &amp; Wage Activity'!F47 &lt;&gt;"", '3.Weekly Hours &amp; Wage Activity'!F47,"")</f>
        <v/>
      </c>
      <c r="G47" s="58" t="str">
        <f>IF('3.Weekly Hours &amp; Wage Activity'!G47 &lt;&gt;"", '3.Weekly Hours &amp; Wage Activity'!G47,"")</f>
        <v/>
      </c>
      <c r="H47" s="58" t="str">
        <f>IF('2.Census &amp; Reference Benchmarks'!H47 = "", "", '2.Census &amp; Reference Benchmarks'!H47)</f>
        <v/>
      </c>
      <c r="I47" s="58" t="str">
        <f>IF('3.Weekly Hours &amp; Wage Activity'!H47 &lt;&gt;"", '3.Weekly Hours &amp; Wage Activity'!H47,"")</f>
        <v/>
      </c>
      <c r="J47" s="374" t="str">
        <f>IF('3.Weekly Hours &amp; Wage Activity'!I47 &lt;&gt;"", '3.Weekly Hours &amp; Wage Activity'!I47,"")</f>
        <v/>
      </c>
      <c r="K47" s="376" t="str">
        <f>IF('7.Safe Harbor Input Data &amp; Calc'!Q49 &lt;&gt; "", '7.Safe Harbor Input Data &amp; Calc'!Q49, "")</f>
        <v>No</v>
      </c>
      <c r="L47" s="59" t="str">
        <f>IF('2.Census &amp; Reference Benchmarks'!T47&lt;&gt; "",'2.Census &amp; Reference Benchmarks'!T47,"")</f>
        <v/>
      </c>
      <c r="M47" s="35">
        <f>IF('2.Census &amp; Reference Benchmarks'!M47 = "", 0,'2.Census &amp; Reference Benchmarks'!M47)</f>
        <v>0</v>
      </c>
      <c r="N47" s="366">
        <f>IF('5. Wage &amp; FTE Reductions'!BC47 = "", 0,'5. Wage &amp; FTE Reductions'!BC47)</f>
        <v>0</v>
      </c>
      <c r="O47" s="35">
        <f>IF('2.Census &amp; Reference Benchmarks'!P47 = "", 0,'2.Census &amp; Reference Benchmarks'!P47)</f>
        <v>0</v>
      </c>
      <c r="P47" s="367">
        <f>IF('5. Wage &amp; FTE Reductions'!BE47 = "", 0, '5. Wage &amp; FTE Reductions'!BE47)</f>
        <v>0</v>
      </c>
      <c r="Q47" s="60">
        <f>IF('2.Census &amp; Reference Benchmarks'!S47 = "", 0, '2.Census &amp; Reference Benchmarks'!S47)</f>
        <v>0</v>
      </c>
      <c r="R47" s="367">
        <f>IF('2.Census &amp; Reference Benchmarks'!Q47="FT",IF(OR(G47 &lt;= DATEVALUE("3/1/2020"), G47 = ""),177.14,( (IF(OR(I47 = "", I47 &gt; DATEVALUE("3/31/2020")), DATEVALUE("3/31/2020"),I47) -G47)/ 31) *177.14),IF('2.Census &amp; Reference Benchmarks'!R47="",0,'2.Census &amp; Reference Benchmarks'!R47))</f>
        <v>0</v>
      </c>
      <c r="S47" s="488" t="str">
        <f>IFERROR(IF(AND( I47 &lt; '1. Summary for SBA'!$J$7,'1. Summary for SBA'!$J$7 &lt;&gt; ""),0,IF(K47 = "Yes", 0,IF(OR(R47= "", R47 + P47+N47 = 0),"",(M47+O47+Q47)/(R47+P47+N47)))),0)</f>
        <v/>
      </c>
      <c r="T47" s="488" t="str">
        <f t="shared" si="6"/>
        <v/>
      </c>
      <c r="U47" s="488" t="str">
        <f>IF(T47 = "", "",SUM('3.Weekly Hours &amp; Wage Activity'!AI47:BF47))</f>
        <v/>
      </c>
      <c r="V47" s="489" t="str">
        <f>IF(U47 = "", "",SUM(IF(COUNTIF('3.Weekly Hours &amp; Wage Activity'!J47:Q47, "&lt;&gt;FT") = 0, COLUMNS('3.Weekly Hours &amp; Wage Activity'!J47:AG47) * 40, '3.Weekly Hours &amp; Wage Activity'!J47:AG47)))</f>
        <v/>
      </c>
      <c r="W47" s="490" t="str">
        <f t="shared" si="7"/>
        <v/>
      </c>
      <c r="X47" s="553" t="str">
        <f t="shared" si="1"/>
        <v/>
      </c>
      <c r="Y47" s="491" t="str">
        <f t="shared" si="2"/>
        <v/>
      </c>
      <c r="Z47" s="490">
        <f t="shared" si="8"/>
        <v>0</v>
      </c>
      <c r="AA47" s="377">
        <f t="shared" si="4"/>
        <v>0</v>
      </c>
    </row>
    <row r="48" spans="2:27" x14ac:dyDescent="0.25">
      <c r="B48" s="56">
        <f>IF('3.Weekly Hours &amp; Wage Activity'!B48 &lt;&gt;"", '3.Weekly Hours &amp; Wage Activity'!B48,"")</f>
        <v>0</v>
      </c>
      <c r="C48" s="56">
        <f>IF('3.Weekly Hours &amp; Wage Activity'!C48 &lt;&gt;"", '3.Weekly Hours &amp; Wage Activity'!C48,"")</f>
        <v>0</v>
      </c>
      <c r="D48" s="57" t="str">
        <f>IF('3.Weekly Hours &amp; Wage Activity'!D48 &lt;&gt;"", '3.Weekly Hours &amp; Wage Activity'!D48,"")</f>
        <v/>
      </c>
      <c r="E48" s="56" t="str">
        <f>IF('3.Weekly Hours &amp; Wage Activity'!E48 &lt;&gt;"", '3.Weekly Hours &amp; Wage Activity'!E48,"")</f>
        <v/>
      </c>
      <c r="F48" s="353" t="str">
        <f>IF('3.Weekly Hours &amp; Wage Activity'!F48 &lt;&gt;"", '3.Weekly Hours &amp; Wage Activity'!F48,"")</f>
        <v/>
      </c>
      <c r="G48" s="58" t="str">
        <f>IF('3.Weekly Hours &amp; Wage Activity'!G48 &lt;&gt;"", '3.Weekly Hours &amp; Wage Activity'!G48,"")</f>
        <v/>
      </c>
      <c r="H48" s="58" t="str">
        <f>IF('2.Census &amp; Reference Benchmarks'!H48 = "", "", '2.Census &amp; Reference Benchmarks'!H48)</f>
        <v/>
      </c>
      <c r="I48" s="58" t="str">
        <f>IF('3.Weekly Hours &amp; Wage Activity'!H48 &lt;&gt;"", '3.Weekly Hours &amp; Wage Activity'!H48,"")</f>
        <v/>
      </c>
      <c r="J48" s="374" t="str">
        <f>IF('3.Weekly Hours &amp; Wage Activity'!I48 &lt;&gt;"", '3.Weekly Hours &amp; Wage Activity'!I48,"")</f>
        <v/>
      </c>
      <c r="K48" s="376" t="str">
        <f>IF('7.Safe Harbor Input Data &amp; Calc'!Q50 &lt;&gt; "", '7.Safe Harbor Input Data &amp; Calc'!Q50, "")</f>
        <v>No</v>
      </c>
      <c r="L48" s="59" t="str">
        <f>IF('2.Census &amp; Reference Benchmarks'!T48&lt;&gt; "",'2.Census &amp; Reference Benchmarks'!T48,"")</f>
        <v/>
      </c>
      <c r="M48" s="35">
        <f>IF('2.Census &amp; Reference Benchmarks'!M48 = "", 0,'2.Census &amp; Reference Benchmarks'!M48)</f>
        <v>0</v>
      </c>
      <c r="N48" s="366">
        <f>IF('5. Wage &amp; FTE Reductions'!BC48 = "", 0,'5. Wage &amp; FTE Reductions'!BC48)</f>
        <v>0</v>
      </c>
      <c r="O48" s="35">
        <f>IF('2.Census &amp; Reference Benchmarks'!P48 = "", 0,'2.Census &amp; Reference Benchmarks'!P48)</f>
        <v>0</v>
      </c>
      <c r="P48" s="367">
        <f>IF('5. Wage &amp; FTE Reductions'!BE48 = "", 0, '5. Wage &amp; FTE Reductions'!BE48)</f>
        <v>0</v>
      </c>
      <c r="Q48" s="60">
        <f>IF('2.Census &amp; Reference Benchmarks'!S48 = "", 0, '2.Census &amp; Reference Benchmarks'!S48)</f>
        <v>0</v>
      </c>
      <c r="R48" s="367">
        <f>IF('2.Census &amp; Reference Benchmarks'!Q48="FT",IF(OR(G48 &lt;= DATEVALUE("3/1/2020"), G48 = ""),177.14,( (IF(OR(I48 = "", I48 &gt; DATEVALUE("3/31/2020")), DATEVALUE("3/31/2020"),I48) -G48)/ 31) *177.14),IF('2.Census &amp; Reference Benchmarks'!R48="",0,'2.Census &amp; Reference Benchmarks'!R48))</f>
        <v>0</v>
      </c>
      <c r="S48" s="488" t="str">
        <f>IFERROR(IF(AND( I48 &lt; '1. Summary for SBA'!$J$7,'1. Summary for SBA'!$J$7 &lt;&gt; ""),0,IF(K48 = "Yes", 0,IF(OR(R48= "", R48 + P48+N48 = 0),"",(M48+O48+Q48)/(R48+P48+N48)))),0)</f>
        <v/>
      </c>
      <c r="T48" s="488" t="str">
        <f t="shared" si="6"/>
        <v/>
      </c>
      <c r="U48" s="488" t="str">
        <f>IF(T48 = "", "",SUM('3.Weekly Hours &amp; Wage Activity'!AI48:BF48))</f>
        <v/>
      </c>
      <c r="V48" s="489" t="str">
        <f>IF(U48 = "", "",SUM(IF(COUNTIF('3.Weekly Hours &amp; Wage Activity'!J48:Q48, "&lt;&gt;FT") = 0, COLUMNS('3.Weekly Hours &amp; Wage Activity'!J48:AG48) * 40, '3.Weekly Hours &amp; Wage Activity'!J48:AG48)))</f>
        <v/>
      </c>
      <c r="W48" s="490" t="str">
        <f t="shared" si="7"/>
        <v/>
      </c>
      <c r="X48" s="553" t="str">
        <f t="shared" si="1"/>
        <v/>
      </c>
      <c r="Y48" s="491" t="str">
        <f t="shared" si="2"/>
        <v/>
      </c>
      <c r="Z48" s="490">
        <f t="shared" si="8"/>
        <v>0</v>
      </c>
      <c r="AA48" s="377">
        <f t="shared" si="4"/>
        <v>0</v>
      </c>
    </row>
    <row r="49" spans="2:27" x14ac:dyDescent="0.25">
      <c r="B49" s="56">
        <f>IF('3.Weekly Hours &amp; Wage Activity'!B49 &lt;&gt;"", '3.Weekly Hours &amp; Wage Activity'!B49,"")</f>
        <v>0</v>
      </c>
      <c r="C49" s="56">
        <f>IF('3.Weekly Hours &amp; Wage Activity'!C49 &lt;&gt;"", '3.Weekly Hours &amp; Wage Activity'!C49,"")</f>
        <v>0</v>
      </c>
      <c r="D49" s="57" t="str">
        <f>IF('3.Weekly Hours &amp; Wage Activity'!D49 &lt;&gt;"", '3.Weekly Hours &amp; Wage Activity'!D49,"")</f>
        <v/>
      </c>
      <c r="E49" s="56" t="str">
        <f>IF('3.Weekly Hours &amp; Wage Activity'!E49 &lt;&gt;"", '3.Weekly Hours &amp; Wage Activity'!E49,"")</f>
        <v/>
      </c>
      <c r="F49" s="353" t="str">
        <f>IF('3.Weekly Hours &amp; Wage Activity'!F49 &lt;&gt;"", '3.Weekly Hours &amp; Wage Activity'!F49,"")</f>
        <v/>
      </c>
      <c r="G49" s="58" t="str">
        <f>IF('3.Weekly Hours &amp; Wage Activity'!G49 &lt;&gt;"", '3.Weekly Hours &amp; Wage Activity'!G49,"")</f>
        <v/>
      </c>
      <c r="H49" s="58" t="str">
        <f>IF('2.Census &amp; Reference Benchmarks'!H49 = "", "", '2.Census &amp; Reference Benchmarks'!H49)</f>
        <v/>
      </c>
      <c r="I49" s="58" t="str">
        <f>IF('3.Weekly Hours &amp; Wage Activity'!H49 &lt;&gt;"", '3.Weekly Hours &amp; Wage Activity'!H49,"")</f>
        <v/>
      </c>
      <c r="J49" s="374" t="str">
        <f>IF('3.Weekly Hours &amp; Wage Activity'!I49 &lt;&gt;"", '3.Weekly Hours &amp; Wage Activity'!I49,"")</f>
        <v/>
      </c>
      <c r="K49" s="376" t="str">
        <f>IF('7.Safe Harbor Input Data &amp; Calc'!Q51 &lt;&gt; "", '7.Safe Harbor Input Data &amp; Calc'!Q51, "")</f>
        <v>No</v>
      </c>
      <c r="L49" s="59" t="str">
        <f>IF('2.Census &amp; Reference Benchmarks'!T49&lt;&gt; "",'2.Census &amp; Reference Benchmarks'!T49,"")</f>
        <v/>
      </c>
      <c r="M49" s="35">
        <f>IF('2.Census &amp; Reference Benchmarks'!M49 = "", 0,'2.Census &amp; Reference Benchmarks'!M49)</f>
        <v>0</v>
      </c>
      <c r="N49" s="366">
        <f>IF('5. Wage &amp; FTE Reductions'!BC49 = "", 0,'5. Wage &amp; FTE Reductions'!BC49)</f>
        <v>0</v>
      </c>
      <c r="O49" s="35">
        <f>IF('2.Census &amp; Reference Benchmarks'!P49 = "", 0,'2.Census &amp; Reference Benchmarks'!P49)</f>
        <v>0</v>
      </c>
      <c r="P49" s="367">
        <f>IF('5. Wage &amp; FTE Reductions'!BE49 = "", 0, '5. Wage &amp; FTE Reductions'!BE49)</f>
        <v>0</v>
      </c>
      <c r="Q49" s="60">
        <f>IF('2.Census &amp; Reference Benchmarks'!S49 = "", 0, '2.Census &amp; Reference Benchmarks'!S49)</f>
        <v>0</v>
      </c>
      <c r="R49" s="367">
        <f>IF('2.Census &amp; Reference Benchmarks'!Q49="FT",IF(OR(G49 &lt;= DATEVALUE("3/1/2020"), G49 = ""),177.14,( (IF(OR(I49 = "", I49 &gt; DATEVALUE("3/31/2020")), DATEVALUE("3/31/2020"),I49) -G49)/ 31) *177.14),IF('2.Census &amp; Reference Benchmarks'!R49="",0,'2.Census &amp; Reference Benchmarks'!R49))</f>
        <v>0</v>
      </c>
      <c r="S49" s="488" t="str">
        <f>IFERROR(IF(AND( I49 &lt; '1. Summary for SBA'!$J$7,'1. Summary for SBA'!$J$7 &lt;&gt; ""),0,IF(K49 = "Yes", 0,IF(OR(R49= "", R49 + P49+N49 = 0),"",(M49+O49+Q49)/(R49+P49+N49)))),0)</f>
        <v/>
      </c>
      <c r="T49" s="488" t="str">
        <f t="shared" si="6"/>
        <v/>
      </c>
      <c r="U49" s="488" t="str">
        <f>IF(T49 = "", "",SUM('3.Weekly Hours &amp; Wage Activity'!AI49:BF49))</f>
        <v/>
      </c>
      <c r="V49" s="489" t="str">
        <f>IF(U49 = "", "",SUM(IF(COUNTIF('3.Weekly Hours &amp; Wage Activity'!J49:Q49, "&lt;&gt;FT") = 0, COLUMNS('3.Weekly Hours &amp; Wage Activity'!J49:AG49) * 40, '3.Weekly Hours &amp; Wage Activity'!J49:AG49)))</f>
        <v/>
      </c>
      <c r="W49" s="490" t="str">
        <f t="shared" si="7"/>
        <v/>
      </c>
      <c r="X49" s="553" t="str">
        <f t="shared" si="1"/>
        <v/>
      </c>
      <c r="Y49" s="491" t="str">
        <f t="shared" si="2"/>
        <v/>
      </c>
      <c r="Z49" s="490">
        <f t="shared" si="8"/>
        <v>0</v>
      </c>
      <c r="AA49" s="377">
        <f t="shared" si="4"/>
        <v>0</v>
      </c>
    </row>
    <row r="50" spans="2:27" x14ac:dyDescent="0.25">
      <c r="B50" s="56">
        <f>IF('3.Weekly Hours &amp; Wage Activity'!B50 &lt;&gt;"", '3.Weekly Hours &amp; Wage Activity'!B50,"")</f>
        <v>0</v>
      </c>
      <c r="C50" s="56">
        <f>IF('3.Weekly Hours &amp; Wage Activity'!C50 &lt;&gt;"", '3.Weekly Hours &amp; Wage Activity'!C50,"")</f>
        <v>0</v>
      </c>
      <c r="D50" s="57" t="str">
        <f>IF('3.Weekly Hours &amp; Wage Activity'!D50 &lt;&gt;"", '3.Weekly Hours &amp; Wage Activity'!D50,"")</f>
        <v/>
      </c>
      <c r="E50" s="56" t="str">
        <f>IF('3.Weekly Hours &amp; Wage Activity'!E50 &lt;&gt;"", '3.Weekly Hours &amp; Wage Activity'!E50,"")</f>
        <v/>
      </c>
      <c r="F50" s="353" t="str">
        <f>IF('3.Weekly Hours &amp; Wage Activity'!F50 &lt;&gt;"", '3.Weekly Hours &amp; Wage Activity'!F50,"")</f>
        <v/>
      </c>
      <c r="G50" s="58" t="str">
        <f>IF('3.Weekly Hours &amp; Wage Activity'!G50 &lt;&gt;"", '3.Weekly Hours &amp; Wage Activity'!G50,"")</f>
        <v/>
      </c>
      <c r="H50" s="58" t="str">
        <f>IF('2.Census &amp; Reference Benchmarks'!H50 = "", "", '2.Census &amp; Reference Benchmarks'!H50)</f>
        <v/>
      </c>
      <c r="I50" s="58" t="str">
        <f>IF('3.Weekly Hours &amp; Wage Activity'!H50 &lt;&gt;"", '3.Weekly Hours &amp; Wage Activity'!H50,"")</f>
        <v/>
      </c>
      <c r="J50" s="374" t="str">
        <f>IF('3.Weekly Hours &amp; Wage Activity'!I50 &lt;&gt;"", '3.Weekly Hours &amp; Wage Activity'!I50,"")</f>
        <v/>
      </c>
      <c r="K50" s="376" t="str">
        <f>IF('7.Safe Harbor Input Data &amp; Calc'!Q52 &lt;&gt; "", '7.Safe Harbor Input Data &amp; Calc'!Q52, "")</f>
        <v>No</v>
      </c>
      <c r="L50" s="59" t="str">
        <f>IF('2.Census &amp; Reference Benchmarks'!T50&lt;&gt; "",'2.Census &amp; Reference Benchmarks'!T50,"")</f>
        <v/>
      </c>
      <c r="M50" s="35">
        <f>IF('2.Census &amp; Reference Benchmarks'!M50 = "", 0,'2.Census &amp; Reference Benchmarks'!M50)</f>
        <v>0</v>
      </c>
      <c r="N50" s="366">
        <f>IF('5. Wage &amp; FTE Reductions'!BC50 = "", 0,'5. Wage &amp; FTE Reductions'!BC50)</f>
        <v>0</v>
      </c>
      <c r="O50" s="35">
        <f>IF('2.Census &amp; Reference Benchmarks'!P50 = "", 0,'2.Census &amp; Reference Benchmarks'!P50)</f>
        <v>0</v>
      </c>
      <c r="P50" s="367">
        <f>IF('5. Wage &amp; FTE Reductions'!BE50 = "", 0, '5. Wage &amp; FTE Reductions'!BE50)</f>
        <v>0</v>
      </c>
      <c r="Q50" s="60">
        <f>IF('2.Census &amp; Reference Benchmarks'!S50 = "", 0, '2.Census &amp; Reference Benchmarks'!S50)</f>
        <v>0</v>
      </c>
      <c r="R50" s="367">
        <f>IF('2.Census &amp; Reference Benchmarks'!Q50="FT",IF(OR(G50 &lt;= DATEVALUE("3/1/2020"), G50 = ""),177.14,( (IF(OR(I50 = "", I50 &gt; DATEVALUE("3/31/2020")), DATEVALUE("3/31/2020"),I50) -G50)/ 31) *177.14),IF('2.Census &amp; Reference Benchmarks'!R50="",0,'2.Census &amp; Reference Benchmarks'!R50))</f>
        <v>0</v>
      </c>
      <c r="S50" s="488" t="str">
        <f>IFERROR(IF(AND( I50 &lt; '1. Summary for SBA'!$J$7,'1. Summary for SBA'!$J$7 &lt;&gt; ""),0,IF(K50 = "Yes", 0,IF(OR(R50= "", R50 + P50+N50 = 0),"",(M50+O50+Q50)/(R50+P50+N50)))),0)</f>
        <v/>
      </c>
      <c r="T50" s="488" t="str">
        <f t="shared" si="6"/>
        <v/>
      </c>
      <c r="U50" s="488" t="str">
        <f>IF(T50 = "", "",SUM('3.Weekly Hours &amp; Wage Activity'!AI50:BF50))</f>
        <v/>
      </c>
      <c r="V50" s="489" t="str">
        <f>IF(U50 = "", "",SUM(IF(COUNTIF('3.Weekly Hours &amp; Wage Activity'!J50:Q50, "&lt;&gt;FT") = 0, COLUMNS('3.Weekly Hours &amp; Wage Activity'!J50:AG50) * 40, '3.Weekly Hours &amp; Wage Activity'!J50:AG50)))</f>
        <v/>
      </c>
      <c r="W50" s="490" t="str">
        <f t="shared" si="7"/>
        <v/>
      </c>
      <c r="X50" s="553" t="str">
        <f t="shared" si="1"/>
        <v/>
      </c>
      <c r="Y50" s="491" t="str">
        <f t="shared" si="2"/>
        <v/>
      </c>
      <c r="Z50" s="490">
        <f t="shared" si="8"/>
        <v>0</v>
      </c>
      <c r="AA50" s="377">
        <f t="shared" si="4"/>
        <v>0</v>
      </c>
    </row>
    <row r="51" spans="2:27" x14ac:dyDescent="0.25">
      <c r="B51" s="56">
        <f>IF('3.Weekly Hours &amp; Wage Activity'!B51 &lt;&gt;"", '3.Weekly Hours &amp; Wage Activity'!B51,"")</f>
        <v>0</v>
      </c>
      <c r="C51" s="56">
        <f>IF('3.Weekly Hours &amp; Wage Activity'!C51 &lt;&gt;"", '3.Weekly Hours &amp; Wage Activity'!C51,"")</f>
        <v>0</v>
      </c>
      <c r="D51" s="57" t="str">
        <f>IF('3.Weekly Hours &amp; Wage Activity'!D51 &lt;&gt;"", '3.Weekly Hours &amp; Wage Activity'!D51,"")</f>
        <v/>
      </c>
      <c r="E51" s="56" t="str">
        <f>IF('3.Weekly Hours &amp; Wage Activity'!E51 &lt;&gt;"", '3.Weekly Hours &amp; Wage Activity'!E51,"")</f>
        <v/>
      </c>
      <c r="F51" s="353" t="str">
        <f>IF('3.Weekly Hours &amp; Wage Activity'!F51 &lt;&gt;"", '3.Weekly Hours &amp; Wage Activity'!F51,"")</f>
        <v/>
      </c>
      <c r="G51" s="58" t="str">
        <f>IF('3.Weekly Hours &amp; Wage Activity'!G51 &lt;&gt;"", '3.Weekly Hours &amp; Wage Activity'!G51,"")</f>
        <v/>
      </c>
      <c r="H51" s="58" t="str">
        <f>IF('2.Census &amp; Reference Benchmarks'!H51 = "", "", '2.Census &amp; Reference Benchmarks'!H51)</f>
        <v/>
      </c>
      <c r="I51" s="58" t="str">
        <f>IF('3.Weekly Hours &amp; Wage Activity'!H51 &lt;&gt;"", '3.Weekly Hours &amp; Wage Activity'!H51,"")</f>
        <v/>
      </c>
      <c r="J51" s="374" t="str">
        <f>IF('3.Weekly Hours &amp; Wage Activity'!I51 &lt;&gt;"", '3.Weekly Hours &amp; Wage Activity'!I51,"")</f>
        <v/>
      </c>
      <c r="K51" s="376" t="str">
        <f>IF('7.Safe Harbor Input Data &amp; Calc'!Q53 &lt;&gt; "", '7.Safe Harbor Input Data &amp; Calc'!Q53, "")</f>
        <v>No</v>
      </c>
      <c r="L51" s="59" t="str">
        <f>IF('2.Census &amp; Reference Benchmarks'!T51&lt;&gt; "",'2.Census &amp; Reference Benchmarks'!T51,"")</f>
        <v/>
      </c>
      <c r="M51" s="35">
        <f>IF('2.Census &amp; Reference Benchmarks'!M51 = "", 0,'2.Census &amp; Reference Benchmarks'!M51)</f>
        <v>0</v>
      </c>
      <c r="N51" s="366">
        <f>IF('5. Wage &amp; FTE Reductions'!BC51 = "", 0,'5. Wage &amp; FTE Reductions'!BC51)</f>
        <v>0</v>
      </c>
      <c r="O51" s="35">
        <f>IF('2.Census &amp; Reference Benchmarks'!P51 = "", 0,'2.Census &amp; Reference Benchmarks'!P51)</f>
        <v>0</v>
      </c>
      <c r="P51" s="367">
        <f>IF('5. Wage &amp; FTE Reductions'!BE51 = "", 0, '5. Wage &amp; FTE Reductions'!BE51)</f>
        <v>0</v>
      </c>
      <c r="Q51" s="60">
        <f>IF('2.Census &amp; Reference Benchmarks'!S51 = "", 0, '2.Census &amp; Reference Benchmarks'!S51)</f>
        <v>0</v>
      </c>
      <c r="R51" s="367">
        <f>IF('2.Census &amp; Reference Benchmarks'!Q51="FT",IF(OR(G51 &lt;= DATEVALUE("3/1/2020"), G51 = ""),177.14,( (IF(OR(I51 = "", I51 &gt; DATEVALUE("3/31/2020")), DATEVALUE("3/31/2020"),I51) -G51)/ 31) *177.14),IF('2.Census &amp; Reference Benchmarks'!R51="",0,'2.Census &amp; Reference Benchmarks'!R51))</f>
        <v>0</v>
      </c>
      <c r="S51" s="488" t="str">
        <f>IFERROR(IF(AND( I51 &lt; '1. Summary for SBA'!$J$7,'1. Summary for SBA'!$J$7 &lt;&gt; ""),0,IF(K51 = "Yes", 0,IF(OR(R51= "", R51 + P51+N51 = 0),"",(M51+O51+Q51)/(R51+P51+N51)))),0)</f>
        <v/>
      </c>
      <c r="T51" s="488" t="str">
        <f t="shared" si="6"/>
        <v/>
      </c>
      <c r="U51" s="488" t="str">
        <f>IF(T51 = "", "",SUM('3.Weekly Hours &amp; Wage Activity'!AI51:BF51))</f>
        <v/>
      </c>
      <c r="V51" s="489" t="str">
        <f>IF(U51 = "", "",SUM(IF(COUNTIF('3.Weekly Hours &amp; Wage Activity'!J51:Q51, "&lt;&gt;FT") = 0, COLUMNS('3.Weekly Hours &amp; Wage Activity'!J51:AG51) * 40, '3.Weekly Hours &amp; Wage Activity'!J51:AG51)))</f>
        <v/>
      </c>
      <c r="W51" s="490" t="str">
        <f t="shared" si="7"/>
        <v/>
      </c>
      <c r="X51" s="553" t="str">
        <f t="shared" si="1"/>
        <v/>
      </c>
      <c r="Y51" s="491" t="str">
        <f t="shared" si="2"/>
        <v/>
      </c>
      <c r="Z51" s="490">
        <f t="shared" si="8"/>
        <v>0</v>
      </c>
      <c r="AA51" s="377">
        <f t="shared" si="4"/>
        <v>0</v>
      </c>
    </row>
    <row r="52" spans="2:27" x14ac:dyDescent="0.25">
      <c r="B52" s="56">
        <f>IF('3.Weekly Hours &amp; Wage Activity'!B52 &lt;&gt;"", '3.Weekly Hours &amp; Wage Activity'!B52,"")</f>
        <v>0</v>
      </c>
      <c r="C52" s="56">
        <f>IF('3.Weekly Hours &amp; Wage Activity'!C52 &lt;&gt;"", '3.Weekly Hours &amp; Wage Activity'!C52,"")</f>
        <v>0</v>
      </c>
      <c r="D52" s="57" t="str">
        <f>IF('3.Weekly Hours &amp; Wage Activity'!D52 &lt;&gt;"", '3.Weekly Hours &amp; Wage Activity'!D52,"")</f>
        <v/>
      </c>
      <c r="E52" s="56" t="str">
        <f>IF('3.Weekly Hours &amp; Wage Activity'!E52 &lt;&gt;"", '3.Weekly Hours &amp; Wage Activity'!E52,"")</f>
        <v/>
      </c>
      <c r="F52" s="353" t="str">
        <f>IF('3.Weekly Hours &amp; Wage Activity'!F52 &lt;&gt;"", '3.Weekly Hours &amp; Wage Activity'!F52,"")</f>
        <v/>
      </c>
      <c r="G52" s="58" t="str">
        <f>IF('3.Weekly Hours &amp; Wage Activity'!G52 &lt;&gt;"", '3.Weekly Hours &amp; Wage Activity'!G52,"")</f>
        <v/>
      </c>
      <c r="H52" s="58" t="str">
        <f>IF('2.Census &amp; Reference Benchmarks'!H52 = "", "", '2.Census &amp; Reference Benchmarks'!H52)</f>
        <v/>
      </c>
      <c r="I52" s="58" t="str">
        <f>IF('3.Weekly Hours &amp; Wage Activity'!H52 &lt;&gt;"", '3.Weekly Hours &amp; Wage Activity'!H52,"")</f>
        <v/>
      </c>
      <c r="J52" s="374" t="str">
        <f>IF('3.Weekly Hours &amp; Wage Activity'!I52 &lt;&gt;"", '3.Weekly Hours &amp; Wage Activity'!I52,"")</f>
        <v/>
      </c>
      <c r="K52" s="376" t="str">
        <f>IF('7.Safe Harbor Input Data &amp; Calc'!Q54 &lt;&gt; "", '7.Safe Harbor Input Data &amp; Calc'!Q54, "")</f>
        <v>No</v>
      </c>
      <c r="L52" s="59" t="str">
        <f>IF('2.Census &amp; Reference Benchmarks'!T52&lt;&gt; "",'2.Census &amp; Reference Benchmarks'!T52,"")</f>
        <v/>
      </c>
      <c r="M52" s="35">
        <f>IF('2.Census &amp; Reference Benchmarks'!M52 = "", 0,'2.Census &amp; Reference Benchmarks'!M52)</f>
        <v>0</v>
      </c>
      <c r="N52" s="366">
        <f>IF('5. Wage &amp; FTE Reductions'!BC52 = "", 0,'5. Wage &amp; FTE Reductions'!BC52)</f>
        <v>0</v>
      </c>
      <c r="O52" s="35">
        <f>IF('2.Census &amp; Reference Benchmarks'!P52 = "", 0,'2.Census &amp; Reference Benchmarks'!P52)</f>
        <v>0</v>
      </c>
      <c r="P52" s="367">
        <f>IF('5. Wage &amp; FTE Reductions'!BE52 = "", 0, '5. Wage &amp; FTE Reductions'!BE52)</f>
        <v>0</v>
      </c>
      <c r="Q52" s="60">
        <f>IF('2.Census &amp; Reference Benchmarks'!S52 = "", 0, '2.Census &amp; Reference Benchmarks'!S52)</f>
        <v>0</v>
      </c>
      <c r="R52" s="367">
        <f>IF('2.Census &amp; Reference Benchmarks'!Q52="FT",IF(OR(G52 &lt;= DATEVALUE("3/1/2020"), G52 = ""),177.14,( (IF(OR(I52 = "", I52 &gt; DATEVALUE("3/31/2020")), DATEVALUE("3/31/2020"),I52) -G52)/ 31) *177.14),IF('2.Census &amp; Reference Benchmarks'!R52="",0,'2.Census &amp; Reference Benchmarks'!R52))</f>
        <v>0</v>
      </c>
      <c r="S52" s="488" t="str">
        <f>IFERROR(IF(AND( I52 &lt; '1. Summary for SBA'!$J$7,'1. Summary for SBA'!$J$7 &lt;&gt; ""),0,IF(K52 = "Yes", 0,IF(OR(R52= "", R52 + P52+N52 = 0),"",(M52+O52+Q52)/(R52+P52+N52)))),0)</f>
        <v/>
      </c>
      <c r="T52" s="488" t="str">
        <f t="shared" si="6"/>
        <v/>
      </c>
      <c r="U52" s="488" t="str">
        <f>IF(T52 = "", "",SUM('3.Weekly Hours &amp; Wage Activity'!AI52:BF52))</f>
        <v/>
      </c>
      <c r="V52" s="489" t="str">
        <f>IF(U52 = "", "",SUM(IF(COUNTIF('3.Weekly Hours &amp; Wage Activity'!J52:Q52, "&lt;&gt;FT") = 0, COLUMNS('3.Weekly Hours &amp; Wage Activity'!J52:AG52) * 40, '3.Weekly Hours &amp; Wage Activity'!J52:AG52)))</f>
        <v/>
      </c>
      <c r="W52" s="490" t="str">
        <f t="shared" si="7"/>
        <v/>
      </c>
      <c r="X52" s="553" t="str">
        <f t="shared" si="1"/>
        <v/>
      </c>
      <c r="Y52" s="491" t="str">
        <f t="shared" si="2"/>
        <v/>
      </c>
      <c r="Z52" s="490">
        <f t="shared" si="8"/>
        <v>0</v>
      </c>
      <c r="AA52" s="377">
        <f t="shared" si="4"/>
        <v>0</v>
      </c>
    </row>
    <row r="53" spans="2:27" x14ac:dyDescent="0.25">
      <c r="B53" s="56">
        <f>IF('3.Weekly Hours &amp; Wage Activity'!B53 &lt;&gt;"", '3.Weekly Hours &amp; Wage Activity'!B53,"")</f>
        <v>0</v>
      </c>
      <c r="C53" s="56">
        <f>IF('3.Weekly Hours &amp; Wage Activity'!C53 &lt;&gt;"", '3.Weekly Hours &amp; Wage Activity'!C53,"")</f>
        <v>0</v>
      </c>
      <c r="D53" s="57" t="str">
        <f>IF('3.Weekly Hours &amp; Wage Activity'!D53 &lt;&gt;"", '3.Weekly Hours &amp; Wage Activity'!D53,"")</f>
        <v/>
      </c>
      <c r="E53" s="56" t="str">
        <f>IF('3.Weekly Hours &amp; Wage Activity'!E53 &lt;&gt;"", '3.Weekly Hours &amp; Wage Activity'!E53,"")</f>
        <v/>
      </c>
      <c r="F53" s="353" t="str">
        <f>IF('3.Weekly Hours &amp; Wage Activity'!F53 &lt;&gt;"", '3.Weekly Hours &amp; Wage Activity'!F53,"")</f>
        <v/>
      </c>
      <c r="G53" s="58" t="str">
        <f>IF('3.Weekly Hours &amp; Wage Activity'!G53 &lt;&gt;"", '3.Weekly Hours &amp; Wage Activity'!G53,"")</f>
        <v/>
      </c>
      <c r="H53" s="58" t="str">
        <f>IF('2.Census &amp; Reference Benchmarks'!H53 = "", "", '2.Census &amp; Reference Benchmarks'!H53)</f>
        <v/>
      </c>
      <c r="I53" s="58" t="str">
        <f>IF('3.Weekly Hours &amp; Wage Activity'!H53 &lt;&gt;"", '3.Weekly Hours &amp; Wage Activity'!H53,"")</f>
        <v/>
      </c>
      <c r="J53" s="374" t="str">
        <f>IF('3.Weekly Hours &amp; Wage Activity'!I53 &lt;&gt;"", '3.Weekly Hours &amp; Wage Activity'!I53,"")</f>
        <v/>
      </c>
      <c r="K53" s="376" t="str">
        <f>IF('7.Safe Harbor Input Data &amp; Calc'!Q55 &lt;&gt; "", '7.Safe Harbor Input Data &amp; Calc'!Q55, "")</f>
        <v>No</v>
      </c>
      <c r="L53" s="59" t="str">
        <f>IF('2.Census &amp; Reference Benchmarks'!T53&lt;&gt; "",'2.Census &amp; Reference Benchmarks'!T53,"")</f>
        <v/>
      </c>
      <c r="M53" s="35">
        <f>IF('2.Census &amp; Reference Benchmarks'!M53 = "", 0,'2.Census &amp; Reference Benchmarks'!M53)</f>
        <v>0</v>
      </c>
      <c r="N53" s="366">
        <f>IF('5. Wage &amp; FTE Reductions'!BC53 = "", 0,'5. Wage &amp; FTE Reductions'!BC53)</f>
        <v>0</v>
      </c>
      <c r="O53" s="35">
        <f>IF('2.Census &amp; Reference Benchmarks'!P53 = "", 0,'2.Census &amp; Reference Benchmarks'!P53)</f>
        <v>0</v>
      </c>
      <c r="P53" s="367">
        <f>IF('5. Wage &amp; FTE Reductions'!BE53 = "", 0, '5. Wage &amp; FTE Reductions'!BE53)</f>
        <v>0</v>
      </c>
      <c r="Q53" s="60">
        <f>IF('2.Census &amp; Reference Benchmarks'!S53 = "", 0, '2.Census &amp; Reference Benchmarks'!S53)</f>
        <v>0</v>
      </c>
      <c r="R53" s="367">
        <f>IF('2.Census &amp; Reference Benchmarks'!Q53="FT",IF(OR(G53 &lt;= DATEVALUE("3/1/2020"), G53 = ""),177.14,( (IF(OR(I53 = "", I53 &gt; DATEVALUE("3/31/2020")), DATEVALUE("3/31/2020"),I53) -G53)/ 31) *177.14),IF('2.Census &amp; Reference Benchmarks'!R53="",0,'2.Census &amp; Reference Benchmarks'!R53))</f>
        <v>0</v>
      </c>
      <c r="S53" s="488" t="str">
        <f>IFERROR(IF(AND( I53 &lt; '1. Summary for SBA'!$J$7,'1. Summary for SBA'!$J$7 &lt;&gt; ""),0,IF(K53 = "Yes", 0,IF(OR(R53= "", R53 + P53+N53 = 0),"",(M53+O53+Q53)/(R53+P53+N53)))),0)</f>
        <v/>
      </c>
      <c r="T53" s="488" t="str">
        <f t="shared" si="6"/>
        <v/>
      </c>
      <c r="U53" s="488" t="str">
        <f>IF(T53 = "", "",SUM('3.Weekly Hours &amp; Wage Activity'!AI53:BF53))</f>
        <v/>
      </c>
      <c r="V53" s="489" t="str">
        <f>IF(U53 = "", "",SUM(IF(COUNTIF('3.Weekly Hours &amp; Wage Activity'!J53:Q53, "&lt;&gt;FT") = 0, COLUMNS('3.Weekly Hours &amp; Wage Activity'!J53:AG53) * 40, '3.Weekly Hours &amp; Wage Activity'!J53:AG53)))</f>
        <v/>
      </c>
      <c r="W53" s="490" t="str">
        <f t="shared" si="7"/>
        <v/>
      </c>
      <c r="X53" s="553" t="str">
        <f t="shared" si="1"/>
        <v/>
      </c>
      <c r="Y53" s="491" t="str">
        <f t="shared" si="2"/>
        <v/>
      </c>
      <c r="Z53" s="490">
        <f t="shared" si="8"/>
        <v>0</v>
      </c>
      <c r="AA53" s="377">
        <f t="shared" si="4"/>
        <v>0</v>
      </c>
    </row>
    <row r="54" spans="2:27" x14ac:dyDescent="0.25">
      <c r="B54" s="56">
        <f>IF('3.Weekly Hours &amp; Wage Activity'!B54 &lt;&gt;"", '3.Weekly Hours &amp; Wage Activity'!B54,"")</f>
        <v>0</v>
      </c>
      <c r="C54" s="56">
        <f>IF('3.Weekly Hours &amp; Wage Activity'!C54 &lt;&gt;"", '3.Weekly Hours &amp; Wage Activity'!C54,"")</f>
        <v>0</v>
      </c>
      <c r="D54" s="57" t="str">
        <f>IF('3.Weekly Hours &amp; Wage Activity'!D54 &lt;&gt;"", '3.Weekly Hours &amp; Wage Activity'!D54,"")</f>
        <v/>
      </c>
      <c r="E54" s="56" t="str">
        <f>IF('3.Weekly Hours &amp; Wage Activity'!E54 &lt;&gt;"", '3.Weekly Hours &amp; Wage Activity'!E54,"")</f>
        <v/>
      </c>
      <c r="F54" s="353" t="str">
        <f>IF('3.Weekly Hours &amp; Wage Activity'!F54 &lt;&gt;"", '3.Weekly Hours &amp; Wage Activity'!F54,"")</f>
        <v/>
      </c>
      <c r="G54" s="58" t="str">
        <f>IF('3.Weekly Hours &amp; Wage Activity'!G54 &lt;&gt;"", '3.Weekly Hours &amp; Wage Activity'!G54,"")</f>
        <v/>
      </c>
      <c r="H54" s="58" t="str">
        <f>IF('2.Census &amp; Reference Benchmarks'!H54 = "", "", '2.Census &amp; Reference Benchmarks'!H54)</f>
        <v/>
      </c>
      <c r="I54" s="58" t="str">
        <f>IF('3.Weekly Hours &amp; Wage Activity'!H54 &lt;&gt;"", '3.Weekly Hours &amp; Wage Activity'!H54,"")</f>
        <v/>
      </c>
      <c r="J54" s="374" t="str">
        <f>IF('3.Weekly Hours &amp; Wage Activity'!I54 &lt;&gt;"", '3.Weekly Hours &amp; Wage Activity'!I54,"")</f>
        <v/>
      </c>
      <c r="K54" s="376" t="str">
        <f>IF('7.Safe Harbor Input Data &amp; Calc'!Q56 &lt;&gt; "", '7.Safe Harbor Input Data &amp; Calc'!Q56, "")</f>
        <v>No</v>
      </c>
      <c r="L54" s="59" t="str">
        <f>IF('2.Census &amp; Reference Benchmarks'!T54&lt;&gt; "",'2.Census &amp; Reference Benchmarks'!T54,"")</f>
        <v/>
      </c>
      <c r="M54" s="35">
        <f>IF('2.Census &amp; Reference Benchmarks'!M54 = "", 0,'2.Census &amp; Reference Benchmarks'!M54)</f>
        <v>0</v>
      </c>
      <c r="N54" s="366">
        <f>IF('5. Wage &amp; FTE Reductions'!BC54 = "", 0,'5. Wage &amp; FTE Reductions'!BC54)</f>
        <v>0</v>
      </c>
      <c r="O54" s="35">
        <f>IF('2.Census &amp; Reference Benchmarks'!P54 = "", 0,'2.Census &amp; Reference Benchmarks'!P54)</f>
        <v>0</v>
      </c>
      <c r="P54" s="367">
        <f>IF('5. Wage &amp; FTE Reductions'!BE54 = "", 0, '5. Wage &amp; FTE Reductions'!BE54)</f>
        <v>0</v>
      </c>
      <c r="Q54" s="60">
        <f>IF('2.Census &amp; Reference Benchmarks'!S54 = "", 0, '2.Census &amp; Reference Benchmarks'!S54)</f>
        <v>0</v>
      </c>
      <c r="R54" s="367">
        <f>IF('2.Census &amp; Reference Benchmarks'!Q54="FT",IF(OR(G54 &lt;= DATEVALUE("3/1/2020"), G54 = ""),177.14,( (IF(OR(I54 = "", I54 &gt; DATEVALUE("3/31/2020")), DATEVALUE("3/31/2020"),I54) -G54)/ 31) *177.14),IF('2.Census &amp; Reference Benchmarks'!R54="",0,'2.Census &amp; Reference Benchmarks'!R54))</f>
        <v>0</v>
      </c>
      <c r="S54" s="488" t="str">
        <f>IFERROR(IF(AND( I54 &lt; '1. Summary for SBA'!$J$7,'1. Summary for SBA'!$J$7 &lt;&gt; ""),0,IF(K54 = "Yes", 0,IF(OR(R54= "", R54 + P54+N54 = 0),"",(M54+O54+Q54)/(R54+P54+N54)))),0)</f>
        <v/>
      </c>
      <c r="T54" s="488" t="str">
        <f t="shared" si="6"/>
        <v/>
      </c>
      <c r="U54" s="488" t="str">
        <f>IF(T54 = "", "",SUM('3.Weekly Hours &amp; Wage Activity'!AI54:BF54))</f>
        <v/>
      </c>
      <c r="V54" s="489" t="str">
        <f>IF(U54 = "", "",SUM(IF(COUNTIF('3.Weekly Hours &amp; Wage Activity'!J54:Q54, "&lt;&gt;FT") = 0, COLUMNS('3.Weekly Hours &amp; Wage Activity'!J54:AG54) * 40, '3.Weekly Hours &amp; Wage Activity'!J54:AG54)))</f>
        <v/>
      </c>
      <c r="W54" s="490" t="str">
        <f t="shared" si="7"/>
        <v/>
      </c>
      <c r="X54" s="553" t="str">
        <f t="shared" si="1"/>
        <v/>
      </c>
      <c r="Y54" s="491" t="str">
        <f t="shared" si="2"/>
        <v/>
      </c>
      <c r="Z54" s="490">
        <f t="shared" si="8"/>
        <v>0</v>
      </c>
      <c r="AA54" s="377">
        <f t="shared" si="4"/>
        <v>0</v>
      </c>
    </row>
    <row r="55" spans="2:27" x14ac:dyDescent="0.25">
      <c r="B55" s="56">
        <f>IF('3.Weekly Hours &amp; Wage Activity'!B55 &lt;&gt;"", '3.Weekly Hours &amp; Wage Activity'!B55,"")</f>
        <v>0</v>
      </c>
      <c r="C55" s="56">
        <f>IF('3.Weekly Hours &amp; Wage Activity'!C55 &lt;&gt;"", '3.Weekly Hours &amp; Wage Activity'!C55,"")</f>
        <v>0</v>
      </c>
      <c r="D55" s="57" t="str">
        <f>IF('3.Weekly Hours &amp; Wage Activity'!D55 &lt;&gt;"", '3.Weekly Hours &amp; Wage Activity'!D55,"")</f>
        <v/>
      </c>
      <c r="E55" s="56" t="str">
        <f>IF('3.Weekly Hours &amp; Wage Activity'!E55 &lt;&gt;"", '3.Weekly Hours &amp; Wage Activity'!E55,"")</f>
        <v/>
      </c>
      <c r="F55" s="353" t="str">
        <f>IF('3.Weekly Hours &amp; Wage Activity'!F55 &lt;&gt;"", '3.Weekly Hours &amp; Wage Activity'!F55,"")</f>
        <v/>
      </c>
      <c r="G55" s="58" t="str">
        <f>IF('3.Weekly Hours &amp; Wage Activity'!G55 &lt;&gt;"", '3.Weekly Hours &amp; Wage Activity'!G55,"")</f>
        <v/>
      </c>
      <c r="H55" s="58" t="str">
        <f>IF('2.Census &amp; Reference Benchmarks'!H55 = "", "", '2.Census &amp; Reference Benchmarks'!H55)</f>
        <v/>
      </c>
      <c r="I55" s="58" t="str">
        <f>IF('3.Weekly Hours &amp; Wage Activity'!H55 &lt;&gt;"", '3.Weekly Hours &amp; Wage Activity'!H55,"")</f>
        <v/>
      </c>
      <c r="J55" s="374" t="str">
        <f>IF('3.Weekly Hours &amp; Wage Activity'!I55 &lt;&gt;"", '3.Weekly Hours &amp; Wage Activity'!I55,"")</f>
        <v/>
      </c>
      <c r="K55" s="376" t="str">
        <f>IF('7.Safe Harbor Input Data &amp; Calc'!Q57 &lt;&gt; "", '7.Safe Harbor Input Data &amp; Calc'!Q57, "")</f>
        <v>No</v>
      </c>
      <c r="L55" s="59" t="str">
        <f>IF('2.Census &amp; Reference Benchmarks'!T55&lt;&gt; "",'2.Census &amp; Reference Benchmarks'!T55,"")</f>
        <v/>
      </c>
      <c r="M55" s="35">
        <f>IF('2.Census &amp; Reference Benchmarks'!M55 = "", 0,'2.Census &amp; Reference Benchmarks'!M55)</f>
        <v>0</v>
      </c>
      <c r="N55" s="366">
        <f>IF('5. Wage &amp; FTE Reductions'!BC55 = "", 0,'5. Wage &amp; FTE Reductions'!BC55)</f>
        <v>0</v>
      </c>
      <c r="O55" s="35">
        <f>IF('2.Census &amp; Reference Benchmarks'!P55 = "", 0,'2.Census &amp; Reference Benchmarks'!P55)</f>
        <v>0</v>
      </c>
      <c r="P55" s="367">
        <f>IF('5. Wage &amp; FTE Reductions'!BE55 = "", 0, '5. Wage &amp; FTE Reductions'!BE55)</f>
        <v>0</v>
      </c>
      <c r="Q55" s="60">
        <f>IF('2.Census &amp; Reference Benchmarks'!S55 = "", 0, '2.Census &amp; Reference Benchmarks'!S55)</f>
        <v>0</v>
      </c>
      <c r="R55" s="367">
        <f>IF('2.Census &amp; Reference Benchmarks'!Q55="FT",IF(OR(G55 &lt;= DATEVALUE("3/1/2020"), G55 = ""),177.14,( (IF(OR(I55 = "", I55 &gt; DATEVALUE("3/31/2020")), DATEVALUE("3/31/2020"),I55) -G55)/ 31) *177.14),IF('2.Census &amp; Reference Benchmarks'!R55="",0,'2.Census &amp; Reference Benchmarks'!R55))</f>
        <v>0</v>
      </c>
      <c r="S55" s="488" t="str">
        <f>IFERROR(IF(AND( I55 &lt; '1. Summary for SBA'!$J$7,'1. Summary for SBA'!$J$7 &lt;&gt; ""),0,IF(K55 = "Yes", 0,IF(OR(R55= "", R55 + P55+N55 = 0),"",(M55+O55+Q55)/(R55+P55+N55)))),0)</f>
        <v/>
      </c>
      <c r="T55" s="488" t="str">
        <f t="shared" si="6"/>
        <v/>
      </c>
      <c r="U55" s="488" t="str">
        <f>IF(T55 = "", "",SUM('3.Weekly Hours &amp; Wage Activity'!AI55:BF55))</f>
        <v/>
      </c>
      <c r="V55" s="489" t="str">
        <f>IF(U55 = "", "",SUM(IF(COUNTIF('3.Weekly Hours &amp; Wage Activity'!J55:Q55, "&lt;&gt;FT") = 0, COLUMNS('3.Weekly Hours &amp; Wage Activity'!J55:AG55) * 40, '3.Weekly Hours &amp; Wage Activity'!J55:AG55)))</f>
        <v/>
      </c>
      <c r="W55" s="490" t="str">
        <f t="shared" si="7"/>
        <v/>
      </c>
      <c r="X55" s="553" t="str">
        <f t="shared" si="1"/>
        <v/>
      </c>
      <c r="Y55" s="491" t="str">
        <f t="shared" si="2"/>
        <v/>
      </c>
      <c r="Z55" s="490">
        <f t="shared" si="8"/>
        <v>0</v>
      </c>
      <c r="AA55" s="377">
        <f t="shared" si="4"/>
        <v>0</v>
      </c>
    </row>
    <row r="56" spans="2:27" x14ac:dyDescent="0.25">
      <c r="B56" s="56">
        <f>IF('3.Weekly Hours &amp; Wage Activity'!B56 &lt;&gt;"", '3.Weekly Hours &amp; Wage Activity'!B56,"")</f>
        <v>0</v>
      </c>
      <c r="C56" s="56">
        <f>IF('3.Weekly Hours &amp; Wage Activity'!C56 &lt;&gt;"", '3.Weekly Hours &amp; Wage Activity'!C56,"")</f>
        <v>0</v>
      </c>
      <c r="D56" s="57" t="str">
        <f>IF('3.Weekly Hours &amp; Wage Activity'!D56 &lt;&gt;"", '3.Weekly Hours &amp; Wage Activity'!D56,"")</f>
        <v/>
      </c>
      <c r="E56" s="56" t="str">
        <f>IF('3.Weekly Hours &amp; Wage Activity'!E56 &lt;&gt;"", '3.Weekly Hours &amp; Wage Activity'!E56,"")</f>
        <v/>
      </c>
      <c r="F56" s="353" t="str">
        <f>IF('3.Weekly Hours &amp; Wage Activity'!F56 &lt;&gt;"", '3.Weekly Hours &amp; Wage Activity'!F56,"")</f>
        <v/>
      </c>
      <c r="G56" s="58" t="str">
        <f>IF('3.Weekly Hours &amp; Wage Activity'!G56 &lt;&gt;"", '3.Weekly Hours &amp; Wage Activity'!G56,"")</f>
        <v/>
      </c>
      <c r="H56" s="58" t="str">
        <f>IF('2.Census &amp; Reference Benchmarks'!H56 = "", "", '2.Census &amp; Reference Benchmarks'!H56)</f>
        <v/>
      </c>
      <c r="I56" s="58" t="str">
        <f>IF('3.Weekly Hours &amp; Wage Activity'!H56 &lt;&gt;"", '3.Weekly Hours &amp; Wage Activity'!H56,"")</f>
        <v/>
      </c>
      <c r="J56" s="374" t="str">
        <f>IF('3.Weekly Hours &amp; Wage Activity'!I56 &lt;&gt;"", '3.Weekly Hours &amp; Wage Activity'!I56,"")</f>
        <v/>
      </c>
      <c r="K56" s="376" t="str">
        <f>IF('7.Safe Harbor Input Data &amp; Calc'!Q58 &lt;&gt; "", '7.Safe Harbor Input Data &amp; Calc'!Q58, "")</f>
        <v>No</v>
      </c>
      <c r="L56" s="59" t="str">
        <f>IF('2.Census &amp; Reference Benchmarks'!T56&lt;&gt; "",'2.Census &amp; Reference Benchmarks'!T56,"")</f>
        <v/>
      </c>
      <c r="M56" s="35">
        <f>IF('2.Census &amp; Reference Benchmarks'!M56 = "", 0,'2.Census &amp; Reference Benchmarks'!M56)</f>
        <v>0</v>
      </c>
      <c r="N56" s="366">
        <f>IF('5. Wage &amp; FTE Reductions'!BC56 = "", 0,'5. Wage &amp; FTE Reductions'!BC56)</f>
        <v>0</v>
      </c>
      <c r="O56" s="35">
        <f>IF('2.Census &amp; Reference Benchmarks'!P56 = "", 0,'2.Census &amp; Reference Benchmarks'!P56)</f>
        <v>0</v>
      </c>
      <c r="P56" s="367">
        <f>IF('5. Wage &amp; FTE Reductions'!BE56 = "", 0, '5. Wage &amp; FTE Reductions'!BE56)</f>
        <v>0</v>
      </c>
      <c r="Q56" s="60">
        <f>IF('2.Census &amp; Reference Benchmarks'!S56 = "", 0, '2.Census &amp; Reference Benchmarks'!S56)</f>
        <v>0</v>
      </c>
      <c r="R56" s="367">
        <f>IF('2.Census &amp; Reference Benchmarks'!Q56="FT",IF(OR(G56 &lt;= DATEVALUE("3/1/2020"), G56 = ""),177.14,( (IF(OR(I56 = "", I56 &gt; DATEVALUE("3/31/2020")), DATEVALUE("3/31/2020"),I56) -G56)/ 31) *177.14),IF('2.Census &amp; Reference Benchmarks'!R56="",0,'2.Census &amp; Reference Benchmarks'!R56))</f>
        <v>0</v>
      </c>
      <c r="S56" s="488" t="str">
        <f>IFERROR(IF(AND( I56 &lt; '1. Summary for SBA'!$J$7,'1. Summary for SBA'!$J$7 &lt;&gt; ""),0,IF(K56 = "Yes", 0,IF(OR(R56= "", R56 + P56+N56 = 0),"",(M56+O56+Q56)/(R56+P56+N56)))),0)</f>
        <v/>
      </c>
      <c r="T56" s="488" t="str">
        <f t="shared" si="6"/>
        <v/>
      </c>
      <c r="U56" s="488" t="str">
        <f>IF(T56 = "", "",SUM('3.Weekly Hours &amp; Wage Activity'!AI56:BF56))</f>
        <v/>
      </c>
      <c r="V56" s="489" t="str">
        <f>IF(U56 = "", "",SUM(IF(COUNTIF('3.Weekly Hours &amp; Wage Activity'!J56:Q56, "&lt;&gt;FT") = 0, COLUMNS('3.Weekly Hours &amp; Wage Activity'!J56:AG56) * 40, '3.Weekly Hours &amp; Wage Activity'!J56:AG56)))</f>
        <v/>
      </c>
      <c r="W56" s="490" t="str">
        <f t="shared" si="7"/>
        <v/>
      </c>
      <c r="X56" s="553" t="str">
        <f t="shared" si="1"/>
        <v/>
      </c>
      <c r="Y56" s="491" t="str">
        <f t="shared" si="2"/>
        <v/>
      </c>
      <c r="Z56" s="490">
        <f t="shared" si="8"/>
        <v>0</v>
      </c>
      <c r="AA56" s="377">
        <f t="shared" si="4"/>
        <v>0</v>
      </c>
    </row>
    <row r="57" spans="2:27" x14ac:dyDescent="0.25">
      <c r="B57" s="56">
        <f>IF('3.Weekly Hours &amp; Wage Activity'!B57 &lt;&gt;"", '3.Weekly Hours &amp; Wage Activity'!B57,"")</f>
        <v>0</v>
      </c>
      <c r="C57" s="56">
        <f>IF('3.Weekly Hours &amp; Wage Activity'!C57 &lt;&gt;"", '3.Weekly Hours &amp; Wage Activity'!C57,"")</f>
        <v>0</v>
      </c>
      <c r="D57" s="57" t="str">
        <f>IF('3.Weekly Hours &amp; Wage Activity'!D57 &lt;&gt;"", '3.Weekly Hours &amp; Wage Activity'!D57,"")</f>
        <v/>
      </c>
      <c r="E57" s="56" t="str">
        <f>IF('3.Weekly Hours &amp; Wage Activity'!E57 &lt;&gt;"", '3.Weekly Hours &amp; Wage Activity'!E57,"")</f>
        <v/>
      </c>
      <c r="F57" s="353" t="str">
        <f>IF('3.Weekly Hours &amp; Wage Activity'!F57 &lt;&gt;"", '3.Weekly Hours &amp; Wage Activity'!F57,"")</f>
        <v/>
      </c>
      <c r="G57" s="58" t="str">
        <f>IF('3.Weekly Hours &amp; Wage Activity'!G57 &lt;&gt;"", '3.Weekly Hours &amp; Wage Activity'!G57,"")</f>
        <v/>
      </c>
      <c r="H57" s="58" t="str">
        <f>IF('2.Census &amp; Reference Benchmarks'!H57 = "", "", '2.Census &amp; Reference Benchmarks'!H57)</f>
        <v/>
      </c>
      <c r="I57" s="58" t="str">
        <f>IF('3.Weekly Hours &amp; Wage Activity'!H57 &lt;&gt;"", '3.Weekly Hours &amp; Wage Activity'!H57,"")</f>
        <v/>
      </c>
      <c r="J57" s="374" t="str">
        <f>IF('3.Weekly Hours &amp; Wage Activity'!I57 &lt;&gt;"", '3.Weekly Hours &amp; Wage Activity'!I57,"")</f>
        <v/>
      </c>
      <c r="K57" s="376" t="str">
        <f>IF('7.Safe Harbor Input Data &amp; Calc'!Q59 &lt;&gt; "", '7.Safe Harbor Input Data &amp; Calc'!Q59, "")</f>
        <v>No</v>
      </c>
      <c r="L57" s="59" t="str">
        <f>IF('2.Census &amp; Reference Benchmarks'!T57&lt;&gt; "",'2.Census &amp; Reference Benchmarks'!T57,"")</f>
        <v/>
      </c>
      <c r="M57" s="35">
        <f>IF('2.Census &amp; Reference Benchmarks'!M57 = "", 0,'2.Census &amp; Reference Benchmarks'!M57)</f>
        <v>0</v>
      </c>
      <c r="N57" s="366">
        <f>IF('5. Wage &amp; FTE Reductions'!BC57 = "", 0,'5. Wage &amp; FTE Reductions'!BC57)</f>
        <v>0</v>
      </c>
      <c r="O57" s="35">
        <f>IF('2.Census &amp; Reference Benchmarks'!P57 = "", 0,'2.Census &amp; Reference Benchmarks'!P57)</f>
        <v>0</v>
      </c>
      <c r="P57" s="367">
        <f>IF('5. Wage &amp; FTE Reductions'!BE57 = "", 0, '5. Wage &amp; FTE Reductions'!BE57)</f>
        <v>0</v>
      </c>
      <c r="Q57" s="60">
        <f>IF('2.Census &amp; Reference Benchmarks'!S57 = "", 0, '2.Census &amp; Reference Benchmarks'!S57)</f>
        <v>0</v>
      </c>
      <c r="R57" s="367">
        <f>IF('2.Census &amp; Reference Benchmarks'!Q57="FT",IF(OR(G57 &lt;= DATEVALUE("3/1/2020"), G57 = ""),177.14,( (IF(OR(I57 = "", I57 &gt; DATEVALUE("3/31/2020")), DATEVALUE("3/31/2020"),I57) -G57)/ 31) *177.14),IF('2.Census &amp; Reference Benchmarks'!R57="",0,'2.Census &amp; Reference Benchmarks'!R57))</f>
        <v>0</v>
      </c>
      <c r="S57" s="488" t="str">
        <f>IFERROR(IF(AND( I57 &lt; '1. Summary for SBA'!$J$7,'1. Summary for SBA'!$J$7 &lt;&gt; ""),0,IF(K57 = "Yes", 0,IF(OR(R57= "", R57 + P57+N57 = 0),"",(M57+O57+Q57)/(R57+P57+N57)))),0)</f>
        <v/>
      </c>
      <c r="T57" s="488" t="str">
        <f t="shared" si="6"/>
        <v/>
      </c>
      <c r="U57" s="488" t="str">
        <f>IF(T57 = "", "",SUM('3.Weekly Hours &amp; Wage Activity'!AI57:BF57))</f>
        <v/>
      </c>
      <c r="V57" s="489" t="str">
        <f>IF(U57 = "", "",SUM(IF(COUNTIF('3.Weekly Hours &amp; Wage Activity'!J57:Q57, "&lt;&gt;FT") = 0, COLUMNS('3.Weekly Hours &amp; Wage Activity'!J57:AG57) * 40, '3.Weekly Hours &amp; Wage Activity'!J57:AG57)))</f>
        <v/>
      </c>
      <c r="W57" s="490" t="str">
        <f t="shared" si="7"/>
        <v/>
      </c>
      <c r="X57" s="553" t="str">
        <f t="shared" si="1"/>
        <v/>
      </c>
      <c r="Y57" s="491" t="str">
        <f t="shared" si="2"/>
        <v/>
      </c>
      <c r="Z57" s="490">
        <f t="shared" si="8"/>
        <v>0</v>
      </c>
      <c r="AA57" s="377">
        <f t="shared" si="4"/>
        <v>0</v>
      </c>
    </row>
    <row r="58" spans="2:27" x14ac:dyDescent="0.25">
      <c r="B58" s="56">
        <f>IF('3.Weekly Hours &amp; Wage Activity'!B58 &lt;&gt;"", '3.Weekly Hours &amp; Wage Activity'!B58,"")</f>
        <v>0</v>
      </c>
      <c r="C58" s="56">
        <f>IF('3.Weekly Hours &amp; Wage Activity'!C58 &lt;&gt;"", '3.Weekly Hours &amp; Wage Activity'!C58,"")</f>
        <v>0</v>
      </c>
      <c r="D58" s="57" t="str">
        <f>IF('3.Weekly Hours &amp; Wage Activity'!D58 &lt;&gt;"", '3.Weekly Hours &amp; Wage Activity'!D58,"")</f>
        <v/>
      </c>
      <c r="E58" s="56" t="str">
        <f>IF('3.Weekly Hours &amp; Wage Activity'!E58 &lt;&gt;"", '3.Weekly Hours &amp; Wage Activity'!E58,"")</f>
        <v/>
      </c>
      <c r="F58" s="353" t="str">
        <f>IF('3.Weekly Hours &amp; Wage Activity'!F58 &lt;&gt;"", '3.Weekly Hours &amp; Wage Activity'!F58,"")</f>
        <v/>
      </c>
      <c r="G58" s="58" t="str">
        <f>IF('3.Weekly Hours &amp; Wage Activity'!G58 &lt;&gt;"", '3.Weekly Hours &amp; Wage Activity'!G58,"")</f>
        <v/>
      </c>
      <c r="H58" s="58" t="str">
        <f>IF('2.Census &amp; Reference Benchmarks'!H58 = "", "", '2.Census &amp; Reference Benchmarks'!H58)</f>
        <v/>
      </c>
      <c r="I58" s="58" t="str">
        <f>IF('3.Weekly Hours &amp; Wage Activity'!H58 &lt;&gt;"", '3.Weekly Hours &amp; Wage Activity'!H58,"")</f>
        <v/>
      </c>
      <c r="J58" s="374" t="str">
        <f>IF('3.Weekly Hours &amp; Wage Activity'!I58 &lt;&gt;"", '3.Weekly Hours &amp; Wage Activity'!I58,"")</f>
        <v/>
      </c>
      <c r="K58" s="376" t="str">
        <f>IF('7.Safe Harbor Input Data &amp; Calc'!Q60 &lt;&gt; "", '7.Safe Harbor Input Data &amp; Calc'!Q60, "")</f>
        <v>No</v>
      </c>
      <c r="L58" s="59" t="str">
        <f>IF('2.Census &amp; Reference Benchmarks'!T58&lt;&gt; "",'2.Census &amp; Reference Benchmarks'!T58,"")</f>
        <v/>
      </c>
      <c r="M58" s="35">
        <f>IF('2.Census &amp; Reference Benchmarks'!M58 = "", 0,'2.Census &amp; Reference Benchmarks'!M58)</f>
        <v>0</v>
      </c>
      <c r="N58" s="366">
        <f>IF('5. Wage &amp; FTE Reductions'!BC58 = "", 0,'5. Wage &amp; FTE Reductions'!BC58)</f>
        <v>0</v>
      </c>
      <c r="O58" s="35">
        <f>IF('2.Census &amp; Reference Benchmarks'!P58 = "", 0,'2.Census &amp; Reference Benchmarks'!P58)</f>
        <v>0</v>
      </c>
      <c r="P58" s="367">
        <f>IF('5. Wage &amp; FTE Reductions'!BE58 = "", 0, '5. Wage &amp; FTE Reductions'!BE58)</f>
        <v>0</v>
      </c>
      <c r="Q58" s="60">
        <f>IF('2.Census &amp; Reference Benchmarks'!S58 = "", 0, '2.Census &amp; Reference Benchmarks'!S58)</f>
        <v>0</v>
      </c>
      <c r="R58" s="367">
        <f>IF('2.Census &amp; Reference Benchmarks'!Q58="FT",IF(OR(G58 &lt;= DATEVALUE("3/1/2020"), G58 = ""),177.14,( (IF(OR(I58 = "", I58 &gt; DATEVALUE("3/31/2020")), DATEVALUE("3/31/2020"),I58) -G58)/ 31) *177.14),IF('2.Census &amp; Reference Benchmarks'!R58="",0,'2.Census &amp; Reference Benchmarks'!R58))</f>
        <v>0</v>
      </c>
      <c r="S58" s="488" t="str">
        <f>IFERROR(IF(AND( I58 &lt; '1. Summary for SBA'!$J$7,'1. Summary for SBA'!$J$7 &lt;&gt; ""),0,IF(K58 = "Yes", 0,IF(OR(R58= "", R58 + P58+N58 = 0),"",(M58+O58+Q58)/(R58+P58+N58)))),0)</f>
        <v/>
      </c>
      <c r="T58" s="488" t="str">
        <f t="shared" si="6"/>
        <v/>
      </c>
      <c r="U58" s="488" t="str">
        <f>IF(T58 = "", "",SUM('3.Weekly Hours &amp; Wage Activity'!AI58:BF58))</f>
        <v/>
      </c>
      <c r="V58" s="489" t="str">
        <f>IF(U58 = "", "",SUM(IF(COUNTIF('3.Weekly Hours &amp; Wage Activity'!J58:Q58, "&lt;&gt;FT") = 0, COLUMNS('3.Weekly Hours &amp; Wage Activity'!J58:AG58) * 40, '3.Weekly Hours &amp; Wage Activity'!J58:AG58)))</f>
        <v/>
      </c>
      <c r="W58" s="490" t="str">
        <f t="shared" si="7"/>
        <v/>
      </c>
      <c r="X58" s="553" t="str">
        <f t="shared" si="1"/>
        <v/>
      </c>
      <c r="Y58" s="491" t="str">
        <f t="shared" si="2"/>
        <v/>
      </c>
      <c r="Z58" s="490">
        <f t="shared" si="8"/>
        <v>0</v>
      </c>
      <c r="AA58" s="377">
        <f t="shared" si="4"/>
        <v>0</v>
      </c>
    </row>
    <row r="59" spans="2:27" x14ac:dyDescent="0.25">
      <c r="B59" s="56">
        <f>IF('3.Weekly Hours &amp; Wage Activity'!B59 &lt;&gt;"", '3.Weekly Hours &amp; Wage Activity'!B59,"")</f>
        <v>0</v>
      </c>
      <c r="C59" s="56">
        <f>IF('3.Weekly Hours &amp; Wage Activity'!C59 &lt;&gt;"", '3.Weekly Hours &amp; Wage Activity'!C59,"")</f>
        <v>0</v>
      </c>
      <c r="D59" s="57" t="str">
        <f>IF('3.Weekly Hours &amp; Wage Activity'!D59 &lt;&gt;"", '3.Weekly Hours &amp; Wage Activity'!D59,"")</f>
        <v/>
      </c>
      <c r="E59" s="56" t="str">
        <f>IF('3.Weekly Hours &amp; Wage Activity'!E59 &lt;&gt;"", '3.Weekly Hours &amp; Wage Activity'!E59,"")</f>
        <v/>
      </c>
      <c r="F59" s="353" t="str">
        <f>IF('3.Weekly Hours &amp; Wage Activity'!F59 &lt;&gt;"", '3.Weekly Hours &amp; Wage Activity'!F59,"")</f>
        <v/>
      </c>
      <c r="G59" s="58" t="str">
        <f>IF('3.Weekly Hours &amp; Wage Activity'!G59 &lt;&gt;"", '3.Weekly Hours &amp; Wage Activity'!G59,"")</f>
        <v/>
      </c>
      <c r="H59" s="58" t="str">
        <f>IF('2.Census &amp; Reference Benchmarks'!H59 = "", "", '2.Census &amp; Reference Benchmarks'!H59)</f>
        <v/>
      </c>
      <c r="I59" s="58" t="str">
        <f>IF('3.Weekly Hours &amp; Wage Activity'!H59 &lt;&gt;"", '3.Weekly Hours &amp; Wage Activity'!H59,"")</f>
        <v/>
      </c>
      <c r="J59" s="374" t="str">
        <f>IF('3.Weekly Hours &amp; Wage Activity'!I59 &lt;&gt;"", '3.Weekly Hours &amp; Wage Activity'!I59,"")</f>
        <v/>
      </c>
      <c r="K59" s="376" t="str">
        <f>IF('7.Safe Harbor Input Data &amp; Calc'!Q61 &lt;&gt; "", '7.Safe Harbor Input Data &amp; Calc'!Q61, "")</f>
        <v>No</v>
      </c>
      <c r="L59" s="59" t="str">
        <f>IF('2.Census &amp; Reference Benchmarks'!T59&lt;&gt; "",'2.Census &amp; Reference Benchmarks'!T59,"")</f>
        <v/>
      </c>
      <c r="M59" s="35">
        <f>IF('2.Census &amp; Reference Benchmarks'!M59 = "", 0,'2.Census &amp; Reference Benchmarks'!M59)</f>
        <v>0</v>
      </c>
      <c r="N59" s="366">
        <f>IF('5. Wage &amp; FTE Reductions'!BC59 = "", 0,'5. Wage &amp; FTE Reductions'!BC59)</f>
        <v>0</v>
      </c>
      <c r="O59" s="35">
        <f>IF('2.Census &amp; Reference Benchmarks'!P59 = "", 0,'2.Census &amp; Reference Benchmarks'!P59)</f>
        <v>0</v>
      </c>
      <c r="P59" s="367">
        <f>IF('5. Wage &amp; FTE Reductions'!BE59 = "", 0, '5. Wage &amp; FTE Reductions'!BE59)</f>
        <v>0</v>
      </c>
      <c r="Q59" s="60">
        <f>IF('2.Census &amp; Reference Benchmarks'!S59 = "", 0, '2.Census &amp; Reference Benchmarks'!S59)</f>
        <v>0</v>
      </c>
      <c r="R59" s="367">
        <f>IF('2.Census &amp; Reference Benchmarks'!Q59="FT",IF(OR(G59 &lt;= DATEVALUE("3/1/2020"), G59 = ""),177.14,( (IF(OR(I59 = "", I59 &gt; DATEVALUE("3/31/2020")), DATEVALUE("3/31/2020"),I59) -G59)/ 31) *177.14),IF('2.Census &amp; Reference Benchmarks'!R59="",0,'2.Census &amp; Reference Benchmarks'!R59))</f>
        <v>0</v>
      </c>
      <c r="S59" s="488" t="str">
        <f>IFERROR(IF(AND( I59 &lt; '1. Summary for SBA'!$J$7,'1. Summary for SBA'!$J$7 &lt;&gt; ""),0,IF(K59 = "Yes", 0,IF(OR(R59= "", R59 + P59+N59 = 0),"",(M59+O59+Q59)/(R59+P59+N59)))),0)</f>
        <v/>
      </c>
      <c r="T59" s="488" t="str">
        <f t="shared" si="6"/>
        <v/>
      </c>
      <c r="U59" s="488" t="str">
        <f>IF(T59 = "", "",SUM('3.Weekly Hours &amp; Wage Activity'!AI59:BF59))</f>
        <v/>
      </c>
      <c r="V59" s="489" t="str">
        <f>IF(U59 = "", "",SUM(IF(COUNTIF('3.Weekly Hours &amp; Wage Activity'!J59:Q59, "&lt;&gt;FT") = 0, COLUMNS('3.Weekly Hours &amp; Wage Activity'!J59:AG59) * 40, '3.Weekly Hours &amp; Wage Activity'!J59:AG59)))</f>
        <v/>
      </c>
      <c r="W59" s="490" t="str">
        <f t="shared" si="7"/>
        <v/>
      </c>
      <c r="X59" s="553" t="str">
        <f t="shared" si="1"/>
        <v/>
      </c>
      <c r="Y59" s="491" t="str">
        <f t="shared" si="2"/>
        <v/>
      </c>
      <c r="Z59" s="490">
        <f t="shared" si="8"/>
        <v>0</v>
      </c>
      <c r="AA59" s="377">
        <f t="shared" si="4"/>
        <v>0</v>
      </c>
    </row>
    <row r="60" spans="2:27" x14ac:dyDescent="0.25">
      <c r="B60" s="56">
        <f>IF('3.Weekly Hours &amp; Wage Activity'!B60 &lt;&gt;"", '3.Weekly Hours &amp; Wage Activity'!B60,"")</f>
        <v>0</v>
      </c>
      <c r="C60" s="56">
        <f>IF('3.Weekly Hours &amp; Wage Activity'!C60 &lt;&gt;"", '3.Weekly Hours &amp; Wage Activity'!C60,"")</f>
        <v>0</v>
      </c>
      <c r="D60" s="57" t="str">
        <f>IF('3.Weekly Hours &amp; Wage Activity'!D60 &lt;&gt;"", '3.Weekly Hours &amp; Wage Activity'!D60,"")</f>
        <v/>
      </c>
      <c r="E60" s="56" t="str">
        <f>IF('3.Weekly Hours &amp; Wage Activity'!E60 &lt;&gt;"", '3.Weekly Hours &amp; Wage Activity'!E60,"")</f>
        <v/>
      </c>
      <c r="F60" s="353" t="str">
        <f>IF('3.Weekly Hours &amp; Wage Activity'!F60 &lt;&gt;"", '3.Weekly Hours &amp; Wage Activity'!F60,"")</f>
        <v/>
      </c>
      <c r="G60" s="58" t="str">
        <f>IF('3.Weekly Hours &amp; Wage Activity'!G60 &lt;&gt;"", '3.Weekly Hours &amp; Wage Activity'!G60,"")</f>
        <v/>
      </c>
      <c r="H60" s="58" t="str">
        <f>IF('2.Census &amp; Reference Benchmarks'!H60 = "", "", '2.Census &amp; Reference Benchmarks'!H60)</f>
        <v/>
      </c>
      <c r="I60" s="58" t="str">
        <f>IF('3.Weekly Hours &amp; Wage Activity'!H60 &lt;&gt;"", '3.Weekly Hours &amp; Wage Activity'!H60,"")</f>
        <v/>
      </c>
      <c r="J60" s="374" t="str">
        <f>IF('3.Weekly Hours &amp; Wage Activity'!I60 &lt;&gt;"", '3.Weekly Hours &amp; Wage Activity'!I60,"")</f>
        <v/>
      </c>
      <c r="K60" s="376" t="str">
        <f>IF('7.Safe Harbor Input Data &amp; Calc'!Q62 &lt;&gt; "", '7.Safe Harbor Input Data &amp; Calc'!Q62, "")</f>
        <v>No</v>
      </c>
      <c r="L60" s="59" t="str">
        <f>IF('2.Census &amp; Reference Benchmarks'!T60&lt;&gt; "",'2.Census &amp; Reference Benchmarks'!T60,"")</f>
        <v/>
      </c>
      <c r="M60" s="35">
        <f>IF('2.Census &amp; Reference Benchmarks'!M60 = "", 0,'2.Census &amp; Reference Benchmarks'!M60)</f>
        <v>0</v>
      </c>
      <c r="N60" s="366">
        <f>IF('5. Wage &amp; FTE Reductions'!BC60 = "", 0,'5. Wage &amp; FTE Reductions'!BC60)</f>
        <v>0</v>
      </c>
      <c r="O60" s="35">
        <f>IF('2.Census &amp; Reference Benchmarks'!P60 = "", 0,'2.Census &amp; Reference Benchmarks'!P60)</f>
        <v>0</v>
      </c>
      <c r="P60" s="367">
        <f>IF('5. Wage &amp; FTE Reductions'!BE60 = "", 0, '5. Wage &amp; FTE Reductions'!BE60)</f>
        <v>0</v>
      </c>
      <c r="Q60" s="60">
        <f>IF('2.Census &amp; Reference Benchmarks'!S60 = "", 0, '2.Census &amp; Reference Benchmarks'!S60)</f>
        <v>0</v>
      </c>
      <c r="R60" s="367">
        <f>IF('2.Census &amp; Reference Benchmarks'!Q60="FT",IF(OR(G60 &lt;= DATEVALUE("3/1/2020"), G60 = ""),177.14,( (IF(OR(I60 = "", I60 &gt; DATEVALUE("3/31/2020")), DATEVALUE("3/31/2020"),I60) -G60)/ 31) *177.14),IF('2.Census &amp; Reference Benchmarks'!R60="",0,'2.Census &amp; Reference Benchmarks'!R60))</f>
        <v>0</v>
      </c>
      <c r="S60" s="488" t="str">
        <f>IFERROR(IF(AND( I60 &lt; '1. Summary for SBA'!$J$7,'1. Summary for SBA'!$J$7 &lt;&gt; ""),0,IF(K60 = "Yes", 0,IF(OR(R60= "", R60 + P60+N60 = 0),"",(M60+O60+Q60)/(R60+P60+N60)))),0)</f>
        <v/>
      </c>
      <c r="T60" s="488" t="str">
        <f t="shared" si="6"/>
        <v/>
      </c>
      <c r="U60" s="488" t="str">
        <f>IF(T60 = "", "",SUM('3.Weekly Hours &amp; Wage Activity'!AI60:BF60))</f>
        <v/>
      </c>
      <c r="V60" s="489" t="str">
        <f>IF(U60 = "", "",SUM(IF(COUNTIF('3.Weekly Hours &amp; Wage Activity'!J60:Q60, "&lt;&gt;FT") = 0, COLUMNS('3.Weekly Hours &amp; Wage Activity'!J60:AG60) * 40, '3.Weekly Hours &amp; Wage Activity'!J60:AG60)))</f>
        <v/>
      </c>
      <c r="W60" s="490" t="str">
        <f t="shared" si="7"/>
        <v/>
      </c>
      <c r="X60" s="553" t="str">
        <f t="shared" si="1"/>
        <v/>
      </c>
      <c r="Y60" s="491" t="str">
        <f t="shared" si="2"/>
        <v/>
      </c>
      <c r="Z60" s="490">
        <f t="shared" si="8"/>
        <v>0</v>
      </c>
      <c r="AA60" s="377">
        <f t="shared" si="4"/>
        <v>0</v>
      </c>
    </row>
    <row r="61" spans="2:27" x14ac:dyDescent="0.25">
      <c r="B61" s="56">
        <f>IF('3.Weekly Hours &amp; Wage Activity'!B61 &lt;&gt;"", '3.Weekly Hours &amp; Wage Activity'!B61,"")</f>
        <v>0</v>
      </c>
      <c r="C61" s="56">
        <f>IF('3.Weekly Hours &amp; Wage Activity'!C61 &lt;&gt;"", '3.Weekly Hours &amp; Wage Activity'!C61,"")</f>
        <v>0</v>
      </c>
      <c r="D61" s="57" t="str">
        <f>IF('3.Weekly Hours &amp; Wage Activity'!D61 &lt;&gt;"", '3.Weekly Hours &amp; Wage Activity'!D61,"")</f>
        <v/>
      </c>
      <c r="E61" s="56" t="str">
        <f>IF('3.Weekly Hours &amp; Wage Activity'!E61 &lt;&gt;"", '3.Weekly Hours &amp; Wage Activity'!E61,"")</f>
        <v/>
      </c>
      <c r="F61" s="353" t="str">
        <f>IF('3.Weekly Hours &amp; Wage Activity'!F61 &lt;&gt;"", '3.Weekly Hours &amp; Wage Activity'!F61,"")</f>
        <v/>
      </c>
      <c r="G61" s="58" t="str">
        <f>IF('3.Weekly Hours &amp; Wage Activity'!G61 &lt;&gt;"", '3.Weekly Hours &amp; Wage Activity'!G61,"")</f>
        <v/>
      </c>
      <c r="H61" s="58" t="str">
        <f>IF('2.Census &amp; Reference Benchmarks'!H61 = "", "", '2.Census &amp; Reference Benchmarks'!H61)</f>
        <v/>
      </c>
      <c r="I61" s="58" t="str">
        <f>IF('3.Weekly Hours &amp; Wage Activity'!H61 &lt;&gt;"", '3.Weekly Hours &amp; Wage Activity'!H61,"")</f>
        <v/>
      </c>
      <c r="J61" s="374" t="str">
        <f>IF('3.Weekly Hours &amp; Wage Activity'!I61 &lt;&gt;"", '3.Weekly Hours &amp; Wage Activity'!I61,"")</f>
        <v/>
      </c>
      <c r="K61" s="376" t="str">
        <f>IF('7.Safe Harbor Input Data &amp; Calc'!Q63 &lt;&gt; "", '7.Safe Harbor Input Data &amp; Calc'!Q63, "")</f>
        <v>No</v>
      </c>
      <c r="L61" s="59" t="str">
        <f>IF('2.Census &amp; Reference Benchmarks'!T61&lt;&gt; "",'2.Census &amp; Reference Benchmarks'!T61,"")</f>
        <v/>
      </c>
      <c r="M61" s="35">
        <f>IF('2.Census &amp; Reference Benchmarks'!M61 = "", 0,'2.Census &amp; Reference Benchmarks'!M61)</f>
        <v>0</v>
      </c>
      <c r="N61" s="366">
        <f>IF('5. Wage &amp; FTE Reductions'!BC61 = "", 0,'5. Wage &amp; FTE Reductions'!BC61)</f>
        <v>0</v>
      </c>
      <c r="O61" s="35">
        <f>IF('2.Census &amp; Reference Benchmarks'!P61 = "", 0,'2.Census &amp; Reference Benchmarks'!P61)</f>
        <v>0</v>
      </c>
      <c r="P61" s="367">
        <f>IF('5. Wage &amp; FTE Reductions'!BE61 = "", 0, '5. Wage &amp; FTE Reductions'!BE61)</f>
        <v>0</v>
      </c>
      <c r="Q61" s="60">
        <f>IF('2.Census &amp; Reference Benchmarks'!S61 = "", 0, '2.Census &amp; Reference Benchmarks'!S61)</f>
        <v>0</v>
      </c>
      <c r="R61" s="367">
        <f>IF('2.Census &amp; Reference Benchmarks'!Q61="FT",IF(OR(G61 &lt;= DATEVALUE("3/1/2020"), G61 = ""),177.14,( (IF(OR(I61 = "", I61 &gt; DATEVALUE("3/31/2020")), DATEVALUE("3/31/2020"),I61) -G61)/ 31) *177.14),IF('2.Census &amp; Reference Benchmarks'!R61="",0,'2.Census &amp; Reference Benchmarks'!R61))</f>
        <v>0</v>
      </c>
      <c r="S61" s="488" t="str">
        <f>IFERROR(IF(AND( I61 &lt; '1. Summary for SBA'!$J$7,'1. Summary for SBA'!$J$7 &lt;&gt; ""),0,IF(K61 = "Yes", 0,IF(OR(R61= "", R61 + P61+N61 = 0),"",(M61+O61+Q61)/(R61+P61+N61)))),0)</f>
        <v/>
      </c>
      <c r="T61" s="488" t="str">
        <f t="shared" si="6"/>
        <v/>
      </c>
      <c r="U61" s="488" t="str">
        <f>IF(T61 = "", "",SUM('3.Weekly Hours &amp; Wage Activity'!AI61:BF61))</f>
        <v/>
      </c>
      <c r="V61" s="489" t="str">
        <f>IF(U61 = "", "",SUM(IF(COUNTIF('3.Weekly Hours &amp; Wage Activity'!J61:Q61, "&lt;&gt;FT") = 0, COLUMNS('3.Weekly Hours &amp; Wage Activity'!J61:AG61) * 40, '3.Weekly Hours &amp; Wage Activity'!J61:AG61)))</f>
        <v/>
      </c>
      <c r="W61" s="490" t="str">
        <f t="shared" si="7"/>
        <v/>
      </c>
      <c r="X61" s="553" t="str">
        <f t="shared" si="1"/>
        <v/>
      </c>
      <c r="Y61" s="491" t="str">
        <f t="shared" si="2"/>
        <v/>
      </c>
      <c r="Z61" s="490">
        <f t="shared" si="8"/>
        <v>0</v>
      </c>
      <c r="AA61" s="377">
        <f t="shared" si="4"/>
        <v>0</v>
      </c>
    </row>
    <row r="62" spans="2:27" x14ac:dyDescent="0.25">
      <c r="B62" s="56">
        <f>IF('3.Weekly Hours &amp; Wage Activity'!B62 &lt;&gt;"", '3.Weekly Hours &amp; Wage Activity'!B62,"")</f>
        <v>0</v>
      </c>
      <c r="C62" s="56">
        <f>IF('3.Weekly Hours &amp; Wage Activity'!C62 &lt;&gt;"", '3.Weekly Hours &amp; Wage Activity'!C62,"")</f>
        <v>0</v>
      </c>
      <c r="D62" s="57" t="str">
        <f>IF('3.Weekly Hours &amp; Wage Activity'!D62 &lt;&gt;"", '3.Weekly Hours &amp; Wage Activity'!D62,"")</f>
        <v/>
      </c>
      <c r="E62" s="56" t="str">
        <f>IF('3.Weekly Hours &amp; Wage Activity'!E62 &lt;&gt;"", '3.Weekly Hours &amp; Wage Activity'!E62,"")</f>
        <v/>
      </c>
      <c r="F62" s="353" t="str">
        <f>IF('3.Weekly Hours &amp; Wage Activity'!F62 &lt;&gt;"", '3.Weekly Hours &amp; Wage Activity'!F62,"")</f>
        <v/>
      </c>
      <c r="G62" s="58" t="str">
        <f>IF('3.Weekly Hours &amp; Wage Activity'!G62 &lt;&gt;"", '3.Weekly Hours &amp; Wage Activity'!G62,"")</f>
        <v/>
      </c>
      <c r="H62" s="58" t="str">
        <f>IF('2.Census &amp; Reference Benchmarks'!H62 = "", "", '2.Census &amp; Reference Benchmarks'!H62)</f>
        <v/>
      </c>
      <c r="I62" s="58" t="str">
        <f>IF('3.Weekly Hours &amp; Wage Activity'!H62 &lt;&gt;"", '3.Weekly Hours &amp; Wage Activity'!H62,"")</f>
        <v/>
      </c>
      <c r="J62" s="374" t="str">
        <f>IF('3.Weekly Hours &amp; Wage Activity'!I62 &lt;&gt;"", '3.Weekly Hours &amp; Wage Activity'!I62,"")</f>
        <v/>
      </c>
      <c r="K62" s="376" t="str">
        <f>IF('7.Safe Harbor Input Data &amp; Calc'!Q64 &lt;&gt; "", '7.Safe Harbor Input Data &amp; Calc'!Q64, "")</f>
        <v>No</v>
      </c>
      <c r="L62" s="59" t="str">
        <f>IF('2.Census &amp; Reference Benchmarks'!T62&lt;&gt; "",'2.Census &amp; Reference Benchmarks'!T62,"")</f>
        <v/>
      </c>
      <c r="M62" s="35">
        <f>IF('2.Census &amp; Reference Benchmarks'!M62 = "", 0,'2.Census &amp; Reference Benchmarks'!M62)</f>
        <v>0</v>
      </c>
      <c r="N62" s="366">
        <f>IF('5. Wage &amp; FTE Reductions'!BC62 = "", 0,'5. Wage &amp; FTE Reductions'!BC62)</f>
        <v>0</v>
      </c>
      <c r="O62" s="35">
        <f>IF('2.Census &amp; Reference Benchmarks'!P62 = "", 0,'2.Census &amp; Reference Benchmarks'!P62)</f>
        <v>0</v>
      </c>
      <c r="P62" s="367">
        <f>IF('5. Wage &amp; FTE Reductions'!BE62 = "", 0, '5. Wage &amp; FTE Reductions'!BE62)</f>
        <v>0</v>
      </c>
      <c r="Q62" s="60">
        <f>IF('2.Census &amp; Reference Benchmarks'!S62 = "", 0, '2.Census &amp; Reference Benchmarks'!S62)</f>
        <v>0</v>
      </c>
      <c r="R62" s="367">
        <f>IF('2.Census &amp; Reference Benchmarks'!Q62="FT",IF(OR(G62 &lt;= DATEVALUE("3/1/2020"), G62 = ""),177.14,( (IF(OR(I62 = "", I62 &gt; DATEVALUE("3/31/2020")), DATEVALUE("3/31/2020"),I62) -G62)/ 31) *177.14),IF('2.Census &amp; Reference Benchmarks'!R62="",0,'2.Census &amp; Reference Benchmarks'!R62))</f>
        <v>0</v>
      </c>
      <c r="S62" s="488" t="str">
        <f>IFERROR(IF(AND( I62 &lt; '1. Summary for SBA'!$J$7,'1. Summary for SBA'!$J$7 &lt;&gt; ""),0,IF(K62 = "Yes", 0,IF(OR(R62= "", R62 + P62+N62 = 0),"",(M62+O62+Q62)/(R62+P62+N62)))),0)</f>
        <v/>
      </c>
      <c r="T62" s="488" t="str">
        <f t="shared" si="6"/>
        <v/>
      </c>
      <c r="U62" s="488" t="str">
        <f>IF(T62 = "", "",SUM('3.Weekly Hours &amp; Wage Activity'!AI62:BF62))</f>
        <v/>
      </c>
      <c r="V62" s="489" t="str">
        <f>IF(U62 = "", "",SUM(IF(COUNTIF('3.Weekly Hours &amp; Wage Activity'!J62:Q62, "&lt;&gt;FT") = 0, COLUMNS('3.Weekly Hours &amp; Wage Activity'!J62:AG62) * 40, '3.Weekly Hours &amp; Wage Activity'!J62:AG62)))</f>
        <v/>
      </c>
      <c r="W62" s="490" t="str">
        <f t="shared" si="7"/>
        <v/>
      </c>
      <c r="X62" s="553" t="str">
        <f t="shared" si="1"/>
        <v/>
      </c>
      <c r="Y62" s="491" t="str">
        <f t="shared" si="2"/>
        <v/>
      </c>
      <c r="Z62" s="490">
        <f t="shared" si="8"/>
        <v>0</v>
      </c>
      <c r="AA62" s="377">
        <f t="shared" si="4"/>
        <v>0</v>
      </c>
    </row>
    <row r="63" spans="2:27" x14ac:dyDescent="0.25">
      <c r="B63" s="56">
        <f>IF('3.Weekly Hours &amp; Wage Activity'!B63 &lt;&gt;"", '3.Weekly Hours &amp; Wage Activity'!B63,"")</f>
        <v>0</v>
      </c>
      <c r="C63" s="56">
        <f>IF('3.Weekly Hours &amp; Wage Activity'!C63 &lt;&gt;"", '3.Weekly Hours &amp; Wage Activity'!C63,"")</f>
        <v>0</v>
      </c>
      <c r="D63" s="57" t="str">
        <f>IF('3.Weekly Hours &amp; Wage Activity'!D63 &lt;&gt;"", '3.Weekly Hours &amp; Wage Activity'!D63,"")</f>
        <v/>
      </c>
      <c r="E63" s="56" t="str">
        <f>IF('3.Weekly Hours &amp; Wage Activity'!E63 &lt;&gt;"", '3.Weekly Hours &amp; Wage Activity'!E63,"")</f>
        <v/>
      </c>
      <c r="F63" s="353" t="str">
        <f>IF('3.Weekly Hours &amp; Wage Activity'!F63 &lt;&gt;"", '3.Weekly Hours &amp; Wage Activity'!F63,"")</f>
        <v/>
      </c>
      <c r="G63" s="58" t="str">
        <f>IF('3.Weekly Hours &amp; Wage Activity'!G63 &lt;&gt;"", '3.Weekly Hours &amp; Wage Activity'!G63,"")</f>
        <v/>
      </c>
      <c r="H63" s="58" t="str">
        <f>IF('2.Census &amp; Reference Benchmarks'!H63 = "", "", '2.Census &amp; Reference Benchmarks'!H63)</f>
        <v/>
      </c>
      <c r="I63" s="58" t="str">
        <f>IF('3.Weekly Hours &amp; Wage Activity'!H63 &lt;&gt;"", '3.Weekly Hours &amp; Wage Activity'!H63,"")</f>
        <v/>
      </c>
      <c r="J63" s="374" t="str">
        <f>IF('3.Weekly Hours &amp; Wage Activity'!I63 &lt;&gt;"", '3.Weekly Hours &amp; Wage Activity'!I63,"")</f>
        <v/>
      </c>
      <c r="K63" s="376" t="str">
        <f>IF('7.Safe Harbor Input Data &amp; Calc'!Q65 &lt;&gt; "", '7.Safe Harbor Input Data &amp; Calc'!Q65, "")</f>
        <v>No</v>
      </c>
      <c r="L63" s="59" t="str">
        <f>IF('2.Census &amp; Reference Benchmarks'!T63&lt;&gt; "",'2.Census &amp; Reference Benchmarks'!T63,"")</f>
        <v/>
      </c>
      <c r="M63" s="35">
        <f>IF('2.Census &amp; Reference Benchmarks'!M63 = "", 0,'2.Census &amp; Reference Benchmarks'!M63)</f>
        <v>0</v>
      </c>
      <c r="N63" s="366">
        <f>IF('5. Wage &amp; FTE Reductions'!BC63 = "", 0,'5. Wage &amp; FTE Reductions'!BC63)</f>
        <v>0</v>
      </c>
      <c r="O63" s="35">
        <f>IF('2.Census &amp; Reference Benchmarks'!P63 = "", 0,'2.Census &amp; Reference Benchmarks'!P63)</f>
        <v>0</v>
      </c>
      <c r="P63" s="367">
        <f>IF('5. Wage &amp; FTE Reductions'!BE63 = "", 0, '5. Wage &amp; FTE Reductions'!BE63)</f>
        <v>0</v>
      </c>
      <c r="Q63" s="60">
        <f>IF('2.Census &amp; Reference Benchmarks'!S63 = "", 0, '2.Census &amp; Reference Benchmarks'!S63)</f>
        <v>0</v>
      </c>
      <c r="R63" s="367">
        <f>IF('2.Census &amp; Reference Benchmarks'!Q63="FT",IF(OR(G63 &lt;= DATEVALUE("3/1/2020"), G63 = ""),177.14,( (IF(OR(I63 = "", I63 &gt; DATEVALUE("3/31/2020")), DATEVALUE("3/31/2020"),I63) -G63)/ 31) *177.14),IF('2.Census &amp; Reference Benchmarks'!R63="",0,'2.Census &amp; Reference Benchmarks'!R63))</f>
        <v>0</v>
      </c>
      <c r="S63" s="488" t="str">
        <f>IFERROR(IF(AND( I63 &lt; '1. Summary for SBA'!$J$7,'1. Summary for SBA'!$J$7 &lt;&gt; ""),0,IF(K63 = "Yes", 0,IF(OR(R63= "", R63 + P63+N63 = 0),"",(M63+O63+Q63)/(R63+P63+N63)))),0)</f>
        <v/>
      </c>
      <c r="T63" s="488" t="str">
        <f t="shared" si="6"/>
        <v/>
      </c>
      <c r="U63" s="488" t="str">
        <f>IF(T63 = "", "",SUM('3.Weekly Hours &amp; Wage Activity'!AI63:BF63))</f>
        <v/>
      </c>
      <c r="V63" s="489" t="str">
        <f>IF(U63 = "", "",SUM(IF(COUNTIF('3.Weekly Hours &amp; Wage Activity'!J63:Q63, "&lt;&gt;FT") = 0, COLUMNS('3.Weekly Hours &amp; Wage Activity'!J63:AG63) * 40, '3.Weekly Hours &amp; Wage Activity'!J63:AG63)))</f>
        <v/>
      </c>
      <c r="W63" s="490" t="str">
        <f t="shared" si="7"/>
        <v/>
      </c>
      <c r="X63" s="553" t="str">
        <f t="shared" si="1"/>
        <v/>
      </c>
      <c r="Y63" s="491" t="str">
        <f t="shared" si="2"/>
        <v/>
      </c>
      <c r="Z63" s="490">
        <f t="shared" si="8"/>
        <v>0</v>
      </c>
      <c r="AA63" s="377">
        <f t="shared" si="4"/>
        <v>0</v>
      </c>
    </row>
    <row r="64" spans="2:27" x14ac:dyDescent="0.25">
      <c r="B64" s="56">
        <f>IF('3.Weekly Hours &amp; Wage Activity'!B64 &lt;&gt;"", '3.Weekly Hours &amp; Wage Activity'!B64,"")</f>
        <v>0</v>
      </c>
      <c r="C64" s="56">
        <f>IF('3.Weekly Hours &amp; Wage Activity'!C64 &lt;&gt;"", '3.Weekly Hours &amp; Wage Activity'!C64,"")</f>
        <v>0</v>
      </c>
      <c r="D64" s="57" t="str">
        <f>IF('3.Weekly Hours &amp; Wage Activity'!D64 &lt;&gt;"", '3.Weekly Hours &amp; Wage Activity'!D64,"")</f>
        <v/>
      </c>
      <c r="E64" s="56" t="str">
        <f>IF('3.Weekly Hours &amp; Wage Activity'!E64 &lt;&gt;"", '3.Weekly Hours &amp; Wage Activity'!E64,"")</f>
        <v/>
      </c>
      <c r="F64" s="353" t="str">
        <f>IF('3.Weekly Hours &amp; Wage Activity'!F64 &lt;&gt;"", '3.Weekly Hours &amp; Wage Activity'!F64,"")</f>
        <v/>
      </c>
      <c r="G64" s="58" t="str">
        <f>IF('3.Weekly Hours &amp; Wage Activity'!G64 &lt;&gt;"", '3.Weekly Hours &amp; Wage Activity'!G64,"")</f>
        <v/>
      </c>
      <c r="H64" s="58" t="str">
        <f>IF('2.Census &amp; Reference Benchmarks'!H64 = "", "", '2.Census &amp; Reference Benchmarks'!H64)</f>
        <v/>
      </c>
      <c r="I64" s="58" t="str">
        <f>IF('3.Weekly Hours &amp; Wage Activity'!H64 &lt;&gt;"", '3.Weekly Hours &amp; Wage Activity'!H64,"")</f>
        <v/>
      </c>
      <c r="J64" s="374" t="str">
        <f>IF('3.Weekly Hours &amp; Wage Activity'!I64 &lt;&gt;"", '3.Weekly Hours &amp; Wage Activity'!I64,"")</f>
        <v/>
      </c>
      <c r="K64" s="376" t="str">
        <f>IF('7.Safe Harbor Input Data &amp; Calc'!Q66 &lt;&gt; "", '7.Safe Harbor Input Data &amp; Calc'!Q66, "")</f>
        <v>No</v>
      </c>
      <c r="L64" s="59" t="str">
        <f>IF('2.Census &amp; Reference Benchmarks'!T64&lt;&gt; "",'2.Census &amp; Reference Benchmarks'!T64,"")</f>
        <v/>
      </c>
      <c r="M64" s="35">
        <f>IF('2.Census &amp; Reference Benchmarks'!M64 = "", 0,'2.Census &amp; Reference Benchmarks'!M64)</f>
        <v>0</v>
      </c>
      <c r="N64" s="366">
        <f>IF('5. Wage &amp; FTE Reductions'!BC64 = "", 0,'5. Wage &amp; FTE Reductions'!BC64)</f>
        <v>0</v>
      </c>
      <c r="O64" s="35">
        <f>IF('2.Census &amp; Reference Benchmarks'!P64 = "", 0,'2.Census &amp; Reference Benchmarks'!P64)</f>
        <v>0</v>
      </c>
      <c r="P64" s="367">
        <f>IF('5. Wage &amp; FTE Reductions'!BE64 = "", 0, '5. Wage &amp; FTE Reductions'!BE64)</f>
        <v>0</v>
      </c>
      <c r="Q64" s="60">
        <f>IF('2.Census &amp; Reference Benchmarks'!S64 = "", 0, '2.Census &amp; Reference Benchmarks'!S64)</f>
        <v>0</v>
      </c>
      <c r="R64" s="367">
        <f>IF('2.Census &amp; Reference Benchmarks'!Q64="FT",IF(OR(G64 &lt;= DATEVALUE("3/1/2020"), G64 = ""),177.14,( (IF(OR(I64 = "", I64 &gt; DATEVALUE("3/31/2020")), DATEVALUE("3/31/2020"),I64) -G64)/ 31) *177.14),IF('2.Census &amp; Reference Benchmarks'!R64="",0,'2.Census &amp; Reference Benchmarks'!R64))</f>
        <v>0</v>
      </c>
      <c r="S64" s="488" t="str">
        <f>IFERROR(IF(AND( I64 &lt; '1. Summary for SBA'!$J$7,'1. Summary for SBA'!$J$7 &lt;&gt; ""),0,IF(K64 = "Yes", 0,IF(OR(R64= "", R64 + P64+N64 = 0),"",(M64+O64+Q64)/(R64+P64+N64)))),0)</f>
        <v/>
      </c>
      <c r="T64" s="488" t="str">
        <f t="shared" si="6"/>
        <v/>
      </c>
      <c r="U64" s="488" t="str">
        <f>IF(T64 = "", "",SUM('3.Weekly Hours &amp; Wage Activity'!AI64:BF64))</f>
        <v/>
      </c>
      <c r="V64" s="489" t="str">
        <f>IF(U64 = "", "",SUM(IF(COUNTIF('3.Weekly Hours &amp; Wage Activity'!J64:Q64, "&lt;&gt;FT") = 0, COLUMNS('3.Weekly Hours &amp; Wage Activity'!J64:AG64) * 40, '3.Weekly Hours &amp; Wage Activity'!J64:AG64)))</f>
        <v/>
      </c>
      <c r="W64" s="490" t="str">
        <f t="shared" si="7"/>
        <v/>
      </c>
      <c r="X64" s="553" t="str">
        <f t="shared" si="1"/>
        <v/>
      </c>
      <c r="Y64" s="491" t="str">
        <f t="shared" si="2"/>
        <v/>
      </c>
      <c r="Z64" s="490">
        <f t="shared" si="8"/>
        <v>0</v>
      </c>
      <c r="AA64" s="377">
        <f t="shared" si="4"/>
        <v>0</v>
      </c>
    </row>
    <row r="65" spans="2:27" x14ac:dyDescent="0.25">
      <c r="B65" s="56">
        <f>IF('3.Weekly Hours &amp; Wage Activity'!B65 &lt;&gt;"", '3.Weekly Hours &amp; Wage Activity'!B65,"")</f>
        <v>0</v>
      </c>
      <c r="C65" s="56">
        <f>IF('3.Weekly Hours &amp; Wage Activity'!C65 &lt;&gt;"", '3.Weekly Hours &amp; Wage Activity'!C65,"")</f>
        <v>0</v>
      </c>
      <c r="D65" s="57" t="str">
        <f>IF('3.Weekly Hours &amp; Wage Activity'!D65 &lt;&gt;"", '3.Weekly Hours &amp; Wage Activity'!D65,"")</f>
        <v/>
      </c>
      <c r="E65" s="56" t="str">
        <f>IF('3.Weekly Hours &amp; Wage Activity'!E65 &lt;&gt;"", '3.Weekly Hours &amp; Wage Activity'!E65,"")</f>
        <v/>
      </c>
      <c r="F65" s="353" t="str">
        <f>IF('3.Weekly Hours &amp; Wage Activity'!F65 &lt;&gt;"", '3.Weekly Hours &amp; Wage Activity'!F65,"")</f>
        <v/>
      </c>
      <c r="G65" s="58" t="str">
        <f>IF('3.Weekly Hours &amp; Wage Activity'!G65 &lt;&gt;"", '3.Weekly Hours &amp; Wage Activity'!G65,"")</f>
        <v/>
      </c>
      <c r="H65" s="58" t="str">
        <f>IF('2.Census &amp; Reference Benchmarks'!H65 = "", "", '2.Census &amp; Reference Benchmarks'!H65)</f>
        <v/>
      </c>
      <c r="I65" s="58" t="str">
        <f>IF('3.Weekly Hours &amp; Wage Activity'!H65 &lt;&gt;"", '3.Weekly Hours &amp; Wage Activity'!H65,"")</f>
        <v/>
      </c>
      <c r="J65" s="374" t="str">
        <f>IF('3.Weekly Hours &amp; Wage Activity'!I65 &lt;&gt;"", '3.Weekly Hours &amp; Wage Activity'!I65,"")</f>
        <v/>
      </c>
      <c r="K65" s="376" t="str">
        <f>IF('7.Safe Harbor Input Data &amp; Calc'!Q67 &lt;&gt; "", '7.Safe Harbor Input Data &amp; Calc'!Q67, "")</f>
        <v>No</v>
      </c>
      <c r="L65" s="59" t="str">
        <f>IF('2.Census &amp; Reference Benchmarks'!T65&lt;&gt; "",'2.Census &amp; Reference Benchmarks'!T65,"")</f>
        <v/>
      </c>
      <c r="M65" s="35">
        <f>IF('2.Census &amp; Reference Benchmarks'!M65 = "", 0,'2.Census &amp; Reference Benchmarks'!M65)</f>
        <v>0</v>
      </c>
      <c r="N65" s="366">
        <f>IF('5. Wage &amp; FTE Reductions'!BC65 = "", 0,'5. Wage &amp; FTE Reductions'!BC65)</f>
        <v>0</v>
      </c>
      <c r="O65" s="35">
        <f>IF('2.Census &amp; Reference Benchmarks'!P65 = "", 0,'2.Census &amp; Reference Benchmarks'!P65)</f>
        <v>0</v>
      </c>
      <c r="P65" s="367">
        <f>IF('5. Wage &amp; FTE Reductions'!BE65 = "", 0, '5. Wage &amp; FTE Reductions'!BE65)</f>
        <v>0</v>
      </c>
      <c r="Q65" s="60">
        <f>IF('2.Census &amp; Reference Benchmarks'!S65 = "", 0, '2.Census &amp; Reference Benchmarks'!S65)</f>
        <v>0</v>
      </c>
      <c r="R65" s="367">
        <f>IF('2.Census &amp; Reference Benchmarks'!Q65="FT",IF(OR(G65 &lt;= DATEVALUE("3/1/2020"), G65 = ""),177.14,( (IF(OR(I65 = "", I65 &gt; DATEVALUE("3/31/2020")), DATEVALUE("3/31/2020"),I65) -G65)/ 31) *177.14),IF('2.Census &amp; Reference Benchmarks'!R65="",0,'2.Census &amp; Reference Benchmarks'!R65))</f>
        <v>0</v>
      </c>
      <c r="S65" s="488" t="str">
        <f>IFERROR(IF(AND( I65 &lt; '1. Summary for SBA'!$J$7,'1. Summary for SBA'!$J$7 &lt;&gt; ""),0,IF(K65 = "Yes", 0,IF(OR(R65= "", R65 + P65+N65 = 0),"",(M65+O65+Q65)/(R65+P65+N65)))),0)</f>
        <v/>
      </c>
      <c r="T65" s="488" t="str">
        <f t="shared" si="6"/>
        <v/>
      </c>
      <c r="U65" s="488" t="str">
        <f>IF(T65 = "", "",SUM('3.Weekly Hours &amp; Wage Activity'!AI65:BF65))</f>
        <v/>
      </c>
      <c r="V65" s="489" t="str">
        <f>IF(U65 = "", "",SUM(IF(COUNTIF('3.Weekly Hours &amp; Wage Activity'!J65:Q65, "&lt;&gt;FT") = 0, COLUMNS('3.Weekly Hours &amp; Wage Activity'!J65:AG65) * 40, '3.Weekly Hours &amp; Wage Activity'!J65:AG65)))</f>
        <v/>
      </c>
      <c r="W65" s="490" t="str">
        <f t="shared" si="7"/>
        <v/>
      </c>
      <c r="X65" s="553" t="str">
        <f t="shared" si="1"/>
        <v/>
      </c>
      <c r="Y65" s="491" t="str">
        <f t="shared" si="2"/>
        <v/>
      </c>
      <c r="Z65" s="490">
        <f t="shared" si="8"/>
        <v>0</v>
      </c>
      <c r="AA65" s="377">
        <f t="shared" si="4"/>
        <v>0</v>
      </c>
    </row>
    <row r="66" spans="2:27" x14ac:dyDescent="0.25">
      <c r="B66" s="56">
        <f>IF('3.Weekly Hours &amp; Wage Activity'!B66 &lt;&gt;"", '3.Weekly Hours &amp; Wage Activity'!B66,"")</f>
        <v>0</v>
      </c>
      <c r="C66" s="56">
        <f>IF('3.Weekly Hours &amp; Wage Activity'!C66 &lt;&gt;"", '3.Weekly Hours &amp; Wage Activity'!C66,"")</f>
        <v>0</v>
      </c>
      <c r="D66" s="57" t="str">
        <f>IF('3.Weekly Hours &amp; Wage Activity'!D66 &lt;&gt;"", '3.Weekly Hours &amp; Wage Activity'!D66,"")</f>
        <v/>
      </c>
      <c r="E66" s="56" t="str">
        <f>IF('3.Weekly Hours &amp; Wage Activity'!E66 &lt;&gt;"", '3.Weekly Hours &amp; Wage Activity'!E66,"")</f>
        <v/>
      </c>
      <c r="F66" s="353" t="str">
        <f>IF('3.Weekly Hours &amp; Wage Activity'!F66 &lt;&gt;"", '3.Weekly Hours &amp; Wage Activity'!F66,"")</f>
        <v/>
      </c>
      <c r="G66" s="58" t="str">
        <f>IF('3.Weekly Hours &amp; Wage Activity'!G66 &lt;&gt;"", '3.Weekly Hours &amp; Wage Activity'!G66,"")</f>
        <v/>
      </c>
      <c r="H66" s="58" t="str">
        <f>IF('2.Census &amp; Reference Benchmarks'!H66 = "", "", '2.Census &amp; Reference Benchmarks'!H66)</f>
        <v/>
      </c>
      <c r="I66" s="58" t="str">
        <f>IF('3.Weekly Hours &amp; Wage Activity'!H66 &lt;&gt;"", '3.Weekly Hours &amp; Wage Activity'!H66,"")</f>
        <v/>
      </c>
      <c r="J66" s="374" t="str">
        <f>IF('3.Weekly Hours &amp; Wage Activity'!I66 &lt;&gt;"", '3.Weekly Hours &amp; Wage Activity'!I66,"")</f>
        <v/>
      </c>
      <c r="K66" s="376" t="str">
        <f>IF('7.Safe Harbor Input Data &amp; Calc'!Q68 &lt;&gt; "", '7.Safe Harbor Input Data &amp; Calc'!Q68, "")</f>
        <v>No</v>
      </c>
      <c r="L66" s="59" t="str">
        <f>IF('2.Census &amp; Reference Benchmarks'!T66&lt;&gt; "",'2.Census &amp; Reference Benchmarks'!T66,"")</f>
        <v/>
      </c>
      <c r="M66" s="35">
        <f>IF('2.Census &amp; Reference Benchmarks'!M66 = "", 0,'2.Census &amp; Reference Benchmarks'!M66)</f>
        <v>0</v>
      </c>
      <c r="N66" s="366">
        <f>IF('5. Wage &amp; FTE Reductions'!BC66 = "", 0,'5. Wage &amp; FTE Reductions'!BC66)</f>
        <v>0</v>
      </c>
      <c r="O66" s="35">
        <f>IF('2.Census &amp; Reference Benchmarks'!P66 = "", 0,'2.Census &amp; Reference Benchmarks'!P66)</f>
        <v>0</v>
      </c>
      <c r="P66" s="367">
        <f>IF('5. Wage &amp; FTE Reductions'!BE66 = "", 0, '5. Wage &amp; FTE Reductions'!BE66)</f>
        <v>0</v>
      </c>
      <c r="Q66" s="60">
        <f>IF('2.Census &amp; Reference Benchmarks'!S66 = "", 0, '2.Census &amp; Reference Benchmarks'!S66)</f>
        <v>0</v>
      </c>
      <c r="R66" s="367">
        <f>IF('2.Census &amp; Reference Benchmarks'!Q66="FT",IF(OR(G66 &lt;= DATEVALUE("3/1/2020"), G66 = ""),177.14,( (IF(OR(I66 = "", I66 &gt; DATEVALUE("3/31/2020")), DATEVALUE("3/31/2020"),I66) -G66)/ 31) *177.14),IF('2.Census &amp; Reference Benchmarks'!R66="",0,'2.Census &amp; Reference Benchmarks'!R66))</f>
        <v>0</v>
      </c>
      <c r="S66" s="488" t="str">
        <f>IFERROR(IF(AND( I66 &lt; '1. Summary for SBA'!$J$7,'1. Summary for SBA'!$J$7 &lt;&gt; ""),0,IF(K66 = "Yes", 0,IF(OR(R66= "", R66 + P66+N66 = 0),"",(M66+O66+Q66)/(R66+P66+N66)))),0)</f>
        <v/>
      </c>
      <c r="T66" s="488" t="str">
        <f t="shared" si="6"/>
        <v/>
      </c>
      <c r="U66" s="488" t="str">
        <f>IF(T66 = "", "",SUM('3.Weekly Hours &amp; Wage Activity'!AI66:BF66))</f>
        <v/>
      </c>
      <c r="V66" s="489" t="str">
        <f>IF(U66 = "", "",SUM(IF(COUNTIF('3.Weekly Hours &amp; Wage Activity'!J66:Q66, "&lt;&gt;FT") = 0, COLUMNS('3.Weekly Hours &amp; Wage Activity'!J66:AG66) * 40, '3.Weekly Hours &amp; Wage Activity'!J66:AG66)))</f>
        <v/>
      </c>
      <c r="W66" s="490" t="str">
        <f t="shared" si="7"/>
        <v/>
      </c>
      <c r="X66" s="553" t="str">
        <f t="shared" si="1"/>
        <v/>
      </c>
      <c r="Y66" s="491" t="str">
        <f t="shared" si="2"/>
        <v/>
      </c>
      <c r="Z66" s="490">
        <f t="shared" si="8"/>
        <v>0</v>
      </c>
      <c r="AA66" s="377">
        <f t="shared" si="4"/>
        <v>0</v>
      </c>
    </row>
    <row r="67" spans="2:27" x14ac:dyDescent="0.25">
      <c r="B67" s="56">
        <f>IF('3.Weekly Hours &amp; Wage Activity'!B67 &lt;&gt;"", '3.Weekly Hours &amp; Wage Activity'!B67,"")</f>
        <v>0</v>
      </c>
      <c r="C67" s="56">
        <f>IF('3.Weekly Hours &amp; Wage Activity'!C67 &lt;&gt;"", '3.Weekly Hours &amp; Wage Activity'!C67,"")</f>
        <v>0</v>
      </c>
      <c r="D67" s="57" t="str">
        <f>IF('3.Weekly Hours &amp; Wage Activity'!D67 &lt;&gt;"", '3.Weekly Hours &amp; Wage Activity'!D67,"")</f>
        <v/>
      </c>
      <c r="E67" s="56" t="str">
        <f>IF('3.Weekly Hours &amp; Wage Activity'!E67 &lt;&gt;"", '3.Weekly Hours &amp; Wage Activity'!E67,"")</f>
        <v/>
      </c>
      <c r="F67" s="353" t="str">
        <f>IF('3.Weekly Hours &amp; Wage Activity'!F67 &lt;&gt;"", '3.Weekly Hours &amp; Wage Activity'!F67,"")</f>
        <v/>
      </c>
      <c r="G67" s="58" t="str">
        <f>IF('3.Weekly Hours &amp; Wage Activity'!G67 &lt;&gt;"", '3.Weekly Hours &amp; Wage Activity'!G67,"")</f>
        <v/>
      </c>
      <c r="H67" s="58" t="str">
        <f>IF('2.Census &amp; Reference Benchmarks'!H67 = "", "", '2.Census &amp; Reference Benchmarks'!H67)</f>
        <v/>
      </c>
      <c r="I67" s="58" t="str">
        <f>IF('3.Weekly Hours &amp; Wage Activity'!H67 &lt;&gt;"", '3.Weekly Hours &amp; Wage Activity'!H67,"")</f>
        <v/>
      </c>
      <c r="J67" s="374" t="str">
        <f>IF('3.Weekly Hours &amp; Wage Activity'!I67 &lt;&gt;"", '3.Weekly Hours &amp; Wage Activity'!I67,"")</f>
        <v/>
      </c>
      <c r="K67" s="376" t="str">
        <f>IF('7.Safe Harbor Input Data &amp; Calc'!Q69 &lt;&gt; "", '7.Safe Harbor Input Data &amp; Calc'!Q69, "")</f>
        <v>No</v>
      </c>
      <c r="L67" s="59" t="str">
        <f>IF('2.Census &amp; Reference Benchmarks'!T67&lt;&gt; "",'2.Census &amp; Reference Benchmarks'!T67,"")</f>
        <v/>
      </c>
      <c r="M67" s="35">
        <f>IF('2.Census &amp; Reference Benchmarks'!M67 = "", 0,'2.Census &amp; Reference Benchmarks'!M67)</f>
        <v>0</v>
      </c>
      <c r="N67" s="366">
        <f>IF('5. Wage &amp; FTE Reductions'!BC67 = "", 0,'5. Wage &amp; FTE Reductions'!BC67)</f>
        <v>0</v>
      </c>
      <c r="O67" s="35">
        <f>IF('2.Census &amp; Reference Benchmarks'!P67 = "", 0,'2.Census &amp; Reference Benchmarks'!P67)</f>
        <v>0</v>
      </c>
      <c r="P67" s="367">
        <f>IF('5. Wage &amp; FTE Reductions'!BE67 = "", 0, '5. Wage &amp; FTE Reductions'!BE67)</f>
        <v>0</v>
      </c>
      <c r="Q67" s="60">
        <f>IF('2.Census &amp; Reference Benchmarks'!S67 = "", 0, '2.Census &amp; Reference Benchmarks'!S67)</f>
        <v>0</v>
      </c>
      <c r="R67" s="367">
        <f>IF('2.Census &amp; Reference Benchmarks'!Q67="FT",IF(OR(G67 &lt;= DATEVALUE("3/1/2020"), G67 = ""),177.14,( (IF(OR(I67 = "", I67 &gt; DATEVALUE("3/31/2020")), DATEVALUE("3/31/2020"),I67) -G67)/ 31) *177.14),IF('2.Census &amp; Reference Benchmarks'!R67="",0,'2.Census &amp; Reference Benchmarks'!R67))</f>
        <v>0</v>
      </c>
      <c r="S67" s="488" t="str">
        <f>IFERROR(IF(AND( I67 &lt; '1. Summary for SBA'!$J$7,'1. Summary for SBA'!$J$7 &lt;&gt; ""),0,IF(K67 = "Yes", 0,IF(OR(R67= "", R67 + P67+N67 = 0),"",(M67+O67+Q67)/(R67+P67+N67)))),0)</f>
        <v/>
      </c>
      <c r="T67" s="488" t="str">
        <f t="shared" si="6"/>
        <v/>
      </c>
      <c r="U67" s="488" t="str">
        <f>IF(T67 = "", "",SUM('3.Weekly Hours &amp; Wage Activity'!AI67:BF67))</f>
        <v/>
      </c>
      <c r="V67" s="489" t="str">
        <f>IF(U67 = "", "",SUM(IF(COUNTIF('3.Weekly Hours &amp; Wage Activity'!J67:Q67, "&lt;&gt;FT") = 0, COLUMNS('3.Weekly Hours &amp; Wage Activity'!J67:AG67) * 40, '3.Weekly Hours &amp; Wage Activity'!J67:AG67)))</f>
        <v/>
      </c>
      <c r="W67" s="490" t="str">
        <f t="shared" si="7"/>
        <v/>
      </c>
      <c r="X67" s="553" t="str">
        <f t="shared" si="1"/>
        <v/>
      </c>
      <c r="Y67" s="491" t="str">
        <f t="shared" si="2"/>
        <v/>
      </c>
      <c r="Z67" s="490">
        <f t="shared" si="8"/>
        <v>0</v>
      </c>
      <c r="AA67" s="377">
        <f t="shared" si="4"/>
        <v>0</v>
      </c>
    </row>
    <row r="68" spans="2:27" x14ac:dyDescent="0.25">
      <c r="B68" s="56">
        <f>IF('3.Weekly Hours &amp; Wage Activity'!B68 &lt;&gt;"", '3.Weekly Hours &amp; Wage Activity'!B68,"")</f>
        <v>0</v>
      </c>
      <c r="C68" s="56">
        <f>IF('3.Weekly Hours &amp; Wage Activity'!C68 &lt;&gt;"", '3.Weekly Hours &amp; Wage Activity'!C68,"")</f>
        <v>0</v>
      </c>
      <c r="D68" s="57" t="str">
        <f>IF('3.Weekly Hours &amp; Wage Activity'!D68 &lt;&gt;"", '3.Weekly Hours &amp; Wage Activity'!D68,"")</f>
        <v/>
      </c>
      <c r="E68" s="56" t="str">
        <f>IF('3.Weekly Hours &amp; Wage Activity'!E68 &lt;&gt;"", '3.Weekly Hours &amp; Wage Activity'!E68,"")</f>
        <v/>
      </c>
      <c r="F68" s="353" t="str">
        <f>IF('3.Weekly Hours &amp; Wage Activity'!F68 &lt;&gt;"", '3.Weekly Hours &amp; Wage Activity'!F68,"")</f>
        <v/>
      </c>
      <c r="G68" s="58" t="str">
        <f>IF('3.Weekly Hours &amp; Wage Activity'!G68 &lt;&gt;"", '3.Weekly Hours &amp; Wage Activity'!G68,"")</f>
        <v/>
      </c>
      <c r="H68" s="58" t="str">
        <f>IF('2.Census &amp; Reference Benchmarks'!H68 = "", "", '2.Census &amp; Reference Benchmarks'!H68)</f>
        <v/>
      </c>
      <c r="I68" s="58" t="str">
        <f>IF('3.Weekly Hours &amp; Wage Activity'!H68 &lt;&gt;"", '3.Weekly Hours &amp; Wage Activity'!H68,"")</f>
        <v/>
      </c>
      <c r="J68" s="374" t="str">
        <f>IF('3.Weekly Hours &amp; Wage Activity'!I68 &lt;&gt;"", '3.Weekly Hours &amp; Wage Activity'!I68,"")</f>
        <v/>
      </c>
      <c r="K68" s="376" t="str">
        <f>IF('7.Safe Harbor Input Data &amp; Calc'!Q70 &lt;&gt; "", '7.Safe Harbor Input Data &amp; Calc'!Q70, "")</f>
        <v>No</v>
      </c>
      <c r="L68" s="59" t="str">
        <f>IF('2.Census &amp; Reference Benchmarks'!T68&lt;&gt; "",'2.Census &amp; Reference Benchmarks'!T68,"")</f>
        <v/>
      </c>
      <c r="M68" s="35">
        <f>IF('2.Census &amp; Reference Benchmarks'!M68 = "", 0,'2.Census &amp; Reference Benchmarks'!M68)</f>
        <v>0</v>
      </c>
      <c r="N68" s="366">
        <f>IF('5. Wage &amp; FTE Reductions'!BC68 = "", 0,'5. Wage &amp; FTE Reductions'!BC68)</f>
        <v>0</v>
      </c>
      <c r="O68" s="35">
        <f>IF('2.Census &amp; Reference Benchmarks'!P68 = "", 0,'2.Census &amp; Reference Benchmarks'!P68)</f>
        <v>0</v>
      </c>
      <c r="P68" s="367">
        <f>IF('5. Wage &amp; FTE Reductions'!BE68 = "", 0, '5. Wage &amp; FTE Reductions'!BE68)</f>
        <v>0</v>
      </c>
      <c r="Q68" s="60">
        <f>IF('2.Census &amp; Reference Benchmarks'!S68 = "", 0, '2.Census &amp; Reference Benchmarks'!S68)</f>
        <v>0</v>
      </c>
      <c r="R68" s="367">
        <f>IF('2.Census &amp; Reference Benchmarks'!Q68="FT",IF(OR(G68 &lt;= DATEVALUE("3/1/2020"), G68 = ""),177.14,( (IF(OR(I68 = "", I68 &gt; DATEVALUE("3/31/2020")), DATEVALUE("3/31/2020"),I68) -G68)/ 31) *177.14),IF('2.Census &amp; Reference Benchmarks'!R68="",0,'2.Census &amp; Reference Benchmarks'!R68))</f>
        <v>0</v>
      </c>
      <c r="S68" s="488" t="str">
        <f>IFERROR(IF(AND( I68 &lt; '1. Summary for SBA'!$J$7,'1. Summary for SBA'!$J$7 &lt;&gt; ""),0,IF(K68 = "Yes", 0,IF(OR(R68= "", R68 + P68+N68 = 0),"",(M68+O68+Q68)/(R68+P68+N68)))),0)</f>
        <v/>
      </c>
      <c r="T68" s="488" t="str">
        <f t="shared" si="6"/>
        <v/>
      </c>
      <c r="U68" s="488" t="str">
        <f>IF(T68 = "", "",SUM('3.Weekly Hours &amp; Wage Activity'!AI68:BF68))</f>
        <v/>
      </c>
      <c r="V68" s="489" t="str">
        <f>IF(U68 = "", "",SUM(IF(COUNTIF('3.Weekly Hours &amp; Wage Activity'!J68:Q68, "&lt;&gt;FT") = 0, COLUMNS('3.Weekly Hours &amp; Wage Activity'!J68:AG68) * 40, '3.Weekly Hours &amp; Wage Activity'!J68:AG68)))</f>
        <v/>
      </c>
      <c r="W68" s="490" t="str">
        <f t="shared" si="7"/>
        <v/>
      </c>
      <c r="X68" s="553" t="str">
        <f t="shared" si="1"/>
        <v/>
      </c>
      <c r="Y68" s="491" t="str">
        <f t="shared" si="2"/>
        <v/>
      </c>
      <c r="Z68" s="490">
        <f t="shared" si="8"/>
        <v>0</v>
      </c>
      <c r="AA68" s="377">
        <f t="shared" si="4"/>
        <v>0</v>
      </c>
    </row>
    <row r="69" spans="2:27" x14ac:dyDescent="0.25">
      <c r="B69" s="56">
        <f>IF('3.Weekly Hours &amp; Wage Activity'!B69 &lt;&gt;"", '3.Weekly Hours &amp; Wage Activity'!B69,"")</f>
        <v>0</v>
      </c>
      <c r="C69" s="56">
        <f>IF('3.Weekly Hours &amp; Wage Activity'!C69 &lt;&gt;"", '3.Weekly Hours &amp; Wage Activity'!C69,"")</f>
        <v>0</v>
      </c>
      <c r="D69" s="57" t="str">
        <f>IF('3.Weekly Hours &amp; Wage Activity'!D69 &lt;&gt;"", '3.Weekly Hours &amp; Wage Activity'!D69,"")</f>
        <v/>
      </c>
      <c r="E69" s="56" t="str">
        <f>IF('3.Weekly Hours &amp; Wage Activity'!E69 &lt;&gt;"", '3.Weekly Hours &amp; Wage Activity'!E69,"")</f>
        <v/>
      </c>
      <c r="F69" s="353" t="str">
        <f>IF('3.Weekly Hours &amp; Wage Activity'!F69 &lt;&gt;"", '3.Weekly Hours &amp; Wage Activity'!F69,"")</f>
        <v/>
      </c>
      <c r="G69" s="58" t="str">
        <f>IF('3.Weekly Hours &amp; Wage Activity'!G69 &lt;&gt;"", '3.Weekly Hours &amp; Wage Activity'!G69,"")</f>
        <v/>
      </c>
      <c r="H69" s="58" t="str">
        <f>IF('2.Census &amp; Reference Benchmarks'!H69 = "", "", '2.Census &amp; Reference Benchmarks'!H69)</f>
        <v/>
      </c>
      <c r="I69" s="58" t="str">
        <f>IF('3.Weekly Hours &amp; Wage Activity'!H69 &lt;&gt;"", '3.Weekly Hours &amp; Wage Activity'!H69,"")</f>
        <v/>
      </c>
      <c r="J69" s="374" t="str">
        <f>IF('3.Weekly Hours &amp; Wage Activity'!I69 &lt;&gt;"", '3.Weekly Hours &amp; Wage Activity'!I69,"")</f>
        <v/>
      </c>
      <c r="K69" s="376" t="str">
        <f>IF('7.Safe Harbor Input Data &amp; Calc'!Q71 &lt;&gt; "", '7.Safe Harbor Input Data &amp; Calc'!Q71, "")</f>
        <v>No</v>
      </c>
      <c r="L69" s="59" t="str">
        <f>IF('2.Census &amp; Reference Benchmarks'!T69&lt;&gt; "",'2.Census &amp; Reference Benchmarks'!T69,"")</f>
        <v/>
      </c>
      <c r="M69" s="35">
        <f>IF('2.Census &amp; Reference Benchmarks'!M69 = "", 0,'2.Census &amp; Reference Benchmarks'!M69)</f>
        <v>0</v>
      </c>
      <c r="N69" s="366">
        <f>IF('5. Wage &amp; FTE Reductions'!BC69 = "", 0,'5. Wage &amp; FTE Reductions'!BC69)</f>
        <v>0</v>
      </c>
      <c r="O69" s="35">
        <f>IF('2.Census &amp; Reference Benchmarks'!P69 = "", 0,'2.Census &amp; Reference Benchmarks'!P69)</f>
        <v>0</v>
      </c>
      <c r="P69" s="367">
        <f>IF('5. Wage &amp; FTE Reductions'!BE69 = "", 0, '5. Wage &amp; FTE Reductions'!BE69)</f>
        <v>0</v>
      </c>
      <c r="Q69" s="60">
        <f>IF('2.Census &amp; Reference Benchmarks'!S69 = "", 0, '2.Census &amp; Reference Benchmarks'!S69)</f>
        <v>0</v>
      </c>
      <c r="R69" s="367">
        <f>IF('2.Census &amp; Reference Benchmarks'!Q69="FT",IF(OR(G69 &lt;= DATEVALUE("3/1/2020"), G69 = ""),177.14,( (IF(OR(I69 = "", I69 &gt; DATEVALUE("3/31/2020")), DATEVALUE("3/31/2020"),I69) -G69)/ 31) *177.14),IF('2.Census &amp; Reference Benchmarks'!R69="",0,'2.Census &amp; Reference Benchmarks'!R69))</f>
        <v>0</v>
      </c>
      <c r="S69" s="488" t="str">
        <f>IFERROR(IF(AND( I69 &lt; '1. Summary for SBA'!$J$7,'1. Summary for SBA'!$J$7 &lt;&gt; ""),0,IF(K69 = "Yes", 0,IF(OR(R69= "", R69 + P69+N69 = 0),"",(M69+O69+Q69)/(R69+P69+N69)))),0)</f>
        <v/>
      </c>
      <c r="T69" s="488" t="str">
        <f t="shared" si="6"/>
        <v/>
      </c>
      <c r="U69" s="488" t="str">
        <f>IF(T69 = "", "",SUM('3.Weekly Hours &amp; Wage Activity'!AI69:BF69))</f>
        <v/>
      </c>
      <c r="V69" s="489" t="str">
        <f>IF(U69 = "", "",SUM(IF(COUNTIF('3.Weekly Hours &amp; Wage Activity'!J69:Q69, "&lt;&gt;FT") = 0, COLUMNS('3.Weekly Hours &amp; Wage Activity'!J69:AG69) * 40, '3.Weekly Hours &amp; Wage Activity'!J69:AG69)))</f>
        <v/>
      </c>
      <c r="W69" s="490" t="str">
        <f t="shared" si="7"/>
        <v/>
      </c>
      <c r="X69" s="553" t="str">
        <f t="shared" si="1"/>
        <v/>
      </c>
      <c r="Y69" s="491" t="str">
        <f t="shared" si="2"/>
        <v/>
      </c>
      <c r="Z69" s="490">
        <f t="shared" si="8"/>
        <v>0</v>
      </c>
      <c r="AA69" s="377">
        <f t="shared" si="4"/>
        <v>0</v>
      </c>
    </row>
    <row r="70" spans="2:27" x14ac:dyDescent="0.25">
      <c r="B70" s="56">
        <f>IF('3.Weekly Hours &amp; Wage Activity'!B70 &lt;&gt;"", '3.Weekly Hours &amp; Wage Activity'!B70,"")</f>
        <v>0</v>
      </c>
      <c r="C70" s="56">
        <f>IF('3.Weekly Hours &amp; Wage Activity'!C70 &lt;&gt;"", '3.Weekly Hours &amp; Wage Activity'!C70,"")</f>
        <v>0</v>
      </c>
      <c r="D70" s="57" t="str">
        <f>IF('3.Weekly Hours &amp; Wage Activity'!D70 &lt;&gt;"", '3.Weekly Hours &amp; Wage Activity'!D70,"")</f>
        <v/>
      </c>
      <c r="E70" s="56" t="str">
        <f>IF('3.Weekly Hours &amp; Wage Activity'!E70 &lt;&gt;"", '3.Weekly Hours &amp; Wage Activity'!E70,"")</f>
        <v/>
      </c>
      <c r="F70" s="353" t="str">
        <f>IF('3.Weekly Hours &amp; Wage Activity'!F70 &lt;&gt;"", '3.Weekly Hours &amp; Wage Activity'!F70,"")</f>
        <v/>
      </c>
      <c r="G70" s="58" t="str">
        <f>IF('3.Weekly Hours &amp; Wage Activity'!G70 &lt;&gt;"", '3.Weekly Hours &amp; Wage Activity'!G70,"")</f>
        <v/>
      </c>
      <c r="H70" s="58" t="str">
        <f>IF('2.Census &amp; Reference Benchmarks'!H70 = "", "", '2.Census &amp; Reference Benchmarks'!H70)</f>
        <v/>
      </c>
      <c r="I70" s="58" t="str">
        <f>IF('3.Weekly Hours &amp; Wage Activity'!H70 &lt;&gt;"", '3.Weekly Hours &amp; Wage Activity'!H70,"")</f>
        <v/>
      </c>
      <c r="J70" s="374" t="str">
        <f>IF('3.Weekly Hours &amp; Wage Activity'!I70 &lt;&gt;"", '3.Weekly Hours &amp; Wage Activity'!I70,"")</f>
        <v/>
      </c>
      <c r="K70" s="376" t="str">
        <f>IF('7.Safe Harbor Input Data &amp; Calc'!Q72 &lt;&gt; "", '7.Safe Harbor Input Data &amp; Calc'!Q72, "")</f>
        <v>No</v>
      </c>
      <c r="L70" s="59" t="str">
        <f>IF('2.Census &amp; Reference Benchmarks'!T70&lt;&gt; "",'2.Census &amp; Reference Benchmarks'!T70,"")</f>
        <v/>
      </c>
      <c r="M70" s="35">
        <f>IF('2.Census &amp; Reference Benchmarks'!M70 = "", 0,'2.Census &amp; Reference Benchmarks'!M70)</f>
        <v>0</v>
      </c>
      <c r="N70" s="366">
        <f>IF('5. Wage &amp; FTE Reductions'!BC70 = "", 0,'5. Wage &amp; FTE Reductions'!BC70)</f>
        <v>0</v>
      </c>
      <c r="O70" s="35">
        <f>IF('2.Census &amp; Reference Benchmarks'!P70 = "", 0,'2.Census &amp; Reference Benchmarks'!P70)</f>
        <v>0</v>
      </c>
      <c r="P70" s="367">
        <f>IF('5. Wage &amp; FTE Reductions'!BE70 = "", 0, '5. Wage &amp; FTE Reductions'!BE70)</f>
        <v>0</v>
      </c>
      <c r="Q70" s="60">
        <f>IF('2.Census &amp; Reference Benchmarks'!S70 = "", 0, '2.Census &amp; Reference Benchmarks'!S70)</f>
        <v>0</v>
      </c>
      <c r="R70" s="367">
        <f>IF('2.Census &amp; Reference Benchmarks'!Q70="FT",IF(OR(G70 &lt;= DATEVALUE("3/1/2020"), G70 = ""),177.14,( (IF(OR(I70 = "", I70 &gt; DATEVALUE("3/31/2020")), DATEVALUE("3/31/2020"),I70) -G70)/ 31) *177.14),IF('2.Census &amp; Reference Benchmarks'!R70="",0,'2.Census &amp; Reference Benchmarks'!R70))</f>
        <v>0</v>
      </c>
      <c r="S70" s="488" t="str">
        <f>IFERROR(IF(AND( I70 &lt; '1. Summary for SBA'!$J$7,'1. Summary for SBA'!$J$7 &lt;&gt; ""),0,IF(K70 = "Yes", 0,IF(OR(R70= "", R70 + P70+N70 = 0),"",(M70+O70+Q70)/(R70+P70+N70)))),0)</f>
        <v/>
      </c>
      <c r="T70" s="488" t="str">
        <f t="shared" si="6"/>
        <v/>
      </c>
      <c r="U70" s="488" t="str">
        <f>IF(T70 = "", "",SUM('3.Weekly Hours &amp; Wage Activity'!AI70:BF70))</f>
        <v/>
      </c>
      <c r="V70" s="489" t="str">
        <f>IF(U70 = "", "",SUM(IF(COUNTIF('3.Weekly Hours &amp; Wage Activity'!J70:Q70, "&lt;&gt;FT") = 0, COLUMNS('3.Weekly Hours &amp; Wage Activity'!J70:AG70) * 40, '3.Weekly Hours &amp; Wage Activity'!J70:AG70)))</f>
        <v/>
      </c>
      <c r="W70" s="490" t="str">
        <f t="shared" si="7"/>
        <v/>
      </c>
      <c r="X70" s="553" t="str">
        <f t="shared" ref="X70:X133" si="9">IF(W70 = "", "",IF(T70-W70 &gt; 0, ROUND(T70 - W70, 2),0))</f>
        <v/>
      </c>
      <c r="Y70" s="491" t="str">
        <f t="shared" ref="Y70:Y133" si="10">IFERROR(IF(X70 = "", "",ROUND((N70 + P70+R70)/(((IF(OR(I70 &gt;= DATEVALUE("3/31/2020"),I70= ""),DATEVALUE("4/1/2020"),I70)-IF(OR(G70&lt;DATEVALUE("1/1/2020"), G70 =""),DATEVALUE("1/1/2020"),G70)))/7),2)),0)</f>
        <v/>
      </c>
      <c r="Z70" s="490">
        <f t="shared" si="8"/>
        <v>0</v>
      </c>
      <c r="AA70" s="377">
        <f t="shared" ref="AA70:AA133" si="11">IF(H70 = "Salary", 0,IF(L70 &lt;&gt; "", 0,IF( Z70 = "","",Z70*24)))</f>
        <v>0</v>
      </c>
    </row>
    <row r="71" spans="2:27" x14ac:dyDescent="0.25">
      <c r="B71" s="56">
        <f>IF('3.Weekly Hours &amp; Wage Activity'!B71 &lt;&gt;"", '3.Weekly Hours &amp; Wage Activity'!B71,"")</f>
        <v>0</v>
      </c>
      <c r="C71" s="56">
        <f>IF('3.Weekly Hours &amp; Wage Activity'!C71 &lt;&gt;"", '3.Weekly Hours &amp; Wage Activity'!C71,"")</f>
        <v>0</v>
      </c>
      <c r="D71" s="57" t="str">
        <f>IF('3.Weekly Hours &amp; Wage Activity'!D71 &lt;&gt;"", '3.Weekly Hours &amp; Wage Activity'!D71,"")</f>
        <v/>
      </c>
      <c r="E71" s="56" t="str">
        <f>IF('3.Weekly Hours &amp; Wage Activity'!E71 &lt;&gt;"", '3.Weekly Hours &amp; Wage Activity'!E71,"")</f>
        <v/>
      </c>
      <c r="F71" s="353" t="str">
        <f>IF('3.Weekly Hours &amp; Wage Activity'!F71 &lt;&gt;"", '3.Weekly Hours &amp; Wage Activity'!F71,"")</f>
        <v/>
      </c>
      <c r="G71" s="58" t="str">
        <f>IF('3.Weekly Hours &amp; Wage Activity'!G71 &lt;&gt;"", '3.Weekly Hours &amp; Wage Activity'!G71,"")</f>
        <v/>
      </c>
      <c r="H71" s="58" t="str">
        <f>IF('2.Census &amp; Reference Benchmarks'!H71 = "", "", '2.Census &amp; Reference Benchmarks'!H71)</f>
        <v/>
      </c>
      <c r="I71" s="58" t="str">
        <f>IF('3.Weekly Hours &amp; Wage Activity'!H71 &lt;&gt;"", '3.Weekly Hours &amp; Wage Activity'!H71,"")</f>
        <v/>
      </c>
      <c r="J71" s="374" t="str">
        <f>IF('3.Weekly Hours &amp; Wage Activity'!I71 &lt;&gt;"", '3.Weekly Hours &amp; Wage Activity'!I71,"")</f>
        <v/>
      </c>
      <c r="K71" s="376" t="str">
        <f>IF('7.Safe Harbor Input Data &amp; Calc'!Q73 &lt;&gt; "", '7.Safe Harbor Input Data &amp; Calc'!Q73, "")</f>
        <v>No</v>
      </c>
      <c r="L71" s="59" t="str">
        <f>IF('2.Census &amp; Reference Benchmarks'!T71&lt;&gt; "",'2.Census &amp; Reference Benchmarks'!T71,"")</f>
        <v/>
      </c>
      <c r="M71" s="35">
        <f>IF('2.Census &amp; Reference Benchmarks'!M71 = "", 0,'2.Census &amp; Reference Benchmarks'!M71)</f>
        <v>0</v>
      </c>
      <c r="N71" s="366">
        <f>IF('5. Wage &amp; FTE Reductions'!BC71 = "", 0,'5. Wage &amp; FTE Reductions'!BC71)</f>
        <v>0</v>
      </c>
      <c r="O71" s="35">
        <f>IF('2.Census &amp; Reference Benchmarks'!P71 = "", 0,'2.Census &amp; Reference Benchmarks'!P71)</f>
        <v>0</v>
      </c>
      <c r="P71" s="367">
        <f>IF('5. Wage &amp; FTE Reductions'!BE71 = "", 0, '5. Wage &amp; FTE Reductions'!BE71)</f>
        <v>0</v>
      </c>
      <c r="Q71" s="60">
        <f>IF('2.Census &amp; Reference Benchmarks'!S71 = "", 0, '2.Census &amp; Reference Benchmarks'!S71)</f>
        <v>0</v>
      </c>
      <c r="R71" s="367">
        <f>IF('2.Census &amp; Reference Benchmarks'!Q71="FT",IF(OR(G71 &lt;= DATEVALUE("3/1/2020"), G71 = ""),177.14,( (IF(OR(I71 = "", I71 &gt; DATEVALUE("3/31/2020")), DATEVALUE("3/31/2020"),I71) -G71)/ 31) *177.14),IF('2.Census &amp; Reference Benchmarks'!R71="",0,'2.Census &amp; Reference Benchmarks'!R71))</f>
        <v>0</v>
      </c>
      <c r="S71" s="488" t="str">
        <f>IFERROR(IF(AND( I71 &lt; '1. Summary for SBA'!$J$7,'1. Summary for SBA'!$J$7 &lt;&gt; ""),0,IF(K71 = "Yes", 0,IF(OR(R71= "", R71 + P71+N71 = 0),"",(M71+O71+Q71)/(R71+P71+N71)))),0)</f>
        <v/>
      </c>
      <c r="T71" s="488" t="str">
        <f t="shared" si="6"/>
        <v/>
      </c>
      <c r="U71" s="488" t="str">
        <f>IF(T71 = "", "",SUM('3.Weekly Hours &amp; Wage Activity'!AI71:BF71))</f>
        <v/>
      </c>
      <c r="V71" s="489" t="str">
        <f>IF(U71 = "", "",SUM(IF(COUNTIF('3.Weekly Hours &amp; Wage Activity'!J71:Q71, "&lt;&gt;FT") = 0, COLUMNS('3.Weekly Hours &amp; Wage Activity'!J71:AG71) * 40, '3.Weekly Hours &amp; Wage Activity'!J71:AG71)))</f>
        <v/>
      </c>
      <c r="W71" s="490" t="str">
        <f t="shared" si="7"/>
        <v/>
      </c>
      <c r="X71" s="553" t="str">
        <f t="shared" si="9"/>
        <v/>
      </c>
      <c r="Y71" s="491" t="str">
        <f t="shared" si="10"/>
        <v/>
      </c>
      <c r="Z71" s="490">
        <f t="shared" si="8"/>
        <v>0</v>
      </c>
      <c r="AA71" s="377">
        <f t="shared" si="11"/>
        <v>0</v>
      </c>
    </row>
    <row r="72" spans="2:27" x14ac:dyDescent="0.25">
      <c r="B72" s="56">
        <f>IF('3.Weekly Hours &amp; Wage Activity'!B72 &lt;&gt;"", '3.Weekly Hours &amp; Wage Activity'!B72,"")</f>
        <v>0</v>
      </c>
      <c r="C72" s="56">
        <f>IF('3.Weekly Hours &amp; Wage Activity'!C72 &lt;&gt;"", '3.Weekly Hours &amp; Wage Activity'!C72,"")</f>
        <v>0</v>
      </c>
      <c r="D72" s="57" t="str">
        <f>IF('3.Weekly Hours &amp; Wage Activity'!D72 &lt;&gt;"", '3.Weekly Hours &amp; Wage Activity'!D72,"")</f>
        <v/>
      </c>
      <c r="E72" s="56" t="str">
        <f>IF('3.Weekly Hours &amp; Wage Activity'!E72 &lt;&gt;"", '3.Weekly Hours &amp; Wage Activity'!E72,"")</f>
        <v/>
      </c>
      <c r="F72" s="353" t="str">
        <f>IF('3.Weekly Hours &amp; Wage Activity'!F72 &lt;&gt;"", '3.Weekly Hours &amp; Wage Activity'!F72,"")</f>
        <v/>
      </c>
      <c r="G72" s="58" t="str">
        <f>IF('3.Weekly Hours &amp; Wage Activity'!G72 &lt;&gt;"", '3.Weekly Hours &amp; Wage Activity'!G72,"")</f>
        <v/>
      </c>
      <c r="H72" s="58" t="str">
        <f>IF('2.Census &amp; Reference Benchmarks'!H72 = "", "", '2.Census &amp; Reference Benchmarks'!H72)</f>
        <v/>
      </c>
      <c r="I72" s="58" t="str">
        <f>IF('3.Weekly Hours &amp; Wage Activity'!H72 &lt;&gt;"", '3.Weekly Hours &amp; Wage Activity'!H72,"")</f>
        <v/>
      </c>
      <c r="J72" s="374" t="str">
        <f>IF('3.Weekly Hours &amp; Wage Activity'!I72 &lt;&gt;"", '3.Weekly Hours &amp; Wage Activity'!I72,"")</f>
        <v/>
      </c>
      <c r="K72" s="376" t="str">
        <f>IF('7.Safe Harbor Input Data &amp; Calc'!Q74 &lt;&gt; "", '7.Safe Harbor Input Data &amp; Calc'!Q74, "")</f>
        <v>No</v>
      </c>
      <c r="L72" s="59" t="str">
        <f>IF('2.Census &amp; Reference Benchmarks'!T72&lt;&gt; "",'2.Census &amp; Reference Benchmarks'!T72,"")</f>
        <v/>
      </c>
      <c r="M72" s="35">
        <f>IF('2.Census &amp; Reference Benchmarks'!M72 = "", 0,'2.Census &amp; Reference Benchmarks'!M72)</f>
        <v>0</v>
      </c>
      <c r="N72" s="366">
        <f>IF('5. Wage &amp; FTE Reductions'!BC72 = "", 0,'5. Wage &amp; FTE Reductions'!BC72)</f>
        <v>0</v>
      </c>
      <c r="O72" s="35">
        <f>IF('2.Census &amp; Reference Benchmarks'!P72 = "", 0,'2.Census &amp; Reference Benchmarks'!P72)</f>
        <v>0</v>
      </c>
      <c r="P72" s="367">
        <f>IF('5. Wage &amp; FTE Reductions'!BE72 = "", 0, '5. Wage &amp; FTE Reductions'!BE72)</f>
        <v>0</v>
      </c>
      <c r="Q72" s="60">
        <f>IF('2.Census &amp; Reference Benchmarks'!S72 = "", 0, '2.Census &amp; Reference Benchmarks'!S72)</f>
        <v>0</v>
      </c>
      <c r="R72" s="367">
        <f>IF('2.Census &amp; Reference Benchmarks'!Q72="FT",IF(OR(G72 &lt;= DATEVALUE("3/1/2020"), G72 = ""),177.14,( (IF(OR(I72 = "", I72 &gt; DATEVALUE("3/31/2020")), DATEVALUE("3/31/2020"),I72) -G72)/ 31) *177.14),IF('2.Census &amp; Reference Benchmarks'!R72="",0,'2.Census &amp; Reference Benchmarks'!R72))</f>
        <v>0</v>
      </c>
      <c r="S72" s="488" t="str">
        <f>IFERROR(IF(AND( I72 &lt; '1. Summary for SBA'!$J$7,'1. Summary for SBA'!$J$7 &lt;&gt; ""),0,IF(K72 = "Yes", 0,IF(OR(R72= "", R72 + P72+N72 = 0),"",(M72+O72+Q72)/(R72+P72+N72)))),0)</f>
        <v/>
      </c>
      <c r="T72" s="488" t="str">
        <f t="shared" si="6"/>
        <v/>
      </c>
      <c r="U72" s="488" t="str">
        <f>IF(T72 = "", "",SUM('3.Weekly Hours &amp; Wage Activity'!AI72:BF72))</f>
        <v/>
      </c>
      <c r="V72" s="489" t="str">
        <f>IF(U72 = "", "",SUM(IF(COUNTIF('3.Weekly Hours &amp; Wage Activity'!J72:Q72, "&lt;&gt;FT") = 0, COLUMNS('3.Weekly Hours &amp; Wage Activity'!J72:AG72) * 40, '3.Weekly Hours &amp; Wage Activity'!J72:AG72)))</f>
        <v/>
      </c>
      <c r="W72" s="490" t="str">
        <f t="shared" si="7"/>
        <v/>
      </c>
      <c r="X72" s="553" t="str">
        <f t="shared" si="9"/>
        <v/>
      </c>
      <c r="Y72" s="491" t="str">
        <f t="shared" si="10"/>
        <v/>
      </c>
      <c r="Z72" s="490">
        <f t="shared" si="8"/>
        <v>0</v>
      </c>
      <c r="AA72" s="377">
        <f t="shared" si="11"/>
        <v>0</v>
      </c>
    </row>
    <row r="73" spans="2:27" x14ac:dyDescent="0.25">
      <c r="B73" s="56">
        <f>IF('3.Weekly Hours &amp; Wage Activity'!B73 &lt;&gt;"", '3.Weekly Hours &amp; Wage Activity'!B73,"")</f>
        <v>0</v>
      </c>
      <c r="C73" s="56">
        <f>IF('3.Weekly Hours &amp; Wage Activity'!C73 &lt;&gt;"", '3.Weekly Hours &amp; Wage Activity'!C73,"")</f>
        <v>0</v>
      </c>
      <c r="D73" s="57" t="str">
        <f>IF('3.Weekly Hours &amp; Wage Activity'!D73 &lt;&gt;"", '3.Weekly Hours &amp; Wage Activity'!D73,"")</f>
        <v/>
      </c>
      <c r="E73" s="56" t="str">
        <f>IF('3.Weekly Hours &amp; Wage Activity'!E73 &lt;&gt;"", '3.Weekly Hours &amp; Wage Activity'!E73,"")</f>
        <v/>
      </c>
      <c r="F73" s="353" t="str">
        <f>IF('3.Weekly Hours &amp; Wage Activity'!F73 &lt;&gt;"", '3.Weekly Hours &amp; Wage Activity'!F73,"")</f>
        <v/>
      </c>
      <c r="G73" s="58" t="str">
        <f>IF('3.Weekly Hours &amp; Wage Activity'!G73 &lt;&gt;"", '3.Weekly Hours &amp; Wage Activity'!G73,"")</f>
        <v/>
      </c>
      <c r="H73" s="58" t="str">
        <f>IF('2.Census &amp; Reference Benchmarks'!H73 = "", "", '2.Census &amp; Reference Benchmarks'!H73)</f>
        <v/>
      </c>
      <c r="I73" s="58" t="str">
        <f>IF('3.Weekly Hours &amp; Wage Activity'!H73 &lt;&gt;"", '3.Weekly Hours &amp; Wage Activity'!H73,"")</f>
        <v/>
      </c>
      <c r="J73" s="374" t="str">
        <f>IF('3.Weekly Hours &amp; Wage Activity'!I73 &lt;&gt;"", '3.Weekly Hours &amp; Wage Activity'!I73,"")</f>
        <v/>
      </c>
      <c r="K73" s="376" t="str">
        <f>IF('7.Safe Harbor Input Data &amp; Calc'!Q75 &lt;&gt; "", '7.Safe Harbor Input Data &amp; Calc'!Q75, "")</f>
        <v>No</v>
      </c>
      <c r="L73" s="59" t="str">
        <f>IF('2.Census &amp; Reference Benchmarks'!T73&lt;&gt; "",'2.Census &amp; Reference Benchmarks'!T73,"")</f>
        <v/>
      </c>
      <c r="M73" s="35">
        <f>IF('2.Census &amp; Reference Benchmarks'!M73 = "", 0,'2.Census &amp; Reference Benchmarks'!M73)</f>
        <v>0</v>
      </c>
      <c r="N73" s="366">
        <f>IF('5. Wage &amp; FTE Reductions'!BC73 = "", 0,'5. Wage &amp; FTE Reductions'!BC73)</f>
        <v>0</v>
      </c>
      <c r="O73" s="35">
        <f>IF('2.Census &amp; Reference Benchmarks'!P73 = "", 0,'2.Census &amp; Reference Benchmarks'!P73)</f>
        <v>0</v>
      </c>
      <c r="P73" s="367">
        <f>IF('5. Wage &amp; FTE Reductions'!BE73 = "", 0, '5. Wage &amp; FTE Reductions'!BE73)</f>
        <v>0</v>
      </c>
      <c r="Q73" s="60">
        <f>IF('2.Census &amp; Reference Benchmarks'!S73 = "", 0, '2.Census &amp; Reference Benchmarks'!S73)</f>
        <v>0</v>
      </c>
      <c r="R73" s="367">
        <f>IF('2.Census &amp; Reference Benchmarks'!Q73="FT",IF(OR(G73 &lt;= DATEVALUE("3/1/2020"), G73 = ""),177.14,( (IF(OR(I73 = "", I73 &gt; DATEVALUE("3/31/2020")), DATEVALUE("3/31/2020"),I73) -G73)/ 31) *177.14),IF('2.Census &amp; Reference Benchmarks'!R73="",0,'2.Census &amp; Reference Benchmarks'!R73))</f>
        <v>0</v>
      </c>
      <c r="S73" s="488" t="str">
        <f>IFERROR(IF(AND( I73 &lt; '1. Summary for SBA'!$J$7,'1. Summary for SBA'!$J$7 &lt;&gt; ""),0,IF(K73 = "Yes", 0,IF(OR(R73= "", R73 + P73+N73 = 0),"",(M73+O73+Q73)/(R73+P73+N73)))),0)</f>
        <v/>
      </c>
      <c r="T73" s="488" t="str">
        <f t="shared" si="6"/>
        <v/>
      </c>
      <c r="U73" s="488" t="str">
        <f>IF(T73 = "", "",SUM('3.Weekly Hours &amp; Wage Activity'!AI73:BF73))</f>
        <v/>
      </c>
      <c r="V73" s="489" t="str">
        <f>IF(U73 = "", "",SUM(IF(COUNTIF('3.Weekly Hours &amp; Wage Activity'!J73:Q73, "&lt;&gt;FT") = 0, COLUMNS('3.Weekly Hours &amp; Wage Activity'!J73:AG73) * 40, '3.Weekly Hours &amp; Wage Activity'!J73:AG73)))</f>
        <v/>
      </c>
      <c r="W73" s="490" t="str">
        <f t="shared" si="7"/>
        <v/>
      </c>
      <c r="X73" s="553" t="str">
        <f t="shared" si="9"/>
        <v/>
      </c>
      <c r="Y73" s="491" t="str">
        <f t="shared" si="10"/>
        <v/>
      </c>
      <c r="Z73" s="490">
        <f t="shared" si="8"/>
        <v>0</v>
      </c>
      <c r="AA73" s="377">
        <f t="shared" si="11"/>
        <v>0</v>
      </c>
    </row>
    <row r="74" spans="2:27" x14ac:dyDescent="0.25">
      <c r="B74" s="56">
        <f>IF('3.Weekly Hours &amp; Wage Activity'!B74 &lt;&gt;"", '3.Weekly Hours &amp; Wage Activity'!B74,"")</f>
        <v>0</v>
      </c>
      <c r="C74" s="56">
        <f>IF('3.Weekly Hours &amp; Wage Activity'!C74 &lt;&gt;"", '3.Weekly Hours &amp; Wage Activity'!C74,"")</f>
        <v>0</v>
      </c>
      <c r="D74" s="57" t="str">
        <f>IF('3.Weekly Hours &amp; Wage Activity'!D74 &lt;&gt;"", '3.Weekly Hours &amp; Wage Activity'!D74,"")</f>
        <v/>
      </c>
      <c r="E74" s="56" t="str">
        <f>IF('3.Weekly Hours &amp; Wage Activity'!E74 &lt;&gt;"", '3.Weekly Hours &amp; Wage Activity'!E74,"")</f>
        <v/>
      </c>
      <c r="F74" s="353" t="str">
        <f>IF('3.Weekly Hours &amp; Wage Activity'!F74 &lt;&gt;"", '3.Weekly Hours &amp; Wage Activity'!F74,"")</f>
        <v/>
      </c>
      <c r="G74" s="58" t="str">
        <f>IF('3.Weekly Hours &amp; Wage Activity'!G74 &lt;&gt;"", '3.Weekly Hours &amp; Wage Activity'!G74,"")</f>
        <v/>
      </c>
      <c r="H74" s="58" t="str">
        <f>IF('2.Census &amp; Reference Benchmarks'!H74 = "", "", '2.Census &amp; Reference Benchmarks'!H74)</f>
        <v/>
      </c>
      <c r="I74" s="58" t="str">
        <f>IF('3.Weekly Hours &amp; Wage Activity'!H74 &lt;&gt;"", '3.Weekly Hours &amp; Wage Activity'!H74,"")</f>
        <v/>
      </c>
      <c r="J74" s="374" t="str">
        <f>IF('3.Weekly Hours &amp; Wage Activity'!I74 &lt;&gt;"", '3.Weekly Hours &amp; Wage Activity'!I74,"")</f>
        <v/>
      </c>
      <c r="K74" s="376" t="str">
        <f>IF('7.Safe Harbor Input Data &amp; Calc'!Q76 &lt;&gt; "", '7.Safe Harbor Input Data &amp; Calc'!Q76, "")</f>
        <v>No</v>
      </c>
      <c r="L74" s="59" t="str">
        <f>IF('2.Census &amp; Reference Benchmarks'!T74&lt;&gt; "",'2.Census &amp; Reference Benchmarks'!T74,"")</f>
        <v/>
      </c>
      <c r="M74" s="35">
        <f>IF('2.Census &amp; Reference Benchmarks'!M74 = "", 0,'2.Census &amp; Reference Benchmarks'!M74)</f>
        <v>0</v>
      </c>
      <c r="N74" s="366">
        <f>IF('5. Wage &amp; FTE Reductions'!BC74 = "", 0,'5. Wage &amp; FTE Reductions'!BC74)</f>
        <v>0</v>
      </c>
      <c r="O74" s="35">
        <f>IF('2.Census &amp; Reference Benchmarks'!P74 = "", 0,'2.Census &amp; Reference Benchmarks'!P74)</f>
        <v>0</v>
      </c>
      <c r="P74" s="367">
        <f>IF('5. Wage &amp; FTE Reductions'!BE74 = "", 0, '5. Wage &amp; FTE Reductions'!BE74)</f>
        <v>0</v>
      </c>
      <c r="Q74" s="60">
        <f>IF('2.Census &amp; Reference Benchmarks'!S74 = "", 0, '2.Census &amp; Reference Benchmarks'!S74)</f>
        <v>0</v>
      </c>
      <c r="R74" s="367">
        <f>IF('2.Census &amp; Reference Benchmarks'!Q74="FT",IF(OR(G74 &lt;= DATEVALUE("3/1/2020"), G74 = ""),177.14,( (IF(OR(I74 = "", I74 &gt; DATEVALUE("3/31/2020")), DATEVALUE("3/31/2020"),I74) -G74)/ 31) *177.14),IF('2.Census &amp; Reference Benchmarks'!R74="",0,'2.Census &amp; Reference Benchmarks'!R74))</f>
        <v>0</v>
      </c>
      <c r="S74" s="488" t="str">
        <f>IFERROR(IF(AND( I74 &lt; '1. Summary for SBA'!$J$7,'1. Summary for SBA'!$J$7 &lt;&gt; ""),0,IF(K74 = "Yes", 0,IF(OR(R74= "", R74 + P74+N74 = 0),"",(M74+O74+Q74)/(R74+P74+N74)))),0)</f>
        <v/>
      </c>
      <c r="T74" s="488" t="str">
        <f t="shared" si="6"/>
        <v/>
      </c>
      <c r="U74" s="488" t="str">
        <f>IF(T74 = "", "",SUM('3.Weekly Hours &amp; Wage Activity'!AI74:BF74))</f>
        <v/>
      </c>
      <c r="V74" s="489" t="str">
        <f>IF(U74 = "", "",SUM(IF(COUNTIF('3.Weekly Hours &amp; Wage Activity'!J74:Q74, "&lt;&gt;FT") = 0, COLUMNS('3.Weekly Hours &amp; Wage Activity'!J74:AG74) * 40, '3.Weekly Hours &amp; Wage Activity'!J74:AG74)))</f>
        <v/>
      </c>
      <c r="W74" s="490" t="str">
        <f t="shared" si="7"/>
        <v/>
      </c>
      <c r="X74" s="553" t="str">
        <f t="shared" si="9"/>
        <v/>
      </c>
      <c r="Y74" s="491" t="str">
        <f t="shared" si="10"/>
        <v/>
      </c>
      <c r="Z74" s="490">
        <f t="shared" si="8"/>
        <v>0</v>
      </c>
      <c r="AA74" s="377">
        <f t="shared" si="11"/>
        <v>0</v>
      </c>
    </row>
    <row r="75" spans="2:27" x14ac:dyDescent="0.25">
      <c r="B75" s="56">
        <f>IF('3.Weekly Hours &amp; Wage Activity'!B75 &lt;&gt;"", '3.Weekly Hours &amp; Wage Activity'!B75,"")</f>
        <v>0</v>
      </c>
      <c r="C75" s="56">
        <f>IF('3.Weekly Hours &amp; Wage Activity'!C75 &lt;&gt;"", '3.Weekly Hours &amp; Wage Activity'!C75,"")</f>
        <v>0</v>
      </c>
      <c r="D75" s="57" t="str">
        <f>IF('3.Weekly Hours &amp; Wage Activity'!D75 &lt;&gt;"", '3.Weekly Hours &amp; Wage Activity'!D75,"")</f>
        <v/>
      </c>
      <c r="E75" s="56" t="str">
        <f>IF('3.Weekly Hours &amp; Wage Activity'!E75 &lt;&gt;"", '3.Weekly Hours &amp; Wage Activity'!E75,"")</f>
        <v/>
      </c>
      <c r="F75" s="353" t="str">
        <f>IF('3.Weekly Hours &amp; Wage Activity'!F75 &lt;&gt;"", '3.Weekly Hours &amp; Wage Activity'!F75,"")</f>
        <v/>
      </c>
      <c r="G75" s="58" t="str">
        <f>IF('3.Weekly Hours &amp; Wage Activity'!G75 &lt;&gt;"", '3.Weekly Hours &amp; Wage Activity'!G75,"")</f>
        <v/>
      </c>
      <c r="H75" s="58" t="str">
        <f>IF('2.Census &amp; Reference Benchmarks'!H75 = "", "", '2.Census &amp; Reference Benchmarks'!H75)</f>
        <v/>
      </c>
      <c r="I75" s="58" t="str">
        <f>IF('3.Weekly Hours &amp; Wage Activity'!H75 &lt;&gt;"", '3.Weekly Hours &amp; Wage Activity'!H75,"")</f>
        <v/>
      </c>
      <c r="J75" s="374" t="str">
        <f>IF('3.Weekly Hours &amp; Wage Activity'!I75 &lt;&gt;"", '3.Weekly Hours &amp; Wage Activity'!I75,"")</f>
        <v/>
      </c>
      <c r="K75" s="376" t="str">
        <f>IF('7.Safe Harbor Input Data &amp; Calc'!Q77 &lt;&gt; "", '7.Safe Harbor Input Data &amp; Calc'!Q77, "")</f>
        <v>No</v>
      </c>
      <c r="L75" s="59" t="str">
        <f>IF('2.Census &amp; Reference Benchmarks'!T75&lt;&gt; "",'2.Census &amp; Reference Benchmarks'!T75,"")</f>
        <v/>
      </c>
      <c r="M75" s="35">
        <f>IF('2.Census &amp; Reference Benchmarks'!M75 = "", 0,'2.Census &amp; Reference Benchmarks'!M75)</f>
        <v>0</v>
      </c>
      <c r="N75" s="366">
        <f>IF('5. Wage &amp; FTE Reductions'!BC75 = "", 0,'5. Wage &amp; FTE Reductions'!BC75)</f>
        <v>0</v>
      </c>
      <c r="O75" s="35">
        <f>IF('2.Census &amp; Reference Benchmarks'!P75 = "", 0,'2.Census &amp; Reference Benchmarks'!P75)</f>
        <v>0</v>
      </c>
      <c r="P75" s="367">
        <f>IF('5. Wage &amp; FTE Reductions'!BE75 = "", 0, '5. Wage &amp; FTE Reductions'!BE75)</f>
        <v>0</v>
      </c>
      <c r="Q75" s="60">
        <f>IF('2.Census &amp; Reference Benchmarks'!S75 = "", 0, '2.Census &amp; Reference Benchmarks'!S75)</f>
        <v>0</v>
      </c>
      <c r="R75" s="367">
        <f>IF('2.Census &amp; Reference Benchmarks'!Q75="FT",IF(OR(G75 &lt;= DATEVALUE("3/1/2020"), G75 = ""),177.14,( (IF(OR(I75 = "", I75 &gt; DATEVALUE("3/31/2020")), DATEVALUE("3/31/2020"),I75) -G75)/ 31) *177.14),IF('2.Census &amp; Reference Benchmarks'!R75="",0,'2.Census &amp; Reference Benchmarks'!R75))</f>
        <v>0</v>
      </c>
      <c r="S75" s="488" t="str">
        <f>IFERROR(IF(AND( I75 &lt; '1. Summary for SBA'!$J$7,'1. Summary for SBA'!$J$7 &lt;&gt; ""),0,IF(K75 = "Yes", 0,IF(OR(R75= "", R75 + P75+N75 = 0),"",(M75+O75+Q75)/(R75+P75+N75)))),0)</f>
        <v/>
      </c>
      <c r="T75" s="488" t="str">
        <f t="shared" si="6"/>
        <v/>
      </c>
      <c r="U75" s="488" t="str">
        <f>IF(T75 = "", "",SUM('3.Weekly Hours &amp; Wage Activity'!AI75:BF75))</f>
        <v/>
      </c>
      <c r="V75" s="489" t="str">
        <f>IF(U75 = "", "",SUM(IF(COUNTIF('3.Weekly Hours &amp; Wage Activity'!J75:Q75, "&lt;&gt;FT") = 0, COLUMNS('3.Weekly Hours &amp; Wage Activity'!J75:AG75) * 40, '3.Weekly Hours &amp; Wage Activity'!J75:AG75)))</f>
        <v/>
      </c>
      <c r="W75" s="490" t="str">
        <f t="shared" si="7"/>
        <v/>
      </c>
      <c r="X75" s="553" t="str">
        <f t="shared" si="9"/>
        <v/>
      </c>
      <c r="Y75" s="491" t="str">
        <f t="shared" si="10"/>
        <v/>
      </c>
      <c r="Z75" s="490">
        <f t="shared" si="8"/>
        <v>0</v>
      </c>
      <c r="AA75" s="377">
        <f t="shared" si="11"/>
        <v>0</v>
      </c>
    </row>
    <row r="76" spans="2:27" x14ac:dyDescent="0.25">
      <c r="B76" s="56">
        <f>IF('3.Weekly Hours &amp; Wage Activity'!B76 &lt;&gt;"", '3.Weekly Hours &amp; Wage Activity'!B76,"")</f>
        <v>0</v>
      </c>
      <c r="C76" s="56">
        <f>IF('3.Weekly Hours &amp; Wage Activity'!C76 &lt;&gt;"", '3.Weekly Hours &amp; Wage Activity'!C76,"")</f>
        <v>0</v>
      </c>
      <c r="D76" s="57" t="str">
        <f>IF('3.Weekly Hours &amp; Wage Activity'!D76 &lt;&gt;"", '3.Weekly Hours &amp; Wage Activity'!D76,"")</f>
        <v/>
      </c>
      <c r="E76" s="56" t="str">
        <f>IF('3.Weekly Hours &amp; Wage Activity'!E76 &lt;&gt;"", '3.Weekly Hours &amp; Wage Activity'!E76,"")</f>
        <v/>
      </c>
      <c r="F76" s="353" t="str">
        <f>IF('3.Weekly Hours &amp; Wage Activity'!F76 &lt;&gt;"", '3.Weekly Hours &amp; Wage Activity'!F76,"")</f>
        <v/>
      </c>
      <c r="G76" s="58" t="str">
        <f>IF('3.Weekly Hours &amp; Wage Activity'!G76 &lt;&gt;"", '3.Weekly Hours &amp; Wage Activity'!G76,"")</f>
        <v/>
      </c>
      <c r="H76" s="58" t="str">
        <f>IF('2.Census &amp; Reference Benchmarks'!H76 = "", "", '2.Census &amp; Reference Benchmarks'!H76)</f>
        <v/>
      </c>
      <c r="I76" s="58" t="str">
        <f>IF('3.Weekly Hours &amp; Wage Activity'!H76 &lt;&gt;"", '3.Weekly Hours &amp; Wage Activity'!H76,"")</f>
        <v/>
      </c>
      <c r="J76" s="374" t="str">
        <f>IF('3.Weekly Hours &amp; Wage Activity'!I76 &lt;&gt;"", '3.Weekly Hours &amp; Wage Activity'!I76,"")</f>
        <v/>
      </c>
      <c r="K76" s="376" t="str">
        <f>IF('7.Safe Harbor Input Data &amp; Calc'!Q78 &lt;&gt; "", '7.Safe Harbor Input Data &amp; Calc'!Q78, "")</f>
        <v>No</v>
      </c>
      <c r="L76" s="59" t="str">
        <f>IF('2.Census &amp; Reference Benchmarks'!T76&lt;&gt; "",'2.Census &amp; Reference Benchmarks'!T76,"")</f>
        <v/>
      </c>
      <c r="M76" s="35">
        <f>IF('2.Census &amp; Reference Benchmarks'!M76 = "", 0,'2.Census &amp; Reference Benchmarks'!M76)</f>
        <v>0</v>
      </c>
      <c r="N76" s="366">
        <f>IF('5. Wage &amp; FTE Reductions'!BC76 = "", 0,'5. Wage &amp; FTE Reductions'!BC76)</f>
        <v>0</v>
      </c>
      <c r="O76" s="35">
        <f>IF('2.Census &amp; Reference Benchmarks'!P76 = "", 0,'2.Census &amp; Reference Benchmarks'!P76)</f>
        <v>0</v>
      </c>
      <c r="P76" s="367">
        <f>IF('5. Wage &amp; FTE Reductions'!BE76 = "", 0, '5. Wage &amp; FTE Reductions'!BE76)</f>
        <v>0</v>
      </c>
      <c r="Q76" s="60">
        <f>IF('2.Census &amp; Reference Benchmarks'!S76 = "", 0, '2.Census &amp; Reference Benchmarks'!S76)</f>
        <v>0</v>
      </c>
      <c r="R76" s="367">
        <f>IF('2.Census &amp; Reference Benchmarks'!Q76="FT",IF(OR(G76 &lt;= DATEVALUE("3/1/2020"), G76 = ""),177.14,( (IF(OR(I76 = "", I76 &gt; DATEVALUE("3/31/2020")), DATEVALUE("3/31/2020"),I76) -G76)/ 31) *177.14),IF('2.Census &amp; Reference Benchmarks'!R76="",0,'2.Census &amp; Reference Benchmarks'!R76))</f>
        <v>0</v>
      </c>
      <c r="S76" s="488" t="str">
        <f>IFERROR(IF(AND( I76 &lt; '1. Summary for SBA'!$J$7,'1. Summary for SBA'!$J$7 &lt;&gt; ""),0,IF(K76 = "Yes", 0,IF(OR(R76= "", R76 + P76+N76 = 0),"",(M76+O76+Q76)/(R76+P76+N76)))),0)</f>
        <v/>
      </c>
      <c r="T76" s="488" t="str">
        <f t="shared" si="6"/>
        <v/>
      </c>
      <c r="U76" s="488" t="str">
        <f>IF(T76 = "", "",SUM('3.Weekly Hours &amp; Wage Activity'!AI76:BF76))</f>
        <v/>
      </c>
      <c r="V76" s="489" t="str">
        <f>IF(U76 = "", "",SUM(IF(COUNTIF('3.Weekly Hours &amp; Wage Activity'!J76:Q76, "&lt;&gt;FT") = 0, COLUMNS('3.Weekly Hours &amp; Wage Activity'!J76:AG76) * 40, '3.Weekly Hours &amp; Wage Activity'!J76:AG76)))</f>
        <v/>
      </c>
      <c r="W76" s="490" t="str">
        <f t="shared" si="7"/>
        <v/>
      </c>
      <c r="X76" s="553" t="str">
        <f t="shared" si="9"/>
        <v/>
      </c>
      <c r="Y76" s="491" t="str">
        <f t="shared" si="10"/>
        <v/>
      </c>
      <c r="Z76" s="490">
        <f t="shared" si="8"/>
        <v>0</v>
      </c>
      <c r="AA76" s="377">
        <f t="shared" si="11"/>
        <v>0</v>
      </c>
    </row>
    <row r="77" spans="2:27" x14ac:dyDescent="0.25">
      <c r="B77" s="56">
        <f>IF('3.Weekly Hours &amp; Wage Activity'!B77 &lt;&gt;"", '3.Weekly Hours &amp; Wage Activity'!B77,"")</f>
        <v>0</v>
      </c>
      <c r="C77" s="56">
        <f>IF('3.Weekly Hours &amp; Wage Activity'!C77 &lt;&gt;"", '3.Weekly Hours &amp; Wage Activity'!C77,"")</f>
        <v>0</v>
      </c>
      <c r="D77" s="57" t="str">
        <f>IF('3.Weekly Hours &amp; Wage Activity'!D77 &lt;&gt;"", '3.Weekly Hours &amp; Wage Activity'!D77,"")</f>
        <v/>
      </c>
      <c r="E77" s="56" t="str">
        <f>IF('3.Weekly Hours &amp; Wage Activity'!E77 &lt;&gt;"", '3.Weekly Hours &amp; Wage Activity'!E77,"")</f>
        <v/>
      </c>
      <c r="F77" s="353" t="str">
        <f>IF('3.Weekly Hours &amp; Wage Activity'!F77 &lt;&gt;"", '3.Weekly Hours &amp; Wage Activity'!F77,"")</f>
        <v/>
      </c>
      <c r="G77" s="58" t="str">
        <f>IF('3.Weekly Hours &amp; Wage Activity'!G77 &lt;&gt;"", '3.Weekly Hours &amp; Wage Activity'!G77,"")</f>
        <v/>
      </c>
      <c r="H77" s="58" t="str">
        <f>IF('2.Census &amp; Reference Benchmarks'!H77 = "", "", '2.Census &amp; Reference Benchmarks'!H77)</f>
        <v/>
      </c>
      <c r="I77" s="58" t="str">
        <f>IF('3.Weekly Hours &amp; Wage Activity'!H77 &lt;&gt;"", '3.Weekly Hours &amp; Wage Activity'!H77,"")</f>
        <v/>
      </c>
      <c r="J77" s="374" t="str">
        <f>IF('3.Weekly Hours &amp; Wage Activity'!I77 &lt;&gt;"", '3.Weekly Hours &amp; Wage Activity'!I77,"")</f>
        <v/>
      </c>
      <c r="K77" s="376" t="str">
        <f>IF('7.Safe Harbor Input Data &amp; Calc'!Q79 &lt;&gt; "", '7.Safe Harbor Input Data &amp; Calc'!Q79, "")</f>
        <v>No</v>
      </c>
      <c r="L77" s="59" t="str">
        <f>IF('2.Census &amp; Reference Benchmarks'!T77&lt;&gt; "",'2.Census &amp; Reference Benchmarks'!T77,"")</f>
        <v/>
      </c>
      <c r="M77" s="35">
        <f>IF('2.Census &amp; Reference Benchmarks'!M77 = "", 0,'2.Census &amp; Reference Benchmarks'!M77)</f>
        <v>0</v>
      </c>
      <c r="N77" s="366">
        <f>IF('5. Wage &amp; FTE Reductions'!BC77 = "", 0,'5. Wage &amp; FTE Reductions'!BC77)</f>
        <v>0</v>
      </c>
      <c r="O77" s="35">
        <f>IF('2.Census &amp; Reference Benchmarks'!P77 = "", 0,'2.Census &amp; Reference Benchmarks'!P77)</f>
        <v>0</v>
      </c>
      <c r="P77" s="367">
        <f>IF('5. Wage &amp; FTE Reductions'!BE77 = "", 0, '5. Wage &amp; FTE Reductions'!BE77)</f>
        <v>0</v>
      </c>
      <c r="Q77" s="60">
        <f>IF('2.Census &amp; Reference Benchmarks'!S77 = "", 0, '2.Census &amp; Reference Benchmarks'!S77)</f>
        <v>0</v>
      </c>
      <c r="R77" s="367">
        <f>IF('2.Census &amp; Reference Benchmarks'!Q77="FT",IF(OR(G77 &lt;= DATEVALUE("3/1/2020"), G77 = ""),177.14,( (IF(OR(I77 = "", I77 &gt; DATEVALUE("3/31/2020")), DATEVALUE("3/31/2020"),I77) -G77)/ 31) *177.14),IF('2.Census &amp; Reference Benchmarks'!R77="",0,'2.Census &amp; Reference Benchmarks'!R77))</f>
        <v>0</v>
      </c>
      <c r="S77" s="488" t="str">
        <f>IFERROR(IF(AND( I77 &lt; '1. Summary for SBA'!$J$7,'1. Summary for SBA'!$J$7 &lt;&gt; ""),0,IF(K77 = "Yes", 0,IF(OR(R77= "", R77 + P77+N77 = 0),"",(M77+O77+Q77)/(R77+P77+N77)))),0)</f>
        <v/>
      </c>
      <c r="T77" s="488" t="str">
        <f t="shared" si="6"/>
        <v/>
      </c>
      <c r="U77" s="488" t="str">
        <f>IF(T77 = "", "",SUM('3.Weekly Hours &amp; Wage Activity'!AI77:BF77))</f>
        <v/>
      </c>
      <c r="V77" s="489" t="str">
        <f>IF(U77 = "", "",SUM(IF(COUNTIF('3.Weekly Hours &amp; Wage Activity'!J77:Q77, "&lt;&gt;FT") = 0, COLUMNS('3.Weekly Hours &amp; Wage Activity'!J77:AG77) * 40, '3.Weekly Hours &amp; Wage Activity'!J77:AG77)))</f>
        <v/>
      </c>
      <c r="W77" s="490" t="str">
        <f t="shared" si="7"/>
        <v/>
      </c>
      <c r="X77" s="553" t="str">
        <f t="shared" si="9"/>
        <v/>
      </c>
      <c r="Y77" s="491" t="str">
        <f t="shared" si="10"/>
        <v/>
      </c>
      <c r="Z77" s="490">
        <f t="shared" si="8"/>
        <v>0</v>
      </c>
      <c r="AA77" s="377">
        <f t="shared" si="11"/>
        <v>0</v>
      </c>
    </row>
    <row r="78" spans="2:27" x14ac:dyDescent="0.25">
      <c r="B78" s="56">
        <f>IF('3.Weekly Hours &amp; Wage Activity'!B78 &lt;&gt;"", '3.Weekly Hours &amp; Wage Activity'!B78,"")</f>
        <v>0</v>
      </c>
      <c r="C78" s="56">
        <f>IF('3.Weekly Hours &amp; Wage Activity'!C78 &lt;&gt;"", '3.Weekly Hours &amp; Wage Activity'!C78,"")</f>
        <v>0</v>
      </c>
      <c r="D78" s="57" t="str">
        <f>IF('3.Weekly Hours &amp; Wage Activity'!D78 &lt;&gt;"", '3.Weekly Hours &amp; Wage Activity'!D78,"")</f>
        <v/>
      </c>
      <c r="E78" s="56" t="str">
        <f>IF('3.Weekly Hours &amp; Wage Activity'!E78 &lt;&gt;"", '3.Weekly Hours &amp; Wage Activity'!E78,"")</f>
        <v/>
      </c>
      <c r="F78" s="353" t="str">
        <f>IF('3.Weekly Hours &amp; Wage Activity'!F78 &lt;&gt;"", '3.Weekly Hours &amp; Wage Activity'!F78,"")</f>
        <v/>
      </c>
      <c r="G78" s="58" t="str">
        <f>IF('3.Weekly Hours &amp; Wage Activity'!G78 &lt;&gt;"", '3.Weekly Hours &amp; Wage Activity'!G78,"")</f>
        <v/>
      </c>
      <c r="H78" s="58" t="str">
        <f>IF('2.Census &amp; Reference Benchmarks'!H78 = "", "", '2.Census &amp; Reference Benchmarks'!H78)</f>
        <v/>
      </c>
      <c r="I78" s="58" t="str">
        <f>IF('3.Weekly Hours &amp; Wage Activity'!H78 &lt;&gt;"", '3.Weekly Hours &amp; Wage Activity'!H78,"")</f>
        <v/>
      </c>
      <c r="J78" s="374" t="str">
        <f>IF('3.Weekly Hours &amp; Wage Activity'!I78 &lt;&gt;"", '3.Weekly Hours &amp; Wage Activity'!I78,"")</f>
        <v/>
      </c>
      <c r="K78" s="376" t="str">
        <f>IF('7.Safe Harbor Input Data &amp; Calc'!Q80 &lt;&gt; "", '7.Safe Harbor Input Data &amp; Calc'!Q80, "")</f>
        <v>No</v>
      </c>
      <c r="L78" s="59" t="str">
        <f>IF('2.Census &amp; Reference Benchmarks'!T78&lt;&gt; "",'2.Census &amp; Reference Benchmarks'!T78,"")</f>
        <v/>
      </c>
      <c r="M78" s="35">
        <f>IF('2.Census &amp; Reference Benchmarks'!M78 = "", 0,'2.Census &amp; Reference Benchmarks'!M78)</f>
        <v>0</v>
      </c>
      <c r="N78" s="366">
        <f>IF('5. Wage &amp; FTE Reductions'!BC78 = "", 0,'5. Wage &amp; FTE Reductions'!BC78)</f>
        <v>0</v>
      </c>
      <c r="O78" s="35">
        <f>IF('2.Census &amp; Reference Benchmarks'!P78 = "", 0,'2.Census &amp; Reference Benchmarks'!P78)</f>
        <v>0</v>
      </c>
      <c r="P78" s="367">
        <f>IF('5. Wage &amp; FTE Reductions'!BE78 = "", 0, '5. Wage &amp; FTE Reductions'!BE78)</f>
        <v>0</v>
      </c>
      <c r="Q78" s="60">
        <f>IF('2.Census &amp; Reference Benchmarks'!S78 = "", 0, '2.Census &amp; Reference Benchmarks'!S78)</f>
        <v>0</v>
      </c>
      <c r="R78" s="367">
        <f>IF('2.Census &amp; Reference Benchmarks'!Q78="FT",IF(OR(G78 &lt;= DATEVALUE("3/1/2020"), G78 = ""),177.14,( (IF(OR(I78 = "", I78 &gt; DATEVALUE("3/31/2020")), DATEVALUE("3/31/2020"),I78) -G78)/ 31) *177.14),IF('2.Census &amp; Reference Benchmarks'!R78="",0,'2.Census &amp; Reference Benchmarks'!R78))</f>
        <v>0</v>
      </c>
      <c r="S78" s="488" t="str">
        <f>IFERROR(IF(AND( I78 &lt; '1. Summary for SBA'!$J$7,'1. Summary for SBA'!$J$7 &lt;&gt; ""),0,IF(K78 = "Yes", 0,IF(OR(R78= "", R78 + P78+N78 = 0),"",(M78+O78+Q78)/(R78+P78+N78)))),0)</f>
        <v/>
      </c>
      <c r="T78" s="488" t="str">
        <f t="shared" si="6"/>
        <v/>
      </c>
      <c r="U78" s="488" t="str">
        <f>IF(T78 = "", "",SUM('3.Weekly Hours &amp; Wage Activity'!AI78:BF78))</f>
        <v/>
      </c>
      <c r="V78" s="489" t="str">
        <f>IF(U78 = "", "",SUM(IF(COUNTIF('3.Weekly Hours &amp; Wage Activity'!J78:Q78, "&lt;&gt;FT") = 0, COLUMNS('3.Weekly Hours &amp; Wage Activity'!J78:AG78) * 40, '3.Weekly Hours &amp; Wage Activity'!J78:AG78)))</f>
        <v/>
      </c>
      <c r="W78" s="490" t="str">
        <f t="shared" si="7"/>
        <v/>
      </c>
      <c r="X78" s="553" t="str">
        <f t="shared" si="9"/>
        <v/>
      </c>
      <c r="Y78" s="491" t="str">
        <f t="shared" si="10"/>
        <v/>
      </c>
      <c r="Z78" s="490">
        <f t="shared" si="8"/>
        <v>0</v>
      </c>
      <c r="AA78" s="377">
        <f t="shared" si="11"/>
        <v>0</v>
      </c>
    </row>
    <row r="79" spans="2:27" x14ac:dyDescent="0.25">
      <c r="B79" s="56">
        <f>IF('3.Weekly Hours &amp; Wage Activity'!B79 &lt;&gt;"", '3.Weekly Hours &amp; Wage Activity'!B79,"")</f>
        <v>0</v>
      </c>
      <c r="C79" s="56">
        <f>IF('3.Weekly Hours &amp; Wage Activity'!C79 &lt;&gt;"", '3.Weekly Hours &amp; Wage Activity'!C79,"")</f>
        <v>0</v>
      </c>
      <c r="D79" s="57" t="str">
        <f>IF('3.Weekly Hours &amp; Wage Activity'!D79 &lt;&gt;"", '3.Weekly Hours &amp; Wage Activity'!D79,"")</f>
        <v/>
      </c>
      <c r="E79" s="56" t="str">
        <f>IF('3.Weekly Hours &amp; Wage Activity'!E79 &lt;&gt;"", '3.Weekly Hours &amp; Wage Activity'!E79,"")</f>
        <v/>
      </c>
      <c r="F79" s="353" t="str">
        <f>IF('3.Weekly Hours &amp; Wage Activity'!F79 &lt;&gt;"", '3.Weekly Hours &amp; Wage Activity'!F79,"")</f>
        <v/>
      </c>
      <c r="G79" s="58" t="str">
        <f>IF('3.Weekly Hours &amp; Wage Activity'!G79 &lt;&gt;"", '3.Weekly Hours &amp; Wage Activity'!G79,"")</f>
        <v/>
      </c>
      <c r="H79" s="58" t="str">
        <f>IF('2.Census &amp; Reference Benchmarks'!H79 = "", "", '2.Census &amp; Reference Benchmarks'!H79)</f>
        <v/>
      </c>
      <c r="I79" s="58" t="str">
        <f>IF('3.Weekly Hours &amp; Wage Activity'!H79 &lt;&gt;"", '3.Weekly Hours &amp; Wage Activity'!H79,"")</f>
        <v/>
      </c>
      <c r="J79" s="374" t="str">
        <f>IF('3.Weekly Hours &amp; Wage Activity'!I79 &lt;&gt;"", '3.Weekly Hours &amp; Wage Activity'!I79,"")</f>
        <v/>
      </c>
      <c r="K79" s="376" t="str">
        <f>IF('7.Safe Harbor Input Data &amp; Calc'!Q81 &lt;&gt; "", '7.Safe Harbor Input Data &amp; Calc'!Q81, "")</f>
        <v>No</v>
      </c>
      <c r="L79" s="59" t="str">
        <f>IF('2.Census &amp; Reference Benchmarks'!T79&lt;&gt; "",'2.Census &amp; Reference Benchmarks'!T79,"")</f>
        <v/>
      </c>
      <c r="M79" s="35">
        <f>IF('2.Census &amp; Reference Benchmarks'!M79 = "", 0,'2.Census &amp; Reference Benchmarks'!M79)</f>
        <v>0</v>
      </c>
      <c r="N79" s="366">
        <f>IF('5. Wage &amp; FTE Reductions'!BC79 = "", 0,'5. Wage &amp; FTE Reductions'!BC79)</f>
        <v>0</v>
      </c>
      <c r="O79" s="35">
        <f>IF('2.Census &amp; Reference Benchmarks'!P79 = "", 0,'2.Census &amp; Reference Benchmarks'!P79)</f>
        <v>0</v>
      </c>
      <c r="P79" s="367">
        <f>IF('5. Wage &amp; FTE Reductions'!BE79 = "", 0, '5. Wage &amp; FTE Reductions'!BE79)</f>
        <v>0</v>
      </c>
      <c r="Q79" s="60">
        <f>IF('2.Census &amp; Reference Benchmarks'!S79 = "", 0, '2.Census &amp; Reference Benchmarks'!S79)</f>
        <v>0</v>
      </c>
      <c r="R79" s="367">
        <f>IF('2.Census &amp; Reference Benchmarks'!Q79="FT",IF(OR(G79 &lt;= DATEVALUE("3/1/2020"), G79 = ""),177.14,( (IF(OR(I79 = "", I79 &gt; DATEVALUE("3/31/2020")), DATEVALUE("3/31/2020"),I79) -G79)/ 31) *177.14),IF('2.Census &amp; Reference Benchmarks'!R79="",0,'2.Census &amp; Reference Benchmarks'!R79))</f>
        <v>0</v>
      </c>
      <c r="S79" s="488" t="str">
        <f>IFERROR(IF(AND( I79 &lt; '1. Summary for SBA'!$J$7,'1. Summary for SBA'!$J$7 &lt;&gt; ""),0,IF(K79 = "Yes", 0,IF(OR(R79= "", R79 + P79+N79 = 0),"",(M79+O79+Q79)/(R79+P79+N79)))),0)</f>
        <v/>
      </c>
      <c r="T79" s="488" t="str">
        <f t="shared" si="6"/>
        <v/>
      </c>
      <c r="U79" s="488" t="str">
        <f>IF(T79 = "", "",SUM('3.Weekly Hours &amp; Wage Activity'!AI79:BF79))</f>
        <v/>
      </c>
      <c r="V79" s="489" t="str">
        <f>IF(U79 = "", "",SUM(IF(COUNTIF('3.Weekly Hours &amp; Wage Activity'!J79:Q79, "&lt;&gt;FT") = 0, COLUMNS('3.Weekly Hours &amp; Wage Activity'!J79:AG79) * 40, '3.Weekly Hours &amp; Wage Activity'!J79:AG79)))</f>
        <v/>
      </c>
      <c r="W79" s="490" t="str">
        <f t="shared" si="7"/>
        <v/>
      </c>
      <c r="X79" s="553" t="str">
        <f t="shared" si="9"/>
        <v/>
      </c>
      <c r="Y79" s="491" t="str">
        <f t="shared" si="10"/>
        <v/>
      </c>
      <c r="Z79" s="490">
        <f t="shared" si="8"/>
        <v>0</v>
      </c>
      <c r="AA79" s="377">
        <f t="shared" si="11"/>
        <v>0</v>
      </c>
    </row>
    <row r="80" spans="2:27" x14ac:dyDescent="0.25">
      <c r="B80" s="56">
        <f>IF('3.Weekly Hours &amp; Wage Activity'!B80 &lt;&gt;"", '3.Weekly Hours &amp; Wage Activity'!B80,"")</f>
        <v>0</v>
      </c>
      <c r="C80" s="56">
        <f>IF('3.Weekly Hours &amp; Wage Activity'!C80 &lt;&gt;"", '3.Weekly Hours &amp; Wage Activity'!C80,"")</f>
        <v>0</v>
      </c>
      <c r="D80" s="57" t="str">
        <f>IF('3.Weekly Hours &amp; Wage Activity'!D80 &lt;&gt;"", '3.Weekly Hours &amp; Wage Activity'!D80,"")</f>
        <v/>
      </c>
      <c r="E80" s="56" t="str">
        <f>IF('3.Weekly Hours &amp; Wage Activity'!E80 &lt;&gt;"", '3.Weekly Hours &amp; Wage Activity'!E80,"")</f>
        <v/>
      </c>
      <c r="F80" s="353" t="str">
        <f>IF('3.Weekly Hours &amp; Wage Activity'!F80 &lt;&gt;"", '3.Weekly Hours &amp; Wage Activity'!F80,"")</f>
        <v/>
      </c>
      <c r="G80" s="58" t="str">
        <f>IF('3.Weekly Hours &amp; Wage Activity'!G80 &lt;&gt;"", '3.Weekly Hours &amp; Wage Activity'!G80,"")</f>
        <v/>
      </c>
      <c r="H80" s="58" t="str">
        <f>IF('2.Census &amp; Reference Benchmarks'!H80 = "", "", '2.Census &amp; Reference Benchmarks'!H80)</f>
        <v/>
      </c>
      <c r="I80" s="58" t="str">
        <f>IF('3.Weekly Hours &amp; Wage Activity'!H80 &lt;&gt;"", '3.Weekly Hours &amp; Wage Activity'!H80,"")</f>
        <v/>
      </c>
      <c r="J80" s="374" t="str">
        <f>IF('3.Weekly Hours &amp; Wage Activity'!I80 &lt;&gt;"", '3.Weekly Hours &amp; Wage Activity'!I80,"")</f>
        <v/>
      </c>
      <c r="K80" s="376" t="str">
        <f>IF('7.Safe Harbor Input Data &amp; Calc'!Q82 &lt;&gt; "", '7.Safe Harbor Input Data &amp; Calc'!Q82, "")</f>
        <v>No</v>
      </c>
      <c r="L80" s="59" t="str">
        <f>IF('2.Census &amp; Reference Benchmarks'!T80&lt;&gt; "",'2.Census &amp; Reference Benchmarks'!T80,"")</f>
        <v/>
      </c>
      <c r="M80" s="35">
        <f>IF('2.Census &amp; Reference Benchmarks'!M80 = "", 0,'2.Census &amp; Reference Benchmarks'!M80)</f>
        <v>0</v>
      </c>
      <c r="N80" s="366">
        <f>IF('5. Wage &amp; FTE Reductions'!BC80 = "", 0,'5. Wage &amp; FTE Reductions'!BC80)</f>
        <v>0</v>
      </c>
      <c r="O80" s="35">
        <f>IF('2.Census &amp; Reference Benchmarks'!P80 = "", 0,'2.Census &amp; Reference Benchmarks'!P80)</f>
        <v>0</v>
      </c>
      <c r="P80" s="367">
        <f>IF('5. Wage &amp; FTE Reductions'!BE80 = "", 0, '5. Wage &amp; FTE Reductions'!BE80)</f>
        <v>0</v>
      </c>
      <c r="Q80" s="60">
        <f>IF('2.Census &amp; Reference Benchmarks'!S80 = "", 0, '2.Census &amp; Reference Benchmarks'!S80)</f>
        <v>0</v>
      </c>
      <c r="R80" s="367">
        <f>IF('2.Census &amp; Reference Benchmarks'!Q80="FT",IF(OR(G80 &lt;= DATEVALUE("3/1/2020"), G80 = ""),177.14,( (IF(OR(I80 = "", I80 &gt; DATEVALUE("3/31/2020")), DATEVALUE("3/31/2020"),I80) -G80)/ 31) *177.14),IF('2.Census &amp; Reference Benchmarks'!R80="",0,'2.Census &amp; Reference Benchmarks'!R80))</f>
        <v>0</v>
      </c>
      <c r="S80" s="488" t="str">
        <f>IFERROR(IF(AND( I80 &lt; '1. Summary for SBA'!$J$7,'1. Summary for SBA'!$J$7 &lt;&gt; ""),0,IF(K80 = "Yes", 0,IF(OR(R80= "", R80 + P80+N80 = 0),"",(M80+O80+Q80)/(R80+P80+N80)))),0)</f>
        <v/>
      </c>
      <c r="T80" s="488" t="str">
        <f t="shared" si="6"/>
        <v/>
      </c>
      <c r="U80" s="488" t="str">
        <f>IF(T80 = "", "",SUM('3.Weekly Hours &amp; Wage Activity'!AI80:BF80))</f>
        <v/>
      </c>
      <c r="V80" s="489" t="str">
        <f>IF(U80 = "", "",SUM(IF(COUNTIF('3.Weekly Hours &amp; Wage Activity'!J80:Q80, "&lt;&gt;FT") = 0, COLUMNS('3.Weekly Hours &amp; Wage Activity'!J80:AG80) * 40, '3.Weekly Hours &amp; Wage Activity'!J80:AG80)))</f>
        <v/>
      </c>
      <c r="W80" s="490" t="str">
        <f t="shared" si="7"/>
        <v/>
      </c>
      <c r="X80" s="553" t="str">
        <f t="shared" si="9"/>
        <v/>
      </c>
      <c r="Y80" s="491" t="str">
        <f t="shared" si="10"/>
        <v/>
      </c>
      <c r="Z80" s="490">
        <f t="shared" si="8"/>
        <v>0</v>
      </c>
      <c r="AA80" s="377">
        <f t="shared" si="11"/>
        <v>0</v>
      </c>
    </row>
    <row r="81" spans="2:27" x14ac:dyDescent="0.25">
      <c r="B81" s="56">
        <f>IF('3.Weekly Hours &amp; Wage Activity'!B81 &lt;&gt;"", '3.Weekly Hours &amp; Wage Activity'!B81,"")</f>
        <v>0</v>
      </c>
      <c r="C81" s="56">
        <f>IF('3.Weekly Hours &amp; Wage Activity'!C81 &lt;&gt;"", '3.Weekly Hours &amp; Wage Activity'!C81,"")</f>
        <v>0</v>
      </c>
      <c r="D81" s="57" t="str">
        <f>IF('3.Weekly Hours &amp; Wage Activity'!D81 &lt;&gt;"", '3.Weekly Hours &amp; Wage Activity'!D81,"")</f>
        <v/>
      </c>
      <c r="E81" s="56" t="str">
        <f>IF('3.Weekly Hours &amp; Wage Activity'!E81 &lt;&gt;"", '3.Weekly Hours &amp; Wage Activity'!E81,"")</f>
        <v/>
      </c>
      <c r="F81" s="353" t="str">
        <f>IF('3.Weekly Hours &amp; Wage Activity'!F81 &lt;&gt;"", '3.Weekly Hours &amp; Wage Activity'!F81,"")</f>
        <v/>
      </c>
      <c r="G81" s="58" t="str">
        <f>IF('3.Weekly Hours &amp; Wage Activity'!G81 &lt;&gt;"", '3.Weekly Hours &amp; Wage Activity'!G81,"")</f>
        <v/>
      </c>
      <c r="H81" s="58" t="str">
        <f>IF('2.Census &amp; Reference Benchmarks'!H81 = "", "", '2.Census &amp; Reference Benchmarks'!H81)</f>
        <v/>
      </c>
      <c r="I81" s="58" t="str">
        <f>IF('3.Weekly Hours &amp; Wage Activity'!H81 &lt;&gt;"", '3.Weekly Hours &amp; Wage Activity'!H81,"")</f>
        <v/>
      </c>
      <c r="J81" s="374" t="str">
        <f>IF('3.Weekly Hours &amp; Wage Activity'!I81 &lt;&gt;"", '3.Weekly Hours &amp; Wage Activity'!I81,"")</f>
        <v/>
      </c>
      <c r="K81" s="376" t="str">
        <f>IF('7.Safe Harbor Input Data &amp; Calc'!Q83 &lt;&gt; "", '7.Safe Harbor Input Data &amp; Calc'!Q83, "")</f>
        <v>No</v>
      </c>
      <c r="L81" s="59" t="str">
        <f>IF('2.Census &amp; Reference Benchmarks'!T81&lt;&gt; "",'2.Census &amp; Reference Benchmarks'!T81,"")</f>
        <v/>
      </c>
      <c r="M81" s="35">
        <f>IF('2.Census &amp; Reference Benchmarks'!M81 = "", 0,'2.Census &amp; Reference Benchmarks'!M81)</f>
        <v>0</v>
      </c>
      <c r="N81" s="366">
        <f>IF('5. Wage &amp; FTE Reductions'!BC81 = "", 0,'5. Wage &amp; FTE Reductions'!BC81)</f>
        <v>0</v>
      </c>
      <c r="O81" s="35">
        <f>IF('2.Census &amp; Reference Benchmarks'!P81 = "", 0,'2.Census &amp; Reference Benchmarks'!P81)</f>
        <v>0</v>
      </c>
      <c r="P81" s="367">
        <f>IF('5. Wage &amp; FTE Reductions'!BE81 = "", 0, '5. Wage &amp; FTE Reductions'!BE81)</f>
        <v>0</v>
      </c>
      <c r="Q81" s="60">
        <f>IF('2.Census &amp; Reference Benchmarks'!S81 = "", 0, '2.Census &amp; Reference Benchmarks'!S81)</f>
        <v>0</v>
      </c>
      <c r="R81" s="367">
        <f>IF('2.Census &amp; Reference Benchmarks'!Q81="FT",IF(OR(G81 &lt;= DATEVALUE("3/1/2020"), G81 = ""),177.14,( (IF(OR(I81 = "", I81 &gt; DATEVALUE("3/31/2020")), DATEVALUE("3/31/2020"),I81) -G81)/ 31) *177.14),IF('2.Census &amp; Reference Benchmarks'!R81="",0,'2.Census &amp; Reference Benchmarks'!R81))</f>
        <v>0</v>
      </c>
      <c r="S81" s="488" t="str">
        <f>IFERROR(IF(AND( I81 &lt; '1. Summary for SBA'!$J$7,'1. Summary for SBA'!$J$7 &lt;&gt; ""),0,IF(K81 = "Yes", 0,IF(OR(R81= "", R81 + P81+N81 = 0),"",(M81+O81+Q81)/(R81+P81+N81)))),0)</f>
        <v/>
      </c>
      <c r="T81" s="488" t="str">
        <f t="shared" si="6"/>
        <v/>
      </c>
      <c r="U81" s="488" t="str">
        <f>IF(T81 = "", "",SUM('3.Weekly Hours &amp; Wage Activity'!AI81:BF81))</f>
        <v/>
      </c>
      <c r="V81" s="489" t="str">
        <f>IF(U81 = "", "",SUM(IF(COUNTIF('3.Weekly Hours &amp; Wage Activity'!J81:Q81, "&lt;&gt;FT") = 0, COLUMNS('3.Weekly Hours &amp; Wage Activity'!J81:AG81) * 40, '3.Weekly Hours &amp; Wage Activity'!J81:AG81)))</f>
        <v/>
      </c>
      <c r="W81" s="490" t="str">
        <f t="shared" si="7"/>
        <v/>
      </c>
      <c r="X81" s="553" t="str">
        <f t="shared" si="9"/>
        <v/>
      </c>
      <c r="Y81" s="491" t="str">
        <f t="shared" si="10"/>
        <v/>
      </c>
      <c r="Z81" s="490">
        <f t="shared" si="8"/>
        <v>0</v>
      </c>
      <c r="AA81" s="377">
        <f t="shared" si="11"/>
        <v>0</v>
      </c>
    </row>
    <row r="82" spans="2:27" x14ac:dyDescent="0.25">
      <c r="B82" s="56">
        <f>IF('3.Weekly Hours &amp; Wage Activity'!B82 &lt;&gt;"", '3.Weekly Hours &amp; Wage Activity'!B82,"")</f>
        <v>0</v>
      </c>
      <c r="C82" s="56">
        <f>IF('3.Weekly Hours &amp; Wage Activity'!C82 &lt;&gt;"", '3.Weekly Hours &amp; Wage Activity'!C82,"")</f>
        <v>0</v>
      </c>
      <c r="D82" s="57" t="str">
        <f>IF('3.Weekly Hours &amp; Wage Activity'!D82 &lt;&gt;"", '3.Weekly Hours &amp; Wage Activity'!D82,"")</f>
        <v/>
      </c>
      <c r="E82" s="56" t="str">
        <f>IF('3.Weekly Hours &amp; Wage Activity'!E82 &lt;&gt;"", '3.Weekly Hours &amp; Wage Activity'!E82,"")</f>
        <v/>
      </c>
      <c r="F82" s="353" t="str">
        <f>IF('3.Weekly Hours &amp; Wage Activity'!F82 &lt;&gt;"", '3.Weekly Hours &amp; Wage Activity'!F82,"")</f>
        <v/>
      </c>
      <c r="G82" s="58" t="str">
        <f>IF('3.Weekly Hours &amp; Wage Activity'!G82 &lt;&gt;"", '3.Weekly Hours &amp; Wage Activity'!G82,"")</f>
        <v/>
      </c>
      <c r="H82" s="58" t="str">
        <f>IF('2.Census &amp; Reference Benchmarks'!H82 = "", "", '2.Census &amp; Reference Benchmarks'!H82)</f>
        <v/>
      </c>
      <c r="I82" s="58" t="str">
        <f>IF('3.Weekly Hours &amp; Wage Activity'!H82 &lt;&gt;"", '3.Weekly Hours &amp; Wage Activity'!H82,"")</f>
        <v/>
      </c>
      <c r="J82" s="374" t="str">
        <f>IF('3.Weekly Hours &amp; Wage Activity'!I82 &lt;&gt;"", '3.Weekly Hours &amp; Wage Activity'!I82,"")</f>
        <v/>
      </c>
      <c r="K82" s="376" t="str">
        <f>IF('7.Safe Harbor Input Data &amp; Calc'!Q84 &lt;&gt; "", '7.Safe Harbor Input Data &amp; Calc'!Q84, "")</f>
        <v>No</v>
      </c>
      <c r="L82" s="59" t="str">
        <f>IF('2.Census &amp; Reference Benchmarks'!T82&lt;&gt; "",'2.Census &amp; Reference Benchmarks'!T82,"")</f>
        <v/>
      </c>
      <c r="M82" s="35">
        <f>IF('2.Census &amp; Reference Benchmarks'!M82 = "", 0,'2.Census &amp; Reference Benchmarks'!M82)</f>
        <v>0</v>
      </c>
      <c r="N82" s="366">
        <f>IF('5. Wage &amp; FTE Reductions'!BC82 = "", 0,'5. Wage &amp; FTE Reductions'!BC82)</f>
        <v>0</v>
      </c>
      <c r="O82" s="35">
        <f>IF('2.Census &amp; Reference Benchmarks'!P82 = "", 0,'2.Census &amp; Reference Benchmarks'!P82)</f>
        <v>0</v>
      </c>
      <c r="P82" s="367">
        <f>IF('5. Wage &amp; FTE Reductions'!BE82 = "", 0, '5. Wage &amp; FTE Reductions'!BE82)</f>
        <v>0</v>
      </c>
      <c r="Q82" s="60">
        <f>IF('2.Census &amp; Reference Benchmarks'!S82 = "", 0, '2.Census &amp; Reference Benchmarks'!S82)</f>
        <v>0</v>
      </c>
      <c r="R82" s="367">
        <f>IF('2.Census &amp; Reference Benchmarks'!Q82="FT",IF(OR(G82 &lt;= DATEVALUE("3/1/2020"), G82 = ""),177.14,( (IF(OR(I82 = "", I82 &gt; DATEVALUE("3/31/2020")), DATEVALUE("3/31/2020"),I82) -G82)/ 31) *177.14),IF('2.Census &amp; Reference Benchmarks'!R82="",0,'2.Census &amp; Reference Benchmarks'!R82))</f>
        <v>0</v>
      </c>
      <c r="S82" s="488" t="str">
        <f>IFERROR(IF(AND( I82 &lt; '1. Summary for SBA'!$J$7,'1. Summary for SBA'!$J$7 &lt;&gt; ""),0,IF(K82 = "Yes", 0,IF(OR(R82= "", R82 + P82+N82 = 0),"",(M82+O82+Q82)/(R82+P82+N82)))),0)</f>
        <v/>
      </c>
      <c r="T82" s="488" t="str">
        <f t="shared" si="6"/>
        <v/>
      </c>
      <c r="U82" s="488" t="str">
        <f>IF(T82 = "", "",SUM('3.Weekly Hours &amp; Wage Activity'!AI82:BF82))</f>
        <v/>
      </c>
      <c r="V82" s="489" t="str">
        <f>IF(U82 = "", "",SUM(IF(COUNTIF('3.Weekly Hours &amp; Wage Activity'!J82:Q82, "&lt;&gt;FT") = 0, COLUMNS('3.Weekly Hours &amp; Wage Activity'!J82:AG82) * 40, '3.Weekly Hours &amp; Wage Activity'!J82:AG82)))</f>
        <v/>
      </c>
      <c r="W82" s="490" t="str">
        <f t="shared" si="7"/>
        <v/>
      </c>
      <c r="X82" s="553" t="str">
        <f t="shared" si="9"/>
        <v/>
      </c>
      <c r="Y82" s="491" t="str">
        <f t="shared" si="10"/>
        <v/>
      </c>
      <c r="Z82" s="490">
        <f t="shared" si="8"/>
        <v>0</v>
      </c>
      <c r="AA82" s="377">
        <f t="shared" si="11"/>
        <v>0</v>
      </c>
    </row>
    <row r="83" spans="2:27" x14ac:dyDescent="0.25">
      <c r="B83" s="56">
        <f>IF('3.Weekly Hours &amp; Wage Activity'!B83 &lt;&gt;"", '3.Weekly Hours &amp; Wage Activity'!B83,"")</f>
        <v>0</v>
      </c>
      <c r="C83" s="56">
        <f>IF('3.Weekly Hours &amp; Wage Activity'!C83 &lt;&gt;"", '3.Weekly Hours &amp; Wage Activity'!C83,"")</f>
        <v>0</v>
      </c>
      <c r="D83" s="57" t="str">
        <f>IF('3.Weekly Hours &amp; Wage Activity'!D83 &lt;&gt;"", '3.Weekly Hours &amp; Wage Activity'!D83,"")</f>
        <v/>
      </c>
      <c r="E83" s="56" t="str">
        <f>IF('3.Weekly Hours &amp; Wage Activity'!E83 &lt;&gt;"", '3.Weekly Hours &amp; Wage Activity'!E83,"")</f>
        <v/>
      </c>
      <c r="F83" s="353" t="str">
        <f>IF('3.Weekly Hours &amp; Wage Activity'!F83 &lt;&gt;"", '3.Weekly Hours &amp; Wage Activity'!F83,"")</f>
        <v/>
      </c>
      <c r="G83" s="58" t="str">
        <f>IF('3.Weekly Hours &amp; Wage Activity'!G83 &lt;&gt;"", '3.Weekly Hours &amp; Wage Activity'!G83,"")</f>
        <v/>
      </c>
      <c r="H83" s="58" t="str">
        <f>IF('2.Census &amp; Reference Benchmarks'!H83 = "", "", '2.Census &amp; Reference Benchmarks'!H83)</f>
        <v/>
      </c>
      <c r="I83" s="58" t="str">
        <f>IF('3.Weekly Hours &amp; Wage Activity'!H83 &lt;&gt;"", '3.Weekly Hours &amp; Wage Activity'!H83,"")</f>
        <v/>
      </c>
      <c r="J83" s="374" t="str">
        <f>IF('3.Weekly Hours &amp; Wage Activity'!I83 &lt;&gt;"", '3.Weekly Hours &amp; Wage Activity'!I83,"")</f>
        <v/>
      </c>
      <c r="K83" s="376" t="str">
        <f>IF('7.Safe Harbor Input Data &amp; Calc'!Q85 &lt;&gt; "", '7.Safe Harbor Input Data &amp; Calc'!Q85, "")</f>
        <v>No</v>
      </c>
      <c r="L83" s="59" t="str">
        <f>IF('2.Census &amp; Reference Benchmarks'!T83&lt;&gt; "",'2.Census &amp; Reference Benchmarks'!T83,"")</f>
        <v/>
      </c>
      <c r="M83" s="35">
        <f>IF('2.Census &amp; Reference Benchmarks'!M83 = "", 0,'2.Census &amp; Reference Benchmarks'!M83)</f>
        <v>0</v>
      </c>
      <c r="N83" s="366">
        <f>IF('5. Wage &amp; FTE Reductions'!BC83 = "", 0,'5. Wage &amp; FTE Reductions'!BC83)</f>
        <v>0</v>
      </c>
      <c r="O83" s="35">
        <f>IF('2.Census &amp; Reference Benchmarks'!P83 = "", 0,'2.Census &amp; Reference Benchmarks'!P83)</f>
        <v>0</v>
      </c>
      <c r="P83" s="367">
        <f>IF('5. Wage &amp; FTE Reductions'!BE83 = "", 0, '5. Wage &amp; FTE Reductions'!BE83)</f>
        <v>0</v>
      </c>
      <c r="Q83" s="60">
        <f>IF('2.Census &amp; Reference Benchmarks'!S83 = "", 0, '2.Census &amp; Reference Benchmarks'!S83)</f>
        <v>0</v>
      </c>
      <c r="R83" s="367">
        <f>IF('2.Census &amp; Reference Benchmarks'!Q83="FT",IF(OR(G83 &lt;= DATEVALUE("3/1/2020"), G83 = ""),177.14,( (IF(OR(I83 = "", I83 &gt; DATEVALUE("3/31/2020")), DATEVALUE("3/31/2020"),I83) -G83)/ 31) *177.14),IF('2.Census &amp; Reference Benchmarks'!R83="",0,'2.Census &amp; Reference Benchmarks'!R83))</f>
        <v>0</v>
      </c>
      <c r="S83" s="488" t="str">
        <f>IFERROR(IF(AND( I83 &lt; '1. Summary for SBA'!$J$7,'1. Summary for SBA'!$J$7 &lt;&gt; ""),0,IF(K83 = "Yes", 0,IF(OR(R83= "", R83 + P83+N83 = 0),"",(M83+O83+Q83)/(R83+P83+N83)))),0)</f>
        <v/>
      </c>
      <c r="T83" s="488" t="str">
        <f t="shared" si="6"/>
        <v/>
      </c>
      <c r="U83" s="488" t="str">
        <f>IF(T83 = "", "",SUM('3.Weekly Hours &amp; Wage Activity'!AI83:BF83))</f>
        <v/>
      </c>
      <c r="V83" s="489" t="str">
        <f>IF(U83 = "", "",SUM(IF(COUNTIF('3.Weekly Hours &amp; Wage Activity'!J83:Q83, "&lt;&gt;FT") = 0, COLUMNS('3.Weekly Hours &amp; Wage Activity'!J83:AG83) * 40, '3.Weekly Hours &amp; Wage Activity'!J83:AG83)))</f>
        <v/>
      </c>
      <c r="W83" s="490" t="str">
        <f t="shared" si="7"/>
        <v/>
      </c>
      <c r="X83" s="553" t="str">
        <f t="shared" si="9"/>
        <v/>
      </c>
      <c r="Y83" s="491" t="str">
        <f t="shared" si="10"/>
        <v/>
      </c>
      <c r="Z83" s="490">
        <f t="shared" si="8"/>
        <v>0</v>
      </c>
      <c r="AA83" s="377">
        <f t="shared" si="11"/>
        <v>0</v>
      </c>
    </row>
    <row r="84" spans="2:27" x14ac:dyDescent="0.25">
      <c r="B84" s="56">
        <f>IF('3.Weekly Hours &amp; Wage Activity'!B84 &lt;&gt;"", '3.Weekly Hours &amp; Wage Activity'!B84,"")</f>
        <v>0</v>
      </c>
      <c r="C84" s="56">
        <f>IF('3.Weekly Hours &amp; Wage Activity'!C84 &lt;&gt;"", '3.Weekly Hours &amp; Wage Activity'!C84,"")</f>
        <v>0</v>
      </c>
      <c r="D84" s="57" t="str">
        <f>IF('3.Weekly Hours &amp; Wage Activity'!D84 &lt;&gt;"", '3.Weekly Hours &amp; Wage Activity'!D84,"")</f>
        <v/>
      </c>
      <c r="E84" s="56" t="str">
        <f>IF('3.Weekly Hours &amp; Wage Activity'!E84 &lt;&gt;"", '3.Weekly Hours &amp; Wage Activity'!E84,"")</f>
        <v/>
      </c>
      <c r="F84" s="353" t="str">
        <f>IF('3.Weekly Hours &amp; Wage Activity'!F84 &lt;&gt;"", '3.Weekly Hours &amp; Wage Activity'!F84,"")</f>
        <v/>
      </c>
      <c r="G84" s="58" t="str">
        <f>IF('3.Weekly Hours &amp; Wage Activity'!G84 &lt;&gt;"", '3.Weekly Hours &amp; Wage Activity'!G84,"")</f>
        <v/>
      </c>
      <c r="H84" s="58" t="str">
        <f>IF('2.Census &amp; Reference Benchmarks'!H84 = "", "", '2.Census &amp; Reference Benchmarks'!H84)</f>
        <v/>
      </c>
      <c r="I84" s="58" t="str">
        <f>IF('3.Weekly Hours &amp; Wage Activity'!H84 &lt;&gt;"", '3.Weekly Hours &amp; Wage Activity'!H84,"")</f>
        <v/>
      </c>
      <c r="J84" s="374" t="str">
        <f>IF('3.Weekly Hours &amp; Wage Activity'!I84 &lt;&gt;"", '3.Weekly Hours &amp; Wage Activity'!I84,"")</f>
        <v/>
      </c>
      <c r="K84" s="376" t="str">
        <f>IF('7.Safe Harbor Input Data &amp; Calc'!Q86 &lt;&gt; "", '7.Safe Harbor Input Data &amp; Calc'!Q86, "")</f>
        <v>No</v>
      </c>
      <c r="L84" s="59" t="str">
        <f>IF('2.Census &amp; Reference Benchmarks'!T84&lt;&gt; "",'2.Census &amp; Reference Benchmarks'!T84,"")</f>
        <v/>
      </c>
      <c r="M84" s="35">
        <f>IF('2.Census &amp; Reference Benchmarks'!M84 = "", 0,'2.Census &amp; Reference Benchmarks'!M84)</f>
        <v>0</v>
      </c>
      <c r="N84" s="366">
        <f>IF('5. Wage &amp; FTE Reductions'!BC84 = "", 0,'5. Wage &amp; FTE Reductions'!BC84)</f>
        <v>0</v>
      </c>
      <c r="O84" s="35">
        <f>IF('2.Census &amp; Reference Benchmarks'!P84 = "", 0,'2.Census &amp; Reference Benchmarks'!P84)</f>
        <v>0</v>
      </c>
      <c r="P84" s="367">
        <f>IF('5. Wage &amp; FTE Reductions'!BE84 = "", 0, '5. Wage &amp; FTE Reductions'!BE84)</f>
        <v>0</v>
      </c>
      <c r="Q84" s="60">
        <f>IF('2.Census &amp; Reference Benchmarks'!S84 = "", 0, '2.Census &amp; Reference Benchmarks'!S84)</f>
        <v>0</v>
      </c>
      <c r="R84" s="367">
        <f>IF('2.Census &amp; Reference Benchmarks'!Q84="FT",IF(OR(G84 &lt;= DATEVALUE("3/1/2020"), G84 = ""),177.14,( (IF(OR(I84 = "", I84 &gt; DATEVALUE("3/31/2020")), DATEVALUE("3/31/2020"),I84) -G84)/ 31) *177.14),IF('2.Census &amp; Reference Benchmarks'!R84="",0,'2.Census &amp; Reference Benchmarks'!R84))</f>
        <v>0</v>
      </c>
      <c r="S84" s="488" t="str">
        <f>IFERROR(IF(AND( I84 &lt; '1. Summary for SBA'!$J$7,'1. Summary for SBA'!$J$7 &lt;&gt; ""),0,IF(K84 = "Yes", 0,IF(OR(R84= "", R84 + P84+N84 = 0),"",(M84+O84+Q84)/(R84+P84+N84)))),0)</f>
        <v/>
      </c>
      <c r="T84" s="488" t="str">
        <f t="shared" si="6"/>
        <v/>
      </c>
      <c r="U84" s="488" t="str">
        <f>IF(T84 = "", "",SUM('3.Weekly Hours &amp; Wage Activity'!AI84:BF84))</f>
        <v/>
      </c>
      <c r="V84" s="489" t="str">
        <f>IF(U84 = "", "",SUM(IF(COUNTIF('3.Weekly Hours &amp; Wage Activity'!J84:Q84, "&lt;&gt;FT") = 0, COLUMNS('3.Weekly Hours &amp; Wage Activity'!J84:AG84) * 40, '3.Weekly Hours &amp; Wage Activity'!J84:AG84)))</f>
        <v/>
      </c>
      <c r="W84" s="490" t="str">
        <f t="shared" si="7"/>
        <v/>
      </c>
      <c r="X84" s="553" t="str">
        <f t="shared" si="9"/>
        <v/>
      </c>
      <c r="Y84" s="491" t="str">
        <f t="shared" si="10"/>
        <v/>
      </c>
      <c r="Z84" s="490">
        <f t="shared" si="8"/>
        <v>0</v>
      </c>
      <c r="AA84" s="377">
        <f t="shared" si="11"/>
        <v>0</v>
      </c>
    </row>
    <row r="85" spans="2:27" x14ac:dyDescent="0.25">
      <c r="B85" s="56">
        <f>IF('3.Weekly Hours &amp; Wage Activity'!B85 &lt;&gt;"", '3.Weekly Hours &amp; Wage Activity'!B85,"")</f>
        <v>0</v>
      </c>
      <c r="C85" s="56">
        <f>IF('3.Weekly Hours &amp; Wage Activity'!C85 &lt;&gt;"", '3.Weekly Hours &amp; Wage Activity'!C85,"")</f>
        <v>0</v>
      </c>
      <c r="D85" s="57" t="str">
        <f>IF('3.Weekly Hours &amp; Wage Activity'!D85 &lt;&gt;"", '3.Weekly Hours &amp; Wage Activity'!D85,"")</f>
        <v/>
      </c>
      <c r="E85" s="56" t="str">
        <f>IF('3.Weekly Hours &amp; Wage Activity'!E85 &lt;&gt;"", '3.Weekly Hours &amp; Wage Activity'!E85,"")</f>
        <v/>
      </c>
      <c r="F85" s="353" t="str">
        <f>IF('3.Weekly Hours &amp; Wage Activity'!F85 &lt;&gt;"", '3.Weekly Hours &amp; Wage Activity'!F85,"")</f>
        <v/>
      </c>
      <c r="G85" s="58" t="str">
        <f>IF('3.Weekly Hours &amp; Wage Activity'!G85 &lt;&gt;"", '3.Weekly Hours &amp; Wage Activity'!G85,"")</f>
        <v/>
      </c>
      <c r="H85" s="58" t="str">
        <f>IF('2.Census &amp; Reference Benchmarks'!H85 = "", "", '2.Census &amp; Reference Benchmarks'!H85)</f>
        <v/>
      </c>
      <c r="I85" s="58" t="str">
        <f>IF('3.Weekly Hours &amp; Wage Activity'!H85 &lt;&gt;"", '3.Weekly Hours &amp; Wage Activity'!H85,"")</f>
        <v/>
      </c>
      <c r="J85" s="374" t="str">
        <f>IF('3.Weekly Hours &amp; Wage Activity'!I85 &lt;&gt;"", '3.Weekly Hours &amp; Wage Activity'!I85,"")</f>
        <v/>
      </c>
      <c r="K85" s="376" t="str">
        <f>IF('7.Safe Harbor Input Data &amp; Calc'!Q87 &lt;&gt; "", '7.Safe Harbor Input Data &amp; Calc'!Q87, "")</f>
        <v>No</v>
      </c>
      <c r="L85" s="59" t="str">
        <f>IF('2.Census &amp; Reference Benchmarks'!T85&lt;&gt; "",'2.Census &amp; Reference Benchmarks'!T85,"")</f>
        <v/>
      </c>
      <c r="M85" s="35">
        <f>IF('2.Census &amp; Reference Benchmarks'!M85 = "", 0,'2.Census &amp; Reference Benchmarks'!M85)</f>
        <v>0</v>
      </c>
      <c r="N85" s="366">
        <f>IF('5. Wage &amp; FTE Reductions'!BC85 = "", 0,'5. Wage &amp; FTE Reductions'!BC85)</f>
        <v>0</v>
      </c>
      <c r="O85" s="35">
        <f>IF('2.Census &amp; Reference Benchmarks'!P85 = "", 0,'2.Census &amp; Reference Benchmarks'!P85)</f>
        <v>0</v>
      </c>
      <c r="P85" s="367">
        <f>IF('5. Wage &amp; FTE Reductions'!BE85 = "", 0, '5. Wage &amp; FTE Reductions'!BE85)</f>
        <v>0</v>
      </c>
      <c r="Q85" s="60">
        <f>IF('2.Census &amp; Reference Benchmarks'!S85 = "", 0, '2.Census &amp; Reference Benchmarks'!S85)</f>
        <v>0</v>
      </c>
      <c r="R85" s="367">
        <f>IF('2.Census &amp; Reference Benchmarks'!Q85="FT",IF(OR(G85 &lt;= DATEVALUE("3/1/2020"), G85 = ""),177.14,( (IF(OR(I85 = "", I85 &gt; DATEVALUE("3/31/2020")), DATEVALUE("3/31/2020"),I85) -G85)/ 31) *177.14),IF('2.Census &amp; Reference Benchmarks'!R85="",0,'2.Census &amp; Reference Benchmarks'!R85))</f>
        <v>0</v>
      </c>
      <c r="S85" s="488" t="str">
        <f>IFERROR(IF(AND( I85 &lt; '1. Summary for SBA'!$J$7,'1. Summary for SBA'!$J$7 &lt;&gt; ""),0,IF(K85 = "Yes", 0,IF(OR(R85= "", R85 + P85+N85 = 0),"",(M85+O85+Q85)/(R85+P85+N85)))),0)</f>
        <v/>
      </c>
      <c r="T85" s="488" t="str">
        <f t="shared" si="6"/>
        <v/>
      </c>
      <c r="U85" s="488" t="str">
        <f>IF(T85 = "", "",SUM('3.Weekly Hours &amp; Wage Activity'!AI85:BF85))</f>
        <v/>
      </c>
      <c r="V85" s="489" t="str">
        <f>IF(U85 = "", "",SUM(IF(COUNTIF('3.Weekly Hours &amp; Wage Activity'!J85:Q85, "&lt;&gt;FT") = 0, COLUMNS('3.Weekly Hours &amp; Wage Activity'!J85:AG85) * 40, '3.Weekly Hours &amp; Wage Activity'!J85:AG85)))</f>
        <v/>
      </c>
      <c r="W85" s="490" t="str">
        <f t="shared" si="7"/>
        <v/>
      </c>
      <c r="X85" s="553" t="str">
        <f t="shared" si="9"/>
        <v/>
      </c>
      <c r="Y85" s="491" t="str">
        <f t="shared" si="10"/>
        <v/>
      </c>
      <c r="Z85" s="490">
        <f t="shared" si="8"/>
        <v>0</v>
      </c>
      <c r="AA85" s="377">
        <f t="shared" si="11"/>
        <v>0</v>
      </c>
    </row>
    <row r="86" spans="2:27" x14ac:dyDescent="0.25">
      <c r="B86" s="56">
        <f>IF('3.Weekly Hours &amp; Wage Activity'!B86 &lt;&gt;"", '3.Weekly Hours &amp; Wage Activity'!B86,"")</f>
        <v>0</v>
      </c>
      <c r="C86" s="56">
        <f>IF('3.Weekly Hours &amp; Wage Activity'!C86 &lt;&gt;"", '3.Weekly Hours &amp; Wage Activity'!C86,"")</f>
        <v>0</v>
      </c>
      <c r="D86" s="57" t="str">
        <f>IF('3.Weekly Hours &amp; Wage Activity'!D86 &lt;&gt;"", '3.Weekly Hours &amp; Wage Activity'!D86,"")</f>
        <v/>
      </c>
      <c r="E86" s="56" t="str">
        <f>IF('3.Weekly Hours &amp; Wage Activity'!E86 &lt;&gt;"", '3.Weekly Hours &amp; Wage Activity'!E86,"")</f>
        <v/>
      </c>
      <c r="F86" s="353" t="str">
        <f>IF('3.Weekly Hours &amp; Wage Activity'!F86 &lt;&gt;"", '3.Weekly Hours &amp; Wage Activity'!F86,"")</f>
        <v/>
      </c>
      <c r="G86" s="58" t="str">
        <f>IF('3.Weekly Hours &amp; Wage Activity'!G86 &lt;&gt;"", '3.Weekly Hours &amp; Wage Activity'!G86,"")</f>
        <v/>
      </c>
      <c r="H86" s="58" t="str">
        <f>IF('2.Census &amp; Reference Benchmarks'!H86 = "", "", '2.Census &amp; Reference Benchmarks'!H86)</f>
        <v/>
      </c>
      <c r="I86" s="58" t="str">
        <f>IF('3.Weekly Hours &amp; Wage Activity'!H86 &lt;&gt;"", '3.Weekly Hours &amp; Wage Activity'!H86,"")</f>
        <v/>
      </c>
      <c r="J86" s="374" t="str">
        <f>IF('3.Weekly Hours &amp; Wage Activity'!I86 &lt;&gt;"", '3.Weekly Hours &amp; Wage Activity'!I86,"")</f>
        <v/>
      </c>
      <c r="K86" s="376" t="str">
        <f>IF('7.Safe Harbor Input Data &amp; Calc'!Q88 &lt;&gt; "", '7.Safe Harbor Input Data &amp; Calc'!Q88, "")</f>
        <v>No</v>
      </c>
      <c r="L86" s="59" t="str">
        <f>IF('2.Census &amp; Reference Benchmarks'!T86&lt;&gt; "",'2.Census &amp; Reference Benchmarks'!T86,"")</f>
        <v/>
      </c>
      <c r="M86" s="35">
        <f>IF('2.Census &amp; Reference Benchmarks'!M86 = "", 0,'2.Census &amp; Reference Benchmarks'!M86)</f>
        <v>0</v>
      </c>
      <c r="N86" s="366">
        <f>IF('5. Wage &amp; FTE Reductions'!BC86 = "", 0,'5. Wage &amp; FTE Reductions'!BC86)</f>
        <v>0</v>
      </c>
      <c r="O86" s="35">
        <f>IF('2.Census &amp; Reference Benchmarks'!P86 = "", 0,'2.Census &amp; Reference Benchmarks'!P86)</f>
        <v>0</v>
      </c>
      <c r="P86" s="367">
        <f>IF('5. Wage &amp; FTE Reductions'!BE86 = "", 0, '5. Wage &amp; FTE Reductions'!BE86)</f>
        <v>0</v>
      </c>
      <c r="Q86" s="60">
        <f>IF('2.Census &amp; Reference Benchmarks'!S86 = "", 0, '2.Census &amp; Reference Benchmarks'!S86)</f>
        <v>0</v>
      </c>
      <c r="R86" s="367">
        <f>IF('2.Census &amp; Reference Benchmarks'!Q86="FT",IF(OR(G86 &lt;= DATEVALUE("3/1/2020"), G86 = ""),177.14,( (IF(OR(I86 = "", I86 &gt; DATEVALUE("3/31/2020")), DATEVALUE("3/31/2020"),I86) -G86)/ 31) *177.14),IF('2.Census &amp; Reference Benchmarks'!R86="",0,'2.Census &amp; Reference Benchmarks'!R86))</f>
        <v>0</v>
      </c>
      <c r="S86" s="488" t="str">
        <f>IFERROR(IF(AND( I86 &lt; '1. Summary for SBA'!$J$7,'1. Summary for SBA'!$J$7 &lt;&gt; ""),0,IF(K86 = "Yes", 0,IF(OR(R86= "", R86 + P86+N86 = 0),"",(M86+O86+Q86)/(R86+P86+N86)))),0)</f>
        <v/>
      </c>
      <c r="T86" s="488" t="str">
        <f t="shared" si="6"/>
        <v/>
      </c>
      <c r="U86" s="488" t="str">
        <f>IF(T86 = "", "",SUM('3.Weekly Hours &amp; Wage Activity'!AI86:BF86))</f>
        <v/>
      </c>
      <c r="V86" s="489" t="str">
        <f>IF(U86 = "", "",SUM(IF(COUNTIF('3.Weekly Hours &amp; Wage Activity'!J86:Q86, "&lt;&gt;FT") = 0, COLUMNS('3.Weekly Hours &amp; Wage Activity'!J86:AG86) * 40, '3.Weekly Hours &amp; Wage Activity'!J86:AG86)))</f>
        <v/>
      </c>
      <c r="W86" s="490" t="str">
        <f t="shared" si="7"/>
        <v/>
      </c>
      <c r="X86" s="553" t="str">
        <f t="shared" si="9"/>
        <v/>
      </c>
      <c r="Y86" s="491" t="str">
        <f t="shared" si="10"/>
        <v/>
      </c>
      <c r="Z86" s="490">
        <f t="shared" si="8"/>
        <v>0</v>
      </c>
      <c r="AA86" s="377">
        <f t="shared" si="11"/>
        <v>0</v>
      </c>
    </row>
    <row r="87" spans="2:27" x14ac:dyDescent="0.25">
      <c r="B87" s="56">
        <f>IF('3.Weekly Hours &amp; Wage Activity'!B87 &lt;&gt;"", '3.Weekly Hours &amp; Wage Activity'!B87,"")</f>
        <v>0</v>
      </c>
      <c r="C87" s="56">
        <f>IF('3.Weekly Hours &amp; Wage Activity'!C87 &lt;&gt;"", '3.Weekly Hours &amp; Wage Activity'!C87,"")</f>
        <v>0</v>
      </c>
      <c r="D87" s="57" t="str">
        <f>IF('3.Weekly Hours &amp; Wage Activity'!D87 &lt;&gt;"", '3.Weekly Hours &amp; Wage Activity'!D87,"")</f>
        <v/>
      </c>
      <c r="E87" s="56" t="str">
        <f>IF('3.Weekly Hours &amp; Wage Activity'!E87 &lt;&gt;"", '3.Weekly Hours &amp; Wage Activity'!E87,"")</f>
        <v/>
      </c>
      <c r="F87" s="353" t="str">
        <f>IF('3.Weekly Hours &amp; Wage Activity'!F87 &lt;&gt;"", '3.Weekly Hours &amp; Wage Activity'!F87,"")</f>
        <v/>
      </c>
      <c r="G87" s="58" t="str">
        <f>IF('3.Weekly Hours &amp; Wage Activity'!G87 &lt;&gt;"", '3.Weekly Hours &amp; Wage Activity'!G87,"")</f>
        <v/>
      </c>
      <c r="H87" s="58" t="str">
        <f>IF('2.Census &amp; Reference Benchmarks'!H87 = "", "", '2.Census &amp; Reference Benchmarks'!H87)</f>
        <v/>
      </c>
      <c r="I87" s="58" t="str">
        <f>IF('3.Weekly Hours &amp; Wage Activity'!H87 &lt;&gt;"", '3.Weekly Hours &amp; Wage Activity'!H87,"")</f>
        <v/>
      </c>
      <c r="J87" s="374" t="str">
        <f>IF('3.Weekly Hours &amp; Wage Activity'!I87 &lt;&gt;"", '3.Weekly Hours &amp; Wage Activity'!I87,"")</f>
        <v/>
      </c>
      <c r="K87" s="376" t="str">
        <f>IF('7.Safe Harbor Input Data &amp; Calc'!Q89 &lt;&gt; "", '7.Safe Harbor Input Data &amp; Calc'!Q89, "")</f>
        <v>No</v>
      </c>
      <c r="L87" s="59" t="str">
        <f>IF('2.Census &amp; Reference Benchmarks'!T87&lt;&gt; "",'2.Census &amp; Reference Benchmarks'!T87,"")</f>
        <v/>
      </c>
      <c r="M87" s="35">
        <f>IF('2.Census &amp; Reference Benchmarks'!M87 = "", 0,'2.Census &amp; Reference Benchmarks'!M87)</f>
        <v>0</v>
      </c>
      <c r="N87" s="366">
        <f>IF('5. Wage &amp; FTE Reductions'!BC87 = "", 0,'5. Wage &amp; FTE Reductions'!BC87)</f>
        <v>0</v>
      </c>
      <c r="O87" s="35">
        <f>IF('2.Census &amp; Reference Benchmarks'!P87 = "", 0,'2.Census &amp; Reference Benchmarks'!P87)</f>
        <v>0</v>
      </c>
      <c r="P87" s="367">
        <f>IF('5. Wage &amp; FTE Reductions'!BE87 = "", 0, '5. Wage &amp; FTE Reductions'!BE87)</f>
        <v>0</v>
      </c>
      <c r="Q87" s="60">
        <f>IF('2.Census &amp; Reference Benchmarks'!S87 = "", 0, '2.Census &amp; Reference Benchmarks'!S87)</f>
        <v>0</v>
      </c>
      <c r="R87" s="367">
        <f>IF('2.Census &amp; Reference Benchmarks'!Q87="FT",IF(OR(G87 &lt;= DATEVALUE("3/1/2020"), G87 = ""),177.14,( (IF(OR(I87 = "", I87 &gt; DATEVALUE("3/31/2020")), DATEVALUE("3/31/2020"),I87) -G87)/ 31) *177.14),IF('2.Census &amp; Reference Benchmarks'!R87="",0,'2.Census &amp; Reference Benchmarks'!R87))</f>
        <v>0</v>
      </c>
      <c r="S87" s="488" t="str">
        <f>IFERROR(IF(AND( I87 &lt; '1. Summary for SBA'!$J$7,'1. Summary for SBA'!$J$7 &lt;&gt; ""),0,IF(K87 = "Yes", 0,IF(OR(R87= "", R87 + P87+N87 = 0),"",(M87+O87+Q87)/(R87+P87+N87)))),0)</f>
        <v/>
      </c>
      <c r="T87" s="488" t="str">
        <f t="shared" si="6"/>
        <v/>
      </c>
      <c r="U87" s="488" t="str">
        <f>IF(T87 = "", "",SUM('3.Weekly Hours &amp; Wage Activity'!AI87:BF87))</f>
        <v/>
      </c>
      <c r="V87" s="489" t="str">
        <f>IF(U87 = "", "",SUM(IF(COUNTIF('3.Weekly Hours &amp; Wage Activity'!J87:Q87, "&lt;&gt;FT") = 0, COLUMNS('3.Weekly Hours &amp; Wage Activity'!J87:AG87) * 40, '3.Weekly Hours &amp; Wage Activity'!J87:AG87)))</f>
        <v/>
      </c>
      <c r="W87" s="490" t="str">
        <f t="shared" si="7"/>
        <v/>
      </c>
      <c r="X87" s="553" t="str">
        <f t="shared" si="9"/>
        <v/>
      </c>
      <c r="Y87" s="491" t="str">
        <f t="shared" si="10"/>
        <v/>
      </c>
      <c r="Z87" s="490">
        <f t="shared" si="8"/>
        <v>0</v>
      </c>
      <c r="AA87" s="377">
        <f t="shared" si="11"/>
        <v>0</v>
      </c>
    </row>
    <row r="88" spans="2:27" x14ac:dyDescent="0.25">
      <c r="B88" s="56">
        <f>IF('3.Weekly Hours &amp; Wage Activity'!B88 &lt;&gt;"", '3.Weekly Hours &amp; Wage Activity'!B88,"")</f>
        <v>0</v>
      </c>
      <c r="C88" s="56">
        <f>IF('3.Weekly Hours &amp; Wage Activity'!C88 &lt;&gt;"", '3.Weekly Hours &amp; Wage Activity'!C88,"")</f>
        <v>0</v>
      </c>
      <c r="D88" s="57" t="str">
        <f>IF('3.Weekly Hours &amp; Wage Activity'!D88 &lt;&gt;"", '3.Weekly Hours &amp; Wage Activity'!D88,"")</f>
        <v/>
      </c>
      <c r="E88" s="56" t="str">
        <f>IF('3.Weekly Hours &amp; Wage Activity'!E88 &lt;&gt;"", '3.Weekly Hours &amp; Wage Activity'!E88,"")</f>
        <v/>
      </c>
      <c r="F88" s="353" t="str">
        <f>IF('3.Weekly Hours &amp; Wage Activity'!F88 &lt;&gt;"", '3.Weekly Hours &amp; Wage Activity'!F88,"")</f>
        <v/>
      </c>
      <c r="G88" s="58" t="str">
        <f>IF('3.Weekly Hours &amp; Wage Activity'!G88 &lt;&gt;"", '3.Weekly Hours &amp; Wage Activity'!G88,"")</f>
        <v/>
      </c>
      <c r="H88" s="58" t="str">
        <f>IF('2.Census &amp; Reference Benchmarks'!H88 = "", "", '2.Census &amp; Reference Benchmarks'!H88)</f>
        <v/>
      </c>
      <c r="I88" s="58" t="str">
        <f>IF('3.Weekly Hours &amp; Wage Activity'!H88 &lt;&gt;"", '3.Weekly Hours &amp; Wage Activity'!H88,"")</f>
        <v/>
      </c>
      <c r="J88" s="374" t="str">
        <f>IF('3.Weekly Hours &amp; Wage Activity'!I88 &lt;&gt;"", '3.Weekly Hours &amp; Wage Activity'!I88,"")</f>
        <v/>
      </c>
      <c r="K88" s="376" t="str">
        <f>IF('7.Safe Harbor Input Data &amp; Calc'!Q90 &lt;&gt; "", '7.Safe Harbor Input Data &amp; Calc'!Q90, "")</f>
        <v>No</v>
      </c>
      <c r="L88" s="59" t="str">
        <f>IF('2.Census &amp; Reference Benchmarks'!T88&lt;&gt; "",'2.Census &amp; Reference Benchmarks'!T88,"")</f>
        <v/>
      </c>
      <c r="M88" s="35">
        <f>IF('2.Census &amp; Reference Benchmarks'!M88 = "", 0,'2.Census &amp; Reference Benchmarks'!M88)</f>
        <v>0</v>
      </c>
      <c r="N88" s="366">
        <f>IF('5. Wage &amp; FTE Reductions'!BC88 = "", 0,'5. Wage &amp; FTE Reductions'!BC88)</f>
        <v>0</v>
      </c>
      <c r="O88" s="35">
        <f>IF('2.Census &amp; Reference Benchmarks'!P88 = "", 0,'2.Census &amp; Reference Benchmarks'!P88)</f>
        <v>0</v>
      </c>
      <c r="P88" s="367">
        <f>IF('5. Wage &amp; FTE Reductions'!BE88 = "", 0, '5. Wage &amp; FTE Reductions'!BE88)</f>
        <v>0</v>
      </c>
      <c r="Q88" s="60">
        <f>IF('2.Census &amp; Reference Benchmarks'!S88 = "", 0, '2.Census &amp; Reference Benchmarks'!S88)</f>
        <v>0</v>
      </c>
      <c r="R88" s="367">
        <f>IF('2.Census &amp; Reference Benchmarks'!Q88="FT",IF(OR(G88 &lt;= DATEVALUE("3/1/2020"), G88 = ""),177.14,( (IF(OR(I88 = "", I88 &gt; DATEVALUE("3/31/2020")), DATEVALUE("3/31/2020"),I88) -G88)/ 31) *177.14),IF('2.Census &amp; Reference Benchmarks'!R88="",0,'2.Census &amp; Reference Benchmarks'!R88))</f>
        <v>0</v>
      </c>
      <c r="S88" s="488" t="str">
        <f>IFERROR(IF(AND( I88 &lt; '1. Summary for SBA'!$J$7,'1. Summary for SBA'!$J$7 &lt;&gt; ""),0,IF(K88 = "Yes", 0,IF(OR(R88= "", R88 + P88+N88 = 0),"",(M88+O88+Q88)/(R88+P88+N88)))),0)</f>
        <v/>
      </c>
      <c r="T88" s="488" t="str">
        <f t="shared" si="6"/>
        <v/>
      </c>
      <c r="U88" s="488" t="str">
        <f>IF(T88 = "", "",SUM('3.Weekly Hours &amp; Wage Activity'!AI88:BF88))</f>
        <v/>
      </c>
      <c r="V88" s="489" t="str">
        <f>IF(U88 = "", "",SUM(IF(COUNTIF('3.Weekly Hours &amp; Wage Activity'!J88:Q88, "&lt;&gt;FT") = 0, COLUMNS('3.Weekly Hours &amp; Wage Activity'!J88:AG88) * 40, '3.Weekly Hours &amp; Wage Activity'!J88:AG88)))</f>
        <v/>
      </c>
      <c r="W88" s="490" t="str">
        <f t="shared" si="7"/>
        <v/>
      </c>
      <c r="X88" s="553" t="str">
        <f t="shared" si="9"/>
        <v/>
      </c>
      <c r="Y88" s="491" t="str">
        <f t="shared" si="10"/>
        <v/>
      </c>
      <c r="Z88" s="490">
        <f t="shared" si="8"/>
        <v>0</v>
      </c>
      <c r="AA88" s="377">
        <f t="shared" si="11"/>
        <v>0</v>
      </c>
    </row>
    <row r="89" spans="2:27" x14ac:dyDescent="0.25">
      <c r="B89" s="56">
        <f>IF('3.Weekly Hours &amp; Wage Activity'!B89 &lt;&gt;"", '3.Weekly Hours &amp; Wage Activity'!B89,"")</f>
        <v>0</v>
      </c>
      <c r="C89" s="56">
        <f>IF('3.Weekly Hours &amp; Wage Activity'!C89 &lt;&gt;"", '3.Weekly Hours &amp; Wage Activity'!C89,"")</f>
        <v>0</v>
      </c>
      <c r="D89" s="57" t="str">
        <f>IF('3.Weekly Hours &amp; Wage Activity'!D89 &lt;&gt;"", '3.Weekly Hours &amp; Wage Activity'!D89,"")</f>
        <v/>
      </c>
      <c r="E89" s="56" t="str">
        <f>IF('3.Weekly Hours &amp; Wage Activity'!E89 &lt;&gt;"", '3.Weekly Hours &amp; Wage Activity'!E89,"")</f>
        <v/>
      </c>
      <c r="F89" s="353" t="str">
        <f>IF('3.Weekly Hours &amp; Wage Activity'!F89 &lt;&gt;"", '3.Weekly Hours &amp; Wage Activity'!F89,"")</f>
        <v/>
      </c>
      <c r="G89" s="58" t="str">
        <f>IF('3.Weekly Hours &amp; Wage Activity'!G89 &lt;&gt;"", '3.Weekly Hours &amp; Wage Activity'!G89,"")</f>
        <v/>
      </c>
      <c r="H89" s="58" t="str">
        <f>IF('2.Census &amp; Reference Benchmarks'!H89 = "", "", '2.Census &amp; Reference Benchmarks'!H89)</f>
        <v/>
      </c>
      <c r="I89" s="58" t="str">
        <f>IF('3.Weekly Hours &amp; Wage Activity'!H89 &lt;&gt;"", '3.Weekly Hours &amp; Wage Activity'!H89,"")</f>
        <v/>
      </c>
      <c r="J89" s="374" t="str">
        <f>IF('3.Weekly Hours &amp; Wage Activity'!I89 &lt;&gt;"", '3.Weekly Hours &amp; Wage Activity'!I89,"")</f>
        <v/>
      </c>
      <c r="K89" s="376" t="str">
        <f>IF('7.Safe Harbor Input Data &amp; Calc'!Q91 &lt;&gt; "", '7.Safe Harbor Input Data &amp; Calc'!Q91, "")</f>
        <v>No</v>
      </c>
      <c r="L89" s="59" t="str">
        <f>IF('2.Census &amp; Reference Benchmarks'!T89&lt;&gt; "",'2.Census &amp; Reference Benchmarks'!T89,"")</f>
        <v/>
      </c>
      <c r="M89" s="35">
        <f>IF('2.Census &amp; Reference Benchmarks'!M89 = "", 0,'2.Census &amp; Reference Benchmarks'!M89)</f>
        <v>0</v>
      </c>
      <c r="N89" s="366">
        <f>IF('5. Wage &amp; FTE Reductions'!BC89 = "", 0,'5. Wage &amp; FTE Reductions'!BC89)</f>
        <v>0</v>
      </c>
      <c r="O89" s="35">
        <f>IF('2.Census &amp; Reference Benchmarks'!P89 = "", 0,'2.Census &amp; Reference Benchmarks'!P89)</f>
        <v>0</v>
      </c>
      <c r="P89" s="367">
        <f>IF('5. Wage &amp; FTE Reductions'!BE89 = "", 0, '5. Wage &amp; FTE Reductions'!BE89)</f>
        <v>0</v>
      </c>
      <c r="Q89" s="60">
        <f>IF('2.Census &amp; Reference Benchmarks'!S89 = "", 0, '2.Census &amp; Reference Benchmarks'!S89)</f>
        <v>0</v>
      </c>
      <c r="R89" s="367">
        <f>IF('2.Census &amp; Reference Benchmarks'!Q89="FT",IF(OR(G89 &lt;= DATEVALUE("3/1/2020"), G89 = ""),177.14,( (IF(OR(I89 = "", I89 &gt; DATEVALUE("3/31/2020")), DATEVALUE("3/31/2020"),I89) -G89)/ 31) *177.14),IF('2.Census &amp; Reference Benchmarks'!R89="",0,'2.Census &amp; Reference Benchmarks'!R89))</f>
        <v>0</v>
      </c>
      <c r="S89" s="488" t="str">
        <f>IFERROR(IF(AND( I89 &lt; '1. Summary for SBA'!$J$7,'1. Summary for SBA'!$J$7 &lt;&gt; ""),0,IF(K89 = "Yes", 0,IF(OR(R89= "", R89 + P89+N89 = 0),"",(M89+O89+Q89)/(R89+P89+N89)))),0)</f>
        <v/>
      </c>
      <c r="T89" s="488" t="str">
        <f t="shared" si="6"/>
        <v/>
      </c>
      <c r="U89" s="488" t="str">
        <f>IF(T89 = "", "",SUM('3.Weekly Hours &amp; Wage Activity'!AI89:BF89))</f>
        <v/>
      </c>
      <c r="V89" s="489" t="str">
        <f>IF(U89 = "", "",SUM(IF(COUNTIF('3.Weekly Hours &amp; Wage Activity'!J89:Q89, "&lt;&gt;FT") = 0, COLUMNS('3.Weekly Hours &amp; Wage Activity'!J89:AG89) * 40, '3.Weekly Hours &amp; Wage Activity'!J89:AG89)))</f>
        <v/>
      </c>
      <c r="W89" s="490" t="str">
        <f t="shared" si="7"/>
        <v/>
      </c>
      <c r="X89" s="553" t="str">
        <f t="shared" si="9"/>
        <v/>
      </c>
      <c r="Y89" s="491" t="str">
        <f t="shared" si="10"/>
        <v/>
      </c>
      <c r="Z89" s="490">
        <f t="shared" si="8"/>
        <v>0</v>
      </c>
      <c r="AA89" s="377">
        <f t="shared" si="11"/>
        <v>0</v>
      </c>
    </row>
    <row r="90" spans="2:27" x14ac:dyDescent="0.25">
      <c r="B90" s="56">
        <f>IF('3.Weekly Hours &amp; Wage Activity'!B90 &lt;&gt;"", '3.Weekly Hours &amp; Wage Activity'!B90,"")</f>
        <v>0</v>
      </c>
      <c r="C90" s="56">
        <f>IF('3.Weekly Hours &amp; Wage Activity'!C90 &lt;&gt;"", '3.Weekly Hours &amp; Wage Activity'!C90,"")</f>
        <v>0</v>
      </c>
      <c r="D90" s="57" t="str">
        <f>IF('3.Weekly Hours &amp; Wage Activity'!D90 &lt;&gt;"", '3.Weekly Hours &amp; Wage Activity'!D90,"")</f>
        <v/>
      </c>
      <c r="E90" s="56" t="str">
        <f>IF('3.Weekly Hours &amp; Wage Activity'!E90 &lt;&gt;"", '3.Weekly Hours &amp; Wage Activity'!E90,"")</f>
        <v/>
      </c>
      <c r="F90" s="353" t="str">
        <f>IF('3.Weekly Hours &amp; Wage Activity'!F90 &lt;&gt;"", '3.Weekly Hours &amp; Wage Activity'!F90,"")</f>
        <v/>
      </c>
      <c r="G90" s="58" t="str">
        <f>IF('3.Weekly Hours &amp; Wage Activity'!G90 &lt;&gt;"", '3.Weekly Hours &amp; Wage Activity'!G90,"")</f>
        <v/>
      </c>
      <c r="H90" s="58" t="str">
        <f>IF('2.Census &amp; Reference Benchmarks'!H90 = "", "", '2.Census &amp; Reference Benchmarks'!H90)</f>
        <v/>
      </c>
      <c r="I90" s="58" t="str">
        <f>IF('3.Weekly Hours &amp; Wage Activity'!H90 &lt;&gt;"", '3.Weekly Hours &amp; Wage Activity'!H90,"")</f>
        <v/>
      </c>
      <c r="J90" s="374" t="str">
        <f>IF('3.Weekly Hours &amp; Wage Activity'!I90 &lt;&gt;"", '3.Weekly Hours &amp; Wage Activity'!I90,"")</f>
        <v/>
      </c>
      <c r="K90" s="376" t="str">
        <f>IF('7.Safe Harbor Input Data &amp; Calc'!Q92 &lt;&gt; "", '7.Safe Harbor Input Data &amp; Calc'!Q92, "")</f>
        <v>No</v>
      </c>
      <c r="L90" s="59" t="str">
        <f>IF('2.Census &amp; Reference Benchmarks'!T90&lt;&gt; "",'2.Census &amp; Reference Benchmarks'!T90,"")</f>
        <v/>
      </c>
      <c r="M90" s="35">
        <f>IF('2.Census &amp; Reference Benchmarks'!M90 = "", 0,'2.Census &amp; Reference Benchmarks'!M90)</f>
        <v>0</v>
      </c>
      <c r="N90" s="366">
        <f>IF('5. Wage &amp; FTE Reductions'!BC90 = "", 0,'5. Wage &amp; FTE Reductions'!BC90)</f>
        <v>0</v>
      </c>
      <c r="O90" s="35">
        <f>IF('2.Census &amp; Reference Benchmarks'!P90 = "", 0,'2.Census &amp; Reference Benchmarks'!P90)</f>
        <v>0</v>
      </c>
      <c r="P90" s="367">
        <f>IF('5. Wage &amp; FTE Reductions'!BE90 = "", 0, '5. Wage &amp; FTE Reductions'!BE90)</f>
        <v>0</v>
      </c>
      <c r="Q90" s="60">
        <f>IF('2.Census &amp; Reference Benchmarks'!S90 = "", 0, '2.Census &amp; Reference Benchmarks'!S90)</f>
        <v>0</v>
      </c>
      <c r="R90" s="367">
        <f>IF('2.Census &amp; Reference Benchmarks'!Q90="FT",IF(OR(G90 &lt;= DATEVALUE("3/1/2020"), G90 = ""),177.14,( (IF(OR(I90 = "", I90 &gt; DATEVALUE("3/31/2020")), DATEVALUE("3/31/2020"),I90) -G90)/ 31) *177.14),IF('2.Census &amp; Reference Benchmarks'!R90="",0,'2.Census &amp; Reference Benchmarks'!R90))</f>
        <v>0</v>
      </c>
      <c r="S90" s="488" t="str">
        <f>IFERROR(IF(AND( I90 &lt; '1. Summary for SBA'!$J$7,'1. Summary for SBA'!$J$7 &lt;&gt; ""),0,IF(K90 = "Yes", 0,IF(OR(R90= "", R90 + P90+N90 = 0),"",(M90+O90+Q90)/(R90+P90+N90)))),0)</f>
        <v/>
      </c>
      <c r="T90" s="488" t="str">
        <f t="shared" si="6"/>
        <v/>
      </c>
      <c r="U90" s="488" t="str">
        <f>IF(T90 = "", "",SUM('3.Weekly Hours &amp; Wage Activity'!AI90:BF90))</f>
        <v/>
      </c>
      <c r="V90" s="489" t="str">
        <f>IF(U90 = "", "",SUM(IF(COUNTIF('3.Weekly Hours &amp; Wage Activity'!J90:Q90, "&lt;&gt;FT") = 0, COLUMNS('3.Weekly Hours &amp; Wage Activity'!J90:AG90) * 40, '3.Weekly Hours &amp; Wage Activity'!J90:AG90)))</f>
        <v/>
      </c>
      <c r="W90" s="490" t="str">
        <f t="shared" si="7"/>
        <v/>
      </c>
      <c r="X90" s="553" t="str">
        <f t="shared" si="9"/>
        <v/>
      </c>
      <c r="Y90" s="491" t="str">
        <f t="shared" si="10"/>
        <v/>
      </c>
      <c r="Z90" s="490">
        <f t="shared" si="8"/>
        <v>0</v>
      </c>
      <c r="AA90" s="377">
        <f t="shared" si="11"/>
        <v>0</v>
      </c>
    </row>
    <row r="91" spans="2:27" x14ac:dyDescent="0.25">
      <c r="B91" s="56">
        <f>IF('3.Weekly Hours &amp; Wage Activity'!B91 &lt;&gt;"", '3.Weekly Hours &amp; Wage Activity'!B91,"")</f>
        <v>0</v>
      </c>
      <c r="C91" s="56">
        <f>IF('3.Weekly Hours &amp; Wage Activity'!C91 &lt;&gt;"", '3.Weekly Hours &amp; Wage Activity'!C91,"")</f>
        <v>0</v>
      </c>
      <c r="D91" s="57" t="str">
        <f>IF('3.Weekly Hours &amp; Wage Activity'!D91 &lt;&gt;"", '3.Weekly Hours &amp; Wage Activity'!D91,"")</f>
        <v/>
      </c>
      <c r="E91" s="56" t="str">
        <f>IF('3.Weekly Hours &amp; Wage Activity'!E91 &lt;&gt;"", '3.Weekly Hours &amp; Wage Activity'!E91,"")</f>
        <v/>
      </c>
      <c r="F91" s="353" t="str">
        <f>IF('3.Weekly Hours &amp; Wage Activity'!F91 &lt;&gt;"", '3.Weekly Hours &amp; Wage Activity'!F91,"")</f>
        <v/>
      </c>
      <c r="G91" s="58" t="str">
        <f>IF('3.Weekly Hours &amp; Wage Activity'!G91 &lt;&gt;"", '3.Weekly Hours &amp; Wage Activity'!G91,"")</f>
        <v/>
      </c>
      <c r="H91" s="58" t="str">
        <f>IF('2.Census &amp; Reference Benchmarks'!H91 = "", "", '2.Census &amp; Reference Benchmarks'!H91)</f>
        <v/>
      </c>
      <c r="I91" s="58" t="str">
        <f>IF('3.Weekly Hours &amp; Wage Activity'!H91 &lt;&gt;"", '3.Weekly Hours &amp; Wage Activity'!H91,"")</f>
        <v/>
      </c>
      <c r="J91" s="374" t="str">
        <f>IF('3.Weekly Hours &amp; Wage Activity'!I91 &lt;&gt;"", '3.Weekly Hours &amp; Wage Activity'!I91,"")</f>
        <v/>
      </c>
      <c r="K91" s="376" t="str">
        <f>IF('7.Safe Harbor Input Data &amp; Calc'!Q93 &lt;&gt; "", '7.Safe Harbor Input Data &amp; Calc'!Q93, "")</f>
        <v>No</v>
      </c>
      <c r="L91" s="59" t="str">
        <f>IF('2.Census &amp; Reference Benchmarks'!T91&lt;&gt; "",'2.Census &amp; Reference Benchmarks'!T91,"")</f>
        <v/>
      </c>
      <c r="M91" s="35">
        <f>IF('2.Census &amp; Reference Benchmarks'!M91 = "", 0,'2.Census &amp; Reference Benchmarks'!M91)</f>
        <v>0</v>
      </c>
      <c r="N91" s="366">
        <f>IF('5. Wage &amp; FTE Reductions'!BC91 = "", 0,'5. Wage &amp; FTE Reductions'!BC91)</f>
        <v>0</v>
      </c>
      <c r="O91" s="35">
        <f>IF('2.Census &amp; Reference Benchmarks'!P91 = "", 0,'2.Census &amp; Reference Benchmarks'!P91)</f>
        <v>0</v>
      </c>
      <c r="P91" s="367">
        <f>IF('5. Wage &amp; FTE Reductions'!BE91 = "", 0, '5. Wage &amp; FTE Reductions'!BE91)</f>
        <v>0</v>
      </c>
      <c r="Q91" s="60">
        <f>IF('2.Census &amp; Reference Benchmarks'!S91 = "", 0, '2.Census &amp; Reference Benchmarks'!S91)</f>
        <v>0</v>
      </c>
      <c r="R91" s="367">
        <f>IF('2.Census &amp; Reference Benchmarks'!Q91="FT",IF(OR(G91 &lt;= DATEVALUE("3/1/2020"), G91 = ""),177.14,( (IF(OR(I91 = "", I91 &gt; DATEVALUE("3/31/2020")), DATEVALUE("3/31/2020"),I91) -G91)/ 31) *177.14),IF('2.Census &amp; Reference Benchmarks'!R91="",0,'2.Census &amp; Reference Benchmarks'!R91))</f>
        <v>0</v>
      </c>
      <c r="S91" s="488" t="str">
        <f>IFERROR(IF(AND( I91 &lt; '1. Summary for SBA'!$J$7,'1. Summary for SBA'!$J$7 &lt;&gt; ""),0,IF(K91 = "Yes", 0,IF(OR(R91= "", R91 + P91+N91 = 0),"",(M91+O91+Q91)/(R91+P91+N91)))),0)</f>
        <v/>
      </c>
      <c r="T91" s="488" t="str">
        <f t="shared" si="6"/>
        <v/>
      </c>
      <c r="U91" s="488" t="str">
        <f>IF(T91 = "", "",SUM('3.Weekly Hours &amp; Wage Activity'!AI91:BF91))</f>
        <v/>
      </c>
      <c r="V91" s="489" t="str">
        <f>IF(U91 = "", "",SUM(IF(COUNTIF('3.Weekly Hours &amp; Wage Activity'!J91:Q91, "&lt;&gt;FT") = 0, COLUMNS('3.Weekly Hours &amp; Wage Activity'!J91:AG91) * 40, '3.Weekly Hours &amp; Wage Activity'!J91:AG91)))</f>
        <v/>
      </c>
      <c r="W91" s="490" t="str">
        <f t="shared" si="7"/>
        <v/>
      </c>
      <c r="X91" s="553" t="str">
        <f t="shared" si="9"/>
        <v/>
      </c>
      <c r="Y91" s="491" t="str">
        <f t="shared" si="10"/>
        <v/>
      </c>
      <c r="Z91" s="490">
        <f t="shared" si="8"/>
        <v>0</v>
      </c>
      <c r="AA91" s="377">
        <f t="shared" si="11"/>
        <v>0</v>
      </c>
    </row>
    <row r="92" spans="2:27" x14ac:dyDescent="0.25">
      <c r="B92" s="56">
        <f>IF('3.Weekly Hours &amp; Wage Activity'!B92 &lt;&gt;"", '3.Weekly Hours &amp; Wage Activity'!B92,"")</f>
        <v>0</v>
      </c>
      <c r="C92" s="56">
        <f>IF('3.Weekly Hours &amp; Wage Activity'!C92 &lt;&gt;"", '3.Weekly Hours &amp; Wage Activity'!C92,"")</f>
        <v>0</v>
      </c>
      <c r="D92" s="57" t="str">
        <f>IF('3.Weekly Hours &amp; Wage Activity'!D92 &lt;&gt;"", '3.Weekly Hours &amp; Wage Activity'!D92,"")</f>
        <v/>
      </c>
      <c r="E92" s="56" t="str">
        <f>IF('3.Weekly Hours &amp; Wage Activity'!E92 &lt;&gt;"", '3.Weekly Hours &amp; Wage Activity'!E92,"")</f>
        <v/>
      </c>
      <c r="F92" s="353" t="str">
        <f>IF('3.Weekly Hours &amp; Wage Activity'!F92 &lt;&gt;"", '3.Weekly Hours &amp; Wage Activity'!F92,"")</f>
        <v/>
      </c>
      <c r="G92" s="58" t="str">
        <f>IF('3.Weekly Hours &amp; Wage Activity'!G92 &lt;&gt;"", '3.Weekly Hours &amp; Wage Activity'!G92,"")</f>
        <v/>
      </c>
      <c r="H92" s="58" t="str">
        <f>IF('2.Census &amp; Reference Benchmarks'!H92 = "", "", '2.Census &amp; Reference Benchmarks'!H92)</f>
        <v/>
      </c>
      <c r="I92" s="58" t="str">
        <f>IF('3.Weekly Hours &amp; Wage Activity'!H92 &lt;&gt;"", '3.Weekly Hours &amp; Wage Activity'!H92,"")</f>
        <v/>
      </c>
      <c r="J92" s="374" t="str">
        <f>IF('3.Weekly Hours &amp; Wage Activity'!I92 &lt;&gt;"", '3.Weekly Hours &amp; Wage Activity'!I92,"")</f>
        <v/>
      </c>
      <c r="K92" s="376" t="str">
        <f>IF('7.Safe Harbor Input Data &amp; Calc'!Q94 &lt;&gt; "", '7.Safe Harbor Input Data &amp; Calc'!Q94, "")</f>
        <v>No</v>
      </c>
      <c r="L92" s="59" t="str">
        <f>IF('2.Census &amp; Reference Benchmarks'!T92&lt;&gt; "",'2.Census &amp; Reference Benchmarks'!T92,"")</f>
        <v/>
      </c>
      <c r="M92" s="35">
        <f>IF('2.Census &amp; Reference Benchmarks'!M92 = "", 0,'2.Census &amp; Reference Benchmarks'!M92)</f>
        <v>0</v>
      </c>
      <c r="N92" s="366">
        <f>IF('5. Wage &amp; FTE Reductions'!BC92 = "", 0,'5. Wage &amp; FTE Reductions'!BC92)</f>
        <v>0</v>
      </c>
      <c r="O92" s="35">
        <f>IF('2.Census &amp; Reference Benchmarks'!P92 = "", 0,'2.Census &amp; Reference Benchmarks'!P92)</f>
        <v>0</v>
      </c>
      <c r="P92" s="367">
        <f>IF('5. Wage &amp; FTE Reductions'!BE92 = "", 0, '5. Wage &amp; FTE Reductions'!BE92)</f>
        <v>0</v>
      </c>
      <c r="Q92" s="60">
        <f>IF('2.Census &amp; Reference Benchmarks'!S92 = "", 0, '2.Census &amp; Reference Benchmarks'!S92)</f>
        <v>0</v>
      </c>
      <c r="R92" s="367">
        <f>IF('2.Census &amp; Reference Benchmarks'!Q92="FT",IF(OR(G92 &lt;= DATEVALUE("3/1/2020"), G92 = ""),177.14,( (IF(OR(I92 = "", I92 &gt; DATEVALUE("3/31/2020")), DATEVALUE("3/31/2020"),I92) -G92)/ 31) *177.14),IF('2.Census &amp; Reference Benchmarks'!R92="",0,'2.Census &amp; Reference Benchmarks'!R92))</f>
        <v>0</v>
      </c>
      <c r="S92" s="488" t="str">
        <f>IFERROR(IF(AND( I92 &lt; '1. Summary for SBA'!$J$7,'1. Summary for SBA'!$J$7 &lt;&gt; ""),0,IF(K92 = "Yes", 0,IF(OR(R92= "", R92 + P92+N92 = 0),"",(M92+O92+Q92)/(R92+P92+N92)))),0)</f>
        <v/>
      </c>
      <c r="T92" s="488" t="str">
        <f t="shared" si="6"/>
        <v/>
      </c>
      <c r="U92" s="488" t="str">
        <f>IF(T92 = "", "",SUM('3.Weekly Hours &amp; Wage Activity'!AI92:BF92))</f>
        <v/>
      </c>
      <c r="V92" s="489" t="str">
        <f>IF(U92 = "", "",SUM(IF(COUNTIF('3.Weekly Hours &amp; Wage Activity'!J92:Q92, "&lt;&gt;FT") = 0, COLUMNS('3.Weekly Hours &amp; Wage Activity'!J92:AG92) * 40, '3.Weekly Hours &amp; Wage Activity'!J92:AG92)))</f>
        <v/>
      </c>
      <c r="W92" s="490" t="str">
        <f t="shared" si="7"/>
        <v/>
      </c>
      <c r="X92" s="553" t="str">
        <f t="shared" si="9"/>
        <v/>
      </c>
      <c r="Y92" s="491" t="str">
        <f t="shared" si="10"/>
        <v/>
      </c>
      <c r="Z92" s="490">
        <f t="shared" si="8"/>
        <v>0</v>
      </c>
      <c r="AA92" s="377">
        <f t="shared" si="11"/>
        <v>0</v>
      </c>
    </row>
    <row r="93" spans="2:27" x14ac:dyDescent="0.25">
      <c r="B93" s="56">
        <f>IF('3.Weekly Hours &amp; Wage Activity'!B93 &lt;&gt;"", '3.Weekly Hours &amp; Wage Activity'!B93,"")</f>
        <v>0</v>
      </c>
      <c r="C93" s="56">
        <f>IF('3.Weekly Hours &amp; Wage Activity'!C93 &lt;&gt;"", '3.Weekly Hours &amp; Wage Activity'!C93,"")</f>
        <v>0</v>
      </c>
      <c r="D93" s="57" t="str">
        <f>IF('3.Weekly Hours &amp; Wage Activity'!D93 &lt;&gt;"", '3.Weekly Hours &amp; Wage Activity'!D93,"")</f>
        <v/>
      </c>
      <c r="E93" s="56" t="str">
        <f>IF('3.Weekly Hours &amp; Wage Activity'!E93 &lt;&gt;"", '3.Weekly Hours &amp; Wage Activity'!E93,"")</f>
        <v/>
      </c>
      <c r="F93" s="353" t="str">
        <f>IF('3.Weekly Hours &amp; Wage Activity'!F93 &lt;&gt;"", '3.Weekly Hours &amp; Wage Activity'!F93,"")</f>
        <v/>
      </c>
      <c r="G93" s="58" t="str">
        <f>IF('3.Weekly Hours &amp; Wage Activity'!G93 &lt;&gt;"", '3.Weekly Hours &amp; Wage Activity'!G93,"")</f>
        <v/>
      </c>
      <c r="H93" s="58" t="str">
        <f>IF('2.Census &amp; Reference Benchmarks'!H93 = "", "", '2.Census &amp; Reference Benchmarks'!H93)</f>
        <v/>
      </c>
      <c r="I93" s="58" t="str">
        <f>IF('3.Weekly Hours &amp; Wage Activity'!H93 &lt;&gt;"", '3.Weekly Hours &amp; Wage Activity'!H93,"")</f>
        <v/>
      </c>
      <c r="J93" s="374" t="str">
        <f>IF('3.Weekly Hours &amp; Wage Activity'!I93 &lt;&gt;"", '3.Weekly Hours &amp; Wage Activity'!I93,"")</f>
        <v/>
      </c>
      <c r="K93" s="376" t="str">
        <f>IF('7.Safe Harbor Input Data &amp; Calc'!Q95 &lt;&gt; "", '7.Safe Harbor Input Data &amp; Calc'!Q95, "")</f>
        <v>No</v>
      </c>
      <c r="L93" s="59" t="str">
        <f>IF('2.Census &amp; Reference Benchmarks'!T93&lt;&gt; "",'2.Census &amp; Reference Benchmarks'!T93,"")</f>
        <v/>
      </c>
      <c r="M93" s="35">
        <f>IF('2.Census &amp; Reference Benchmarks'!M93 = "", 0,'2.Census &amp; Reference Benchmarks'!M93)</f>
        <v>0</v>
      </c>
      <c r="N93" s="366">
        <f>IF('5. Wage &amp; FTE Reductions'!BC93 = "", 0,'5. Wage &amp; FTE Reductions'!BC93)</f>
        <v>0</v>
      </c>
      <c r="O93" s="35">
        <f>IF('2.Census &amp; Reference Benchmarks'!P93 = "", 0,'2.Census &amp; Reference Benchmarks'!P93)</f>
        <v>0</v>
      </c>
      <c r="P93" s="367">
        <f>IF('5. Wage &amp; FTE Reductions'!BE93 = "", 0, '5. Wage &amp; FTE Reductions'!BE93)</f>
        <v>0</v>
      </c>
      <c r="Q93" s="60">
        <f>IF('2.Census &amp; Reference Benchmarks'!S93 = "", 0, '2.Census &amp; Reference Benchmarks'!S93)</f>
        <v>0</v>
      </c>
      <c r="R93" s="367">
        <f>IF('2.Census &amp; Reference Benchmarks'!Q93="FT",IF(OR(G93 &lt;= DATEVALUE("3/1/2020"), G93 = ""),177.14,( (IF(OR(I93 = "", I93 &gt; DATEVALUE("3/31/2020")), DATEVALUE("3/31/2020"),I93) -G93)/ 31) *177.14),IF('2.Census &amp; Reference Benchmarks'!R93="",0,'2.Census &amp; Reference Benchmarks'!R93))</f>
        <v>0</v>
      </c>
      <c r="S93" s="488" t="str">
        <f>IFERROR(IF(AND( I93 &lt; '1. Summary for SBA'!$J$7,'1. Summary for SBA'!$J$7 &lt;&gt; ""),0,IF(K93 = "Yes", 0,IF(OR(R93= "", R93 + P93+N93 = 0),"",(M93+O93+Q93)/(R93+P93+N93)))),0)</f>
        <v/>
      </c>
      <c r="T93" s="488" t="str">
        <f t="shared" si="6"/>
        <v/>
      </c>
      <c r="U93" s="488" t="str">
        <f>IF(T93 = "", "",SUM('3.Weekly Hours &amp; Wage Activity'!AI93:BF93))</f>
        <v/>
      </c>
      <c r="V93" s="489" t="str">
        <f>IF(U93 = "", "",SUM(IF(COUNTIF('3.Weekly Hours &amp; Wage Activity'!J93:Q93, "&lt;&gt;FT") = 0, COLUMNS('3.Weekly Hours &amp; Wage Activity'!J93:AG93) * 40, '3.Weekly Hours &amp; Wage Activity'!J93:AG93)))</f>
        <v/>
      </c>
      <c r="W93" s="490" t="str">
        <f t="shared" si="7"/>
        <v/>
      </c>
      <c r="X93" s="553" t="str">
        <f t="shared" si="9"/>
        <v/>
      </c>
      <c r="Y93" s="491" t="str">
        <f t="shared" si="10"/>
        <v/>
      </c>
      <c r="Z93" s="490">
        <f t="shared" si="8"/>
        <v>0</v>
      </c>
      <c r="AA93" s="377">
        <f t="shared" si="11"/>
        <v>0</v>
      </c>
    </row>
    <row r="94" spans="2:27" x14ac:dyDescent="0.25">
      <c r="B94" s="56">
        <f>IF('3.Weekly Hours &amp; Wage Activity'!B94 &lt;&gt;"", '3.Weekly Hours &amp; Wage Activity'!B94,"")</f>
        <v>0</v>
      </c>
      <c r="C94" s="56">
        <f>IF('3.Weekly Hours &amp; Wage Activity'!C94 &lt;&gt;"", '3.Weekly Hours &amp; Wage Activity'!C94,"")</f>
        <v>0</v>
      </c>
      <c r="D94" s="57" t="str">
        <f>IF('3.Weekly Hours &amp; Wage Activity'!D94 &lt;&gt;"", '3.Weekly Hours &amp; Wage Activity'!D94,"")</f>
        <v/>
      </c>
      <c r="E94" s="56" t="str">
        <f>IF('3.Weekly Hours &amp; Wage Activity'!E94 &lt;&gt;"", '3.Weekly Hours &amp; Wage Activity'!E94,"")</f>
        <v/>
      </c>
      <c r="F94" s="353" t="str">
        <f>IF('3.Weekly Hours &amp; Wage Activity'!F94 &lt;&gt;"", '3.Weekly Hours &amp; Wage Activity'!F94,"")</f>
        <v/>
      </c>
      <c r="G94" s="58" t="str">
        <f>IF('3.Weekly Hours &amp; Wage Activity'!G94 &lt;&gt;"", '3.Weekly Hours &amp; Wage Activity'!G94,"")</f>
        <v/>
      </c>
      <c r="H94" s="58" t="str">
        <f>IF('2.Census &amp; Reference Benchmarks'!H94 = "", "", '2.Census &amp; Reference Benchmarks'!H94)</f>
        <v/>
      </c>
      <c r="I94" s="58" t="str">
        <f>IF('3.Weekly Hours &amp; Wage Activity'!H94 &lt;&gt;"", '3.Weekly Hours &amp; Wage Activity'!H94,"")</f>
        <v/>
      </c>
      <c r="J94" s="374" t="str">
        <f>IF('3.Weekly Hours &amp; Wage Activity'!I94 &lt;&gt;"", '3.Weekly Hours &amp; Wage Activity'!I94,"")</f>
        <v/>
      </c>
      <c r="K94" s="376" t="str">
        <f>IF('7.Safe Harbor Input Data &amp; Calc'!Q96 &lt;&gt; "", '7.Safe Harbor Input Data &amp; Calc'!Q96, "")</f>
        <v>No</v>
      </c>
      <c r="L94" s="59" t="str">
        <f>IF('2.Census &amp; Reference Benchmarks'!T94&lt;&gt; "",'2.Census &amp; Reference Benchmarks'!T94,"")</f>
        <v/>
      </c>
      <c r="M94" s="35">
        <f>IF('2.Census &amp; Reference Benchmarks'!M94 = "", 0,'2.Census &amp; Reference Benchmarks'!M94)</f>
        <v>0</v>
      </c>
      <c r="N94" s="366">
        <f>IF('5. Wage &amp; FTE Reductions'!BC94 = "", 0,'5. Wage &amp; FTE Reductions'!BC94)</f>
        <v>0</v>
      </c>
      <c r="O94" s="35">
        <f>IF('2.Census &amp; Reference Benchmarks'!P94 = "", 0,'2.Census &amp; Reference Benchmarks'!P94)</f>
        <v>0</v>
      </c>
      <c r="P94" s="367">
        <f>IF('5. Wage &amp; FTE Reductions'!BE94 = "", 0, '5. Wage &amp; FTE Reductions'!BE94)</f>
        <v>0</v>
      </c>
      <c r="Q94" s="60">
        <f>IF('2.Census &amp; Reference Benchmarks'!S94 = "", 0, '2.Census &amp; Reference Benchmarks'!S94)</f>
        <v>0</v>
      </c>
      <c r="R94" s="367">
        <f>IF('2.Census &amp; Reference Benchmarks'!Q94="FT",IF(OR(G94 &lt;= DATEVALUE("3/1/2020"), G94 = ""),177.14,( (IF(OR(I94 = "", I94 &gt; DATEVALUE("3/31/2020")), DATEVALUE("3/31/2020"),I94) -G94)/ 31) *177.14),IF('2.Census &amp; Reference Benchmarks'!R94="",0,'2.Census &amp; Reference Benchmarks'!R94))</f>
        <v>0</v>
      </c>
      <c r="S94" s="488" t="str">
        <f>IFERROR(IF(AND( I94 &lt; '1. Summary for SBA'!$J$7,'1. Summary for SBA'!$J$7 &lt;&gt; ""),0,IF(K94 = "Yes", 0,IF(OR(R94= "", R94 + P94+N94 = 0),"",(M94+O94+Q94)/(R94+P94+N94)))),0)</f>
        <v/>
      </c>
      <c r="T94" s="488" t="str">
        <f t="shared" si="6"/>
        <v/>
      </c>
      <c r="U94" s="488" t="str">
        <f>IF(T94 = "", "",SUM('3.Weekly Hours &amp; Wage Activity'!AI94:BF94))</f>
        <v/>
      </c>
      <c r="V94" s="489" t="str">
        <f>IF(U94 = "", "",SUM(IF(COUNTIF('3.Weekly Hours &amp; Wage Activity'!J94:Q94, "&lt;&gt;FT") = 0, COLUMNS('3.Weekly Hours &amp; Wage Activity'!J94:AG94) * 40, '3.Weekly Hours &amp; Wage Activity'!J94:AG94)))</f>
        <v/>
      </c>
      <c r="W94" s="490" t="str">
        <f t="shared" si="7"/>
        <v/>
      </c>
      <c r="X94" s="553" t="str">
        <f t="shared" si="9"/>
        <v/>
      </c>
      <c r="Y94" s="491" t="str">
        <f t="shared" si="10"/>
        <v/>
      </c>
      <c r="Z94" s="490">
        <f t="shared" si="8"/>
        <v>0</v>
      </c>
      <c r="AA94" s="377">
        <f t="shared" si="11"/>
        <v>0</v>
      </c>
    </row>
    <row r="95" spans="2:27" x14ac:dyDescent="0.25">
      <c r="B95" s="56">
        <f>IF('3.Weekly Hours &amp; Wage Activity'!B95 &lt;&gt;"", '3.Weekly Hours &amp; Wage Activity'!B95,"")</f>
        <v>0</v>
      </c>
      <c r="C95" s="56">
        <f>IF('3.Weekly Hours &amp; Wage Activity'!C95 &lt;&gt;"", '3.Weekly Hours &amp; Wage Activity'!C95,"")</f>
        <v>0</v>
      </c>
      <c r="D95" s="57" t="str">
        <f>IF('3.Weekly Hours &amp; Wage Activity'!D95 &lt;&gt;"", '3.Weekly Hours &amp; Wage Activity'!D95,"")</f>
        <v/>
      </c>
      <c r="E95" s="56" t="str">
        <f>IF('3.Weekly Hours &amp; Wage Activity'!E95 &lt;&gt;"", '3.Weekly Hours &amp; Wage Activity'!E95,"")</f>
        <v/>
      </c>
      <c r="F95" s="353" t="str">
        <f>IF('3.Weekly Hours &amp; Wage Activity'!F95 &lt;&gt;"", '3.Weekly Hours &amp; Wage Activity'!F95,"")</f>
        <v/>
      </c>
      <c r="G95" s="58" t="str">
        <f>IF('3.Weekly Hours &amp; Wage Activity'!G95 &lt;&gt;"", '3.Weekly Hours &amp; Wage Activity'!G95,"")</f>
        <v/>
      </c>
      <c r="H95" s="58" t="str">
        <f>IF('2.Census &amp; Reference Benchmarks'!H95 = "", "", '2.Census &amp; Reference Benchmarks'!H95)</f>
        <v/>
      </c>
      <c r="I95" s="58" t="str">
        <f>IF('3.Weekly Hours &amp; Wage Activity'!H95 &lt;&gt;"", '3.Weekly Hours &amp; Wage Activity'!H95,"")</f>
        <v/>
      </c>
      <c r="J95" s="374" t="str">
        <f>IF('3.Weekly Hours &amp; Wage Activity'!I95 &lt;&gt;"", '3.Weekly Hours &amp; Wage Activity'!I95,"")</f>
        <v/>
      </c>
      <c r="K95" s="376" t="str">
        <f>IF('7.Safe Harbor Input Data &amp; Calc'!Q97 &lt;&gt; "", '7.Safe Harbor Input Data &amp; Calc'!Q97, "")</f>
        <v>No</v>
      </c>
      <c r="L95" s="59" t="str">
        <f>IF('2.Census &amp; Reference Benchmarks'!T95&lt;&gt; "",'2.Census &amp; Reference Benchmarks'!T95,"")</f>
        <v/>
      </c>
      <c r="M95" s="35">
        <f>IF('2.Census &amp; Reference Benchmarks'!M95 = "", 0,'2.Census &amp; Reference Benchmarks'!M95)</f>
        <v>0</v>
      </c>
      <c r="N95" s="366">
        <f>IF('5. Wage &amp; FTE Reductions'!BC95 = "", 0,'5. Wage &amp; FTE Reductions'!BC95)</f>
        <v>0</v>
      </c>
      <c r="O95" s="35">
        <f>IF('2.Census &amp; Reference Benchmarks'!P95 = "", 0,'2.Census &amp; Reference Benchmarks'!P95)</f>
        <v>0</v>
      </c>
      <c r="P95" s="367">
        <f>IF('5. Wage &amp; FTE Reductions'!BE95 = "", 0, '5. Wage &amp; FTE Reductions'!BE95)</f>
        <v>0</v>
      </c>
      <c r="Q95" s="60">
        <f>IF('2.Census &amp; Reference Benchmarks'!S95 = "", 0, '2.Census &amp; Reference Benchmarks'!S95)</f>
        <v>0</v>
      </c>
      <c r="R95" s="367">
        <f>IF('2.Census &amp; Reference Benchmarks'!Q95="FT",IF(OR(G95 &lt;= DATEVALUE("3/1/2020"), G95 = ""),177.14,( (IF(OR(I95 = "", I95 &gt; DATEVALUE("3/31/2020")), DATEVALUE("3/31/2020"),I95) -G95)/ 31) *177.14),IF('2.Census &amp; Reference Benchmarks'!R95="",0,'2.Census &amp; Reference Benchmarks'!R95))</f>
        <v>0</v>
      </c>
      <c r="S95" s="488" t="str">
        <f>IFERROR(IF(AND( I95 &lt; '1. Summary for SBA'!$J$7,'1. Summary for SBA'!$J$7 &lt;&gt; ""),0,IF(K95 = "Yes", 0,IF(OR(R95= "", R95 + P95+N95 = 0),"",(M95+O95+Q95)/(R95+P95+N95)))),0)</f>
        <v/>
      </c>
      <c r="T95" s="488" t="str">
        <f t="shared" si="6"/>
        <v/>
      </c>
      <c r="U95" s="488" t="str">
        <f>IF(T95 = "", "",SUM('3.Weekly Hours &amp; Wage Activity'!AI95:BF95))</f>
        <v/>
      </c>
      <c r="V95" s="489" t="str">
        <f>IF(U95 = "", "",SUM(IF(COUNTIF('3.Weekly Hours &amp; Wage Activity'!J95:Q95, "&lt;&gt;FT") = 0, COLUMNS('3.Weekly Hours &amp; Wage Activity'!J95:AG95) * 40, '3.Weekly Hours &amp; Wage Activity'!J95:AG95)))</f>
        <v/>
      </c>
      <c r="W95" s="490" t="str">
        <f t="shared" si="7"/>
        <v/>
      </c>
      <c r="X95" s="553" t="str">
        <f t="shared" si="9"/>
        <v/>
      </c>
      <c r="Y95" s="491" t="str">
        <f t="shared" si="10"/>
        <v/>
      </c>
      <c r="Z95" s="490">
        <f t="shared" si="8"/>
        <v>0</v>
      </c>
      <c r="AA95" s="377">
        <f t="shared" si="11"/>
        <v>0</v>
      </c>
    </row>
    <row r="96" spans="2:27" x14ac:dyDescent="0.25">
      <c r="B96" s="56">
        <f>IF('3.Weekly Hours &amp; Wage Activity'!B96 &lt;&gt;"", '3.Weekly Hours &amp; Wage Activity'!B96,"")</f>
        <v>0</v>
      </c>
      <c r="C96" s="56">
        <f>IF('3.Weekly Hours &amp; Wage Activity'!C96 &lt;&gt;"", '3.Weekly Hours &amp; Wage Activity'!C96,"")</f>
        <v>0</v>
      </c>
      <c r="D96" s="57" t="str">
        <f>IF('3.Weekly Hours &amp; Wage Activity'!D96 &lt;&gt;"", '3.Weekly Hours &amp; Wage Activity'!D96,"")</f>
        <v/>
      </c>
      <c r="E96" s="56" t="str">
        <f>IF('3.Weekly Hours &amp; Wage Activity'!E96 &lt;&gt;"", '3.Weekly Hours &amp; Wage Activity'!E96,"")</f>
        <v/>
      </c>
      <c r="F96" s="353" t="str">
        <f>IF('3.Weekly Hours &amp; Wage Activity'!F96 &lt;&gt;"", '3.Weekly Hours &amp; Wage Activity'!F96,"")</f>
        <v/>
      </c>
      <c r="G96" s="58" t="str">
        <f>IF('3.Weekly Hours &amp; Wage Activity'!G96 &lt;&gt;"", '3.Weekly Hours &amp; Wage Activity'!G96,"")</f>
        <v/>
      </c>
      <c r="H96" s="58" t="str">
        <f>IF('2.Census &amp; Reference Benchmarks'!H96 = "", "", '2.Census &amp; Reference Benchmarks'!H96)</f>
        <v/>
      </c>
      <c r="I96" s="58" t="str">
        <f>IF('3.Weekly Hours &amp; Wage Activity'!H96 &lt;&gt;"", '3.Weekly Hours &amp; Wage Activity'!H96,"")</f>
        <v/>
      </c>
      <c r="J96" s="374" t="str">
        <f>IF('3.Weekly Hours &amp; Wage Activity'!I96 &lt;&gt;"", '3.Weekly Hours &amp; Wage Activity'!I96,"")</f>
        <v/>
      </c>
      <c r="K96" s="376" t="str">
        <f>IF('7.Safe Harbor Input Data &amp; Calc'!Q98 &lt;&gt; "", '7.Safe Harbor Input Data &amp; Calc'!Q98, "")</f>
        <v>No</v>
      </c>
      <c r="L96" s="59" t="str">
        <f>IF('2.Census &amp; Reference Benchmarks'!T96&lt;&gt; "",'2.Census &amp; Reference Benchmarks'!T96,"")</f>
        <v/>
      </c>
      <c r="M96" s="35">
        <f>IF('2.Census &amp; Reference Benchmarks'!M96 = "", 0,'2.Census &amp; Reference Benchmarks'!M96)</f>
        <v>0</v>
      </c>
      <c r="N96" s="366">
        <f>IF('5. Wage &amp; FTE Reductions'!BC96 = "", 0,'5. Wage &amp; FTE Reductions'!BC96)</f>
        <v>0</v>
      </c>
      <c r="O96" s="35">
        <f>IF('2.Census &amp; Reference Benchmarks'!P96 = "", 0,'2.Census &amp; Reference Benchmarks'!P96)</f>
        <v>0</v>
      </c>
      <c r="P96" s="367">
        <f>IF('5. Wage &amp; FTE Reductions'!BE96 = "", 0, '5. Wage &amp; FTE Reductions'!BE96)</f>
        <v>0</v>
      </c>
      <c r="Q96" s="60">
        <f>IF('2.Census &amp; Reference Benchmarks'!S96 = "", 0, '2.Census &amp; Reference Benchmarks'!S96)</f>
        <v>0</v>
      </c>
      <c r="R96" s="367">
        <f>IF('2.Census &amp; Reference Benchmarks'!Q96="FT",IF(OR(G96 &lt;= DATEVALUE("3/1/2020"), G96 = ""),177.14,( (IF(OR(I96 = "", I96 &gt; DATEVALUE("3/31/2020")), DATEVALUE("3/31/2020"),I96) -G96)/ 31) *177.14),IF('2.Census &amp; Reference Benchmarks'!R96="",0,'2.Census &amp; Reference Benchmarks'!R96))</f>
        <v>0</v>
      </c>
      <c r="S96" s="488" t="str">
        <f>IFERROR(IF(AND( I96 &lt; '1. Summary for SBA'!$J$7,'1. Summary for SBA'!$J$7 &lt;&gt; ""),0,IF(K96 = "Yes", 0,IF(OR(R96= "", R96 + P96+N96 = 0),"",(M96+O96+Q96)/(R96+P96+N96)))),0)</f>
        <v/>
      </c>
      <c r="T96" s="488" t="str">
        <f t="shared" si="6"/>
        <v/>
      </c>
      <c r="U96" s="488" t="str">
        <f>IF(T96 = "", "",SUM('3.Weekly Hours &amp; Wage Activity'!AI96:BF96))</f>
        <v/>
      </c>
      <c r="V96" s="489" t="str">
        <f>IF(U96 = "", "",SUM(IF(COUNTIF('3.Weekly Hours &amp; Wage Activity'!J96:Q96, "&lt;&gt;FT") = 0, COLUMNS('3.Weekly Hours &amp; Wage Activity'!J96:AG96) * 40, '3.Weekly Hours &amp; Wage Activity'!J96:AG96)))</f>
        <v/>
      </c>
      <c r="W96" s="490" t="str">
        <f t="shared" si="7"/>
        <v/>
      </c>
      <c r="X96" s="553" t="str">
        <f t="shared" si="9"/>
        <v/>
      </c>
      <c r="Y96" s="491" t="str">
        <f t="shared" si="10"/>
        <v/>
      </c>
      <c r="Z96" s="490">
        <f t="shared" si="8"/>
        <v>0</v>
      </c>
      <c r="AA96" s="377">
        <f t="shared" si="11"/>
        <v>0</v>
      </c>
    </row>
    <row r="97" spans="2:27" x14ac:dyDescent="0.25">
      <c r="B97" s="56">
        <f>IF('3.Weekly Hours &amp; Wage Activity'!B97 &lt;&gt;"", '3.Weekly Hours &amp; Wage Activity'!B97,"")</f>
        <v>0</v>
      </c>
      <c r="C97" s="56">
        <f>IF('3.Weekly Hours &amp; Wage Activity'!C97 &lt;&gt;"", '3.Weekly Hours &amp; Wage Activity'!C97,"")</f>
        <v>0</v>
      </c>
      <c r="D97" s="57" t="str">
        <f>IF('3.Weekly Hours &amp; Wage Activity'!D97 &lt;&gt;"", '3.Weekly Hours &amp; Wage Activity'!D97,"")</f>
        <v/>
      </c>
      <c r="E97" s="56" t="str">
        <f>IF('3.Weekly Hours &amp; Wage Activity'!E97 &lt;&gt;"", '3.Weekly Hours &amp; Wage Activity'!E97,"")</f>
        <v/>
      </c>
      <c r="F97" s="353" t="str">
        <f>IF('3.Weekly Hours &amp; Wage Activity'!F97 &lt;&gt;"", '3.Weekly Hours &amp; Wage Activity'!F97,"")</f>
        <v/>
      </c>
      <c r="G97" s="58" t="str">
        <f>IF('3.Weekly Hours &amp; Wage Activity'!G97 &lt;&gt;"", '3.Weekly Hours &amp; Wage Activity'!G97,"")</f>
        <v/>
      </c>
      <c r="H97" s="58" t="str">
        <f>IF('2.Census &amp; Reference Benchmarks'!H97 = "", "", '2.Census &amp; Reference Benchmarks'!H97)</f>
        <v/>
      </c>
      <c r="I97" s="58" t="str">
        <f>IF('3.Weekly Hours &amp; Wage Activity'!H97 &lt;&gt;"", '3.Weekly Hours &amp; Wage Activity'!H97,"")</f>
        <v/>
      </c>
      <c r="J97" s="374" t="str">
        <f>IF('3.Weekly Hours &amp; Wage Activity'!I97 &lt;&gt;"", '3.Weekly Hours &amp; Wage Activity'!I97,"")</f>
        <v/>
      </c>
      <c r="K97" s="376" t="str">
        <f>IF('7.Safe Harbor Input Data &amp; Calc'!Q99 &lt;&gt; "", '7.Safe Harbor Input Data &amp; Calc'!Q99, "")</f>
        <v>No</v>
      </c>
      <c r="L97" s="59" t="str">
        <f>IF('2.Census &amp; Reference Benchmarks'!T97&lt;&gt; "",'2.Census &amp; Reference Benchmarks'!T97,"")</f>
        <v/>
      </c>
      <c r="M97" s="35">
        <f>IF('2.Census &amp; Reference Benchmarks'!M97 = "", 0,'2.Census &amp; Reference Benchmarks'!M97)</f>
        <v>0</v>
      </c>
      <c r="N97" s="366">
        <f>IF('5. Wage &amp; FTE Reductions'!BC97 = "", 0,'5. Wage &amp; FTE Reductions'!BC97)</f>
        <v>0</v>
      </c>
      <c r="O97" s="35">
        <f>IF('2.Census &amp; Reference Benchmarks'!P97 = "", 0,'2.Census &amp; Reference Benchmarks'!P97)</f>
        <v>0</v>
      </c>
      <c r="P97" s="367">
        <f>IF('5. Wage &amp; FTE Reductions'!BE97 = "", 0, '5. Wage &amp; FTE Reductions'!BE97)</f>
        <v>0</v>
      </c>
      <c r="Q97" s="60">
        <f>IF('2.Census &amp; Reference Benchmarks'!S97 = "", 0, '2.Census &amp; Reference Benchmarks'!S97)</f>
        <v>0</v>
      </c>
      <c r="R97" s="367">
        <f>IF('2.Census &amp; Reference Benchmarks'!Q97="FT",IF(OR(G97 &lt;= DATEVALUE("3/1/2020"), G97 = ""),177.14,( (IF(OR(I97 = "", I97 &gt; DATEVALUE("3/31/2020")), DATEVALUE("3/31/2020"),I97) -G97)/ 31) *177.14),IF('2.Census &amp; Reference Benchmarks'!R97="",0,'2.Census &amp; Reference Benchmarks'!R97))</f>
        <v>0</v>
      </c>
      <c r="S97" s="488" t="str">
        <f>IFERROR(IF(AND( I97 &lt; '1. Summary for SBA'!$J$7,'1. Summary for SBA'!$J$7 &lt;&gt; ""),0,IF(K97 = "Yes", 0,IF(OR(R97= "", R97 + P97+N97 = 0),"",(M97+O97+Q97)/(R97+P97+N97)))),0)</f>
        <v/>
      </c>
      <c r="T97" s="488" t="str">
        <f t="shared" si="6"/>
        <v/>
      </c>
      <c r="U97" s="488" t="str">
        <f>IF(T97 = "", "",SUM('3.Weekly Hours &amp; Wage Activity'!AI97:BF97))</f>
        <v/>
      </c>
      <c r="V97" s="489" t="str">
        <f>IF(U97 = "", "",SUM(IF(COUNTIF('3.Weekly Hours &amp; Wage Activity'!J97:Q97, "&lt;&gt;FT") = 0, COLUMNS('3.Weekly Hours &amp; Wage Activity'!J97:AG97) * 40, '3.Weekly Hours &amp; Wage Activity'!J97:AG97)))</f>
        <v/>
      </c>
      <c r="W97" s="490" t="str">
        <f t="shared" si="7"/>
        <v/>
      </c>
      <c r="X97" s="553" t="str">
        <f t="shared" si="9"/>
        <v/>
      </c>
      <c r="Y97" s="491" t="str">
        <f t="shared" si="10"/>
        <v/>
      </c>
      <c r="Z97" s="490">
        <f t="shared" si="8"/>
        <v>0</v>
      </c>
      <c r="AA97" s="377">
        <f t="shared" si="11"/>
        <v>0</v>
      </c>
    </row>
    <row r="98" spans="2:27" x14ac:dyDescent="0.25">
      <c r="B98" s="56">
        <f>IF('3.Weekly Hours &amp; Wage Activity'!B98 &lt;&gt;"", '3.Weekly Hours &amp; Wage Activity'!B98,"")</f>
        <v>0</v>
      </c>
      <c r="C98" s="56">
        <f>IF('3.Weekly Hours &amp; Wage Activity'!C98 &lt;&gt;"", '3.Weekly Hours &amp; Wage Activity'!C98,"")</f>
        <v>0</v>
      </c>
      <c r="D98" s="57" t="str">
        <f>IF('3.Weekly Hours &amp; Wage Activity'!D98 &lt;&gt;"", '3.Weekly Hours &amp; Wage Activity'!D98,"")</f>
        <v/>
      </c>
      <c r="E98" s="56" t="str">
        <f>IF('3.Weekly Hours &amp; Wage Activity'!E98 &lt;&gt;"", '3.Weekly Hours &amp; Wage Activity'!E98,"")</f>
        <v/>
      </c>
      <c r="F98" s="353" t="str">
        <f>IF('3.Weekly Hours &amp; Wage Activity'!F98 &lt;&gt;"", '3.Weekly Hours &amp; Wage Activity'!F98,"")</f>
        <v/>
      </c>
      <c r="G98" s="58" t="str">
        <f>IF('3.Weekly Hours &amp; Wage Activity'!G98 &lt;&gt;"", '3.Weekly Hours &amp; Wage Activity'!G98,"")</f>
        <v/>
      </c>
      <c r="H98" s="58" t="str">
        <f>IF('2.Census &amp; Reference Benchmarks'!H98 = "", "", '2.Census &amp; Reference Benchmarks'!H98)</f>
        <v/>
      </c>
      <c r="I98" s="58" t="str">
        <f>IF('3.Weekly Hours &amp; Wage Activity'!H98 &lt;&gt;"", '3.Weekly Hours &amp; Wage Activity'!H98,"")</f>
        <v/>
      </c>
      <c r="J98" s="374" t="str">
        <f>IF('3.Weekly Hours &amp; Wage Activity'!I98 &lt;&gt;"", '3.Weekly Hours &amp; Wage Activity'!I98,"")</f>
        <v/>
      </c>
      <c r="K98" s="376" t="str">
        <f>IF('7.Safe Harbor Input Data &amp; Calc'!Q100 &lt;&gt; "", '7.Safe Harbor Input Data &amp; Calc'!Q100, "")</f>
        <v>No</v>
      </c>
      <c r="L98" s="59" t="str">
        <f>IF('2.Census &amp; Reference Benchmarks'!T98&lt;&gt; "",'2.Census &amp; Reference Benchmarks'!T98,"")</f>
        <v/>
      </c>
      <c r="M98" s="35">
        <f>IF('2.Census &amp; Reference Benchmarks'!M98 = "", 0,'2.Census &amp; Reference Benchmarks'!M98)</f>
        <v>0</v>
      </c>
      <c r="N98" s="366">
        <f>IF('5. Wage &amp; FTE Reductions'!BC98 = "", 0,'5. Wage &amp; FTE Reductions'!BC98)</f>
        <v>0</v>
      </c>
      <c r="O98" s="35">
        <f>IF('2.Census &amp; Reference Benchmarks'!P98 = "", 0,'2.Census &amp; Reference Benchmarks'!P98)</f>
        <v>0</v>
      </c>
      <c r="P98" s="367">
        <f>IF('5. Wage &amp; FTE Reductions'!BE98 = "", 0, '5. Wage &amp; FTE Reductions'!BE98)</f>
        <v>0</v>
      </c>
      <c r="Q98" s="60">
        <f>IF('2.Census &amp; Reference Benchmarks'!S98 = "", 0, '2.Census &amp; Reference Benchmarks'!S98)</f>
        <v>0</v>
      </c>
      <c r="R98" s="367">
        <f>IF('2.Census &amp; Reference Benchmarks'!Q98="FT",IF(OR(G98 &lt;= DATEVALUE("3/1/2020"), G98 = ""),177.14,( (IF(OR(I98 = "", I98 &gt; DATEVALUE("3/31/2020")), DATEVALUE("3/31/2020"),I98) -G98)/ 31) *177.14),IF('2.Census &amp; Reference Benchmarks'!R98="",0,'2.Census &amp; Reference Benchmarks'!R98))</f>
        <v>0</v>
      </c>
      <c r="S98" s="488" t="str">
        <f>IFERROR(IF(AND( I98 &lt; '1. Summary for SBA'!$J$7,'1. Summary for SBA'!$J$7 &lt;&gt; ""),0,IF(K98 = "Yes", 0,IF(OR(R98= "", R98 + P98+N98 = 0),"",(M98+O98+Q98)/(R98+P98+N98)))),0)</f>
        <v/>
      </c>
      <c r="T98" s="488" t="str">
        <f t="shared" si="6"/>
        <v/>
      </c>
      <c r="U98" s="488" t="str">
        <f>IF(T98 = "", "",SUM('3.Weekly Hours &amp; Wage Activity'!AI98:BF98))</f>
        <v/>
      </c>
      <c r="V98" s="489" t="str">
        <f>IF(U98 = "", "",SUM(IF(COUNTIF('3.Weekly Hours &amp; Wage Activity'!J98:Q98, "&lt;&gt;FT") = 0, COLUMNS('3.Weekly Hours &amp; Wage Activity'!J98:AG98) * 40, '3.Weekly Hours &amp; Wage Activity'!J98:AG98)))</f>
        <v/>
      </c>
      <c r="W98" s="490" t="str">
        <f t="shared" si="7"/>
        <v/>
      </c>
      <c r="X98" s="553" t="str">
        <f t="shared" si="9"/>
        <v/>
      </c>
      <c r="Y98" s="491" t="str">
        <f t="shared" si="10"/>
        <v/>
      </c>
      <c r="Z98" s="490">
        <f t="shared" si="8"/>
        <v>0</v>
      </c>
      <c r="AA98" s="377">
        <f t="shared" si="11"/>
        <v>0</v>
      </c>
    </row>
    <row r="99" spans="2:27" x14ac:dyDescent="0.25">
      <c r="B99" s="56">
        <f>IF('3.Weekly Hours &amp; Wage Activity'!B99 &lt;&gt;"", '3.Weekly Hours &amp; Wage Activity'!B99,"")</f>
        <v>0</v>
      </c>
      <c r="C99" s="56">
        <f>IF('3.Weekly Hours &amp; Wage Activity'!C99 &lt;&gt;"", '3.Weekly Hours &amp; Wage Activity'!C99,"")</f>
        <v>0</v>
      </c>
      <c r="D99" s="57" t="str">
        <f>IF('3.Weekly Hours &amp; Wage Activity'!D99 &lt;&gt;"", '3.Weekly Hours &amp; Wage Activity'!D99,"")</f>
        <v/>
      </c>
      <c r="E99" s="56" t="str">
        <f>IF('3.Weekly Hours &amp; Wage Activity'!E99 &lt;&gt;"", '3.Weekly Hours &amp; Wage Activity'!E99,"")</f>
        <v/>
      </c>
      <c r="F99" s="353" t="str">
        <f>IF('3.Weekly Hours &amp; Wage Activity'!F99 &lt;&gt;"", '3.Weekly Hours &amp; Wage Activity'!F99,"")</f>
        <v/>
      </c>
      <c r="G99" s="58" t="str">
        <f>IF('3.Weekly Hours &amp; Wage Activity'!G99 &lt;&gt;"", '3.Weekly Hours &amp; Wage Activity'!G99,"")</f>
        <v/>
      </c>
      <c r="H99" s="58" t="str">
        <f>IF('2.Census &amp; Reference Benchmarks'!H99 = "", "", '2.Census &amp; Reference Benchmarks'!H99)</f>
        <v/>
      </c>
      <c r="I99" s="58" t="str">
        <f>IF('3.Weekly Hours &amp; Wage Activity'!H99 &lt;&gt;"", '3.Weekly Hours &amp; Wage Activity'!H99,"")</f>
        <v/>
      </c>
      <c r="J99" s="374" t="str">
        <f>IF('3.Weekly Hours &amp; Wage Activity'!I99 &lt;&gt;"", '3.Weekly Hours &amp; Wage Activity'!I99,"")</f>
        <v/>
      </c>
      <c r="K99" s="376" t="str">
        <f>IF('7.Safe Harbor Input Data &amp; Calc'!Q101 &lt;&gt; "", '7.Safe Harbor Input Data &amp; Calc'!Q101, "")</f>
        <v>No</v>
      </c>
      <c r="L99" s="59" t="str">
        <f>IF('2.Census &amp; Reference Benchmarks'!T99&lt;&gt; "",'2.Census &amp; Reference Benchmarks'!T99,"")</f>
        <v/>
      </c>
      <c r="M99" s="35">
        <f>IF('2.Census &amp; Reference Benchmarks'!M99 = "", 0,'2.Census &amp; Reference Benchmarks'!M99)</f>
        <v>0</v>
      </c>
      <c r="N99" s="366">
        <f>IF('5. Wage &amp; FTE Reductions'!BC99 = "", 0,'5. Wage &amp; FTE Reductions'!BC99)</f>
        <v>0</v>
      </c>
      <c r="O99" s="35">
        <f>IF('2.Census &amp; Reference Benchmarks'!P99 = "", 0,'2.Census &amp; Reference Benchmarks'!P99)</f>
        <v>0</v>
      </c>
      <c r="P99" s="367">
        <f>IF('5. Wage &amp; FTE Reductions'!BE99 = "", 0, '5. Wage &amp; FTE Reductions'!BE99)</f>
        <v>0</v>
      </c>
      <c r="Q99" s="60">
        <f>IF('2.Census &amp; Reference Benchmarks'!S99 = "", 0, '2.Census &amp; Reference Benchmarks'!S99)</f>
        <v>0</v>
      </c>
      <c r="R99" s="367">
        <f>IF('2.Census &amp; Reference Benchmarks'!Q99="FT",IF(OR(G99 &lt;= DATEVALUE("3/1/2020"), G99 = ""),177.14,( (IF(OR(I99 = "", I99 &gt; DATEVALUE("3/31/2020")), DATEVALUE("3/31/2020"),I99) -G99)/ 31) *177.14),IF('2.Census &amp; Reference Benchmarks'!R99="",0,'2.Census &amp; Reference Benchmarks'!R99))</f>
        <v>0</v>
      </c>
      <c r="S99" s="488" t="str">
        <f>IFERROR(IF(AND( I99 &lt; '1. Summary for SBA'!$J$7,'1. Summary for SBA'!$J$7 &lt;&gt; ""),0,IF(K99 = "Yes", 0,IF(OR(R99= "", R99 + P99+N99 = 0),"",(M99+O99+Q99)/(R99+P99+N99)))),0)</f>
        <v/>
      </c>
      <c r="T99" s="488" t="str">
        <f t="shared" ref="T99:T162" si="12">IF(S99 = "", "",S99*0.75)</f>
        <v/>
      </c>
      <c r="U99" s="488" t="str">
        <f>IF(T99 = "", "",SUM('3.Weekly Hours &amp; Wage Activity'!AI99:BF99))</f>
        <v/>
      </c>
      <c r="V99" s="489" t="str">
        <f>IF(U99 = "", "",SUM(IF(COUNTIF('3.Weekly Hours &amp; Wage Activity'!J99:Q99, "&lt;&gt;FT") = 0, COLUMNS('3.Weekly Hours &amp; Wage Activity'!J99:AG99) * 40, '3.Weekly Hours &amp; Wage Activity'!J99:AG99)))</f>
        <v/>
      </c>
      <c r="W99" s="490" t="str">
        <f t="shared" ref="W99:W162" si="13">IF(V99 = 0,0,IF(V99 = "", "",U99/V99))</f>
        <v/>
      </c>
      <c r="X99" s="553" t="str">
        <f t="shared" si="9"/>
        <v/>
      </c>
      <c r="Y99" s="491" t="str">
        <f t="shared" si="10"/>
        <v/>
      </c>
      <c r="Z99" s="490">
        <f t="shared" ref="Z99:Z162" si="14">IF(Y99 = "", 0,X99*Y99)</f>
        <v>0</v>
      </c>
      <c r="AA99" s="377">
        <f t="shared" si="11"/>
        <v>0</v>
      </c>
    </row>
    <row r="100" spans="2:27" x14ac:dyDescent="0.25">
      <c r="B100" s="56">
        <f>IF('3.Weekly Hours &amp; Wage Activity'!B100 &lt;&gt;"", '3.Weekly Hours &amp; Wage Activity'!B100,"")</f>
        <v>0</v>
      </c>
      <c r="C100" s="56">
        <f>IF('3.Weekly Hours &amp; Wage Activity'!C100 &lt;&gt;"", '3.Weekly Hours &amp; Wage Activity'!C100,"")</f>
        <v>0</v>
      </c>
      <c r="D100" s="57" t="str">
        <f>IF('3.Weekly Hours &amp; Wage Activity'!D100 &lt;&gt;"", '3.Weekly Hours &amp; Wage Activity'!D100,"")</f>
        <v/>
      </c>
      <c r="E100" s="56" t="str">
        <f>IF('3.Weekly Hours &amp; Wage Activity'!E100 &lt;&gt;"", '3.Weekly Hours &amp; Wage Activity'!E100,"")</f>
        <v/>
      </c>
      <c r="F100" s="353" t="str">
        <f>IF('3.Weekly Hours &amp; Wage Activity'!F100 &lt;&gt;"", '3.Weekly Hours &amp; Wage Activity'!F100,"")</f>
        <v/>
      </c>
      <c r="G100" s="58" t="str">
        <f>IF('3.Weekly Hours &amp; Wage Activity'!G100 &lt;&gt;"", '3.Weekly Hours &amp; Wage Activity'!G100,"")</f>
        <v/>
      </c>
      <c r="H100" s="58" t="str">
        <f>IF('2.Census &amp; Reference Benchmarks'!H100 = "", "", '2.Census &amp; Reference Benchmarks'!H100)</f>
        <v/>
      </c>
      <c r="I100" s="58" t="str">
        <f>IF('3.Weekly Hours &amp; Wage Activity'!H100 &lt;&gt;"", '3.Weekly Hours &amp; Wage Activity'!H100,"")</f>
        <v/>
      </c>
      <c r="J100" s="374" t="str">
        <f>IF('3.Weekly Hours &amp; Wage Activity'!I100 &lt;&gt;"", '3.Weekly Hours &amp; Wage Activity'!I100,"")</f>
        <v/>
      </c>
      <c r="K100" s="376" t="str">
        <f>IF('7.Safe Harbor Input Data &amp; Calc'!Q102 &lt;&gt; "", '7.Safe Harbor Input Data &amp; Calc'!Q102, "")</f>
        <v>No</v>
      </c>
      <c r="L100" s="59" t="str">
        <f>IF('2.Census &amp; Reference Benchmarks'!T100&lt;&gt; "",'2.Census &amp; Reference Benchmarks'!T100,"")</f>
        <v/>
      </c>
      <c r="M100" s="35">
        <f>IF('2.Census &amp; Reference Benchmarks'!M100 = "", 0,'2.Census &amp; Reference Benchmarks'!M100)</f>
        <v>0</v>
      </c>
      <c r="N100" s="366">
        <f>IF('5. Wage &amp; FTE Reductions'!BC100 = "", 0,'5. Wage &amp; FTE Reductions'!BC100)</f>
        <v>0</v>
      </c>
      <c r="O100" s="35">
        <f>IF('2.Census &amp; Reference Benchmarks'!P100 = "", 0,'2.Census &amp; Reference Benchmarks'!P100)</f>
        <v>0</v>
      </c>
      <c r="P100" s="367">
        <f>IF('5. Wage &amp; FTE Reductions'!BE100 = "", 0, '5. Wage &amp; FTE Reductions'!BE100)</f>
        <v>0</v>
      </c>
      <c r="Q100" s="60">
        <f>IF('2.Census &amp; Reference Benchmarks'!S100 = "", 0, '2.Census &amp; Reference Benchmarks'!S100)</f>
        <v>0</v>
      </c>
      <c r="R100" s="367">
        <f>IF('2.Census &amp; Reference Benchmarks'!Q100="FT",IF(OR(G100 &lt;= DATEVALUE("3/1/2020"), G100 = ""),177.14,( (IF(OR(I100 = "", I100 &gt; DATEVALUE("3/31/2020")), DATEVALUE("3/31/2020"),I100) -G100)/ 31) *177.14),IF('2.Census &amp; Reference Benchmarks'!R100="",0,'2.Census &amp; Reference Benchmarks'!R100))</f>
        <v>0</v>
      </c>
      <c r="S100" s="488" t="str">
        <f>IFERROR(IF(AND( I100 &lt; '1. Summary for SBA'!$J$7,'1. Summary for SBA'!$J$7 &lt;&gt; ""),0,IF(K100 = "Yes", 0,IF(OR(R100= "", R100 + P100+N100 = 0),"",(M100+O100+Q100)/(R100+P100+N100)))),0)</f>
        <v/>
      </c>
      <c r="T100" s="488" t="str">
        <f t="shared" si="12"/>
        <v/>
      </c>
      <c r="U100" s="488" t="str">
        <f>IF(T100 = "", "",SUM('3.Weekly Hours &amp; Wage Activity'!AI100:BF100))</f>
        <v/>
      </c>
      <c r="V100" s="489" t="str">
        <f>IF(U100 = "", "",SUM(IF(COUNTIF('3.Weekly Hours &amp; Wage Activity'!J100:Q100, "&lt;&gt;FT") = 0, COLUMNS('3.Weekly Hours &amp; Wage Activity'!J100:AG100) * 40, '3.Weekly Hours &amp; Wage Activity'!J100:AG100)))</f>
        <v/>
      </c>
      <c r="W100" s="490" t="str">
        <f t="shared" si="13"/>
        <v/>
      </c>
      <c r="X100" s="553" t="str">
        <f t="shared" si="9"/>
        <v/>
      </c>
      <c r="Y100" s="491" t="str">
        <f t="shared" si="10"/>
        <v/>
      </c>
      <c r="Z100" s="490">
        <f t="shared" si="14"/>
        <v>0</v>
      </c>
      <c r="AA100" s="377">
        <f t="shared" si="11"/>
        <v>0</v>
      </c>
    </row>
    <row r="101" spans="2:27" x14ac:dyDescent="0.25">
      <c r="B101" s="56">
        <f>IF('3.Weekly Hours &amp; Wage Activity'!B101 &lt;&gt;"", '3.Weekly Hours &amp; Wage Activity'!B101,"")</f>
        <v>0</v>
      </c>
      <c r="C101" s="56">
        <f>IF('3.Weekly Hours &amp; Wage Activity'!C101 &lt;&gt;"", '3.Weekly Hours &amp; Wage Activity'!C101,"")</f>
        <v>0</v>
      </c>
      <c r="D101" s="57" t="str">
        <f>IF('3.Weekly Hours &amp; Wage Activity'!D101 &lt;&gt;"", '3.Weekly Hours &amp; Wage Activity'!D101,"")</f>
        <v/>
      </c>
      <c r="E101" s="56" t="str">
        <f>IF('3.Weekly Hours &amp; Wage Activity'!E101 &lt;&gt;"", '3.Weekly Hours &amp; Wage Activity'!E101,"")</f>
        <v/>
      </c>
      <c r="F101" s="353" t="str">
        <f>IF('3.Weekly Hours &amp; Wage Activity'!F101 &lt;&gt;"", '3.Weekly Hours &amp; Wage Activity'!F101,"")</f>
        <v/>
      </c>
      <c r="G101" s="58" t="str">
        <f>IF('3.Weekly Hours &amp; Wage Activity'!G101 &lt;&gt;"", '3.Weekly Hours &amp; Wage Activity'!G101,"")</f>
        <v/>
      </c>
      <c r="H101" s="58" t="str">
        <f>IF('2.Census &amp; Reference Benchmarks'!H101 = "", "", '2.Census &amp; Reference Benchmarks'!H101)</f>
        <v/>
      </c>
      <c r="I101" s="58" t="str">
        <f>IF('3.Weekly Hours &amp; Wage Activity'!H101 &lt;&gt;"", '3.Weekly Hours &amp; Wage Activity'!H101,"")</f>
        <v/>
      </c>
      <c r="J101" s="374" t="str">
        <f>IF('3.Weekly Hours &amp; Wage Activity'!I101 &lt;&gt;"", '3.Weekly Hours &amp; Wage Activity'!I101,"")</f>
        <v/>
      </c>
      <c r="K101" s="376" t="str">
        <f>IF('7.Safe Harbor Input Data &amp; Calc'!Q103 &lt;&gt; "", '7.Safe Harbor Input Data &amp; Calc'!Q103, "")</f>
        <v>No</v>
      </c>
      <c r="L101" s="59" t="str">
        <f>IF('2.Census &amp; Reference Benchmarks'!T101&lt;&gt; "",'2.Census &amp; Reference Benchmarks'!T101,"")</f>
        <v/>
      </c>
      <c r="M101" s="35">
        <f>IF('2.Census &amp; Reference Benchmarks'!M101 = "", 0,'2.Census &amp; Reference Benchmarks'!M101)</f>
        <v>0</v>
      </c>
      <c r="N101" s="366">
        <f>IF('5. Wage &amp; FTE Reductions'!BC101 = "", 0,'5. Wage &amp; FTE Reductions'!BC101)</f>
        <v>0</v>
      </c>
      <c r="O101" s="35">
        <f>IF('2.Census &amp; Reference Benchmarks'!P101 = "", 0,'2.Census &amp; Reference Benchmarks'!P101)</f>
        <v>0</v>
      </c>
      <c r="P101" s="367">
        <f>IF('5. Wage &amp; FTE Reductions'!BE101 = "", 0, '5. Wage &amp; FTE Reductions'!BE101)</f>
        <v>0</v>
      </c>
      <c r="Q101" s="60">
        <f>IF('2.Census &amp; Reference Benchmarks'!S101 = "", 0, '2.Census &amp; Reference Benchmarks'!S101)</f>
        <v>0</v>
      </c>
      <c r="R101" s="367">
        <f>IF('2.Census &amp; Reference Benchmarks'!Q101="FT",IF(OR(G101 &lt;= DATEVALUE("3/1/2020"), G101 = ""),177.14,( (IF(OR(I101 = "", I101 &gt; DATEVALUE("3/31/2020")), DATEVALUE("3/31/2020"),I101) -G101)/ 31) *177.14),IF('2.Census &amp; Reference Benchmarks'!R101="",0,'2.Census &amp; Reference Benchmarks'!R101))</f>
        <v>0</v>
      </c>
      <c r="S101" s="488" t="str">
        <f>IFERROR(IF(AND( I101 &lt; '1. Summary for SBA'!$J$7,'1. Summary for SBA'!$J$7 &lt;&gt; ""),0,IF(K101 = "Yes", 0,IF(OR(R101= "", R101 + P101+N101 = 0),"",(M101+O101+Q101)/(R101+P101+N101)))),0)</f>
        <v/>
      </c>
      <c r="T101" s="488" t="str">
        <f t="shared" si="12"/>
        <v/>
      </c>
      <c r="U101" s="488" t="str">
        <f>IF(T101 = "", "",SUM('3.Weekly Hours &amp; Wage Activity'!AI101:BF101))</f>
        <v/>
      </c>
      <c r="V101" s="489" t="str">
        <f>IF(U101 = "", "",SUM(IF(COUNTIF('3.Weekly Hours &amp; Wage Activity'!J101:Q101, "&lt;&gt;FT") = 0, COLUMNS('3.Weekly Hours &amp; Wage Activity'!J101:AG101) * 40, '3.Weekly Hours &amp; Wage Activity'!J101:AG101)))</f>
        <v/>
      </c>
      <c r="W101" s="490" t="str">
        <f t="shared" si="13"/>
        <v/>
      </c>
      <c r="X101" s="553" t="str">
        <f t="shared" si="9"/>
        <v/>
      </c>
      <c r="Y101" s="491" t="str">
        <f t="shared" si="10"/>
        <v/>
      </c>
      <c r="Z101" s="490">
        <f t="shared" si="14"/>
        <v>0</v>
      </c>
      <c r="AA101" s="377">
        <f t="shared" si="11"/>
        <v>0</v>
      </c>
    </row>
    <row r="102" spans="2:27" x14ac:dyDescent="0.25">
      <c r="B102" s="56">
        <f>IF('3.Weekly Hours &amp; Wage Activity'!B102 &lt;&gt;"", '3.Weekly Hours &amp; Wage Activity'!B102,"")</f>
        <v>0</v>
      </c>
      <c r="C102" s="56">
        <f>IF('3.Weekly Hours &amp; Wage Activity'!C102 &lt;&gt;"", '3.Weekly Hours &amp; Wage Activity'!C102,"")</f>
        <v>0</v>
      </c>
      <c r="D102" s="57" t="str">
        <f>IF('3.Weekly Hours &amp; Wage Activity'!D102 &lt;&gt;"", '3.Weekly Hours &amp; Wage Activity'!D102,"")</f>
        <v/>
      </c>
      <c r="E102" s="56" t="str">
        <f>IF('3.Weekly Hours &amp; Wage Activity'!E102 &lt;&gt;"", '3.Weekly Hours &amp; Wage Activity'!E102,"")</f>
        <v/>
      </c>
      <c r="F102" s="353" t="str">
        <f>IF('3.Weekly Hours &amp; Wage Activity'!F102 &lt;&gt;"", '3.Weekly Hours &amp; Wage Activity'!F102,"")</f>
        <v/>
      </c>
      <c r="G102" s="58" t="str">
        <f>IF('3.Weekly Hours &amp; Wage Activity'!G102 &lt;&gt;"", '3.Weekly Hours &amp; Wage Activity'!G102,"")</f>
        <v/>
      </c>
      <c r="H102" s="58" t="str">
        <f>IF('2.Census &amp; Reference Benchmarks'!H102 = "", "", '2.Census &amp; Reference Benchmarks'!H102)</f>
        <v/>
      </c>
      <c r="I102" s="58" t="str">
        <f>IF('3.Weekly Hours &amp; Wage Activity'!H102 &lt;&gt;"", '3.Weekly Hours &amp; Wage Activity'!H102,"")</f>
        <v/>
      </c>
      <c r="J102" s="374" t="str">
        <f>IF('3.Weekly Hours &amp; Wage Activity'!I102 &lt;&gt;"", '3.Weekly Hours &amp; Wage Activity'!I102,"")</f>
        <v/>
      </c>
      <c r="K102" s="376" t="str">
        <f>IF('7.Safe Harbor Input Data &amp; Calc'!Q104 &lt;&gt; "", '7.Safe Harbor Input Data &amp; Calc'!Q104, "")</f>
        <v>No</v>
      </c>
      <c r="L102" s="59" t="str">
        <f>IF('2.Census &amp; Reference Benchmarks'!T102&lt;&gt; "",'2.Census &amp; Reference Benchmarks'!T102,"")</f>
        <v/>
      </c>
      <c r="M102" s="35">
        <f>IF('2.Census &amp; Reference Benchmarks'!M102 = "", 0,'2.Census &amp; Reference Benchmarks'!M102)</f>
        <v>0</v>
      </c>
      <c r="N102" s="366">
        <f>IF('5. Wage &amp; FTE Reductions'!BC102 = "", 0,'5. Wage &amp; FTE Reductions'!BC102)</f>
        <v>0</v>
      </c>
      <c r="O102" s="35">
        <f>IF('2.Census &amp; Reference Benchmarks'!P102 = "", 0,'2.Census &amp; Reference Benchmarks'!P102)</f>
        <v>0</v>
      </c>
      <c r="P102" s="367">
        <f>IF('5. Wage &amp; FTE Reductions'!BE102 = "", 0, '5. Wage &amp; FTE Reductions'!BE102)</f>
        <v>0</v>
      </c>
      <c r="Q102" s="60">
        <f>IF('2.Census &amp; Reference Benchmarks'!S102 = "", 0, '2.Census &amp; Reference Benchmarks'!S102)</f>
        <v>0</v>
      </c>
      <c r="R102" s="367">
        <f>IF('2.Census &amp; Reference Benchmarks'!Q102="FT",IF(OR(G102 &lt;= DATEVALUE("3/1/2020"), G102 = ""),177.14,( (IF(OR(I102 = "", I102 &gt; DATEVALUE("3/31/2020")), DATEVALUE("3/31/2020"),I102) -G102)/ 31) *177.14),IF('2.Census &amp; Reference Benchmarks'!R102="",0,'2.Census &amp; Reference Benchmarks'!R102))</f>
        <v>0</v>
      </c>
      <c r="S102" s="488" t="str">
        <f>IFERROR(IF(AND( I102 &lt; '1. Summary for SBA'!$J$7,'1. Summary for SBA'!$J$7 &lt;&gt; ""),0,IF(K102 = "Yes", 0,IF(OR(R102= "", R102 + P102+N102 = 0),"",(M102+O102+Q102)/(R102+P102+N102)))),0)</f>
        <v/>
      </c>
      <c r="T102" s="488" t="str">
        <f t="shared" si="12"/>
        <v/>
      </c>
      <c r="U102" s="488" t="str">
        <f>IF(T102 = "", "",SUM('3.Weekly Hours &amp; Wage Activity'!AI102:BF102))</f>
        <v/>
      </c>
      <c r="V102" s="489" t="str">
        <f>IF(U102 = "", "",SUM(IF(COUNTIF('3.Weekly Hours &amp; Wage Activity'!J102:Q102, "&lt;&gt;FT") = 0, COLUMNS('3.Weekly Hours &amp; Wage Activity'!J102:AG102) * 40, '3.Weekly Hours &amp; Wage Activity'!J102:AG102)))</f>
        <v/>
      </c>
      <c r="W102" s="490" t="str">
        <f t="shared" si="13"/>
        <v/>
      </c>
      <c r="X102" s="553" t="str">
        <f t="shared" si="9"/>
        <v/>
      </c>
      <c r="Y102" s="491" t="str">
        <f t="shared" si="10"/>
        <v/>
      </c>
      <c r="Z102" s="490">
        <f t="shared" si="14"/>
        <v>0</v>
      </c>
      <c r="AA102" s="377">
        <f t="shared" si="11"/>
        <v>0</v>
      </c>
    </row>
    <row r="103" spans="2:27" x14ac:dyDescent="0.25">
      <c r="B103" s="56">
        <f>IF('3.Weekly Hours &amp; Wage Activity'!B103 &lt;&gt;"", '3.Weekly Hours &amp; Wage Activity'!B103,"")</f>
        <v>0</v>
      </c>
      <c r="C103" s="56">
        <f>IF('3.Weekly Hours &amp; Wage Activity'!C103 &lt;&gt;"", '3.Weekly Hours &amp; Wage Activity'!C103,"")</f>
        <v>0</v>
      </c>
      <c r="D103" s="57" t="str">
        <f>IF('3.Weekly Hours &amp; Wage Activity'!D103 &lt;&gt;"", '3.Weekly Hours &amp; Wage Activity'!D103,"")</f>
        <v/>
      </c>
      <c r="E103" s="56" t="str">
        <f>IF('3.Weekly Hours &amp; Wage Activity'!E103 &lt;&gt;"", '3.Weekly Hours &amp; Wage Activity'!E103,"")</f>
        <v/>
      </c>
      <c r="F103" s="353" t="str">
        <f>IF('3.Weekly Hours &amp; Wage Activity'!F103 &lt;&gt;"", '3.Weekly Hours &amp; Wage Activity'!F103,"")</f>
        <v/>
      </c>
      <c r="G103" s="58" t="str">
        <f>IF('3.Weekly Hours &amp; Wage Activity'!G103 &lt;&gt;"", '3.Weekly Hours &amp; Wage Activity'!G103,"")</f>
        <v/>
      </c>
      <c r="H103" s="58" t="str">
        <f>IF('2.Census &amp; Reference Benchmarks'!H103 = "", "", '2.Census &amp; Reference Benchmarks'!H103)</f>
        <v/>
      </c>
      <c r="I103" s="58" t="str">
        <f>IF('3.Weekly Hours &amp; Wage Activity'!H103 &lt;&gt;"", '3.Weekly Hours &amp; Wage Activity'!H103,"")</f>
        <v/>
      </c>
      <c r="J103" s="374" t="str">
        <f>IF('3.Weekly Hours &amp; Wage Activity'!I103 &lt;&gt;"", '3.Weekly Hours &amp; Wage Activity'!I103,"")</f>
        <v/>
      </c>
      <c r="K103" s="376" t="str">
        <f>IF('7.Safe Harbor Input Data &amp; Calc'!Q105 &lt;&gt; "", '7.Safe Harbor Input Data &amp; Calc'!Q105, "")</f>
        <v>No</v>
      </c>
      <c r="L103" s="59" t="str">
        <f>IF('2.Census &amp; Reference Benchmarks'!T103&lt;&gt; "",'2.Census &amp; Reference Benchmarks'!T103,"")</f>
        <v/>
      </c>
      <c r="M103" s="35">
        <f>IF('2.Census &amp; Reference Benchmarks'!M103 = "", 0,'2.Census &amp; Reference Benchmarks'!M103)</f>
        <v>0</v>
      </c>
      <c r="N103" s="366">
        <f>IF('5. Wage &amp; FTE Reductions'!BC103 = "", 0,'5. Wage &amp; FTE Reductions'!BC103)</f>
        <v>0</v>
      </c>
      <c r="O103" s="35">
        <f>IF('2.Census &amp; Reference Benchmarks'!P103 = "", 0,'2.Census &amp; Reference Benchmarks'!P103)</f>
        <v>0</v>
      </c>
      <c r="P103" s="367">
        <f>IF('5. Wage &amp; FTE Reductions'!BE103 = "", 0, '5. Wage &amp; FTE Reductions'!BE103)</f>
        <v>0</v>
      </c>
      <c r="Q103" s="60">
        <f>IF('2.Census &amp; Reference Benchmarks'!S103 = "", 0, '2.Census &amp; Reference Benchmarks'!S103)</f>
        <v>0</v>
      </c>
      <c r="R103" s="367">
        <f>IF('2.Census &amp; Reference Benchmarks'!Q103="FT",IF(OR(G103 &lt;= DATEVALUE("3/1/2020"), G103 = ""),177.14,( (IF(OR(I103 = "", I103 &gt; DATEVALUE("3/31/2020")), DATEVALUE("3/31/2020"),I103) -G103)/ 31) *177.14),IF('2.Census &amp; Reference Benchmarks'!R103="",0,'2.Census &amp; Reference Benchmarks'!R103))</f>
        <v>0</v>
      </c>
      <c r="S103" s="488" t="str">
        <f>IFERROR(IF(AND( I103 &lt; '1. Summary for SBA'!$J$7,'1. Summary for SBA'!$J$7 &lt;&gt; ""),0,IF(K103 = "Yes", 0,IF(OR(R103= "", R103 + P103+N103 = 0),"",(M103+O103+Q103)/(R103+P103+N103)))),0)</f>
        <v/>
      </c>
      <c r="T103" s="488" t="str">
        <f t="shared" si="12"/>
        <v/>
      </c>
      <c r="U103" s="488" t="str">
        <f>IF(T103 = "", "",SUM('3.Weekly Hours &amp; Wage Activity'!AI103:BF103))</f>
        <v/>
      </c>
      <c r="V103" s="489" t="str">
        <f>IF(U103 = "", "",SUM(IF(COUNTIF('3.Weekly Hours &amp; Wage Activity'!J103:Q103, "&lt;&gt;FT") = 0, COLUMNS('3.Weekly Hours &amp; Wage Activity'!J103:AG103) * 40, '3.Weekly Hours &amp; Wage Activity'!J103:AG103)))</f>
        <v/>
      </c>
      <c r="W103" s="490" t="str">
        <f t="shared" si="13"/>
        <v/>
      </c>
      <c r="X103" s="553" t="str">
        <f t="shared" si="9"/>
        <v/>
      </c>
      <c r="Y103" s="491" t="str">
        <f t="shared" si="10"/>
        <v/>
      </c>
      <c r="Z103" s="490">
        <f t="shared" si="14"/>
        <v>0</v>
      </c>
      <c r="AA103" s="377">
        <f t="shared" si="11"/>
        <v>0</v>
      </c>
    </row>
    <row r="104" spans="2:27" x14ac:dyDescent="0.25">
      <c r="B104" s="56">
        <f>IF('3.Weekly Hours &amp; Wage Activity'!B104 &lt;&gt;"", '3.Weekly Hours &amp; Wage Activity'!B104,"")</f>
        <v>0</v>
      </c>
      <c r="C104" s="56">
        <f>IF('3.Weekly Hours &amp; Wage Activity'!C104 &lt;&gt;"", '3.Weekly Hours &amp; Wage Activity'!C104,"")</f>
        <v>0</v>
      </c>
      <c r="D104" s="57" t="str">
        <f>IF('3.Weekly Hours &amp; Wage Activity'!D104 &lt;&gt;"", '3.Weekly Hours &amp; Wage Activity'!D104,"")</f>
        <v/>
      </c>
      <c r="E104" s="56" t="str">
        <f>IF('3.Weekly Hours &amp; Wage Activity'!E104 &lt;&gt;"", '3.Weekly Hours &amp; Wage Activity'!E104,"")</f>
        <v/>
      </c>
      <c r="F104" s="353" t="str">
        <f>IF('3.Weekly Hours &amp; Wage Activity'!F104 &lt;&gt;"", '3.Weekly Hours &amp; Wage Activity'!F104,"")</f>
        <v/>
      </c>
      <c r="G104" s="58" t="str">
        <f>IF('3.Weekly Hours &amp; Wage Activity'!G104 &lt;&gt;"", '3.Weekly Hours &amp; Wage Activity'!G104,"")</f>
        <v/>
      </c>
      <c r="H104" s="58" t="str">
        <f>IF('2.Census &amp; Reference Benchmarks'!H104 = "", "", '2.Census &amp; Reference Benchmarks'!H104)</f>
        <v/>
      </c>
      <c r="I104" s="58" t="str">
        <f>IF('3.Weekly Hours &amp; Wage Activity'!H104 &lt;&gt;"", '3.Weekly Hours &amp; Wage Activity'!H104,"")</f>
        <v/>
      </c>
      <c r="J104" s="374" t="str">
        <f>IF('3.Weekly Hours &amp; Wage Activity'!I104 &lt;&gt;"", '3.Weekly Hours &amp; Wage Activity'!I104,"")</f>
        <v/>
      </c>
      <c r="K104" s="376" t="str">
        <f>IF('7.Safe Harbor Input Data &amp; Calc'!Q106 &lt;&gt; "", '7.Safe Harbor Input Data &amp; Calc'!Q106, "")</f>
        <v>No</v>
      </c>
      <c r="L104" s="59" t="str">
        <f>IF('2.Census &amp; Reference Benchmarks'!T104&lt;&gt; "",'2.Census &amp; Reference Benchmarks'!T104,"")</f>
        <v/>
      </c>
      <c r="M104" s="35">
        <f>IF('2.Census &amp; Reference Benchmarks'!M104 = "", 0,'2.Census &amp; Reference Benchmarks'!M104)</f>
        <v>0</v>
      </c>
      <c r="N104" s="366">
        <f>IF('5. Wage &amp; FTE Reductions'!BC104 = "", 0,'5. Wage &amp; FTE Reductions'!BC104)</f>
        <v>0</v>
      </c>
      <c r="O104" s="35">
        <f>IF('2.Census &amp; Reference Benchmarks'!P104 = "", 0,'2.Census &amp; Reference Benchmarks'!P104)</f>
        <v>0</v>
      </c>
      <c r="P104" s="367">
        <f>IF('5. Wage &amp; FTE Reductions'!BE104 = "", 0, '5. Wage &amp; FTE Reductions'!BE104)</f>
        <v>0</v>
      </c>
      <c r="Q104" s="60">
        <f>IF('2.Census &amp; Reference Benchmarks'!S104 = "", 0, '2.Census &amp; Reference Benchmarks'!S104)</f>
        <v>0</v>
      </c>
      <c r="R104" s="367">
        <f>IF('2.Census &amp; Reference Benchmarks'!Q104="FT",IF(OR(G104 &lt;= DATEVALUE("3/1/2020"), G104 = ""),177.14,( (IF(OR(I104 = "", I104 &gt; DATEVALUE("3/31/2020")), DATEVALUE("3/31/2020"),I104) -G104)/ 31) *177.14),IF('2.Census &amp; Reference Benchmarks'!R104="",0,'2.Census &amp; Reference Benchmarks'!R104))</f>
        <v>0</v>
      </c>
      <c r="S104" s="488" t="str">
        <f>IFERROR(IF(AND( I104 &lt; '1. Summary for SBA'!$J$7,'1. Summary for SBA'!$J$7 &lt;&gt; ""),0,IF(K104 = "Yes", 0,IF(OR(R104= "", R104 + P104+N104 = 0),"",(M104+O104+Q104)/(R104+P104+N104)))),0)</f>
        <v/>
      </c>
      <c r="T104" s="488" t="str">
        <f t="shared" si="12"/>
        <v/>
      </c>
      <c r="U104" s="488" t="str">
        <f>IF(T104 = "", "",SUM('3.Weekly Hours &amp; Wage Activity'!AI104:BF104))</f>
        <v/>
      </c>
      <c r="V104" s="489" t="str">
        <f>IF(U104 = "", "",SUM(IF(COUNTIF('3.Weekly Hours &amp; Wage Activity'!J104:Q104, "&lt;&gt;FT") = 0, COLUMNS('3.Weekly Hours &amp; Wage Activity'!J104:AG104) * 40, '3.Weekly Hours &amp; Wage Activity'!J104:AG104)))</f>
        <v/>
      </c>
      <c r="W104" s="490" t="str">
        <f t="shared" si="13"/>
        <v/>
      </c>
      <c r="X104" s="553" t="str">
        <f t="shared" si="9"/>
        <v/>
      </c>
      <c r="Y104" s="491" t="str">
        <f t="shared" si="10"/>
        <v/>
      </c>
      <c r="Z104" s="490">
        <f t="shared" si="14"/>
        <v>0</v>
      </c>
      <c r="AA104" s="377">
        <f t="shared" si="11"/>
        <v>0</v>
      </c>
    </row>
    <row r="105" spans="2:27" x14ac:dyDescent="0.25">
      <c r="B105" s="56">
        <f>IF('3.Weekly Hours &amp; Wage Activity'!B105 &lt;&gt;"", '3.Weekly Hours &amp; Wage Activity'!B105,"")</f>
        <v>0</v>
      </c>
      <c r="C105" s="56">
        <f>IF('3.Weekly Hours &amp; Wage Activity'!C105 &lt;&gt;"", '3.Weekly Hours &amp; Wage Activity'!C105,"")</f>
        <v>0</v>
      </c>
      <c r="D105" s="57" t="str">
        <f>IF('3.Weekly Hours &amp; Wage Activity'!D105 &lt;&gt;"", '3.Weekly Hours &amp; Wage Activity'!D105,"")</f>
        <v/>
      </c>
      <c r="E105" s="56" t="str">
        <f>IF('3.Weekly Hours &amp; Wage Activity'!E105 &lt;&gt;"", '3.Weekly Hours &amp; Wage Activity'!E105,"")</f>
        <v/>
      </c>
      <c r="F105" s="353" t="str">
        <f>IF('3.Weekly Hours &amp; Wage Activity'!F105 &lt;&gt;"", '3.Weekly Hours &amp; Wage Activity'!F105,"")</f>
        <v/>
      </c>
      <c r="G105" s="58" t="str">
        <f>IF('3.Weekly Hours &amp; Wage Activity'!G105 &lt;&gt;"", '3.Weekly Hours &amp; Wage Activity'!G105,"")</f>
        <v/>
      </c>
      <c r="H105" s="58" t="str">
        <f>IF('2.Census &amp; Reference Benchmarks'!H105 = "", "", '2.Census &amp; Reference Benchmarks'!H105)</f>
        <v/>
      </c>
      <c r="I105" s="58" t="str">
        <f>IF('3.Weekly Hours &amp; Wage Activity'!H105 &lt;&gt;"", '3.Weekly Hours &amp; Wage Activity'!H105,"")</f>
        <v/>
      </c>
      <c r="J105" s="374" t="str">
        <f>IF('3.Weekly Hours &amp; Wage Activity'!I105 &lt;&gt;"", '3.Weekly Hours &amp; Wage Activity'!I105,"")</f>
        <v/>
      </c>
      <c r="K105" s="376" t="str">
        <f>IF('7.Safe Harbor Input Data &amp; Calc'!Q107 &lt;&gt; "", '7.Safe Harbor Input Data &amp; Calc'!Q107, "")</f>
        <v>No</v>
      </c>
      <c r="L105" s="59" t="str">
        <f>IF('2.Census &amp; Reference Benchmarks'!T105&lt;&gt; "",'2.Census &amp; Reference Benchmarks'!T105,"")</f>
        <v/>
      </c>
      <c r="M105" s="35">
        <f>IF('2.Census &amp; Reference Benchmarks'!M105 = "", 0,'2.Census &amp; Reference Benchmarks'!M105)</f>
        <v>0</v>
      </c>
      <c r="N105" s="366">
        <f>IF('5. Wage &amp; FTE Reductions'!BC105 = "", 0,'5. Wage &amp; FTE Reductions'!BC105)</f>
        <v>0</v>
      </c>
      <c r="O105" s="35">
        <f>IF('2.Census &amp; Reference Benchmarks'!P105 = "", 0,'2.Census &amp; Reference Benchmarks'!P105)</f>
        <v>0</v>
      </c>
      <c r="P105" s="367">
        <f>IF('5. Wage &amp; FTE Reductions'!BE105 = "", 0, '5. Wage &amp; FTE Reductions'!BE105)</f>
        <v>0</v>
      </c>
      <c r="Q105" s="60">
        <f>IF('2.Census &amp; Reference Benchmarks'!S105 = "", 0, '2.Census &amp; Reference Benchmarks'!S105)</f>
        <v>0</v>
      </c>
      <c r="R105" s="367">
        <f>IF('2.Census &amp; Reference Benchmarks'!Q105="FT",IF(OR(G105 &lt;= DATEVALUE("3/1/2020"), G105 = ""),177.14,( (IF(OR(I105 = "", I105 &gt; DATEVALUE("3/31/2020")), DATEVALUE("3/31/2020"),I105) -G105)/ 31) *177.14),IF('2.Census &amp; Reference Benchmarks'!R105="",0,'2.Census &amp; Reference Benchmarks'!R105))</f>
        <v>0</v>
      </c>
      <c r="S105" s="488" t="str">
        <f>IFERROR(IF(AND( I105 &lt; '1. Summary for SBA'!$J$7,'1. Summary for SBA'!$J$7 &lt;&gt; ""),0,IF(K105 = "Yes", 0,IF(OR(R105= "", R105 + P105+N105 = 0),"",(M105+O105+Q105)/(R105+P105+N105)))),0)</f>
        <v/>
      </c>
      <c r="T105" s="488" t="str">
        <f t="shared" si="12"/>
        <v/>
      </c>
      <c r="U105" s="488" t="str">
        <f>IF(T105 = "", "",SUM('3.Weekly Hours &amp; Wage Activity'!AI105:BF105))</f>
        <v/>
      </c>
      <c r="V105" s="489" t="str">
        <f>IF(U105 = "", "",SUM(IF(COUNTIF('3.Weekly Hours &amp; Wage Activity'!J105:Q105, "&lt;&gt;FT") = 0, COLUMNS('3.Weekly Hours &amp; Wage Activity'!J105:AG105) * 40, '3.Weekly Hours &amp; Wage Activity'!J105:AG105)))</f>
        <v/>
      </c>
      <c r="W105" s="490" t="str">
        <f t="shared" si="13"/>
        <v/>
      </c>
      <c r="X105" s="553" t="str">
        <f t="shared" si="9"/>
        <v/>
      </c>
      <c r="Y105" s="491" t="str">
        <f t="shared" si="10"/>
        <v/>
      </c>
      <c r="Z105" s="490">
        <f t="shared" si="14"/>
        <v>0</v>
      </c>
      <c r="AA105" s="377">
        <f t="shared" si="11"/>
        <v>0</v>
      </c>
    </row>
    <row r="106" spans="2:27" x14ac:dyDescent="0.25">
      <c r="B106" s="56">
        <f>IF('3.Weekly Hours &amp; Wage Activity'!B106 &lt;&gt;"", '3.Weekly Hours &amp; Wage Activity'!B106,"")</f>
        <v>0</v>
      </c>
      <c r="C106" s="56">
        <f>IF('3.Weekly Hours &amp; Wage Activity'!C106 &lt;&gt;"", '3.Weekly Hours &amp; Wage Activity'!C106,"")</f>
        <v>0</v>
      </c>
      <c r="D106" s="57" t="str">
        <f>IF('3.Weekly Hours &amp; Wage Activity'!D106 &lt;&gt;"", '3.Weekly Hours &amp; Wage Activity'!D106,"")</f>
        <v/>
      </c>
      <c r="E106" s="56" t="str">
        <f>IF('3.Weekly Hours &amp; Wage Activity'!E106 &lt;&gt;"", '3.Weekly Hours &amp; Wage Activity'!E106,"")</f>
        <v/>
      </c>
      <c r="F106" s="353" t="str">
        <f>IF('3.Weekly Hours &amp; Wage Activity'!F106 &lt;&gt;"", '3.Weekly Hours &amp; Wage Activity'!F106,"")</f>
        <v/>
      </c>
      <c r="G106" s="58" t="str">
        <f>IF('3.Weekly Hours &amp; Wage Activity'!G106 &lt;&gt;"", '3.Weekly Hours &amp; Wage Activity'!G106,"")</f>
        <v/>
      </c>
      <c r="H106" s="58" t="str">
        <f>IF('2.Census &amp; Reference Benchmarks'!H106 = "", "", '2.Census &amp; Reference Benchmarks'!H106)</f>
        <v/>
      </c>
      <c r="I106" s="58" t="str">
        <f>IF('3.Weekly Hours &amp; Wage Activity'!H106 &lt;&gt;"", '3.Weekly Hours &amp; Wage Activity'!H106,"")</f>
        <v/>
      </c>
      <c r="J106" s="374" t="str">
        <f>IF('3.Weekly Hours &amp; Wage Activity'!I106 &lt;&gt;"", '3.Weekly Hours &amp; Wage Activity'!I106,"")</f>
        <v/>
      </c>
      <c r="K106" s="376" t="str">
        <f>IF('7.Safe Harbor Input Data &amp; Calc'!Q108 &lt;&gt; "", '7.Safe Harbor Input Data &amp; Calc'!Q108, "")</f>
        <v>No</v>
      </c>
      <c r="L106" s="59" t="str">
        <f>IF('2.Census &amp; Reference Benchmarks'!T106&lt;&gt; "",'2.Census &amp; Reference Benchmarks'!T106,"")</f>
        <v/>
      </c>
      <c r="M106" s="35">
        <f>IF('2.Census &amp; Reference Benchmarks'!M106 = "", 0,'2.Census &amp; Reference Benchmarks'!M106)</f>
        <v>0</v>
      </c>
      <c r="N106" s="366">
        <f>IF('5. Wage &amp; FTE Reductions'!BC106 = "", 0,'5. Wage &amp; FTE Reductions'!BC106)</f>
        <v>0</v>
      </c>
      <c r="O106" s="35">
        <f>IF('2.Census &amp; Reference Benchmarks'!P106 = "", 0,'2.Census &amp; Reference Benchmarks'!P106)</f>
        <v>0</v>
      </c>
      <c r="P106" s="367">
        <f>IF('5. Wage &amp; FTE Reductions'!BE106 = "", 0, '5. Wage &amp; FTE Reductions'!BE106)</f>
        <v>0</v>
      </c>
      <c r="Q106" s="60">
        <f>IF('2.Census &amp; Reference Benchmarks'!S106 = "", 0, '2.Census &amp; Reference Benchmarks'!S106)</f>
        <v>0</v>
      </c>
      <c r="R106" s="367">
        <f>IF('2.Census &amp; Reference Benchmarks'!Q106="FT",IF(OR(G106 &lt;= DATEVALUE("3/1/2020"), G106 = ""),177.14,( (IF(OR(I106 = "", I106 &gt; DATEVALUE("3/31/2020")), DATEVALUE("3/31/2020"),I106) -G106)/ 31) *177.14),IF('2.Census &amp; Reference Benchmarks'!R106="",0,'2.Census &amp; Reference Benchmarks'!R106))</f>
        <v>0</v>
      </c>
      <c r="S106" s="488" t="str">
        <f>IFERROR(IF(AND( I106 &lt; '1. Summary for SBA'!$J$7,'1. Summary for SBA'!$J$7 &lt;&gt; ""),0,IF(K106 = "Yes", 0,IF(OR(R106= "", R106 + P106+N106 = 0),"",(M106+O106+Q106)/(R106+P106+N106)))),0)</f>
        <v/>
      </c>
      <c r="T106" s="488" t="str">
        <f t="shared" si="12"/>
        <v/>
      </c>
      <c r="U106" s="488" t="str">
        <f>IF(T106 = "", "",SUM('3.Weekly Hours &amp; Wage Activity'!AI106:BF106))</f>
        <v/>
      </c>
      <c r="V106" s="489" t="str">
        <f>IF(U106 = "", "",SUM(IF(COUNTIF('3.Weekly Hours &amp; Wage Activity'!J106:Q106, "&lt;&gt;FT") = 0, COLUMNS('3.Weekly Hours &amp; Wage Activity'!J106:AG106) * 40, '3.Weekly Hours &amp; Wage Activity'!J106:AG106)))</f>
        <v/>
      </c>
      <c r="W106" s="490" t="str">
        <f t="shared" si="13"/>
        <v/>
      </c>
      <c r="X106" s="553" t="str">
        <f t="shared" si="9"/>
        <v/>
      </c>
      <c r="Y106" s="491" t="str">
        <f t="shared" si="10"/>
        <v/>
      </c>
      <c r="Z106" s="490">
        <f t="shared" si="14"/>
        <v>0</v>
      </c>
      <c r="AA106" s="377">
        <f t="shared" si="11"/>
        <v>0</v>
      </c>
    </row>
    <row r="107" spans="2:27" x14ac:dyDescent="0.25">
      <c r="B107" s="56">
        <f>IF('3.Weekly Hours &amp; Wage Activity'!B107 &lt;&gt;"", '3.Weekly Hours &amp; Wage Activity'!B107,"")</f>
        <v>0</v>
      </c>
      <c r="C107" s="56">
        <f>IF('3.Weekly Hours &amp; Wage Activity'!C107 &lt;&gt;"", '3.Weekly Hours &amp; Wage Activity'!C107,"")</f>
        <v>0</v>
      </c>
      <c r="D107" s="57" t="str">
        <f>IF('3.Weekly Hours &amp; Wage Activity'!D107 &lt;&gt;"", '3.Weekly Hours &amp; Wage Activity'!D107,"")</f>
        <v/>
      </c>
      <c r="E107" s="56" t="str">
        <f>IF('3.Weekly Hours &amp; Wage Activity'!E107 &lt;&gt;"", '3.Weekly Hours &amp; Wage Activity'!E107,"")</f>
        <v/>
      </c>
      <c r="F107" s="353" t="str">
        <f>IF('3.Weekly Hours &amp; Wage Activity'!F107 &lt;&gt;"", '3.Weekly Hours &amp; Wage Activity'!F107,"")</f>
        <v/>
      </c>
      <c r="G107" s="58" t="str">
        <f>IF('3.Weekly Hours &amp; Wage Activity'!G107 &lt;&gt;"", '3.Weekly Hours &amp; Wage Activity'!G107,"")</f>
        <v/>
      </c>
      <c r="H107" s="58" t="str">
        <f>IF('2.Census &amp; Reference Benchmarks'!H107 = "", "", '2.Census &amp; Reference Benchmarks'!H107)</f>
        <v/>
      </c>
      <c r="I107" s="58" t="str">
        <f>IF('3.Weekly Hours &amp; Wage Activity'!H107 &lt;&gt;"", '3.Weekly Hours &amp; Wage Activity'!H107,"")</f>
        <v/>
      </c>
      <c r="J107" s="374" t="str">
        <f>IF('3.Weekly Hours &amp; Wage Activity'!I107 &lt;&gt;"", '3.Weekly Hours &amp; Wage Activity'!I107,"")</f>
        <v/>
      </c>
      <c r="K107" s="376" t="str">
        <f>IF('7.Safe Harbor Input Data &amp; Calc'!Q109 &lt;&gt; "", '7.Safe Harbor Input Data &amp; Calc'!Q109, "")</f>
        <v>No</v>
      </c>
      <c r="L107" s="59" t="str">
        <f>IF('2.Census &amp; Reference Benchmarks'!T107&lt;&gt; "",'2.Census &amp; Reference Benchmarks'!T107,"")</f>
        <v/>
      </c>
      <c r="M107" s="35">
        <f>IF('2.Census &amp; Reference Benchmarks'!M107 = "", 0,'2.Census &amp; Reference Benchmarks'!M107)</f>
        <v>0</v>
      </c>
      <c r="N107" s="366">
        <f>IF('5. Wage &amp; FTE Reductions'!BC107 = "", 0,'5. Wage &amp; FTE Reductions'!BC107)</f>
        <v>0</v>
      </c>
      <c r="O107" s="35">
        <f>IF('2.Census &amp; Reference Benchmarks'!P107 = "", 0,'2.Census &amp; Reference Benchmarks'!P107)</f>
        <v>0</v>
      </c>
      <c r="P107" s="367">
        <f>IF('5. Wage &amp; FTE Reductions'!BE107 = "", 0, '5. Wage &amp; FTE Reductions'!BE107)</f>
        <v>0</v>
      </c>
      <c r="Q107" s="60">
        <f>IF('2.Census &amp; Reference Benchmarks'!S107 = "", 0, '2.Census &amp; Reference Benchmarks'!S107)</f>
        <v>0</v>
      </c>
      <c r="R107" s="367">
        <f>IF('2.Census &amp; Reference Benchmarks'!Q107="FT",IF(OR(G107 &lt;= DATEVALUE("3/1/2020"), G107 = ""),177.14,( (IF(OR(I107 = "", I107 &gt; DATEVALUE("3/31/2020")), DATEVALUE("3/31/2020"),I107) -G107)/ 31) *177.14),IF('2.Census &amp; Reference Benchmarks'!R107="",0,'2.Census &amp; Reference Benchmarks'!R107))</f>
        <v>0</v>
      </c>
      <c r="S107" s="488" t="str">
        <f>IFERROR(IF(AND( I107 &lt; '1. Summary for SBA'!$J$7,'1. Summary for SBA'!$J$7 &lt;&gt; ""),0,IF(K107 = "Yes", 0,IF(OR(R107= "", R107 + P107+N107 = 0),"",(M107+O107+Q107)/(R107+P107+N107)))),0)</f>
        <v/>
      </c>
      <c r="T107" s="488" t="str">
        <f t="shared" si="12"/>
        <v/>
      </c>
      <c r="U107" s="488" t="str">
        <f>IF(T107 = "", "",SUM('3.Weekly Hours &amp; Wage Activity'!AI107:BF107))</f>
        <v/>
      </c>
      <c r="V107" s="489" t="str">
        <f>IF(U107 = "", "",SUM(IF(COUNTIF('3.Weekly Hours &amp; Wage Activity'!J107:Q107, "&lt;&gt;FT") = 0, COLUMNS('3.Weekly Hours &amp; Wage Activity'!J107:AG107) * 40, '3.Weekly Hours &amp; Wage Activity'!J107:AG107)))</f>
        <v/>
      </c>
      <c r="W107" s="490" t="str">
        <f t="shared" si="13"/>
        <v/>
      </c>
      <c r="X107" s="553" t="str">
        <f t="shared" si="9"/>
        <v/>
      </c>
      <c r="Y107" s="491" t="str">
        <f t="shared" si="10"/>
        <v/>
      </c>
      <c r="Z107" s="490">
        <f t="shared" si="14"/>
        <v>0</v>
      </c>
      <c r="AA107" s="377">
        <f t="shared" si="11"/>
        <v>0</v>
      </c>
    </row>
    <row r="108" spans="2:27" x14ac:dyDescent="0.25">
      <c r="B108" s="56">
        <f>IF('3.Weekly Hours &amp; Wage Activity'!B108 &lt;&gt;"", '3.Weekly Hours &amp; Wage Activity'!B108,"")</f>
        <v>0</v>
      </c>
      <c r="C108" s="56">
        <f>IF('3.Weekly Hours &amp; Wage Activity'!C108 &lt;&gt;"", '3.Weekly Hours &amp; Wage Activity'!C108,"")</f>
        <v>0</v>
      </c>
      <c r="D108" s="57" t="str">
        <f>IF('3.Weekly Hours &amp; Wage Activity'!D108 &lt;&gt;"", '3.Weekly Hours &amp; Wage Activity'!D108,"")</f>
        <v/>
      </c>
      <c r="E108" s="56" t="str">
        <f>IF('3.Weekly Hours &amp; Wage Activity'!E108 &lt;&gt;"", '3.Weekly Hours &amp; Wage Activity'!E108,"")</f>
        <v/>
      </c>
      <c r="F108" s="353" t="str">
        <f>IF('3.Weekly Hours &amp; Wage Activity'!F108 &lt;&gt;"", '3.Weekly Hours &amp; Wage Activity'!F108,"")</f>
        <v/>
      </c>
      <c r="G108" s="58" t="str">
        <f>IF('3.Weekly Hours &amp; Wage Activity'!G108 &lt;&gt;"", '3.Weekly Hours &amp; Wage Activity'!G108,"")</f>
        <v/>
      </c>
      <c r="H108" s="58" t="str">
        <f>IF('2.Census &amp; Reference Benchmarks'!H108 = "", "", '2.Census &amp; Reference Benchmarks'!H108)</f>
        <v/>
      </c>
      <c r="I108" s="58" t="str">
        <f>IF('3.Weekly Hours &amp; Wage Activity'!H108 &lt;&gt;"", '3.Weekly Hours &amp; Wage Activity'!H108,"")</f>
        <v/>
      </c>
      <c r="J108" s="374" t="str">
        <f>IF('3.Weekly Hours &amp; Wage Activity'!I108 &lt;&gt;"", '3.Weekly Hours &amp; Wage Activity'!I108,"")</f>
        <v/>
      </c>
      <c r="K108" s="376" t="str">
        <f>IF('7.Safe Harbor Input Data &amp; Calc'!Q110 &lt;&gt; "", '7.Safe Harbor Input Data &amp; Calc'!Q110, "")</f>
        <v>No</v>
      </c>
      <c r="L108" s="59" t="str">
        <f>IF('2.Census &amp; Reference Benchmarks'!T108&lt;&gt; "",'2.Census &amp; Reference Benchmarks'!T108,"")</f>
        <v/>
      </c>
      <c r="M108" s="35">
        <f>IF('2.Census &amp; Reference Benchmarks'!M108 = "", 0,'2.Census &amp; Reference Benchmarks'!M108)</f>
        <v>0</v>
      </c>
      <c r="N108" s="366">
        <f>IF('5. Wage &amp; FTE Reductions'!BC108 = "", 0,'5. Wage &amp; FTE Reductions'!BC108)</f>
        <v>0</v>
      </c>
      <c r="O108" s="35">
        <f>IF('2.Census &amp; Reference Benchmarks'!P108 = "", 0,'2.Census &amp; Reference Benchmarks'!P108)</f>
        <v>0</v>
      </c>
      <c r="P108" s="367">
        <f>IF('5. Wage &amp; FTE Reductions'!BE108 = "", 0, '5. Wage &amp; FTE Reductions'!BE108)</f>
        <v>0</v>
      </c>
      <c r="Q108" s="60">
        <f>IF('2.Census &amp; Reference Benchmarks'!S108 = "", 0, '2.Census &amp; Reference Benchmarks'!S108)</f>
        <v>0</v>
      </c>
      <c r="R108" s="367">
        <f>IF('2.Census &amp; Reference Benchmarks'!Q108="FT",IF(OR(G108 &lt;= DATEVALUE("3/1/2020"), G108 = ""),177.14,( (IF(OR(I108 = "", I108 &gt; DATEVALUE("3/31/2020")), DATEVALUE("3/31/2020"),I108) -G108)/ 31) *177.14),IF('2.Census &amp; Reference Benchmarks'!R108="",0,'2.Census &amp; Reference Benchmarks'!R108))</f>
        <v>0</v>
      </c>
      <c r="S108" s="488" t="str">
        <f>IFERROR(IF(AND( I108 &lt; '1. Summary for SBA'!$J$7,'1. Summary for SBA'!$J$7 &lt;&gt; ""),0,IF(K108 = "Yes", 0,IF(OR(R108= "", R108 + P108+N108 = 0),"",(M108+O108+Q108)/(R108+P108+N108)))),0)</f>
        <v/>
      </c>
      <c r="T108" s="488" t="str">
        <f t="shared" si="12"/>
        <v/>
      </c>
      <c r="U108" s="488" t="str">
        <f>IF(T108 = "", "",SUM('3.Weekly Hours &amp; Wage Activity'!AI108:BF108))</f>
        <v/>
      </c>
      <c r="V108" s="489" t="str">
        <f>IF(U108 = "", "",SUM(IF(COUNTIF('3.Weekly Hours &amp; Wage Activity'!J108:Q108, "&lt;&gt;FT") = 0, COLUMNS('3.Weekly Hours &amp; Wage Activity'!J108:AG108) * 40, '3.Weekly Hours &amp; Wage Activity'!J108:AG108)))</f>
        <v/>
      </c>
      <c r="W108" s="490" t="str">
        <f t="shared" si="13"/>
        <v/>
      </c>
      <c r="X108" s="553" t="str">
        <f t="shared" si="9"/>
        <v/>
      </c>
      <c r="Y108" s="491" t="str">
        <f t="shared" si="10"/>
        <v/>
      </c>
      <c r="Z108" s="490">
        <f t="shared" si="14"/>
        <v>0</v>
      </c>
      <c r="AA108" s="377">
        <f t="shared" si="11"/>
        <v>0</v>
      </c>
    </row>
    <row r="109" spans="2:27" x14ac:dyDescent="0.25">
      <c r="B109" s="56">
        <f>IF('3.Weekly Hours &amp; Wage Activity'!B109 &lt;&gt;"", '3.Weekly Hours &amp; Wage Activity'!B109,"")</f>
        <v>0</v>
      </c>
      <c r="C109" s="56">
        <f>IF('3.Weekly Hours &amp; Wage Activity'!C109 &lt;&gt;"", '3.Weekly Hours &amp; Wage Activity'!C109,"")</f>
        <v>0</v>
      </c>
      <c r="D109" s="57" t="str">
        <f>IF('3.Weekly Hours &amp; Wage Activity'!D109 &lt;&gt;"", '3.Weekly Hours &amp; Wage Activity'!D109,"")</f>
        <v/>
      </c>
      <c r="E109" s="56" t="str">
        <f>IF('3.Weekly Hours &amp; Wage Activity'!E109 &lt;&gt;"", '3.Weekly Hours &amp; Wage Activity'!E109,"")</f>
        <v/>
      </c>
      <c r="F109" s="353" t="str">
        <f>IF('3.Weekly Hours &amp; Wage Activity'!F109 &lt;&gt;"", '3.Weekly Hours &amp; Wage Activity'!F109,"")</f>
        <v/>
      </c>
      <c r="G109" s="58" t="str">
        <f>IF('3.Weekly Hours &amp; Wage Activity'!G109 &lt;&gt;"", '3.Weekly Hours &amp; Wage Activity'!G109,"")</f>
        <v/>
      </c>
      <c r="H109" s="58" t="str">
        <f>IF('2.Census &amp; Reference Benchmarks'!H109 = "", "", '2.Census &amp; Reference Benchmarks'!H109)</f>
        <v/>
      </c>
      <c r="I109" s="58" t="str">
        <f>IF('3.Weekly Hours &amp; Wage Activity'!H109 &lt;&gt;"", '3.Weekly Hours &amp; Wage Activity'!H109,"")</f>
        <v/>
      </c>
      <c r="J109" s="374" t="str">
        <f>IF('3.Weekly Hours &amp; Wage Activity'!I109 &lt;&gt;"", '3.Weekly Hours &amp; Wage Activity'!I109,"")</f>
        <v/>
      </c>
      <c r="K109" s="376" t="str">
        <f>IF('7.Safe Harbor Input Data &amp; Calc'!Q111 &lt;&gt; "", '7.Safe Harbor Input Data &amp; Calc'!Q111, "")</f>
        <v>No</v>
      </c>
      <c r="L109" s="59" t="str">
        <f>IF('2.Census &amp; Reference Benchmarks'!T109&lt;&gt; "",'2.Census &amp; Reference Benchmarks'!T109,"")</f>
        <v/>
      </c>
      <c r="M109" s="35">
        <f>IF('2.Census &amp; Reference Benchmarks'!M109 = "", 0,'2.Census &amp; Reference Benchmarks'!M109)</f>
        <v>0</v>
      </c>
      <c r="N109" s="366">
        <f>IF('5. Wage &amp; FTE Reductions'!BC109 = "", 0,'5. Wage &amp; FTE Reductions'!BC109)</f>
        <v>0</v>
      </c>
      <c r="O109" s="35">
        <f>IF('2.Census &amp; Reference Benchmarks'!P109 = "", 0,'2.Census &amp; Reference Benchmarks'!P109)</f>
        <v>0</v>
      </c>
      <c r="P109" s="367">
        <f>IF('5. Wage &amp; FTE Reductions'!BE109 = "", 0, '5. Wage &amp; FTE Reductions'!BE109)</f>
        <v>0</v>
      </c>
      <c r="Q109" s="60">
        <f>IF('2.Census &amp; Reference Benchmarks'!S109 = "", 0, '2.Census &amp; Reference Benchmarks'!S109)</f>
        <v>0</v>
      </c>
      <c r="R109" s="367">
        <f>IF('2.Census &amp; Reference Benchmarks'!Q109="FT",IF(OR(G109 &lt;= DATEVALUE("3/1/2020"), G109 = ""),177.14,( (IF(OR(I109 = "", I109 &gt; DATEVALUE("3/31/2020")), DATEVALUE("3/31/2020"),I109) -G109)/ 31) *177.14),IF('2.Census &amp; Reference Benchmarks'!R109="",0,'2.Census &amp; Reference Benchmarks'!R109))</f>
        <v>0</v>
      </c>
      <c r="S109" s="488" t="str">
        <f>IFERROR(IF(AND( I109 &lt; '1. Summary for SBA'!$J$7,'1. Summary for SBA'!$J$7 &lt;&gt; ""),0,IF(K109 = "Yes", 0,IF(OR(R109= "", R109 + P109+N109 = 0),"",(M109+O109+Q109)/(R109+P109+N109)))),0)</f>
        <v/>
      </c>
      <c r="T109" s="488" t="str">
        <f t="shared" si="12"/>
        <v/>
      </c>
      <c r="U109" s="488" t="str">
        <f>IF(T109 = "", "",SUM('3.Weekly Hours &amp; Wage Activity'!AI109:BF109))</f>
        <v/>
      </c>
      <c r="V109" s="489" t="str">
        <f>IF(U109 = "", "",SUM(IF(COUNTIF('3.Weekly Hours &amp; Wage Activity'!J109:Q109, "&lt;&gt;FT") = 0, COLUMNS('3.Weekly Hours &amp; Wage Activity'!J109:AG109) * 40, '3.Weekly Hours &amp; Wage Activity'!J109:AG109)))</f>
        <v/>
      </c>
      <c r="W109" s="490" t="str">
        <f t="shared" si="13"/>
        <v/>
      </c>
      <c r="X109" s="553" t="str">
        <f t="shared" si="9"/>
        <v/>
      </c>
      <c r="Y109" s="491" t="str">
        <f t="shared" si="10"/>
        <v/>
      </c>
      <c r="Z109" s="490">
        <f t="shared" si="14"/>
        <v>0</v>
      </c>
      <c r="AA109" s="377">
        <f t="shared" si="11"/>
        <v>0</v>
      </c>
    </row>
    <row r="110" spans="2:27" x14ac:dyDescent="0.25">
      <c r="B110" s="56">
        <f>IF('3.Weekly Hours &amp; Wage Activity'!B110 &lt;&gt;"", '3.Weekly Hours &amp; Wage Activity'!B110,"")</f>
        <v>0</v>
      </c>
      <c r="C110" s="56">
        <f>IF('3.Weekly Hours &amp; Wage Activity'!C110 &lt;&gt;"", '3.Weekly Hours &amp; Wage Activity'!C110,"")</f>
        <v>0</v>
      </c>
      <c r="D110" s="57" t="str">
        <f>IF('3.Weekly Hours &amp; Wage Activity'!D110 &lt;&gt;"", '3.Weekly Hours &amp; Wage Activity'!D110,"")</f>
        <v/>
      </c>
      <c r="E110" s="56" t="str">
        <f>IF('3.Weekly Hours &amp; Wage Activity'!E110 &lt;&gt;"", '3.Weekly Hours &amp; Wage Activity'!E110,"")</f>
        <v/>
      </c>
      <c r="F110" s="353" t="str">
        <f>IF('3.Weekly Hours &amp; Wage Activity'!F110 &lt;&gt;"", '3.Weekly Hours &amp; Wage Activity'!F110,"")</f>
        <v/>
      </c>
      <c r="G110" s="58" t="str">
        <f>IF('3.Weekly Hours &amp; Wage Activity'!G110 &lt;&gt;"", '3.Weekly Hours &amp; Wage Activity'!G110,"")</f>
        <v/>
      </c>
      <c r="H110" s="58" t="str">
        <f>IF('2.Census &amp; Reference Benchmarks'!H110 = "", "", '2.Census &amp; Reference Benchmarks'!H110)</f>
        <v/>
      </c>
      <c r="I110" s="58" t="str">
        <f>IF('3.Weekly Hours &amp; Wage Activity'!H110 &lt;&gt;"", '3.Weekly Hours &amp; Wage Activity'!H110,"")</f>
        <v/>
      </c>
      <c r="J110" s="374" t="str">
        <f>IF('3.Weekly Hours &amp; Wage Activity'!I110 &lt;&gt;"", '3.Weekly Hours &amp; Wage Activity'!I110,"")</f>
        <v/>
      </c>
      <c r="K110" s="376" t="str">
        <f>IF('7.Safe Harbor Input Data &amp; Calc'!Q112 &lt;&gt; "", '7.Safe Harbor Input Data &amp; Calc'!Q112, "")</f>
        <v>No</v>
      </c>
      <c r="L110" s="59" t="str">
        <f>IF('2.Census &amp; Reference Benchmarks'!T110&lt;&gt; "",'2.Census &amp; Reference Benchmarks'!T110,"")</f>
        <v/>
      </c>
      <c r="M110" s="35">
        <f>IF('2.Census &amp; Reference Benchmarks'!M110 = "", 0,'2.Census &amp; Reference Benchmarks'!M110)</f>
        <v>0</v>
      </c>
      <c r="N110" s="366">
        <f>IF('5. Wage &amp; FTE Reductions'!BC110 = "", 0,'5. Wage &amp; FTE Reductions'!BC110)</f>
        <v>0</v>
      </c>
      <c r="O110" s="35">
        <f>IF('2.Census &amp; Reference Benchmarks'!P110 = "", 0,'2.Census &amp; Reference Benchmarks'!P110)</f>
        <v>0</v>
      </c>
      <c r="P110" s="367">
        <f>IF('5. Wage &amp; FTE Reductions'!BE110 = "", 0, '5. Wage &amp; FTE Reductions'!BE110)</f>
        <v>0</v>
      </c>
      <c r="Q110" s="60">
        <f>IF('2.Census &amp; Reference Benchmarks'!S110 = "", 0, '2.Census &amp; Reference Benchmarks'!S110)</f>
        <v>0</v>
      </c>
      <c r="R110" s="367">
        <f>IF('2.Census &amp; Reference Benchmarks'!Q110="FT",IF(OR(G110 &lt;= DATEVALUE("3/1/2020"), G110 = ""),177.14,( (IF(OR(I110 = "", I110 &gt; DATEVALUE("3/31/2020")), DATEVALUE("3/31/2020"),I110) -G110)/ 31) *177.14),IF('2.Census &amp; Reference Benchmarks'!R110="",0,'2.Census &amp; Reference Benchmarks'!R110))</f>
        <v>0</v>
      </c>
      <c r="S110" s="488" t="str">
        <f>IFERROR(IF(AND( I110 &lt; '1. Summary for SBA'!$J$7,'1. Summary for SBA'!$J$7 &lt;&gt; ""),0,IF(K110 = "Yes", 0,IF(OR(R110= "", R110 + P110+N110 = 0),"",(M110+O110+Q110)/(R110+P110+N110)))),0)</f>
        <v/>
      </c>
      <c r="T110" s="488" t="str">
        <f t="shared" si="12"/>
        <v/>
      </c>
      <c r="U110" s="488" t="str">
        <f>IF(T110 = "", "",SUM('3.Weekly Hours &amp; Wage Activity'!AI110:BF110))</f>
        <v/>
      </c>
      <c r="V110" s="489" t="str">
        <f>IF(U110 = "", "",SUM(IF(COUNTIF('3.Weekly Hours &amp; Wage Activity'!J110:Q110, "&lt;&gt;FT") = 0, COLUMNS('3.Weekly Hours &amp; Wage Activity'!J110:AG110) * 40, '3.Weekly Hours &amp; Wage Activity'!J110:AG110)))</f>
        <v/>
      </c>
      <c r="W110" s="490" t="str">
        <f t="shared" si="13"/>
        <v/>
      </c>
      <c r="X110" s="553" t="str">
        <f t="shared" si="9"/>
        <v/>
      </c>
      <c r="Y110" s="491" t="str">
        <f t="shared" si="10"/>
        <v/>
      </c>
      <c r="Z110" s="490">
        <f t="shared" si="14"/>
        <v>0</v>
      </c>
      <c r="AA110" s="377">
        <f t="shared" si="11"/>
        <v>0</v>
      </c>
    </row>
    <row r="111" spans="2:27" x14ac:dyDescent="0.25">
      <c r="B111" s="56">
        <f>IF('3.Weekly Hours &amp; Wage Activity'!B111 &lt;&gt;"", '3.Weekly Hours &amp; Wage Activity'!B111,"")</f>
        <v>0</v>
      </c>
      <c r="C111" s="56">
        <f>IF('3.Weekly Hours &amp; Wage Activity'!C111 &lt;&gt;"", '3.Weekly Hours &amp; Wage Activity'!C111,"")</f>
        <v>0</v>
      </c>
      <c r="D111" s="57" t="str">
        <f>IF('3.Weekly Hours &amp; Wage Activity'!D111 &lt;&gt;"", '3.Weekly Hours &amp; Wage Activity'!D111,"")</f>
        <v/>
      </c>
      <c r="E111" s="56" t="str">
        <f>IF('3.Weekly Hours &amp; Wage Activity'!E111 &lt;&gt;"", '3.Weekly Hours &amp; Wage Activity'!E111,"")</f>
        <v/>
      </c>
      <c r="F111" s="353" t="str">
        <f>IF('3.Weekly Hours &amp; Wage Activity'!F111 &lt;&gt;"", '3.Weekly Hours &amp; Wage Activity'!F111,"")</f>
        <v/>
      </c>
      <c r="G111" s="58" t="str">
        <f>IF('3.Weekly Hours &amp; Wage Activity'!G111 &lt;&gt;"", '3.Weekly Hours &amp; Wage Activity'!G111,"")</f>
        <v/>
      </c>
      <c r="H111" s="58" t="str">
        <f>IF('2.Census &amp; Reference Benchmarks'!H111 = "", "", '2.Census &amp; Reference Benchmarks'!H111)</f>
        <v/>
      </c>
      <c r="I111" s="58" t="str">
        <f>IF('3.Weekly Hours &amp; Wage Activity'!H111 &lt;&gt;"", '3.Weekly Hours &amp; Wage Activity'!H111,"")</f>
        <v/>
      </c>
      <c r="J111" s="374" t="str">
        <f>IF('3.Weekly Hours &amp; Wage Activity'!I111 &lt;&gt;"", '3.Weekly Hours &amp; Wage Activity'!I111,"")</f>
        <v/>
      </c>
      <c r="K111" s="376" t="str">
        <f>IF('7.Safe Harbor Input Data &amp; Calc'!Q113 &lt;&gt; "", '7.Safe Harbor Input Data &amp; Calc'!Q113, "")</f>
        <v>No</v>
      </c>
      <c r="L111" s="59" t="str">
        <f>IF('2.Census &amp; Reference Benchmarks'!T111&lt;&gt; "",'2.Census &amp; Reference Benchmarks'!T111,"")</f>
        <v/>
      </c>
      <c r="M111" s="35">
        <f>IF('2.Census &amp; Reference Benchmarks'!M111 = "", 0,'2.Census &amp; Reference Benchmarks'!M111)</f>
        <v>0</v>
      </c>
      <c r="N111" s="366">
        <f>IF('5. Wage &amp; FTE Reductions'!BC111 = "", 0,'5. Wage &amp; FTE Reductions'!BC111)</f>
        <v>0</v>
      </c>
      <c r="O111" s="35">
        <f>IF('2.Census &amp; Reference Benchmarks'!P111 = "", 0,'2.Census &amp; Reference Benchmarks'!P111)</f>
        <v>0</v>
      </c>
      <c r="P111" s="367">
        <f>IF('5. Wage &amp; FTE Reductions'!BE111 = "", 0, '5. Wage &amp; FTE Reductions'!BE111)</f>
        <v>0</v>
      </c>
      <c r="Q111" s="60">
        <f>IF('2.Census &amp; Reference Benchmarks'!S111 = "", 0, '2.Census &amp; Reference Benchmarks'!S111)</f>
        <v>0</v>
      </c>
      <c r="R111" s="367">
        <f>IF('2.Census &amp; Reference Benchmarks'!Q111="FT",IF(OR(G111 &lt;= DATEVALUE("3/1/2020"), G111 = ""),177.14,( (IF(OR(I111 = "", I111 &gt; DATEVALUE("3/31/2020")), DATEVALUE("3/31/2020"),I111) -G111)/ 31) *177.14),IF('2.Census &amp; Reference Benchmarks'!R111="",0,'2.Census &amp; Reference Benchmarks'!R111))</f>
        <v>0</v>
      </c>
      <c r="S111" s="488" t="str">
        <f>IFERROR(IF(AND( I111 &lt; '1. Summary for SBA'!$J$7,'1. Summary for SBA'!$J$7 &lt;&gt; ""),0,IF(K111 = "Yes", 0,IF(OR(R111= "", R111 + P111+N111 = 0),"",(M111+O111+Q111)/(R111+P111+N111)))),0)</f>
        <v/>
      </c>
      <c r="T111" s="488" t="str">
        <f t="shared" si="12"/>
        <v/>
      </c>
      <c r="U111" s="488" t="str">
        <f>IF(T111 = "", "",SUM('3.Weekly Hours &amp; Wage Activity'!AI111:BF111))</f>
        <v/>
      </c>
      <c r="V111" s="489" t="str">
        <f>IF(U111 = "", "",SUM(IF(COUNTIF('3.Weekly Hours &amp; Wage Activity'!J111:Q111, "&lt;&gt;FT") = 0, COLUMNS('3.Weekly Hours &amp; Wage Activity'!J111:AG111) * 40, '3.Weekly Hours &amp; Wage Activity'!J111:AG111)))</f>
        <v/>
      </c>
      <c r="W111" s="490" t="str">
        <f t="shared" si="13"/>
        <v/>
      </c>
      <c r="X111" s="553" t="str">
        <f t="shared" si="9"/>
        <v/>
      </c>
      <c r="Y111" s="491" t="str">
        <f t="shared" si="10"/>
        <v/>
      </c>
      <c r="Z111" s="490">
        <f t="shared" si="14"/>
        <v>0</v>
      </c>
      <c r="AA111" s="377">
        <f t="shared" si="11"/>
        <v>0</v>
      </c>
    </row>
    <row r="112" spans="2:27" x14ac:dyDescent="0.25">
      <c r="B112" s="56">
        <f>IF('3.Weekly Hours &amp; Wage Activity'!B112 &lt;&gt;"", '3.Weekly Hours &amp; Wage Activity'!B112,"")</f>
        <v>0</v>
      </c>
      <c r="C112" s="56">
        <f>IF('3.Weekly Hours &amp; Wage Activity'!C112 &lt;&gt;"", '3.Weekly Hours &amp; Wage Activity'!C112,"")</f>
        <v>0</v>
      </c>
      <c r="D112" s="57" t="str">
        <f>IF('3.Weekly Hours &amp; Wage Activity'!D112 &lt;&gt;"", '3.Weekly Hours &amp; Wage Activity'!D112,"")</f>
        <v/>
      </c>
      <c r="E112" s="56" t="str">
        <f>IF('3.Weekly Hours &amp; Wage Activity'!E112 &lt;&gt;"", '3.Weekly Hours &amp; Wage Activity'!E112,"")</f>
        <v/>
      </c>
      <c r="F112" s="353" t="str">
        <f>IF('3.Weekly Hours &amp; Wage Activity'!F112 &lt;&gt;"", '3.Weekly Hours &amp; Wage Activity'!F112,"")</f>
        <v/>
      </c>
      <c r="G112" s="58" t="str">
        <f>IF('3.Weekly Hours &amp; Wage Activity'!G112 &lt;&gt;"", '3.Weekly Hours &amp; Wage Activity'!G112,"")</f>
        <v/>
      </c>
      <c r="H112" s="58" t="str">
        <f>IF('2.Census &amp; Reference Benchmarks'!H112 = "", "", '2.Census &amp; Reference Benchmarks'!H112)</f>
        <v/>
      </c>
      <c r="I112" s="58" t="str">
        <f>IF('3.Weekly Hours &amp; Wage Activity'!H112 &lt;&gt;"", '3.Weekly Hours &amp; Wage Activity'!H112,"")</f>
        <v/>
      </c>
      <c r="J112" s="374" t="str">
        <f>IF('3.Weekly Hours &amp; Wage Activity'!I112 &lt;&gt;"", '3.Weekly Hours &amp; Wage Activity'!I112,"")</f>
        <v/>
      </c>
      <c r="K112" s="376" t="str">
        <f>IF('7.Safe Harbor Input Data &amp; Calc'!Q114 &lt;&gt; "", '7.Safe Harbor Input Data &amp; Calc'!Q114, "")</f>
        <v>No</v>
      </c>
      <c r="L112" s="59" t="str">
        <f>IF('2.Census &amp; Reference Benchmarks'!T112&lt;&gt; "",'2.Census &amp; Reference Benchmarks'!T112,"")</f>
        <v/>
      </c>
      <c r="M112" s="35">
        <f>IF('2.Census &amp; Reference Benchmarks'!M112 = "", 0,'2.Census &amp; Reference Benchmarks'!M112)</f>
        <v>0</v>
      </c>
      <c r="N112" s="366">
        <f>IF('5. Wage &amp; FTE Reductions'!BC112 = "", 0,'5. Wage &amp; FTE Reductions'!BC112)</f>
        <v>0</v>
      </c>
      <c r="O112" s="35">
        <f>IF('2.Census &amp; Reference Benchmarks'!P112 = "", 0,'2.Census &amp; Reference Benchmarks'!P112)</f>
        <v>0</v>
      </c>
      <c r="P112" s="367">
        <f>IF('5. Wage &amp; FTE Reductions'!BE112 = "", 0, '5. Wage &amp; FTE Reductions'!BE112)</f>
        <v>0</v>
      </c>
      <c r="Q112" s="60">
        <f>IF('2.Census &amp; Reference Benchmarks'!S112 = "", 0, '2.Census &amp; Reference Benchmarks'!S112)</f>
        <v>0</v>
      </c>
      <c r="R112" s="367">
        <f>IF('2.Census &amp; Reference Benchmarks'!Q112="FT",IF(OR(G112 &lt;= DATEVALUE("3/1/2020"), G112 = ""),177.14,( (IF(OR(I112 = "", I112 &gt; DATEVALUE("3/31/2020")), DATEVALUE("3/31/2020"),I112) -G112)/ 31) *177.14),IF('2.Census &amp; Reference Benchmarks'!R112="",0,'2.Census &amp; Reference Benchmarks'!R112))</f>
        <v>0</v>
      </c>
      <c r="S112" s="488" t="str">
        <f>IFERROR(IF(AND( I112 &lt; '1. Summary for SBA'!$J$7,'1. Summary for SBA'!$J$7 &lt;&gt; ""),0,IF(K112 = "Yes", 0,IF(OR(R112= "", R112 + P112+N112 = 0),"",(M112+O112+Q112)/(R112+P112+N112)))),0)</f>
        <v/>
      </c>
      <c r="T112" s="488" t="str">
        <f t="shared" si="12"/>
        <v/>
      </c>
      <c r="U112" s="488" t="str">
        <f>IF(T112 = "", "",SUM('3.Weekly Hours &amp; Wage Activity'!AI112:BF112))</f>
        <v/>
      </c>
      <c r="V112" s="489" t="str">
        <f>IF(U112 = "", "",SUM(IF(COUNTIF('3.Weekly Hours &amp; Wage Activity'!J112:Q112, "&lt;&gt;FT") = 0, COLUMNS('3.Weekly Hours &amp; Wage Activity'!J112:AG112) * 40, '3.Weekly Hours &amp; Wage Activity'!J112:AG112)))</f>
        <v/>
      </c>
      <c r="W112" s="490" t="str">
        <f t="shared" si="13"/>
        <v/>
      </c>
      <c r="X112" s="553" t="str">
        <f t="shared" si="9"/>
        <v/>
      </c>
      <c r="Y112" s="491" t="str">
        <f t="shared" si="10"/>
        <v/>
      </c>
      <c r="Z112" s="490">
        <f t="shared" si="14"/>
        <v>0</v>
      </c>
      <c r="AA112" s="377">
        <f t="shared" si="11"/>
        <v>0</v>
      </c>
    </row>
    <row r="113" spans="2:27" x14ac:dyDescent="0.25">
      <c r="B113" s="56">
        <f>IF('3.Weekly Hours &amp; Wage Activity'!B113 &lt;&gt;"", '3.Weekly Hours &amp; Wage Activity'!B113,"")</f>
        <v>0</v>
      </c>
      <c r="C113" s="56">
        <f>IF('3.Weekly Hours &amp; Wage Activity'!C113 &lt;&gt;"", '3.Weekly Hours &amp; Wage Activity'!C113,"")</f>
        <v>0</v>
      </c>
      <c r="D113" s="57" t="str">
        <f>IF('3.Weekly Hours &amp; Wage Activity'!D113 &lt;&gt;"", '3.Weekly Hours &amp; Wage Activity'!D113,"")</f>
        <v/>
      </c>
      <c r="E113" s="56" t="str">
        <f>IF('3.Weekly Hours &amp; Wage Activity'!E113 &lt;&gt;"", '3.Weekly Hours &amp; Wage Activity'!E113,"")</f>
        <v/>
      </c>
      <c r="F113" s="353" t="str">
        <f>IF('3.Weekly Hours &amp; Wage Activity'!F113 &lt;&gt;"", '3.Weekly Hours &amp; Wage Activity'!F113,"")</f>
        <v/>
      </c>
      <c r="G113" s="58" t="str">
        <f>IF('3.Weekly Hours &amp; Wage Activity'!G113 &lt;&gt;"", '3.Weekly Hours &amp; Wage Activity'!G113,"")</f>
        <v/>
      </c>
      <c r="H113" s="58" t="str">
        <f>IF('2.Census &amp; Reference Benchmarks'!H113 = "", "", '2.Census &amp; Reference Benchmarks'!H113)</f>
        <v/>
      </c>
      <c r="I113" s="58" t="str">
        <f>IF('3.Weekly Hours &amp; Wage Activity'!H113 &lt;&gt;"", '3.Weekly Hours &amp; Wage Activity'!H113,"")</f>
        <v/>
      </c>
      <c r="J113" s="374" t="str">
        <f>IF('3.Weekly Hours &amp; Wage Activity'!I113 &lt;&gt;"", '3.Weekly Hours &amp; Wage Activity'!I113,"")</f>
        <v/>
      </c>
      <c r="K113" s="376" t="str">
        <f>IF('7.Safe Harbor Input Data &amp; Calc'!Q115 &lt;&gt; "", '7.Safe Harbor Input Data &amp; Calc'!Q115, "")</f>
        <v>No</v>
      </c>
      <c r="L113" s="59" t="str">
        <f>IF('2.Census &amp; Reference Benchmarks'!T113&lt;&gt; "",'2.Census &amp; Reference Benchmarks'!T113,"")</f>
        <v/>
      </c>
      <c r="M113" s="35">
        <f>IF('2.Census &amp; Reference Benchmarks'!M113 = "", 0,'2.Census &amp; Reference Benchmarks'!M113)</f>
        <v>0</v>
      </c>
      <c r="N113" s="366">
        <f>IF('5. Wage &amp; FTE Reductions'!BC113 = "", 0,'5. Wage &amp; FTE Reductions'!BC113)</f>
        <v>0</v>
      </c>
      <c r="O113" s="35">
        <f>IF('2.Census &amp; Reference Benchmarks'!P113 = "", 0,'2.Census &amp; Reference Benchmarks'!P113)</f>
        <v>0</v>
      </c>
      <c r="P113" s="367">
        <f>IF('5. Wage &amp; FTE Reductions'!BE113 = "", 0, '5. Wage &amp; FTE Reductions'!BE113)</f>
        <v>0</v>
      </c>
      <c r="Q113" s="60">
        <f>IF('2.Census &amp; Reference Benchmarks'!S113 = "", 0, '2.Census &amp; Reference Benchmarks'!S113)</f>
        <v>0</v>
      </c>
      <c r="R113" s="367">
        <f>IF('2.Census &amp; Reference Benchmarks'!Q113="FT",IF(OR(G113 &lt;= DATEVALUE("3/1/2020"), G113 = ""),177.14,( (IF(OR(I113 = "", I113 &gt; DATEVALUE("3/31/2020")), DATEVALUE("3/31/2020"),I113) -G113)/ 31) *177.14),IF('2.Census &amp; Reference Benchmarks'!R113="",0,'2.Census &amp; Reference Benchmarks'!R113))</f>
        <v>0</v>
      </c>
      <c r="S113" s="488" t="str">
        <f>IFERROR(IF(AND( I113 &lt; '1. Summary for SBA'!$J$7,'1. Summary for SBA'!$J$7 &lt;&gt; ""),0,IF(K113 = "Yes", 0,IF(OR(R113= "", R113 + P113+N113 = 0),"",(M113+O113+Q113)/(R113+P113+N113)))),0)</f>
        <v/>
      </c>
      <c r="T113" s="488" t="str">
        <f t="shared" si="12"/>
        <v/>
      </c>
      <c r="U113" s="488" t="str">
        <f>IF(T113 = "", "",SUM('3.Weekly Hours &amp; Wage Activity'!AI113:BF113))</f>
        <v/>
      </c>
      <c r="V113" s="489" t="str">
        <f>IF(U113 = "", "",SUM(IF(COUNTIF('3.Weekly Hours &amp; Wage Activity'!J113:Q113, "&lt;&gt;FT") = 0, COLUMNS('3.Weekly Hours &amp; Wage Activity'!J113:AG113) * 40, '3.Weekly Hours &amp; Wage Activity'!J113:AG113)))</f>
        <v/>
      </c>
      <c r="W113" s="490" t="str">
        <f t="shared" si="13"/>
        <v/>
      </c>
      <c r="X113" s="553" t="str">
        <f t="shared" si="9"/>
        <v/>
      </c>
      <c r="Y113" s="491" t="str">
        <f t="shared" si="10"/>
        <v/>
      </c>
      <c r="Z113" s="490">
        <f t="shared" si="14"/>
        <v>0</v>
      </c>
      <c r="AA113" s="377">
        <f t="shared" si="11"/>
        <v>0</v>
      </c>
    </row>
    <row r="114" spans="2:27" x14ac:dyDescent="0.25">
      <c r="B114" s="56">
        <f>IF('3.Weekly Hours &amp; Wage Activity'!B114 &lt;&gt;"", '3.Weekly Hours &amp; Wage Activity'!B114,"")</f>
        <v>0</v>
      </c>
      <c r="C114" s="56">
        <f>IF('3.Weekly Hours &amp; Wage Activity'!C114 &lt;&gt;"", '3.Weekly Hours &amp; Wage Activity'!C114,"")</f>
        <v>0</v>
      </c>
      <c r="D114" s="57" t="str">
        <f>IF('3.Weekly Hours &amp; Wage Activity'!D114 &lt;&gt;"", '3.Weekly Hours &amp; Wage Activity'!D114,"")</f>
        <v/>
      </c>
      <c r="E114" s="56" t="str">
        <f>IF('3.Weekly Hours &amp; Wage Activity'!E114 &lt;&gt;"", '3.Weekly Hours &amp; Wage Activity'!E114,"")</f>
        <v/>
      </c>
      <c r="F114" s="353" t="str">
        <f>IF('3.Weekly Hours &amp; Wage Activity'!F114 &lt;&gt;"", '3.Weekly Hours &amp; Wage Activity'!F114,"")</f>
        <v/>
      </c>
      <c r="G114" s="58" t="str">
        <f>IF('3.Weekly Hours &amp; Wage Activity'!G114 &lt;&gt;"", '3.Weekly Hours &amp; Wage Activity'!G114,"")</f>
        <v/>
      </c>
      <c r="H114" s="58" t="str">
        <f>IF('2.Census &amp; Reference Benchmarks'!H114 = "", "", '2.Census &amp; Reference Benchmarks'!H114)</f>
        <v/>
      </c>
      <c r="I114" s="58" t="str">
        <f>IF('3.Weekly Hours &amp; Wage Activity'!H114 &lt;&gt;"", '3.Weekly Hours &amp; Wage Activity'!H114,"")</f>
        <v/>
      </c>
      <c r="J114" s="374" t="str">
        <f>IF('3.Weekly Hours &amp; Wage Activity'!I114 &lt;&gt;"", '3.Weekly Hours &amp; Wage Activity'!I114,"")</f>
        <v/>
      </c>
      <c r="K114" s="376" t="str">
        <f>IF('7.Safe Harbor Input Data &amp; Calc'!Q116 &lt;&gt; "", '7.Safe Harbor Input Data &amp; Calc'!Q116, "")</f>
        <v>No</v>
      </c>
      <c r="L114" s="59" t="str">
        <f>IF('2.Census &amp; Reference Benchmarks'!T114&lt;&gt; "",'2.Census &amp; Reference Benchmarks'!T114,"")</f>
        <v/>
      </c>
      <c r="M114" s="35">
        <f>IF('2.Census &amp; Reference Benchmarks'!M114 = "", 0,'2.Census &amp; Reference Benchmarks'!M114)</f>
        <v>0</v>
      </c>
      <c r="N114" s="366">
        <f>IF('5. Wage &amp; FTE Reductions'!BC114 = "", 0,'5. Wage &amp; FTE Reductions'!BC114)</f>
        <v>0</v>
      </c>
      <c r="O114" s="35">
        <f>IF('2.Census &amp; Reference Benchmarks'!P114 = "", 0,'2.Census &amp; Reference Benchmarks'!P114)</f>
        <v>0</v>
      </c>
      <c r="P114" s="367">
        <f>IF('5. Wage &amp; FTE Reductions'!BE114 = "", 0, '5. Wage &amp; FTE Reductions'!BE114)</f>
        <v>0</v>
      </c>
      <c r="Q114" s="60">
        <f>IF('2.Census &amp; Reference Benchmarks'!S114 = "", 0, '2.Census &amp; Reference Benchmarks'!S114)</f>
        <v>0</v>
      </c>
      <c r="R114" s="367">
        <f>IF('2.Census &amp; Reference Benchmarks'!Q114="FT",IF(OR(G114 &lt;= DATEVALUE("3/1/2020"), G114 = ""),177.14,( (IF(OR(I114 = "", I114 &gt; DATEVALUE("3/31/2020")), DATEVALUE("3/31/2020"),I114) -G114)/ 31) *177.14),IF('2.Census &amp; Reference Benchmarks'!R114="",0,'2.Census &amp; Reference Benchmarks'!R114))</f>
        <v>0</v>
      </c>
      <c r="S114" s="488" t="str">
        <f>IFERROR(IF(AND( I114 &lt; '1. Summary for SBA'!$J$7,'1. Summary for SBA'!$J$7 &lt;&gt; ""),0,IF(K114 = "Yes", 0,IF(OR(R114= "", R114 + P114+N114 = 0),"",(M114+O114+Q114)/(R114+P114+N114)))),0)</f>
        <v/>
      </c>
      <c r="T114" s="488" t="str">
        <f t="shared" si="12"/>
        <v/>
      </c>
      <c r="U114" s="488" t="str">
        <f>IF(T114 = "", "",SUM('3.Weekly Hours &amp; Wage Activity'!AI114:BF114))</f>
        <v/>
      </c>
      <c r="V114" s="489" t="str">
        <f>IF(U114 = "", "",SUM(IF(COUNTIF('3.Weekly Hours &amp; Wage Activity'!J114:Q114, "&lt;&gt;FT") = 0, COLUMNS('3.Weekly Hours &amp; Wage Activity'!J114:AG114) * 40, '3.Weekly Hours &amp; Wage Activity'!J114:AG114)))</f>
        <v/>
      </c>
      <c r="W114" s="490" t="str">
        <f t="shared" si="13"/>
        <v/>
      </c>
      <c r="X114" s="553" t="str">
        <f t="shared" si="9"/>
        <v/>
      </c>
      <c r="Y114" s="491" t="str">
        <f t="shared" si="10"/>
        <v/>
      </c>
      <c r="Z114" s="490">
        <f t="shared" si="14"/>
        <v>0</v>
      </c>
      <c r="AA114" s="377">
        <f t="shared" si="11"/>
        <v>0</v>
      </c>
    </row>
    <row r="115" spans="2:27" x14ac:dyDescent="0.25">
      <c r="B115" s="56">
        <f>IF('3.Weekly Hours &amp; Wage Activity'!B115 &lt;&gt;"", '3.Weekly Hours &amp; Wage Activity'!B115,"")</f>
        <v>0</v>
      </c>
      <c r="C115" s="56">
        <f>IF('3.Weekly Hours &amp; Wage Activity'!C115 &lt;&gt;"", '3.Weekly Hours &amp; Wage Activity'!C115,"")</f>
        <v>0</v>
      </c>
      <c r="D115" s="57" t="str">
        <f>IF('3.Weekly Hours &amp; Wage Activity'!D115 &lt;&gt;"", '3.Weekly Hours &amp; Wage Activity'!D115,"")</f>
        <v/>
      </c>
      <c r="E115" s="56" t="str">
        <f>IF('3.Weekly Hours &amp; Wage Activity'!E115 &lt;&gt;"", '3.Weekly Hours &amp; Wage Activity'!E115,"")</f>
        <v/>
      </c>
      <c r="F115" s="353" t="str">
        <f>IF('3.Weekly Hours &amp; Wage Activity'!F115 &lt;&gt;"", '3.Weekly Hours &amp; Wage Activity'!F115,"")</f>
        <v/>
      </c>
      <c r="G115" s="58" t="str">
        <f>IF('3.Weekly Hours &amp; Wage Activity'!G115 &lt;&gt;"", '3.Weekly Hours &amp; Wage Activity'!G115,"")</f>
        <v/>
      </c>
      <c r="H115" s="58" t="str">
        <f>IF('2.Census &amp; Reference Benchmarks'!H115 = "", "", '2.Census &amp; Reference Benchmarks'!H115)</f>
        <v/>
      </c>
      <c r="I115" s="58" t="str">
        <f>IF('3.Weekly Hours &amp; Wage Activity'!H115 &lt;&gt;"", '3.Weekly Hours &amp; Wage Activity'!H115,"")</f>
        <v/>
      </c>
      <c r="J115" s="374" t="str">
        <f>IF('3.Weekly Hours &amp; Wage Activity'!I115 &lt;&gt;"", '3.Weekly Hours &amp; Wage Activity'!I115,"")</f>
        <v/>
      </c>
      <c r="K115" s="376" t="str">
        <f>IF('7.Safe Harbor Input Data &amp; Calc'!Q117 &lt;&gt; "", '7.Safe Harbor Input Data &amp; Calc'!Q117, "")</f>
        <v>No</v>
      </c>
      <c r="L115" s="59" t="str">
        <f>IF('2.Census &amp; Reference Benchmarks'!T115&lt;&gt; "",'2.Census &amp; Reference Benchmarks'!T115,"")</f>
        <v/>
      </c>
      <c r="M115" s="35">
        <f>IF('2.Census &amp; Reference Benchmarks'!M115 = "", 0,'2.Census &amp; Reference Benchmarks'!M115)</f>
        <v>0</v>
      </c>
      <c r="N115" s="366">
        <f>IF('5. Wage &amp; FTE Reductions'!BC115 = "", 0,'5. Wage &amp; FTE Reductions'!BC115)</f>
        <v>0</v>
      </c>
      <c r="O115" s="35">
        <f>IF('2.Census &amp; Reference Benchmarks'!P115 = "", 0,'2.Census &amp; Reference Benchmarks'!P115)</f>
        <v>0</v>
      </c>
      <c r="P115" s="367">
        <f>IF('5. Wage &amp; FTE Reductions'!BE115 = "", 0, '5. Wage &amp; FTE Reductions'!BE115)</f>
        <v>0</v>
      </c>
      <c r="Q115" s="60">
        <f>IF('2.Census &amp; Reference Benchmarks'!S115 = "", 0, '2.Census &amp; Reference Benchmarks'!S115)</f>
        <v>0</v>
      </c>
      <c r="R115" s="367">
        <f>IF('2.Census &amp; Reference Benchmarks'!Q115="FT",IF(OR(G115 &lt;= DATEVALUE("3/1/2020"), G115 = ""),177.14,( (IF(OR(I115 = "", I115 &gt; DATEVALUE("3/31/2020")), DATEVALUE("3/31/2020"),I115) -G115)/ 31) *177.14),IF('2.Census &amp; Reference Benchmarks'!R115="",0,'2.Census &amp; Reference Benchmarks'!R115))</f>
        <v>0</v>
      </c>
      <c r="S115" s="488" t="str">
        <f>IFERROR(IF(AND( I115 &lt; '1. Summary for SBA'!$J$7,'1. Summary for SBA'!$J$7 &lt;&gt; ""),0,IF(K115 = "Yes", 0,IF(OR(R115= "", R115 + P115+N115 = 0),"",(M115+O115+Q115)/(R115+P115+N115)))),0)</f>
        <v/>
      </c>
      <c r="T115" s="488" t="str">
        <f t="shared" si="12"/>
        <v/>
      </c>
      <c r="U115" s="488" t="str">
        <f>IF(T115 = "", "",SUM('3.Weekly Hours &amp; Wage Activity'!AI115:BF115))</f>
        <v/>
      </c>
      <c r="V115" s="489" t="str">
        <f>IF(U115 = "", "",SUM(IF(COUNTIF('3.Weekly Hours &amp; Wage Activity'!J115:Q115, "&lt;&gt;FT") = 0, COLUMNS('3.Weekly Hours &amp; Wage Activity'!J115:AG115) * 40, '3.Weekly Hours &amp; Wage Activity'!J115:AG115)))</f>
        <v/>
      </c>
      <c r="W115" s="490" t="str">
        <f t="shared" si="13"/>
        <v/>
      </c>
      <c r="X115" s="553" t="str">
        <f t="shared" si="9"/>
        <v/>
      </c>
      <c r="Y115" s="491" t="str">
        <f t="shared" si="10"/>
        <v/>
      </c>
      <c r="Z115" s="490">
        <f t="shared" si="14"/>
        <v>0</v>
      </c>
      <c r="AA115" s="377">
        <f t="shared" si="11"/>
        <v>0</v>
      </c>
    </row>
    <row r="116" spans="2:27" x14ac:dyDescent="0.25">
      <c r="B116" s="56">
        <f>IF('3.Weekly Hours &amp; Wage Activity'!B116 &lt;&gt;"", '3.Weekly Hours &amp; Wage Activity'!B116,"")</f>
        <v>0</v>
      </c>
      <c r="C116" s="56">
        <f>IF('3.Weekly Hours &amp; Wage Activity'!C116 &lt;&gt;"", '3.Weekly Hours &amp; Wage Activity'!C116,"")</f>
        <v>0</v>
      </c>
      <c r="D116" s="57" t="str">
        <f>IF('3.Weekly Hours &amp; Wage Activity'!D116 &lt;&gt;"", '3.Weekly Hours &amp; Wage Activity'!D116,"")</f>
        <v/>
      </c>
      <c r="E116" s="56" t="str">
        <f>IF('3.Weekly Hours &amp; Wage Activity'!E116 &lt;&gt;"", '3.Weekly Hours &amp; Wage Activity'!E116,"")</f>
        <v/>
      </c>
      <c r="F116" s="353" t="str">
        <f>IF('3.Weekly Hours &amp; Wage Activity'!F116 &lt;&gt;"", '3.Weekly Hours &amp; Wage Activity'!F116,"")</f>
        <v/>
      </c>
      <c r="G116" s="58" t="str">
        <f>IF('3.Weekly Hours &amp; Wage Activity'!G116 &lt;&gt;"", '3.Weekly Hours &amp; Wage Activity'!G116,"")</f>
        <v/>
      </c>
      <c r="H116" s="58" t="str">
        <f>IF('2.Census &amp; Reference Benchmarks'!H116 = "", "", '2.Census &amp; Reference Benchmarks'!H116)</f>
        <v/>
      </c>
      <c r="I116" s="58" t="str">
        <f>IF('3.Weekly Hours &amp; Wage Activity'!H116 &lt;&gt;"", '3.Weekly Hours &amp; Wage Activity'!H116,"")</f>
        <v/>
      </c>
      <c r="J116" s="374" t="str">
        <f>IF('3.Weekly Hours &amp; Wage Activity'!I116 &lt;&gt;"", '3.Weekly Hours &amp; Wage Activity'!I116,"")</f>
        <v/>
      </c>
      <c r="K116" s="376" t="str">
        <f>IF('7.Safe Harbor Input Data &amp; Calc'!Q118 &lt;&gt; "", '7.Safe Harbor Input Data &amp; Calc'!Q118, "")</f>
        <v>No</v>
      </c>
      <c r="L116" s="59" t="str">
        <f>IF('2.Census &amp; Reference Benchmarks'!T116&lt;&gt; "",'2.Census &amp; Reference Benchmarks'!T116,"")</f>
        <v/>
      </c>
      <c r="M116" s="35">
        <f>IF('2.Census &amp; Reference Benchmarks'!M116 = "", 0,'2.Census &amp; Reference Benchmarks'!M116)</f>
        <v>0</v>
      </c>
      <c r="N116" s="366">
        <f>IF('5. Wage &amp; FTE Reductions'!BC116 = "", 0,'5. Wage &amp; FTE Reductions'!BC116)</f>
        <v>0</v>
      </c>
      <c r="O116" s="35">
        <f>IF('2.Census &amp; Reference Benchmarks'!P116 = "", 0,'2.Census &amp; Reference Benchmarks'!P116)</f>
        <v>0</v>
      </c>
      <c r="P116" s="367">
        <f>IF('5. Wage &amp; FTE Reductions'!BE116 = "", 0, '5. Wage &amp; FTE Reductions'!BE116)</f>
        <v>0</v>
      </c>
      <c r="Q116" s="60">
        <f>IF('2.Census &amp; Reference Benchmarks'!S116 = "", 0, '2.Census &amp; Reference Benchmarks'!S116)</f>
        <v>0</v>
      </c>
      <c r="R116" s="367">
        <f>IF('2.Census &amp; Reference Benchmarks'!Q116="FT",IF(OR(G116 &lt;= DATEVALUE("3/1/2020"), G116 = ""),177.14,( (IF(OR(I116 = "", I116 &gt; DATEVALUE("3/31/2020")), DATEVALUE("3/31/2020"),I116) -G116)/ 31) *177.14),IF('2.Census &amp; Reference Benchmarks'!R116="",0,'2.Census &amp; Reference Benchmarks'!R116))</f>
        <v>0</v>
      </c>
      <c r="S116" s="488" t="str">
        <f>IFERROR(IF(AND( I116 &lt; '1. Summary for SBA'!$J$7,'1. Summary for SBA'!$J$7 &lt;&gt; ""),0,IF(K116 = "Yes", 0,IF(OR(R116= "", R116 + P116+N116 = 0),"",(M116+O116+Q116)/(R116+P116+N116)))),0)</f>
        <v/>
      </c>
      <c r="T116" s="488" t="str">
        <f t="shared" si="12"/>
        <v/>
      </c>
      <c r="U116" s="488" t="str">
        <f>IF(T116 = "", "",SUM('3.Weekly Hours &amp; Wage Activity'!AI116:BF116))</f>
        <v/>
      </c>
      <c r="V116" s="489" t="str">
        <f>IF(U116 = "", "",SUM(IF(COUNTIF('3.Weekly Hours &amp; Wage Activity'!J116:Q116, "&lt;&gt;FT") = 0, COLUMNS('3.Weekly Hours &amp; Wage Activity'!J116:AG116) * 40, '3.Weekly Hours &amp; Wage Activity'!J116:AG116)))</f>
        <v/>
      </c>
      <c r="W116" s="490" t="str">
        <f t="shared" si="13"/>
        <v/>
      </c>
      <c r="X116" s="553" t="str">
        <f t="shared" si="9"/>
        <v/>
      </c>
      <c r="Y116" s="491" t="str">
        <f t="shared" si="10"/>
        <v/>
      </c>
      <c r="Z116" s="490">
        <f t="shared" si="14"/>
        <v>0</v>
      </c>
      <c r="AA116" s="377">
        <f t="shared" si="11"/>
        <v>0</v>
      </c>
    </row>
    <row r="117" spans="2:27" x14ac:dyDescent="0.25">
      <c r="B117" s="56">
        <f>IF('3.Weekly Hours &amp; Wage Activity'!B117 &lt;&gt;"", '3.Weekly Hours &amp; Wage Activity'!B117,"")</f>
        <v>0</v>
      </c>
      <c r="C117" s="56">
        <f>IF('3.Weekly Hours &amp; Wage Activity'!C117 &lt;&gt;"", '3.Weekly Hours &amp; Wage Activity'!C117,"")</f>
        <v>0</v>
      </c>
      <c r="D117" s="57" t="str">
        <f>IF('3.Weekly Hours &amp; Wage Activity'!D117 &lt;&gt;"", '3.Weekly Hours &amp; Wage Activity'!D117,"")</f>
        <v/>
      </c>
      <c r="E117" s="56" t="str">
        <f>IF('3.Weekly Hours &amp; Wage Activity'!E117 &lt;&gt;"", '3.Weekly Hours &amp; Wage Activity'!E117,"")</f>
        <v/>
      </c>
      <c r="F117" s="353" t="str">
        <f>IF('3.Weekly Hours &amp; Wage Activity'!F117 &lt;&gt;"", '3.Weekly Hours &amp; Wage Activity'!F117,"")</f>
        <v/>
      </c>
      <c r="G117" s="58" t="str">
        <f>IF('3.Weekly Hours &amp; Wage Activity'!G117 &lt;&gt;"", '3.Weekly Hours &amp; Wage Activity'!G117,"")</f>
        <v/>
      </c>
      <c r="H117" s="58" t="str">
        <f>IF('2.Census &amp; Reference Benchmarks'!H117 = "", "", '2.Census &amp; Reference Benchmarks'!H117)</f>
        <v/>
      </c>
      <c r="I117" s="58" t="str">
        <f>IF('3.Weekly Hours &amp; Wage Activity'!H117 &lt;&gt;"", '3.Weekly Hours &amp; Wage Activity'!H117,"")</f>
        <v/>
      </c>
      <c r="J117" s="374" t="str">
        <f>IF('3.Weekly Hours &amp; Wage Activity'!I117 &lt;&gt;"", '3.Weekly Hours &amp; Wage Activity'!I117,"")</f>
        <v/>
      </c>
      <c r="K117" s="376" t="str">
        <f>IF('7.Safe Harbor Input Data &amp; Calc'!Q119 &lt;&gt; "", '7.Safe Harbor Input Data &amp; Calc'!Q119, "")</f>
        <v>No</v>
      </c>
      <c r="L117" s="59" t="str">
        <f>IF('2.Census &amp; Reference Benchmarks'!T117&lt;&gt; "",'2.Census &amp; Reference Benchmarks'!T117,"")</f>
        <v/>
      </c>
      <c r="M117" s="35">
        <f>IF('2.Census &amp; Reference Benchmarks'!M117 = "", 0,'2.Census &amp; Reference Benchmarks'!M117)</f>
        <v>0</v>
      </c>
      <c r="N117" s="366">
        <f>IF('5. Wage &amp; FTE Reductions'!BC117 = "", 0,'5. Wage &amp; FTE Reductions'!BC117)</f>
        <v>0</v>
      </c>
      <c r="O117" s="35">
        <f>IF('2.Census &amp; Reference Benchmarks'!P117 = "", 0,'2.Census &amp; Reference Benchmarks'!P117)</f>
        <v>0</v>
      </c>
      <c r="P117" s="367">
        <f>IF('5. Wage &amp; FTE Reductions'!BE117 = "", 0, '5. Wage &amp; FTE Reductions'!BE117)</f>
        <v>0</v>
      </c>
      <c r="Q117" s="60">
        <f>IF('2.Census &amp; Reference Benchmarks'!S117 = "", 0, '2.Census &amp; Reference Benchmarks'!S117)</f>
        <v>0</v>
      </c>
      <c r="R117" s="367">
        <f>IF('2.Census &amp; Reference Benchmarks'!Q117="FT",IF(OR(G117 &lt;= DATEVALUE("3/1/2020"), G117 = ""),177.14,( (IF(OR(I117 = "", I117 &gt; DATEVALUE("3/31/2020")), DATEVALUE("3/31/2020"),I117) -G117)/ 31) *177.14),IF('2.Census &amp; Reference Benchmarks'!R117="",0,'2.Census &amp; Reference Benchmarks'!R117))</f>
        <v>0</v>
      </c>
      <c r="S117" s="488" t="str">
        <f>IFERROR(IF(AND( I117 &lt; '1. Summary for SBA'!$J$7,'1. Summary for SBA'!$J$7 &lt;&gt; ""),0,IF(K117 = "Yes", 0,IF(OR(R117= "", R117 + P117+N117 = 0),"",(M117+O117+Q117)/(R117+P117+N117)))),0)</f>
        <v/>
      </c>
      <c r="T117" s="488" t="str">
        <f t="shared" si="12"/>
        <v/>
      </c>
      <c r="U117" s="488" t="str">
        <f>IF(T117 = "", "",SUM('3.Weekly Hours &amp; Wage Activity'!AI117:BF117))</f>
        <v/>
      </c>
      <c r="V117" s="489" t="str">
        <f>IF(U117 = "", "",SUM(IF(COUNTIF('3.Weekly Hours &amp; Wage Activity'!J117:Q117, "&lt;&gt;FT") = 0, COLUMNS('3.Weekly Hours &amp; Wage Activity'!J117:AG117) * 40, '3.Weekly Hours &amp; Wage Activity'!J117:AG117)))</f>
        <v/>
      </c>
      <c r="W117" s="490" t="str">
        <f t="shared" si="13"/>
        <v/>
      </c>
      <c r="X117" s="553" t="str">
        <f t="shared" si="9"/>
        <v/>
      </c>
      <c r="Y117" s="491" t="str">
        <f t="shared" si="10"/>
        <v/>
      </c>
      <c r="Z117" s="490">
        <f t="shared" si="14"/>
        <v>0</v>
      </c>
      <c r="AA117" s="377">
        <f t="shared" si="11"/>
        <v>0</v>
      </c>
    </row>
    <row r="118" spans="2:27" x14ac:dyDescent="0.25">
      <c r="B118" s="56">
        <f>IF('3.Weekly Hours &amp; Wage Activity'!B118 &lt;&gt;"", '3.Weekly Hours &amp; Wage Activity'!B118,"")</f>
        <v>0</v>
      </c>
      <c r="C118" s="56">
        <f>IF('3.Weekly Hours &amp; Wage Activity'!C118 &lt;&gt;"", '3.Weekly Hours &amp; Wage Activity'!C118,"")</f>
        <v>0</v>
      </c>
      <c r="D118" s="57" t="str">
        <f>IF('3.Weekly Hours &amp; Wage Activity'!D118 &lt;&gt;"", '3.Weekly Hours &amp; Wage Activity'!D118,"")</f>
        <v/>
      </c>
      <c r="E118" s="56" t="str">
        <f>IF('3.Weekly Hours &amp; Wage Activity'!E118 &lt;&gt;"", '3.Weekly Hours &amp; Wage Activity'!E118,"")</f>
        <v/>
      </c>
      <c r="F118" s="353" t="str">
        <f>IF('3.Weekly Hours &amp; Wage Activity'!F118 &lt;&gt;"", '3.Weekly Hours &amp; Wage Activity'!F118,"")</f>
        <v/>
      </c>
      <c r="G118" s="58" t="str">
        <f>IF('3.Weekly Hours &amp; Wage Activity'!G118 &lt;&gt;"", '3.Weekly Hours &amp; Wage Activity'!G118,"")</f>
        <v/>
      </c>
      <c r="H118" s="58" t="str">
        <f>IF('2.Census &amp; Reference Benchmarks'!H118 = "", "", '2.Census &amp; Reference Benchmarks'!H118)</f>
        <v/>
      </c>
      <c r="I118" s="58" t="str">
        <f>IF('3.Weekly Hours &amp; Wage Activity'!H118 &lt;&gt;"", '3.Weekly Hours &amp; Wage Activity'!H118,"")</f>
        <v/>
      </c>
      <c r="J118" s="374" t="str">
        <f>IF('3.Weekly Hours &amp; Wage Activity'!I118 &lt;&gt;"", '3.Weekly Hours &amp; Wage Activity'!I118,"")</f>
        <v/>
      </c>
      <c r="K118" s="376" t="str">
        <f>IF('7.Safe Harbor Input Data &amp; Calc'!Q120 &lt;&gt; "", '7.Safe Harbor Input Data &amp; Calc'!Q120, "")</f>
        <v>No</v>
      </c>
      <c r="L118" s="59" t="str">
        <f>IF('2.Census &amp; Reference Benchmarks'!T118&lt;&gt; "",'2.Census &amp; Reference Benchmarks'!T118,"")</f>
        <v/>
      </c>
      <c r="M118" s="35">
        <f>IF('2.Census &amp; Reference Benchmarks'!M118 = "", 0,'2.Census &amp; Reference Benchmarks'!M118)</f>
        <v>0</v>
      </c>
      <c r="N118" s="366">
        <f>IF('5. Wage &amp; FTE Reductions'!BC118 = "", 0,'5. Wage &amp; FTE Reductions'!BC118)</f>
        <v>0</v>
      </c>
      <c r="O118" s="35">
        <f>IF('2.Census &amp; Reference Benchmarks'!P118 = "", 0,'2.Census &amp; Reference Benchmarks'!P118)</f>
        <v>0</v>
      </c>
      <c r="P118" s="367">
        <f>IF('5. Wage &amp; FTE Reductions'!BE118 = "", 0, '5. Wage &amp; FTE Reductions'!BE118)</f>
        <v>0</v>
      </c>
      <c r="Q118" s="60">
        <f>IF('2.Census &amp; Reference Benchmarks'!S118 = "", 0, '2.Census &amp; Reference Benchmarks'!S118)</f>
        <v>0</v>
      </c>
      <c r="R118" s="367">
        <f>IF('2.Census &amp; Reference Benchmarks'!Q118="FT",IF(OR(G118 &lt;= DATEVALUE("3/1/2020"), G118 = ""),177.14,( (IF(OR(I118 = "", I118 &gt; DATEVALUE("3/31/2020")), DATEVALUE("3/31/2020"),I118) -G118)/ 31) *177.14),IF('2.Census &amp; Reference Benchmarks'!R118="",0,'2.Census &amp; Reference Benchmarks'!R118))</f>
        <v>0</v>
      </c>
      <c r="S118" s="488" t="str">
        <f>IFERROR(IF(AND( I118 &lt; '1. Summary for SBA'!$J$7,'1. Summary for SBA'!$J$7 &lt;&gt; ""),0,IF(K118 = "Yes", 0,IF(OR(R118= "", R118 + P118+N118 = 0),"",(M118+O118+Q118)/(R118+P118+N118)))),0)</f>
        <v/>
      </c>
      <c r="T118" s="488" t="str">
        <f t="shared" si="12"/>
        <v/>
      </c>
      <c r="U118" s="488" t="str">
        <f>IF(T118 = "", "",SUM('3.Weekly Hours &amp; Wage Activity'!AI118:BF118))</f>
        <v/>
      </c>
      <c r="V118" s="489" t="str">
        <f>IF(U118 = "", "",SUM(IF(COUNTIF('3.Weekly Hours &amp; Wage Activity'!J118:Q118, "&lt;&gt;FT") = 0, COLUMNS('3.Weekly Hours &amp; Wage Activity'!J118:AG118) * 40, '3.Weekly Hours &amp; Wage Activity'!J118:AG118)))</f>
        <v/>
      </c>
      <c r="W118" s="490" t="str">
        <f t="shared" si="13"/>
        <v/>
      </c>
      <c r="X118" s="553" t="str">
        <f t="shared" si="9"/>
        <v/>
      </c>
      <c r="Y118" s="491" t="str">
        <f t="shared" si="10"/>
        <v/>
      </c>
      <c r="Z118" s="490">
        <f t="shared" si="14"/>
        <v>0</v>
      </c>
      <c r="AA118" s="377">
        <f t="shared" si="11"/>
        <v>0</v>
      </c>
    </row>
    <row r="119" spans="2:27" x14ac:dyDescent="0.25">
      <c r="B119" s="56">
        <f>IF('3.Weekly Hours &amp; Wage Activity'!B119 &lt;&gt;"", '3.Weekly Hours &amp; Wage Activity'!B119,"")</f>
        <v>0</v>
      </c>
      <c r="C119" s="56">
        <f>IF('3.Weekly Hours &amp; Wage Activity'!C119 &lt;&gt;"", '3.Weekly Hours &amp; Wage Activity'!C119,"")</f>
        <v>0</v>
      </c>
      <c r="D119" s="57" t="str">
        <f>IF('3.Weekly Hours &amp; Wage Activity'!D119 &lt;&gt;"", '3.Weekly Hours &amp; Wage Activity'!D119,"")</f>
        <v/>
      </c>
      <c r="E119" s="56" t="str">
        <f>IF('3.Weekly Hours &amp; Wage Activity'!E119 &lt;&gt;"", '3.Weekly Hours &amp; Wage Activity'!E119,"")</f>
        <v/>
      </c>
      <c r="F119" s="353" t="str">
        <f>IF('3.Weekly Hours &amp; Wage Activity'!F119 &lt;&gt;"", '3.Weekly Hours &amp; Wage Activity'!F119,"")</f>
        <v/>
      </c>
      <c r="G119" s="58" t="str">
        <f>IF('3.Weekly Hours &amp; Wage Activity'!G119 &lt;&gt;"", '3.Weekly Hours &amp; Wage Activity'!G119,"")</f>
        <v/>
      </c>
      <c r="H119" s="58" t="str">
        <f>IF('2.Census &amp; Reference Benchmarks'!H119 = "", "", '2.Census &amp; Reference Benchmarks'!H119)</f>
        <v/>
      </c>
      <c r="I119" s="58" t="str">
        <f>IF('3.Weekly Hours &amp; Wage Activity'!H119 &lt;&gt;"", '3.Weekly Hours &amp; Wage Activity'!H119,"")</f>
        <v/>
      </c>
      <c r="J119" s="374" t="str">
        <f>IF('3.Weekly Hours &amp; Wage Activity'!I119 &lt;&gt;"", '3.Weekly Hours &amp; Wage Activity'!I119,"")</f>
        <v/>
      </c>
      <c r="K119" s="376" t="str">
        <f>IF('7.Safe Harbor Input Data &amp; Calc'!Q121 &lt;&gt; "", '7.Safe Harbor Input Data &amp; Calc'!Q121, "")</f>
        <v>No</v>
      </c>
      <c r="L119" s="59" t="str">
        <f>IF('2.Census &amp; Reference Benchmarks'!T119&lt;&gt; "",'2.Census &amp; Reference Benchmarks'!T119,"")</f>
        <v/>
      </c>
      <c r="M119" s="35">
        <f>IF('2.Census &amp; Reference Benchmarks'!M119 = "", 0,'2.Census &amp; Reference Benchmarks'!M119)</f>
        <v>0</v>
      </c>
      <c r="N119" s="366">
        <f>IF('5. Wage &amp; FTE Reductions'!BC119 = "", 0,'5. Wage &amp; FTE Reductions'!BC119)</f>
        <v>0</v>
      </c>
      <c r="O119" s="35">
        <f>IF('2.Census &amp; Reference Benchmarks'!P119 = "", 0,'2.Census &amp; Reference Benchmarks'!P119)</f>
        <v>0</v>
      </c>
      <c r="P119" s="367">
        <f>IF('5. Wage &amp; FTE Reductions'!BE119 = "", 0, '5. Wage &amp; FTE Reductions'!BE119)</f>
        <v>0</v>
      </c>
      <c r="Q119" s="60">
        <f>IF('2.Census &amp; Reference Benchmarks'!S119 = "", 0, '2.Census &amp; Reference Benchmarks'!S119)</f>
        <v>0</v>
      </c>
      <c r="R119" s="367">
        <f>IF('2.Census &amp; Reference Benchmarks'!Q119="FT",IF(OR(G119 &lt;= DATEVALUE("3/1/2020"), G119 = ""),177.14,( (IF(OR(I119 = "", I119 &gt; DATEVALUE("3/31/2020")), DATEVALUE("3/31/2020"),I119) -G119)/ 31) *177.14),IF('2.Census &amp; Reference Benchmarks'!R119="",0,'2.Census &amp; Reference Benchmarks'!R119))</f>
        <v>0</v>
      </c>
      <c r="S119" s="488" t="str">
        <f>IFERROR(IF(AND( I119 &lt; '1. Summary for SBA'!$J$7,'1. Summary for SBA'!$J$7 &lt;&gt; ""),0,IF(K119 = "Yes", 0,IF(OR(R119= "", R119 + P119+N119 = 0),"",(M119+O119+Q119)/(R119+P119+N119)))),0)</f>
        <v/>
      </c>
      <c r="T119" s="488" t="str">
        <f t="shared" si="12"/>
        <v/>
      </c>
      <c r="U119" s="488" t="str">
        <f>IF(T119 = "", "",SUM('3.Weekly Hours &amp; Wage Activity'!AI119:BF119))</f>
        <v/>
      </c>
      <c r="V119" s="489" t="str">
        <f>IF(U119 = "", "",SUM(IF(COUNTIF('3.Weekly Hours &amp; Wage Activity'!J119:Q119, "&lt;&gt;FT") = 0, COLUMNS('3.Weekly Hours &amp; Wage Activity'!J119:AG119) * 40, '3.Weekly Hours &amp; Wage Activity'!J119:AG119)))</f>
        <v/>
      </c>
      <c r="W119" s="490" t="str">
        <f t="shared" si="13"/>
        <v/>
      </c>
      <c r="X119" s="553" t="str">
        <f t="shared" si="9"/>
        <v/>
      </c>
      <c r="Y119" s="491" t="str">
        <f t="shared" si="10"/>
        <v/>
      </c>
      <c r="Z119" s="490">
        <f t="shared" si="14"/>
        <v>0</v>
      </c>
      <c r="AA119" s="377">
        <f t="shared" si="11"/>
        <v>0</v>
      </c>
    </row>
    <row r="120" spans="2:27" x14ac:dyDescent="0.25">
      <c r="B120" s="56">
        <f>IF('3.Weekly Hours &amp; Wage Activity'!B120 &lt;&gt;"", '3.Weekly Hours &amp; Wage Activity'!B120,"")</f>
        <v>0</v>
      </c>
      <c r="C120" s="56">
        <f>IF('3.Weekly Hours &amp; Wage Activity'!C120 &lt;&gt;"", '3.Weekly Hours &amp; Wage Activity'!C120,"")</f>
        <v>0</v>
      </c>
      <c r="D120" s="57" t="str">
        <f>IF('3.Weekly Hours &amp; Wage Activity'!D120 &lt;&gt;"", '3.Weekly Hours &amp; Wage Activity'!D120,"")</f>
        <v/>
      </c>
      <c r="E120" s="56" t="str">
        <f>IF('3.Weekly Hours &amp; Wage Activity'!E120 &lt;&gt;"", '3.Weekly Hours &amp; Wage Activity'!E120,"")</f>
        <v/>
      </c>
      <c r="F120" s="353" t="str">
        <f>IF('3.Weekly Hours &amp; Wage Activity'!F120 &lt;&gt;"", '3.Weekly Hours &amp; Wage Activity'!F120,"")</f>
        <v/>
      </c>
      <c r="G120" s="58" t="str">
        <f>IF('3.Weekly Hours &amp; Wage Activity'!G120 &lt;&gt;"", '3.Weekly Hours &amp; Wage Activity'!G120,"")</f>
        <v/>
      </c>
      <c r="H120" s="58" t="str">
        <f>IF('2.Census &amp; Reference Benchmarks'!H120 = "", "", '2.Census &amp; Reference Benchmarks'!H120)</f>
        <v/>
      </c>
      <c r="I120" s="58" t="str">
        <f>IF('3.Weekly Hours &amp; Wage Activity'!H120 &lt;&gt;"", '3.Weekly Hours &amp; Wage Activity'!H120,"")</f>
        <v/>
      </c>
      <c r="J120" s="374" t="str">
        <f>IF('3.Weekly Hours &amp; Wage Activity'!I120 &lt;&gt;"", '3.Weekly Hours &amp; Wage Activity'!I120,"")</f>
        <v/>
      </c>
      <c r="K120" s="376" t="str">
        <f>IF('7.Safe Harbor Input Data &amp; Calc'!Q122 &lt;&gt; "", '7.Safe Harbor Input Data &amp; Calc'!Q122, "")</f>
        <v>No</v>
      </c>
      <c r="L120" s="59" t="str">
        <f>IF('2.Census &amp; Reference Benchmarks'!T120&lt;&gt; "",'2.Census &amp; Reference Benchmarks'!T120,"")</f>
        <v/>
      </c>
      <c r="M120" s="35">
        <f>IF('2.Census &amp; Reference Benchmarks'!M120 = "", 0,'2.Census &amp; Reference Benchmarks'!M120)</f>
        <v>0</v>
      </c>
      <c r="N120" s="366">
        <f>IF('5. Wage &amp; FTE Reductions'!BC120 = "", 0,'5. Wage &amp; FTE Reductions'!BC120)</f>
        <v>0</v>
      </c>
      <c r="O120" s="35">
        <f>IF('2.Census &amp; Reference Benchmarks'!P120 = "", 0,'2.Census &amp; Reference Benchmarks'!P120)</f>
        <v>0</v>
      </c>
      <c r="P120" s="367">
        <f>IF('5. Wage &amp; FTE Reductions'!BE120 = "", 0, '5. Wage &amp; FTE Reductions'!BE120)</f>
        <v>0</v>
      </c>
      <c r="Q120" s="60">
        <f>IF('2.Census &amp; Reference Benchmarks'!S120 = "", 0, '2.Census &amp; Reference Benchmarks'!S120)</f>
        <v>0</v>
      </c>
      <c r="R120" s="367">
        <f>IF('2.Census &amp; Reference Benchmarks'!Q120="FT",IF(OR(G120 &lt;= DATEVALUE("3/1/2020"), G120 = ""),177.14,( (IF(OR(I120 = "", I120 &gt; DATEVALUE("3/31/2020")), DATEVALUE("3/31/2020"),I120) -G120)/ 31) *177.14),IF('2.Census &amp; Reference Benchmarks'!R120="",0,'2.Census &amp; Reference Benchmarks'!R120))</f>
        <v>0</v>
      </c>
      <c r="S120" s="488" t="str">
        <f>IFERROR(IF(AND( I120 &lt; '1. Summary for SBA'!$J$7,'1. Summary for SBA'!$J$7 &lt;&gt; ""),0,IF(K120 = "Yes", 0,IF(OR(R120= "", R120 + P120+N120 = 0),"",(M120+O120+Q120)/(R120+P120+N120)))),0)</f>
        <v/>
      </c>
      <c r="T120" s="488" t="str">
        <f t="shared" si="12"/>
        <v/>
      </c>
      <c r="U120" s="488" t="str">
        <f>IF(T120 = "", "",SUM('3.Weekly Hours &amp; Wage Activity'!AI120:BF120))</f>
        <v/>
      </c>
      <c r="V120" s="489" t="str">
        <f>IF(U120 = "", "",SUM(IF(COUNTIF('3.Weekly Hours &amp; Wage Activity'!J120:Q120, "&lt;&gt;FT") = 0, COLUMNS('3.Weekly Hours &amp; Wage Activity'!J120:AG120) * 40, '3.Weekly Hours &amp; Wage Activity'!J120:AG120)))</f>
        <v/>
      </c>
      <c r="W120" s="490" t="str">
        <f t="shared" si="13"/>
        <v/>
      </c>
      <c r="X120" s="553" t="str">
        <f t="shared" si="9"/>
        <v/>
      </c>
      <c r="Y120" s="491" t="str">
        <f t="shared" si="10"/>
        <v/>
      </c>
      <c r="Z120" s="490">
        <f t="shared" si="14"/>
        <v>0</v>
      </c>
      <c r="AA120" s="377">
        <f t="shared" si="11"/>
        <v>0</v>
      </c>
    </row>
    <row r="121" spans="2:27" x14ac:dyDescent="0.25">
      <c r="B121" s="56">
        <f>IF('3.Weekly Hours &amp; Wage Activity'!B121 &lt;&gt;"", '3.Weekly Hours &amp; Wage Activity'!B121,"")</f>
        <v>0</v>
      </c>
      <c r="C121" s="56">
        <f>IF('3.Weekly Hours &amp; Wage Activity'!C121 &lt;&gt;"", '3.Weekly Hours &amp; Wage Activity'!C121,"")</f>
        <v>0</v>
      </c>
      <c r="D121" s="57" t="str">
        <f>IF('3.Weekly Hours &amp; Wage Activity'!D121 &lt;&gt;"", '3.Weekly Hours &amp; Wage Activity'!D121,"")</f>
        <v/>
      </c>
      <c r="E121" s="56" t="str">
        <f>IF('3.Weekly Hours &amp; Wage Activity'!E121 &lt;&gt;"", '3.Weekly Hours &amp; Wage Activity'!E121,"")</f>
        <v/>
      </c>
      <c r="F121" s="353" t="str">
        <f>IF('3.Weekly Hours &amp; Wage Activity'!F121 &lt;&gt;"", '3.Weekly Hours &amp; Wage Activity'!F121,"")</f>
        <v/>
      </c>
      <c r="G121" s="58" t="str">
        <f>IF('3.Weekly Hours &amp; Wage Activity'!G121 &lt;&gt;"", '3.Weekly Hours &amp; Wage Activity'!G121,"")</f>
        <v/>
      </c>
      <c r="H121" s="58" t="str">
        <f>IF('2.Census &amp; Reference Benchmarks'!H121 = "", "", '2.Census &amp; Reference Benchmarks'!H121)</f>
        <v/>
      </c>
      <c r="I121" s="58" t="str">
        <f>IF('3.Weekly Hours &amp; Wage Activity'!H121 &lt;&gt;"", '3.Weekly Hours &amp; Wage Activity'!H121,"")</f>
        <v/>
      </c>
      <c r="J121" s="374" t="str">
        <f>IF('3.Weekly Hours &amp; Wage Activity'!I121 &lt;&gt;"", '3.Weekly Hours &amp; Wage Activity'!I121,"")</f>
        <v/>
      </c>
      <c r="K121" s="376" t="str">
        <f>IF('7.Safe Harbor Input Data &amp; Calc'!Q123 &lt;&gt; "", '7.Safe Harbor Input Data &amp; Calc'!Q123, "")</f>
        <v>No</v>
      </c>
      <c r="L121" s="59" t="str">
        <f>IF('2.Census &amp; Reference Benchmarks'!T121&lt;&gt; "",'2.Census &amp; Reference Benchmarks'!T121,"")</f>
        <v/>
      </c>
      <c r="M121" s="35">
        <f>IF('2.Census &amp; Reference Benchmarks'!M121 = "", 0,'2.Census &amp; Reference Benchmarks'!M121)</f>
        <v>0</v>
      </c>
      <c r="N121" s="366">
        <f>IF('5. Wage &amp; FTE Reductions'!BC121 = "", 0,'5. Wage &amp; FTE Reductions'!BC121)</f>
        <v>0</v>
      </c>
      <c r="O121" s="35">
        <f>IF('2.Census &amp; Reference Benchmarks'!P121 = "", 0,'2.Census &amp; Reference Benchmarks'!P121)</f>
        <v>0</v>
      </c>
      <c r="P121" s="367">
        <f>IF('5. Wage &amp; FTE Reductions'!BE121 = "", 0, '5. Wage &amp; FTE Reductions'!BE121)</f>
        <v>0</v>
      </c>
      <c r="Q121" s="60">
        <f>IF('2.Census &amp; Reference Benchmarks'!S121 = "", 0, '2.Census &amp; Reference Benchmarks'!S121)</f>
        <v>0</v>
      </c>
      <c r="R121" s="367">
        <f>IF('2.Census &amp; Reference Benchmarks'!Q121="FT",IF(OR(G121 &lt;= DATEVALUE("3/1/2020"), G121 = ""),177.14,( (IF(OR(I121 = "", I121 &gt; DATEVALUE("3/31/2020")), DATEVALUE("3/31/2020"),I121) -G121)/ 31) *177.14),IF('2.Census &amp; Reference Benchmarks'!R121="",0,'2.Census &amp; Reference Benchmarks'!R121))</f>
        <v>0</v>
      </c>
      <c r="S121" s="488" t="str">
        <f>IFERROR(IF(AND( I121 &lt; '1. Summary for SBA'!$J$7,'1. Summary for SBA'!$J$7 &lt;&gt; ""),0,IF(K121 = "Yes", 0,IF(OR(R121= "", R121 + P121+N121 = 0),"",(M121+O121+Q121)/(R121+P121+N121)))),0)</f>
        <v/>
      </c>
      <c r="T121" s="488" t="str">
        <f t="shared" si="12"/>
        <v/>
      </c>
      <c r="U121" s="488" t="str">
        <f>IF(T121 = "", "",SUM('3.Weekly Hours &amp; Wage Activity'!AI121:BF121))</f>
        <v/>
      </c>
      <c r="V121" s="489" t="str">
        <f>IF(U121 = "", "",SUM(IF(COUNTIF('3.Weekly Hours &amp; Wage Activity'!J121:Q121, "&lt;&gt;FT") = 0, COLUMNS('3.Weekly Hours &amp; Wage Activity'!J121:AG121) * 40, '3.Weekly Hours &amp; Wage Activity'!J121:AG121)))</f>
        <v/>
      </c>
      <c r="W121" s="490" t="str">
        <f t="shared" si="13"/>
        <v/>
      </c>
      <c r="X121" s="553" t="str">
        <f t="shared" si="9"/>
        <v/>
      </c>
      <c r="Y121" s="491" t="str">
        <f t="shared" si="10"/>
        <v/>
      </c>
      <c r="Z121" s="490">
        <f t="shared" si="14"/>
        <v>0</v>
      </c>
      <c r="AA121" s="377">
        <f t="shared" si="11"/>
        <v>0</v>
      </c>
    </row>
    <row r="122" spans="2:27" x14ac:dyDescent="0.25">
      <c r="B122" s="56">
        <f>IF('3.Weekly Hours &amp; Wage Activity'!B122 &lt;&gt;"", '3.Weekly Hours &amp; Wage Activity'!B122,"")</f>
        <v>0</v>
      </c>
      <c r="C122" s="56">
        <f>IF('3.Weekly Hours &amp; Wage Activity'!C122 &lt;&gt;"", '3.Weekly Hours &amp; Wage Activity'!C122,"")</f>
        <v>0</v>
      </c>
      <c r="D122" s="57" t="str">
        <f>IF('3.Weekly Hours &amp; Wage Activity'!D122 &lt;&gt;"", '3.Weekly Hours &amp; Wage Activity'!D122,"")</f>
        <v/>
      </c>
      <c r="E122" s="56" t="str">
        <f>IF('3.Weekly Hours &amp; Wage Activity'!E122 &lt;&gt;"", '3.Weekly Hours &amp; Wage Activity'!E122,"")</f>
        <v/>
      </c>
      <c r="F122" s="353" t="str">
        <f>IF('3.Weekly Hours &amp; Wage Activity'!F122 &lt;&gt;"", '3.Weekly Hours &amp; Wage Activity'!F122,"")</f>
        <v/>
      </c>
      <c r="G122" s="58" t="str">
        <f>IF('3.Weekly Hours &amp; Wage Activity'!G122 &lt;&gt;"", '3.Weekly Hours &amp; Wage Activity'!G122,"")</f>
        <v/>
      </c>
      <c r="H122" s="58" t="str">
        <f>IF('2.Census &amp; Reference Benchmarks'!H122 = "", "", '2.Census &amp; Reference Benchmarks'!H122)</f>
        <v/>
      </c>
      <c r="I122" s="58" t="str">
        <f>IF('3.Weekly Hours &amp; Wage Activity'!H122 &lt;&gt;"", '3.Weekly Hours &amp; Wage Activity'!H122,"")</f>
        <v/>
      </c>
      <c r="J122" s="374" t="str">
        <f>IF('3.Weekly Hours &amp; Wage Activity'!I122 &lt;&gt;"", '3.Weekly Hours &amp; Wage Activity'!I122,"")</f>
        <v/>
      </c>
      <c r="K122" s="376" t="str">
        <f>IF('7.Safe Harbor Input Data &amp; Calc'!Q124 &lt;&gt; "", '7.Safe Harbor Input Data &amp; Calc'!Q124, "")</f>
        <v>No</v>
      </c>
      <c r="L122" s="59" t="str">
        <f>IF('2.Census &amp; Reference Benchmarks'!T122&lt;&gt; "",'2.Census &amp; Reference Benchmarks'!T122,"")</f>
        <v/>
      </c>
      <c r="M122" s="35">
        <f>IF('2.Census &amp; Reference Benchmarks'!M122 = "", 0,'2.Census &amp; Reference Benchmarks'!M122)</f>
        <v>0</v>
      </c>
      <c r="N122" s="366">
        <f>IF('5. Wage &amp; FTE Reductions'!BC122 = "", 0,'5. Wage &amp; FTE Reductions'!BC122)</f>
        <v>0</v>
      </c>
      <c r="O122" s="35">
        <f>IF('2.Census &amp; Reference Benchmarks'!P122 = "", 0,'2.Census &amp; Reference Benchmarks'!P122)</f>
        <v>0</v>
      </c>
      <c r="P122" s="367">
        <f>IF('5. Wage &amp; FTE Reductions'!BE122 = "", 0, '5. Wage &amp; FTE Reductions'!BE122)</f>
        <v>0</v>
      </c>
      <c r="Q122" s="60">
        <f>IF('2.Census &amp; Reference Benchmarks'!S122 = "", 0, '2.Census &amp; Reference Benchmarks'!S122)</f>
        <v>0</v>
      </c>
      <c r="R122" s="367">
        <f>IF('2.Census &amp; Reference Benchmarks'!Q122="FT",IF(OR(G122 &lt;= DATEVALUE("3/1/2020"), G122 = ""),177.14,( (IF(OR(I122 = "", I122 &gt; DATEVALUE("3/31/2020")), DATEVALUE("3/31/2020"),I122) -G122)/ 31) *177.14),IF('2.Census &amp; Reference Benchmarks'!R122="",0,'2.Census &amp; Reference Benchmarks'!R122))</f>
        <v>0</v>
      </c>
      <c r="S122" s="488" t="str">
        <f>IFERROR(IF(AND( I122 &lt; '1. Summary for SBA'!$J$7,'1. Summary for SBA'!$J$7 &lt;&gt; ""),0,IF(K122 = "Yes", 0,IF(OR(R122= "", R122 + P122+N122 = 0),"",(M122+O122+Q122)/(R122+P122+N122)))),0)</f>
        <v/>
      </c>
      <c r="T122" s="488" t="str">
        <f t="shared" si="12"/>
        <v/>
      </c>
      <c r="U122" s="488" t="str">
        <f>IF(T122 = "", "",SUM('3.Weekly Hours &amp; Wage Activity'!AI122:BF122))</f>
        <v/>
      </c>
      <c r="V122" s="489" t="str">
        <f>IF(U122 = "", "",SUM(IF(COUNTIF('3.Weekly Hours &amp; Wage Activity'!J122:Q122, "&lt;&gt;FT") = 0, COLUMNS('3.Weekly Hours &amp; Wage Activity'!J122:AG122) * 40, '3.Weekly Hours &amp; Wage Activity'!J122:AG122)))</f>
        <v/>
      </c>
      <c r="W122" s="490" t="str">
        <f t="shared" si="13"/>
        <v/>
      </c>
      <c r="X122" s="553" t="str">
        <f t="shared" si="9"/>
        <v/>
      </c>
      <c r="Y122" s="491" t="str">
        <f t="shared" si="10"/>
        <v/>
      </c>
      <c r="Z122" s="490">
        <f t="shared" si="14"/>
        <v>0</v>
      </c>
      <c r="AA122" s="377">
        <f t="shared" si="11"/>
        <v>0</v>
      </c>
    </row>
    <row r="123" spans="2:27" x14ac:dyDescent="0.25">
      <c r="B123" s="56">
        <f>IF('3.Weekly Hours &amp; Wage Activity'!B123 &lt;&gt;"", '3.Weekly Hours &amp; Wage Activity'!B123,"")</f>
        <v>0</v>
      </c>
      <c r="C123" s="56">
        <f>IF('3.Weekly Hours &amp; Wage Activity'!C123 &lt;&gt;"", '3.Weekly Hours &amp; Wage Activity'!C123,"")</f>
        <v>0</v>
      </c>
      <c r="D123" s="57" t="str">
        <f>IF('3.Weekly Hours &amp; Wage Activity'!D123 &lt;&gt;"", '3.Weekly Hours &amp; Wage Activity'!D123,"")</f>
        <v/>
      </c>
      <c r="E123" s="56" t="str">
        <f>IF('3.Weekly Hours &amp; Wage Activity'!E123 &lt;&gt;"", '3.Weekly Hours &amp; Wage Activity'!E123,"")</f>
        <v/>
      </c>
      <c r="F123" s="353" t="str">
        <f>IF('3.Weekly Hours &amp; Wage Activity'!F123 &lt;&gt;"", '3.Weekly Hours &amp; Wage Activity'!F123,"")</f>
        <v/>
      </c>
      <c r="G123" s="58" t="str">
        <f>IF('3.Weekly Hours &amp; Wage Activity'!G123 &lt;&gt;"", '3.Weekly Hours &amp; Wage Activity'!G123,"")</f>
        <v/>
      </c>
      <c r="H123" s="58" t="str">
        <f>IF('2.Census &amp; Reference Benchmarks'!H123 = "", "", '2.Census &amp; Reference Benchmarks'!H123)</f>
        <v/>
      </c>
      <c r="I123" s="58" t="str">
        <f>IF('3.Weekly Hours &amp; Wage Activity'!H123 &lt;&gt;"", '3.Weekly Hours &amp; Wage Activity'!H123,"")</f>
        <v/>
      </c>
      <c r="J123" s="374" t="str">
        <f>IF('3.Weekly Hours &amp; Wage Activity'!I123 &lt;&gt;"", '3.Weekly Hours &amp; Wage Activity'!I123,"")</f>
        <v/>
      </c>
      <c r="K123" s="376" t="str">
        <f>IF('7.Safe Harbor Input Data &amp; Calc'!Q125 &lt;&gt; "", '7.Safe Harbor Input Data &amp; Calc'!Q125, "")</f>
        <v>No</v>
      </c>
      <c r="L123" s="59" t="str">
        <f>IF('2.Census &amp; Reference Benchmarks'!T123&lt;&gt; "",'2.Census &amp; Reference Benchmarks'!T123,"")</f>
        <v/>
      </c>
      <c r="M123" s="35">
        <f>IF('2.Census &amp; Reference Benchmarks'!M123 = "", 0,'2.Census &amp; Reference Benchmarks'!M123)</f>
        <v>0</v>
      </c>
      <c r="N123" s="366">
        <f>IF('5. Wage &amp; FTE Reductions'!BC123 = "", 0,'5. Wage &amp; FTE Reductions'!BC123)</f>
        <v>0</v>
      </c>
      <c r="O123" s="35">
        <f>IF('2.Census &amp; Reference Benchmarks'!P123 = "", 0,'2.Census &amp; Reference Benchmarks'!P123)</f>
        <v>0</v>
      </c>
      <c r="P123" s="367">
        <f>IF('5. Wage &amp; FTE Reductions'!BE123 = "", 0, '5. Wage &amp; FTE Reductions'!BE123)</f>
        <v>0</v>
      </c>
      <c r="Q123" s="60">
        <f>IF('2.Census &amp; Reference Benchmarks'!S123 = "", 0, '2.Census &amp; Reference Benchmarks'!S123)</f>
        <v>0</v>
      </c>
      <c r="R123" s="367">
        <f>IF('2.Census &amp; Reference Benchmarks'!Q123="FT",IF(OR(G123 &lt;= DATEVALUE("3/1/2020"), G123 = ""),177.14,( (IF(OR(I123 = "", I123 &gt; DATEVALUE("3/31/2020")), DATEVALUE("3/31/2020"),I123) -G123)/ 31) *177.14),IF('2.Census &amp; Reference Benchmarks'!R123="",0,'2.Census &amp; Reference Benchmarks'!R123))</f>
        <v>0</v>
      </c>
      <c r="S123" s="488" t="str">
        <f>IFERROR(IF(AND( I123 &lt; '1. Summary for SBA'!$J$7,'1. Summary for SBA'!$J$7 &lt;&gt; ""),0,IF(K123 = "Yes", 0,IF(OR(R123= "", R123 + P123+N123 = 0),"",(M123+O123+Q123)/(R123+P123+N123)))),0)</f>
        <v/>
      </c>
      <c r="T123" s="488" t="str">
        <f t="shared" si="12"/>
        <v/>
      </c>
      <c r="U123" s="488" t="str">
        <f>IF(T123 = "", "",SUM('3.Weekly Hours &amp; Wage Activity'!AI123:BF123))</f>
        <v/>
      </c>
      <c r="V123" s="489" t="str">
        <f>IF(U123 = "", "",SUM(IF(COUNTIF('3.Weekly Hours &amp; Wage Activity'!J123:Q123, "&lt;&gt;FT") = 0, COLUMNS('3.Weekly Hours &amp; Wage Activity'!J123:AG123) * 40, '3.Weekly Hours &amp; Wage Activity'!J123:AG123)))</f>
        <v/>
      </c>
      <c r="W123" s="490" t="str">
        <f t="shared" si="13"/>
        <v/>
      </c>
      <c r="X123" s="553" t="str">
        <f t="shared" si="9"/>
        <v/>
      </c>
      <c r="Y123" s="491" t="str">
        <f t="shared" si="10"/>
        <v/>
      </c>
      <c r="Z123" s="490">
        <f t="shared" si="14"/>
        <v>0</v>
      </c>
      <c r="AA123" s="377">
        <f t="shared" si="11"/>
        <v>0</v>
      </c>
    </row>
    <row r="124" spans="2:27" x14ac:dyDescent="0.25">
      <c r="B124" s="56">
        <f>IF('3.Weekly Hours &amp; Wage Activity'!B124 &lt;&gt;"", '3.Weekly Hours &amp; Wage Activity'!B124,"")</f>
        <v>0</v>
      </c>
      <c r="C124" s="56">
        <f>IF('3.Weekly Hours &amp; Wage Activity'!C124 &lt;&gt;"", '3.Weekly Hours &amp; Wage Activity'!C124,"")</f>
        <v>0</v>
      </c>
      <c r="D124" s="57" t="str">
        <f>IF('3.Weekly Hours &amp; Wage Activity'!D124 &lt;&gt;"", '3.Weekly Hours &amp; Wage Activity'!D124,"")</f>
        <v/>
      </c>
      <c r="E124" s="56" t="str">
        <f>IF('3.Weekly Hours &amp; Wage Activity'!E124 &lt;&gt;"", '3.Weekly Hours &amp; Wage Activity'!E124,"")</f>
        <v/>
      </c>
      <c r="F124" s="353" t="str">
        <f>IF('3.Weekly Hours &amp; Wage Activity'!F124 &lt;&gt;"", '3.Weekly Hours &amp; Wage Activity'!F124,"")</f>
        <v/>
      </c>
      <c r="G124" s="58" t="str">
        <f>IF('3.Weekly Hours &amp; Wage Activity'!G124 &lt;&gt;"", '3.Weekly Hours &amp; Wage Activity'!G124,"")</f>
        <v/>
      </c>
      <c r="H124" s="58" t="str">
        <f>IF('2.Census &amp; Reference Benchmarks'!H124 = "", "", '2.Census &amp; Reference Benchmarks'!H124)</f>
        <v/>
      </c>
      <c r="I124" s="58" t="str">
        <f>IF('3.Weekly Hours &amp; Wage Activity'!H124 &lt;&gt;"", '3.Weekly Hours &amp; Wage Activity'!H124,"")</f>
        <v/>
      </c>
      <c r="J124" s="374" t="str">
        <f>IF('3.Weekly Hours &amp; Wage Activity'!I124 &lt;&gt;"", '3.Weekly Hours &amp; Wage Activity'!I124,"")</f>
        <v/>
      </c>
      <c r="K124" s="376" t="str">
        <f>IF('7.Safe Harbor Input Data &amp; Calc'!Q126 &lt;&gt; "", '7.Safe Harbor Input Data &amp; Calc'!Q126, "")</f>
        <v>No</v>
      </c>
      <c r="L124" s="59" t="str">
        <f>IF('2.Census &amp; Reference Benchmarks'!T124&lt;&gt; "",'2.Census &amp; Reference Benchmarks'!T124,"")</f>
        <v/>
      </c>
      <c r="M124" s="35">
        <f>IF('2.Census &amp; Reference Benchmarks'!M124 = "", 0,'2.Census &amp; Reference Benchmarks'!M124)</f>
        <v>0</v>
      </c>
      <c r="N124" s="366">
        <f>IF('5. Wage &amp; FTE Reductions'!BC124 = "", 0,'5. Wage &amp; FTE Reductions'!BC124)</f>
        <v>0</v>
      </c>
      <c r="O124" s="35">
        <f>IF('2.Census &amp; Reference Benchmarks'!P124 = "", 0,'2.Census &amp; Reference Benchmarks'!P124)</f>
        <v>0</v>
      </c>
      <c r="P124" s="367">
        <f>IF('5. Wage &amp; FTE Reductions'!BE124 = "", 0, '5. Wage &amp; FTE Reductions'!BE124)</f>
        <v>0</v>
      </c>
      <c r="Q124" s="60">
        <f>IF('2.Census &amp; Reference Benchmarks'!S124 = "", 0, '2.Census &amp; Reference Benchmarks'!S124)</f>
        <v>0</v>
      </c>
      <c r="R124" s="367">
        <f>IF('2.Census &amp; Reference Benchmarks'!Q124="FT",IF(OR(G124 &lt;= DATEVALUE("3/1/2020"), G124 = ""),177.14,( (IF(OR(I124 = "", I124 &gt; DATEVALUE("3/31/2020")), DATEVALUE("3/31/2020"),I124) -G124)/ 31) *177.14),IF('2.Census &amp; Reference Benchmarks'!R124="",0,'2.Census &amp; Reference Benchmarks'!R124))</f>
        <v>0</v>
      </c>
      <c r="S124" s="488" t="str">
        <f>IFERROR(IF(AND( I124 &lt; '1. Summary for SBA'!$J$7,'1. Summary for SBA'!$J$7 &lt;&gt; ""),0,IF(K124 = "Yes", 0,IF(OR(R124= "", R124 + P124+N124 = 0),"",(M124+O124+Q124)/(R124+P124+N124)))),0)</f>
        <v/>
      </c>
      <c r="T124" s="488" t="str">
        <f t="shared" si="12"/>
        <v/>
      </c>
      <c r="U124" s="488" t="str">
        <f>IF(T124 = "", "",SUM('3.Weekly Hours &amp; Wage Activity'!AI124:BF124))</f>
        <v/>
      </c>
      <c r="V124" s="489" t="str">
        <f>IF(U124 = "", "",SUM(IF(COUNTIF('3.Weekly Hours &amp; Wage Activity'!J124:Q124, "&lt;&gt;FT") = 0, COLUMNS('3.Weekly Hours &amp; Wage Activity'!J124:AG124) * 40, '3.Weekly Hours &amp; Wage Activity'!J124:AG124)))</f>
        <v/>
      </c>
      <c r="W124" s="490" t="str">
        <f t="shared" si="13"/>
        <v/>
      </c>
      <c r="X124" s="553" t="str">
        <f t="shared" si="9"/>
        <v/>
      </c>
      <c r="Y124" s="491" t="str">
        <f t="shared" si="10"/>
        <v/>
      </c>
      <c r="Z124" s="490">
        <f t="shared" si="14"/>
        <v>0</v>
      </c>
      <c r="AA124" s="377">
        <f t="shared" si="11"/>
        <v>0</v>
      </c>
    </row>
    <row r="125" spans="2:27" x14ac:dyDescent="0.25">
      <c r="B125" s="56">
        <f>IF('3.Weekly Hours &amp; Wage Activity'!B125 &lt;&gt;"", '3.Weekly Hours &amp; Wage Activity'!B125,"")</f>
        <v>0</v>
      </c>
      <c r="C125" s="56">
        <f>IF('3.Weekly Hours &amp; Wage Activity'!C125 &lt;&gt;"", '3.Weekly Hours &amp; Wage Activity'!C125,"")</f>
        <v>0</v>
      </c>
      <c r="D125" s="57" t="str">
        <f>IF('3.Weekly Hours &amp; Wage Activity'!D125 &lt;&gt;"", '3.Weekly Hours &amp; Wage Activity'!D125,"")</f>
        <v/>
      </c>
      <c r="E125" s="56" t="str">
        <f>IF('3.Weekly Hours &amp; Wage Activity'!E125 &lt;&gt;"", '3.Weekly Hours &amp; Wage Activity'!E125,"")</f>
        <v/>
      </c>
      <c r="F125" s="353" t="str">
        <f>IF('3.Weekly Hours &amp; Wage Activity'!F125 &lt;&gt;"", '3.Weekly Hours &amp; Wage Activity'!F125,"")</f>
        <v/>
      </c>
      <c r="G125" s="58" t="str">
        <f>IF('3.Weekly Hours &amp; Wage Activity'!G125 &lt;&gt;"", '3.Weekly Hours &amp; Wage Activity'!G125,"")</f>
        <v/>
      </c>
      <c r="H125" s="58" t="str">
        <f>IF('2.Census &amp; Reference Benchmarks'!H125 = "", "", '2.Census &amp; Reference Benchmarks'!H125)</f>
        <v/>
      </c>
      <c r="I125" s="58" t="str">
        <f>IF('3.Weekly Hours &amp; Wage Activity'!H125 &lt;&gt;"", '3.Weekly Hours &amp; Wage Activity'!H125,"")</f>
        <v/>
      </c>
      <c r="J125" s="374" t="str">
        <f>IF('3.Weekly Hours &amp; Wage Activity'!I125 &lt;&gt;"", '3.Weekly Hours &amp; Wage Activity'!I125,"")</f>
        <v/>
      </c>
      <c r="K125" s="376" t="str">
        <f>IF('7.Safe Harbor Input Data &amp; Calc'!Q127 &lt;&gt; "", '7.Safe Harbor Input Data &amp; Calc'!Q127, "")</f>
        <v>No</v>
      </c>
      <c r="L125" s="59" t="str">
        <f>IF('2.Census &amp; Reference Benchmarks'!T125&lt;&gt; "",'2.Census &amp; Reference Benchmarks'!T125,"")</f>
        <v/>
      </c>
      <c r="M125" s="35">
        <f>IF('2.Census &amp; Reference Benchmarks'!M125 = "", 0,'2.Census &amp; Reference Benchmarks'!M125)</f>
        <v>0</v>
      </c>
      <c r="N125" s="366">
        <f>IF('5. Wage &amp; FTE Reductions'!BC125 = "", 0,'5. Wage &amp; FTE Reductions'!BC125)</f>
        <v>0</v>
      </c>
      <c r="O125" s="35">
        <f>IF('2.Census &amp; Reference Benchmarks'!P125 = "", 0,'2.Census &amp; Reference Benchmarks'!P125)</f>
        <v>0</v>
      </c>
      <c r="P125" s="367">
        <f>IF('5. Wage &amp; FTE Reductions'!BE125 = "", 0, '5. Wage &amp; FTE Reductions'!BE125)</f>
        <v>0</v>
      </c>
      <c r="Q125" s="60">
        <f>IF('2.Census &amp; Reference Benchmarks'!S125 = "", 0, '2.Census &amp; Reference Benchmarks'!S125)</f>
        <v>0</v>
      </c>
      <c r="R125" s="367">
        <f>IF('2.Census &amp; Reference Benchmarks'!Q125="FT",IF(OR(G125 &lt;= DATEVALUE("3/1/2020"), G125 = ""),177.14,( (IF(OR(I125 = "", I125 &gt; DATEVALUE("3/31/2020")), DATEVALUE("3/31/2020"),I125) -G125)/ 31) *177.14),IF('2.Census &amp; Reference Benchmarks'!R125="",0,'2.Census &amp; Reference Benchmarks'!R125))</f>
        <v>0</v>
      </c>
      <c r="S125" s="488" t="str">
        <f>IFERROR(IF(AND( I125 &lt; '1. Summary for SBA'!$J$7,'1. Summary for SBA'!$J$7 &lt;&gt; ""),0,IF(K125 = "Yes", 0,IF(OR(R125= "", R125 + P125+N125 = 0),"",(M125+O125+Q125)/(R125+P125+N125)))),0)</f>
        <v/>
      </c>
      <c r="T125" s="488" t="str">
        <f t="shared" si="12"/>
        <v/>
      </c>
      <c r="U125" s="488" t="str">
        <f>IF(T125 = "", "",SUM('3.Weekly Hours &amp; Wage Activity'!AI125:BF125))</f>
        <v/>
      </c>
      <c r="V125" s="489" t="str">
        <f>IF(U125 = "", "",SUM(IF(COUNTIF('3.Weekly Hours &amp; Wage Activity'!J125:Q125, "&lt;&gt;FT") = 0, COLUMNS('3.Weekly Hours &amp; Wage Activity'!J125:AG125) * 40, '3.Weekly Hours &amp; Wage Activity'!J125:AG125)))</f>
        <v/>
      </c>
      <c r="W125" s="490" t="str">
        <f t="shared" si="13"/>
        <v/>
      </c>
      <c r="X125" s="553" t="str">
        <f t="shared" si="9"/>
        <v/>
      </c>
      <c r="Y125" s="491" t="str">
        <f t="shared" si="10"/>
        <v/>
      </c>
      <c r="Z125" s="490">
        <f t="shared" si="14"/>
        <v>0</v>
      </c>
      <c r="AA125" s="377">
        <f t="shared" si="11"/>
        <v>0</v>
      </c>
    </row>
    <row r="126" spans="2:27" x14ac:dyDescent="0.25">
      <c r="B126" s="56">
        <f>IF('3.Weekly Hours &amp; Wage Activity'!B126 &lt;&gt;"", '3.Weekly Hours &amp; Wage Activity'!B126,"")</f>
        <v>0</v>
      </c>
      <c r="C126" s="56">
        <f>IF('3.Weekly Hours &amp; Wage Activity'!C126 &lt;&gt;"", '3.Weekly Hours &amp; Wage Activity'!C126,"")</f>
        <v>0</v>
      </c>
      <c r="D126" s="57" t="str">
        <f>IF('3.Weekly Hours &amp; Wage Activity'!D126 &lt;&gt;"", '3.Weekly Hours &amp; Wage Activity'!D126,"")</f>
        <v/>
      </c>
      <c r="E126" s="56" t="str">
        <f>IF('3.Weekly Hours &amp; Wage Activity'!E126 &lt;&gt;"", '3.Weekly Hours &amp; Wage Activity'!E126,"")</f>
        <v/>
      </c>
      <c r="F126" s="353" t="str">
        <f>IF('3.Weekly Hours &amp; Wage Activity'!F126 &lt;&gt;"", '3.Weekly Hours &amp; Wage Activity'!F126,"")</f>
        <v/>
      </c>
      <c r="G126" s="58" t="str">
        <f>IF('3.Weekly Hours &amp; Wage Activity'!G126 &lt;&gt;"", '3.Weekly Hours &amp; Wage Activity'!G126,"")</f>
        <v/>
      </c>
      <c r="H126" s="58" t="str">
        <f>IF('2.Census &amp; Reference Benchmarks'!H126 = "", "", '2.Census &amp; Reference Benchmarks'!H126)</f>
        <v/>
      </c>
      <c r="I126" s="58" t="str">
        <f>IF('3.Weekly Hours &amp; Wage Activity'!H126 &lt;&gt;"", '3.Weekly Hours &amp; Wage Activity'!H126,"")</f>
        <v/>
      </c>
      <c r="J126" s="374" t="str">
        <f>IF('3.Weekly Hours &amp; Wage Activity'!I126 &lt;&gt;"", '3.Weekly Hours &amp; Wage Activity'!I126,"")</f>
        <v/>
      </c>
      <c r="K126" s="376" t="str">
        <f>IF('7.Safe Harbor Input Data &amp; Calc'!Q128 &lt;&gt; "", '7.Safe Harbor Input Data &amp; Calc'!Q128, "")</f>
        <v>No</v>
      </c>
      <c r="L126" s="59" t="str">
        <f>IF('2.Census &amp; Reference Benchmarks'!T126&lt;&gt; "",'2.Census &amp; Reference Benchmarks'!T126,"")</f>
        <v/>
      </c>
      <c r="M126" s="35">
        <f>IF('2.Census &amp; Reference Benchmarks'!M126 = "", 0,'2.Census &amp; Reference Benchmarks'!M126)</f>
        <v>0</v>
      </c>
      <c r="N126" s="366">
        <f>IF('5. Wage &amp; FTE Reductions'!BC126 = "", 0,'5. Wage &amp; FTE Reductions'!BC126)</f>
        <v>0</v>
      </c>
      <c r="O126" s="35">
        <f>IF('2.Census &amp; Reference Benchmarks'!P126 = "", 0,'2.Census &amp; Reference Benchmarks'!P126)</f>
        <v>0</v>
      </c>
      <c r="P126" s="367">
        <f>IF('5. Wage &amp; FTE Reductions'!BE126 = "", 0, '5. Wage &amp; FTE Reductions'!BE126)</f>
        <v>0</v>
      </c>
      <c r="Q126" s="60">
        <f>IF('2.Census &amp; Reference Benchmarks'!S126 = "", 0, '2.Census &amp; Reference Benchmarks'!S126)</f>
        <v>0</v>
      </c>
      <c r="R126" s="367">
        <f>IF('2.Census &amp; Reference Benchmarks'!Q126="FT",IF(OR(G126 &lt;= DATEVALUE("3/1/2020"), G126 = ""),177.14,( (IF(OR(I126 = "", I126 &gt; DATEVALUE("3/31/2020")), DATEVALUE("3/31/2020"),I126) -G126)/ 31) *177.14),IF('2.Census &amp; Reference Benchmarks'!R126="",0,'2.Census &amp; Reference Benchmarks'!R126))</f>
        <v>0</v>
      </c>
      <c r="S126" s="488" t="str">
        <f>IFERROR(IF(AND( I126 &lt; '1. Summary for SBA'!$J$7,'1. Summary for SBA'!$J$7 &lt;&gt; ""),0,IF(K126 = "Yes", 0,IF(OR(R126= "", R126 + P126+N126 = 0),"",(M126+O126+Q126)/(R126+P126+N126)))),0)</f>
        <v/>
      </c>
      <c r="T126" s="488" t="str">
        <f t="shared" si="12"/>
        <v/>
      </c>
      <c r="U126" s="488" t="str">
        <f>IF(T126 = "", "",SUM('3.Weekly Hours &amp; Wage Activity'!AI126:BF126))</f>
        <v/>
      </c>
      <c r="V126" s="489" t="str">
        <f>IF(U126 = "", "",SUM(IF(COUNTIF('3.Weekly Hours &amp; Wage Activity'!J126:Q126, "&lt;&gt;FT") = 0, COLUMNS('3.Weekly Hours &amp; Wage Activity'!J126:AG126) * 40, '3.Weekly Hours &amp; Wage Activity'!J126:AG126)))</f>
        <v/>
      </c>
      <c r="W126" s="490" t="str">
        <f t="shared" si="13"/>
        <v/>
      </c>
      <c r="X126" s="553" t="str">
        <f t="shared" si="9"/>
        <v/>
      </c>
      <c r="Y126" s="491" t="str">
        <f t="shared" si="10"/>
        <v/>
      </c>
      <c r="Z126" s="490">
        <f t="shared" si="14"/>
        <v>0</v>
      </c>
      <c r="AA126" s="377">
        <f t="shared" si="11"/>
        <v>0</v>
      </c>
    </row>
    <row r="127" spans="2:27" x14ac:dyDescent="0.25">
      <c r="B127" s="56">
        <f>IF('3.Weekly Hours &amp; Wage Activity'!B127 &lt;&gt;"", '3.Weekly Hours &amp; Wage Activity'!B127,"")</f>
        <v>0</v>
      </c>
      <c r="C127" s="56">
        <f>IF('3.Weekly Hours &amp; Wage Activity'!C127 &lt;&gt;"", '3.Weekly Hours &amp; Wage Activity'!C127,"")</f>
        <v>0</v>
      </c>
      <c r="D127" s="57" t="str">
        <f>IF('3.Weekly Hours &amp; Wage Activity'!D127 &lt;&gt;"", '3.Weekly Hours &amp; Wage Activity'!D127,"")</f>
        <v/>
      </c>
      <c r="E127" s="56" t="str">
        <f>IF('3.Weekly Hours &amp; Wage Activity'!E127 &lt;&gt;"", '3.Weekly Hours &amp; Wage Activity'!E127,"")</f>
        <v/>
      </c>
      <c r="F127" s="353" t="str">
        <f>IF('3.Weekly Hours &amp; Wage Activity'!F127 &lt;&gt;"", '3.Weekly Hours &amp; Wage Activity'!F127,"")</f>
        <v/>
      </c>
      <c r="G127" s="58" t="str">
        <f>IF('3.Weekly Hours &amp; Wage Activity'!G127 &lt;&gt;"", '3.Weekly Hours &amp; Wage Activity'!G127,"")</f>
        <v/>
      </c>
      <c r="H127" s="58" t="str">
        <f>IF('2.Census &amp; Reference Benchmarks'!H127 = "", "", '2.Census &amp; Reference Benchmarks'!H127)</f>
        <v/>
      </c>
      <c r="I127" s="58" t="str">
        <f>IF('3.Weekly Hours &amp; Wage Activity'!H127 &lt;&gt;"", '3.Weekly Hours &amp; Wage Activity'!H127,"")</f>
        <v/>
      </c>
      <c r="J127" s="374" t="str">
        <f>IF('3.Weekly Hours &amp; Wage Activity'!I127 &lt;&gt;"", '3.Weekly Hours &amp; Wage Activity'!I127,"")</f>
        <v/>
      </c>
      <c r="K127" s="376" t="str">
        <f>IF('7.Safe Harbor Input Data &amp; Calc'!Q129 &lt;&gt; "", '7.Safe Harbor Input Data &amp; Calc'!Q129, "")</f>
        <v>No</v>
      </c>
      <c r="L127" s="59" t="str">
        <f>IF('2.Census &amp; Reference Benchmarks'!T127&lt;&gt; "",'2.Census &amp; Reference Benchmarks'!T127,"")</f>
        <v/>
      </c>
      <c r="M127" s="35">
        <f>IF('2.Census &amp; Reference Benchmarks'!M127 = "", 0,'2.Census &amp; Reference Benchmarks'!M127)</f>
        <v>0</v>
      </c>
      <c r="N127" s="366">
        <f>IF('5. Wage &amp; FTE Reductions'!BC127 = "", 0,'5. Wage &amp; FTE Reductions'!BC127)</f>
        <v>0</v>
      </c>
      <c r="O127" s="35">
        <f>IF('2.Census &amp; Reference Benchmarks'!P127 = "", 0,'2.Census &amp; Reference Benchmarks'!P127)</f>
        <v>0</v>
      </c>
      <c r="P127" s="367">
        <f>IF('5. Wage &amp; FTE Reductions'!BE127 = "", 0, '5. Wage &amp; FTE Reductions'!BE127)</f>
        <v>0</v>
      </c>
      <c r="Q127" s="60">
        <f>IF('2.Census &amp; Reference Benchmarks'!S127 = "", 0, '2.Census &amp; Reference Benchmarks'!S127)</f>
        <v>0</v>
      </c>
      <c r="R127" s="367">
        <f>IF('2.Census &amp; Reference Benchmarks'!Q127="FT",IF(OR(G127 &lt;= DATEVALUE("3/1/2020"), G127 = ""),177.14,( (IF(OR(I127 = "", I127 &gt; DATEVALUE("3/31/2020")), DATEVALUE("3/31/2020"),I127) -G127)/ 31) *177.14),IF('2.Census &amp; Reference Benchmarks'!R127="",0,'2.Census &amp; Reference Benchmarks'!R127))</f>
        <v>0</v>
      </c>
      <c r="S127" s="488" t="str">
        <f>IFERROR(IF(AND( I127 &lt; '1. Summary for SBA'!$J$7,'1. Summary for SBA'!$J$7 &lt;&gt; ""),0,IF(K127 = "Yes", 0,IF(OR(R127= "", R127 + P127+N127 = 0),"",(M127+O127+Q127)/(R127+P127+N127)))),0)</f>
        <v/>
      </c>
      <c r="T127" s="488" t="str">
        <f t="shared" si="12"/>
        <v/>
      </c>
      <c r="U127" s="488" t="str">
        <f>IF(T127 = "", "",SUM('3.Weekly Hours &amp; Wage Activity'!AI127:BF127))</f>
        <v/>
      </c>
      <c r="V127" s="489" t="str">
        <f>IF(U127 = "", "",SUM(IF(COUNTIF('3.Weekly Hours &amp; Wage Activity'!J127:Q127, "&lt;&gt;FT") = 0, COLUMNS('3.Weekly Hours &amp; Wage Activity'!J127:AG127) * 40, '3.Weekly Hours &amp; Wage Activity'!J127:AG127)))</f>
        <v/>
      </c>
      <c r="W127" s="490" t="str">
        <f t="shared" si="13"/>
        <v/>
      </c>
      <c r="X127" s="553" t="str">
        <f t="shared" si="9"/>
        <v/>
      </c>
      <c r="Y127" s="491" t="str">
        <f t="shared" si="10"/>
        <v/>
      </c>
      <c r="Z127" s="490">
        <f t="shared" si="14"/>
        <v>0</v>
      </c>
      <c r="AA127" s="377">
        <f t="shared" si="11"/>
        <v>0</v>
      </c>
    </row>
    <row r="128" spans="2:27" x14ac:dyDescent="0.25">
      <c r="B128" s="56">
        <f>IF('3.Weekly Hours &amp; Wage Activity'!B128 &lt;&gt;"", '3.Weekly Hours &amp; Wage Activity'!B128,"")</f>
        <v>0</v>
      </c>
      <c r="C128" s="56">
        <f>IF('3.Weekly Hours &amp; Wage Activity'!C128 &lt;&gt;"", '3.Weekly Hours &amp; Wage Activity'!C128,"")</f>
        <v>0</v>
      </c>
      <c r="D128" s="57" t="str">
        <f>IF('3.Weekly Hours &amp; Wage Activity'!D128 &lt;&gt;"", '3.Weekly Hours &amp; Wage Activity'!D128,"")</f>
        <v/>
      </c>
      <c r="E128" s="56" t="str">
        <f>IF('3.Weekly Hours &amp; Wage Activity'!E128 &lt;&gt;"", '3.Weekly Hours &amp; Wage Activity'!E128,"")</f>
        <v/>
      </c>
      <c r="F128" s="353" t="str">
        <f>IF('3.Weekly Hours &amp; Wage Activity'!F128 &lt;&gt;"", '3.Weekly Hours &amp; Wage Activity'!F128,"")</f>
        <v/>
      </c>
      <c r="G128" s="58" t="str">
        <f>IF('3.Weekly Hours &amp; Wage Activity'!G128 &lt;&gt;"", '3.Weekly Hours &amp; Wage Activity'!G128,"")</f>
        <v/>
      </c>
      <c r="H128" s="58" t="str">
        <f>IF('2.Census &amp; Reference Benchmarks'!H128 = "", "", '2.Census &amp; Reference Benchmarks'!H128)</f>
        <v/>
      </c>
      <c r="I128" s="58" t="str">
        <f>IF('3.Weekly Hours &amp; Wage Activity'!H128 &lt;&gt;"", '3.Weekly Hours &amp; Wage Activity'!H128,"")</f>
        <v/>
      </c>
      <c r="J128" s="374" t="str">
        <f>IF('3.Weekly Hours &amp; Wage Activity'!I128 &lt;&gt;"", '3.Weekly Hours &amp; Wage Activity'!I128,"")</f>
        <v/>
      </c>
      <c r="K128" s="376" t="str">
        <f>IF('7.Safe Harbor Input Data &amp; Calc'!Q130 &lt;&gt; "", '7.Safe Harbor Input Data &amp; Calc'!Q130, "")</f>
        <v>No</v>
      </c>
      <c r="L128" s="59" t="str">
        <f>IF('2.Census &amp; Reference Benchmarks'!T128&lt;&gt; "",'2.Census &amp; Reference Benchmarks'!T128,"")</f>
        <v/>
      </c>
      <c r="M128" s="35">
        <f>IF('2.Census &amp; Reference Benchmarks'!M128 = "", 0,'2.Census &amp; Reference Benchmarks'!M128)</f>
        <v>0</v>
      </c>
      <c r="N128" s="366">
        <f>IF('5. Wage &amp; FTE Reductions'!BC128 = "", 0,'5. Wage &amp; FTE Reductions'!BC128)</f>
        <v>0</v>
      </c>
      <c r="O128" s="35">
        <f>IF('2.Census &amp; Reference Benchmarks'!P128 = "", 0,'2.Census &amp; Reference Benchmarks'!P128)</f>
        <v>0</v>
      </c>
      <c r="P128" s="367">
        <f>IF('5. Wage &amp; FTE Reductions'!BE128 = "", 0, '5. Wage &amp; FTE Reductions'!BE128)</f>
        <v>0</v>
      </c>
      <c r="Q128" s="60">
        <f>IF('2.Census &amp; Reference Benchmarks'!S128 = "", 0, '2.Census &amp; Reference Benchmarks'!S128)</f>
        <v>0</v>
      </c>
      <c r="R128" s="367">
        <f>IF('2.Census &amp; Reference Benchmarks'!Q128="FT",IF(OR(G128 &lt;= DATEVALUE("3/1/2020"), G128 = ""),177.14,( (IF(OR(I128 = "", I128 &gt; DATEVALUE("3/31/2020")), DATEVALUE("3/31/2020"),I128) -G128)/ 31) *177.14),IF('2.Census &amp; Reference Benchmarks'!R128="",0,'2.Census &amp; Reference Benchmarks'!R128))</f>
        <v>0</v>
      </c>
      <c r="S128" s="488" t="str">
        <f>IFERROR(IF(AND( I128 &lt; '1. Summary for SBA'!$J$7,'1. Summary for SBA'!$J$7 &lt;&gt; ""),0,IF(K128 = "Yes", 0,IF(OR(R128= "", R128 + P128+N128 = 0),"",(M128+O128+Q128)/(R128+P128+N128)))),0)</f>
        <v/>
      </c>
      <c r="T128" s="488" t="str">
        <f t="shared" si="12"/>
        <v/>
      </c>
      <c r="U128" s="488" t="str">
        <f>IF(T128 = "", "",SUM('3.Weekly Hours &amp; Wage Activity'!AI128:BF128))</f>
        <v/>
      </c>
      <c r="V128" s="489" t="str">
        <f>IF(U128 = "", "",SUM(IF(COUNTIF('3.Weekly Hours &amp; Wage Activity'!J128:Q128, "&lt;&gt;FT") = 0, COLUMNS('3.Weekly Hours &amp; Wage Activity'!J128:AG128) * 40, '3.Weekly Hours &amp; Wage Activity'!J128:AG128)))</f>
        <v/>
      </c>
      <c r="W128" s="490" t="str">
        <f t="shared" si="13"/>
        <v/>
      </c>
      <c r="X128" s="553" t="str">
        <f t="shared" si="9"/>
        <v/>
      </c>
      <c r="Y128" s="491" t="str">
        <f t="shared" si="10"/>
        <v/>
      </c>
      <c r="Z128" s="490">
        <f t="shared" si="14"/>
        <v>0</v>
      </c>
      <c r="AA128" s="377">
        <f t="shared" si="11"/>
        <v>0</v>
      </c>
    </row>
    <row r="129" spans="2:27" x14ac:dyDescent="0.25">
      <c r="B129" s="56">
        <f>IF('3.Weekly Hours &amp; Wage Activity'!B129 &lt;&gt;"", '3.Weekly Hours &amp; Wage Activity'!B129,"")</f>
        <v>0</v>
      </c>
      <c r="C129" s="56">
        <f>IF('3.Weekly Hours &amp; Wage Activity'!C129 &lt;&gt;"", '3.Weekly Hours &amp; Wage Activity'!C129,"")</f>
        <v>0</v>
      </c>
      <c r="D129" s="57" t="str">
        <f>IF('3.Weekly Hours &amp; Wage Activity'!D129 &lt;&gt;"", '3.Weekly Hours &amp; Wage Activity'!D129,"")</f>
        <v/>
      </c>
      <c r="E129" s="56" t="str">
        <f>IF('3.Weekly Hours &amp; Wage Activity'!E129 &lt;&gt;"", '3.Weekly Hours &amp; Wage Activity'!E129,"")</f>
        <v/>
      </c>
      <c r="F129" s="353" t="str">
        <f>IF('3.Weekly Hours &amp; Wage Activity'!F129 &lt;&gt;"", '3.Weekly Hours &amp; Wage Activity'!F129,"")</f>
        <v/>
      </c>
      <c r="G129" s="58" t="str">
        <f>IF('3.Weekly Hours &amp; Wage Activity'!G129 &lt;&gt;"", '3.Weekly Hours &amp; Wage Activity'!G129,"")</f>
        <v/>
      </c>
      <c r="H129" s="58" t="str">
        <f>IF('2.Census &amp; Reference Benchmarks'!H129 = "", "", '2.Census &amp; Reference Benchmarks'!H129)</f>
        <v/>
      </c>
      <c r="I129" s="58" t="str">
        <f>IF('3.Weekly Hours &amp; Wage Activity'!H129 &lt;&gt;"", '3.Weekly Hours &amp; Wage Activity'!H129,"")</f>
        <v/>
      </c>
      <c r="J129" s="374" t="str">
        <f>IF('3.Weekly Hours &amp; Wage Activity'!I129 &lt;&gt;"", '3.Weekly Hours &amp; Wage Activity'!I129,"")</f>
        <v/>
      </c>
      <c r="K129" s="376" t="str">
        <f>IF('7.Safe Harbor Input Data &amp; Calc'!Q131 &lt;&gt; "", '7.Safe Harbor Input Data &amp; Calc'!Q131, "")</f>
        <v>No</v>
      </c>
      <c r="L129" s="59" t="str">
        <f>IF('2.Census &amp; Reference Benchmarks'!T129&lt;&gt; "",'2.Census &amp; Reference Benchmarks'!T129,"")</f>
        <v/>
      </c>
      <c r="M129" s="35">
        <f>IF('2.Census &amp; Reference Benchmarks'!M129 = "", 0,'2.Census &amp; Reference Benchmarks'!M129)</f>
        <v>0</v>
      </c>
      <c r="N129" s="366">
        <f>IF('5. Wage &amp; FTE Reductions'!BC129 = "", 0,'5. Wage &amp; FTE Reductions'!BC129)</f>
        <v>0</v>
      </c>
      <c r="O129" s="35">
        <f>IF('2.Census &amp; Reference Benchmarks'!P129 = "", 0,'2.Census &amp; Reference Benchmarks'!P129)</f>
        <v>0</v>
      </c>
      <c r="P129" s="367">
        <f>IF('5. Wage &amp; FTE Reductions'!BE129 = "", 0, '5. Wage &amp; FTE Reductions'!BE129)</f>
        <v>0</v>
      </c>
      <c r="Q129" s="60">
        <f>IF('2.Census &amp; Reference Benchmarks'!S129 = "", 0, '2.Census &amp; Reference Benchmarks'!S129)</f>
        <v>0</v>
      </c>
      <c r="R129" s="367">
        <f>IF('2.Census &amp; Reference Benchmarks'!Q129="FT",IF(OR(G129 &lt;= DATEVALUE("3/1/2020"), G129 = ""),177.14,( (IF(OR(I129 = "", I129 &gt; DATEVALUE("3/31/2020")), DATEVALUE("3/31/2020"),I129) -G129)/ 31) *177.14),IF('2.Census &amp; Reference Benchmarks'!R129="",0,'2.Census &amp; Reference Benchmarks'!R129))</f>
        <v>0</v>
      </c>
      <c r="S129" s="488" t="str">
        <f>IFERROR(IF(AND( I129 &lt; '1. Summary for SBA'!$J$7,'1. Summary for SBA'!$J$7 &lt;&gt; ""),0,IF(K129 = "Yes", 0,IF(OR(R129= "", R129 + P129+N129 = 0),"",(M129+O129+Q129)/(R129+P129+N129)))),0)</f>
        <v/>
      </c>
      <c r="T129" s="488" t="str">
        <f t="shared" si="12"/>
        <v/>
      </c>
      <c r="U129" s="488" t="str">
        <f>IF(T129 = "", "",SUM('3.Weekly Hours &amp; Wage Activity'!AI129:BF129))</f>
        <v/>
      </c>
      <c r="V129" s="489" t="str">
        <f>IF(U129 = "", "",SUM(IF(COUNTIF('3.Weekly Hours &amp; Wage Activity'!J129:Q129, "&lt;&gt;FT") = 0, COLUMNS('3.Weekly Hours &amp; Wage Activity'!J129:AG129) * 40, '3.Weekly Hours &amp; Wage Activity'!J129:AG129)))</f>
        <v/>
      </c>
      <c r="W129" s="490" t="str">
        <f t="shared" si="13"/>
        <v/>
      </c>
      <c r="X129" s="553" t="str">
        <f t="shared" si="9"/>
        <v/>
      </c>
      <c r="Y129" s="491" t="str">
        <f t="shared" si="10"/>
        <v/>
      </c>
      <c r="Z129" s="490">
        <f t="shared" si="14"/>
        <v>0</v>
      </c>
      <c r="AA129" s="377">
        <f t="shared" si="11"/>
        <v>0</v>
      </c>
    </row>
    <row r="130" spans="2:27" x14ac:dyDescent="0.25">
      <c r="B130" s="56">
        <f>IF('3.Weekly Hours &amp; Wage Activity'!B130 &lt;&gt;"", '3.Weekly Hours &amp; Wage Activity'!B130,"")</f>
        <v>0</v>
      </c>
      <c r="C130" s="56">
        <f>IF('3.Weekly Hours &amp; Wage Activity'!C130 &lt;&gt;"", '3.Weekly Hours &amp; Wage Activity'!C130,"")</f>
        <v>0</v>
      </c>
      <c r="D130" s="57" t="str">
        <f>IF('3.Weekly Hours &amp; Wage Activity'!D130 &lt;&gt;"", '3.Weekly Hours &amp; Wage Activity'!D130,"")</f>
        <v/>
      </c>
      <c r="E130" s="56" t="str">
        <f>IF('3.Weekly Hours &amp; Wage Activity'!E130 &lt;&gt;"", '3.Weekly Hours &amp; Wage Activity'!E130,"")</f>
        <v/>
      </c>
      <c r="F130" s="353" t="str">
        <f>IF('3.Weekly Hours &amp; Wage Activity'!F130 &lt;&gt;"", '3.Weekly Hours &amp; Wage Activity'!F130,"")</f>
        <v/>
      </c>
      <c r="G130" s="58" t="str">
        <f>IF('3.Weekly Hours &amp; Wage Activity'!G130 &lt;&gt;"", '3.Weekly Hours &amp; Wage Activity'!G130,"")</f>
        <v/>
      </c>
      <c r="H130" s="58" t="str">
        <f>IF('2.Census &amp; Reference Benchmarks'!H130 = "", "", '2.Census &amp; Reference Benchmarks'!H130)</f>
        <v/>
      </c>
      <c r="I130" s="58" t="str">
        <f>IF('3.Weekly Hours &amp; Wage Activity'!H130 &lt;&gt;"", '3.Weekly Hours &amp; Wage Activity'!H130,"")</f>
        <v/>
      </c>
      <c r="J130" s="374" t="str">
        <f>IF('3.Weekly Hours &amp; Wage Activity'!I130 &lt;&gt;"", '3.Weekly Hours &amp; Wage Activity'!I130,"")</f>
        <v/>
      </c>
      <c r="K130" s="376" t="str">
        <f>IF('7.Safe Harbor Input Data &amp; Calc'!Q132 &lt;&gt; "", '7.Safe Harbor Input Data &amp; Calc'!Q132, "")</f>
        <v>No</v>
      </c>
      <c r="L130" s="59" t="str">
        <f>IF('2.Census &amp; Reference Benchmarks'!T130&lt;&gt; "",'2.Census &amp; Reference Benchmarks'!T130,"")</f>
        <v/>
      </c>
      <c r="M130" s="35">
        <f>IF('2.Census &amp; Reference Benchmarks'!M130 = "", 0,'2.Census &amp; Reference Benchmarks'!M130)</f>
        <v>0</v>
      </c>
      <c r="N130" s="366">
        <f>IF('5. Wage &amp; FTE Reductions'!BC130 = "", 0,'5. Wage &amp; FTE Reductions'!BC130)</f>
        <v>0</v>
      </c>
      <c r="O130" s="35">
        <f>IF('2.Census &amp; Reference Benchmarks'!P130 = "", 0,'2.Census &amp; Reference Benchmarks'!P130)</f>
        <v>0</v>
      </c>
      <c r="P130" s="367">
        <f>IF('5. Wage &amp; FTE Reductions'!BE130 = "", 0, '5. Wage &amp; FTE Reductions'!BE130)</f>
        <v>0</v>
      </c>
      <c r="Q130" s="60">
        <f>IF('2.Census &amp; Reference Benchmarks'!S130 = "", 0, '2.Census &amp; Reference Benchmarks'!S130)</f>
        <v>0</v>
      </c>
      <c r="R130" s="367">
        <f>IF('2.Census &amp; Reference Benchmarks'!Q130="FT",IF(OR(G130 &lt;= DATEVALUE("3/1/2020"), G130 = ""),177.14,( (IF(OR(I130 = "", I130 &gt; DATEVALUE("3/31/2020")), DATEVALUE("3/31/2020"),I130) -G130)/ 31) *177.14),IF('2.Census &amp; Reference Benchmarks'!R130="",0,'2.Census &amp; Reference Benchmarks'!R130))</f>
        <v>0</v>
      </c>
      <c r="S130" s="488" t="str">
        <f>IFERROR(IF(AND( I130 &lt; '1. Summary for SBA'!$J$7,'1. Summary for SBA'!$J$7 &lt;&gt; ""),0,IF(K130 = "Yes", 0,IF(OR(R130= "", R130 + P130+N130 = 0),"",(M130+O130+Q130)/(R130+P130+N130)))),0)</f>
        <v/>
      </c>
      <c r="T130" s="488" t="str">
        <f t="shared" si="12"/>
        <v/>
      </c>
      <c r="U130" s="488" t="str">
        <f>IF(T130 = "", "",SUM('3.Weekly Hours &amp; Wage Activity'!AI130:BF130))</f>
        <v/>
      </c>
      <c r="V130" s="489" t="str">
        <f>IF(U130 = "", "",SUM(IF(COUNTIF('3.Weekly Hours &amp; Wage Activity'!J130:Q130, "&lt;&gt;FT") = 0, COLUMNS('3.Weekly Hours &amp; Wage Activity'!J130:AG130) * 40, '3.Weekly Hours &amp; Wage Activity'!J130:AG130)))</f>
        <v/>
      </c>
      <c r="W130" s="490" t="str">
        <f t="shared" si="13"/>
        <v/>
      </c>
      <c r="X130" s="553" t="str">
        <f t="shared" si="9"/>
        <v/>
      </c>
      <c r="Y130" s="491" t="str">
        <f t="shared" si="10"/>
        <v/>
      </c>
      <c r="Z130" s="490">
        <f t="shared" si="14"/>
        <v>0</v>
      </c>
      <c r="AA130" s="377">
        <f t="shared" si="11"/>
        <v>0</v>
      </c>
    </row>
    <row r="131" spans="2:27" x14ac:dyDescent="0.25">
      <c r="B131" s="56">
        <f>IF('3.Weekly Hours &amp; Wage Activity'!B131 &lt;&gt;"", '3.Weekly Hours &amp; Wage Activity'!B131,"")</f>
        <v>0</v>
      </c>
      <c r="C131" s="56">
        <f>IF('3.Weekly Hours &amp; Wage Activity'!C131 &lt;&gt;"", '3.Weekly Hours &amp; Wage Activity'!C131,"")</f>
        <v>0</v>
      </c>
      <c r="D131" s="57" t="str">
        <f>IF('3.Weekly Hours &amp; Wage Activity'!D131 &lt;&gt;"", '3.Weekly Hours &amp; Wage Activity'!D131,"")</f>
        <v/>
      </c>
      <c r="E131" s="56" t="str">
        <f>IF('3.Weekly Hours &amp; Wage Activity'!E131 &lt;&gt;"", '3.Weekly Hours &amp; Wage Activity'!E131,"")</f>
        <v/>
      </c>
      <c r="F131" s="353" t="str">
        <f>IF('3.Weekly Hours &amp; Wage Activity'!F131 &lt;&gt;"", '3.Weekly Hours &amp; Wage Activity'!F131,"")</f>
        <v/>
      </c>
      <c r="G131" s="58" t="str">
        <f>IF('3.Weekly Hours &amp; Wage Activity'!G131 &lt;&gt;"", '3.Weekly Hours &amp; Wage Activity'!G131,"")</f>
        <v/>
      </c>
      <c r="H131" s="58" t="str">
        <f>IF('2.Census &amp; Reference Benchmarks'!H131 = "", "", '2.Census &amp; Reference Benchmarks'!H131)</f>
        <v/>
      </c>
      <c r="I131" s="58" t="str">
        <f>IF('3.Weekly Hours &amp; Wage Activity'!H131 &lt;&gt;"", '3.Weekly Hours &amp; Wage Activity'!H131,"")</f>
        <v/>
      </c>
      <c r="J131" s="374" t="str">
        <f>IF('3.Weekly Hours &amp; Wage Activity'!I131 &lt;&gt;"", '3.Weekly Hours &amp; Wage Activity'!I131,"")</f>
        <v/>
      </c>
      <c r="K131" s="376" t="str">
        <f>IF('7.Safe Harbor Input Data &amp; Calc'!Q133 &lt;&gt; "", '7.Safe Harbor Input Data &amp; Calc'!Q133, "")</f>
        <v>No</v>
      </c>
      <c r="L131" s="59" t="str">
        <f>IF('2.Census &amp; Reference Benchmarks'!T131&lt;&gt; "",'2.Census &amp; Reference Benchmarks'!T131,"")</f>
        <v/>
      </c>
      <c r="M131" s="35">
        <f>IF('2.Census &amp; Reference Benchmarks'!M131 = "", 0,'2.Census &amp; Reference Benchmarks'!M131)</f>
        <v>0</v>
      </c>
      <c r="N131" s="366">
        <f>IF('5. Wage &amp; FTE Reductions'!BC131 = "", 0,'5. Wage &amp; FTE Reductions'!BC131)</f>
        <v>0</v>
      </c>
      <c r="O131" s="35">
        <f>IF('2.Census &amp; Reference Benchmarks'!P131 = "", 0,'2.Census &amp; Reference Benchmarks'!P131)</f>
        <v>0</v>
      </c>
      <c r="P131" s="367">
        <f>IF('5. Wage &amp; FTE Reductions'!BE131 = "", 0, '5. Wage &amp; FTE Reductions'!BE131)</f>
        <v>0</v>
      </c>
      <c r="Q131" s="60">
        <f>IF('2.Census &amp; Reference Benchmarks'!S131 = "", 0, '2.Census &amp; Reference Benchmarks'!S131)</f>
        <v>0</v>
      </c>
      <c r="R131" s="367">
        <f>IF('2.Census &amp; Reference Benchmarks'!Q131="FT",IF(OR(G131 &lt;= DATEVALUE("3/1/2020"), G131 = ""),177.14,( (IF(OR(I131 = "", I131 &gt; DATEVALUE("3/31/2020")), DATEVALUE("3/31/2020"),I131) -G131)/ 31) *177.14),IF('2.Census &amp; Reference Benchmarks'!R131="",0,'2.Census &amp; Reference Benchmarks'!R131))</f>
        <v>0</v>
      </c>
      <c r="S131" s="488" t="str">
        <f>IFERROR(IF(AND( I131 &lt; '1. Summary for SBA'!$J$7,'1. Summary for SBA'!$J$7 &lt;&gt; ""),0,IF(K131 = "Yes", 0,IF(OR(R131= "", R131 + P131+N131 = 0),"",(M131+O131+Q131)/(R131+P131+N131)))),0)</f>
        <v/>
      </c>
      <c r="T131" s="488" t="str">
        <f t="shared" si="12"/>
        <v/>
      </c>
      <c r="U131" s="488" t="str">
        <f>IF(T131 = "", "",SUM('3.Weekly Hours &amp; Wage Activity'!AI131:BF131))</f>
        <v/>
      </c>
      <c r="V131" s="489" t="str">
        <f>IF(U131 = "", "",SUM(IF(COUNTIF('3.Weekly Hours &amp; Wage Activity'!J131:Q131, "&lt;&gt;FT") = 0, COLUMNS('3.Weekly Hours &amp; Wage Activity'!J131:AG131) * 40, '3.Weekly Hours &amp; Wage Activity'!J131:AG131)))</f>
        <v/>
      </c>
      <c r="W131" s="490" t="str">
        <f t="shared" si="13"/>
        <v/>
      </c>
      <c r="X131" s="553" t="str">
        <f t="shared" si="9"/>
        <v/>
      </c>
      <c r="Y131" s="491" t="str">
        <f t="shared" si="10"/>
        <v/>
      </c>
      <c r="Z131" s="490">
        <f t="shared" si="14"/>
        <v>0</v>
      </c>
      <c r="AA131" s="377">
        <f t="shared" si="11"/>
        <v>0</v>
      </c>
    </row>
    <row r="132" spans="2:27" x14ac:dyDescent="0.25">
      <c r="B132" s="56">
        <f>IF('3.Weekly Hours &amp; Wage Activity'!B132 &lt;&gt;"", '3.Weekly Hours &amp; Wage Activity'!B132,"")</f>
        <v>0</v>
      </c>
      <c r="C132" s="56">
        <f>IF('3.Weekly Hours &amp; Wage Activity'!C132 &lt;&gt;"", '3.Weekly Hours &amp; Wage Activity'!C132,"")</f>
        <v>0</v>
      </c>
      <c r="D132" s="57" t="str">
        <f>IF('3.Weekly Hours &amp; Wage Activity'!D132 &lt;&gt;"", '3.Weekly Hours &amp; Wage Activity'!D132,"")</f>
        <v/>
      </c>
      <c r="E132" s="56" t="str">
        <f>IF('3.Weekly Hours &amp; Wage Activity'!E132 &lt;&gt;"", '3.Weekly Hours &amp; Wage Activity'!E132,"")</f>
        <v/>
      </c>
      <c r="F132" s="353" t="str">
        <f>IF('3.Weekly Hours &amp; Wage Activity'!F132 &lt;&gt;"", '3.Weekly Hours &amp; Wage Activity'!F132,"")</f>
        <v/>
      </c>
      <c r="G132" s="58" t="str">
        <f>IF('3.Weekly Hours &amp; Wage Activity'!G132 &lt;&gt;"", '3.Weekly Hours &amp; Wage Activity'!G132,"")</f>
        <v/>
      </c>
      <c r="H132" s="58" t="str">
        <f>IF('2.Census &amp; Reference Benchmarks'!H132 = "", "", '2.Census &amp; Reference Benchmarks'!H132)</f>
        <v/>
      </c>
      <c r="I132" s="58" t="str">
        <f>IF('3.Weekly Hours &amp; Wage Activity'!H132 &lt;&gt;"", '3.Weekly Hours &amp; Wage Activity'!H132,"")</f>
        <v/>
      </c>
      <c r="J132" s="374" t="str">
        <f>IF('3.Weekly Hours &amp; Wage Activity'!I132 &lt;&gt;"", '3.Weekly Hours &amp; Wage Activity'!I132,"")</f>
        <v/>
      </c>
      <c r="K132" s="376" t="str">
        <f>IF('7.Safe Harbor Input Data &amp; Calc'!Q134 &lt;&gt; "", '7.Safe Harbor Input Data &amp; Calc'!Q134, "")</f>
        <v>No</v>
      </c>
      <c r="L132" s="59" t="str">
        <f>IF('2.Census &amp; Reference Benchmarks'!T132&lt;&gt; "",'2.Census &amp; Reference Benchmarks'!T132,"")</f>
        <v/>
      </c>
      <c r="M132" s="35">
        <f>IF('2.Census &amp; Reference Benchmarks'!M132 = "", 0,'2.Census &amp; Reference Benchmarks'!M132)</f>
        <v>0</v>
      </c>
      <c r="N132" s="366">
        <f>IF('5. Wage &amp; FTE Reductions'!BC132 = "", 0,'5. Wage &amp; FTE Reductions'!BC132)</f>
        <v>0</v>
      </c>
      <c r="O132" s="35">
        <f>IF('2.Census &amp; Reference Benchmarks'!P132 = "", 0,'2.Census &amp; Reference Benchmarks'!P132)</f>
        <v>0</v>
      </c>
      <c r="P132" s="367">
        <f>IF('5. Wage &amp; FTE Reductions'!BE132 = "", 0, '5. Wage &amp; FTE Reductions'!BE132)</f>
        <v>0</v>
      </c>
      <c r="Q132" s="60">
        <f>IF('2.Census &amp; Reference Benchmarks'!S132 = "", 0, '2.Census &amp; Reference Benchmarks'!S132)</f>
        <v>0</v>
      </c>
      <c r="R132" s="367">
        <f>IF('2.Census &amp; Reference Benchmarks'!Q132="FT",IF(OR(G132 &lt;= DATEVALUE("3/1/2020"), G132 = ""),177.14,( (IF(OR(I132 = "", I132 &gt; DATEVALUE("3/31/2020")), DATEVALUE("3/31/2020"),I132) -G132)/ 31) *177.14),IF('2.Census &amp; Reference Benchmarks'!R132="",0,'2.Census &amp; Reference Benchmarks'!R132))</f>
        <v>0</v>
      </c>
      <c r="S132" s="488" t="str">
        <f>IFERROR(IF(AND( I132 &lt; '1. Summary for SBA'!$J$7,'1. Summary for SBA'!$J$7 &lt;&gt; ""),0,IF(K132 = "Yes", 0,IF(OR(R132= "", R132 + P132+N132 = 0),"",(M132+O132+Q132)/(R132+P132+N132)))),0)</f>
        <v/>
      </c>
      <c r="T132" s="488" t="str">
        <f t="shared" si="12"/>
        <v/>
      </c>
      <c r="U132" s="488" t="str">
        <f>IF(T132 = "", "",SUM('3.Weekly Hours &amp; Wage Activity'!AI132:BF132))</f>
        <v/>
      </c>
      <c r="V132" s="489" t="str">
        <f>IF(U132 = "", "",SUM(IF(COUNTIF('3.Weekly Hours &amp; Wage Activity'!J132:Q132, "&lt;&gt;FT") = 0, COLUMNS('3.Weekly Hours &amp; Wage Activity'!J132:AG132) * 40, '3.Weekly Hours &amp; Wage Activity'!J132:AG132)))</f>
        <v/>
      </c>
      <c r="W132" s="490" t="str">
        <f t="shared" si="13"/>
        <v/>
      </c>
      <c r="X132" s="553" t="str">
        <f t="shared" si="9"/>
        <v/>
      </c>
      <c r="Y132" s="491" t="str">
        <f t="shared" si="10"/>
        <v/>
      </c>
      <c r="Z132" s="490">
        <f t="shared" si="14"/>
        <v>0</v>
      </c>
      <c r="AA132" s="377">
        <f t="shared" si="11"/>
        <v>0</v>
      </c>
    </row>
    <row r="133" spans="2:27" x14ac:dyDescent="0.25">
      <c r="B133" s="56">
        <f>IF('3.Weekly Hours &amp; Wage Activity'!B133 &lt;&gt;"", '3.Weekly Hours &amp; Wage Activity'!B133,"")</f>
        <v>0</v>
      </c>
      <c r="C133" s="56">
        <f>IF('3.Weekly Hours &amp; Wage Activity'!C133 &lt;&gt;"", '3.Weekly Hours &amp; Wage Activity'!C133,"")</f>
        <v>0</v>
      </c>
      <c r="D133" s="57" t="str">
        <f>IF('3.Weekly Hours &amp; Wage Activity'!D133 &lt;&gt;"", '3.Weekly Hours &amp; Wage Activity'!D133,"")</f>
        <v/>
      </c>
      <c r="E133" s="56" t="str">
        <f>IF('3.Weekly Hours &amp; Wage Activity'!E133 &lt;&gt;"", '3.Weekly Hours &amp; Wage Activity'!E133,"")</f>
        <v/>
      </c>
      <c r="F133" s="353" t="str">
        <f>IF('3.Weekly Hours &amp; Wage Activity'!F133 &lt;&gt;"", '3.Weekly Hours &amp; Wage Activity'!F133,"")</f>
        <v/>
      </c>
      <c r="G133" s="58" t="str">
        <f>IF('3.Weekly Hours &amp; Wage Activity'!G133 &lt;&gt;"", '3.Weekly Hours &amp; Wage Activity'!G133,"")</f>
        <v/>
      </c>
      <c r="H133" s="58" t="str">
        <f>IF('2.Census &amp; Reference Benchmarks'!H133 = "", "", '2.Census &amp; Reference Benchmarks'!H133)</f>
        <v/>
      </c>
      <c r="I133" s="58" t="str">
        <f>IF('3.Weekly Hours &amp; Wage Activity'!H133 &lt;&gt;"", '3.Weekly Hours &amp; Wage Activity'!H133,"")</f>
        <v/>
      </c>
      <c r="J133" s="374" t="str">
        <f>IF('3.Weekly Hours &amp; Wage Activity'!I133 &lt;&gt;"", '3.Weekly Hours &amp; Wage Activity'!I133,"")</f>
        <v/>
      </c>
      <c r="K133" s="376" t="str">
        <f>IF('7.Safe Harbor Input Data &amp; Calc'!Q135 &lt;&gt; "", '7.Safe Harbor Input Data &amp; Calc'!Q135, "")</f>
        <v>No</v>
      </c>
      <c r="L133" s="59" t="str">
        <f>IF('2.Census &amp; Reference Benchmarks'!T133&lt;&gt; "",'2.Census &amp; Reference Benchmarks'!T133,"")</f>
        <v/>
      </c>
      <c r="M133" s="35">
        <f>IF('2.Census &amp; Reference Benchmarks'!M133 = "", 0,'2.Census &amp; Reference Benchmarks'!M133)</f>
        <v>0</v>
      </c>
      <c r="N133" s="366">
        <f>IF('5. Wage &amp; FTE Reductions'!BC133 = "", 0,'5. Wage &amp; FTE Reductions'!BC133)</f>
        <v>0</v>
      </c>
      <c r="O133" s="35">
        <f>IF('2.Census &amp; Reference Benchmarks'!P133 = "", 0,'2.Census &amp; Reference Benchmarks'!P133)</f>
        <v>0</v>
      </c>
      <c r="P133" s="367">
        <f>IF('5. Wage &amp; FTE Reductions'!BE133 = "", 0, '5. Wage &amp; FTE Reductions'!BE133)</f>
        <v>0</v>
      </c>
      <c r="Q133" s="60">
        <f>IF('2.Census &amp; Reference Benchmarks'!S133 = "", 0, '2.Census &amp; Reference Benchmarks'!S133)</f>
        <v>0</v>
      </c>
      <c r="R133" s="367">
        <f>IF('2.Census &amp; Reference Benchmarks'!Q133="FT",IF(OR(G133 &lt;= DATEVALUE("3/1/2020"), G133 = ""),177.14,( (IF(OR(I133 = "", I133 &gt; DATEVALUE("3/31/2020")), DATEVALUE("3/31/2020"),I133) -G133)/ 31) *177.14),IF('2.Census &amp; Reference Benchmarks'!R133="",0,'2.Census &amp; Reference Benchmarks'!R133))</f>
        <v>0</v>
      </c>
      <c r="S133" s="488" t="str">
        <f>IFERROR(IF(AND( I133 &lt; '1. Summary for SBA'!$J$7,'1. Summary for SBA'!$J$7 &lt;&gt; ""),0,IF(K133 = "Yes", 0,IF(OR(R133= "", R133 + P133+N133 = 0),"",(M133+O133+Q133)/(R133+P133+N133)))),0)</f>
        <v/>
      </c>
      <c r="T133" s="488" t="str">
        <f t="shared" si="12"/>
        <v/>
      </c>
      <c r="U133" s="488" t="str">
        <f>IF(T133 = "", "",SUM('3.Weekly Hours &amp; Wage Activity'!AI133:BF133))</f>
        <v/>
      </c>
      <c r="V133" s="489" t="str">
        <f>IF(U133 = "", "",SUM(IF(COUNTIF('3.Weekly Hours &amp; Wage Activity'!J133:Q133, "&lt;&gt;FT") = 0, COLUMNS('3.Weekly Hours &amp; Wage Activity'!J133:AG133) * 40, '3.Weekly Hours &amp; Wage Activity'!J133:AG133)))</f>
        <v/>
      </c>
      <c r="W133" s="490" t="str">
        <f t="shared" si="13"/>
        <v/>
      </c>
      <c r="X133" s="553" t="str">
        <f t="shared" si="9"/>
        <v/>
      </c>
      <c r="Y133" s="491" t="str">
        <f t="shared" si="10"/>
        <v/>
      </c>
      <c r="Z133" s="490">
        <f t="shared" si="14"/>
        <v>0</v>
      </c>
      <c r="AA133" s="377">
        <f t="shared" si="11"/>
        <v>0</v>
      </c>
    </row>
    <row r="134" spans="2:27" x14ac:dyDescent="0.25">
      <c r="B134" s="56">
        <f>IF('3.Weekly Hours &amp; Wage Activity'!B134 &lt;&gt;"", '3.Weekly Hours &amp; Wage Activity'!B134,"")</f>
        <v>0</v>
      </c>
      <c r="C134" s="56">
        <f>IF('3.Weekly Hours &amp; Wage Activity'!C134 &lt;&gt;"", '3.Weekly Hours &amp; Wage Activity'!C134,"")</f>
        <v>0</v>
      </c>
      <c r="D134" s="57" t="str">
        <f>IF('3.Weekly Hours &amp; Wage Activity'!D134 &lt;&gt;"", '3.Weekly Hours &amp; Wage Activity'!D134,"")</f>
        <v/>
      </c>
      <c r="E134" s="56" t="str">
        <f>IF('3.Weekly Hours &amp; Wage Activity'!E134 &lt;&gt;"", '3.Weekly Hours &amp; Wage Activity'!E134,"")</f>
        <v/>
      </c>
      <c r="F134" s="353" t="str">
        <f>IF('3.Weekly Hours &amp; Wage Activity'!F134 &lt;&gt;"", '3.Weekly Hours &amp; Wage Activity'!F134,"")</f>
        <v/>
      </c>
      <c r="G134" s="58" t="str">
        <f>IF('3.Weekly Hours &amp; Wage Activity'!G134 &lt;&gt;"", '3.Weekly Hours &amp; Wage Activity'!G134,"")</f>
        <v/>
      </c>
      <c r="H134" s="58" t="str">
        <f>IF('2.Census &amp; Reference Benchmarks'!H134 = "", "", '2.Census &amp; Reference Benchmarks'!H134)</f>
        <v/>
      </c>
      <c r="I134" s="58" t="str">
        <f>IF('3.Weekly Hours &amp; Wage Activity'!H134 &lt;&gt;"", '3.Weekly Hours &amp; Wage Activity'!H134,"")</f>
        <v/>
      </c>
      <c r="J134" s="374" t="str">
        <f>IF('3.Weekly Hours &amp; Wage Activity'!I134 &lt;&gt;"", '3.Weekly Hours &amp; Wage Activity'!I134,"")</f>
        <v/>
      </c>
      <c r="K134" s="376" t="str">
        <f>IF('7.Safe Harbor Input Data &amp; Calc'!Q136 &lt;&gt; "", '7.Safe Harbor Input Data &amp; Calc'!Q136, "")</f>
        <v>No</v>
      </c>
      <c r="L134" s="59" t="str">
        <f>IF('2.Census &amp; Reference Benchmarks'!T134&lt;&gt; "",'2.Census &amp; Reference Benchmarks'!T134,"")</f>
        <v/>
      </c>
      <c r="M134" s="35">
        <f>IF('2.Census &amp; Reference Benchmarks'!M134 = "", 0,'2.Census &amp; Reference Benchmarks'!M134)</f>
        <v>0</v>
      </c>
      <c r="N134" s="366">
        <f>IF('5. Wage &amp; FTE Reductions'!BC134 = "", 0,'5. Wage &amp; FTE Reductions'!BC134)</f>
        <v>0</v>
      </c>
      <c r="O134" s="35">
        <f>IF('2.Census &amp; Reference Benchmarks'!P134 = "", 0,'2.Census &amp; Reference Benchmarks'!P134)</f>
        <v>0</v>
      </c>
      <c r="P134" s="367">
        <f>IF('5. Wage &amp; FTE Reductions'!BE134 = "", 0, '5. Wage &amp; FTE Reductions'!BE134)</f>
        <v>0</v>
      </c>
      <c r="Q134" s="60">
        <f>IF('2.Census &amp; Reference Benchmarks'!S134 = "", 0, '2.Census &amp; Reference Benchmarks'!S134)</f>
        <v>0</v>
      </c>
      <c r="R134" s="367">
        <f>IF('2.Census &amp; Reference Benchmarks'!Q134="FT",IF(OR(G134 &lt;= DATEVALUE("3/1/2020"), G134 = ""),177.14,( (IF(OR(I134 = "", I134 &gt; DATEVALUE("3/31/2020")), DATEVALUE("3/31/2020"),I134) -G134)/ 31) *177.14),IF('2.Census &amp; Reference Benchmarks'!R134="",0,'2.Census &amp; Reference Benchmarks'!R134))</f>
        <v>0</v>
      </c>
      <c r="S134" s="488" t="str">
        <f>IFERROR(IF(AND( I134 &lt; '1. Summary for SBA'!$J$7,'1. Summary for SBA'!$J$7 &lt;&gt; ""),0,IF(K134 = "Yes", 0,IF(OR(R134= "", R134 + P134+N134 = 0),"",(M134+O134+Q134)/(R134+P134+N134)))),0)</f>
        <v/>
      </c>
      <c r="T134" s="488" t="str">
        <f t="shared" si="12"/>
        <v/>
      </c>
      <c r="U134" s="488" t="str">
        <f>IF(T134 = "", "",SUM('3.Weekly Hours &amp; Wage Activity'!AI134:BF134))</f>
        <v/>
      </c>
      <c r="V134" s="489" t="str">
        <f>IF(U134 = "", "",SUM(IF(COUNTIF('3.Weekly Hours &amp; Wage Activity'!J134:Q134, "&lt;&gt;FT") = 0, COLUMNS('3.Weekly Hours &amp; Wage Activity'!J134:AG134) * 40, '3.Weekly Hours &amp; Wage Activity'!J134:AG134)))</f>
        <v/>
      </c>
      <c r="W134" s="490" t="str">
        <f t="shared" si="13"/>
        <v/>
      </c>
      <c r="X134" s="553" t="str">
        <f t="shared" ref="X134:X197" si="15">IF(W134 = "", "",IF(T134-W134 &gt; 0, ROUND(T134 - W134, 2),0))</f>
        <v/>
      </c>
      <c r="Y134" s="491" t="str">
        <f t="shared" ref="Y134:Y197" si="16">IFERROR(IF(X134 = "", "",ROUND((N134 + P134+R134)/(((IF(OR(I134 &gt;= DATEVALUE("3/31/2020"),I134= ""),DATEVALUE("4/1/2020"),I134)-IF(OR(G134&lt;DATEVALUE("1/1/2020"), G134 =""),DATEVALUE("1/1/2020"),G134)))/7),2)),0)</f>
        <v/>
      </c>
      <c r="Z134" s="490">
        <f t="shared" si="14"/>
        <v>0</v>
      </c>
      <c r="AA134" s="377">
        <f t="shared" ref="AA134:AA197" si="17">IF(H134 = "Salary", 0,IF(L134 &lt;&gt; "", 0,IF( Z134 = "","",Z134*24)))</f>
        <v>0</v>
      </c>
    </row>
    <row r="135" spans="2:27" x14ac:dyDescent="0.25">
      <c r="B135" s="56">
        <f>IF('3.Weekly Hours &amp; Wage Activity'!B135 &lt;&gt;"", '3.Weekly Hours &amp; Wage Activity'!B135,"")</f>
        <v>0</v>
      </c>
      <c r="C135" s="56">
        <f>IF('3.Weekly Hours &amp; Wage Activity'!C135 &lt;&gt;"", '3.Weekly Hours &amp; Wage Activity'!C135,"")</f>
        <v>0</v>
      </c>
      <c r="D135" s="57" t="str">
        <f>IF('3.Weekly Hours &amp; Wage Activity'!D135 &lt;&gt;"", '3.Weekly Hours &amp; Wage Activity'!D135,"")</f>
        <v/>
      </c>
      <c r="E135" s="56" t="str">
        <f>IF('3.Weekly Hours &amp; Wage Activity'!E135 &lt;&gt;"", '3.Weekly Hours &amp; Wage Activity'!E135,"")</f>
        <v/>
      </c>
      <c r="F135" s="353" t="str">
        <f>IF('3.Weekly Hours &amp; Wage Activity'!F135 &lt;&gt;"", '3.Weekly Hours &amp; Wage Activity'!F135,"")</f>
        <v/>
      </c>
      <c r="G135" s="58" t="str">
        <f>IF('3.Weekly Hours &amp; Wage Activity'!G135 &lt;&gt;"", '3.Weekly Hours &amp; Wage Activity'!G135,"")</f>
        <v/>
      </c>
      <c r="H135" s="58" t="str">
        <f>IF('2.Census &amp; Reference Benchmarks'!H135 = "", "", '2.Census &amp; Reference Benchmarks'!H135)</f>
        <v/>
      </c>
      <c r="I135" s="58" t="str">
        <f>IF('3.Weekly Hours &amp; Wage Activity'!H135 &lt;&gt;"", '3.Weekly Hours &amp; Wage Activity'!H135,"")</f>
        <v/>
      </c>
      <c r="J135" s="374" t="str">
        <f>IF('3.Weekly Hours &amp; Wage Activity'!I135 &lt;&gt;"", '3.Weekly Hours &amp; Wage Activity'!I135,"")</f>
        <v/>
      </c>
      <c r="K135" s="376" t="str">
        <f>IF('7.Safe Harbor Input Data &amp; Calc'!Q137 &lt;&gt; "", '7.Safe Harbor Input Data &amp; Calc'!Q137, "")</f>
        <v>No</v>
      </c>
      <c r="L135" s="59" t="str">
        <f>IF('2.Census &amp; Reference Benchmarks'!T135&lt;&gt; "",'2.Census &amp; Reference Benchmarks'!T135,"")</f>
        <v/>
      </c>
      <c r="M135" s="35">
        <f>IF('2.Census &amp; Reference Benchmarks'!M135 = "", 0,'2.Census &amp; Reference Benchmarks'!M135)</f>
        <v>0</v>
      </c>
      <c r="N135" s="366">
        <f>IF('5. Wage &amp; FTE Reductions'!BC135 = "", 0,'5. Wage &amp; FTE Reductions'!BC135)</f>
        <v>0</v>
      </c>
      <c r="O135" s="35">
        <f>IF('2.Census &amp; Reference Benchmarks'!P135 = "", 0,'2.Census &amp; Reference Benchmarks'!P135)</f>
        <v>0</v>
      </c>
      <c r="P135" s="367">
        <f>IF('5. Wage &amp; FTE Reductions'!BE135 = "", 0, '5. Wage &amp; FTE Reductions'!BE135)</f>
        <v>0</v>
      </c>
      <c r="Q135" s="60">
        <f>IF('2.Census &amp; Reference Benchmarks'!S135 = "", 0, '2.Census &amp; Reference Benchmarks'!S135)</f>
        <v>0</v>
      </c>
      <c r="R135" s="367">
        <f>IF('2.Census &amp; Reference Benchmarks'!Q135="FT",IF(OR(G135 &lt;= DATEVALUE("3/1/2020"), G135 = ""),177.14,( (IF(OR(I135 = "", I135 &gt; DATEVALUE("3/31/2020")), DATEVALUE("3/31/2020"),I135) -G135)/ 31) *177.14),IF('2.Census &amp; Reference Benchmarks'!R135="",0,'2.Census &amp; Reference Benchmarks'!R135))</f>
        <v>0</v>
      </c>
      <c r="S135" s="488" t="str">
        <f>IFERROR(IF(AND( I135 &lt; '1. Summary for SBA'!$J$7,'1. Summary for SBA'!$J$7 &lt;&gt; ""),0,IF(K135 = "Yes", 0,IF(OR(R135= "", R135 + P135+N135 = 0),"",(M135+O135+Q135)/(R135+P135+N135)))),0)</f>
        <v/>
      </c>
      <c r="T135" s="488" t="str">
        <f t="shared" si="12"/>
        <v/>
      </c>
      <c r="U135" s="488" t="str">
        <f>IF(T135 = "", "",SUM('3.Weekly Hours &amp; Wage Activity'!AI135:BF135))</f>
        <v/>
      </c>
      <c r="V135" s="489" t="str">
        <f>IF(U135 = "", "",SUM(IF(COUNTIF('3.Weekly Hours &amp; Wage Activity'!J135:Q135, "&lt;&gt;FT") = 0, COLUMNS('3.Weekly Hours &amp; Wage Activity'!J135:AG135) * 40, '3.Weekly Hours &amp; Wage Activity'!J135:AG135)))</f>
        <v/>
      </c>
      <c r="W135" s="490" t="str">
        <f t="shared" si="13"/>
        <v/>
      </c>
      <c r="X135" s="553" t="str">
        <f t="shared" si="15"/>
        <v/>
      </c>
      <c r="Y135" s="491" t="str">
        <f t="shared" si="16"/>
        <v/>
      </c>
      <c r="Z135" s="490">
        <f t="shared" si="14"/>
        <v>0</v>
      </c>
      <c r="AA135" s="377">
        <f t="shared" si="17"/>
        <v>0</v>
      </c>
    </row>
    <row r="136" spans="2:27" x14ac:dyDescent="0.25">
      <c r="B136" s="56">
        <f>IF('3.Weekly Hours &amp; Wage Activity'!B136 &lt;&gt;"", '3.Weekly Hours &amp; Wage Activity'!B136,"")</f>
        <v>0</v>
      </c>
      <c r="C136" s="56">
        <f>IF('3.Weekly Hours &amp; Wage Activity'!C136 &lt;&gt;"", '3.Weekly Hours &amp; Wage Activity'!C136,"")</f>
        <v>0</v>
      </c>
      <c r="D136" s="57" t="str">
        <f>IF('3.Weekly Hours &amp; Wage Activity'!D136 &lt;&gt;"", '3.Weekly Hours &amp; Wage Activity'!D136,"")</f>
        <v/>
      </c>
      <c r="E136" s="56" t="str">
        <f>IF('3.Weekly Hours &amp; Wage Activity'!E136 &lt;&gt;"", '3.Weekly Hours &amp; Wage Activity'!E136,"")</f>
        <v/>
      </c>
      <c r="F136" s="353" t="str">
        <f>IF('3.Weekly Hours &amp; Wage Activity'!F136 &lt;&gt;"", '3.Weekly Hours &amp; Wage Activity'!F136,"")</f>
        <v/>
      </c>
      <c r="G136" s="58" t="str">
        <f>IF('3.Weekly Hours &amp; Wage Activity'!G136 &lt;&gt;"", '3.Weekly Hours &amp; Wage Activity'!G136,"")</f>
        <v/>
      </c>
      <c r="H136" s="58" t="str">
        <f>IF('2.Census &amp; Reference Benchmarks'!H136 = "", "", '2.Census &amp; Reference Benchmarks'!H136)</f>
        <v/>
      </c>
      <c r="I136" s="58" t="str">
        <f>IF('3.Weekly Hours &amp; Wage Activity'!H136 &lt;&gt;"", '3.Weekly Hours &amp; Wage Activity'!H136,"")</f>
        <v/>
      </c>
      <c r="J136" s="374" t="str">
        <f>IF('3.Weekly Hours &amp; Wage Activity'!I136 &lt;&gt;"", '3.Weekly Hours &amp; Wage Activity'!I136,"")</f>
        <v/>
      </c>
      <c r="K136" s="376" t="str">
        <f>IF('7.Safe Harbor Input Data &amp; Calc'!Q138 &lt;&gt; "", '7.Safe Harbor Input Data &amp; Calc'!Q138, "")</f>
        <v>No</v>
      </c>
      <c r="L136" s="59" t="str">
        <f>IF('2.Census &amp; Reference Benchmarks'!T136&lt;&gt; "",'2.Census &amp; Reference Benchmarks'!T136,"")</f>
        <v/>
      </c>
      <c r="M136" s="35">
        <f>IF('2.Census &amp; Reference Benchmarks'!M136 = "", 0,'2.Census &amp; Reference Benchmarks'!M136)</f>
        <v>0</v>
      </c>
      <c r="N136" s="366">
        <f>IF('5. Wage &amp; FTE Reductions'!BC136 = "", 0,'5. Wage &amp; FTE Reductions'!BC136)</f>
        <v>0</v>
      </c>
      <c r="O136" s="35">
        <f>IF('2.Census &amp; Reference Benchmarks'!P136 = "", 0,'2.Census &amp; Reference Benchmarks'!P136)</f>
        <v>0</v>
      </c>
      <c r="P136" s="367">
        <f>IF('5. Wage &amp; FTE Reductions'!BE136 = "", 0, '5. Wage &amp; FTE Reductions'!BE136)</f>
        <v>0</v>
      </c>
      <c r="Q136" s="60">
        <f>IF('2.Census &amp; Reference Benchmarks'!S136 = "", 0, '2.Census &amp; Reference Benchmarks'!S136)</f>
        <v>0</v>
      </c>
      <c r="R136" s="367">
        <f>IF('2.Census &amp; Reference Benchmarks'!Q136="FT",IF(OR(G136 &lt;= DATEVALUE("3/1/2020"), G136 = ""),177.14,( (IF(OR(I136 = "", I136 &gt; DATEVALUE("3/31/2020")), DATEVALUE("3/31/2020"),I136) -G136)/ 31) *177.14),IF('2.Census &amp; Reference Benchmarks'!R136="",0,'2.Census &amp; Reference Benchmarks'!R136))</f>
        <v>0</v>
      </c>
      <c r="S136" s="488" t="str">
        <f>IFERROR(IF(AND( I136 &lt; '1. Summary for SBA'!$J$7,'1. Summary for SBA'!$J$7 &lt;&gt; ""),0,IF(K136 = "Yes", 0,IF(OR(R136= "", R136 + P136+N136 = 0),"",(M136+O136+Q136)/(R136+P136+N136)))),0)</f>
        <v/>
      </c>
      <c r="T136" s="488" t="str">
        <f t="shared" si="12"/>
        <v/>
      </c>
      <c r="U136" s="488" t="str">
        <f>IF(T136 = "", "",SUM('3.Weekly Hours &amp; Wage Activity'!AI136:BF136))</f>
        <v/>
      </c>
      <c r="V136" s="489" t="str">
        <f>IF(U136 = "", "",SUM(IF(COUNTIF('3.Weekly Hours &amp; Wage Activity'!J136:Q136, "&lt;&gt;FT") = 0, COLUMNS('3.Weekly Hours &amp; Wage Activity'!J136:AG136) * 40, '3.Weekly Hours &amp; Wage Activity'!J136:AG136)))</f>
        <v/>
      </c>
      <c r="W136" s="490" t="str">
        <f t="shared" si="13"/>
        <v/>
      </c>
      <c r="X136" s="553" t="str">
        <f t="shared" si="15"/>
        <v/>
      </c>
      <c r="Y136" s="491" t="str">
        <f t="shared" si="16"/>
        <v/>
      </c>
      <c r="Z136" s="490">
        <f t="shared" si="14"/>
        <v>0</v>
      </c>
      <c r="AA136" s="377">
        <f t="shared" si="17"/>
        <v>0</v>
      </c>
    </row>
    <row r="137" spans="2:27" x14ac:dyDescent="0.25">
      <c r="B137" s="56">
        <f>IF('3.Weekly Hours &amp; Wage Activity'!B137 &lt;&gt;"", '3.Weekly Hours &amp; Wage Activity'!B137,"")</f>
        <v>0</v>
      </c>
      <c r="C137" s="56">
        <f>IF('3.Weekly Hours &amp; Wage Activity'!C137 &lt;&gt;"", '3.Weekly Hours &amp; Wage Activity'!C137,"")</f>
        <v>0</v>
      </c>
      <c r="D137" s="57" t="str">
        <f>IF('3.Weekly Hours &amp; Wage Activity'!D137 &lt;&gt;"", '3.Weekly Hours &amp; Wage Activity'!D137,"")</f>
        <v/>
      </c>
      <c r="E137" s="56" t="str">
        <f>IF('3.Weekly Hours &amp; Wage Activity'!E137 &lt;&gt;"", '3.Weekly Hours &amp; Wage Activity'!E137,"")</f>
        <v/>
      </c>
      <c r="F137" s="353" t="str">
        <f>IF('3.Weekly Hours &amp; Wage Activity'!F137 &lt;&gt;"", '3.Weekly Hours &amp; Wage Activity'!F137,"")</f>
        <v/>
      </c>
      <c r="G137" s="58" t="str">
        <f>IF('3.Weekly Hours &amp; Wage Activity'!G137 &lt;&gt;"", '3.Weekly Hours &amp; Wage Activity'!G137,"")</f>
        <v/>
      </c>
      <c r="H137" s="58" t="str">
        <f>IF('2.Census &amp; Reference Benchmarks'!H137 = "", "", '2.Census &amp; Reference Benchmarks'!H137)</f>
        <v/>
      </c>
      <c r="I137" s="58" t="str">
        <f>IF('3.Weekly Hours &amp; Wage Activity'!H137 &lt;&gt;"", '3.Weekly Hours &amp; Wage Activity'!H137,"")</f>
        <v/>
      </c>
      <c r="J137" s="374" t="str">
        <f>IF('3.Weekly Hours &amp; Wage Activity'!I137 &lt;&gt;"", '3.Weekly Hours &amp; Wage Activity'!I137,"")</f>
        <v/>
      </c>
      <c r="K137" s="376" t="str">
        <f>IF('7.Safe Harbor Input Data &amp; Calc'!Q139 &lt;&gt; "", '7.Safe Harbor Input Data &amp; Calc'!Q139, "")</f>
        <v>No</v>
      </c>
      <c r="L137" s="59" t="str">
        <f>IF('2.Census &amp; Reference Benchmarks'!T137&lt;&gt; "",'2.Census &amp; Reference Benchmarks'!T137,"")</f>
        <v/>
      </c>
      <c r="M137" s="35">
        <f>IF('2.Census &amp; Reference Benchmarks'!M137 = "", 0,'2.Census &amp; Reference Benchmarks'!M137)</f>
        <v>0</v>
      </c>
      <c r="N137" s="366">
        <f>IF('5. Wage &amp; FTE Reductions'!BC137 = "", 0,'5. Wage &amp; FTE Reductions'!BC137)</f>
        <v>0</v>
      </c>
      <c r="O137" s="35">
        <f>IF('2.Census &amp; Reference Benchmarks'!P137 = "", 0,'2.Census &amp; Reference Benchmarks'!P137)</f>
        <v>0</v>
      </c>
      <c r="P137" s="367">
        <f>IF('5. Wage &amp; FTE Reductions'!BE137 = "", 0, '5. Wage &amp; FTE Reductions'!BE137)</f>
        <v>0</v>
      </c>
      <c r="Q137" s="60">
        <f>IF('2.Census &amp; Reference Benchmarks'!S137 = "", 0, '2.Census &amp; Reference Benchmarks'!S137)</f>
        <v>0</v>
      </c>
      <c r="R137" s="367">
        <f>IF('2.Census &amp; Reference Benchmarks'!Q137="FT",IF(OR(G137 &lt;= DATEVALUE("3/1/2020"), G137 = ""),177.14,( (IF(OR(I137 = "", I137 &gt; DATEVALUE("3/31/2020")), DATEVALUE("3/31/2020"),I137) -G137)/ 31) *177.14),IF('2.Census &amp; Reference Benchmarks'!R137="",0,'2.Census &amp; Reference Benchmarks'!R137))</f>
        <v>0</v>
      </c>
      <c r="S137" s="488" t="str">
        <f>IFERROR(IF(AND( I137 &lt; '1. Summary for SBA'!$J$7,'1. Summary for SBA'!$J$7 &lt;&gt; ""),0,IF(K137 = "Yes", 0,IF(OR(R137= "", R137 + P137+N137 = 0),"",(M137+O137+Q137)/(R137+P137+N137)))),0)</f>
        <v/>
      </c>
      <c r="T137" s="488" t="str">
        <f t="shared" si="12"/>
        <v/>
      </c>
      <c r="U137" s="488" t="str">
        <f>IF(T137 = "", "",SUM('3.Weekly Hours &amp; Wage Activity'!AI137:BF137))</f>
        <v/>
      </c>
      <c r="V137" s="489" t="str">
        <f>IF(U137 = "", "",SUM(IF(COUNTIF('3.Weekly Hours &amp; Wage Activity'!J137:Q137, "&lt;&gt;FT") = 0, COLUMNS('3.Weekly Hours &amp; Wage Activity'!J137:AG137) * 40, '3.Weekly Hours &amp; Wage Activity'!J137:AG137)))</f>
        <v/>
      </c>
      <c r="W137" s="490" t="str">
        <f t="shared" si="13"/>
        <v/>
      </c>
      <c r="X137" s="553" t="str">
        <f t="shared" si="15"/>
        <v/>
      </c>
      <c r="Y137" s="491" t="str">
        <f t="shared" si="16"/>
        <v/>
      </c>
      <c r="Z137" s="490">
        <f t="shared" si="14"/>
        <v>0</v>
      </c>
      <c r="AA137" s="377">
        <f t="shared" si="17"/>
        <v>0</v>
      </c>
    </row>
    <row r="138" spans="2:27" x14ac:dyDescent="0.25">
      <c r="B138" s="56">
        <f>IF('3.Weekly Hours &amp; Wage Activity'!B138 &lt;&gt;"", '3.Weekly Hours &amp; Wage Activity'!B138,"")</f>
        <v>0</v>
      </c>
      <c r="C138" s="56">
        <f>IF('3.Weekly Hours &amp; Wage Activity'!C138 &lt;&gt;"", '3.Weekly Hours &amp; Wage Activity'!C138,"")</f>
        <v>0</v>
      </c>
      <c r="D138" s="57" t="str">
        <f>IF('3.Weekly Hours &amp; Wage Activity'!D138 &lt;&gt;"", '3.Weekly Hours &amp; Wage Activity'!D138,"")</f>
        <v/>
      </c>
      <c r="E138" s="56" t="str">
        <f>IF('3.Weekly Hours &amp; Wage Activity'!E138 &lt;&gt;"", '3.Weekly Hours &amp; Wage Activity'!E138,"")</f>
        <v/>
      </c>
      <c r="F138" s="353" t="str">
        <f>IF('3.Weekly Hours &amp; Wage Activity'!F138 &lt;&gt;"", '3.Weekly Hours &amp; Wage Activity'!F138,"")</f>
        <v/>
      </c>
      <c r="G138" s="58" t="str">
        <f>IF('3.Weekly Hours &amp; Wage Activity'!G138 &lt;&gt;"", '3.Weekly Hours &amp; Wage Activity'!G138,"")</f>
        <v/>
      </c>
      <c r="H138" s="58" t="str">
        <f>IF('2.Census &amp; Reference Benchmarks'!H138 = "", "", '2.Census &amp; Reference Benchmarks'!H138)</f>
        <v/>
      </c>
      <c r="I138" s="58" t="str">
        <f>IF('3.Weekly Hours &amp; Wage Activity'!H138 &lt;&gt;"", '3.Weekly Hours &amp; Wage Activity'!H138,"")</f>
        <v/>
      </c>
      <c r="J138" s="374" t="str">
        <f>IF('3.Weekly Hours &amp; Wage Activity'!I138 &lt;&gt;"", '3.Weekly Hours &amp; Wage Activity'!I138,"")</f>
        <v/>
      </c>
      <c r="K138" s="376" t="str">
        <f>IF('7.Safe Harbor Input Data &amp; Calc'!Q140 &lt;&gt; "", '7.Safe Harbor Input Data &amp; Calc'!Q140, "")</f>
        <v>No</v>
      </c>
      <c r="L138" s="59" t="str">
        <f>IF('2.Census &amp; Reference Benchmarks'!T138&lt;&gt; "",'2.Census &amp; Reference Benchmarks'!T138,"")</f>
        <v/>
      </c>
      <c r="M138" s="35">
        <f>IF('2.Census &amp; Reference Benchmarks'!M138 = "", 0,'2.Census &amp; Reference Benchmarks'!M138)</f>
        <v>0</v>
      </c>
      <c r="N138" s="366">
        <f>IF('5. Wage &amp; FTE Reductions'!BC138 = "", 0,'5. Wage &amp; FTE Reductions'!BC138)</f>
        <v>0</v>
      </c>
      <c r="O138" s="35">
        <f>IF('2.Census &amp; Reference Benchmarks'!P138 = "", 0,'2.Census &amp; Reference Benchmarks'!P138)</f>
        <v>0</v>
      </c>
      <c r="P138" s="367">
        <f>IF('5. Wage &amp; FTE Reductions'!BE138 = "", 0, '5. Wage &amp; FTE Reductions'!BE138)</f>
        <v>0</v>
      </c>
      <c r="Q138" s="60">
        <f>IF('2.Census &amp; Reference Benchmarks'!S138 = "", 0, '2.Census &amp; Reference Benchmarks'!S138)</f>
        <v>0</v>
      </c>
      <c r="R138" s="367">
        <f>IF('2.Census &amp; Reference Benchmarks'!Q138="FT",IF(OR(G138 &lt;= DATEVALUE("3/1/2020"), G138 = ""),177.14,( (IF(OR(I138 = "", I138 &gt; DATEVALUE("3/31/2020")), DATEVALUE("3/31/2020"),I138) -G138)/ 31) *177.14),IF('2.Census &amp; Reference Benchmarks'!R138="",0,'2.Census &amp; Reference Benchmarks'!R138))</f>
        <v>0</v>
      </c>
      <c r="S138" s="488" t="str">
        <f>IFERROR(IF(AND( I138 &lt; '1. Summary for SBA'!$J$7,'1. Summary for SBA'!$J$7 &lt;&gt; ""),0,IF(K138 = "Yes", 0,IF(OR(R138= "", R138 + P138+N138 = 0),"",(M138+O138+Q138)/(R138+P138+N138)))),0)</f>
        <v/>
      </c>
      <c r="T138" s="488" t="str">
        <f t="shared" si="12"/>
        <v/>
      </c>
      <c r="U138" s="488" t="str">
        <f>IF(T138 = "", "",SUM('3.Weekly Hours &amp; Wage Activity'!AI138:BF138))</f>
        <v/>
      </c>
      <c r="V138" s="489" t="str">
        <f>IF(U138 = "", "",SUM(IF(COUNTIF('3.Weekly Hours &amp; Wage Activity'!J138:Q138, "&lt;&gt;FT") = 0, COLUMNS('3.Weekly Hours &amp; Wage Activity'!J138:AG138) * 40, '3.Weekly Hours &amp; Wage Activity'!J138:AG138)))</f>
        <v/>
      </c>
      <c r="W138" s="490" t="str">
        <f t="shared" si="13"/>
        <v/>
      </c>
      <c r="X138" s="553" t="str">
        <f t="shared" si="15"/>
        <v/>
      </c>
      <c r="Y138" s="491" t="str">
        <f t="shared" si="16"/>
        <v/>
      </c>
      <c r="Z138" s="490">
        <f t="shared" si="14"/>
        <v>0</v>
      </c>
      <c r="AA138" s="377">
        <f t="shared" si="17"/>
        <v>0</v>
      </c>
    </row>
    <row r="139" spans="2:27" x14ac:dyDescent="0.25">
      <c r="B139" s="56">
        <f>IF('3.Weekly Hours &amp; Wage Activity'!B139 &lt;&gt;"", '3.Weekly Hours &amp; Wage Activity'!B139,"")</f>
        <v>0</v>
      </c>
      <c r="C139" s="56">
        <f>IF('3.Weekly Hours &amp; Wage Activity'!C139 &lt;&gt;"", '3.Weekly Hours &amp; Wage Activity'!C139,"")</f>
        <v>0</v>
      </c>
      <c r="D139" s="57" t="str">
        <f>IF('3.Weekly Hours &amp; Wage Activity'!D139 &lt;&gt;"", '3.Weekly Hours &amp; Wage Activity'!D139,"")</f>
        <v/>
      </c>
      <c r="E139" s="56" t="str">
        <f>IF('3.Weekly Hours &amp; Wage Activity'!E139 &lt;&gt;"", '3.Weekly Hours &amp; Wage Activity'!E139,"")</f>
        <v/>
      </c>
      <c r="F139" s="353" t="str">
        <f>IF('3.Weekly Hours &amp; Wage Activity'!F139 &lt;&gt;"", '3.Weekly Hours &amp; Wage Activity'!F139,"")</f>
        <v/>
      </c>
      <c r="G139" s="58" t="str">
        <f>IF('3.Weekly Hours &amp; Wage Activity'!G139 &lt;&gt;"", '3.Weekly Hours &amp; Wage Activity'!G139,"")</f>
        <v/>
      </c>
      <c r="H139" s="58" t="str">
        <f>IF('2.Census &amp; Reference Benchmarks'!H139 = "", "", '2.Census &amp; Reference Benchmarks'!H139)</f>
        <v/>
      </c>
      <c r="I139" s="58" t="str">
        <f>IF('3.Weekly Hours &amp; Wage Activity'!H139 &lt;&gt;"", '3.Weekly Hours &amp; Wage Activity'!H139,"")</f>
        <v/>
      </c>
      <c r="J139" s="374" t="str">
        <f>IF('3.Weekly Hours &amp; Wage Activity'!I139 &lt;&gt;"", '3.Weekly Hours &amp; Wage Activity'!I139,"")</f>
        <v/>
      </c>
      <c r="K139" s="376" t="str">
        <f>IF('7.Safe Harbor Input Data &amp; Calc'!Q141 &lt;&gt; "", '7.Safe Harbor Input Data &amp; Calc'!Q141, "")</f>
        <v>No</v>
      </c>
      <c r="L139" s="59" t="str">
        <f>IF('2.Census &amp; Reference Benchmarks'!T139&lt;&gt; "",'2.Census &amp; Reference Benchmarks'!T139,"")</f>
        <v/>
      </c>
      <c r="M139" s="35">
        <f>IF('2.Census &amp; Reference Benchmarks'!M139 = "", 0,'2.Census &amp; Reference Benchmarks'!M139)</f>
        <v>0</v>
      </c>
      <c r="N139" s="366">
        <f>IF('5. Wage &amp; FTE Reductions'!BC139 = "", 0,'5. Wage &amp; FTE Reductions'!BC139)</f>
        <v>0</v>
      </c>
      <c r="O139" s="35">
        <f>IF('2.Census &amp; Reference Benchmarks'!P139 = "", 0,'2.Census &amp; Reference Benchmarks'!P139)</f>
        <v>0</v>
      </c>
      <c r="P139" s="367">
        <f>IF('5. Wage &amp; FTE Reductions'!BE139 = "", 0, '5. Wage &amp; FTE Reductions'!BE139)</f>
        <v>0</v>
      </c>
      <c r="Q139" s="60">
        <f>IF('2.Census &amp; Reference Benchmarks'!S139 = "", 0, '2.Census &amp; Reference Benchmarks'!S139)</f>
        <v>0</v>
      </c>
      <c r="R139" s="367">
        <f>IF('2.Census &amp; Reference Benchmarks'!Q139="FT",IF(OR(G139 &lt;= DATEVALUE("3/1/2020"), G139 = ""),177.14,( (IF(OR(I139 = "", I139 &gt; DATEVALUE("3/31/2020")), DATEVALUE("3/31/2020"),I139) -G139)/ 31) *177.14),IF('2.Census &amp; Reference Benchmarks'!R139="",0,'2.Census &amp; Reference Benchmarks'!R139))</f>
        <v>0</v>
      </c>
      <c r="S139" s="488" t="str">
        <f>IFERROR(IF(AND( I139 &lt; '1. Summary for SBA'!$J$7,'1. Summary for SBA'!$J$7 &lt;&gt; ""),0,IF(K139 = "Yes", 0,IF(OR(R139= "", R139 + P139+N139 = 0),"",(M139+O139+Q139)/(R139+P139+N139)))),0)</f>
        <v/>
      </c>
      <c r="T139" s="488" t="str">
        <f t="shared" si="12"/>
        <v/>
      </c>
      <c r="U139" s="488" t="str">
        <f>IF(T139 = "", "",SUM('3.Weekly Hours &amp; Wage Activity'!AI139:BF139))</f>
        <v/>
      </c>
      <c r="V139" s="489" t="str">
        <f>IF(U139 = "", "",SUM(IF(COUNTIF('3.Weekly Hours &amp; Wage Activity'!J139:Q139, "&lt;&gt;FT") = 0, COLUMNS('3.Weekly Hours &amp; Wage Activity'!J139:AG139) * 40, '3.Weekly Hours &amp; Wage Activity'!J139:AG139)))</f>
        <v/>
      </c>
      <c r="W139" s="490" t="str">
        <f t="shared" si="13"/>
        <v/>
      </c>
      <c r="X139" s="553" t="str">
        <f t="shared" si="15"/>
        <v/>
      </c>
      <c r="Y139" s="491" t="str">
        <f t="shared" si="16"/>
        <v/>
      </c>
      <c r="Z139" s="490">
        <f t="shared" si="14"/>
        <v>0</v>
      </c>
      <c r="AA139" s="377">
        <f t="shared" si="17"/>
        <v>0</v>
      </c>
    </row>
    <row r="140" spans="2:27" x14ac:dyDescent="0.25">
      <c r="B140" s="56">
        <f>IF('3.Weekly Hours &amp; Wage Activity'!B140 &lt;&gt;"", '3.Weekly Hours &amp; Wage Activity'!B140,"")</f>
        <v>0</v>
      </c>
      <c r="C140" s="56">
        <f>IF('3.Weekly Hours &amp; Wage Activity'!C140 &lt;&gt;"", '3.Weekly Hours &amp; Wage Activity'!C140,"")</f>
        <v>0</v>
      </c>
      <c r="D140" s="57" t="str">
        <f>IF('3.Weekly Hours &amp; Wage Activity'!D140 &lt;&gt;"", '3.Weekly Hours &amp; Wage Activity'!D140,"")</f>
        <v/>
      </c>
      <c r="E140" s="56" t="str">
        <f>IF('3.Weekly Hours &amp; Wage Activity'!E140 &lt;&gt;"", '3.Weekly Hours &amp; Wage Activity'!E140,"")</f>
        <v/>
      </c>
      <c r="F140" s="353" t="str">
        <f>IF('3.Weekly Hours &amp; Wage Activity'!F140 &lt;&gt;"", '3.Weekly Hours &amp; Wage Activity'!F140,"")</f>
        <v/>
      </c>
      <c r="G140" s="58" t="str">
        <f>IF('3.Weekly Hours &amp; Wage Activity'!G140 &lt;&gt;"", '3.Weekly Hours &amp; Wage Activity'!G140,"")</f>
        <v/>
      </c>
      <c r="H140" s="58" t="str">
        <f>IF('2.Census &amp; Reference Benchmarks'!H140 = "", "", '2.Census &amp; Reference Benchmarks'!H140)</f>
        <v/>
      </c>
      <c r="I140" s="58" t="str">
        <f>IF('3.Weekly Hours &amp; Wage Activity'!H140 &lt;&gt;"", '3.Weekly Hours &amp; Wage Activity'!H140,"")</f>
        <v/>
      </c>
      <c r="J140" s="374" t="str">
        <f>IF('3.Weekly Hours &amp; Wage Activity'!I140 &lt;&gt;"", '3.Weekly Hours &amp; Wage Activity'!I140,"")</f>
        <v/>
      </c>
      <c r="K140" s="376" t="str">
        <f>IF('7.Safe Harbor Input Data &amp; Calc'!Q142 &lt;&gt; "", '7.Safe Harbor Input Data &amp; Calc'!Q142, "")</f>
        <v>No</v>
      </c>
      <c r="L140" s="59" t="str">
        <f>IF('2.Census &amp; Reference Benchmarks'!T140&lt;&gt; "",'2.Census &amp; Reference Benchmarks'!T140,"")</f>
        <v/>
      </c>
      <c r="M140" s="35">
        <f>IF('2.Census &amp; Reference Benchmarks'!M140 = "", 0,'2.Census &amp; Reference Benchmarks'!M140)</f>
        <v>0</v>
      </c>
      <c r="N140" s="366">
        <f>IF('5. Wage &amp; FTE Reductions'!BC140 = "", 0,'5. Wage &amp; FTE Reductions'!BC140)</f>
        <v>0</v>
      </c>
      <c r="O140" s="35">
        <f>IF('2.Census &amp; Reference Benchmarks'!P140 = "", 0,'2.Census &amp; Reference Benchmarks'!P140)</f>
        <v>0</v>
      </c>
      <c r="P140" s="367">
        <f>IF('5. Wage &amp; FTE Reductions'!BE140 = "", 0, '5. Wage &amp; FTE Reductions'!BE140)</f>
        <v>0</v>
      </c>
      <c r="Q140" s="60">
        <f>IF('2.Census &amp; Reference Benchmarks'!S140 = "", 0, '2.Census &amp; Reference Benchmarks'!S140)</f>
        <v>0</v>
      </c>
      <c r="R140" s="367">
        <f>IF('2.Census &amp; Reference Benchmarks'!Q140="FT",IF(OR(G140 &lt;= DATEVALUE("3/1/2020"), G140 = ""),177.14,( (IF(OR(I140 = "", I140 &gt; DATEVALUE("3/31/2020")), DATEVALUE("3/31/2020"),I140) -G140)/ 31) *177.14),IF('2.Census &amp; Reference Benchmarks'!R140="",0,'2.Census &amp; Reference Benchmarks'!R140))</f>
        <v>0</v>
      </c>
      <c r="S140" s="488" t="str">
        <f>IFERROR(IF(AND( I140 &lt; '1. Summary for SBA'!$J$7,'1. Summary for SBA'!$J$7 &lt;&gt; ""),0,IF(K140 = "Yes", 0,IF(OR(R140= "", R140 + P140+N140 = 0),"",(M140+O140+Q140)/(R140+P140+N140)))),0)</f>
        <v/>
      </c>
      <c r="T140" s="488" t="str">
        <f t="shared" si="12"/>
        <v/>
      </c>
      <c r="U140" s="488" t="str">
        <f>IF(T140 = "", "",SUM('3.Weekly Hours &amp; Wage Activity'!AI140:BF140))</f>
        <v/>
      </c>
      <c r="V140" s="489" t="str">
        <f>IF(U140 = "", "",SUM(IF(COUNTIF('3.Weekly Hours &amp; Wage Activity'!J140:Q140, "&lt;&gt;FT") = 0, COLUMNS('3.Weekly Hours &amp; Wage Activity'!J140:AG140) * 40, '3.Weekly Hours &amp; Wage Activity'!J140:AG140)))</f>
        <v/>
      </c>
      <c r="W140" s="490" t="str">
        <f t="shared" si="13"/>
        <v/>
      </c>
      <c r="X140" s="553" t="str">
        <f t="shared" si="15"/>
        <v/>
      </c>
      <c r="Y140" s="491" t="str">
        <f t="shared" si="16"/>
        <v/>
      </c>
      <c r="Z140" s="490">
        <f t="shared" si="14"/>
        <v>0</v>
      </c>
      <c r="AA140" s="377">
        <f t="shared" si="17"/>
        <v>0</v>
      </c>
    </row>
    <row r="141" spans="2:27" x14ac:dyDescent="0.25">
      <c r="B141" s="56">
        <f>IF('3.Weekly Hours &amp; Wage Activity'!B141 &lt;&gt;"", '3.Weekly Hours &amp; Wage Activity'!B141,"")</f>
        <v>0</v>
      </c>
      <c r="C141" s="56">
        <f>IF('3.Weekly Hours &amp; Wage Activity'!C141 &lt;&gt;"", '3.Weekly Hours &amp; Wage Activity'!C141,"")</f>
        <v>0</v>
      </c>
      <c r="D141" s="57" t="str">
        <f>IF('3.Weekly Hours &amp; Wage Activity'!D141 &lt;&gt;"", '3.Weekly Hours &amp; Wage Activity'!D141,"")</f>
        <v/>
      </c>
      <c r="E141" s="56" t="str">
        <f>IF('3.Weekly Hours &amp; Wage Activity'!E141 &lt;&gt;"", '3.Weekly Hours &amp; Wage Activity'!E141,"")</f>
        <v/>
      </c>
      <c r="F141" s="353" t="str">
        <f>IF('3.Weekly Hours &amp; Wage Activity'!F141 &lt;&gt;"", '3.Weekly Hours &amp; Wage Activity'!F141,"")</f>
        <v/>
      </c>
      <c r="G141" s="58" t="str">
        <f>IF('3.Weekly Hours &amp; Wage Activity'!G141 &lt;&gt;"", '3.Weekly Hours &amp; Wage Activity'!G141,"")</f>
        <v/>
      </c>
      <c r="H141" s="58" t="str">
        <f>IF('2.Census &amp; Reference Benchmarks'!H141 = "", "", '2.Census &amp; Reference Benchmarks'!H141)</f>
        <v/>
      </c>
      <c r="I141" s="58" t="str">
        <f>IF('3.Weekly Hours &amp; Wage Activity'!H141 &lt;&gt;"", '3.Weekly Hours &amp; Wage Activity'!H141,"")</f>
        <v/>
      </c>
      <c r="J141" s="374" t="str">
        <f>IF('3.Weekly Hours &amp; Wage Activity'!I141 &lt;&gt;"", '3.Weekly Hours &amp; Wage Activity'!I141,"")</f>
        <v/>
      </c>
      <c r="K141" s="376" t="str">
        <f>IF('7.Safe Harbor Input Data &amp; Calc'!Q143 &lt;&gt; "", '7.Safe Harbor Input Data &amp; Calc'!Q143, "")</f>
        <v>No</v>
      </c>
      <c r="L141" s="59" t="str">
        <f>IF('2.Census &amp; Reference Benchmarks'!T141&lt;&gt; "",'2.Census &amp; Reference Benchmarks'!T141,"")</f>
        <v/>
      </c>
      <c r="M141" s="35">
        <f>IF('2.Census &amp; Reference Benchmarks'!M141 = "", 0,'2.Census &amp; Reference Benchmarks'!M141)</f>
        <v>0</v>
      </c>
      <c r="N141" s="366">
        <f>IF('5. Wage &amp; FTE Reductions'!BC141 = "", 0,'5. Wage &amp; FTE Reductions'!BC141)</f>
        <v>0</v>
      </c>
      <c r="O141" s="35">
        <f>IF('2.Census &amp; Reference Benchmarks'!P141 = "", 0,'2.Census &amp; Reference Benchmarks'!P141)</f>
        <v>0</v>
      </c>
      <c r="P141" s="367">
        <f>IF('5. Wage &amp; FTE Reductions'!BE141 = "", 0, '5. Wage &amp; FTE Reductions'!BE141)</f>
        <v>0</v>
      </c>
      <c r="Q141" s="60">
        <f>IF('2.Census &amp; Reference Benchmarks'!S141 = "", 0, '2.Census &amp; Reference Benchmarks'!S141)</f>
        <v>0</v>
      </c>
      <c r="R141" s="367">
        <f>IF('2.Census &amp; Reference Benchmarks'!Q141="FT",IF(OR(G141 &lt;= DATEVALUE("3/1/2020"), G141 = ""),177.14,( (IF(OR(I141 = "", I141 &gt; DATEVALUE("3/31/2020")), DATEVALUE("3/31/2020"),I141) -G141)/ 31) *177.14),IF('2.Census &amp; Reference Benchmarks'!R141="",0,'2.Census &amp; Reference Benchmarks'!R141))</f>
        <v>0</v>
      </c>
      <c r="S141" s="488" t="str">
        <f>IFERROR(IF(AND( I141 &lt; '1. Summary for SBA'!$J$7,'1. Summary for SBA'!$J$7 &lt;&gt; ""),0,IF(K141 = "Yes", 0,IF(OR(R141= "", R141 + P141+N141 = 0),"",(M141+O141+Q141)/(R141+P141+N141)))),0)</f>
        <v/>
      </c>
      <c r="T141" s="488" t="str">
        <f t="shared" si="12"/>
        <v/>
      </c>
      <c r="U141" s="488" t="str">
        <f>IF(T141 = "", "",SUM('3.Weekly Hours &amp; Wage Activity'!AI141:BF141))</f>
        <v/>
      </c>
      <c r="V141" s="489" t="str">
        <f>IF(U141 = "", "",SUM(IF(COUNTIF('3.Weekly Hours &amp; Wage Activity'!J141:Q141, "&lt;&gt;FT") = 0, COLUMNS('3.Weekly Hours &amp; Wage Activity'!J141:AG141) * 40, '3.Weekly Hours &amp; Wage Activity'!J141:AG141)))</f>
        <v/>
      </c>
      <c r="W141" s="490" t="str">
        <f t="shared" si="13"/>
        <v/>
      </c>
      <c r="X141" s="553" t="str">
        <f t="shared" si="15"/>
        <v/>
      </c>
      <c r="Y141" s="491" t="str">
        <f t="shared" si="16"/>
        <v/>
      </c>
      <c r="Z141" s="490">
        <f t="shared" si="14"/>
        <v>0</v>
      </c>
      <c r="AA141" s="377">
        <f t="shared" si="17"/>
        <v>0</v>
      </c>
    </row>
    <row r="142" spans="2:27" x14ac:dyDescent="0.25">
      <c r="B142" s="56">
        <f>IF('3.Weekly Hours &amp; Wage Activity'!B142 &lt;&gt;"", '3.Weekly Hours &amp; Wage Activity'!B142,"")</f>
        <v>0</v>
      </c>
      <c r="C142" s="56">
        <f>IF('3.Weekly Hours &amp; Wage Activity'!C142 &lt;&gt;"", '3.Weekly Hours &amp; Wage Activity'!C142,"")</f>
        <v>0</v>
      </c>
      <c r="D142" s="57" t="str">
        <f>IF('3.Weekly Hours &amp; Wage Activity'!D142 &lt;&gt;"", '3.Weekly Hours &amp; Wage Activity'!D142,"")</f>
        <v/>
      </c>
      <c r="E142" s="56" t="str">
        <f>IF('3.Weekly Hours &amp; Wage Activity'!E142 &lt;&gt;"", '3.Weekly Hours &amp; Wage Activity'!E142,"")</f>
        <v/>
      </c>
      <c r="F142" s="353" t="str">
        <f>IF('3.Weekly Hours &amp; Wage Activity'!F142 &lt;&gt;"", '3.Weekly Hours &amp; Wage Activity'!F142,"")</f>
        <v/>
      </c>
      <c r="G142" s="58" t="str">
        <f>IF('3.Weekly Hours &amp; Wage Activity'!G142 &lt;&gt;"", '3.Weekly Hours &amp; Wage Activity'!G142,"")</f>
        <v/>
      </c>
      <c r="H142" s="58" t="str">
        <f>IF('2.Census &amp; Reference Benchmarks'!H142 = "", "", '2.Census &amp; Reference Benchmarks'!H142)</f>
        <v/>
      </c>
      <c r="I142" s="58" t="str">
        <f>IF('3.Weekly Hours &amp; Wage Activity'!H142 &lt;&gt;"", '3.Weekly Hours &amp; Wage Activity'!H142,"")</f>
        <v/>
      </c>
      <c r="J142" s="374" t="str">
        <f>IF('3.Weekly Hours &amp; Wage Activity'!I142 &lt;&gt;"", '3.Weekly Hours &amp; Wage Activity'!I142,"")</f>
        <v/>
      </c>
      <c r="K142" s="376" t="str">
        <f>IF('7.Safe Harbor Input Data &amp; Calc'!Q144 &lt;&gt; "", '7.Safe Harbor Input Data &amp; Calc'!Q144, "")</f>
        <v>No</v>
      </c>
      <c r="L142" s="59" t="str">
        <f>IF('2.Census &amp; Reference Benchmarks'!T142&lt;&gt; "",'2.Census &amp; Reference Benchmarks'!T142,"")</f>
        <v/>
      </c>
      <c r="M142" s="35">
        <f>IF('2.Census &amp; Reference Benchmarks'!M142 = "", 0,'2.Census &amp; Reference Benchmarks'!M142)</f>
        <v>0</v>
      </c>
      <c r="N142" s="366">
        <f>IF('5. Wage &amp; FTE Reductions'!BC142 = "", 0,'5. Wage &amp; FTE Reductions'!BC142)</f>
        <v>0</v>
      </c>
      <c r="O142" s="35">
        <f>IF('2.Census &amp; Reference Benchmarks'!P142 = "", 0,'2.Census &amp; Reference Benchmarks'!P142)</f>
        <v>0</v>
      </c>
      <c r="P142" s="367">
        <f>IF('5. Wage &amp; FTE Reductions'!BE142 = "", 0, '5. Wage &amp; FTE Reductions'!BE142)</f>
        <v>0</v>
      </c>
      <c r="Q142" s="60">
        <f>IF('2.Census &amp; Reference Benchmarks'!S142 = "", 0, '2.Census &amp; Reference Benchmarks'!S142)</f>
        <v>0</v>
      </c>
      <c r="R142" s="367">
        <f>IF('2.Census &amp; Reference Benchmarks'!Q142="FT",IF(OR(G142 &lt;= DATEVALUE("3/1/2020"), G142 = ""),177.14,( (IF(OR(I142 = "", I142 &gt; DATEVALUE("3/31/2020")), DATEVALUE("3/31/2020"),I142) -G142)/ 31) *177.14),IF('2.Census &amp; Reference Benchmarks'!R142="",0,'2.Census &amp; Reference Benchmarks'!R142))</f>
        <v>0</v>
      </c>
      <c r="S142" s="488" t="str">
        <f>IFERROR(IF(AND( I142 &lt; '1. Summary for SBA'!$J$7,'1. Summary for SBA'!$J$7 &lt;&gt; ""),0,IF(K142 = "Yes", 0,IF(OR(R142= "", R142 + P142+N142 = 0),"",(M142+O142+Q142)/(R142+P142+N142)))),0)</f>
        <v/>
      </c>
      <c r="T142" s="488" t="str">
        <f t="shared" si="12"/>
        <v/>
      </c>
      <c r="U142" s="488" t="str">
        <f>IF(T142 = "", "",SUM('3.Weekly Hours &amp; Wage Activity'!AI142:BF142))</f>
        <v/>
      </c>
      <c r="V142" s="489" t="str">
        <f>IF(U142 = "", "",SUM(IF(COUNTIF('3.Weekly Hours &amp; Wage Activity'!J142:Q142, "&lt;&gt;FT") = 0, COLUMNS('3.Weekly Hours &amp; Wage Activity'!J142:AG142) * 40, '3.Weekly Hours &amp; Wage Activity'!J142:AG142)))</f>
        <v/>
      </c>
      <c r="W142" s="490" t="str">
        <f t="shared" si="13"/>
        <v/>
      </c>
      <c r="X142" s="553" t="str">
        <f t="shared" si="15"/>
        <v/>
      </c>
      <c r="Y142" s="491" t="str">
        <f t="shared" si="16"/>
        <v/>
      </c>
      <c r="Z142" s="490">
        <f t="shared" si="14"/>
        <v>0</v>
      </c>
      <c r="AA142" s="377">
        <f t="shared" si="17"/>
        <v>0</v>
      </c>
    </row>
    <row r="143" spans="2:27" x14ac:dyDescent="0.25">
      <c r="B143" s="56">
        <f>IF('3.Weekly Hours &amp; Wage Activity'!B143 &lt;&gt;"", '3.Weekly Hours &amp; Wage Activity'!B143,"")</f>
        <v>0</v>
      </c>
      <c r="C143" s="56">
        <f>IF('3.Weekly Hours &amp; Wage Activity'!C143 &lt;&gt;"", '3.Weekly Hours &amp; Wage Activity'!C143,"")</f>
        <v>0</v>
      </c>
      <c r="D143" s="57" t="str">
        <f>IF('3.Weekly Hours &amp; Wage Activity'!D143 &lt;&gt;"", '3.Weekly Hours &amp; Wage Activity'!D143,"")</f>
        <v/>
      </c>
      <c r="E143" s="56" t="str">
        <f>IF('3.Weekly Hours &amp; Wage Activity'!E143 &lt;&gt;"", '3.Weekly Hours &amp; Wage Activity'!E143,"")</f>
        <v/>
      </c>
      <c r="F143" s="353" t="str">
        <f>IF('3.Weekly Hours &amp; Wage Activity'!F143 &lt;&gt;"", '3.Weekly Hours &amp; Wage Activity'!F143,"")</f>
        <v/>
      </c>
      <c r="G143" s="58" t="str">
        <f>IF('3.Weekly Hours &amp; Wage Activity'!G143 &lt;&gt;"", '3.Weekly Hours &amp; Wage Activity'!G143,"")</f>
        <v/>
      </c>
      <c r="H143" s="58" t="str">
        <f>IF('2.Census &amp; Reference Benchmarks'!H143 = "", "", '2.Census &amp; Reference Benchmarks'!H143)</f>
        <v/>
      </c>
      <c r="I143" s="58" t="str">
        <f>IF('3.Weekly Hours &amp; Wage Activity'!H143 &lt;&gt;"", '3.Weekly Hours &amp; Wage Activity'!H143,"")</f>
        <v/>
      </c>
      <c r="J143" s="374" t="str">
        <f>IF('3.Weekly Hours &amp; Wage Activity'!I143 &lt;&gt;"", '3.Weekly Hours &amp; Wage Activity'!I143,"")</f>
        <v/>
      </c>
      <c r="K143" s="376" t="str">
        <f>IF('7.Safe Harbor Input Data &amp; Calc'!Q145 &lt;&gt; "", '7.Safe Harbor Input Data &amp; Calc'!Q145, "")</f>
        <v>No</v>
      </c>
      <c r="L143" s="59" t="str">
        <f>IF('2.Census &amp; Reference Benchmarks'!T143&lt;&gt; "",'2.Census &amp; Reference Benchmarks'!T143,"")</f>
        <v/>
      </c>
      <c r="M143" s="35">
        <f>IF('2.Census &amp; Reference Benchmarks'!M143 = "", 0,'2.Census &amp; Reference Benchmarks'!M143)</f>
        <v>0</v>
      </c>
      <c r="N143" s="366">
        <f>IF('5. Wage &amp; FTE Reductions'!BC143 = "", 0,'5. Wage &amp; FTE Reductions'!BC143)</f>
        <v>0</v>
      </c>
      <c r="O143" s="35">
        <f>IF('2.Census &amp; Reference Benchmarks'!P143 = "", 0,'2.Census &amp; Reference Benchmarks'!P143)</f>
        <v>0</v>
      </c>
      <c r="P143" s="367">
        <f>IF('5. Wage &amp; FTE Reductions'!BE143 = "", 0, '5. Wage &amp; FTE Reductions'!BE143)</f>
        <v>0</v>
      </c>
      <c r="Q143" s="60">
        <f>IF('2.Census &amp; Reference Benchmarks'!S143 = "", 0, '2.Census &amp; Reference Benchmarks'!S143)</f>
        <v>0</v>
      </c>
      <c r="R143" s="367">
        <f>IF('2.Census &amp; Reference Benchmarks'!Q143="FT",IF(OR(G143 &lt;= DATEVALUE("3/1/2020"), G143 = ""),177.14,( (IF(OR(I143 = "", I143 &gt; DATEVALUE("3/31/2020")), DATEVALUE("3/31/2020"),I143) -G143)/ 31) *177.14),IF('2.Census &amp; Reference Benchmarks'!R143="",0,'2.Census &amp; Reference Benchmarks'!R143))</f>
        <v>0</v>
      </c>
      <c r="S143" s="488" t="str">
        <f>IFERROR(IF(AND( I143 &lt; '1. Summary for SBA'!$J$7,'1. Summary for SBA'!$J$7 &lt;&gt; ""),0,IF(K143 = "Yes", 0,IF(OR(R143= "", R143 + P143+N143 = 0),"",(M143+O143+Q143)/(R143+P143+N143)))),0)</f>
        <v/>
      </c>
      <c r="T143" s="488" t="str">
        <f t="shared" si="12"/>
        <v/>
      </c>
      <c r="U143" s="488" t="str">
        <f>IF(T143 = "", "",SUM('3.Weekly Hours &amp; Wage Activity'!AI143:BF143))</f>
        <v/>
      </c>
      <c r="V143" s="489" t="str">
        <f>IF(U143 = "", "",SUM(IF(COUNTIF('3.Weekly Hours &amp; Wage Activity'!J143:Q143, "&lt;&gt;FT") = 0, COLUMNS('3.Weekly Hours &amp; Wage Activity'!J143:AG143) * 40, '3.Weekly Hours &amp; Wage Activity'!J143:AG143)))</f>
        <v/>
      </c>
      <c r="W143" s="490" t="str">
        <f t="shared" si="13"/>
        <v/>
      </c>
      <c r="X143" s="553" t="str">
        <f t="shared" si="15"/>
        <v/>
      </c>
      <c r="Y143" s="491" t="str">
        <f t="shared" si="16"/>
        <v/>
      </c>
      <c r="Z143" s="490">
        <f t="shared" si="14"/>
        <v>0</v>
      </c>
      <c r="AA143" s="377">
        <f t="shared" si="17"/>
        <v>0</v>
      </c>
    </row>
    <row r="144" spans="2:27" x14ac:dyDescent="0.25">
      <c r="B144" s="56">
        <f>IF('3.Weekly Hours &amp; Wage Activity'!B144 &lt;&gt;"", '3.Weekly Hours &amp; Wage Activity'!B144,"")</f>
        <v>0</v>
      </c>
      <c r="C144" s="56">
        <f>IF('3.Weekly Hours &amp; Wage Activity'!C144 &lt;&gt;"", '3.Weekly Hours &amp; Wage Activity'!C144,"")</f>
        <v>0</v>
      </c>
      <c r="D144" s="57" t="str">
        <f>IF('3.Weekly Hours &amp; Wage Activity'!D144 &lt;&gt;"", '3.Weekly Hours &amp; Wage Activity'!D144,"")</f>
        <v/>
      </c>
      <c r="E144" s="56" t="str">
        <f>IF('3.Weekly Hours &amp; Wage Activity'!E144 &lt;&gt;"", '3.Weekly Hours &amp; Wage Activity'!E144,"")</f>
        <v/>
      </c>
      <c r="F144" s="353" t="str">
        <f>IF('3.Weekly Hours &amp; Wage Activity'!F144 &lt;&gt;"", '3.Weekly Hours &amp; Wage Activity'!F144,"")</f>
        <v/>
      </c>
      <c r="G144" s="58" t="str">
        <f>IF('3.Weekly Hours &amp; Wage Activity'!G144 &lt;&gt;"", '3.Weekly Hours &amp; Wage Activity'!G144,"")</f>
        <v/>
      </c>
      <c r="H144" s="58" t="str">
        <f>IF('2.Census &amp; Reference Benchmarks'!H144 = "", "", '2.Census &amp; Reference Benchmarks'!H144)</f>
        <v/>
      </c>
      <c r="I144" s="58" t="str">
        <f>IF('3.Weekly Hours &amp; Wage Activity'!H144 &lt;&gt;"", '3.Weekly Hours &amp; Wage Activity'!H144,"")</f>
        <v/>
      </c>
      <c r="J144" s="374" t="str">
        <f>IF('3.Weekly Hours &amp; Wage Activity'!I144 &lt;&gt;"", '3.Weekly Hours &amp; Wage Activity'!I144,"")</f>
        <v/>
      </c>
      <c r="K144" s="376" t="str">
        <f>IF('7.Safe Harbor Input Data &amp; Calc'!Q146 &lt;&gt; "", '7.Safe Harbor Input Data &amp; Calc'!Q146, "")</f>
        <v>No</v>
      </c>
      <c r="L144" s="59" t="str">
        <f>IF('2.Census &amp; Reference Benchmarks'!T144&lt;&gt; "",'2.Census &amp; Reference Benchmarks'!T144,"")</f>
        <v/>
      </c>
      <c r="M144" s="35">
        <f>IF('2.Census &amp; Reference Benchmarks'!M144 = "", 0,'2.Census &amp; Reference Benchmarks'!M144)</f>
        <v>0</v>
      </c>
      <c r="N144" s="366">
        <f>IF('5. Wage &amp; FTE Reductions'!BC144 = "", 0,'5. Wage &amp; FTE Reductions'!BC144)</f>
        <v>0</v>
      </c>
      <c r="O144" s="35">
        <f>IF('2.Census &amp; Reference Benchmarks'!P144 = "", 0,'2.Census &amp; Reference Benchmarks'!P144)</f>
        <v>0</v>
      </c>
      <c r="P144" s="367">
        <f>IF('5. Wage &amp; FTE Reductions'!BE144 = "", 0, '5. Wage &amp; FTE Reductions'!BE144)</f>
        <v>0</v>
      </c>
      <c r="Q144" s="60">
        <f>IF('2.Census &amp; Reference Benchmarks'!S144 = "", 0, '2.Census &amp; Reference Benchmarks'!S144)</f>
        <v>0</v>
      </c>
      <c r="R144" s="367">
        <f>IF('2.Census &amp; Reference Benchmarks'!Q144="FT",IF(OR(G144 &lt;= DATEVALUE("3/1/2020"), G144 = ""),177.14,( (IF(OR(I144 = "", I144 &gt; DATEVALUE("3/31/2020")), DATEVALUE("3/31/2020"),I144) -G144)/ 31) *177.14),IF('2.Census &amp; Reference Benchmarks'!R144="",0,'2.Census &amp; Reference Benchmarks'!R144))</f>
        <v>0</v>
      </c>
      <c r="S144" s="488" t="str">
        <f>IFERROR(IF(AND( I144 &lt; '1. Summary for SBA'!$J$7,'1. Summary for SBA'!$J$7 &lt;&gt; ""),0,IF(K144 = "Yes", 0,IF(OR(R144= "", R144 + P144+N144 = 0),"",(M144+O144+Q144)/(R144+P144+N144)))),0)</f>
        <v/>
      </c>
      <c r="T144" s="488" t="str">
        <f t="shared" si="12"/>
        <v/>
      </c>
      <c r="U144" s="488" t="str">
        <f>IF(T144 = "", "",SUM('3.Weekly Hours &amp; Wage Activity'!AI144:BF144))</f>
        <v/>
      </c>
      <c r="V144" s="489" t="str">
        <f>IF(U144 = "", "",SUM(IF(COUNTIF('3.Weekly Hours &amp; Wage Activity'!J144:Q144, "&lt;&gt;FT") = 0, COLUMNS('3.Weekly Hours &amp; Wage Activity'!J144:AG144) * 40, '3.Weekly Hours &amp; Wage Activity'!J144:AG144)))</f>
        <v/>
      </c>
      <c r="W144" s="490" t="str">
        <f t="shared" si="13"/>
        <v/>
      </c>
      <c r="X144" s="553" t="str">
        <f t="shared" si="15"/>
        <v/>
      </c>
      <c r="Y144" s="491" t="str">
        <f t="shared" si="16"/>
        <v/>
      </c>
      <c r="Z144" s="490">
        <f t="shared" si="14"/>
        <v>0</v>
      </c>
      <c r="AA144" s="377">
        <f t="shared" si="17"/>
        <v>0</v>
      </c>
    </row>
    <row r="145" spans="2:27" x14ac:dyDescent="0.25">
      <c r="B145" s="56">
        <f>IF('3.Weekly Hours &amp; Wage Activity'!B145 &lt;&gt;"", '3.Weekly Hours &amp; Wage Activity'!B145,"")</f>
        <v>0</v>
      </c>
      <c r="C145" s="56">
        <f>IF('3.Weekly Hours &amp; Wage Activity'!C145 &lt;&gt;"", '3.Weekly Hours &amp; Wage Activity'!C145,"")</f>
        <v>0</v>
      </c>
      <c r="D145" s="57" t="str">
        <f>IF('3.Weekly Hours &amp; Wage Activity'!D145 &lt;&gt;"", '3.Weekly Hours &amp; Wage Activity'!D145,"")</f>
        <v/>
      </c>
      <c r="E145" s="56" t="str">
        <f>IF('3.Weekly Hours &amp; Wage Activity'!E145 &lt;&gt;"", '3.Weekly Hours &amp; Wage Activity'!E145,"")</f>
        <v/>
      </c>
      <c r="F145" s="353" t="str">
        <f>IF('3.Weekly Hours &amp; Wage Activity'!F145 &lt;&gt;"", '3.Weekly Hours &amp; Wage Activity'!F145,"")</f>
        <v/>
      </c>
      <c r="G145" s="58" t="str">
        <f>IF('3.Weekly Hours &amp; Wage Activity'!G145 &lt;&gt;"", '3.Weekly Hours &amp; Wage Activity'!G145,"")</f>
        <v/>
      </c>
      <c r="H145" s="58" t="str">
        <f>IF('2.Census &amp; Reference Benchmarks'!H145 = "", "", '2.Census &amp; Reference Benchmarks'!H145)</f>
        <v/>
      </c>
      <c r="I145" s="58" t="str">
        <f>IF('3.Weekly Hours &amp; Wage Activity'!H145 &lt;&gt;"", '3.Weekly Hours &amp; Wage Activity'!H145,"")</f>
        <v/>
      </c>
      <c r="J145" s="374" t="str">
        <f>IF('3.Weekly Hours &amp; Wage Activity'!I145 &lt;&gt;"", '3.Weekly Hours &amp; Wage Activity'!I145,"")</f>
        <v/>
      </c>
      <c r="K145" s="376" t="str">
        <f>IF('7.Safe Harbor Input Data &amp; Calc'!Q147 &lt;&gt; "", '7.Safe Harbor Input Data &amp; Calc'!Q147, "")</f>
        <v>No</v>
      </c>
      <c r="L145" s="59" t="str">
        <f>IF('2.Census &amp; Reference Benchmarks'!T145&lt;&gt; "",'2.Census &amp; Reference Benchmarks'!T145,"")</f>
        <v/>
      </c>
      <c r="M145" s="35">
        <f>IF('2.Census &amp; Reference Benchmarks'!M145 = "", 0,'2.Census &amp; Reference Benchmarks'!M145)</f>
        <v>0</v>
      </c>
      <c r="N145" s="366">
        <f>IF('5. Wage &amp; FTE Reductions'!BC145 = "", 0,'5. Wage &amp; FTE Reductions'!BC145)</f>
        <v>0</v>
      </c>
      <c r="O145" s="35">
        <f>IF('2.Census &amp; Reference Benchmarks'!P145 = "", 0,'2.Census &amp; Reference Benchmarks'!P145)</f>
        <v>0</v>
      </c>
      <c r="P145" s="367">
        <f>IF('5. Wage &amp; FTE Reductions'!BE145 = "", 0, '5. Wage &amp; FTE Reductions'!BE145)</f>
        <v>0</v>
      </c>
      <c r="Q145" s="60">
        <f>IF('2.Census &amp; Reference Benchmarks'!S145 = "", 0, '2.Census &amp; Reference Benchmarks'!S145)</f>
        <v>0</v>
      </c>
      <c r="R145" s="367">
        <f>IF('2.Census &amp; Reference Benchmarks'!Q145="FT",IF(OR(G145 &lt;= DATEVALUE("3/1/2020"), G145 = ""),177.14,( (IF(OR(I145 = "", I145 &gt; DATEVALUE("3/31/2020")), DATEVALUE("3/31/2020"),I145) -G145)/ 31) *177.14),IF('2.Census &amp; Reference Benchmarks'!R145="",0,'2.Census &amp; Reference Benchmarks'!R145))</f>
        <v>0</v>
      </c>
      <c r="S145" s="488" t="str">
        <f>IFERROR(IF(AND( I145 &lt; '1. Summary for SBA'!$J$7,'1. Summary for SBA'!$J$7 &lt;&gt; ""),0,IF(K145 = "Yes", 0,IF(OR(R145= "", R145 + P145+N145 = 0),"",(M145+O145+Q145)/(R145+P145+N145)))),0)</f>
        <v/>
      </c>
      <c r="T145" s="488" t="str">
        <f t="shared" si="12"/>
        <v/>
      </c>
      <c r="U145" s="488" t="str">
        <f>IF(T145 = "", "",SUM('3.Weekly Hours &amp; Wage Activity'!AI145:BF145))</f>
        <v/>
      </c>
      <c r="V145" s="489" t="str">
        <f>IF(U145 = "", "",SUM(IF(COUNTIF('3.Weekly Hours &amp; Wage Activity'!J145:Q145, "&lt;&gt;FT") = 0, COLUMNS('3.Weekly Hours &amp; Wage Activity'!J145:AG145) * 40, '3.Weekly Hours &amp; Wage Activity'!J145:AG145)))</f>
        <v/>
      </c>
      <c r="W145" s="490" t="str">
        <f t="shared" si="13"/>
        <v/>
      </c>
      <c r="X145" s="553" t="str">
        <f t="shared" si="15"/>
        <v/>
      </c>
      <c r="Y145" s="491" t="str">
        <f t="shared" si="16"/>
        <v/>
      </c>
      <c r="Z145" s="490">
        <f t="shared" si="14"/>
        <v>0</v>
      </c>
      <c r="AA145" s="377">
        <f t="shared" si="17"/>
        <v>0</v>
      </c>
    </row>
    <row r="146" spans="2:27" x14ac:dyDescent="0.25">
      <c r="B146" s="56">
        <f>IF('3.Weekly Hours &amp; Wage Activity'!B146 &lt;&gt;"", '3.Weekly Hours &amp; Wage Activity'!B146,"")</f>
        <v>0</v>
      </c>
      <c r="C146" s="56">
        <f>IF('3.Weekly Hours &amp; Wage Activity'!C146 &lt;&gt;"", '3.Weekly Hours &amp; Wage Activity'!C146,"")</f>
        <v>0</v>
      </c>
      <c r="D146" s="57" t="str">
        <f>IF('3.Weekly Hours &amp; Wage Activity'!D146 &lt;&gt;"", '3.Weekly Hours &amp; Wage Activity'!D146,"")</f>
        <v/>
      </c>
      <c r="E146" s="56" t="str">
        <f>IF('3.Weekly Hours &amp; Wage Activity'!E146 &lt;&gt;"", '3.Weekly Hours &amp; Wage Activity'!E146,"")</f>
        <v/>
      </c>
      <c r="F146" s="353" t="str">
        <f>IF('3.Weekly Hours &amp; Wage Activity'!F146 &lt;&gt;"", '3.Weekly Hours &amp; Wage Activity'!F146,"")</f>
        <v/>
      </c>
      <c r="G146" s="58" t="str">
        <f>IF('3.Weekly Hours &amp; Wage Activity'!G146 &lt;&gt;"", '3.Weekly Hours &amp; Wage Activity'!G146,"")</f>
        <v/>
      </c>
      <c r="H146" s="58" t="str">
        <f>IF('2.Census &amp; Reference Benchmarks'!H146 = "", "", '2.Census &amp; Reference Benchmarks'!H146)</f>
        <v/>
      </c>
      <c r="I146" s="58" t="str">
        <f>IF('3.Weekly Hours &amp; Wage Activity'!H146 &lt;&gt;"", '3.Weekly Hours &amp; Wage Activity'!H146,"")</f>
        <v/>
      </c>
      <c r="J146" s="374" t="str">
        <f>IF('3.Weekly Hours &amp; Wage Activity'!I146 &lt;&gt;"", '3.Weekly Hours &amp; Wage Activity'!I146,"")</f>
        <v/>
      </c>
      <c r="K146" s="376" t="str">
        <f>IF('7.Safe Harbor Input Data &amp; Calc'!Q148 &lt;&gt; "", '7.Safe Harbor Input Data &amp; Calc'!Q148, "")</f>
        <v>No</v>
      </c>
      <c r="L146" s="59" t="str">
        <f>IF('2.Census &amp; Reference Benchmarks'!T146&lt;&gt; "",'2.Census &amp; Reference Benchmarks'!T146,"")</f>
        <v/>
      </c>
      <c r="M146" s="35">
        <f>IF('2.Census &amp; Reference Benchmarks'!M146 = "", 0,'2.Census &amp; Reference Benchmarks'!M146)</f>
        <v>0</v>
      </c>
      <c r="N146" s="366">
        <f>IF('5. Wage &amp; FTE Reductions'!BC146 = "", 0,'5. Wage &amp; FTE Reductions'!BC146)</f>
        <v>0</v>
      </c>
      <c r="O146" s="35">
        <f>IF('2.Census &amp; Reference Benchmarks'!P146 = "", 0,'2.Census &amp; Reference Benchmarks'!P146)</f>
        <v>0</v>
      </c>
      <c r="P146" s="367">
        <f>IF('5. Wage &amp; FTE Reductions'!BE146 = "", 0, '5. Wage &amp; FTE Reductions'!BE146)</f>
        <v>0</v>
      </c>
      <c r="Q146" s="60">
        <f>IF('2.Census &amp; Reference Benchmarks'!S146 = "", 0, '2.Census &amp; Reference Benchmarks'!S146)</f>
        <v>0</v>
      </c>
      <c r="R146" s="367">
        <f>IF('2.Census &amp; Reference Benchmarks'!Q146="FT",IF(OR(G146 &lt;= DATEVALUE("3/1/2020"), G146 = ""),177.14,( (IF(OR(I146 = "", I146 &gt; DATEVALUE("3/31/2020")), DATEVALUE("3/31/2020"),I146) -G146)/ 31) *177.14),IF('2.Census &amp; Reference Benchmarks'!R146="",0,'2.Census &amp; Reference Benchmarks'!R146))</f>
        <v>0</v>
      </c>
      <c r="S146" s="488" t="str">
        <f>IFERROR(IF(AND( I146 &lt; '1. Summary for SBA'!$J$7,'1. Summary for SBA'!$J$7 &lt;&gt; ""),0,IF(K146 = "Yes", 0,IF(OR(R146= "", R146 + P146+N146 = 0),"",(M146+O146+Q146)/(R146+P146+N146)))),0)</f>
        <v/>
      </c>
      <c r="T146" s="488" t="str">
        <f t="shared" si="12"/>
        <v/>
      </c>
      <c r="U146" s="488" t="str">
        <f>IF(T146 = "", "",SUM('3.Weekly Hours &amp; Wage Activity'!AI146:BF146))</f>
        <v/>
      </c>
      <c r="V146" s="489" t="str">
        <f>IF(U146 = "", "",SUM(IF(COUNTIF('3.Weekly Hours &amp; Wage Activity'!J146:Q146, "&lt;&gt;FT") = 0, COLUMNS('3.Weekly Hours &amp; Wage Activity'!J146:AG146) * 40, '3.Weekly Hours &amp; Wage Activity'!J146:AG146)))</f>
        <v/>
      </c>
      <c r="W146" s="490" t="str">
        <f t="shared" si="13"/>
        <v/>
      </c>
      <c r="X146" s="553" t="str">
        <f t="shared" si="15"/>
        <v/>
      </c>
      <c r="Y146" s="491" t="str">
        <f t="shared" si="16"/>
        <v/>
      </c>
      <c r="Z146" s="490">
        <f t="shared" si="14"/>
        <v>0</v>
      </c>
      <c r="AA146" s="377">
        <f t="shared" si="17"/>
        <v>0</v>
      </c>
    </row>
    <row r="147" spans="2:27" x14ac:dyDescent="0.25">
      <c r="B147" s="56">
        <f>IF('3.Weekly Hours &amp; Wage Activity'!B147 &lt;&gt;"", '3.Weekly Hours &amp; Wage Activity'!B147,"")</f>
        <v>0</v>
      </c>
      <c r="C147" s="56">
        <f>IF('3.Weekly Hours &amp; Wage Activity'!C147 &lt;&gt;"", '3.Weekly Hours &amp; Wage Activity'!C147,"")</f>
        <v>0</v>
      </c>
      <c r="D147" s="57" t="str">
        <f>IF('3.Weekly Hours &amp; Wage Activity'!D147 &lt;&gt;"", '3.Weekly Hours &amp; Wage Activity'!D147,"")</f>
        <v/>
      </c>
      <c r="E147" s="56" t="str">
        <f>IF('3.Weekly Hours &amp; Wage Activity'!E147 &lt;&gt;"", '3.Weekly Hours &amp; Wage Activity'!E147,"")</f>
        <v/>
      </c>
      <c r="F147" s="353" t="str">
        <f>IF('3.Weekly Hours &amp; Wage Activity'!F147 &lt;&gt;"", '3.Weekly Hours &amp; Wage Activity'!F147,"")</f>
        <v/>
      </c>
      <c r="G147" s="58" t="str">
        <f>IF('3.Weekly Hours &amp; Wage Activity'!G147 &lt;&gt;"", '3.Weekly Hours &amp; Wage Activity'!G147,"")</f>
        <v/>
      </c>
      <c r="H147" s="58" t="str">
        <f>IF('2.Census &amp; Reference Benchmarks'!H147 = "", "", '2.Census &amp; Reference Benchmarks'!H147)</f>
        <v/>
      </c>
      <c r="I147" s="58" t="str">
        <f>IF('3.Weekly Hours &amp; Wage Activity'!H147 &lt;&gt;"", '3.Weekly Hours &amp; Wage Activity'!H147,"")</f>
        <v/>
      </c>
      <c r="J147" s="374" t="str">
        <f>IF('3.Weekly Hours &amp; Wage Activity'!I147 &lt;&gt;"", '3.Weekly Hours &amp; Wage Activity'!I147,"")</f>
        <v/>
      </c>
      <c r="K147" s="376" t="str">
        <f>IF('7.Safe Harbor Input Data &amp; Calc'!Q149 &lt;&gt; "", '7.Safe Harbor Input Data &amp; Calc'!Q149, "")</f>
        <v>No</v>
      </c>
      <c r="L147" s="59" t="str">
        <f>IF('2.Census &amp; Reference Benchmarks'!T147&lt;&gt; "",'2.Census &amp; Reference Benchmarks'!T147,"")</f>
        <v/>
      </c>
      <c r="M147" s="35">
        <f>IF('2.Census &amp; Reference Benchmarks'!M147 = "", 0,'2.Census &amp; Reference Benchmarks'!M147)</f>
        <v>0</v>
      </c>
      <c r="N147" s="366">
        <f>IF('5. Wage &amp; FTE Reductions'!BC147 = "", 0,'5. Wage &amp; FTE Reductions'!BC147)</f>
        <v>0</v>
      </c>
      <c r="O147" s="35">
        <f>IF('2.Census &amp; Reference Benchmarks'!P147 = "", 0,'2.Census &amp; Reference Benchmarks'!P147)</f>
        <v>0</v>
      </c>
      <c r="P147" s="367">
        <f>IF('5. Wage &amp; FTE Reductions'!BE147 = "", 0, '5. Wage &amp; FTE Reductions'!BE147)</f>
        <v>0</v>
      </c>
      <c r="Q147" s="60">
        <f>IF('2.Census &amp; Reference Benchmarks'!S147 = "", 0, '2.Census &amp; Reference Benchmarks'!S147)</f>
        <v>0</v>
      </c>
      <c r="R147" s="367">
        <f>IF('2.Census &amp; Reference Benchmarks'!Q147="FT",IF(OR(G147 &lt;= DATEVALUE("3/1/2020"), G147 = ""),177.14,( (IF(OR(I147 = "", I147 &gt; DATEVALUE("3/31/2020")), DATEVALUE("3/31/2020"),I147) -G147)/ 31) *177.14),IF('2.Census &amp; Reference Benchmarks'!R147="",0,'2.Census &amp; Reference Benchmarks'!R147))</f>
        <v>0</v>
      </c>
      <c r="S147" s="488" t="str">
        <f>IFERROR(IF(AND( I147 &lt; '1. Summary for SBA'!$J$7,'1. Summary for SBA'!$J$7 &lt;&gt; ""),0,IF(K147 = "Yes", 0,IF(OR(R147= "", R147 + P147+N147 = 0),"",(M147+O147+Q147)/(R147+P147+N147)))),0)</f>
        <v/>
      </c>
      <c r="T147" s="488" t="str">
        <f t="shared" si="12"/>
        <v/>
      </c>
      <c r="U147" s="488" t="str">
        <f>IF(T147 = "", "",SUM('3.Weekly Hours &amp; Wage Activity'!AI147:BF147))</f>
        <v/>
      </c>
      <c r="V147" s="489" t="str">
        <f>IF(U147 = "", "",SUM(IF(COUNTIF('3.Weekly Hours &amp; Wage Activity'!J147:Q147, "&lt;&gt;FT") = 0, COLUMNS('3.Weekly Hours &amp; Wage Activity'!J147:AG147) * 40, '3.Weekly Hours &amp; Wage Activity'!J147:AG147)))</f>
        <v/>
      </c>
      <c r="W147" s="490" t="str">
        <f t="shared" si="13"/>
        <v/>
      </c>
      <c r="X147" s="553" t="str">
        <f t="shared" si="15"/>
        <v/>
      </c>
      <c r="Y147" s="491" t="str">
        <f t="shared" si="16"/>
        <v/>
      </c>
      <c r="Z147" s="490">
        <f t="shared" si="14"/>
        <v>0</v>
      </c>
      <c r="AA147" s="377">
        <f t="shared" si="17"/>
        <v>0</v>
      </c>
    </row>
    <row r="148" spans="2:27" x14ac:dyDescent="0.25">
      <c r="B148" s="56">
        <f>IF('3.Weekly Hours &amp; Wage Activity'!B148 &lt;&gt;"", '3.Weekly Hours &amp; Wage Activity'!B148,"")</f>
        <v>0</v>
      </c>
      <c r="C148" s="56">
        <f>IF('3.Weekly Hours &amp; Wage Activity'!C148 &lt;&gt;"", '3.Weekly Hours &amp; Wage Activity'!C148,"")</f>
        <v>0</v>
      </c>
      <c r="D148" s="57" t="str">
        <f>IF('3.Weekly Hours &amp; Wage Activity'!D148 &lt;&gt;"", '3.Weekly Hours &amp; Wage Activity'!D148,"")</f>
        <v/>
      </c>
      <c r="E148" s="56" t="str">
        <f>IF('3.Weekly Hours &amp; Wage Activity'!E148 &lt;&gt;"", '3.Weekly Hours &amp; Wage Activity'!E148,"")</f>
        <v/>
      </c>
      <c r="F148" s="353" t="str">
        <f>IF('3.Weekly Hours &amp; Wage Activity'!F148 &lt;&gt;"", '3.Weekly Hours &amp; Wage Activity'!F148,"")</f>
        <v/>
      </c>
      <c r="G148" s="58" t="str">
        <f>IF('3.Weekly Hours &amp; Wage Activity'!G148 &lt;&gt;"", '3.Weekly Hours &amp; Wage Activity'!G148,"")</f>
        <v/>
      </c>
      <c r="H148" s="58" t="str">
        <f>IF('2.Census &amp; Reference Benchmarks'!H148 = "", "", '2.Census &amp; Reference Benchmarks'!H148)</f>
        <v/>
      </c>
      <c r="I148" s="58" t="str">
        <f>IF('3.Weekly Hours &amp; Wage Activity'!H148 &lt;&gt;"", '3.Weekly Hours &amp; Wage Activity'!H148,"")</f>
        <v/>
      </c>
      <c r="J148" s="374" t="str">
        <f>IF('3.Weekly Hours &amp; Wage Activity'!I148 &lt;&gt;"", '3.Weekly Hours &amp; Wage Activity'!I148,"")</f>
        <v/>
      </c>
      <c r="K148" s="376" t="str">
        <f>IF('7.Safe Harbor Input Data &amp; Calc'!Q150 &lt;&gt; "", '7.Safe Harbor Input Data &amp; Calc'!Q150, "")</f>
        <v>No</v>
      </c>
      <c r="L148" s="59" t="str">
        <f>IF('2.Census &amp; Reference Benchmarks'!T148&lt;&gt; "",'2.Census &amp; Reference Benchmarks'!T148,"")</f>
        <v/>
      </c>
      <c r="M148" s="35">
        <f>IF('2.Census &amp; Reference Benchmarks'!M148 = "", 0,'2.Census &amp; Reference Benchmarks'!M148)</f>
        <v>0</v>
      </c>
      <c r="N148" s="366">
        <f>IF('5. Wage &amp; FTE Reductions'!BC148 = "", 0,'5. Wage &amp; FTE Reductions'!BC148)</f>
        <v>0</v>
      </c>
      <c r="O148" s="35">
        <f>IF('2.Census &amp; Reference Benchmarks'!P148 = "", 0,'2.Census &amp; Reference Benchmarks'!P148)</f>
        <v>0</v>
      </c>
      <c r="P148" s="367">
        <f>IF('5. Wage &amp; FTE Reductions'!BE148 = "", 0, '5. Wage &amp; FTE Reductions'!BE148)</f>
        <v>0</v>
      </c>
      <c r="Q148" s="60">
        <f>IF('2.Census &amp; Reference Benchmarks'!S148 = "", 0, '2.Census &amp; Reference Benchmarks'!S148)</f>
        <v>0</v>
      </c>
      <c r="R148" s="367">
        <f>IF('2.Census &amp; Reference Benchmarks'!Q148="FT",IF(OR(G148 &lt;= DATEVALUE("3/1/2020"), G148 = ""),177.14,( (IF(OR(I148 = "", I148 &gt; DATEVALUE("3/31/2020")), DATEVALUE("3/31/2020"),I148) -G148)/ 31) *177.14),IF('2.Census &amp; Reference Benchmarks'!R148="",0,'2.Census &amp; Reference Benchmarks'!R148))</f>
        <v>0</v>
      </c>
      <c r="S148" s="488" t="str">
        <f>IFERROR(IF(AND( I148 &lt; '1. Summary for SBA'!$J$7,'1. Summary for SBA'!$J$7 &lt;&gt; ""),0,IF(K148 = "Yes", 0,IF(OR(R148= "", R148 + P148+N148 = 0),"",(M148+O148+Q148)/(R148+P148+N148)))),0)</f>
        <v/>
      </c>
      <c r="T148" s="488" t="str">
        <f t="shared" si="12"/>
        <v/>
      </c>
      <c r="U148" s="488" t="str">
        <f>IF(T148 = "", "",SUM('3.Weekly Hours &amp; Wage Activity'!AI148:BF148))</f>
        <v/>
      </c>
      <c r="V148" s="489" t="str">
        <f>IF(U148 = "", "",SUM(IF(COUNTIF('3.Weekly Hours &amp; Wage Activity'!J148:Q148, "&lt;&gt;FT") = 0, COLUMNS('3.Weekly Hours &amp; Wage Activity'!J148:AG148) * 40, '3.Weekly Hours &amp; Wage Activity'!J148:AG148)))</f>
        <v/>
      </c>
      <c r="W148" s="490" t="str">
        <f t="shared" si="13"/>
        <v/>
      </c>
      <c r="X148" s="553" t="str">
        <f t="shared" si="15"/>
        <v/>
      </c>
      <c r="Y148" s="491" t="str">
        <f t="shared" si="16"/>
        <v/>
      </c>
      <c r="Z148" s="490">
        <f t="shared" si="14"/>
        <v>0</v>
      </c>
      <c r="AA148" s="377">
        <f t="shared" si="17"/>
        <v>0</v>
      </c>
    </row>
    <row r="149" spans="2:27" x14ac:dyDescent="0.25">
      <c r="B149" s="56">
        <f>IF('3.Weekly Hours &amp; Wage Activity'!B149 &lt;&gt;"", '3.Weekly Hours &amp; Wage Activity'!B149,"")</f>
        <v>0</v>
      </c>
      <c r="C149" s="56">
        <f>IF('3.Weekly Hours &amp; Wage Activity'!C149 &lt;&gt;"", '3.Weekly Hours &amp; Wage Activity'!C149,"")</f>
        <v>0</v>
      </c>
      <c r="D149" s="57" t="str">
        <f>IF('3.Weekly Hours &amp; Wage Activity'!D149 &lt;&gt;"", '3.Weekly Hours &amp; Wage Activity'!D149,"")</f>
        <v/>
      </c>
      <c r="E149" s="56" t="str">
        <f>IF('3.Weekly Hours &amp; Wage Activity'!E149 &lt;&gt;"", '3.Weekly Hours &amp; Wage Activity'!E149,"")</f>
        <v/>
      </c>
      <c r="F149" s="353" t="str">
        <f>IF('3.Weekly Hours &amp; Wage Activity'!F149 &lt;&gt;"", '3.Weekly Hours &amp; Wage Activity'!F149,"")</f>
        <v/>
      </c>
      <c r="G149" s="58" t="str">
        <f>IF('3.Weekly Hours &amp; Wage Activity'!G149 &lt;&gt;"", '3.Weekly Hours &amp; Wage Activity'!G149,"")</f>
        <v/>
      </c>
      <c r="H149" s="58" t="str">
        <f>IF('2.Census &amp; Reference Benchmarks'!H149 = "", "", '2.Census &amp; Reference Benchmarks'!H149)</f>
        <v/>
      </c>
      <c r="I149" s="58" t="str">
        <f>IF('3.Weekly Hours &amp; Wage Activity'!H149 &lt;&gt;"", '3.Weekly Hours &amp; Wage Activity'!H149,"")</f>
        <v/>
      </c>
      <c r="J149" s="374" t="str">
        <f>IF('3.Weekly Hours &amp; Wage Activity'!I149 &lt;&gt;"", '3.Weekly Hours &amp; Wage Activity'!I149,"")</f>
        <v/>
      </c>
      <c r="K149" s="376" t="str">
        <f>IF('7.Safe Harbor Input Data &amp; Calc'!Q151 &lt;&gt; "", '7.Safe Harbor Input Data &amp; Calc'!Q151, "")</f>
        <v>No</v>
      </c>
      <c r="L149" s="59" t="str">
        <f>IF('2.Census &amp; Reference Benchmarks'!T149&lt;&gt; "",'2.Census &amp; Reference Benchmarks'!T149,"")</f>
        <v/>
      </c>
      <c r="M149" s="35">
        <f>IF('2.Census &amp; Reference Benchmarks'!M149 = "", 0,'2.Census &amp; Reference Benchmarks'!M149)</f>
        <v>0</v>
      </c>
      <c r="N149" s="366">
        <f>IF('5. Wage &amp; FTE Reductions'!BC149 = "", 0,'5. Wage &amp; FTE Reductions'!BC149)</f>
        <v>0</v>
      </c>
      <c r="O149" s="35">
        <f>IF('2.Census &amp; Reference Benchmarks'!P149 = "", 0,'2.Census &amp; Reference Benchmarks'!P149)</f>
        <v>0</v>
      </c>
      <c r="P149" s="367">
        <f>IF('5. Wage &amp; FTE Reductions'!BE149 = "", 0, '5. Wage &amp; FTE Reductions'!BE149)</f>
        <v>0</v>
      </c>
      <c r="Q149" s="60">
        <f>IF('2.Census &amp; Reference Benchmarks'!S149 = "", 0, '2.Census &amp; Reference Benchmarks'!S149)</f>
        <v>0</v>
      </c>
      <c r="R149" s="367">
        <f>IF('2.Census &amp; Reference Benchmarks'!Q149="FT",IF(OR(G149 &lt;= DATEVALUE("3/1/2020"), G149 = ""),177.14,( (IF(OR(I149 = "", I149 &gt; DATEVALUE("3/31/2020")), DATEVALUE("3/31/2020"),I149) -G149)/ 31) *177.14),IF('2.Census &amp; Reference Benchmarks'!R149="",0,'2.Census &amp; Reference Benchmarks'!R149))</f>
        <v>0</v>
      </c>
      <c r="S149" s="488" t="str">
        <f>IFERROR(IF(AND( I149 &lt; '1. Summary for SBA'!$J$7,'1. Summary for SBA'!$J$7 &lt;&gt; ""),0,IF(K149 = "Yes", 0,IF(OR(R149= "", R149 + P149+N149 = 0),"",(M149+O149+Q149)/(R149+P149+N149)))),0)</f>
        <v/>
      </c>
      <c r="T149" s="488" t="str">
        <f t="shared" si="12"/>
        <v/>
      </c>
      <c r="U149" s="488" t="str">
        <f>IF(T149 = "", "",SUM('3.Weekly Hours &amp; Wage Activity'!AI149:BF149))</f>
        <v/>
      </c>
      <c r="V149" s="489" t="str">
        <f>IF(U149 = "", "",SUM(IF(COUNTIF('3.Weekly Hours &amp; Wage Activity'!J149:Q149, "&lt;&gt;FT") = 0, COLUMNS('3.Weekly Hours &amp; Wage Activity'!J149:AG149) * 40, '3.Weekly Hours &amp; Wage Activity'!J149:AG149)))</f>
        <v/>
      </c>
      <c r="W149" s="490" t="str">
        <f t="shared" si="13"/>
        <v/>
      </c>
      <c r="X149" s="553" t="str">
        <f t="shared" si="15"/>
        <v/>
      </c>
      <c r="Y149" s="491" t="str">
        <f t="shared" si="16"/>
        <v/>
      </c>
      <c r="Z149" s="490">
        <f t="shared" si="14"/>
        <v>0</v>
      </c>
      <c r="AA149" s="377">
        <f t="shared" si="17"/>
        <v>0</v>
      </c>
    </row>
    <row r="150" spans="2:27" x14ac:dyDescent="0.25">
      <c r="B150" s="56">
        <f>IF('3.Weekly Hours &amp; Wage Activity'!B150 &lt;&gt;"", '3.Weekly Hours &amp; Wage Activity'!B150,"")</f>
        <v>0</v>
      </c>
      <c r="C150" s="56">
        <f>IF('3.Weekly Hours &amp; Wage Activity'!C150 &lt;&gt;"", '3.Weekly Hours &amp; Wage Activity'!C150,"")</f>
        <v>0</v>
      </c>
      <c r="D150" s="57" t="str">
        <f>IF('3.Weekly Hours &amp; Wage Activity'!D150 &lt;&gt;"", '3.Weekly Hours &amp; Wage Activity'!D150,"")</f>
        <v/>
      </c>
      <c r="E150" s="56" t="str">
        <f>IF('3.Weekly Hours &amp; Wage Activity'!E150 &lt;&gt;"", '3.Weekly Hours &amp; Wage Activity'!E150,"")</f>
        <v/>
      </c>
      <c r="F150" s="353" t="str">
        <f>IF('3.Weekly Hours &amp; Wage Activity'!F150 &lt;&gt;"", '3.Weekly Hours &amp; Wage Activity'!F150,"")</f>
        <v/>
      </c>
      <c r="G150" s="58" t="str">
        <f>IF('3.Weekly Hours &amp; Wage Activity'!G150 &lt;&gt;"", '3.Weekly Hours &amp; Wage Activity'!G150,"")</f>
        <v/>
      </c>
      <c r="H150" s="58" t="str">
        <f>IF('2.Census &amp; Reference Benchmarks'!H150 = "", "", '2.Census &amp; Reference Benchmarks'!H150)</f>
        <v/>
      </c>
      <c r="I150" s="58" t="str">
        <f>IF('3.Weekly Hours &amp; Wage Activity'!H150 &lt;&gt;"", '3.Weekly Hours &amp; Wage Activity'!H150,"")</f>
        <v/>
      </c>
      <c r="J150" s="374" t="str">
        <f>IF('3.Weekly Hours &amp; Wage Activity'!I150 &lt;&gt;"", '3.Weekly Hours &amp; Wage Activity'!I150,"")</f>
        <v/>
      </c>
      <c r="K150" s="376" t="str">
        <f>IF('7.Safe Harbor Input Data &amp; Calc'!Q152 &lt;&gt; "", '7.Safe Harbor Input Data &amp; Calc'!Q152, "")</f>
        <v>No</v>
      </c>
      <c r="L150" s="59" t="str">
        <f>IF('2.Census &amp; Reference Benchmarks'!T150&lt;&gt; "",'2.Census &amp; Reference Benchmarks'!T150,"")</f>
        <v/>
      </c>
      <c r="M150" s="35">
        <f>IF('2.Census &amp; Reference Benchmarks'!M150 = "", 0,'2.Census &amp; Reference Benchmarks'!M150)</f>
        <v>0</v>
      </c>
      <c r="N150" s="366">
        <f>IF('5. Wage &amp; FTE Reductions'!BC150 = "", 0,'5. Wage &amp; FTE Reductions'!BC150)</f>
        <v>0</v>
      </c>
      <c r="O150" s="35">
        <f>IF('2.Census &amp; Reference Benchmarks'!P150 = "", 0,'2.Census &amp; Reference Benchmarks'!P150)</f>
        <v>0</v>
      </c>
      <c r="P150" s="367">
        <f>IF('5. Wage &amp; FTE Reductions'!BE150 = "", 0, '5. Wage &amp; FTE Reductions'!BE150)</f>
        <v>0</v>
      </c>
      <c r="Q150" s="60">
        <f>IF('2.Census &amp; Reference Benchmarks'!S150 = "", 0, '2.Census &amp; Reference Benchmarks'!S150)</f>
        <v>0</v>
      </c>
      <c r="R150" s="367">
        <f>IF('2.Census &amp; Reference Benchmarks'!Q150="FT",IF(OR(G150 &lt;= DATEVALUE("3/1/2020"), G150 = ""),177.14,( (IF(OR(I150 = "", I150 &gt; DATEVALUE("3/31/2020")), DATEVALUE("3/31/2020"),I150) -G150)/ 31) *177.14),IF('2.Census &amp; Reference Benchmarks'!R150="",0,'2.Census &amp; Reference Benchmarks'!R150))</f>
        <v>0</v>
      </c>
      <c r="S150" s="488" t="str">
        <f>IFERROR(IF(AND( I150 &lt; '1. Summary for SBA'!$J$7,'1. Summary for SBA'!$J$7 &lt;&gt; ""),0,IF(K150 = "Yes", 0,IF(OR(R150= "", R150 + P150+N150 = 0),"",(M150+O150+Q150)/(R150+P150+N150)))),0)</f>
        <v/>
      </c>
      <c r="T150" s="488" t="str">
        <f t="shared" si="12"/>
        <v/>
      </c>
      <c r="U150" s="488" t="str">
        <f>IF(T150 = "", "",SUM('3.Weekly Hours &amp; Wage Activity'!AI150:BF150))</f>
        <v/>
      </c>
      <c r="V150" s="489" t="str">
        <f>IF(U150 = "", "",SUM(IF(COUNTIF('3.Weekly Hours &amp; Wage Activity'!J150:Q150, "&lt;&gt;FT") = 0, COLUMNS('3.Weekly Hours &amp; Wage Activity'!J150:AG150) * 40, '3.Weekly Hours &amp; Wage Activity'!J150:AG150)))</f>
        <v/>
      </c>
      <c r="W150" s="490" t="str">
        <f t="shared" si="13"/>
        <v/>
      </c>
      <c r="X150" s="553" t="str">
        <f t="shared" si="15"/>
        <v/>
      </c>
      <c r="Y150" s="491" t="str">
        <f t="shared" si="16"/>
        <v/>
      </c>
      <c r="Z150" s="490">
        <f t="shared" si="14"/>
        <v>0</v>
      </c>
      <c r="AA150" s="377">
        <f t="shared" si="17"/>
        <v>0</v>
      </c>
    </row>
    <row r="151" spans="2:27" x14ac:dyDescent="0.25">
      <c r="B151" s="56">
        <f>IF('3.Weekly Hours &amp; Wage Activity'!B151 &lt;&gt;"", '3.Weekly Hours &amp; Wage Activity'!B151,"")</f>
        <v>0</v>
      </c>
      <c r="C151" s="56">
        <f>IF('3.Weekly Hours &amp; Wage Activity'!C151 &lt;&gt;"", '3.Weekly Hours &amp; Wage Activity'!C151,"")</f>
        <v>0</v>
      </c>
      <c r="D151" s="57" t="str">
        <f>IF('3.Weekly Hours &amp; Wage Activity'!D151 &lt;&gt;"", '3.Weekly Hours &amp; Wage Activity'!D151,"")</f>
        <v/>
      </c>
      <c r="E151" s="56" t="str">
        <f>IF('3.Weekly Hours &amp; Wage Activity'!E151 &lt;&gt;"", '3.Weekly Hours &amp; Wage Activity'!E151,"")</f>
        <v/>
      </c>
      <c r="F151" s="353" t="str">
        <f>IF('3.Weekly Hours &amp; Wage Activity'!F151 &lt;&gt;"", '3.Weekly Hours &amp; Wage Activity'!F151,"")</f>
        <v/>
      </c>
      <c r="G151" s="58" t="str">
        <f>IF('3.Weekly Hours &amp; Wage Activity'!G151 &lt;&gt;"", '3.Weekly Hours &amp; Wage Activity'!G151,"")</f>
        <v/>
      </c>
      <c r="H151" s="58" t="str">
        <f>IF('2.Census &amp; Reference Benchmarks'!H151 = "", "", '2.Census &amp; Reference Benchmarks'!H151)</f>
        <v/>
      </c>
      <c r="I151" s="58" t="str">
        <f>IF('3.Weekly Hours &amp; Wage Activity'!H151 &lt;&gt;"", '3.Weekly Hours &amp; Wage Activity'!H151,"")</f>
        <v/>
      </c>
      <c r="J151" s="374" t="str">
        <f>IF('3.Weekly Hours &amp; Wage Activity'!I151 &lt;&gt;"", '3.Weekly Hours &amp; Wage Activity'!I151,"")</f>
        <v/>
      </c>
      <c r="K151" s="376" t="str">
        <f>IF('7.Safe Harbor Input Data &amp; Calc'!Q153 &lt;&gt; "", '7.Safe Harbor Input Data &amp; Calc'!Q153, "")</f>
        <v>No</v>
      </c>
      <c r="L151" s="59" t="str">
        <f>IF('2.Census &amp; Reference Benchmarks'!T151&lt;&gt; "",'2.Census &amp; Reference Benchmarks'!T151,"")</f>
        <v/>
      </c>
      <c r="M151" s="35">
        <f>IF('2.Census &amp; Reference Benchmarks'!M151 = "", 0,'2.Census &amp; Reference Benchmarks'!M151)</f>
        <v>0</v>
      </c>
      <c r="N151" s="366">
        <f>IF('5. Wage &amp; FTE Reductions'!BC151 = "", 0,'5. Wage &amp; FTE Reductions'!BC151)</f>
        <v>0</v>
      </c>
      <c r="O151" s="35">
        <f>IF('2.Census &amp; Reference Benchmarks'!P151 = "", 0,'2.Census &amp; Reference Benchmarks'!P151)</f>
        <v>0</v>
      </c>
      <c r="P151" s="367">
        <f>IF('5. Wage &amp; FTE Reductions'!BE151 = "", 0, '5. Wage &amp; FTE Reductions'!BE151)</f>
        <v>0</v>
      </c>
      <c r="Q151" s="60">
        <f>IF('2.Census &amp; Reference Benchmarks'!S151 = "", 0, '2.Census &amp; Reference Benchmarks'!S151)</f>
        <v>0</v>
      </c>
      <c r="R151" s="367">
        <f>IF('2.Census &amp; Reference Benchmarks'!Q151="FT",IF(OR(G151 &lt;= DATEVALUE("3/1/2020"), G151 = ""),177.14,( (IF(OR(I151 = "", I151 &gt; DATEVALUE("3/31/2020")), DATEVALUE("3/31/2020"),I151) -G151)/ 31) *177.14),IF('2.Census &amp; Reference Benchmarks'!R151="",0,'2.Census &amp; Reference Benchmarks'!R151))</f>
        <v>0</v>
      </c>
      <c r="S151" s="488" t="str">
        <f>IFERROR(IF(AND( I151 &lt; '1. Summary for SBA'!$J$7,'1. Summary for SBA'!$J$7 &lt;&gt; ""),0,IF(K151 = "Yes", 0,IF(OR(R151= "", R151 + P151+N151 = 0),"",(M151+O151+Q151)/(R151+P151+N151)))),0)</f>
        <v/>
      </c>
      <c r="T151" s="488" t="str">
        <f t="shared" si="12"/>
        <v/>
      </c>
      <c r="U151" s="488" t="str">
        <f>IF(T151 = "", "",SUM('3.Weekly Hours &amp; Wage Activity'!AI151:BF151))</f>
        <v/>
      </c>
      <c r="V151" s="489" t="str">
        <f>IF(U151 = "", "",SUM(IF(COUNTIF('3.Weekly Hours &amp; Wage Activity'!J151:Q151, "&lt;&gt;FT") = 0, COLUMNS('3.Weekly Hours &amp; Wage Activity'!J151:AG151) * 40, '3.Weekly Hours &amp; Wage Activity'!J151:AG151)))</f>
        <v/>
      </c>
      <c r="W151" s="490" t="str">
        <f t="shared" si="13"/>
        <v/>
      </c>
      <c r="X151" s="553" t="str">
        <f t="shared" si="15"/>
        <v/>
      </c>
      <c r="Y151" s="491" t="str">
        <f t="shared" si="16"/>
        <v/>
      </c>
      <c r="Z151" s="490">
        <f t="shared" si="14"/>
        <v>0</v>
      </c>
      <c r="AA151" s="377">
        <f t="shared" si="17"/>
        <v>0</v>
      </c>
    </row>
    <row r="152" spans="2:27" x14ac:dyDescent="0.25">
      <c r="B152" s="56">
        <f>IF('3.Weekly Hours &amp; Wage Activity'!B152 &lt;&gt;"", '3.Weekly Hours &amp; Wage Activity'!B152,"")</f>
        <v>0</v>
      </c>
      <c r="C152" s="56">
        <f>IF('3.Weekly Hours &amp; Wage Activity'!C152 &lt;&gt;"", '3.Weekly Hours &amp; Wage Activity'!C152,"")</f>
        <v>0</v>
      </c>
      <c r="D152" s="57" t="str">
        <f>IF('3.Weekly Hours &amp; Wage Activity'!D152 &lt;&gt;"", '3.Weekly Hours &amp; Wage Activity'!D152,"")</f>
        <v/>
      </c>
      <c r="E152" s="56" t="str">
        <f>IF('3.Weekly Hours &amp; Wage Activity'!E152 &lt;&gt;"", '3.Weekly Hours &amp; Wage Activity'!E152,"")</f>
        <v/>
      </c>
      <c r="F152" s="353" t="str">
        <f>IF('3.Weekly Hours &amp; Wage Activity'!F152 &lt;&gt;"", '3.Weekly Hours &amp; Wage Activity'!F152,"")</f>
        <v/>
      </c>
      <c r="G152" s="58" t="str">
        <f>IF('3.Weekly Hours &amp; Wage Activity'!G152 &lt;&gt;"", '3.Weekly Hours &amp; Wage Activity'!G152,"")</f>
        <v/>
      </c>
      <c r="H152" s="58" t="str">
        <f>IF('2.Census &amp; Reference Benchmarks'!H152 = "", "", '2.Census &amp; Reference Benchmarks'!H152)</f>
        <v/>
      </c>
      <c r="I152" s="58" t="str">
        <f>IF('3.Weekly Hours &amp; Wage Activity'!H152 &lt;&gt;"", '3.Weekly Hours &amp; Wage Activity'!H152,"")</f>
        <v/>
      </c>
      <c r="J152" s="374" t="str">
        <f>IF('3.Weekly Hours &amp; Wage Activity'!I152 &lt;&gt;"", '3.Weekly Hours &amp; Wage Activity'!I152,"")</f>
        <v/>
      </c>
      <c r="K152" s="376" t="str">
        <f>IF('7.Safe Harbor Input Data &amp; Calc'!Q154 &lt;&gt; "", '7.Safe Harbor Input Data &amp; Calc'!Q154, "")</f>
        <v>No</v>
      </c>
      <c r="L152" s="59" t="str">
        <f>IF('2.Census &amp; Reference Benchmarks'!T152&lt;&gt; "",'2.Census &amp; Reference Benchmarks'!T152,"")</f>
        <v/>
      </c>
      <c r="M152" s="35">
        <f>IF('2.Census &amp; Reference Benchmarks'!M152 = "", 0,'2.Census &amp; Reference Benchmarks'!M152)</f>
        <v>0</v>
      </c>
      <c r="N152" s="366">
        <f>IF('5. Wage &amp; FTE Reductions'!BC152 = "", 0,'5. Wage &amp; FTE Reductions'!BC152)</f>
        <v>0</v>
      </c>
      <c r="O152" s="35">
        <f>IF('2.Census &amp; Reference Benchmarks'!P152 = "", 0,'2.Census &amp; Reference Benchmarks'!P152)</f>
        <v>0</v>
      </c>
      <c r="P152" s="367">
        <f>IF('5. Wage &amp; FTE Reductions'!BE152 = "", 0, '5. Wage &amp; FTE Reductions'!BE152)</f>
        <v>0</v>
      </c>
      <c r="Q152" s="60">
        <f>IF('2.Census &amp; Reference Benchmarks'!S152 = "", 0, '2.Census &amp; Reference Benchmarks'!S152)</f>
        <v>0</v>
      </c>
      <c r="R152" s="367">
        <f>IF('2.Census &amp; Reference Benchmarks'!Q152="FT",IF(OR(G152 &lt;= DATEVALUE("3/1/2020"), G152 = ""),177.14,( (IF(OR(I152 = "", I152 &gt; DATEVALUE("3/31/2020")), DATEVALUE("3/31/2020"),I152) -G152)/ 31) *177.14),IF('2.Census &amp; Reference Benchmarks'!R152="",0,'2.Census &amp; Reference Benchmarks'!R152))</f>
        <v>0</v>
      </c>
      <c r="S152" s="488" t="str">
        <f>IFERROR(IF(AND( I152 &lt; '1. Summary for SBA'!$J$7,'1. Summary for SBA'!$J$7 &lt;&gt; ""),0,IF(K152 = "Yes", 0,IF(OR(R152= "", R152 + P152+N152 = 0),"",(M152+O152+Q152)/(R152+P152+N152)))),0)</f>
        <v/>
      </c>
      <c r="T152" s="488" t="str">
        <f t="shared" si="12"/>
        <v/>
      </c>
      <c r="U152" s="488" t="str">
        <f>IF(T152 = "", "",SUM('3.Weekly Hours &amp; Wage Activity'!AI152:BF152))</f>
        <v/>
      </c>
      <c r="V152" s="489" t="str">
        <f>IF(U152 = "", "",SUM(IF(COUNTIF('3.Weekly Hours &amp; Wage Activity'!J152:Q152, "&lt;&gt;FT") = 0, COLUMNS('3.Weekly Hours &amp; Wage Activity'!J152:AG152) * 40, '3.Weekly Hours &amp; Wage Activity'!J152:AG152)))</f>
        <v/>
      </c>
      <c r="W152" s="490" t="str">
        <f t="shared" si="13"/>
        <v/>
      </c>
      <c r="X152" s="553" t="str">
        <f t="shared" si="15"/>
        <v/>
      </c>
      <c r="Y152" s="491" t="str">
        <f t="shared" si="16"/>
        <v/>
      </c>
      <c r="Z152" s="490">
        <f t="shared" si="14"/>
        <v>0</v>
      </c>
      <c r="AA152" s="377">
        <f t="shared" si="17"/>
        <v>0</v>
      </c>
    </row>
    <row r="153" spans="2:27" x14ac:dyDescent="0.25">
      <c r="B153" s="56">
        <f>IF('3.Weekly Hours &amp; Wage Activity'!B153 &lt;&gt;"", '3.Weekly Hours &amp; Wage Activity'!B153,"")</f>
        <v>0</v>
      </c>
      <c r="C153" s="56">
        <f>IF('3.Weekly Hours &amp; Wage Activity'!C153 &lt;&gt;"", '3.Weekly Hours &amp; Wage Activity'!C153,"")</f>
        <v>0</v>
      </c>
      <c r="D153" s="57" t="str">
        <f>IF('3.Weekly Hours &amp; Wage Activity'!D153 &lt;&gt;"", '3.Weekly Hours &amp; Wage Activity'!D153,"")</f>
        <v/>
      </c>
      <c r="E153" s="56" t="str">
        <f>IF('3.Weekly Hours &amp; Wage Activity'!E153 &lt;&gt;"", '3.Weekly Hours &amp; Wage Activity'!E153,"")</f>
        <v/>
      </c>
      <c r="F153" s="353" t="str">
        <f>IF('3.Weekly Hours &amp; Wage Activity'!F153 &lt;&gt;"", '3.Weekly Hours &amp; Wage Activity'!F153,"")</f>
        <v/>
      </c>
      <c r="G153" s="58" t="str">
        <f>IF('3.Weekly Hours &amp; Wage Activity'!G153 &lt;&gt;"", '3.Weekly Hours &amp; Wage Activity'!G153,"")</f>
        <v/>
      </c>
      <c r="H153" s="58" t="str">
        <f>IF('2.Census &amp; Reference Benchmarks'!H153 = "", "", '2.Census &amp; Reference Benchmarks'!H153)</f>
        <v/>
      </c>
      <c r="I153" s="58" t="str">
        <f>IF('3.Weekly Hours &amp; Wage Activity'!H153 &lt;&gt;"", '3.Weekly Hours &amp; Wage Activity'!H153,"")</f>
        <v/>
      </c>
      <c r="J153" s="374" t="str">
        <f>IF('3.Weekly Hours &amp; Wage Activity'!I153 &lt;&gt;"", '3.Weekly Hours &amp; Wage Activity'!I153,"")</f>
        <v/>
      </c>
      <c r="K153" s="376" t="str">
        <f>IF('7.Safe Harbor Input Data &amp; Calc'!Q155 &lt;&gt; "", '7.Safe Harbor Input Data &amp; Calc'!Q155, "")</f>
        <v>No</v>
      </c>
      <c r="L153" s="59" t="str">
        <f>IF('2.Census &amp; Reference Benchmarks'!T153&lt;&gt; "",'2.Census &amp; Reference Benchmarks'!T153,"")</f>
        <v/>
      </c>
      <c r="M153" s="35">
        <f>IF('2.Census &amp; Reference Benchmarks'!M153 = "", 0,'2.Census &amp; Reference Benchmarks'!M153)</f>
        <v>0</v>
      </c>
      <c r="N153" s="366">
        <f>IF('5. Wage &amp; FTE Reductions'!BC153 = "", 0,'5. Wage &amp; FTE Reductions'!BC153)</f>
        <v>0</v>
      </c>
      <c r="O153" s="35">
        <f>IF('2.Census &amp; Reference Benchmarks'!P153 = "", 0,'2.Census &amp; Reference Benchmarks'!P153)</f>
        <v>0</v>
      </c>
      <c r="P153" s="367">
        <f>IF('5. Wage &amp; FTE Reductions'!BE153 = "", 0, '5. Wage &amp; FTE Reductions'!BE153)</f>
        <v>0</v>
      </c>
      <c r="Q153" s="60">
        <f>IF('2.Census &amp; Reference Benchmarks'!S153 = "", 0, '2.Census &amp; Reference Benchmarks'!S153)</f>
        <v>0</v>
      </c>
      <c r="R153" s="367">
        <f>IF('2.Census &amp; Reference Benchmarks'!Q153="FT",IF(OR(G153 &lt;= DATEVALUE("3/1/2020"), G153 = ""),177.14,( (IF(OR(I153 = "", I153 &gt; DATEVALUE("3/31/2020")), DATEVALUE("3/31/2020"),I153) -G153)/ 31) *177.14),IF('2.Census &amp; Reference Benchmarks'!R153="",0,'2.Census &amp; Reference Benchmarks'!R153))</f>
        <v>0</v>
      </c>
      <c r="S153" s="488" t="str">
        <f>IFERROR(IF(AND( I153 &lt; '1. Summary for SBA'!$J$7,'1. Summary for SBA'!$J$7 &lt;&gt; ""),0,IF(K153 = "Yes", 0,IF(OR(R153= "", R153 + P153+N153 = 0),"",(M153+O153+Q153)/(R153+P153+N153)))),0)</f>
        <v/>
      </c>
      <c r="T153" s="488" t="str">
        <f t="shared" si="12"/>
        <v/>
      </c>
      <c r="U153" s="488" t="str">
        <f>IF(T153 = "", "",SUM('3.Weekly Hours &amp; Wage Activity'!AI153:BF153))</f>
        <v/>
      </c>
      <c r="V153" s="489" t="str">
        <f>IF(U153 = "", "",SUM(IF(COUNTIF('3.Weekly Hours &amp; Wage Activity'!J153:Q153, "&lt;&gt;FT") = 0, COLUMNS('3.Weekly Hours &amp; Wage Activity'!J153:AG153) * 40, '3.Weekly Hours &amp; Wage Activity'!J153:AG153)))</f>
        <v/>
      </c>
      <c r="W153" s="490" t="str">
        <f t="shared" si="13"/>
        <v/>
      </c>
      <c r="X153" s="553" t="str">
        <f t="shared" si="15"/>
        <v/>
      </c>
      <c r="Y153" s="491" t="str">
        <f t="shared" si="16"/>
        <v/>
      </c>
      <c r="Z153" s="490">
        <f t="shared" si="14"/>
        <v>0</v>
      </c>
      <c r="AA153" s="377">
        <f t="shared" si="17"/>
        <v>0</v>
      </c>
    </row>
    <row r="154" spans="2:27" x14ac:dyDescent="0.25">
      <c r="B154" s="56">
        <f>IF('3.Weekly Hours &amp; Wage Activity'!B154 &lt;&gt;"", '3.Weekly Hours &amp; Wage Activity'!B154,"")</f>
        <v>0</v>
      </c>
      <c r="C154" s="56">
        <f>IF('3.Weekly Hours &amp; Wage Activity'!C154 &lt;&gt;"", '3.Weekly Hours &amp; Wage Activity'!C154,"")</f>
        <v>0</v>
      </c>
      <c r="D154" s="57" t="str">
        <f>IF('3.Weekly Hours &amp; Wage Activity'!D154 &lt;&gt;"", '3.Weekly Hours &amp; Wage Activity'!D154,"")</f>
        <v/>
      </c>
      <c r="E154" s="56" t="str">
        <f>IF('3.Weekly Hours &amp; Wage Activity'!E154 &lt;&gt;"", '3.Weekly Hours &amp; Wage Activity'!E154,"")</f>
        <v/>
      </c>
      <c r="F154" s="353" t="str">
        <f>IF('3.Weekly Hours &amp; Wage Activity'!F154 &lt;&gt;"", '3.Weekly Hours &amp; Wage Activity'!F154,"")</f>
        <v/>
      </c>
      <c r="G154" s="58" t="str">
        <f>IF('3.Weekly Hours &amp; Wage Activity'!G154 &lt;&gt;"", '3.Weekly Hours &amp; Wage Activity'!G154,"")</f>
        <v/>
      </c>
      <c r="H154" s="58" t="str">
        <f>IF('2.Census &amp; Reference Benchmarks'!H154 = "", "", '2.Census &amp; Reference Benchmarks'!H154)</f>
        <v/>
      </c>
      <c r="I154" s="58" t="str">
        <f>IF('3.Weekly Hours &amp; Wage Activity'!H154 &lt;&gt;"", '3.Weekly Hours &amp; Wage Activity'!H154,"")</f>
        <v/>
      </c>
      <c r="J154" s="374" t="str">
        <f>IF('3.Weekly Hours &amp; Wage Activity'!I154 &lt;&gt;"", '3.Weekly Hours &amp; Wage Activity'!I154,"")</f>
        <v/>
      </c>
      <c r="K154" s="376" t="str">
        <f>IF('7.Safe Harbor Input Data &amp; Calc'!Q156 &lt;&gt; "", '7.Safe Harbor Input Data &amp; Calc'!Q156, "")</f>
        <v>No</v>
      </c>
      <c r="L154" s="59" t="str">
        <f>IF('2.Census &amp; Reference Benchmarks'!T154&lt;&gt; "",'2.Census &amp; Reference Benchmarks'!T154,"")</f>
        <v/>
      </c>
      <c r="M154" s="35">
        <f>IF('2.Census &amp; Reference Benchmarks'!M154 = "", 0,'2.Census &amp; Reference Benchmarks'!M154)</f>
        <v>0</v>
      </c>
      <c r="N154" s="366">
        <f>IF('5. Wage &amp; FTE Reductions'!BC154 = "", 0,'5. Wage &amp; FTE Reductions'!BC154)</f>
        <v>0</v>
      </c>
      <c r="O154" s="35">
        <f>IF('2.Census &amp; Reference Benchmarks'!P154 = "", 0,'2.Census &amp; Reference Benchmarks'!P154)</f>
        <v>0</v>
      </c>
      <c r="P154" s="367">
        <f>IF('5. Wage &amp; FTE Reductions'!BE154 = "", 0, '5. Wage &amp; FTE Reductions'!BE154)</f>
        <v>0</v>
      </c>
      <c r="Q154" s="60">
        <f>IF('2.Census &amp; Reference Benchmarks'!S154 = "", 0, '2.Census &amp; Reference Benchmarks'!S154)</f>
        <v>0</v>
      </c>
      <c r="R154" s="367">
        <f>IF('2.Census &amp; Reference Benchmarks'!Q154="FT",IF(OR(G154 &lt;= DATEVALUE("3/1/2020"), G154 = ""),177.14,( (IF(OR(I154 = "", I154 &gt; DATEVALUE("3/31/2020")), DATEVALUE("3/31/2020"),I154) -G154)/ 31) *177.14),IF('2.Census &amp; Reference Benchmarks'!R154="",0,'2.Census &amp; Reference Benchmarks'!R154))</f>
        <v>0</v>
      </c>
      <c r="S154" s="488" t="str">
        <f>IFERROR(IF(AND( I154 &lt; '1. Summary for SBA'!$J$7,'1. Summary for SBA'!$J$7 &lt;&gt; ""),0,IF(K154 = "Yes", 0,IF(OR(R154= "", R154 + P154+N154 = 0),"",(M154+O154+Q154)/(R154+P154+N154)))),0)</f>
        <v/>
      </c>
      <c r="T154" s="488" t="str">
        <f t="shared" si="12"/>
        <v/>
      </c>
      <c r="U154" s="488" t="str">
        <f>IF(T154 = "", "",SUM('3.Weekly Hours &amp; Wage Activity'!AI154:BF154))</f>
        <v/>
      </c>
      <c r="V154" s="489" t="str">
        <f>IF(U154 = "", "",SUM(IF(COUNTIF('3.Weekly Hours &amp; Wage Activity'!J154:Q154, "&lt;&gt;FT") = 0, COLUMNS('3.Weekly Hours &amp; Wage Activity'!J154:AG154) * 40, '3.Weekly Hours &amp; Wage Activity'!J154:AG154)))</f>
        <v/>
      </c>
      <c r="W154" s="490" t="str">
        <f t="shared" si="13"/>
        <v/>
      </c>
      <c r="X154" s="553" t="str">
        <f t="shared" si="15"/>
        <v/>
      </c>
      <c r="Y154" s="491" t="str">
        <f t="shared" si="16"/>
        <v/>
      </c>
      <c r="Z154" s="490">
        <f t="shared" si="14"/>
        <v>0</v>
      </c>
      <c r="AA154" s="377">
        <f t="shared" si="17"/>
        <v>0</v>
      </c>
    </row>
    <row r="155" spans="2:27" x14ac:dyDescent="0.25">
      <c r="B155" s="56">
        <f>IF('3.Weekly Hours &amp; Wage Activity'!B155 &lt;&gt;"", '3.Weekly Hours &amp; Wage Activity'!B155,"")</f>
        <v>0</v>
      </c>
      <c r="C155" s="56">
        <f>IF('3.Weekly Hours &amp; Wage Activity'!C155 &lt;&gt;"", '3.Weekly Hours &amp; Wage Activity'!C155,"")</f>
        <v>0</v>
      </c>
      <c r="D155" s="57" t="str">
        <f>IF('3.Weekly Hours &amp; Wage Activity'!D155 &lt;&gt;"", '3.Weekly Hours &amp; Wage Activity'!D155,"")</f>
        <v/>
      </c>
      <c r="E155" s="56" t="str">
        <f>IF('3.Weekly Hours &amp; Wage Activity'!E155 &lt;&gt;"", '3.Weekly Hours &amp; Wage Activity'!E155,"")</f>
        <v/>
      </c>
      <c r="F155" s="353" t="str">
        <f>IF('3.Weekly Hours &amp; Wage Activity'!F155 &lt;&gt;"", '3.Weekly Hours &amp; Wage Activity'!F155,"")</f>
        <v/>
      </c>
      <c r="G155" s="58" t="str">
        <f>IF('3.Weekly Hours &amp; Wage Activity'!G155 &lt;&gt;"", '3.Weekly Hours &amp; Wage Activity'!G155,"")</f>
        <v/>
      </c>
      <c r="H155" s="58" t="str">
        <f>IF('2.Census &amp; Reference Benchmarks'!H155 = "", "", '2.Census &amp; Reference Benchmarks'!H155)</f>
        <v/>
      </c>
      <c r="I155" s="58" t="str">
        <f>IF('3.Weekly Hours &amp; Wage Activity'!H155 &lt;&gt;"", '3.Weekly Hours &amp; Wage Activity'!H155,"")</f>
        <v/>
      </c>
      <c r="J155" s="374" t="str">
        <f>IF('3.Weekly Hours &amp; Wage Activity'!I155 &lt;&gt;"", '3.Weekly Hours &amp; Wage Activity'!I155,"")</f>
        <v/>
      </c>
      <c r="K155" s="376" t="str">
        <f>IF('7.Safe Harbor Input Data &amp; Calc'!Q157 &lt;&gt; "", '7.Safe Harbor Input Data &amp; Calc'!Q157, "")</f>
        <v>No</v>
      </c>
      <c r="L155" s="59" t="str">
        <f>IF('2.Census &amp; Reference Benchmarks'!T155&lt;&gt; "",'2.Census &amp; Reference Benchmarks'!T155,"")</f>
        <v/>
      </c>
      <c r="M155" s="35">
        <f>IF('2.Census &amp; Reference Benchmarks'!M155 = "", 0,'2.Census &amp; Reference Benchmarks'!M155)</f>
        <v>0</v>
      </c>
      <c r="N155" s="366">
        <f>IF('5. Wage &amp; FTE Reductions'!BC155 = "", 0,'5. Wage &amp; FTE Reductions'!BC155)</f>
        <v>0</v>
      </c>
      <c r="O155" s="35">
        <f>IF('2.Census &amp; Reference Benchmarks'!P155 = "", 0,'2.Census &amp; Reference Benchmarks'!P155)</f>
        <v>0</v>
      </c>
      <c r="P155" s="367">
        <f>IF('5. Wage &amp; FTE Reductions'!BE155 = "", 0, '5. Wage &amp; FTE Reductions'!BE155)</f>
        <v>0</v>
      </c>
      <c r="Q155" s="60">
        <f>IF('2.Census &amp; Reference Benchmarks'!S155 = "", 0, '2.Census &amp; Reference Benchmarks'!S155)</f>
        <v>0</v>
      </c>
      <c r="R155" s="367">
        <f>IF('2.Census &amp; Reference Benchmarks'!Q155="FT",IF(OR(G155 &lt;= DATEVALUE("3/1/2020"), G155 = ""),177.14,( (IF(OR(I155 = "", I155 &gt; DATEVALUE("3/31/2020")), DATEVALUE("3/31/2020"),I155) -G155)/ 31) *177.14),IF('2.Census &amp; Reference Benchmarks'!R155="",0,'2.Census &amp; Reference Benchmarks'!R155))</f>
        <v>0</v>
      </c>
      <c r="S155" s="488" t="str">
        <f>IFERROR(IF(AND( I155 &lt; '1. Summary for SBA'!$J$7,'1. Summary for SBA'!$J$7 &lt;&gt; ""),0,IF(K155 = "Yes", 0,IF(OR(R155= "", R155 + P155+N155 = 0),"",(M155+O155+Q155)/(R155+P155+N155)))),0)</f>
        <v/>
      </c>
      <c r="T155" s="488" t="str">
        <f t="shared" si="12"/>
        <v/>
      </c>
      <c r="U155" s="488" t="str">
        <f>IF(T155 = "", "",SUM('3.Weekly Hours &amp; Wage Activity'!AI155:BF155))</f>
        <v/>
      </c>
      <c r="V155" s="489" t="str">
        <f>IF(U155 = "", "",SUM(IF(COUNTIF('3.Weekly Hours &amp; Wage Activity'!J155:Q155, "&lt;&gt;FT") = 0, COLUMNS('3.Weekly Hours &amp; Wage Activity'!J155:AG155) * 40, '3.Weekly Hours &amp; Wage Activity'!J155:AG155)))</f>
        <v/>
      </c>
      <c r="W155" s="490" t="str">
        <f t="shared" si="13"/>
        <v/>
      </c>
      <c r="X155" s="553" t="str">
        <f t="shared" si="15"/>
        <v/>
      </c>
      <c r="Y155" s="491" t="str">
        <f t="shared" si="16"/>
        <v/>
      </c>
      <c r="Z155" s="490">
        <f t="shared" si="14"/>
        <v>0</v>
      </c>
      <c r="AA155" s="377">
        <f t="shared" si="17"/>
        <v>0</v>
      </c>
    </row>
    <row r="156" spans="2:27" x14ac:dyDescent="0.25">
      <c r="B156" s="56">
        <f>IF('3.Weekly Hours &amp; Wage Activity'!B156 &lt;&gt;"", '3.Weekly Hours &amp; Wage Activity'!B156,"")</f>
        <v>0</v>
      </c>
      <c r="C156" s="56">
        <f>IF('3.Weekly Hours &amp; Wage Activity'!C156 &lt;&gt;"", '3.Weekly Hours &amp; Wage Activity'!C156,"")</f>
        <v>0</v>
      </c>
      <c r="D156" s="57" t="str">
        <f>IF('3.Weekly Hours &amp; Wage Activity'!D156 &lt;&gt;"", '3.Weekly Hours &amp; Wage Activity'!D156,"")</f>
        <v/>
      </c>
      <c r="E156" s="56" t="str">
        <f>IF('3.Weekly Hours &amp; Wage Activity'!E156 &lt;&gt;"", '3.Weekly Hours &amp; Wage Activity'!E156,"")</f>
        <v/>
      </c>
      <c r="F156" s="353" t="str">
        <f>IF('3.Weekly Hours &amp; Wage Activity'!F156 &lt;&gt;"", '3.Weekly Hours &amp; Wage Activity'!F156,"")</f>
        <v/>
      </c>
      <c r="G156" s="58" t="str">
        <f>IF('3.Weekly Hours &amp; Wage Activity'!G156 &lt;&gt;"", '3.Weekly Hours &amp; Wage Activity'!G156,"")</f>
        <v/>
      </c>
      <c r="H156" s="58" t="str">
        <f>IF('2.Census &amp; Reference Benchmarks'!H156 = "", "", '2.Census &amp; Reference Benchmarks'!H156)</f>
        <v/>
      </c>
      <c r="I156" s="58" t="str">
        <f>IF('3.Weekly Hours &amp; Wage Activity'!H156 &lt;&gt;"", '3.Weekly Hours &amp; Wage Activity'!H156,"")</f>
        <v/>
      </c>
      <c r="J156" s="374" t="str">
        <f>IF('3.Weekly Hours &amp; Wage Activity'!I156 &lt;&gt;"", '3.Weekly Hours &amp; Wage Activity'!I156,"")</f>
        <v/>
      </c>
      <c r="K156" s="376" t="str">
        <f>IF('7.Safe Harbor Input Data &amp; Calc'!Q158 &lt;&gt; "", '7.Safe Harbor Input Data &amp; Calc'!Q158, "")</f>
        <v>No</v>
      </c>
      <c r="L156" s="59" t="str">
        <f>IF('2.Census &amp; Reference Benchmarks'!T156&lt;&gt; "",'2.Census &amp; Reference Benchmarks'!T156,"")</f>
        <v/>
      </c>
      <c r="M156" s="35">
        <f>IF('2.Census &amp; Reference Benchmarks'!M156 = "", 0,'2.Census &amp; Reference Benchmarks'!M156)</f>
        <v>0</v>
      </c>
      <c r="N156" s="366">
        <f>IF('5. Wage &amp; FTE Reductions'!BC156 = "", 0,'5. Wage &amp; FTE Reductions'!BC156)</f>
        <v>0</v>
      </c>
      <c r="O156" s="35">
        <f>IF('2.Census &amp; Reference Benchmarks'!P156 = "", 0,'2.Census &amp; Reference Benchmarks'!P156)</f>
        <v>0</v>
      </c>
      <c r="P156" s="367">
        <f>IF('5. Wage &amp; FTE Reductions'!BE156 = "", 0, '5. Wage &amp; FTE Reductions'!BE156)</f>
        <v>0</v>
      </c>
      <c r="Q156" s="60">
        <f>IF('2.Census &amp; Reference Benchmarks'!S156 = "", 0, '2.Census &amp; Reference Benchmarks'!S156)</f>
        <v>0</v>
      </c>
      <c r="R156" s="367">
        <f>IF('2.Census &amp; Reference Benchmarks'!Q156="FT",IF(OR(G156 &lt;= DATEVALUE("3/1/2020"), G156 = ""),177.14,( (IF(OR(I156 = "", I156 &gt; DATEVALUE("3/31/2020")), DATEVALUE("3/31/2020"),I156) -G156)/ 31) *177.14),IF('2.Census &amp; Reference Benchmarks'!R156="",0,'2.Census &amp; Reference Benchmarks'!R156))</f>
        <v>0</v>
      </c>
      <c r="S156" s="488" t="str">
        <f>IFERROR(IF(AND( I156 &lt; '1. Summary for SBA'!$J$7,'1. Summary for SBA'!$J$7 &lt;&gt; ""),0,IF(K156 = "Yes", 0,IF(OR(R156= "", R156 + P156+N156 = 0),"",(M156+O156+Q156)/(R156+P156+N156)))),0)</f>
        <v/>
      </c>
      <c r="T156" s="488" t="str">
        <f t="shared" si="12"/>
        <v/>
      </c>
      <c r="U156" s="488" t="str">
        <f>IF(T156 = "", "",SUM('3.Weekly Hours &amp; Wage Activity'!AI156:BF156))</f>
        <v/>
      </c>
      <c r="V156" s="489" t="str">
        <f>IF(U156 = "", "",SUM(IF(COUNTIF('3.Weekly Hours &amp; Wage Activity'!J156:Q156, "&lt;&gt;FT") = 0, COLUMNS('3.Weekly Hours &amp; Wage Activity'!J156:AG156) * 40, '3.Weekly Hours &amp; Wage Activity'!J156:AG156)))</f>
        <v/>
      </c>
      <c r="W156" s="490" t="str">
        <f t="shared" si="13"/>
        <v/>
      </c>
      <c r="X156" s="553" t="str">
        <f t="shared" si="15"/>
        <v/>
      </c>
      <c r="Y156" s="491" t="str">
        <f t="shared" si="16"/>
        <v/>
      </c>
      <c r="Z156" s="490">
        <f t="shared" si="14"/>
        <v>0</v>
      </c>
      <c r="AA156" s="377">
        <f t="shared" si="17"/>
        <v>0</v>
      </c>
    </row>
    <row r="157" spans="2:27" x14ac:dyDescent="0.25">
      <c r="B157" s="56">
        <f>IF('3.Weekly Hours &amp; Wage Activity'!B157 &lt;&gt;"", '3.Weekly Hours &amp; Wage Activity'!B157,"")</f>
        <v>0</v>
      </c>
      <c r="C157" s="56">
        <f>IF('3.Weekly Hours &amp; Wage Activity'!C157 &lt;&gt;"", '3.Weekly Hours &amp; Wage Activity'!C157,"")</f>
        <v>0</v>
      </c>
      <c r="D157" s="57" t="str">
        <f>IF('3.Weekly Hours &amp; Wage Activity'!D157 &lt;&gt;"", '3.Weekly Hours &amp; Wage Activity'!D157,"")</f>
        <v/>
      </c>
      <c r="E157" s="56" t="str">
        <f>IF('3.Weekly Hours &amp; Wage Activity'!E157 &lt;&gt;"", '3.Weekly Hours &amp; Wage Activity'!E157,"")</f>
        <v/>
      </c>
      <c r="F157" s="353" t="str">
        <f>IF('3.Weekly Hours &amp; Wage Activity'!F157 &lt;&gt;"", '3.Weekly Hours &amp; Wage Activity'!F157,"")</f>
        <v/>
      </c>
      <c r="G157" s="58" t="str">
        <f>IF('3.Weekly Hours &amp; Wage Activity'!G157 &lt;&gt;"", '3.Weekly Hours &amp; Wage Activity'!G157,"")</f>
        <v/>
      </c>
      <c r="H157" s="58" t="str">
        <f>IF('2.Census &amp; Reference Benchmarks'!H157 = "", "", '2.Census &amp; Reference Benchmarks'!H157)</f>
        <v/>
      </c>
      <c r="I157" s="58" t="str">
        <f>IF('3.Weekly Hours &amp; Wage Activity'!H157 &lt;&gt;"", '3.Weekly Hours &amp; Wage Activity'!H157,"")</f>
        <v/>
      </c>
      <c r="J157" s="374" t="str">
        <f>IF('3.Weekly Hours &amp; Wage Activity'!I157 &lt;&gt;"", '3.Weekly Hours &amp; Wage Activity'!I157,"")</f>
        <v/>
      </c>
      <c r="K157" s="376" t="str">
        <f>IF('7.Safe Harbor Input Data &amp; Calc'!Q159 &lt;&gt; "", '7.Safe Harbor Input Data &amp; Calc'!Q159, "")</f>
        <v>No</v>
      </c>
      <c r="L157" s="59" t="str">
        <f>IF('2.Census &amp; Reference Benchmarks'!T157&lt;&gt; "",'2.Census &amp; Reference Benchmarks'!T157,"")</f>
        <v/>
      </c>
      <c r="M157" s="35">
        <f>IF('2.Census &amp; Reference Benchmarks'!M157 = "", 0,'2.Census &amp; Reference Benchmarks'!M157)</f>
        <v>0</v>
      </c>
      <c r="N157" s="366">
        <f>IF('5. Wage &amp; FTE Reductions'!BC157 = "", 0,'5. Wage &amp; FTE Reductions'!BC157)</f>
        <v>0</v>
      </c>
      <c r="O157" s="35">
        <f>IF('2.Census &amp; Reference Benchmarks'!P157 = "", 0,'2.Census &amp; Reference Benchmarks'!P157)</f>
        <v>0</v>
      </c>
      <c r="P157" s="367">
        <f>IF('5. Wage &amp; FTE Reductions'!BE157 = "", 0, '5. Wage &amp; FTE Reductions'!BE157)</f>
        <v>0</v>
      </c>
      <c r="Q157" s="60">
        <f>IF('2.Census &amp; Reference Benchmarks'!S157 = "", 0, '2.Census &amp; Reference Benchmarks'!S157)</f>
        <v>0</v>
      </c>
      <c r="R157" s="367">
        <f>IF('2.Census &amp; Reference Benchmarks'!Q157="FT",IF(OR(G157 &lt;= DATEVALUE("3/1/2020"), G157 = ""),177.14,( (IF(OR(I157 = "", I157 &gt; DATEVALUE("3/31/2020")), DATEVALUE("3/31/2020"),I157) -G157)/ 31) *177.14),IF('2.Census &amp; Reference Benchmarks'!R157="",0,'2.Census &amp; Reference Benchmarks'!R157))</f>
        <v>0</v>
      </c>
      <c r="S157" s="488" t="str">
        <f>IFERROR(IF(AND( I157 &lt; '1. Summary for SBA'!$J$7,'1. Summary for SBA'!$J$7 &lt;&gt; ""),0,IF(K157 = "Yes", 0,IF(OR(R157= "", R157 + P157+N157 = 0),"",(M157+O157+Q157)/(R157+P157+N157)))),0)</f>
        <v/>
      </c>
      <c r="T157" s="488" t="str">
        <f t="shared" si="12"/>
        <v/>
      </c>
      <c r="U157" s="488" t="str">
        <f>IF(T157 = "", "",SUM('3.Weekly Hours &amp; Wage Activity'!AI157:BF157))</f>
        <v/>
      </c>
      <c r="V157" s="489" t="str">
        <f>IF(U157 = "", "",SUM(IF(COUNTIF('3.Weekly Hours &amp; Wage Activity'!J157:Q157, "&lt;&gt;FT") = 0, COLUMNS('3.Weekly Hours &amp; Wage Activity'!J157:AG157) * 40, '3.Weekly Hours &amp; Wage Activity'!J157:AG157)))</f>
        <v/>
      </c>
      <c r="W157" s="490" t="str">
        <f t="shared" si="13"/>
        <v/>
      </c>
      <c r="X157" s="553" t="str">
        <f t="shared" si="15"/>
        <v/>
      </c>
      <c r="Y157" s="491" t="str">
        <f t="shared" si="16"/>
        <v/>
      </c>
      <c r="Z157" s="490">
        <f t="shared" si="14"/>
        <v>0</v>
      </c>
      <c r="AA157" s="377">
        <f t="shared" si="17"/>
        <v>0</v>
      </c>
    </row>
    <row r="158" spans="2:27" x14ac:dyDescent="0.25">
      <c r="B158" s="56">
        <f>IF('3.Weekly Hours &amp; Wage Activity'!B158 &lt;&gt;"", '3.Weekly Hours &amp; Wage Activity'!B158,"")</f>
        <v>0</v>
      </c>
      <c r="C158" s="56">
        <f>IF('3.Weekly Hours &amp; Wage Activity'!C158 &lt;&gt;"", '3.Weekly Hours &amp; Wage Activity'!C158,"")</f>
        <v>0</v>
      </c>
      <c r="D158" s="57" t="str">
        <f>IF('3.Weekly Hours &amp; Wage Activity'!D158 &lt;&gt;"", '3.Weekly Hours &amp; Wage Activity'!D158,"")</f>
        <v/>
      </c>
      <c r="E158" s="56" t="str">
        <f>IF('3.Weekly Hours &amp; Wage Activity'!E158 &lt;&gt;"", '3.Weekly Hours &amp; Wage Activity'!E158,"")</f>
        <v/>
      </c>
      <c r="F158" s="353" t="str">
        <f>IF('3.Weekly Hours &amp; Wage Activity'!F158 &lt;&gt;"", '3.Weekly Hours &amp; Wage Activity'!F158,"")</f>
        <v/>
      </c>
      <c r="G158" s="58" t="str">
        <f>IF('3.Weekly Hours &amp; Wage Activity'!G158 &lt;&gt;"", '3.Weekly Hours &amp; Wage Activity'!G158,"")</f>
        <v/>
      </c>
      <c r="H158" s="58" t="str">
        <f>IF('2.Census &amp; Reference Benchmarks'!H158 = "", "", '2.Census &amp; Reference Benchmarks'!H158)</f>
        <v/>
      </c>
      <c r="I158" s="58" t="str">
        <f>IF('3.Weekly Hours &amp; Wage Activity'!H158 &lt;&gt;"", '3.Weekly Hours &amp; Wage Activity'!H158,"")</f>
        <v/>
      </c>
      <c r="J158" s="374" t="str">
        <f>IF('3.Weekly Hours &amp; Wage Activity'!I158 &lt;&gt;"", '3.Weekly Hours &amp; Wage Activity'!I158,"")</f>
        <v/>
      </c>
      <c r="K158" s="376" t="str">
        <f>IF('7.Safe Harbor Input Data &amp; Calc'!Q160 &lt;&gt; "", '7.Safe Harbor Input Data &amp; Calc'!Q160, "")</f>
        <v>No</v>
      </c>
      <c r="L158" s="59" t="str">
        <f>IF('2.Census &amp; Reference Benchmarks'!T158&lt;&gt; "",'2.Census &amp; Reference Benchmarks'!T158,"")</f>
        <v/>
      </c>
      <c r="M158" s="35">
        <f>IF('2.Census &amp; Reference Benchmarks'!M158 = "", 0,'2.Census &amp; Reference Benchmarks'!M158)</f>
        <v>0</v>
      </c>
      <c r="N158" s="366">
        <f>IF('5. Wage &amp; FTE Reductions'!BC158 = "", 0,'5. Wage &amp; FTE Reductions'!BC158)</f>
        <v>0</v>
      </c>
      <c r="O158" s="35">
        <f>IF('2.Census &amp; Reference Benchmarks'!P158 = "", 0,'2.Census &amp; Reference Benchmarks'!P158)</f>
        <v>0</v>
      </c>
      <c r="P158" s="367">
        <f>IF('5. Wage &amp; FTE Reductions'!BE158 = "", 0, '5. Wage &amp; FTE Reductions'!BE158)</f>
        <v>0</v>
      </c>
      <c r="Q158" s="60">
        <f>IF('2.Census &amp; Reference Benchmarks'!S158 = "", 0, '2.Census &amp; Reference Benchmarks'!S158)</f>
        <v>0</v>
      </c>
      <c r="R158" s="367">
        <f>IF('2.Census &amp; Reference Benchmarks'!Q158="FT",IF(OR(G158 &lt;= DATEVALUE("3/1/2020"), G158 = ""),177.14,( (IF(OR(I158 = "", I158 &gt; DATEVALUE("3/31/2020")), DATEVALUE("3/31/2020"),I158) -G158)/ 31) *177.14),IF('2.Census &amp; Reference Benchmarks'!R158="",0,'2.Census &amp; Reference Benchmarks'!R158))</f>
        <v>0</v>
      </c>
      <c r="S158" s="488" t="str">
        <f>IFERROR(IF(AND( I158 &lt; '1. Summary for SBA'!$J$7,'1. Summary for SBA'!$J$7 &lt;&gt; ""),0,IF(K158 = "Yes", 0,IF(OR(R158= "", R158 + P158+N158 = 0),"",(M158+O158+Q158)/(R158+P158+N158)))),0)</f>
        <v/>
      </c>
      <c r="T158" s="488" t="str">
        <f t="shared" si="12"/>
        <v/>
      </c>
      <c r="U158" s="488" t="str">
        <f>IF(T158 = "", "",SUM('3.Weekly Hours &amp; Wage Activity'!AI158:BF158))</f>
        <v/>
      </c>
      <c r="V158" s="489" t="str">
        <f>IF(U158 = "", "",SUM(IF(COUNTIF('3.Weekly Hours &amp; Wage Activity'!J158:Q158, "&lt;&gt;FT") = 0, COLUMNS('3.Weekly Hours &amp; Wage Activity'!J158:AG158) * 40, '3.Weekly Hours &amp; Wage Activity'!J158:AG158)))</f>
        <v/>
      </c>
      <c r="W158" s="490" t="str">
        <f t="shared" si="13"/>
        <v/>
      </c>
      <c r="X158" s="553" t="str">
        <f t="shared" si="15"/>
        <v/>
      </c>
      <c r="Y158" s="491" t="str">
        <f t="shared" si="16"/>
        <v/>
      </c>
      <c r="Z158" s="490">
        <f t="shared" si="14"/>
        <v>0</v>
      </c>
      <c r="AA158" s="377">
        <f t="shared" si="17"/>
        <v>0</v>
      </c>
    </row>
    <row r="159" spans="2:27" x14ac:dyDescent="0.25">
      <c r="B159" s="56">
        <f>IF('3.Weekly Hours &amp; Wage Activity'!B159 &lt;&gt;"", '3.Weekly Hours &amp; Wage Activity'!B159,"")</f>
        <v>0</v>
      </c>
      <c r="C159" s="56">
        <f>IF('3.Weekly Hours &amp; Wage Activity'!C159 &lt;&gt;"", '3.Weekly Hours &amp; Wage Activity'!C159,"")</f>
        <v>0</v>
      </c>
      <c r="D159" s="57" t="str">
        <f>IF('3.Weekly Hours &amp; Wage Activity'!D159 &lt;&gt;"", '3.Weekly Hours &amp; Wage Activity'!D159,"")</f>
        <v/>
      </c>
      <c r="E159" s="56" t="str">
        <f>IF('3.Weekly Hours &amp; Wage Activity'!E159 &lt;&gt;"", '3.Weekly Hours &amp; Wage Activity'!E159,"")</f>
        <v/>
      </c>
      <c r="F159" s="353" t="str">
        <f>IF('3.Weekly Hours &amp; Wage Activity'!F159 &lt;&gt;"", '3.Weekly Hours &amp; Wage Activity'!F159,"")</f>
        <v/>
      </c>
      <c r="G159" s="58" t="str">
        <f>IF('3.Weekly Hours &amp; Wage Activity'!G159 &lt;&gt;"", '3.Weekly Hours &amp; Wage Activity'!G159,"")</f>
        <v/>
      </c>
      <c r="H159" s="58" t="str">
        <f>IF('2.Census &amp; Reference Benchmarks'!H159 = "", "", '2.Census &amp; Reference Benchmarks'!H159)</f>
        <v/>
      </c>
      <c r="I159" s="58" t="str">
        <f>IF('3.Weekly Hours &amp; Wage Activity'!H159 &lt;&gt;"", '3.Weekly Hours &amp; Wage Activity'!H159,"")</f>
        <v/>
      </c>
      <c r="J159" s="374" t="str">
        <f>IF('3.Weekly Hours &amp; Wage Activity'!I159 &lt;&gt;"", '3.Weekly Hours &amp; Wage Activity'!I159,"")</f>
        <v/>
      </c>
      <c r="K159" s="376" t="str">
        <f>IF('7.Safe Harbor Input Data &amp; Calc'!Q161 &lt;&gt; "", '7.Safe Harbor Input Data &amp; Calc'!Q161, "")</f>
        <v>No</v>
      </c>
      <c r="L159" s="59" t="str">
        <f>IF('2.Census &amp; Reference Benchmarks'!T159&lt;&gt; "",'2.Census &amp; Reference Benchmarks'!T159,"")</f>
        <v/>
      </c>
      <c r="M159" s="35">
        <f>IF('2.Census &amp; Reference Benchmarks'!M159 = "", 0,'2.Census &amp; Reference Benchmarks'!M159)</f>
        <v>0</v>
      </c>
      <c r="N159" s="366">
        <f>IF('5. Wage &amp; FTE Reductions'!BC159 = "", 0,'5. Wage &amp; FTE Reductions'!BC159)</f>
        <v>0</v>
      </c>
      <c r="O159" s="35">
        <f>IF('2.Census &amp; Reference Benchmarks'!P159 = "", 0,'2.Census &amp; Reference Benchmarks'!P159)</f>
        <v>0</v>
      </c>
      <c r="P159" s="367">
        <f>IF('5. Wage &amp; FTE Reductions'!BE159 = "", 0, '5. Wage &amp; FTE Reductions'!BE159)</f>
        <v>0</v>
      </c>
      <c r="Q159" s="60">
        <f>IF('2.Census &amp; Reference Benchmarks'!S159 = "", 0, '2.Census &amp; Reference Benchmarks'!S159)</f>
        <v>0</v>
      </c>
      <c r="R159" s="367">
        <f>IF('2.Census &amp; Reference Benchmarks'!Q159="FT",IF(OR(G159 &lt;= DATEVALUE("3/1/2020"), G159 = ""),177.14,( (IF(OR(I159 = "", I159 &gt; DATEVALUE("3/31/2020")), DATEVALUE("3/31/2020"),I159) -G159)/ 31) *177.14),IF('2.Census &amp; Reference Benchmarks'!R159="",0,'2.Census &amp; Reference Benchmarks'!R159))</f>
        <v>0</v>
      </c>
      <c r="S159" s="488" t="str">
        <f>IFERROR(IF(AND( I159 &lt; '1. Summary for SBA'!$J$7,'1. Summary for SBA'!$J$7 &lt;&gt; ""),0,IF(K159 = "Yes", 0,IF(OR(R159= "", R159 + P159+N159 = 0),"",(M159+O159+Q159)/(R159+P159+N159)))),0)</f>
        <v/>
      </c>
      <c r="T159" s="488" t="str">
        <f t="shared" si="12"/>
        <v/>
      </c>
      <c r="U159" s="488" t="str">
        <f>IF(T159 = "", "",SUM('3.Weekly Hours &amp; Wage Activity'!AI159:BF159))</f>
        <v/>
      </c>
      <c r="V159" s="489" t="str">
        <f>IF(U159 = "", "",SUM(IF(COUNTIF('3.Weekly Hours &amp; Wage Activity'!J159:Q159, "&lt;&gt;FT") = 0, COLUMNS('3.Weekly Hours &amp; Wage Activity'!J159:AG159) * 40, '3.Weekly Hours &amp; Wage Activity'!J159:AG159)))</f>
        <v/>
      </c>
      <c r="W159" s="490" t="str">
        <f t="shared" si="13"/>
        <v/>
      </c>
      <c r="X159" s="553" t="str">
        <f t="shared" si="15"/>
        <v/>
      </c>
      <c r="Y159" s="491" t="str">
        <f t="shared" si="16"/>
        <v/>
      </c>
      <c r="Z159" s="490">
        <f t="shared" si="14"/>
        <v>0</v>
      </c>
      <c r="AA159" s="377">
        <f t="shared" si="17"/>
        <v>0</v>
      </c>
    </row>
    <row r="160" spans="2:27" x14ac:dyDescent="0.25">
      <c r="B160" s="56">
        <f>IF('3.Weekly Hours &amp; Wage Activity'!B160 &lt;&gt;"", '3.Weekly Hours &amp; Wage Activity'!B160,"")</f>
        <v>0</v>
      </c>
      <c r="C160" s="56">
        <f>IF('3.Weekly Hours &amp; Wage Activity'!C160 &lt;&gt;"", '3.Weekly Hours &amp; Wage Activity'!C160,"")</f>
        <v>0</v>
      </c>
      <c r="D160" s="57" t="str">
        <f>IF('3.Weekly Hours &amp; Wage Activity'!D160 &lt;&gt;"", '3.Weekly Hours &amp; Wage Activity'!D160,"")</f>
        <v/>
      </c>
      <c r="E160" s="56" t="str">
        <f>IF('3.Weekly Hours &amp; Wage Activity'!E160 &lt;&gt;"", '3.Weekly Hours &amp; Wage Activity'!E160,"")</f>
        <v/>
      </c>
      <c r="F160" s="353" t="str">
        <f>IF('3.Weekly Hours &amp; Wage Activity'!F160 &lt;&gt;"", '3.Weekly Hours &amp; Wage Activity'!F160,"")</f>
        <v/>
      </c>
      <c r="G160" s="58" t="str">
        <f>IF('3.Weekly Hours &amp; Wage Activity'!G160 &lt;&gt;"", '3.Weekly Hours &amp; Wage Activity'!G160,"")</f>
        <v/>
      </c>
      <c r="H160" s="58" t="str">
        <f>IF('2.Census &amp; Reference Benchmarks'!H160 = "", "", '2.Census &amp; Reference Benchmarks'!H160)</f>
        <v/>
      </c>
      <c r="I160" s="58" t="str">
        <f>IF('3.Weekly Hours &amp; Wage Activity'!H160 &lt;&gt;"", '3.Weekly Hours &amp; Wage Activity'!H160,"")</f>
        <v/>
      </c>
      <c r="J160" s="374" t="str">
        <f>IF('3.Weekly Hours &amp; Wage Activity'!I160 &lt;&gt;"", '3.Weekly Hours &amp; Wage Activity'!I160,"")</f>
        <v/>
      </c>
      <c r="K160" s="376" t="str">
        <f>IF('7.Safe Harbor Input Data &amp; Calc'!Q162 &lt;&gt; "", '7.Safe Harbor Input Data &amp; Calc'!Q162, "")</f>
        <v>No</v>
      </c>
      <c r="L160" s="59" t="str">
        <f>IF('2.Census &amp; Reference Benchmarks'!T160&lt;&gt; "",'2.Census &amp; Reference Benchmarks'!T160,"")</f>
        <v/>
      </c>
      <c r="M160" s="35">
        <f>IF('2.Census &amp; Reference Benchmarks'!M160 = "", 0,'2.Census &amp; Reference Benchmarks'!M160)</f>
        <v>0</v>
      </c>
      <c r="N160" s="366">
        <f>IF('5. Wage &amp; FTE Reductions'!BC160 = "", 0,'5. Wage &amp; FTE Reductions'!BC160)</f>
        <v>0</v>
      </c>
      <c r="O160" s="35">
        <f>IF('2.Census &amp; Reference Benchmarks'!P160 = "", 0,'2.Census &amp; Reference Benchmarks'!P160)</f>
        <v>0</v>
      </c>
      <c r="P160" s="367">
        <f>IF('5. Wage &amp; FTE Reductions'!BE160 = "", 0, '5. Wage &amp; FTE Reductions'!BE160)</f>
        <v>0</v>
      </c>
      <c r="Q160" s="60">
        <f>IF('2.Census &amp; Reference Benchmarks'!S160 = "", 0, '2.Census &amp; Reference Benchmarks'!S160)</f>
        <v>0</v>
      </c>
      <c r="R160" s="367">
        <f>IF('2.Census &amp; Reference Benchmarks'!Q160="FT",IF(OR(G160 &lt;= DATEVALUE("3/1/2020"), G160 = ""),177.14,( (IF(OR(I160 = "", I160 &gt; DATEVALUE("3/31/2020")), DATEVALUE("3/31/2020"),I160) -G160)/ 31) *177.14),IF('2.Census &amp; Reference Benchmarks'!R160="",0,'2.Census &amp; Reference Benchmarks'!R160))</f>
        <v>0</v>
      </c>
      <c r="S160" s="488" t="str">
        <f>IFERROR(IF(AND( I160 &lt; '1. Summary for SBA'!$J$7,'1. Summary for SBA'!$J$7 &lt;&gt; ""),0,IF(K160 = "Yes", 0,IF(OR(R160= "", R160 + P160+N160 = 0),"",(M160+O160+Q160)/(R160+P160+N160)))),0)</f>
        <v/>
      </c>
      <c r="T160" s="488" t="str">
        <f t="shared" si="12"/>
        <v/>
      </c>
      <c r="U160" s="488" t="str">
        <f>IF(T160 = "", "",SUM('3.Weekly Hours &amp; Wage Activity'!AI160:BF160))</f>
        <v/>
      </c>
      <c r="V160" s="489" t="str">
        <f>IF(U160 = "", "",SUM(IF(COUNTIF('3.Weekly Hours &amp; Wage Activity'!J160:Q160, "&lt;&gt;FT") = 0, COLUMNS('3.Weekly Hours &amp; Wage Activity'!J160:AG160) * 40, '3.Weekly Hours &amp; Wage Activity'!J160:AG160)))</f>
        <v/>
      </c>
      <c r="W160" s="490" t="str">
        <f t="shared" si="13"/>
        <v/>
      </c>
      <c r="X160" s="553" t="str">
        <f t="shared" si="15"/>
        <v/>
      </c>
      <c r="Y160" s="491" t="str">
        <f t="shared" si="16"/>
        <v/>
      </c>
      <c r="Z160" s="490">
        <f t="shared" si="14"/>
        <v>0</v>
      </c>
      <c r="AA160" s="377">
        <f t="shared" si="17"/>
        <v>0</v>
      </c>
    </row>
    <row r="161" spans="2:27" x14ac:dyDescent="0.25">
      <c r="B161" s="56">
        <f>IF('3.Weekly Hours &amp; Wage Activity'!B161 &lt;&gt;"", '3.Weekly Hours &amp; Wage Activity'!B161,"")</f>
        <v>0</v>
      </c>
      <c r="C161" s="56">
        <f>IF('3.Weekly Hours &amp; Wage Activity'!C161 &lt;&gt;"", '3.Weekly Hours &amp; Wage Activity'!C161,"")</f>
        <v>0</v>
      </c>
      <c r="D161" s="57" t="str">
        <f>IF('3.Weekly Hours &amp; Wage Activity'!D161 &lt;&gt;"", '3.Weekly Hours &amp; Wage Activity'!D161,"")</f>
        <v/>
      </c>
      <c r="E161" s="56" t="str">
        <f>IF('3.Weekly Hours &amp; Wage Activity'!E161 &lt;&gt;"", '3.Weekly Hours &amp; Wage Activity'!E161,"")</f>
        <v/>
      </c>
      <c r="F161" s="353" t="str">
        <f>IF('3.Weekly Hours &amp; Wage Activity'!F161 &lt;&gt;"", '3.Weekly Hours &amp; Wage Activity'!F161,"")</f>
        <v/>
      </c>
      <c r="G161" s="58" t="str">
        <f>IF('3.Weekly Hours &amp; Wage Activity'!G161 &lt;&gt;"", '3.Weekly Hours &amp; Wage Activity'!G161,"")</f>
        <v/>
      </c>
      <c r="H161" s="58" t="str">
        <f>IF('2.Census &amp; Reference Benchmarks'!H161 = "", "", '2.Census &amp; Reference Benchmarks'!H161)</f>
        <v/>
      </c>
      <c r="I161" s="58" t="str">
        <f>IF('3.Weekly Hours &amp; Wage Activity'!H161 &lt;&gt;"", '3.Weekly Hours &amp; Wage Activity'!H161,"")</f>
        <v/>
      </c>
      <c r="J161" s="374" t="str">
        <f>IF('3.Weekly Hours &amp; Wage Activity'!I161 &lt;&gt;"", '3.Weekly Hours &amp; Wage Activity'!I161,"")</f>
        <v/>
      </c>
      <c r="K161" s="376" t="str">
        <f>IF('7.Safe Harbor Input Data &amp; Calc'!Q163 &lt;&gt; "", '7.Safe Harbor Input Data &amp; Calc'!Q163, "")</f>
        <v>No</v>
      </c>
      <c r="L161" s="59" t="str">
        <f>IF('2.Census &amp; Reference Benchmarks'!T161&lt;&gt; "",'2.Census &amp; Reference Benchmarks'!T161,"")</f>
        <v/>
      </c>
      <c r="M161" s="35">
        <f>IF('2.Census &amp; Reference Benchmarks'!M161 = "", 0,'2.Census &amp; Reference Benchmarks'!M161)</f>
        <v>0</v>
      </c>
      <c r="N161" s="366">
        <f>IF('5. Wage &amp; FTE Reductions'!BC161 = "", 0,'5. Wage &amp; FTE Reductions'!BC161)</f>
        <v>0</v>
      </c>
      <c r="O161" s="35">
        <f>IF('2.Census &amp; Reference Benchmarks'!P161 = "", 0,'2.Census &amp; Reference Benchmarks'!P161)</f>
        <v>0</v>
      </c>
      <c r="P161" s="367">
        <f>IF('5. Wage &amp; FTE Reductions'!BE161 = "", 0, '5. Wage &amp; FTE Reductions'!BE161)</f>
        <v>0</v>
      </c>
      <c r="Q161" s="60">
        <f>IF('2.Census &amp; Reference Benchmarks'!S161 = "", 0, '2.Census &amp; Reference Benchmarks'!S161)</f>
        <v>0</v>
      </c>
      <c r="R161" s="367">
        <f>IF('2.Census &amp; Reference Benchmarks'!Q161="FT",IF(OR(G161 &lt;= DATEVALUE("3/1/2020"), G161 = ""),177.14,( (IF(OR(I161 = "", I161 &gt; DATEVALUE("3/31/2020")), DATEVALUE("3/31/2020"),I161) -G161)/ 31) *177.14),IF('2.Census &amp; Reference Benchmarks'!R161="",0,'2.Census &amp; Reference Benchmarks'!R161))</f>
        <v>0</v>
      </c>
      <c r="S161" s="488" t="str">
        <f>IFERROR(IF(AND( I161 &lt; '1. Summary for SBA'!$J$7,'1. Summary for SBA'!$J$7 &lt;&gt; ""),0,IF(K161 = "Yes", 0,IF(OR(R161= "", R161 + P161+N161 = 0),"",(M161+O161+Q161)/(R161+P161+N161)))),0)</f>
        <v/>
      </c>
      <c r="T161" s="488" t="str">
        <f t="shared" si="12"/>
        <v/>
      </c>
      <c r="U161" s="488" t="str">
        <f>IF(T161 = "", "",SUM('3.Weekly Hours &amp; Wage Activity'!AI161:BF161))</f>
        <v/>
      </c>
      <c r="V161" s="489" t="str">
        <f>IF(U161 = "", "",SUM(IF(COUNTIF('3.Weekly Hours &amp; Wage Activity'!J161:Q161, "&lt;&gt;FT") = 0, COLUMNS('3.Weekly Hours &amp; Wage Activity'!J161:AG161) * 40, '3.Weekly Hours &amp; Wage Activity'!J161:AG161)))</f>
        <v/>
      </c>
      <c r="W161" s="490" t="str">
        <f t="shared" si="13"/>
        <v/>
      </c>
      <c r="X161" s="553" t="str">
        <f t="shared" si="15"/>
        <v/>
      </c>
      <c r="Y161" s="491" t="str">
        <f t="shared" si="16"/>
        <v/>
      </c>
      <c r="Z161" s="490">
        <f t="shared" si="14"/>
        <v>0</v>
      </c>
      <c r="AA161" s="377">
        <f t="shared" si="17"/>
        <v>0</v>
      </c>
    </row>
    <row r="162" spans="2:27" x14ac:dyDescent="0.25">
      <c r="B162" s="56">
        <f>IF('3.Weekly Hours &amp; Wage Activity'!B162 &lt;&gt;"", '3.Weekly Hours &amp; Wage Activity'!B162,"")</f>
        <v>0</v>
      </c>
      <c r="C162" s="56">
        <f>IF('3.Weekly Hours &amp; Wage Activity'!C162 &lt;&gt;"", '3.Weekly Hours &amp; Wage Activity'!C162,"")</f>
        <v>0</v>
      </c>
      <c r="D162" s="57" t="str">
        <f>IF('3.Weekly Hours &amp; Wage Activity'!D162 &lt;&gt;"", '3.Weekly Hours &amp; Wage Activity'!D162,"")</f>
        <v/>
      </c>
      <c r="E162" s="56" t="str">
        <f>IF('3.Weekly Hours &amp; Wage Activity'!E162 &lt;&gt;"", '3.Weekly Hours &amp; Wage Activity'!E162,"")</f>
        <v/>
      </c>
      <c r="F162" s="353" t="str">
        <f>IF('3.Weekly Hours &amp; Wage Activity'!F162 &lt;&gt;"", '3.Weekly Hours &amp; Wage Activity'!F162,"")</f>
        <v/>
      </c>
      <c r="G162" s="58" t="str">
        <f>IF('3.Weekly Hours &amp; Wage Activity'!G162 &lt;&gt;"", '3.Weekly Hours &amp; Wage Activity'!G162,"")</f>
        <v/>
      </c>
      <c r="H162" s="58" t="str">
        <f>IF('2.Census &amp; Reference Benchmarks'!H162 = "", "", '2.Census &amp; Reference Benchmarks'!H162)</f>
        <v/>
      </c>
      <c r="I162" s="58" t="str">
        <f>IF('3.Weekly Hours &amp; Wage Activity'!H162 &lt;&gt;"", '3.Weekly Hours &amp; Wage Activity'!H162,"")</f>
        <v/>
      </c>
      <c r="J162" s="374" t="str">
        <f>IF('3.Weekly Hours &amp; Wage Activity'!I162 &lt;&gt;"", '3.Weekly Hours &amp; Wage Activity'!I162,"")</f>
        <v/>
      </c>
      <c r="K162" s="376" t="str">
        <f>IF('7.Safe Harbor Input Data &amp; Calc'!Q164 &lt;&gt; "", '7.Safe Harbor Input Data &amp; Calc'!Q164, "")</f>
        <v>No</v>
      </c>
      <c r="L162" s="59" t="str">
        <f>IF('2.Census &amp; Reference Benchmarks'!T162&lt;&gt; "",'2.Census &amp; Reference Benchmarks'!T162,"")</f>
        <v/>
      </c>
      <c r="M162" s="35">
        <f>IF('2.Census &amp; Reference Benchmarks'!M162 = "", 0,'2.Census &amp; Reference Benchmarks'!M162)</f>
        <v>0</v>
      </c>
      <c r="N162" s="366">
        <f>IF('5. Wage &amp; FTE Reductions'!BC162 = "", 0,'5. Wage &amp; FTE Reductions'!BC162)</f>
        <v>0</v>
      </c>
      <c r="O162" s="35">
        <f>IF('2.Census &amp; Reference Benchmarks'!P162 = "", 0,'2.Census &amp; Reference Benchmarks'!P162)</f>
        <v>0</v>
      </c>
      <c r="P162" s="367">
        <f>IF('5. Wage &amp; FTE Reductions'!BE162 = "", 0, '5. Wage &amp; FTE Reductions'!BE162)</f>
        <v>0</v>
      </c>
      <c r="Q162" s="60">
        <f>IF('2.Census &amp; Reference Benchmarks'!S162 = "", 0, '2.Census &amp; Reference Benchmarks'!S162)</f>
        <v>0</v>
      </c>
      <c r="R162" s="367">
        <f>IF('2.Census &amp; Reference Benchmarks'!Q162="FT",IF(OR(G162 &lt;= DATEVALUE("3/1/2020"), G162 = ""),177.14,( (IF(OR(I162 = "", I162 &gt; DATEVALUE("3/31/2020")), DATEVALUE("3/31/2020"),I162) -G162)/ 31) *177.14),IF('2.Census &amp; Reference Benchmarks'!R162="",0,'2.Census &amp; Reference Benchmarks'!R162))</f>
        <v>0</v>
      </c>
      <c r="S162" s="488" t="str">
        <f>IFERROR(IF(AND( I162 &lt; '1. Summary for SBA'!$J$7,'1. Summary for SBA'!$J$7 &lt;&gt; ""),0,IF(K162 = "Yes", 0,IF(OR(R162= "", R162 + P162+N162 = 0),"",(M162+O162+Q162)/(R162+P162+N162)))),0)</f>
        <v/>
      </c>
      <c r="T162" s="488" t="str">
        <f t="shared" si="12"/>
        <v/>
      </c>
      <c r="U162" s="488" t="str">
        <f>IF(T162 = "", "",SUM('3.Weekly Hours &amp; Wage Activity'!AI162:BF162))</f>
        <v/>
      </c>
      <c r="V162" s="489" t="str">
        <f>IF(U162 = "", "",SUM(IF(COUNTIF('3.Weekly Hours &amp; Wage Activity'!J162:Q162, "&lt;&gt;FT") = 0, COLUMNS('3.Weekly Hours &amp; Wage Activity'!J162:AG162) * 40, '3.Weekly Hours &amp; Wage Activity'!J162:AG162)))</f>
        <v/>
      </c>
      <c r="W162" s="490" t="str">
        <f t="shared" si="13"/>
        <v/>
      </c>
      <c r="X162" s="553" t="str">
        <f t="shared" si="15"/>
        <v/>
      </c>
      <c r="Y162" s="491" t="str">
        <f t="shared" si="16"/>
        <v/>
      </c>
      <c r="Z162" s="490">
        <f t="shared" si="14"/>
        <v>0</v>
      </c>
      <c r="AA162" s="377">
        <f t="shared" si="17"/>
        <v>0</v>
      </c>
    </row>
    <row r="163" spans="2:27" x14ac:dyDescent="0.25">
      <c r="B163" s="56">
        <f>IF('3.Weekly Hours &amp; Wage Activity'!B163 &lt;&gt;"", '3.Weekly Hours &amp; Wage Activity'!B163,"")</f>
        <v>0</v>
      </c>
      <c r="C163" s="56">
        <f>IF('3.Weekly Hours &amp; Wage Activity'!C163 &lt;&gt;"", '3.Weekly Hours &amp; Wage Activity'!C163,"")</f>
        <v>0</v>
      </c>
      <c r="D163" s="57" t="str">
        <f>IF('3.Weekly Hours &amp; Wage Activity'!D163 &lt;&gt;"", '3.Weekly Hours &amp; Wage Activity'!D163,"")</f>
        <v/>
      </c>
      <c r="E163" s="56" t="str">
        <f>IF('3.Weekly Hours &amp; Wage Activity'!E163 &lt;&gt;"", '3.Weekly Hours &amp; Wage Activity'!E163,"")</f>
        <v/>
      </c>
      <c r="F163" s="353" t="str">
        <f>IF('3.Weekly Hours &amp; Wage Activity'!F163 &lt;&gt;"", '3.Weekly Hours &amp; Wage Activity'!F163,"")</f>
        <v/>
      </c>
      <c r="G163" s="58" t="str">
        <f>IF('3.Weekly Hours &amp; Wage Activity'!G163 &lt;&gt;"", '3.Weekly Hours &amp; Wage Activity'!G163,"")</f>
        <v/>
      </c>
      <c r="H163" s="58" t="str">
        <f>IF('2.Census &amp; Reference Benchmarks'!H163 = "", "", '2.Census &amp; Reference Benchmarks'!H163)</f>
        <v/>
      </c>
      <c r="I163" s="58" t="str">
        <f>IF('3.Weekly Hours &amp; Wage Activity'!H163 &lt;&gt;"", '3.Weekly Hours &amp; Wage Activity'!H163,"")</f>
        <v/>
      </c>
      <c r="J163" s="374" t="str">
        <f>IF('3.Weekly Hours &amp; Wage Activity'!I163 &lt;&gt;"", '3.Weekly Hours &amp; Wage Activity'!I163,"")</f>
        <v/>
      </c>
      <c r="K163" s="376" t="str">
        <f>IF('7.Safe Harbor Input Data &amp; Calc'!Q165 &lt;&gt; "", '7.Safe Harbor Input Data &amp; Calc'!Q165, "")</f>
        <v>No</v>
      </c>
      <c r="L163" s="59" t="str">
        <f>IF('2.Census &amp; Reference Benchmarks'!T163&lt;&gt; "",'2.Census &amp; Reference Benchmarks'!T163,"")</f>
        <v/>
      </c>
      <c r="M163" s="35">
        <f>IF('2.Census &amp; Reference Benchmarks'!M163 = "", 0,'2.Census &amp; Reference Benchmarks'!M163)</f>
        <v>0</v>
      </c>
      <c r="N163" s="366">
        <f>IF('5. Wage &amp; FTE Reductions'!BC163 = "", 0,'5. Wage &amp; FTE Reductions'!BC163)</f>
        <v>0</v>
      </c>
      <c r="O163" s="35">
        <f>IF('2.Census &amp; Reference Benchmarks'!P163 = "", 0,'2.Census &amp; Reference Benchmarks'!P163)</f>
        <v>0</v>
      </c>
      <c r="P163" s="367">
        <f>IF('5. Wage &amp; FTE Reductions'!BE163 = "", 0, '5. Wage &amp; FTE Reductions'!BE163)</f>
        <v>0</v>
      </c>
      <c r="Q163" s="60">
        <f>IF('2.Census &amp; Reference Benchmarks'!S163 = "", 0, '2.Census &amp; Reference Benchmarks'!S163)</f>
        <v>0</v>
      </c>
      <c r="R163" s="367">
        <f>IF('2.Census &amp; Reference Benchmarks'!Q163="FT",IF(OR(G163 &lt;= DATEVALUE("3/1/2020"), G163 = ""),177.14,( (IF(OR(I163 = "", I163 &gt; DATEVALUE("3/31/2020")), DATEVALUE("3/31/2020"),I163) -G163)/ 31) *177.14),IF('2.Census &amp; Reference Benchmarks'!R163="",0,'2.Census &amp; Reference Benchmarks'!R163))</f>
        <v>0</v>
      </c>
      <c r="S163" s="488" t="str">
        <f>IFERROR(IF(AND( I163 &lt; '1. Summary for SBA'!$J$7,'1. Summary for SBA'!$J$7 &lt;&gt; ""),0,IF(K163 = "Yes", 0,IF(OR(R163= "", R163 + P163+N163 = 0),"",(M163+O163+Q163)/(R163+P163+N163)))),0)</f>
        <v/>
      </c>
      <c r="T163" s="488" t="str">
        <f t="shared" ref="T163:T226" si="18">IF(S163 = "", "",S163*0.75)</f>
        <v/>
      </c>
      <c r="U163" s="488" t="str">
        <f>IF(T163 = "", "",SUM('3.Weekly Hours &amp; Wage Activity'!AI163:BF163))</f>
        <v/>
      </c>
      <c r="V163" s="489" t="str">
        <f>IF(U163 = "", "",SUM(IF(COUNTIF('3.Weekly Hours &amp; Wage Activity'!J163:Q163, "&lt;&gt;FT") = 0, COLUMNS('3.Weekly Hours &amp; Wage Activity'!J163:AG163) * 40, '3.Weekly Hours &amp; Wage Activity'!J163:AG163)))</f>
        <v/>
      </c>
      <c r="W163" s="490" t="str">
        <f t="shared" ref="W163:W226" si="19">IF(V163 = 0,0,IF(V163 = "", "",U163/V163))</f>
        <v/>
      </c>
      <c r="X163" s="553" t="str">
        <f t="shared" si="15"/>
        <v/>
      </c>
      <c r="Y163" s="491" t="str">
        <f t="shared" si="16"/>
        <v/>
      </c>
      <c r="Z163" s="490">
        <f t="shared" ref="Z163:Z226" si="20">IF(Y163 = "", 0,X163*Y163)</f>
        <v>0</v>
      </c>
      <c r="AA163" s="377">
        <f t="shared" si="17"/>
        <v>0</v>
      </c>
    </row>
    <row r="164" spans="2:27" x14ac:dyDescent="0.25">
      <c r="B164" s="56">
        <f>IF('3.Weekly Hours &amp; Wage Activity'!B164 &lt;&gt;"", '3.Weekly Hours &amp; Wage Activity'!B164,"")</f>
        <v>0</v>
      </c>
      <c r="C164" s="56">
        <f>IF('3.Weekly Hours &amp; Wage Activity'!C164 &lt;&gt;"", '3.Weekly Hours &amp; Wage Activity'!C164,"")</f>
        <v>0</v>
      </c>
      <c r="D164" s="57" t="str">
        <f>IF('3.Weekly Hours &amp; Wage Activity'!D164 &lt;&gt;"", '3.Weekly Hours &amp; Wage Activity'!D164,"")</f>
        <v/>
      </c>
      <c r="E164" s="56" t="str">
        <f>IF('3.Weekly Hours &amp; Wage Activity'!E164 &lt;&gt;"", '3.Weekly Hours &amp; Wage Activity'!E164,"")</f>
        <v/>
      </c>
      <c r="F164" s="353" t="str">
        <f>IF('3.Weekly Hours &amp; Wage Activity'!F164 &lt;&gt;"", '3.Weekly Hours &amp; Wage Activity'!F164,"")</f>
        <v/>
      </c>
      <c r="G164" s="58" t="str">
        <f>IF('3.Weekly Hours &amp; Wage Activity'!G164 &lt;&gt;"", '3.Weekly Hours &amp; Wage Activity'!G164,"")</f>
        <v/>
      </c>
      <c r="H164" s="58" t="str">
        <f>IF('2.Census &amp; Reference Benchmarks'!H164 = "", "", '2.Census &amp; Reference Benchmarks'!H164)</f>
        <v/>
      </c>
      <c r="I164" s="58" t="str">
        <f>IF('3.Weekly Hours &amp; Wage Activity'!H164 &lt;&gt;"", '3.Weekly Hours &amp; Wage Activity'!H164,"")</f>
        <v/>
      </c>
      <c r="J164" s="374" t="str">
        <f>IF('3.Weekly Hours &amp; Wage Activity'!I164 &lt;&gt;"", '3.Weekly Hours &amp; Wage Activity'!I164,"")</f>
        <v/>
      </c>
      <c r="K164" s="376" t="str">
        <f>IF('7.Safe Harbor Input Data &amp; Calc'!Q166 &lt;&gt; "", '7.Safe Harbor Input Data &amp; Calc'!Q166, "")</f>
        <v>No</v>
      </c>
      <c r="L164" s="59" t="str">
        <f>IF('2.Census &amp; Reference Benchmarks'!T164&lt;&gt; "",'2.Census &amp; Reference Benchmarks'!T164,"")</f>
        <v/>
      </c>
      <c r="M164" s="35">
        <f>IF('2.Census &amp; Reference Benchmarks'!M164 = "", 0,'2.Census &amp; Reference Benchmarks'!M164)</f>
        <v>0</v>
      </c>
      <c r="N164" s="366">
        <f>IF('5. Wage &amp; FTE Reductions'!BC164 = "", 0,'5. Wage &amp; FTE Reductions'!BC164)</f>
        <v>0</v>
      </c>
      <c r="O164" s="35">
        <f>IF('2.Census &amp; Reference Benchmarks'!P164 = "", 0,'2.Census &amp; Reference Benchmarks'!P164)</f>
        <v>0</v>
      </c>
      <c r="P164" s="367">
        <f>IF('5. Wage &amp; FTE Reductions'!BE164 = "", 0, '5. Wage &amp; FTE Reductions'!BE164)</f>
        <v>0</v>
      </c>
      <c r="Q164" s="60">
        <f>IF('2.Census &amp; Reference Benchmarks'!S164 = "", 0, '2.Census &amp; Reference Benchmarks'!S164)</f>
        <v>0</v>
      </c>
      <c r="R164" s="367">
        <f>IF('2.Census &amp; Reference Benchmarks'!Q164="FT",IF(OR(G164 &lt;= DATEVALUE("3/1/2020"), G164 = ""),177.14,( (IF(OR(I164 = "", I164 &gt; DATEVALUE("3/31/2020")), DATEVALUE("3/31/2020"),I164) -G164)/ 31) *177.14),IF('2.Census &amp; Reference Benchmarks'!R164="",0,'2.Census &amp; Reference Benchmarks'!R164))</f>
        <v>0</v>
      </c>
      <c r="S164" s="488" t="str">
        <f>IFERROR(IF(AND( I164 &lt; '1. Summary for SBA'!$J$7,'1. Summary for SBA'!$J$7 &lt;&gt; ""),0,IF(K164 = "Yes", 0,IF(OR(R164= "", R164 + P164+N164 = 0),"",(M164+O164+Q164)/(R164+P164+N164)))),0)</f>
        <v/>
      </c>
      <c r="T164" s="488" t="str">
        <f t="shared" si="18"/>
        <v/>
      </c>
      <c r="U164" s="488" t="str">
        <f>IF(T164 = "", "",SUM('3.Weekly Hours &amp; Wage Activity'!AI164:BF164))</f>
        <v/>
      </c>
      <c r="V164" s="489" t="str">
        <f>IF(U164 = "", "",SUM(IF(COUNTIF('3.Weekly Hours &amp; Wage Activity'!J164:Q164, "&lt;&gt;FT") = 0, COLUMNS('3.Weekly Hours &amp; Wage Activity'!J164:AG164) * 40, '3.Weekly Hours &amp; Wage Activity'!J164:AG164)))</f>
        <v/>
      </c>
      <c r="W164" s="490" t="str">
        <f t="shared" si="19"/>
        <v/>
      </c>
      <c r="X164" s="553" t="str">
        <f t="shared" si="15"/>
        <v/>
      </c>
      <c r="Y164" s="491" t="str">
        <f t="shared" si="16"/>
        <v/>
      </c>
      <c r="Z164" s="490">
        <f t="shared" si="20"/>
        <v>0</v>
      </c>
      <c r="AA164" s="377">
        <f t="shared" si="17"/>
        <v>0</v>
      </c>
    </row>
    <row r="165" spans="2:27" x14ac:dyDescent="0.25">
      <c r="B165" s="56">
        <f>IF('3.Weekly Hours &amp; Wage Activity'!B165 &lt;&gt;"", '3.Weekly Hours &amp; Wage Activity'!B165,"")</f>
        <v>0</v>
      </c>
      <c r="C165" s="56">
        <f>IF('3.Weekly Hours &amp; Wage Activity'!C165 &lt;&gt;"", '3.Weekly Hours &amp; Wage Activity'!C165,"")</f>
        <v>0</v>
      </c>
      <c r="D165" s="57" t="str">
        <f>IF('3.Weekly Hours &amp; Wage Activity'!D165 &lt;&gt;"", '3.Weekly Hours &amp; Wage Activity'!D165,"")</f>
        <v/>
      </c>
      <c r="E165" s="56" t="str">
        <f>IF('3.Weekly Hours &amp; Wage Activity'!E165 &lt;&gt;"", '3.Weekly Hours &amp; Wage Activity'!E165,"")</f>
        <v/>
      </c>
      <c r="F165" s="353" t="str">
        <f>IF('3.Weekly Hours &amp; Wage Activity'!F165 &lt;&gt;"", '3.Weekly Hours &amp; Wage Activity'!F165,"")</f>
        <v/>
      </c>
      <c r="G165" s="58" t="str">
        <f>IF('3.Weekly Hours &amp; Wage Activity'!G165 &lt;&gt;"", '3.Weekly Hours &amp; Wage Activity'!G165,"")</f>
        <v/>
      </c>
      <c r="H165" s="58" t="str">
        <f>IF('2.Census &amp; Reference Benchmarks'!H165 = "", "", '2.Census &amp; Reference Benchmarks'!H165)</f>
        <v/>
      </c>
      <c r="I165" s="58" t="str">
        <f>IF('3.Weekly Hours &amp; Wage Activity'!H165 &lt;&gt;"", '3.Weekly Hours &amp; Wage Activity'!H165,"")</f>
        <v/>
      </c>
      <c r="J165" s="374" t="str">
        <f>IF('3.Weekly Hours &amp; Wage Activity'!I165 &lt;&gt;"", '3.Weekly Hours &amp; Wage Activity'!I165,"")</f>
        <v/>
      </c>
      <c r="K165" s="376" t="str">
        <f>IF('7.Safe Harbor Input Data &amp; Calc'!Q167 &lt;&gt; "", '7.Safe Harbor Input Data &amp; Calc'!Q167, "")</f>
        <v>No</v>
      </c>
      <c r="L165" s="59" t="str">
        <f>IF('2.Census &amp; Reference Benchmarks'!T165&lt;&gt; "",'2.Census &amp; Reference Benchmarks'!T165,"")</f>
        <v/>
      </c>
      <c r="M165" s="35">
        <f>IF('2.Census &amp; Reference Benchmarks'!M165 = "", 0,'2.Census &amp; Reference Benchmarks'!M165)</f>
        <v>0</v>
      </c>
      <c r="N165" s="366">
        <f>IF('5. Wage &amp; FTE Reductions'!BC165 = "", 0,'5. Wage &amp; FTE Reductions'!BC165)</f>
        <v>0</v>
      </c>
      <c r="O165" s="35">
        <f>IF('2.Census &amp; Reference Benchmarks'!P165 = "", 0,'2.Census &amp; Reference Benchmarks'!P165)</f>
        <v>0</v>
      </c>
      <c r="P165" s="367">
        <f>IF('5. Wage &amp; FTE Reductions'!BE165 = "", 0, '5. Wage &amp; FTE Reductions'!BE165)</f>
        <v>0</v>
      </c>
      <c r="Q165" s="60">
        <f>IF('2.Census &amp; Reference Benchmarks'!S165 = "", 0, '2.Census &amp; Reference Benchmarks'!S165)</f>
        <v>0</v>
      </c>
      <c r="R165" s="367">
        <f>IF('2.Census &amp; Reference Benchmarks'!Q165="FT",IF(OR(G165 &lt;= DATEVALUE("3/1/2020"), G165 = ""),177.14,( (IF(OR(I165 = "", I165 &gt; DATEVALUE("3/31/2020")), DATEVALUE("3/31/2020"),I165) -G165)/ 31) *177.14),IF('2.Census &amp; Reference Benchmarks'!R165="",0,'2.Census &amp; Reference Benchmarks'!R165))</f>
        <v>0</v>
      </c>
      <c r="S165" s="488" t="str">
        <f>IFERROR(IF(AND( I165 &lt; '1. Summary for SBA'!$J$7,'1. Summary for SBA'!$J$7 &lt;&gt; ""),0,IF(K165 = "Yes", 0,IF(OR(R165= "", R165 + P165+N165 = 0),"",(M165+O165+Q165)/(R165+P165+N165)))),0)</f>
        <v/>
      </c>
      <c r="T165" s="488" t="str">
        <f t="shared" si="18"/>
        <v/>
      </c>
      <c r="U165" s="488" t="str">
        <f>IF(T165 = "", "",SUM('3.Weekly Hours &amp; Wage Activity'!AI165:BF165))</f>
        <v/>
      </c>
      <c r="V165" s="489" t="str">
        <f>IF(U165 = "", "",SUM(IF(COUNTIF('3.Weekly Hours &amp; Wage Activity'!J165:Q165, "&lt;&gt;FT") = 0, COLUMNS('3.Weekly Hours &amp; Wage Activity'!J165:AG165) * 40, '3.Weekly Hours &amp; Wage Activity'!J165:AG165)))</f>
        <v/>
      </c>
      <c r="W165" s="490" t="str">
        <f t="shared" si="19"/>
        <v/>
      </c>
      <c r="X165" s="553" t="str">
        <f t="shared" si="15"/>
        <v/>
      </c>
      <c r="Y165" s="491" t="str">
        <f t="shared" si="16"/>
        <v/>
      </c>
      <c r="Z165" s="490">
        <f t="shared" si="20"/>
        <v>0</v>
      </c>
      <c r="AA165" s="377">
        <f t="shared" si="17"/>
        <v>0</v>
      </c>
    </row>
    <row r="166" spans="2:27" x14ac:dyDescent="0.25">
      <c r="B166" s="56">
        <f>IF('3.Weekly Hours &amp; Wage Activity'!B166 &lt;&gt;"", '3.Weekly Hours &amp; Wage Activity'!B166,"")</f>
        <v>0</v>
      </c>
      <c r="C166" s="56">
        <f>IF('3.Weekly Hours &amp; Wage Activity'!C166 &lt;&gt;"", '3.Weekly Hours &amp; Wage Activity'!C166,"")</f>
        <v>0</v>
      </c>
      <c r="D166" s="57" t="str">
        <f>IF('3.Weekly Hours &amp; Wage Activity'!D166 &lt;&gt;"", '3.Weekly Hours &amp; Wage Activity'!D166,"")</f>
        <v/>
      </c>
      <c r="E166" s="56" t="str">
        <f>IF('3.Weekly Hours &amp; Wage Activity'!E166 &lt;&gt;"", '3.Weekly Hours &amp; Wage Activity'!E166,"")</f>
        <v/>
      </c>
      <c r="F166" s="353" t="str">
        <f>IF('3.Weekly Hours &amp; Wage Activity'!F166 &lt;&gt;"", '3.Weekly Hours &amp; Wage Activity'!F166,"")</f>
        <v/>
      </c>
      <c r="G166" s="58" t="str">
        <f>IF('3.Weekly Hours &amp; Wage Activity'!G166 &lt;&gt;"", '3.Weekly Hours &amp; Wage Activity'!G166,"")</f>
        <v/>
      </c>
      <c r="H166" s="58" t="str">
        <f>IF('2.Census &amp; Reference Benchmarks'!H166 = "", "", '2.Census &amp; Reference Benchmarks'!H166)</f>
        <v/>
      </c>
      <c r="I166" s="58" t="str">
        <f>IF('3.Weekly Hours &amp; Wage Activity'!H166 &lt;&gt;"", '3.Weekly Hours &amp; Wage Activity'!H166,"")</f>
        <v/>
      </c>
      <c r="J166" s="374" t="str">
        <f>IF('3.Weekly Hours &amp; Wage Activity'!I166 &lt;&gt;"", '3.Weekly Hours &amp; Wage Activity'!I166,"")</f>
        <v/>
      </c>
      <c r="K166" s="376" t="str">
        <f>IF('7.Safe Harbor Input Data &amp; Calc'!Q168 &lt;&gt; "", '7.Safe Harbor Input Data &amp; Calc'!Q168, "")</f>
        <v>No</v>
      </c>
      <c r="L166" s="59" t="str">
        <f>IF('2.Census &amp; Reference Benchmarks'!T166&lt;&gt; "",'2.Census &amp; Reference Benchmarks'!T166,"")</f>
        <v/>
      </c>
      <c r="M166" s="35">
        <f>IF('2.Census &amp; Reference Benchmarks'!M166 = "", 0,'2.Census &amp; Reference Benchmarks'!M166)</f>
        <v>0</v>
      </c>
      <c r="N166" s="366">
        <f>IF('5. Wage &amp; FTE Reductions'!BC166 = "", 0,'5. Wage &amp; FTE Reductions'!BC166)</f>
        <v>0</v>
      </c>
      <c r="O166" s="35">
        <f>IF('2.Census &amp; Reference Benchmarks'!P166 = "", 0,'2.Census &amp; Reference Benchmarks'!P166)</f>
        <v>0</v>
      </c>
      <c r="P166" s="367">
        <f>IF('5. Wage &amp; FTE Reductions'!BE166 = "", 0, '5. Wage &amp; FTE Reductions'!BE166)</f>
        <v>0</v>
      </c>
      <c r="Q166" s="60">
        <f>IF('2.Census &amp; Reference Benchmarks'!S166 = "", 0, '2.Census &amp; Reference Benchmarks'!S166)</f>
        <v>0</v>
      </c>
      <c r="R166" s="367">
        <f>IF('2.Census &amp; Reference Benchmarks'!Q166="FT",IF(OR(G166 &lt;= DATEVALUE("3/1/2020"), G166 = ""),177.14,( (IF(OR(I166 = "", I166 &gt; DATEVALUE("3/31/2020")), DATEVALUE("3/31/2020"),I166) -G166)/ 31) *177.14),IF('2.Census &amp; Reference Benchmarks'!R166="",0,'2.Census &amp; Reference Benchmarks'!R166))</f>
        <v>0</v>
      </c>
      <c r="S166" s="488" t="str">
        <f>IFERROR(IF(AND( I166 &lt; '1. Summary for SBA'!$J$7,'1. Summary for SBA'!$J$7 &lt;&gt; ""),0,IF(K166 = "Yes", 0,IF(OR(R166= "", R166 + P166+N166 = 0),"",(M166+O166+Q166)/(R166+P166+N166)))),0)</f>
        <v/>
      </c>
      <c r="T166" s="488" t="str">
        <f t="shared" si="18"/>
        <v/>
      </c>
      <c r="U166" s="488" t="str">
        <f>IF(T166 = "", "",SUM('3.Weekly Hours &amp; Wage Activity'!AI166:BF166))</f>
        <v/>
      </c>
      <c r="V166" s="489" t="str">
        <f>IF(U166 = "", "",SUM(IF(COUNTIF('3.Weekly Hours &amp; Wage Activity'!J166:Q166, "&lt;&gt;FT") = 0, COLUMNS('3.Weekly Hours &amp; Wage Activity'!J166:AG166) * 40, '3.Weekly Hours &amp; Wage Activity'!J166:AG166)))</f>
        <v/>
      </c>
      <c r="W166" s="490" t="str">
        <f t="shared" si="19"/>
        <v/>
      </c>
      <c r="X166" s="553" t="str">
        <f t="shared" si="15"/>
        <v/>
      </c>
      <c r="Y166" s="491" t="str">
        <f t="shared" si="16"/>
        <v/>
      </c>
      <c r="Z166" s="490">
        <f t="shared" si="20"/>
        <v>0</v>
      </c>
      <c r="AA166" s="377">
        <f t="shared" si="17"/>
        <v>0</v>
      </c>
    </row>
    <row r="167" spans="2:27" x14ac:dyDescent="0.25">
      <c r="B167" s="56">
        <f>IF('3.Weekly Hours &amp; Wage Activity'!B167 &lt;&gt;"", '3.Weekly Hours &amp; Wage Activity'!B167,"")</f>
        <v>0</v>
      </c>
      <c r="C167" s="56">
        <f>IF('3.Weekly Hours &amp; Wage Activity'!C167 &lt;&gt;"", '3.Weekly Hours &amp; Wage Activity'!C167,"")</f>
        <v>0</v>
      </c>
      <c r="D167" s="57" t="str">
        <f>IF('3.Weekly Hours &amp; Wage Activity'!D167 &lt;&gt;"", '3.Weekly Hours &amp; Wage Activity'!D167,"")</f>
        <v/>
      </c>
      <c r="E167" s="56" t="str">
        <f>IF('3.Weekly Hours &amp; Wage Activity'!E167 &lt;&gt;"", '3.Weekly Hours &amp; Wage Activity'!E167,"")</f>
        <v/>
      </c>
      <c r="F167" s="353" t="str">
        <f>IF('3.Weekly Hours &amp; Wage Activity'!F167 &lt;&gt;"", '3.Weekly Hours &amp; Wage Activity'!F167,"")</f>
        <v/>
      </c>
      <c r="G167" s="58" t="str">
        <f>IF('3.Weekly Hours &amp; Wage Activity'!G167 &lt;&gt;"", '3.Weekly Hours &amp; Wage Activity'!G167,"")</f>
        <v/>
      </c>
      <c r="H167" s="58" t="str">
        <f>IF('2.Census &amp; Reference Benchmarks'!H167 = "", "", '2.Census &amp; Reference Benchmarks'!H167)</f>
        <v/>
      </c>
      <c r="I167" s="58" t="str">
        <f>IF('3.Weekly Hours &amp; Wage Activity'!H167 &lt;&gt;"", '3.Weekly Hours &amp; Wage Activity'!H167,"")</f>
        <v/>
      </c>
      <c r="J167" s="374" t="str">
        <f>IF('3.Weekly Hours &amp; Wage Activity'!I167 &lt;&gt;"", '3.Weekly Hours &amp; Wage Activity'!I167,"")</f>
        <v/>
      </c>
      <c r="K167" s="376" t="str">
        <f>IF('7.Safe Harbor Input Data &amp; Calc'!Q169 &lt;&gt; "", '7.Safe Harbor Input Data &amp; Calc'!Q169, "")</f>
        <v>No</v>
      </c>
      <c r="L167" s="59" t="str">
        <f>IF('2.Census &amp; Reference Benchmarks'!T167&lt;&gt; "",'2.Census &amp; Reference Benchmarks'!T167,"")</f>
        <v/>
      </c>
      <c r="M167" s="35">
        <f>IF('2.Census &amp; Reference Benchmarks'!M167 = "", 0,'2.Census &amp; Reference Benchmarks'!M167)</f>
        <v>0</v>
      </c>
      <c r="N167" s="366">
        <f>IF('5. Wage &amp; FTE Reductions'!BC167 = "", 0,'5. Wage &amp; FTE Reductions'!BC167)</f>
        <v>0</v>
      </c>
      <c r="O167" s="35">
        <f>IF('2.Census &amp; Reference Benchmarks'!P167 = "", 0,'2.Census &amp; Reference Benchmarks'!P167)</f>
        <v>0</v>
      </c>
      <c r="P167" s="367">
        <f>IF('5. Wage &amp; FTE Reductions'!BE167 = "", 0, '5. Wage &amp; FTE Reductions'!BE167)</f>
        <v>0</v>
      </c>
      <c r="Q167" s="60">
        <f>IF('2.Census &amp; Reference Benchmarks'!S167 = "", 0, '2.Census &amp; Reference Benchmarks'!S167)</f>
        <v>0</v>
      </c>
      <c r="R167" s="367">
        <f>IF('2.Census &amp; Reference Benchmarks'!Q167="FT",IF(OR(G167 &lt;= DATEVALUE("3/1/2020"), G167 = ""),177.14,( (IF(OR(I167 = "", I167 &gt; DATEVALUE("3/31/2020")), DATEVALUE("3/31/2020"),I167) -G167)/ 31) *177.14),IF('2.Census &amp; Reference Benchmarks'!R167="",0,'2.Census &amp; Reference Benchmarks'!R167))</f>
        <v>0</v>
      </c>
      <c r="S167" s="488" t="str">
        <f>IFERROR(IF(AND( I167 &lt; '1. Summary for SBA'!$J$7,'1. Summary for SBA'!$J$7 &lt;&gt; ""),0,IF(K167 = "Yes", 0,IF(OR(R167= "", R167 + P167+N167 = 0),"",(M167+O167+Q167)/(R167+P167+N167)))),0)</f>
        <v/>
      </c>
      <c r="T167" s="488" t="str">
        <f t="shared" si="18"/>
        <v/>
      </c>
      <c r="U167" s="488" t="str">
        <f>IF(T167 = "", "",SUM('3.Weekly Hours &amp; Wage Activity'!AI167:BF167))</f>
        <v/>
      </c>
      <c r="V167" s="489" t="str">
        <f>IF(U167 = "", "",SUM(IF(COUNTIF('3.Weekly Hours &amp; Wage Activity'!J167:Q167, "&lt;&gt;FT") = 0, COLUMNS('3.Weekly Hours &amp; Wage Activity'!J167:AG167) * 40, '3.Weekly Hours &amp; Wage Activity'!J167:AG167)))</f>
        <v/>
      </c>
      <c r="W167" s="490" t="str">
        <f t="shared" si="19"/>
        <v/>
      </c>
      <c r="X167" s="553" t="str">
        <f t="shared" si="15"/>
        <v/>
      </c>
      <c r="Y167" s="491" t="str">
        <f t="shared" si="16"/>
        <v/>
      </c>
      <c r="Z167" s="490">
        <f t="shared" si="20"/>
        <v>0</v>
      </c>
      <c r="AA167" s="377">
        <f t="shared" si="17"/>
        <v>0</v>
      </c>
    </row>
    <row r="168" spans="2:27" x14ac:dyDescent="0.25">
      <c r="B168" s="56">
        <f>IF('3.Weekly Hours &amp; Wage Activity'!B168 &lt;&gt;"", '3.Weekly Hours &amp; Wage Activity'!B168,"")</f>
        <v>0</v>
      </c>
      <c r="C168" s="56">
        <f>IF('3.Weekly Hours &amp; Wage Activity'!C168 &lt;&gt;"", '3.Weekly Hours &amp; Wage Activity'!C168,"")</f>
        <v>0</v>
      </c>
      <c r="D168" s="57" t="str">
        <f>IF('3.Weekly Hours &amp; Wage Activity'!D168 &lt;&gt;"", '3.Weekly Hours &amp; Wage Activity'!D168,"")</f>
        <v/>
      </c>
      <c r="E168" s="56" t="str">
        <f>IF('3.Weekly Hours &amp; Wage Activity'!E168 &lt;&gt;"", '3.Weekly Hours &amp; Wage Activity'!E168,"")</f>
        <v/>
      </c>
      <c r="F168" s="353" t="str">
        <f>IF('3.Weekly Hours &amp; Wage Activity'!F168 &lt;&gt;"", '3.Weekly Hours &amp; Wage Activity'!F168,"")</f>
        <v/>
      </c>
      <c r="G168" s="58" t="str">
        <f>IF('3.Weekly Hours &amp; Wage Activity'!G168 &lt;&gt;"", '3.Weekly Hours &amp; Wage Activity'!G168,"")</f>
        <v/>
      </c>
      <c r="H168" s="58" t="str">
        <f>IF('2.Census &amp; Reference Benchmarks'!H168 = "", "", '2.Census &amp; Reference Benchmarks'!H168)</f>
        <v/>
      </c>
      <c r="I168" s="58" t="str">
        <f>IF('3.Weekly Hours &amp; Wage Activity'!H168 &lt;&gt;"", '3.Weekly Hours &amp; Wage Activity'!H168,"")</f>
        <v/>
      </c>
      <c r="J168" s="374" t="str">
        <f>IF('3.Weekly Hours &amp; Wage Activity'!I168 &lt;&gt;"", '3.Weekly Hours &amp; Wage Activity'!I168,"")</f>
        <v/>
      </c>
      <c r="K168" s="376" t="str">
        <f>IF('7.Safe Harbor Input Data &amp; Calc'!Q170 &lt;&gt; "", '7.Safe Harbor Input Data &amp; Calc'!Q170, "")</f>
        <v>No</v>
      </c>
      <c r="L168" s="59" t="str">
        <f>IF('2.Census &amp; Reference Benchmarks'!T168&lt;&gt; "",'2.Census &amp; Reference Benchmarks'!T168,"")</f>
        <v/>
      </c>
      <c r="M168" s="35">
        <f>IF('2.Census &amp; Reference Benchmarks'!M168 = "", 0,'2.Census &amp; Reference Benchmarks'!M168)</f>
        <v>0</v>
      </c>
      <c r="N168" s="366">
        <f>IF('5. Wage &amp; FTE Reductions'!BC168 = "", 0,'5. Wage &amp; FTE Reductions'!BC168)</f>
        <v>0</v>
      </c>
      <c r="O168" s="35">
        <f>IF('2.Census &amp; Reference Benchmarks'!P168 = "", 0,'2.Census &amp; Reference Benchmarks'!P168)</f>
        <v>0</v>
      </c>
      <c r="P168" s="367">
        <f>IF('5. Wage &amp; FTE Reductions'!BE168 = "", 0, '5. Wage &amp; FTE Reductions'!BE168)</f>
        <v>0</v>
      </c>
      <c r="Q168" s="60">
        <f>IF('2.Census &amp; Reference Benchmarks'!S168 = "", 0, '2.Census &amp; Reference Benchmarks'!S168)</f>
        <v>0</v>
      </c>
      <c r="R168" s="367">
        <f>IF('2.Census &amp; Reference Benchmarks'!Q168="FT",IF(OR(G168 &lt;= DATEVALUE("3/1/2020"), G168 = ""),177.14,( (IF(OR(I168 = "", I168 &gt; DATEVALUE("3/31/2020")), DATEVALUE("3/31/2020"),I168) -G168)/ 31) *177.14),IF('2.Census &amp; Reference Benchmarks'!R168="",0,'2.Census &amp; Reference Benchmarks'!R168))</f>
        <v>0</v>
      </c>
      <c r="S168" s="488" t="str">
        <f>IFERROR(IF(AND( I168 &lt; '1. Summary for SBA'!$J$7,'1. Summary for SBA'!$J$7 &lt;&gt; ""),0,IF(K168 = "Yes", 0,IF(OR(R168= "", R168 + P168+N168 = 0),"",(M168+O168+Q168)/(R168+P168+N168)))),0)</f>
        <v/>
      </c>
      <c r="T168" s="488" t="str">
        <f t="shared" si="18"/>
        <v/>
      </c>
      <c r="U168" s="488" t="str">
        <f>IF(T168 = "", "",SUM('3.Weekly Hours &amp; Wage Activity'!AI168:BF168))</f>
        <v/>
      </c>
      <c r="V168" s="489" t="str">
        <f>IF(U168 = "", "",SUM(IF(COUNTIF('3.Weekly Hours &amp; Wage Activity'!J168:Q168, "&lt;&gt;FT") = 0, COLUMNS('3.Weekly Hours &amp; Wage Activity'!J168:AG168) * 40, '3.Weekly Hours &amp; Wage Activity'!J168:AG168)))</f>
        <v/>
      </c>
      <c r="W168" s="490" t="str">
        <f t="shared" si="19"/>
        <v/>
      </c>
      <c r="X168" s="553" t="str">
        <f t="shared" si="15"/>
        <v/>
      </c>
      <c r="Y168" s="491" t="str">
        <f t="shared" si="16"/>
        <v/>
      </c>
      <c r="Z168" s="490">
        <f t="shared" si="20"/>
        <v>0</v>
      </c>
      <c r="AA168" s="377">
        <f t="shared" si="17"/>
        <v>0</v>
      </c>
    </row>
    <row r="169" spans="2:27" x14ac:dyDescent="0.25">
      <c r="B169" s="56">
        <f>IF('3.Weekly Hours &amp; Wage Activity'!B169 &lt;&gt;"", '3.Weekly Hours &amp; Wage Activity'!B169,"")</f>
        <v>0</v>
      </c>
      <c r="C169" s="56">
        <f>IF('3.Weekly Hours &amp; Wage Activity'!C169 &lt;&gt;"", '3.Weekly Hours &amp; Wage Activity'!C169,"")</f>
        <v>0</v>
      </c>
      <c r="D169" s="57" t="str">
        <f>IF('3.Weekly Hours &amp; Wage Activity'!D169 &lt;&gt;"", '3.Weekly Hours &amp; Wage Activity'!D169,"")</f>
        <v/>
      </c>
      <c r="E169" s="56" t="str">
        <f>IF('3.Weekly Hours &amp; Wage Activity'!E169 &lt;&gt;"", '3.Weekly Hours &amp; Wage Activity'!E169,"")</f>
        <v/>
      </c>
      <c r="F169" s="353" t="str">
        <f>IF('3.Weekly Hours &amp; Wage Activity'!F169 &lt;&gt;"", '3.Weekly Hours &amp; Wage Activity'!F169,"")</f>
        <v/>
      </c>
      <c r="G169" s="58" t="str">
        <f>IF('3.Weekly Hours &amp; Wage Activity'!G169 &lt;&gt;"", '3.Weekly Hours &amp; Wage Activity'!G169,"")</f>
        <v/>
      </c>
      <c r="H169" s="58" t="str">
        <f>IF('2.Census &amp; Reference Benchmarks'!H169 = "", "", '2.Census &amp; Reference Benchmarks'!H169)</f>
        <v/>
      </c>
      <c r="I169" s="58" t="str">
        <f>IF('3.Weekly Hours &amp; Wage Activity'!H169 &lt;&gt;"", '3.Weekly Hours &amp; Wage Activity'!H169,"")</f>
        <v/>
      </c>
      <c r="J169" s="374" t="str">
        <f>IF('3.Weekly Hours &amp; Wage Activity'!I169 &lt;&gt;"", '3.Weekly Hours &amp; Wage Activity'!I169,"")</f>
        <v/>
      </c>
      <c r="K169" s="376" t="str">
        <f>IF('7.Safe Harbor Input Data &amp; Calc'!Q171 &lt;&gt; "", '7.Safe Harbor Input Data &amp; Calc'!Q171, "")</f>
        <v>No</v>
      </c>
      <c r="L169" s="59" t="str">
        <f>IF('2.Census &amp; Reference Benchmarks'!T169&lt;&gt; "",'2.Census &amp; Reference Benchmarks'!T169,"")</f>
        <v/>
      </c>
      <c r="M169" s="35">
        <f>IF('2.Census &amp; Reference Benchmarks'!M169 = "", 0,'2.Census &amp; Reference Benchmarks'!M169)</f>
        <v>0</v>
      </c>
      <c r="N169" s="366">
        <f>IF('5. Wage &amp; FTE Reductions'!BC169 = "", 0,'5. Wage &amp; FTE Reductions'!BC169)</f>
        <v>0</v>
      </c>
      <c r="O169" s="35">
        <f>IF('2.Census &amp; Reference Benchmarks'!P169 = "", 0,'2.Census &amp; Reference Benchmarks'!P169)</f>
        <v>0</v>
      </c>
      <c r="P169" s="367">
        <f>IF('5. Wage &amp; FTE Reductions'!BE169 = "", 0, '5. Wage &amp; FTE Reductions'!BE169)</f>
        <v>0</v>
      </c>
      <c r="Q169" s="60">
        <f>IF('2.Census &amp; Reference Benchmarks'!S169 = "", 0, '2.Census &amp; Reference Benchmarks'!S169)</f>
        <v>0</v>
      </c>
      <c r="R169" s="367">
        <f>IF('2.Census &amp; Reference Benchmarks'!Q169="FT",IF(OR(G169 &lt;= DATEVALUE("3/1/2020"), G169 = ""),177.14,( (IF(OR(I169 = "", I169 &gt; DATEVALUE("3/31/2020")), DATEVALUE("3/31/2020"),I169) -G169)/ 31) *177.14),IF('2.Census &amp; Reference Benchmarks'!R169="",0,'2.Census &amp; Reference Benchmarks'!R169))</f>
        <v>0</v>
      </c>
      <c r="S169" s="488" t="str">
        <f>IFERROR(IF(AND( I169 &lt; '1. Summary for SBA'!$J$7,'1. Summary for SBA'!$J$7 &lt;&gt; ""),0,IF(K169 = "Yes", 0,IF(OR(R169= "", R169 + P169+N169 = 0),"",(M169+O169+Q169)/(R169+P169+N169)))),0)</f>
        <v/>
      </c>
      <c r="T169" s="488" t="str">
        <f t="shared" si="18"/>
        <v/>
      </c>
      <c r="U169" s="488" t="str">
        <f>IF(T169 = "", "",SUM('3.Weekly Hours &amp; Wage Activity'!AI169:BF169))</f>
        <v/>
      </c>
      <c r="V169" s="489" t="str">
        <f>IF(U169 = "", "",SUM(IF(COUNTIF('3.Weekly Hours &amp; Wage Activity'!J169:Q169, "&lt;&gt;FT") = 0, COLUMNS('3.Weekly Hours &amp; Wage Activity'!J169:AG169) * 40, '3.Weekly Hours &amp; Wage Activity'!J169:AG169)))</f>
        <v/>
      </c>
      <c r="W169" s="490" t="str">
        <f t="shared" si="19"/>
        <v/>
      </c>
      <c r="X169" s="553" t="str">
        <f t="shared" si="15"/>
        <v/>
      </c>
      <c r="Y169" s="491" t="str">
        <f t="shared" si="16"/>
        <v/>
      </c>
      <c r="Z169" s="490">
        <f t="shared" si="20"/>
        <v>0</v>
      </c>
      <c r="AA169" s="377">
        <f t="shared" si="17"/>
        <v>0</v>
      </c>
    </row>
    <row r="170" spans="2:27" x14ac:dyDescent="0.25">
      <c r="B170" s="56">
        <f>IF('3.Weekly Hours &amp; Wage Activity'!B170 &lt;&gt;"", '3.Weekly Hours &amp; Wage Activity'!B170,"")</f>
        <v>0</v>
      </c>
      <c r="C170" s="56">
        <f>IF('3.Weekly Hours &amp; Wage Activity'!C170 &lt;&gt;"", '3.Weekly Hours &amp; Wage Activity'!C170,"")</f>
        <v>0</v>
      </c>
      <c r="D170" s="57" t="str">
        <f>IF('3.Weekly Hours &amp; Wage Activity'!D170 &lt;&gt;"", '3.Weekly Hours &amp; Wage Activity'!D170,"")</f>
        <v/>
      </c>
      <c r="E170" s="56" t="str">
        <f>IF('3.Weekly Hours &amp; Wage Activity'!E170 &lt;&gt;"", '3.Weekly Hours &amp; Wage Activity'!E170,"")</f>
        <v/>
      </c>
      <c r="F170" s="353" t="str">
        <f>IF('3.Weekly Hours &amp; Wage Activity'!F170 &lt;&gt;"", '3.Weekly Hours &amp; Wage Activity'!F170,"")</f>
        <v/>
      </c>
      <c r="G170" s="58" t="str">
        <f>IF('3.Weekly Hours &amp; Wage Activity'!G170 &lt;&gt;"", '3.Weekly Hours &amp; Wage Activity'!G170,"")</f>
        <v/>
      </c>
      <c r="H170" s="58" t="str">
        <f>IF('2.Census &amp; Reference Benchmarks'!H170 = "", "", '2.Census &amp; Reference Benchmarks'!H170)</f>
        <v/>
      </c>
      <c r="I170" s="58" t="str">
        <f>IF('3.Weekly Hours &amp; Wage Activity'!H170 &lt;&gt;"", '3.Weekly Hours &amp; Wage Activity'!H170,"")</f>
        <v/>
      </c>
      <c r="J170" s="374" t="str">
        <f>IF('3.Weekly Hours &amp; Wage Activity'!I170 &lt;&gt;"", '3.Weekly Hours &amp; Wage Activity'!I170,"")</f>
        <v/>
      </c>
      <c r="K170" s="376" t="str">
        <f>IF('7.Safe Harbor Input Data &amp; Calc'!Q172 &lt;&gt; "", '7.Safe Harbor Input Data &amp; Calc'!Q172, "")</f>
        <v>No</v>
      </c>
      <c r="L170" s="59" t="str">
        <f>IF('2.Census &amp; Reference Benchmarks'!T170&lt;&gt; "",'2.Census &amp; Reference Benchmarks'!T170,"")</f>
        <v/>
      </c>
      <c r="M170" s="35">
        <f>IF('2.Census &amp; Reference Benchmarks'!M170 = "", 0,'2.Census &amp; Reference Benchmarks'!M170)</f>
        <v>0</v>
      </c>
      <c r="N170" s="366">
        <f>IF('5. Wage &amp; FTE Reductions'!BC170 = "", 0,'5. Wage &amp; FTE Reductions'!BC170)</f>
        <v>0</v>
      </c>
      <c r="O170" s="35">
        <f>IF('2.Census &amp; Reference Benchmarks'!P170 = "", 0,'2.Census &amp; Reference Benchmarks'!P170)</f>
        <v>0</v>
      </c>
      <c r="P170" s="367">
        <f>IF('5. Wage &amp; FTE Reductions'!BE170 = "", 0, '5. Wage &amp; FTE Reductions'!BE170)</f>
        <v>0</v>
      </c>
      <c r="Q170" s="60">
        <f>IF('2.Census &amp; Reference Benchmarks'!S170 = "", 0, '2.Census &amp; Reference Benchmarks'!S170)</f>
        <v>0</v>
      </c>
      <c r="R170" s="367">
        <f>IF('2.Census &amp; Reference Benchmarks'!Q170="FT",IF(OR(G170 &lt;= DATEVALUE("3/1/2020"), G170 = ""),177.14,( (IF(OR(I170 = "", I170 &gt; DATEVALUE("3/31/2020")), DATEVALUE("3/31/2020"),I170) -G170)/ 31) *177.14),IF('2.Census &amp; Reference Benchmarks'!R170="",0,'2.Census &amp; Reference Benchmarks'!R170))</f>
        <v>0</v>
      </c>
      <c r="S170" s="488" t="str">
        <f>IFERROR(IF(AND( I170 &lt; '1. Summary for SBA'!$J$7,'1. Summary for SBA'!$J$7 &lt;&gt; ""),0,IF(K170 = "Yes", 0,IF(OR(R170= "", R170 + P170+N170 = 0),"",(M170+O170+Q170)/(R170+P170+N170)))),0)</f>
        <v/>
      </c>
      <c r="T170" s="488" t="str">
        <f t="shared" si="18"/>
        <v/>
      </c>
      <c r="U170" s="488" t="str">
        <f>IF(T170 = "", "",SUM('3.Weekly Hours &amp; Wage Activity'!AI170:BF170))</f>
        <v/>
      </c>
      <c r="V170" s="489" t="str">
        <f>IF(U170 = "", "",SUM(IF(COUNTIF('3.Weekly Hours &amp; Wage Activity'!J170:Q170, "&lt;&gt;FT") = 0, COLUMNS('3.Weekly Hours &amp; Wage Activity'!J170:AG170) * 40, '3.Weekly Hours &amp; Wage Activity'!J170:AG170)))</f>
        <v/>
      </c>
      <c r="W170" s="490" t="str">
        <f t="shared" si="19"/>
        <v/>
      </c>
      <c r="X170" s="553" t="str">
        <f t="shared" si="15"/>
        <v/>
      </c>
      <c r="Y170" s="491" t="str">
        <f t="shared" si="16"/>
        <v/>
      </c>
      <c r="Z170" s="490">
        <f t="shared" si="20"/>
        <v>0</v>
      </c>
      <c r="AA170" s="377">
        <f t="shared" si="17"/>
        <v>0</v>
      </c>
    </row>
    <row r="171" spans="2:27" x14ac:dyDescent="0.25">
      <c r="B171" s="56">
        <f>IF('3.Weekly Hours &amp; Wage Activity'!B171 &lt;&gt;"", '3.Weekly Hours &amp; Wage Activity'!B171,"")</f>
        <v>0</v>
      </c>
      <c r="C171" s="56">
        <f>IF('3.Weekly Hours &amp; Wage Activity'!C171 &lt;&gt;"", '3.Weekly Hours &amp; Wage Activity'!C171,"")</f>
        <v>0</v>
      </c>
      <c r="D171" s="57" t="str">
        <f>IF('3.Weekly Hours &amp; Wage Activity'!D171 &lt;&gt;"", '3.Weekly Hours &amp; Wage Activity'!D171,"")</f>
        <v/>
      </c>
      <c r="E171" s="56" t="str">
        <f>IF('3.Weekly Hours &amp; Wage Activity'!E171 &lt;&gt;"", '3.Weekly Hours &amp; Wage Activity'!E171,"")</f>
        <v/>
      </c>
      <c r="F171" s="353" t="str">
        <f>IF('3.Weekly Hours &amp; Wage Activity'!F171 &lt;&gt;"", '3.Weekly Hours &amp; Wage Activity'!F171,"")</f>
        <v/>
      </c>
      <c r="G171" s="58" t="str">
        <f>IF('3.Weekly Hours &amp; Wage Activity'!G171 &lt;&gt;"", '3.Weekly Hours &amp; Wage Activity'!G171,"")</f>
        <v/>
      </c>
      <c r="H171" s="58" t="str">
        <f>IF('2.Census &amp; Reference Benchmarks'!H171 = "", "", '2.Census &amp; Reference Benchmarks'!H171)</f>
        <v/>
      </c>
      <c r="I171" s="58" t="str">
        <f>IF('3.Weekly Hours &amp; Wage Activity'!H171 &lt;&gt;"", '3.Weekly Hours &amp; Wage Activity'!H171,"")</f>
        <v/>
      </c>
      <c r="J171" s="374" t="str">
        <f>IF('3.Weekly Hours &amp; Wage Activity'!I171 &lt;&gt;"", '3.Weekly Hours &amp; Wage Activity'!I171,"")</f>
        <v/>
      </c>
      <c r="K171" s="376" t="str">
        <f>IF('7.Safe Harbor Input Data &amp; Calc'!Q173 &lt;&gt; "", '7.Safe Harbor Input Data &amp; Calc'!Q173, "")</f>
        <v>No</v>
      </c>
      <c r="L171" s="59" t="str">
        <f>IF('2.Census &amp; Reference Benchmarks'!T171&lt;&gt; "",'2.Census &amp; Reference Benchmarks'!T171,"")</f>
        <v/>
      </c>
      <c r="M171" s="35">
        <f>IF('2.Census &amp; Reference Benchmarks'!M171 = "", 0,'2.Census &amp; Reference Benchmarks'!M171)</f>
        <v>0</v>
      </c>
      <c r="N171" s="366">
        <f>IF('5. Wage &amp; FTE Reductions'!BC171 = "", 0,'5. Wage &amp; FTE Reductions'!BC171)</f>
        <v>0</v>
      </c>
      <c r="O171" s="35">
        <f>IF('2.Census &amp; Reference Benchmarks'!P171 = "", 0,'2.Census &amp; Reference Benchmarks'!P171)</f>
        <v>0</v>
      </c>
      <c r="P171" s="367">
        <f>IF('5. Wage &amp; FTE Reductions'!BE171 = "", 0, '5. Wage &amp; FTE Reductions'!BE171)</f>
        <v>0</v>
      </c>
      <c r="Q171" s="60">
        <f>IF('2.Census &amp; Reference Benchmarks'!S171 = "", 0, '2.Census &amp; Reference Benchmarks'!S171)</f>
        <v>0</v>
      </c>
      <c r="R171" s="367">
        <f>IF('2.Census &amp; Reference Benchmarks'!Q171="FT",IF(OR(G171 &lt;= DATEVALUE("3/1/2020"), G171 = ""),177.14,( (IF(OR(I171 = "", I171 &gt; DATEVALUE("3/31/2020")), DATEVALUE("3/31/2020"),I171) -G171)/ 31) *177.14),IF('2.Census &amp; Reference Benchmarks'!R171="",0,'2.Census &amp; Reference Benchmarks'!R171))</f>
        <v>0</v>
      </c>
      <c r="S171" s="488" t="str">
        <f>IFERROR(IF(AND( I171 &lt; '1. Summary for SBA'!$J$7,'1. Summary for SBA'!$J$7 &lt;&gt; ""),0,IF(K171 = "Yes", 0,IF(OR(R171= "", R171 + P171+N171 = 0),"",(M171+O171+Q171)/(R171+P171+N171)))),0)</f>
        <v/>
      </c>
      <c r="T171" s="488" t="str">
        <f t="shared" si="18"/>
        <v/>
      </c>
      <c r="U171" s="488" t="str">
        <f>IF(T171 = "", "",SUM('3.Weekly Hours &amp; Wage Activity'!AI171:BF171))</f>
        <v/>
      </c>
      <c r="V171" s="489" t="str">
        <f>IF(U171 = "", "",SUM(IF(COUNTIF('3.Weekly Hours &amp; Wage Activity'!J171:Q171, "&lt;&gt;FT") = 0, COLUMNS('3.Weekly Hours &amp; Wage Activity'!J171:AG171) * 40, '3.Weekly Hours &amp; Wage Activity'!J171:AG171)))</f>
        <v/>
      </c>
      <c r="W171" s="490" t="str">
        <f t="shared" si="19"/>
        <v/>
      </c>
      <c r="X171" s="553" t="str">
        <f t="shared" si="15"/>
        <v/>
      </c>
      <c r="Y171" s="491" t="str">
        <f t="shared" si="16"/>
        <v/>
      </c>
      <c r="Z171" s="490">
        <f t="shared" si="20"/>
        <v>0</v>
      </c>
      <c r="AA171" s="377">
        <f t="shared" si="17"/>
        <v>0</v>
      </c>
    </row>
    <row r="172" spans="2:27" x14ac:dyDescent="0.25">
      <c r="B172" s="56">
        <f>IF('3.Weekly Hours &amp; Wage Activity'!B172 &lt;&gt;"", '3.Weekly Hours &amp; Wage Activity'!B172,"")</f>
        <v>0</v>
      </c>
      <c r="C172" s="56">
        <f>IF('3.Weekly Hours &amp; Wage Activity'!C172 &lt;&gt;"", '3.Weekly Hours &amp; Wage Activity'!C172,"")</f>
        <v>0</v>
      </c>
      <c r="D172" s="57" t="str">
        <f>IF('3.Weekly Hours &amp; Wage Activity'!D172 &lt;&gt;"", '3.Weekly Hours &amp; Wage Activity'!D172,"")</f>
        <v/>
      </c>
      <c r="E172" s="56" t="str">
        <f>IF('3.Weekly Hours &amp; Wage Activity'!E172 &lt;&gt;"", '3.Weekly Hours &amp; Wage Activity'!E172,"")</f>
        <v/>
      </c>
      <c r="F172" s="353" t="str">
        <f>IF('3.Weekly Hours &amp; Wage Activity'!F172 &lt;&gt;"", '3.Weekly Hours &amp; Wage Activity'!F172,"")</f>
        <v/>
      </c>
      <c r="G172" s="58" t="str">
        <f>IF('3.Weekly Hours &amp; Wage Activity'!G172 &lt;&gt;"", '3.Weekly Hours &amp; Wage Activity'!G172,"")</f>
        <v/>
      </c>
      <c r="H172" s="58" t="str">
        <f>IF('2.Census &amp; Reference Benchmarks'!H172 = "", "", '2.Census &amp; Reference Benchmarks'!H172)</f>
        <v/>
      </c>
      <c r="I172" s="58" t="str">
        <f>IF('3.Weekly Hours &amp; Wage Activity'!H172 &lt;&gt;"", '3.Weekly Hours &amp; Wage Activity'!H172,"")</f>
        <v/>
      </c>
      <c r="J172" s="374" t="str">
        <f>IF('3.Weekly Hours &amp; Wage Activity'!I172 &lt;&gt;"", '3.Weekly Hours &amp; Wage Activity'!I172,"")</f>
        <v/>
      </c>
      <c r="K172" s="376" t="str">
        <f>IF('7.Safe Harbor Input Data &amp; Calc'!Q174 &lt;&gt; "", '7.Safe Harbor Input Data &amp; Calc'!Q174, "")</f>
        <v>No</v>
      </c>
      <c r="L172" s="59" t="str">
        <f>IF('2.Census &amp; Reference Benchmarks'!T172&lt;&gt; "",'2.Census &amp; Reference Benchmarks'!T172,"")</f>
        <v/>
      </c>
      <c r="M172" s="35">
        <f>IF('2.Census &amp; Reference Benchmarks'!M172 = "", 0,'2.Census &amp; Reference Benchmarks'!M172)</f>
        <v>0</v>
      </c>
      <c r="N172" s="366">
        <f>IF('5. Wage &amp; FTE Reductions'!BC172 = "", 0,'5. Wage &amp; FTE Reductions'!BC172)</f>
        <v>0</v>
      </c>
      <c r="O172" s="35">
        <f>IF('2.Census &amp; Reference Benchmarks'!P172 = "", 0,'2.Census &amp; Reference Benchmarks'!P172)</f>
        <v>0</v>
      </c>
      <c r="P172" s="367">
        <f>IF('5. Wage &amp; FTE Reductions'!BE172 = "", 0, '5. Wage &amp; FTE Reductions'!BE172)</f>
        <v>0</v>
      </c>
      <c r="Q172" s="60">
        <f>IF('2.Census &amp; Reference Benchmarks'!S172 = "", 0, '2.Census &amp; Reference Benchmarks'!S172)</f>
        <v>0</v>
      </c>
      <c r="R172" s="367">
        <f>IF('2.Census &amp; Reference Benchmarks'!Q172="FT",IF(OR(G172 &lt;= DATEVALUE("3/1/2020"), G172 = ""),177.14,( (IF(OR(I172 = "", I172 &gt; DATEVALUE("3/31/2020")), DATEVALUE("3/31/2020"),I172) -G172)/ 31) *177.14),IF('2.Census &amp; Reference Benchmarks'!R172="",0,'2.Census &amp; Reference Benchmarks'!R172))</f>
        <v>0</v>
      </c>
      <c r="S172" s="488" t="str">
        <f>IFERROR(IF(AND( I172 &lt; '1. Summary for SBA'!$J$7,'1. Summary for SBA'!$J$7 &lt;&gt; ""),0,IF(K172 = "Yes", 0,IF(OR(R172= "", R172 + P172+N172 = 0),"",(M172+O172+Q172)/(R172+P172+N172)))),0)</f>
        <v/>
      </c>
      <c r="T172" s="488" t="str">
        <f t="shared" si="18"/>
        <v/>
      </c>
      <c r="U172" s="488" t="str">
        <f>IF(T172 = "", "",SUM('3.Weekly Hours &amp; Wage Activity'!AI172:BF172))</f>
        <v/>
      </c>
      <c r="V172" s="489" t="str">
        <f>IF(U172 = "", "",SUM(IF(COUNTIF('3.Weekly Hours &amp; Wage Activity'!J172:Q172, "&lt;&gt;FT") = 0, COLUMNS('3.Weekly Hours &amp; Wage Activity'!J172:AG172) * 40, '3.Weekly Hours &amp; Wage Activity'!J172:AG172)))</f>
        <v/>
      </c>
      <c r="W172" s="490" t="str">
        <f t="shared" si="19"/>
        <v/>
      </c>
      <c r="X172" s="553" t="str">
        <f t="shared" si="15"/>
        <v/>
      </c>
      <c r="Y172" s="491" t="str">
        <f t="shared" si="16"/>
        <v/>
      </c>
      <c r="Z172" s="490">
        <f t="shared" si="20"/>
        <v>0</v>
      </c>
      <c r="AA172" s="377">
        <f t="shared" si="17"/>
        <v>0</v>
      </c>
    </row>
    <row r="173" spans="2:27" x14ac:dyDescent="0.25">
      <c r="B173" s="56">
        <f>IF('3.Weekly Hours &amp; Wage Activity'!B173 &lt;&gt;"", '3.Weekly Hours &amp; Wage Activity'!B173,"")</f>
        <v>0</v>
      </c>
      <c r="C173" s="56">
        <f>IF('3.Weekly Hours &amp; Wage Activity'!C173 &lt;&gt;"", '3.Weekly Hours &amp; Wage Activity'!C173,"")</f>
        <v>0</v>
      </c>
      <c r="D173" s="57" t="str">
        <f>IF('3.Weekly Hours &amp; Wage Activity'!D173 &lt;&gt;"", '3.Weekly Hours &amp; Wage Activity'!D173,"")</f>
        <v/>
      </c>
      <c r="E173" s="56" t="str">
        <f>IF('3.Weekly Hours &amp; Wage Activity'!E173 &lt;&gt;"", '3.Weekly Hours &amp; Wage Activity'!E173,"")</f>
        <v/>
      </c>
      <c r="F173" s="353" t="str">
        <f>IF('3.Weekly Hours &amp; Wage Activity'!F173 &lt;&gt;"", '3.Weekly Hours &amp; Wage Activity'!F173,"")</f>
        <v/>
      </c>
      <c r="G173" s="58" t="str">
        <f>IF('3.Weekly Hours &amp; Wage Activity'!G173 &lt;&gt;"", '3.Weekly Hours &amp; Wage Activity'!G173,"")</f>
        <v/>
      </c>
      <c r="H173" s="58" t="str">
        <f>IF('2.Census &amp; Reference Benchmarks'!H173 = "", "", '2.Census &amp; Reference Benchmarks'!H173)</f>
        <v/>
      </c>
      <c r="I173" s="58" t="str">
        <f>IF('3.Weekly Hours &amp; Wage Activity'!H173 &lt;&gt;"", '3.Weekly Hours &amp; Wage Activity'!H173,"")</f>
        <v/>
      </c>
      <c r="J173" s="374" t="str">
        <f>IF('3.Weekly Hours &amp; Wage Activity'!I173 &lt;&gt;"", '3.Weekly Hours &amp; Wage Activity'!I173,"")</f>
        <v/>
      </c>
      <c r="K173" s="376" t="str">
        <f>IF('7.Safe Harbor Input Data &amp; Calc'!Q175 &lt;&gt; "", '7.Safe Harbor Input Data &amp; Calc'!Q175, "")</f>
        <v>No</v>
      </c>
      <c r="L173" s="59" t="str">
        <f>IF('2.Census &amp; Reference Benchmarks'!T173&lt;&gt; "",'2.Census &amp; Reference Benchmarks'!T173,"")</f>
        <v/>
      </c>
      <c r="M173" s="35">
        <f>IF('2.Census &amp; Reference Benchmarks'!M173 = "", 0,'2.Census &amp; Reference Benchmarks'!M173)</f>
        <v>0</v>
      </c>
      <c r="N173" s="366">
        <f>IF('5. Wage &amp; FTE Reductions'!BC173 = "", 0,'5. Wage &amp; FTE Reductions'!BC173)</f>
        <v>0</v>
      </c>
      <c r="O173" s="35">
        <f>IF('2.Census &amp; Reference Benchmarks'!P173 = "", 0,'2.Census &amp; Reference Benchmarks'!P173)</f>
        <v>0</v>
      </c>
      <c r="P173" s="367">
        <f>IF('5. Wage &amp; FTE Reductions'!BE173 = "", 0, '5. Wage &amp; FTE Reductions'!BE173)</f>
        <v>0</v>
      </c>
      <c r="Q173" s="60">
        <f>IF('2.Census &amp; Reference Benchmarks'!S173 = "", 0, '2.Census &amp; Reference Benchmarks'!S173)</f>
        <v>0</v>
      </c>
      <c r="R173" s="367">
        <f>IF('2.Census &amp; Reference Benchmarks'!Q173="FT",IF(OR(G173 &lt;= DATEVALUE("3/1/2020"), G173 = ""),177.14,( (IF(OR(I173 = "", I173 &gt; DATEVALUE("3/31/2020")), DATEVALUE("3/31/2020"),I173) -G173)/ 31) *177.14),IF('2.Census &amp; Reference Benchmarks'!R173="",0,'2.Census &amp; Reference Benchmarks'!R173))</f>
        <v>0</v>
      </c>
      <c r="S173" s="488" t="str">
        <f>IFERROR(IF(AND( I173 &lt; '1. Summary for SBA'!$J$7,'1. Summary for SBA'!$J$7 &lt;&gt; ""),0,IF(K173 = "Yes", 0,IF(OR(R173= "", R173 + P173+N173 = 0),"",(M173+O173+Q173)/(R173+P173+N173)))),0)</f>
        <v/>
      </c>
      <c r="T173" s="488" t="str">
        <f t="shared" si="18"/>
        <v/>
      </c>
      <c r="U173" s="488" t="str">
        <f>IF(T173 = "", "",SUM('3.Weekly Hours &amp; Wage Activity'!AI173:BF173))</f>
        <v/>
      </c>
      <c r="V173" s="489" t="str">
        <f>IF(U173 = "", "",SUM(IF(COUNTIF('3.Weekly Hours &amp; Wage Activity'!J173:Q173, "&lt;&gt;FT") = 0, COLUMNS('3.Weekly Hours &amp; Wage Activity'!J173:AG173) * 40, '3.Weekly Hours &amp; Wage Activity'!J173:AG173)))</f>
        <v/>
      </c>
      <c r="W173" s="490" t="str">
        <f t="shared" si="19"/>
        <v/>
      </c>
      <c r="X173" s="553" t="str">
        <f t="shared" si="15"/>
        <v/>
      </c>
      <c r="Y173" s="491" t="str">
        <f t="shared" si="16"/>
        <v/>
      </c>
      <c r="Z173" s="490">
        <f t="shared" si="20"/>
        <v>0</v>
      </c>
      <c r="AA173" s="377">
        <f t="shared" si="17"/>
        <v>0</v>
      </c>
    </row>
    <row r="174" spans="2:27" x14ac:dyDescent="0.25">
      <c r="B174" s="56">
        <f>IF('3.Weekly Hours &amp; Wage Activity'!B174 &lt;&gt;"", '3.Weekly Hours &amp; Wage Activity'!B174,"")</f>
        <v>0</v>
      </c>
      <c r="C174" s="56">
        <f>IF('3.Weekly Hours &amp; Wage Activity'!C174 &lt;&gt;"", '3.Weekly Hours &amp; Wage Activity'!C174,"")</f>
        <v>0</v>
      </c>
      <c r="D174" s="57" t="str">
        <f>IF('3.Weekly Hours &amp; Wage Activity'!D174 &lt;&gt;"", '3.Weekly Hours &amp; Wage Activity'!D174,"")</f>
        <v/>
      </c>
      <c r="E174" s="56" t="str">
        <f>IF('3.Weekly Hours &amp; Wage Activity'!E174 &lt;&gt;"", '3.Weekly Hours &amp; Wage Activity'!E174,"")</f>
        <v/>
      </c>
      <c r="F174" s="353" t="str">
        <f>IF('3.Weekly Hours &amp; Wage Activity'!F174 &lt;&gt;"", '3.Weekly Hours &amp; Wage Activity'!F174,"")</f>
        <v/>
      </c>
      <c r="G174" s="58" t="str">
        <f>IF('3.Weekly Hours &amp; Wage Activity'!G174 &lt;&gt;"", '3.Weekly Hours &amp; Wage Activity'!G174,"")</f>
        <v/>
      </c>
      <c r="H174" s="58" t="str">
        <f>IF('2.Census &amp; Reference Benchmarks'!H174 = "", "", '2.Census &amp; Reference Benchmarks'!H174)</f>
        <v/>
      </c>
      <c r="I174" s="58" t="str">
        <f>IF('3.Weekly Hours &amp; Wage Activity'!H174 &lt;&gt;"", '3.Weekly Hours &amp; Wage Activity'!H174,"")</f>
        <v/>
      </c>
      <c r="J174" s="374" t="str">
        <f>IF('3.Weekly Hours &amp; Wage Activity'!I174 &lt;&gt;"", '3.Weekly Hours &amp; Wage Activity'!I174,"")</f>
        <v/>
      </c>
      <c r="K174" s="376" t="str">
        <f>IF('7.Safe Harbor Input Data &amp; Calc'!Q176 &lt;&gt; "", '7.Safe Harbor Input Data &amp; Calc'!Q176, "")</f>
        <v>No</v>
      </c>
      <c r="L174" s="59" t="str">
        <f>IF('2.Census &amp; Reference Benchmarks'!T174&lt;&gt; "",'2.Census &amp; Reference Benchmarks'!T174,"")</f>
        <v/>
      </c>
      <c r="M174" s="35">
        <f>IF('2.Census &amp; Reference Benchmarks'!M174 = "", 0,'2.Census &amp; Reference Benchmarks'!M174)</f>
        <v>0</v>
      </c>
      <c r="N174" s="366">
        <f>IF('5. Wage &amp; FTE Reductions'!BC174 = "", 0,'5. Wage &amp; FTE Reductions'!BC174)</f>
        <v>0</v>
      </c>
      <c r="O174" s="35">
        <f>IF('2.Census &amp; Reference Benchmarks'!P174 = "", 0,'2.Census &amp; Reference Benchmarks'!P174)</f>
        <v>0</v>
      </c>
      <c r="P174" s="367">
        <f>IF('5. Wage &amp; FTE Reductions'!BE174 = "", 0, '5. Wage &amp; FTE Reductions'!BE174)</f>
        <v>0</v>
      </c>
      <c r="Q174" s="60">
        <f>IF('2.Census &amp; Reference Benchmarks'!S174 = "", 0, '2.Census &amp; Reference Benchmarks'!S174)</f>
        <v>0</v>
      </c>
      <c r="R174" s="367">
        <f>IF('2.Census &amp; Reference Benchmarks'!Q174="FT",IF(OR(G174 &lt;= DATEVALUE("3/1/2020"), G174 = ""),177.14,( (IF(OR(I174 = "", I174 &gt; DATEVALUE("3/31/2020")), DATEVALUE("3/31/2020"),I174) -G174)/ 31) *177.14),IF('2.Census &amp; Reference Benchmarks'!R174="",0,'2.Census &amp; Reference Benchmarks'!R174))</f>
        <v>0</v>
      </c>
      <c r="S174" s="488" t="str">
        <f>IFERROR(IF(AND( I174 &lt; '1. Summary for SBA'!$J$7,'1. Summary for SBA'!$J$7 &lt;&gt; ""),0,IF(K174 = "Yes", 0,IF(OR(R174= "", R174 + P174+N174 = 0),"",(M174+O174+Q174)/(R174+P174+N174)))),0)</f>
        <v/>
      </c>
      <c r="T174" s="488" t="str">
        <f t="shared" si="18"/>
        <v/>
      </c>
      <c r="U174" s="488" t="str">
        <f>IF(T174 = "", "",SUM('3.Weekly Hours &amp; Wage Activity'!AI174:BF174))</f>
        <v/>
      </c>
      <c r="V174" s="489" t="str">
        <f>IF(U174 = "", "",SUM(IF(COUNTIF('3.Weekly Hours &amp; Wage Activity'!J174:Q174, "&lt;&gt;FT") = 0, COLUMNS('3.Weekly Hours &amp; Wage Activity'!J174:AG174) * 40, '3.Weekly Hours &amp; Wage Activity'!J174:AG174)))</f>
        <v/>
      </c>
      <c r="W174" s="490" t="str">
        <f t="shared" si="19"/>
        <v/>
      </c>
      <c r="X174" s="553" t="str">
        <f t="shared" si="15"/>
        <v/>
      </c>
      <c r="Y174" s="491" t="str">
        <f t="shared" si="16"/>
        <v/>
      </c>
      <c r="Z174" s="490">
        <f t="shared" si="20"/>
        <v>0</v>
      </c>
      <c r="AA174" s="377">
        <f t="shared" si="17"/>
        <v>0</v>
      </c>
    </row>
    <row r="175" spans="2:27" x14ac:dyDescent="0.25">
      <c r="B175" s="56">
        <f>IF('3.Weekly Hours &amp; Wage Activity'!B175 &lt;&gt;"", '3.Weekly Hours &amp; Wage Activity'!B175,"")</f>
        <v>0</v>
      </c>
      <c r="C175" s="56">
        <f>IF('3.Weekly Hours &amp; Wage Activity'!C175 &lt;&gt;"", '3.Weekly Hours &amp; Wage Activity'!C175,"")</f>
        <v>0</v>
      </c>
      <c r="D175" s="57" t="str">
        <f>IF('3.Weekly Hours &amp; Wage Activity'!D175 &lt;&gt;"", '3.Weekly Hours &amp; Wage Activity'!D175,"")</f>
        <v/>
      </c>
      <c r="E175" s="56" t="str">
        <f>IF('3.Weekly Hours &amp; Wage Activity'!E175 &lt;&gt;"", '3.Weekly Hours &amp; Wage Activity'!E175,"")</f>
        <v/>
      </c>
      <c r="F175" s="353" t="str">
        <f>IF('3.Weekly Hours &amp; Wage Activity'!F175 &lt;&gt;"", '3.Weekly Hours &amp; Wage Activity'!F175,"")</f>
        <v/>
      </c>
      <c r="G175" s="58" t="str">
        <f>IF('3.Weekly Hours &amp; Wage Activity'!G175 &lt;&gt;"", '3.Weekly Hours &amp; Wage Activity'!G175,"")</f>
        <v/>
      </c>
      <c r="H175" s="58" t="str">
        <f>IF('2.Census &amp; Reference Benchmarks'!H175 = "", "", '2.Census &amp; Reference Benchmarks'!H175)</f>
        <v/>
      </c>
      <c r="I175" s="58" t="str">
        <f>IF('3.Weekly Hours &amp; Wage Activity'!H175 &lt;&gt;"", '3.Weekly Hours &amp; Wage Activity'!H175,"")</f>
        <v/>
      </c>
      <c r="J175" s="374" t="str">
        <f>IF('3.Weekly Hours &amp; Wage Activity'!I175 &lt;&gt;"", '3.Weekly Hours &amp; Wage Activity'!I175,"")</f>
        <v/>
      </c>
      <c r="K175" s="376" t="str">
        <f>IF('7.Safe Harbor Input Data &amp; Calc'!Q177 &lt;&gt; "", '7.Safe Harbor Input Data &amp; Calc'!Q177, "")</f>
        <v>No</v>
      </c>
      <c r="L175" s="59" t="str">
        <f>IF('2.Census &amp; Reference Benchmarks'!T175&lt;&gt; "",'2.Census &amp; Reference Benchmarks'!T175,"")</f>
        <v/>
      </c>
      <c r="M175" s="35">
        <f>IF('2.Census &amp; Reference Benchmarks'!M175 = "", 0,'2.Census &amp; Reference Benchmarks'!M175)</f>
        <v>0</v>
      </c>
      <c r="N175" s="366">
        <f>IF('5. Wage &amp; FTE Reductions'!BC175 = "", 0,'5. Wage &amp; FTE Reductions'!BC175)</f>
        <v>0</v>
      </c>
      <c r="O175" s="35">
        <f>IF('2.Census &amp; Reference Benchmarks'!P175 = "", 0,'2.Census &amp; Reference Benchmarks'!P175)</f>
        <v>0</v>
      </c>
      <c r="P175" s="367">
        <f>IF('5. Wage &amp; FTE Reductions'!BE175 = "", 0, '5. Wage &amp; FTE Reductions'!BE175)</f>
        <v>0</v>
      </c>
      <c r="Q175" s="60">
        <f>IF('2.Census &amp; Reference Benchmarks'!S175 = "", 0, '2.Census &amp; Reference Benchmarks'!S175)</f>
        <v>0</v>
      </c>
      <c r="R175" s="367">
        <f>IF('2.Census &amp; Reference Benchmarks'!Q175="FT",IF(OR(G175 &lt;= DATEVALUE("3/1/2020"), G175 = ""),177.14,( (IF(OR(I175 = "", I175 &gt; DATEVALUE("3/31/2020")), DATEVALUE("3/31/2020"),I175) -G175)/ 31) *177.14),IF('2.Census &amp; Reference Benchmarks'!R175="",0,'2.Census &amp; Reference Benchmarks'!R175))</f>
        <v>0</v>
      </c>
      <c r="S175" s="488" t="str">
        <f>IFERROR(IF(AND( I175 &lt; '1. Summary for SBA'!$J$7,'1. Summary for SBA'!$J$7 &lt;&gt; ""),0,IF(K175 = "Yes", 0,IF(OR(R175= "", R175 + P175+N175 = 0),"",(M175+O175+Q175)/(R175+P175+N175)))),0)</f>
        <v/>
      </c>
      <c r="T175" s="488" t="str">
        <f t="shared" si="18"/>
        <v/>
      </c>
      <c r="U175" s="488" t="str">
        <f>IF(T175 = "", "",SUM('3.Weekly Hours &amp; Wage Activity'!AI175:BF175))</f>
        <v/>
      </c>
      <c r="V175" s="489" t="str">
        <f>IF(U175 = "", "",SUM(IF(COUNTIF('3.Weekly Hours &amp; Wage Activity'!J175:Q175, "&lt;&gt;FT") = 0, COLUMNS('3.Weekly Hours &amp; Wage Activity'!J175:AG175) * 40, '3.Weekly Hours &amp; Wage Activity'!J175:AG175)))</f>
        <v/>
      </c>
      <c r="W175" s="490" t="str">
        <f t="shared" si="19"/>
        <v/>
      </c>
      <c r="X175" s="553" t="str">
        <f t="shared" si="15"/>
        <v/>
      </c>
      <c r="Y175" s="491" t="str">
        <f t="shared" si="16"/>
        <v/>
      </c>
      <c r="Z175" s="490">
        <f t="shared" si="20"/>
        <v>0</v>
      </c>
      <c r="AA175" s="377">
        <f t="shared" si="17"/>
        <v>0</v>
      </c>
    </row>
    <row r="176" spans="2:27" x14ac:dyDescent="0.25">
      <c r="B176" s="56">
        <f>IF('3.Weekly Hours &amp; Wage Activity'!B176 &lt;&gt;"", '3.Weekly Hours &amp; Wage Activity'!B176,"")</f>
        <v>0</v>
      </c>
      <c r="C176" s="56">
        <f>IF('3.Weekly Hours &amp; Wage Activity'!C176 &lt;&gt;"", '3.Weekly Hours &amp; Wage Activity'!C176,"")</f>
        <v>0</v>
      </c>
      <c r="D176" s="57" t="str">
        <f>IF('3.Weekly Hours &amp; Wage Activity'!D176 &lt;&gt;"", '3.Weekly Hours &amp; Wage Activity'!D176,"")</f>
        <v/>
      </c>
      <c r="E176" s="56" t="str">
        <f>IF('3.Weekly Hours &amp; Wage Activity'!E176 &lt;&gt;"", '3.Weekly Hours &amp; Wage Activity'!E176,"")</f>
        <v/>
      </c>
      <c r="F176" s="353" t="str">
        <f>IF('3.Weekly Hours &amp; Wage Activity'!F176 &lt;&gt;"", '3.Weekly Hours &amp; Wage Activity'!F176,"")</f>
        <v/>
      </c>
      <c r="G176" s="58" t="str">
        <f>IF('3.Weekly Hours &amp; Wage Activity'!G176 &lt;&gt;"", '3.Weekly Hours &amp; Wage Activity'!G176,"")</f>
        <v/>
      </c>
      <c r="H176" s="58" t="str">
        <f>IF('2.Census &amp; Reference Benchmarks'!H176 = "", "", '2.Census &amp; Reference Benchmarks'!H176)</f>
        <v/>
      </c>
      <c r="I176" s="58" t="str">
        <f>IF('3.Weekly Hours &amp; Wage Activity'!H176 &lt;&gt;"", '3.Weekly Hours &amp; Wage Activity'!H176,"")</f>
        <v/>
      </c>
      <c r="J176" s="374" t="str">
        <f>IF('3.Weekly Hours &amp; Wage Activity'!I176 &lt;&gt;"", '3.Weekly Hours &amp; Wage Activity'!I176,"")</f>
        <v/>
      </c>
      <c r="K176" s="376" t="str">
        <f>IF('7.Safe Harbor Input Data &amp; Calc'!Q178 &lt;&gt; "", '7.Safe Harbor Input Data &amp; Calc'!Q178, "")</f>
        <v>No</v>
      </c>
      <c r="L176" s="59" t="str">
        <f>IF('2.Census &amp; Reference Benchmarks'!T176&lt;&gt; "",'2.Census &amp; Reference Benchmarks'!T176,"")</f>
        <v/>
      </c>
      <c r="M176" s="35">
        <f>IF('2.Census &amp; Reference Benchmarks'!M176 = "", 0,'2.Census &amp; Reference Benchmarks'!M176)</f>
        <v>0</v>
      </c>
      <c r="N176" s="366">
        <f>IF('5. Wage &amp; FTE Reductions'!BC176 = "", 0,'5. Wage &amp; FTE Reductions'!BC176)</f>
        <v>0</v>
      </c>
      <c r="O176" s="35">
        <f>IF('2.Census &amp; Reference Benchmarks'!P176 = "", 0,'2.Census &amp; Reference Benchmarks'!P176)</f>
        <v>0</v>
      </c>
      <c r="P176" s="367">
        <f>IF('5. Wage &amp; FTE Reductions'!BE176 = "", 0, '5. Wage &amp; FTE Reductions'!BE176)</f>
        <v>0</v>
      </c>
      <c r="Q176" s="60">
        <f>IF('2.Census &amp; Reference Benchmarks'!S176 = "", 0, '2.Census &amp; Reference Benchmarks'!S176)</f>
        <v>0</v>
      </c>
      <c r="R176" s="367">
        <f>IF('2.Census &amp; Reference Benchmarks'!Q176="FT",IF(OR(G176 &lt;= DATEVALUE("3/1/2020"), G176 = ""),177.14,( (IF(OR(I176 = "", I176 &gt; DATEVALUE("3/31/2020")), DATEVALUE("3/31/2020"),I176) -G176)/ 31) *177.14),IF('2.Census &amp; Reference Benchmarks'!R176="",0,'2.Census &amp; Reference Benchmarks'!R176))</f>
        <v>0</v>
      </c>
      <c r="S176" s="488" t="str">
        <f>IFERROR(IF(AND( I176 &lt; '1. Summary for SBA'!$J$7,'1. Summary for SBA'!$J$7 &lt;&gt; ""),0,IF(K176 = "Yes", 0,IF(OR(R176= "", R176 + P176+N176 = 0),"",(M176+O176+Q176)/(R176+P176+N176)))),0)</f>
        <v/>
      </c>
      <c r="T176" s="488" t="str">
        <f t="shared" si="18"/>
        <v/>
      </c>
      <c r="U176" s="488" t="str">
        <f>IF(T176 = "", "",SUM('3.Weekly Hours &amp; Wage Activity'!AI176:BF176))</f>
        <v/>
      </c>
      <c r="V176" s="489" t="str">
        <f>IF(U176 = "", "",SUM(IF(COUNTIF('3.Weekly Hours &amp; Wage Activity'!J176:Q176, "&lt;&gt;FT") = 0, COLUMNS('3.Weekly Hours &amp; Wage Activity'!J176:AG176) * 40, '3.Weekly Hours &amp; Wage Activity'!J176:AG176)))</f>
        <v/>
      </c>
      <c r="W176" s="490" t="str">
        <f t="shared" si="19"/>
        <v/>
      </c>
      <c r="X176" s="553" t="str">
        <f t="shared" si="15"/>
        <v/>
      </c>
      <c r="Y176" s="491" t="str">
        <f t="shared" si="16"/>
        <v/>
      </c>
      <c r="Z176" s="490">
        <f t="shared" si="20"/>
        <v>0</v>
      </c>
      <c r="AA176" s="377">
        <f t="shared" si="17"/>
        <v>0</v>
      </c>
    </row>
    <row r="177" spans="2:27" x14ac:dyDescent="0.25">
      <c r="B177" s="56">
        <f>IF('3.Weekly Hours &amp; Wage Activity'!B177 &lt;&gt;"", '3.Weekly Hours &amp; Wage Activity'!B177,"")</f>
        <v>0</v>
      </c>
      <c r="C177" s="56">
        <f>IF('3.Weekly Hours &amp; Wage Activity'!C177 &lt;&gt;"", '3.Weekly Hours &amp; Wage Activity'!C177,"")</f>
        <v>0</v>
      </c>
      <c r="D177" s="57" t="str">
        <f>IF('3.Weekly Hours &amp; Wage Activity'!D177 &lt;&gt;"", '3.Weekly Hours &amp; Wage Activity'!D177,"")</f>
        <v/>
      </c>
      <c r="E177" s="56" t="str">
        <f>IF('3.Weekly Hours &amp; Wage Activity'!E177 &lt;&gt;"", '3.Weekly Hours &amp; Wage Activity'!E177,"")</f>
        <v/>
      </c>
      <c r="F177" s="353" t="str">
        <f>IF('3.Weekly Hours &amp; Wage Activity'!F177 &lt;&gt;"", '3.Weekly Hours &amp; Wage Activity'!F177,"")</f>
        <v/>
      </c>
      <c r="G177" s="58" t="str">
        <f>IF('3.Weekly Hours &amp; Wage Activity'!G177 &lt;&gt;"", '3.Weekly Hours &amp; Wage Activity'!G177,"")</f>
        <v/>
      </c>
      <c r="H177" s="58" t="str">
        <f>IF('2.Census &amp; Reference Benchmarks'!H177 = "", "", '2.Census &amp; Reference Benchmarks'!H177)</f>
        <v/>
      </c>
      <c r="I177" s="58" t="str">
        <f>IF('3.Weekly Hours &amp; Wage Activity'!H177 &lt;&gt;"", '3.Weekly Hours &amp; Wage Activity'!H177,"")</f>
        <v/>
      </c>
      <c r="J177" s="374" t="str">
        <f>IF('3.Weekly Hours &amp; Wage Activity'!I177 &lt;&gt;"", '3.Weekly Hours &amp; Wage Activity'!I177,"")</f>
        <v/>
      </c>
      <c r="K177" s="376" t="str">
        <f>IF('7.Safe Harbor Input Data &amp; Calc'!Q179 &lt;&gt; "", '7.Safe Harbor Input Data &amp; Calc'!Q179, "")</f>
        <v>No</v>
      </c>
      <c r="L177" s="59" t="str">
        <f>IF('2.Census &amp; Reference Benchmarks'!T177&lt;&gt; "",'2.Census &amp; Reference Benchmarks'!T177,"")</f>
        <v/>
      </c>
      <c r="M177" s="35">
        <f>IF('2.Census &amp; Reference Benchmarks'!M177 = "", 0,'2.Census &amp; Reference Benchmarks'!M177)</f>
        <v>0</v>
      </c>
      <c r="N177" s="366">
        <f>IF('5. Wage &amp; FTE Reductions'!BC177 = "", 0,'5. Wage &amp; FTE Reductions'!BC177)</f>
        <v>0</v>
      </c>
      <c r="O177" s="35">
        <f>IF('2.Census &amp; Reference Benchmarks'!P177 = "", 0,'2.Census &amp; Reference Benchmarks'!P177)</f>
        <v>0</v>
      </c>
      <c r="P177" s="367">
        <f>IF('5. Wage &amp; FTE Reductions'!BE177 = "", 0, '5. Wage &amp; FTE Reductions'!BE177)</f>
        <v>0</v>
      </c>
      <c r="Q177" s="60">
        <f>IF('2.Census &amp; Reference Benchmarks'!S177 = "", 0, '2.Census &amp; Reference Benchmarks'!S177)</f>
        <v>0</v>
      </c>
      <c r="R177" s="367">
        <f>IF('2.Census &amp; Reference Benchmarks'!Q177="FT",IF(OR(G177 &lt;= DATEVALUE("3/1/2020"), G177 = ""),177.14,( (IF(OR(I177 = "", I177 &gt; DATEVALUE("3/31/2020")), DATEVALUE("3/31/2020"),I177) -G177)/ 31) *177.14),IF('2.Census &amp; Reference Benchmarks'!R177="",0,'2.Census &amp; Reference Benchmarks'!R177))</f>
        <v>0</v>
      </c>
      <c r="S177" s="488" t="str">
        <f>IFERROR(IF(AND( I177 &lt; '1. Summary for SBA'!$J$7,'1. Summary for SBA'!$J$7 &lt;&gt; ""),0,IF(K177 = "Yes", 0,IF(OR(R177= "", R177 + P177+N177 = 0),"",(M177+O177+Q177)/(R177+P177+N177)))),0)</f>
        <v/>
      </c>
      <c r="T177" s="488" t="str">
        <f t="shared" si="18"/>
        <v/>
      </c>
      <c r="U177" s="488" t="str">
        <f>IF(T177 = "", "",SUM('3.Weekly Hours &amp; Wage Activity'!AI177:BF177))</f>
        <v/>
      </c>
      <c r="V177" s="489" t="str">
        <f>IF(U177 = "", "",SUM(IF(COUNTIF('3.Weekly Hours &amp; Wage Activity'!J177:Q177, "&lt;&gt;FT") = 0, COLUMNS('3.Weekly Hours &amp; Wage Activity'!J177:AG177) * 40, '3.Weekly Hours &amp; Wage Activity'!J177:AG177)))</f>
        <v/>
      </c>
      <c r="W177" s="490" t="str">
        <f t="shared" si="19"/>
        <v/>
      </c>
      <c r="X177" s="553" t="str">
        <f t="shared" si="15"/>
        <v/>
      </c>
      <c r="Y177" s="491" t="str">
        <f t="shared" si="16"/>
        <v/>
      </c>
      <c r="Z177" s="490">
        <f t="shared" si="20"/>
        <v>0</v>
      </c>
      <c r="AA177" s="377">
        <f t="shared" si="17"/>
        <v>0</v>
      </c>
    </row>
    <row r="178" spans="2:27" x14ac:dyDescent="0.25">
      <c r="B178" s="56">
        <f>IF('3.Weekly Hours &amp; Wage Activity'!B178 &lt;&gt;"", '3.Weekly Hours &amp; Wage Activity'!B178,"")</f>
        <v>0</v>
      </c>
      <c r="C178" s="56">
        <f>IF('3.Weekly Hours &amp; Wage Activity'!C178 &lt;&gt;"", '3.Weekly Hours &amp; Wage Activity'!C178,"")</f>
        <v>0</v>
      </c>
      <c r="D178" s="57" t="str">
        <f>IF('3.Weekly Hours &amp; Wage Activity'!D178 &lt;&gt;"", '3.Weekly Hours &amp; Wage Activity'!D178,"")</f>
        <v/>
      </c>
      <c r="E178" s="56" t="str">
        <f>IF('3.Weekly Hours &amp; Wage Activity'!E178 &lt;&gt;"", '3.Weekly Hours &amp; Wage Activity'!E178,"")</f>
        <v/>
      </c>
      <c r="F178" s="353" t="str">
        <f>IF('3.Weekly Hours &amp; Wage Activity'!F178 &lt;&gt;"", '3.Weekly Hours &amp; Wage Activity'!F178,"")</f>
        <v/>
      </c>
      <c r="G178" s="58" t="str">
        <f>IF('3.Weekly Hours &amp; Wage Activity'!G178 &lt;&gt;"", '3.Weekly Hours &amp; Wage Activity'!G178,"")</f>
        <v/>
      </c>
      <c r="H178" s="58" t="str">
        <f>IF('2.Census &amp; Reference Benchmarks'!H178 = "", "", '2.Census &amp; Reference Benchmarks'!H178)</f>
        <v/>
      </c>
      <c r="I178" s="58" t="str">
        <f>IF('3.Weekly Hours &amp; Wage Activity'!H178 &lt;&gt;"", '3.Weekly Hours &amp; Wage Activity'!H178,"")</f>
        <v/>
      </c>
      <c r="J178" s="374" t="str">
        <f>IF('3.Weekly Hours &amp; Wage Activity'!I178 &lt;&gt;"", '3.Weekly Hours &amp; Wage Activity'!I178,"")</f>
        <v/>
      </c>
      <c r="K178" s="376" t="str">
        <f>IF('7.Safe Harbor Input Data &amp; Calc'!Q180 &lt;&gt; "", '7.Safe Harbor Input Data &amp; Calc'!Q180, "")</f>
        <v>No</v>
      </c>
      <c r="L178" s="59" t="str">
        <f>IF('2.Census &amp; Reference Benchmarks'!T178&lt;&gt; "",'2.Census &amp; Reference Benchmarks'!T178,"")</f>
        <v/>
      </c>
      <c r="M178" s="35">
        <f>IF('2.Census &amp; Reference Benchmarks'!M178 = "", 0,'2.Census &amp; Reference Benchmarks'!M178)</f>
        <v>0</v>
      </c>
      <c r="N178" s="366">
        <f>IF('5. Wage &amp; FTE Reductions'!BC178 = "", 0,'5. Wage &amp; FTE Reductions'!BC178)</f>
        <v>0</v>
      </c>
      <c r="O178" s="35">
        <f>IF('2.Census &amp; Reference Benchmarks'!P178 = "", 0,'2.Census &amp; Reference Benchmarks'!P178)</f>
        <v>0</v>
      </c>
      <c r="P178" s="367">
        <f>IF('5. Wage &amp; FTE Reductions'!BE178 = "", 0, '5. Wage &amp; FTE Reductions'!BE178)</f>
        <v>0</v>
      </c>
      <c r="Q178" s="60">
        <f>IF('2.Census &amp; Reference Benchmarks'!S178 = "", 0, '2.Census &amp; Reference Benchmarks'!S178)</f>
        <v>0</v>
      </c>
      <c r="R178" s="367">
        <f>IF('2.Census &amp; Reference Benchmarks'!Q178="FT",IF(OR(G178 &lt;= DATEVALUE("3/1/2020"), G178 = ""),177.14,( (IF(OR(I178 = "", I178 &gt; DATEVALUE("3/31/2020")), DATEVALUE("3/31/2020"),I178) -G178)/ 31) *177.14),IF('2.Census &amp; Reference Benchmarks'!R178="",0,'2.Census &amp; Reference Benchmarks'!R178))</f>
        <v>0</v>
      </c>
      <c r="S178" s="488" t="str">
        <f>IFERROR(IF(AND( I178 &lt; '1. Summary for SBA'!$J$7,'1. Summary for SBA'!$J$7 &lt;&gt; ""),0,IF(K178 = "Yes", 0,IF(OR(R178= "", R178 + P178+N178 = 0),"",(M178+O178+Q178)/(R178+P178+N178)))),0)</f>
        <v/>
      </c>
      <c r="T178" s="488" t="str">
        <f t="shared" si="18"/>
        <v/>
      </c>
      <c r="U178" s="488" t="str">
        <f>IF(T178 = "", "",SUM('3.Weekly Hours &amp; Wage Activity'!AI178:BF178))</f>
        <v/>
      </c>
      <c r="V178" s="489" t="str">
        <f>IF(U178 = "", "",SUM(IF(COUNTIF('3.Weekly Hours &amp; Wage Activity'!J178:Q178, "&lt;&gt;FT") = 0, COLUMNS('3.Weekly Hours &amp; Wage Activity'!J178:AG178) * 40, '3.Weekly Hours &amp; Wage Activity'!J178:AG178)))</f>
        <v/>
      </c>
      <c r="W178" s="490" t="str">
        <f t="shared" si="19"/>
        <v/>
      </c>
      <c r="X178" s="553" t="str">
        <f t="shared" si="15"/>
        <v/>
      </c>
      <c r="Y178" s="491" t="str">
        <f t="shared" si="16"/>
        <v/>
      </c>
      <c r="Z178" s="490">
        <f t="shared" si="20"/>
        <v>0</v>
      </c>
      <c r="AA178" s="377">
        <f t="shared" si="17"/>
        <v>0</v>
      </c>
    </row>
    <row r="179" spans="2:27" x14ac:dyDescent="0.25">
      <c r="B179" s="56">
        <f>IF('3.Weekly Hours &amp; Wage Activity'!B179 &lt;&gt;"", '3.Weekly Hours &amp; Wage Activity'!B179,"")</f>
        <v>0</v>
      </c>
      <c r="C179" s="56">
        <f>IF('3.Weekly Hours &amp; Wage Activity'!C179 &lt;&gt;"", '3.Weekly Hours &amp; Wage Activity'!C179,"")</f>
        <v>0</v>
      </c>
      <c r="D179" s="57" t="str">
        <f>IF('3.Weekly Hours &amp; Wage Activity'!D179 &lt;&gt;"", '3.Weekly Hours &amp; Wage Activity'!D179,"")</f>
        <v/>
      </c>
      <c r="E179" s="56" t="str">
        <f>IF('3.Weekly Hours &amp; Wage Activity'!E179 &lt;&gt;"", '3.Weekly Hours &amp; Wage Activity'!E179,"")</f>
        <v/>
      </c>
      <c r="F179" s="353" t="str">
        <f>IF('3.Weekly Hours &amp; Wage Activity'!F179 &lt;&gt;"", '3.Weekly Hours &amp; Wage Activity'!F179,"")</f>
        <v/>
      </c>
      <c r="G179" s="58" t="str">
        <f>IF('3.Weekly Hours &amp; Wage Activity'!G179 &lt;&gt;"", '3.Weekly Hours &amp; Wage Activity'!G179,"")</f>
        <v/>
      </c>
      <c r="H179" s="58" t="str">
        <f>IF('2.Census &amp; Reference Benchmarks'!H179 = "", "", '2.Census &amp; Reference Benchmarks'!H179)</f>
        <v/>
      </c>
      <c r="I179" s="58" t="str">
        <f>IF('3.Weekly Hours &amp; Wage Activity'!H179 &lt;&gt;"", '3.Weekly Hours &amp; Wage Activity'!H179,"")</f>
        <v/>
      </c>
      <c r="J179" s="374" t="str">
        <f>IF('3.Weekly Hours &amp; Wage Activity'!I179 &lt;&gt;"", '3.Weekly Hours &amp; Wage Activity'!I179,"")</f>
        <v/>
      </c>
      <c r="K179" s="376" t="str">
        <f>IF('7.Safe Harbor Input Data &amp; Calc'!Q181 &lt;&gt; "", '7.Safe Harbor Input Data &amp; Calc'!Q181, "")</f>
        <v>No</v>
      </c>
      <c r="L179" s="59" t="str">
        <f>IF('2.Census &amp; Reference Benchmarks'!T179&lt;&gt; "",'2.Census &amp; Reference Benchmarks'!T179,"")</f>
        <v/>
      </c>
      <c r="M179" s="35">
        <f>IF('2.Census &amp; Reference Benchmarks'!M179 = "", 0,'2.Census &amp; Reference Benchmarks'!M179)</f>
        <v>0</v>
      </c>
      <c r="N179" s="366">
        <f>IF('5. Wage &amp; FTE Reductions'!BC179 = "", 0,'5. Wage &amp; FTE Reductions'!BC179)</f>
        <v>0</v>
      </c>
      <c r="O179" s="35">
        <f>IF('2.Census &amp; Reference Benchmarks'!P179 = "", 0,'2.Census &amp; Reference Benchmarks'!P179)</f>
        <v>0</v>
      </c>
      <c r="P179" s="367">
        <f>IF('5. Wage &amp; FTE Reductions'!BE179 = "", 0, '5. Wage &amp; FTE Reductions'!BE179)</f>
        <v>0</v>
      </c>
      <c r="Q179" s="60">
        <f>IF('2.Census &amp; Reference Benchmarks'!S179 = "", 0, '2.Census &amp; Reference Benchmarks'!S179)</f>
        <v>0</v>
      </c>
      <c r="R179" s="367">
        <f>IF('2.Census &amp; Reference Benchmarks'!Q179="FT",IF(OR(G179 &lt;= DATEVALUE("3/1/2020"), G179 = ""),177.14,( (IF(OR(I179 = "", I179 &gt; DATEVALUE("3/31/2020")), DATEVALUE("3/31/2020"),I179) -G179)/ 31) *177.14),IF('2.Census &amp; Reference Benchmarks'!R179="",0,'2.Census &amp; Reference Benchmarks'!R179))</f>
        <v>0</v>
      </c>
      <c r="S179" s="488" t="str">
        <f>IFERROR(IF(AND( I179 &lt; '1. Summary for SBA'!$J$7,'1. Summary for SBA'!$J$7 &lt;&gt; ""),0,IF(K179 = "Yes", 0,IF(OR(R179= "", R179 + P179+N179 = 0),"",(M179+O179+Q179)/(R179+P179+N179)))),0)</f>
        <v/>
      </c>
      <c r="T179" s="488" t="str">
        <f t="shared" si="18"/>
        <v/>
      </c>
      <c r="U179" s="488" t="str">
        <f>IF(T179 = "", "",SUM('3.Weekly Hours &amp; Wage Activity'!AI179:BF179))</f>
        <v/>
      </c>
      <c r="V179" s="489" t="str">
        <f>IF(U179 = "", "",SUM(IF(COUNTIF('3.Weekly Hours &amp; Wage Activity'!J179:Q179, "&lt;&gt;FT") = 0, COLUMNS('3.Weekly Hours &amp; Wage Activity'!J179:AG179) * 40, '3.Weekly Hours &amp; Wage Activity'!J179:AG179)))</f>
        <v/>
      </c>
      <c r="W179" s="490" t="str">
        <f t="shared" si="19"/>
        <v/>
      </c>
      <c r="X179" s="553" t="str">
        <f t="shared" si="15"/>
        <v/>
      </c>
      <c r="Y179" s="491" t="str">
        <f t="shared" si="16"/>
        <v/>
      </c>
      <c r="Z179" s="490">
        <f t="shared" si="20"/>
        <v>0</v>
      </c>
      <c r="AA179" s="377">
        <f t="shared" si="17"/>
        <v>0</v>
      </c>
    </row>
    <row r="180" spans="2:27" x14ac:dyDescent="0.25">
      <c r="B180" s="56">
        <f>IF('3.Weekly Hours &amp; Wage Activity'!B180 &lt;&gt;"", '3.Weekly Hours &amp; Wage Activity'!B180,"")</f>
        <v>0</v>
      </c>
      <c r="C180" s="56">
        <f>IF('3.Weekly Hours &amp; Wage Activity'!C180 &lt;&gt;"", '3.Weekly Hours &amp; Wage Activity'!C180,"")</f>
        <v>0</v>
      </c>
      <c r="D180" s="57" t="str">
        <f>IF('3.Weekly Hours &amp; Wage Activity'!D180 &lt;&gt;"", '3.Weekly Hours &amp; Wage Activity'!D180,"")</f>
        <v/>
      </c>
      <c r="E180" s="56" t="str">
        <f>IF('3.Weekly Hours &amp; Wage Activity'!E180 &lt;&gt;"", '3.Weekly Hours &amp; Wage Activity'!E180,"")</f>
        <v/>
      </c>
      <c r="F180" s="353" t="str">
        <f>IF('3.Weekly Hours &amp; Wage Activity'!F180 &lt;&gt;"", '3.Weekly Hours &amp; Wage Activity'!F180,"")</f>
        <v/>
      </c>
      <c r="G180" s="58" t="str">
        <f>IF('3.Weekly Hours &amp; Wage Activity'!G180 &lt;&gt;"", '3.Weekly Hours &amp; Wage Activity'!G180,"")</f>
        <v/>
      </c>
      <c r="H180" s="58" t="str">
        <f>IF('2.Census &amp; Reference Benchmarks'!H180 = "", "", '2.Census &amp; Reference Benchmarks'!H180)</f>
        <v/>
      </c>
      <c r="I180" s="58" t="str">
        <f>IF('3.Weekly Hours &amp; Wage Activity'!H180 &lt;&gt;"", '3.Weekly Hours &amp; Wage Activity'!H180,"")</f>
        <v/>
      </c>
      <c r="J180" s="374" t="str">
        <f>IF('3.Weekly Hours &amp; Wage Activity'!I180 &lt;&gt;"", '3.Weekly Hours &amp; Wage Activity'!I180,"")</f>
        <v/>
      </c>
      <c r="K180" s="376" t="str">
        <f>IF('7.Safe Harbor Input Data &amp; Calc'!Q182 &lt;&gt; "", '7.Safe Harbor Input Data &amp; Calc'!Q182, "")</f>
        <v>No</v>
      </c>
      <c r="L180" s="59" t="str">
        <f>IF('2.Census &amp; Reference Benchmarks'!T180&lt;&gt; "",'2.Census &amp; Reference Benchmarks'!T180,"")</f>
        <v/>
      </c>
      <c r="M180" s="35">
        <f>IF('2.Census &amp; Reference Benchmarks'!M180 = "", 0,'2.Census &amp; Reference Benchmarks'!M180)</f>
        <v>0</v>
      </c>
      <c r="N180" s="366">
        <f>IF('5. Wage &amp; FTE Reductions'!BC180 = "", 0,'5. Wage &amp; FTE Reductions'!BC180)</f>
        <v>0</v>
      </c>
      <c r="O180" s="35">
        <f>IF('2.Census &amp; Reference Benchmarks'!P180 = "", 0,'2.Census &amp; Reference Benchmarks'!P180)</f>
        <v>0</v>
      </c>
      <c r="P180" s="367">
        <f>IF('5. Wage &amp; FTE Reductions'!BE180 = "", 0, '5. Wage &amp; FTE Reductions'!BE180)</f>
        <v>0</v>
      </c>
      <c r="Q180" s="60">
        <f>IF('2.Census &amp; Reference Benchmarks'!S180 = "", 0, '2.Census &amp; Reference Benchmarks'!S180)</f>
        <v>0</v>
      </c>
      <c r="R180" s="367">
        <f>IF('2.Census &amp; Reference Benchmarks'!Q180="FT",IF(OR(G180 &lt;= DATEVALUE("3/1/2020"), G180 = ""),177.14,( (IF(OR(I180 = "", I180 &gt; DATEVALUE("3/31/2020")), DATEVALUE("3/31/2020"),I180) -G180)/ 31) *177.14),IF('2.Census &amp; Reference Benchmarks'!R180="",0,'2.Census &amp; Reference Benchmarks'!R180))</f>
        <v>0</v>
      </c>
      <c r="S180" s="488" t="str">
        <f>IFERROR(IF(AND( I180 &lt; '1. Summary for SBA'!$J$7,'1. Summary for SBA'!$J$7 &lt;&gt; ""),0,IF(K180 = "Yes", 0,IF(OR(R180= "", R180 + P180+N180 = 0),"",(M180+O180+Q180)/(R180+P180+N180)))),0)</f>
        <v/>
      </c>
      <c r="T180" s="488" t="str">
        <f t="shared" si="18"/>
        <v/>
      </c>
      <c r="U180" s="488" t="str">
        <f>IF(T180 = "", "",SUM('3.Weekly Hours &amp; Wage Activity'!AI180:BF180))</f>
        <v/>
      </c>
      <c r="V180" s="489" t="str">
        <f>IF(U180 = "", "",SUM(IF(COUNTIF('3.Weekly Hours &amp; Wage Activity'!J180:Q180, "&lt;&gt;FT") = 0, COLUMNS('3.Weekly Hours &amp; Wage Activity'!J180:AG180) * 40, '3.Weekly Hours &amp; Wage Activity'!J180:AG180)))</f>
        <v/>
      </c>
      <c r="W180" s="490" t="str">
        <f t="shared" si="19"/>
        <v/>
      </c>
      <c r="X180" s="553" t="str">
        <f t="shared" si="15"/>
        <v/>
      </c>
      <c r="Y180" s="491" t="str">
        <f t="shared" si="16"/>
        <v/>
      </c>
      <c r="Z180" s="490">
        <f t="shared" si="20"/>
        <v>0</v>
      </c>
      <c r="AA180" s="377">
        <f t="shared" si="17"/>
        <v>0</v>
      </c>
    </row>
    <row r="181" spans="2:27" x14ac:dyDescent="0.25">
      <c r="B181" s="56">
        <f>IF('3.Weekly Hours &amp; Wage Activity'!B181 &lt;&gt;"", '3.Weekly Hours &amp; Wage Activity'!B181,"")</f>
        <v>0</v>
      </c>
      <c r="C181" s="56">
        <f>IF('3.Weekly Hours &amp; Wage Activity'!C181 &lt;&gt;"", '3.Weekly Hours &amp; Wage Activity'!C181,"")</f>
        <v>0</v>
      </c>
      <c r="D181" s="57" t="str">
        <f>IF('3.Weekly Hours &amp; Wage Activity'!D181 &lt;&gt;"", '3.Weekly Hours &amp; Wage Activity'!D181,"")</f>
        <v/>
      </c>
      <c r="E181" s="56" t="str">
        <f>IF('3.Weekly Hours &amp; Wage Activity'!E181 &lt;&gt;"", '3.Weekly Hours &amp; Wage Activity'!E181,"")</f>
        <v/>
      </c>
      <c r="F181" s="353" t="str">
        <f>IF('3.Weekly Hours &amp; Wage Activity'!F181 &lt;&gt;"", '3.Weekly Hours &amp; Wage Activity'!F181,"")</f>
        <v/>
      </c>
      <c r="G181" s="58" t="str">
        <f>IF('3.Weekly Hours &amp; Wage Activity'!G181 &lt;&gt;"", '3.Weekly Hours &amp; Wage Activity'!G181,"")</f>
        <v/>
      </c>
      <c r="H181" s="58" t="str">
        <f>IF('2.Census &amp; Reference Benchmarks'!H181 = "", "", '2.Census &amp; Reference Benchmarks'!H181)</f>
        <v/>
      </c>
      <c r="I181" s="58" t="str">
        <f>IF('3.Weekly Hours &amp; Wage Activity'!H181 &lt;&gt;"", '3.Weekly Hours &amp; Wage Activity'!H181,"")</f>
        <v/>
      </c>
      <c r="J181" s="374" t="str">
        <f>IF('3.Weekly Hours &amp; Wage Activity'!I181 &lt;&gt;"", '3.Weekly Hours &amp; Wage Activity'!I181,"")</f>
        <v/>
      </c>
      <c r="K181" s="376" t="str">
        <f>IF('7.Safe Harbor Input Data &amp; Calc'!Q183 &lt;&gt; "", '7.Safe Harbor Input Data &amp; Calc'!Q183, "")</f>
        <v>No</v>
      </c>
      <c r="L181" s="59" t="str">
        <f>IF('2.Census &amp; Reference Benchmarks'!T181&lt;&gt; "",'2.Census &amp; Reference Benchmarks'!T181,"")</f>
        <v/>
      </c>
      <c r="M181" s="35">
        <f>IF('2.Census &amp; Reference Benchmarks'!M181 = "", 0,'2.Census &amp; Reference Benchmarks'!M181)</f>
        <v>0</v>
      </c>
      <c r="N181" s="366">
        <f>IF('5. Wage &amp; FTE Reductions'!BC181 = "", 0,'5. Wage &amp; FTE Reductions'!BC181)</f>
        <v>0</v>
      </c>
      <c r="O181" s="35">
        <f>IF('2.Census &amp; Reference Benchmarks'!P181 = "", 0,'2.Census &amp; Reference Benchmarks'!P181)</f>
        <v>0</v>
      </c>
      <c r="P181" s="367">
        <f>IF('5. Wage &amp; FTE Reductions'!BE181 = "", 0, '5. Wage &amp; FTE Reductions'!BE181)</f>
        <v>0</v>
      </c>
      <c r="Q181" s="60">
        <f>IF('2.Census &amp; Reference Benchmarks'!S181 = "", 0, '2.Census &amp; Reference Benchmarks'!S181)</f>
        <v>0</v>
      </c>
      <c r="R181" s="367">
        <f>IF('2.Census &amp; Reference Benchmarks'!Q181="FT",IF(OR(G181 &lt;= DATEVALUE("3/1/2020"), G181 = ""),177.14,( (IF(OR(I181 = "", I181 &gt; DATEVALUE("3/31/2020")), DATEVALUE("3/31/2020"),I181) -G181)/ 31) *177.14),IF('2.Census &amp; Reference Benchmarks'!R181="",0,'2.Census &amp; Reference Benchmarks'!R181))</f>
        <v>0</v>
      </c>
      <c r="S181" s="488" t="str">
        <f>IFERROR(IF(AND( I181 &lt; '1. Summary for SBA'!$J$7,'1. Summary for SBA'!$J$7 &lt;&gt; ""),0,IF(K181 = "Yes", 0,IF(OR(R181= "", R181 + P181+N181 = 0),"",(M181+O181+Q181)/(R181+P181+N181)))),0)</f>
        <v/>
      </c>
      <c r="T181" s="488" t="str">
        <f t="shared" si="18"/>
        <v/>
      </c>
      <c r="U181" s="488" t="str">
        <f>IF(T181 = "", "",SUM('3.Weekly Hours &amp; Wage Activity'!AI181:BF181))</f>
        <v/>
      </c>
      <c r="V181" s="489" t="str">
        <f>IF(U181 = "", "",SUM(IF(COUNTIF('3.Weekly Hours &amp; Wage Activity'!J181:Q181, "&lt;&gt;FT") = 0, COLUMNS('3.Weekly Hours &amp; Wage Activity'!J181:AG181) * 40, '3.Weekly Hours &amp; Wage Activity'!J181:AG181)))</f>
        <v/>
      </c>
      <c r="W181" s="490" t="str">
        <f t="shared" si="19"/>
        <v/>
      </c>
      <c r="X181" s="553" t="str">
        <f t="shared" si="15"/>
        <v/>
      </c>
      <c r="Y181" s="491" t="str">
        <f t="shared" si="16"/>
        <v/>
      </c>
      <c r="Z181" s="490">
        <f t="shared" si="20"/>
        <v>0</v>
      </c>
      <c r="AA181" s="377">
        <f t="shared" si="17"/>
        <v>0</v>
      </c>
    </row>
    <row r="182" spans="2:27" x14ac:dyDescent="0.25">
      <c r="B182" s="56">
        <f>IF('3.Weekly Hours &amp; Wage Activity'!B182 &lt;&gt;"", '3.Weekly Hours &amp; Wage Activity'!B182,"")</f>
        <v>0</v>
      </c>
      <c r="C182" s="56">
        <f>IF('3.Weekly Hours &amp; Wage Activity'!C182 &lt;&gt;"", '3.Weekly Hours &amp; Wage Activity'!C182,"")</f>
        <v>0</v>
      </c>
      <c r="D182" s="57" t="str">
        <f>IF('3.Weekly Hours &amp; Wage Activity'!D182 &lt;&gt;"", '3.Weekly Hours &amp; Wage Activity'!D182,"")</f>
        <v/>
      </c>
      <c r="E182" s="56" t="str">
        <f>IF('3.Weekly Hours &amp; Wage Activity'!E182 &lt;&gt;"", '3.Weekly Hours &amp; Wage Activity'!E182,"")</f>
        <v/>
      </c>
      <c r="F182" s="353" t="str">
        <f>IF('3.Weekly Hours &amp; Wage Activity'!F182 &lt;&gt;"", '3.Weekly Hours &amp; Wage Activity'!F182,"")</f>
        <v/>
      </c>
      <c r="G182" s="58" t="str">
        <f>IF('3.Weekly Hours &amp; Wage Activity'!G182 &lt;&gt;"", '3.Weekly Hours &amp; Wage Activity'!G182,"")</f>
        <v/>
      </c>
      <c r="H182" s="58" t="str">
        <f>IF('2.Census &amp; Reference Benchmarks'!H182 = "", "", '2.Census &amp; Reference Benchmarks'!H182)</f>
        <v/>
      </c>
      <c r="I182" s="58" t="str">
        <f>IF('3.Weekly Hours &amp; Wage Activity'!H182 &lt;&gt;"", '3.Weekly Hours &amp; Wage Activity'!H182,"")</f>
        <v/>
      </c>
      <c r="J182" s="374" t="str">
        <f>IF('3.Weekly Hours &amp; Wage Activity'!I182 &lt;&gt;"", '3.Weekly Hours &amp; Wage Activity'!I182,"")</f>
        <v/>
      </c>
      <c r="K182" s="376" t="str">
        <f>IF('7.Safe Harbor Input Data &amp; Calc'!Q184 &lt;&gt; "", '7.Safe Harbor Input Data &amp; Calc'!Q184, "")</f>
        <v>No</v>
      </c>
      <c r="L182" s="59" t="str">
        <f>IF('2.Census &amp; Reference Benchmarks'!T182&lt;&gt; "",'2.Census &amp; Reference Benchmarks'!T182,"")</f>
        <v/>
      </c>
      <c r="M182" s="35">
        <f>IF('2.Census &amp; Reference Benchmarks'!M182 = "", 0,'2.Census &amp; Reference Benchmarks'!M182)</f>
        <v>0</v>
      </c>
      <c r="N182" s="366">
        <f>IF('5. Wage &amp; FTE Reductions'!BC182 = "", 0,'5. Wage &amp; FTE Reductions'!BC182)</f>
        <v>0</v>
      </c>
      <c r="O182" s="35">
        <f>IF('2.Census &amp; Reference Benchmarks'!P182 = "", 0,'2.Census &amp; Reference Benchmarks'!P182)</f>
        <v>0</v>
      </c>
      <c r="P182" s="367">
        <f>IF('5. Wage &amp; FTE Reductions'!BE182 = "", 0, '5. Wage &amp; FTE Reductions'!BE182)</f>
        <v>0</v>
      </c>
      <c r="Q182" s="60">
        <f>IF('2.Census &amp; Reference Benchmarks'!S182 = "", 0, '2.Census &amp; Reference Benchmarks'!S182)</f>
        <v>0</v>
      </c>
      <c r="R182" s="367">
        <f>IF('2.Census &amp; Reference Benchmarks'!Q182="FT",IF(OR(G182 &lt;= DATEVALUE("3/1/2020"), G182 = ""),177.14,( (IF(OR(I182 = "", I182 &gt; DATEVALUE("3/31/2020")), DATEVALUE("3/31/2020"),I182) -G182)/ 31) *177.14),IF('2.Census &amp; Reference Benchmarks'!R182="",0,'2.Census &amp; Reference Benchmarks'!R182))</f>
        <v>0</v>
      </c>
      <c r="S182" s="488" t="str">
        <f>IFERROR(IF(AND( I182 &lt; '1. Summary for SBA'!$J$7,'1. Summary for SBA'!$J$7 &lt;&gt; ""),0,IF(K182 = "Yes", 0,IF(OR(R182= "", R182 + P182+N182 = 0),"",(M182+O182+Q182)/(R182+P182+N182)))),0)</f>
        <v/>
      </c>
      <c r="T182" s="488" t="str">
        <f t="shared" si="18"/>
        <v/>
      </c>
      <c r="U182" s="488" t="str">
        <f>IF(T182 = "", "",SUM('3.Weekly Hours &amp; Wage Activity'!AI182:BF182))</f>
        <v/>
      </c>
      <c r="V182" s="489" t="str">
        <f>IF(U182 = "", "",SUM(IF(COUNTIF('3.Weekly Hours &amp; Wage Activity'!J182:Q182, "&lt;&gt;FT") = 0, COLUMNS('3.Weekly Hours &amp; Wage Activity'!J182:AG182) * 40, '3.Weekly Hours &amp; Wage Activity'!J182:AG182)))</f>
        <v/>
      </c>
      <c r="W182" s="490" t="str">
        <f t="shared" si="19"/>
        <v/>
      </c>
      <c r="X182" s="553" t="str">
        <f t="shared" si="15"/>
        <v/>
      </c>
      <c r="Y182" s="491" t="str">
        <f t="shared" si="16"/>
        <v/>
      </c>
      <c r="Z182" s="490">
        <f t="shared" si="20"/>
        <v>0</v>
      </c>
      <c r="AA182" s="377">
        <f t="shared" si="17"/>
        <v>0</v>
      </c>
    </row>
    <row r="183" spans="2:27" x14ac:dyDescent="0.25">
      <c r="B183" s="56">
        <f>IF('3.Weekly Hours &amp; Wage Activity'!B183 &lt;&gt;"", '3.Weekly Hours &amp; Wage Activity'!B183,"")</f>
        <v>0</v>
      </c>
      <c r="C183" s="56">
        <f>IF('3.Weekly Hours &amp; Wage Activity'!C183 &lt;&gt;"", '3.Weekly Hours &amp; Wage Activity'!C183,"")</f>
        <v>0</v>
      </c>
      <c r="D183" s="57" t="str">
        <f>IF('3.Weekly Hours &amp; Wage Activity'!D183 &lt;&gt;"", '3.Weekly Hours &amp; Wage Activity'!D183,"")</f>
        <v/>
      </c>
      <c r="E183" s="56" t="str">
        <f>IF('3.Weekly Hours &amp; Wage Activity'!E183 &lt;&gt;"", '3.Weekly Hours &amp; Wage Activity'!E183,"")</f>
        <v/>
      </c>
      <c r="F183" s="353" t="str">
        <f>IF('3.Weekly Hours &amp; Wage Activity'!F183 &lt;&gt;"", '3.Weekly Hours &amp; Wage Activity'!F183,"")</f>
        <v/>
      </c>
      <c r="G183" s="58" t="str">
        <f>IF('3.Weekly Hours &amp; Wage Activity'!G183 &lt;&gt;"", '3.Weekly Hours &amp; Wage Activity'!G183,"")</f>
        <v/>
      </c>
      <c r="H183" s="58" t="str">
        <f>IF('2.Census &amp; Reference Benchmarks'!H183 = "", "", '2.Census &amp; Reference Benchmarks'!H183)</f>
        <v/>
      </c>
      <c r="I183" s="58" t="str">
        <f>IF('3.Weekly Hours &amp; Wage Activity'!H183 &lt;&gt;"", '3.Weekly Hours &amp; Wage Activity'!H183,"")</f>
        <v/>
      </c>
      <c r="J183" s="374" t="str">
        <f>IF('3.Weekly Hours &amp; Wage Activity'!I183 &lt;&gt;"", '3.Weekly Hours &amp; Wage Activity'!I183,"")</f>
        <v/>
      </c>
      <c r="K183" s="376" t="str">
        <f>IF('7.Safe Harbor Input Data &amp; Calc'!Q185 &lt;&gt; "", '7.Safe Harbor Input Data &amp; Calc'!Q185, "")</f>
        <v>No</v>
      </c>
      <c r="L183" s="59" t="str">
        <f>IF('2.Census &amp; Reference Benchmarks'!T183&lt;&gt; "",'2.Census &amp; Reference Benchmarks'!T183,"")</f>
        <v/>
      </c>
      <c r="M183" s="35">
        <f>IF('2.Census &amp; Reference Benchmarks'!M183 = "", 0,'2.Census &amp; Reference Benchmarks'!M183)</f>
        <v>0</v>
      </c>
      <c r="N183" s="366">
        <f>IF('5. Wage &amp; FTE Reductions'!BC183 = "", 0,'5. Wage &amp; FTE Reductions'!BC183)</f>
        <v>0</v>
      </c>
      <c r="O183" s="35">
        <f>IF('2.Census &amp; Reference Benchmarks'!P183 = "", 0,'2.Census &amp; Reference Benchmarks'!P183)</f>
        <v>0</v>
      </c>
      <c r="P183" s="367">
        <f>IF('5. Wage &amp; FTE Reductions'!BE183 = "", 0, '5. Wage &amp; FTE Reductions'!BE183)</f>
        <v>0</v>
      </c>
      <c r="Q183" s="60">
        <f>IF('2.Census &amp; Reference Benchmarks'!S183 = "", 0, '2.Census &amp; Reference Benchmarks'!S183)</f>
        <v>0</v>
      </c>
      <c r="R183" s="367">
        <f>IF('2.Census &amp; Reference Benchmarks'!Q183="FT",IF(OR(G183 &lt;= DATEVALUE("3/1/2020"), G183 = ""),177.14,( (IF(OR(I183 = "", I183 &gt; DATEVALUE("3/31/2020")), DATEVALUE("3/31/2020"),I183) -G183)/ 31) *177.14),IF('2.Census &amp; Reference Benchmarks'!R183="",0,'2.Census &amp; Reference Benchmarks'!R183))</f>
        <v>0</v>
      </c>
      <c r="S183" s="488" t="str">
        <f>IFERROR(IF(AND( I183 &lt; '1. Summary for SBA'!$J$7,'1. Summary for SBA'!$J$7 &lt;&gt; ""),0,IF(K183 = "Yes", 0,IF(OR(R183= "", R183 + P183+N183 = 0),"",(M183+O183+Q183)/(R183+P183+N183)))),0)</f>
        <v/>
      </c>
      <c r="T183" s="488" t="str">
        <f t="shared" si="18"/>
        <v/>
      </c>
      <c r="U183" s="488" t="str">
        <f>IF(T183 = "", "",SUM('3.Weekly Hours &amp; Wage Activity'!AI183:BF183))</f>
        <v/>
      </c>
      <c r="V183" s="489" t="str">
        <f>IF(U183 = "", "",SUM(IF(COUNTIF('3.Weekly Hours &amp; Wage Activity'!J183:Q183, "&lt;&gt;FT") = 0, COLUMNS('3.Weekly Hours &amp; Wage Activity'!J183:AG183) * 40, '3.Weekly Hours &amp; Wage Activity'!J183:AG183)))</f>
        <v/>
      </c>
      <c r="W183" s="490" t="str">
        <f t="shared" si="19"/>
        <v/>
      </c>
      <c r="X183" s="553" t="str">
        <f t="shared" si="15"/>
        <v/>
      </c>
      <c r="Y183" s="491" t="str">
        <f t="shared" si="16"/>
        <v/>
      </c>
      <c r="Z183" s="490">
        <f t="shared" si="20"/>
        <v>0</v>
      </c>
      <c r="AA183" s="377">
        <f t="shared" si="17"/>
        <v>0</v>
      </c>
    </row>
    <row r="184" spans="2:27" x14ac:dyDescent="0.25">
      <c r="B184" s="56">
        <f>IF('3.Weekly Hours &amp; Wage Activity'!B184 &lt;&gt;"", '3.Weekly Hours &amp; Wage Activity'!B184,"")</f>
        <v>0</v>
      </c>
      <c r="C184" s="56">
        <f>IF('3.Weekly Hours &amp; Wage Activity'!C184 &lt;&gt;"", '3.Weekly Hours &amp; Wage Activity'!C184,"")</f>
        <v>0</v>
      </c>
      <c r="D184" s="57" t="str">
        <f>IF('3.Weekly Hours &amp; Wage Activity'!D184 &lt;&gt;"", '3.Weekly Hours &amp; Wage Activity'!D184,"")</f>
        <v/>
      </c>
      <c r="E184" s="56" t="str">
        <f>IF('3.Weekly Hours &amp; Wage Activity'!E184 &lt;&gt;"", '3.Weekly Hours &amp; Wage Activity'!E184,"")</f>
        <v/>
      </c>
      <c r="F184" s="353" t="str">
        <f>IF('3.Weekly Hours &amp; Wage Activity'!F184 &lt;&gt;"", '3.Weekly Hours &amp; Wage Activity'!F184,"")</f>
        <v/>
      </c>
      <c r="G184" s="58" t="str">
        <f>IF('3.Weekly Hours &amp; Wage Activity'!G184 &lt;&gt;"", '3.Weekly Hours &amp; Wage Activity'!G184,"")</f>
        <v/>
      </c>
      <c r="H184" s="58" t="str">
        <f>IF('2.Census &amp; Reference Benchmarks'!H184 = "", "", '2.Census &amp; Reference Benchmarks'!H184)</f>
        <v/>
      </c>
      <c r="I184" s="58" t="str">
        <f>IF('3.Weekly Hours &amp; Wage Activity'!H184 &lt;&gt;"", '3.Weekly Hours &amp; Wage Activity'!H184,"")</f>
        <v/>
      </c>
      <c r="J184" s="374" t="str">
        <f>IF('3.Weekly Hours &amp; Wage Activity'!I184 &lt;&gt;"", '3.Weekly Hours &amp; Wage Activity'!I184,"")</f>
        <v/>
      </c>
      <c r="K184" s="376" t="str">
        <f>IF('7.Safe Harbor Input Data &amp; Calc'!Q186 &lt;&gt; "", '7.Safe Harbor Input Data &amp; Calc'!Q186, "")</f>
        <v>No</v>
      </c>
      <c r="L184" s="59" t="str">
        <f>IF('2.Census &amp; Reference Benchmarks'!T184&lt;&gt; "",'2.Census &amp; Reference Benchmarks'!T184,"")</f>
        <v/>
      </c>
      <c r="M184" s="35">
        <f>IF('2.Census &amp; Reference Benchmarks'!M184 = "", 0,'2.Census &amp; Reference Benchmarks'!M184)</f>
        <v>0</v>
      </c>
      <c r="N184" s="366">
        <f>IF('5. Wage &amp; FTE Reductions'!BC184 = "", 0,'5. Wage &amp; FTE Reductions'!BC184)</f>
        <v>0</v>
      </c>
      <c r="O184" s="35">
        <f>IF('2.Census &amp; Reference Benchmarks'!P184 = "", 0,'2.Census &amp; Reference Benchmarks'!P184)</f>
        <v>0</v>
      </c>
      <c r="P184" s="367">
        <f>IF('5. Wage &amp; FTE Reductions'!BE184 = "", 0, '5. Wage &amp; FTE Reductions'!BE184)</f>
        <v>0</v>
      </c>
      <c r="Q184" s="60">
        <f>IF('2.Census &amp; Reference Benchmarks'!S184 = "", 0, '2.Census &amp; Reference Benchmarks'!S184)</f>
        <v>0</v>
      </c>
      <c r="R184" s="367">
        <f>IF('2.Census &amp; Reference Benchmarks'!Q184="FT",IF(OR(G184 &lt;= DATEVALUE("3/1/2020"), G184 = ""),177.14,( (IF(OR(I184 = "", I184 &gt; DATEVALUE("3/31/2020")), DATEVALUE("3/31/2020"),I184) -G184)/ 31) *177.14),IF('2.Census &amp; Reference Benchmarks'!R184="",0,'2.Census &amp; Reference Benchmarks'!R184))</f>
        <v>0</v>
      </c>
      <c r="S184" s="488" t="str">
        <f>IFERROR(IF(AND( I184 &lt; '1. Summary for SBA'!$J$7,'1. Summary for SBA'!$J$7 &lt;&gt; ""),0,IF(K184 = "Yes", 0,IF(OR(R184= "", R184 + P184+N184 = 0),"",(M184+O184+Q184)/(R184+P184+N184)))),0)</f>
        <v/>
      </c>
      <c r="T184" s="488" t="str">
        <f t="shared" si="18"/>
        <v/>
      </c>
      <c r="U184" s="488" t="str">
        <f>IF(T184 = "", "",SUM('3.Weekly Hours &amp; Wage Activity'!AI184:BF184))</f>
        <v/>
      </c>
      <c r="V184" s="489" t="str">
        <f>IF(U184 = "", "",SUM(IF(COUNTIF('3.Weekly Hours &amp; Wage Activity'!J184:Q184, "&lt;&gt;FT") = 0, COLUMNS('3.Weekly Hours &amp; Wage Activity'!J184:AG184) * 40, '3.Weekly Hours &amp; Wage Activity'!J184:AG184)))</f>
        <v/>
      </c>
      <c r="W184" s="490" t="str">
        <f t="shared" si="19"/>
        <v/>
      </c>
      <c r="X184" s="553" t="str">
        <f t="shared" si="15"/>
        <v/>
      </c>
      <c r="Y184" s="491" t="str">
        <f t="shared" si="16"/>
        <v/>
      </c>
      <c r="Z184" s="490">
        <f t="shared" si="20"/>
        <v>0</v>
      </c>
      <c r="AA184" s="377">
        <f t="shared" si="17"/>
        <v>0</v>
      </c>
    </row>
    <row r="185" spans="2:27" x14ac:dyDescent="0.25">
      <c r="B185" s="56">
        <f>IF('3.Weekly Hours &amp; Wage Activity'!B185 &lt;&gt;"", '3.Weekly Hours &amp; Wage Activity'!B185,"")</f>
        <v>0</v>
      </c>
      <c r="C185" s="56">
        <f>IF('3.Weekly Hours &amp; Wage Activity'!C185 &lt;&gt;"", '3.Weekly Hours &amp; Wage Activity'!C185,"")</f>
        <v>0</v>
      </c>
      <c r="D185" s="57" t="str">
        <f>IF('3.Weekly Hours &amp; Wage Activity'!D185 &lt;&gt;"", '3.Weekly Hours &amp; Wage Activity'!D185,"")</f>
        <v/>
      </c>
      <c r="E185" s="56" t="str">
        <f>IF('3.Weekly Hours &amp; Wage Activity'!E185 &lt;&gt;"", '3.Weekly Hours &amp; Wage Activity'!E185,"")</f>
        <v/>
      </c>
      <c r="F185" s="353" t="str">
        <f>IF('3.Weekly Hours &amp; Wage Activity'!F185 &lt;&gt;"", '3.Weekly Hours &amp; Wage Activity'!F185,"")</f>
        <v/>
      </c>
      <c r="G185" s="58" t="str">
        <f>IF('3.Weekly Hours &amp; Wage Activity'!G185 &lt;&gt;"", '3.Weekly Hours &amp; Wage Activity'!G185,"")</f>
        <v/>
      </c>
      <c r="H185" s="58" t="str">
        <f>IF('2.Census &amp; Reference Benchmarks'!H185 = "", "", '2.Census &amp; Reference Benchmarks'!H185)</f>
        <v/>
      </c>
      <c r="I185" s="58" t="str">
        <f>IF('3.Weekly Hours &amp; Wage Activity'!H185 &lt;&gt;"", '3.Weekly Hours &amp; Wage Activity'!H185,"")</f>
        <v/>
      </c>
      <c r="J185" s="374" t="str">
        <f>IF('3.Weekly Hours &amp; Wage Activity'!I185 &lt;&gt;"", '3.Weekly Hours &amp; Wage Activity'!I185,"")</f>
        <v/>
      </c>
      <c r="K185" s="376" t="str">
        <f>IF('7.Safe Harbor Input Data &amp; Calc'!Q187 &lt;&gt; "", '7.Safe Harbor Input Data &amp; Calc'!Q187, "")</f>
        <v>No</v>
      </c>
      <c r="L185" s="59" t="str">
        <f>IF('2.Census &amp; Reference Benchmarks'!T185&lt;&gt; "",'2.Census &amp; Reference Benchmarks'!T185,"")</f>
        <v/>
      </c>
      <c r="M185" s="35">
        <f>IF('2.Census &amp; Reference Benchmarks'!M185 = "", 0,'2.Census &amp; Reference Benchmarks'!M185)</f>
        <v>0</v>
      </c>
      <c r="N185" s="366">
        <f>IF('5. Wage &amp; FTE Reductions'!BC185 = "", 0,'5. Wage &amp; FTE Reductions'!BC185)</f>
        <v>0</v>
      </c>
      <c r="O185" s="35">
        <f>IF('2.Census &amp; Reference Benchmarks'!P185 = "", 0,'2.Census &amp; Reference Benchmarks'!P185)</f>
        <v>0</v>
      </c>
      <c r="P185" s="367">
        <f>IF('5. Wage &amp; FTE Reductions'!BE185 = "", 0, '5. Wage &amp; FTE Reductions'!BE185)</f>
        <v>0</v>
      </c>
      <c r="Q185" s="60">
        <f>IF('2.Census &amp; Reference Benchmarks'!S185 = "", 0, '2.Census &amp; Reference Benchmarks'!S185)</f>
        <v>0</v>
      </c>
      <c r="R185" s="367">
        <f>IF('2.Census &amp; Reference Benchmarks'!Q185="FT",IF(OR(G185 &lt;= DATEVALUE("3/1/2020"), G185 = ""),177.14,( (IF(OR(I185 = "", I185 &gt; DATEVALUE("3/31/2020")), DATEVALUE("3/31/2020"),I185) -G185)/ 31) *177.14),IF('2.Census &amp; Reference Benchmarks'!R185="",0,'2.Census &amp; Reference Benchmarks'!R185))</f>
        <v>0</v>
      </c>
      <c r="S185" s="488" t="str">
        <f>IFERROR(IF(AND( I185 &lt; '1. Summary for SBA'!$J$7,'1. Summary for SBA'!$J$7 &lt;&gt; ""),0,IF(K185 = "Yes", 0,IF(OR(R185= "", R185 + P185+N185 = 0),"",(M185+O185+Q185)/(R185+P185+N185)))),0)</f>
        <v/>
      </c>
      <c r="T185" s="488" t="str">
        <f t="shared" si="18"/>
        <v/>
      </c>
      <c r="U185" s="488" t="str">
        <f>IF(T185 = "", "",SUM('3.Weekly Hours &amp; Wage Activity'!AI185:BF185))</f>
        <v/>
      </c>
      <c r="V185" s="489" t="str">
        <f>IF(U185 = "", "",SUM(IF(COUNTIF('3.Weekly Hours &amp; Wage Activity'!J185:Q185, "&lt;&gt;FT") = 0, COLUMNS('3.Weekly Hours &amp; Wage Activity'!J185:AG185) * 40, '3.Weekly Hours &amp; Wage Activity'!J185:AG185)))</f>
        <v/>
      </c>
      <c r="W185" s="490" t="str">
        <f t="shared" si="19"/>
        <v/>
      </c>
      <c r="X185" s="553" t="str">
        <f t="shared" si="15"/>
        <v/>
      </c>
      <c r="Y185" s="491" t="str">
        <f t="shared" si="16"/>
        <v/>
      </c>
      <c r="Z185" s="490">
        <f t="shared" si="20"/>
        <v>0</v>
      </c>
      <c r="AA185" s="377">
        <f t="shared" si="17"/>
        <v>0</v>
      </c>
    </row>
    <row r="186" spans="2:27" x14ac:dyDescent="0.25">
      <c r="B186" s="56">
        <f>IF('3.Weekly Hours &amp; Wage Activity'!B186 &lt;&gt;"", '3.Weekly Hours &amp; Wage Activity'!B186,"")</f>
        <v>0</v>
      </c>
      <c r="C186" s="56">
        <f>IF('3.Weekly Hours &amp; Wage Activity'!C186 &lt;&gt;"", '3.Weekly Hours &amp; Wage Activity'!C186,"")</f>
        <v>0</v>
      </c>
      <c r="D186" s="57" t="str">
        <f>IF('3.Weekly Hours &amp; Wage Activity'!D186 &lt;&gt;"", '3.Weekly Hours &amp; Wage Activity'!D186,"")</f>
        <v/>
      </c>
      <c r="E186" s="56" t="str">
        <f>IF('3.Weekly Hours &amp; Wage Activity'!E186 &lt;&gt;"", '3.Weekly Hours &amp; Wage Activity'!E186,"")</f>
        <v/>
      </c>
      <c r="F186" s="353" t="str">
        <f>IF('3.Weekly Hours &amp; Wage Activity'!F186 &lt;&gt;"", '3.Weekly Hours &amp; Wage Activity'!F186,"")</f>
        <v/>
      </c>
      <c r="G186" s="58" t="str">
        <f>IF('3.Weekly Hours &amp; Wage Activity'!G186 &lt;&gt;"", '3.Weekly Hours &amp; Wage Activity'!G186,"")</f>
        <v/>
      </c>
      <c r="H186" s="58" t="str">
        <f>IF('2.Census &amp; Reference Benchmarks'!H186 = "", "", '2.Census &amp; Reference Benchmarks'!H186)</f>
        <v/>
      </c>
      <c r="I186" s="58" t="str">
        <f>IF('3.Weekly Hours &amp; Wage Activity'!H186 &lt;&gt;"", '3.Weekly Hours &amp; Wage Activity'!H186,"")</f>
        <v/>
      </c>
      <c r="J186" s="374" t="str">
        <f>IF('3.Weekly Hours &amp; Wage Activity'!I186 &lt;&gt;"", '3.Weekly Hours &amp; Wage Activity'!I186,"")</f>
        <v/>
      </c>
      <c r="K186" s="376" t="str">
        <f>IF('7.Safe Harbor Input Data &amp; Calc'!Q188 &lt;&gt; "", '7.Safe Harbor Input Data &amp; Calc'!Q188, "")</f>
        <v>No</v>
      </c>
      <c r="L186" s="59" t="str">
        <f>IF('2.Census &amp; Reference Benchmarks'!T186&lt;&gt; "",'2.Census &amp; Reference Benchmarks'!T186,"")</f>
        <v/>
      </c>
      <c r="M186" s="35">
        <f>IF('2.Census &amp; Reference Benchmarks'!M186 = "", 0,'2.Census &amp; Reference Benchmarks'!M186)</f>
        <v>0</v>
      </c>
      <c r="N186" s="366">
        <f>IF('5. Wage &amp; FTE Reductions'!BC186 = "", 0,'5. Wage &amp; FTE Reductions'!BC186)</f>
        <v>0</v>
      </c>
      <c r="O186" s="35">
        <f>IF('2.Census &amp; Reference Benchmarks'!P186 = "", 0,'2.Census &amp; Reference Benchmarks'!P186)</f>
        <v>0</v>
      </c>
      <c r="P186" s="367">
        <f>IF('5. Wage &amp; FTE Reductions'!BE186 = "", 0, '5. Wage &amp; FTE Reductions'!BE186)</f>
        <v>0</v>
      </c>
      <c r="Q186" s="60">
        <f>IF('2.Census &amp; Reference Benchmarks'!S186 = "", 0, '2.Census &amp; Reference Benchmarks'!S186)</f>
        <v>0</v>
      </c>
      <c r="R186" s="367">
        <f>IF('2.Census &amp; Reference Benchmarks'!Q186="FT",IF(OR(G186 &lt;= DATEVALUE("3/1/2020"), G186 = ""),177.14,( (IF(OR(I186 = "", I186 &gt; DATEVALUE("3/31/2020")), DATEVALUE("3/31/2020"),I186) -G186)/ 31) *177.14),IF('2.Census &amp; Reference Benchmarks'!R186="",0,'2.Census &amp; Reference Benchmarks'!R186))</f>
        <v>0</v>
      </c>
      <c r="S186" s="488" t="str">
        <f>IFERROR(IF(AND( I186 &lt; '1. Summary for SBA'!$J$7,'1. Summary for SBA'!$J$7 &lt;&gt; ""),0,IF(K186 = "Yes", 0,IF(OR(R186= "", R186 + P186+N186 = 0),"",(M186+O186+Q186)/(R186+P186+N186)))),0)</f>
        <v/>
      </c>
      <c r="T186" s="488" t="str">
        <f t="shared" si="18"/>
        <v/>
      </c>
      <c r="U186" s="488" t="str">
        <f>IF(T186 = "", "",SUM('3.Weekly Hours &amp; Wage Activity'!AI186:BF186))</f>
        <v/>
      </c>
      <c r="V186" s="489" t="str">
        <f>IF(U186 = "", "",SUM(IF(COUNTIF('3.Weekly Hours &amp; Wage Activity'!J186:Q186, "&lt;&gt;FT") = 0, COLUMNS('3.Weekly Hours &amp; Wage Activity'!J186:AG186) * 40, '3.Weekly Hours &amp; Wage Activity'!J186:AG186)))</f>
        <v/>
      </c>
      <c r="W186" s="490" t="str">
        <f t="shared" si="19"/>
        <v/>
      </c>
      <c r="X186" s="553" t="str">
        <f t="shared" si="15"/>
        <v/>
      </c>
      <c r="Y186" s="491" t="str">
        <f t="shared" si="16"/>
        <v/>
      </c>
      <c r="Z186" s="490">
        <f t="shared" si="20"/>
        <v>0</v>
      </c>
      <c r="AA186" s="377">
        <f t="shared" si="17"/>
        <v>0</v>
      </c>
    </row>
    <row r="187" spans="2:27" x14ac:dyDescent="0.25">
      <c r="B187" s="56">
        <f>IF('3.Weekly Hours &amp; Wage Activity'!B187 &lt;&gt;"", '3.Weekly Hours &amp; Wage Activity'!B187,"")</f>
        <v>0</v>
      </c>
      <c r="C187" s="56">
        <f>IF('3.Weekly Hours &amp; Wage Activity'!C187 &lt;&gt;"", '3.Weekly Hours &amp; Wage Activity'!C187,"")</f>
        <v>0</v>
      </c>
      <c r="D187" s="57" t="str">
        <f>IF('3.Weekly Hours &amp; Wage Activity'!D187 &lt;&gt;"", '3.Weekly Hours &amp; Wage Activity'!D187,"")</f>
        <v/>
      </c>
      <c r="E187" s="56" t="str">
        <f>IF('3.Weekly Hours &amp; Wage Activity'!E187 &lt;&gt;"", '3.Weekly Hours &amp; Wage Activity'!E187,"")</f>
        <v/>
      </c>
      <c r="F187" s="353" t="str">
        <f>IF('3.Weekly Hours &amp; Wage Activity'!F187 &lt;&gt;"", '3.Weekly Hours &amp; Wage Activity'!F187,"")</f>
        <v/>
      </c>
      <c r="G187" s="58" t="str">
        <f>IF('3.Weekly Hours &amp; Wage Activity'!G187 &lt;&gt;"", '3.Weekly Hours &amp; Wage Activity'!G187,"")</f>
        <v/>
      </c>
      <c r="H187" s="58" t="str">
        <f>IF('2.Census &amp; Reference Benchmarks'!H187 = "", "", '2.Census &amp; Reference Benchmarks'!H187)</f>
        <v/>
      </c>
      <c r="I187" s="58" t="str">
        <f>IF('3.Weekly Hours &amp; Wage Activity'!H187 &lt;&gt;"", '3.Weekly Hours &amp; Wage Activity'!H187,"")</f>
        <v/>
      </c>
      <c r="J187" s="374" t="str">
        <f>IF('3.Weekly Hours &amp; Wage Activity'!I187 &lt;&gt;"", '3.Weekly Hours &amp; Wage Activity'!I187,"")</f>
        <v/>
      </c>
      <c r="K187" s="376" t="str">
        <f>IF('7.Safe Harbor Input Data &amp; Calc'!Q189 &lt;&gt; "", '7.Safe Harbor Input Data &amp; Calc'!Q189, "")</f>
        <v>No</v>
      </c>
      <c r="L187" s="59" t="str">
        <f>IF('2.Census &amp; Reference Benchmarks'!T187&lt;&gt; "",'2.Census &amp; Reference Benchmarks'!T187,"")</f>
        <v/>
      </c>
      <c r="M187" s="35">
        <f>IF('2.Census &amp; Reference Benchmarks'!M187 = "", 0,'2.Census &amp; Reference Benchmarks'!M187)</f>
        <v>0</v>
      </c>
      <c r="N187" s="366">
        <f>IF('5. Wage &amp; FTE Reductions'!BC187 = "", 0,'5. Wage &amp; FTE Reductions'!BC187)</f>
        <v>0</v>
      </c>
      <c r="O187" s="35">
        <f>IF('2.Census &amp; Reference Benchmarks'!P187 = "", 0,'2.Census &amp; Reference Benchmarks'!P187)</f>
        <v>0</v>
      </c>
      <c r="P187" s="367">
        <f>IF('5. Wage &amp; FTE Reductions'!BE187 = "", 0, '5. Wage &amp; FTE Reductions'!BE187)</f>
        <v>0</v>
      </c>
      <c r="Q187" s="60">
        <f>IF('2.Census &amp; Reference Benchmarks'!S187 = "", 0, '2.Census &amp; Reference Benchmarks'!S187)</f>
        <v>0</v>
      </c>
      <c r="R187" s="367">
        <f>IF('2.Census &amp; Reference Benchmarks'!Q187="FT",IF(OR(G187 &lt;= DATEVALUE("3/1/2020"), G187 = ""),177.14,( (IF(OR(I187 = "", I187 &gt; DATEVALUE("3/31/2020")), DATEVALUE("3/31/2020"),I187) -G187)/ 31) *177.14),IF('2.Census &amp; Reference Benchmarks'!R187="",0,'2.Census &amp; Reference Benchmarks'!R187))</f>
        <v>0</v>
      </c>
      <c r="S187" s="488" t="str">
        <f>IFERROR(IF(AND( I187 &lt; '1. Summary for SBA'!$J$7,'1. Summary for SBA'!$J$7 &lt;&gt; ""),0,IF(K187 = "Yes", 0,IF(OR(R187= "", R187 + P187+N187 = 0),"",(M187+O187+Q187)/(R187+P187+N187)))),0)</f>
        <v/>
      </c>
      <c r="T187" s="488" t="str">
        <f t="shared" si="18"/>
        <v/>
      </c>
      <c r="U187" s="488" t="str">
        <f>IF(T187 = "", "",SUM('3.Weekly Hours &amp; Wage Activity'!AI187:BF187))</f>
        <v/>
      </c>
      <c r="V187" s="489" t="str">
        <f>IF(U187 = "", "",SUM(IF(COUNTIF('3.Weekly Hours &amp; Wage Activity'!J187:Q187, "&lt;&gt;FT") = 0, COLUMNS('3.Weekly Hours &amp; Wage Activity'!J187:AG187) * 40, '3.Weekly Hours &amp; Wage Activity'!J187:AG187)))</f>
        <v/>
      </c>
      <c r="W187" s="490" t="str">
        <f t="shared" si="19"/>
        <v/>
      </c>
      <c r="X187" s="553" t="str">
        <f t="shared" si="15"/>
        <v/>
      </c>
      <c r="Y187" s="491" t="str">
        <f t="shared" si="16"/>
        <v/>
      </c>
      <c r="Z187" s="490">
        <f t="shared" si="20"/>
        <v>0</v>
      </c>
      <c r="AA187" s="377">
        <f t="shared" si="17"/>
        <v>0</v>
      </c>
    </row>
    <row r="188" spans="2:27" x14ac:dyDescent="0.25">
      <c r="B188" s="56">
        <f>IF('3.Weekly Hours &amp; Wage Activity'!B188 &lt;&gt;"", '3.Weekly Hours &amp; Wage Activity'!B188,"")</f>
        <v>0</v>
      </c>
      <c r="C188" s="56">
        <f>IF('3.Weekly Hours &amp; Wage Activity'!C188 &lt;&gt;"", '3.Weekly Hours &amp; Wage Activity'!C188,"")</f>
        <v>0</v>
      </c>
      <c r="D188" s="57" t="str">
        <f>IF('3.Weekly Hours &amp; Wage Activity'!D188 &lt;&gt;"", '3.Weekly Hours &amp; Wage Activity'!D188,"")</f>
        <v/>
      </c>
      <c r="E188" s="56" t="str">
        <f>IF('3.Weekly Hours &amp; Wage Activity'!E188 &lt;&gt;"", '3.Weekly Hours &amp; Wage Activity'!E188,"")</f>
        <v/>
      </c>
      <c r="F188" s="353" t="str">
        <f>IF('3.Weekly Hours &amp; Wage Activity'!F188 &lt;&gt;"", '3.Weekly Hours &amp; Wage Activity'!F188,"")</f>
        <v/>
      </c>
      <c r="G188" s="58" t="str">
        <f>IF('3.Weekly Hours &amp; Wage Activity'!G188 &lt;&gt;"", '3.Weekly Hours &amp; Wage Activity'!G188,"")</f>
        <v/>
      </c>
      <c r="H188" s="58" t="str">
        <f>IF('2.Census &amp; Reference Benchmarks'!H188 = "", "", '2.Census &amp; Reference Benchmarks'!H188)</f>
        <v/>
      </c>
      <c r="I188" s="58" t="str">
        <f>IF('3.Weekly Hours &amp; Wage Activity'!H188 &lt;&gt;"", '3.Weekly Hours &amp; Wage Activity'!H188,"")</f>
        <v/>
      </c>
      <c r="J188" s="374" t="str">
        <f>IF('3.Weekly Hours &amp; Wage Activity'!I188 &lt;&gt;"", '3.Weekly Hours &amp; Wage Activity'!I188,"")</f>
        <v/>
      </c>
      <c r="K188" s="376" t="str">
        <f>IF('7.Safe Harbor Input Data &amp; Calc'!Q190 &lt;&gt; "", '7.Safe Harbor Input Data &amp; Calc'!Q190, "")</f>
        <v>No</v>
      </c>
      <c r="L188" s="59" t="str">
        <f>IF('2.Census &amp; Reference Benchmarks'!T188&lt;&gt; "",'2.Census &amp; Reference Benchmarks'!T188,"")</f>
        <v/>
      </c>
      <c r="M188" s="35">
        <f>IF('2.Census &amp; Reference Benchmarks'!M188 = "", 0,'2.Census &amp; Reference Benchmarks'!M188)</f>
        <v>0</v>
      </c>
      <c r="N188" s="366">
        <f>IF('5. Wage &amp; FTE Reductions'!BC188 = "", 0,'5. Wage &amp; FTE Reductions'!BC188)</f>
        <v>0</v>
      </c>
      <c r="O188" s="35">
        <f>IF('2.Census &amp; Reference Benchmarks'!P188 = "", 0,'2.Census &amp; Reference Benchmarks'!P188)</f>
        <v>0</v>
      </c>
      <c r="P188" s="367">
        <f>IF('5. Wage &amp; FTE Reductions'!BE188 = "", 0, '5. Wage &amp; FTE Reductions'!BE188)</f>
        <v>0</v>
      </c>
      <c r="Q188" s="60">
        <f>IF('2.Census &amp; Reference Benchmarks'!S188 = "", 0, '2.Census &amp; Reference Benchmarks'!S188)</f>
        <v>0</v>
      </c>
      <c r="R188" s="367">
        <f>IF('2.Census &amp; Reference Benchmarks'!Q188="FT",IF(OR(G188 &lt;= DATEVALUE("3/1/2020"), G188 = ""),177.14,( (IF(OR(I188 = "", I188 &gt; DATEVALUE("3/31/2020")), DATEVALUE("3/31/2020"),I188) -G188)/ 31) *177.14),IF('2.Census &amp; Reference Benchmarks'!R188="",0,'2.Census &amp; Reference Benchmarks'!R188))</f>
        <v>0</v>
      </c>
      <c r="S188" s="488" t="str">
        <f>IFERROR(IF(AND( I188 &lt; '1. Summary for SBA'!$J$7,'1. Summary for SBA'!$J$7 &lt;&gt; ""),0,IF(K188 = "Yes", 0,IF(OR(R188= "", R188 + P188+N188 = 0),"",(M188+O188+Q188)/(R188+P188+N188)))),0)</f>
        <v/>
      </c>
      <c r="T188" s="488" t="str">
        <f t="shared" si="18"/>
        <v/>
      </c>
      <c r="U188" s="488" t="str">
        <f>IF(T188 = "", "",SUM('3.Weekly Hours &amp; Wage Activity'!AI188:BF188))</f>
        <v/>
      </c>
      <c r="V188" s="489" t="str">
        <f>IF(U188 = "", "",SUM(IF(COUNTIF('3.Weekly Hours &amp; Wage Activity'!J188:Q188, "&lt;&gt;FT") = 0, COLUMNS('3.Weekly Hours &amp; Wage Activity'!J188:AG188) * 40, '3.Weekly Hours &amp; Wage Activity'!J188:AG188)))</f>
        <v/>
      </c>
      <c r="W188" s="490" t="str">
        <f t="shared" si="19"/>
        <v/>
      </c>
      <c r="X188" s="553" t="str">
        <f t="shared" si="15"/>
        <v/>
      </c>
      <c r="Y188" s="491" t="str">
        <f t="shared" si="16"/>
        <v/>
      </c>
      <c r="Z188" s="490">
        <f t="shared" si="20"/>
        <v>0</v>
      </c>
      <c r="AA188" s="377">
        <f t="shared" si="17"/>
        <v>0</v>
      </c>
    </row>
    <row r="189" spans="2:27" x14ac:dyDescent="0.25">
      <c r="B189" s="56">
        <f>IF('3.Weekly Hours &amp; Wage Activity'!B189 &lt;&gt;"", '3.Weekly Hours &amp; Wage Activity'!B189,"")</f>
        <v>0</v>
      </c>
      <c r="C189" s="56">
        <f>IF('3.Weekly Hours &amp; Wage Activity'!C189 &lt;&gt;"", '3.Weekly Hours &amp; Wage Activity'!C189,"")</f>
        <v>0</v>
      </c>
      <c r="D189" s="57" t="str">
        <f>IF('3.Weekly Hours &amp; Wage Activity'!D189 &lt;&gt;"", '3.Weekly Hours &amp; Wage Activity'!D189,"")</f>
        <v/>
      </c>
      <c r="E189" s="56" t="str">
        <f>IF('3.Weekly Hours &amp; Wage Activity'!E189 &lt;&gt;"", '3.Weekly Hours &amp; Wage Activity'!E189,"")</f>
        <v/>
      </c>
      <c r="F189" s="353" t="str">
        <f>IF('3.Weekly Hours &amp; Wage Activity'!F189 &lt;&gt;"", '3.Weekly Hours &amp; Wage Activity'!F189,"")</f>
        <v/>
      </c>
      <c r="G189" s="58" t="str">
        <f>IF('3.Weekly Hours &amp; Wage Activity'!G189 &lt;&gt;"", '3.Weekly Hours &amp; Wage Activity'!G189,"")</f>
        <v/>
      </c>
      <c r="H189" s="58" t="str">
        <f>IF('2.Census &amp; Reference Benchmarks'!H189 = "", "", '2.Census &amp; Reference Benchmarks'!H189)</f>
        <v/>
      </c>
      <c r="I189" s="58" t="str">
        <f>IF('3.Weekly Hours &amp; Wage Activity'!H189 &lt;&gt;"", '3.Weekly Hours &amp; Wage Activity'!H189,"")</f>
        <v/>
      </c>
      <c r="J189" s="374" t="str">
        <f>IF('3.Weekly Hours &amp; Wage Activity'!I189 &lt;&gt;"", '3.Weekly Hours &amp; Wage Activity'!I189,"")</f>
        <v/>
      </c>
      <c r="K189" s="376" t="str">
        <f>IF('7.Safe Harbor Input Data &amp; Calc'!Q191 &lt;&gt; "", '7.Safe Harbor Input Data &amp; Calc'!Q191, "")</f>
        <v>No</v>
      </c>
      <c r="L189" s="59" t="str">
        <f>IF('2.Census &amp; Reference Benchmarks'!T189&lt;&gt; "",'2.Census &amp; Reference Benchmarks'!T189,"")</f>
        <v/>
      </c>
      <c r="M189" s="35">
        <f>IF('2.Census &amp; Reference Benchmarks'!M189 = "", 0,'2.Census &amp; Reference Benchmarks'!M189)</f>
        <v>0</v>
      </c>
      <c r="N189" s="366">
        <f>IF('5. Wage &amp; FTE Reductions'!BC189 = "", 0,'5. Wage &amp; FTE Reductions'!BC189)</f>
        <v>0</v>
      </c>
      <c r="O189" s="35">
        <f>IF('2.Census &amp; Reference Benchmarks'!P189 = "", 0,'2.Census &amp; Reference Benchmarks'!P189)</f>
        <v>0</v>
      </c>
      <c r="P189" s="367">
        <f>IF('5. Wage &amp; FTE Reductions'!BE189 = "", 0, '5. Wage &amp; FTE Reductions'!BE189)</f>
        <v>0</v>
      </c>
      <c r="Q189" s="60">
        <f>IF('2.Census &amp; Reference Benchmarks'!S189 = "", 0, '2.Census &amp; Reference Benchmarks'!S189)</f>
        <v>0</v>
      </c>
      <c r="R189" s="367">
        <f>IF('2.Census &amp; Reference Benchmarks'!Q189="FT",IF(OR(G189 &lt;= DATEVALUE("3/1/2020"), G189 = ""),177.14,( (IF(OR(I189 = "", I189 &gt; DATEVALUE("3/31/2020")), DATEVALUE("3/31/2020"),I189) -G189)/ 31) *177.14),IF('2.Census &amp; Reference Benchmarks'!R189="",0,'2.Census &amp; Reference Benchmarks'!R189))</f>
        <v>0</v>
      </c>
      <c r="S189" s="488" t="str">
        <f>IFERROR(IF(AND( I189 &lt; '1. Summary for SBA'!$J$7,'1. Summary for SBA'!$J$7 &lt;&gt; ""),0,IF(K189 = "Yes", 0,IF(OR(R189= "", R189 + P189+N189 = 0),"",(M189+O189+Q189)/(R189+P189+N189)))),0)</f>
        <v/>
      </c>
      <c r="T189" s="488" t="str">
        <f t="shared" si="18"/>
        <v/>
      </c>
      <c r="U189" s="488" t="str">
        <f>IF(T189 = "", "",SUM('3.Weekly Hours &amp; Wage Activity'!AI189:BF189))</f>
        <v/>
      </c>
      <c r="V189" s="489" t="str">
        <f>IF(U189 = "", "",SUM(IF(COUNTIF('3.Weekly Hours &amp; Wage Activity'!J189:Q189, "&lt;&gt;FT") = 0, COLUMNS('3.Weekly Hours &amp; Wage Activity'!J189:AG189) * 40, '3.Weekly Hours &amp; Wage Activity'!J189:AG189)))</f>
        <v/>
      </c>
      <c r="W189" s="490" t="str">
        <f t="shared" si="19"/>
        <v/>
      </c>
      <c r="X189" s="553" t="str">
        <f t="shared" si="15"/>
        <v/>
      </c>
      <c r="Y189" s="491" t="str">
        <f t="shared" si="16"/>
        <v/>
      </c>
      <c r="Z189" s="490">
        <f t="shared" si="20"/>
        <v>0</v>
      </c>
      <c r="AA189" s="377">
        <f t="shared" si="17"/>
        <v>0</v>
      </c>
    </row>
    <row r="190" spans="2:27" x14ac:dyDescent="0.25">
      <c r="B190" s="56">
        <f>IF('3.Weekly Hours &amp; Wage Activity'!B190 &lt;&gt;"", '3.Weekly Hours &amp; Wage Activity'!B190,"")</f>
        <v>0</v>
      </c>
      <c r="C190" s="56">
        <f>IF('3.Weekly Hours &amp; Wage Activity'!C190 &lt;&gt;"", '3.Weekly Hours &amp; Wage Activity'!C190,"")</f>
        <v>0</v>
      </c>
      <c r="D190" s="57" t="str">
        <f>IF('3.Weekly Hours &amp; Wage Activity'!D190 &lt;&gt;"", '3.Weekly Hours &amp; Wage Activity'!D190,"")</f>
        <v/>
      </c>
      <c r="E190" s="56" t="str">
        <f>IF('3.Weekly Hours &amp; Wage Activity'!E190 &lt;&gt;"", '3.Weekly Hours &amp; Wage Activity'!E190,"")</f>
        <v/>
      </c>
      <c r="F190" s="353" t="str">
        <f>IF('3.Weekly Hours &amp; Wage Activity'!F190 &lt;&gt;"", '3.Weekly Hours &amp; Wage Activity'!F190,"")</f>
        <v/>
      </c>
      <c r="G190" s="58" t="str">
        <f>IF('3.Weekly Hours &amp; Wage Activity'!G190 &lt;&gt;"", '3.Weekly Hours &amp; Wage Activity'!G190,"")</f>
        <v/>
      </c>
      <c r="H190" s="58" t="str">
        <f>IF('2.Census &amp; Reference Benchmarks'!H190 = "", "", '2.Census &amp; Reference Benchmarks'!H190)</f>
        <v/>
      </c>
      <c r="I190" s="58" t="str">
        <f>IF('3.Weekly Hours &amp; Wage Activity'!H190 &lt;&gt;"", '3.Weekly Hours &amp; Wage Activity'!H190,"")</f>
        <v/>
      </c>
      <c r="J190" s="374" t="str">
        <f>IF('3.Weekly Hours &amp; Wage Activity'!I190 &lt;&gt;"", '3.Weekly Hours &amp; Wage Activity'!I190,"")</f>
        <v/>
      </c>
      <c r="K190" s="376" t="str">
        <f>IF('7.Safe Harbor Input Data &amp; Calc'!Q192 &lt;&gt; "", '7.Safe Harbor Input Data &amp; Calc'!Q192, "")</f>
        <v>No</v>
      </c>
      <c r="L190" s="59" t="str">
        <f>IF('2.Census &amp; Reference Benchmarks'!T190&lt;&gt; "",'2.Census &amp; Reference Benchmarks'!T190,"")</f>
        <v/>
      </c>
      <c r="M190" s="35">
        <f>IF('2.Census &amp; Reference Benchmarks'!M190 = "", 0,'2.Census &amp; Reference Benchmarks'!M190)</f>
        <v>0</v>
      </c>
      <c r="N190" s="366">
        <f>IF('5. Wage &amp; FTE Reductions'!BC190 = "", 0,'5. Wage &amp; FTE Reductions'!BC190)</f>
        <v>0</v>
      </c>
      <c r="O190" s="35">
        <f>IF('2.Census &amp; Reference Benchmarks'!P190 = "", 0,'2.Census &amp; Reference Benchmarks'!P190)</f>
        <v>0</v>
      </c>
      <c r="P190" s="367">
        <f>IF('5. Wage &amp; FTE Reductions'!BE190 = "", 0, '5. Wage &amp; FTE Reductions'!BE190)</f>
        <v>0</v>
      </c>
      <c r="Q190" s="60">
        <f>IF('2.Census &amp; Reference Benchmarks'!S190 = "", 0, '2.Census &amp; Reference Benchmarks'!S190)</f>
        <v>0</v>
      </c>
      <c r="R190" s="367">
        <f>IF('2.Census &amp; Reference Benchmarks'!Q190="FT",IF(OR(G190 &lt;= DATEVALUE("3/1/2020"), G190 = ""),177.14,( (IF(OR(I190 = "", I190 &gt; DATEVALUE("3/31/2020")), DATEVALUE("3/31/2020"),I190) -G190)/ 31) *177.14),IF('2.Census &amp; Reference Benchmarks'!R190="",0,'2.Census &amp; Reference Benchmarks'!R190))</f>
        <v>0</v>
      </c>
      <c r="S190" s="488" t="str">
        <f>IFERROR(IF(AND( I190 &lt; '1. Summary for SBA'!$J$7,'1. Summary for SBA'!$J$7 &lt;&gt; ""),0,IF(K190 = "Yes", 0,IF(OR(R190= "", R190 + P190+N190 = 0),"",(M190+O190+Q190)/(R190+P190+N190)))),0)</f>
        <v/>
      </c>
      <c r="T190" s="488" t="str">
        <f t="shared" si="18"/>
        <v/>
      </c>
      <c r="U190" s="488" t="str">
        <f>IF(T190 = "", "",SUM('3.Weekly Hours &amp; Wage Activity'!AI190:BF190))</f>
        <v/>
      </c>
      <c r="V190" s="489" t="str">
        <f>IF(U190 = "", "",SUM(IF(COUNTIF('3.Weekly Hours &amp; Wage Activity'!J190:Q190, "&lt;&gt;FT") = 0, COLUMNS('3.Weekly Hours &amp; Wage Activity'!J190:AG190) * 40, '3.Weekly Hours &amp; Wage Activity'!J190:AG190)))</f>
        <v/>
      </c>
      <c r="W190" s="490" t="str">
        <f t="shared" si="19"/>
        <v/>
      </c>
      <c r="X190" s="553" t="str">
        <f t="shared" si="15"/>
        <v/>
      </c>
      <c r="Y190" s="491" t="str">
        <f t="shared" si="16"/>
        <v/>
      </c>
      <c r="Z190" s="490">
        <f t="shared" si="20"/>
        <v>0</v>
      </c>
      <c r="AA190" s="377">
        <f t="shared" si="17"/>
        <v>0</v>
      </c>
    </row>
    <row r="191" spans="2:27" x14ac:dyDescent="0.25">
      <c r="B191" s="56">
        <f>IF('3.Weekly Hours &amp; Wage Activity'!B191 &lt;&gt;"", '3.Weekly Hours &amp; Wage Activity'!B191,"")</f>
        <v>0</v>
      </c>
      <c r="C191" s="56">
        <f>IF('3.Weekly Hours &amp; Wage Activity'!C191 &lt;&gt;"", '3.Weekly Hours &amp; Wage Activity'!C191,"")</f>
        <v>0</v>
      </c>
      <c r="D191" s="57" t="str">
        <f>IF('3.Weekly Hours &amp; Wage Activity'!D191 &lt;&gt;"", '3.Weekly Hours &amp; Wage Activity'!D191,"")</f>
        <v/>
      </c>
      <c r="E191" s="56" t="str">
        <f>IF('3.Weekly Hours &amp; Wage Activity'!E191 &lt;&gt;"", '3.Weekly Hours &amp; Wage Activity'!E191,"")</f>
        <v/>
      </c>
      <c r="F191" s="353" t="str">
        <f>IF('3.Weekly Hours &amp; Wage Activity'!F191 &lt;&gt;"", '3.Weekly Hours &amp; Wage Activity'!F191,"")</f>
        <v/>
      </c>
      <c r="G191" s="58" t="str">
        <f>IF('3.Weekly Hours &amp; Wage Activity'!G191 &lt;&gt;"", '3.Weekly Hours &amp; Wage Activity'!G191,"")</f>
        <v/>
      </c>
      <c r="H191" s="58" t="str">
        <f>IF('2.Census &amp; Reference Benchmarks'!H191 = "", "", '2.Census &amp; Reference Benchmarks'!H191)</f>
        <v/>
      </c>
      <c r="I191" s="58" t="str">
        <f>IF('3.Weekly Hours &amp; Wage Activity'!H191 &lt;&gt;"", '3.Weekly Hours &amp; Wage Activity'!H191,"")</f>
        <v/>
      </c>
      <c r="J191" s="374" t="str">
        <f>IF('3.Weekly Hours &amp; Wage Activity'!I191 &lt;&gt;"", '3.Weekly Hours &amp; Wage Activity'!I191,"")</f>
        <v/>
      </c>
      <c r="K191" s="376" t="str">
        <f>IF('7.Safe Harbor Input Data &amp; Calc'!Q193 &lt;&gt; "", '7.Safe Harbor Input Data &amp; Calc'!Q193, "")</f>
        <v>No</v>
      </c>
      <c r="L191" s="59" t="str">
        <f>IF('2.Census &amp; Reference Benchmarks'!T191&lt;&gt; "",'2.Census &amp; Reference Benchmarks'!T191,"")</f>
        <v/>
      </c>
      <c r="M191" s="35">
        <f>IF('2.Census &amp; Reference Benchmarks'!M191 = "", 0,'2.Census &amp; Reference Benchmarks'!M191)</f>
        <v>0</v>
      </c>
      <c r="N191" s="366">
        <f>IF('5. Wage &amp; FTE Reductions'!BC191 = "", 0,'5. Wage &amp; FTE Reductions'!BC191)</f>
        <v>0</v>
      </c>
      <c r="O191" s="35">
        <f>IF('2.Census &amp; Reference Benchmarks'!P191 = "", 0,'2.Census &amp; Reference Benchmarks'!P191)</f>
        <v>0</v>
      </c>
      <c r="P191" s="367">
        <f>IF('5. Wage &amp; FTE Reductions'!BE191 = "", 0, '5. Wage &amp; FTE Reductions'!BE191)</f>
        <v>0</v>
      </c>
      <c r="Q191" s="60">
        <f>IF('2.Census &amp; Reference Benchmarks'!S191 = "", 0, '2.Census &amp; Reference Benchmarks'!S191)</f>
        <v>0</v>
      </c>
      <c r="R191" s="367">
        <f>IF('2.Census &amp; Reference Benchmarks'!Q191="FT",IF(OR(G191 &lt;= DATEVALUE("3/1/2020"), G191 = ""),177.14,( (IF(OR(I191 = "", I191 &gt; DATEVALUE("3/31/2020")), DATEVALUE("3/31/2020"),I191) -G191)/ 31) *177.14),IF('2.Census &amp; Reference Benchmarks'!R191="",0,'2.Census &amp; Reference Benchmarks'!R191))</f>
        <v>0</v>
      </c>
      <c r="S191" s="488" t="str">
        <f>IFERROR(IF(AND( I191 &lt; '1. Summary for SBA'!$J$7,'1. Summary for SBA'!$J$7 &lt;&gt; ""),0,IF(K191 = "Yes", 0,IF(OR(R191= "", R191 + P191+N191 = 0),"",(M191+O191+Q191)/(R191+P191+N191)))),0)</f>
        <v/>
      </c>
      <c r="T191" s="488" t="str">
        <f t="shared" si="18"/>
        <v/>
      </c>
      <c r="U191" s="488" t="str">
        <f>IF(T191 = "", "",SUM('3.Weekly Hours &amp; Wage Activity'!AI191:BF191))</f>
        <v/>
      </c>
      <c r="V191" s="489" t="str">
        <f>IF(U191 = "", "",SUM(IF(COUNTIF('3.Weekly Hours &amp; Wage Activity'!J191:Q191, "&lt;&gt;FT") = 0, COLUMNS('3.Weekly Hours &amp; Wage Activity'!J191:AG191) * 40, '3.Weekly Hours &amp; Wage Activity'!J191:AG191)))</f>
        <v/>
      </c>
      <c r="W191" s="490" t="str">
        <f t="shared" si="19"/>
        <v/>
      </c>
      <c r="X191" s="553" t="str">
        <f t="shared" si="15"/>
        <v/>
      </c>
      <c r="Y191" s="491" t="str">
        <f t="shared" si="16"/>
        <v/>
      </c>
      <c r="Z191" s="490">
        <f t="shared" si="20"/>
        <v>0</v>
      </c>
      <c r="AA191" s="377">
        <f t="shared" si="17"/>
        <v>0</v>
      </c>
    </row>
    <row r="192" spans="2:27" x14ac:dyDescent="0.25">
      <c r="B192" s="56">
        <f>IF('3.Weekly Hours &amp; Wage Activity'!B192 &lt;&gt;"", '3.Weekly Hours &amp; Wage Activity'!B192,"")</f>
        <v>0</v>
      </c>
      <c r="C192" s="56">
        <f>IF('3.Weekly Hours &amp; Wage Activity'!C192 &lt;&gt;"", '3.Weekly Hours &amp; Wage Activity'!C192,"")</f>
        <v>0</v>
      </c>
      <c r="D192" s="57" t="str">
        <f>IF('3.Weekly Hours &amp; Wage Activity'!D192 &lt;&gt;"", '3.Weekly Hours &amp; Wage Activity'!D192,"")</f>
        <v/>
      </c>
      <c r="E192" s="56" t="str">
        <f>IF('3.Weekly Hours &amp; Wage Activity'!E192 &lt;&gt;"", '3.Weekly Hours &amp; Wage Activity'!E192,"")</f>
        <v/>
      </c>
      <c r="F192" s="353" t="str">
        <f>IF('3.Weekly Hours &amp; Wage Activity'!F192 &lt;&gt;"", '3.Weekly Hours &amp; Wage Activity'!F192,"")</f>
        <v/>
      </c>
      <c r="G192" s="58" t="str">
        <f>IF('3.Weekly Hours &amp; Wage Activity'!G192 &lt;&gt;"", '3.Weekly Hours &amp; Wage Activity'!G192,"")</f>
        <v/>
      </c>
      <c r="H192" s="58" t="str">
        <f>IF('2.Census &amp; Reference Benchmarks'!H192 = "", "", '2.Census &amp; Reference Benchmarks'!H192)</f>
        <v/>
      </c>
      <c r="I192" s="58" t="str">
        <f>IF('3.Weekly Hours &amp; Wage Activity'!H192 &lt;&gt;"", '3.Weekly Hours &amp; Wage Activity'!H192,"")</f>
        <v/>
      </c>
      <c r="J192" s="374" t="str">
        <f>IF('3.Weekly Hours &amp; Wage Activity'!I192 &lt;&gt;"", '3.Weekly Hours &amp; Wage Activity'!I192,"")</f>
        <v/>
      </c>
      <c r="K192" s="376" t="str">
        <f>IF('7.Safe Harbor Input Data &amp; Calc'!Q194 &lt;&gt; "", '7.Safe Harbor Input Data &amp; Calc'!Q194, "")</f>
        <v>No</v>
      </c>
      <c r="L192" s="59" t="str">
        <f>IF('2.Census &amp; Reference Benchmarks'!T192&lt;&gt; "",'2.Census &amp; Reference Benchmarks'!T192,"")</f>
        <v/>
      </c>
      <c r="M192" s="35">
        <f>IF('2.Census &amp; Reference Benchmarks'!M192 = "", 0,'2.Census &amp; Reference Benchmarks'!M192)</f>
        <v>0</v>
      </c>
      <c r="N192" s="366">
        <f>IF('5. Wage &amp; FTE Reductions'!BC192 = "", 0,'5. Wage &amp; FTE Reductions'!BC192)</f>
        <v>0</v>
      </c>
      <c r="O192" s="35">
        <f>IF('2.Census &amp; Reference Benchmarks'!P192 = "", 0,'2.Census &amp; Reference Benchmarks'!P192)</f>
        <v>0</v>
      </c>
      <c r="P192" s="367">
        <f>IF('5. Wage &amp; FTE Reductions'!BE192 = "", 0, '5. Wage &amp; FTE Reductions'!BE192)</f>
        <v>0</v>
      </c>
      <c r="Q192" s="60">
        <f>IF('2.Census &amp; Reference Benchmarks'!S192 = "", 0, '2.Census &amp; Reference Benchmarks'!S192)</f>
        <v>0</v>
      </c>
      <c r="R192" s="367">
        <f>IF('2.Census &amp; Reference Benchmarks'!Q192="FT",IF(OR(G192 &lt;= DATEVALUE("3/1/2020"), G192 = ""),177.14,( (IF(OR(I192 = "", I192 &gt; DATEVALUE("3/31/2020")), DATEVALUE("3/31/2020"),I192) -G192)/ 31) *177.14),IF('2.Census &amp; Reference Benchmarks'!R192="",0,'2.Census &amp; Reference Benchmarks'!R192))</f>
        <v>0</v>
      </c>
      <c r="S192" s="488" t="str">
        <f>IFERROR(IF(AND( I192 &lt; '1. Summary for SBA'!$J$7,'1. Summary for SBA'!$J$7 &lt;&gt; ""),0,IF(K192 = "Yes", 0,IF(OR(R192= "", R192 + P192+N192 = 0),"",(M192+O192+Q192)/(R192+P192+N192)))),0)</f>
        <v/>
      </c>
      <c r="T192" s="488" t="str">
        <f t="shared" si="18"/>
        <v/>
      </c>
      <c r="U192" s="488" t="str">
        <f>IF(T192 = "", "",SUM('3.Weekly Hours &amp; Wage Activity'!AI192:BF192))</f>
        <v/>
      </c>
      <c r="V192" s="489" t="str">
        <f>IF(U192 = "", "",SUM(IF(COUNTIF('3.Weekly Hours &amp; Wage Activity'!J192:Q192, "&lt;&gt;FT") = 0, COLUMNS('3.Weekly Hours &amp; Wage Activity'!J192:AG192) * 40, '3.Weekly Hours &amp; Wage Activity'!J192:AG192)))</f>
        <v/>
      </c>
      <c r="W192" s="490" t="str">
        <f t="shared" si="19"/>
        <v/>
      </c>
      <c r="X192" s="553" t="str">
        <f t="shared" si="15"/>
        <v/>
      </c>
      <c r="Y192" s="491" t="str">
        <f t="shared" si="16"/>
        <v/>
      </c>
      <c r="Z192" s="490">
        <f t="shared" si="20"/>
        <v>0</v>
      </c>
      <c r="AA192" s="377">
        <f t="shared" si="17"/>
        <v>0</v>
      </c>
    </row>
    <row r="193" spans="2:27" x14ac:dyDescent="0.25">
      <c r="B193" s="56">
        <f>IF('3.Weekly Hours &amp; Wage Activity'!B193 &lt;&gt;"", '3.Weekly Hours &amp; Wage Activity'!B193,"")</f>
        <v>0</v>
      </c>
      <c r="C193" s="56">
        <f>IF('3.Weekly Hours &amp; Wage Activity'!C193 &lt;&gt;"", '3.Weekly Hours &amp; Wage Activity'!C193,"")</f>
        <v>0</v>
      </c>
      <c r="D193" s="57" t="str">
        <f>IF('3.Weekly Hours &amp; Wage Activity'!D193 &lt;&gt;"", '3.Weekly Hours &amp; Wage Activity'!D193,"")</f>
        <v/>
      </c>
      <c r="E193" s="56" t="str">
        <f>IF('3.Weekly Hours &amp; Wage Activity'!E193 &lt;&gt;"", '3.Weekly Hours &amp; Wage Activity'!E193,"")</f>
        <v/>
      </c>
      <c r="F193" s="353" t="str">
        <f>IF('3.Weekly Hours &amp; Wage Activity'!F193 &lt;&gt;"", '3.Weekly Hours &amp; Wage Activity'!F193,"")</f>
        <v/>
      </c>
      <c r="G193" s="58" t="str">
        <f>IF('3.Weekly Hours &amp; Wage Activity'!G193 &lt;&gt;"", '3.Weekly Hours &amp; Wage Activity'!G193,"")</f>
        <v/>
      </c>
      <c r="H193" s="58" t="str">
        <f>IF('2.Census &amp; Reference Benchmarks'!H193 = "", "", '2.Census &amp; Reference Benchmarks'!H193)</f>
        <v/>
      </c>
      <c r="I193" s="58" t="str">
        <f>IF('3.Weekly Hours &amp; Wage Activity'!H193 &lt;&gt;"", '3.Weekly Hours &amp; Wage Activity'!H193,"")</f>
        <v/>
      </c>
      <c r="J193" s="374" t="str">
        <f>IF('3.Weekly Hours &amp; Wage Activity'!I193 &lt;&gt;"", '3.Weekly Hours &amp; Wage Activity'!I193,"")</f>
        <v/>
      </c>
      <c r="K193" s="376" t="str">
        <f>IF('7.Safe Harbor Input Data &amp; Calc'!Q195 &lt;&gt; "", '7.Safe Harbor Input Data &amp; Calc'!Q195, "")</f>
        <v>No</v>
      </c>
      <c r="L193" s="59" t="str">
        <f>IF('2.Census &amp; Reference Benchmarks'!T193&lt;&gt; "",'2.Census &amp; Reference Benchmarks'!T193,"")</f>
        <v/>
      </c>
      <c r="M193" s="35">
        <f>IF('2.Census &amp; Reference Benchmarks'!M193 = "", 0,'2.Census &amp; Reference Benchmarks'!M193)</f>
        <v>0</v>
      </c>
      <c r="N193" s="366">
        <f>IF('5. Wage &amp; FTE Reductions'!BC193 = "", 0,'5. Wage &amp; FTE Reductions'!BC193)</f>
        <v>0</v>
      </c>
      <c r="O193" s="35">
        <f>IF('2.Census &amp; Reference Benchmarks'!P193 = "", 0,'2.Census &amp; Reference Benchmarks'!P193)</f>
        <v>0</v>
      </c>
      <c r="P193" s="367">
        <f>IF('5. Wage &amp; FTE Reductions'!BE193 = "", 0, '5. Wage &amp; FTE Reductions'!BE193)</f>
        <v>0</v>
      </c>
      <c r="Q193" s="60">
        <f>IF('2.Census &amp; Reference Benchmarks'!S193 = "", 0, '2.Census &amp; Reference Benchmarks'!S193)</f>
        <v>0</v>
      </c>
      <c r="R193" s="367">
        <f>IF('2.Census &amp; Reference Benchmarks'!Q193="FT",IF(OR(G193 &lt;= DATEVALUE("3/1/2020"), G193 = ""),177.14,( (IF(OR(I193 = "", I193 &gt; DATEVALUE("3/31/2020")), DATEVALUE("3/31/2020"),I193) -G193)/ 31) *177.14),IF('2.Census &amp; Reference Benchmarks'!R193="",0,'2.Census &amp; Reference Benchmarks'!R193))</f>
        <v>0</v>
      </c>
      <c r="S193" s="488" t="str">
        <f>IFERROR(IF(AND( I193 &lt; '1. Summary for SBA'!$J$7,'1. Summary for SBA'!$J$7 &lt;&gt; ""),0,IF(K193 = "Yes", 0,IF(OR(R193= "", R193 + P193+N193 = 0),"",(M193+O193+Q193)/(R193+P193+N193)))),0)</f>
        <v/>
      </c>
      <c r="T193" s="488" t="str">
        <f t="shared" si="18"/>
        <v/>
      </c>
      <c r="U193" s="488" t="str">
        <f>IF(T193 = "", "",SUM('3.Weekly Hours &amp; Wage Activity'!AI193:BF193))</f>
        <v/>
      </c>
      <c r="V193" s="489" t="str">
        <f>IF(U193 = "", "",SUM(IF(COUNTIF('3.Weekly Hours &amp; Wage Activity'!J193:Q193, "&lt;&gt;FT") = 0, COLUMNS('3.Weekly Hours &amp; Wage Activity'!J193:AG193) * 40, '3.Weekly Hours &amp; Wage Activity'!J193:AG193)))</f>
        <v/>
      </c>
      <c r="W193" s="490" t="str">
        <f t="shared" si="19"/>
        <v/>
      </c>
      <c r="X193" s="553" t="str">
        <f t="shared" si="15"/>
        <v/>
      </c>
      <c r="Y193" s="491" t="str">
        <f t="shared" si="16"/>
        <v/>
      </c>
      <c r="Z193" s="490">
        <f t="shared" si="20"/>
        <v>0</v>
      </c>
      <c r="AA193" s="377">
        <f t="shared" si="17"/>
        <v>0</v>
      </c>
    </row>
    <row r="194" spans="2:27" x14ac:dyDescent="0.25">
      <c r="B194" s="56">
        <f>IF('3.Weekly Hours &amp; Wage Activity'!B194 &lt;&gt;"", '3.Weekly Hours &amp; Wage Activity'!B194,"")</f>
        <v>0</v>
      </c>
      <c r="C194" s="56">
        <f>IF('3.Weekly Hours &amp; Wage Activity'!C194 &lt;&gt;"", '3.Weekly Hours &amp; Wage Activity'!C194,"")</f>
        <v>0</v>
      </c>
      <c r="D194" s="57" t="str">
        <f>IF('3.Weekly Hours &amp; Wage Activity'!D194 &lt;&gt;"", '3.Weekly Hours &amp; Wage Activity'!D194,"")</f>
        <v/>
      </c>
      <c r="E194" s="56" t="str">
        <f>IF('3.Weekly Hours &amp; Wage Activity'!E194 &lt;&gt;"", '3.Weekly Hours &amp; Wage Activity'!E194,"")</f>
        <v/>
      </c>
      <c r="F194" s="353" t="str">
        <f>IF('3.Weekly Hours &amp; Wage Activity'!F194 &lt;&gt;"", '3.Weekly Hours &amp; Wage Activity'!F194,"")</f>
        <v/>
      </c>
      <c r="G194" s="58" t="str">
        <f>IF('3.Weekly Hours &amp; Wage Activity'!G194 &lt;&gt;"", '3.Weekly Hours &amp; Wage Activity'!G194,"")</f>
        <v/>
      </c>
      <c r="H194" s="58" t="str">
        <f>IF('2.Census &amp; Reference Benchmarks'!H194 = "", "", '2.Census &amp; Reference Benchmarks'!H194)</f>
        <v/>
      </c>
      <c r="I194" s="58" t="str">
        <f>IF('3.Weekly Hours &amp; Wage Activity'!H194 &lt;&gt;"", '3.Weekly Hours &amp; Wage Activity'!H194,"")</f>
        <v/>
      </c>
      <c r="J194" s="374" t="str">
        <f>IF('3.Weekly Hours &amp; Wage Activity'!I194 &lt;&gt;"", '3.Weekly Hours &amp; Wage Activity'!I194,"")</f>
        <v/>
      </c>
      <c r="K194" s="376" t="str">
        <f>IF('7.Safe Harbor Input Data &amp; Calc'!Q196 &lt;&gt; "", '7.Safe Harbor Input Data &amp; Calc'!Q196, "")</f>
        <v>No</v>
      </c>
      <c r="L194" s="59" t="str">
        <f>IF('2.Census &amp; Reference Benchmarks'!T194&lt;&gt; "",'2.Census &amp; Reference Benchmarks'!T194,"")</f>
        <v/>
      </c>
      <c r="M194" s="35">
        <f>IF('2.Census &amp; Reference Benchmarks'!M194 = "", 0,'2.Census &amp; Reference Benchmarks'!M194)</f>
        <v>0</v>
      </c>
      <c r="N194" s="366">
        <f>IF('5. Wage &amp; FTE Reductions'!BC194 = "", 0,'5. Wage &amp; FTE Reductions'!BC194)</f>
        <v>0</v>
      </c>
      <c r="O194" s="35">
        <f>IF('2.Census &amp; Reference Benchmarks'!P194 = "", 0,'2.Census &amp; Reference Benchmarks'!P194)</f>
        <v>0</v>
      </c>
      <c r="P194" s="367">
        <f>IF('5. Wage &amp; FTE Reductions'!BE194 = "", 0, '5. Wage &amp; FTE Reductions'!BE194)</f>
        <v>0</v>
      </c>
      <c r="Q194" s="60">
        <f>IF('2.Census &amp; Reference Benchmarks'!S194 = "", 0, '2.Census &amp; Reference Benchmarks'!S194)</f>
        <v>0</v>
      </c>
      <c r="R194" s="367">
        <f>IF('2.Census &amp; Reference Benchmarks'!Q194="FT",IF(OR(G194 &lt;= DATEVALUE("3/1/2020"), G194 = ""),177.14,( (IF(OR(I194 = "", I194 &gt; DATEVALUE("3/31/2020")), DATEVALUE("3/31/2020"),I194) -G194)/ 31) *177.14),IF('2.Census &amp; Reference Benchmarks'!R194="",0,'2.Census &amp; Reference Benchmarks'!R194))</f>
        <v>0</v>
      </c>
      <c r="S194" s="488" t="str">
        <f>IFERROR(IF(AND( I194 &lt; '1. Summary for SBA'!$J$7,'1. Summary for SBA'!$J$7 &lt;&gt; ""),0,IF(K194 = "Yes", 0,IF(OR(R194= "", R194 + P194+N194 = 0),"",(M194+O194+Q194)/(R194+P194+N194)))),0)</f>
        <v/>
      </c>
      <c r="T194" s="488" t="str">
        <f t="shared" si="18"/>
        <v/>
      </c>
      <c r="U194" s="488" t="str">
        <f>IF(T194 = "", "",SUM('3.Weekly Hours &amp; Wage Activity'!AI194:BF194))</f>
        <v/>
      </c>
      <c r="V194" s="489" t="str">
        <f>IF(U194 = "", "",SUM(IF(COUNTIF('3.Weekly Hours &amp; Wage Activity'!J194:Q194, "&lt;&gt;FT") = 0, COLUMNS('3.Weekly Hours &amp; Wage Activity'!J194:AG194) * 40, '3.Weekly Hours &amp; Wage Activity'!J194:AG194)))</f>
        <v/>
      </c>
      <c r="W194" s="490" t="str">
        <f t="shared" si="19"/>
        <v/>
      </c>
      <c r="X194" s="553" t="str">
        <f t="shared" si="15"/>
        <v/>
      </c>
      <c r="Y194" s="491" t="str">
        <f t="shared" si="16"/>
        <v/>
      </c>
      <c r="Z194" s="490">
        <f t="shared" si="20"/>
        <v>0</v>
      </c>
      <c r="AA194" s="377">
        <f t="shared" si="17"/>
        <v>0</v>
      </c>
    </row>
    <row r="195" spans="2:27" x14ac:dyDescent="0.25">
      <c r="B195" s="56">
        <f>IF('3.Weekly Hours &amp; Wage Activity'!B195 &lt;&gt;"", '3.Weekly Hours &amp; Wage Activity'!B195,"")</f>
        <v>0</v>
      </c>
      <c r="C195" s="56">
        <f>IF('3.Weekly Hours &amp; Wage Activity'!C195 &lt;&gt;"", '3.Weekly Hours &amp; Wage Activity'!C195,"")</f>
        <v>0</v>
      </c>
      <c r="D195" s="57" t="str">
        <f>IF('3.Weekly Hours &amp; Wage Activity'!D195 &lt;&gt;"", '3.Weekly Hours &amp; Wage Activity'!D195,"")</f>
        <v/>
      </c>
      <c r="E195" s="56" t="str">
        <f>IF('3.Weekly Hours &amp; Wage Activity'!E195 &lt;&gt;"", '3.Weekly Hours &amp; Wage Activity'!E195,"")</f>
        <v/>
      </c>
      <c r="F195" s="353" t="str">
        <f>IF('3.Weekly Hours &amp; Wage Activity'!F195 &lt;&gt;"", '3.Weekly Hours &amp; Wage Activity'!F195,"")</f>
        <v/>
      </c>
      <c r="G195" s="58" t="str">
        <f>IF('3.Weekly Hours &amp; Wage Activity'!G195 &lt;&gt;"", '3.Weekly Hours &amp; Wage Activity'!G195,"")</f>
        <v/>
      </c>
      <c r="H195" s="58" t="str">
        <f>IF('2.Census &amp; Reference Benchmarks'!H195 = "", "", '2.Census &amp; Reference Benchmarks'!H195)</f>
        <v/>
      </c>
      <c r="I195" s="58" t="str">
        <f>IF('3.Weekly Hours &amp; Wage Activity'!H195 &lt;&gt;"", '3.Weekly Hours &amp; Wage Activity'!H195,"")</f>
        <v/>
      </c>
      <c r="J195" s="374" t="str">
        <f>IF('3.Weekly Hours &amp; Wage Activity'!I195 &lt;&gt;"", '3.Weekly Hours &amp; Wage Activity'!I195,"")</f>
        <v/>
      </c>
      <c r="K195" s="376" t="str">
        <f>IF('7.Safe Harbor Input Data &amp; Calc'!Q197 &lt;&gt; "", '7.Safe Harbor Input Data &amp; Calc'!Q197, "")</f>
        <v>No</v>
      </c>
      <c r="L195" s="59" t="str">
        <f>IF('2.Census &amp; Reference Benchmarks'!T195&lt;&gt; "",'2.Census &amp; Reference Benchmarks'!T195,"")</f>
        <v/>
      </c>
      <c r="M195" s="35">
        <f>IF('2.Census &amp; Reference Benchmarks'!M195 = "", 0,'2.Census &amp; Reference Benchmarks'!M195)</f>
        <v>0</v>
      </c>
      <c r="N195" s="366">
        <f>IF('5. Wage &amp; FTE Reductions'!BC195 = "", 0,'5. Wage &amp; FTE Reductions'!BC195)</f>
        <v>0</v>
      </c>
      <c r="O195" s="35">
        <f>IF('2.Census &amp; Reference Benchmarks'!P195 = "", 0,'2.Census &amp; Reference Benchmarks'!P195)</f>
        <v>0</v>
      </c>
      <c r="P195" s="367">
        <f>IF('5. Wage &amp; FTE Reductions'!BE195 = "", 0, '5. Wage &amp; FTE Reductions'!BE195)</f>
        <v>0</v>
      </c>
      <c r="Q195" s="60">
        <f>IF('2.Census &amp; Reference Benchmarks'!S195 = "", 0, '2.Census &amp; Reference Benchmarks'!S195)</f>
        <v>0</v>
      </c>
      <c r="R195" s="367">
        <f>IF('2.Census &amp; Reference Benchmarks'!Q195="FT",IF(OR(G195 &lt;= DATEVALUE("3/1/2020"), G195 = ""),177.14,( (IF(OR(I195 = "", I195 &gt; DATEVALUE("3/31/2020")), DATEVALUE("3/31/2020"),I195) -G195)/ 31) *177.14),IF('2.Census &amp; Reference Benchmarks'!R195="",0,'2.Census &amp; Reference Benchmarks'!R195))</f>
        <v>0</v>
      </c>
      <c r="S195" s="488" t="str">
        <f>IFERROR(IF(AND( I195 &lt; '1. Summary for SBA'!$J$7,'1. Summary for SBA'!$J$7 &lt;&gt; ""),0,IF(K195 = "Yes", 0,IF(OR(R195= "", R195 + P195+N195 = 0),"",(M195+O195+Q195)/(R195+P195+N195)))),0)</f>
        <v/>
      </c>
      <c r="T195" s="488" t="str">
        <f t="shared" si="18"/>
        <v/>
      </c>
      <c r="U195" s="488" t="str">
        <f>IF(T195 = "", "",SUM('3.Weekly Hours &amp; Wage Activity'!AI195:BF195))</f>
        <v/>
      </c>
      <c r="V195" s="489" t="str">
        <f>IF(U195 = "", "",SUM(IF(COUNTIF('3.Weekly Hours &amp; Wage Activity'!J195:Q195, "&lt;&gt;FT") = 0, COLUMNS('3.Weekly Hours &amp; Wage Activity'!J195:AG195) * 40, '3.Weekly Hours &amp; Wage Activity'!J195:AG195)))</f>
        <v/>
      </c>
      <c r="W195" s="490" t="str">
        <f t="shared" si="19"/>
        <v/>
      </c>
      <c r="X195" s="553" t="str">
        <f t="shared" si="15"/>
        <v/>
      </c>
      <c r="Y195" s="491" t="str">
        <f t="shared" si="16"/>
        <v/>
      </c>
      <c r="Z195" s="490">
        <f t="shared" si="20"/>
        <v>0</v>
      </c>
      <c r="AA195" s="377">
        <f t="shared" si="17"/>
        <v>0</v>
      </c>
    </row>
    <row r="196" spans="2:27" x14ac:dyDescent="0.25">
      <c r="B196" s="56">
        <f>IF('3.Weekly Hours &amp; Wage Activity'!B196 &lt;&gt;"", '3.Weekly Hours &amp; Wage Activity'!B196,"")</f>
        <v>0</v>
      </c>
      <c r="C196" s="56">
        <f>IF('3.Weekly Hours &amp; Wage Activity'!C196 &lt;&gt;"", '3.Weekly Hours &amp; Wage Activity'!C196,"")</f>
        <v>0</v>
      </c>
      <c r="D196" s="57" t="str">
        <f>IF('3.Weekly Hours &amp; Wage Activity'!D196 &lt;&gt;"", '3.Weekly Hours &amp; Wage Activity'!D196,"")</f>
        <v/>
      </c>
      <c r="E196" s="56" t="str">
        <f>IF('3.Weekly Hours &amp; Wage Activity'!E196 &lt;&gt;"", '3.Weekly Hours &amp; Wage Activity'!E196,"")</f>
        <v/>
      </c>
      <c r="F196" s="353" t="str">
        <f>IF('3.Weekly Hours &amp; Wage Activity'!F196 &lt;&gt;"", '3.Weekly Hours &amp; Wage Activity'!F196,"")</f>
        <v/>
      </c>
      <c r="G196" s="58" t="str">
        <f>IF('3.Weekly Hours &amp; Wage Activity'!G196 &lt;&gt;"", '3.Weekly Hours &amp; Wage Activity'!G196,"")</f>
        <v/>
      </c>
      <c r="H196" s="58" t="str">
        <f>IF('2.Census &amp; Reference Benchmarks'!H196 = "", "", '2.Census &amp; Reference Benchmarks'!H196)</f>
        <v/>
      </c>
      <c r="I196" s="58" t="str">
        <f>IF('3.Weekly Hours &amp; Wage Activity'!H196 &lt;&gt;"", '3.Weekly Hours &amp; Wage Activity'!H196,"")</f>
        <v/>
      </c>
      <c r="J196" s="374" t="str">
        <f>IF('3.Weekly Hours &amp; Wage Activity'!I196 &lt;&gt;"", '3.Weekly Hours &amp; Wage Activity'!I196,"")</f>
        <v/>
      </c>
      <c r="K196" s="376" t="str">
        <f>IF('7.Safe Harbor Input Data &amp; Calc'!Q198 &lt;&gt; "", '7.Safe Harbor Input Data &amp; Calc'!Q198, "")</f>
        <v>No</v>
      </c>
      <c r="L196" s="59" t="str">
        <f>IF('2.Census &amp; Reference Benchmarks'!T196&lt;&gt; "",'2.Census &amp; Reference Benchmarks'!T196,"")</f>
        <v/>
      </c>
      <c r="M196" s="35">
        <f>IF('2.Census &amp; Reference Benchmarks'!M196 = "", 0,'2.Census &amp; Reference Benchmarks'!M196)</f>
        <v>0</v>
      </c>
      <c r="N196" s="366">
        <f>IF('5. Wage &amp; FTE Reductions'!BC196 = "", 0,'5. Wage &amp; FTE Reductions'!BC196)</f>
        <v>0</v>
      </c>
      <c r="O196" s="35">
        <f>IF('2.Census &amp; Reference Benchmarks'!P196 = "", 0,'2.Census &amp; Reference Benchmarks'!P196)</f>
        <v>0</v>
      </c>
      <c r="P196" s="367">
        <f>IF('5. Wage &amp; FTE Reductions'!BE196 = "", 0, '5. Wage &amp; FTE Reductions'!BE196)</f>
        <v>0</v>
      </c>
      <c r="Q196" s="60">
        <f>IF('2.Census &amp; Reference Benchmarks'!S196 = "", 0, '2.Census &amp; Reference Benchmarks'!S196)</f>
        <v>0</v>
      </c>
      <c r="R196" s="367">
        <f>IF('2.Census &amp; Reference Benchmarks'!Q196="FT",IF(OR(G196 &lt;= DATEVALUE("3/1/2020"), G196 = ""),177.14,( (IF(OR(I196 = "", I196 &gt; DATEVALUE("3/31/2020")), DATEVALUE("3/31/2020"),I196) -G196)/ 31) *177.14),IF('2.Census &amp; Reference Benchmarks'!R196="",0,'2.Census &amp; Reference Benchmarks'!R196))</f>
        <v>0</v>
      </c>
      <c r="S196" s="488" t="str">
        <f>IFERROR(IF(AND( I196 &lt; '1. Summary for SBA'!$J$7,'1. Summary for SBA'!$J$7 &lt;&gt; ""),0,IF(K196 = "Yes", 0,IF(OR(R196= "", R196 + P196+N196 = 0),"",(M196+O196+Q196)/(R196+P196+N196)))),0)</f>
        <v/>
      </c>
      <c r="T196" s="488" t="str">
        <f t="shared" si="18"/>
        <v/>
      </c>
      <c r="U196" s="488" t="str">
        <f>IF(T196 = "", "",SUM('3.Weekly Hours &amp; Wage Activity'!AI196:BF196))</f>
        <v/>
      </c>
      <c r="V196" s="489" t="str">
        <f>IF(U196 = "", "",SUM(IF(COUNTIF('3.Weekly Hours &amp; Wage Activity'!J196:Q196, "&lt;&gt;FT") = 0, COLUMNS('3.Weekly Hours &amp; Wage Activity'!J196:AG196) * 40, '3.Weekly Hours &amp; Wage Activity'!J196:AG196)))</f>
        <v/>
      </c>
      <c r="W196" s="490" t="str">
        <f t="shared" si="19"/>
        <v/>
      </c>
      <c r="X196" s="553" t="str">
        <f t="shared" si="15"/>
        <v/>
      </c>
      <c r="Y196" s="491" t="str">
        <f t="shared" si="16"/>
        <v/>
      </c>
      <c r="Z196" s="490">
        <f t="shared" si="20"/>
        <v>0</v>
      </c>
      <c r="AA196" s="377">
        <f t="shared" si="17"/>
        <v>0</v>
      </c>
    </row>
    <row r="197" spans="2:27" x14ac:dyDescent="0.25">
      <c r="B197" s="56">
        <f>IF('3.Weekly Hours &amp; Wage Activity'!B197 &lt;&gt;"", '3.Weekly Hours &amp; Wage Activity'!B197,"")</f>
        <v>0</v>
      </c>
      <c r="C197" s="56">
        <f>IF('3.Weekly Hours &amp; Wage Activity'!C197 &lt;&gt;"", '3.Weekly Hours &amp; Wage Activity'!C197,"")</f>
        <v>0</v>
      </c>
      <c r="D197" s="57" t="str">
        <f>IF('3.Weekly Hours &amp; Wage Activity'!D197 &lt;&gt;"", '3.Weekly Hours &amp; Wage Activity'!D197,"")</f>
        <v/>
      </c>
      <c r="E197" s="56" t="str">
        <f>IF('3.Weekly Hours &amp; Wage Activity'!E197 &lt;&gt;"", '3.Weekly Hours &amp; Wage Activity'!E197,"")</f>
        <v/>
      </c>
      <c r="F197" s="353" t="str">
        <f>IF('3.Weekly Hours &amp; Wage Activity'!F197 &lt;&gt;"", '3.Weekly Hours &amp; Wage Activity'!F197,"")</f>
        <v/>
      </c>
      <c r="G197" s="58" t="str">
        <f>IF('3.Weekly Hours &amp; Wage Activity'!G197 &lt;&gt;"", '3.Weekly Hours &amp; Wage Activity'!G197,"")</f>
        <v/>
      </c>
      <c r="H197" s="58" t="str">
        <f>IF('2.Census &amp; Reference Benchmarks'!H197 = "", "", '2.Census &amp; Reference Benchmarks'!H197)</f>
        <v/>
      </c>
      <c r="I197" s="58" t="str">
        <f>IF('3.Weekly Hours &amp; Wage Activity'!H197 &lt;&gt;"", '3.Weekly Hours &amp; Wage Activity'!H197,"")</f>
        <v/>
      </c>
      <c r="J197" s="374" t="str">
        <f>IF('3.Weekly Hours &amp; Wage Activity'!I197 &lt;&gt;"", '3.Weekly Hours &amp; Wage Activity'!I197,"")</f>
        <v/>
      </c>
      <c r="K197" s="376" t="str">
        <f>IF('7.Safe Harbor Input Data &amp; Calc'!Q199 &lt;&gt; "", '7.Safe Harbor Input Data &amp; Calc'!Q199, "")</f>
        <v>No</v>
      </c>
      <c r="L197" s="59" t="str">
        <f>IF('2.Census &amp; Reference Benchmarks'!T197&lt;&gt; "",'2.Census &amp; Reference Benchmarks'!T197,"")</f>
        <v/>
      </c>
      <c r="M197" s="35">
        <f>IF('2.Census &amp; Reference Benchmarks'!M197 = "", 0,'2.Census &amp; Reference Benchmarks'!M197)</f>
        <v>0</v>
      </c>
      <c r="N197" s="366">
        <f>IF('5. Wage &amp; FTE Reductions'!BC197 = "", 0,'5. Wage &amp; FTE Reductions'!BC197)</f>
        <v>0</v>
      </c>
      <c r="O197" s="35">
        <f>IF('2.Census &amp; Reference Benchmarks'!P197 = "", 0,'2.Census &amp; Reference Benchmarks'!P197)</f>
        <v>0</v>
      </c>
      <c r="P197" s="367">
        <f>IF('5. Wage &amp; FTE Reductions'!BE197 = "", 0, '5. Wage &amp; FTE Reductions'!BE197)</f>
        <v>0</v>
      </c>
      <c r="Q197" s="60">
        <f>IF('2.Census &amp; Reference Benchmarks'!S197 = "", 0, '2.Census &amp; Reference Benchmarks'!S197)</f>
        <v>0</v>
      </c>
      <c r="R197" s="367">
        <f>IF('2.Census &amp; Reference Benchmarks'!Q197="FT",IF(OR(G197 &lt;= DATEVALUE("3/1/2020"), G197 = ""),177.14,( (IF(OR(I197 = "", I197 &gt; DATEVALUE("3/31/2020")), DATEVALUE("3/31/2020"),I197) -G197)/ 31) *177.14),IF('2.Census &amp; Reference Benchmarks'!R197="",0,'2.Census &amp; Reference Benchmarks'!R197))</f>
        <v>0</v>
      </c>
      <c r="S197" s="488" t="str">
        <f>IFERROR(IF(AND( I197 &lt; '1. Summary for SBA'!$J$7,'1. Summary for SBA'!$J$7 &lt;&gt; ""),0,IF(K197 = "Yes", 0,IF(OR(R197= "", R197 + P197+N197 = 0),"",(M197+O197+Q197)/(R197+P197+N197)))),0)</f>
        <v/>
      </c>
      <c r="T197" s="488" t="str">
        <f t="shared" si="18"/>
        <v/>
      </c>
      <c r="U197" s="488" t="str">
        <f>IF(T197 = "", "",SUM('3.Weekly Hours &amp; Wage Activity'!AI197:BF197))</f>
        <v/>
      </c>
      <c r="V197" s="489" t="str">
        <f>IF(U197 = "", "",SUM(IF(COUNTIF('3.Weekly Hours &amp; Wage Activity'!J197:Q197, "&lt;&gt;FT") = 0, COLUMNS('3.Weekly Hours &amp; Wage Activity'!J197:AG197) * 40, '3.Weekly Hours &amp; Wage Activity'!J197:AG197)))</f>
        <v/>
      </c>
      <c r="W197" s="490" t="str">
        <f t="shared" si="19"/>
        <v/>
      </c>
      <c r="X197" s="553" t="str">
        <f t="shared" si="15"/>
        <v/>
      </c>
      <c r="Y197" s="491" t="str">
        <f t="shared" si="16"/>
        <v/>
      </c>
      <c r="Z197" s="490">
        <f t="shared" si="20"/>
        <v>0</v>
      </c>
      <c r="AA197" s="377">
        <f t="shared" si="17"/>
        <v>0</v>
      </c>
    </row>
    <row r="198" spans="2:27" x14ac:dyDescent="0.25">
      <c r="B198" s="56">
        <f>IF('3.Weekly Hours &amp; Wage Activity'!B198 &lt;&gt;"", '3.Weekly Hours &amp; Wage Activity'!B198,"")</f>
        <v>0</v>
      </c>
      <c r="C198" s="56">
        <f>IF('3.Weekly Hours &amp; Wage Activity'!C198 &lt;&gt;"", '3.Weekly Hours &amp; Wage Activity'!C198,"")</f>
        <v>0</v>
      </c>
      <c r="D198" s="57" t="str">
        <f>IF('3.Weekly Hours &amp; Wage Activity'!D198 &lt;&gt;"", '3.Weekly Hours &amp; Wage Activity'!D198,"")</f>
        <v/>
      </c>
      <c r="E198" s="56" t="str">
        <f>IF('3.Weekly Hours &amp; Wage Activity'!E198 &lt;&gt;"", '3.Weekly Hours &amp; Wage Activity'!E198,"")</f>
        <v/>
      </c>
      <c r="F198" s="353" t="str">
        <f>IF('3.Weekly Hours &amp; Wage Activity'!F198 &lt;&gt;"", '3.Weekly Hours &amp; Wage Activity'!F198,"")</f>
        <v/>
      </c>
      <c r="G198" s="58" t="str">
        <f>IF('3.Weekly Hours &amp; Wage Activity'!G198 &lt;&gt;"", '3.Weekly Hours &amp; Wage Activity'!G198,"")</f>
        <v/>
      </c>
      <c r="H198" s="58" t="str">
        <f>IF('2.Census &amp; Reference Benchmarks'!H198 = "", "", '2.Census &amp; Reference Benchmarks'!H198)</f>
        <v/>
      </c>
      <c r="I198" s="58" t="str">
        <f>IF('3.Weekly Hours &amp; Wage Activity'!H198 &lt;&gt;"", '3.Weekly Hours &amp; Wage Activity'!H198,"")</f>
        <v/>
      </c>
      <c r="J198" s="374" t="str">
        <f>IF('3.Weekly Hours &amp; Wage Activity'!I198 &lt;&gt;"", '3.Weekly Hours &amp; Wage Activity'!I198,"")</f>
        <v/>
      </c>
      <c r="K198" s="376" t="str">
        <f>IF('7.Safe Harbor Input Data &amp; Calc'!Q200 &lt;&gt; "", '7.Safe Harbor Input Data &amp; Calc'!Q200, "")</f>
        <v>No</v>
      </c>
      <c r="L198" s="59" t="str">
        <f>IF('2.Census &amp; Reference Benchmarks'!T198&lt;&gt; "",'2.Census &amp; Reference Benchmarks'!T198,"")</f>
        <v/>
      </c>
      <c r="M198" s="35">
        <f>IF('2.Census &amp; Reference Benchmarks'!M198 = "", 0,'2.Census &amp; Reference Benchmarks'!M198)</f>
        <v>0</v>
      </c>
      <c r="N198" s="366">
        <f>IF('5. Wage &amp; FTE Reductions'!BC198 = "", 0,'5. Wage &amp; FTE Reductions'!BC198)</f>
        <v>0</v>
      </c>
      <c r="O198" s="35">
        <f>IF('2.Census &amp; Reference Benchmarks'!P198 = "", 0,'2.Census &amp; Reference Benchmarks'!P198)</f>
        <v>0</v>
      </c>
      <c r="P198" s="367">
        <f>IF('5. Wage &amp; FTE Reductions'!BE198 = "", 0, '5. Wage &amp; FTE Reductions'!BE198)</f>
        <v>0</v>
      </c>
      <c r="Q198" s="60">
        <f>IF('2.Census &amp; Reference Benchmarks'!S198 = "", 0, '2.Census &amp; Reference Benchmarks'!S198)</f>
        <v>0</v>
      </c>
      <c r="R198" s="367">
        <f>IF('2.Census &amp; Reference Benchmarks'!Q198="FT",IF(OR(G198 &lt;= DATEVALUE("3/1/2020"), G198 = ""),177.14,( (IF(OR(I198 = "", I198 &gt; DATEVALUE("3/31/2020")), DATEVALUE("3/31/2020"),I198) -G198)/ 31) *177.14),IF('2.Census &amp; Reference Benchmarks'!R198="",0,'2.Census &amp; Reference Benchmarks'!R198))</f>
        <v>0</v>
      </c>
      <c r="S198" s="488" t="str">
        <f>IFERROR(IF(AND( I198 &lt; '1. Summary for SBA'!$J$7,'1. Summary for SBA'!$J$7 &lt;&gt; ""),0,IF(K198 = "Yes", 0,IF(OR(R198= "", R198 + P198+N198 = 0),"",(M198+O198+Q198)/(R198+P198+N198)))),0)</f>
        <v/>
      </c>
      <c r="T198" s="488" t="str">
        <f t="shared" si="18"/>
        <v/>
      </c>
      <c r="U198" s="488" t="str">
        <f>IF(T198 = "", "",SUM('3.Weekly Hours &amp; Wage Activity'!AI198:BF198))</f>
        <v/>
      </c>
      <c r="V198" s="489" t="str">
        <f>IF(U198 = "", "",SUM(IF(COUNTIF('3.Weekly Hours &amp; Wage Activity'!J198:Q198, "&lt;&gt;FT") = 0, COLUMNS('3.Weekly Hours &amp; Wage Activity'!J198:AG198) * 40, '3.Weekly Hours &amp; Wage Activity'!J198:AG198)))</f>
        <v/>
      </c>
      <c r="W198" s="490" t="str">
        <f t="shared" si="19"/>
        <v/>
      </c>
      <c r="X198" s="553" t="str">
        <f t="shared" ref="X198:X261" si="21">IF(W198 = "", "",IF(T198-W198 &gt; 0, ROUND(T198 - W198, 2),0))</f>
        <v/>
      </c>
      <c r="Y198" s="491" t="str">
        <f t="shared" ref="Y198:Y261" si="22">IFERROR(IF(X198 = "", "",ROUND((N198 + P198+R198)/(((IF(OR(I198 &gt;= DATEVALUE("3/31/2020"),I198= ""),DATEVALUE("4/1/2020"),I198)-IF(OR(G198&lt;DATEVALUE("1/1/2020"), G198 =""),DATEVALUE("1/1/2020"),G198)))/7),2)),0)</f>
        <v/>
      </c>
      <c r="Z198" s="490">
        <f t="shared" si="20"/>
        <v>0</v>
      </c>
      <c r="AA198" s="377">
        <f t="shared" ref="AA198:AA261" si="23">IF(H198 = "Salary", 0,IF(L198 &lt;&gt; "", 0,IF( Z198 = "","",Z198*24)))</f>
        <v>0</v>
      </c>
    </row>
    <row r="199" spans="2:27" x14ac:dyDescent="0.25">
      <c r="B199" s="56">
        <f>IF('3.Weekly Hours &amp; Wage Activity'!B199 &lt;&gt;"", '3.Weekly Hours &amp; Wage Activity'!B199,"")</f>
        <v>0</v>
      </c>
      <c r="C199" s="56">
        <f>IF('3.Weekly Hours &amp; Wage Activity'!C199 &lt;&gt;"", '3.Weekly Hours &amp; Wage Activity'!C199,"")</f>
        <v>0</v>
      </c>
      <c r="D199" s="57" t="str">
        <f>IF('3.Weekly Hours &amp; Wage Activity'!D199 &lt;&gt;"", '3.Weekly Hours &amp; Wage Activity'!D199,"")</f>
        <v/>
      </c>
      <c r="E199" s="56" t="str">
        <f>IF('3.Weekly Hours &amp; Wage Activity'!E199 &lt;&gt;"", '3.Weekly Hours &amp; Wage Activity'!E199,"")</f>
        <v/>
      </c>
      <c r="F199" s="353" t="str">
        <f>IF('3.Weekly Hours &amp; Wage Activity'!F199 &lt;&gt;"", '3.Weekly Hours &amp; Wage Activity'!F199,"")</f>
        <v/>
      </c>
      <c r="G199" s="58" t="str">
        <f>IF('3.Weekly Hours &amp; Wage Activity'!G199 &lt;&gt;"", '3.Weekly Hours &amp; Wage Activity'!G199,"")</f>
        <v/>
      </c>
      <c r="H199" s="58" t="str">
        <f>IF('2.Census &amp; Reference Benchmarks'!H199 = "", "", '2.Census &amp; Reference Benchmarks'!H199)</f>
        <v/>
      </c>
      <c r="I199" s="58" t="str">
        <f>IF('3.Weekly Hours &amp; Wage Activity'!H199 &lt;&gt;"", '3.Weekly Hours &amp; Wage Activity'!H199,"")</f>
        <v/>
      </c>
      <c r="J199" s="374" t="str">
        <f>IF('3.Weekly Hours &amp; Wage Activity'!I199 &lt;&gt;"", '3.Weekly Hours &amp; Wage Activity'!I199,"")</f>
        <v/>
      </c>
      <c r="K199" s="376" t="str">
        <f>IF('7.Safe Harbor Input Data &amp; Calc'!Q201 &lt;&gt; "", '7.Safe Harbor Input Data &amp; Calc'!Q201, "")</f>
        <v>No</v>
      </c>
      <c r="L199" s="59" t="str">
        <f>IF('2.Census &amp; Reference Benchmarks'!T199&lt;&gt; "",'2.Census &amp; Reference Benchmarks'!T199,"")</f>
        <v/>
      </c>
      <c r="M199" s="35">
        <f>IF('2.Census &amp; Reference Benchmarks'!M199 = "", 0,'2.Census &amp; Reference Benchmarks'!M199)</f>
        <v>0</v>
      </c>
      <c r="N199" s="366">
        <f>IF('5. Wage &amp; FTE Reductions'!BC199 = "", 0,'5. Wage &amp; FTE Reductions'!BC199)</f>
        <v>0</v>
      </c>
      <c r="O199" s="35">
        <f>IF('2.Census &amp; Reference Benchmarks'!P199 = "", 0,'2.Census &amp; Reference Benchmarks'!P199)</f>
        <v>0</v>
      </c>
      <c r="P199" s="367">
        <f>IF('5. Wage &amp; FTE Reductions'!BE199 = "", 0, '5. Wage &amp; FTE Reductions'!BE199)</f>
        <v>0</v>
      </c>
      <c r="Q199" s="60">
        <f>IF('2.Census &amp; Reference Benchmarks'!S199 = "", 0, '2.Census &amp; Reference Benchmarks'!S199)</f>
        <v>0</v>
      </c>
      <c r="R199" s="367">
        <f>IF('2.Census &amp; Reference Benchmarks'!Q199="FT",IF(OR(G199 &lt;= DATEVALUE("3/1/2020"), G199 = ""),177.14,( (IF(OR(I199 = "", I199 &gt; DATEVALUE("3/31/2020")), DATEVALUE("3/31/2020"),I199) -G199)/ 31) *177.14),IF('2.Census &amp; Reference Benchmarks'!R199="",0,'2.Census &amp; Reference Benchmarks'!R199))</f>
        <v>0</v>
      </c>
      <c r="S199" s="488" t="str">
        <f>IFERROR(IF(AND( I199 &lt; '1. Summary for SBA'!$J$7,'1. Summary for SBA'!$J$7 &lt;&gt; ""),0,IF(K199 = "Yes", 0,IF(OR(R199= "", R199 + P199+N199 = 0),"",(M199+O199+Q199)/(R199+P199+N199)))),0)</f>
        <v/>
      </c>
      <c r="T199" s="488" t="str">
        <f t="shared" si="18"/>
        <v/>
      </c>
      <c r="U199" s="488" t="str">
        <f>IF(T199 = "", "",SUM('3.Weekly Hours &amp; Wage Activity'!AI199:BF199))</f>
        <v/>
      </c>
      <c r="V199" s="489" t="str">
        <f>IF(U199 = "", "",SUM(IF(COUNTIF('3.Weekly Hours &amp; Wage Activity'!J199:Q199, "&lt;&gt;FT") = 0, COLUMNS('3.Weekly Hours &amp; Wage Activity'!J199:AG199) * 40, '3.Weekly Hours &amp; Wage Activity'!J199:AG199)))</f>
        <v/>
      </c>
      <c r="W199" s="490" t="str">
        <f t="shared" si="19"/>
        <v/>
      </c>
      <c r="X199" s="553" t="str">
        <f t="shared" si="21"/>
        <v/>
      </c>
      <c r="Y199" s="491" t="str">
        <f t="shared" si="22"/>
        <v/>
      </c>
      <c r="Z199" s="490">
        <f t="shared" si="20"/>
        <v>0</v>
      </c>
      <c r="AA199" s="377">
        <f t="shared" si="23"/>
        <v>0</v>
      </c>
    </row>
    <row r="200" spans="2:27" x14ac:dyDescent="0.25">
      <c r="B200" s="56">
        <f>IF('3.Weekly Hours &amp; Wage Activity'!B200 &lt;&gt;"", '3.Weekly Hours &amp; Wage Activity'!B200,"")</f>
        <v>0</v>
      </c>
      <c r="C200" s="56">
        <f>IF('3.Weekly Hours &amp; Wage Activity'!C200 &lt;&gt;"", '3.Weekly Hours &amp; Wage Activity'!C200,"")</f>
        <v>0</v>
      </c>
      <c r="D200" s="57" t="str">
        <f>IF('3.Weekly Hours &amp; Wage Activity'!D200 &lt;&gt;"", '3.Weekly Hours &amp; Wage Activity'!D200,"")</f>
        <v/>
      </c>
      <c r="E200" s="56" t="str">
        <f>IF('3.Weekly Hours &amp; Wage Activity'!E200 &lt;&gt;"", '3.Weekly Hours &amp; Wage Activity'!E200,"")</f>
        <v/>
      </c>
      <c r="F200" s="353" t="str">
        <f>IF('3.Weekly Hours &amp; Wage Activity'!F200 &lt;&gt;"", '3.Weekly Hours &amp; Wage Activity'!F200,"")</f>
        <v/>
      </c>
      <c r="G200" s="58" t="str">
        <f>IF('3.Weekly Hours &amp; Wage Activity'!G200 &lt;&gt;"", '3.Weekly Hours &amp; Wage Activity'!G200,"")</f>
        <v/>
      </c>
      <c r="H200" s="58" t="str">
        <f>IF('2.Census &amp; Reference Benchmarks'!H200 = "", "", '2.Census &amp; Reference Benchmarks'!H200)</f>
        <v/>
      </c>
      <c r="I200" s="58" t="str">
        <f>IF('3.Weekly Hours &amp; Wage Activity'!H200 &lt;&gt;"", '3.Weekly Hours &amp; Wage Activity'!H200,"")</f>
        <v/>
      </c>
      <c r="J200" s="374" t="str">
        <f>IF('3.Weekly Hours &amp; Wage Activity'!I200 &lt;&gt;"", '3.Weekly Hours &amp; Wage Activity'!I200,"")</f>
        <v/>
      </c>
      <c r="K200" s="376" t="str">
        <f>IF('7.Safe Harbor Input Data &amp; Calc'!Q202 &lt;&gt; "", '7.Safe Harbor Input Data &amp; Calc'!Q202, "")</f>
        <v>No</v>
      </c>
      <c r="L200" s="59" t="str">
        <f>IF('2.Census &amp; Reference Benchmarks'!T200&lt;&gt; "",'2.Census &amp; Reference Benchmarks'!T200,"")</f>
        <v/>
      </c>
      <c r="M200" s="35">
        <f>IF('2.Census &amp; Reference Benchmarks'!M200 = "", 0,'2.Census &amp; Reference Benchmarks'!M200)</f>
        <v>0</v>
      </c>
      <c r="N200" s="366">
        <f>IF('5. Wage &amp; FTE Reductions'!BC200 = "", 0,'5. Wage &amp; FTE Reductions'!BC200)</f>
        <v>0</v>
      </c>
      <c r="O200" s="35">
        <f>IF('2.Census &amp; Reference Benchmarks'!P200 = "", 0,'2.Census &amp; Reference Benchmarks'!P200)</f>
        <v>0</v>
      </c>
      <c r="P200" s="367">
        <f>IF('5. Wage &amp; FTE Reductions'!BE200 = "", 0, '5. Wage &amp; FTE Reductions'!BE200)</f>
        <v>0</v>
      </c>
      <c r="Q200" s="60">
        <f>IF('2.Census &amp; Reference Benchmarks'!S200 = "", 0, '2.Census &amp; Reference Benchmarks'!S200)</f>
        <v>0</v>
      </c>
      <c r="R200" s="367">
        <f>IF('2.Census &amp; Reference Benchmarks'!Q200="FT",IF(OR(G200 &lt;= DATEVALUE("3/1/2020"), G200 = ""),177.14,( (IF(OR(I200 = "", I200 &gt; DATEVALUE("3/31/2020")), DATEVALUE("3/31/2020"),I200) -G200)/ 31) *177.14),IF('2.Census &amp; Reference Benchmarks'!R200="",0,'2.Census &amp; Reference Benchmarks'!R200))</f>
        <v>0</v>
      </c>
      <c r="S200" s="488" t="str">
        <f>IFERROR(IF(AND( I200 &lt; '1. Summary for SBA'!$J$7,'1. Summary for SBA'!$J$7 &lt;&gt; ""),0,IF(K200 = "Yes", 0,IF(OR(R200= "", R200 + P200+N200 = 0),"",(M200+O200+Q200)/(R200+P200+N200)))),0)</f>
        <v/>
      </c>
      <c r="T200" s="488" t="str">
        <f t="shared" si="18"/>
        <v/>
      </c>
      <c r="U200" s="488" t="str">
        <f>IF(T200 = "", "",SUM('3.Weekly Hours &amp; Wage Activity'!AI200:BF200))</f>
        <v/>
      </c>
      <c r="V200" s="489" t="str">
        <f>IF(U200 = "", "",SUM(IF(COUNTIF('3.Weekly Hours &amp; Wage Activity'!J200:Q200, "&lt;&gt;FT") = 0, COLUMNS('3.Weekly Hours &amp; Wage Activity'!J200:AG200) * 40, '3.Weekly Hours &amp; Wage Activity'!J200:AG200)))</f>
        <v/>
      </c>
      <c r="W200" s="490" t="str">
        <f t="shared" si="19"/>
        <v/>
      </c>
      <c r="X200" s="553" t="str">
        <f t="shared" si="21"/>
        <v/>
      </c>
      <c r="Y200" s="491" t="str">
        <f t="shared" si="22"/>
        <v/>
      </c>
      <c r="Z200" s="490">
        <f t="shared" si="20"/>
        <v>0</v>
      </c>
      <c r="AA200" s="377">
        <f t="shared" si="23"/>
        <v>0</v>
      </c>
    </row>
    <row r="201" spans="2:27" x14ac:dyDescent="0.25">
      <c r="B201" s="56">
        <f>IF('3.Weekly Hours &amp; Wage Activity'!B201 &lt;&gt;"", '3.Weekly Hours &amp; Wage Activity'!B201,"")</f>
        <v>0</v>
      </c>
      <c r="C201" s="56">
        <f>IF('3.Weekly Hours &amp; Wage Activity'!C201 &lt;&gt;"", '3.Weekly Hours &amp; Wage Activity'!C201,"")</f>
        <v>0</v>
      </c>
      <c r="D201" s="57" t="str">
        <f>IF('3.Weekly Hours &amp; Wage Activity'!D201 &lt;&gt;"", '3.Weekly Hours &amp; Wage Activity'!D201,"")</f>
        <v/>
      </c>
      <c r="E201" s="56" t="str">
        <f>IF('3.Weekly Hours &amp; Wage Activity'!E201 &lt;&gt;"", '3.Weekly Hours &amp; Wage Activity'!E201,"")</f>
        <v/>
      </c>
      <c r="F201" s="353" t="str">
        <f>IF('3.Weekly Hours &amp; Wage Activity'!F201 &lt;&gt;"", '3.Weekly Hours &amp; Wage Activity'!F201,"")</f>
        <v/>
      </c>
      <c r="G201" s="58" t="str">
        <f>IF('3.Weekly Hours &amp; Wage Activity'!G201 &lt;&gt;"", '3.Weekly Hours &amp; Wage Activity'!G201,"")</f>
        <v/>
      </c>
      <c r="H201" s="58" t="str">
        <f>IF('2.Census &amp; Reference Benchmarks'!H201 = "", "", '2.Census &amp; Reference Benchmarks'!H201)</f>
        <v/>
      </c>
      <c r="I201" s="58" t="str">
        <f>IF('3.Weekly Hours &amp; Wage Activity'!H201 &lt;&gt;"", '3.Weekly Hours &amp; Wage Activity'!H201,"")</f>
        <v/>
      </c>
      <c r="J201" s="374" t="str">
        <f>IF('3.Weekly Hours &amp; Wage Activity'!I201 &lt;&gt;"", '3.Weekly Hours &amp; Wage Activity'!I201,"")</f>
        <v/>
      </c>
      <c r="K201" s="376" t="str">
        <f>IF('7.Safe Harbor Input Data &amp; Calc'!Q203 &lt;&gt; "", '7.Safe Harbor Input Data &amp; Calc'!Q203, "")</f>
        <v>No</v>
      </c>
      <c r="L201" s="59" t="str">
        <f>IF('2.Census &amp; Reference Benchmarks'!T201&lt;&gt; "",'2.Census &amp; Reference Benchmarks'!T201,"")</f>
        <v/>
      </c>
      <c r="M201" s="35">
        <f>IF('2.Census &amp; Reference Benchmarks'!M201 = "", 0,'2.Census &amp; Reference Benchmarks'!M201)</f>
        <v>0</v>
      </c>
      <c r="N201" s="366">
        <f>IF('5. Wage &amp; FTE Reductions'!BC201 = "", 0,'5. Wage &amp; FTE Reductions'!BC201)</f>
        <v>0</v>
      </c>
      <c r="O201" s="35">
        <f>IF('2.Census &amp; Reference Benchmarks'!P201 = "", 0,'2.Census &amp; Reference Benchmarks'!P201)</f>
        <v>0</v>
      </c>
      <c r="P201" s="367">
        <f>IF('5. Wage &amp; FTE Reductions'!BE201 = "", 0, '5. Wage &amp; FTE Reductions'!BE201)</f>
        <v>0</v>
      </c>
      <c r="Q201" s="60">
        <f>IF('2.Census &amp; Reference Benchmarks'!S201 = "", 0, '2.Census &amp; Reference Benchmarks'!S201)</f>
        <v>0</v>
      </c>
      <c r="R201" s="367">
        <f>IF('2.Census &amp; Reference Benchmarks'!Q201="FT",IF(OR(G201 &lt;= DATEVALUE("3/1/2020"), G201 = ""),177.14,( (IF(OR(I201 = "", I201 &gt; DATEVALUE("3/31/2020")), DATEVALUE("3/31/2020"),I201) -G201)/ 31) *177.14),IF('2.Census &amp; Reference Benchmarks'!R201="",0,'2.Census &amp; Reference Benchmarks'!R201))</f>
        <v>0</v>
      </c>
      <c r="S201" s="488" t="str">
        <f>IFERROR(IF(AND( I201 &lt; '1. Summary for SBA'!$J$7,'1. Summary for SBA'!$J$7 &lt;&gt; ""),0,IF(K201 = "Yes", 0,IF(OR(R201= "", R201 + P201+N201 = 0),"",(M201+O201+Q201)/(R201+P201+N201)))),0)</f>
        <v/>
      </c>
      <c r="T201" s="488" t="str">
        <f t="shared" si="18"/>
        <v/>
      </c>
      <c r="U201" s="488" t="str">
        <f>IF(T201 = "", "",SUM('3.Weekly Hours &amp; Wage Activity'!AI201:BF201))</f>
        <v/>
      </c>
      <c r="V201" s="489" t="str">
        <f>IF(U201 = "", "",SUM(IF(COUNTIF('3.Weekly Hours &amp; Wage Activity'!J201:Q201, "&lt;&gt;FT") = 0, COLUMNS('3.Weekly Hours &amp; Wage Activity'!J201:AG201) * 40, '3.Weekly Hours &amp; Wage Activity'!J201:AG201)))</f>
        <v/>
      </c>
      <c r="W201" s="490" t="str">
        <f t="shared" si="19"/>
        <v/>
      </c>
      <c r="X201" s="553" t="str">
        <f t="shared" si="21"/>
        <v/>
      </c>
      <c r="Y201" s="491" t="str">
        <f t="shared" si="22"/>
        <v/>
      </c>
      <c r="Z201" s="490">
        <f t="shared" si="20"/>
        <v>0</v>
      </c>
      <c r="AA201" s="377">
        <f t="shared" si="23"/>
        <v>0</v>
      </c>
    </row>
    <row r="202" spans="2:27" x14ac:dyDescent="0.25">
      <c r="B202" s="56">
        <f>IF('3.Weekly Hours &amp; Wage Activity'!B202 &lt;&gt;"", '3.Weekly Hours &amp; Wage Activity'!B202,"")</f>
        <v>0</v>
      </c>
      <c r="C202" s="56">
        <f>IF('3.Weekly Hours &amp; Wage Activity'!C202 &lt;&gt;"", '3.Weekly Hours &amp; Wage Activity'!C202,"")</f>
        <v>0</v>
      </c>
      <c r="D202" s="57" t="str">
        <f>IF('3.Weekly Hours &amp; Wage Activity'!D202 &lt;&gt;"", '3.Weekly Hours &amp; Wage Activity'!D202,"")</f>
        <v/>
      </c>
      <c r="E202" s="56" t="str">
        <f>IF('3.Weekly Hours &amp; Wage Activity'!E202 &lt;&gt;"", '3.Weekly Hours &amp; Wage Activity'!E202,"")</f>
        <v/>
      </c>
      <c r="F202" s="353" t="str">
        <f>IF('3.Weekly Hours &amp; Wage Activity'!F202 &lt;&gt;"", '3.Weekly Hours &amp; Wage Activity'!F202,"")</f>
        <v/>
      </c>
      <c r="G202" s="58" t="str">
        <f>IF('3.Weekly Hours &amp; Wage Activity'!G202 &lt;&gt;"", '3.Weekly Hours &amp; Wage Activity'!G202,"")</f>
        <v/>
      </c>
      <c r="H202" s="58" t="str">
        <f>IF('2.Census &amp; Reference Benchmarks'!H202 = "", "", '2.Census &amp; Reference Benchmarks'!H202)</f>
        <v/>
      </c>
      <c r="I202" s="58" t="str">
        <f>IF('3.Weekly Hours &amp; Wage Activity'!H202 &lt;&gt;"", '3.Weekly Hours &amp; Wage Activity'!H202,"")</f>
        <v/>
      </c>
      <c r="J202" s="374" t="str">
        <f>IF('3.Weekly Hours &amp; Wage Activity'!I202 &lt;&gt;"", '3.Weekly Hours &amp; Wage Activity'!I202,"")</f>
        <v/>
      </c>
      <c r="K202" s="376" t="str">
        <f>IF('7.Safe Harbor Input Data &amp; Calc'!Q204 &lt;&gt; "", '7.Safe Harbor Input Data &amp; Calc'!Q204, "")</f>
        <v>No</v>
      </c>
      <c r="L202" s="59" t="str">
        <f>IF('2.Census &amp; Reference Benchmarks'!T202&lt;&gt; "",'2.Census &amp; Reference Benchmarks'!T202,"")</f>
        <v/>
      </c>
      <c r="M202" s="35">
        <f>IF('2.Census &amp; Reference Benchmarks'!M202 = "", 0,'2.Census &amp; Reference Benchmarks'!M202)</f>
        <v>0</v>
      </c>
      <c r="N202" s="366">
        <f>IF('5. Wage &amp; FTE Reductions'!BC202 = "", 0,'5. Wage &amp; FTE Reductions'!BC202)</f>
        <v>0</v>
      </c>
      <c r="O202" s="35">
        <f>IF('2.Census &amp; Reference Benchmarks'!P202 = "", 0,'2.Census &amp; Reference Benchmarks'!P202)</f>
        <v>0</v>
      </c>
      <c r="P202" s="367">
        <f>IF('5. Wage &amp; FTE Reductions'!BE202 = "", 0, '5. Wage &amp; FTE Reductions'!BE202)</f>
        <v>0</v>
      </c>
      <c r="Q202" s="60">
        <f>IF('2.Census &amp; Reference Benchmarks'!S202 = "", 0, '2.Census &amp; Reference Benchmarks'!S202)</f>
        <v>0</v>
      </c>
      <c r="R202" s="367">
        <f>IF('2.Census &amp; Reference Benchmarks'!Q202="FT",IF(OR(G202 &lt;= DATEVALUE("3/1/2020"), G202 = ""),177.14,( (IF(OR(I202 = "", I202 &gt; DATEVALUE("3/31/2020")), DATEVALUE("3/31/2020"),I202) -G202)/ 31) *177.14),IF('2.Census &amp; Reference Benchmarks'!R202="",0,'2.Census &amp; Reference Benchmarks'!R202))</f>
        <v>0</v>
      </c>
      <c r="S202" s="488" t="str">
        <f>IFERROR(IF(AND( I202 &lt; '1. Summary for SBA'!$J$7,'1. Summary for SBA'!$J$7 &lt;&gt; ""),0,IF(K202 = "Yes", 0,IF(OR(R202= "", R202 + P202+N202 = 0),"",(M202+O202+Q202)/(R202+P202+N202)))),0)</f>
        <v/>
      </c>
      <c r="T202" s="488" t="str">
        <f t="shared" si="18"/>
        <v/>
      </c>
      <c r="U202" s="488" t="str">
        <f>IF(T202 = "", "",SUM('3.Weekly Hours &amp; Wage Activity'!AI202:BF202))</f>
        <v/>
      </c>
      <c r="V202" s="489" t="str">
        <f>IF(U202 = "", "",SUM(IF(COUNTIF('3.Weekly Hours &amp; Wage Activity'!J202:Q202, "&lt;&gt;FT") = 0, COLUMNS('3.Weekly Hours &amp; Wage Activity'!J202:AG202) * 40, '3.Weekly Hours &amp; Wage Activity'!J202:AG202)))</f>
        <v/>
      </c>
      <c r="W202" s="490" t="str">
        <f t="shared" si="19"/>
        <v/>
      </c>
      <c r="X202" s="553" t="str">
        <f t="shared" si="21"/>
        <v/>
      </c>
      <c r="Y202" s="491" t="str">
        <f t="shared" si="22"/>
        <v/>
      </c>
      <c r="Z202" s="490">
        <f t="shared" si="20"/>
        <v>0</v>
      </c>
      <c r="AA202" s="377">
        <f t="shared" si="23"/>
        <v>0</v>
      </c>
    </row>
    <row r="203" spans="2:27" x14ac:dyDescent="0.25">
      <c r="B203" s="56">
        <f>IF('3.Weekly Hours &amp; Wage Activity'!B203 &lt;&gt;"", '3.Weekly Hours &amp; Wage Activity'!B203,"")</f>
        <v>0</v>
      </c>
      <c r="C203" s="56">
        <f>IF('3.Weekly Hours &amp; Wage Activity'!C203 &lt;&gt;"", '3.Weekly Hours &amp; Wage Activity'!C203,"")</f>
        <v>0</v>
      </c>
      <c r="D203" s="57" t="str">
        <f>IF('3.Weekly Hours &amp; Wage Activity'!D203 &lt;&gt;"", '3.Weekly Hours &amp; Wage Activity'!D203,"")</f>
        <v/>
      </c>
      <c r="E203" s="56" t="str">
        <f>IF('3.Weekly Hours &amp; Wage Activity'!E203 &lt;&gt;"", '3.Weekly Hours &amp; Wage Activity'!E203,"")</f>
        <v/>
      </c>
      <c r="F203" s="353" t="str">
        <f>IF('3.Weekly Hours &amp; Wage Activity'!F203 &lt;&gt;"", '3.Weekly Hours &amp; Wage Activity'!F203,"")</f>
        <v/>
      </c>
      <c r="G203" s="58" t="str">
        <f>IF('3.Weekly Hours &amp; Wage Activity'!G203 &lt;&gt;"", '3.Weekly Hours &amp; Wage Activity'!G203,"")</f>
        <v/>
      </c>
      <c r="H203" s="58" t="str">
        <f>IF('2.Census &amp; Reference Benchmarks'!H203 = "", "", '2.Census &amp; Reference Benchmarks'!H203)</f>
        <v/>
      </c>
      <c r="I203" s="58" t="str">
        <f>IF('3.Weekly Hours &amp; Wage Activity'!H203 &lt;&gt;"", '3.Weekly Hours &amp; Wage Activity'!H203,"")</f>
        <v/>
      </c>
      <c r="J203" s="374" t="str">
        <f>IF('3.Weekly Hours &amp; Wage Activity'!I203 &lt;&gt;"", '3.Weekly Hours &amp; Wage Activity'!I203,"")</f>
        <v/>
      </c>
      <c r="K203" s="376" t="str">
        <f>IF('7.Safe Harbor Input Data &amp; Calc'!Q205 &lt;&gt; "", '7.Safe Harbor Input Data &amp; Calc'!Q205, "")</f>
        <v>No</v>
      </c>
      <c r="L203" s="59" t="str">
        <f>IF('2.Census &amp; Reference Benchmarks'!T203&lt;&gt; "",'2.Census &amp; Reference Benchmarks'!T203,"")</f>
        <v/>
      </c>
      <c r="M203" s="35">
        <f>IF('2.Census &amp; Reference Benchmarks'!M203 = "", 0,'2.Census &amp; Reference Benchmarks'!M203)</f>
        <v>0</v>
      </c>
      <c r="N203" s="366">
        <f>IF('5. Wage &amp; FTE Reductions'!BC203 = "", 0,'5. Wage &amp; FTE Reductions'!BC203)</f>
        <v>0</v>
      </c>
      <c r="O203" s="35">
        <f>IF('2.Census &amp; Reference Benchmarks'!P203 = "", 0,'2.Census &amp; Reference Benchmarks'!P203)</f>
        <v>0</v>
      </c>
      <c r="P203" s="367">
        <f>IF('5. Wage &amp; FTE Reductions'!BE203 = "", 0, '5. Wage &amp; FTE Reductions'!BE203)</f>
        <v>0</v>
      </c>
      <c r="Q203" s="60">
        <f>IF('2.Census &amp; Reference Benchmarks'!S203 = "", 0, '2.Census &amp; Reference Benchmarks'!S203)</f>
        <v>0</v>
      </c>
      <c r="R203" s="367">
        <f>IF('2.Census &amp; Reference Benchmarks'!Q203="FT",IF(OR(G203 &lt;= DATEVALUE("3/1/2020"), G203 = ""),177.14,( (IF(OR(I203 = "", I203 &gt; DATEVALUE("3/31/2020")), DATEVALUE("3/31/2020"),I203) -G203)/ 31) *177.14),IF('2.Census &amp; Reference Benchmarks'!R203="",0,'2.Census &amp; Reference Benchmarks'!R203))</f>
        <v>0</v>
      </c>
      <c r="S203" s="488" t="str">
        <f>IFERROR(IF(AND( I203 &lt; '1. Summary for SBA'!$J$7,'1. Summary for SBA'!$J$7 &lt;&gt; ""),0,IF(K203 = "Yes", 0,IF(OR(R203= "", R203 + P203+N203 = 0),"",(M203+O203+Q203)/(R203+P203+N203)))),0)</f>
        <v/>
      </c>
      <c r="T203" s="488" t="str">
        <f t="shared" si="18"/>
        <v/>
      </c>
      <c r="U203" s="488" t="str">
        <f>IF(T203 = "", "",SUM('3.Weekly Hours &amp; Wage Activity'!AI203:BF203))</f>
        <v/>
      </c>
      <c r="V203" s="489" t="str">
        <f>IF(U203 = "", "",SUM(IF(COUNTIF('3.Weekly Hours &amp; Wage Activity'!J203:Q203, "&lt;&gt;FT") = 0, COLUMNS('3.Weekly Hours &amp; Wage Activity'!J203:AG203) * 40, '3.Weekly Hours &amp; Wage Activity'!J203:AG203)))</f>
        <v/>
      </c>
      <c r="W203" s="490" t="str">
        <f t="shared" si="19"/>
        <v/>
      </c>
      <c r="X203" s="553" t="str">
        <f t="shared" si="21"/>
        <v/>
      </c>
      <c r="Y203" s="491" t="str">
        <f t="shared" si="22"/>
        <v/>
      </c>
      <c r="Z203" s="490">
        <f t="shared" si="20"/>
        <v>0</v>
      </c>
      <c r="AA203" s="377">
        <f t="shared" si="23"/>
        <v>0</v>
      </c>
    </row>
    <row r="204" spans="2:27" x14ac:dyDescent="0.25">
      <c r="B204" s="56">
        <f>IF('3.Weekly Hours &amp; Wage Activity'!B204 &lt;&gt;"", '3.Weekly Hours &amp; Wage Activity'!B204,"")</f>
        <v>0</v>
      </c>
      <c r="C204" s="56">
        <f>IF('3.Weekly Hours &amp; Wage Activity'!C204 &lt;&gt;"", '3.Weekly Hours &amp; Wage Activity'!C204,"")</f>
        <v>0</v>
      </c>
      <c r="D204" s="57" t="str">
        <f>IF('3.Weekly Hours &amp; Wage Activity'!D204 &lt;&gt;"", '3.Weekly Hours &amp; Wage Activity'!D204,"")</f>
        <v/>
      </c>
      <c r="E204" s="56" t="str">
        <f>IF('3.Weekly Hours &amp; Wage Activity'!E204 &lt;&gt;"", '3.Weekly Hours &amp; Wage Activity'!E204,"")</f>
        <v/>
      </c>
      <c r="F204" s="353" t="str">
        <f>IF('3.Weekly Hours &amp; Wage Activity'!F204 &lt;&gt;"", '3.Weekly Hours &amp; Wage Activity'!F204,"")</f>
        <v/>
      </c>
      <c r="G204" s="58" t="str">
        <f>IF('3.Weekly Hours &amp; Wage Activity'!G204 &lt;&gt;"", '3.Weekly Hours &amp; Wage Activity'!G204,"")</f>
        <v/>
      </c>
      <c r="H204" s="58" t="str">
        <f>IF('2.Census &amp; Reference Benchmarks'!H204 = "", "", '2.Census &amp; Reference Benchmarks'!H204)</f>
        <v/>
      </c>
      <c r="I204" s="58" t="str">
        <f>IF('3.Weekly Hours &amp; Wage Activity'!H204 &lt;&gt;"", '3.Weekly Hours &amp; Wage Activity'!H204,"")</f>
        <v/>
      </c>
      <c r="J204" s="374" t="str">
        <f>IF('3.Weekly Hours &amp; Wage Activity'!I204 &lt;&gt;"", '3.Weekly Hours &amp; Wage Activity'!I204,"")</f>
        <v/>
      </c>
      <c r="K204" s="376" t="str">
        <f>IF('7.Safe Harbor Input Data &amp; Calc'!Q206 &lt;&gt; "", '7.Safe Harbor Input Data &amp; Calc'!Q206, "")</f>
        <v>No</v>
      </c>
      <c r="L204" s="59" t="str">
        <f>IF('2.Census &amp; Reference Benchmarks'!T204&lt;&gt; "",'2.Census &amp; Reference Benchmarks'!T204,"")</f>
        <v/>
      </c>
      <c r="M204" s="35">
        <f>IF('2.Census &amp; Reference Benchmarks'!M204 = "", 0,'2.Census &amp; Reference Benchmarks'!M204)</f>
        <v>0</v>
      </c>
      <c r="N204" s="366">
        <f>IF('5. Wage &amp; FTE Reductions'!BC204 = "", 0,'5. Wage &amp; FTE Reductions'!BC204)</f>
        <v>0</v>
      </c>
      <c r="O204" s="35">
        <f>IF('2.Census &amp; Reference Benchmarks'!P204 = "", 0,'2.Census &amp; Reference Benchmarks'!P204)</f>
        <v>0</v>
      </c>
      <c r="P204" s="367">
        <f>IF('5. Wage &amp; FTE Reductions'!BE204 = "", 0, '5. Wage &amp; FTE Reductions'!BE204)</f>
        <v>0</v>
      </c>
      <c r="Q204" s="60">
        <f>IF('2.Census &amp; Reference Benchmarks'!S204 = "", 0, '2.Census &amp; Reference Benchmarks'!S204)</f>
        <v>0</v>
      </c>
      <c r="R204" s="367">
        <f>IF('2.Census &amp; Reference Benchmarks'!Q204="FT",IF(OR(G204 &lt;= DATEVALUE("3/1/2020"), G204 = ""),177.14,( (IF(OR(I204 = "", I204 &gt; DATEVALUE("3/31/2020")), DATEVALUE("3/31/2020"),I204) -G204)/ 31) *177.14),IF('2.Census &amp; Reference Benchmarks'!R204="",0,'2.Census &amp; Reference Benchmarks'!R204))</f>
        <v>0</v>
      </c>
      <c r="S204" s="488" t="str">
        <f>IFERROR(IF(AND( I204 &lt; '1. Summary for SBA'!$J$7,'1. Summary for SBA'!$J$7 &lt;&gt; ""),0,IF(K204 = "Yes", 0,IF(OR(R204= "", R204 + P204+N204 = 0),"",(M204+O204+Q204)/(R204+P204+N204)))),0)</f>
        <v/>
      </c>
      <c r="T204" s="488" t="str">
        <f t="shared" si="18"/>
        <v/>
      </c>
      <c r="U204" s="488" t="str">
        <f>IF(T204 = "", "",SUM('3.Weekly Hours &amp; Wage Activity'!AI204:BF204))</f>
        <v/>
      </c>
      <c r="V204" s="489" t="str">
        <f>IF(U204 = "", "",SUM(IF(COUNTIF('3.Weekly Hours &amp; Wage Activity'!J204:Q204, "&lt;&gt;FT") = 0, COLUMNS('3.Weekly Hours &amp; Wage Activity'!J204:AG204) * 40, '3.Weekly Hours &amp; Wage Activity'!J204:AG204)))</f>
        <v/>
      </c>
      <c r="W204" s="490" t="str">
        <f t="shared" si="19"/>
        <v/>
      </c>
      <c r="X204" s="553" t="str">
        <f t="shared" si="21"/>
        <v/>
      </c>
      <c r="Y204" s="491" t="str">
        <f t="shared" si="22"/>
        <v/>
      </c>
      <c r="Z204" s="490">
        <f t="shared" si="20"/>
        <v>0</v>
      </c>
      <c r="AA204" s="377">
        <f t="shared" si="23"/>
        <v>0</v>
      </c>
    </row>
    <row r="205" spans="2:27" x14ac:dyDescent="0.25">
      <c r="B205" s="56">
        <f>IF('3.Weekly Hours &amp; Wage Activity'!B205 &lt;&gt;"", '3.Weekly Hours &amp; Wage Activity'!B205,"")</f>
        <v>0</v>
      </c>
      <c r="C205" s="56">
        <f>IF('3.Weekly Hours &amp; Wage Activity'!C205 &lt;&gt;"", '3.Weekly Hours &amp; Wage Activity'!C205,"")</f>
        <v>0</v>
      </c>
      <c r="D205" s="57" t="str">
        <f>IF('3.Weekly Hours &amp; Wage Activity'!D205 &lt;&gt;"", '3.Weekly Hours &amp; Wage Activity'!D205,"")</f>
        <v/>
      </c>
      <c r="E205" s="56" t="str">
        <f>IF('3.Weekly Hours &amp; Wage Activity'!E205 &lt;&gt;"", '3.Weekly Hours &amp; Wage Activity'!E205,"")</f>
        <v/>
      </c>
      <c r="F205" s="353" t="str">
        <f>IF('3.Weekly Hours &amp; Wage Activity'!F205 &lt;&gt;"", '3.Weekly Hours &amp; Wage Activity'!F205,"")</f>
        <v/>
      </c>
      <c r="G205" s="58" t="str">
        <f>IF('3.Weekly Hours &amp; Wage Activity'!G205 &lt;&gt;"", '3.Weekly Hours &amp; Wage Activity'!G205,"")</f>
        <v/>
      </c>
      <c r="H205" s="58" t="str">
        <f>IF('2.Census &amp; Reference Benchmarks'!H205 = "", "", '2.Census &amp; Reference Benchmarks'!H205)</f>
        <v/>
      </c>
      <c r="I205" s="58" t="str">
        <f>IF('3.Weekly Hours &amp; Wage Activity'!H205 &lt;&gt;"", '3.Weekly Hours &amp; Wage Activity'!H205,"")</f>
        <v/>
      </c>
      <c r="J205" s="374" t="str">
        <f>IF('3.Weekly Hours &amp; Wage Activity'!I205 &lt;&gt;"", '3.Weekly Hours &amp; Wage Activity'!I205,"")</f>
        <v/>
      </c>
      <c r="K205" s="376" t="str">
        <f>IF('7.Safe Harbor Input Data &amp; Calc'!Q207 &lt;&gt; "", '7.Safe Harbor Input Data &amp; Calc'!Q207, "")</f>
        <v>No</v>
      </c>
      <c r="L205" s="59" t="str">
        <f>IF('2.Census &amp; Reference Benchmarks'!T205&lt;&gt; "",'2.Census &amp; Reference Benchmarks'!T205,"")</f>
        <v/>
      </c>
      <c r="M205" s="35">
        <f>IF('2.Census &amp; Reference Benchmarks'!M205 = "", 0,'2.Census &amp; Reference Benchmarks'!M205)</f>
        <v>0</v>
      </c>
      <c r="N205" s="366">
        <f>IF('5. Wage &amp; FTE Reductions'!BC205 = "", 0,'5. Wage &amp; FTE Reductions'!BC205)</f>
        <v>0</v>
      </c>
      <c r="O205" s="35">
        <f>IF('2.Census &amp; Reference Benchmarks'!P205 = "", 0,'2.Census &amp; Reference Benchmarks'!P205)</f>
        <v>0</v>
      </c>
      <c r="P205" s="367">
        <f>IF('5. Wage &amp; FTE Reductions'!BE205 = "", 0, '5. Wage &amp; FTE Reductions'!BE205)</f>
        <v>0</v>
      </c>
      <c r="Q205" s="60">
        <f>IF('2.Census &amp; Reference Benchmarks'!S205 = "", 0, '2.Census &amp; Reference Benchmarks'!S205)</f>
        <v>0</v>
      </c>
      <c r="R205" s="367">
        <f>IF('2.Census &amp; Reference Benchmarks'!Q205="FT",IF(OR(G205 &lt;= DATEVALUE("3/1/2020"), G205 = ""),177.14,( (IF(OR(I205 = "", I205 &gt; DATEVALUE("3/31/2020")), DATEVALUE("3/31/2020"),I205) -G205)/ 31) *177.14),IF('2.Census &amp; Reference Benchmarks'!R205="",0,'2.Census &amp; Reference Benchmarks'!R205))</f>
        <v>0</v>
      </c>
      <c r="S205" s="488" t="str">
        <f>IFERROR(IF(AND( I205 &lt; '1. Summary for SBA'!$J$7,'1. Summary for SBA'!$J$7 &lt;&gt; ""),0,IF(K205 = "Yes", 0,IF(OR(R205= "", R205 + P205+N205 = 0),"",(M205+O205+Q205)/(R205+P205+N205)))),0)</f>
        <v/>
      </c>
      <c r="T205" s="488" t="str">
        <f t="shared" si="18"/>
        <v/>
      </c>
      <c r="U205" s="488" t="str">
        <f>IF(T205 = "", "",SUM('3.Weekly Hours &amp; Wage Activity'!AI205:BF205))</f>
        <v/>
      </c>
      <c r="V205" s="489" t="str">
        <f>IF(U205 = "", "",SUM(IF(COUNTIF('3.Weekly Hours &amp; Wage Activity'!J205:Q205, "&lt;&gt;FT") = 0, COLUMNS('3.Weekly Hours &amp; Wage Activity'!J205:AG205) * 40, '3.Weekly Hours &amp; Wage Activity'!J205:AG205)))</f>
        <v/>
      </c>
      <c r="W205" s="490" t="str">
        <f t="shared" si="19"/>
        <v/>
      </c>
      <c r="X205" s="553" t="str">
        <f t="shared" si="21"/>
        <v/>
      </c>
      <c r="Y205" s="491" t="str">
        <f t="shared" si="22"/>
        <v/>
      </c>
      <c r="Z205" s="490">
        <f t="shared" si="20"/>
        <v>0</v>
      </c>
      <c r="AA205" s="377">
        <f t="shared" si="23"/>
        <v>0</v>
      </c>
    </row>
    <row r="206" spans="2:27" x14ac:dyDescent="0.25">
      <c r="B206" s="56">
        <f>IF('3.Weekly Hours &amp; Wage Activity'!B206 &lt;&gt;"", '3.Weekly Hours &amp; Wage Activity'!B206,"")</f>
        <v>0</v>
      </c>
      <c r="C206" s="56">
        <f>IF('3.Weekly Hours &amp; Wage Activity'!C206 &lt;&gt;"", '3.Weekly Hours &amp; Wage Activity'!C206,"")</f>
        <v>0</v>
      </c>
      <c r="D206" s="57" t="str">
        <f>IF('3.Weekly Hours &amp; Wage Activity'!D206 &lt;&gt;"", '3.Weekly Hours &amp; Wage Activity'!D206,"")</f>
        <v/>
      </c>
      <c r="E206" s="56" t="str">
        <f>IF('3.Weekly Hours &amp; Wage Activity'!E206 &lt;&gt;"", '3.Weekly Hours &amp; Wage Activity'!E206,"")</f>
        <v/>
      </c>
      <c r="F206" s="353" t="str">
        <f>IF('3.Weekly Hours &amp; Wage Activity'!F206 &lt;&gt;"", '3.Weekly Hours &amp; Wage Activity'!F206,"")</f>
        <v/>
      </c>
      <c r="G206" s="58" t="str">
        <f>IF('3.Weekly Hours &amp; Wage Activity'!G206 &lt;&gt;"", '3.Weekly Hours &amp; Wage Activity'!G206,"")</f>
        <v/>
      </c>
      <c r="H206" s="58" t="str">
        <f>IF('2.Census &amp; Reference Benchmarks'!H206 = "", "", '2.Census &amp; Reference Benchmarks'!H206)</f>
        <v/>
      </c>
      <c r="I206" s="58" t="str">
        <f>IF('3.Weekly Hours &amp; Wage Activity'!H206 &lt;&gt;"", '3.Weekly Hours &amp; Wage Activity'!H206,"")</f>
        <v/>
      </c>
      <c r="J206" s="374" t="str">
        <f>IF('3.Weekly Hours &amp; Wage Activity'!I206 &lt;&gt;"", '3.Weekly Hours &amp; Wage Activity'!I206,"")</f>
        <v/>
      </c>
      <c r="K206" s="376" t="str">
        <f>IF('7.Safe Harbor Input Data &amp; Calc'!Q208 &lt;&gt; "", '7.Safe Harbor Input Data &amp; Calc'!Q208, "")</f>
        <v>No</v>
      </c>
      <c r="L206" s="59" t="str">
        <f>IF('2.Census &amp; Reference Benchmarks'!T206&lt;&gt; "",'2.Census &amp; Reference Benchmarks'!T206,"")</f>
        <v/>
      </c>
      <c r="M206" s="35">
        <f>IF('2.Census &amp; Reference Benchmarks'!M206 = "", 0,'2.Census &amp; Reference Benchmarks'!M206)</f>
        <v>0</v>
      </c>
      <c r="N206" s="366">
        <f>IF('5. Wage &amp; FTE Reductions'!BC206 = "", 0,'5. Wage &amp; FTE Reductions'!BC206)</f>
        <v>0</v>
      </c>
      <c r="O206" s="35">
        <f>IF('2.Census &amp; Reference Benchmarks'!P206 = "", 0,'2.Census &amp; Reference Benchmarks'!P206)</f>
        <v>0</v>
      </c>
      <c r="P206" s="367">
        <f>IF('5. Wage &amp; FTE Reductions'!BE206 = "", 0, '5. Wage &amp; FTE Reductions'!BE206)</f>
        <v>0</v>
      </c>
      <c r="Q206" s="60">
        <f>IF('2.Census &amp; Reference Benchmarks'!S206 = "", 0, '2.Census &amp; Reference Benchmarks'!S206)</f>
        <v>0</v>
      </c>
      <c r="R206" s="367">
        <f>IF('2.Census &amp; Reference Benchmarks'!Q206="FT",IF(OR(G206 &lt;= DATEVALUE("3/1/2020"), G206 = ""),177.14,( (IF(OR(I206 = "", I206 &gt; DATEVALUE("3/31/2020")), DATEVALUE("3/31/2020"),I206) -G206)/ 31) *177.14),IF('2.Census &amp; Reference Benchmarks'!R206="",0,'2.Census &amp; Reference Benchmarks'!R206))</f>
        <v>0</v>
      </c>
      <c r="S206" s="488" t="str">
        <f>IFERROR(IF(AND( I206 &lt; '1. Summary for SBA'!$J$7,'1. Summary for SBA'!$J$7 &lt;&gt; ""),0,IF(K206 = "Yes", 0,IF(OR(R206= "", R206 + P206+N206 = 0),"",(M206+O206+Q206)/(R206+P206+N206)))),0)</f>
        <v/>
      </c>
      <c r="T206" s="488" t="str">
        <f t="shared" si="18"/>
        <v/>
      </c>
      <c r="U206" s="488" t="str">
        <f>IF(T206 = "", "",SUM('3.Weekly Hours &amp; Wage Activity'!AI206:BF206))</f>
        <v/>
      </c>
      <c r="V206" s="489" t="str">
        <f>IF(U206 = "", "",SUM(IF(COUNTIF('3.Weekly Hours &amp; Wage Activity'!J206:Q206, "&lt;&gt;FT") = 0, COLUMNS('3.Weekly Hours &amp; Wage Activity'!J206:AG206) * 40, '3.Weekly Hours &amp; Wage Activity'!J206:AG206)))</f>
        <v/>
      </c>
      <c r="W206" s="490" t="str">
        <f t="shared" si="19"/>
        <v/>
      </c>
      <c r="X206" s="553" t="str">
        <f t="shared" si="21"/>
        <v/>
      </c>
      <c r="Y206" s="491" t="str">
        <f t="shared" si="22"/>
        <v/>
      </c>
      <c r="Z206" s="490">
        <f t="shared" si="20"/>
        <v>0</v>
      </c>
      <c r="AA206" s="377">
        <f t="shared" si="23"/>
        <v>0</v>
      </c>
    </row>
    <row r="207" spans="2:27" x14ac:dyDescent="0.25">
      <c r="B207" s="56">
        <f>IF('3.Weekly Hours &amp; Wage Activity'!B207 &lt;&gt;"", '3.Weekly Hours &amp; Wage Activity'!B207,"")</f>
        <v>0</v>
      </c>
      <c r="C207" s="56">
        <f>IF('3.Weekly Hours &amp; Wage Activity'!C207 &lt;&gt;"", '3.Weekly Hours &amp; Wage Activity'!C207,"")</f>
        <v>0</v>
      </c>
      <c r="D207" s="57" t="str">
        <f>IF('3.Weekly Hours &amp; Wage Activity'!D207 &lt;&gt;"", '3.Weekly Hours &amp; Wage Activity'!D207,"")</f>
        <v/>
      </c>
      <c r="E207" s="56" t="str">
        <f>IF('3.Weekly Hours &amp; Wage Activity'!E207 &lt;&gt;"", '3.Weekly Hours &amp; Wage Activity'!E207,"")</f>
        <v/>
      </c>
      <c r="F207" s="353" t="str">
        <f>IF('3.Weekly Hours &amp; Wage Activity'!F207 &lt;&gt;"", '3.Weekly Hours &amp; Wage Activity'!F207,"")</f>
        <v/>
      </c>
      <c r="G207" s="58" t="str">
        <f>IF('3.Weekly Hours &amp; Wage Activity'!G207 &lt;&gt;"", '3.Weekly Hours &amp; Wage Activity'!G207,"")</f>
        <v/>
      </c>
      <c r="H207" s="58" t="str">
        <f>IF('2.Census &amp; Reference Benchmarks'!H207 = "", "", '2.Census &amp; Reference Benchmarks'!H207)</f>
        <v/>
      </c>
      <c r="I207" s="58" t="str">
        <f>IF('3.Weekly Hours &amp; Wage Activity'!H207 &lt;&gt;"", '3.Weekly Hours &amp; Wage Activity'!H207,"")</f>
        <v/>
      </c>
      <c r="J207" s="374" t="str">
        <f>IF('3.Weekly Hours &amp; Wage Activity'!I207 &lt;&gt;"", '3.Weekly Hours &amp; Wage Activity'!I207,"")</f>
        <v/>
      </c>
      <c r="K207" s="376" t="str">
        <f>IF('7.Safe Harbor Input Data &amp; Calc'!Q209 &lt;&gt; "", '7.Safe Harbor Input Data &amp; Calc'!Q209, "")</f>
        <v>No</v>
      </c>
      <c r="L207" s="59" t="str">
        <f>IF('2.Census &amp; Reference Benchmarks'!T207&lt;&gt; "",'2.Census &amp; Reference Benchmarks'!T207,"")</f>
        <v/>
      </c>
      <c r="M207" s="35">
        <f>IF('2.Census &amp; Reference Benchmarks'!M207 = "", 0,'2.Census &amp; Reference Benchmarks'!M207)</f>
        <v>0</v>
      </c>
      <c r="N207" s="366">
        <f>IF('5. Wage &amp; FTE Reductions'!BC207 = "", 0,'5. Wage &amp; FTE Reductions'!BC207)</f>
        <v>0</v>
      </c>
      <c r="O207" s="35">
        <f>IF('2.Census &amp; Reference Benchmarks'!P207 = "", 0,'2.Census &amp; Reference Benchmarks'!P207)</f>
        <v>0</v>
      </c>
      <c r="P207" s="367">
        <f>IF('5. Wage &amp; FTE Reductions'!BE207 = "", 0, '5. Wage &amp; FTE Reductions'!BE207)</f>
        <v>0</v>
      </c>
      <c r="Q207" s="60">
        <f>IF('2.Census &amp; Reference Benchmarks'!S207 = "", 0, '2.Census &amp; Reference Benchmarks'!S207)</f>
        <v>0</v>
      </c>
      <c r="R207" s="367">
        <f>IF('2.Census &amp; Reference Benchmarks'!Q207="FT",IF(OR(G207 &lt;= DATEVALUE("3/1/2020"), G207 = ""),177.14,( (IF(OR(I207 = "", I207 &gt; DATEVALUE("3/31/2020")), DATEVALUE("3/31/2020"),I207) -G207)/ 31) *177.14),IF('2.Census &amp; Reference Benchmarks'!R207="",0,'2.Census &amp; Reference Benchmarks'!R207))</f>
        <v>0</v>
      </c>
      <c r="S207" s="488" t="str">
        <f>IFERROR(IF(AND( I207 &lt; '1. Summary for SBA'!$J$7,'1. Summary for SBA'!$J$7 &lt;&gt; ""),0,IF(K207 = "Yes", 0,IF(OR(R207= "", R207 + P207+N207 = 0),"",(M207+O207+Q207)/(R207+P207+N207)))),0)</f>
        <v/>
      </c>
      <c r="T207" s="488" t="str">
        <f t="shared" si="18"/>
        <v/>
      </c>
      <c r="U207" s="488" t="str">
        <f>IF(T207 = "", "",SUM('3.Weekly Hours &amp; Wage Activity'!AI207:BF207))</f>
        <v/>
      </c>
      <c r="V207" s="489" t="str">
        <f>IF(U207 = "", "",SUM(IF(COUNTIF('3.Weekly Hours &amp; Wage Activity'!J207:Q207, "&lt;&gt;FT") = 0, COLUMNS('3.Weekly Hours &amp; Wage Activity'!J207:AG207) * 40, '3.Weekly Hours &amp; Wage Activity'!J207:AG207)))</f>
        <v/>
      </c>
      <c r="W207" s="490" t="str">
        <f t="shared" si="19"/>
        <v/>
      </c>
      <c r="X207" s="553" t="str">
        <f t="shared" si="21"/>
        <v/>
      </c>
      <c r="Y207" s="491" t="str">
        <f t="shared" si="22"/>
        <v/>
      </c>
      <c r="Z207" s="490">
        <f t="shared" si="20"/>
        <v>0</v>
      </c>
      <c r="AA207" s="377">
        <f t="shared" si="23"/>
        <v>0</v>
      </c>
    </row>
    <row r="208" spans="2:27" x14ac:dyDescent="0.25">
      <c r="B208" s="56">
        <f>IF('3.Weekly Hours &amp; Wage Activity'!B208 &lt;&gt;"", '3.Weekly Hours &amp; Wage Activity'!B208,"")</f>
        <v>0</v>
      </c>
      <c r="C208" s="56">
        <f>IF('3.Weekly Hours &amp; Wage Activity'!C208 &lt;&gt;"", '3.Weekly Hours &amp; Wage Activity'!C208,"")</f>
        <v>0</v>
      </c>
      <c r="D208" s="57" t="str">
        <f>IF('3.Weekly Hours &amp; Wage Activity'!D208 &lt;&gt;"", '3.Weekly Hours &amp; Wage Activity'!D208,"")</f>
        <v/>
      </c>
      <c r="E208" s="56" t="str">
        <f>IF('3.Weekly Hours &amp; Wage Activity'!E208 &lt;&gt;"", '3.Weekly Hours &amp; Wage Activity'!E208,"")</f>
        <v/>
      </c>
      <c r="F208" s="353" t="str">
        <f>IF('3.Weekly Hours &amp; Wage Activity'!F208 &lt;&gt;"", '3.Weekly Hours &amp; Wage Activity'!F208,"")</f>
        <v/>
      </c>
      <c r="G208" s="58" t="str">
        <f>IF('3.Weekly Hours &amp; Wage Activity'!G208 &lt;&gt;"", '3.Weekly Hours &amp; Wage Activity'!G208,"")</f>
        <v/>
      </c>
      <c r="H208" s="58" t="str">
        <f>IF('2.Census &amp; Reference Benchmarks'!H208 = "", "", '2.Census &amp; Reference Benchmarks'!H208)</f>
        <v/>
      </c>
      <c r="I208" s="58" t="str">
        <f>IF('3.Weekly Hours &amp; Wage Activity'!H208 &lt;&gt;"", '3.Weekly Hours &amp; Wage Activity'!H208,"")</f>
        <v/>
      </c>
      <c r="J208" s="374" t="str">
        <f>IF('3.Weekly Hours &amp; Wage Activity'!I208 &lt;&gt;"", '3.Weekly Hours &amp; Wage Activity'!I208,"")</f>
        <v/>
      </c>
      <c r="K208" s="376" t="str">
        <f>IF('7.Safe Harbor Input Data &amp; Calc'!Q210 &lt;&gt; "", '7.Safe Harbor Input Data &amp; Calc'!Q210, "")</f>
        <v>No</v>
      </c>
      <c r="L208" s="59" t="str">
        <f>IF('2.Census &amp; Reference Benchmarks'!T208&lt;&gt; "",'2.Census &amp; Reference Benchmarks'!T208,"")</f>
        <v/>
      </c>
      <c r="M208" s="35">
        <f>IF('2.Census &amp; Reference Benchmarks'!M208 = "", 0,'2.Census &amp; Reference Benchmarks'!M208)</f>
        <v>0</v>
      </c>
      <c r="N208" s="366">
        <f>IF('5. Wage &amp; FTE Reductions'!BC208 = "", 0,'5. Wage &amp; FTE Reductions'!BC208)</f>
        <v>0</v>
      </c>
      <c r="O208" s="35">
        <f>IF('2.Census &amp; Reference Benchmarks'!P208 = "", 0,'2.Census &amp; Reference Benchmarks'!P208)</f>
        <v>0</v>
      </c>
      <c r="P208" s="367">
        <f>IF('5. Wage &amp; FTE Reductions'!BE208 = "", 0, '5. Wage &amp; FTE Reductions'!BE208)</f>
        <v>0</v>
      </c>
      <c r="Q208" s="60">
        <f>IF('2.Census &amp; Reference Benchmarks'!S208 = "", 0, '2.Census &amp; Reference Benchmarks'!S208)</f>
        <v>0</v>
      </c>
      <c r="R208" s="367">
        <f>IF('2.Census &amp; Reference Benchmarks'!Q208="FT",IF(OR(G208 &lt;= DATEVALUE("3/1/2020"), G208 = ""),177.14,( (IF(OR(I208 = "", I208 &gt; DATEVALUE("3/31/2020")), DATEVALUE("3/31/2020"),I208) -G208)/ 31) *177.14),IF('2.Census &amp; Reference Benchmarks'!R208="",0,'2.Census &amp; Reference Benchmarks'!R208))</f>
        <v>0</v>
      </c>
      <c r="S208" s="488" t="str">
        <f>IFERROR(IF(AND( I208 &lt; '1. Summary for SBA'!$J$7,'1. Summary for SBA'!$J$7 &lt;&gt; ""),0,IF(K208 = "Yes", 0,IF(OR(R208= "", R208 + P208+N208 = 0),"",(M208+O208+Q208)/(R208+P208+N208)))),0)</f>
        <v/>
      </c>
      <c r="T208" s="488" t="str">
        <f t="shared" si="18"/>
        <v/>
      </c>
      <c r="U208" s="488" t="str">
        <f>IF(T208 = "", "",SUM('3.Weekly Hours &amp; Wage Activity'!AI208:BF208))</f>
        <v/>
      </c>
      <c r="V208" s="489" t="str">
        <f>IF(U208 = "", "",SUM(IF(COUNTIF('3.Weekly Hours &amp; Wage Activity'!J208:Q208, "&lt;&gt;FT") = 0, COLUMNS('3.Weekly Hours &amp; Wage Activity'!J208:AG208) * 40, '3.Weekly Hours &amp; Wage Activity'!J208:AG208)))</f>
        <v/>
      </c>
      <c r="W208" s="490" t="str">
        <f t="shared" si="19"/>
        <v/>
      </c>
      <c r="X208" s="553" t="str">
        <f t="shared" si="21"/>
        <v/>
      </c>
      <c r="Y208" s="491" t="str">
        <f t="shared" si="22"/>
        <v/>
      </c>
      <c r="Z208" s="490">
        <f t="shared" si="20"/>
        <v>0</v>
      </c>
      <c r="AA208" s="377">
        <f t="shared" si="23"/>
        <v>0</v>
      </c>
    </row>
    <row r="209" spans="2:27" x14ac:dyDescent="0.25">
      <c r="B209" s="56">
        <f>IF('3.Weekly Hours &amp; Wage Activity'!B209 &lt;&gt;"", '3.Weekly Hours &amp; Wage Activity'!B209,"")</f>
        <v>0</v>
      </c>
      <c r="C209" s="56">
        <f>IF('3.Weekly Hours &amp; Wage Activity'!C209 &lt;&gt;"", '3.Weekly Hours &amp; Wage Activity'!C209,"")</f>
        <v>0</v>
      </c>
      <c r="D209" s="57" t="str">
        <f>IF('3.Weekly Hours &amp; Wage Activity'!D209 &lt;&gt;"", '3.Weekly Hours &amp; Wage Activity'!D209,"")</f>
        <v/>
      </c>
      <c r="E209" s="56" t="str">
        <f>IF('3.Weekly Hours &amp; Wage Activity'!E209 &lt;&gt;"", '3.Weekly Hours &amp; Wage Activity'!E209,"")</f>
        <v/>
      </c>
      <c r="F209" s="353" t="str">
        <f>IF('3.Weekly Hours &amp; Wage Activity'!F209 &lt;&gt;"", '3.Weekly Hours &amp; Wage Activity'!F209,"")</f>
        <v/>
      </c>
      <c r="G209" s="58" t="str">
        <f>IF('3.Weekly Hours &amp; Wage Activity'!G209 &lt;&gt;"", '3.Weekly Hours &amp; Wage Activity'!G209,"")</f>
        <v/>
      </c>
      <c r="H209" s="58" t="str">
        <f>IF('2.Census &amp; Reference Benchmarks'!H209 = "", "", '2.Census &amp; Reference Benchmarks'!H209)</f>
        <v/>
      </c>
      <c r="I209" s="58" t="str">
        <f>IF('3.Weekly Hours &amp; Wage Activity'!H209 &lt;&gt;"", '3.Weekly Hours &amp; Wage Activity'!H209,"")</f>
        <v/>
      </c>
      <c r="J209" s="374" t="str">
        <f>IF('3.Weekly Hours &amp; Wage Activity'!I209 &lt;&gt;"", '3.Weekly Hours &amp; Wage Activity'!I209,"")</f>
        <v/>
      </c>
      <c r="K209" s="376" t="str">
        <f>IF('7.Safe Harbor Input Data &amp; Calc'!Q211 &lt;&gt; "", '7.Safe Harbor Input Data &amp; Calc'!Q211, "")</f>
        <v>No</v>
      </c>
      <c r="L209" s="59" t="str">
        <f>IF('2.Census &amp; Reference Benchmarks'!T209&lt;&gt; "",'2.Census &amp; Reference Benchmarks'!T209,"")</f>
        <v/>
      </c>
      <c r="M209" s="35">
        <f>IF('2.Census &amp; Reference Benchmarks'!M209 = "", 0,'2.Census &amp; Reference Benchmarks'!M209)</f>
        <v>0</v>
      </c>
      <c r="N209" s="366">
        <f>IF('5. Wage &amp; FTE Reductions'!BC209 = "", 0,'5. Wage &amp; FTE Reductions'!BC209)</f>
        <v>0</v>
      </c>
      <c r="O209" s="35">
        <f>IF('2.Census &amp; Reference Benchmarks'!P209 = "", 0,'2.Census &amp; Reference Benchmarks'!P209)</f>
        <v>0</v>
      </c>
      <c r="P209" s="367">
        <f>IF('5. Wage &amp; FTE Reductions'!BE209 = "", 0, '5. Wage &amp; FTE Reductions'!BE209)</f>
        <v>0</v>
      </c>
      <c r="Q209" s="60">
        <f>IF('2.Census &amp; Reference Benchmarks'!S209 = "", 0, '2.Census &amp; Reference Benchmarks'!S209)</f>
        <v>0</v>
      </c>
      <c r="R209" s="367">
        <f>IF('2.Census &amp; Reference Benchmarks'!Q209="FT",IF(OR(G209 &lt;= DATEVALUE("3/1/2020"), G209 = ""),177.14,( (IF(OR(I209 = "", I209 &gt; DATEVALUE("3/31/2020")), DATEVALUE("3/31/2020"),I209) -G209)/ 31) *177.14),IF('2.Census &amp; Reference Benchmarks'!R209="",0,'2.Census &amp; Reference Benchmarks'!R209))</f>
        <v>0</v>
      </c>
      <c r="S209" s="488" t="str">
        <f>IFERROR(IF(AND( I209 &lt; '1. Summary for SBA'!$J$7,'1. Summary for SBA'!$J$7 &lt;&gt; ""),0,IF(K209 = "Yes", 0,IF(OR(R209= "", R209 + P209+N209 = 0),"",(M209+O209+Q209)/(R209+P209+N209)))),0)</f>
        <v/>
      </c>
      <c r="T209" s="488" t="str">
        <f t="shared" si="18"/>
        <v/>
      </c>
      <c r="U209" s="488" t="str">
        <f>IF(T209 = "", "",SUM('3.Weekly Hours &amp; Wage Activity'!AI209:BF209))</f>
        <v/>
      </c>
      <c r="V209" s="489" t="str">
        <f>IF(U209 = "", "",SUM(IF(COUNTIF('3.Weekly Hours &amp; Wage Activity'!J209:Q209, "&lt;&gt;FT") = 0, COLUMNS('3.Weekly Hours &amp; Wage Activity'!J209:AG209) * 40, '3.Weekly Hours &amp; Wage Activity'!J209:AG209)))</f>
        <v/>
      </c>
      <c r="W209" s="490" t="str">
        <f t="shared" si="19"/>
        <v/>
      </c>
      <c r="X209" s="553" t="str">
        <f t="shared" si="21"/>
        <v/>
      </c>
      <c r="Y209" s="491" t="str">
        <f t="shared" si="22"/>
        <v/>
      </c>
      <c r="Z209" s="490">
        <f t="shared" si="20"/>
        <v>0</v>
      </c>
      <c r="AA209" s="377">
        <f t="shared" si="23"/>
        <v>0</v>
      </c>
    </row>
    <row r="210" spans="2:27" x14ac:dyDescent="0.25">
      <c r="B210" s="56">
        <f>IF('3.Weekly Hours &amp; Wage Activity'!B210 &lt;&gt;"", '3.Weekly Hours &amp; Wage Activity'!B210,"")</f>
        <v>0</v>
      </c>
      <c r="C210" s="56">
        <f>IF('3.Weekly Hours &amp; Wage Activity'!C210 &lt;&gt;"", '3.Weekly Hours &amp; Wage Activity'!C210,"")</f>
        <v>0</v>
      </c>
      <c r="D210" s="57" t="str">
        <f>IF('3.Weekly Hours &amp; Wage Activity'!D210 &lt;&gt;"", '3.Weekly Hours &amp; Wage Activity'!D210,"")</f>
        <v/>
      </c>
      <c r="E210" s="56" t="str">
        <f>IF('3.Weekly Hours &amp; Wage Activity'!E210 &lt;&gt;"", '3.Weekly Hours &amp; Wage Activity'!E210,"")</f>
        <v/>
      </c>
      <c r="F210" s="353" t="str">
        <f>IF('3.Weekly Hours &amp; Wage Activity'!F210 &lt;&gt;"", '3.Weekly Hours &amp; Wage Activity'!F210,"")</f>
        <v/>
      </c>
      <c r="G210" s="58" t="str">
        <f>IF('3.Weekly Hours &amp; Wage Activity'!G210 &lt;&gt;"", '3.Weekly Hours &amp; Wage Activity'!G210,"")</f>
        <v/>
      </c>
      <c r="H210" s="58" t="str">
        <f>IF('2.Census &amp; Reference Benchmarks'!H210 = "", "", '2.Census &amp; Reference Benchmarks'!H210)</f>
        <v/>
      </c>
      <c r="I210" s="58" t="str">
        <f>IF('3.Weekly Hours &amp; Wage Activity'!H210 &lt;&gt;"", '3.Weekly Hours &amp; Wage Activity'!H210,"")</f>
        <v/>
      </c>
      <c r="J210" s="374" t="str">
        <f>IF('3.Weekly Hours &amp; Wage Activity'!I210 &lt;&gt;"", '3.Weekly Hours &amp; Wage Activity'!I210,"")</f>
        <v/>
      </c>
      <c r="K210" s="376" t="str">
        <f>IF('7.Safe Harbor Input Data &amp; Calc'!Q212 &lt;&gt; "", '7.Safe Harbor Input Data &amp; Calc'!Q212, "")</f>
        <v>No</v>
      </c>
      <c r="L210" s="59" t="str">
        <f>IF('2.Census &amp; Reference Benchmarks'!T210&lt;&gt; "",'2.Census &amp; Reference Benchmarks'!T210,"")</f>
        <v/>
      </c>
      <c r="M210" s="35">
        <f>IF('2.Census &amp; Reference Benchmarks'!M210 = "", 0,'2.Census &amp; Reference Benchmarks'!M210)</f>
        <v>0</v>
      </c>
      <c r="N210" s="366">
        <f>IF('5. Wage &amp; FTE Reductions'!BC210 = "", 0,'5. Wage &amp; FTE Reductions'!BC210)</f>
        <v>0</v>
      </c>
      <c r="O210" s="35">
        <f>IF('2.Census &amp; Reference Benchmarks'!P210 = "", 0,'2.Census &amp; Reference Benchmarks'!P210)</f>
        <v>0</v>
      </c>
      <c r="P210" s="367">
        <f>IF('5. Wage &amp; FTE Reductions'!BE210 = "", 0, '5. Wage &amp; FTE Reductions'!BE210)</f>
        <v>0</v>
      </c>
      <c r="Q210" s="60">
        <f>IF('2.Census &amp; Reference Benchmarks'!S210 = "", 0, '2.Census &amp; Reference Benchmarks'!S210)</f>
        <v>0</v>
      </c>
      <c r="R210" s="367">
        <f>IF('2.Census &amp; Reference Benchmarks'!Q210="FT",IF(OR(G210 &lt;= DATEVALUE("3/1/2020"), G210 = ""),177.14,( (IF(OR(I210 = "", I210 &gt; DATEVALUE("3/31/2020")), DATEVALUE("3/31/2020"),I210) -G210)/ 31) *177.14),IF('2.Census &amp; Reference Benchmarks'!R210="",0,'2.Census &amp; Reference Benchmarks'!R210))</f>
        <v>0</v>
      </c>
      <c r="S210" s="488" t="str">
        <f>IFERROR(IF(AND( I210 &lt; '1. Summary for SBA'!$J$7,'1. Summary for SBA'!$J$7 &lt;&gt; ""),0,IF(K210 = "Yes", 0,IF(OR(R210= "", R210 + P210+N210 = 0),"",(M210+O210+Q210)/(R210+P210+N210)))),0)</f>
        <v/>
      </c>
      <c r="T210" s="488" t="str">
        <f t="shared" si="18"/>
        <v/>
      </c>
      <c r="U210" s="488" t="str">
        <f>IF(T210 = "", "",SUM('3.Weekly Hours &amp; Wage Activity'!AI210:BF210))</f>
        <v/>
      </c>
      <c r="V210" s="489" t="str">
        <f>IF(U210 = "", "",SUM(IF(COUNTIF('3.Weekly Hours &amp; Wage Activity'!J210:Q210, "&lt;&gt;FT") = 0, COLUMNS('3.Weekly Hours &amp; Wage Activity'!J210:AG210) * 40, '3.Weekly Hours &amp; Wage Activity'!J210:AG210)))</f>
        <v/>
      </c>
      <c r="W210" s="490" t="str">
        <f t="shared" si="19"/>
        <v/>
      </c>
      <c r="X210" s="553" t="str">
        <f t="shared" si="21"/>
        <v/>
      </c>
      <c r="Y210" s="491" t="str">
        <f t="shared" si="22"/>
        <v/>
      </c>
      <c r="Z210" s="490">
        <f t="shared" si="20"/>
        <v>0</v>
      </c>
      <c r="AA210" s="377">
        <f t="shared" si="23"/>
        <v>0</v>
      </c>
    </row>
    <row r="211" spans="2:27" x14ac:dyDescent="0.25">
      <c r="B211" s="56">
        <f>IF('3.Weekly Hours &amp; Wage Activity'!B211 &lt;&gt;"", '3.Weekly Hours &amp; Wage Activity'!B211,"")</f>
        <v>0</v>
      </c>
      <c r="C211" s="56">
        <f>IF('3.Weekly Hours &amp; Wage Activity'!C211 &lt;&gt;"", '3.Weekly Hours &amp; Wage Activity'!C211,"")</f>
        <v>0</v>
      </c>
      <c r="D211" s="57" t="str">
        <f>IF('3.Weekly Hours &amp; Wage Activity'!D211 &lt;&gt;"", '3.Weekly Hours &amp; Wage Activity'!D211,"")</f>
        <v/>
      </c>
      <c r="E211" s="56" t="str">
        <f>IF('3.Weekly Hours &amp; Wage Activity'!E211 &lt;&gt;"", '3.Weekly Hours &amp; Wage Activity'!E211,"")</f>
        <v/>
      </c>
      <c r="F211" s="353" t="str">
        <f>IF('3.Weekly Hours &amp; Wage Activity'!F211 &lt;&gt;"", '3.Weekly Hours &amp; Wage Activity'!F211,"")</f>
        <v/>
      </c>
      <c r="G211" s="58" t="str">
        <f>IF('3.Weekly Hours &amp; Wage Activity'!G211 &lt;&gt;"", '3.Weekly Hours &amp; Wage Activity'!G211,"")</f>
        <v/>
      </c>
      <c r="H211" s="58" t="str">
        <f>IF('2.Census &amp; Reference Benchmarks'!H211 = "", "", '2.Census &amp; Reference Benchmarks'!H211)</f>
        <v/>
      </c>
      <c r="I211" s="58" t="str">
        <f>IF('3.Weekly Hours &amp; Wage Activity'!H211 &lt;&gt;"", '3.Weekly Hours &amp; Wage Activity'!H211,"")</f>
        <v/>
      </c>
      <c r="J211" s="374" t="str">
        <f>IF('3.Weekly Hours &amp; Wage Activity'!I211 &lt;&gt;"", '3.Weekly Hours &amp; Wage Activity'!I211,"")</f>
        <v/>
      </c>
      <c r="K211" s="376" t="str">
        <f>IF('7.Safe Harbor Input Data &amp; Calc'!Q213 &lt;&gt; "", '7.Safe Harbor Input Data &amp; Calc'!Q213, "")</f>
        <v>No</v>
      </c>
      <c r="L211" s="59" t="str">
        <f>IF('2.Census &amp; Reference Benchmarks'!T211&lt;&gt; "",'2.Census &amp; Reference Benchmarks'!T211,"")</f>
        <v/>
      </c>
      <c r="M211" s="35">
        <f>IF('2.Census &amp; Reference Benchmarks'!M211 = "", 0,'2.Census &amp; Reference Benchmarks'!M211)</f>
        <v>0</v>
      </c>
      <c r="N211" s="366">
        <f>IF('5. Wage &amp; FTE Reductions'!BC211 = "", 0,'5. Wage &amp; FTE Reductions'!BC211)</f>
        <v>0</v>
      </c>
      <c r="O211" s="35">
        <f>IF('2.Census &amp; Reference Benchmarks'!P211 = "", 0,'2.Census &amp; Reference Benchmarks'!P211)</f>
        <v>0</v>
      </c>
      <c r="P211" s="367">
        <f>IF('5. Wage &amp; FTE Reductions'!BE211 = "", 0, '5. Wage &amp; FTE Reductions'!BE211)</f>
        <v>0</v>
      </c>
      <c r="Q211" s="60">
        <f>IF('2.Census &amp; Reference Benchmarks'!S211 = "", 0, '2.Census &amp; Reference Benchmarks'!S211)</f>
        <v>0</v>
      </c>
      <c r="R211" s="367">
        <f>IF('2.Census &amp; Reference Benchmarks'!Q211="FT",IF(OR(G211 &lt;= DATEVALUE("3/1/2020"), G211 = ""),177.14,( (IF(OR(I211 = "", I211 &gt; DATEVALUE("3/31/2020")), DATEVALUE("3/31/2020"),I211) -G211)/ 31) *177.14),IF('2.Census &amp; Reference Benchmarks'!R211="",0,'2.Census &amp; Reference Benchmarks'!R211))</f>
        <v>0</v>
      </c>
      <c r="S211" s="488" t="str">
        <f>IFERROR(IF(AND( I211 &lt; '1. Summary for SBA'!$J$7,'1. Summary for SBA'!$J$7 &lt;&gt; ""),0,IF(K211 = "Yes", 0,IF(OR(R211= "", R211 + P211+N211 = 0),"",(M211+O211+Q211)/(R211+P211+N211)))),0)</f>
        <v/>
      </c>
      <c r="T211" s="488" t="str">
        <f t="shared" si="18"/>
        <v/>
      </c>
      <c r="U211" s="488" t="str">
        <f>IF(T211 = "", "",SUM('3.Weekly Hours &amp; Wage Activity'!AI211:BF211))</f>
        <v/>
      </c>
      <c r="V211" s="489" t="str">
        <f>IF(U211 = "", "",SUM(IF(COUNTIF('3.Weekly Hours &amp; Wage Activity'!J211:Q211, "&lt;&gt;FT") = 0, COLUMNS('3.Weekly Hours &amp; Wage Activity'!J211:AG211) * 40, '3.Weekly Hours &amp; Wage Activity'!J211:AG211)))</f>
        <v/>
      </c>
      <c r="W211" s="490" t="str">
        <f t="shared" si="19"/>
        <v/>
      </c>
      <c r="X211" s="553" t="str">
        <f t="shared" si="21"/>
        <v/>
      </c>
      <c r="Y211" s="491" t="str">
        <f t="shared" si="22"/>
        <v/>
      </c>
      <c r="Z211" s="490">
        <f t="shared" si="20"/>
        <v>0</v>
      </c>
      <c r="AA211" s="377">
        <f t="shared" si="23"/>
        <v>0</v>
      </c>
    </row>
    <row r="212" spans="2:27" x14ac:dyDescent="0.25">
      <c r="B212" s="56">
        <f>IF('3.Weekly Hours &amp; Wage Activity'!B212 &lt;&gt;"", '3.Weekly Hours &amp; Wage Activity'!B212,"")</f>
        <v>0</v>
      </c>
      <c r="C212" s="56">
        <f>IF('3.Weekly Hours &amp; Wage Activity'!C212 &lt;&gt;"", '3.Weekly Hours &amp; Wage Activity'!C212,"")</f>
        <v>0</v>
      </c>
      <c r="D212" s="57" t="str">
        <f>IF('3.Weekly Hours &amp; Wage Activity'!D212 &lt;&gt;"", '3.Weekly Hours &amp; Wage Activity'!D212,"")</f>
        <v/>
      </c>
      <c r="E212" s="56" t="str">
        <f>IF('3.Weekly Hours &amp; Wage Activity'!E212 &lt;&gt;"", '3.Weekly Hours &amp; Wage Activity'!E212,"")</f>
        <v/>
      </c>
      <c r="F212" s="353" t="str">
        <f>IF('3.Weekly Hours &amp; Wage Activity'!F212 &lt;&gt;"", '3.Weekly Hours &amp; Wage Activity'!F212,"")</f>
        <v/>
      </c>
      <c r="G212" s="58" t="str">
        <f>IF('3.Weekly Hours &amp; Wage Activity'!G212 &lt;&gt;"", '3.Weekly Hours &amp; Wage Activity'!G212,"")</f>
        <v/>
      </c>
      <c r="H212" s="58" t="str">
        <f>IF('2.Census &amp; Reference Benchmarks'!H212 = "", "", '2.Census &amp; Reference Benchmarks'!H212)</f>
        <v/>
      </c>
      <c r="I212" s="58" t="str">
        <f>IF('3.Weekly Hours &amp; Wage Activity'!H212 &lt;&gt;"", '3.Weekly Hours &amp; Wage Activity'!H212,"")</f>
        <v/>
      </c>
      <c r="J212" s="374" t="str">
        <f>IF('3.Weekly Hours &amp; Wage Activity'!I212 &lt;&gt;"", '3.Weekly Hours &amp; Wage Activity'!I212,"")</f>
        <v/>
      </c>
      <c r="K212" s="376" t="str">
        <f>IF('7.Safe Harbor Input Data &amp; Calc'!Q214 &lt;&gt; "", '7.Safe Harbor Input Data &amp; Calc'!Q214, "")</f>
        <v>No</v>
      </c>
      <c r="L212" s="59" t="str">
        <f>IF('2.Census &amp; Reference Benchmarks'!T212&lt;&gt; "",'2.Census &amp; Reference Benchmarks'!T212,"")</f>
        <v/>
      </c>
      <c r="M212" s="35">
        <f>IF('2.Census &amp; Reference Benchmarks'!M212 = "", 0,'2.Census &amp; Reference Benchmarks'!M212)</f>
        <v>0</v>
      </c>
      <c r="N212" s="366">
        <f>IF('5. Wage &amp; FTE Reductions'!BC212 = "", 0,'5. Wage &amp; FTE Reductions'!BC212)</f>
        <v>0</v>
      </c>
      <c r="O212" s="35">
        <f>IF('2.Census &amp; Reference Benchmarks'!P212 = "", 0,'2.Census &amp; Reference Benchmarks'!P212)</f>
        <v>0</v>
      </c>
      <c r="P212" s="367">
        <f>IF('5. Wage &amp; FTE Reductions'!BE212 = "", 0, '5. Wage &amp; FTE Reductions'!BE212)</f>
        <v>0</v>
      </c>
      <c r="Q212" s="60">
        <f>IF('2.Census &amp; Reference Benchmarks'!S212 = "", 0, '2.Census &amp; Reference Benchmarks'!S212)</f>
        <v>0</v>
      </c>
      <c r="R212" s="367">
        <f>IF('2.Census &amp; Reference Benchmarks'!Q212="FT",IF(OR(G212 &lt;= DATEVALUE("3/1/2020"), G212 = ""),177.14,( (IF(OR(I212 = "", I212 &gt; DATEVALUE("3/31/2020")), DATEVALUE("3/31/2020"),I212) -G212)/ 31) *177.14),IF('2.Census &amp; Reference Benchmarks'!R212="",0,'2.Census &amp; Reference Benchmarks'!R212))</f>
        <v>0</v>
      </c>
      <c r="S212" s="488" t="str">
        <f>IFERROR(IF(AND( I212 &lt; '1. Summary for SBA'!$J$7,'1. Summary for SBA'!$J$7 &lt;&gt; ""),0,IF(K212 = "Yes", 0,IF(OR(R212= "", R212 + P212+N212 = 0),"",(M212+O212+Q212)/(R212+P212+N212)))),0)</f>
        <v/>
      </c>
      <c r="T212" s="488" t="str">
        <f t="shared" si="18"/>
        <v/>
      </c>
      <c r="U212" s="488" t="str">
        <f>IF(T212 = "", "",SUM('3.Weekly Hours &amp; Wage Activity'!AI212:BF212))</f>
        <v/>
      </c>
      <c r="V212" s="489" t="str">
        <f>IF(U212 = "", "",SUM(IF(COUNTIF('3.Weekly Hours &amp; Wage Activity'!J212:Q212, "&lt;&gt;FT") = 0, COLUMNS('3.Weekly Hours &amp; Wage Activity'!J212:AG212) * 40, '3.Weekly Hours &amp; Wage Activity'!J212:AG212)))</f>
        <v/>
      </c>
      <c r="W212" s="490" t="str">
        <f t="shared" si="19"/>
        <v/>
      </c>
      <c r="X212" s="553" t="str">
        <f t="shared" si="21"/>
        <v/>
      </c>
      <c r="Y212" s="491" t="str">
        <f t="shared" si="22"/>
        <v/>
      </c>
      <c r="Z212" s="490">
        <f t="shared" si="20"/>
        <v>0</v>
      </c>
      <c r="AA212" s="377">
        <f t="shared" si="23"/>
        <v>0</v>
      </c>
    </row>
    <row r="213" spans="2:27" x14ac:dyDescent="0.25">
      <c r="B213" s="56">
        <f>IF('3.Weekly Hours &amp; Wage Activity'!B213 &lt;&gt;"", '3.Weekly Hours &amp; Wage Activity'!B213,"")</f>
        <v>0</v>
      </c>
      <c r="C213" s="56">
        <f>IF('3.Weekly Hours &amp; Wage Activity'!C213 &lt;&gt;"", '3.Weekly Hours &amp; Wage Activity'!C213,"")</f>
        <v>0</v>
      </c>
      <c r="D213" s="57" t="str">
        <f>IF('3.Weekly Hours &amp; Wage Activity'!D213 &lt;&gt;"", '3.Weekly Hours &amp; Wage Activity'!D213,"")</f>
        <v/>
      </c>
      <c r="E213" s="56" t="str">
        <f>IF('3.Weekly Hours &amp; Wage Activity'!E213 &lt;&gt;"", '3.Weekly Hours &amp; Wage Activity'!E213,"")</f>
        <v/>
      </c>
      <c r="F213" s="353" t="str">
        <f>IF('3.Weekly Hours &amp; Wage Activity'!F213 &lt;&gt;"", '3.Weekly Hours &amp; Wage Activity'!F213,"")</f>
        <v/>
      </c>
      <c r="G213" s="58" t="str">
        <f>IF('3.Weekly Hours &amp; Wage Activity'!G213 &lt;&gt;"", '3.Weekly Hours &amp; Wage Activity'!G213,"")</f>
        <v/>
      </c>
      <c r="H213" s="58" t="str">
        <f>IF('2.Census &amp; Reference Benchmarks'!H213 = "", "", '2.Census &amp; Reference Benchmarks'!H213)</f>
        <v/>
      </c>
      <c r="I213" s="58" t="str">
        <f>IF('3.Weekly Hours &amp; Wage Activity'!H213 &lt;&gt;"", '3.Weekly Hours &amp; Wage Activity'!H213,"")</f>
        <v/>
      </c>
      <c r="J213" s="374" t="str">
        <f>IF('3.Weekly Hours &amp; Wage Activity'!I213 &lt;&gt;"", '3.Weekly Hours &amp; Wage Activity'!I213,"")</f>
        <v/>
      </c>
      <c r="K213" s="376" t="str">
        <f>IF('7.Safe Harbor Input Data &amp; Calc'!Q215 &lt;&gt; "", '7.Safe Harbor Input Data &amp; Calc'!Q215, "")</f>
        <v>No</v>
      </c>
      <c r="L213" s="59" t="str">
        <f>IF('2.Census &amp; Reference Benchmarks'!T213&lt;&gt; "",'2.Census &amp; Reference Benchmarks'!T213,"")</f>
        <v/>
      </c>
      <c r="M213" s="35">
        <f>IF('2.Census &amp; Reference Benchmarks'!M213 = "", 0,'2.Census &amp; Reference Benchmarks'!M213)</f>
        <v>0</v>
      </c>
      <c r="N213" s="366">
        <f>IF('5. Wage &amp; FTE Reductions'!BC213 = "", 0,'5. Wage &amp; FTE Reductions'!BC213)</f>
        <v>0</v>
      </c>
      <c r="O213" s="35">
        <f>IF('2.Census &amp; Reference Benchmarks'!P213 = "", 0,'2.Census &amp; Reference Benchmarks'!P213)</f>
        <v>0</v>
      </c>
      <c r="P213" s="367">
        <f>IF('5. Wage &amp; FTE Reductions'!BE213 = "", 0, '5. Wage &amp; FTE Reductions'!BE213)</f>
        <v>0</v>
      </c>
      <c r="Q213" s="60">
        <f>IF('2.Census &amp; Reference Benchmarks'!S213 = "", 0, '2.Census &amp; Reference Benchmarks'!S213)</f>
        <v>0</v>
      </c>
      <c r="R213" s="367">
        <f>IF('2.Census &amp; Reference Benchmarks'!Q213="FT",IF(OR(G213 &lt;= DATEVALUE("3/1/2020"), G213 = ""),177.14,( (IF(OR(I213 = "", I213 &gt; DATEVALUE("3/31/2020")), DATEVALUE("3/31/2020"),I213) -G213)/ 31) *177.14),IF('2.Census &amp; Reference Benchmarks'!R213="",0,'2.Census &amp; Reference Benchmarks'!R213))</f>
        <v>0</v>
      </c>
      <c r="S213" s="488" t="str">
        <f>IFERROR(IF(AND( I213 &lt; '1. Summary for SBA'!$J$7,'1. Summary for SBA'!$J$7 &lt;&gt; ""),0,IF(K213 = "Yes", 0,IF(OR(R213= "", R213 + P213+N213 = 0),"",(M213+O213+Q213)/(R213+P213+N213)))),0)</f>
        <v/>
      </c>
      <c r="T213" s="488" t="str">
        <f t="shared" si="18"/>
        <v/>
      </c>
      <c r="U213" s="488" t="str">
        <f>IF(T213 = "", "",SUM('3.Weekly Hours &amp; Wage Activity'!AI213:BF213))</f>
        <v/>
      </c>
      <c r="V213" s="489" t="str">
        <f>IF(U213 = "", "",SUM(IF(COUNTIF('3.Weekly Hours &amp; Wage Activity'!J213:Q213, "&lt;&gt;FT") = 0, COLUMNS('3.Weekly Hours &amp; Wage Activity'!J213:AG213) * 40, '3.Weekly Hours &amp; Wage Activity'!J213:AG213)))</f>
        <v/>
      </c>
      <c r="W213" s="490" t="str">
        <f t="shared" si="19"/>
        <v/>
      </c>
      <c r="X213" s="553" t="str">
        <f t="shared" si="21"/>
        <v/>
      </c>
      <c r="Y213" s="491" t="str">
        <f t="shared" si="22"/>
        <v/>
      </c>
      <c r="Z213" s="490">
        <f t="shared" si="20"/>
        <v>0</v>
      </c>
      <c r="AA213" s="377">
        <f t="shared" si="23"/>
        <v>0</v>
      </c>
    </row>
    <row r="214" spans="2:27" x14ac:dyDescent="0.25">
      <c r="B214" s="56">
        <f>IF('3.Weekly Hours &amp; Wage Activity'!B214 &lt;&gt;"", '3.Weekly Hours &amp; Wage Activity'!B214,"")</f>
        <v>0</v>
      </c>
      <c r="C214" s="56">
        <f>IF('3.Weekly Hours &amp; Wage Activity'!C214 &lt;&gt;"", '3.Weekly Hours &amp; Wage Activity'!C214,"")</f>
        <v>0</v>
      </c>
      <c r="D214" s="57" t="str">
        <f>IF('3.Weekly Hours &amp; Wage Activity'!D214 &lt;&gt;"", '3.Weekly Hours &amp; Wage Activity'!D214,"")</f>
        <v/>
      </c>
      <c r="E214" s="56" t="str">
        <f>IF('3.Weekly Hours &amp; Wage Activity'!E214 &lt;&gt;"", '3.Weekly Hours &amp; Wage Activity'!E214,"")</f>
        <v/>
      </c>
      <c r="F214" s="353" t="str">
        <f>IF('3.Weekly Hours &amp; Wage Activity'!F214 &lt;&gt;"", '3.Weekly Hours &amp; Wage Activity'!F214,"")</f>
        <v/>
      </c>
      <c r="G214" s="58" t="str">
        <f>IF('3.Weekly Hours &amp; Wage Activity'!G214 &lt;&gt;"", '3.Weekly Hours &amp; Wage Activity'!G214,"")</f>
        <v/>
      </c>
      <c r="H214" s="58" t="str">
        <f>IF('2.Census &amp; Reference Benchmarks'!H214 = "", "", '2.Census &amp; Reference Benchmarks'!H214)</f>
        <v/>
      </c>
      <c r="I214" s="58" t="str">
        <f>IF('3.Weekly Hours &amp; Wage Activity'!H214 &lt;&gt;"", '3.Weekly Hours &amp; Wage Activity'!H214,"")</f>
        <v/>
      </c>
      <c r="J214" s="374" t="str">
        <f>IF('3.Weekly Hours &amp; Wage Activity'!I214 &lt;&gt;"", '3.Weekly Hours &amp; Wage Activity'!I214,"")</f>
        <v/>
      </c>
      <c r="K214" s="376" t="str">
        <f>IF('7.Safe Harbor Input Data &amp; Calc'!Q216 &lt;&gt; "", '7.Safe Harbor Input Data &amp; Calc'!Q216, "")</f>
        <v>No</v>
      </c>
      <c r="L214" s="59" t="str">
        <f>IF('2.Census &amp; Reference Benchmarks'!T214&lt;&gt; "",'2.Census &amp; Reference Benchmarks'!T214,"")</f>
        <v/>
      </c>
      <c r="M214" s="35">
        <f>IF('2.Census &amp; Reference Benchmarks'!M214 = "", 0,'2.Census &amp; Reference Benchmarks'!M214)</f>
        <v>0</v>
      </c>
      <c r="N214" s="366">
        <f>IF('5. Wage &amp; FTE Reductions'!BC214 = "", 0,'5. Wage &amp; FTE Reductions'!BC214)</f>
        <v>0</v>
      </c>
      <c r="O214" s="35">
        <f>IF('2.Census &amp; Reference Benchmarks'!P214 = "", 0,'2.Census &amp; Reference Benchmarks'!P214)</f>
        <v>0</v>
      </c>
      <c r="P214" s="367">
        <f>IF('5. Wage &amp; FTE Reductions'!BE214 = "", 0, '5. Wage &amp; FTE Reductions'!BE214)</f>
        <v>0</v>
      </c>
      <c r="Q214" s="60">
        <f>IF('2.Census &amp; Reference Benchmarks'!S214 = "", 0, '2.Census &amp; Reference Benchmarks'!S214)</f>
        <v>0</v>
      </c>
      <c r="R214" s="367">
        <f>IF('2.Census &amp; Reference Benchmarks'!Q214="FT",IF(OR(G214 &lt;= DATEVALUE("3/1/2020"), G214 = ""),177.14,( (IF(OR(I214 = "", I214 &gt; DATEVALUE("3/31/2020")), DATEVALUE("3/31/2020"),I214) -G214)/ 31) *177.14),IF('2.Census &amp; Reference Benchmarks'!R214="",0,'2.Census &amp; Reference Benchmarks'!R214))</f>
        <v>0</v>
      </c>
      <c r="S214" s="488" t="str">
        <f>IFERROR(IF(AND( I214 &lt; '1. Summary for SBA'!$J$7,'1. Summary for SBA'!$J$7 &lt;&gt; ""),0,IF(K214 = "Yes", 0,IF(OR(R214= "", R214 + P214+N214 = 0),"",(M214+O214+Q214)/(R214+P214+N214)))),0)</f>
        <v/>
      </c>
      <c r="T214" s="488" t="str">
        <f t="shared" si="18"/>
        <v/>
      </c>
      <c r="U214" s="488" t="str">
        <f>IF(T214 = "", "",SUM('3.Weekly Hours &amp; Wage Activity'!AI214:BF214))</f>
        <v/>
      </c>
      <c r="V214" s="489" t="str">
        <f>IF(U214 = "", "",SUM(IF(COUNTIF('3.Weekly Hours &amp; Wage Activity'!J214:Q214, "&lt;&gt;FT") = 0, COLUMNS('3.Weekly Hours &amp; Wage Activity'!J214:AG214) * 40, '3.Weekly Hours &amp; Wage Activity'!J214:AG214)))</f>
        <v/>
      </c>
      <c r="W214" s="490" t="str">
        <f t="shared" si="19"/>
        <v/>
      </c>
      <c r="X214" s="553" t="str">
        <f t="shared" si="21"/>
        <v/>
      </c>
      <c r="Y214" s="491" t="str">
        <f t="shared" si="22"/>
        <v/>
      </c>
      <c r="Z214" s="490">
        <f t="shared" si="20"/>
        <v>0</v>
      </c>
      <c r="AA214" s="377">
        <f t="shared" si="23"/>
        <v>0</v>
      </c>
    </row>
    <row r="215" spans="2:27" x14ac:dyDescent="0.25">
      <c r="B215" s="56">
        <f>IF('3.Weekly Hours &amp; Wage Activity'!B215 &lt;&gt;"", '3.Weekly Hours &amp; Wage Activity'!B215,"")</f>
        <v>0</v>
      </c>
      <c r="C215" s="56">
        <f>IF('3.Weekly Hours &amp; Wage Activity'!C215 &lt;&gt;"", '3.Weekly Hours &amp; Wage Activity'!C215,"")</f>
        <v>0</v>
      </c>
      <c r="D215" s="57" t="str">
        <f>IF('3.Weekly Hours &amp; Wage Activity'!D215 &lt;&gt;"", '3.Weekly Hours &amp; Wage Activity'!D215,"")</f>
        <v/>
      </c>
      <c r="E215" s="56" t="str">
        <f>IF('3.Weekly Hours &amp; Wage Activity'!E215 &lt;&gt;"", '3.Weekly Hours &amp; Wage Activity'!E215,"")</f>
        <v/>
      </c>
      <c r="F215" s="353" t="str">
        <f>IF('3.Weekly Hours &amp; Wage Activity'!F215 &lt;&gt;"", '3.Weekly Hours &amp; Wage Activity'!F215,"")</f>
        <v/>
      </c>
      <c r="G215" s="58" t="str">
        <f>IF('3.Weekly Hours &amp; Wage Activity'!G215 &lt;&gt;"", '3.Weekly Hours &amp; Wage Activity'!G215,"")</f>
        <v/>
      </c>
      <c r="H215" s="58" t="str">
        <f>IF('2.Census &amp; Reference Benchmarks'!H215 = "", "", '2.Census &amp; Reference Benchmarks'!H215)</f>
        <v/>
      </c>
      <c r="I215" s="58" t="str">
        <f>IF('3.Weekly Hours &amp; Wage Activity'!H215 &lt;&gt;"", '3.Weekly Hours &amp; Wage Activity'!H215,"")</f>
        <v/>
      </c>
      <c r="J215" s="374" t="str">
        <f>IF('3.Weekly Hours &amp; Wage Activity'!I215 &lt;&gt;"", '3.Weekly Hours &amp; Wage Activity'!I215,"")</f>
        <v/>
      </c>
      <c r="K215" s="376" t="str">
        <f>IF('7.Safe Harbor Input Data &amp; Calc'!Q217 &lt;&gt; "", '7.Safe Harbor Input Data &amp; Calc'!Q217, "")</f>
        <v>No</v>
      </c>
      <c r="L215" s="59" t="str">
        <f>IF('2.Census &amp; Reference Benchmarks'!T215&lt;&gt; "",'2.Census &amp; Reference Benchmarks'!T215,"")</f>
        <v/>
      </c>
      <c r="M215" s="35">
        <f>IF('2.Census &amp; Reference Benchmarks'!M215 = "", 0,'2.Census &amp; Reference Benchmarks'!M215)</f>
        <v>0</v>
      </c>
      <c r="N215" s="366">
        <f>IF('5. Wage &amp; FTE Reductions'!BC215 = "", 0,'5. Wage &amp; FTE Reductions'!BC215)</f>
        <v>0</v>
      </c>
      <c r="O215" s="35">
        <f>IF('2.Census &amp; Reference Benchmarks'!P215 = "", 0,'2.Census &amp; Reference Benchmarks'!P215)</f>
        <v>0</v>
      </c>
      <c r="P215" s="367">
        <f>IF('5. Wage &amp; FTE Reductions'!BE215 = "", 0, '5. Wage &amp; FTE Reductions'!BE215)</f>
        <v>0</v>
      </c>
      <c r="Q215" s="60">
        <f>IF('2.Census &amp; Reference Benchmarks'!S215 = "", 0, '2.Census &amp; Reference Benchmarks'!S215)</f>
        <v>0</v>
      </c>
      <c r="R215" s="367">
        <f>IF('2.Census &amp; Reference Benchmarks'!Q215="FT",IF(OR(G215 &lt;= DATEVALUE("3/1/2020"), G215 = ""),177.14,( (IF(OR(I215 = "", I215 &gt; DATEVALUE("3/31/2020")), DATEVALUE("3/31/2020"),I215) -G215)/ 31) *177.14),IF('2.Census &amp; Reference Benchmarks'!R215="",0,'2.Census &amp; Reference Benchmarks'!R215))</f>
        <v>0</v>
      </c>
      <c r="S215" s="488" t="str">
        <f>IFERROR(IF(AND( I215 &lt; '1. Summary for SBA'!$J$7,'1. Summary for SBA'!$J$7 &lt;&gt; ""),0,IF(K215 = "Yes", 0,IF(OR(R215= "", R215 + P215+N215 = 0),"",(M215+O215+Q215)/(R215+P215+N215)))),0)</f>
        <v/>
      </c>
      <c r="T215" s="488" t="str">
        <f t="shared" si="18"/>
        <v/>
      </c>
      <c r="U215" s="488" t="str">
        <f>IF(T215 = "", "",SUM('3.Weekly Hours &amp; Wage Activity'!AI215:BF215))</f>
        <v/>
      </c>
      <c r="V215" s="489" t="str">
        <f>IF(U215 = "", "",SUM(IF(COUNTIF('3.Weekly Hours &amp; Wage Activity'!J215:Q215, "&lt;&gt;FT") = 0, COLUMNS('3.Weekly Hours &amp; Wage Activity'!J215:AG215) * 40, '3.Weekly Hours &amp; Wage Activity'!J215:AG215)))</f>
        <v/>
      </c>
      <c r="W215" s="490" t="str">
        <f t="shared" si="19"/>
        <v/>
      </c>
      <c r="X215" s="553" t="str">
        <f t="shared" si="21"/>
        <v/>
      </c>
      <c r="Y215" s="491" t="str">
        <f t="shared" si="22"/>
        <v/>
      </c>
      <c r="Z215" s="490">
        <f t="shared" si="20"/>
        <v>0</v>
      </c>
      <c r="AA215" s="377">
        <f t="shared" si="23"/>
        <v>0</v>
      </c>
    </row>
    <row r="216" spans="2:27" x14ac:dyDescent="0.25">
      <c r="B216" s="56">
        <f>IF('3.Weekly Hours &amp; Wage Activity'!B216 &lt;&gt;"", '3.Weekly Hours &amp; Wage Activity'!B216,"")</f>
        <v>0</v>
      </c>
      <c r="C216" s="56">
        <f>IF('3.Weekly Hours &amp; Wage Activity'!C216 &lt;&gt;"", '3.Weekly Hours &amp; Wage Activity'!C216,"")</f>
        <v>0</v>
      </c>
      <c r="D216" s="57" t="str">
        <f>IF('3.Weekly Hours &amp; Wage Activity'!D216 &lt;&gt;"", '3.Weekly Hours &amp; Wage Activity'!D216,"")</f>
        <v/>
      </c>
      <c r="E216" s="56" t="str">
        <f>IF('3.Weekly Hours &amp; Wage Activity'!E216 &lt;&gt;"", '3.Weekly Hours &amp; Wage Activity'!E216,"")</f>
        <v/>
      </c>
      <c r="F216" s="353" t="str">
        <f>IF('3.Weekly Hours &amp; Wage Activity'!F216 &lt;&gt;"", '3.Weekly Hours &amp; Wage Activity'!F216,"")</f>
        <v/>
      </c>
      <c r="G216" s="58" t="str">
        <f>IF('3.Weekly Hours &amp; Wage Activity'!G216 &lt;&gt;"", '3.Weekly Hours &amp; Wage Activity'!G216,"")</f>
        <v/>
      </c>
      <c r="H216" s="58" t="str">
        <f>IF('2.Census &amp; Reference Benchmarks'!H216 = "", "", '2.Census &amp; Reference Benchmarks'!H216)</f>
        <v/>
      </c>
      <c r="I216" s="58" t="str">
        <f>IF('3.Weekly Hours &amp; Wage Activity'!H216 &lt;&gt;"", '3.Weekly Hours &amp; Wage Activity'!H216,"")</f>
        <v/>
      </c>
      <c r="J216" s="374" t="str">
        <f>IF('3.Weekly Hours &amp; Wage Activity'!I216 &lt;&gt;"", '3.Weekly Hours &amp; Wage Activity'!I216,"")</f>
        <v/>
      </c>
      <c r="K216" s="376" t="str">
        <f>IF('7.Safe Harbor Input Data &amp; Calc'!Q218 &lt;&gt; "", '7.Safe Harbor Input Data &amp; Calc'!Q218, "")</f>
        <v>No</v>
      </c>
      <c r="L216" s="59" t="str">
        <f>IF('2.Census &amp; Reference Benchmarks'!T216&lt;&gt; "",'2.Census &amp; Reference Benchmarks'!T216,"")</f>
        <v/>
      </c>
      <c r="M216" s="35">
        <f>IF('2.Census &amp; Reference Benchmarks'!M216 = "", 0,'2.Census &amp; Reference Benchmarks'!M216)</f>
        <v>0</v>
      </c>
      <c r="N216" s="366">
        <f>IF('5. Wage &amp; FTE Reductions'!BC216 = "", 0,'5. Wage &amp; FTE Reductions'!BC216)</f>
        <v>0</v>
      </c>
      <c r="O216" s="35">
        <f>IF('2.Census &amp; Reference Benchmarks'!P216 = "", 0,'2.Census &amp; Reference Benchmarks'!P216)</f>
        <v>0</v>
      </c>
      <c r="P216" s="367">
        <f>IF('5. Wage &amp; FTE Reductions'!BE216 = "", 0, '5. Wage &amp; FTE Reductions'!BE216)</f>
        <v>0</v>
      </c>
      <c r="Q216" s="60">
        <f>IF('2.Census &amp; Reference Benchmarks'!S216 = "", 0, '2.Census &amp; Reference Benchmarks'!S216)</f>
        <v>0</v>
      </c>
      <c r="R216" s="367">
        <f>IF('2.Census &amp; Reference Benchmarks'!Q216="FT",IF(OR(G216 &lt;= DATEVALUE("3/1/2020"), G216 = ""),177.14,( (IF(OR(I216 = "", I216 &gt; DATEVALUE("3/31/2020")), DATEVALUE("3/31/2020"),I216) -G216)/ 31) *177.14),IF('2.Census &amp; Reference Benchmarks'!R216="",0,'2.Census &amp; Reference Benchmarks'!R216))</f>
        <v>0</v>
      </c>
      <c r="S216" s="488" t="str">
        <f>IFERROR(IF(AND( I216 &lt; '1. Summary for SBA'!$J$7,'1. Summary for SBA'!$J$7 &lt;&gt; ""),0,IF(K216 = "Yes", 0,IF(OR(R216= "", R216 + P216+N216 = 0),"",(M216+O216+Q216)/(R216+P216+N216)))),0)</f>
        <v/>
      </c>
      <c r="T216" s="488" t="str">
        <f t="shared" si="18"/>
        <v/>
      </c>
      <c r="U216" s="488" t="str">
        <f>IF(T216 = "", "",SUM('3.Weekly Hours &amp; Wage Activity'!AI216:BF216))</f>
        <v/>
      </c>
      <c r="V216" s="489" t="str">
        <f>IF(U216 = "", "",SUM(IF(COUNTIF('3.Weekly Hours &amp; Wage Activity'!J216:Q216, "&lt;&gt;FT") = 0, COLUMNS('3.Weekly Hours &amp; Wage Activity'!J216:AG216) * 40, '3.Weekly Hours &amp; Wage Activity'!J216:AG216)))</f>
        <v/>
      </c>
      <c r="W216" s="490" t="str">
        <f t="shared" si="19"/>
        <v/>
      </c>
      <c r="X216" s="553" t="str">
        <f t="shared" si="21"/>
        <v/>
      </c>
      <c r="Y216" s="491" t="str">
        <f t="shared" si="22"/>
        <v/>
      </c>
      <c r="Z216" s="490">
        <f t="shared" si="20"/>
        <v>0</v>
      </c>
      <c r="AA216" s="377">
        <f t="shared" si="23"/>
        <v>0</v>
      </c>
    </row>
    <row r="217" spans="2:27" x14ac:dyDescent="0.25">
      <c r="B217" s="56">
        <f>IF('3.Weekly Hours &amp; Wage Activity'!B217 &lt;&gt;"", '3.Weekly Hours &amp; Wage Activity'!B217,"")</f>
        <v>0</v>
      </c>
      <c r="C217" s="56">
        <f>IF('3.Weekly Hours &amp; Wage Activity'!C217 &lt;&gt;"", '3.Weekly Hours &amp; Wage Activity'!C217,"")</f>
        <v>0</v>
      </c>
      <c r="D217" s="57" t="str">
        <f>IF('3.Weekly Hours &amp; Wage Activity'!D217 &lt;&gt;"", '3.Weekly Hours &amp; Wage Activity'!D217,"")</f>
        <v/>
      </c>
      <c r="E217" s="56" t="str">
        <f>IF('3.Weekly Hours &amp; Wage Activity'!E217 &lt;&gt;"", '3.Weekly Hours &amp; Wage Activity'!E217,"")</f>
        <v/>
      </c>
      <c r="F217" s="353" t="str">
        <f>IF('3.Weekly Hours &amp; Wage Activity'!F217 &lt;&gt;"", '3.Weekly Hours &amp; Wage Activity'!F217,"")</f>
        <v/>
      </c>
      <c r="G217" s="58" t="str">
        <f>IF('3.Weekly Hours &amp; Wage Activity'!G217 &lt;&gt;"", '3.Weekly Hours &amp; Wage Activity'!G217,"")</f>
        <v/>
      </c>
      <c r="H217" s="58" t="str">
        <f>IF('2.Census &amp; Reference Benchmarks'!H217 = "", "", '2.Census &amp; Reference Benchmarks'!H217)</f>
        <v/>
      </c>
      <c r="I217" s="58" t="str">
        <f>IF('3.Weekly Hours &amp; Wage Activity'!H217 &lt;&gt;"", '3.Weekly Hours &amp; Wage Activity'!H217,"")</f>
        <v/>
      </c>
      <c r="J217" s="374" t="str">
        <f>IF('3.Weekly Hours &amp; Wage Activity'!I217 &lt;&gt;"", '3.Weekly Hours &amp; Wage Activity'!I217,"")</f>
        <v/>
      </c>
      <c r="K217" s="376" t="str">
        <f>IF('7.Safe Harbor Input Data &amp; Calc'!Q219 &lt;&gt; "", '7.Safe Harbor Input Data &amp; Calc'!Q219, "")</f>
        <v>No</v>
      </c>
      <c r="L217" s="59" t="str">
        <f>IF('2.Census &amp; Reference Benchmarks'!T217&lt;&gt; "",'2.Census &amp; Reference Benchmarks'!T217,"")</f>
        <v/>
      </c>
      <c r="M217" s="35">
        <f>IF('2.Census &amp; Reference Benchmarks'!M217 = "", 0,'2.Census &amp; Reference Benchmarks'!M217)</f>
        <v>0</v>
      </c>
      <c r="N217" s="366">
        <f>IF('5. Wage &amp; FTE Reductions'!BC217 = "", 0,'5. Wage &amp; FTE Reductions'!BC217)</f>
        <v>0</v>
      </c>
      <c r="O217" s="35">
        <f>IF('2.Census &amp; Reference Benchmarks'!P217 = "", 0,'2.Census &amp; Reference Benchmarks'!P217)</f>
        <v>0</v>
      </c>
      <c r="P217" s="367">
        <f>IF('5. Wage &amp; FTE Reductions'!BE217 = "", 0, '5. Wage &amp; FTE Reductions'!BE217)</f>
        <v>0</v>
      </c>
      <c r="Q217" s="60">
        <f>IF('2.Census &amp; Reference Benchmarks'!S217 = "", 0, '2.Census &amp; Reference Benchmarks'!S217)</f>
        <v>0</v>
      </c>
      <c r="R217" s="367">
        <f>IF('2.Census &amp; Reference Benchmarks'!Q217="FT",IF(OR(G217 &lt;= DATEVALUE("3/1/2020"), G217 = ""),177.14,( (IF(OR(I217 = "", I217 &gt; DATEVALUE("3/31/2020")), DATEVALUE("3/31/2020"),I217) -G217)/ 31) *177.14),IF('2.Census &amp; Reference Benchmarks'!R217="",0,'2.Census &amp; Reference Benchmarks'!R217))</f>
        <v>0</v>
      </c>
      <c r="S217" s="488" t="str">
        <f>IFERROR(IF(AND( I217 &lt; '1. Summary for SBA'!$J$7,'1. Summary for SBA'!$J$7 &lt;&gt; ""),0,IF(K217 = "Yes", 0,IF(OR(R217= "", R217 + P217+N217 = 0),"",(M217+O217+Q217)/(R217+P217+N217)))),0)</f>
        <v/>
      </c>
      <c r="T217" s="488" t="str">
        <f t="shared" si="18"/>
        <v/>
      </c>
      <c r="U217" s="488" t="str">
        <f>IF(T217 = "", "",SUM('3.Weekly Hours &amp; Wage Activity'!AI217:BF217))</f>
        <v/>
      </c>
      <c r="V217" s="489" t="str">
        <f>IF(U217 = "", "",SUM(IF(COUNTIF('3.Weekly Hours &amp; Wage Activity'!J217:Q217, "&lt;&gt;FT") = 0, COLUMNS('3.Weekly Hours &amp; Wage Activity'!J217:AG217) * 40, '3.Weekly Hours &amp; Wage Activity'!J217:AG217)))</f>
        <v/>
      </c>
      <c r="W217" s="490" t="str">
        <f t="shared" si="19"/>
        <v/>
      </c>
      <c r="X217" s="553" t="str">
        <f t="shared" si="21"/>
        <v/>
      </c>
      <c r="Y217" s="491" t="str">
        <f t="shared" si="22"/>
        <v/>
      </c>
      <c r="Z217" s="490">
        <f t="shared" si="20"/>
        <v>0</v>
      </c>
      <c r="AA217" s="377">
        <f t="shared" si="23"/>
        <v>0</v>
      </c>
    </row>
    <row r="218" spans="2:27" x14ac:dyDescent="0.25">
      <c r="B218" s="56">
        <f>IF('3.Weekly Hours &amp; Wage Activity'!B218 &lt;&gt;"", '3.Weekly Hours &amp; Wage Activity'!B218,"")</f>
        <v>0</v>
      </c>
      <c r="C218" s="56">
        <f>IF('3.Weekly Hours &amp; Wage Activity'!C218 &lt;&gt;"", '3.Weekly Hours &amp; Wage Activity'!C218,"")</f>
        <v>0</v>
      </c>
      <c r="D218" s="57" t="str">
        <f>IF('3.Weekly Hours &amp; Wage Activity'!D218 &lt;&gt;"", '3.Weekly Hours &amp; Wage Activity'!D218,"")</f>
        <v/>
      </c>
      <c r="E218" s="56" t="str">
        <f>IF('3.Weekly Hours &amp; Wage Activity'!E218 &lt;&gt;"", '3.Weekly Hours &amp; Wage Activity'!E218,"")</f>
        <v/>
      </c>
      <c r="F218" s="353" t="str">
        <f>IF('3.Weekly Hours &amp; Wage Activity'!F218 &lt;&gt;"", '3.Weekly Hours &amp; Wage Activity'!F218,"")</f>
        <v/>
      </c>
      <c r="G218" s="58" t="str">
        <f>IF('3.Weekly Hours &amp; Wage Activity'!G218 &lt;&gt;"", '3.Weekly Hours &amp; Wage Activity'!G218,"")</f>
        <v/>
      </c>
      <c r="H218" s="58" t="str">
        <f>IF('2.Census &amp; Reference Benchmarks'!H218 = "", "", '2.Census &amp; Reference Benchmarks'!H218)</f>
        <v/>
      </c>
      <c r="I218" s="58" t="str">
        <f>IF('3.Weekly Hours &amp; Wage Activity'!H218 &lt;&gt;"", '3.Weekly Hours &amp; Wage Activity'!H218,"")</f>
        <v/>
      </c>
      <c r="J218" s="374" t="str">
        <f>IF('3.Weekly Hours &amp; Wage Activity'!I218 &lt;&gt;"", '3.Weekly Hours &amp; Wage Activity'!I218,"")</f>
        <v/>
      </c>
      <c r="K218" s="376" t="str">
        <f>IF('7.Safe Harbor Input Data &amp; Calc'!Q220 &lt;&gt; "", '7.Safe Harbor Input Data &amp; Calc'!Q220, "")</f>
        <v>No</v>
      </c>
      <c r="L218" s="59" t="str">
        <f>IF('2.Census &amp; Reference Benchmarks'!T218&lt;&gt; "",'2.Census &amp; Reference Benchmarks'!T218,"")</f>
        <v/>
      </c>
      <c r="M218" s="35">
        <f>IF('2.Census &amp; Reference Benchmarks'!M218 = "", 0,'2.Census &amp; Reference Benchmarks'!M218)</f>
        <v>0</v>
      </c>
      <c r="N218" s="366">
        <f>IF('5. Wage &amp; FTE Reductions'!BC218 = "", 0,'5. Wage &amp; FTE Reductions'!BC218)</f>
        <v>0</v>
      </c>
      <c r="O218" s="35">
        <f>IF('2.Census &amp; Reference Benchmarks'!P218 = "", 0,'2.Census &amp; Reference Benchmarks'!P218)</f>
        <v>0</v>
      </c>
      <c r="P218" s="367">
        <f>IF('5. Wage &amp; FTE Reductions'!BE218 = "", 0, '5. Wage &amp; FTE Reductions'!BE218)</f>
        <v>0</v>
      </c>
      <c r="Q218" s="60">
        <f>IF('2.Census &amp; Reference Benchmarks'!S218 = "", 0, '2.Census &amp; Reference Benchmarks'!S218)</f>
        <v>0</v>
      </c>
      <c r="R218" s="367">
        <f>IF('2.Census &amp; Reference Benchmarks'!Q218="FT",IF(OR(G218 &lt;= DATEVALUE("3/1/2020"), G218 = ""),177.14,( (IF(OR(I218 = "", I218 &gt; DATEVALUE("3/31/2020")), DATEVALUE("3/31/2020"),I218) -G218)/ 31) *177.14),IF('2.Census &amp; Reference Benchmarks'!R218="",0,'2.Census &amp; Reference Benchmarks'!R218))</f>
        <v>0</v>
      </c>
      <c r="S218" s="488" t="str">
        <f>IFERROR(IF(AND( I218 &lt; '1. Summary for SBA'!$J$7,'1. Summary for SBA'!$J$7 &lt;&gt; ""),0,IF(K218 = "Yes", 0,IF(OR(R218= "", R218 + P218+N218 = 0),"",(M218+O218+Q218)/(R218+P218+N218)))),0)</f>
        <v/>
      </c>
      <c r="T218" s="488" t="str">
        <f t="shared" si="18"/>
        <v/>
      </c>
      <c r="U218" s="488" t="str">
        <f>IF(T218 = "", "",SUM('3.Weekly Hours &amp; Wage Activity'!AI218:BF218))</f>
        <v/>
      </c>
      <c r="V218" s="489" t="str">
        <f>IF(U218 = "", "",SUM(IF(COUNTIF('3.Weekly Hours &amp; Wage Activity'!J218:Q218, "&lt;&gt;FT") = 0, COLUMNS('3.Weekly Hours &amp; Wage Activity'!J218:AG218) * 40, '3.Weekly Hours &amp; Wage Activity'!J218:AG218)))</f>
        <v/>
      </c>
      <c r="W218" s="490" t="str">
        <f t="shared" si="19"/>
        <v/>
      </c>
      <c r="X218" s="553" t="str">
        <f t="shared" si="21"/>
        <v/>
      </c>
      <c r="Y218" s="491" t="str">
        <f t="shared" si="22"/>
        <v/>
      </c>
      <c r="Z218" s="490">
        <f t="shared" si="20"/>
        <v>0</v>
      </c>
      <c r="AA218" s="377">
        <f t="shared" si="23"/>
        <v>0</v>
      </c>
    </row>
    <row r="219" spans="2:27" x14ac:dyDescent="0.25">
      <c r="B219" s="56">
        <f>IF('3.Weekly Hours &amp; Wage Activity'!B219 &lt;&gt;"", '3.Weekly Hours &amp; Wage Activity'!B219,"")</f>
        <v>0</v>
      </c>
      <c r="C219" s="56">
        <f>IF('3.Weekly Hours &amp; Wage Activity'!C219 &lt;&gt;"", '3.Weekly Hours &amp; Wage Activity'!C219,"")</f>
        <v>0</v>
      </c>
      <c r="D219" s="57" t="str">
        <f>IF('3.Weekly Hours &amp; Wage Activity'!D219 &lt;&gt;"", '3.Weekly Hours &amp; Wage Activity'!D219,"")</f>
        <v/>
      </c>
      <c r="E219" s="56" t="str">
        <f>IF('3.Weekly Hours &amp; Wage Activity'!E219 &lt;&gt;"", '3.Weekly Hours &amp; Wage Activity'!E219,"")</f>
        <v/>
      </c>
      <c r="F219" s="353" t="str">
        <f>IF('3.Weekly Hours &amp; Wage Activity'!F219 &lt;&gt;"", '3.Weekly Hours &amp; Wage Activity'!F219,"")</f>
        <v/>
      </c>
      <c r="G219" s="58" t="str">
        <f>IF('3.Weekly Hours &amp; Wage Activity'!G219 &lt;&gt;"", '3.Weekly Hours &amp; Wage Activity'!G219,"")</f>
        <v/>
      </c>
      <c r="H219" s="58" t="str">
        <f>IF('2.Census &amp; Reference Benchmarks'!H219 = "", "", '2.Census &amp; Reference Benchmarks'!H219)</f>
        <v/>
      </c>
      <c r="I219" s="58" t="str">
        <f>IF('3.Weekly Hours &amp; Wage Activity'!H219 &lt;&gt;"", '3.Weekly Hours &amp; Wage Activity'!H219,"")</f>
        <v/>
      </c>
      <c r="J219" s="374" t="str">
        <f>IF('3.Weekly Hours &amp; Wage Activity'!I219 &lt;&gt;"", '3.Weekly Hours &amp; Wage Activity'!I219,"")</f>
        <v/>
      </c>
      <c r="K219" s="376" t="str">
        <f>IF('7.Safe Harbor Input Data &amp; Calc'!Q221 &lt;&gt; "", '7.Safe Harbor Input Data &amp; Calc'!Q221, "")</f>
        <v>No</v>
      </c>
      <c r="L219" s="59" t="str">
        <f>IF('2.Census &amp; Reference Benchmarks'!T219&lt;&gt; "",'2.Census &amp; Reference Benchmarks'!T219,"")</f>
        <v/>
      </c>
      <c r="M219" s="35">
        <f>IF('2.Census &amp; Reference Benchmarks'!M219 = "", 0,'2.Census &amp; Reference Benchmarks'!M219)</f>
        <v>0</v>
      </c>
      <c r="N219" s="366">
        <f>IF('5. Wage &amp; FTE Reductions'!BC219 = "", 0,'5. Wage &amp; FTE Reductions'!BC219)</f>
        <v>0</v>
      </c>
      <c r="O219" s="35">
        <f>IF('2.Census &amp; Reference Benchmarks'!P219 = "", 0,'2.Census &amp; Reference Benchmarks'!P219)</f>
        <v>0</v>
      </c>
      <c r="P219" s="367">
        <f>IF('5. Wage &amp; FTE Reductions'!BE219 = "", 0, '5. Wage &amp; FTE Reductions'!BE219)</f>
        <v>0</v>
      </c>
      <c r="Q219" s="60">
        <f>IF('2.Census &amp; Reference Benchmarks'!S219 = "", 0, '2.Census &amp; Reference Benchmarks'!S219)</f>
        <v>0</v>
      </c>
      <c r="R219" s="367">
        <f>IF('2.Census &amp; Reference Benchmarks'!Q219="FT",IF(OR(G219 &lt;= DATEVALUE("3/1/2020"), G219 = ""),177.14,( (IF(OR(I219 = "", I219 &gt; DATEVALUE("3/31/2020")), DATEVALUE("3/31/2020"),I219) -G219)/ 31) *177.14),IF('2.Census &amp; Reference Benchmarks'!R219="",0,'2.Census &amp; Reference Benchmarks'!R219))</f>
        <v>0</v>
      </c>
      <c r="S219" s="488" t="str">
        <f>IFERROR(IF(AND( I219 &lt; '1. Summary for SBA'!$J$7,'1. Summary for SBA'!$J$7 &lt;&gt; ""),0,IF(K219 = "Yes", 0,IF(OR(R219= "", R219 + P219+N219 = 0),"",(M219+O219+Q219)/(R219+P219+N219)))),0)</f>
        <v/>
      </c>
      <c r="T219" s="488" t="str">
        <f t="shared" si="18"/>
        <v/>
      </c>
      <c r="U219" s="488" t="str">
        <f>IF(T219 = "", "",SUM('3.Weekly Hours &amp; Wage Activity'!AI219:BF219))</f>
        <v/>
      </c>
      <c r="V219" s="489" t="str">
        <f>IF(U219 = "", "",SUM(IF(COUNTIF('3.Weekly Hours &amp; Wage Activity'!J219:Q219, "&lt;&gt;FT") = 0, COLUMNS('3.Weekly Hours &amp; Wage Activity'!J219:AG219) * 40, '3.Weekly Hours &amp; Wage Activity'!J219:AG219)))</f>
        <v/>
      </c>
      <c r="W219" s="490" t="str">
        <f t="shared" si="19"/>
        <v/>
      </c>
      <c r="X219" s="553" t="str">
        <f t="shared" si="21"/>
        <v/>
      </c>
      <c r="Y219" s="491" t="str">
        <f t="shared" si="22"/>
        <v/>
      </c>
      <c r="Z219" s="490">
        <f t="shared" si="20"/>
        <v>0</v>
      </c>
      <c r="AA219" s="377">
        <f t="shared" si="23"/>
        <v>0</v>
      </c>
    </row>
    <row r="220" spans="2:27" x14ac:dyDescent="0.25">
      <c r="B220" s="56">
        <f>IF('3.Weekly Hours &amp; Wage Activity'!B220 &lt;&gt;"", '3.Weekly Hours &amp; Wage Activity'!B220,"")</f>
        <v>0</v>
      </c>
      <c r="C220" s="56">
        <f>IF('3.Weekly Hours &amp; Wage Activity'!C220 &lt;&gt;"", '3.Weekly Hours &amp; Wage Activity'!C220,"")</f>
        <v>0</v>
      </c>
      <c r="D220" s="57" t="str">
        <f>IF('3.Weekly Hours &amp; Wage Activity'!D220 &lt;&gt;"", '3.Weekly Hours &amp; Wage Activity'!D220,"")</f>
        <v/>
      </c>
      <c r="E220" s="56" t="str">
        <f>IF('3.Weekly Hours &amp; Wage Activity'!E220 &lt;&gt;"", '3.Weekly Hours &amp; Wage Activity'!E220,"")</f>
        <v/>
      </c>
      <c r="F220" s="353" t="str">
        <f>IF('3.Weekly Hours &amp; Wage Activity'!F220 &lt;&gt;"", '3.Weekly Hours &amp; Wage Activity'!F220,"")</f>
        <v/>
      </c>
      <c r="G220" s="58" t="str">
        <f>IF('3.Weekly Hours &amp; Wage Activity'!G220 &lt;&gt;"", '3.Weekly Hours &amp; Wage Activity'!G220,"")</f>
        <v/>
      </c>
      <c r="H220" s="58" t="str">
        <f>IF('2.Census &amp; Reference Benchmarks'!H220 = "", "", '2.Census &amp; Reference Benchmarks'!H220)</f>
        <v/>
      </c>
      <c r="I220" s="58" t="str">
        <f>IF('3.Weekly Hours &amp; Wage Activity'!H220 &lt;&gt;"", '3.Weekly Hours &amp; Wage Activity'!H220,"")</f>
        <v/>
      </c>
      <c r="J220" s="374" t="str">
        <f>IF('3.Weekly Hours &amp; Wage Activity'!I220 &lt;&gt;"", '3.Weekly Hours &amp; Wage Activity'!I220,"")</f>
        <v/>
      </c>
      <c r="K220" s="376" t="str">
        <f>IF('7.Safe Harbor Input Data &amp; Calc'!Q222 &lt;&gt; "", '7.Safe Harbor Input Data &amp; Calc'!Q222, "")</f>
        <v>No</v>
      </c>
      <c r="L220" s="59" t="str">
        <f>IF('2.Census &amp; Reference Benchmarks'!T220&lt;&gt; "",'2.Census &amp; Reference Benchmarks'!T220,"")</f>
        <v/>
      </c>
      <c r="M220" s="35">
        <f>IF('2.Census &amp; Reference Benchmarks'!M220 = "", 0,'2.Census &amp; Reference Benchmarks'!M220)</f>
        <v>0</v>
      </c>
      <c r="N220" s="366">
        <f>IF('5. Wage &amp; FTE Reductions'!BC220 = "", 0,'5. Wage &amp; FTE Reductions'!BC220)</f>
        <v>0</v>
      </c>
      <c r="O220" s="35">
        <f>IF('2.Census &amp; Reference Benchmarks'!P220 = "", 0,'2.Census &amp; Reference Benchmarks'!P220)</f>
        <v>0</v>
      </c>
      <c r="P220" s="367">
        <f>IF('5. Wage &amp; FTE Reductions'!BE220 = "", 0, '5. Wage &amp; FTE Reductions'!BE220)</f>
        <v>0</v>
      </c>
      <c r="Q220" s="60">
        <f>IF('2.Census &amp; Reference Benchmarks'!S220 = "", 0, '2.Census &amp; Reference Benchmarks'!S220)</f>
        <v>0</v>
      </c>
      <c r="R220" s="367">
        <f>IF('2.Census &amp; Reference Benchmarks'!Q220="FT",IF(OR(G220 &lt;= DATEVALUE("3/1/2020"), G220 = ""),177.14,( (IF(OR(I220 = "", I220 &gt; DATEVALUE("3/31/2020")), DATEVALUE("3/31/2020"),I220) -G220)/ 31) *177.14),IF('2.Census &amp; Reference Benchmarks'!R220="",0,'2.Census &amp; Reference Benchmarks'!R220))</f>
        <v>0</v>
      </c>
      <c r="S220" s="488" t="str">
        <f>IFERROR(IF(AND( I220 &lt; '1. Summary for SBA'!$J$7,'1. Summary for SBA'!$J$7 &lt;&gt; ""),0,IF(K220 = "Yes", 0,IF(OR(R220= "", R220 + P220+N220 = 0),"",(M220+O220+Q220)/(R220+P220+N220)))),0)</f>
        <v/>
      </c>
      <c r="T220" s="488" t="str">
        <f t="shared" si="18"/>
        <v/>
      </c>
      <c r="U220" s="488" t="str">
        <f>IF(T220 = "", "",SUM('3.Weekly Hours &amp; Wage Activity'!AI220:BF220))</f>
        <v/>
      </c>
      <c r="V220" s="489" t="str">
        <f>IF(U220 = "", "",SUM(IF(COUNTIF('3.Weekly Hours &amp; Wage Activity'!J220:Q220, "&lt;&gt;FT") = 0, COLUMNS('3.Weekly Hours &amp; Wage Activity'!J220:AG220) * 40, '3.Weekly Hours &amp; Wage Activity'!J220:AG220)))</f>
        <v/>
      </c>
      <c r="W220" s="490" t="str">
        <f t="shared" si="19"/>
        <v/>
      </c>
      <c r="X220" s="553" t="str">
        <f t="shared" si="21"/>
        <v/>
      </c>
      <c r="Y220" s="491" t="str">
        <f t="shared" si="22"/>
        <v/>
      </c>
      <c r="Z220" s="490">
        <f t="shared" si="20"/>
        <v>0</v>
      </c>
      <c r="AA220" s="377">
        <f t="shared" si="23"/>
        <v>0</v>
      </c>
    </row>
    <row r="221" spans="2:27" x14ac:dyDescent="0.25">
      <c r="B221" s="56">
        <f>IF('3.Weekly Hours &amp; Wage Activity'!B221 &lt;&gt;"", '3.Weekly Hours &amp; Wage Activity'!B221,"")</f>
        <v>0</v>
      </c>
      <c r="C221" s="56">
        <f>IF('3.Weekly Hours &amp; Wage Activity'!C221 &lt;&gt;"", '3.Weekly Hours &amp; Wage Activity'!C221,"")</f>
        <v>0</v>
      </c>
      <c r="D221" s="57" t="str">
        <f>IF('3.Weekly Hours &amp; Wage Activity'!D221 &lt;&gt;"", '3.Weekly Hours &amp; Wage Activity'!D221,"")</f>
        <v/>
      </c>
      <c r="E221" s="56" t="str">
        <f>IF('3.Weekly Hours &amp; Wage Activity'!E221 &lt;&gt;"", '3.Weekly Hours &amp; Wage Activity'!E221,"")</f>
        <v/>
      </c>
      <c r="F221" s="353" t="str">
        <f>IF('3.Weekly Hours &amp; Wage Activity'!F221 &lt;&gt;"", '3.Weekly Hours &amp; Wage Activity'!F221,"")</f>
        <v/>
      </c>
      <c r="G221" s="58" t="str">
        <f>IF('3.Weekly Hours &amp; Wage Activity'!G221 &lt;&gt;"", '3.Weekly Hours &amp; Wage Activity'!G221,"")</f>
        <v/>
      </c>
      <c r="H221" s="58" t="str">
        <f>IF('2.Census &amp; Reference Benchmarks'!H221 = "", "", '2.Census &amp; Reference Benchmarks'!H221)</f>
        <v/>
      </c>
      <c r="I221" s="58" t="str">
        <f>IF('3.Weekly Hours &amp; Wage Activity'!H221 &lt;&gt;"", '3.Weekly Hours &amp; Wage Activity'!H221,"")</f>
        <v/>
      </c>
      <c r="J221" s="374" t="str">
        <f>IF('3.Weekly Hours &amp; Wage Activity'!I221 &lt;&gt;"", '3.Weekly Hours &amp; Wage Activity'!I221,"")</f>
        <v/>
      </c>
      <c r="K221" s="376" t="str">
        <f>IF('7.Safe Harbor Input Data &amp; Calc'!Q223 &lt;&gt; "", '7.Safe Harbor Input Data &amp; Calc'!Q223, "")</f>
        <v>No</v>
      </c>
      <c r="L221" s="59" t="str">
        <f>IF('2.Census &amp; Reference Benchmarks'!T221&lt;&gt; "",'2.Census &amp; Reference Benchmarks'!T221,"")</f>
        <v/>
      </c>
      <c r="M221" s="35">
        <f>IF('2.Census &amp; Reference Benchmarks'!M221 = "", 0,'2.Census &amp; Reference Benchmarks'!M221)</f>
        <v>0</v>
      </c>
      <c r="N221" s="366">
        <f>IF('5. Wage &amp; FTE Reductions'!BC221 = "", 0,'5. Wage &amp; FTE Reductions'!BC221)</f>
        <v>0</v>
      </c>
      <c r="O221" s="35">
        <f>IF('2.Census &amp; Reference Benchmarks'!P221 = "", 0,'2.Census &amp; Reference Benchmarks'!P221)</f>
        <v>0</v>
      </c>
      <c r="P221" s="367">
        <f>IF('5. Wage &amp; FTE Reductions'!BE221 = "", 0, '5. Wage &amp; FTE Reductions'!BE221)</f>
        <v>0</v>
      </c>
      <c r="Q221" s="60">
        <f>IF('2.Census &amp; Reference Benchmarks'!S221 = "", 0, '2.Census &amp; Reference Benchmarks'!S221)</f>
        <v>0</v>
      </c>
      <c r="R221" s="367">
        <f>IF('2.Census &amp; Reference Benchmarks'!Q221="FT",IF(OR(G221 &lt;= DATEVALUE("3/1/2020"), G221 = ""),177.14,( (IF(OR(I221 = "", I221 &gt; DATEVALUE("3/31/2020")), DATEVALUE("3/31/2020"),I221) -G221)/ 31) *177.14),IF('2.Census &amp; Reference Benchmarks'!R221="",0,'2.Census &amp; Reference Benchmarks'!R221))</f>
        <v>0</v>
      </c>
      <c r="S221" s="488" t="str">
        <f>IFERROR(IF(AND( I221 &lt; '1. Summary for SBA'!$J$7,'1. Summary for SBA'!$J$7 &lt;&gt; ""),0,IF(K221 = "Yes", 0,IF(OR(R221= "", R221 + P221+N221 = 0),"",(M221+O221+Q221)/(R221+P221+N221)))),0)</f>
        <v/>
      </c>
      <c r="T221" s="488" t="str">
        <f t="shared" si="18"/>
        <v/>
      </c>
      <c r="U221" s="488" t="str">
        <f>IF(T221 = "", "",SUM('3.Weekly Hours &amp; Wage Activity'!AI221:BF221))</f>
        <v/>
      </c>
      <c r="V221" s="489" t="str">
        <f>IF(U221 = "", "",SUM(IF(COUNTIF('3.Weekly Hours &amp; Wage Activity'!J221:Q221, "&lt;&gt;FT") = 0, COLUMNS('3.Weekly Hours &amp; Wage Activity'!J221:AG221) * 40, '3.Weekly Hours &amp; Wage Activity'!J221:AG221)))</f>
        <v/>
      </c>
      <c r="W221" s="490" t="str">
        <f t="shared" si="19"/>
        <v/>
      </c>
      <c r="X221" s="553" t="str">
        <f t="shared" si="21"/>
        <v/>
      </c>
      <c r="Y221" s="491" t="str">
        <f t="shared" si="22"/>
        <v/>
      </c>
      <c r="Z221" s="490">
        <f t="shared" si="20"/>
        <v>0</v>
      </c>
      <c r="AA221" s="377">
        <f t="shared" si="23"/>
        <v>0</v>
      </c>
    </row>
    <row r="222" spans="2:27" x14ac:dyDescent="0.25">
      <c r="B222" s="56">
        <f>IF('3.Weekly Hours &amp; Wage Activity'!B222 &lt;&gt;"", '3.Weekly Hours &amp; Wage Activity'!B222,"")</f>
        <v>0</v>
      </c>
      <c r="C222" s="56">
        <f>IF('3.Weekly Hours &amp; Wage Activity'!C222 &lt;&gt;"", '3.Weekly Hours &amp; Wage Activity'!C222,"")</f>
        <v>0</v>
      </c>
      <c r="D222" s="57" t="str">
        <f>IF('3.Weekly Hours &amp; Wage Activity'!D222 &lt;&gt;"", '3.Weekly Hours &amp; Wage Activity'!D222,"")</f>
        <v/>
      </c>
      <c r="E222" s="56" t="str">
        <f>IF('3.Weekly Hours &amp; Wage Activity'!E222 &lt;&gt;"", '3.Weekly Hours &amp; Wage Activity'!E222,"")</f>
        <v/>
      </c>
      <c r="F222" s="353" t="str">
        <f>IF('3.Weekly Hours &amp; Wage Activity'!F222 &lt;&gt;"", '3.Weekly Hours &amp; Wage Activity'!F222,"")</f>
        <v/>
      </c>
      <c r="G222" s="58" t="str">
        <f>IF('3.Weekly Hours &amp; Wage Activity'!G222 &lt;&gt;"", '3.Weekly Hours &amp; Wage Activity'!G222,"")</f>
        <v/>
      </c>
      <c r="H222" s="58" t="str">
        <f>IF('2.Census &amp; Reference Benchmarks'!H222 = "", "", '2.Census &amp; Reference Benchmarks'!H222)</f>
        <v/>
      </c>
      <c r="I222" s="58" t="str">
        <f>IF('3.Weekly Hours &amp; Wage Activity'!H222 &lt;&gt;"", '3.Weekly Hours &amp; Wage Activity'!H222,"")</f>
        <v/>
      </c>
      <c r="J222" s="374" t="str">
        <f>IF('3.Weekly Hours &amp; Wage Activity'!I222 &lt;&gt;"", '3.Weekly Hours &amp; Wage Activity'!I222,"")</f>
        <v/>
      </c>
      <c r="K222" s="376" t="str">
        <f>IF('7.Safe Harbor Input Data &amp; Calc'!Q224 &lt;&gt; "", '7.Safe Harbor Input Data &amp; Calc'!Q224, "")</f>
        <v>No</v>
      </c>
      <c r="L222" s="59" t="str">
        <f>IF('2.Census &amp; Reference Benchmarks'!T222&lt;&gt; "",'2.Census &amp; Reference Benchmarks'!T222,"")</f>
        <v/>
      </c>
      <c r="M222" s="35">
        <f>IF('2.Census &amp; Reference Benchmarks'!M222 = "", 0,'2.Census &amp; Reference Benchmarks'!M222)</f>
        <v>0</v>
      </c>
      <c r="N222" s="366">
        <f>IF('5. Wage &amp; FTE Reductions'!BC222 = "", 0,'5. Wage &amp; FTE Reductions'!BC222)</f>
        <v>0</v>
      </c>
      <c r="O222" s="35">
        <f>IF('2.Census &amp; Reference Benchmarks'!P222 = "", 0,'2.Census &amp; Reference Benchmarks'!P222)</f>
        <v>0</v>
      </c>
      <c r="P222" s="367">
        <f>IF('5. Wage &amp; FTE Reductions'!BE222 = "", 0, '5. Wage &amp; FTE Reductions'!BE222)</f>
        <v>0</v>
      </c>
      <c r="Q222" s="60">
        <f>IF('2.Census &amp; Reference Benchmarks'!S222 = "", 0, '2.Census &amp; Reference Benchmarks'!S222)</f>
        <v>0</v>
      </c>
      <c r="R222" s="367">
        <f>IF('2.Census &amp; Reference Benchmarks'!Q222="FT",IF(OR(G222 &lt;= DATEVALUE("3/1/2020"), G222 = ""),177.14,( (IF(OR(I222 = "", I222 &gt; DATEVALUE("3/31/2020")), DATEVALUE("3/31/2020"),I222) -G222)/ 31) *177.14),IF('2.Census &amp; Reference Benchmarks'!R222="",0,'2.Census &amp; Reference Benchmarks'!R222))</f>
        <v>0</v>
      </c>
      <c r="S222" s="488" t="str">
        <f>IFERROR(IF(AND( I222 &lt; '1. Summary for SBA'!$J$7,'1. Summary for SBA'!$J$7 &lt;&gt; ""),0,IF(K222 = "Yes", 0,IF(OR(R222= "", R222 + P222+N222 = 0),"",(M222+O222+Q222)/(R222+P222+N222)))),0)</f>
        <v/>
      </c>
      <c r="T222" s="488" t="str">
        <f t="shared" si="18"/>
        <v/>
      </c>
      <c r="U222" s="488" t="str">
        <f>IF(T222 = "", "",SUM('3.Weekly Hours &amp; Wage Activity'!AI222:BF222))</f>
        <v/>
      </c>
      <c r="V222" s="489" t="str">
        <f>IF(U222 = "", "",SUM(IF(COUNTIF('3.Weekly Hours &amp; Wage Activity'!J222:Q222, "&lt;&gt;FT") = 0, COLUMNS('3.Weekly Hours &amp; Wage Activity'!J222:AG222) * 40, '3.Weekly Hours &amp; Wage Activity'!J222:AG222)))</f>
        <v/>
      </c>
      <c r="W222" s="490" t="str">
        <f t="shared" si="19"/>
        <v/>
      </c>
      <c r="X222" s="553" t="str">
        <f t="shared" si="21"/>
        <v/>
      </c>
      <c r="Y222" s="491" t="str">
        <f t="shared" si="22"/>
        <v/>
      </c>
      <c r="Z222" s="490">
        <f t="shared" si="20"/>
        <v>0</v>
      </c>
      <c r="AA222" s="377">
        <f t="shared" si="23"/>
        <v>0</v>
      </c>
    </row>
    <row r="223" spans="2:27" x14ac:dyDescent="0.25">
      <c r="B223" s="56">
        <f>IF('3.Weekly Hours &amp; Wage Activity'!B223 &lt;&gt;"", '3.Weekly Hours &amp; Wage Activity'!B223,"")</f>
        <v>0</v>
      </c>
      <c r="C223" s="56">
        <f>IF('3.Weekly Hours &amp; Wage Activity'!C223 &lt;&gt;"", '3.Weekly Hours &amp; Wage Activity'!C223,"")</f>
        <v>0</v>
      </c>
      <c r="D223" s="57" t="str">
        <f>IF('3.Weekly Hours &amp; Wage Activity'!D223 &lt;&gt;"", '3.Weekly Hours &amp; Wage Activity'!D223,"")</f>
        <v/>
      </c>
      <c r="E223" s="56" t="str">
        <f>IF('3.Weekly Hours &amp; Wage Activity'!E223 &lt;&gt;"", '3.Weekly Hours &amp; Wage Activity'!E223,"")</f>
        <v/>
      </c>
      <c r="F223" s="353" t="str">
        <f>IF('3.Weekly Hours &amp; Wage Activity'!F223 &lt;&gt;"", '3.Weekly Hours &amp; Wage Activity'!F223,"")</f>
        <v/>
      </c>
      <c r="G223" s="58" t="str">
        <f>IF('3.Weekly Hours &amp; Wage Activity'!G223 &lt;&gt;"", '3.Weekly Hours &amp; Wage Activity'!G223,"")</f>
        <v/>
      </c>
      <c r="H223" s="58" t="str">
        <f>IF('2.Census &amp; Reference Benchmarks'!H223 = "", "", '2.Census &amp; Reference Benchmarks'!H223)</f>
        <v/>
      </c>
      <c r="I223" s="58" t="str">
        <f>IF('3.Weekly Hours &amp; Wage Activity'!H223 &lt;&gt;"", '3.Weekly Hours &amp; Wage Activity'!H223,"")</f>
        <v/>
      </c>
      <c r="J223" s="374" t="str">
        <f>IF('3.Weekly Hours &amp; Wage Activity'!I223 &lt;&gt;"", '3.Weekly Hours &amp; Wage Activity'!I223,"")</f>
        <v/>
      </c>
      <c r="K223" s="376" t="str">
        <f>IF('7.Safe Harbor Input Data &amp; Calc'!Q225 &lt;&gt; "", '7.Safe Harbor Input Data &amp; Calc'!Q225, "")</f>
        <v>No</v>
      </c>
      <c r="L223" s="59" t="str">
        <f>IF('2.Census &amp; Reference Benchmarks'!T223&lt;&gt; "",'2.Census &amp; Reference Benchmarks'!T223,"")</f>
        <v/>
      </c>
      <c r="M223" s="35">
        <f>IF('2.Census &amp; Reference Benchmarks'!M223 = "", 0,'2.Census &amp; Reference Benchmarks'!M223)</f>
        <v>0</v>
      </c>
      <c r="N223" s="366">
        <f>IF('5. Wage &amp; FTE Reductions'!BC223 = "", 0,'5. Wage &amp; FTE Reductions'!BC223)</f>
        <v>0</v>
      </c>
      <c r="O223" s="35">
        <f>IF('2.Census &amp; Reference Benchmarks'!P223 = "", 0,'2.Census &amp; Reference Benchmarks'!P223)</f>
        <v>0</v>
      </c>
      <c r="P223" s="367">
        <f>IF('5. Wage &amp; FTE Reductions'!BE223 = "", 0, '5. Wage &amp; FTE Reductions'!BE223)</f>
        <v>0</v>
      </c>
      <c r="Q223" s="60">
        <f>IF('2.Census &amp; Reference Benchmarks'!S223 = "", 0, '2.Census &amp; Reference Benchmarks'!S223)</f>
        <v>0</v>
      </c>
      <c r="R223" s="367">
        <f>IF('2.Census &amp; Reference Benchmarks'!Q223="FT",IF(OR(G223 &lt;= DATEVALUE("3/1/2020"), G223 = ""),177.14,( (IF(OR(I223 = "", I223 &gt; DATEVALUE("3/31/2020")), DATEVALUE("3/31/2020"),I223) -G223)/ 31) *177.14),IF('2.Census &amp; Reference Benchmarks'!R223="",0,'2.Census &amp; Reference Benchmarks'!R223))</f>
        <v>0</v>
      </c>
      <c r="S223" s="488" t="str">
        <f>IFERROR(IF(AND( I223 &lt; '1. Summary for SBA'!$J$7,'1. Summary for SBA'!$J$7 &lt;&gt; ""),0,IF(K223 = "Yes", 0,IF(OR(R223= "", R223 + P223+N223 = 0),"",(M223+O223+Q223)/(R223+P223+N223)))),0)</f>
        <v/>
      </c>
      <c r="T223" s="488" t="str">
        <f t="shared" si="18"/>
        <v/>
      </c>
      <c r="U223" s="488" t="str">
        <f>IF(T223 = "", "",SUM('3.Weekly Hours &amp; Wage Activity'!AI223:BF223))</f>
        <v/>
      </c>
      <c r="V223" s="489" t="str">
        <f>IF(U223 = "", "",SUM(IF(COUNTIF('3.Weekly Hours &amp; Wage Activity'!J223:Q223, "&lt;&gt;FT") = 0, COLUMNS('3.Weekly Hours &amp; Wage Activity'!J223:AG223) * 40, '3.Weekly Hours &amp; Wage Activity'!J223:AG223)))</f>
        <v/>
      </c>
      <c r="W223" s="490" t="str">
        <f t="shared" si="19"/>
        <v/>
      </c>
      <c r="X223" s="553" t="str">
        <f t="shared" si="21"/>
        <v/>
      </c>
      <c r="Y223" s="491" t="str">
        <f t="shared" si="22"/>
        <v/>
      </c>
      <c r="Z223" s="490">
        <f t="shared" si="20"/>
        <v>0</v>
      </c>
      <c r="AA223" s="377">
        <f t="shared" si="23"/>
        <v>0</v>
      </c>
    </row>
    <row r="224" spans="2:27" x14ac:dyDescent="0.25">
      <c r="B224" s="56">
        <f>IF('3.Weekly Hours &amp; Wage Activity'!B224 &lt;&gt;"", '3.Weekly Hours &amp; Wage Activity'!B224,"")</f>
        <v>0</v>
      </c>
      <c r="C224" s="56">
        <f>IF('3.Weekly Hours &amp; Wage Activity'!C224 &lt;&gt;"", '3.Weekly Hours &amp; Wage Activity'!C224,"")</f>
        <v>0</v>
      </c>
      <c r="D224" s="57" t="str">
        <f>IF('3.Weekly Hours &amp; Wage Activity'!D224 &lt;&gt;"", '3.Weekly Hours &amp; Wage Activity'!D224,"")</f>
        <v/>
      </c>
      <c r="E224" s="56" t="str">
        <f>IF('3.Weekly Hours &amp; Wage Activity'!E224 &lt;&gt;"", '3.Weekly Hours &amp; Wage Activity'!E224,"")</f>
        <v/>
      </c>
      <c r="F224" s="353" t="str">
        <f>IF('3.Weekly Hours &amp; Wage Activity'!F224 &lt;&gt;"", '3.Weekly Hours &amp; Wage Activity'!F224,"")</f>
        <v/>
      </c>
      <c r="G224" s="58" t="str">
        <f>IF('3.Weekly Hours &amp; Wage Activity'!G224 &lt;&gt;"", '3.Weekly Hours &amp; Wage Activity'!G224,"")</f>
        <v/>
      </c>
      <c r="H224" s="58" t="str">
        <f>IF('2.Census &amp; Reference Benchmarks'!H224 = "", "", '2.Census &amp; Reference Benchmarks'!H224)</f>
        <v/>
      </c>
      <c r="I224" s="58" t="str">
        <f>IF('3.Weekly Hours &amp; Wage Activity'!H224 &lt;&gt;"", '3.Weekly Hours &amp; Wage Activity'!H224,"")</f>
        <v/>
      </c>
      <c r="J224" s="374" t="str">
        <f>IF('3.Weekly Hours &amp; Wage Activity'!I224 &lt;&gt;"", '3.Weekly Hours &amp; Wage Activity'!I224,"")</f>
        <v/>
      </c>
      <c r="K224" s="376" t="str">
        <f>IF('7.Safe Harbor Input Data &amp; Calc'!Q226 &lt;&gt; "", '7.Safe Harbor Input Data &amp; Calc'!Q226, "")</f>
        <v>No</v>
      </c>
      <c r="L224" s="59" t="str">
        <f>IF('2.Census &amp; Reference Benchmarks'!T224&lt;&gt; "",'2.Census &amp; Reference Benchmarks'!T224,"")</f>
        <v/>
      </c>
      <c r="M224" s="35">
        <f>IF('2.Census &amp; Reference Benchmarks'!M224 = "", 0,'2.Census &amp; Reference Benchmarks'!M224)</f>
        <v>0</v>
      </c>
      <c r="N224" s="366">
        <f>IF('5. Wage &amp; FTE Reductions'!BC224 = "", 0,'5. Wage &amp; FTE Reductions'!BC224)</f>
        <v>0</v>
      </c>
      <c r="O224" s="35">
        <f>IF('2.Census &amp; Reference Benchmarks'!P224 = "", 0,'2.Census &amp; Reference Benchmarks'!P224)</f>
        <v>0</v>
      </c>
      <c r="P224" s="367">
        <f>IF('5. Wage &amp; FTE Reductions'!BE224 = "", 0, '5. Wage &amp; FTE Reductions'!BE224)</f>
        <v>0</v>
      </c>
      <c r="Q224" s="60">
        <f>IF('2.Census &amp; Reference Benchmarks'!S224 = "", 0, '2.Census &amp; Reference Benchmarks'!S224)</f>
        <v>0</v>
      </c>
      <c r="R224" s="367">
        <f>IF('2.Census &amp; Reference Benchmarks'!Q224="FT",IF(OR(G224 &lt;= DATEVALUE("3/1/2020"), G224 = ""),177.14,( (IF(OR(I224 = "", I224 &gt; DATEVALUE("3/31/2020")), DATEVALUE("3/31/2020"),I224) -G224)/ 31) *177.14),IF('2.Census &amp; Reference Benchmarks'!R224="",0,'2.Census &amp; Reference Benchmarks'!R224))</f>
        <v>0</v>
      </c>
      <c r="S224" s="488" t="str">
        <f>IFERROR(IF(AND( I224 &lt; '1. Summary for SBA'!$J$7,'1. Summary for SBA'!$J$7 &lt;&gt; ""),0,IF(K224 = "Yes", 0,IF(OR(R224= "", R224 + P224+N224 = 0),"",(M224+O224+Q224)/(R224+P224+N224)))),0)</f>
        <v/>
      </c>
      <c r="T224" s="488" t="str">
        <f t="shared" si="18"/>
        <v/>
      </c>
      <c r="U224" s="488" t="str">
        <f>IF(T224 = "", "",SUM('3.Weekly Hours &amp; Wage Activity'!AI224:BF224))</f>
        <v/>
      </c>
      <c r="V224" s="489" t="str">
        <f>IF(U224 = "", "",SUM(IF(COUNTIF('3.Weekly Hours &amp; Wage Activity'!J224:Q224, "&lt;&gt;FT") = 0, COLUMNS('3.Weekly Hours &amp; Wage Activity'!J224:AG224) * 40, '3.Weekly Hours &amp; Wage Activity'!J224:AG224)))</f>
        <v/>
      </c>
      <c r="W224" s="490" t="str">
        <f t="shared" si="19"/>
        <v/>
      </c>
      <c r="X224" s="553" t="str">
        <f t="shared" si="21"/>
        <v/>
      </c>
      <c r="Y224" s="491" t="str">
        <f t="shared" si="22"/>
        <v/>
      </c>
      <c r="Z224" s="490">
        <f t="shared" si="20"/>
        <v>0</v>
      </c>
      <c r="AA224" s="377">
        <f t="shared" si="23"/>
        <v>0</v>
      </c>
    </row>
    <row r="225" spans="2:27" x14ac:dyDescent="0.25">
      <c r="B225" s="56">
        <f>IF('3.Weekly Hours &amp; Wage Activity'!B225 &lt;&gt;"", '3.Weekly Hours &amp; Wage Activity'!B225,"")</f>
        <v>0</v>
      </c>
      <c r="C225" s="56">
        <f>IF('3.Weekly Hours &amp; Wage Activity'!C225 &lt;&gt;"", '3.Weekly Hours &amp; Wage Activity'!C225,"")</f>
        <v>0</v>
      </c>
      <c r="D225" s="57" t="str">
        <f>IF('3.Weekly Hours &amp; Wage Activity'!D225 &lt;&gt;"", '3.Weekly Hours &amp; Wage Activity'!D225,"")</f>
        <v/>
      </c>
      <c r="E225" s="56" t="str">
        <f>IF('3.Weekly Hours &amp; Wage Activity'!E225 &lt;&gt;"", '3.Weekly Hours &amp; Wage Activity'!E225,"")</f>
        <v/>
      </c>
      <c r="F225" s="353" t="str">
        <f>IF('3.Weekly Hours &amp; Wage Activity'!F225 &lt;&gt;"", '3.Weekly Hours &amp; Wage Activity'!F225,"")</f>
        <v/>
      </c>
      <c r="G225" s="58" t="str">
        <f>IF('3.Weekly Hours &amp; Wage Activity'!G225 &lt;&gt;"", '3.Weekly Hours &amp; Wage Activity'!G225,"")</f>
        <v/>
      </c>
      <c r="H225" s="58" t="str">
        <f>IF('2.Census &amp; Reference Benchmarks'!H225 = "", "", '2.Census &amp; Reference Benchmarks'!H225)</f>
        <v/>
      </c>
      <c r="I225" s="58" t="str">
        <f>IF('3.Weekly Hours &amp; Wage Activity'!H225 &lt;&gt;"", '3.Weekly Hours &amp; Wage Activity'!H225,"")</f>
        <v/>
      </c>
      <c r="J225" s="374" t="str">
        <f>IF('3.Weekly Hours &amp; Wage Activity'!I225 &lt;&gt;"", '3.Weekly Hours &amp; Wage Activity'!I225,"")</f>
        <v/>
      </c>
      <c r="K225" s="376" t="str">
        <f>IF('7.Safe Harbor Input Data &amp; Calc'!Q227 &lt;&gt; "", '7.Safe Harbor Input Data &amp; Calc'!Q227, "")</f>
        <v>No</v>
      </c>
      <c r="L225" s="59" t="str">
        <f>IF('2.Census &amp; Reference Benchmarks'!T225&lt;&gt; "",'2.Census &amp; Reference Benchmarks'!T225,"")</f>
        <v/>
      </c>
      <c r="M225" s="35">
        <f>IF('2.Census &amp; Reference Benchmarks'!M225 = "", 0,'2.Census &amp; Reference Benchmarks'!M225)</f>
        <v>0</v>
      </c>
      <c r="N225" s="366">
        <f>IF('5. Wage &amp; FTE Reductions'!BC225 = "", 0,'5. Wage &amp; FTE Reductions'!BC225)</f>
        <v>0</v>
      </c>
      <c r="O225" s="35">
        <f>IF('2.Census &amp; Reference Benchmarks'!P225 = "", 0,'2.Census &amp; Reference Benchmarks'!P225)</f>
        <v>0</v>
      </c>
      <c r="P225" s="367">
        <f>IF('5. Wage &amp; FTE Reductions'!BE225 = "", 0, '5. Wage &amp; FTE Reductions'!BE225)</f>
        <v>0</v>
      </c>
      <c r="Q225" s="60">
        <f>IF('2.Census &amp; Reference Benchmarks'!S225 = "", 0, '2.Census &amp; Reference Benchmarks'!S225)</f>
        <v>0</v>
      </c>
      <c r="R225" s="367">
        <f>IF('2.Census &amp; Reference Benchmarks'!Q225="FT",IF(OR(G225 &lt;= DATEVALUE("3/1/2020"), G225 = ""),177.14,( (IF(OR(I225 = "", I225 &gt; DATEVALUE("3/31/2020")), DATEVALUE("3/31/2020"),I225) -G225)/ 31) *177.14),IF('2.Census &amp; Reference Benchmarks'!R225="",0,'2.Census &amp; Reference Benchmarks'!R225))</f>
        <v>0</v>
      </c>
      <c r="S225" s="488" t="str">
        <f>IFERROR(IF(AND( I225 &lt; '1. Summary for SBA'!$J$7,'1. Summary for SBA'!$J$7 &lt;&gt; ""),0,IF(K225 = "Yes", 0,IF(OR(R225= "", R225 + P225+N225 = 0),"",(M225+O225+Q225)/(R225+P225+N225)))),0)</f>
        <v/>
      </c>
      <c r="T225" s="488" t="str">
        <f t="shared" si="18"/>
        <v/>
      </c>
      <c r="U225" s="488" t="str">
        <f>IF(T225 = "", "",SUM('3.Weekly Hours &amp; Wage Activity'!AI225:BF225))</f>
        <v/>
      </c>
      <c r="V225" s="489" t="str">
        <f>IF(U225 = "", "",SUM(IF(COUNTIF('3.Weekly Hours &amp; Wage Activity'!J225:Q225, "&lt;&gt;FT") = 0, COLUMNS('3.Weekly Hours &amp; Wage Activity'!J225:AG225) * 40, '3.Weekly Hours &amp; Wage Activity'!J225:AG225)))</f>
        <v/>
      </c>
      <c r="W225" s="490" t="str">
        <f t="shared" si="19"/>
        <v/>
      </c>
      <c r="X225" s="553" t="str">
        <f t="shared" si="21"/>
        <v/>
      </c>
      <c r="Y225" s="491" t="str">
        <f t="shared" si="22"/>
        <v/>
      </c>
      <c r="Z225" s="490">
        <f t="shared" si="20"/>
        <v>0</v>
      </c>
      <c r="AA225" s="377">
        <f t="shared" si="23"/>
        <v>0</v>
      </c>
    </row>
    <row r="226" spans="2:27" x14ac:dyDescent="0.25">
      <c r="B226" s="56">
        <f>IF('3.Weekly Hours &amp; Wage Activity'!B226 &lt;&gt;"", '3.Weekly Hours &amp; Wage Activity'!B226,"")</f>
        <v>0</v>
      </c>
      <c r="C226" s="56">
        <f>IF('3.Weekly Hours &amp; Wage Activity'!C226 &lt;&gt;"", '3.Weekly Hours &amp; Wage Activity'!C226,"")</f>
        <v>0</v>
      </c>
      <c r="D226" s="57" t="str">
        <f>IF('3.Weekly Hours &amp; Wage Activity'!D226 &lt;&gt;"", '3.Weekly Hours &amp; Wage Activity'!D226,"")</f>
        <v/>
      </c>
      <c r="E226" s="56" t="str">
        <f>IF('3.Weekly Hours &amp; Wage Activity'!E226 &lt;&gt;"", '3.Weekly Hours &amp; Wage Activity'!E226,"")</f>
        <v/>
      </c>
      <c r="F226" s="353" t="str">
        <f>IF('3.Weekly Hours &amp; Wage Activity'!F226 &lt;&gt;"", '3.Weekly Hours &amp; Wage Activity'!F226,"")</f>
        <v/>
      </c>
      <c r="G226" s="58" t="str">
        <f>IF('3.Weekly Hours &amp; Wage Activity'!G226 &lt;&gt;"", '3.Weekly Hours &amp; Wage Activity'!G226,"")</f>
        <v/>
      </c>
      <c r="H226" s="58" t="str">
        <f>IF('2.Census &amp; Reference Benchmarks'!H226 = "", "", '2.Census &amp; Reference Benchmarks'!H226)</f>
        <v/>
      </c>
      <c r="I226" s="58" t="str">
        <f>IF('3.Weekly Hours &amp; Wage Activity'!H226 &lt;&gt;"", '3.Weekly Hours &amp; Wage Activity'!H226,"")</f>
        <v/>
      </c>
      <c r="J226" s="374" t="str">
        <f>IF('3.Weekly Hours &amp; Wage Activity'!I226 &lt;&gt;"", '3.Weekly Hours &amp; Wage Activity'!I226,"")</f>
        <v/>
      </c>
      <c r="K226" s="376" t="str">
        <f>IF('7.Safe Harbor Input Data &amp; Calc'!Q228 &lt;&gt; "", '7.Safe Harbor Input Data &amp; Calc'!Q228, "")</f>
        <v>No</v>
      </c>
      <c r="L226" s="59" t="str">
        <f>IF('2.Census &amp; Reference Benchmarks'!T226&lt;&gt; "",'2.Census &amp; Reference Benchmarks'!T226,"")</f>
        <v/>
      </c>
      <c r="M226" s="35">
        <f>IF('2.Census &amp; Reference Benchmarks'!M226 = "", 0,'2.Census &amp; Reference Benchmarks'!M226)</f>
        <v>0</v>
      </c>
      <c r="N226" s="366">
        <f>IF('5. Wage &amp; FTE Reductions'!BC226 = "", 0,'5. Wage &amp; FTE Reductions'!BC226)</f>
        <v>0</v>
      </c>
      <c r="O226" s="35">
        <f>IF('2.Census &amp; Reference Benchmarks'!P226 = "", 0,'2.Census &amp; Reference Benchmarks'!P226)</f>
        <v>0</v>
      </c>
      <c r="P226" s="367">
        <f>IF('5. Wage &amp; FTE Reductions'!BE226 = "", 0, '5. Wage &amp; FTE Reductions'!BE226)</f>
        <v>0</v>
      </c>
      <c r="Q226" s="60">
        <f>IF('2.Census &amp; Reference Benchmarks'!S226 = "", 0, '2.Census &amp; Reference Benchmarks'!S226)</f>
        <v>0</v>
      </c>
      <c r="R226" s="367">
        <f>IF('2.Census &amp; Reference Benchmarks'!Q226="FT",IF(OR(G226 &lt;= DATEVALUE("3/1/2020"), G226 = ""),177.14,( (IF(OR(I226 = "", I226 &gt; DATEVALUE("3/31/2020")), DATEVALUE("3/31/2020"),I226) -G226)/ 31) *177.14),IF('2.Census &amp; Reference Benchmarks'!R226="",0,'2.Census &amp; Reference Benchmarks'!R226))</f>
        <v>0</v>
      </c>
      <c r="S226" s="488" t="str">
        <f>IFERROR(IF(AND( I226 &lt; '1. Summary for SBA'!$J$7,'1. Summary for SBA'!$J$7 &lt;&gt; ""),0,IF(K226 = "Yes", 0,IF(OR(R226= "", R226 + P226+N226 = 0),"",(M226+O226+Q226)/(R226+P226+N226)))),0)</f>
        <v/>
      </c>
      <c r="T226" s="488" t="str">
        <f t="shared" si="18"/>
        <v/>
      </c>
      <c r="U226" s="488" t="str">
        <f>IF(T226 = "", "",SUM('3.Weekly Hours &amp; Wage Activity'!AI226:BF226))</f>
        <v/>
      </c>
      <c r="V226" s="489" t="str">
        <f>IF(U226 = "", "",SUM(IF(COUNTIF('3.Weekly Hours &amp; Wage Activity'!J226:Q226, "&lt;&gt;FT") = 0, COLUMNS('3.Weekly Hours &amp; Wage Activity'!J226:AG226) * 40, '3.Weekly Hours &amp; Wage Activity'!J226:AG226)))</f>
        <v/>
      </c>
      <c r="W226" s="490" t="str">
        <f t="shared" si="19"/>
        <v/>
      </c>
      <c r="X226" s="553" t="str">
        <f t="shared" si="21"/>
        <v/>
      </c>
      <c r="Y226" s="491" t="str">
        <f t="shared" si="22"/>
        <v/>
      </c>
      <c r="Z226" s="490">
        <f t="shared" si="20"/>
        <v>0</v>
      </c>
      <c r="AA226" s="377">
        <f t="shared" si="23"/>
        <v>0</v>
      </c>
    </row>
    <row r="227" spans="2:27" x14ac:dyDescent="0.25">
      <c r="B227" s="56">
        <f>IF('3.Weekly Hours &amp; Wage Activity'!B227 &lt;&gt;"", '3.Weekly Hours &amp; Wage Activity'!B227,"")</f>
        <v>0</v>
      </c>
      <c r="C227" s="56">
        <f>IF('3.Weekly Hours &amp; Wage Activity'!C227 &lt;&gt;"", '3.Weekly Hours &amp; Wage Activity'!C227,"")</f>
        <v>0</v>
      </c>
      <c r="D227" s="57" t="str">
        <f>IF('3.Weekly Hours &amp; Wage Activity'!D227 &lt;&gt;"", '3.Weekly Hours &amp; Wage Activity'!D227,"")</f>
        <v/>
      </c>
      <c r="E227" s="56" t="str">
        <f>IF('3.Weekly Hours &amp; Wage Activity'!E227 &lt;&gt;"", '3.Weekly Hours &amp; Wage Activity'!E227,"")</f>
        <v/>
      </c>
      <c r="F227" s="353" t="str">
        <f>IF('3.Weekly Hours &amp; Wage Activity'!F227 &lt;&gt;"", '3.Weekly Hours &amp; Wage Activity'!F227,"")</f>
        <v/>
      </c>
      <c r="G227" s="58" t="str">
        <f>IF('3.Weekly Hours &amp; Wage Activity'!G227 &lt;&gt;"", '3.Weekly Hours &amp; Wage Activity'!G227,"")</f>
        <v/>
      </c>
      <c r="H227" s="58" t="str">
        <f>IF('2.Census &amp; Reference Benchmarks'!H227 = "", "", '2.Census &amp; Reference Benchmarks'!H227)</f>
        <v/>
      </c>
      <c r="I227" s="58" t="str">
        <f>IF('3.Weekly Hours &amp; Wage Activity'!H227 &lt;&gt;"", '3.Weekly Hours &amp; Wage Activity'!H227,"")</f>
        <v/>
      </c>
      <c r="J227" s="374" t="str">
        <f>IF('3.Weekly Hours &amp; Wage Activity'!I227 &lt;&gt;"", '3.Weekly Hours &amp; Wage Activity'!I227,"")</f>
        <v/>
      </c>
      <c r="K227" s="376" t="str">
        <f>IF('7.Safe Harbor Input Data &amp; Calc'!Q229 &lt;&gt; "", '7.Safe Harbor Input Data &amp; Calc'!Q229, "")</f>
        <v>No</v>
      </c>
      <c r="L227" s="59" t="str">
        <f>IF('2.Census &amp; Reference Benchmarks'!T227&lt;&gt; "",'2.Census &amp; Reference Benchmarks'!T227,"")</f>
        <v/>
      </c>
      <c r="M227" s="35">
        <f>IF('2.Census &amp; Reference Benchmarks'!M227 = "", 0,'2.Census &amp; Reference Benchmarks'!M227)</f>
        <v>0</v>
      </c>
      <c r="N227" s="366">
        <f>IF('5. Wage &amp; FTE Reductions'!BC227 = "", 0,'5. Wage &amp; FTE Reductions'!BC227)</f>
        <v>0</v>
      </c>
      <c r="O227" s="35">
        <f>IF('2.Census &amp; Reference Benchmarks'!P227 = "", 0,'2.Census &amp; Reference Benchmarks'!P227)</f>
        <v>0</v>
      </c>
      <c r="P227" s="367">
        <f>IF('5. Wage &amp; FTE Reductions'!BE227 = "", 0, '5. Wage &amp; FTE Reductions'!BE227)</f>
        <v>0</v>
      </c>
      <c r="Q227" s="60">
        <f>IF('2.Census &amp; Reference Benchmarks'!S227 = "", 0, '2.Census &amp; Reference Benchmarks'!S227)</f>
        <v>0</v>
      </c>
      <c r="R227" s="367">
        <f>IF('2.Census &amp; Reference Benchmarks'!Q227="FT",IF(OR(G227 &lt;= DATEVALUE("3/1/2020"), G227 = ""),177.14,( (IF(OR(I227 = "", I227 &gt; DATEVALUE("3/31/2020")), DATEVALUE("3/31/2020"),I227) -G227)/ 31) *177.14),IF('2.Census &amp; Reference Benchmarks'!R227="",0,'2.Census &amp; Reference Benchmarks'!R227))</f>
        <v>0</v>
      </c>
      <c r="S227" s="488" t="str">
        <f>IFERROR(IF(AND( I227 &lt; '1. Summary for SBA'!$J$7,'1. Summary for SBA'!$J$7 &lt;&gt; ""),0,IF(K227 = "Yes", 0,IF(OR(R227= "", R227 + P227+N227 = 0),"",(M227+O227+Q227)/(R227+P227+N227)))),0)</f>
        <v/>
      </c>
      <c r="T227" s="488" t="str">
        <f t="shared" ref="T227:T290" si="24">IF(S227 = "", "",S227*0.75)</f>
        <v/>
      </c>
      <c r="U227" s="488" t="str">
        <f>IF(T227 = "", "",SUM('3.Weekly Hours &amp; Wage Activity'!AI227:BF227))</f>
        <v/>
      </c>
      <c r="V227" s="489" t="str">
        <f>IF(U227 = "", "",SUM(IF(COUNTIF('3.Weekly Hours &amp; Wage Activity'!J227:Q227, "&lt;&gt;FT") = 0, COLUMNS('3.Weekly Hours &amp; Wage Activity'!J227:AG227) * 40, '3.Weekly Hours &amp; Wage Activity'!J227:AG227)))</f>
        <v/>
      </c>
      <c r="W227" s="490" t="str">
        <f t="shared" ref="W227:W290" si="25">IF(V227 = 0,0,IF(V227 = "", "",U227/V227))</f>
        <v/>
      </c>
      <c r="X227" s="553" t="str">
        <f t="shared" si="21"/>
        <v/>
      </c>
      <c r="Y227" s="491" t="str">
        <f t="shared" si="22"/>
        <v/>
      </c>
      <c r="Z227" s="490">
        <f t="shared" ref="Z227:Z290" si="26">IF(Y227 = "", 0,X227*Y227)</f>
        <v>0</v>
      </c>
      <c r="AA227" s="377">
        <f t="shared" si="23"/>
        <v>0</v>
      </c>
    </row>
    <row r="228" spans="2:27" x14ac:dyDescent="0.25">
      <c r="B228" s="56">
        <f>IF('3.Weekly Hours &amp; Wage Activity'!B228 &lt;&gt;"", '3.Weekly Hours &amp; Wage Activity'!B228,"")</f>
        <v>0</v>
      </c>
      <c r="C228" s="56">
        <f>IF('3.Weekly Hours &amp; Wage Activity'!C228 &lt;&gt;"", '3.Weekly Hours &amp; Wage Activity'!C228,"")</f>
        <v>0</v>
      </c>
      <c r="D228" s="57" t="str">
        <f>IF('3.Weekly Hours &amp; Wage Activity'!D228 &lt;&gt;"", '3.Weekly Hours &amp; Wage Activity'!D228,"")</f>
        <v/>
      </c>
      <c r="E228" s="56" t="str">
        <f>IF('3.Weekly Hours &amp; Wage Activity'!E228 &lt;&gt;"", '3.Weekly Hours &amp; Wage Activity'!E228,"")</f>
        <v/>
      </c>
      <c r="F228" s="353" t="str">
        <f>IF('3.Weekly Hours &amp; Wage Activity'!F228 &lt;&gt;"", '3.Weekly Hours &amp; Wage Activity'!F228,"")</f>
        <v/>
      </c>
      <c r="G228" s="58" t="str">
        <f>IF('3.Weekly Hours &amp; Wage Activity'!G228 &lt;&gt;"", '3.Weekly Hours &amp; Wage Activity'!G228,"")</f>
        <v/>
      </c>
      <c r="H228" s="58" t="str">
        <f>IF('2.Census &amp; Reference Benchmarks'!H228 = "", "", '2.Census &amp; Reference Benchmarks'!H228)</f>
        <v/>
      </c>
      <c r="I228" s="58" t="str">
        <f>IF('3.Weekly Hours &amp; Wage Activity'!H228 &lt;&gt;"", '3.Weekly Hours &amp; Wage Activity'!H228,"")</f>
        <v/>
      </c>
      <c r="J228" s="374" t="str">
        <f>IF('3.Weekly Hours &amp; Wage Activity'!I228 &lt;&gt;"", '3.Weekly Hours &amp; Wage Activity'!I228,"")</f>
        <v/>
      </c>
      <c r="K228" s="376" t="str">
        <f>IF('7.Safe Harbor Input Data &amp; Calc'!Q230 &lt;&gt; "", '7.Safe Harbor Input Data &amp; Calc'!Q230, "")</f>
        <v>No</v>
      </c>
      <c r="L228" s="59" t="str">
        <f>IF('2.Census &amp; Reference Benchmarks'!T228&lt;&gt; "",'2.Census &amp; Reference Benchmarks'!T228,"")</f>
        <v/>
      </c>
      <c r="M228" s="35">
        <f>IF('2.Census &amp; Reference Benchmarks'!M228 = "", 0,'2.Census &amp; Reference Benchmarks'!M228)</f>
        <v>0</v>
      </c>
      <c r="N228" s="366">
        <f>IF('5. Wage &amp; FTE Reductions'!BC228 = "", 0,'5. Wage &amp; FTE Reductions'!BC228)</f>
        <v>0</v>
      </c>
      <c r="O228" s="35">
        <f>IF('2.Census &amp; Reference Benchmarks'!P228 = "", 0,'2.Census &amp; Reference Benchmarks'!P228)</f>
        <v>0</v>
      </c>
      <c r="P228" s="367">
        <f>IF('5. Wage &amp; FTE Reductions'!BE228 = "", 0, '5. Wage &amp; FTE Reductions'!BE228)</f>
        <v>0</v>
      </c>
      <c r="Q228" s="60">
        <f>IF('2.Census &amp; Reference Benchmarks'!S228 = "", 0, '2.Census &amp; Reference Benchmarks'!S228)</f>
        <v>0</v>
      </c>
      <c r="R228" s="367">
        <f>IF('2.Census &amp; Reference Benchmarks'!Q228="FT",IF(OR(G228 &lt;= DATEVALUE("3/1/2020"), G228 = ""),177.14,( (IF(OR(I228 = "", I228 &gt; DATEVALUE("3/31/2020")), DATEVALUE("3/31/2020"),I228) -G228)/ 31) *177.14),IF('2.Census &amp; Reference Benchmarks'!R228="",0,'2.Census &amp; Reference Benchmarks'!R228))</f>
        <v>0</v>
      </c>
      <c r="S228" s="488" t="str">
        <f>IFERROR(IF(AND( I228 &lt; '1. Summary for SBA'!$J$7,'1. Summary for SBA'!$J$7 &lt;&gt; ""),0,IF(K228 = "Yes", 0,IF(OR(R228= "", R228 + P228+N228 = 0),"",(M228+O228+Q228)/(R228+P228+N228)))),0)</f>
        <v/>
      </c>
      <c r="T228" s="488" t="str">
        <f t="shared" si="24"/>
        <v/>
      </c>
      <c r="U228" s="488" t="str">
        <f>IF(T228 = "", "",SUM('3.Weekly Hours &amp; Wage Activity'!AI228:BF228))</f>
        <v/>
      </c>
      <c r="V228" s="489" t="str">
        <f>IF(U228 = "", "",SUM(IF(COUNTIF('3.Weekly Hours &amp; Wage Activity'!J228:Q228, "&lt;&gt;FT") = 0, COLUMNS('3.Weekly Hours &amp; Wage Activity'!J228:AG228) * 40, '3.Weekly Hours &amp; Wage Activity'!J228:AG228)))</f>
        <v/>
      </c>
      <c r="W228" s="490" t="str">
        <f t="shared" si="25"/>
        <v/>
      </c>
      <c r="X228" s="553" t="str">
        <f t="shared" si="21"/>
        <v/>
      </c>
      <c r="Y228" s="491" t="str">
        <f t="shared" si="22"/>
        <v/>
      </c>
      <c r="Z228" s="490">
        <f t="shared" si="26"/>
        <v>0</v>
      </c>
      <c r="AA228" s="377">
        <f t="shared" si="23"/>
        <v>0</v>
      </c>
    </row>
    <row r="229" spans="2:27" x14ac:dyDescent="0.25">
      <c r="B229" s="56">
        <f>IF('3.Weekly Hours &amp; Wage Activity'!B229 &lt;&gt;"", '3.Weekly Hours &amp; Wage Activity'!B229,"")</f>
        <v>0</v>
      </c>
      <c r="C229" s="56">
        <f>IF('3.Weekly Hours &amp; Wage Activity'!C229 &lt;&gt;"", '3.Weekly Hours &amp; Wage Activity'!C229,"")</f>
        <v>0</v>
      </c>
      <c r="D229" s="57" t="str">
        <f>IF('3.Weekly Hours &amp; Wage Activity'!D229 &lt;&gt;"", '3.Weekly Hours &amp; Wage Activity'!D229,"")</f>
        <v/>
      </c>
      <c r="E229" s="56" t="str">
        <f>IF('3.Weekly Hours &amp; Wage Activity'!E229 &lt;&gt;"", '3.Weekly Hours &amp; Wage Activity'!E229,"")</f>
        <v/>
      </c>
      <c r="F229" s="353" t="str">
        <f>IF('3.Weekly Hours &amp; Wage Activity'!F229 &lt;&gt;"", '3.Weekly Hours &amp; Wage Activity'!F229,"")</f>
        <v/>
      </c>
      <c r="G229" s="58" t="str">
        <f>IF('3.Weekly Hours &amp; Wage Activity'!G229 &lt;&gt;"", '3.Weekly Hours &amp; Wage Activity'!G229,"")</f>
        <v/>
      </c>
      <c r="H229" s="58" t="str">
        <f>IF('2.Census &amp; Reference Benchmarks'!H229 = "", "", '2.Census &amp; Reference Benchmarks'!H229)</f>
        <v/>
      </c>
      <c r="I229" s="58" t="str">
        <f>IF('3.Weekly Hours &amp; Wage Activity'!H229 &lt;&gt;"", '3.Weekly Hours &amp; Wage Activity'!H229,"")</f>
        <v/>
      </c>
      <c r="J229" s="374" t="str">
        <f>IF('3.Weekly Hours &amp; Wage Activity'!I229 &lt;&gt;"", '3.Weekly Hours &amp; Wage Activity'!I229,"")</f>
        <v/>
      </c>
      <c r="K229" s="376" t="str">
        <f>IF('7.Safe Harbor Input Data &amp; Calc'!Q231 &lt;&gt; "", '7.Safe Harbor Input Data &amp; Calc'!Q231, "")</f>
        <v>No</v>
      </c>
      <c r="L229" s="59" t="str">
        <f>IF('2.Census &amp; Reference Benchmarks'!T229&lt;&gt; "",'2.Census &amp; Reference Benchmarks'!T229,"")</f>
        <v/>
      </c>
      <c r="M229" s="35">
        <f>IF('2.Census &amp; Reference Benchmarks'!M229 = "", 0,'2.Census &amp; Reference Benchmarks'!M229)</f>
        <v>0</v>
      </c>
      <c r="N229" s="366">
        <f>IF('5. Wage &amp; FTE Reductions'!BC229 = "", 0,'5. Wage &amp; FTE Reductions'!BC229)</f>
        <v>0</v>
      </c>
      <c r="O229" s="35">
        <f>IF('2.Census &amp; Reference Benchmarks'!P229 = "", 0,'2.Census &amp; Reference Benchmarks'!P229)</f>
        <v>0</v>
      </c>
      <c r="P229" s="367">
        <f>IF('5. Wage &amp; FTE Reductions'!BE229 = "", 0, '5. Wage &amp; FTE Reductions'!BE229)</f>
        <v>0</v>
      </c>
      <c r="Q229" s="60">
        <f>IF('2.Census &amp; Reference Benchmarks'!S229 = "", 0, '2.Census &amp; Reference Benchmarks'!S229)</f>
        <v>0</v>
      </c>
      <c r="R229" s="367">
        <f>IF('2.Census &amp; Reference Benchmarks'!Q229="FT",IF(OR(G229 &lt;= DATEVALUE("3/1/2020"), G229 = ""),177.14,( (IF(OR(I229 = "", I229 &gt; DATEVALUE("3/31/2020")), DATEVALUE("3/31/2020"),I229) -G229)/ 31) *177.14),IF('2.Census &amp; Reference Benchmarks'!R229="",0,'2.Census &amp; Reference Benchmarks'!R229))</f>
        <v>0</v>
      </c>
      <c r="S229" s="488" t="str">
        <f>IFERROR(IF(AND( I229 &lt; '1. Summary for SBA'!$J$7,'1. Summary for SBA'!$J$7 &lt;&gt; ""),0,IF(K229 = "Yes", 0,IF(OR(R229= "", R229 + P229+N229 = 0),"",(M229+O229+Q229)/(R229+P229+N229)))),0)</f>
        <v/>
      </c>
      <c r="T229" s="488" t="str">
        <f t="shared" si="24"/>
        <v/>
      </c>
      <c r="U229" s="488" t="str">
        <f>IF(T229 = "", "",SUM('3.Weekly Hours &amp; Wage Activity'!AI229:BF229))</f>
        <v/>
      </c>
      <c r="V229" s="489" t="str">
        <f>IF(U229 = "", "",SUM(IF(COUNTIF('3.Weekly Hours &amp; Wage Activity'!J229:Q229, "&lt;&gt;FT") = 0, COLUMNS('3.Weekly Hours &amp; Wage Activity'!J229:AG229) * 40, '3.Weekly Hours &amp; Wage Activity'!J229:AG229)))</f>
        <v/>
      </c>
      <c r="W229" s="490" t="str">
        <f t="shared" si="25"/>
        <v/>
      </c>
      <c r="X229" s="553" t="str">
        <f t="shared" si="21"/>
        <v/>
      </c>
      <c r="Y229" s="491" t="str">
        <f t="shared" si="22"/>
        <v/>
      </c>
      <c r="Z229" s="490">
        <f t="shared" si="26"/>
        <v>0</v>
      </c>
      <c r="AA229" s="377">
        <f t="shared" si="23"/>
        <v>0</v>
      </c>
    </row>
    <row r="230" spans="2:27" x14ac:dyDescent="0.25">
      <c r="B230" s="56">
        <f>IF('3.Weekly Hours &amp; Wage Activity'!B230 &lt;&gt;"", '3.Weekly Hours &amp; Wage Activity'!B230,"")</f>
        <v>0</v>
      </c>
      <c r="C230" s="56">
        <f>IF('3.Weekly Hours &amp; Wage Activity'!C230 &lt;&gt;"", '3.Weekly Hours &amp; Wage Activity'!C230,"")</f>
        <v>0</v>
      </c>
      <c r="D230" s="57" t="str">
        <f>IF('3.Weekly Hours &amp; Wage Activity'!D230 &lt;&gt;"", '3.Weekly Hours &amp; Wage Activity'!D230,"")</f>
        <v/>
      </c>
      <c r="E230" s="56" t="str">
        <f>IF('3.Weekly Hours &amp; Wage Activity'!E230 &lt;&gt;"", '3.Weekly Hours &amp; Wage Activity'!E230,"")</f>
        <v/>
      </c>
      <c r="F230" s="353" t="str">
        <f>IF('3.Weekly Hours &amp; Wage Activity'!F230 &lt;&gt;"", '3.Weekly Hours &amp; Wage Activity'!F230,"")</f>
        <v/>
      </c>
      <c r="G230" s="58" t="str">
        <f>IF('3.Weekly Hours &amp; Wage Activity'!G230 &lt;&gt;"", '3.Weekly Hours &amp; Wage Activity'!G230,"")</f>
        <v/>
      </c>
      <c r="H230" s="58" t="str">
        <f>IF('2.Census &amp; Reference Benchmarks'!H230 = "", "", '2.Census &amp; Reference Benchmarks'!H230)</f>
        <v/>
      </c>
      <c r="I230" s="58" t="str">
        <f>IF('3.Weekly Hours &amp; Wage Activity'!H230 &lt;&gt;"", '3.Weekly Hours &amp; Wage Activity'!H230,"")</f>
        <v/>
      </c>
      <c r="J230" s="374" t="str">
        <f>IF('3.Weekly Hours &amp; Wage Activity'!I230 &lt;&gt;"", '3.Weekly Hours &amp; Wage Activity'!I230,"")</f>
        <v/>
      </c>
      <c r="K230" s="376" t="str">
        <f>IF('7.Safe Harbor Input Data &amp; Calc'!Q232 &lt;&gt; "", '7.Safe Harbor Input Data &amp; Calc'!Q232, "")</f>
        <v>No</v>
      </c>
      <c r="L230" s="59" t="str">
        <f>IF('2.Census &amp; Reference Benchmarks'!T230&lt;&gt; "",'2.Census &amp; Reference Benchmarks'!T230,"")</f>
        <v/>
      </c>
      <c r="M230" s="35">
        <f>IF('2.Census &amp; Reference Benchmarks'!M230 = "", 0,'2.Census &amp; Reference Benchmarks'!M230)</f>
        <v>0</v>
      </c>
      <c r="N230" s="366">
        <f>IF('5. Wage &amp; FTE Reductions'!BC230 = "", 0,'5. Wage &amp; FTE Reductions'!BC230)</f>
        <v>0</v>
      </c>
      <c r="O230" s="35">
        <f>IF('2.Census &amp; Reference Benchmarks'!P230 = "", 0,'2.Census &amp; Reference Benchmarks'!P230)</f>
        <v>0</v>
      </c>
      <c r="P230" s="367">
        <f>IF('5. Wage &amp; FTE Reductions'!BE230 = "", 0, '5. Wage &amp; FTE Reductions'!BE230)</f>
        <v>0</v>
      </c>
      <c r="Q230" s="60">
        <f>IF('2.Census &amp; Reference Benchmarks'!S230 = "", 0, '2.Census &amp; Reference Benchmarks'!S230)</f>
        <v>0</v>
      </c>
      <c r="R230" s="367">
        <f>IF('2.Census &amp; Reference Benchmarks'!Q230="FT",IF(OR(G230 &lt;= DATEVALUE("3/1/2020"), G230 = ""),177.14,( (IF(OR(I230 = "", I230 &gt; DATEVALUE("3/31/2020")), DATEVALUE("3/31/2020"),I230) -G230)/ 31) *177.14),IF('2.Census &amp; Reference Benchmarks'!R230="",0,'2.Census &amp; Reference Benchmarks'!R230))</f>
        <v>0</v>
      </c>
      <c r="S230" s="488" t="str">
        <f>IFERROR(IF(AND( I230 &lt; '1. Summary for SBA'!$J$7,'1. Summary for SBA'!$J$7 &lt;&gt; ""),0,IF(K230 = "Yes", 0,IF(OR(R230= "", R230 + P230+N230 = 0),"",(M230+O230+Q230)/(R230+P230+N230)))),0)</f>
        <v/>
      </c>
      <c r="T230" s="488" t="str">
        <f t="shared" si="24"/>
        <v/>
      </c>
      <c r="U230" s="488" t="str">
        <f>IF(T230 = "", "",SUM('3.Weekly Hours &amp; Wage Activity'!AI230:BF230))</f>
        <v/>
      </c>
      <c r="V230" s="489" t="str">
        <f>IF(U230 = "", "",SUM(IF(COUNTIF('3.Weekly Hours &amp; Wage Activity'!J230:Q230, "&lt;&gt;FT") = 0, COLUMNS('3.Weekly Hours &amp; Wage Activity'!J230:AG230) * 40, '3.Weekly Hours &amp; Wage Activity'!J230:AG230)))</f>
        <v/>
      </c>
      <c r="W230" s="490" t="str">
        <f t="shared" si="25"/>
        <v/>
      </c>
      <c r="X230" s="553" t="str">
        <f t="shared" si="21"/>
        <v/>
      </c>
      <c r="Y230" s="491" t="str">
        <f t="shared" si="22"/>
        <v/>
      </c>
      <c r="Z230" s="490">
        <f t="shared" si="26"/>
        <v>0</v>
      </c>
      <c r="AA230" s="377">
        <f t="shared" si="23"/>
        <v>0</v>
      </c>
    </row>
    <row r="231" spans="2:27" x14ac:dyDescent="0.25">
      <c r="B231" s="56">
        <f>IF('3.Weekly Hours &amp; Wage Activity'!B231 &lt;&gt;"", '3.Weekly Hours &amp; Wage Activity'!B231,"")</f>
        <v>0</v>
      </c>
      <c r="C231" s="56">
        <f>IF('3.Weekly Hours &amp; Wage Activity'!C231 &lt;&gt;"", '3.Weekly Hours &amp; Wage Activity'!C231,"")</f>
        <v>0</v>
      </c>
      <c r="D231" s="57" t="str">
        <f>IF('3.Weekly Hours &amp; Wage Activity'!D231 &lt;&gt;"", '3.Weekly Hours &amp; Wage Activity'!D231,"")</f>
        <v/>
      </c>
      <c r="E231" s="56" t="str">
        <f>IF('3.Weekly Hours &amp; Wage Activity'!E231 &lt;&gt;"", '3.Weekly Hours &amp; Wage Activity'!E231,"")</f>
        <v/>
      </c>
      <c r="F231" s="353" t="str">
        <f>IF('3.Weekly Hours &amp; Wage Activity'!F231 &lt;&gt;"", '3.Weekly Hours &amp; Wage Activity'!F231,"")</f>
        <v/>
      </c>
      <c r="G231" s="58" t="str">
        <f>IF('3.Weekly Hours &amp; Wage Activity'!G231 &lt;&gt;"", '3.Weekly Hours &amp; Wage Activity'!G231,"")</f>
        <v/>
      </c>
      <c r="H231" s="58" t="str">
        <f>IF('2.Census &amp; Reference Benchmarks'!H231 = "", "", '2.Census &amp; Reference Benchmarks'!H231)</f>
        <v/>
      </c>
      <c r="I231" s="58" t="str">
        <f>IF('3.Weekly Hours &amp; Wage Activity'!H231 &lt;&gt;"", '3.Weekly Hours &amp; Wage Activity'!H231,"")</f>
        <v/>
      </c>
      <c r="J231" s="374" t="str">
        <f>IF('3.Weekly Hours &amp; Wage Activity'!I231 &lt;&gt;"", '3.Weekly Hours &amp; Wage Activity'!I231,"")</f>
        <v/>
      </c>
      <c r="K231" s="376" t="str">
        <f>IF('7.Safe Harbor Input Data &amp; Calc'!Q233 &lt;&gt; "", '7.Safe Harbor Input Data &amp; Calc'!Q233, "")</f>
        <v>No</v>
      </c>
      <c r="L231" s="59" t="str">
        <f>IF('2.Census &amp; Reference Benchmarks'!T231&lt;&gt; "",'2.Census &amp; Reference Benchmarks'!T231,"")</f>
        <v/>
      </c>
      <c r="M231" s="35">
        <f>IF('2.Census &amp; Reference Benchmarks'!M231 = "", 0,'2.Census &amp; Reference Benchmarks'!M231)</f>
        <v>0</v>
      </c>
      <c r="N231" s="366">
        <f>IF('5. Wage &amp; FTE Reductions'!BC231 = "", 0,'5. Wage &amp; FTE Reductions'!BC231)</f>
        <v>0</v>
      </c>
      <c r="O231" s="35">
        <f>IF('2.Census &amp; Reference Benchmarks'!P231 = "", 0,'2.Census &amp; Reference Benchmarks'!P231)</f>
        <v>0</v>
      </c>
      <c r="P231" s="367">
        <f>IF('5. Wage &amp; FTE Reductions'!BE231 = "", 0, '5. Wage &amp; FTE Reductions'!BE231)</f>
        <v>0</v>
      </c>
      <c r="Q231" s="60">
        <f>IF('2.Census &amp; Reference Benchmarks'!S231 = "", 0, '2.Census &amp; Reference Benchmarks'!S231)</f>
        <v>0</v>
      </c>
      <c r="R231" s="367">
        <f>IF('2.Census &amp; Reference Benchmarks'!Q231="FT",IF(OR(G231 &lt;= DATEVALUE("3/1/2020"), G231 = ""),177.14,( (IF(OR(I231 = "", I231 &gt; DATEVALUE("3/31/2020")), DATEVALUE("3/31/2020"),I231) -G231)/ 31) *177.14),IF('2.Census &amp; Reference Benchmarks'!R231="",0,'2.Census &amp; Reference Benchmarks'!R231))</f>
        <v>0</v>
      </c>
      <c r="S231" s="488" t="str">
        <f>IFERROR(IF(AND( I231 &lt; '1. Summary for SBA'!$J$7,'1. Summary for SBA'!$J$7 &lt;&gt; ""),0,IF(K231 = "Yes", 0,IF(OR(R231= "", R231 + P231+N231 = 0),"",(M231+O231+Q231)/(R231+P231+N231)))),0)</f>
        <v/>
      </c>
      <c r="T231" s="488" t="str">
        <f t="shared" si="24"/>
        <v/>
      </c>
      <c r="U231" s="488" t="str">
        <f>IF(T231 = "", "",SUM('3.Weekly Hours &amp; Wage Activity'!AI231:BF231))</f>
        <v/>
      </c>
      <c r="V231" s="489" t="str">
        <f>IF(U231 = "", "",SUM(IF(COUNTIF('3.Weekly Hours &amp; Wage Activity'!J231:Q231, "&lt;&gt;FT") = 0, COLUMNS('3.Weekly Hours &amp; Wage Activity'!J231:AG231) * 40, '3.Weekly Hours &amp; Wage Activity'!J231:AG231)))</f>
        <v/>
      </c>
      <c r="W231" s="490" t="str">
        <f t="shared" si="25"/>
        <v/>
      </c>
      <c r="X231" s="553" t="str">
        <f t="shared" si="21"/>
        <v/>
      </c>
      <c r="Y231" s="491" t="str">
        <f t="shared" si="22"/>
        <v/>
      </c>
      <c r="Z231" s="490">
        <f t="shared" si="26"/>
        <v>0</v>
      </c>
      <c r="AA231" s="377">
        <f t="shared" si="23"/>
        <v>0</v>
      </c>
    </row>
    <row r="232" spans="2:27" x14ac:dyDescent="0.25">
      <c r="B232" s="56">
        <f>IF('3.Weekly Hours &amp; Wage Activity'!B232 &lt;&gt;"", '3.Weekly Hours &amp; Wage Activity'!B232,"")</f>
        <v>0</v>
      </c>
      <c r="C232" s="56">
        <f>IF('3.Weekly Hours &amp; Wage Activity'!C232 &lt;&gt;"", '3.Weekly Hours &amp; Wage Activity'!C232,"")</f>
        <v>0</v>
      </c>
      <c r="D232" s="57" t="str">
        <f>IF('3.Weekly Hours &amp; Wage Activity'!D232 &lt;&gt;"", '3.Weekly Hours &amp; Wage Activity'!D232,"")</f>
        <v/>
      </c>
      <c r="E232" s="56" t="str">
        <f>IF('3.Weekly Hours &amp; Wage Activity'!E232 &lt;&gt;"", '3.Weekly Hours &amp; Wage Activity'!E232,"")</f>
        <v/>
      </c>
      <c r="F232" s="353" t="str">
        <f>IF('3.Weekly Hours &amp; Wage Activity'!F232 &lt;&gt;"", '3.Weekly Hours &amp; Wage Activity'!F232,"")</f>
        <v/>
      </c>
      <c r="G232" s="58" t="str">
        <f>IF('3.Weekly Hours &amp; Wage Activity'!G232 &lt;&gt;"", '3.Weekly Hours &amp; Wage Activity'!G232,"")</f>
        <v/>
      </c>
      <c r="H232" s="58" t="str">
        <f>IF('2.Census &amp; Reference Benchmarks'!H232 = "", "", '2.Census &amp; Reference Benchmarks'!H232)</f>
        <v/>
      </c>
      <c r="I232" s="58" t="str">
        <f>IF('3.Weekly Hours &amp; Wage Activity'!H232 &lt;&gt;"", '3.Weekly Hours &amp; Wage Activity'!H232,"")</f>
        <v/>
      </c>
      <c r="J232" s="374" t="str">
        <f>IF('3.Weekly Hours &amp; Wage Activity'!I232 &lt;&gt;"", '3.Weekly Hours &amp; Wage Activity'!I232,"")</f>
        <v/>
      </c>
      <c r="K232" s="376" t="str">
        <f>IF('7.Safe Harbor Input Data &amp; Calc'!Q234 &lt;&gt; "", '7.Safe Harbor Input Data &amp; Calc'!Q234, "")</f>
        <v>No</v>
      </c>
      <c r="L232" s="59" t="str">
        <f>IF('2.Census &amp; Reference Benchmarks'!T232&lt;&gt; "",'2.Census &amp; Reference Benchmarks'!T232,"")</f>
        <v/>
      </c>
      <c r="M232" s="35">
        <f>IF('2.Census &amp; Reference Benchmarks'!M232 = "", 0,'2.Census &amp; Reference Benchmarks'!M232)</f>
        <v>0</v>
      </c>
      <c r="N232" s="366">
        <f>IF('5. Wage &amp; FTE Reductions'!BC232 = "", 0,'5. Wage &amp; FTE Reductions'!BC232)</f>
        <v>0</v>
      </c>
      <c r="O232" s="35">
        <f>IF('2.Census &amp; Reference Benchmarks'!P232 = "", 0,'2.Census &amp; Reference Benchmarks'!P232)</f>
        <v>0</v>
      </c>
      <c r="P232" s="367">
        <f>IF('5. Wage &amp; FTE Reductions'!BE232 = "", 0, '5. Wage &amp; FTE Reductions'!BE232)</f>
        <v>0</v>
      </c>
      <c r="Q232" s="60">
        <f>IF('2.Census &amp; Reference Benchmarks'!S232 = "", 0, '2.Census &amp; Reference Benchmarks'!S232)</f>
        <v>0</v>
      </c>
      <c r="R232" s="367">
        <f>IF('2.Census &amp; Reference Benchmarks'!Q232="FT",IF(OR(G232 &lt;= DATEVALUE("3/1/2020"), G232 = ""),177.14,( (IF(OR(I232 = "", I232 &gt; DATEVALUE("3/31/2020")), DATEVALUE("3/31/2020"),I232) -G232)/ 31) *177.14),IF('2.Census &amp; Reference Benchmarks'!R232="",0,'2.Census &amp; Reference Benchmarks'!R232))</f>
        <v>0</v>
      </c>
      <c r="S232" s="488" t="str">
        <f>IFERROR(IF(AND( I232 &lt; '1. Summary for SBA'!$J$7,'1. Summary for SBA'!$J$7 &lt;&gt; ""),0,IF(K232 = "Yes", 0,IF(OR(R232= "", R232 + P232+N232 = 0),"",(M232+O232+Q232)/(R232+P232+N232)))),0)</f>
        <v/>
      </c>
      <c r="T232" s="488" t="str">
        <f t="shared" si="24"/>
        <v/>
      </c>
      <c r="U232" s="488" t="str">
        <f>IF(T232 = "", "",SUM('3.Weekly Hours &amp; Wage Activity'!AI232:BF232))</f>
        <v/>
      </c>
      <c r="V232" s="489" t="str">
        <f>IF(U232 = "", "",SUM(IF(COUNTIF('3.Weekly Hours &amp; Wage Activity'!J232:Q232, "&lt;&gt;FT") = 0, COLUMNS('3.Weekly Hours &amp; Wage Activity'!J232:AG232) * 40, '3.Weekly Hours &amp; Wage Activity'!J232:AG232)))</f>
        <v/>
      </c>
      <c r="W232" s="490" t="str">
        <f t="shared" si="25"/>
        <v/>
      </c>
      <c r="X232" s="553" t="str">
        <f t="shared" si="21"/>
        <v/>
      </c>
      <c r="Y232" s="491" t="str">
        <f t="shared" si="22"/>
        <v/>
      </c>
      <c r="Z232" s="490">
        <f t="shared" si="26"/>
        <v>0</v>
      </c>
      <c r="AA232" s="377">
        <f t="shared" si="23"/>
        <v>0</v>
      </c>
    </row>
    <row r="233" spans="2:27" x14ac:dyDescent="0.25">
      <c r="B233" s="56">
        <f>IF('3.Weekly Hours &amp; Wage Activity'!B233 &lt;&gt;"", '3.Weekly Hours &amp; Wage Activity'!B233,"")</f>
        <v>0</v>
      </c>
      <c r="C233" s="56">
        <f>IF('3.Weekly Hours &amp; Wage Activity'!C233 &lt;&gt;"", '3.Weekly Hours &amp; Wage Activity'!C233,"")</f>
        <v>0</v>
      </c>
      <c r="D233" s="57" t="str">
        <f>IF('3.Weekly Hours &amp; Wage Activity'!D233 &lt;&gt;"", '3.Weekly Hours &amp; Wage Activity'!D233,"")</f>
        <v/>
      </c>
      <c r="E233" s="56" t="str">
        <f>IF('3.Weekly Hours &amp; Wage Activity'!E233 &lt;&gt;"", '3.Weekly Hours &amp; Wage Activity'!E233,"")</f>
        <v/>
      </c>
      <c r="F233" s="353" t="str">
        <f>IF('3.Weekly Hours &amp; Wage Activity'!F233 &lt;&gt;"", '3.Weekly Hours &amp; Wage Activity'!F233,"")</f>
        <v/>
      </c>
      <c r="G233" s="58" t="str">
        <f>IF('3.Weekly Hours &amp; Wage Activity'!G233 &lt;&gt;"", '3.Weekly Hours &amp; Wage Activity'!G233,"")</f>
        <v/>
      </c>
      <c r="H233" s="58" t="str">
        <f>IF('2.Census &amp; Reference Benchmarks'!H233 = "", "", '2.Census &amp; Reference Benchmarks'!H233)</f>
        <v/>
      </c>
      <c r="I233" s="58" t="str">
        <f>IF('3.Weekly Hours &amp; Wage Activity'!H233 &lt;&gt;"", '3.Weekly Hours &amp; Wage Activity'!H233,"")</f>
        <v/>
      </c>
      <c r="J233" s="374" t="str">
        <f>IF('3.Weekly Hours &amp; Wage Activity'!I233 &lt;&gt;"", '3.Weekly Hours &amp; Wage Activity'!I233,"")</f>
        <v/>
      </c>
      <c r="K233" s="376" t="str">
        <f>IF('7.Safe Harbor Input Data &amp; Calc'!Q235 &lt;&gt; "", '7.Safe Harbor Input Data &amp; Calc'!Q235, "")</f>
        <v>No</v>
      </c>
      <c r="L233" s="59" t="str">
        <f>IF('2.Census &amp; Reference Benchmarks'!T233&lt;&gt; "",'2.Census &amp; Reference Benchmarks'!T233,"")</f>
        <v/>
      </c>
      <c r="M233" s="35">
        <f>IF('2.Census &amp; Reference Benchmarks'!M233 = "", 0,'2.Census &amp; Reference Benchmarks'!M233)</f>
        <v>0</v>
      </c>
      <c r="N233" s="366">
        <f>IF('5. Wage &amp; FTE Reductions'!BC233 = "", 0,'5. Wage &amp; FTE Reductions'!BC233)</f>
        <v>0</v>
      </c>
      <c r="O233" s="35">
        <f>IF('2.Census &amp; Reference Benchmarks'!P233 = "", 0,'2.Census &amp; Reference Benchmarks'!P233)</f>
        <v>0</v>
      </c>
      <c r="P233" s="367">
        <f>IF('5. Wage &amp; FTE Reductions'!BE233 = "", 0, '5. Wage &amp; FTE Reductions'!BE233)</f>
        <v>0</v>
      </c>
      <c r="Q233" s="60">
        <f>IF('2.Census &amp; Reference Benchmarks'!S233 = "", 0, '2.Census &amp; Reference Benchmarks'!S233)</f>
        <v>0</v>
      </c>
      <c r="R233" s="367">
        <f>IF('2.Census &amp; Reference Benchmarks'!Q233="FT",IF(OR(G233 &lt;= DATEVALUE("3/1/2020"), G233 = ""),177.14,( (IF(OR(I233 = "", I233 &gt; DATEVALUE("3/31/2020")), DATEVALUE("3/31/2020"),I233) -G233)/ 31) *177.14),IF('2.Census &amp; Reference Benchmarks'!R233="",0,'2.Census &amp; Reference Benchmarks'!R233))</f>
        <v>0</v>
      </c>
      <c r="S233" s="488" t="str">
        <f>IFERROR(IF(AND( I233 &lt; '1. Summary for SBA'!$J$7,'1. Summary for SBA'!$J$7 &lt;&gt; ""),0,IF(K233 = "Yes", 0,IF(OR(R233= "", R233 + P233+N233 = 0),"",(M233+O233+Q233)/(R233+P233+N233)))),0)</f>
        <v/>
      </c>
      <c r="T233" s="488" t="str">
        <f t="shared" si="24"/>
        <v/>
      </c>
      <c r="U233" s="488" t="str">
        <f>IF(T233 = "", "",SUM('3.Weekly Hours &amp; Wage Activity'!AI233:BF233))</f>
        <v/>
      </c>
      <c r="V233" s="489" t="str">
        <f>IF(U233 = "", "",SUM(IF(COUNTIF('3.Weekly Hours &amp; Wage Activity'!J233:Q233, "&lt;&gt;FT") = 0, COLUMNS('3.Weekly Hours &amp; Wage Activity'!J233:AG233) * 40, '3.Weekly Hours &amp; Wage Activity'!J233:AG233)))</f>
        <v/>
      </c>
      <c r="W233" s="490" t="str">
        <f t="shared" si="25"/>
        <v/>
      </c>
      <c r="X233" s="553" t="str">
        <f t="shared" si="21"/>
        <v/>
      </c>
      <c r="Y233" s="491" t="str">
        <f t="shared" si="22"/>
        <v/>
      </c>
      <c r="Z233" s="490">
        <f t="shared" si="26"/>
        <v>0</v>
      </c>
      <c r="AA233" s="377">
        <f t="shared" si="23"/>
        <v>0</v>
      </c>
    </row>
    <row r="234" spans="2:27" x14ac:dyDescent="0.25">
      <c r="B234" s="56">
        <f>IF('3.Weekly Hours &amp; Wage Activity'!B234 &lt;&gt;"", '3.Weekly Hours &amp; Wage Activity'!B234,"")</f>
        <v>0</v>
      </c>
      <c r="C234" s="56">
        <f>IF('3.Weekly Hours &amp; Wage Activity'!C234 &lt;&gt;"", '3.Weekly Hours &amp; Wage Activity'!C234,"")</f>
        <v>0</v>
      </c>
      <c r="D234" s="57" t="str">
        <f>IF('3.Weekly Hours &amp; Wage Activity'!D234 &lt;&gt;"", '3.Weekly Hours &amp; Wage Activity'!D234,"")</f>
        <v/>
      </c>
      <c r="E234" s="56" t="str">
        <f>IF('3.Weekly Hours &amp; Wage Activity'!E234 &lt;&gt;"", '3.Weekly Hours &amp; Wage Activity'!E234,"")</f>
        <v/>
      </c>
      <c r="F234" s="353" t="str">
        <f>IF('3.Weekly Hours &amp; Wage Activity'!F234 &lt;&gt;"", '3.Weekly Hours &amp; Wage Activity'!F234,"")</f>
        <v/>
      </c>
      <c r="G234" s="58" t="str">
        <f>IF('3.Weekly Hours &amp; Wage Activity'!G234 &lt;&gt;"", '3.Weekly Hours &amp; Wage Activity'!G234,"")</f>
        <v/>
      </c>
      <c r="H234" s="58" t="str">
        <f>IF('2.Census &amp; Reference Benchmarks'!H234 = "", "", '2.Census &amp; Reference Benchmarks'!H234)</f>
        <v/>
      </c>
      <c r="I234" s="58" t="str">
        <f>IF('3.Weekly Hours &amp; Wage Activity'!H234 &lt;&gt;"", '3.Weekly Hours &amp; Wage Activity'!H234,"")</f>
        <v/>
      </c>
      <c r="J234" s="374" t="str">
        <f>IF('3.Weekly Hours &amp; Wage Activity'!I234 &lt;&gt;"", '3.Weekly Hours &amp; Wage Activity'!I234,"")</f>
        <v/>
      </c>
      <c r="K234" s="376" t="str">
        <f>IF('7.Safe Harbor Input Data &amp; Calc'!Q236 &lt;&gt; "", '7.Safe Harbor Input Data &amp; Calc'!Q236, "")</f>
        <v>No</v>
      </c>
      <c r="L234" s="59" t="str">
        <f>IF('2.Census &amp; Reference Benchmarks'!T234&lt;&gt; "",'2.Census &amp; Reference Benchmarks'!T234,"")</f>
        <v/>
      </c>
      <c r="M234" s="35">
        <f>IF('2.Census &amp; Reference Benchmarks'!M234 = "", 0,'2.Census &amp; Reference Benchmarks'!M234)</f>
        <v>0</v>
      </c>
      <c r="N234" s="366">
        <f>IF('5. Wage &amp; FTE Reductions'!BC234 = "", 0,'5. Wage &amp; FTE Reductions'!BC234)</f>
        <v>0</v>
      </c>
      <c r="O234" s="35">
        <f>IF('2.Census &amp; Reference Benchmarks'!P234 = "", 0,'2.Census &amp; Reference Benchmarks'!P234)</f>
        <v>0</v>
      </c>
      <c r="P234" s="367">
        <f>IF('5. Wage &amp; FTE Reductions'!BE234 = "", 0, '5. Wage &amp; FTE Reductions'!BE234)</f>
        <v>0</v>
      </c>
      <c r="Q234" s="60">
        <f>IF('2.Census &amp; Reference Benchmarks'!S234 = "", 0, '2.Census &amp; Reference Benchmarks'!S234)</f>
        <v>0</v>
      </c>
      <c r="R234" s="367">
        <f>IF('2.Census &amp; Reference Benchmarks'!Q234="FT",IF(OR(G234 &lt;= DATEVALUE("3/1/2020"), G234 = ""),177.14,( (IF(OR(I234 = "", I234 &gt; DATEVALUE("3/31/2020")), DATEVALUE("3/31/2020"),I234) -G234)/ 31) *177.14),IF('2.Census &amp; Reference Benchmarks'!R234="",0,'2.Census &amp; Reference Benchmarks'!R234))</f>
        <v>0</v>
      </c>
      <c r="S234" s="488" t="str">
        <f>IFERROR(IF(AND( I234 &lt; '1. Summary for SBA'!$J$7,'1. Summary for SBA'!$J$7 &lt;&gt; ""),0,IF(K234 = "Yes", 0,IF(OR(R234= "", R234 + P234+N234 = 0),"",(M234+O234+Q234)/(R234+P234+N234)))),0)</f>
        <v/>
      </c>
      <c r="T234" s="488" t="str">
        <f t="shared" si="24"/>
        <v/>
      </c>
      <c r="U234" s="488" t="str">
        <f>IF(T234 = "", "",SUM('3.Weekly Hours &amp; Wage Activity'!AI234:BF234))</f>
        <v/>
      </c>
      <c r="V234" s="489" t="str">
        <f>IF(U234 = "", "",SUM(IF(COUNTIF('3.Weekly Hours &amp; Wage Activity'!J234:Q234, "&lt;&gt;FT") = 0, COLUMNS('3.Weekly Hours &amp; Wage Activity'!J234:AG234) * 40, '3.Weekly Hours &amp; Wage Activity'!J234:AG234)))</f>
        <v/>
      </c>
      <c r="W234" s="490" t="str">
        <f t="shared" si="25"/>
        <v/>
      </c>
      <c r="X234" s="553" t="str">
        <f t="shared" si="21"/>
        <v/>
      </c>
      <c r="Y234" s="491" t="str">
        <f t="shared" si="22"/>
        <v/>
      </c>
      <c r="Z234" s="490">
        <f t="shared" si="26"/>
        <v>0</v>
      </c>
      <c r="AA234" s="377">
        <f t="shared" si="23"/>
        <v>0</v>
      </c>
    </row>
    <row r="235" spans="2:27" x14ac:dyDescent="0.25">
      <c r="B235" s="56">
        <f>IF('3.Weekly Hours &amp; Wage Activity'!B235 &lt;&gt;"", '3.Weekly Hours &amp; Wage Activity'!B235,"")</f>
        <v>0</v>
      </c>
      <c r="C235" s="56">
        <f>IF('3.Weekly Hours &amp; Wage Activity'!C235 &lt;&gt;"", '3.Weekly Hours &amp; Wage Activity'!C235,"")</f>
        <v>0</v>
      </c>
      <c r="D235" s="57" t="str">
        <f>IF('3.Weekly Hours &amp; Wage Activity'!D235 &lt;&gt;"", '3.Weekly Hours &amp; Wage Activity'!D235,"")</f>
        <v/>
      </c>
      <c r="E235" s="56" t="str">
        <f>IF('3.Weekly Hours &amp; Wage Activity'!E235 &lt;&gt;"", '3.Weekly Hours &amp; Wage Activity'!E235,"")</f>
        <v/>
      </c>
      <c r="F235" s="353" t="str">
        <f>IF('3.Weekly Hours &amp; Wage Activity'!F235 &lt;&gt;"", '3.Weekly Hours &amp; Wage Activity'!F235,"")</f>
        <v/>
      </c>
      <c r="G235" s="58" t="str">
        <f>IF('3.Weekly Hours &amp; Wage Activity'!G235 &lt;&gt;"", '3.Weekly Hours &amp; Wage Activity'!G235,"")</f>
        <v/>
      </c>
      <c r="H235" s="58" t="str">
        <f>IF('2.Census &amp; Reference Benchmarks'!H235 = "", "", '2.Census &amp; Reference Benchmarks'!H235)</f>
        <v/>
      </c>
      <c r="I235" s="58" t="str">
        <f>IF('3.Weekly Hours &amp; Wage Activity'!H235 &lt;&gt;"", '3.Weekly Hours &amp; Wage Activity'!H235,"")</f>
        <v/>
      </c>
      <c r="J235" s="374" t="str">
        <f>IF('3.Weekly Hours &amp; Wage Activity'!I235 &lt;&gt;"", '3.Weekly Hours &amp; Wage Activity'!I235,"")</f>
        <v/>
      </c>
      <c r="K235" s="376" t="str">
        <f>IF('7.Safe Harbor Input Data &amp; Calc'!Q237 &lt;&gt; "", '7.Safe Harbor Input Data &amp; Calc'!Q237, "")</f>
        <v>No</v>
      </c>
      <c r="L235" s="59" t="str">
        <f>IF('2.Census &amp; Reference Benchmarks'!T235&lt;&gt; "",'2.Census &amp; Reference Benchmarks'!T235,"")</f>
        <v/>
      </c>
      <c r="M235" s="35">
        <f>IF('2.Census &amp; Reference Benchmarks'!M235 = "", 0,'2.Census &amp; Reference Benchmarks'!M235)</f>
        <v>0</v>
      </c>
      <c r="N235" s="366">
        <f>IF('5. Wage &amp; FTE Reductions'!BC235 = "", 0,'5. Wage &amp; FTE Reductions'!BC235)</f>
        <v>0</v>
      </c>
      <c r="O235" s="35">
        <f>IF('2.Census &amp; Reference Benchmarks'!P235 = "", 0,'2.Census &amp; Reference Benchmarks'!P235)</f>
        <v>0</v>
      </c>
      <c r="P235" s="367">
        <f>IF('5. Wage &amp; FTE Reductions'!BE235 = "", 0, '5. Wage &amp; FTE Reductions'!BE235)</f>
        <v>0</v>
      </c>
      <c r="Q235" s="60">
        <f>IF('2.Census &amp; Reference Benchmarks'!S235 = "", 0, '2.Census &amp; Reference Benchmarks'!S235)</f>
        <v>0</v>
      </c>
      <c r="R235" s="367">
        <f>IF('2.Census &amp; Reference Benchmarks'!Q235="FT",IF(OR(G235 &lt;= DATEVALUE("3/1/2020"), G235 = ""),177.14,( (IF(OR(I235 = "", I235 &gt; DATEVALUE("3/31/2020")), DATEVALUE("3/31/2020"),I235) -G235)/ 31) *177.14),IF('2.Census &amp; Reference Benchmarks'!R235="",0,'2.Census &amp; Reference Benchmarks'!R235))</f>
        <v>0</v>
      </c>
      <c r="S235" s="488" t="str">
        <f>IFERROR(IF(AND( I235 &lt; '1. Summary for SBA'!$J$7,'1. Summary for SBA'!$J$7 &lt;&gt; ""),0,IF(K235 = "Yes", 0,IF(OR(R235= "", R235 + P235+N235 = 0),"",(M235+O235+Q235)/(R235+P235+N235)))),0)</f>
        <v/>
      </c>
      <c r="T235" s="488" t="str">
        <f t="shared" si="24"/>
        <v/>
      </c>
      <c r="U235" s="488" t="str">
        <f>IF(T235 = "", "",SUM('3.Weekly Hours &amp; Wage Activity'!AI235:BF235))</f>
        <v/>
      </c>
      <c r="V235" s="489" t="str">
        <f>IF(U235 = "", "",SUM(IF(COUNTIF('3.Weekly Hours &amp; Wage Activity'!J235:Q235, "&lt;&gt;FT") = 0, COLUMNS('3.Weekly Hours &amp; Wage Activity'!J235:AG235) * 40, '3.Weekly Hours &amp; Wage Activity'!J235:AG235)))</f>
        <v/>
      </c>
      <c r="W235" s="490" t="str">
        <f t="shared" si="25"/>
        <v/>
      </c>
      <c r="X235" s="553" t="str">
        <f t="shared" si="21"/>
        <v/>
      </c>
      <c r="Y235" s="491" t="str">
        <f t="shared" si="22"/>
        <v/>
      </c>
      <c r="Z235" s="490">
        <f t="shared" si="26"/>
        <v>0</v>
      </c>
      <c r="AA235" s="377">
        <f t="shared" si="23"/>
        <v>0</v>
      </c>
    </row>
    <row r="236" spans="2:27" x14ac:dyDescent="0.25">
      <c r="B236" s="56">
        <f>IF('3.Weekly Hours &amp; Wage Activity'!B236 &lt;&gt;"", '3.Weekly Hours &amp; Wage Activity'!B236,"")</f>
        <v>0</v>
      </c>
      <c r="C236" s="56">
        <f>IF('3.Weekly Hours &amp; Wage Activity'!C236 &lt;&gt;"", '3.Weekly Hours &amp; Wage Activity'!C236,"")</f>
        <v>0</v>
      </c>
      <c r="D236" s="57" t="str">
        <f>IF('3.Weekly Hours &amp; Wage Activity'!D236 &lt;&gt;"", '3.Weekly Hours &amp; Wage Activity'!D236,"")</f>
        <v/>
      </c>
      <c r="E236" s="56" t="str">
        <f>IF('3.Weekly Hours &amp; Wage Activity'!E236 &lt;&gt;"", '3.Weekly Hours &amp; Wage Activity'!E236,"")</f>
        <v/>
      </c>
      <c r="F236" s="353" t="str">
        <f>IF('3.Weekly Hours &amp; Wage Activity'!F236 &lt;&gt;"", '3.Weekly Hours &amp; Wage Activity'!F236,"")</f>
        <v/>
      </c>
      <c r="G236" s="58" t="str">
        <f>IF('3.Weekly Hours &amp; Wage Activity'!G236 &lt;&gt;"", '3.Weekly Hours &amp; Wage Activity'!G236,"")</f>
        <v/>
      </c>
      <c r="H236" s="58" t="str">
        <f>IF('2.Census &amp; Reference Benchmarks'!H236 = "", "", '2.Census &amp; Reference Benchmarks'!H236)</f>
        <v/>
      </c>
      <c r="I236" s="58" t="str">
        <f>IF('3.Weekly Hours &amp; Wage Activity'!H236 &lt;&gt;"", '3.Weekly Hours &amp; Wage Activity'!H236,"")</f>
        <v/>
      </c>
      <c r="J236" s="374" t="str">
        <f>IF('3.Weekly Hours &amp; Wage Activity'!I236 &lt;&gt;"", '3.Weekly Hours &amp; Wage Activity'!I236,"")</f>
        <v/>
      </c>
      <c r="K236" s="376" t="str">
        <f>IF('7.Safe Harbor Input Data &amp; Calc'!Q238 &lt;&gt; "", '7.Safe Harbor Input Data &amp; Calc'!Q238, "")</f>
        <v>No</v>
      </c>
      <c r="L236" s="59" t="str">
        <f>IF('2.Census &amp; Reference Benchmarks'!T236&lt;&gt; "",'2.Census &amp; Reference Benchmarks'!T236,"")</f>
        <v/>
      </c>
      <c r="M236" s="35">
        <f>IF('2.Census &amp; Reference Benchmarks'!M236 = "", 0,'2.Census &amp; Reference Benchmarks'!M236)</f>
        <v>0</v>
      </c>
      <c r="N236" s="366">
        <f>IF('5. Wage &amp; FTE Reductions'!BC236 = "", 0,'5. Wage &amp; FTE Reductions'!BC236)</f>
        <v>0</v>
      </c>
      <c r="O236" s="35">
        <f>IF('2.Census &amp; Reference Benchmarks'!P236 = "", 0,'2.Census &amp; Reference Benchmarks'!P236)</f>
        <v>0</v>
      </c>
      <c r="P236" s="367">
        <f>IF('5. Wage &amp; FTE Reductions'!BE236 = "", 0, '5. Wage &amp; FTE Reductions'!BE236)</f>
        <v>0</v>
      </c>
      <c r="Q236" s="60">
        <f>IF('2.Census &amp; Reference Benchmarks'!S236 = "", 0, '2.Census &amp; Reference Benchmarks'!S236)</f>
        <v>0</v>
      </c>
      <c r="R236" s="367">
        <f>IF('2.Census &amp; Reference Benchmarks'!Q236="FT",IF(OR(G236 &lt;= DATEVALUE("3/1/2020"), G236 = ""),177.14,( (IF(OR(I236 = "", I236 &gt; DATEVALUE("3/31/2020")), DATEVALUE("3/31/2020"),I236) -G236)/ 31) *177.14),IF('2.Census &amp; Reference Benchmarks'!R236="",0,'2.Census &amp; Reference Benchmarks'!R236))</f>
        <v>0</v>
      </c>
      <c r="S236" s="488" t="str">
        <f>IFERROR(IF(AND( I236 &lt; '1. Summary for SBA'!$J$7,'1. Summary for SBA'!$J$7 &lt;&gt; ""),0,IF(K236 = "Yes", 0,IF(OR(R236= "", R236 + P236+N236 = 0),"",(M236+O236+Q236)/(R236+P236+N236)))),0)</f>
        <v/>
      </c>
      <c r="T236" s="488" t="str">
        <f t="shared" si="24"/>
        <v/>
      </c>
      <c r="U236" s="488" t="str">
        <f>IF(T236 = "", "",SUM('3.Weekly Hours &amp; Wage Activity'!AI236:BF236))</f>
        <v/>
      </c>
      <c r="V236" s="489" t="str">
        <f>IF(U236 = "", "",SUM(IF(COUNTIF('3.Weekly Hours &amp; Wage Activity'!J236:Q236, "&lt;&gt;FT") = 0, COLUMNS('3.Weekly Hours &amp; Wage Activity'!J236:AG236) * 40, '3.Weekly Hours &amp; Wage Activity'!J236:AG236)))</f>
        <v/>
      </c>
      <c r="W236" s="490" t="str">
        <f t="shared" si="25"/>
        <v/>
      </c>
      <c r="X236" s="553" t="str">
        <f t="shared" si="21"/>
        <v/>
      </c>
      <c r="Y236" s="491" t="str">
        <f t="shared" si="22"/>
        <v/>
      </c>
      <c r="Z236" s="490">
        <f t="shared" si="26"/>
        <v>0</v>
      </c>
      <c r="AA236" s="377">
        <f t="shared" si="23"/>
        <v>0</v>
      </c>
    </row>
    <row r="237" spans="2:27" x14ac:dyDescent="0.25">
      <c r="B237" s="56">
        <f>IF('3.Weekly Hours &amp; Wage Activity'!B237 &lt;&gt;"", '3.Weekly Hours &amp; Wage Activity'!B237,"")</f>
        <v>0</v>
      </c>
      <c r="C237" s="56">
        <f>IF('3.Weekly Hours &amp; Wage Activity'!C237 &lt;&gt;"", '3.Weekly Hours &amp; Wage Activity'!C237,"")</f>
        <v>0</v>
      </c>
      <c r="D237" s="57" t="str">
        <f>IF('3.Weekly Hours &amp; Wage Activity'!D237 &lt;&gt;"", '3.Weekly Hours &amp; Wage Activity'!D237,"")</f>
        <v/>
      </c>
      <c r="E237" s="56" t="str">
        <f>IF('3.Weekly Hours &amp; Wage Activity'!E237 &lt;&gt;"", '3.Weekly Hours &amp; Wage Activity'!E237,"")</f>
        <v/>
      </c>
      <c r="F237" s="353" t="str">
        <f>IF('3.Weekly Hours &amp; Wage Activity'!F237 &lt;&gt;"", '3.Weekly Hours &amp; Wage Activity'!F237,"")</f>
        <v/>
      </c>
      <c r="G237" s="58" t="str">
        <f>IF('3.Weekly Hours &amp; Wage Activity'!G237 &lt;&gt;"", '3.Weekly Hours &amp; Wage Activity'!G237,"")</f>
        <v/>
      </c>
      <c r="H237" s="58" t="str">
        <f>IF('2.Census &amp; Reference Benchmarks'!H237 = "", "", '2.Census &amp; Reference Benchmarks'!H237)</f>
        <v/>
      </c>
      <c r="I237" s="58" t="str">
        <f>IF('3.Weekly Hours &amp; Wage Activity'!H237 &lt;&gt;"", '3.Weekly Hours &amp; Wage Activity'!H237,"")</f>
        <v/>
      </c>
      <c r="J237" s="374" t="str">
        <f>IF('3.Weekly Hours &amp; Wage Activity'!I237 &lt;&gt;"", '3.Weekly Hours &amp; Wage Activity'!I237,"")</f>
        <v/>
      </c>
      <c r="K237" s="376" t="str">
        <f>IF('7.Safe Harbor Input Data &amp; Calc'!Q239 &lt;&gt; "", '7.Safe Harbor Input Data &amp; Calc'!Q239, "")</f>
        <v>No</v>
      </c>
      <c r="L237" s="59" t="str">
        <f>IF('2.Census &amp; Reference Benchmarks'!T237&lt;&gt; "",'2.Census &amp; Reference Benchmarks'!T237,"")</f>
        <v/>
      </c>
      <c r="M237" s="35">
        <f>IF('2.Census &amp; Reference Benchmarks'!M237 = "", 0,'2.Census &amp; Reference Benchmarks'!M237)</f>
        <v>0</v>
      </c>
      <c r="N237" s="366">
        <f>IF('5. Wage &amp; FTE Reductions'!BC237 = "", 0,'5. Wage &amp; FTE Reductions'!BC237)</f>
        <v>0</v>
      </c>
      <c r="O237" s="35">
        <f>IF('2.Census &amp; Reference Benchmarks'!P237 = "", 0,'2.Census &amp; Reference Benchmarks'!P237)</f>
        <v>0</v>
      </c>
      <c r="P237" s="367">
        <f>IF('5. Wage &amp; FTE Reductions'!BE237 = "", 0, '5. Wage &amp; FTE Reductions'!BE237)</f>
        <v>0</v>
      </c>
      <c r="Q237" s="60">
        <f>IF('2.Census &amp; Reference Benchmarks'!S237 = "", 0, '2.Census &amp; Reference Benchmarks'!S237)</f>
        <v>0</v>
      </c>
      <c r="R237" s="367">
        <f>IF('2.Census &amp; Reference Benchmarks'!Q237="FT",IF(OR(G237 &lt;= DATEVALUE("3/1/2020"), G237 = ""),177.14,( (IF(OR(I237 = "", I237 &gt; DATEVALUE("3/31/2020")), DATEVALUE("3/31/2020"),I237) -G237)/ 31) *177.14),IF('2.Census &amp; Reference Benchmarks'!R237="",0,'2.Census &amp; Reference Benchmarks'!R237))</f>
        <v>0</v>
      </c>
      <c r="S237" s="488" t="str">
        <f>IFERROR(IF(AND( I237 &lt; '1. Summary for SBA'!$J$7,'1. Summary for SBA'!$J$7 &lt;&gt; ""),0,IF(K237 = "Yes", 0,IF(OR(R237= "", R237 + P237+N237 = 0),"",(M237+O237+Q237)/(R237+P237+N237)))),0)</f>
        <v/>
      </c>
      <c r="T237" s="488" t="str">
        <f t="shared" si="24"/>
        <v/>
      </c>
      <c r="U237" s="488" t="str">
        <f>IF(T237 = "", "",SUM('3.Weekly Hours &amp; Wage Activity'!AI237:BF237))</f>
        <v/>
      </c>
      <c r="V237" s="489" t="str">
        <f>IF(U237 = "", "",SUM(IF(COUNTIF('3.Weekly Hours &amp; Wage Activity'!J237:Q237, "&lt;&gt;FT") = 0, COLUMNS('3.Weekly Hours &amp; Wage Activity'!J237:AG237) * 40, '3.Weekly Hours &amp; Wage Activity'!J237:AG237)))</f>
        <v/>
      </c>
      <c r="W237" s="490" t="str">
        <f t="shared" si="25"/>
        <v/>
      </c>
      <c r="X237" s="553" t="str">
        <f t="shared" si="21"/>
        <v/>
      </c>
      <c r="Y237" s="491" t="str">
        <f t="shared" si="22"/>
        <v/>
      </c>
      <c r="Z237" s="490">
        <f t="shared" si="26"/>
        <v>0</v>
      </c>
      <c r="AA237" s="377">
        <f t="shared" si="23"/>
        <v>0</v>
      </c>
    </row>
    <row r="238" spans="2:27" x14ac:dyDescent="0.25">
      <c r="B238" s="56">
        <f>IF('3.Weekly Hours &amp; Wage Activity'!B238 &lt;&gt;"", '3.Weekly Hours &amp; Wage Activity'!B238,"")</f>
        <v>0</v>
      </c>
      <c r="C238" s="56">
        <f>IF('3.Weekly Hours &amp; Wage Activity'!C238 &lt;&gt;"", '3.Weekly Hours &amp; Wage Activity'!C238,"")</f>
        <v>0</v>
      </c>
      <c r="D238" s="57" t="str">
        <f>IF('3.Weekly Hours &amp; Wage Activity'!D238 &lt;&gt;"", '3.Weekly Hours &amp; Wage Activity'!D238,"")</f>
        <v/>
      </c>
      <c r="E238" s="56" t="str">
        <f>IF('3.Weekly Hours &amp; Wage Activity'!E238 &lt;&gt;"", '3.Weekly Hours &amp; Wage Activity'!E238,"")</f>
        <v/>
      </c>
      <c r="F238" s="353" t="str">
        <f>IF('3.Weekly Hours &amp; Wage Activity'!F238 &lt;&gt;"", '3.Weekly Hours &amp; Wage Activity'!F238,"")</f>
        <v/>
      </c>
      <c r="G238" s="58" t="str">
        <f>IF('3.Weekly Hours &amp; Wage Activity'!G238 &lt;&gt;"", '3.Weekly Hours &amp; Wage Activity'!G238,"")</f>
        <v/>
      </c>
      <c r="H238" s="58" t="str">
        <f>IF('2.Census &amp; Reference Benchmarks'!H238 = "", "", '2.Census &amp; Reference Benchmarks'!H238)</f>
        <v/>
      </c>
      <c r="I238" s="58" t="str">
        <f>IF('3.Weekly Hours &amp; Wage Activity'!H238 &lt;&gt;"", '3.Weekly Hours &amp; Wage Activity'!H238,"")</f>
        <v/>
      </c>
      <c r="J238" s="374" t="str">
        <f>IF('3.Weekly Hours &amp; Wage Activity'!I238 &lt;&gt;"", '3.Weekly Hours &amp; Wage Activity'!I238,"")</f>
        <v/>
      </c>
      <c r="K238" s="376" t="str">
        <f>IF('7.Safe Harbor Input Data &amp; Calc'!Q240 &lt;&gt; "", '7.Safe Harbor Input Data &amp; Calc'!Q240, "")</f>
        <v>No</v>
      </c>
      <c r="L238" s="59" t="str">
        <f>IF('2.Census &amp; Reference Benchmarks'!T238&lt;&gt; "",'2.Census &amp; Reference Benchmarks'!T238,"")</f>
        <v/>
      </c>
      <c r="M238" s="35">
        <f>IF('2.Census &amp; Reference Benchmarks'!M238 = "", 0,'2.Census &amp; Reference Benchmarks'!M238)</f>
        <v>0</v>
      </c>
      <c r="N238" s="366">
        <f>IF('5. Wage &amp; FTE Reductions'!BC238 = "", 0,'5. Wage &amp; FTE Reductions'!BC238)</f>
        <v>0</v>
      </c>
      <c r="O238" s="35">
        <f>IF('2.Census &amp; Reference Benchmarks'!P238 = "", 0,'2.Census &amp; Reference Benchmarks'!P238)</f>
        <v>0</v>
      </c>
      <c r="P238" s="367">
        <f>IF('5. Wage &amp; FTE Reductions'!BE238 = "", 0, '5. Wage &amp; FTE Reductions'!BE238)</f>
        <v>0</v>
      </c>
      <c r="Q238" s="60">
        <f>IF('2.Census &amp; Reference Benchmarks'!S238 = "", 0, '2.Census &amp; Reference Benchmarks'!S238)</f>
        <v>0</v>
      </c>
      <c r="R238" s="367">
        <f>IF('2.Census &amp; Reference Benchmarks'!Q238="FT",IF(OR(G238 &lt;= DATEVALUE("3/1/2020"), G238 = ""),177.14,( (IF(OR(I238 = "", I238 &gt; DATEVALUE("3/31/2020")), DATEVALUE("3/31/2020"),I238) -G238)/ 31) *177.14),IF('2.Census &amp; Reference Benchmarks'!R238="",0,'2.Census &amp; Reference Benchmarks'!R238))</f>
        <v>0</v>
      </c>
      <c r="S238" s="488" t="str">
        <f>IFERROR(IF(AND( I238 &lt; '1. Summary for SBA'!$J$7,'1. Summary for SBA'!$J$7 &lt;&gt; ""),0,IF(K238 = "Yes", 0,IF(OR(R238= "", R238 + P238+N238 = 0),"",(M238+O238+Q238)/(R238+P238+N238)))),0)</f>
        <v/>
      </c>
      <c r="T238" s="488" t="str">
        <f t="shared" si="24"/>
        <v/>
      </c>
      <c r="U238" s="488" t="str">
        <f>IF(T238 = "", "",SUM('3.Weekly Hours &amp; Wage Activity'!AI238:BF238))</f>
        <v/>
      </c>
      <c r="V238" s="489" t="str">
        <f>IF(U238 = "", "",SUM(IF(COUNTIF('3.Weekly Hours &amp; Wage Activity'!J238:Q238, "&lt;&gt;FT") = 0, COLUMNS('3.Weekly Hours &amp; Wage Activity'!J238:AG238) * 40, '3.Weekly Hours &amp; Wage Activity'!J238:AG238)))</f>
        <v/>
      </c>
      <c r="W238" s="490" t="str">
        <f t="shared" si="25"/>
        <v/>
      </c>
      <c r="X238" s="553" t="str">
        <f t="shared" si="21"/>
        <v/>
      </c>
      <c r="Y238" s="491" t="str">
        <f t="shared" si="22"/>
        <v/>
      </c>
      <c r="Z238" s="490">
        <f t="shared" si="26"/>
        <v>0</v>
      </c>
      <c r="AA238" s="377">
        <f t="shared" si="23"/>
        <v>0</v>
      </c>
    </row>
    <row r="239" spans="2:27" x14ac:dyDescent="0.25">
      <c r="B239" s="56">
        <f>IF('3.Weekly Hours &amp; Wage Activity'!B239 &lt;&gt;"", '3.Weekly Hours &amp; Wage Activity'!B239,"")</f>
        <v>0</v>
      </c>
      <c r="C239" s="56">
        <f>IF('3.Weekly Hours &amp; Wage Activity'!C239 &lt;&gt;"", '3.Weekly Hours &amp; Wage Activity'!C239,"")</f>
        <v>0</v>
      </c>
      <c r="D239" s="57" t="str">
        <f>IF('3.Weekly Hours &amp; Wage Activity'!D239 &lt;&gt;"", '3.Weekly Hours &amp; Wage Activity'!D239,"")</f>
        <v/>
      </c>
      <c r="E239" s="56" t="str">
        <f>IF('3.Weekly Hours &amp; Wage Activity'!E239 &lt;&gt;"", '3.Weekly Hours &amp; Wage Activity'!E239,"")</f>
        <v/>
      </c>
      <c r="F239" s="353" t="str">
        <f>IF('3.Weekly Hours &amp; Wage Activity'!F239 &lt;&gt;"", '3.Weekly Hours &amp; Wage Activity'!F239,"")</f>
        <v/>
      </c>
      <c r="G239" s="58" t="str">
        <f>IF('3.Weekly Hours &amp; Wage Activity'!G239 &lt;&gt;"", '3.Weekly Hours &amp; Wage Activity'!G239,"")</f>
        <v/>
      </c>
      <c r="H239" s="58" t="str">
        <f>IF('2.Census &amp; Reference Benchmarks'!H239 = "", "", '2.Census &amp; Reference Benchmarks'!H239)</f>
        <v/>
      </c>
      <c r="I239" s="58" t="str">
        <f>IF('3.Weekly Hours &amp; Wage Activity'!H239 &lt;&gt;"", '3.Weekly Hours &amp; Wage Activity'!H239,"")</f>
        <v/>
      </c>
      <c r="J239" s="374" t="str">
        <f>IF('3.Weekly Hours &amp; Wage Activity'!I239 &lt;&gt;"", '3.Weekly Hours &amp; Wage Activity'!I239,"")</f>
        <v/>
      </c>
      <c r="K239" s="376" t="str">
        <f>IF('7.Safe Harbor Input Data &amp; Calc'!Q241 &lt;&gt; "", '7.Safe Harbor Input Data &amp; Calc'!Q241, "")</f>
        <v>No</v>
      </c>
      <c r="L239" s="59" t="str">
        <f>IF('2.Census &amp; Reference Benchmarks'!T239&lt;&gt; "",'2.Census &amp; Reference Benchmarks'!T239,"")</f>
        <v/>
      </c>
      <c r="M239" s="35">
        <f>IF('2.Census &amp; Reference Benchmarks'!M239 = "", 0,'2.Census &amp; Reference Benchmarks'!M239)</f>
        <v>0</v>
      </c>
      <c r="N239" s="366">
        <f>IF('5. Wage &amp; FTE Reductions'!BC239 = "", 0,'5. Wage &amp; FTE Reductions'!BC239)</f>
        <v>0</v>
      </c>
      <c r="O239" s="35">
        <f>IF('2.Census &amp; Reference Benchmarks'!P239 = "", 0,'2.Census &amp; Reference Benchmarks'!P239)</f>
        <v>0</v>
      </c>
      <c r="P239" s="367">
        <f>IF('5. Wage &amp; FTE Reductions'!BE239 = "", 0, '5. Wage &amp; FTE Reductions'!BE239)</f>
        <v>0</v>
      </c>
      <c r="Q239" s="60">
        <f>IF('2.Census &amp; Reference Benchmarks'!S239 = "", 0, '2.Census &amp; Reference Benchmarks'!S239)</f>
        <v>0</v>
      </c>
      <c r="R239" s="367">
        <f>IF('2.Census &amp; Reference Benchmarks'!Q239="FT",IF(OR(G239 &lt;= DATEVALUE("3/1/2020"), G239 = ""),177.14,( (IF(OR(I239 = "", I239 &gt; DATEVALUE("3/31/2020")), DATEVALUE("3/31/2020"),I239) -G239)/ 31) *177.14),IF('2.Census &amp; Reference Benchmarks'!R239="",0,'2.Census &amp; Reference Benchmarks'!R239))</f>
        <v>0</v>
      </c>
      <c r="S239" s="488" t="str">
        <f>IFERROR(IF(AND( I239 &lt; '1. Summary for SBA'!$J$7,'1. Summary for SBA'!$J$7 &lt;&gt; ""),0,IF(K239 = "Yes", 0,IF(OR(R239= "", R239 + P239+N239 = 0),"",(M239+O239+Q239)/(R239+P239+N239)))),0)</f>
        <v/>
      </c>
      <c r="T239" s="488" t="str">
        <f t="shared" si="24"/>
        <v/>
      </c>
      <c r="U239" s="488" t="str">
        <f>IF(T239 = "", "",SUM('3.Weekly Hours &amp; Wage Activity'!AI239:BF239))</f>
        <v/>
      </c>
      <c r="V239" s="489" t="str">
        <f>IF(U239 = "", "",SUM(IF(COUNTIF('3.Weekly Hours &amp; Wage Activity'!J239:Q239, "&lt;&gt;FT") = 0, COLUMNS('3.Weekly Hours &amp; Wage Activity'!J239:AG239) * 40, '3.Weekly Hours &amp; Wage Activity'!J239:AG239)))</f>
        <v/>
      </c>
      <c r="W239" s="490" t="str">
        <f t="shared" si="25"/>
        <v/>
      </c>
      <c r="X239" s="553" t="str">
        <f t="shared" si="21"/>
        <v/>
      </c>
      <c r="Y239" s="491" t="str">
        <f t="shared" si="22"/>
        <v/>
      </c>
      <c r="Z239" s="490">
        <f t="shared" si="26"/>
        <v>0</v>
      </c>
      <c r="AA239" s="377">
        <f t="shared" si="23"/>
        <v>0</v>
      </c>
    </row>
    <row r="240" spans="2:27" x14ac:dyDescent="0.25">
      <c r="B240" s="56">
        <f>IF('3.Weekly Hours &amp; Wage Activity'!B240 &lt;&gt;"", '3.Weekly Hours &amp; Wage Activity'!B240,"")</f>
        <v>0</v>
      </c>
      <c r="C240" s="56">
        <f>IF('3.Weekly Hours &amp; Wage Activity'!C240 &lt;&gt;"", '3.Weekly Hours &amp; Wage Activity'!C240,"")</f>
        <v>0</v>
      </c>
      <c r="D240" s="57" t="str">
        <f>IF('3.Weekly Hours &amp; Wage Activity'!D240 &lt;&gt;"", '3.Weekly Hours &amp; Wage Activity'!D240,"")</f>
        <v/>
      </c>
      <c r="E240" s="56" t="str">
        <f>IF('3.Weekly Hours &amp; Wage Activity'!E240 &lt;&gt;"", '3.Weekly Hours &amp; Wage Activity'!E240,"")</f>
        <v/>
      </c>
      <c r="F240" s="353" t="str">
        <f>IF('3.Weekly Hours &amp; Wage Activity'!F240 &lt;&gt;"", '3.Weekly Hours &amp; Wage Activity'!F240,"")</f>
        <v/>
      </c>
      <c r="G240" s="58" t="str">
        <f>IF('3.Weekly Hours &amp; Wage Activity'!G240 &lt;&gt;"", '3.Weekly Hours &amp; Wage Activity'!G240,"")</f>
        <v/>
      </c>
      <c r="H240" s="58" t="str">
        <f>IF('2.Census &amp; Reference Benchmarks'!H240 = "", "", '2.Census &amp; Reference Benchmarks'!H240)</f>
        <v/>
      </c>
      <c r="I240" s="58" t="str">
        <f>IF('3.Weekly Hours &amp; Wage Activity'!H240 &lt;&gt;"", '3.Weekly Hours &amp; Wage Activity'!H240,"")</f>
        <v/>
      </c>
      <c r="J240" s="374" t="str">
        <f>IF('3.Weekly Hours &amp; Wage Activity'!I240 &lt;&gt;"", '3.Weekly Hours &amp; Wage Activity'!I240,"")</f>
        <v/>
      </c>
      <c r="K240" s="376" t="str">
        <f>IF('7.Safe Harbor Input Data &amp; Calc'!Q242 &lt;&gt; "", '7.Safe Harbor Input Data &amp; Calc'!Q242, "")</f>
        <v>No</v>
      </c>
      <c r="L240" s="59" t="str">
        <f>IF('2.Census &amp; Reference Benchmarks'!T240&lt;&gt; "",'2.Census &amp; Reference Benchmarks'!T240,"")</f>
        <v/>
      </c>
      <c r="M240" s="35">
        <f>IF('2.Census &amp; Reference Benchmarks'!M240 = "", 0,'2.Census &amp; Reference Benchmarks'!M240)</f>
        <v>0</v>
      </c>
      <c r="N240" s="366">
        <f>IF('5. Wage &amp; FTE Reductions'!BC240 = "", 0,'5. Wage &amp; FTE Reductions'!BC240)</f>
        <v>0</v>
      </c>
      <c r="O240" s="35">
        <f>IF('2.Census &amp; Reference Benchmarks'!P240 = "", 0,'2.Census &amp; Reference Benchmarks'!P240)</f>
        <v>0</v>
      </c>
      <c r="P240" s="367">
        <f>IF('5. Wage &amp; FTE Reductions'!BE240 = "", 0, '5. Wage &amp; FTE Reductions'!BE240)</f>
        <v>0</v>
      </c>
      <c r="Q240" s="60">
        <f>IF('2.Census &amp; Reference Benchmarks'!S240 = "", 0, '2.Census &amp; Reference Benchmarks'!S240)</f>
        <v>0</v>
      </c>
      <c r="R240" s="367">
        <f>IF('2.Census &amp; Reference Benchmarks'!Q240="FT",IF(OR(G240 &lt;= DATEVALUE("3/1/2020"), G240 = ""),177.14,( (IF(OR(I240 = "", I240 &gt; DATEVALUE("3/31/2020")), DATEVALUE("3/31/2020"),I240) -G240)/ 31) *177.14),IF('2.Census &amp; Reference Benchmarks'!R240="",0,'2.Census &amp; Reference Benchmarks'!R240))</f>
        <v>0</v>
      </c>
      <c r="S240" s="488" t="str">
        <f>IFERROR(IF(AND( I240 &lt; '1. Summary for SBA'!$J$7,'1. Summary for SBA'!$J$7 &lt;&gt; ""),0,IF(K240 = "Yes", 0,IF(OR(R240= "", R240 + P240+N240 = 0),"",(M240+O240+Q240)/(R240+P240+N240)))),0)</f>
        <v/>
      </c>
      <c r="T240" s="488" t="str">
        <f t="shared" si="24"/>
        <v/>
      </c>
      <c r="U240" s="488" t="str">
        <f>IF(T240 = "", "",SUM('3.Weekly Hours &amp; Wage Activity'!AI240:BF240))</f>
        <v/>
      </c>
      <c r="V240" s="489" t="str">
        <f>IF(U240 = "", "",SUM(IF(COUNTIF('3.Weekly Hours &amp; Wage Activity'!J240:Q240, "&lt;&gt;FT") = 0, COLUMNS('3.Weekly Hours &amp; Wage Activity'!J240:AG240) * 40, '3.Weekly Hours &amp; Wage Activity'!J240:AG240)))</f>
        <v/>
      </c>
      <c r="W240" s="490" t="str">
        <f t="shared" si="25"/>
        <v/>
      </c>
      <c r="X240" s="553" t="str">
        <f t="shared" si="21"/>
        <v/>
      </c>
      <c r="Y240" s="491" t="str">
        <f t="shared" si="22"/>
        <v/>
      </c>
      <c r="Z240" s="490">
        <f t="shared" si="26"/>
        <v>0</v>
      </c>
      <c r="AA240" s="377">
        <f t="shared" si="23"/>
        <v>0</v>
      </c>
    </row>
    <row r="241" spans="2:27" x14ac:dyDescent="0.25">
      <c r="B241" s="56">
        <f>IF('3.Weekly Hours &amp; Wage Activity'!B241 &lt;&gt;"", '3.Weekly Hours &amp; Wage Activity'!B241,"")</f>
        <v>0</v>
      </c>
      <c r="C241" s="56">
        <f>IF('3.Weekly Hours &amp; Wage Activity'!C241 &lt;&gt;"", '3.Weekly Hours &amp; Wage Activity'!C241,"")</f>
        <v>0</v>
      </c>
      <c r="D241" s="57" t="str">
        <f>IF('3.Weekly Hours &amp; Wage Activity'!D241 &lt;&gt;"", '3.Weekly Hours &amp; Wage Activity'!D241,"")</f>
        <v/>
      </c>
      <c r="E241" s="56" t="str">
        <f>IF('3.Weekly Hours &amp; Wage Activity'!E241 &lt;&gt;"", '3.Weekly Hours &amp; Wage Activity'!E241,"")</f>
        <v/>
      </c>
      <c r="F241" s="353" t="str">
        <f>IF('3.Weekly Hours &amp; Wage Activity'!F241 &lt;&gt;"", '3.Weekly Hours &amp; Wage Activity'!F241,"")</f>
        <v/>
      </c>
      <c r="G241" s="58" t="str">
        <f>IF('3.Weekly Hours &amp; Wage Activity'!G241 &lt;&gt;"", '3.Weekly Hours &amp; Wage Activity'!G241,"")</f>
        <v/>
      </c>
      <c r="H241" s="58" t="str">
        <f>IF('2.Census &amp; Reference Benchmarks'!H241 = "", "", '2.Census &amp; Reference Benchmarks'!H241)</f>
        <v/>
      </c>
      <c r="I241" s="58" t="str">
        <f>IF('3.Weekly Hours &amp; Wage Activity'!H241 &lt;&gt;"", '3.Weekly Hours &amp; Wage Activity'!H241,"")</f>
        <v/>
      </c>
      <c r="J241" s="374" t="str">
        <f>IF('3.Weekly Hours &amp; Wage Activity'!I241 &lt;&gt;"", '3.Weekly Hours &amp; Wage Activity'!I241,"")</f>
        <v/>
      </c>
      <c r="K241" s="376" t="str">
        <f>IF('7.Safe Harbor Input Data &amp; Calc'!Q243 &lt;&gt; "", '7.Safe Harbor Input Data &amp; Calc'!Q243, "")</f>
        <v>No</v>
      </c>
      <c r="L241" s="59" t="str">
        <f>IF('2.Census &amp; Reference Benchmarks'!T241&lt;&gt; "",'2.Census &amp; Reference Benchmarks'!T241,"")</f>
        <v/>
      </c>
      <c r="M241" s="35">
        <f>IF('2.Census &amp; Reference Benchmarks'!M241 = "", 0,'2.Census &amp; Reference Benchmarks'!M241)</f>
        <v>0</v>
      </c>
      <c r="N241" s="366">
        <f>IF('5. Wage &amp; FTE Reductions'!BC241 = "", 0,'5. Wage &amp; FTE Reductions'!BC241)</f>
        <v>0</v>
      </c>
      <c r="O241" s="35">
        <f>IF('2.Census &amp; Reference Benchmarks'!P241 = "", 0,'2.Census &amp; Reference Benchmarks'!P241)</f>
        <v>0</v>
      </c>
      <c r="P241" s="367">
        <f>IF('5. Wage &amp; FTE Reductions'!BE241 = "", 0, '5. Wage &amp; FTE Reductions'!BE241)</f>
        <v>0</v>
      </c>
      <c r="Q241" s="60">
        <f>IF('2.Census &amp; Reference Benchmarks'!S241 = "", 0, '2.Census &amp; Reference Benchmarks'!S241)</f>
        <v>0</v>
      </c>
      <c r="R241" s="367">
        <f>IF('2.Census &amp; Reference Benchmarks'!Q241="FT",IF(OR(G241 &lt;= DATEVALUE("3/1/2020"), G241 = ""),177.14,( (IF(OR(I241 = "", I241 &gt; DATEVALUE("3/31/2020")), DATEVALUE("3/31/2020"),I241) -G241)/ 31) *177.14),IF('2.Census &amp; Reference Benchmarks'!R241="",0,'2.Census &amp; Reference Benchmarks'!R241))</f>
        <v>0</v>
      </c>
      <c r="S241" s="488" t="str">
        <f>IFERROR(IF(AND( I241 &lt; '1. Summary for SBA'!$J$7,'1. Summary for SBA'!$J$7 &lt;&gt; ""),0,IF(K241 = "Yes", 0,IF(OR(R241= "", R241 + P241+N241 = 0),"",(M241+O241+Q241)/(R241+P241+N241)))),0)</f>
        <v/>
      </c>
      <c r="T241" s="488" t="str">
        <f t="shared" si="24"/>
        <v/>
      </c>
      <c r="U241" s="488" t="str">
        <f>IF(T241 = "", "",SUM('3.Weekly Hours &amp; Wage Activity'!AI241:BF241))</f>
        <v/>
      </c>
      <c r="V241" s="489" t="str">
        <f>IF(U241 = "", "",SUM(IF(COUNTIF('3.Weekly Hours &amp; Wage Activity'!J241:Q241, "&lt;&gt;FT") = 0, COLUMNS('3.Weekly Hours &amp; Wage Activity'!J241:AG241) * 40, '3.Weekly Hours &amp; Wage Activity'!J241:AG241)))</f>
        <v/>
      </c>
      <c r="W241" s="490" t="str">
        <f t="shared" si="25"/>
        <v/>
      </c>
      <c r="X241" s="553" t="str">
        <f t="shared" si="21"/>
        <v/>
      </c>
      <c r="Y241" s="491" t="str">
        <f t="shared" si="22"/>
        <v/>
      </c>
      <c r="Z241" s="490">
        <f t="shared" si="26"/>
        <v>0</v>
      </c>
      <c r="AA241" s="377">
        <f t="shared" si="23"/>
        <v>0</v>
      </c>
    </row>
    <row r="242" spans="2:27" x14ac:dyDescent="0.25">
      <c r="B242" s="56">
        <f>IF('3.Weekly Hours &amp; Wage Activity'!B242 &lt;&gt;"", '3.Weekly Hours &amp; Wage Activity'!B242,"")</f>
        <v>0</v>
      </c>
      <c r="C242" s="56">
        <f>IF('3.Weekly Hours &amp; Wage Activity'!C242 &lt;&gt;"", '3.Weekly Hours &amp; Wage Activity'!C242,"")</f>
        <v>0</v>
      </c>
      <c r="D242" s="57" t="str">
        <f>IF('3.Weekly Hours &amp; Wage Activity'!D242 &lt;&gt;"", '3.Weekly Hours &amp; Wage Activity'!D242,"")</f>
        <v/>
      </c>
      <c r="E242" s="56" t="str">
        <f>IF('3.Weekly Hours &amp; Wage Activity'!E242 &lt;&gt;"", '3.Weekly Hours &amp; Wage Activity'!E242,"")</f>
        <v/>
      </c>
      <c r="F242" s="353" t="str">
        <f>IF('3.Weekly Hours &amp; Wage Activity'!F242 &lt;&gt;"", '3.Weekly Hours &amp; Wage Activity'!F242,"")</f>
        <v/>
      </c>
      <c r="G242" s="58" t="str">
        <f>IF('3.Weekly Hours &amp; Wage Activity'!G242 &lt;&gt;"", '3.Weekly Hours &amp; Wage Activity'!G242,"")</f>
        <v/>
      </c>
      <c r="H242" s="58" t="str">
        <f>IF('2.Census &amp; Reference Benchmarks'!H242 = "", "", '2.Census &amp; Reference Benchmarks'!H242)</f>
        <v/>
      </c>
      <c r="I242" s="58" t="str">
        <f>IF('3.Weekly Hours &amp; Wage Activity'!H242 &lt;&gt;"", '3.Weekly Hours &amp; Wage Activity'!H242,"")</f>
        <v/>
      </c>
      <c r="J242" s="374" t="str">
        <f>IF('3.Weekly Hours &amp; Wage Activity'!I242 &lt;&gt;"", '3.Weekly Hours &amp; Wage Activity'!I242,"")</f>
        <v/>
      </c>
      <c r="K242" s="376" t="str">
        <f>IF('7.Safe Harbor Input Data &amp; Calc'!Q244 &lt;&gt; "", '7.Safe Harbor Input Data &amp; Calc'!Q244, "")</f>
        <v>No</v>
      </c>
      <c r="L242" s="59" t="str">
        <f>IF('2.Census &amp; Reference Benchmarks'!T242&lt;&gt; "",'2.Census &amp; Reference Benchmarks'!T242,"")</f>
        <v/>
      </c>
      <c r="M242" s="35">
        <f>IF('2.Census &amp; Reference Benchmarks'!M242 = "", 0,'2.Census &amp; Reference Benchmarks'!M242)</f>
        <v>0</v>
      </c>
      <c r="N242" s="366">
        <f>IF('5. Wage &amp; FTE Reductions'!BC242 = "", 0,'5. Wage &amp; FTE Reductions'!BC242)</f>
        <v>0</v>
      </c>
      <c r="O242" s="35">
        <f>IF('2.Census &amp; Reference Benchmarks'!P242 = "", 0,'2.Census &amp; Reference Benchmarks'!P242)</f>
        <v>0</v>
      </c>
      <c r="P242" s="367">
        <f>IF('5. Wage &amp; FTE Reductions'!BE242 = "", 0, '5. Wage &amp; FTE Reductions'!BE242)</f>
        <v>0</v>
      </c>
      <c r="Q242" s="60">
        <f>IF('2.Census &amp; Reference Benchmarks'!S242 = "", 0, '2.Census &amp; Reference Benchmarks'!S242)</f>
        <v>0</v>
      </c>
      <c r="R242" s="367">
        <f>IF('2.Census &amp; Reference Benchmarks'!Q242="FT",IF(OR(G242 &lt;= DATEVALUE("3/1/2020"), G242 = ""),177.14,( (IF(OR(I242 = "", I242 &gt; DATEVALUE("3/31/2020")), DATEVALUE("3/31/2020"),I242) -G242)/ 31) *177.14),IF('2.Census &amp; Reference Benchmarks'!R242="",0,'2.Census &amp; Reference Benchmarks'!R242))</f>
        <v>0</v>
      </c>
      <c r="S242" s="488" t="str">
        <f>IFERROR(IF(AND( I242 &lt; '1. Summary for SBA'!$J$7,'1. Summary for SBA'!$J$7 &lt;&gt; ""),0,IF(K242 = "Yes", 0,IF(OR(R242= "", R242 + P242+N242 = 0),"",(M242+O242+Q242)/(R242+P242+N242)))),0)</f>
        <v/>
      </c>
      <c r="T242" s="488" t="str">
        <f t="shared" si="24"/>
        <v/>
      </c>
      <c r="U242" s="488" t="str">
        <f>IF(T242 = "", "",SUM('3.Weekly Hours &amp; Wage Activity'!AI242:BF242))</f>
        <v/>
      </c>
      <c r="V242" s="489" t="str">
        <f>IF(U242 = "", "",SUM(IF(COUNTIF('3.Weekly Hours &amp; Wage Activity'!J242:Q242, "&lt;&gt;FT") = 0, COLUMNS('3.Weekly Hours &amp; Wage Activity'!J242:AG242) * 40, '3.Weekly Hours &amp; Wage Activity'!J242:AG242)))</f>
        <v/>
      </c>
      <c r="W242" s="490" t="str">
        <f t="shared" si="25"/>
        <v/>
      </c>
      <c r="X242" s="553" t="str">
        <f t="shared" si="21"/>
        <v/>
      </c>
      <c r="Y242" s="491" t="str">
        <f t="shared" si="22"/>
        <v/>
      </c>
      <c r="Z242" s="490">
        <f t="shared" si="26"/>
        <v>0</v>
      </c>
      <c r="AA242" s="377">
        <f t="shared" si="23"/>
        <v>0</v>
      </c>
    </row>
    <row r="243" spans="2:27" x14ac:dyDescent="0.25">
      <c r="B243" s="56">
        <f>IF('3.Weekly Hours &amp; Wage Activity'!B243 &lt;&gt;"", '3.Weekly Hours &amp; Wage Activity'!B243,"")</f>
        <v>0</v>
      </c>
      <c r="C243" s="56">
        <f>IF('3.Weekly Hours &amp; Wage Activity'!C243 &lt;&gt;"", '3.Weekly Hours &amp; Wage Activity'!C243,"")</f>
        <v>0</v>
      </c>
      <c r="D243" s="57" t="str">
        <f>IF('3.Weekly Hours &amp; Wage Activity'!D243 &lt;&gt;"", '3.Weekly Hours &amp; Wage Activity'!D243,"")</f>
        <v/>
      </c>
      <c r="E243" s="56" t="str">
        <f>IF('3.Weekly Hours &amp; Wage Activity'!E243 &lt;&gt;"", '3.Weekly Hours &amp; Wage Activity'!E243,"")</f>
        <v/>
      </c>
      <c r="F243" s="353" t="str">
        <f>IF('3.Weekly Hours &amp; Wage Activity'!F243 &lt;&gt;"", '3.Weekly Hours &amp; Wage Activity'!F243,"")</f>
        <v/>
      </c>
      <c r="G243" s="58" t="str">
        <f>IF('3.Weekly Hours &amp; Wage Activity'!G243 &lt;&gt;"", '3.Weekly Hours &amp; Wage Activity'!G243,"")</f>
        <v/>
      </c>
      <c r="H243" s="58" t="str">
        <f>IF('2.Census &amp; Reference Benchmarks'!H243 = "", "", '2.Census &amp; Reference Benchmarks'!H243)</f>
        <v/>
      </c>
      <c r="I243" s="58" t="str">
        <f>IF('3.Weekly Hours &amp; Wage Activity'!H243 &lt;&gt;"", '3.Weekly Hours &amp; Wage Activity'!H243,"")</f>
        <v/>
      </c>
      <c r="J243" s="374" t="str">
        <f>IF('3.Weekly Hours &amp; Wage Activity'!I243 &lt;&gt;"", '3.Weekly Hours &amp; Wage Activity'!I243,"")</f>
        <v/>
      </c>
      <c r="K243" s="376" t="str">
        <f>IF('7.Safe Harbor Input Data &amp; Calc'!Q245 &lt;&gt; "", '7.Safe Harbor Input Data &amp; Calc'!Q245, "")</f>
        <v>No</v>
      </c>
      <c r="L243" s="59" t="str">
        <f>IF('2.Census &amp; Reference Benchmarks'!T243&lt;&gt; "",'2.Census &amp; Reference Benchmarks'!T243,"")</f>
        <v/>
      </c>
      <c r="M243" s="35">
        <f>IF('2.Census &amp; Reference Benchmarks'!M243 = "", 0,'2.Census &amp; Reference Benchmarks'!M243)</f>
        <v>0</v>
      </c>
      <c r="N243" s="366">
        <f>IF('5. Wage &amp; FTE Reductions'!BC243 = "", 0,'5. Wage &amp; FTE Reductions'!BC243)</f>
        <v>0</v>
      </c>
      <c r="O243" s="35">
        <f>IF('2.Census &amp; Reference Benchmarks'!P243 = "", 0,'2.Census &amp; Reference Benchmarks'!P243)</f>
        <v>0</v>
      </c>
      <c r="P243" s="367">
        <f>IF('5. Wage &amp; FTE Reductions'!BE243 = "", 0, '5. Wage &amp; FTE Reductions'!BE243)</f>
        <v>0</v>
      </c>
      <c r="Q243" s="60">
        <f>IF('2.Census &amp; Reference Benchmarks'!S243 = "", 0, '2.Census &amp; Reference Benchmarks'!S243)</f>
        <v>0</v>
      </c>
      <c r="R243" s="367">
        <f>IF('2.Census &amp; Reference Benchmarks'!Q243="FT",IF(OR(G243 &lt;= DATEVALUE("3/1/2020"), G243 = ""),177.14,( (IF(OR(I243 = "", I243 &gt; DATEVALUE("3/31/2020")), DATEVALUE("3/31/2020"),I243) -G243)/ 31) *177.14),IF('2.Census &amp; Reference Benchmarks'!R243="",0,'2.Census &amp; Reference Benchmarks'!R243))</f>
        <v>0</v>
      </c>
      <c r="S243" s="488" t="str">
        <f>IFERROR(IF(AND( I243 &lt; '1. Summary for SBA'!$J$7,'1. Summary for SBA'!$J$7 &lt;&gt; ""),0,IF(K243 = "Yes", 0,IF(OR(R243= "", R243 + P243+N243 = 0),"",(M243+O243+Q243)/(R243+P243+N243)))),0)</f>
        <v/>
      </c>
      <c r="T243" s="488" t="str">
        <f t="shared" si="24"/>
        <v/>
      </c>
      <c r="U243" s="488" t="str">
        <f>IF(T243 = "", "",SUM('3.Weekly Hours &amp; Wage Activity'!AI243:BF243))</f>
        <v/>
      </c>
      <c r="V243" s="489" t="str">
        <f>IF(U243 = "", "",SUM(IF(COUNTIF('3.Weekly Hours &amp; Wage Activity'!J243:Q243, "&lt;&gt;FT") = 0, COLUMNS('3.Weekly Hours &amp; Wage Activity'!J243:AG243) * 40, '3.Weekly Hours &amp; Wage Activity'!J243:AG243)))</f>
        <v/>
      </c>
      <c r="W243" s="490" t="str">
        <f t="shared" si="25"/>
        <v/>
      </c>
      <c r="X243" s="553" t="str">
        <f t="shared" si="21"/>
        <v/>
      </c>
      <c r="Y243" s="491" t="str">
        <f t="shared" si="22"/>
        <v/>
      </c>
      <c r="Z243" s="490">
        <f t="shared" si="26"/>
        <v>0</v>
      </c>
      <c r="AA243" s="377">
        <f t="shared" si="23"/>
        <v>0</v>
      </c>
    </row>
    <row r="244" spans="2:27" x14ac:dyDescent="0.25">
      <c r="B244" s="56">
        <f>IF('3.Weekly Hours &amp; Wage Activity'!B244 &lt;&gt;"", '3.Weekly Hours &amp; Wage Activity'!B244,"")</f>
        <v>0</v>
      </c>
      <c r="C244" s="56">
        <f>IF('3.Weekly Hours &amp; Wage Activity'!C244 &lt;&gt;"", '3.Weekly Hours &amp; Wage Activity'!C244,"")</f>
        <v>0</v>
      </c>
      <c r="D244" s="57" t="str">
        <f>IF('3.Weekly Hours &amp; Wage Activity'!D244 &lt;&gt;"", '3.Weekly Hours &amp; Wage Activity'!D244,"")</f>
        <v/>
      </c>
      <c r="E244" s="56" t="str">
        <f>IF('3.Weekly Hours &amp; Wage Activity'!E244 &lt;&gt;"", '3.Weekly Hours &amp; Wage Activity'!E244,"")</f>
        <v/>
      </c>
      <c r="F244" s="353" t="str">
        <f>IF('3.Weekly Hours &amp; Wage Activity'!F244 &lt;&gt;"", '3.Weekly Hours &amp; Wage Activity'!F244,"")</f>
        <v/>
      </c>
      <c r="G244" s="58" t="str">
        <f>IF('3.Weekly Hours &amp; Wage Activity'!G244 &lt;&gt;"", '3.Weekly Hours &amp; Wage Activity'!G244,"")</f>
        <v/>
      </c>
      <c r="H244" s="58" t="str">
        <f>IF('2.Census &amp; Reference Benchmarks'!H244 = "", "", '2.Census &amp; Reference Benchmarks'!H244)</f>
        <v/>
      </c>
      <c r="I244" s="58" t="str">
        <f>IF('3.Weekly Hours &amp; Wage Activity'!H244 &lt;&gt;"", '3.Weekly Hours &amp; Wage Activity'!H244,"")</f>
        <v/>
      </c>
      <c r="J244" s="374" t="str">
        <f>IF('3.Weekly Hours &amp; Wage Activity'!I244 &lt;&gt;"", '3.Weekly Hours &amp; Wage Activity'!I244,"")</f>
        <v/>
      </c>
      <c r="K244" s="376" t="str">
        <f>IF('7.Safe Harbor Input Data &amp; Calc'!Q246 &lt;&gt; "", '7.Safe Harbor Input Data &amp; Calc'!Q246, "")</f>
        <v>No</v>
      </c>
      <c r="L244" s="59" t="str">
        <f>IF('2.Census &amp; Reference Benchmarks'!T244&lt;&gt; "",'2.Census &amp; Reference Benchmarks'!T244,"")</f>
        <v/>
      </c>
      <c r="M244" s="35">
        <f>IF('2.Census &amp; Reference Benchmarks'!M244 = "", 0,'2.Census &amp; Reference Benchmarks'!M244)</f>
        <v>0</v>
      </c>
      <c r="N244" s="366">
        <f>IF('5. Wage &amp; FTE Reductions'!BC244 = "", 0,'5. Wage &amp; FTE Reductions'!BC244)</f>
        <v>0</v>
      </c>
      <c r="O244" s="35">
        <f>IF('2.Census &amp; Reference Benchmarks'!P244 = "", 0,'2.Census &amp; Reference Benchmarks'!P244)</f>
        <v>0</v>
      </c>
      <c r="P244" s="367">
        <f>IF('5. Wage &amp; FTE Reductions'!BE244 = "", 0, '5. Wage &amp; FTE Reductions'!BE244)</f>
        <v>0</v>
      </c>
      <c r="Q244" s="60">
        <f>IF('2.Census &amp; Reference Benchmarks'!S244 = "", 0, '2.Census &amp; Reference Benchmarks'!S244)</f>
        <v>0</v>
      </c>
      <c r="R244" s="367">
        <f>IF('2.Census &amp; Reference Benchmarks'!Q244="FT",IF(OR(G244 &lt;= DATEVALUE("3/1/2020"), G244 = ""),177.14,( (IF(OR(I244 = "", I244 &gt; DATEVALUE("3/31/2020")), DATEVALUE("3/31/2020"),I244) -G244)/ 31) *177.14),IF('2.Census &amp; Reference Benchmarks'!R244="",0,'2.Census &amp; Reference Benchmarks'!R244))</f>
        <v>0</v>
      </c>
      <c r="S244" s="488" t="str">
        <f>IFERROR(IF(AND( I244 &lt; '1. Summary for SBA'!$J$7,'1. Summary for SBA'!$J$7 &lt;&gt; ""),0,IF(K244 = "Yes", 0,IF(OR(R244= "", R244 + P244+N244 = 0),"",(M244+O244+Q244)/(R244+P244+N244)))),0)</f>
        <v/>
      </c>
      <c r="T244" s="488" t="str">
        <f t="shared" si="24"/>
        <v/>
      </c>
      <c r="U244" s="488" t="str">
        <f>IF(T244 = "", "",SUM('3.Weekly Hours &amp; Wage Activity'!AI244:BF244))</f>
        <v/>
      </c>
      <c r="V244" s="489" t="str">
        <f>IF(U244 = "", "",SUM(IF(COUNTIF('3.Weekly Hours &amp; Wage Activity'!J244:Q244, "&lt;&gt;FT") = 0, COLUMNS('3.Weekly Hours &amp; Wage Activity'!J244:AG244) * 40, '3.Weekly Hours &amp; Wage Activity'!J244:AG244)))</f>
        <v/>
      </c>
      <c r="W244" s="490" t="str">
        <f t="shared" si="25"/>
        <v/>
      </c>
      <c r="X244" s="553" t="str">
        <f t="shared" si="21"/>
        <v/>
      </c>
      <c r="Y244" s="491" t="str">
        <f t="shared" si="22"/>
        <v/>
      </c>
      <c r="Z244" s="490">
        <f t="shared" si="26"/>
        <v>0</v>
      </c>
      <c r="AA244" s="377">
        <f t="shared" si="23"/>
        <v>0</v>
      </c>
    </row>
    <row r="245" spans="2:27" x14ac:dyDescent="0.25">
      <c r="B245" s="56">
        <f>IF('3.Weekly Hours &amp; Wage Activity'!B245 &lt;&gt;"", '3.Weekly Hours &amp; Wage Activity'!B245,"")</f>
        <v>0</v>
      </c>
      <c r="C245" s="56">
        <f>IF('3.Weekly Hours &amp; Wage Activity'!C245 &lt;&gt;"", '3.Weekly Hours &amp; Wage Activity'!C245,"")</f>
        <v>0</v>
      </c>
      <c r="D245" s="57" t="str">
        <f>IF('3.Weekly Hours &amp; Wage Activity'!D245 &lt;&gt;"", '3.Weekly Hours &amp; Wage Activity'!D245,"")</f>
        <v/>
      </c>
      <c r="E245" s="56" t="str">
        <f>IF('3.Weekly Hours &amp; Wage Activity'!E245 &lt;&gt;"", '3.Weekly Hours &amp; Wage Activity'!E245,"")</f>
        <v/>
      </c>
      <c r="F245" s="353" t="str">
        <f>IF('3.Weekly Hours &amp; Wage Activity'!F245 &lt;&gt;"", '3.Weekly Hours &amp; Wage Activity'!F245,"")</f>
        <v/>
      </c>
      <c r="G245" s="58" t="str">
        <f>IF('3.Weekly Hours &amp; Wage Activity'!G245 &lt;&gt;"", '3.Weekly Hours &amp; Wage Activity'!G245,"")</f>
        <v/>
      </c>
      <c r="H245" s="58" t="str">
        <f>IF('2.Census &amp; Reference Benchmarks'!H245 = "", "", '2.Census &amp; Reference Benchmarks'!H245)</f>
        <v/>
      </c>
      <c r="I245" s="58" t="str">
        <f>IF('3.Weekly Hours &amp; Wage Activity'!H245 &lt;&gt;"", '3.Weekly Hours &amp; Wage Activity'!H245,"")</f>
        <v/>
      </c>
      <c r="J245" s="374" t="str">
        <f>IF('3.Weekly Hours &amp; Wage Activity'!I245 &lt;&gt;"", '3.Weekly Hours &amp; Wage Activity'!I245,"")</f>
        <v/>
      </c>
      <c r="K245" s="376" t="str">
        <f>IF('7.Safe Harbor Input Data &amp; Calc'!Q247 &lt;&gt; "", '7.Safe Harbor Input Data &amp; Calc'!Q247, "")</f>
        <v>No</v>
      </c>
      <c r="L245" s="59" t="str">
        <f>IF('2.Census &amp; Reference Benchmarks'!T245&lt;&gt; "",'2.Census &amp; Reference Benchmarks'!T245,"")</f>
        <v/>
      </c>
      <c r="M245" s="35">
        <f>IF('2.Census &amp; Reference Benchmarks'!M245 = "", 0,'2.Census &amp; Reference Benchmarks'!M245)</f>
        <v>0</v>
      </c>
      <c r="N245" s="366">
        <f>IF('5. Wage &amp; FTE Reductions'!BC245 = "", 0,'5. Wage &amp; FTE Reductions'!BC245)</f>
        <v>0</v>
      </c>
      <c r="O245" s="35">
        <f>IF('2.Census &amp; Reference Benchmarks'!P245 = "", 0,'2.Census &amp; Reference Benchmarks'!P245)</f>
        <v>0</v>
      </c>
      <c r="P245" s="367">
        <f>IF('5. Wage &amp; FTE Reductions'!BE245 = "", 0, '5. Wage &amp; FTE Reductions'!BE245)</f>
        <v>0</v>
      </c>
      <c r="Q245" s="60">
        <f>IF('2.Census &amp; Reference Benchmarks'!S245 = "", 0, '2.Census &amp; Reference Benchmarks'!S245)</f>
        <v>0</v>
      </c>
      <c r="R245" s="367">
        <f>IF('2.Census &amp; Reference Benchmarks'!Q245="FT",IF(OR(G245 &lt;= DATEVALUE("3/1/2020"), G245 = ""),177.14,( (IF(OR(I245 = "", I245 &gt; DATEVALUE("3/31/2020")), DATEVALUE("3/31/2020"),I245) -G245)/ 31) *177.14),IF('2.Census &amp; Reference Benchmarks'!R245="",0,'2.Census &amp; Reference Benchmarks'!R245))</f>
        <v>0</v>
      </c>
      <c r="S245" s="488" t="str">
        <f>IFERROR(IF(AND( I245 &lt; '1. Summary for SBA'!$J$7,'1. Summary for SBA'!$J$7 &lt;&gt; ""),0,IF(K245 = "Yes", 0,IF(OR(R245= "", R245 + P245+N245 = 0),"",(M245+O245+Q245)/(R245+P245+N245)))),0)</f>
        <v/>
      </c>
      <c r="T245" s="488" t="str">
        <f t="shared" si="24"/>
        <v/>
      </c>
      <c r="U245" s="488" t="str">
        <f>IF(T245 = "", "",SUM('3.Weekly Hours &amp; Wage Activity'!AI245:BF245))</f>
        <v/>
      </c>
      <c r="V245" s="489" t="str">
        <f>IF(U245 = "", "",SUM(IF(COUNTIF('3.Weekly Hours &amp; Wage Activity'!J245:Q245, "&lt;&gt;FT") = 0, COLUMNS('3.Weekly Hours &amp; Wage Activity'!J245:AG245) * 40, '3.Weekly Hours &amp; Wage Activity'!J245:AG245)))</f>
        <v/>
      </c>
      <c r="W245" s="490" t="str">
        <f t="shared" si="25"/>
        <v/>
      </c>
      <c r="X245" s="553" t="str">
        <f t="shared" si="21"/>
        <v/>
      </c>
      <c r="Y245" s="491" t="str">
        <f t="shared" si="22"/>
        <v/>
      </c>
      <c r="Z245" s="490">
        <f t="shared" si="26"/>
        <v>0</v>
      </c>
      <c r="AA245" s="377">
        <f t="shared" si="23"/>
        <v>0</v>
      </c>
    </row>
    <row r="246" spans="2:27" x14ac:dyDescent="0.25">
      <c r="B246" s="56">
        <f>IF('3.Weekly Hours &amp; Wage Activity'!B246 &lt;&gt;"", '3.Weekly Hours &amp; Wage Activity'!B246,"")</f>
        <v>0</v>
      </c>
      <c r="C246" s="56">
        <f>IF('3.Weekly Hours &amp; Wage Activity'!C246 &lt;&gt;"", '3.Weekly Hours &amp; Wage Activity'!C246,"")</f>
        <v>0</v>
      </c>
      <c r="D246" s="57" t="str">
        <f>IF('3.Weekly Hours &amp; Wage Activity'!D246 &lt;&gt;"", '3.Weekly Hours &amp; Wage Activity'!D246,"")</f>
        <v/>
      </c>
      <c r="E246" s="56" t="str">
        <f>IF('3.Weekly Hours &amp; Wage Activity'!E246 &lt;&gt;"", '3.Weekly Hours &amp; Wage Activity'!E246,"")</f>
        <v/>
      </c>
      <c r="F246" s="353" t="str">
        <f>IF('3.Weekly Hours &amp; Wage Activity'!F246 &lt;&gt;"", '3.Weekly Hours &amp; Wage Activity'!F246,"")</f>
        <v/>
      </c>
      <c r="G246" s="58" t="str">
        <f>IF('3.Weekly Hours &amp; Wage Activity'!G246 &lt;&gt;"", '3.Weekly Hours &amp; Wage Activity'!G246,"")</f>
        <v/>
      </c>
      <c r="H246" s="58" t="str">
        <f>IF('2.Census &amp; Reference Benchmarks'!H246 = "", "", '2.Census &amp; Reference Benchmarks'!H246)</f>
        <v/>
      </c>
      <c r="I246" s="58" t="str">
        <f>IF('3.Weekly Hours &amp; Wage Activity'!H246 &lt;&gt;"", '3.Weekly Hours &amp; Wage Activity'!H246,"")</f>
        <v/>
      </c>
      <c r="J246" s="374" t="str">
        <f>IF('3.Weekly Hours &amp; Wage Activity'!I246 &lt;&gt;"", '3.Weekly Hours &amp; Wage Activity'!I246,"")</f>
        <v/>
      </c>
      <c r="K246" s="376" t="str">
        <f>IF('7.Safe Harbor Input Data &amp; Calc'!Q248 &lt;&gt; "", '7.Safe Harbor Input Data &amp; Calc'!Q248, "")</f>
        <v>No</v>
      </c>
      <c r="L246" s="59" t="str">
        <f>IF('2.Census &amp; Reference Benchmarks'!T246&lt;&gt; "",'2.Census &amp; Reference Benchmarks'!T246,"")</f>
        <v/>
      </c>
      <c r="M246" s="35">
        <f>IF('2.Census &amp; Reference Benchmarks'!M246 = "", 0,'2.Census &amp; Reference Benchmarks'!M246)</f>
        <v>0</v>
      </c>
      <c r="N246" s="366">
        <f>IF('5. Wage &amp; FTE Reductions'!BC246 = "", 0,'5. Wage &amp; FTE Reductions'!BC246)</f>
        <v>0</v>
      </c>
      <c r="O246" s="35">
        <f>IF('2.Census &amp; Reference Benchmarks'!P246 = "", 0,'2.Census &amp; Reference Benchmarks'!P246)</f>
        <v>0</v>
      </c>
      <c r="P246" s="367">
        <f>IF('5. Wage &amp; FTE Reductions'!BE246 = "", 0, '5. Wage &amp; FTE Reductions'!BE246)</f>
        <v>0</v>
      </c>
      <c r="Q246" s="60">
        <f>IF('2.Census &amp; Reference Benchmarks'!S246 = "", 0, '2.Census &amp; Reference Benchmarks'!S246)</f>
        <v>0</v>
      </c>
      <c r="R246" s="367">
        <f>IF('2.Census &amp; Reference Benchmarks'!Q246="FT",IF(OR(G246 &lt;= DATEVALUE("3/1/2020"), G246 = ""),177.14,( (IF(OR(I246 = "", I246 &gt; DATEVALUE("3/31/2020")), DATEVALUE("3/31/2020"),I246) -G246)/ 31) *177.14),IF('2.Census &amp; Reference Benchmarks'!R246="",0,'2.Census &amp; Reference Benchmarks'!R246))</f>
        <v>0</v>
      </c>
      <c r="S246" s="488" t="str">
        <f>IFERROR(IF(AND( I246 &lt; '1. Summary for SBA'!$J$7,'1. Summary for SBA'!$J$7 &lt;&gt; ""),0,IF(K246 = "Yes", 0,IF(OR(R246= "", R246 + P246+N246 = 0),"",(M246+O246+Q246)/(R246+P246+N246)))),0)</f>
        <v/>
      </c>
      <c r="T246" s="488" t="str">
        <f t="shared" si="24"/>
        <v/>
      </c>
      <c r="U246" s="488" t="str">
        <f>IF(T246 = "", "",SUM('3.Weekly Hours &amp; Wage Activity'!AI246:BF246))</f>
        <v/>
      </c>
      <c r="V246" s="489" t="str">
        <f>IF(U246 = "", "",SUM(IF(COUNTIF('3.Weekly Hours &amp; Wage Activity'!J246:Q246, "&lt;&gt;FT") = 0, COLUMNS('3.Weekly Hours &amp; Wage Activity'!J246:AG246) * 40, '3.Weekly Hours &amp; Wage Activity'!J246:AG246)))</f>
        <v/>
      </c>
      <c r="W246" s="490" t="str">
        <f t="shared" si="25"/>
        <v/>
      </c>
      <c r="X246" s="553" t="str">
        <f t="shared" si="21"/>
        <v/>
      </c>
      <c r="Y246" s="491" t="str">
        <f t="shared" si="22"/>
        <v/>
      </c>
      <c r="Z246" s="490">
        <f t="shared" si="26"/>
        <v>0</v>
      </c>
      <c r="AA246" s="377">
        <f t="shared" si="23"/>
        <v>0</v>
      </c>
    </row>
    <row r="247" spans="2:27" x14ac:dyDescent="0.25">
      <c r="B247" s="56">
        <f>IF('3.Weekly Hours &amp; Wage Activity'!B247 &lt;&gt;"", '3.Weekly Hours &amp; Wage Activity'!B247,"")</f>
        <v>0</v>
      </c>
      <c r="C247" s="56">
        <f>IF('3.Weekly Hours &amp; Wage Activity'!C247 &lt;&gt;"", '3.Weekly Hours &amp; Wage Activity'!C247,"")</f>
        <v>0</v>
      </c>
      <c r="D247" s="57" t="str">
        <f>IF('3.Weekly Hours &amp; Wage Activity'!D247 &lt;&gt;"", '3.Weekly Hours &amp; Wage Activity'!D247,"")</f>
        <v/>
      </c>
      <c r="E247" s="56" t="str">
        <f>IF('3.Weekly Hours &amp; Wage Activity'!E247 &lt;&gt;"", '3.Weekly Hours &amp; Wage Activity'!E247,"")</f>
        <v/>
      </c>
      <c r="F247" s="353" t="str">
        <f>IF('3.Weekly Hours &amp; Wage Activity'!F247 &lt;&gt;"", '3.Weekly Hours &amp; Wage Activity'!F247,"")</f>
        <v/>
      </c>
      <c r="G247" s="58" t="str">
        <f>IF('3.Weekly Hours &amp; Wage Activity'!G247 &lt;&gt;"", '3.Weekly Hours &amp; Wage Activity'!G247,"")</f>
        <v/>
      </c>
      <c r="H247" s="58" t="str">
        <f>IF('2.Census &amp; Reference Benchmarks'!H247 = "", "", '2.Census &amp; Reference Benchmarks'!H247)</f>
        <v/>
      </c>
      <c r="I247" s="58" t="str">
        <f>IF('3.Weekly Hours &amp; Wage Activity'!H247 &lt;&gt;"", '3.Weekly Hours &amp; Wage Activity'!H247,"")</f>
        <v/>
      </c>
      <c r="J247" s="374" t="str">
        <f>IF('3.Weekly Hours &amp; Wage Activity'!I247 &lt;&gt;"", '3.Weekly Hours &amp; Wage Activity'!I247,"")</f>
        <v/>
      </c>
      <c r="K247" s="376" t="str">
        <f>IF('7.Safe Harbor Input Data &amp; Calc'!Q249 &lt;&gt; "", '7.Safe Harbor Input Data &amp; Calc'!Q249, "")</f>
        <v>No</v>
      </c>
      <c r="L247" s="59" t="str">
        <f>IF('2.Census &amp; Reference Benchmarks'!T247&lt;&gt; "",'2.Census &amp; Reference Benchmarks'!T247,"")</f>
        <v/>
      </c>
      <c r="M247" s="35">
        <f>IF('2.Census &amp; Reference Benchmarks'!M247 = "", 0,'2.Census &amp; Reference Benchmarks'!M247)</f>
        <v>0</v>
      </c>
      <c r="N247" s="366">
        <f>IF('5. Wage &amp; FTE Reductions'!BC247 = "", 0,'5. Wage &amp; FTE Reductions'!BC247)</f>
        <v>0</v>
      </c>
      <c r="O247" s="35">
        <f>IF('2.Census &amp; Reference Benchmarks'!P247 = "", 0,'2.Census &amp; Reference Benchmarks'!P247)</f>
        <v>0</v>
      </c>
      <c r="P247" s="367">
        <f>IF('5. Wage &amp; FTE Reductions'!BE247 = "", 0, '5. Wage &amp; FTE Reductions'!BE247)</f>
        <v>0</v>
      </c>
      <c r="Q247" s="60">
        <f>IF('2.Census &amp; Reference Benchmarks'!S247 = "", 0, '2.Census &amp; Reference Benchmarks'!S247)</f>
        <v>0</v>
      </c>
      <c r="R247" s="367">
        <f>IF('2.Census &amp; Reference Benchmarks'!Q247="FT",IF(OR(G247 &lt;= DATEVALUE("3/1/2020"), G247 = ""),177.14,( (IF(OR(I247 = "", I247 &gt; DATEVALUE("3/31/2020")), DATEVALUE("3/31/2020"),I247) -G247)/ 31) *177.14),IF('2.Census &amp; Reference Benchmarks'!R247="",0,'2.Census &amp; Reference Benchmarks'!R247))</f>
        <v>0</v>
      </c>
      <c r="S247" s="488" t="str">
        <f>IFERROR(IF(AND( I247 &lt; '1. Summary for SBA'!$J$7,'1. Summary for SBA'!$J$7 &lt;&gt; ""),0,IF(K247 = "Yes", 0,IF(OR(R247= "", R247 + P247+N247 = 0),"",(M247+O247+Q247)/(R247+P247+N247)))),0)</f>
        <v/>
      </c>
      <c r="T247" s="488" t="str">
        <f t="shared" si="24"/>
        <v/>
      </c>
      <c r="U247" s="488" t="str">
        <f>IF(T247 = "", "",SUM('3.Weekly Hours &amp; Wage Activity'!AI247:BF247))</f>
        <v/>
      </c>
      <c r="V247" s="489" t="str">
        <f>IF(U247 = "", "",SUM(IF(COUNTIF('3.Weekly Hours &amp; Wage Activity'!J247:Q247, "&lt;&gt;FT") = 0, COLUMNS('3.Weekly Hours &amp; Wage Activity'!J247:AG247) * 40, '3.Weekly Hours &amp; Wage Activity'!J247:AG247)))</f>
        <v/>
      </c>
      <c r="W247" s="490" t="str">
        <f t="shared" si="25"/>
        <v/>
      </c>
      <c r="X247" s="553" t="str">
        <f t="shared" si="21"/>
        <v/>
      </c>
      <c r="Y247" s="491" t="str">
        <f t="shared" si="22"/>
        <v/>
      </c>
      <c r="Z247" s="490">
        <f t="shared" si="26"/>
        <v>0</v>
      </c>
      <c r="AA247" s="377">
        <f t="shared" si="23"/>
        <v>0</v>
      </c>
    </row>
    <row r="248" spans="2:27" x14ac:dyDescent="0.25">
      <c r="B248" s="56">
        <f>IF('3.Weekly Hours &amp; Wage Activity'!B248 &lt;&gt;"", '3.Weekly Hours &amp; Wage Activity'!B248,"")</f>
        <v>0</v>
      </c>
      <c r="C248" s="56">
        <f>IF('3.Weekly Hours &amp; Wage Activity'!C248 &lt;&gt;"", '3.Weekly Hours &amp; Wage Activity'!C248,"")</f>
        <v>0</v>
      </c>
      <c r="D248" s="57" t="str">
        <f>IF('3.Weekly Hours &amp; Wage Activity'!D248 &lt;&gt;"", '3.Weekly Hours &amp; Wage Activity'!D248,"")</f>
        <v/>
      </c>
      <c r="E248" s="56" t="str">
        <f>IF('3.Weekly Hours &amp; Wage Activity'!E248 &lt;&gt;"", '3.Weekly Hours &amp; Wage Activity'!E248,"")</f>
        <v/>
      </c>
      <c r="F248" s="353" t="str">
        <f>IF('3.Weekly Hours &amp; Wage Activity'!F248 &lt;&gt;"", '3.Weekly Hours &amp; Wage Activity'!F248,"")</f>
        <v/>
      </c>
      <c r="G248" s="58" t="str">
        <f>IF('3.Weekly Hours &amp; Wage Activity'!G248 &lt;&gt;"", '3.Weekly Hours &amp; Wage Activity'!G248,"")</f>
        <v/>
      </c>
      <c r="H248" s="58" t="str">
        <f>IF('2.Census &amp; Reference Benchmarks'!H248 = "", "", '2.Census &amp; Reference Benchmarks'!H248)</f>
        <v/>
      </c>
      <c r="I248" s="58" t="str">
        <f>IF('3.Weekly Hours &amp; Wage Activity'!H248 &lt;&gt;"", '3.Weekly Hours &amp; Wage Activity'!H248,"")</f>
        <v/>
      </c>
      <c r="J248" s="374" t="str">
        <f>IF('3.Weekly Hours &amp; Wage Activity'!I248 &lt;&gt;"", '3.Weekly Hours &amp; Wage Activity'!I248,"")</f>
        <v/>
      </c>
      <c r="K248" s="376" t="str">
        <f>IF('7.Safe Harbor Input Data &amp; Calc'!Q250 &lt;&gt; "", '7.Safe Harbor Input Data &amp; Calc'!Q250, "")</f>
        <v>No</v>
      </c>
      <c r="L248" s="59" t="str">
        <f>IF('2.Census &amp; Reference Benchmarks'!T248&lt;&gt; "",'2.Census &amp; Reference Benchmarks'!T248,"")</f>
        <v/>
      </c>
      <c r="M248" s="35">
        <f>IF('2.Census &amp; Reference Benchmarks'!M248 = "", 0,'2.Census &amp; Reference Benchmarks'!M248)</f>
        <v>0</v>
      </c>
      <c r="N248" s="366">
        <f>IF('5. Wage &amp; FTE Reductions'!BC248 = "", 0,'5. Wage &amp; FTE Reductions'!BC248)</f>
        <v>0</v>
      </c>
      <c r="O248" s="35">
        <f>IF('2.Census &amp; Reference Benchmarks'!P248 = "", 0,'2.Census &amp; Reference Benchmarks'!P248)</f>
        <v>0</v>
      </c>
      <c r="P248" s="367">
        <f>IF('5. Wage &amp; FTE Reductions'!BE248 = "", 0, '5. Wage &amp; FTE Reductions'!BE248)</f>
        <v>0</v>
      </c>
      <c r="Q248" s="60">
        <f>IF('2.Census &amp; Reference Benchmarks'!S248 = "", 0, '2.Census &amp; Reference Benchmarks'!S248)</f>
        <v>0</v>
      </c>
      <c r="R248" s="367">
        <f>IF('2.Census &amp; Reference Benchmarks'!Q248="FT",IF(OR(G248 &lt;= DATEVALUE("3/1/2020"), G248 = ""),177.14,( (IF(OR(I248 = "", I248 &gt; DATEVALUE("3/31/2020")), DATEVALUE("3/31/2020"),I248) -G248)/ 31) *177.14),IF('2.Census &amp; Reference Benchmarks'!R248="",0,'2.Census &amp; Reference Benchmarks'!R248))</f>
        <v>0</v>
      </c>
      <c r="S248" s="488" t="str">
        <f>IFERROR(IF(AND( I248 &lt; '1. Summary for SBA'!$J$7,'1. Summary for SBA'!$J$7 &lt;&gt; ""),0,IF(K248 = "Yes", 0,IF(OR(R248= "", R248 + P248+N248 = 0),"",(M248+O248+Q248)/(R248+P248+N248)))),0)</f>
        <v/>
      </c>
      <c r="T248" s="488" t="str">
        <f t="shared" si="24"/>
        <v/>
      </c>
      <c r="U248" s="488" t="str">
        <f>IF(T248 = "", "",SUM('3.Weekly Hours &amp; Wage Activity'!AI248:BF248))</f>
        <v/>
      </c>
      <c r="V248" s="489" t="str">
        <f>IF(U248 = "", "",SUM(IF(COUNTIF('3.Weekly Hours &amp; Wage Activity'!J248:Q248, "&lt;&gt;FT") = 0, COLUMNS('3.Weekly Hours &amp; Wage Activity'!J248:AG248) * 40, '3.Weekly Hours &amp; Wage Activity'!J248:AG248)))</f>
        <v/>
      </c>
      <c r="W248" s="490" t="str">
        <f t="shared" si="25"/>
        <v/>
      </c>
      <c r="X248" s="553" t="str">
        <f t="shared" si="21"/>
        <v/>
      </c>
      <c r="Y248" s="491" t="str">
        <f t="shared" si="22"/>
        <v/>
      </c>
      <c r="Z248" s="490">
        <f t="shared" si="26"/>
        <v>0</v>
      </c>
      <c r="AA248" s="377">
        <f t="shared" si="23"/>
        <v>0</v>
      </c>
    </row>
    <row r="249" spans="2:27" x14ac:dyDescent="0.25">
      <c r="B249" s="56">
        <f>IF('3.Weekly Hours &amp; Wage Activity'!B249 &lt;&gt;"", '3.Weekly Hours &amp; Wage Activity'!B249,"")</f>
        <v>0</v>
      </c>
      <c r="C249" s="56">
        <f>IF('3.Weekly Hours &amp; Wage Activity'!C249 &lt;&gt;"", '3.Weekly Hours &amp; Wage Activity'!C249,"")</f>
        <v>0</v>
      </c>
      <c r="D249" s="57" t="str">
        <f>IF('3.Weekly Hours &amp; Wage Activity'!D249 &lt;&gt;"", '3.Weekly Hours &amp; Wage Activity'!D249,"")</f>
        <v/>
      </c>
      <c r="E249" s="56" t="str">
        <f>IF('3.Weekly Hours &amp; Wage Activity'!E249 &lt;&gt;"", '3.Weekly Hours &amp; Wage Activity'!E249,"")</f>
        <v/>
      </c>
      <c r="F249" s="353" t="str">
        <f>IF('3.Weekly Hours &amp; Wage Activity'!F249 &lt;&gt;"", '3.Weekly Hours &amp; Wage Activity'!F249,"")</f>
        <v/>
      </c>
      <c r="G249" s="58" t="str">
        <f>IF('3.Weekly Hours &amp; Wage Activity'!G249 &lt;&gt;"", '3.Weekly Hours &amp; Wage Activity'!G249,"")</f>
        <v/>
      </c>
      <c r="H249" s="58" t="str">
        <f>IF('2.Census &amp; Reference Benchmarks'!H249 = "", "", '2.Census &amp; Reference Benchmarks'!H249)</f>
        <v/>
      </c>
      <c r="I249" s="58" t="str">
        <f>IF('3.Weekly Hours &amp; Wage Activity'!H249 &lt;&gt;"", '3.Weekly Hours &amp; Wage Activity'!H249,"")</f>
        <v/>
      </c>
      <c r="J249" s="374" t="str">
        <f>IF('3.Weekly Hours &amp; Wage Activity'!I249 &lt;&gt;"", '3.Weekly Hours &amp; Wage Activity'!I249,"")</f>
        <v/>
      </c>
      <c r="K249" s="376" t="str">
        <f>IF('7.Safe Harbor Input Data &amp; Calc'!Q251 &lt;&gt; "", '7.Safe Harbor Input Data &amp; Calc'!Q251, "")</f>
        <v>No</v>
      </c>
      <c r="L249" s="59" t="str">
        <f>IF('2.Census &amp; Reference Benchmarks'!T249&lt;&gt; "",'2.Census &amp; Reference Benchmarks'!T249,"")</f>
        <v/>
      </c>
      <c r="M249" s="35">
        <f>IF('2.Census &amp; Reference Benchmarks'!M249 = "", 0,'2.Census &amp; Reference Benchmarks'!M249)</f>
        <v>0</v>
      </c>
      <c r="N249" s="366">
        <f>IF('5. Wage &amp; FTE Reductions'!BC249 = "", 0,'5. Wage &amp; FTE Reductions'!BC249)</f>
        <v>0</v>
      </c>
      <c r="O249" s="35">
        <f>IF('2.Census &amp; Reference Benchmarks'!P249 = "", 0,'2.Census &amp; Reference Benchmarks'!P249)</f>
        <v>0</v>
      </c>
      <c r="P249" s="367">
        <f>IF('5. Wage &amp; FTE Reductions'!BE249 = "", 0, '5. Wage &amp; FTE Reductions'!BE249)</f>
        <v>0</v>
      </c>
      <c r="Q249" s="60">
        <f>IF('2.Census &amp; Reference Benchmarks'!S249 = "", 0, '2.Census &amp; Reference Benchmarks'!S249)</f>
        <v>0</v>
      </c>
      <c r="R249" s="367">
        <f>IF('2.Census &amp; Reference Benchmarks'!Q249="FT",IF(OR(G249 &lt;= DATEVALUE("3/1/2020"), G249 = ""),177.14,( (IF(OR(I249 = "", I249 &gt; DATEVALUE("3/31/2020")), DATEVALUE("3/31/2020"),I249) -G249)/ 31) *177.14),IF('2.Census &amp; Reference Benchmarks'!R249="",0,'2.Census &amp; Reference Benchmarks'!R249))</f>
        <v>0</v>
      </c>
      <c r="S249" s="488" t="str">
        <f>IFERROR(IF(AND( I249 &lt; '1. Summary for SBA'!$J$7,'1. Summary for SBA'!$J$7 &lt;&gt; ""),0,IF(K249 = "Yes", 0,IF(OR(R249= "", R249 + P249+N249 = 0),"",(M249+O249+Q249)/(R249+P249+N249)))),0)</f>
        <v/>
      </c>
      <c r="T249" s="488" t="str">
        <f t="shared" si="24"/>
        <v/>
      </c>
      <c r="U249" s="488" t="str">
        <f>IF(T249 = "", "",SUM('3.Weekly Hours &amp; Wage Activity'!AI249:BF249))</f>
        <v/>
      </c>
      <c r="V249" s="489" t="str">
        <f>IF(U249 = "", "",SUM(IF(COUNTIF('3.Weekly Hours &amp; Wage Activity'!J249:Q249, "&lt;&gt;FT") = 0, COLUMNS('3.Weekly Hours &amp; Wage Activity'!J249:AG249) * 40, '3.Weekly Hours &amp; Wage Activity'!J249:AG249)))</f>
        <v/>
      </c>
      <c r="W249" s="490" t="str">
        <f t="shared" si="25"/>
        <v/>
      </c>
      <c r="X249" s="553" t="str">
        <f t="shared" si="21"/>
        <v/>
      </c>
      <c r="Y249" s="491" t="str">
        <f t="shared" si="22"/>
        <v/>
      </c>
      <c r="Z249" s="490">
        <f t="shared" si="26"/>
        <v>0</v>
      </c>
      <c r="AA249" s="377">
        <f t="shared" si="23"/>
        <v>0</v>
      </c>
    </row>
    <row r="250" spans="2:27" x14ac:dyDescent="0.25">
      <c r="B250" s="56">
        <f>IF('3.Weekly Hours &amp; Wage Activity'!B250 &lt;&gt;"", '3.Weekly Hours &amp; Wage Activity'!B250,"")</f>
        <v>0</v>
      </c>
      <c r="C250" s="56">
        <f>IF('3.Weekly Hours &amp; Wage Activity'!C250 &lt;&gt;"", '3.Weekly Hours &amp; Wage Activity'!C250,"")</f>
        <v>0</v>
      </c>
      <c r="D250" s="57" t="str">
        <f>IF('3.Weekly Hours &amp; Wage Activity'!D250 &lt;&gt;"", '3.Weekly Hours &amp; Wage Activity'!D250,"")</f>
        <v/>
      </c>
      <c r="E250" s="56" t="str">
        <f>IF('3.Weekly Hours &amp; Wage Activity'!E250 &lt;&gt;"", '3.Weekly Hours &amp; Wage Activity'!E250,"")</f>
        <v/>
      </c>
      <c r="F250" s="353" t="str">
        <f>IF('3.Weekly Hours &amp; Wage Activity'!F250 &lt;&gt;"", '3.Weekly Hours &amp; Wage Activity'!F250,"")</f>
        <v/>
      </c>
      <c r="G250" s="58" t="str">
        <f>IF('3.Weekly Hours &amp; Wage Activity'!G250 &lt;&gt;"", '3.Weekly Hours &amp; Wage Activity'!G250,"")</f>
        <v/>
      </c>
      <c r="H250" s="58" t="str">
        <f>IF('2.Census &amp; Reference Benchmarks'!H250 = "", "", '2.Census &amp; Reference Benchmarks'!H250)</f>
        <v/>
      </c>
      <c r="I250" s="58" t="str">
        <f>IF('3.Weekly Hours &amp; Wage Activity'!H250 &lt;&gt;"", '3.Weekly Hours &amp; Wage Activity'!H250,"")</f>
        <v/>
      </c>
      <c r="J250" s="374" t="str">
        <f>IF('3.Weekly Hours &amp; Wage Activity'!I250 &lt;&gt;"", '3.Weekly Hours &amp; Wage Activity'!I250,"")</f>
        <v/>
      </c>
      <c r="K250" s="376" t="str">
        <f>IF('7.Safe Harbor Input Data &amp; Calc'!Q252 &lt;&gt; "", '7.Safe Harbor Input Data &amp; Calc'!Q252, "")</f>
        <v>No</v>
      </c>
      <c r="L250" s="59" t="str">
        <f>IF('2.Census &amp; Reference Benchmarks'!T250&lt;&gt; "",'2.Census &amp; Reference Benchmarks'!T250,"")</f>
        <v/>
      </c>
      <c r="M250" s="35">
        <f>IF('2.Census &amp; Reference Benchmarks'!M250 = "", 0,'2.Census &amp; Reference Benchmarks'!M250)</f>
        <v>0</v>
      </c>
      <c r="N250" s="366">
        <f>IF('5. Wage &amp; FTE Reductions'!BC250 = "", 0,'5. Wage &amp; FTE Reductions'!BC250)</f>
        <v>0</v>
      </c>
      <c r="O250" s="35">
        <f>IF('2.Census &amp; Reference Benchmarks'!P250 = "", 0,'2.Census &amp; Reference Benchmarks'!P250)</f>
        <v>0</v>
      </c>
      <c r="P250" s="367">
        <f>IF('5. Wage &amp; FTE Reductions'!BE250 = "", 0, '5. Wage &amp; FTE Reductions'!BE250)</f>
        <v>0</v>
      </c>
      <c r="Q250" s="60">
        <f>IF('2.Census &amp; Reference Benchmarks'!S250 = "", 0, '2.Census &amp; Reference Benchmarks'!S250)</f>
        <v>0</v>
      </c>
      <c r="R250" s="367">
        <f>IF('2.Census &amp; Reference Benchmarks'!Q250="FT",IF(OR(G250 &lt;= DATEVALUE("3/1/2020"), G250 = ""),177.14,( (IF(OR(I250 = "", I250 &gt; DATEVALUE("3/31/2020")), DATEVALUE("3/31/2020"),I250) -G250)/ 31) *177.14),IF('2.Census &amp; Reference Benchmarks'!R250="",0,'2.Census &amp; Reference Benchmarks'!R250))</f>
        <v>0</v>
      </c>
      <c r="S250" s="488" t="str">
        <f>IFERROR(IF(AND( I250 &lt; '1. Summary for SBA'!$J$7,'1. Summary for SBA'!$J$7 &lt;&gt; ""),0,IF(K250 = "Yes", 0,IF(OR(R250= "", R250 + P250+N250 = 0),"",(M250+O250+Q250)/(R250+P250+N250)))),0)</f>
        <v/>
      </c>
      <c r="T250" s="488" t="str">
        <f t="shared" si="24"/>
        <v/>
      </c>
      <c r="U250" s="488" t="str">
        <f>IF(T250 = "", "",SUM('3.Weekly Hours &amp; Wage Activity'!AI250:BF250))</f>
        <v/>
      </c>
      <c r="V250" s="489" t="str">
        <f>IF(U250 = "", "",SUM(IF(COUNTIF('3.Weekly Hours &amp; Wage Activity'!J250:Q250, "&lt;&gt;FT") = 0, COLUMNS('3.Weekly Hours &amp; Wage Activity'!J250:AG250) * 40, '3.Weekly Hours &amp; Wage Activity'!J250:AG250)))</f>
        <v/>
      </c>
      <c r="W250" s="490" t="str">
        <f t="shared" si="25"/>
        <v/>
      </c>
      <c r="X250" s="553" t="str">
        <f t="shared" si="21"/>
        <v/>
      </c>
      <c r="Y250" s="491" t="str">
        <f t="shared" si="22"/>
        <v/>
      </c>
      <c r="Z250" s="490">
        <f t="shared" si="26"/>
        <v>0</v>
      </c>
      <c r="AA250" s="377">
        <f t="shared" si="23"/>
        <v>0</v>
      </c>
    </row>
    <row r="251" spans="2:27" x14ac:dyDescent="0.25">
      <c r="B251" s="56">
        <f>IF('3.Weekly Hours &amp; Wage Activity'!B251 &lt;&gt;"", '3.Weekly Hours &amp; Wage Activity'!B251,"")</f>
        <v>0</v>
      </c>
      <c r="C251" s="56">
        <f>IF('3.Weekly Hours &amp; Wage Activity'!C251 &lt;&gt;"", '3.Weekly Hours &amp; Wage Activity'!C251,"")</f>
        <v>0</v>
      </c>
      <c r="D251" s="57" t="str">
        <f>IF('3.Weekly Hours &amp; Wage Activity'!D251 &lt;&gt;"", '3.Weekly Hours &amp; Wage Activity'!D251,"")</f>
        <v/>
      </c>
      <c r="E251" s="56" t="str">
        <f>IF('3.Weekly Hours &amp; Wage Activity'!E251 &lt;&gt;"", '3.Weekly Hours &amp; Wage Activity'!E251,"")</f>
        <v/>
      </c>
      <c r="F251" s="353" t="str">
        <f>IF('3.Weekly Hours &amp; Wage Activity'!F251 &lt;&gt;"", '3.Weekly Hours &amp; Wage Activity'!F251,"")</f>
        <v/>
      </c>
      <c r="G251" s="58" t="str">
        <f>IF('3.Weekly Hours &amp; Wage Activity'!G251 &lt;&gt;"", '3.Weekly Hours &amp; Wage Activity'!G251,"")</f>
        <v/>
      </c>
      <c r="H251" s="58" t="str">
        <f>IF('2.Census &amp; Reference Benchmarks'!H251 = "", "", '2.Census &amp; Reference Benchmarks'!H251)</f>
        <v/>
      </c>
      <c r="I251" s="58" t="str">
        <f>IF('3.Weekly Hours &amp; Wage Activity'!H251 &lt;&gt;"", '3.Weekly Hours &amp; Wage Activity'!H251,"")</f>
        <v/>
      </c>
      <c r="J251" s="374" t="str">
        <f>IF('3.Weekly Hours &amp; Wage Activity'!I251 &lt;&gt;"", '3.Weekly Hours &amp; Wage Activity'!I251,"")</f>
        <v/>
      </c>
      <c r="K251" s="376" t="str">
        <f>IF('7.Safe Harbor Input Data &amp; Calc'!Q253 &lt;&gt; "", '7.Safe Harbor Input Data &amp; Calc'!Q253, "")</f>
        <v>No</v>
      </c>
      <c r="L251" s="59" t="str">
        <f>IF('2.Census &amp; Reference Benchmarks'!T251&lt;&gt; "",'2.Census &amp; Reference Benchmarks'!T251,"")</f>
        <v/>
      </c>
      <c r="M251" s="35">
        <f>IF('2.Census &amp; Reference Benchmarks'!M251 = "", 0,'2.Census &amp; Reference Benchmarks'!M251)</f>
        <v>0</v>
      </c>
      <c r="N251" s="366">
        <f>IF('5. Wage &amp; FTE Reductions'!BC251 = "", 0,'5. Wage &amp; FTE Reductions'!BC251)</f>
        <v>0</v>
      </c>
      <c r="O251" s="35">
        <f>IF('2.Census &amp; Reference Benchmarks'!P251 = "", 0,'2.Census &amp; Reference Benchmarks'!P251)</f>
        <v>0</v>
      </c>
      <c r="P251" s="367">
        <f>IF('5. Wage &amp; FTE Reductions'!BE251 = "", 0, '5. Wage &amp; FTE Reductions'!BE251)</f>
        <v>0</v>
      </c>
      <c r="Q251" s="60">
        <f>IF('2.Census &amp; Reference Benchmarks'!S251 = "", 0, '2.Census &amp; Reference Benchmarks'!S251)</f>
        <v>0</v>
      </c>
      <c r="R251" s="367">
        <f>IF('2.Census &amp; Reference Benchmarks'!Q251="FT",IF(OR(G251 &lt;= DATEVALUE("3/1/2020"), G251 = ""),177.14,( (IF(OR(I251 = "", I251 &gt; DATEVALUE("3/31/2020")), DATEVALUE("3/31/2020"),I251) -G251)/ 31) *177.14),IF('2.Census &amp; Reference Benchmarks'!R251="",0,'2.Census &amp; Reference Benchmarks'!R251))</f>
        <v>0</v>
      </c>
      <c r="S251" s="488" t="str">
        <f>IFERROR(IF(AND( I251 &lt; '1. Summary for SBA'!$J$7,'1. Summary for SBA'!$J$7 &lt;&gt; ""),0,IF(K251 = "Yes", 0,IF(OR(R251= "", R251 + P251+N251 = 0),"",(M251+O251+Q251)/(R251+P251+N251)))),0)</f>
        <v/>
      </c>
      <c r="T251" s="488" t="str">
        <f t="shared" si="24"/>
        <v/>
      </c>
      <c r="U251" s="488" t="str">
        <f>IF(T251 = "", "",SUM('3.Weekly Hours &amp; Wage Activity'!AI251:BF251))</f>
        <v/>
      </c>
      <c r="V251" s="489" t="str">
        <f>IF(U251 = "", "",SUM(IF(COUNTIF('3.Weekly Hours &amp; Wage Activity'!J251:Q251, "&lt;&gt;FT") = 0, COLUMNS('3.Weekly Hours &amp; Wage Activity'!J251:AG251) * 40, '3.Weekly Hours &amp; Wage Activity'!J251:AG251)))</f>
        <v/>
      </c>
      <c r="W251" s="490" t="str">
        <f t="shared" si="25"/>
        <v/>
      </c>
      <c r="X251" s="553" t="str">
        <f t="shared" si="21"/>
        <v/>
      </c>
      <c r="Y251" s="491" t="str">
        <f t="shared" si="22"/>
        <v/>
      </c>
      <c r="Z251" s="490">
        <f t="shared" si="26"/>
        <v>0</v>
      </c>
      <c r="AA251" s="377">
        <f t="shared" si="23"/>
        <v>0</v>
      </c>
    </row>
    <row r="252" spans="2:27" x14ac:dyDescent="0.25">
      <c r="B252" s="56">
        <f>IF('3.Weekly Hours &amp; Wage Activity'!B252 &lt;&gt;"", '3.Weekly Hours &amp; Wage Activity'!B252,"")</f>
        <v>0</v>
      </c>
      <c r="C252" s="56">
        <f>IF('3.Weekly Hours &amp; Wage Activity'!C252 &lt;&gt;"", '3.Weekly Hours &amp; Wage Activity'!C252,"")</f>
        <v>0</v>
      </c>
      <c r="D252" s="57" t="str">
        <f>IF('3.Weekly Hours &amp; Wage Activity'!D252 &lt;&gt;"", '3.Weekly Hours &amp; Wage Activity'!D252,"")</f>
        <v/>
      </c>
      <c r="E252" s="56" t="str">
        <f>IF('3.Weekly Hours &amp; Wage Activity'!E252 &lt;&gt;"", '3.Weekly Hours &amp; Wage Activity'!E252,"")</f>
        <v/>
      </c>
      <c r="F252" s="353" t="str">
        <f>IF('3.Weekly Hours &amp; Wage Activity'!F252 &lt;&gt;"", '3.Weekly Hours &amp; Wage Activity'!F252,"")</f>
        <v/>
      </c>
      <c r="G252" s="58" t="str">
        <f>IF('3.Weekly Hours &amp; Wage Activity'!G252 &lt;&gt;"", '3.Weekly Hours &amp; Wage Activity'!G252,"")</f>
        <v/>
      </c>
      <c r="H252" s="58" t="str">
        <f>IF('2.Census &amp; Reference Benchmarks'!H252 = "", "", '2.Census &amp; Reference Benchmarks'!H252)</f>
        <v/>
      </c>
      <c r="I252" s="58" t="str">
        <f>IF('3.Weekly Hours &amp; Wage Activity'!H252 &lt;&gt;"", '3.Weekly Hours &amp; Wage Activity'!H252,"")</f>
        <v/>
      </c>
      <c r="J252" s="374" t="str">
        <f>IF('3.Weekly Hours &amp; Wage Activity'!I252 &lt;&gt;"", '3.Weekly Hours &amp; Wage Activity'!I252,"")</f>
        <v/>
      </c>
      <c r="K252" s="376" t="str">
        <f>IF('7.Safe Harbor Input Data &amp; Calc'!Q254 &lt;&gt; "", '7.Safe Harbor Input Data &amp; Calc'!Q254, "")</f>
        <v>No</v>
      </c>
      <c r="L252" s="59" t="str">
        <f>IF('2.Census &amp; Reference Benchmarks'!T252&lt;&gt; "",'2.Census &amp; Reference Benchmarks'!T252,"")</f>
        <v/>
      </c>
      <c r="M252" s="35">
        <f>IF('2.Census &amp; Reference Benchmarks'!M252 = "", 0,'2.Census &amp; Reference Benchmarks'!M252)</f>
        <v>0</v>
      </c>
      <c r="N252" s="366">
        <f>IF('5. Wage &amp; FTE Reductions'!BC252 = "", 0,'5. Wage &amp; FTE Reductions'!BC252)</f>
        <v>0</v>
      </c>
      <c r="O252" s="35">
        <f>IF('2.Census &amp; Reference Benchmarks'!P252 = "", 0,'2.Census &amp; Reference Benchmarks'!P252)</f>
        <v>0</v>
      </c>
      <c r="P252" s="367">
        <f>IF('5. Wage &amp; FTE Reductions'!BE252 = "", 0, '5. Wage &amp; FTE Reductions'!BE252)</f>
        <v>0</v>
      </c>
      <c r="Q252" s="60">
        <f>IF('2.Census &amp; Reference Benchmarks'!S252 = "", 0, '2.Census &amp; Reference Benchmarks'!S252)</f>
        <v>0</v>
      </c>
      <c r="R252" s="367">
        <f>IF('2.Census &amp; Reference Benchmarks'!Q252="FT",IF(OR(G252 &lt;= DATEVALUE("3/1/2020"), G252 = ""),177.14,( (IF(OR(I252 = "", I252 &gt; DATEVALUE("3/31/2020")), DATEVALUE("3/31/2020"),I252) -G252)/ 31) *177.14),IF('2.Census &amp; Reference Benchmarks'!R252="",0,'2.Census &amp; Reference Benchmarks'!R252))</f>
        <v>0</v>
      </c>
      <c r="S252" s="488" t="str">
        <f>IFERROR(IF(AND( I252 &lt; '1. Summary for SBA'!$J$7,'1. Summary for SBA'!$J$7 &lt;&gt; ""),0,IF(K252 = "Yes", 0,IF(OR(R252= "", R252 + P252+N252 = 0),"",(M252+O252+Q252)/(R252+P252+N252)))),0)</f>
        <v/>
      </c>
      <c r="T252" s="488" t="str">
        <f t="shared" si="24"/>
        <v/>
      </c>
      <c r="U252" s="488" t="str">
        <f>IF(T252 = "", "",SUM('3.Weekly Hours &amp; Wage Activity'!AI252:BF252))</f>
        <v/>
      </c>
      <c r="V252" s="489" t="str">
        <f>IF(U252 = "", "",SUM(IF(COUNTIF('3.Weekly Hours &amp; Wage Activity'!J252:Q252, "&lt;&gt;FT") = 0, COLUMNS('3.Weekly Hours &amp; Wage Activity'!J252:AG252) * 40, '3.Weekly Hours &amp; Wage Activity'!J252:AG252)))</f>
        <v/>
      </c>
      <c r="W252" s="490" t="str">
        <f t="shared" si="25"/>
        <v/>
      </c>
      <c r="X252" s="553" t="str">
        <f t="shared" si="21"/>
        <v/>
      </c>
      <c r="Y252" s="491" t="str">
        <f t="shared" si="22"/>
        <v/>
      </c>
      <c r="Z252" s="490">
        <f t="shared" si="26"/>
        <v>0</v>
      </c>
      <c r="AA252" s="377">
        <f t="shared" si="23"/>
        <v>0</v>
      </c>
    </row>
    <row r="253" spans="2:27" x14ac:dyDescent="0.25">
      <c r="B253" s="56">
        <f>IF('3.Weekly Hours &amp; Wage Activity'!B253 &lt;&gt;"", '3.Weekly Hours &amp; Wage Activity'!B253,"")</f>
        <v>0</v>
      </c>
      <c r="C253" s="56">
        <f>IF('3.Weekly Hours &amp; Wage Activity'!C253 &lt;&gt;"", '3.Weekly Hours &amp; Wage Activity'!C253,"")</f>
        <v>0</v>
      </c>
      <c r="D253" s="57" t="str">
        <f>IF('3.Weekly Hours &amp; Wage Activity'!D253 &lt;&gt;"", '3.Weekly Hours &amp; Wage Activity'!D253,"")</f>
        <v/>
      </c>
      <c r="E253" s="56" t="str">
        <f>IF('3.Weekly Hours &amp; Wage Activity'!E253 &lt;&gt;"", '3.Weekly Hours &amp; Wage Activity'!E253,"")</f>
        <v/>
      </c>
      <c r="F253" s="353" t="str">
        <f>IF('3.Weekly Hours &amp; Wage Activity'!F253 &lt;&gt;"", '3.Weekly Hours &amp; Wage Activity'!F253,"")</f>
        <v/>
      </c>
      <c r="G253" s="58" t="str">
        <f>IF('3.Weekly Hours &amp; Wage Activity'!G253 &lt;&gt;"", '3.Weekly Hours &amp; Wage Activity'!G253,"")</f>
        <v/>
      </c>
      <c r="H253" s="58" t="str">
        <f>IF('2.Census &amp; Reference Benchmarks'!H253 = "", "", '2.Census &amp; Reference Benchmarks'!H253)</f>
        <v/>
      </c>
      <c r="I253" s="58" t="str">
        <f>IF('3.Weekly Hours &amp; Wage Activity'!H253 &lt;&gt;"", '3.Weekly Hours &amp; Wage Activity'!H253,"")</f>
        <v/>
      </c>
      <c r="J253" s="374" t="str">
        <f>IF('3.Weekly Hours &amp; Wage Activity'!I253 &lt;&gt;"", '3.Weekly Hours &amp; Wage Activity'!I253,"")</f>
        <v/>
      </c>
      <c r="K253" s="376" t="str">
        <f>IF('7.Safe Harbor Input Data &amp; Calc'!Q255 &lt;&gt; "", '7.Safe Harbor Input Data &amp; Calc'!Q255, "")</f>
        <v>No</v>
      </c>
      <c r="L253" s="59" t="str">
        <f>IF('2.Census &amp; Reference Benchmarks'!T253&lt;&gt; "",'2.Census &amp; Reference Benchmarks'!T253,"")</f>
        <v/>
      </c>
      <c r="M253" s="35">
        <f>IF('2.Census &amp; Reference Benchmarks'!M253 = "", 0,'2.Census &amp; Reference Benchmarks'!M253)</f>
        <v>0</v>
      </c>
      <c r="N253" s="366">
        <f>IF('5. Wage &amp; FTE Reductions'!BC253 = "", 0,'5. Wage &amp; FTE Reductions'!BC253)</f>
        <v>0</v>
      </c>
      <c r="O253" s="35">
        <f>IF('2.Census &amp; Reference Benchmarks'!P253 = "", 0,'2.Census &amp; Reference Benchmarks'!P253)</f>
        <v>0</v>
      </c>
      <c r="P253" s="367">
        <f>IF('5. Wage &amp; FTE Reductions'!BE253 = "", 0, '5. Wage &amp; FTE Reductions'!BE253)</f>
        <v>0</v>
      </c>
      <c r="Q253" s="60">
        <f>IF('2.Census &amp; Reference Benchmarks'!S253 = "", 0, '2.Census &amp; Reference Benchmarks'!S253)</f>
        <v>0</v>
      </c>
      <c r="R253" s="367">
        <f>IF('2.Census &amp; Reference Benchmarks'!Q253="FT",IF(OR(G253 &lt;= DATEVALUE("3/1/2020"), G253 = ""),177.14,( (IF(OR(I253 = "", I253 &gt; DATEVALUE("3/31/2020")), DATEVALUE("3/31/2020"),I253) -G253)/ 31) *177.14),IF('2.Census &amp; Reference Benchmarks'!R253="",0,'2.Census &amp; Reference Benchmarks'!R253))</f>
        <v>0</v>
      </c>
      <c r="S253" s="488" t="str">
        <f>IFERROR(IF(AND( I253 &lt; '1. Summary for SBA'!$J$7,'1. Summary for SBA'!$J$7 &lt;&gt; ""),0,IF(K253 = "Yes", 0,IF(OR(R253= "", R253 + P253+N253 = 0),"",(M253+O253+Q253)/(R253+P253+N253)))),0)</f>
        <v/>
      </c>
      <c r="T253" s="488" t="str">
        <f t="shared" si="24"/>
        <v/>
      </c>
      <c r="U253" s="488" t="str">
        <f>IF(T253 = "", "",SUM('3.Weekly Hours &amp; Wage Activity'!AI253:BF253))</f>
        <v/>
      </c>
      <c r="V253" s="489" t="str">
        <f>IF(U253 = "", "",SUM(IF(COUNTIF('3.Weekly Hours &amp; Wage Activity'!J253:Q253, "&lt;&gt;FT") = 0, COLUMNS('3.Weekly Hours &amp; Wage Activity'!J253:AG253) * 40, '3.Weekly Hours &amp; Wage Activity'!J253:AG253)))</f>
        <v/>
      </c>
      <c r="W253" s="490" t="str">
        <f t="shared" si="25"/>
        <v/>
      </c>
      <c r="X253" s="553" t="str">
        <f t="shared" si="21"/>
        <v/>
      </c>
      <c r="Y253" s="491" t="str">
        <f t="shared" si="22"/>
        <v/>
      </c>
      <c r="Z253" s="490">
        <f t="shared" si="26"/>
        <v>0</v>
      </c>
      <c r="AA253" s="377">
        <f t="shared" si="23"/>
        <v>0</v>
      </c>
    </row>
    <row r="254" spans="2:27" x14ac:dyDescent="0.25">
      <c r="B254" s="56">
        <f>IF('3.Weekly Hours &amp; Wage Activity'!B254 &lt;&gt;"", '3.Weekly Hours &amp; Wage Activity'!B254,"")</f>
        <v>0</v>
      </c>
      <c r="C254" s="56">
        <f>IF('3.Weekly Hours &amp; Wage Activity'!C254 &lt;&gt;"", '3.Weekly Hours &amp; Wage Activity'!C254,"")</f>
        <v>0</v>
      </c>
      <c r="D254" s="57" t="str">
        <f>IF('3.Weekly Hours &amp; Wage Activity'!D254 &lt;&gt;"", '3.Weekly Hours &amp; Wage Activity'!D254,"")</f>
        <v/>
      </c>
      <c r="E254" s="56" t="str">
        <f>IF('3.Weekly Hours &amp; Wage Activity'!E254 &lt;&gt;"", '3.Weekly Hours &amp; Wage Activity'!E254,"")</f>
        <v/>
      </c>
      <c r="F254" s="353" t="str">
        <f>IF('3.Weekly Hours &amp; Wage Activity'!F254 &lt;&gt;"", '3.Weekly Hours &amp; Wage Activity'!F254,"")</f>
        <v/>
      </c>
      <c r="G254" s="58" t="str">
        <f>IF('3.Weekly Hours &amp; Wage Activity'!G254 &lt;&gt;"", '3.Weekly Hours &amp; Wage Activity'!G254,"")</f>
        <v/>
      </c>
      <c r="H254" s="58" t="str">
        <f>IF('2.Census &amp; Reference Benchmarks'!H254 = "", "", '2.Census &amp; Reference Benchmarks'!H254)</f>
        <v/>
      </c>
      <c r="I254" s="58" t="str">
        <f>IF('3.Weekly Hours &amp; Wage Activity'!H254 &lt;&gt;"", '3.Weekly Hours &amp; Wage Activity'!H254,"")</f>
        <v/>
      </c>
      <c r="J254" s="374" t="str">
        <f>IF('3.Weekly Hours &amp; Wage Activity'!I254 &lt;&gt;"", '3.Weekly Hours &amp; Wage Activity'!I254,"")</f>
        <v/>
      </c>
      <c r="K254" s="376" t="str">
        <f>IF('7.Safe Harbor Input Data &amp; Calc'!Q256 &lt;&gt; "", '7.Safe Harbor Input Data &amp; Calc'!Q256, "")</f>
        <v>No</v>
      </c>
      <c r="L254" s="59" t="str">
        <f>IF('2.Census &amp; Reference Benchmarks'!T254&lt;&gt; "",'2.Census &amp; Reference Benchmarks'!T254,"")</f>
        <v/>
      </c>
      <c r="M254" s="35">
        <f>IF('2.Census &amp; Reference Benchmarks'!M254 = "", 0,'2.Census &amp; Reference Benchmarks'!M254)</f>
        <v>0</v>
      </c>
      <c r="N254" s="366">
        <f>IF('5. Wage &amp; FTE Reductions'!BC254 = "", 0,'5. Wage &amp; FTE Reductions'!BC254)</f>
        <v>0</v>
      </c>
      <c r="O254" s="35">
        <f>IF('2.Census &amp; Reference Benchmarks'!P254 = "", 0,'2.Census &amp; Reference Benchmarks'!P254)</f>
        <v>0</v>
      </c>
      <c r="P254" s="367">
        <f>IF('5. Wage &amp; FTE Reductions'!BE254 = "", 0, '5. Wage &amp; FTE Reductions'!BE254)</f>
        <v>0</v>
      </c>
      <c r="Q254" s="60">
        <f>IF('2.Census &amp; Reference Benchmarks'!S254 = "", 0, '2.Census &amp; Reference Benchmarks'!S254)</f>
        <v>0</v>
      </c>
      <c r="R254" s="367">
        <f>IF('2.Census &amp; Reference Benchmarks'!Q254="FT",IF(OR(G254 &lt;= DATEVALUE("3/1/2020"), G254 = ""),177.14,( (IF(OR(I254 = "", I254 &gt; DATEVALUE("3/31/2020")), DATEVALUE("3/31/2020"),I254) -G254)/ 31) *177.14),IF('2.Census &amp; Reference Benchmarks'!R254="",0,'2.Census &amp; Reference Benchmarks'!R254))</f>
        <v>0</v>
      </c>
      <c r="S254" s="488" t="str">
        <f>IFERROR(IF(AND( I254 &lt; '1. Summary for SBA'!$J$7,'1. Summary for SBA'!$J$7 &lt;&gt; ""),0,IF(K254 = "Yes", 0,IF(OR(R254= "", R254 + P254+N254 = 0),"",(M254+O254+Q254)/(R254+P254+N254)))),0)</f>
        <v/>
      </c>
      <c r="T254" s="488" t="str">
        <f t="shared" si="24"/>
        <v/>
      </c>
      <c r="U254" s="488" t="str">
        <f>IF(T254 = "", "",SUM('3.Weekly Hours &amp; Wage Activity'!AI254:BF254))</f>
        <v/>
      </c>
      <c r="V254" s="489" t="str">
        <f>IF(U254 = "", "",SUM(IF(COUNTIF('3.Weekly Hours &amp; Wage Activity'!J254:Q254, "&lt;&gt;FT") = 0, COLUMNS('3.Weekly Hours &amp; Wage Activity'!J254:AG254) * 40, '3.Weekly Hours &amp; Wage Activity'!J254:AG254)))</f>
        <v/>
      </c>
      <c r="W254" s="490" t="str">
        <f t="shared" si="25"/>
        <v/>
      </c>
      <c r="X254" s="553" t="str">
        <f t="shared" si="21"/>
        <v/>
      </c>
      <c r="Y254" s="491" t="str">
        <f t="shared" si="22"/>
        <v/>
      </c>
      <c r="Z254" s="490">
        <f t="shared" si="26"/>
        <v>0</v>
      </c>
      <c r="AA254" s="377">
        <f t="shared" si="23"/>
        <v>0</v>
      </c>
    </row>
    <row r="255" spans="2:27" x14ac:dyDescent="0.25">
      <c r="B255" s="56">
        <f>IF('3.Weekly Hours &amp; Wage Activity'!B255 &lt;&gt;"", '3.Weekly Hours &amp; Wage Activity'!B255,"")</f>
        <v>0</v>
      </c>
      <c r="C255" s="56">
        <f>IF('3.Weekly Hours &amp; Wage Activity'!C255 &lt;&gt;"", '3.Weekly Hours &amp; Wage Activity'!C255,"")</f>
        <v>0</v>
      </c>
      <c r="D255" s="57" t="str">
        <f>IF('3.Weekly Hours &amp; Wage Activity'!D255 &lt;&gt;"", '3.Weekly Hours &amp; Wage Activity'!D255,"")</f>
        <v/>
      </c>
      <c r="E255" s="56" t="str">
        <f>IF('3.Weekly Hours &amp; Wage Activity'!E255 &lt;&gt;"", '3.Weekly Hours &amp; Wage Activity'!E255,"")</f>
        <v/>
      </c>
      <c r="F255" s="353" t="str">
        <f>IF('3.Weekly Hours &amp; Wage Activity'!F255 &lt;&gt;"", '3.Weekly Hours &amp; Wage Activity'!F255,"")</f>
        <v/>
      </c>
      <c r="G255" s="58" t="str">
        <f>IF('3.Weekly Hours &amp; Wage Activity'!G255 &lt;&gt;"", '3.Weekly Hours &amp; Wage Activity'!G255,"")</f>
        <v/>
      </c>
      <c r="H255" s="58" t="str">
        <f>IF('2.Census &amp; Reference Benchmarks'!H255 = "", "", '2.Census &amp; Reference Benchmarks'!H255)</f>
        <v/>
      </c>
      <c r="I255" s="58" t="str">
        <f>IF('3.Weekly Hours &amp; Wage Activity'!H255 &lt;&gt;"", '3.Weekly Hours &amp; Wage Activity'!H255,"")</f>
        <v/>
      </c>
      <c r="J255" s="374" t="str">
        <f>IF('3.Weekly Hours &amp; Wage Activity'!I255 &lt;&gt;"", '3.Weekly Hours &amp; Wage Activity'!I255,"")</f>
        <v/>
      </c>
      <c r="K255" s="376" t="str">
        <f>IF('7.Safe Harbor Input Data &amp; Calc'!Q257 &lt;&gt; "", '7.Safe Harbor Input Data &amp; Calc'!Q257, "")</f>
        <v>No</v>
      </c>
      <c r="L255" s="59" t="str">
        <f>IF('2.Census &amp; Reference Benchmarks'!T255&lt;&gt; "",'2.Census &amp; Reference Benchmarks'!T255,"")</f>
        <v/>
      </c>
      <c r="M255" s="35">
        <f>IF('2.Census &amp; Reference Benchmarks'!M255 = "", 0,'2.Census &amp; Reference Benchmarks'!M255)</f>
        <v>0</v>
      </c>
      <c r="N255" s="366">
        <f>IF('5. Wage &amp; FTE Reductions'!BC255 = "", 0,'5. Wage &amp; FTE Reductions'!BC255)</f>
        <v>0</v>
      </c>
      <c r="O255" s="35">
        <f>IF('2.Census &amp; Reference Benchmarks'!P255 = "", 0,'2.Census &amp; Reference Benchmarks'!P255)</f>
        <v>0</v>
      </c>
      <c r="P255" s="367">
        <f>IF('5. Wage &amp; FTE Reductions'!BE255 = "", 0, '5. Wage &amp; FTE Reductions'!BE255)</f>
        <v>0</v>
      </c>
      <c r="Q255" s="60">
        <f>IF('2.Census &amp; Reference Benchmarks'!S255 = "", 0, '2.Census &amp; Reference Benchmarks'!S255)</f>
        <v>0</v>
      </c>
      <c r="R255" s="367">
        <f>IF('2.Census &amp; Reference Benchmarks'!Q255="FT",IF(OR(G255 &lt;= DATEVALUE("3/1/2020"), G255 = ""),177.14,( (IF(OR(I255 = "", I255 &gt; DATEVALUE("3/31/2020")), DATEVALUE("3/31/2020"),I255) -G255)/ 31) *177.14),IF('2.Census &amp; Reference Benchmarks'!R255="",0,'2.Census &amp; Reference Benchmarks'!R255))</f>
        <v>0</v>
      </c>
      <c r="S255" s="488" t="str">
        <f>IFERROR(IF(AND( I255 &lt; '1. Summary for SBA'!$J$7,'1. Summary for SBA'!$J$7 &lt;&gt; ""),0,IF(K255 = "Yes", 0,IF(OR(R255= "", R255 + P255+N255 = 0),"",(M255+O255+Q255)/(R255+P255+N255)))),0)</f>
        <v/>
      </c>
      <c r="T255" s="488" t="str">
        <f t="shared" si="24"/>
        <v/>
      </c>
      <c r="U255" s="488" t="str">
        <f>IF(T255 = "", "",SUM('3.Weekly Hours &amp; Wage Activity'!AI255:BF255))</f>
        <v/>
      </c>
      <c r="V255" s="489" t="str">
        <f>IF(U255 = "", "",SUM(IF(COUNTIF('3.Weekly Hours &amp; Wage Activity'!J255:Q255, "&lt;&gt;FT") = 0, COLUMNS('3.Weekly Hours &amp; Wage Activity'!J255:AG255) * 40, '3.Weekly Hours &amp; Wage Activity'!J255:AG255)))</f>
        <v/>
      </c>
      <c r="W255" s="490" t="str">
        <f t="shared" si="25"/>
        <v/>
      </c>
      <c r="X255" s="553" t="str">
        <f t="shared" si="21"/>
        <v/>
      </c>
      <c r="Y255" s="491" t="str">
        <f t="shared" si="22"/>
        <v/>
      </c>
      <c r="Z255" s="490">
        <f t="shared" si="26"/>
        <v>0</v>
      </c>
      <c r="AA255" s="377">
        <f t="shared" si="23"/>
        <v>0</v>
      </c>
    </row>
    <row r="256" spans="2:27" x14ac:dyDescent="0.25">
      <c r="B256" s="56">
        <f>IF('3.Weekly Hours &amp; Wage Activity'!B256 &lt;&gt;"", '3.Weekly Hours &amp; Wage Activity'!B256,"")</f>
        <v>0</v>
      </c>
      <c r="C256" s="56">
        <f>IF('3.Weekly Hours &amp; Wage Activity'!C256 &lt;&gt;"", '3.Weekly Hours &amp; Wage Activity'!C256,"")</f>
        <v>0</v>
      </c>
      <c r="D256" s="57" t="str">
        <f>IF('3.Weekly Hours &amp; Wage Activity'!D256 &lt;&gt;"", '3.Weekly Hours &amp; Wage Activity'!D256,"")</f>
        <v/>
      </c>
      <c r="E256" s="56" t="str">
        <f>IF('3.Weekly Hours &amp; Wage Activity'!E256 &lt;&gt;"", '3.Weekly Hours &amp; Wage Activity'!E256,"")</f>
        <v/>
      </c>
      <c r="F256" s="353" t="str">
        <f>IF('3.Weekly Hours &amp; Wage Activity'!F256 &lt;&gt;"", '3.Weekly Hours &amp; Wage Activity'!F256,"")</f>
        <v/>
      </c>
      <c r="G256" s="58" t="str">
        <f>IF('3.Weekly Hours &amp; Wage Activity'!G256 &lt;&gt;"", '3.Weekly Hours &amp; Wage Activity'!G256,"")</f>
        <v/>
      </c>
      <c r="H256" s="58" t="str">
        <f>IF('2.Census &amp; Reference Benchmarks'!H256 = "", "", '2.Census &amp; Reference Benchmarks'!H256)</f>
        <v/>
      </c>
      <c r="I256" s="58" t="str">
        <f>IF('3.Weekly Hours &amp; Wage Activity'!H256 &lt;&gt;"", '3.Weekly Hours &amp; Wage Activity'!H256,"")</f>
        <v/>
      </c>
      <c r="J256" s="374" t="str">
        <f>IF('3.Weekly Hours &amp; Wage Activity'!I256 &lt;&gt;"", '3.Weekly Hours &amp; Wage Activity'!I256,"")</f>
        <v/>
      </c>
      <c r="K256" s="376" t="str">
        <f>IF('7.Safe Harbor Input Data &amp; Calc'!Q258 &lt;&gt; "", '7.Safe Harbor Input Data &amp; Calc'!Q258, "")</f>
        <v>No</v>
      </c>
      <c r="L256" s="59" t="str">
        <f>IF('2.Census &amp; Reference Benchmarks'!T256&lt;&gt; "",'2.Census &amp; Reference Benchmarks'!T256,"")</f>
        <v/>
      </c>
      <c r="M256" s="35">
        <f>IF('2.Census &amp; Reference Benchmarks'!M256 = "", 0,'2.Census &amp; Reference Benchmarks'!M256)</f>
        <v>0</v>
      </c>
      <c r="N256" s="366">
        <f>IF('5. Wage &amp; FTE Reductions'!BC256 = "", 0,'5. Wage &amp; FTE Reductions'!BC256)</f>
        <v>0</v>
      </c>
      <c r="O256" s="35">
        <f>IF('2.Census &amp; Reference Benchmarks'!P256 = "", 0,'2.Census &amp; Reference Benchmarks'!P256)</f>
        <v>0</v>
      </c>
      <c r="P256" s="367">
        <f>IF('5. Wage &amp; FTE Reductions'!BE256 = "", 0, '5. Wage &amp; FTE Reductions'!BE256)</f>
        <v>0</v>
      </c>
      <c r="Q256" s="60">
        <f>IF('2.Census &amp; Reference Benchmarks'!S256 = "", 0, '2.Census &amp; Reference Benchmarks'!S256)</f>
        <v>0</v>
      </c>
      <c r="R256" s="367">
        <f>IF('2.Census &amp; Reference Benchmarks'!Q256="FT",IF(OR(G256 &lt;= DATEVALUE("3/1/2020"), G256 = ""),177.14,( (IF(OR(I256 = "", I256 &gt; DATEVALUE("3/31/2020")), DATEVALUE("3/31/2020"),I256) -G256)/ 31) *177.14),IF('2.Census &amp; Reference Benchmarks'!R256="",0,'2.Census &amp; Reference Benchmarks'!R256))</f>
        <v>0</v>
      </c>
      <c r="S256" s="488" t="str">
        <f>IFERROR(IF(AND( I256 &lt; '1. Summary for SBA'!$J$7,'1. Summary for SBA'!$J$7 &lt;&gt; ""),0,IF(K256 = "Yes", 0,IF(OR(R256= "", R256 + P256+N256 = 0),"",(M256+O256+Q256)/(R256+P256+N256)))),0)</f>
        <v/>
      </c>
      <c r="T256" s="488" t="str">
        <f t="shared" si="24"/>
        <v/>
      </c>
      <c r="U256" s="488" t="str">
        <f>IF(T256 = "", "",SUM('3.Weekly Hours &amp; Wage Activity'!AI256:BF256))</f>
        <v/>
      </c>
      <c r="V256" s="489" t="str">
        <f>IF(U256 = "", "",SUM(IF(COUNTIF('3.Weekly Hours &amp; Wage Activity'!J256:Q256, "&lt;&gt;FT") = 0, COLUMNS('3.Weekly Hours &amp; Wage Activity'!J256:AG256) * 40, '3.Weekly Hours &amp; Wage Activity'!J256:AG256)))</f>
        <v/>
      </c>
      <c r="W256" s="490" t="str">
        <f t="shared" si="25"/>
        <v/>
      </c>
      <c r="X256" s="553" t="str">
        <f t="shared" si="21"/>
        <v/>
      </c>
      <c r="Y256" s="491" t="str">
        <f t="shared" si="22"/>
        <v/>
      </c>
      <c r="Z256" s="490">
        <f t="shared" si="26"/>
        <v>0</v>
      </c>
      <c r="AA256" s="377">
        <f t="shared" si="23"/>
        <v>0</v>
      </c>
    </row>
    <row r="257" spans="2:27" x14ac:dyDescent="0.25">
      <c r="B257" s="56">
        <f>IF('3.Weekly Hours &amp; Wage Activity'!B257 &lt;&gt;"", '3.Weekly Hours &amp; Wage Activity'!B257,"")</f>
        <v>0</v>
      </c>
      <c r="C257" s="56">
        <f>IF('3.Weekly Hours &amp; Wage Activity'!C257 &lt;&gt;"", '3.Weekly Hours &amp; Wage Activity'!C257,"")</f>
        <v>0</v>
      </c>
      <c r="D257" s="57" t="str">
        <f>IF('3.Weekly Hours &amp; Wage Activity'!D257 &lt;&gt;"", '3.Weekly Hours &amp; Wage Activity'!D257,"")</f>
        <v/>
      </c>
      <c r="E257" s="56" t="str">
        <f>IF('3.Weekly Hours &amp; Wage Activity'!E257 &lt;&gt;"", '3.Weekly Hours &amp; Wage Activity'!E257,"")</f>
        <v/>
      </c>
      <c r="F257" s="353" t="str">
        <f>IF('3.Weekly Hours &amp; Wage Activity'!F257 &lt;&gt;"", '3.Weekly Hours &amp; Wage Activity'!F257,"")</f>
        <v/>
      </c>
      <c r="G257" s="58" t="str">
        <f>IF('3.Weekly Hours &amp; Wage Activity'!G257 &lt;&gt;"", '3.Weekly Hours &amp; Wage Activity'!G257,"")</f>
        <v/>
      </c>
      <c r="H257" s="58" t="str">
        <f>IF('2.Census &amp; Reference Benchmarks'!H257 = "", "", '2.Census &amp; Reference Benchmarks'!H257)</f>
        <v/>
      </c>
      <c r="I257" s="58" t="str">
        <f>IF('3.Weekly Hours &amp; Wage Activity'!H257 &lt;&gt;"", '3.Weekly Hours &amp; Wage Activity'!H257,"")</f>
        <v/>
      </c>
      <c r="J257" s="374" t="str">
        <f>IF('3.Weekly Hours &amp; Wage Activity'!I257 &lt;&gt;"", '3.Weekly Hours &amp; Wage Activity'!I257,"")</f>
        <v/>
      </c>
      <c r="K257" s="376" t="str">
        <f>IF('7.Safe Harbor Input Data &amp; Calc'!Q259 &lt;&gt; "", '7.Safe Harbor Input Data &amp; Calc'!Q259, "")</f>
        <v>No</v>
      </c>
      <c r="L257" s="59" t="str">
        <f>IF('2.Census &amp; Reference Benchmarks'!T257&lt;&gt; "",'2.Census &amp; Reference Benchmarks'!T257,"")</f>
        <v/>
      </c>
      <c r="M257" s="35">
        <f>IF('2.Census &amp; Reference Benchmarks'!M257 = "", 0,'2.Census &amp; Reference Benchmarks'!M257)</f>
        <v>0</v>
      </c>
      <c r="N257" s="366">
        <f>IF('5. Wage &amp; FTE Reductions'!BC257 = "", 0,'5. Wage &amp; FTE Reductions'!BC257)</f>
        <v>0</v>
      </c>
      <c r="O257" s="35">
        <f>IF('2.Census &amp; Reference Benchmarks'!P257 = "", 0,'2.Census &amp; Reference Benchmarks'!P257)</f>
        <v>0</v>
      </c>
      <c r="P257" s="367">
        <f>IF('5. Wage &amp; FTE Reductions'!BE257 = "", 0, '5. Wage &amp; FTE Reductions'!BE257)</f>
        <v>0</v>
      </c>
      <c r="Q257" s="60">
        <f>IF('2.Census &amp; Reference Benchmarks'!S257 = "", 0, '2.Census &amp; Reference Benchmarks'!S257)</f>
        <v>0</v>
      </c>
      <c r="R257" s="367">
        <f>IF('2.Census &amp; Reference Benchmarks'!Q257="FT",IF(OR(G257 &lt;= DATEVALUE("3/1/2020"), G257 = ""),177.14,( (IF(OR(I257 = "", I257 &gt; DATEVALUE("3/31/2020")), DATEVALUE("3/31/2020"),I257) -G257)/ 31) *177.14),IF('2.Census &amp; Reference Benchmarks'!R257="",0,'2.Census &amp; Reference Benchmarks'!R257))</f>
        <v>0</v>
      </c>
      <c r="S257" s="488" t="str">
        <f>IFERROR(IF(AND( I257 &lt; '1. Summary for SBA'!$J$7,'1. Summary for SBA'!$J$7 &lt;&gt; ""),0,IF(K257 = "Yes", 0,IF(OR(R257= "", R257 + P257+N257 = 0),"",(M257+O257+Q257)/(R257+P257+N257)))),0)</f>
        <v/>
      </c>
      <c r="T257" s="488" t="str">
        <f t="shared" si="24"/>
        <v/>
      </c>
      <c r="U257" s="488" t="str">
        <f>IF(T257 = "", "",SUM('3.Weekly Hours &amp; Wage Activity'!AI257:BF257))</f>
        <v/>
      </c>
      <c r="V257" s="489" t="str">
        <f>IF(U257 = "", "",SUM(IF(COUNTIF('3.Weekly Hours &amp; Wage Activity'!J257:Q257, "&lt;&gt;FT") = 0, COLUMNS('3.Weekly Hours &amp; Wage Activity'!J257:AG257) * 40, '3.Weekly Hours &amp; Wage Activity'!J257:AG257)))</f>
        <v/>
      </c>
      <c r="W257" s="490" t="str">
        <f t="shared" si="25"/>
        <v/>
      </c>
      <c r="X257" s="553" t="str">
        <f t="shared" si="21"/>
        <v/>
      </c>
      <c r="Y257" s="491" t="str">
        <f t="shared" si="22"/>
        <v/>
      </c>
      <c r="Z257" s="490">
        <f t="shared" si="26"/>
        <v>0</v>
      </c>
      <c r="AA257" s="377">
        <f t="shared" si="23"/>
        <v>0</v>
      </c>
    </row>
    <row r="258" spans="2:27" x14ac:dyDescent="0.25">
      <c r="B258" s="56">
        <f>IF('3.Weekly Hours &amp; Wage Activity'!B258 &lt;&gt;"", '3.Weekly Hours &amp; Wage Activity'!B258,"")</f>
        <v>0</v>
      </c>
      <c r="C258" s="56">
        <f>IF('3.Weekly Hours &amp; Wage Activity'!C258 &lt;&gt;"", '3.Weekly Hours &amp; Wage Activity'!C258,"")</f>
        <v>0</v>
      </c>
      <c r="D258" s="57" t="str">
        <f>IF('3.Weekly Hours &amp; Wage Activity'!D258 &lt;&gt;"", '3.Weekly Hours &amp; Wage Activity'!D258,"")</f>
        <v/>
      </c>
      <c r="E258" s="56" t="str">
        <f>IF('3.Weekly Hours &amp; Wage Activity'!E258 &lt;&gt;"", '3.Weekly Hours &amp; Wage Activity'!E258,"")</f>
        <v/>
      </c>
      <c r="F258" s="353" t="str">
        <f>IF('3.Weekly Hours &amp; Wage Activity'!F258 &lt;&gt;"", '3.Weekly Hours &amp; Wage Activity'!F258,"")</f>
        <v/>
      </c>
      <c r="G258" s="58" t="str">
        <f>IF('3.Weekly Hours &amp; Wage Activity'!G258 &lt;&gt;"", '3.Weekly Hours &amp; Wage Activity'!G258,"")</f>
        <v/>
      </c>
      <c r="H258" s="58" t="str">
        <f>IF('2.Census &amp; Reference Benchmarks'!H258 = "", "", '2.Census &amp; Reference Benchmarks'!H258)</f>
        <v/>
      </c>
      <c r="I258" s="58" t="str">
        <f>IF('3.Weekly Hours &amp; Wage Activity'!H258 &lt;&gt;"", '3.Weekly Hours &amp; Wage Activity'!H258,"")</f>
        <v/>
      </c>
      <c r="J258" s="374" t="str">
        <f>IF('3.Weekly Hours &amp; Wage Activity'!I258 &lt;&gt;"", '3.Weekly Hours &amp; Wage Activity'!I258,"")</f>
        <v/>
      </c>
      <c r="K258" s="376" t="str">
        <f>IF('7.Safe Harbor Input Data &amp; Calc'!Q260 &lt;&gt; "", '7.Safe Harbor Input Data &amp; Calc'!Q260, "")</f>
        <v>No</v>
      </c>
      <c r="L258" s="59" t="str">
        <f>IF('2.Census &amp; Reference Benchmarks'!T258&lt;&gt; "",'2.Census &amp; Reference Benchmarks'!T258,"")</f>
        <v/>
      </c>
      <c r="M258" s="35">
        <f>IF('2.Census &amp; Reference Benchmarks'!M258 = "", 0,'2.Census &amp; Reference Benchmarks'!M258)</f>
        <v>0</v>
      </c>
      <c r="N258" s="366">
        <f>IF('5. Wage &amp; FTE Reductions'!BC258 = "", 0,'5. Wage &amp; FTE Reductions'!BC258)</f>
        <v>0</v>
      </c>
      <c r="O258" s="35">
        <f>IF('2.Census &amp; Reference Benchmarks'!P258 = "", 0,'2.Census &amp; Reference Benchmarks'!P258)</f>
        <v>0</v>
      </c>
      <c r="P258" s="367">
        <f>IF('5. Wage &amp; FTE Reductions'!BE258 = "", 0, '5. Wage &amp; FTE Reductions'!BE258)</f>
        <v>0</v>
      </c>
      <c r="Q258" s="60">
        <f>IF('2.Census &amp; Reference Benchmarks'!S258 = "", 0, '2.Census &amp; Reference Benchmarks'!S258)</f>
        <v>0</v>
      </c>
      <c r="R258" s="367">
        <f>IF('2.Census &amp; Reference Benchmarks'!Q258="FT",IF(OR(G258 &lt;= DATEVALUE("3/1/2020"), G258 = ""),177.14,( (IF(OR(I258 = "", I258 &gt; DATEVALUE("3/31/2020")), DATEVALUE("3/31/2020"),I258) -G258)/ 31) *177.14),IF('2.Census &amp; Reference Benchmarks'!R258="",0,'2.Census &amp; Reference Benchmarks'!R258))</f>
        <v>0</v>
      </c>
      <c r="S258" s="488" t="str">
        <f>IFERROR(IF(AND( I258 &lt; '1. Summary for SBA'!$J$7,'1. Summary for SBA'!$J$7 &lt;&gt; ""),0,IF(K258 = "Yes", 0,IF(OR(R258= "", R258 + P258+N258 = 0),"",(M258+O258+Q258)/(R258+P258+N258)))),0)</f>
        <v/>
      </c>
      <c r="T258" s="488" t="str">
        <f t="shared" si="24"/>
        <v/>
      </c>
      <c r="U258" s="488" t="str">
        <f>IF(T258 = "", "",SUM('3.Weekly Hours &amp; Wage Activity'!AI258:BF258))</f>
        <v/>
      </c>
      <c r="V258" s="489" t="str">
        <f>IF(U258 = "", "",SUM(IF(COUNTIF('3.Weekly Hours &amp; Wage Activity'!J258:Q258, "&lt;&gt;FT") = 0, COLUMNS('3.Weekly Hours &amp; Wage Activity'!J258:AG258) * 40, '3.Weekly Hours &amp; Wage Activity'!J258:AG258)))</f>
        <v/>
      </c>
      <c r="W258" s="490" t="str">
        <f t="shared" si="25"/>
        <v/>
      </c>
      <c r="X258" s="553" t="str">
        <f t="shared" si="21"/>
        <v/>
      </c>
      <c r="Y258" s="491" t="str">
        <f t="shared" si="22"/>
        <v/>
      </c>
      <c r="Z258" s="490">
        <f t="shared" si="26"/>
        <v>0</v>
      </c>
      <c r="AA258" s="377">
        <f t="shared" si="23"/>
        <v>0</v>
      </c>
    </row>
    <row r="259" spans="2:27" x14ac:dyDescent="0.25">
      <c r="B259" s="56">
        <f>IF('3.Weekly Hours &amp; Wage Activity'!B259 &lt;&gt;"", '3.Weekly Hours &amp; Wage Activity'!B259,"")</f>
        <v>0</v>
      </c>
      <c r="C259" s="56">
        <f>IF('3.Weekly Hours &amp; Wage Activity'!C259 &lt;&gt;"", '3.Weekly Hours &amp; Wage Activity'!C259,"")</f>
        <v>0</v>
      </c>
      <c r="D259" s="57" t="str">
        <f>IF('3.Weekly Hours &amp; Wage Activity'!D259 &lt;&gt;"", '3.Weekly Hours &amp; Wage Activity'!D259,"")</f>
        <v/>
      </c>
      <c r="E259" s="56" t="str">
        <f>IF('3.Weekly Hours &amp; Wage Activity'!E259 &lt;&gt;"", '3.Weekly Hours &amp; Wage Activity'!E259,"")</f>
        <v/>
      </c>
      <c r="F259" s="353" t="str">
        <f>IF('3.Weekly Hours &amp; Wage Activity'!F259 &lt;&gt;"", '3.Weekly Hours &amp; Wage Activity'!F259,"")</f>
        <v/>
      </c>
      <c r="G259" s="58" t="str">
        <f>IF('3.Weekly Hours &amp; Wage Activity'!G259 &lt;&gt;"", '3.Weekly Hours &amp; Wage Activity'!G259,"")</f>
        <v/>
      </c>
      <c r="H259" s="58" t="str">
        <f>IF('2.Census &amp; Reference Benchmarks'!H259 = "", "", '2.Census &amp; Reference Benchmarks'!H259)</f>
        <v/>
      </c>
      <c r="I259" s="58" t="str">
        <f>IF('3.Weekly Hours &amp; Wage Activity'!H259 &lt;&gt;"", '3.Weekly Hours &amp; Wage Activity'!H259,"")</f>
        <v/>
      </c>
      <c r="J259" s="374" t="str">
        <f>IF('3.Weekly Hours &amp; Wage Activity'!I259 &lt;&gt;"", '3.Weekly Hours &amp; Wage Activity'!I259,"")</f>
        <v/>
      </c>
      <c r="K259" s="376" t="str">
        <f>IF('7.Safe Harbor Input Data &amp; Calc'!Q261 &lt;&gt; "", '7.Safe Harbor Input Data &amp; Calc'!Q261, "")</f>
        <v>No</v>
      </c>
      <c r="L259" s="59" t="str">
        <f>IF('2.Census &amp; Reference Benchmarks'!T259&lt;&gt; "",'2.Census &amp; Reference Benchmarks'!T259,"")</f>
        <v/>
      </c>
      <c r="M259" s="35">
        <f>IF('2.Census &amp; Reference Benchmarks'!M259 = "", 0,'2.Census &amp; Reference Benchmarks'!M259)</f>
        <v>0</v>
      </c>
      <c r="N259" s="366">
        <f>IF('5. Wage &amp; FTE Reductions'!BC259 = "", 0,'5. Wage &amp; FTE Reductions'!BC259)</f>
        <v>0</v>
      </c>
      <c r="O259" s="35">
        <f>IF('2.Census &amp; Reference Benchmarks'!P259 = "", 0,'2.Census &amp; Reference Benchmarks'!P259)</f>
        <v>0</v>
      </c>
      <c r="P259" s="367">
        <f>IF('5. Wage &amp; FTE Reductions'!BE259 = "", 0, '5. Wage &amp; FTE Reductions'!BE259)</f>
        <v>0</v>
      </c>
      <c r="Q259" s="60">
        <f>IF('2.Census &amp; Reference Benchmarks'!S259 = "", 0, '2.Census &amp; Reference Benchmarks'!S259)</f>
        <v>0</v>
      </c>
      <c r="R259" s="367">
        <f>IF('2.Census &amp; Reference Benchmarks'!Q259="FT",IF(OR(G259 &lt;= DATEVALUE("3/1/2020"), G259 = ""),177.14,( (IF(OR(I259 = "", I259 &gt; DATEVALUE("3/31/2020")), DATEVALUE("3/31/2020"),I259) -G259)/ 31) *177.14),IF('2.Census &amp; Reference Benchmarks'!R259="",0,'2.Census &amp; Reference Benchmarks'!R259))</f>
        <v>0</v>
      </c>
      <c r="S259" s="488" t="str">
        <f>IFERROR(IF(AND( I259 &lt; '1. Summary for SBA'!$J$7,'1. Summary for SBA'!$J$7 &lt;&gt; ""),0,IF(K259 = "Yes", 0,IF(OR(R259= "", R259 + P259+N259 = 0),"",(M259+O259+Q259)/(R259+P259+N259)))),0)</f>
        <v/>
      </c>
      <c r="T259" s="488" t="str">
        <f t="shared" si="24"/>
        <v/>
      </c>
      <c r="U259" s="488" t="str">
        <f>IF(T259 = "", "",SUM('3.Weekly Hours &amp; Wage Activity'!AI259:BF259))</f>
        <v/>
      </c>
      <c r="V259" s="489" t="str">
        <f>IF(U259 = "", "",SUM(IF(COUNTIF('3.Weekly Hours &amp; Wage Activity'!J259:Q259, "&lt;&gt;FT") = 0, COLUMNS('3.Weekly Hours &amp; Wage Activity'!J259:AG259) * 40, '3.Weekly Hours &amp; Wage Activity'!J259:AG259)))</f>
        <v/>
      </c>
      <c r="W259" s="490" t="str">
        <f t="shared" si="25"/>
        <v/>
      </c>
      <c r="X259" s="553" t="str">
        <f t="shared" si="21"/>
        <v/>
      </c>
      <c r="Y259" s="491" t="str">
        <f t="shared" si="22"/>
        <v/>
      </c>
      <c r="Z259" s="490">
        <f t="shared" si="26"/>
        <v>0</v>
      </c>
      <c r="AA259" s="377">
        <f t="shared" si="23"/>
        <v>0</v>
      </c>
    </row>
    <row r="260" spans="2:27" x14ac:dyDescent="0.25">
      <c r="B260" s="56">
        <f>IF('3.Weekly Hours &amp; Wage Activity'!B260 &lt;&gt;"", '3.Weekly Hours &amp; Wage Activity'!B260,"")</f>
        <v>0</v>
      </c>
      <c r="C260" s="56">
        <f>IF('3.Weekly Hours &amp; Wage Activity'!C260 &lt;&gt;"", '3.Weekly Hours &amp; Wage Activity'!C260,"")</f>
        <v>0</v>
      </c>
      <c r="D260" s="57" t="str">
        <f>IF('3.Weekly Hours &amp; Wage Activity'!D260 &lt;&gt;"", '3.Weekly Hours &amp; Wage Activity'!D260,"")</f>
        <v/>
      </c>
      <c r="E260" s="56" t="str">
        <f>IF('3.Weekly Hours &amp; Wage Activity'!E260 &lt;&gt;"", '3.Weekly Hours &amp; Wage Activity'!E260,"")</f>
        <v/>
      </c>
      <c r="F260" s="353" t="str">
        <f>IF('3.Weekly Hours &amp; Wage Activity'!F260 &lt;&gt;"", '3.Weekly Hours &amp; Wage Activity'!F260,"")</f>
        <v/>
      </c>
      <c r="G260" s="58" t="str">
        <f>IF('3.Weekly Hours &amp; Wage Activity'!G260 &lt;&gt;"", '3.Weekly Hours &amp; Wage Activity'!G260,"")</f>
        <v/>
      </c>
      <c r="H260" s="58" t="str">
        <f>IF('2.Census &amp; Reference Benchmarks'!H260 = "", "", '2.Census &amp; Reference Benchmarks'!H260)</f>
        <v/>
      </c>
      <c r="I260" s="58" t="str">
        <f>IF('3.Weekly Hours &amp; Wage Activity'!H260 &lt;&gt;"", '3.Weekly Hours &amp; Wage Activity'!H260,"")</f>
        <v/>
      </c>
      <c r="J260" s="374" t="str">
        <f>IF('3.Weekly Hours &amp; Wage Activity'!I260 &lt;&gt;"", '3.Weekly Hours &amp; Wage Activity'!I260,"")</f>
        <v/>
      </c>
      <c r="K260" s="376" t="str">
        <f>IF('7.Safe Harbor Input Data &amp; Calc'!Q262 &lt;&gt; "", '7.Safe Harbor Input Data &amp; Calc'!Q262, "")</f>
        <v>No</v>
      </c>
      <c r="L260" s="59" t="str">
        <f>IF('2.Census &amp; Reference Benchmarks'!T260&lt;&gt; "",'2.Census &amp; Reference Benchmarks'!T260,"")</f>
        <v/>
      </c>
      <c r="M260" s="35">
        <f>IF('2.Census &amp; Reference Benchmarks'!M260 = "", 0,'2.Census &amp; Reference Benchmarks'!M260)</f>
        <v>0</v>
      </c>
      <c r="N260" s="366">
        <f>IF('5. Wage &amp; FTE Reductions'!BC260 = "", 0,'5. Wage &amp; FTE Reductions'!BC260)</f>
        <v>0</v>
      </c>
      <c r="O260" s="35">
        <f>IF('2.Census &amp; Reference Benchmarks'!P260 = "", 0,'2.Census &amp; Reference Benchmarks'!P260)</f>
        <v>0</v>
      </c>
      <c r="P260" s="367">
        <f>IF('5. Wage &amp; FTE Reductions'!BE260 = "", 0, '5. Wage &amp; FTE Reductions'!BE260)</f>
        <v>0</v>
      </c>
      <c r="Q260" s="60">
        <f>IF('2.Census &amp; Reference Benchmarks'!S260 = "", 0, '2.Census &amp; Reference Benchmarks'!S260)</f>
        <v>0</v>
      </c>
      <c r="R260" s="367">
        <f>IF('2.Census &amp; Reference Benchmarks'!Q260="FT",IF(OR(G260 &lt;= DATEVALUE("3/1/2020"), G260 = ""),177.14,( (IF(OR(I260 = "", I260 &gt; DATEVALUE("3/31/2020")), DATEVALUE("3/31/2020"),I260) -G260)/ 31) *177.14),IF('2.Census &amp; Reference Benchmarks'!R260="",0,'2.Census &amp; Reference Benchmarks'!R260))</f>
        <v>0</v>
      </c>
      <c r="S260" s="488" t="str">
        <f>IFERROR(IF(AND( I260 &lt; '1. Summary for SBA'!$J$7,'1. Summary for SBA'!$J$7 &lt;&gt; ""),0,IF(K260 = "Yes", 0,IF(OR(R260= "", R260 + P260+N260 = 0),"",(M260+O260+Q260)/(R260+P260+N260)))),0)</f>
        <v/>
      </c>
      <c r="T260" s="488" t="str">
        <f t="shared" si="24"/>
        <v/>
      </c>
      <c r="U260" s="488" t="str">
        <f>IF(T260 = "", "",SUM('3.Weekly Hours &amp; Wage Activity'!AI260:BF260))</f>
        <v/>
      </c>
      <c r="V260" s="489" t="str">
        <f>IF(U260 = "", "",SUM(IF(COUNTIF('3.Weekly Hours &amp; Wage Activity'!J260:Q260, "&lt;&gt;FT") = 0, COLUMNS('3.Weekly Hours &amp; Wage Activity'!J260:AG260) * 40, '3.Weekly Hours &amp; Wage Activity'!J260:AG260)))</f>
        <v/>
      </c>
      <c r="W260" s="490" t="str">
        <f t="shared" si="25"/>
        <v/>
      </c>
      <c r="X260" s="553" t="str">
        <f t="shared" si="21"/>
        <v/>
      </c>
      <c r="Y260" s="491" t="str">
        <f t="shared" si="22"/>
        <v/>
      </c>
      <c r="Z260" s="490">
        <f t="shared" si="26"/>
        <v>0</v>
      </c>
      <c r="AA260" s="377">
        <f t="shared" si="23"/>
        <v>0</v>
      </c>
    </row>
    <row r="261" spans="2:27" x14ac:dyDescent="0.25">
      <c r="B261" s="56">
        <f>IF('3.Weekly Hours &amp; Wage Activity'!B261 &lt;&gt;"", '3.Weekly Hours &amp; Wage Activity'!B261,"")</f>
        <v>0</v>
      </c>
      <c r="C261" s="56">
        <f>IF('3.Weekly Hours &amp; Wage Activity'!C261 &lt;&gt;"", '3.Weekly Hours &amp; Wage Activity'!C261,"")</f>
        <v>0</v>
      </c>
      <c r="D261" s="57" t="str">
        <f>IF('3.Weekly Hours &amp; Wage Activity'!D261 &lt;&gt;"", '3.Weekly Hours &amp; Wage Activity'!D261,"")</f>
        <v/>
      </c>
      <c r="E261" s="56" t="str">
        <f>IF('3.Weekly Hours &amp; Wage Activity'!E261 &lt;&gt;"", '3.Weekly Hours &amp; Wage Activity'!E261,"")</f>
        <v/>
      </c>
      <c r="F261" s="353" t="str">
        <f>IF('3.Weekly Hours &amp; Wage Activity'!F261 &lt;&gt;"", '3.Weekly Hours &amp; Wage Activity'!F261,"")</f>
        <v/>
      </c>
      <c r="G261" s="58" t="str">
        <f>IF('3.Weekly Hours &amp; Wage Activity'!G261 &lt;&gt;"", '3.Weekly Hours &amp; Wage Activity'!G261,"")</f>
        <v/>
      </c>
      <c r="H261" s="58" t="str">
        <f>IF('2.Census &amp; Reference Benchmarks'!H261 = "", "", '2.Census &amp; Reference Benchmarks'!H261)</f>
        <v/>
      </c>
      <c r="I261" s="58" t="str">
        <f>IF('3.Weekly Hours &amp; Wage Activity'!H261 &lt;&gt;"", '3.Weekly Hours &amp; Wage Activity'!H261,"")</f>
        <v/>
      </c>
      <c r="J261" s="374" t="str">
        <f>IF('3.Weekly Hours &amp; Wage Activity'!I261 &lt;&gt;"", '3.Weekly Hours &amp; Wage Activity'!I261,"")</f>
        <v/>
      </c>
      <c r="K261" s="376" t="str">
        <f>IF('7.Safe Harbor Input Data &amp; Calc'!Q263 &lt;&gt; "", '7.Safe Harbor Input Data &amp; Calc'!Q263, "")</f>
        <v>No</v>
      </c>
      <c r="L261" s="59" t="str">
        <f>IF('2.Census &amp; Reference Benchmarks'!T261&lt;&gt; "",'2.Census &amp; Reference Benchmarks'!T261,"")</f>
        <v/>
      </c>
      <c r="M261" s="35">
        <f>IF('2.Census &amp; Reference Benchmarks'!M261 = "", 0,'2.Census &amp; Reference Benchmarks'!M261)</f>
        <v>0</v>
      </c>
      <c r="N261" s="366">
        <f>IF('5. Wage &amp; FTE Reductions'!BC261 = "", 0,'5. Wage &amp; FTE Reductions'!BC261)</f>
        <v>0</v>
      </c>
      <c r="O261" s="35">
        <f>IF('2.Census &amp; Reference Benchmarks'!P261 = "", 0,'2.Census &amp; Reference Benchmarks'!P261)</f>
        <v>0</v>
      </c>
      <c r="P261" s="367">
        <f>IF('5. Wage &amp; FTE Reductions'!BE261 = "", 0, '5. Wage &amp; FTE Reductions'!BE261)</f>
        <v>0</v>
      </c>
      <c r="Q261" s="60">
        <f>IF('2.Census &amp; Reference Benchmarks'!S261 = "", 0, '2.Census &amp; Reference Benchmarks'!S261)</f>
        <v>0</v>
      </c>
      <c r="R261" s="367">
        <f>IF('2.Census &amp; Reference Benchmarks'!Q261="FT",IF(OR(G261 &lt;= DATEVALUE("3/1/2020"), G261 = ""),177.14,( (IF(OR(I261 = "", I261 &gt; DATEVALUE("3/31/2020")), DATEVALUE("3/31/2020"),I261) -G261)/ 31) *177.14),IF('2.Census &amp; Reference Benchmarks'!R261="",0,'2.Census &amp; Reference Benchmarks'!R261))</f>
        <v>0</v>
      </c>
      <c r="S261" s="488" t="str">
        <f>IFERROR(IF(AND( I261 &lt; '1. Summary for SBA'!$J$7,'1. Summary for SBA'!$J$7 &lt;&gt; ""),0,IF(K261 = "Yes", 0,IF(OR(R261= "", R261 + P261+N261 = 0),"",(M261+O261+Q261)/(R261+P261+N261)))),0)</f>
        <v/>
      </c>
      <c r="T261" s="488" t="str">
        <f t="shared" si="24"/>
        <v/>
      </c>
      <c r="U261" s="488" t="str">
        <f>IF(T261 = "", "",SUM('3.Weekly Hours &amp; Wage Activity'!AI261:BF261))</f>
        <v/>
      </c>
      <c r="V261" s="489" t="str">
        <f>IF(U261 = "", "",SUM(IF(COUNTIF('3.Weekly Hours &amp; Wage Activity'!J261:Q261, "&lt;&gt;FT") = 0, COLUMNS('3.Weekly Hours &amp; Wage Activity'!J261:AG261) * 40, '3.Weekly Hours &amp; Wage Activity'!J261:AG261)))</f>
        <v/>
      </c>
      <c r="W261" s="490" t="str">
        <f t="shared" si="25"/>
        <v/>
      </c>
      <c r="X261" s="553" t="str">
        <f t="shared" si="21"/>
        <v/>
      </c>
      <c r="Y261" s="491" t="str">
        <f t="shared" si="22"/>
        <v/>
      </c>
      <c r="Z261" s="490">
        <f t="shared" si="26"/>
        <v>0</v>
      </c>
      <c r="AA261" s="377">
        <f t="shared" si="23"/>
        <v>0</v>
      </c>
    </row>
    <row r="262" spans="2:27" x14ac:dyDescent="0.25">
      <c r="B262" s="56">
        <f>IF('3.Weekly Hours &amp; Wage Activity'!B262 &lt;&gt;"", '3.Weekly Hours &amp; Wage Activity'!B262,"")</f>
        <v>0</v>
      </c>
      <c r="C262" s="56">
        <f>IF('3.Weekly Hours &amp; Wage Activity'!C262 &lt;&gt;"", '3.Weekly Hours &amp; Wage Activity'!C262,"")</f>
        <v>0</v>
      </c>
      <c r="D262" s="57" t="str">
        <f>IF('3.Weekly Hours &amp; Wage Activity'!D262 &lt;&gt;"", '3.Weekly Hours &amp; Wage Activity'!D262,"")</f>
        <v/>
      </c>
      <c r="E262" s="56" t="str">
        <f>IF('3.Weekly Hours &amp; Wage Activity'!E262 &lt;&gt;"", '3.Weekly Hours &amp; Wage Activity'!E262,"")</f>
        <v/>
      </c>
      <c r="F262" s="353" t="str">
        <f>IF('3.Weekly Hours &amp; Wage Activity'!F262 &lt;&gt;"", '3.Weekly Hours &amp; Wage Activity'!F262,"")</f>
        <v/>
      </c>
      <c r="G262" s="58" t="str">
        <f>IF('3.Weekly Hours &amp; Wage Activity'!G262 &lt;&gt;"", '3.Weekly Hours &amp; Wage Activity'!G262,"")</f>
        <v/>
      </c>
      <c r="H262" s="58" t="str">
        <f>IF('2.Census &amp; Reference Benchmarks'!H262 = "", "", '2.Census &amp; Reference Benchmarks'!H262)</f>
        <v/>
      </c>
      <c r="I262" s="58" t="str">
        <f>IF('3.Weekly Hours &amp; Wage Activity'!H262 &lt;&gt;"", '3.Weekly Hours &amp; Wage Activity'!H262,"")</f>
        <v/>
      </c>
      <c r="J262" s="374" t="str">
        <f>IF('3.Weekly Hours &amp; Wage Activity'!I262 &lt;&gt;"", '3.Weekly Hours &amp; Wage Activity'!I262,"")</f>
        <v/>
      </c>
      <c r="K262" s="376" t="str">
        <f>IF('7.Safe Harbor Input Data &amp; Calc'!Q264 &lt;&gt; "", '7.Safe Harbor Input Data &amp; Calc'!Q264, "")</f>
        <v>No</v>
      </c>
      <c r="L262" s="59" t="str">
        <f>IF('2.Census &amp; Reference Benchmarks'!T262&lt;&gt; "",'2.Census &amp; Reference Benchmarks'!T262,"")</f>
        <v/>
      </c>
      <c r="M262" s="35">
        <f>IF('2.Census &amp; Reference Benchmarks'!M262 = "", 0,'2.Census &amp; Reference Benchmarks'!M262)</f>
        <v>0</v>
      </c>
      <c r="N262" s="366">
        <f>IF('5. Wage &amp; FTE Reductions'!BC262 = "", 0,'5. Wage &amp; FTE Reductions'!BC262)</f>
        <v>0</v>
      </c>
      <c r="O262" s="35">
        <f>IF('2.Census &amp; Reference Benchmarks'!P262 = "", 0,'2.Census &amp; Reference Benchmarks'!P262)</f>
        <v>0</v>
      </c>
      <c r="P262" s="367">
        <f>IF('5. Wage &amp; FTE Reductions'!BE262 = "", 0, '5. Wage &amp; FTE Reductions'!BE262)</f>
        <v>0</v>
      </c>
      <c r="Q262" s="60">
        <f>IF('2.Census &amp; Reference Benchmarks'!S262 = "", 0, '2.Census &amp; Reference Benchmarks'!S262)</f>
        <v>0</v>
      </c>
      <c r="R262" s="367">
        <f>IF('2.Census &amp; Reference Benchmarks'!Q262="FT",IF(OR(G262 &lt;= DATEVALUE("3/1/2020"), G262 = ""),177.14,( (IF(OR(I262 = "", I262 &gt; DATEVALUE("3/31/2020")), DATEVALUE("3/31/2020"),I262) -G262)/ 31) *177.14),IF('2.Census &amp; Reference Benchmarks'!R262="",0,'2.Census &amp; Reference Benchmarks'!R262))</f>
        <v>0</v>
      </c>
      <c r="S262" s="488" t="str">
        <f>IFERROR(IF(AND( I262 &lt; '1. Summary for SBA'!$J$7,'1. Summary for SBA'!$J$7 &lt;&gt; ""),0,IF(K262 = "Yes", 0,IF(OR(R262= "", R262 + P262+N262 = 0),"",(M262+O262+Q262)/(R262+P262+N262)))),0)</f>
        <v/>
      </c>
      <c r="T262" s="488" t="str">
        <f t="shared" si="24"/>
        <v/>
      </c>
      <c r="U262" s="488" t="str">
        <f>IF(T262 = "", "",SUM('3.Weekly Hours &amp; Wage Activity'!AI262:BF262))</f>
        <v/>
      </c>
      <c r="V262" s="489" t="str">
        <f>IF(U262 = "", "",SUM(IF(COUNTIF('3.Weekly Hours &amp; Wage Activity'!J262:Q262, "&lt;&gt;FT") = 0, COLUMNS('3.Weekly Hours &amp; Wage Activity'!J262:AG262) * 40, '3.Weekly Hours &amp; Wage Activity'!J262:AG262)))</f>
        <v/>
      </c>
      <c r="W262" s="490" t="str">
        <f t="shared" si="25"/>
        <v/>
      </c>
      <c r="X262" s="553" t="str">
        <f t="shared" ref="X262:X325" si="27">IF(W262 = "", "",IF(T262-W262 &gt; 0, ROUND(T262 - W262, 2),0))</f>
        <v/>
      </c>
      <c r="Y262" s="491" t="str">
        <f t="shared" ref="Y262:Y325" si="28">IFERROR(IF(X262 = "", "",ROUND((N262 + P262+R262)/(((IF(OR(I262 &gt;= DATEVALUE("3/31/2020"),I262= ""),DATEVALUE("4/1/2020"),I262)-IF(OR(G262&lt;DATEVALUE("1/1/2020"), G262 =""),DATEVALUE("1/1/2020"),G262)))/7),2)),0)</f>
        <v/>
      </c>
      <c r="Z262" s="490">
        <f t="shared" si="26"/>
        <v>0</v>
      </c>
      <c r="AA262" s="377">
        <f t="shared" ref="AA262:AA325" si="29">IF(H262 = "Salary", 0,IF(L262 &lt;&gt; "", 0,IF( Z262 = "","",Z262*24)))</f>
        <v>0</v>
      </c>
    </row>
    <row r="263" spans="2:27" x14ac:dyDescent="0.25">
      <c r="B263" s="56">
        <f>IF('3.Weekly Hours &amp; Wage Activity'!B263 &lt;&gt;"", '3.Weekly Hours &amp; Wage Activity'!B263,"")</f>
        <v>0</v>
      </c>
      <c r="C263" s="56">
        <f>IF('3.Weekly Hours &amp; Wage Activity'!C263 &lt;&gt;"", '3.Weekly Hours &amp; Wage Activity'!C263,"")</f>
        <v>0</v>
      </c>
      <c r="D263" s="57" t="str">
        <f>IF('3.Weekly Hours &amp; Wage Activity'!D263 &lt;&gt;"", '3.Weekly Hours &amp; Wage Activity'!D263,"")</f>
        <v/>
      </c>
      <c r="E263" s="56" t="str">
        <f>IF('3.Weekly Hours &amp; Wage Activity'!E263 &lt;&gt;"", '3.Weekly Hours &amp; Wage Activity'!E263,"")</f>
        <v/>
      </c>
      <c r="F263" s="353" t="str">
        <f>IF('3.Weekly Hours &amp; Wage Activity'!F263 &lt;&gt;"", '3.Weekly Hours &amp; Wage Activity'!F263,"")</f>
        <v/>
      </c>
      <c r="G263" s="58" t="str">
        <f>IF('3.Weekly Hours &amp; Wage Activity'!G263 &lt;&gt;"", '3.Weekly Hours &amp; Wage Activity'!G263,"")</f>
        <v/>
      </c>
      <c r="H263" s="58" t="str">
        <f>IF('2.Census &amp; Reference Benchmarks'!H263 = "", "", '2.Census &amp; Reference Benchmarks'!H263)</f>
        <v/>
      </c>
      <c r="I263" s="58" t="str">
        <f>IF('3.Weekly Hours &amp; Wage Activity'!H263 &lt;&gt;"", '3.Weekly Hours &amp; Wage Activity'!H263,"")</f>
        <v/>
      </c>
      <c r="J263" s="374" t="str">
        <f>IF('3.Weekly Hours &amp; Wage Activity'!I263 &lt;&gt;"", '3.Weekly Hours &amp; Wage Activity'!I263,"")</f>
        <v/>
      </c>
      <c r="K263" s="376" t="str">
        <f>IF('7.Safe Harbor Input Data &amp; Calc'!Q265 &lt;&gt; "", '7.Safe Harbor Input Data &amp; Calc'!Q265, "")</f>
        <v>No</v>
      </c>
      <c r="L263" s="59" t="str">
        <f>IF('2.Census &amp; Reference Benchmarks'!T263&lt;&gt; "",'2.Census &amp; Reference Benchmarks'!T263,"")</f>
        <v/>
      </c>
      <c r="M263" s="35">
        <f>IF('2.Census &amp; Reference Benchmarks'!M263 = "", 0,'2.Census &amp; Reference Benchmarks'!M263)</f>
        <v>0</v>
      </c>
      <c r="N263" s="366">
        <f>IF('5. Wage &amp; FTE Reductions'!BC263 = "", 0,'5. Wage &amp; FTE Reductions'!BC263)</f>
        <v>0</v>
      </c>
      <c r="O263" s="35">
        <f>IF('2.Census &amp; Reference Benchmarks'!P263 = "", 0,'2.Census &amp; Reference Benchmarks'!P263)</f>
        <v>0</v>
      </c>
      <c r="P263" s="367">
        <f>IF('5. Wage &amp; FTE Reductions'!BE263 = "", 0, '5. Wage &amp; FTE Reductions'!BE263)</f>
        <v>0</v>
      </c>
      <c r="Q263" s="60">
        <f>IF('2.Census &amp; Reference Benchmarks'!S263 = "", 0, '2.Census &amp; Reference Benchmarks'!S263)</f>
        <v>0</v>
      </c>
      <c r="R263" s="367">
        <f>IF('2.Census &amp; Reference Benchmarks'!Q263="FT",IF(OR(G263 &lt;= DATEVALUE("3/1/2020"), G263 = ""),177.14,( (IF(OR(I263 = "", I263 &gt; DATEVALUE("3/31/2020")), DATEVALUE("3/31/2020"),I263) -G263)/ 31) *177.14),IF('2.Census &amp; Reference Benchmarks'!R263="",0,'2.Census &amp; Reference Benchmarks'!R263))</f>
        <v>0</v>
      </c>
      <c r="S263" s="488" t="str">
        <f>IFERROR(IF(AND( I263 &lt; '1. Summary for SBA'!$J$7,'1. Summary for SBA'!$J$7 &lt;&gt; ""),0,IF(K263 = "Yes", 0,IF(OR(R263= "", R263 + P263+N263 = 0),"",(M263+O263+Q263)/(R263+P263+N263)))),0)</f>
        <v/>
      </c>
      <c r="T263" s="488" t="str">
        <f t="shared" si="24"/>
        <v/>
      </c>
      <c r="U263" s="488" t="str">
        <f>IF(T263 = "", "",SUM('3.Weekly Hours &amp; Wage Activity'!AI263:BF263))</f>
        <v/>
      </c>
      <c r="V263" s="489" t="str">
        <f>IF(U263 = "", "",SUM(IF(COUNTIF('3.Weekly Hours &amp; Wage Activity'!J263:Q263, "&lt;&gt;FT") = 0, COLUMNS('3.Weekly Hours &amp; Wage Activity'!J263:AG263) * 40, '3.Weekly Hours &amp; Wage Activity'!J263:AG263)))</f>
        <v/>
      </c>
      <c r="W263" s="490" t="str">
        <f t="shared" si="25"/>
        <v/>
      </c>
      <c r="X263" s="553" t="str">
        <f t="shared" si="27"/>
        <v/>
      </c>
      <c r="Y263" s="491" t="str">
        <f t="shared" si="28"/>
        <v/>
      </c>
      <c r="Z263" s="490">
        <f t="shared" si="26"/>
        <v>0</v>
      </c>
      <c r="AA263" s="377">
        <f t="shared" si="29"/>
        <v>0</v>
      </c>
    </row>
    <row r="264" spans="2:27" x14ac:dyDescent="0.25">
      <c r="B264" s="56">
        <f>IF('3.Weekly Hours &amp; Wage Activity'!B264 &lt;&gt;"", '3.Weekly Hours &amp; Wage Activity'!B264,"")</f>
        <v>0</v>
      </c>
      <c r="C264" s="56">
        <f>IF('3.Weekly Hours &amp; Wage Activity'!C264 &lt;&gt;"", '3.Weekly Hours &amp; Wage Activity'!C264,"")</f>
        <v>0</v>
      </c>
      <c r="D264" s="57" t="str">
        <f>IF('3.Weekly Hours &amp; Wage Activity'!D264 &lt;&gt;"", '3.Weekly Hours &amp; Wage Activity'!D264,"")</f>
        <v/>
      </c>
      <c r="E264" s="56" t="str">
        <f>IF('3.Weekly Hours &amp; Wage Activity'!E264 &lt;&gt;"", '3.Weekly Hours &amp; Wage Activity'!E264,"")</f>
        <v/>
      </c>
      <c r="F264" s="353" t="str">
        <f>IF('3.Weekly Hours &amp; Wage Activity'!F264 &lt;&gt;"", '3.Weekly Hours &amp; Wage Activity'!F264,"")</f>
        <v/>
      </c>
      <c r="G264" s="58" t="str">
        <f>IF('3.Weekly Hours &amp; Wage Activity'!G264 &lt;&gt;"", '3.Weekly Hours &amp; Wage Activity'!G264,"")</f>
        <v/>
      </c>
      <c r="H264" s="58" t="str">
        <f>IF('2.Census &amp; Reference Benchmarks'!H264 = "", "", '2.Census &amp; Reference Benchmarks'!H264)</f>
        <v/>
      </c>
      <c r="I264" s="58" t="str">
        <f>IF('3.Weekly Hours &amp; Wage Activity'!H264 &lt;&gt;"", '3.Weekly Hours &amp; Wage Activity'!H264,"")</f>
        <v/>
      </c>
      <c r="J264" s="374" t="str">
        <f>IF('3.Weekly Hours &amp; Wage Activity'!I264 &lt;&gt;"", '3.Weekly Hours &amp; Wage Activity'!I264,"")</f>
        <v/>
      </c>
      <c r="K264" s="376" t="str">
        <f>IF('7.Safe Harbor Input Data &amp; Calc'!Q266 &lt;&gt; "", '7.Safe Harbor Input Data &amp; Calc'!Q266, "")</f>
        <v>No</v>
      </c>
      <c r="L264" s="59" t="str">
        <f>IF('2.Census &amp; Reference Benchmarks'!T264&lt;&gt; "",'2.Census &amp; Reference Benchmarks'!T264,"")</f>
        <v/>
      </c>
      <c r="M264" s="35">
        <f>IF('2.Census &amp; Reference Benchmarks'!M264 = "", 0,'2.Census &amp; Reference Benchmarks'!M264)</f>
        <v>0</v>
      </c>
      <c r="N264" s="366">
        <f>IF('5. Wage &amp; FTE Reductions'!BC264 = "", 0,'5. Wage &amp; FTE Reductions'!BC264)</f>
        <v>0</v>
      </c>
      <c r="O264" s="35">
        <f>IF('2.Census &amp; Reference Benchmarks'!P264 = "", 0,'2.Census &amp; Reference Benchmarks'!P264)</f>
        <v>0</v>
      </c>
      <c r="P264" s="367">
        <f>IF('5. Wage &amp; FTE Reductions'!BE264 = "", 0, '5. Wage &amp; FTE Reductions'!BE264)</f>
        <v>0</v>
      </c>
      <c r="Q264" s="60">
        <f>IF('2.Census &amp; Reference Benchmarks'!S264 = "", 0, '2.Census &amp; Reference Benchmarks'!S264)</f>
        <v>0</v>
      </c>
      <c r="R264" s="367">
        <f>IF('2.Census &amp; Reference Benchmarks'!Q264="FT",IF(OR(G264 &lt;= DATEVALUE("3/1/2020"), G264 = ""),177.14,( (IF(OR(I264 = "", I264 &gt; DATEVALUE("3/31/2020")), DATEVALUE("3/31/2020"),I264) -G264)/ 31) *177.14),IF('2.Census &amp; Reference Benchmarks'!R264="",0,'2.Census &amp; Reference Benchmarks'!R264))</f>
        <v>0</v>
      </c>
      <c r="S264" s="488" t="str">
        <f>IFERROR(IF(AND( I264 &lt; '1. Summary for SBA'!$J$7,'1. Summary for SBA'!$J$7 &lt;&gt; ""),0,IF(K264 = "Yes", 0,IF(OR(R264= "", R264 + P264+N264 = 0),"",(M264+O264+Q264)/(R264+P264+N264)))),0)</f>
        <v/>
      </c>
      <c r="T264" s="488" t="str">
        <f t="shared" si="24"/>
        <v/>
      </c>
      <c r="U264" s="488" t="str">
        <f>IF(T264 = "", "",SUM('3.Weekly Hours &amp; Wage Activity'!AI264:BF264))</f>
        <v/>
      </c>
      <c r="V264" s="489" t="str">
        <f>IF(U264 = "", "",SUM(IF(COUNTIF('3.Weekly Hours &amp; Wage Activity'!J264:Q264, "&lt;&gt;FT") = 0, COLUMNS('3.Weekly Hours &amp; Wage Activity'!J264:AG264) * 40, '3.Weekly Hours &amp; Wage Activity'!J264:AG264)))</f>
        <v/>
      </c>
      <c r="W264" s="490" t="str">
        <f t="shared" si="25"/>
        <v/>
      </c>
      <c r="X264" s="553" t="str">
        <f t="shared" si="27"/>
        <v/>
      </c>
      <c r="Y264" s="491" t="str">
        <f t="shared" si="28"/>
        <v/>
      </c>
      <c r="Z264" s="490">
        <f t="shared" si="26"/>
        <v>0</v>
      </c>
      <c r="AA264" s="377">
        <f t="shared" si="29"/>
        <v>0</v>
      </c>
    </row>
    <row r="265" spans="2:27" x14ac:dyDescent="0.25">
      <c r="B265" s="56">
        <f>IF('3.Weekly Hours &amp; Wage Activity'!B265 &lt;&gt;"", '3.Weekly Hours &amp; Wage Activity'!B265,"")</f>
        <v>0</v>
      </c>
      <c r="C265" s="56">
        <f>IF('3.Weekly Hours &amp; Wage Activity'!C265 &lt;&gt;"", '3.Weekly Hours &amp; Wage Activity'!C265,"")</f>
        <v>0</v>
      </c>
      <c r="D265" s="57" t="str">
        <f>IF('3.Weekly Hours &amp; Wage Activity'!D265 &lt;&gt;"", '3.Weekly Hours &amp; Wage Activity'!D265,"")</f>
        <v/>
      </c>
      <c r="E265" s="56" t="str">
        <f>IF('3.Weekly Hours &amp; Wage Activity'!E265 &lt;&gt;"", '3.Weekly Hours &amp; Wage Activity'!E265,"")</f>
        <v/>
      </c>
      <c r="F265" s="353" t="str">
        <f>IF('3.Weekly Hours &amp; Wage Activity'!F265 &lt;&gt;"", '3.Weekly Hours &amp; Wage Activity'!F265,"")</f>
        <v/>
      </c>
      <c r="G265" s="58" t="str">
        <f>IF('3.Weekly Hours &amp; Wage Activity'!G265 &lt;&gt;"", '3.Weekly Hours &amp; Wage Activity'!G265,"")</f>
        <v/>
      </c>
      <c r="H265" s="58" t="str">
        <f>IF('2.Census &amp; Reference Benchmarks'!H265 = "", "", '2.Census &amp; Reference Benchmarks'!H265)</f>
        <v/>
      </c>
      <c r="I265" s="58" t="str">
        <f>IF('3.Weekly Hours &amp; Wage Activity'!H265 &lt;&gt;"", '3.Weekly Hours &amp; Wage Activity'!H265,"")</f>
        <v/>
      </c>
      <c r="J265" s="374" t="str">
        <f>IF('3.Weekly Hours &amp; Wage Activity'!I265 &lt;&gt;"", '3.Weekly Hours &amp; Wage Activity'!I265,"")</f>
        <v/>
      </c>
      <c r="K265" s="376" t="str">
        <f>IF('7.Safe Harbor Input Data &amp; Calc'!Q267 &lt;&gt; "", '7.Safe Harbor Input Data &amp; Calc'!Q267, "")</f>
        <v>No</v>
      </c>
      <c r="L265" s="59" t="str">
        <f>IF('2.Census &amp; Reference Benchmarks'!T265&lt;&gt; "",'2.Census &amp; Reference Benchmarks'!T265,"")</f>
        <v/>
      </c>
      <c r="M265" s="35">
        <f>IF('2.Census &amp; Reference Benchmarks'!M265 = "", 0,'2.Census &amp; Reference Benchmarks'!M265)</f>
        <v>0</v>
      </c>
      <c r="N265" s="366">
        <f>IF('5. Wage &amp; FTE Reductions'!BC265 = "", 0,'5. Wage &amp; FTE Reductions'!BC265)</f>
        <v>0</v>
      </c>
      <c r="O265" s="35">
        <f>IF('2.Census &amp; Reference Benchmarks'!P265 = "", 0,'2.Census &amp; Reference Benchmarks'!P265)</f>
        <v>0</v>
      </c>
      <c r="P265" s="367">
        <f>IF('5. Wage &amp; FTE Reductions'!BE265 = "", 0, '5. Wage &amp; FTE Reductions'!BE265)</f>
        <v>0</v>
      </c>
      <c r="Q265" s="60">
        <f>IF('2.Census &amp; Reference Benchmarks'!S265 = "", 0, '2.Census &amp; Reference Benchmarks'!S265)</f>
        <v>0</v>
      </c>
      <c r="R265" s="367">
        <f>IF('2.Census &amp; Reference Benchmarks'!Q265="FT",IF(OR(G265 &lt;= DATEVALUE("3/1/2020"), G265 = ""),177.14,( (IF(OR(I265 = "", I265 &gt; DATEVALUE("3/31/2020")), DATEVALUE("3/31/2020"),I265) -G265)/ 31) *177.14),IF('2.Census &amp; Reference Benchmarks'!R265="",0,'2.Census &amp; Reference Benchmarks'!R265))</f>
        <v>0</v>
      </c>
      <c r="S265" s="488" t="str">
        <f>IFERROR(IF(AND( I265 &lt; '1. Summary for SBA'!$J$7,'1. Summary for SBA'!$J$7 &lt;&gt; ""),0,IF(K265 = "Yes", 0,IF(OR(R265= "", R265 + P265+N265 = 0),"",(M265+O265+Q265)/(R265+P265+N265)))),0)</f>
        <v/>
      </c>
      <c r="T265" s="488" t="str">
        <f t="shared" si="24"/>
        <v/>
      </c>
      <c r="U265" s="488" t="str">
        <f>IF(T265 = "", "",SUM('3.Weekly Hours &amp; Wage Activity'!AI265:BF265))</f>
        <v/>
      </c>
      <c r="V265" s="489" t="str">
        <f>IF(U265 = "", "",SUM(IF(COUNTIF('3.Weekly Hours &amp; Wage Activity'!J265:Q265, "&lt;&gt;FT") = 0, COLUMNS('3.Weekly Hours &amp; Wage Activity'!J265:AG265) * 40, '3.Weekly Hours &amp; Wage Activity'!J265:AG265)))</f>
        <v/>
      </c>
      <c r="W265" s="490" t="str">
        <f t="shared" si="25"/>
        <v/>
      </c>
      <c r="X265" s="553" t="str">
        <f t="shared" si="27"/>
        <v/>
      </c>
      <c r="Y265" s="491" t="str">
        <f t="shared" si="28"/>
        <v/>
      </c>
      <c r="Z265" s="490">
        <f t="shared" si="26"/>
        <v>0</v>
      </c>
      <c r="AA265" s="377">
        <f t="shared" si="29"/>
        <v>0</v>
      </c>
    </row>
    <row r="266" spans="2:27" x14ac:dyDescent="0.25">
      <c r="B266" s="56">
        <f>IF('3.Weekly Hours &amp; Wage Activity'!B266 &lt;&gt;"", '3.Weekly Hours &amp; Wage Activity'!B266,"")</f>
        <v>0</v>
      </c>
      <c r="C266" s="56">
        <f>IF('3.Weekly Hours &amp; Wage Activity'!C266 &lt;&gt;"", '3.Weekly Hours &amp; Wage Activity'!C266,"")</f>
        <v>0</v>
      </c>
      <c r="D266" s="57" t="str">
        <f>IF('3.Weekly Hours &amp; Wage Activity'!D266 &lt;&gt;"", '3.Weekly Hours &amp; Wage Activity'!D266,"")</f>
        <v/>
      </c>
      <c r="E266" s="56" t="str">
        <f>IF('3.Weekly Hours &amp; Wage Activity'!E266 &lt;&gt;"", '3.Weekly Hours &amp; Wage Activity'!E266,"")</f>
        <v/>
      </c>
      <c r="F266" s="353" t="str">
        <f>IF('3.Weekly Hours &amp; Wage Activity'!F266 &lt;&gt;"", '3.Weekly Hours &amp; Wage Activity'!F266,"")</f>
        <v/>
      </c>
      <c r="G266" s="58" t="str">
        <f>IF('3.Weekly Hours &amp; Wage Activity'!G266 &lt;&gt;"", '3.Weekly Hours &amp; Wage Activity'!G266,"")</f>
        <v/>
      </c>
      <c r="H266" s="58" t="str">
        <f>IF('2.Census &amp; Reference Benchmarks'!H266 = "", "", '2.Census &amp; Reference Benchmarks'!H266)</f>
        <v/>
      </c>
      <c r="I266" s="58" t="str">
        <f>IF('3.Weekly Hours &amp; Wage Activity'!H266 &lt;&gt;"", '3.Weekly Hours &amp; Wage Activity'!H266,"")</f>
        <v/>
      </c>
      <c r="J266" s="374" t="str">
        <f>IF('3.Weekly Hours &amp; Wage Activity'!I266 &lt;&gt;"", '3.Weekly Hours &amp; Wage Activity'!I266,"")</f>
        <v/>
      </c>
      <c r="K266" s="376" t="str">
        <f>IF('7.Safe Harbor Input Data &amp; Calc'!Q268 &lt;&gt; "", '7.Safe Harbor Input Data &amp; Calc'!Q268, "")</f>
        <v>No</v>
      </c>
      <c r="L266" s="59" t="str">
        <f>IF('2.Census &amp; Reference Benchmarks'!T266&lt;&gt; "",'2.Census &amp; Reference Benchmarks'!T266,"")</f>
        <v/>
      </c>
      <c r="M266" s="35">
        <f>IF('2.Census &amp; Reference Benchmarks'!M266 = "", 0,'2.Census &amp; Reference Benchmarks'!M266)</f>
        <v>0</v>
      </c>
      <c r="N266" s="366">
        <f>IF('5. Wage &amp; FTE Reductions'!BC266 = "", 0,'5. Wage &amp; FTE Reductions'!BC266)</f>
        <v>0</v>
      </c>
      <c r="O266" s="35">
        <f>IF('2.Census &amp; Reference Benchmarks'!P266 = "", 0,'2.Census &amp; Reference Benchmarks'!P266)</f>
        <v>0</v>
      </c>
      <c r="P266" s="367">
        <f>IF('5. Wage &amp; FTE Reductions'!BE266 = "", 0, '5. Wage &amp; FTE Reductions'!BE266)</f>
        <v>0</v>
      </c>
      <c r="Q266" s="60">
        <f>IF('2.Census &amp; Reference Benchmarks'!S266 = "", 0, '2.Census &amp; Reference Benchmarks'!S266)</f>
        <v>0</v>
      </c>
      <c r="R266" s="367">
        <f>IF('2.Census &amp; Reference Benchmarks'!Q266="FT",IF(OR(G266 &lt;= DATEVALUE("3/1/2020"), G266 = ""),177.14,( (IF(OR(I266 = "", I266 &gt; DATEVALUE("3/31/2020")), DATEVALUE("3/31/2020"),I266) -G266)/ 31) *177.14),IF('2.Census &amp; Reference Benchmarks'!R266="",0,'2.Census &amp; Reference Benchmarks'!R266))</f>
        <v>0</v>
      </c>
      <c r="S266" s="488" t="str">
        <f>IFERROR(IF(AND( I266 &lt; '1. Summary for SBA'!$J$7,'1. Summary for SBA'!$J$7 &lt;&gt; ""),0,IF(K266 = "Yes", 0,IF(OR(R266= "", R266 + P266+N266 = 0),"",(M266+O266+Q266)/(R266+P266+N266)))),0)</f>
        <v/>
      </c>
      <c r="T266" s="488" t="str">
        <f t="shared" si="24"/>
        <v/>
      </c>
      <c r="U266" s="488" t="str">
        <f>IF(T266 = "", "",SUM('3.Weekly Hours &amp; Wage Activity'!AI266:BF266))</f>
        <v/>
      </c>
      <c r="V266" s="489" t="str">
        <f>IF(U266 = "", "",SUM(IF(COUNTIF('3.Weekly Hours &amp; Wage Activity'!J266:Q266, "&lt;&gt;FT") = 0, COLUMNS('3.Weekly Hours &amp; Wage Activity'!J266:AG266) * 40, '3.Weekly Hours &amp; Wage Activity'!J266:AG266)))</f>
        <v/>
      </c>
      <c r="W266" s="490" t="str">
        <f t="shared" si="25"/>
        <v/>
      </c>
      <c r="X266" s="553" t="str">
        <f t="shared" si="27"/>
        <v/>
      </c>
      <c r="Y266" s="491" t="str">
        <f t="shared" si="28"/>
        <v/>
      </c>
      <c r="Z266" s="490">
        <f t="shared" si="26"/>
        <v>0</v>
      </c>
      <c r="AA266" s="377">
        <f t="shared" si="29"/>
        <v>0</v>
      </c>
    </row>
    <row r="267" spans="2:27" x14ac:dyDescent="0.25">
      <c r="B267" s="56">
        <f>IF('3.Weekly Hours &amp; Wage Activity'!B267 &lt;&gt;"", '3.Weekly Hours &amp; Wage Activity'!B267,"")</f>
        <v>0</v>
      </c>
      <c r="C267" s="56">
        <f>IF('3.Weekly Hours &amp; Wage Activity'!C267 &lt;&gt;"", '3.Weekly Hours &amp; Wage Activity'!C267,"")</f>
        <v>0</v>
      </c>
      <c r="D267" s="57" t="str">
        <f>IF('3.Weekly Hours &amp; Wage Activity'!D267 &lt;&gt;"", '3.Weekly Hours &amp; Wage Activity'!D267,"")</f>
        <v/>
      </c>
      <c r="E267" s="56" t="str">
        <f>IF('3.Weekly Hours &amp; Wage Activity'!E267 &lt;&gt;"", '3.Weekly Hours &amp; Wage Activity'!E267,"")</f>
        <v/>
      </c>
      <c r="F267" s="353" t="str">
        <f>IF('3.Weekly Hours &amp; Wage Activity'!F267 &lt;&gt;"", '3.Weekly Hours &amp; Wage Activity'!F267,"")</f>
        <v/>
      </c>
      <c r="G267" s="58" t="str">
        <f>IF('3.Weekly Hours &amp; Wage Activity'!G267 &lt;&gt;"", '3.Weekly Hours &amp; Wage Activity'!G267,"")</f>
        <v/>
      </c>
      <c r="H267" s="58" t="str">
        <f>IF('2.Census &amp; Reference Benchmarks'!H267 = "", "", '2.Census &amp; Reference Benchmarks'!H267)</f>
        <v/>
      </c>
      <c r="I267" s="58" t="str">
        <f>IF('3.Weekly Hours &amp; Wage Activity'!H267 &lt;&gt;"", '3.Weekly Hours &amp; Wage Activity'!H267,"")</f>
        <v/>
      </c>
      <c r="J267" s="374" t="str">
        <f>IF('3.Weekly Hours &amp; Wage Activity'!I267 &lt;&gt;"", '3.Weekly Hours &amp; Wage Activity'!I267,"")</f>
        <v/>
      </c>
      <c r="K267" s="376" t="str">
        <f>IF('7.Safe Harbor Input Data &amp; Calc'!Q269 &lt;&gt; "", '7.Safe Harbor Input Data &amp; Calc'!Q269, "")</f>
        <v>No</v>
      </c>
      <c r="L267" s="59" t="str">
        <f>IF('2.Census &amp; Reference Benchmarks'!T267&lt;&gt; "",'2.Census &amp; Reference Benchmarks'!T267,"")</f>
        <v/>
      </c>
      <c r="M267" s="35">
        <f>IF('2.Census &amp; Reference Benchmarks'!M267 = "", 0,'2.Census &amp; Reference Benchmarks'!M267)</f>
        <v>0</v>
      </c>
      <c r="N267" s="366">
        <f>IF('5. Wage &amp; FTE Reductions'!BC267 = "", 0,'5. Wage &amp; FTE Reductions'!BC267)</f>
        <v>0</v>
      </c>
      <c r="O267" s="35">
        <f>IF('2.Census &amp; Reference Benchmarks'!P267 = "", 0,'2.Census &amp; Reference Benchmarks'!P267)</f>
        <v>0</v>
      </c>
      <c r="P267" s="367">
        <f>IF('5. Wage &amp; FTE Reductions'!BE267 = "", 0, '5. Wage &amp; FTE Reductions'!BE267)</f>
        <v>0</v>
      </c>
      <c r="Q267" s="60">
        <f>IF('2.Census &amp; Reference Benchmarks'!S267 = "", 0, '2.Census &amp; Reference Benchmarks'!S267)</f>
        <v>0</v>
      </c>
      <c r="R267" s="367">
        <f>IF('2.Census &amp; Reference Benchmarks'!Q267="FT",IF(OR(G267 &lt;= DATEVALUE("3/1/2020"), G267 = ""),177.14,( (IF(OR(I267 = "", I267 &gt; DATEVALUE("3/31/2020")), DATEVALUE("3/31/2020"),I267) -G267)/ 31) *177.14),IF('2.Census &amp; Reference Benchmarks'!R267="",0,'2.Census &amp; Reference Benchmarks'!R267))</f>
        <v>0</v>
      </c>
      <c r="S267" s="488" t="str">
        <f>IFERROR(IF(AND( I267 &lt; '1. Summary for SBA'!$J$7,'1. Summary for SBA'!$J$7 &lt;&gt; ""),0,IF(K267 = "Yes", 0,IF(OR(R267= "", R267 + P267+N267 = 0),"",(M267+O267+Q267)/(R267+P267+N267)))),0)</f>
        <v/>
      </c>
      <c r="T267" s="488" t="str">
        <f t="shared" si="24"/>
        <v/>
      </c>
      <c r="U267" s="488" t="str">
        <f>IF(T267 = "", "",SUM('3.Weekly Hours &amp; Wage Activity'!AI267:BF267))</f>
        <v/>
      </c>
      <c r="V267" s="489" t="str">
        <f>IF(U267 = "", "",SUM(IF(COUNTIF('3.Weekly Hours &amp; Wage Activity'!J267:Q267, "&lt;&gt;FT") = 0, COLUMNS('3.Weekly Hours &amp; Wage Activity'!J267:AG267) * 40, '3.Weekly Hours &amp; Wage Activity'!J267:AG267)))</f>
        <v/>
      </c>
      <c r="W267" s="490" t="str">
        <f t="shared" si="25"/>
        <v/>
      </c>
      <c r="X267" s="553" t="str">
        <f t="shared" si="27"/>
        <v/>
      </c>
      <c r="Y267" s="491" t="str">
        <f t="shared" si="28"/>
        <v/>
      </c>
      <c r="Z267" s="490">
        <f t="shared" si="26"/>
        <v>0</v>
      </c>
      <c r="AA267" s="377">
        <f t="shared" si="29"/>
        <v>0</v>
      </c>
    </row>
    <row r="268" spans="2:27" x14ac:dyDescent="0.25">
      <c r="B268" s="56">
        <f>IF('3.Weekly Hours &amp; Wage Activity'!B268 &lt;&gt;"", '3.Weekly Hours &amp; Wage Activity'!B268,"")</f>
        <v>0</v>
      </c>
      <c r="C268" s="56">
        <f>IF('3.Weekly Hours &amp; Wage Activity'!C268 &lt;&gt;"", '3.Weekly Hours &amp; Wage Activity'!C268,"")</f>
        <v>0</v>
      </c>
      <c r="D268" s="57" t="str">
        <f>IF('3.Weekly Hours &amp; Wage Activity'!D268 &lt;&gt;"", '3.Weekly Hours &amp; Wage Activity'!D268,"")</f>
        <v/>
      </c>
      <c r="E268" s="56" t="str">
        <f>IF('3.Weekly Hours &amp; Wage Activity'!E268 &lt;&gt;"", '3.Weekly Hours &amp; Wage Activity'!E268,"")</f>
        <v/>
      </c>
      <c r="F268" s="353" t="str">
        <f>IF('3.Weekly Hours &amp; Wage Activity'!F268 &lt;&gt;"", '3.Weekly Hours &amp; Wage Activity'!F268,"")</f>
        <v/>
      </c>
      <c r="G268" s="58" t="str">
        <f>IF('3.Weekly Hours &amp; Wage Activity'!G268 &lt;&gt;"", '3.Weekly Hours &amp; Wage Activity'!G268,"")</f>
        <v/>
      </c>
      <c r="H268" s="58" t="str">
        <f>IF('2.Census &amp; Reference Benchmarks'!H268 = "", "", '2.Census &amp; Reference Benchmarks'!H268)</f>
        <v/>
      </c>
      <c r="I268" s="58" t="str">
        <f>IF('3.Weekly Hours &amp; Wage Activity'!H268 &lt;&gt;"", '3.Weekly Hours &amp; Wage Activity'!H268,"")</f>
        <v/>
      </c>
      <c r="J268" s="374" t="str">
        <f>IF('3.Weekly Hours &amp; Wage Activity'!I268 &lt;&gt;"", '3.Weekly Hours &amp; Wage Activity'!I268,"")</f>
        <v/>
      </c>
      <c r="K268" s="376" t="str">
        <f>IF('7.Safe Harbor Input Data &amp; Calc'!Q270 &lt;&gt; "", '7.Safe Harbor Input Data &amp; Calc'!Q270, "")</f>
        <v>No</v>
      </c>
      <c r="L268" s="59" t="str">
        <f>IF('2.Census &amp; Reference Benchmarks'!T268&lt;&gt; "",'2.Census &amp; Reference Benchmarks'!T268,"")</f>
        <v/>
      </c>
      <c r="M268" s="35">
        <f>IF('2.Census &amp; Reference Benchmarks'!M268 = "", 0,'2.Census &amp; Reference Benchmarks'!M268)</f>
        <v>0</v>
      </c>
      <c r="N268" s="366">
        <f>IF('5. Wage &amp; FTE Reductions'!BC268 = "", 0,'5. Wage &amp; FTE Reductions'!BC268)</f>
        <v>0</v>
      </c>
      <c r="O268" s="35">
        <f>IF('2.Census &amp; Reference Benchmarks'!P268 = "", 0,'2.Census &amp; Reference Benchmarks'!P268)</f>
        <v>0</v>
      </c>
      <c r="P268" s="367">
        <f>IF('5. Wage &amp; FTE Reductions'!BE268 = "", 0, '5. Wage &amp; FTE Reductions'!BE268)</f>
        <v>0</v>
      </c>
      <c r="Q268" s="60">
        <f>IF('2.Census &amp; Reference Benchmarks'!S268 = "", 0, '2.Census &amp; Reference Benchmarks'!S268)</f>
        <v>0</v>
      </c>
      <c r="R268" s="367">
        <f>IF('2.Census &amp; Reference Benchmarks'!Q268="FT",IF(OR(G268 &lt;= DATEVALUE("3/1/2020"), G268 = ""),177.14,( (IF(OR(I268 = "", I268 &gt; DATEVALUE("3/31/2020")), DATEVALUE("3/31/2020"),I268) -G268)/ 31) *177.14),IF('2.Census &amp; Reference Benchmarks'!R268="",0,'2.Census &amp; Reference Benchmarks'!R268))</f>
        <v>0</v>
      </c>
      <c r="S268" s="488" t="str">
        <f>IFERROR(IF(AND( I268 &lt; '1. Summary for SBA'!$J$7,'1. Summary for SBA'!$J$7 &lt;&gt; ""),0,IF(K268 = "Yes", 0,IF(OR(R268= "", R268 + P268+N268 = 0),"",(M268+O268+Q268)/(R268+P268+N268)))),0)</f>
        <v/>
      </c>
      <c r="T268" s="488" t="str">
        <f t="shared" si="24"/>
        <v/>
      </c>
      <c r="U268" s="488" t="str">
        <f>IF(T268 = "", "",SUM('3.Weekly Hours &amp; Wage Activity'!AI268:BF268))</f>
        <v/>
      </c>
      <c r="V268" s="489" t="str">
        <f>IF(U268 = "", "",SUM(IF(COUNTIF('3.Weekly Hours &amp; Wage Activity'!J268:Q268, "&lt;&gt;FT") = 0, COLUMNS('3.Weekly Hours &amp; Wage Activity'!J268:AG268) * 40, '3.Weekly Hours &amp; Wage Activity'!J268:AG268)))</f>
        <v/>
      </c>
      <c r="W268" s="490" t="str">
        <f t="shared" si="25"/>
        <v/>
      </c>
      <c r="X268" s="553" t="str">
        <f t="shared" si="27"/>
        <v/>
      </c>
      <c r="Y268" s="491" t="str">
        <f t="shared" si="28"/>
        <v/>
      </c>
      <c r="Z268" s="490">
        <f t="shared" si="26"/>
        <v>0</v>
      </c>
      <c r="AA268" s="377">
        <f t="shared" si="29"/>
        <v>0</v>
      </c>
    </row>
    <row r="269" spans="2:27" x14ac:dyDescent="0.25">
      <c r="B269" s="56">
        <f>IF('3.Weekly Hours &amp; Wage Activity'!B269 &lt;&gt;"", '3.Weekly Hours &amp; Wage Activity'!B269,"")</f>
        <v>0</v>
      </c>
      <c r="C269" s="56">
        <f>IF('3.Weekly Hours &amp; Wage Activity'!C269 &lt;&gt;"", '3.Weekly Hours &amp; Wage Activity'!C269,"")</f>
        <v>0</v>
      </c>
      <c r="D269" s="57" t="str">
        <f>IF('3.Weekly Hours &amp; Wage Activity'!D269 &lt;&gt;"", '3.Weekly Hours &amp; Wage Activity'!D269,"")</f>
        <v/>
      </c>
      <c r="E269" s="56" t="str">
        <f>IF('3.Weekly Hours &amp; Wage Activity'!E269 &lt;&gt;"", '3.Weekly Hours &amp; Wage Activity'!E269,"")</f>
        <v/>
      </c>
      <c r="F269" s="353" t="str">
        <f>IF('3.Weekly Hours &amp; Wage Activity'!F269 &lt;&gt;"", '3.Weekly Hours &amp; Wage Activity'!F269,"")</f>
        <v/>
      </c>
      <c r="G269" s="58" t="str">
        <f>IF('3.Weekly Hours &amp; Wage Activity'!G269 &lt;&gt;"", '3.Weekly Hours &amp; Wage Activity'!G269,"")</f>
        <v/>
      </c>
      <c r="H269" s="58" t="str">
        <f>IF('2.Census &amp; Reference Benchmarks'!H269 = "", "", '2.Census &amp; Reference Benchmarks'!H269)</f>
        <v/>
      </c>
      <c r="I269" s="58" t="str">
        <f>IF('3.Weekly Hours &amp; Wage Activity'!H269 &lt;&gt;"", '3.Weekly Hours &amp; Wage Activity'!H269,"")</f>
        <v/>
      </c>
      <c r="J269" s="374" t="str">
        <f>IF('3.Weekly Hours &amp; Wage Activity'!I269 &lt;&gt;"", '3.Weekly Hours &amp; Wage Activity'!I269,"")</f>
        <v/>
      </c>
      <c r="K269" s="376" t="str">
        <f>IF('7.Safe Harbor Input Data &amp; Calc'!Q271 &lt;&gt; "", '7.Safe Harbor Input Data &amp; Calc'!Q271, "")</f>
        <v>No</v>
      </c>
      <c r="L269" s="59" t="str">
        <f>IF('2.Census &amp; Reference Benchmarks'!T269&lt;&gt; "",'2.Census &amp; Reference Benchmarks'!T269,"")</f>
        <v/>
      </c>
      <c r="M269" s="35">
        <f>IF('2.Census &amp; Reference Benchmarks'!M269 = "", 0,'2.Census &amp; Reference Benchmarks'!M269)</f>
        <v>0</v>
      </c>
      <c r="N269" s="366">
        <f>IF('5. Wage &amp; FTE Reductions'!BC269 = "", 0,'5. Wage &amp; FTE Reductions'!BC269)</f>
        <v>0</v>
      </c>
      <c r="O269" s="35">
        <f>IF('2.Census &amp; Reference Benchmarks'!P269 = "", 0,'2.Census &amp; Reference Benchmarks'!P269)</f>
        <v>0</v>
      </c>
      <c r="P269" s="367">
        <f>IF('5. Wage &amp; FTE Reductions'!BE269 = "", 0, '5. Wage &amp; FTE Reductions'!BE269)</f>
        <v>0</v>
      </c>
      <c r="Q269" s="60">
        <f>IF('2.Census &amp; Reference Benchmarks'!S269 = "", 0, '2.Census &amp; Reference Benchmarks'!S269)</f>
        <v>0</v>
      </c>
      <c r="R269" s="367">
        <f>IF('2.Census &amp; Reference Benchmarks'!Q269="FT",IF(OR(G269 &lt;= DATEVALUE("3/1/2020"), G269 = ""),177.14,( (IF(OR(I269 = "", I269 &gt; DATEVALUE("3/31/2020")), DATEVALUE("3/31/2020"),I269) -G269)/ 31) *177.14),IF('2.Census &amp; Reference Benchmarks'!R269="",0,'2.Census &amp; Reference Benchmarks'!R269))</f>
        <v>0</v>
      </c>
      <c r="S269" s="488" t="str">
        <f>IFERROR(IF(AND( I269 &lt; '1. Summary for SBA'!$J$7,'1. Summary for SBA'!$J$7 &lt;&gt; ""),0,IF(K269 = "Yes", 0,IF(OR(R269= "", R269 + P269+N269 = 0),"",(M269+O269+Q269)/(R269+P269+N269)))),0)</f>
        <v/>
      </c>
      <c r="T269" s="488" t="str">
        <f t="shared" si="24"/>
        <v/>
      </c>
      <c r="U269" s="488" t="str">
        <f>IF(T269 = "", "",SUM('3.Weekly Hours &amp; Wage Activity'!AI269:BF269))</f>
        <v/>
      </c>
      <c r="V269" s="489" t="str">
        <f>IF(U269 = "", "",SUM(IF(COUNTIF('3.Weekly Hours &amp; Wage Activity'!J269:Q269, "&lt;&gt;FT") = 0, COLUMNS('3.Weekly Hours &amp; Wage Activity'!J269:AG269) * 40, '3.Weekly Hours &amp; Wage Activity'!J269:AG269)))</f>
        <v/>
      </c>
      <c r="W269" s="490" t="str">
        <f t="shared" si="25"/>
        <v/>
      </c>
      <c r="X269" s="553" t="str">
        <f t="shared" si="27"/>
        <v/>
      </c>
      <c r="Y269" s="491" t="str">
        <f t="shared" si="28"/>
        <v/>
      </c>
      <c r="Z269" s="490">
        <f t="shared" si="26"/>
        <v>0</v>
      </c>
      <c r="AA269" s="377">
        <f t="shared" si="29"/>
        <v>0</v>
      </c>
    </row>
    <row r="270" spans="2:27" x14ac:dyDescent="0.25">
      <c r="B270" s="56">
        <f>IF('3.Weekly Hours &amp; Wage Activity'!B270 &lt;&gt;"", '3.Weekly Hours &amp; Wage Activity'!B270,"")</f>
        <v>0</v>
      </c>
      <c r="C270" s="56">
        <f>IF('3.Weekly Hours &amp; Wage Activity'!C270 &lt;&gt;"", '3.Weekly Hours &amp; Wage Activity'!C270,"")</f>
        <v>0</v>
      </c>
      <c r="D270" s="57" t="str">
        <f>IF('3.Weekly Hours &amp; Wage Activity'!D270 &lt;&gt;"", '3.Weekly Hours &amp; Wage Activity'!D270,"")</f>
        <v/>
      </c>
      <c r="E270" s="56" t="str">
        <f>IF('3.Weekly Hours &amp; Wage Activity'!E270 &lt;&gt;"", '3.Weekly Hours &amp; Wage Activity'!E270,"")</f>
        <v/>
      </c>
      <c r="F270" s="353" t="str">
        <f>IF('3.Weekly Hours &amp; Wage Activity'!F270 &lt;&gt;"", '3.Weekly Hours &amp; Wage Activity'!F270,"")</f>
        <v/>
      </c>
      <c r="G270" s="58" t="str">
        <f>IF('3.Weekly Hours &amp; Wage Activity'!G270 &lt;&gt;"", '3.Weekly Hours &amp; Wage Activity'!G270,"")</f>
        <v/>
      </c>
      <c r="H270" s="58" t="str">
        <f>IF('2.Census &amp; Reference Benchmarks'!H270 = "", "", '2.Census &amp; Reference Benchmarks'!H270)</f>
        <v/>
      </c>
      <c r="I270" s="58" t="str">
        <f>IF('3.Weekly Hours &amp; Wage Activity'!H270 &lt;&gt;"", '3.Weekly Hours &amp; Wage Activity'!H270,"")</f>
        <v/>
      </c>
      <c r="J270" s="374" t="str">
        <f>IF('3.Weekly Hours &amp; Wage Activity'!I270 &lt;&gt;"", '3.Weekly Hours &amp; Wage Activity'!I270,"")</f>
        <v/>
      </c>
      <c r="K270" s="376" t="str">
        <f>IF('7.Safe Harbor Input Data &amp; Calc'!Q272 &lt;&gt; "", '7.Safe Harbor Input Data &amp; Calc'!Q272, "")</f>
        <v>No</v>
      </c>
      <c r="L270" s="59" t="str">
        <f>IF('2.Census &amp; Reference Benchmarks'!T270&lt;&gt; "",'2.Census &amp; Reference Benchmarks'!T270,"")</f>
        <v/>
      </c>
      <c r="M270" s="35">
        <f>IF('2.Census &amp; Reference Benchmarks'!M270 = "", 0,'2.Census &amp; Reference Benchmarks'!M270)</f>
        <v>0</v>
      </c>
      <c r="N270" s="366">
        <f>IF('5. Wage &amp; FTE Reductions'!BC270 = "", 0,'5. Wage &amp; FTE Reductions'!BC270)</f>
        <v>0</v>
      </c>
      <c r="O270" s="35">
        <f>IF('2.Census &amp; Reference Benchmarks'!P270 = "", 0,'2.Census &amp; Reference Benchmarks'!P270)</f>
        <v>0</v>
      </c>
      <c r="P270" s="367">
        <f>IF('5. Wage &amp; FTE Reductions'!BE270 = "", 0, '5. Wage &amp; FTE Reductions'!BE270)</f>
        <v>0</v>
      </c>
      <c r="Q270" s="60">
        <f>IF('2.Census &amp; Reference Benchmarks'!S270 = "", 0, '2.Census &amp; Reference Benchmarks'!S270)</f>
        <v>0</v>
      </c>
      <c r="R270" s="367">
        <f>IF('2.Census &amp; Reference Benchmarks'!Q270="FT",IF(OR(G270 &lt;= DATEVALUE("3/1/2020"), G270 = ""),177.14,( (IF(OR(I270 = "", I270 &gt; DATEVALUE("3/31/2020")), DATEVALUE("3/31/2020"),I270) -G270)/ 31) *177.14),IF('2.Census &amp; Reference Benchmarks'!R270="",0,'2.Census &amp; Reference Benchmarks'!R270))</f>
        <v>0</v>
      </c>
      <c r="S270" s="488" t="str">
        <f>IFERROR(IF(AND( I270 &lt; '1. Summary for SBA'!$J$7,'1. Summary for SBA'!$J$7 &lt;&gt; ""),0,IF(K270 = "Yes", 0,IF(OR(R270= "", R270 + P270+N270 = 0),"",(M270+O270+Q270)/(R270+P270+N270)))),0)</f>
        <v/>
      </c>
      <c r="T270" s="488" t="str">
        <f t="shared" si="24"/>
        <v/>
      </c>
      <c r="U270" s="488" t="str">
        <f>IF(T270 = "", "",SUM('3.Weekly Hours &amp; Wage Activity'!AI270:BF270))</f>
        <v/>
      </c>
      <c r="V270" s="489" t="str">
        <f>IF(U270 = "", "",SUM(IF(COUNTIF('3.Weekly Hours &amp; Wage Activity'!J270:Q270, "&lt;&gt;FT") = 0, COLUMNS('3.Weekly Hours &amp; Wage Activity'!J270:AG270) * 40, '3.Weekly Hours &amp; Wage Activity'!J270:AG270)))</f>
        <v/>
      </c>
      <c r="W270" s="490" t="str">
        <f t="shared" si="25"/>
        <v/>
      </c>
      <c r="X270" s="553" t="str">
        <f t="shared" si="27"/>
        <v/>
      </c>
      <c r="Y270" s="491" t="str">
        <f t="shared" si="28"/>
        <v/>
      </c>
      <c r="Z270" s="490">
        <f t="shared" si="26"/>
        <v>0</v>
      </c>
      <c r="AA270" s="377">
        <f t="shared" si="29"/>
        <v>0</v>
      </c>
    </row>
    <row r="271" spans="2:27" x14ac:dyDescent="0.25">
      <c r="B271" s="56">
        <f>IF('3.Weekly Hours &amp; Wage Activity'!B271 &lt;&gt;"", '3.Weekly Hours &amp; Wage Activity'!B271,"")</f>
        <v>0</v>
      </c>
      <c r="C271" s="56">
        <f>IF('3.Weekly Hours &amp; Wage Activity'!C271 &lt;&gt;"", '3.Weekly Hours &amp; Wage Activity'!C271,"")</f>
        <v>0</v>
      </c>
      <c r="D271" s="57" t="str">
        <f>IF('3.Weekly Hours &amp; Wage Activity'!D271 &lt;&gt;"", '3.Weekly Hours &amp; Wage Activity'!D271,"")</f>
        <v/>
      </c>
      <c r="E271" s="56" t="str">
        <f>IF('3.Weekly Hours &amp; Wage Activity'!E271 &lt;&gt;"", '3.Weekly Hours &amp; Wage Activity'!E271,"")</f>
        <v/>
      </c>
      <c r="F271" s="353" t="str">
        <f>IF('3.Weekly Hours &amp; Wage Activity'!F271 &lt;&gt;"", '3.Weekly Hours &amp; Wage Activity'!F271,"")</f>
        <v/>
      </c>
      <c r="G271" s="58" t="str">
        <f>IF('3.Weekly Hours &amp; Wage Activity'!G271 &lt;&gt;"", '3.Weekly Hours &amp; Wage Activity'!G271,"")</f>
        <v/>
      </c>
      <c r="H271" s="58" t="str">
        <f>IF('2.Census &amp; Reference Benchmarks'!H271 = "", "", '2.Census &amp; Reference Benchmarks'!H271)</f>
        <v/>
      </c>
      <c r="I271" s="58" t="str">
        <f>IF('3.Weekly Hours &amp; Wage Activity'!H271 &lt;&gt;"", '3.Weekly Hours &amp; Wage Activity'!H271,"")</f>
        <v/>
      </c>
      <c r="J271" s="374" t="str">
        <f>IF('3.Weekly Hours &amp; Wage Activity'!I271 &lt;&gt;"", '3.Weekly Hours &amp; Wage Activity'!I271,"")</f>
        <v/>
      </c>
      <c r="K271" s="376" t="str">
        <f>IF('7.Safe Harbor Input Data &amp; Calc'!Q273 &lt;&gt; "", '7.Safe Harbor Input Data &amp; Calc'!Q273, "")</f>
        <v>No</v>
      </c>
      <c r="L271" s="59" t="str">
        <f>IF('2.Census &amp; Reference Benchmarks'!T271&lt;&gt; "",'2.Census &amp; Reference Benchmarks'!T271,"")</f>
        <v/>
      </c>
      <c r="M271" s="35">
        <f>IF('2.Census &amp; Reference Benchmarks'!M271 = "", 0,'2.Census &amp; Reference Benchmarks'!M271)</f>
        <v>0</v>
      </c>
      <c r="N271" s="366">
        <f>IF('5. Wage &amp; FTE Reductions'!BC271 = "", 0,'5. Wage &amp; FTE Reductions'!BC271)</f>
        <v>0</v>
      </c>
      <c r="O271" s="35">
        <f>IF('2.Census &amp; Reference Benchmarks'!P271 = "", 0,'2.Census &amp; Reference Benchmarks'!P271)</f>
        <v>0</v>
      </c>
      <c r="P271" s="367">
        <f>IF('5. Wage &amp; FTE Reductions'!BE271 = "", 0, '5. Wage &amp; FTE Reductions'!BE271)</f>
        <v>0</v>
      </c>
      <c r="Q271" s="60">
        <f>IF('2.Census &amp; Reference Benchmarks'!S271 = "", 0, '2.Census &amp; Reference Benchmarks'!S271)</f>
        <v>0</v>
      </c>
      <c r="R271" s="367">
        <f>IF('2.Census &amp; Reference Benchmarks'!Q271="FT",IF(OR(G271 &lt;= DATEVALUE("3/1/2020"), G271 = ""),177.14,( (IF(OR(I271 = "", I271 &gt; DATEVALUE("3/31/2020")), DATEVALUE("3/31/2020"),I271) -G271)/ 31) *177.14),IF('2.Census &amp; Reference Benchmarks'!R271="",0,'2.Census &amp; Reference Benchmarks'!R271))</f>
        <v>0</v>
      </c>
      <c r="S271" s="488" t="str">
        <f>IFERROR(IF(AND( I271 &lt; '1. Summary for SBA'!$J$7,'1. Summary for SBA'!$J$7 &lt;&gt; ""),0,IF(K271 = "Yes", 0,IF(OR(R271= "", R271 + P271+N271 = 0),"",(M271+O271+Q271)/(R271+P271+N271)))),0)</f>
        <v/>
      </c>
      <c r="T271" s="488" t="str">
        <f t="shared" si="24"/>
        <v/>
      </c>
      <c r="U271" s="488" t="str">
        <f>IF(T271 = "", "",SUM('3.Weekly Hours &amp; Wage Activity'!AI271:BF271))</f>
        <v/>
      </c>
      <c r="V271" s="489" t="str">
        <f>IF(U271 = "", "",SUM(IF(COUNTIF('3.Weekly Hours &amp; Wage Activity'!J271:Q271, "&lt;&gt;FT") = 0, COLUMNS('3.Weekly Hours &amp; Wage Activity'!J271:AG271) * 40, '3.Weekly Hours &amp; Wage Activity'!J271:AG271)))</f>
        <v/>
      </c>
      <c r="W271" s="490" t="str">
        <f t="shared" si="25"/>
        <v/>
      </c>
      <c r="X271" s="553" t="str">
        <f t="shared" si="27"/>
        <v/>
      </c>
      <c r="Y271" s="491" t="str">
        <f t="shared" si="28"/>
        <v/>
      </c>
      <c r="Z271" s="490">
        <f t="shared" si="26"/>
        <v>0</v>
      </c>
      <c r="AA271" s="377">
        <f t="shared" si="29"/>
        <v>0</v>
      </c>
    </row>
    <row r="272" spans="2:27" x14ac:dyDescent="0.25">
      <c r="B272" s="56">
        <f>IF('3.Weekly Hours &amp; Wage Activity'!B272 &lt;&gt;"", '3.Weekly Hours &amp; Wage Activity'!B272,"")</f>
        <v>0</v>
      </c>
      <c r="C272" s="56">
        <f>IF('3.Weekly Hours &amp; Wage Activity'!C272 &lt;&gt;"", '3.Weekly Hours &amp; Wage Activity'!C272,"")</f>
        <v>0</v>
      </c>
      <c r="D272" s="57" t="str">
        <f>IF('3.Weekly Hours &amp; Wage Activity'!D272 &lt;&gt;"", '3.Weekly Hours &amp; Wage Activity'!D272,"")</f>
        <v/>
      </c>
      <c r="E272" s="56" t="str">
        <f>IF('3.Weekly Hours &amp; Wage Activity'!E272 &lt;&gt;"", '3.Weekly Hours &amp; Wage Activity'!E272,"")</f>
        <v/>
      </c>
      <c r="F272" s="353" t="str">
        <f>IF('3.Weekly Hours &amp; Wage Activity'!F272 &lt;&gt;"", '3.Weekly Hours &amp; Wage Activity'!F272,"")</f>
        <v/>
      </c>
      <c r="G272" s="58" t="str">
        <f>IF('3.Weekly Hours &amp; Wage Activity'!G272 &lt;&gt;"", '3.Weekly Hours &amp; Wage Activity'!G272,"")</f>
        <v/>
      </c>
      <c r="H272" s="58" t="str">
        <f>IF('2.Census &amp; Reference Benchmarks'!H272 = "", "", '2.Census &amp; Reference Benchmarks'!H272)</f>
        <v/>
      </c>
      <c r="I272" s="58" t="str">
        <f>IF('3.Weekly Hours &amp; Wage Activity'!H272 &lt;&gt;"", '3.Weekly Hours &amp; Wage Activity'!H272,"")</f>
        <v/>
      </c>
      <c r="J272" s="374" t="str">
        <f>IF('3.Weekly Hours &amp; Wage Activity'!I272 &lt;&gt;"", '3.Weekly Hours &amp; Wage Activity'!I272,"")</f>
        <v/>
      </c>
      <c r="K272" s="376" t="str">
        <f>IF('7.Safe Harbor Input Data &amp; Calc'!Q274 &lt;&gt; "", '7.Safe Harbor Input Data &amp; Calc'!Q274, "")</f>
        <v>No</v>
      </c>
      <c r="L272" s="59" t="str">
        <f>IF('2.Census &amp; Reference Benchmarks'!T272&lt;&gt; "",'2.Census &amp; Reference Benchmarks'!T272,"")</f>
        <v/>
      </c>
      <c r="M272" s="35">
        <f>IF('2.Census &amp; Reference Benchmarks'!M272 = "", 0,'2.Census &amp; Reference Benchmarks'!M272)</f>
        <v>0</v>
      </c>
      <c r="N272" s="366">
        <f>IF('5. Wage &amp; FTE Reductions'!BC272 = "", 0,'5. Wage &amp; FTE Reductions'!BC272)</f>
        <v>0</v>
      </c>
      <c r="O272" s="35">
        <f>IF('2.Census &amp; Reference Benchmarks'!P272 = "", 0,'2.Census &amp; Reference Benchmarks'!P272)</f>
        <v>0</v>
      </c>
      <c r="P272" s="367">
        <f>IF('5. Wage &amp; FTE Reductions'!BE272 = "", 0, '5. Wage &amp; FTE Reductions'!BE272)</f>
        <v>0</v>
      </c>
      <c r="Q272" s="60">
        <f>IF('2.Census &amp; Reference Benchmarks'!S272 = "", 0, '2.Census &amp; Reference Benchmarks'!S272)</f>
        <v>0</v>
      </c>
      <c r="R272" s="367">
        <f>IF('2.Census &amp; Reference Benchmarks'!Q272="FT",IF(OR(G272 &lt;= DATEVALUE("3/1/2020"), G272 = ""),177.14,( (IF(OR(I272 = "", I272 &gt; DATEVALUE("3/31/2020")), DATEVALUE("3/31/2020"),I272) -G272)/ 31) *177.14),IF('2.Census &amp; Reference Benchmarks'!R272="",0,'2.Census &amp; Reference Benchmarks'!R272))</f>
        <v>0</v>
      </c>
      <c r="S272" s="488" t="str">
        <f>IFERROR(IF(AND( I272 &lt; '1. Summary for SBA'!$J$7,'1. Summary for SBA'!$J$7 &lt;&gt; ""),0,IF(K272 = "Yes", 0,IF(OR(R272= "", R272 + P272+N272 = 0),"",(M272+O272+Q272)/(R272+P272+N272)))),0)</f>
        <v/>
      </c>
      <c r="T272" s="488" t="str">
        <f t="shared" si="24"/>
        <v/>
      </c>
      <c r="U272" s="488" t="str">
        <f>IF(T272 = "", "",SUM('3.Weekly Hours &amp; Wage Activity'!AI272:BF272))</f>
        <v/>
      </c>
      <c r="V272" s="489" t="str">
        <f>IF(U272 = "", "",SUM(IF(COUNTIF('3.Weekly Hours &amp; Wage Activity'!J272:Q272, "&lt;&gt;FT") = 0, COLUMNS('3.Weekly Hours &amp; Wage Activity'!J272:AG272) * 40, '3.Weekly Hours &amp; Wage Activity'!J272:AG272)))</f>
        <v/>
      </c>
      <c r="W272" s="490" t="str">
        <f t="shared" si="25"/>
        <v/>
      </c>
      <c r="X272" s="553" t="str">
        <f t="shared" si="27"/>
        <v/>
      </c>
      <c r="Y272" s="491" t="str">
        <f t="shared" si="28"/>
        <v/>
      </c>
      <c r="Z272" s="490">
        <f t="shared" si="26"/>
        <v>0</v>
      </c>
      <c r="AA272" s="377">
        <f t="shared" si="29"/>
        <v>0</v>
      </c>
    </row>
    <row r="273" spans="2:27" x14ac:dyDescent="0.25">
      <c r="B273" s="56">
        <f>IF('3.Weekly Hours &amp; Wage Activity'!B273 &lt;&gt;"", '3.Weekly Hours &amp; Wage Activity'!B273,"")</f>
        <v>0</v>
      </c>
      <c r="C273" s="56">
        <f>IF('3.Weekly Hours &amp; Wage Activity'!C273 &lt;&gt;"", '3.Weekly Hours &amp; Wage Activity'!C273,"")</f>
        <v>0</v>
      </c>
      <c r="D273" s="57" t="str">
        <f>IF('3.Weekly Hours &amp; Wage Activity'!D273 &lt;&gt;"", '3.Weekly Hours &amp; Wage Activity'!D273,"")</f>
        <v/>
      </c>
      <c r="E273" s="56" t="str">
        <f>IF('3.Weekly Hours &amp; Wage Activity'!E273 &lt;&gt;"", '3.Weekly Hours &amp; Wage Activity'!E273,"")</f>
        <v/>
      </c>
      <c r="F273" s="353" t="str">
        <f>IF('3.Weekly Hours &amp; Wage Activity'!F273 &lt;&gt;"", '3.Weekly Hours &amp; Wage Activity'!F273,"")</f>
        <v/>
      </c>
      <c r="G273" s="58" t="str">
        <f>IF('3.Weekly Hours &amp; Wage Activity'!G273 &lt;&gt;"", '3.Weekly Hours &amp; Wage Activity'!G273,"")</f>
        <v/>
      </c>
      <c r="H273" s="58" t="str">
        <f>IF('2.Census &amp; Reference Benchmarks'!H273 = "", "", '2.Census &amp; Reference Benchmarks'!H273)</f>
        <v/>
      </c>
      <c r="I273" s="58" t="str">
        <f>IF('3.Weekly Hours &amp; Wage Activity'!H273 &lt;&gt;"", '3.Weekly Hours &amp; Wage Activity'!H273,"")</f>
        <v/>
      </c>
      <c r="J273" s="374" t="str">
        <f>IF('3.Weekly Hours &amp; Wage Activity'!I273 &lt;&gt;"", '3.Weekly Hours &amp; Wage Activity'!I273,"")</f>
        <v/>
      </c>
      <c r="K273" s="376" t="str">
        <f>IF('7.Safe Harbor Input Data &amp; Calc'!Q275 &lt;&gt; "", '7.Safe Harbor Input Data &amp; Calc'!Q275, "")</f>
        <v>No</v>
      </c>
      <c r="L273" s="59" t="str">
        <f>IF('2.Census &amp; Reference Benchmarks'!T273&lt;&gt; "",'2.Census &amp; Reference Benchmarks'!T273,"")</f>
        <v/>
      </c>
      <c r="M273" s="35">
        <f>IF('2.Census &amp; Reference Benchmarks'!M273 = "", 0,'2.Census &amp; Reference Benchmarks'!M273)</f>
        <v>0</v>
      </c>
      <c r="N273" s="366">
        <f>IF('5. Wage &amp; FTE Reductions'!BC273 = "", 0,'5. Wage &amp; FTE Reductions'!BC273)</f>
        <v>0</v>
      </c>
      <c r="O273" s="35">
        <f>IF('2.Census &amp; Reference Benchmarks'!P273 = "", 0,'2.Census &amp; Reference Benchmarks'!P273)</f>
        <v>0</v>
      </c>
      <c r="P273" s="367">
        <f>IF('5. Wage &amp; FTE Reductions'!BE273 = "", 0, '5. Wage &amp; FTE Reductions'!BE273)</f>
        <v>0</v>
      </c>
      <c r="Q273" s="60">
        <f>IF('2.Census &amp; Reference Benchmarks'!S273 = "", 0, '2.Census &amp; Reference Benchmarks'!S273)</f>
        <v>0</v>
      </c>
      <c r="R273" s="367">
        <f>IF('2.Census &amp; Reference Benchmarks'!Q273="FT",IF(OR(G273 &lt;= DATEVALUE("3/1/2020"), G273 = ""),177.14,( (IF(OR(I273 = "", I273 &gt; DATEVALUE("3/31/2020")), DATEVALUE("3/31/2020"),I273) -G273)/ 31) *177.14),IF('2.Census &amp; Reference Benchmarks'!R273="",0,'2.Census &amp; Reference Benchmarks'!R273))</f>
        <v>0</v>
      </c>
      <c r="S273" s="488" t="str">
        <f>IFERROR(IF(AND( I273 &lt; '1. Summary for SBA'!$J$7,'1. Summary for SBA'!$J$7 &lt;&gt; ""),0,IF(K273 = "Yes", 0,IF(OR(R273= "", R273 + P273+N273 = 0),"",(M273+O273+Q273)/(R273+P273+N273)))),0)</f>
        <v/>
      </c>
      <c r="T273" s="488" t="str">
        <f t="shared" si="24"/>
        <v/>
      </c>
      <c r="U273" s="488" t="str">
        <f>IF(T273 = "", "",SUM('3.Weekly Hours &amp; Wage Activity'!AI273:BF273))</f>
        <v/>
      </c>
      <c r="V273" s="489" t="str">
        <f>IF(U273 = "", "",SUM(IF(COUNTIF('3.Weekly Hours &amp; Wage Activity'!J273:Q273, "&lt;&gt;FT") = 0, COLUMNS('3.Weekly Hours &amp; Wage Activity'!J273:AG273) * 40, '3.Weekly Hours &amp; Wage Activity'!J273:AG273)))</f>
        <v/>
      </c>
      <c r="W273" s="490" t="str">
        <f t="shared" si="25"/>
        <v/>
      </c>
      <c r="X273" s="553" t="str">
        <f t="shared" si="27"/>
        <v/>
      </c>
      <c r="Y273" s="491" t="str">
        <f t="shared" si="28"/>
        <v/>
      </c>
      <c r="Z273" s="490">
        <f t="shared" si="26"/>
        <v>0</v>
      </c>
      <c r="AA273" s="377">
        <f t="shared" si="29"/>
        <v>0</v>
      </c>
    </row>
    <row r="274" spans="2:27" x14ac:dyDescent="0.25">
      <c r="B274" s="56">
        <f>IF('3.Weekly Hours &amp; Wage Activity'!B274 &lt;&gt;"", '3.Weekly Hours &amp; Wage Activity'!B274,"")</f>
        <v>0</v>
      </c>
      <c r="C274" s="56">
        <f>IF('3.Weekly Hours &amp; Wage Activity'!C274 &lt;&gt;"", '3.Weekly Hours &amp; Wage Activity'!C274,"")</f>
        <v>0</v>
      </c>
      <c r="D274" s="57" t="str">
        <f>IF('3.Weekly Hours &amp; Wage Activity'!D274 &lt;&gt;"", '3.Weekly Hours &amp; Wage Activity'!D274,"")</f>
        <v/>
      </c>
      <c r="E274" s="56" t="str">
        <f>IF('3.Weekly Hours &amp; Wage Activity'!E274 &lt;&gt;"", '3.Weekly Hours &amp; Wage Activity'!E274,"")</f>
        <v/>
      </c>
      <c r="F274" s="353" t="str">
        <f>IF('3.Weekly Hours &amp; Wage Activity'!F274 &lt;&gt;"", '3.Weekly Hours &amp; Wage Activity'!F274,"")</f>
        <v/>
      </c>
      <c r="G274" s="58" t="str">
        <f>IF('3.Weekly Hours &amp; Wage Activity'!G274 &lt;&gt;"", '3.Weekly Hours &amp; Wage Activity'!G274,"")</f>
        <v/>
      </c>
      <c r="H274" s="58" t="str">
        <f>IF('2.Census &amp; Reference Benchmarks'!H274 = "", "", '2.Census &amp; Reference Benchmarks'!H274)</f>
        <v/>
      </c>
      <c r="I274" s="58" t="str">
        <f>IF('3.Weekly Hours &amp; Wage Activity'!H274 &lt;&gt;"", '3.Weekly Hours &amp; Wage Activity'!H274,"")</f>
        <v/>
      </c>
      <c r="J274" s="374" t="str">
        <f>IF('3.Weekly Hours &amp; Wage Activity'!I274 &lt;&gt;"", '3.Weekly Hours &amp; Wage Activity'!I274,"")</f>
        <v/>
      </c>
      <c r="K274" s="376" t="str">
        <f>IF('7.Safe Harbor Input Data &amp; Calc'!Q276 &lt;&gt; "", '7.Safe Harbor Input Data &amp; Calc'!Q276, "")</f>
        <v>No</v>
      </c>
      <c r="L274" s="59" t="str">
        <f>IF('2.Census &amp; Reference Benchmarks'!T274&lt;&gt; "",'2.Census &amp; Reference Benchmarks'!T274,"")</f>
        <v/>
      </c>
      <c r="M274" s="35">
        <f>IF('2.Census &amp; Reference Benchmarks'!M274 = "", 0,'2.Census &amp; Reference Benchmarks'!M274)</f>
        <v>0</v>
      </c>
      <c r="N274" s="366">
        <f>IF('5. Wage &amp; FTE Reductions'!BC274 = "", 0,'5. Wage &amp; FTE Reductions'!BC274)</f>
        <v>0</v>
      </c>
      <c r="O274" s="35">
        <f>IF('2.Census &amp; Reference Benchmarks'!P274 = "", 0,'2.Census &amp; Reference Benchmarks'!P274)</f>
        <v>0</v>
      </c>
      <c r="P274" s="367">
        <f>IF('5. Wage &amp; FTE Reductions'!BE274 = "", 0, '5. Wage &amp; FTE Reductions'!BE274)</f>
        <v>0</v>
      </c>
      <c r="Q274" s="60">
        <f>IF('2.Census &amp; Reference Benchmarks'!S274 = "", 0, '2.Census &amp; Reference Benchmarks'!S274)</f>
        <v>0</v>
      </c>
      <c r="R274" s="367">
        <f>IF('2.Census &amp; Reference Benchmarks'!Q274="FT",IF(OR(G274 &lt;= DATEVALUE("3/1/2020"), G274 = ""),177.14,( (IF(OR(I274 = "", I274 &gt; DATEVALUE("3/31/2020")), DATEVALUE("3/31/2020"),I274) -G274)/ 31) *177.14),IF('2.Census &amp; Reference Benchmarks'!R274="",0,'2.Census &amp; Reference Benchmarks'!R274))</f>
        <v>0</v>
      </c>
      <c r="S274" s="488" t="str">
        <f>IFERROR(IF(AND( I274 &lt; '1. Summary for SBA'!$J$7,'1. Summary for SBA'!$J$7 &lt;&gt; ""),0,IF(K274 = "Yes", 0,IF(OR(R274= "", R274 + P274+N274 = 0),"",(M274+O274+Q274)/(R274+P274+N274)))),0)</f>
        <v/>
      </c>
      <c r="T274" s="488" t="str">
        <f t="shared" si="24"/>
        <v/>
      </c>
      <c r="U274" s="488" t="str">
        <f>IF(T274 = "", "",SUM('3.Weekly Hours &amp; Wage Activity'!AI274:BF274))</f>
        <v/>
      </c>
      <c r="V274" s="489" t="str">
        <f>IF(U274 = "", "",SUM(IF(COUNTIF('3.Weekly Hours &amp; Wage Activity'!J274:Q274, "&lt;&gt;FT") = 0, COLUMNS('3.Weekly Hours &amp; Wage Activity'!J274:AG274) * 40, '3.Weekly Hours &amp; Wage Activity'!J274:AG274)))</f>
        <v/>
      </c>
      <c r="W274" s="490" t="str">
        <f t="shared" si="25"/>
        <v/>
      </c>
      <c r="X274" s="553" t="str">
        <f t="shared" si="27"/>
        <v/>
      </c>
      <c r="Y274" s="491" t="str">
        <f t="shared" si="28"/>
        <v/>
      </c>
      <c r="Z274" s="490">
        <f t="shared" si="26"/>
        <v>0</v>
      </c>
      <c r="AA274" s="377">
        <f t="shared" si="29"/>
        <v>0</v>
      </c>
    </row>
    <row r="275" spans="2:27" x14ac:dyDescent="0.25">
      <c r="B275" s="56">
        <f>IF('3.Weekly Hours &amp; Wage Activity'!B275 &lt;&gt;"", '3.Weekly Hours &amp; Wage Activity'!B275,"")</f>
        <v>0</v>
      </c>
      <c r="C275" s="56">
        <f>IF('3.Weekly Hours &amp; Wage Activity'!C275 &lt;&gt;"", '3.Weekly Hours &amp; Wage Activity'!C275,"")</f>
        <v>0</v>
      </c>
      <c r="D275" s="57" t="str">
        <f>IF('3.Weekly Hours &amp; Wage Activity'!D275 &lt;&gt;"", '3.Weekly Hours &amp; Wage Activity'!D275,"")</f>
        <v/>
      </c>
      <c r="E275" s="56" t="str">
        <f>IF('3.Weekly Hours &amp; Wage Activity'!E275 &lt;&gt;"", '3.Weekly Hours &amp; Wage Activity'!E275,"")</f>
        <v/>
      </c>
      <c r="F275" s="353" t="str">
        <f>IF('3.Weekly Hours &amp; Wage Activity'!F275 &lt;&gt;"", '3.Weekly Hours &amp; Wage Activity'!F275,"")</f>
        <v/>
      </c>
      <c r="G275" s="58" t="str">
        <f>IF('3.Weekly Hours &amp; Wage Activity'!G275 &lt;&gt;"", '3.Weekly Hours &amp; Wage Activity'!G275,"")</f>
        <v/>
      </c>
      <c r="H275" s="58" t="str">
        <f>IF('2.Census &amp; Reference Benchmarks'!H275 = "", "", '2.Census &amp; Reference Benchmarks'!H275)</f>
        <v/>
      </c>
      <c r="I275" s="58" t="str">
        <f>IF('3.Weekly Hours &amp; Wage Activity'!H275 &lt;&gt;"", '3.Weekly Hours &amp; Wage Activity'!H275,"")</f>
        <v/>
      </c>
      <c r="J275" s="374" t="str">
        <f>IF('3.Weekly Hours &amp; Wage Activity'!I275 &lt;&gt;"", '3.Weekly Hours &amp; Wage Activity'!I275,"")</f>
        <v/>
      </c>
      <c r="K275" s="376" t="str">
        <f>IF('7.Safe Harbor Input Data &amp; Calc'!Q277 &lt;&gt; "", '7.Safe Harbor Input Data &amp; Calc'!Q277, "")</f>
        <v>No</v>
      </c>
      <c r="L275" s="59" t="str">
        <f>IF('2.Census &amp; Reference Benchmarks'!T275&lt;&gt; "",'2.Census &amp; Reference Benchmarks'!T275,"")</f>
        <v/>
      </c>
      <c r="M275" s="35">
        <f>IF('2.Census &amp; Reference Benchmarks'!M275 = "", 0,'2.Census &amp; Reference Benchmarks'!M275)</f>
        <v>0</v>
      </c>
      <c r="N275" s="366">
        <f>IF('5. Wage &amp; FTE Reductions'!BC275 = "", 0,'5. Wage &amp; FTE Reductions'!BC275)</f>
        <v>0</v>
      </c>
      <c r="O275" s="35">
        <f>IF('2.Census &amp; Reference Benchmarks'!P275 = "", 0,'2.Census &amp; Reference Benchmarks'!P275)</f>
        <v>0</v>
      </c>
      <c r="P275" s="367">
        <f>IF('5. Wage &amp; FTE Reductions'!BE275 = "", 0, '5. Wage &amp; FTE Reductions'!BE275)</f>
        <v>0</v>
      </c>
      <c r="Q275" s="60">
        <f>IF('2.Census &amp; Reference Benchmarks'!S275 = "", 0, '2.Census &amp; Reference Benchmarks'!S275)</f>
        <v>0</v>
      </c>
      <c r="R275" s="367">
        <f>IF('2.Census &amp; Reference Benchmarks'!Q275="FT",IF(OR(G275 &lt;= DATEVALUE("3/1/2020"), G275 = ""),177.14,( (IF(OR(I275 = "", I275 &gt; DATEVALUE("3/31/2020")), DATEVALUE("3/31/2020"),I275) -G275)/ 31) *177.14),IF('2.Census &amp; Reference Benchmarks'!R275="",0,'2.Census &amp; Reference Benchmarks'!R275))</f>
        <v>0</v>
      </c>
      <c r="S275" s="488" t="str">
        <f>IFERROR(IF(AND( I275 &lt; '1. Summary for SBA'!$J$7,'1. Summary for SBA'!$J$7 &lt;&gt; ""),0,IF(K275 = "Yes", 0,IF(OR(R275= "", R275 + P275+N275 = 0),"",(M275+O275+Q275)/(R275+P275+N275)))),0)</f>
        <v/>
      </c>
      <c r="T275" s="488" t="str">
        <f t="shared" si="24"/>
        <v/>
      </c>
      <c r="U275" s="488" t="str">
        <f>IF(T275 = "", "",SUM('3.Weekly Hours &amp; Wage Activity'!AI275:BF275))</f>
        <v/>
      </c>
      <c r="V275" s="489" t="str">
        <f>IF(U275 = "", "",SUM(IF(COUNTIF('3.Weekly Hours &amp; Wage Activity'!J275:Q275, "&lt;&gt;FT") = 0, COLUMNS('3.Weekly Hours &amp; Wage Activity'!J275:AG275) * 40, '3.Weekly Hours &amp; Wage Activity'!J275:AG275)))</f>
        <v/>
      </c>
      <c r="W275" s="490" t="str">
        <f t="shared" si="25"/>
        <v/>
      </c>
      <c r="X275" s="553" t="str">
        <f t="shared" si="27"/>
        <v/>
      </c>
      <c r="Y275" s="491" t="str">
        <f t="shared" si="28"/>
        <v/>
      </c>
      <c r="Z275" s="490">
        <f t="shared" si="26"/>
        <v>0</v>
      </c>
      <c r="AA275" s="377">
        <f t="shared" si="29"/>
        <v>0</v>
      </c>
    </row>
    <row r="276" spans="2:27" x14ac:dyDescent="0.25">
      <c r="B276" s="56">
        <f>IF('3.Weekly Hours &amp; Wage Activity'!B276 &lt;&gt;"", '3.Weekly Hours &amp; Wage Activity'!B276,"")</f>
        <v>0</v>
      </c>
      <c r="C276" s="56">
        <f>IF('3.Weekly Hours &amp; Wage Activity'!C276 &lt;&gt;"", '3.Weekly Hours &amp; Wage Activity'!C276,"")</f>
        <v>0</v>
      </c>
      <c r="D276" s="57" t="str">
        <f>IF('3.Weekly Hours &amp; Wage Activity'!D276 &lt;&gt;"", '3.Weekly Hours &amp; Wage Activity'!D276,"")</f>
        <v/>
      </c>
      <c r="E276" s="56" t="str">
        <f>IF('3.Weekly Hours &amp; Wage Activity'!E276 &lt;&gt;"", '3.Weekly Hours &amp; Wage Activity'!E276,"")</f>
        <v/>
      </c>
      <c r="F276" s="353" t="str">
        <f>IF('3.Weekly Hours &amp; Wage Activity'!F276 &lt;&gt;"", '3.Weekly Hours &amp; Wage Activity'!F276,"")</f>
        <v/>
      </c>
      <c r="G276" s="58" t="str">
        <f>IF('3.Weekly Hours &amp; Wage Activity'!G276 &lt;&gt;"", '3.Weekly Hours &amp; Wage Activity'!G276,"")</f>
        <v/>
      </c>
      <c r="H276" s="58" t="str">
        <f>IF('2.Census &amp; Reference Benchmarks'!H276 = "", "", '2.Census &amp; Reference Benchmarks'!H276)</f>
        <v/>
      </c>
      <c r="I276" s="58" t="str">
        <f>IF('3.Weekly Hours &amp; Wage Activity'!H276 &lt;&gt;"", '3.Weekly Hours &amp; Wage Activity'!H276,"")</f>
        <v/>
      </c>
      <c r="J276" s="374" t="str">
        <f>IF('3.Weekly Hours &amp; Wage Activity'!I276 &lt;&gt;"", '3.Weekly Hours &amp; Wage Activity'!I276,"")</f>
        <v/>
      </c>
      <c r="K276" s="376" t="str">
        <f>IF('7.Safe Harbor Input Data &amp; Calc'!Q278 &lt;&gt; "", '7.Safe Harbor Input Data &amp; Calc'!Q278, "")</f>
        <v>No</v>
      </c>
      <c r="L276" s="59" t="str">
        <f>IF('2.Census &amp; Reference Benchmarks'!T276&lt;&gt; "",'2.Census &amp; Reference Benchmarks'!T276,"")</f>
        <v/>
      </c>
      <c r="M276" s="35">
        <f>IF('2.Census &amp; Reference Benchmarks'!M276 = "", 0,'2.Census &amp; Reference Benchmarks'!M276)</f>
        <v>0</v>
      </c>
      <c r="N276" s="366">
        <f>IF('5. Wage &amp; FTE Reductions'!BC276 = "", 0,'5. Wage &amp; FTE Reductions'!BC276)</f>
        <v>0</v>
      </c>
      <c r="O276" s="35">
        <f>IF('2.Census &amp; Reference Benchmarks'!P276 = "", 0,'2.Census &amp; Reference Benchmarks'!P276)</f>
        <v>0</v>
      </c>
      <c r="P276" s="367">
        <f>IF('5. Wage &amp; FTE Reductions'!BE276 = "", 0, '5. Wage &amp; FTE Reductions'!BE276)</f>
        <v>0</v>
      </c>
      <c r="Q276" s="60">
        <f>IF('2.Census &amp; Reference Benchmarks'!S276 = "", 0, '2.Census &amp; Reference Benchmarks'!S276)</f>
        <v>0</v>
      </c>
      <c r="R276" s="367">
        <f>IF('2.Census &amp; Reference Benchmarks'!Q276="FT",IF(OR(G276 &lt;= DATEVALUE("3/1/2020"), G276 = ""),177.14,( (IF(OR(I276 = "", I276 &gt; DATEVALUE("3/31/2020")), DATEVALUE("3/31/2020"),I276) -G276)/ 31) *177.14),IF('2.Census &amp; Reference Benchmarks'!R276="",0,'2.Census &amp; Reference Benchmarks'!R276))</f>
        <v>0</v>
      </c>
      <c r="S276" s="488" t="str">
        <f>IFERROR(IF(AND( I276 &lt; '1. Summary for SBA'!$J$7,'1. Summary for SBA'!$J$7 &lt;&gt; ""),0,IF(K276 = "Yes", 0,IF(OR(R276= "", R276 + P276+N276 = 0),"",(M276+O276+Q276)/(R276+P276+N276)))),0)</f>
        <v/>
      </c>
      <c r="T276" s="488" t="str">
        <f t="shared" si="24"/>
        <v/>
      </c>
      <c r="U276" s="488" t="str">
        <f>IF(T276 = "", "",SUM('3.Weekly Hours &amp; Wage Activity'!AI276:BF276))</f>
        <v/>
      </c>
      <c r="V276" s="489" t="str">
        <f>IF(U276 = "", "",SUM(IF(COUNTIF('3.Weekly Hours &amp; Wage Activity'!J276:Q276, "&lt;&gt;FT") = 0, COLUMNS('3.Weekly Hours &amp; Wage Activity'!J276:AG276) * 40, '3.Weekly Hours &amp; Wage Activity'!J276:AG276)))</f>
        <v/>
      </c>
      <c r="W276" s="490" t="str">
        <f t="shared" si="25"/>
        <v/>
      </c>
      <c r="X276" s="553" t="str">
        <f t="shared" si="27"/>
        <v/>
      </c>
      <c r="Y276" s="491" t="str">
        <f t="shared" si="28"/>
        <v/>
      </c>
      <c r="Z276" s="490">
        <f t="shared" si="26"/>
        <v>0</v>
      </c>
      <c r="AA276" s="377">
        <f t="shared" si="29"/>
        <v>0</v>
      </c>
    </row>
    <row r="277" spans="2:27" x14ac:dyDescent="0.25">
      <c r="B277" s="56">
        <f>IF('3.Weekly Hours &amp; Wage Activity'!B277 &lt;&gt;"", '3.Weekly Hours &amp; Wage Activity'!B277,"")</f>
        <v>0</v>
      </c>
      <c r="C277" s="56">
        <f>IF('3.Weekly Hours &amp; Wage Activity'!C277 &lt;&gt;"", '3.Weekly Hours &amp; Wage Activity'!C277,"")</f>
        <v>0</v>
      </c>
      <c r="D277" s="57" t="str">
        <f>IF('3.Weekly Hours &amp; Wage Activity'!D277 &lt;&gt;"", '3.Weekly Hours &amp; Wage Activity'!D277,"")</f>
        <v/>
      </c>
      <c r="E277" s="56" t="str">
        <f>IF('3.Weekly Hours &amp; Wage Activity'!E277 &lt;&gt;"", '3.Weekly Hours &amp; Wage Activity'!E277,"")</f>
        <v/>
      </c>
      <c r="F277" s="353" t="str">
        <f>IF('3.Weekly Hours &amp; Wage Activity'!F277 &lt;&gt;"", '3.Weekly Hours &amp; Wage Activity'!F277,"")</f>
        <v/>
      </c>
      <c r="G277" s="58" t="str">
        <f>IF('3.Weekly Hours &amp; Wage Activity'!G277 &lt;&gt;"", '3.Weekly Hours &amp; Wage Activity'!G277,"")</f>
        <v/>
      </c>
      <c r="H277" s="58" t="str">
        <f>IF('2.Census &amp; Reference Benchmarks'!H277 = "", "", '2.Census &amp; Reference Benchmarks'!H277)</f>
        <v/>
      </c>
      <c r="I277" s="58" t="str">
        <f>IF('3.Weekly Hours &amp; Wage Activity'!H277 &lt;&gt;"", '3.Weekly Hours &amp; Wage Activity'!H277,"")</f>
        <v/>
      </c>
      <c r="J277" s="374" t="str">
        <f>IF('3.Weekly Hours &amp; Wage Activity'!I277 &lt;&gt;"", '3.Weekly Hours &amp; Wage Activity'!I277,"")</f>
        <v/>
      </c>
      <c r="K277" s="376" t="str">
        <f>IF('7.Safe Harbor Input Data &amp; Calc'!Q279 &lt;&gt; "", '7.Safe Harbor Input Data &amp; Calc'!Q279, "")</f>
        <v>No</v>
      </c>
      <c r="L277" s="59" t="str">
        <f>IF('2.Census &amp; Reference Benchmarks'!T277&lt;&gt; "",'2.Census &amp; Reference Benchmarks'!T277,"")</f>
        <v/>
      </c>
      <c r="M277" s="35">
        <f>IF('2.Census &amp; Reference Benchmarks'!M277 = "", 0,'2.Census &amp; Reference Benchmarks'!M277)</f>
        <v>0</v>
      </c>
      <c r="N277" s="366">
        <f>IF('5. Wage &amp; FTE Reductions'!BC277 = "", 0,'5. Wage &amp; FTE Reductions'!BC277)</f>
        <v>0</v>
      </c>
      <c r="O277" s="35">
        <f>IF('2.Census &amp; Reference Benchmarks'!P277 = "", 0,'2.Census &amp; Reference Benchmarks'!P277)</f>
        <v>0</v>
      </c>
      <c r="P277" s="367">
        <f>IF('5. Wage &amp; FTE Reductions'!BE277 = "", 0, '5. Wage &amp; FTE Reductions'!BE277)</f>
        <v>0</v>
      </c>
      <c r="Q277" s="60">
        <f>IF('2.Census &amp; Reference Benchmarks'!S277 = "", 0, '2.Census &amp; Reference Benchmarks'!S277)</f>
        <v>0</v>
      </c>
      <c r="R277" s="367">
        <f>IF('2.Census &amp; Reference Benchmarks'!Q277="FT",IF(OR(G277 &lt;= DATEVALUE("3/1/2020"), G277 = ""),177.14,( (IF(OR(I277 = "", I277 &gt; DATEVALUE("3/31/2020")), DATEVALUE("3/31/2020"),I277) -G277)/ 31) *177.14),IF('2.Census &amp; Reference Benchmarks'!R277="",0,'2.Census &amp; Reference Benchmarks'!R277))</f>
        <v>0</v>
      </c>
      <c r="S277" s="488" t="str">
        <f>IFERROR(IF(AND( I277 &lt; '1. Summary for SBA'!$J$7,'1. Summary for SBA'!$J$7 &lt;&gt; ""),0,IF(K277 = "Yes", 0,IF(OR(R277= "", R277 + P277+N277 = 0),"",(M277+O277+Q277)/(R277+P277+N277)))),0)</f>
        <v/>
      </c>
      <c r="T277" s="488" t="str">
        <f t="shared" si="24"/>
        <v/>
      </c>
      <c r="U277" s="488" t="str">
        <f>IF(T277 = "", "",SUM('3.Weekly Hours &amp; Wage Activity'!AI277:BF277))</f>
        <v/>
      </c>
      <c r="V277" s="489" t="str">
        <f>IF(U277 = "", "",SUM(IF(COUNTIF('3.Weekly Hours &amp; Wage Activity'!J277:Q277, "&lt;&gt;FT") = 0, COLUMNS('3.Weekly Hours &amp; Wage Activity'!J277:AG277) * 40, '3.Weekly Hours &amp; Wage Activity'!J277:AG277)))</f>
        <v/>
      </c>
      <c r="W277" s="490" t="str">
        <f t="shared" si="25"/>
        <v/>
      </c>
      <c r="X277" s="553" t="str">
        <f t="shared" si="27"/>
        <v/>
      </c>
      <c r="Y277" s="491" t="str">
        <f t="shared" si="28"/>
        <v/>
      </c>
      <c r="Z277" s="490">
        <f t="shared" si="26"/>
        <v>0</v>
      </c>
      <c r="AA277" s="377">
        <f t="shared" si="29"/>
        <v>0</v>
      </c>
    </row>
    <row r="278" spans="2:27" x14ac:dyDescent="0.25">
      <c r="B278" s="56">
        <f>IF('3.Weekly Hours &amp; Wage Activity'!B278 &lt;&gt;"", '3.Weekly Hours &amp; Wage Activity'!B278,"")</f>
        <v>0</v>
      </c>
      <c r="C278" s="56">
        <f>IF('3.Weekly Hours &amp; Wage Activity'!C278 &lt;&gt;"", '3.Weekly Hours &amp; Wage Activity'!C278,"")</f>
        <v>0</v>
      </c>
      <c r="D278" s="57" t="str">
        <f>IF('3.Weekly Hours &amp; Wage Activity'!D278 &lt;&gt;"", '3.Weekly Hours &amp; Wage Activity'!D278,"")</f>
        <v/>
      </c>
      <c r="E278" s="56" t="str">
        <f>IF('3.Weekly Hours &amp; Wage Activity'!E278 &lt;&gt;"", '3.Weekly Hours &amp; Wage Activity'!E278,"")</f>
        <v/>
      </c>
      <c r="F278" s="353" t="str">
        <f>IF('3.Weekly Hours &amp; Wage Activity'!F278 &lt;&gt;"", '3.Weekly Hours &amp; Wage Activity'!F278,"")</f>
        <v/>
      </c>
      <c r="G278" s="58" t="str">
        <f>IF('3.Weekly Hours &amp; Wage Activity'!G278 &lt;&gt;"", '3.Weekly Hours &amp; Wage Activity'!G278,"")</f>
        <v/>
      </c>
      <c r="H278" s="58" t="str">
        <f>IF('2.Census &amp; Reference Benchmarks'!H278 = "", "", '2.Census &amp; Reference Benchmarks'!H278)</f>
        <v/>
      </c>
      <c r="I278" s="58" t="str">
        <f>IF('3.Weekly Hours &amp; Wage Activity'!H278 &lt;&gt;"", '3.Weekly Hours &amp; Wage Activity'!H278,"")</f>
        <v/>
      </c>
      <c r="J278" s="374" t="str">
        <f>IF('3.Weekly Hours &amp; Wage Activity'!I278 &lt;&gt;"", '3.Weekly Hours &amp; Wage Activity'!I278,"")</f>
        <v/>
      </c>
      <c r="K278" s="376" t="str">
        <f>IF('7.Safe Harbor Input Data &amp; Calc'!Q280 &lt;&gt; "", '7.Safe Harbor Input Data &amp; Calc'!Q280, "")</f>
        <v>No</v>
      </c>
      <c r="L278" s="59" t="str">
        <f>IF('2.Census &amp; Reference Benchmarks'!T278&lt;&gt; "",'2.Census &amp; Reference Benchmarks'!T278,"")</f>
        <v/>
      </c>
      <c r="M278" s="35">
        <f>IF('2.Census &amp; Reference Benchmarks'!M278 = "", 0,'2.Census &amp; Reference Benchmarks'!M278)</f>
        <v>0</v>
      </c>
      <c r="N278" s="366">
        <f>IF('5. Wage &amp; FTE Reductions'!BC278 = "", 0,'5. Wage &amp; FTE Reductions'!BC278)</f>
        <v>0</v>
      </c>
      <c r="O278" s="35">
        <f>IF('2.Census &amp; Reference Benchmarks'!P278 = "", 0,'2.Census &amp; Reference Benchmarks'!P278)</f>
        <v>0</v>
      </c>
      <c r="P278" s="367">
        <f>IF('5. Wage &amp; FTE Reductions'!BE278 = "", 0, '5. Wage &amp; FTE Reductions'!BE278)</f>
        <v>0</v>
      </c>
      <c r="Q278" s="60">
        <f>IF('2.Census &amp; Reference Benchmarks'!S278 = "", 0, '2.Census &amp; Reference Benchmarks'!S278)</f>
        <v>0</v>
      </c>
      <c r="R278" s="367">
        <f>IF('2.Census &amp; Reference Benchmarks'!Q278="FT",IF(OR(G278 &lt;= DATEVALUE("3/1/2020"), G278 = ""),177.14,( (IF(OR(I278 = "", I278 &gt; DATEVALUE("3/31/2020")), DATEVALUE("3/31/2020"),I278) -G278)/ 31) *177.14),IF('2.Census &amp; Reference Benchmarks'!R278="",0,'2.Census &amp; Reference Benchmarks'!R278))</f>
        <v>0</v>
      </c>
      <c r="S278" s="488" t="str">
        <f>IFERROR(IF(AND( I278 &lt; '1. Summary for SBA'!$J$7,'1. Summary for SBA'!$J$7 &lt;&gt; ""),0,IF(K278 = "Yes", 0,IF(OR(R278= "", R278 + P278+N278 = 0),"",(M278+O278+Q278)/(R278+P278+N278)))),0)</f>
        <v/>
      </c>
      <c r="T278" s="488" t="str">
        <f t="shared" si="24"/>
        <v/>
      </c>
      <c r="U278" s="488" t="str">
        <f>IF(T278 = "", "",SUM('3.Weekly Hours &amp; Wage Activity'!AI278:BF278))</f>
        <v/>
      </c>
      <c r="V278" s="489" t="str">
        <f>IF(U278 = "", "",SUM(IF(COUNTIF('3.Weekly Hours &amp; Wage Activity'!J278:Q278, "&lt;&gt;FT") = 0, COLUMNS('3.Weekly Hours &amp; Wage Activity'!J278:AG278) * 40, '3.Weekly Hours &amp; Wage Activity'!J278:AG278)))</f>
        <v/>
      </c>
      <c r="W278" s="490" t="str">
        <f t="shared" si="25"/>
        <v/>
      </c>
      <c r="X278" s="553" t="str">
        <f t="shared" si="27"/>
        <v/>
      </c>
      <c r="Y278" s="491" t="str">
        <f t="shared" si="28"/>
        <v/>
      </c>
      <c r="Z278" s="490">
        <f t="shared" si="26"/>
        <v>0</v>
      </c>
      <c r="AA278" s="377">
        <f t="shared" si="29"/>
        <v>0</v>
      </c>
    </row>
    <row r="279" spans="2:27" x14ac:dyDescent="0.25">
      <c r="B279" s="56">
        <f>IF('3.Weekly Hours &amp; Wage Activity'!B279 &lt;&gt;"", '3.Weekly Hours &amp; Wage Activity'!B279,"")</f>
        <v>0</v>
      </c>
      <c r="C279" s="56">
        <f>IF('3.Weekly Hours &amp; Wage Activity'!C279 &lt;&gt;"", '3.Weekly Hours &amp; Wage Activity'!C279,"")</f>
        <v>0</v>
      </c>
      <c r="D279" s="57" t="str">
        <f>IF('3.Weekly Hours &amp; Wage Activity'!D279 &lt;&gt;"", '3.Weekly Hours &amp; Wage Activity'!D279,"")</f>
        <v/>
      </c>
      <c r="E279" s="56" t="str">
        <f>IF('3.Weekly Hours &amp; Wage Activity'!E279 &lt;&gt;"", '3.Weekly Hours &amp; Wage Activity'!E279,"")</f>
        <v/>
      </c>
      <c r="F279" s="353" t="str">
        <f>IF('3.Weekly Hours &amp; Wage Activity'!F279 &lt;&gt;"", '3.Weekly Hours &amp; Wage Activity'!F279,"")</f>
        <v/>
      </c>
      <c r="G279" s="58" t="str">
        <f>IF('3.Weekly Hours &amp; Wage Activity'!G279 &lt;&gt;"", '3.Weekly Hours &amp; Wage Activity'!G279,"")</f>
        <v/>
      </c>
      <c r="H279" s="58" t="str">
        <f>IF('2.Census &amp; Reference Benchmarks'!H279 = "", "", '2.Census &amp; Reference Benchmarks'!H279)</f>
        <v/>
      </c>
      <c r="I279" s="58" t="str">
        <f>IF('3.Weekly Hours &amp; Wage Activity'!H279 &lt;&gt;"", '3.Weekly Hours &amp; Wage Activity'!H279,"")</f>
        <v/>
      </c>
      <c r="J279" s="374" t="str">
        <f>IF('3.Weekly Hours &amp; Wage Activity'!I279 &lt;&gt;"", '3.Weekly Hours &amp; Wage Activity'!I279,"")</f>
        <v/>
      </c>
      <c r="K279" s="376" t="str">
        <f>IF('7.Safe Harbor Input Data &amp; Calc'!Q281 &lt;&gt; "", '7.Safe Harbor Input Data &amp; Calc'!Q281, "")</f>
        <v>No</v>
      </c>
      <c r="L279" s="59" t="str">
        <f>IF('2.Census &amp; Reference Benchmarks'!T279&lt;&gt; "",'2.Census &amp; Reference Benchmarks'!T279,"")</f>
        <v/>
      </c>
      <c r="M279" s="35">
        <f>IF('2.Census &amp; Reference Benchmarks'!M279 = "", 0,'2.Census &amp; Reference Benchmarks'!M279)</f>
        <v>0</v>
      </c>
      <c r="N279" s="366">
        <f>IF('5. Wage &amp; FTE Reductions'!BC279 = "", 0,'5. Wage &amp; FTE Reductions'!BC279)</f>
        <v>0</v>
      </c>
      <c r="O279" s="35">
        <f>IF('2.Census &amp; Reference Benchmarks'!P279 = "", 0,'2.Census &amp; Reference Benchmarks'!P279)</f>
        <v>0</v>
      </c>
      <c r="P279" s="367">
        <f>IF('5. Wage &amp; FTE Reductions'!BE279 = "", 0, '5. Wage &amp; FTE Reductions'!BE279)</f>
        <v>0</v>
      </c>
      <c r="Q279" s="60">
        <f>IF('2.Census &amp; Reference Benchmarks'!S279 = "", 0, '2.Census &amp; Reference Benchmarks'!S279)</f>
        <v>0</v>
      </c>
      <c r="R279" s="367">
        <f>IF('2.Census &amp; Reference Benchmarks'!Q279="FT",IF(OR(G279 &lt;= DATEVALUE("3/1/2020"), G279 = ""),177.14,( (IF(OR(I279 = "", I279 &gt; DATEVALUE("3/31/2020")), DATEVALUE("3/31/2020"),I279) -G279)/ 31) *177.14),IF('2.Census &amp; Reference Benchmarks'!R279="",0,'2.Census &amp; Reference Benchmarks'!R279))</f>
        <v>0</v>
      </c>
      <c r="S279" s="488" t="str">
        <f>IFERROR(IF(AND( I279 &lt; '1. Summary for SBA'!$J$7,'1. Summary for SBA'!$J$7 &lt;&gt; ""),0,IF(K279 = "Yes", 0,IF(OR(R279= "", R279 + P279+N279 = 0),"",(M279+O279+Q279)/(R279+P279+N279)))),0)</f>
        <v/>
      </c>
      <c r="T279" s="488" t="str">
        <f t="shared" si="24"/>
        <v/>
      </c>
      <c r="U279" s="488" t="str">
        <f>IF(T279 = "", "",SUM('3.Weekly Hours &amp; Wage Activity'!AI279:BF279))</f>
        <v/>
      </c>
      <c r="V279" s="489" t="str">
        <f>IF(U279 = "", "",SUM(IF(COUNTIF('3.Weekly Hours &amp; Wage Activity'!J279:Q279, "&lt;&gt;FT") = 0, COLUMNS('3.Weekly Hours &amp; Wage Activity'!J279:AG279) * 40, '3.Weekly Hours &amp; Wage Activity'!J279:AG279)))</f>
        <v/>
      </c>
      <c r="W279" s="490" t="str">
        <f t="shared" si="25"/>
        <v/>
      </c>
      <c r="X279" s="553" t="str">
        <f t="shared" si="27"/>
        <v/>
      </c>
      <c r="Y279" s="491" t="str">
        <f t="shared" si="28"/>
        <v/>
      </c>
      <c r="Z279" s="490">
        <f t="shared" si="26"/>
        <v>0</v>
      </c>
      <c r="AA279" s="377">
        <f t="shared" si="29"/>
        <v>0</v>
      </c>
    </row>
    <row r="280" spans="2:27" x14ac:dyDescent="0.25">
      <c r="B280" s="56">
        <f>IF('3.Weekly Hours &amp; Wage Activity'!B280 &lt;&gt;"", '3.Weekly Hours &amp; Wage Activity'!B280,"")</f>
        <v>0</v>
      </c>
      <c r="C280" s="56">
        <f>IF('3.Weekly Hours &amp; Wage Activity'!C280 &lt;&gt;"", '3.Weekly Hours &amp; Wage Activity'!C280,"")</f>
        <v>0</v>
      </c>
      <c r="D280" s="57" t="str">
        <f>IF('3.Weekly Hours &amp; Wage Activity'!D280 &lt;&gt;"", '3.Weekly Hours &amp; Wage Activity'!D280,"")</f>
        <v/>
      </c>
      <c r="E280" s="56" t="str">
        <f>IF('3.Weekly Hours &amp; Wage Activity'!E280 &lt;&gt;"", '3.Weekly Hours &amp; Wage Activity'!E280,"")</f>
        <v/>
      </c>
      <c r="F280" s="353" t="str">
        <f>IF('3.Weekly Hours &amp; Wage Activity'!F280 &lt;&gt;"", '3.Weekly Hours &amp; Wage Activity'!F280,"")</f>
        <v/>
      </c>
      <c r="G280" s="58" t="str">
        <f>IF('3.Weekly Hours &amp; Wage Activity'!G280 &lt;&gt;"", '3.Weekly Hours &amp; Wage Activity'!G280,"")</f>
        <v/>
      </c>
      <c r="H280" s="58" t="str">
        <f>IF('2.Census &amp; Reference Benchmarks'!H280 = "", "", '2.Census &amp; Reference Benchmarks'!H280)</f>
        <v/>
      </c>
      <c r="I280" s="58" t="str">
        <f>IF('3.Weekly Hours &amp; Wage Activity'!H280 &lt;&gt;"", '3.Weekly Hours &amp; Wage Activity'!H280,"")</f>
        <v/>
      </c>
      <c r="J280" s="374" t="str">
        <f>IF('3.Weekly Hours &amp; Wage Activity'!I280 &lt;&gt;"", '3.Weekly Hours &amp; Wage Activity'!I280,"")</f>
        <v/>
      </c>
      <c r="K280" s="376" t="str">
        <f>IF('7.Safe Harbor Input Data &amp; Calc'!Q282 &lt;&gt; "", '7.Safe Harbor Input Data &amp; Calc'!Q282, "")</f>
        <v>No</v>
      </c>
      <c r="L280" s="59" t="str">
        <f>IF('2.Census &amp; Reference Benchmarks'!T280&lt;&gt; "",'2.Census &amp; Reference Benchmarks'!T280,"")</f>
        <v/>
      </c>
      <c r="M280" s="35">
        <f>IF('2.Census &amp; Reference Benchmarks'!M280 = "", 0,'2.Census &amp; Reference Benchmarks'!M280)</f>
        <v>0</v>
      </c>
      <c r="N280" s="366">
        <f>IF('5. Wage &amp; FTE Reductions'!BC280 = "", 0,'5. Wage &amp; FTE Reductions'!BC280)</f>
        <v>0</v>
      </c>
      <c r="O280" s="35">
        <f>IF('2.Census &amp; Reference Benchmarks'!P280 = "", 0,'2.Census &amp; Reference Benchmarks'!P280)</f>
        <v>0</v>
      </c>
      <c r="P280" s="367">
        <f>IF('5. Wage &amp; FTE Reductions'!BE280 = "", 0, '5. Wage &amp; FTE Reductions'!BE280)</f>
        <v>0</v>
      </c>
      <c r="Q280" s="60">
        <f>IF('2.Census &amp; Reference Benchmarks'!S280 = "", 0, '2.Census &amp; Reference Benchmarks'!S280)</f>
        <v>0</v>
      </c>
      <c r="R280" s="367">
        <f>IF('2.Census &amp; Reference Benchmarks'!Q280="FT",IF(OR(G280 &lt;= DATEVALUE("3/1/2020"), G280 = ""),177.14,( (IF(OR(I280 = "", I280 &gt; DATEVALUE("3/31/2020")), DATEVALUE("3/31/2020"),I280) -G280)/ 31) *177.14),IF('2.Census &amp; Reference Benchmarks'!R280="",0,'2.Census &amp; Reference Benchmarks'!R280))</f>
        <v>0</v>
      </c>
      <c r="S280" s="488" t="str">
        <f>IFERROR(IF(AND( I280 &lt; '1. Summary for SBA'!$J$7,'1. Summary for SBA'!$J$7 &lt;&gt; ""),0,IF(K280 = "Yes", 0,IF(OR(R280= "", R280 + P280+N280 = 0),"",(M280+O280+Q280)/(R280+P280+N280)))),0)</f>
        <v/>
      </c>
      <c r="T280" s="488" t="str">
        <f t="shared" si="24"/>
        <v/>
      </c>
      <c r="U280" s="488" t="str">
        <f>IF(T280 = "", "",SUM('3.Weekly Hours &amp; Wage Activity'!AI280:BF280))</f>
        <v/>
      </c>
      <c r="V280" s="489" t="str">
        <f>IF(U280 = "", "",SUM(IF(COUNTIF('3.Weekly Hours &amp; Wage Activity'!J280:Q280, "&lt;&gt;FT") = 0, COLUMNS('3.Weekly Hours &amp; Wage Activity'!J280:AG280) * 40, '3.Weekly Hours &amp; Wage Activity'!J280:AG280)))</f>
        <v/>
      </c>
      <c r="W280" s="490" t="str">
        <f t="shared" si="25"/>
        <v/>
      </c>
      <c r="X280" s="553" t="str">
        <f t="shared" si="27"/>
        <v/>
      </c>
      <c r="Y280" s="491" t="str">
        <f t="shared" si="28"/>
        <v/>
      </c>
      <c r="Z280" s="490">
        <f t="shared" si="26"/>
        <v>0</v>
      </c>
      <c r="AA280" s="377">
        <f t="shared" si="29"/>
        <v>0</v>
      </c>
    </row>
    <row r="281" spans="2:27" x14ac:dyDescent="0.25">
      <c r="B281" s="56">
        <f>IF('3.Weekly Hours &amp; Wage Activity'!B281 &lt;&gt;"", '3.Weekly Hours &amp; Wage Activity'!B281,"")</f>
        <v>0</v>
      </c>
      <c r="C281" s="56">
        <f>IF('3.Weekly Hours &amp; Wage Activity'!C281 &lt;&gt;"", '3.Weekly Hours &amp; Wage Activity'!C281,"")</f>
        <v>0</v>
      </c>
      <c r="D281" s="57" t="str">
        <f>IF('3.Weekly Hours &amp; Wage Activity'!D281 &lt;&gt;"", '3.Weekly Hours &amp; Wage Activity'!D281,"")</f>
        <v/>
      </c>
      <c r="E281" s="56" t="str">
        <f>IF('3.Weekly Hours &amp; Wage Activity'!E281 &lt;&gt;"", '3.Weekly Hours &amp; Wage Activity'!E281,"")</f>
        <v/>
      </c>
      <c r="F281" s="353" t="str">
        <f>IF('3.Weekly Hours &amp; Wage Activity'!F281 &lt;&gt;"", '3.Weekly Hours &amp; Wage Activity'!F281,"")</f>
        <v/>
      </c>
      <c r="G281" s="58" t="str">
        <f>IF('3.Weekly Hours &amp; Wage Activity'!G281 &lt;&gt;"", '3.Weekly Hours &amp; Wage Activity'!G281,"")</f>
        <v/>
      </c>
      <c r="H281" s="58" t="str">
        <f>IF('2.Census &amp; Reference Benchmarks'!H281 = "", "", '2.Census &amp; Reference Benchmarks'!H281)</f>
        <v/>
      </c>
      <c r="I281" s="58" t="str">
        <f>IF('3.Weekly Hours &amp; Wage Activity'!H281 &lt;&gt;"", '3.Weekly Hours &amp; Wage Activity'!H281,"")</f>
        <v/>
      </c>
      <c r="J281" s="374" t="str">
        <f>IF('3.Weekly Hours &amp; Wage Activity'!I281 &lt;&gt;"", '3.Weekly Hours &amp; Wage Activity'!I281,"")</f>
        <v/>
      </c>
      <c r="K281" s="376" t="str">
        <f>IF('7.Safe Harbor Input Data &amp; Calc'!Q283 &lt;&gt; "", '7.Safe Harbor Input Data &amp; Calc'!Q283, "")</f>
        <v>No</v>
      </c>
      <c r="L281" s="59" t="str">
        <f>IF('2.Census &amp; Reference Benchmarks'!T281&lt;&gt; "",'2.Census &amp; Reference Benchmarks'!T281,"")</f>
        <v/>
      </c>
      <c r="M281" s="35">
        <f>IF('2.Census &amp; Reference Benchmarks'!M281 = "", 0,'2.Census &amp; Reference Benchmarks'!M281)</f>
        <v>0</v>
      </c>
      <c r="N281" s="366">
        <f>IF('5. Wage &amp; FTE Reductions'!BC281 = "", 0,'5. Wage &amp; FTE Reductions'!BC281)</f>
        <v>0</v>
      </c>
      <c r="O281" s="35">
        <f>IF('2.Census &amp; Reference Benchmarks'!P281 = "", 0,'2.Census &amp; Reference Benchmarks'!P281)</f>
        <v>0</v>
      </c>
      <c r="P281" s="367">
        <f>IF('5. Wage &amp; FTE Reductions'!BE281 = "", 0, '5. Wage &amp; FTE Reductions'!BE281)</f>
        <v>0</v>
      </c>
      <c r="Q281" s="60">
        <f>IF('2.Census &amp; Reference Benchmarks'!S281 = "", 0, '2.Census &amp; Reference Benchmarks'!S281)</f>
        <v>0</v>
      </c>
      <c r="R281" s="367">
        <f>IF('2.Census &amp; Reference Benchmarks'!Q281="FT",IF(OR(G281 &lt;= DATEVALUE("3/1/2020"), G281 = ""),177.14,( (IF(OR(I281 = "", I281 &gt; DATEVALUE("3/31/2020")), DATEVALUE("3/31/2020"),I281) -G281)/ 31) *177.14),IF('2.Census &amp; Reference Benchmarks'!R281="",0,'2.Census &amp; Reference Benchmarks'!R281))</f>
        <v>0</v>
      </c>
      <c r="S281" s="488" t="str">
        <f>IFERROR(IF(AND( I281 &lt; '1. Summary for SBA'!$J$7,'1. Summary for SBA'!$J$7 &lt;&gt; ""),0,IF(K281 = "Yes", 0,IF(OR(R281= "", R281 + P281+N281 = 0),"",(M281+O281+Q281)/(R281+P281+N281)))),0)</f>
        <v/>
      </c>
      <c r="T281" s="488" t="str">
        <f t="shared" si="24"/>
        <v/>
      </c>
      <c r="U281" s="488" t="str">
        <f>IF(T281 = "", "",SUM('3.Weekly Hours &amp; Wage Activity'!AI281:BF281))</f>
        <v/>
      </c>
      <c r="V281" s="489" t="str">
        <f>IF(U281 = "", "",SUM(IF(COUNTIF('3.Weekly Hours &amp; Wage Activity'!J281:Q281, "&lt;&gt;FT") = 0, COLUMNS('3.Weekly Hours &amp; Wage Activity'!J281:AG281) * 40, '3.Weekly Hours &amp; Wage Activity'!J281:AG281)))</f>
        <v/>
      </c>
      <c r="W281" s="490" t="str">
        <f t="shared" si="25"/>
        <v/>
      </c>
      <c r="X281" s="553" t="str">
        <f t="shared" si="27"/>
        <v/>
      </c>
      <c r="Y281" s="491" t="str">
        <f t="shared" si="28"/>
        <v/>
      </c>
      <c r="Z281" s="490">
        <f t="shared" si="26"/>
        <v>0</v>
      </c>
      <c r="AA281" s="377">
        <f t="shared" si="29"/>
        <v>0</v>
      </c>
    </row>
    <row r="282" spans="2:27" x14ac:dyDescent="0.25">
      <c r="B282" s="56">
        <f>IF('3.Weekly Hours &amp; Wage Activity'!B282 &lt;&gt;"", '3.Weekly Hours &amp; Wage Activity'!B282,"")</f>
        <v>0</v>
      </c>
      <c r="C282" s="56">
        <f>IF('3.Weekly Hours &amp; Wage Activity'!C282 &lt;&gt;"", '3.Weekly Hours &amp; Wage Activity'!C282,"")</f>
        <v>0</v>
      </c>
      <c r="D282" s="57" t="str">
        <f>IF('3.Weekly Hours &amp; Wage Activity'!D282 &lt;&gt;"", '3.Weekly Hours &amp; Wage Activity'!D282,"")</f>
        <v/>
      </c>
      <c r="E282" s="56" t="str">
        <f>IF('3.Weekly Hours &amp; Wage Activity'!E282 &lt;&gt;"", '3.Weekly Hours &amp; Wage Activity'!E282,"")</f>
        <v/>
      </c>
      <c r="F282" s="353" t="str">
        <f>IF('3.Weekly Hours &amp; Wage Activity'!F282 &lt;&gt;"", '3.Weekly Hours &amp; Wage Activity'!F282,"")</f>
        <v/>
      </c>
      <c r="G282" s="58" t="str">
        <f>IF('3.Weekly Hours &amp; Wage Activity'!G282 &lt;&gt;"", '3.Weekly Hours &amp; Wage Activity'!G282,"")</f>
        <v/>
      </c>
      <c r="H282" s="58" t="str">
        <f>IF('2.Census &amp; Reference Benchmarks'!H282 = "", "", '2.Census &amp; Reference Benchmarks'!H282)</f>
        <v/>
      </c>
      <c r="I282" s="58" t="str">
        <f>IF('3.Weekly Hours &amp; Wage Activity'!H282 &lt;&gt;"", '3.Weekly Hours &amp; Wage Activity'!H282,"")</f>
        <v/>
      </c>
      <c r="J282" s="374" t="str">
        <f>IF('3.Weekly Hours &amp; Wage Activity'!I282 &lt;&gt;"", '3.Weekly Hours &amp; Wage Activity'!I282,"")</f>
        <v/>
      </c>
      <c r="K282" s="376" t="str">
        <f>IF('7.Safe Harbor Input Data &amp; Calc'!Q284 &lt;&gt; "", '7.Safe Harbor Input Data &amp; Calc'!Q284, "")</f>
        <v>No</v>
      </c>
      <c r="L282" s="59" t="str">
        <f>IF('2.Census &amp; Reference Benchmarks'!T282&lt;&gt; "",'2.Census &amp; Reference Benchmarks'!T282,"")</f>
        <v/>
      </c>
      <c r="M282" s="35">
        <f>IF('2.Census &amp; Reference Benchmarks'!M282 = "", 0,'2.Census &amp; Reference Benchmarks'!M282)</f>
        <v>0</v>
      </c>
      <c r="N282" s="366">
        <f>IF('5. Wage &amp; FTE Reductions'!BC282 = "", 0,'5. Wage &amp; FTE Reductions'!BC282)</f>
        <v>0</v>
      </c>
      <c r="O282" s="35">
        <f>IF('2.Census &amp; Reference Benchmarks'!P282 = "", 0,'2.Census &amp; Reference Benchmarks'!P282)</f>
        <v>0</v>
      </c>
      <c r="P282" s="367">
        <f>IF('5. Wage &amp; FTE Reductions'!BE282 = "", 0, '5. Wage &amp; FTE Reductions'!BE282)</f>
        <v>0</v>
      </c>
      <c r="Q282" s="60">
        <f>IF('2.Census &amp; Reference Benchmarks'!S282 = "", 0, '2.Census &amp; Reference Benchmarks'!S282)</f>
        <v>0</v>
      </c>
      <c r="R282" s="367">
        <f>IF('2.Census &amp; Reference Benchmarks'!Q282="FT",IF(OR(G282 &lt;= DATEVALUE("3/1/2020"), G282 = ""),177.14,( (IF(OR(I282 = "", I282 &gt; DATEVALUE("3/31/2020")), DATEVALUE("3/31/2020"),I282) -G282)/ 31) *177.14),IF('2.Census &amp; Reference Benchmarks'!R282="",0,'2.Census &amp; Reference Benchmarks'!R282))</f>
        <v>0</v>
      </c>
      <c r="S282" s="488" t="str">
        <f>IFERROR(IF(AND( I282 &lt; '1. Summary for SBA'!$J$7,'1. Summary for SBA'!$J$7 &lt;&gt; ""),0,IF(K282 = "Yes", 0,IF(OR(R282= "", R282 + P282+N282 = 0),"",(M282+O282+Q282)/(R282+P282+N282)))),0)</f>
        <v/>
      </c>
      <c r="T282" s="488" t="str">
        <f t="shared" si="24"/>
        <v/>
      </c>
      <c r="U282" s="488" t="str">
        <f>IF(T282 = "", "",SUM('3.Weekly Hours &amp; Wage Activity'!AI282:BF282))</f>
        <v/>
      </c>
      <c r="V282" s="489" t="str">
        <f>IF(U282 = "", "",SUM(IF(COUNTIF('3.Weekly Hours &amp; Wage Activity'!J282:Q282, "&lt;&gt;FT") = 0, COLUMNS('3.Weekly Hours &amp; Wage Activity'!J282:AG282) * 40, '3.Weekly Hours &amp; Wage Activity'!J282:AG282)))</f>
        <v/>
      </c>
      <c r="W282" s="490" t="str">
        <f t="shared" si="25"/>
        <v/>
      </c>
      <c r="X282" s="553" t="str">
        <f t="shared" si="27"/>
        <v/>
      </c>
      <c r="Y282" s="491" t="str">
        <f t="shared" si="28"/>
        <v/>
      </c>
      <c r="Z282" s="490">
        <f t="shared" si="26"/>
        <v>0</v>
      </c>
      <c r="AA282" s="377">
        <f t="shared" si="29"/>
        <v>0</v>
      </c>
    </row>
    <row r="283" spans="2:27" x14ac:dyDescent="0.25">
      <c r="B283" s="56">
        <f>IF('3.Weekly Hours &amp; Wage Activity'!B283 &lt;&gt;"", '3.Weekly Hours &amp; Wage Activity'!B283,"")</f>
        <v>0</v>
      </c>
      <c r="C283" s="56">
        <f>IF('3.Weekly Hours &amp; Wage Activity'!C283 &lt;&gt;"", '3.Weekly Hours &amp; Wage Activity'!C283,"")</f>
        <v>0</v>
      </c>
      <c r="D283" s="57" t="str">
        <f>IF('3.Weekly Hours &amp; Wage Activity'!D283 &lt;&gt;"", '3.Weekly Hours &amp; Wage Activity'!D283,"")</f>
        <v/>
      </c>
      <c r="E283" s="56" t="str">
        <f>IF('3.Weekly Hours &amp; Wage Activity'!E283 &lt;&gt;"", '3.Weekly Hours &amp; Wage Activity'!E283,"")</f>
        <v/>
      </c>
      <c r="F283" s="353" t="str">
        <f>IF('3.Weekly Hours &amp; Wage Activity'!F283 &lt;&gt;"", '3.Weekly Hours &amp; Wage Activity'!F283,"")</f>
        <v/>
      </c>
      <c r="G283" s="58" t="str">
        <f>IF('3.Weekly Hours &amp; Wage Activity'!G283 &lt;&gt;"", '3.Weekly Hours &amp; Wage Activity'!G283,"")</f>
        <v/>
      </c>
      <c r="H283" s="58" t="str">
        <f>IF('2.Census &amp; Reference Benchmarks'!H283 = "", "", '2.Census &amp; Reference Benchmarks'!H283)</f>
        <v/>
      </c>
      <c r="I283" s="58" t="str">
        <f>IF('3.Weekly Hours &amp; Wage Activity'!H283 &lt;&gt;"", '3.Weekly Hours &amp; Wage Activity'!H283,"")</f>
        <v/>
      </c>
      <c r="J283" s="374" t="str">
        <f>IF('3.Weekly Hours &amp; Wage Activity'!I283 &lt;&gt;"", '3.Weekly Hours &amp; Wage Activity'!I283,"")</f>
        <v/>
      </c>
      <c r="K283" s="376" t="str">
        <f>IF('7.Safe Harbor Input Data &amp; Calc'!Q285 &lt;&gt; "", '7.Safe Harbor Input Data &amp; Calc'!Q285, "")</f>
        <v>No</v>
      </c>
      <c r="L283" s="59" t="str">
        <f>IF('2.Census &amp; Reference Benchmarks'!T283&lt;&gt; "",'2.Census &amp; Reference Benchmarks'!T283,"")</f>
        <v/>
      </c>
      <c r="M283" s="35">
        <f>IF('2.Census &amp; Reference Benchmarks'!M283 = "", 0,'2.Census &amp; Reference Benchmarks'!M283)</f>
        <v>0</v>
      </c>
      <c r="N283" s="366">
        <f>IF('5. Wage &amp; FTE Reductions'!BC283 = "", 0,'5. Wage &amp; FTE Reductions'!BC283)</f>
        <v>0</v>
      </c>
      <c r="O283" s="35">
        <f>IF('2.Census &amp; Reference Benchmarks'!P283 = "", 0,'2.Census &amp; Reference Benchmarks'!P283)</f>
        <v>0</v>
      </c>
      <c r="P283" s="367">
        <f>IF('5. Wage &amp; FTE Reductions'!BE283 = "", 0, '5. Wage &amp; FTE Reductions'!BE283)</f>
        <v>0</v>
      </c>
      <c r="Q283" s="60">
        <f>IF('2.Census &amp; Reference Benchmarks'!S283 = "", 0, '2.Census &amp; Reference Benchmarks'!S283)</f>
        <v>0</v>
      </c>
      <c r="R283" s="367">
        <f>IF('2.Census &amp; Reference Benchmarks'!Q283="FT",IF(OR(G283 &lt;= DATEVALUE("3/1/2020"), G283 = ""),177.14,( (IF(OR(I283 = "", I283 &gt; DATEVALUE("3/31/2020")), DATEVALUE("3/31/2020"),I283) -G283)/ 31) *177.14),IF('2.Census &amp; Reference Benchmarks'!R283="",0,'2.Census &amp; Reference Benchmarks'!R283))</f>
        <v>0</v>
      </c>
      <c r="S283" s="488" t="str">
        <f>IFERROR(IF(AND( I283 &lt; '1. Summary for SBA'!$J$7,'1. Summary for SBA'!$J$7 &lt;&gt; ""),0,IF(K283 = "Yes", 0,IF(OR(R283= "", R283 + P283+N283 = 0),"",(M283+O283+Q283)/(R283+P283+N283)))),0)</f>
        <v/>
      </c>
      <c r="T283" s="488" t="str">
        <f t="shared" si="24"/>
        <v/>
      </c>
      <c r="U283" s="488" t="str">
        <f>IF(T283 = "", "",SUM('3.Weekly Hours &amp; Wage Activity'!AI283:BF283))</f>
        <v/>
      </c>
      <c r="V283" s="489" t="str">
        <f>IF(U283 = "", "",SUM(IF(COUNTIF('3.Weekly Hours &amp; Wage Activity'!J283:Q283, "&lt;&gt;FT") = 0, COLUMNS('3.Weekly Hours &amp; Wage Activity'!J283:AG283) * 40, '3.Weekly Hours &amp; Wage Activity'!J283:AG283)))</f>
        <v/>
      </c>
      <c r="W283" s="490" t="str">
        <f t="shared" si="25"/>
        <v/>
      </c>
      <c r="X283" s="553" t="str">
        <f t="shared" si="27"/>
        <v/>
      </c>
      <c r="Y283" s="491" t="str">
        <f t="shared" si="28"/>
        <v/>
      </c>
      <c r="Z283" s="490">
        <f t="shared" si="26"/>
        <v>0</v>
      </c>
      <c r="AA283" s="377">
        <f t="shared" si="29"/>
        <v>0</v>
      </c>
    </row>
    <row r="284" spans="2:27" x14ac:dyDescent="0.25">
      <c r="B284" s="56">
        <f>IF('3.Weekly Hours &amp; Wage Activity'!B284 &lt;&gt;"", '3.Weekly Hours &amp; Wage Activity'!B284,"")</f>
        <v>0</v>
      </c>
      <c r="C284" s="56">
        <f>IF('3.Weekly Hours &amp; Wage Activity'!C284 &lt;&gt;"", '3.Weekly Hours &amp; Wage Activity'!C284,"")</f>
        <v>0</v>
      </c>
      <c r="D284" s="57" t="str">
        <f>IF('3.Weekly Hours &amp; Wage Activity'!D284 &lt;&gt;"", '3.Weekly Hours &amp; Wage Activity'!D284,"")</f>
        <v/>
      </c>
      <c r="E284" s="56" t="str">
        <f>IF('3.Weekly Hours &amp; Wage Activity'!E284 &lt;&gt;"", '3.Weekly Hours &amp; Wage Activity'!E284,"")</f>
        <v/>
      </c>
      <c r="F284" s="353" t="str">
        <f>IF('3.Weekly Hours &amp; Wage Activity'!F284 &lt;&gt;"", '3.Weekly Hours &amp; Wage Activity'!F284,"")</f>
        <v/>
      </c>
      <c r="G284" s="58" t="str">
        <f>IF('3.Weekly Hours &amp; Wage Activity'!G284 &lt;&gt;"", '3.Weekly Hours &amp; Wage Activity'!G284,"")</f>
        <v/>
      </c>
      <c r="H284" s="58" t="str">
        <f>IF('2.Census &amp; Reference Benchmarks'!H284 = "", "", '2.Census &amp; Reference Benchmarks'!H284)</f>
        <v/>
      </c>
      <c r="I284" s="58" t="str">
        <f>IF('3.Weekly Hours &amp; Wage Activity'!H284 &lt;&gt;"", '3.Weekly Hours &amp; Wage Activity'!H284,"")</f>
        <v/>
      </c>
      <c r="J284" s="374" t="str">
        <f>IF('3.Weekly Hours &amp; Wage Activity'!I284 &lt;&gt;"", '3.Weekly Hours &amp; Wage Activity'!I284,"")</f>
        <v/>
      </c>
      <c r="K284" s="376" t="str">
        <f>IF('7.Safe Harbor Input Data &amp; Calc'!Q286 &lt;&gt; "", '7.Safe Harbor Input Data &amp; Calc'!Q286, "")</f>
        <v>No</v>
      </c>
      <c r="L284" s="59" t="str">
        <f>IF('2.Census &amp; Reference Benchmarks'!T284&lt;&gt; "",'2.Census &amp; Reference Benchmarks'!T284,"")</f>
        <v/>
      </c>
      <c r="M284" s="35">
        <f>IF('2.Census &amp; Reference Benchmarks'!M284 = "", 0,'2.Census &amp; Reference Benchmarks'!M284)</f>
        <v>0</v>
      </c>
      <c r="N284" s="366">
        <f>IF('5. Wage &amp; FTE Reductions'!BC284 = "", 0,'5. Wage &amp; FTE Reductions'!BC284)</f>
        <v>0</v>
      </c>
      <c r="O284" s="35">
        <f>IF('2.Census &amp; Reference Benchmarks'!P284 = "", 0,'2.Census &amp; Reference Benchmarks'!P284)</f>
        <v>0</v>
      </c>
      <c r="P284" s="367">
        <f>IF('5. Wage &amp; FTE Reductions'!BE284 = "", 0, '5. Wage &amp; FTE Reductions'!BE284)</f>
        <v>0</v>
      </c>
      <c r="Q284" s="60">
        <f>IF('2.Census &amp; Reference Benchmarks'!S284 = "", 0, '2.Census &amp; Reference Benchmarks'!S284)</f>
        <v>0</v>
      </c>
      <c r="R284" s="367">
        <f>IF('2.Census &amp; Reference Benchmarks'!Q284="FT",IF(OR(G284 &lt;= DATEVALUE("3/1/2020"), G284 = ""),177.14,( (IF(OR(I284 = "", I284 &gt; DATEVALUE("3/31/2020")), DATEVALUE("3/31/2020"),I284) -G284)/ 31) *177.14),IF('2.Census &amp; Reference Benchmarks'!R284="",0,'2.Census &amp; Reference Benchmarks'!R284))</f>
        <v>0</v>
      </c>
      <c r="S284" s="488" t="str">
        <f>IFERROR(IF(AND( I284 &lt; '1. Summary for SBA'!$J$7,'1. Summary for SBA'!$J$7 &lt;&gt; ""),0,IF(K284 = "Yes", 0,IF(OR(R284= "", R284 + P284+N284 = 0),"",(M284+O284+Q284)/(R284+P284+N284)))),0)</f>
        <v/>
      </c>
      <c r="T284" s="488" t="str">
        <f t="shared" si="24"/>
        <v/>
      </c>
      <c r="U284" s="488" t="str">
        <f>IF(T284 = "", "",SUM('3.Weekly Hours &amp; Wage Activity'!AI284:BF284))</f>
        <v/>
      </c>
      <c r="V284" s="489" t="str">
        <f>IF(U284 = "", "",SUM(IF(COUNTIF('3.Weekly Hours &amp; Wage Activity'!J284:Q284, "&lt;&gt;FT") = 0, COLUMNS('3.Weekly Hours &amp; Wage Activity'!J284:AG284) * 40, '3.Weekly Hours &amp; Wage Activity'!J284:AG284)))</f>
        <v/>
      </c>
      <c r="W284" s="490" t="str">
        <f t="shared" si="25"/>
        <v/>
      </c>
      <c r="X284" s="553" t="str">
        <f t="shared" si="27"/>
        <v/>
      </c>
      <c r="Y284" s="491" t="str">
        <f t="shared" si="28"/>
        <v/>
      </c>
      <c r="Z284" s="490">
        <f t="shared" si="26"/>
        <v>0</v>
      </c>
      <c r="AA284" s="377">
        <f t="shared" si="29"/>
        <v>0</v>
      </c>
    </row>
    <row r="285" spans="2:27" x14ac:dyDescent="0.25">
      <c r="B285" s="56">
        <f>IF('3.Weekly Hours &amp; Wage Activity'!B285 &lt;&gt;"", '3.Weekly Hours &amp; Wage Activity'!B285,"")</f>
        <v>0</v>
      </c>
      <c r="C285" s="56">
        <f>IF('3.Weekly Hours &amp; Wage Activity'!C285 &lt;&gt;"", '3.Weekly Hours &amp; Wage Activity'!C285,"")</f>
        <v>0</v>
      </c>
      <c r="D285" s="57" t="str">
        <f>IF('3.Weekly Hours &amp; Wage Activity'!D285 &lt;&gt;"", '3.Weekly Hours &amp; Wage Activity'!D285,"")</f>
        <v/>
      </c>
      <c r="E285" s="56" t="str">
        <f>IF('3.Weekly Hours &amp; Wage Activity'!E285 &lt;&gt;"", '3.Weekly Hours &amp; Wage Activity'!E285,"")</f>
        <v/>
      </c>
      <c r="F285" s="353" t="str">
        <f>IF('3.Weekly Hours &amp; Wage Activity'!F285 &lt;&gt;"", '3.Weekly Hours &amp; Wage Activity'!F285,"")</f>
        <v/>
      </c>
      <c r="G285" s="58" t="str">
        <f>IF('3.Weekly Hours &amp; Wage Activity'!G285 &lt;&gt;"", '3.Weekly Hours &amp; Wage Activity'!G285,"")</f>
        <v/>
      </c>
      <c r="H285" s="58" t="str">
        <f>IF('2.Census &amp; Reference Benchmarks'!H285 = "", "", '2.Census &amp; Reference Benchmarks'!H285)</f>
        <v/>
      </c>
      <c r="I285" s="58" t="str">
        <f>IF('3.Weekly Hours &amp; Wage Activity'!H285 &lt;&gt;"", '3.Weekly Hours &amp; Wage Activity'!H285,"")</f>
        <v/>
      </c>
      <c r="J285" s="374" t="str">
        <f>IF('3.Weekly Hours &amp; Wage Activity'!I285 &lt;&gt;"", '3.Weekly Hours &amp; Wage Activity'!I285,"")</f>
        <v/>
      </c>
      <c r="K285" s="376" t="str">
        <f>IF('7.Safe Harbor Input Data &amp; Calc'!Q287 &lt;&gt; "", '7.Safe Harbor Input Data &amp; Calc'!Q287, "")</f>
        <v>No</v>
      </c>
      <c r="L285" s="59" t="str">
        <f>IF('2.Census &amp; Reference Benchmarks'!T285&lt;&gt; "",'2.Census &amp; Reference Benchmarks'!T285,"")</f>
        <v/>
      </c>
      <c r="M285" s="35">
        <f>IF('2.Census &amp; Reference Benchmarks'!M285 = "", 0,'2.Census &amp; Reference Benchmarks'!M285)</f>
        <v>0</v>
      </c>
      <c r="N285" s="366">
        <f>IF('5. Wage &amp; FTE Reductions'!BC285 = "", 0,'5. Wage &amp; FTE Reductions'!BC285)</f>
        <v>0</v>
      </c>
      <c r="O285" s="35">
        <f>IF('2.Census &amp; Reference Benchmarks'!P285 = "", 0,'2.Census &amp; Reference Benchmarks'!P285)</f>
        <v>0</v>
      </c>
      <c r="P285" s="367">
        <f>IF('5. Wage &amp; FTE Reductions'!BE285 = "", 0, '5. Wage &amp; FTE Reductions'!BE285)</f>
        <v>0</v>
      </c>
      <c r="Q285" s="60">
        <f>IF('2.Census &amp; Reference Benchmarks'!S285 = "", 0, '2.Census &amp; Reference Benchmarks'!S285)</f>
        <v>0</v>
      </c>
      <c r="R285" s="367">
        <f>IF('2.Census &amp; Reference Benchmarks'!Q285="FT",IF(OR(G285 &lt;= DATEVALUE("3/1/2020"), G285 = ""),177.14,( (IF(OR(I285 = "", I285 &gt; DATEVALUE("3/31/2020")), DATEVALUE("3/31/2020"),I285) -G285)/ 31) *177.14),IF('2.Census &amp; Reference Benchmarks'!R285="",0,'2.Census &amp; Reference Benchmarks'!R285))</f>
        <v>0</v>
      </c>
      <c r="S285" s="488" t="str">
        <f>IFERROR(IF(AND( I285 &lt; '1. Summary for SBA'!$J$7,'1. Summary for SBA'!$J$7 &lt;&gt; ""),0,IF(K285 = "Yes", 0,IF(OR(R285= "", R285 + P285+N285 = 0),"",(M285+O285+Q285)/(R285+P285+N285)))),0)</f>
        <v/>
      </c>
      <c r="T285" s="488" t="str">
        <f t="shared" si="24"/>
        <v/>
      </c>
      <c r="U285" s="488" t="str">
        <f>IF(T285 = "", "",SUM('3.Weekly Hours &amp; Wage Activity'!AI285:BF285))</f>
        <v/>
      </c>
      <c r="V285" s="489" t="str">
        <f>IF(U285 = "", "",SUM(IF(COUNTIF('3.Weekly Hours &amp; Wage Activity'!J285:Q285, "&lt;&gt;FT") = 0, COLUMNS('3.Weekly Hours &amp; Wage Activity'!J285:AG285) * 40, '3.Weekly Hours &amp; Wage Activity'!J285:AG285)))</f>
        <v/>
      </c>
      <c r="W285" s="490" t="str">
        <f t="shared" si="25"/>
        <v/>
      </c>
      <c r="X285" s="553" t="str">
        <f t="shared" si="27"/>
        <v/>
      </c>
      <c r="Y285" s="491" t="str">
        <f t="shared" si="28"/>
        <v/>
      </c>
      <c r="Z285" s="490">
        <f t="shared" si="26"/>
        <v>0</v>
      </c>
      <c r="AA285" s="377">
        <f t="shared" si="29"/>
        <v>0</v>
      </c>
    </row>
    <row r="286" spans="2:27" x14ac:dyDescent="0.25">
      <c r="B286" s="56">
        <f>IF('3.Weekly Hours &amp; Wage Activity'!B286 &lt;&gt;"", '3.Weekly Hours &amp; Wage Activity'!B286,"")</f>
        <v>0</v>
      </c>
      <c r="C286" s="56">
        <f>IF('3.Weekly Hours &amp; Wage Activity'!C286 &lt;&gt;"", '3.Weekly Hours &amp; Wage Activity'!C286,"")</f>
        <v>0</v>
      </c>
      <c r="D286" s="57" t="str">
        <f>IF('3.Weekly Hours &amp; Wage Activity'!D286 &lt;&gt;"", '3.Weekly Hours &amp; Wage Activity'!D286,"")</f>
        <v/>
      </c>
      <c r="E286" s="56" t="str">
        <f>IF('3.Weekly Hours &amp; Wage Activity'!E286 &lt;&gt;"", '3.Weekly Hours &amp; Wage Activity'!E286,"")</f>
        <v/>
      </c>
      <c r="F286" s="353" t="str">
        <f>IF('3.Weekly Hours &amp; Wage Activity'!F286 &lt;&gt;"", '3.Weekly Hours &amp; Wage Activity'!F286,"")</f>
        <v/>
      </c>
      <c r="G286" s="58" t="str">
        <f>IF('3.Weekly Hours &amp; Wage Activity'!G286 &lt;&gt;"", '3.Weekly Hours &amp; Wage Activity'!G286,"")</f>
        <v/>
      </c>
      <c r="H286" s="58" t="str">
        <f>IF('2.Census &amp; Reference Benchmarks'!H286 = "", "", '2.Census &amp; Reference Benchmarks'!H286)</f>
        <v/>
      </c>
      <c r="I286" s="58" t="str">
        <f>IF('3.Weekly Hours &amp; Wage Activity'!H286 &lt;&gt;"", '3.Weekly Hours &amp; Wage Activity'!H286,"")</f>
        <v/>
      </c>
      <c r="J286" s="374" t="str">
        <f>IF('3.Weekly Hours &amp; Wage Activity'!I286 &lt;&gt;"", '3.Weekly Hours &amp; Wage Activity'!I286,"")</f>
        <v/>
      </c>
      <c r="K286" s="376" t="str">
        <f>IF('7.Safe Harbor Input Data &amp; Calc'!Q288 &lt;&gt; "", '7.Safe Harbor Input Data &amp; Calc'!Q288, "")</f>
        <v>No</v>
      </c>
      <c r="L286" s="59" t="str">
        <f>IF('2.Census &amp; Reference Benchmarks'!T286&lt;&gt; "",'2.Census &amp; Reference Benchmarks'!T286,"")</f>
        <v/>
      </c>
      <c r="M286" s="35">
        <f>IF('2.Census &amp; Reference Benchmarks'!M286 = "", 0,'2.Census &amp; Reference Benchmarks'!M286)</f>
        <v>0</v>
      </c>
      <c r="N286" s="366">
        <f>IF('5. Wage &amp; FTE Reductions'!BC286 = "", 0,'5. Wage &amp; FTE Reductions'!BC286)</f>
        <v>0</v>
      </c>
      <c r="O286" s="35">
        <f>IF('2.Census &amp; Reference Benchmarks'!P286 = "", 0,'2.Census &amp; Reference Benchmarks'!P286)</f>
        <v>0</v>
      </c>
      <c r="P286" s="367">
        <f>IF('5. Wage &amp; FTE Reductions'!BE286 = "", 0, '5. Wage &amp; FTE Reductions'!BE286)</f>
        <v>0</v>
      </c>
      <c r="Q286" s="60">
        <f>IF('2.Census &amp; Reference Benchmarks'!S286 = "", 0, '2.Census &amp; Reference Benchmarks'!S286)</f>
        <v>0</v>
      </c>
      <c r="R286" s="367">
        <f>IF('2.Census &amp; Reference Benchmarks'!Q286="FT",IF(OR(G286 &lt;= DATEVALUE("3/1/2020"), G286 = ""),177.14,( (IF(OR(I286 = "", I286 &gt; DATEVALUE("3/31/2020")), DATEVALUE("3/31/2020"),I286) -G286)/ 31) *177.14),IF('2.Census &amp; Reference Benchmarks'!R286="",0,'2.Census &amp; Reference Benchmarks'!R286))</f>
        <v>0</v>
      </c>
      <c r="S286" s="488" t="str">
        <f>IFERROR(IF(AND( I286 &lt; '1. Summary for SBA'!$J$7,'1. Summary for SBA'!$J$7 &lt;&gt; ""),0,IF(K286 = "Yes", 0,IF(OR(R286= "", R286 + P286+N286 = 0),"",(M286+O286+Q286)/(R286+P286+N286)))),0)</f>
        <v/>
      </c>
      <c r="T286" s="488" t="str">
        <f t="shared" si="24"/>
        <v/>
      </c>
      <c r="U286" s="488" t="str">
        <f>IF(T286 = "", "",SUM('3.Weekly Hours &amp; Wage Activity'!AI286:BF286))</f>
        <v/>
      </c>
      <c r="V286" s="489" t="str">
        <f>IF(U286 = "", "",SUM(IF(COUNTIF('3.Weekly Hours &amp; Wage Activity'!J286:Q286, "&lt;&gt;FT") = 0, COLUMNS('3.Weekly Hours &amp; Wage Activity'!J286:AG286) * 40, '3.Weekly Hours &amp; Wage Activity'!J286:AG286)))</f>
        <v/>
      </c>
      <c r="W286" s="490" t="str">
        <f t="shared" si="25"/>
        <v/>
      </c>
      <c r="X286" s="553" t="str">
        <f t="shared" si="27"/>
        <v/>
      </c>
      <c r="Y286" s="491" t="str">
        <f t="shared" si="28"/>
        <v/>
      </c>
      <c r="Z286" s="490">
        <f t="shared" si="26"/>
        <v>0</v>
      </c>
      <c r="AA286" s="377">
        <f t="shared" si="29"/>
        <v>0</v>
      </c>
    </row>
    <row r="287" spans="2:27" x14ac:dyDescent="0.25">
      <c r="B287" s="56">
        <f>IF('3.Weekly Hours &amp; Wage Activity'!B287 &lt;&gt;"", '3.Weekly Hours &amp; Wage Activity'!B287,"")</f>
        <v>0</v>
      </c>
      <c r="C287" s="56">
        <f>IF('3.Weekly Hours &amp; Wage Activity'!C287 &lt;&gt;"", '3.Weekly Hours &amp; Wage Activity'!C287,"")</f>
        <v>0</v>
      </c>
      <c r="D287" s="57" t="str">
        <f>IF('3.Weekly Hours &amp; Wage Activity'!D287 &lt;&gt;"", '3.Weekly Hours &amp; Wage Activity'!D287,"")</f>
        <v/>
      </c>
      <c r="E287" s="56" t="str">
        <f>IF('3.Weekly Hours &amp; Wage Activity'!E287 &lt;&gt;"", '3.Weekly Hours &amp; Wage Activity'!E287,"")</f>
        <v/>
      </c>
      <c r="F287" s="353" t="str">
        <f>IF('3.Weekly Hours &amp; Wage Activity'!F287 &lt;&gt;"", '3.Weekly Hours &amp; Wage Activity'!F287,"")</f>
        <v/>
      </c>
      <c r="G287" s="58" t="str">
        <f>IF('3.Weekly Hours &amp; Wage Activity'!G287 &lt;&gt;"", '3.Weekly Hours &amp; Wage Activity'!G287,"")</f>
        <v/>
      </c>
      <c r="H287" s="58" t="str">
        <f>IF('2.Census &amp; Reference Benchmarks'!H287 = "", "", '2.Census &amp; Reference Benchmarks'!H287)</f>
        <v/>
      </c>
      <c r="I287" s="58" t="str">
        <f>IF('3.Weekly Hours &amp; Wage Activity'!H287 &lt;&gt;"", '3.Weekly Hours &amp; Wage Activity'!H287,"")</f>
        <v/>
      </c>
      <c r="J287" s="374" t="str">
        <f>IF('3.Weekly Hours &amp; Wage Activity'!I287 &lt;&gt;"", '3.Weekly Hours &amp; Wage Activity'!I287,"")</f>
        <v/>
      </c>
      <c r="K287" s="376" t="str">
        <f>IF('7.Safe Harbor Input Data &amp; Calc'!Q289 &lt;&gt; "", '7.Safe Harbor Input Data &amp; Calc'!Q289, "")</f>
        <v>No</v>
      </c>
      <c r="L287" s="59" t="str">
        <f>IF('2.Census &amp; Reference Benchmarks'!T287&lt;&gt; "",'2.Census &amp; Reference Benchmarks'!T287,"")</f>
        <v/>
      </c>
      <c r="M287" s="35">
        <f>IF('2.Census &amp; Reference Benchmarks'!M287 = "", 0,'2.Census &amp; Reference Benchmarks'!M287)</f>
        <v>0</v>
      </c>
      <c r="N287" s="366">
        <f>IF('5. Wage &amp; FTE Reductions'!BC287 = "", 0,'5. Wage &amp; FTE Reductions'!BC287)</f>
        <v>0</v>
      </c>
      <c r="O287" s="35">
        <f>IF('2.Census &amp; Reference Benchmarks'!P287 = "", 0,'2.Census &amp; Reference Benchmarks'!P287)</f>
        <v>0</v>
      </c>
      <c r="P287" s="367">
        <f>IF('5. Wage &amp; FTE Reductions'!BE287 = "", 0, '5. Wage &amp; FTE Reductions'!BE287)</f>
        <v>0</v>
      </c>
      <c r="Q287" s="60">
        <f>IF('2.Census &amp; Reference Benchmarks'!S287 = "", 0, '2.Census &amp; Reference Benchmarks'!S287)</f>
        <v>0</v>
      </c>
      <c r="R287" s="367">
        <f>IF('2.Census &amp; Reference Benchmarks'!Q287="FT",IF(OR(G287 &lt;= DATEVALUE("3/1/2020"), G287 = ""),177.14,( (IF(OR(I287 = "", I287 &gt; DATEVALUE("3/31/2020")), DATEVALUE("3/31/2020"),I287) -G287)/ 31) *177.14),IF('2.Census &amp; Reference Benchmarks'!R287="",0,'2.Census &amp; Reference Benchmarks'!R287))</f>
        <v>0</v>
      </c>
      <c r="S287" s="488" t="str">
        <f>IFERROR(IF(AND( I287 &lt; '1. Summary for SBA'!$J$7,'1. Summary for SBA'!$J$7 &lt;&gt; ""),0,IF(K287 = "Yes", 0,IF(OR(R287= "", R287 + P287+N287 = 0),"",(M287+O287+Q287)/(R287+P287+N287)))),0)</f>
        <v/>
      </c>
      <c r="T287" s="488" t="str">
        <f t="shared" si="24"/>
        <v/>
      </c>
      <c r="U287" s="488" t="str">
        <f>IF(T287 = "", "",SUM('3.Weekly Hours &amp; Wage Activity'!AI287:BF287))</f>
        <v/>
      </c>
      <c r="V287" s="489" t="str">
        <f>IF(U287 = "", "",SUM(IF(COUNTIF('3.Weekly Hours &amp; Wage Activity'!J287:Q287, "&lt;&gt;FT") = 0, COLUMNS('3.Weekly Hours &amp; Wage Activity'!J287:AG287) * 40, '3.Weekly Hours &amp; Wage Activity'!J287:AG287)))</f>
        <v/>
      </c>
      <c r="W287" s="490" t="str">
        <f t="shared" si="25"/>
        <v/>
      </c>
      <c r="X287" s="553" t="str">
        <f t="shared" si="27"/>
        <v/>
      </c>
      <c r="Y287" s="491" t="str">
        <f t="shared" si="28"/>
        <v/>
      </c>
      <c r="Z287" s="490">
        <f t="shared" si="26"/>
        <v>0</v>
      </c>
      <c r="AA287" s="377">
        <f t="shared" si="29"/>
        <v>0</v>
      </c>
    </row>
    <row r="288" spans="2:27" x14ac:dyDescent="0.25">
      <c r="B288" s="56">
        <f>IF('3.Weekly Hours &amp; Wage Activity'!B288 &lt;&gt;"", '3.Weekly Hours &amp; Wage Activity'!B288,"")</f>
        <v>0</v>
      </c>
      <c r="C288" s="56">
        <f>IF('3.Weekly Hours &amp; Wage Activity'!C288 &lt;&gt;"", '3.Weekly Hours &amp; Wage Activity'!C288,"")</f>
        <v>0</v>
      </c>
      <c r="D288" s="57" t="str">
        <f>IF('3.Weekly Hours &amp; Wage Activity'!D288 &lt;&gt;"", '3.Weekly Hours &amp; Wage Activity'!D288,"")</f>
        <v/>
      </c>
      <c r="E288" s="56" t="str">
        <f>IF('3.Weekly Hours &amp; Wage Activity'!E288 &lt;&gt;"", '3.Weekly Hours &amp; Wage Activity'!E288,"")</f>
        <v/>
      </c>
      <c r="F288" s="353" t="str">
        <f>IF('3.Weekly Hours &amp; Wage Activity'!F288 &lt;&gt;"", '3.Weekly Hours &amp; Wage Activity'!F288,"")</f>
        <v/>
      </c>
      <c r="G288" s="58" t="str">
        <f>IF('3.Weekly Hours &amp; Wage Activity'!G288 &lt;&gt;"", '3.Weekly Hours &amp; Wage Activity'!G288,"")</f>
        <v/>
      </c>
      <c r="H288" s="58" t="str">
        <f>IF('2.Census &amp; Reference Benchmarks'!H288 = "", "", '2.Census &amp; Reference Benchmarks'!H288)</f>
        <v/>
      </c>
      <c r="I288" s="58" t="str">
        <f>IF('3.Weekly Hours &amp; Wage Activity'!H288 &lt;&gt;"", '3.Weekly Hours &amp; Wage Activity'!H288,"")</f>
        <v/>
      </c>
      <c r="J288" s="374" t="str">
        <f>IF('3.Weekly Hours &amp; Wage Activity'!I288 &lt;&gt;"", '3.Weekly Hours &amp; Wage Activity'!I288,"")</f>
        <v/>
      </c>
      <c r="K288" s="376" t="str">
        <f>IF('7.Safe Harbor Input Data &amp; Calc'!Q290 &lt;&gt; "", '7.Safe Harbor Input Data &amp; Calc'!Q290, "")</f>
        <v>No</v>
      </c>
      <c r="L288" s="59" t="str">
        <f>IF('2.Census &amp; Reference Benchmarks'!T288&lt;&gt; "",'2.Census &amp; Reference Benchmarks'!T288,"")</f>
        <v/>
      </c>
      <c r="M288" s="35">
        <f>IF('2.Census &amp; Reference Benchmarks'!M288 = "", 0,'2.Census &amp; Reference Benchmarks'!M288)</f>
        <v>0</v>
      </c>
      <c r="N288" s="366">
        <f>IF('5. Wage &amp; FTE Reductions'!BC288 = "", 0,'5. Wage &amp; FTE Reductions'!BC288)</f>
        <v>0</v>
      </c>
      <c r="O288" s="35">
        <f>IF('2.Census &amp; Reference Benchmarks'!P288 = "", 0,'2.Census &amp; Reference Benchmarks'!P288)</f>
        <v>0</v>
      </c>
      <c r="P288" s="367">
        <f>IF('5. Wage &amp; FTE Reductions'!BE288 = "", 0, '5. Wage &amp; FTE Reductions'!BE288)</f>
        <v>0</v>
      </c>
      <c r="Q288" s="60">
        <f>IF('2.Census &amp; Reference Benchmarks'!S288 = "", 0, '2.Census &amp; Reference Benchmarks'!S288)</f>
        <v>0</v>
      </c>
      <c r="R288" s="367">
        <f>IF('2.Census &amp; Reference Benchmarks'!Q288="FT",IF(OR(G288 &lt;= DATEVALUE("3/1/2020"), G288 = ""),177.14,( (IF(OR(I288 = "", I288 &gt; DATEVALUE("3/31/2020")), DATEVALUE("3/31/2020"),I288) -G288)/ 31) *177.14),IF('2.Census &amp; Reference Benchmarks'!R288="",0,'2.Census &amp; Reference Benchmarks'!R288))</f>
        <v>0</v>
      </c>
      <c r="S288" s="488" t="str">
        <f>IFERROR(IF(AND( I288 &lt; '1. Summary for SBA'!$J$7,'1. Summary for SBA'!$J$7 &lt;&gt; ""),0,IF(K288 = "Yes", 0,IF(OR(R288= "", R288 + P288+N288 = 0),"",(M288+O288+Q288)/(R288+P288+N288)))),0)</f>
        <v/>
      </c>
      <c r="T288" s="488" t="str">
        <f t="shared" si="24"/>
        <v/>
      </c>
      <c r="U288" s="488" t="str">
        <f>IF(T288 = "", "",SUM('3.Weekly Hours &amp; Wage Activity'!AI288:BF288))</f>
        <v/>
      </c>
      <c r="V288" s="489" t="str">
        <f>IF(U288 = "", "",SUM(IF(COUNTIF('3.Weekly Hours &amp; Wage Activity'!J288:Q288, "&lt;&gt;FT") = 0, COLUMNS('3.Weekly Hours &amp; Wage Activity'!J288:AG288) * 40, '3.Weekly Hours &amp; Wage Activity'!J288:AG288)))</f>
        <v/>
      </c>
      <c r="W288" s="490" t="str">
        <f t="shared" si="25"/>
        <v/>
      </c>
      <c r="X288" s="553" t="str">
        <f t="shared" si="27"/>
        <v/>
      </c>
      <c r="Y288" s="491" t="str">
        <f t="shared" si="28"/>
        <v/>
      </c>
      <c r="Z288" s="490">
        <f t="shared" si="26"/>
        <v>0</v>
      </c>
      <c r="AA288" s="377">
        <f t="shared" si="29"/>
        <v>0</v>
      </c>
    </row>
    <row r="289" spans="2:27" x14ac:dyDescent="0.25">
      <c r="B289" s="56">
        <f>IF('3.Weekly Hours &amp; Wage Activity'!B289 &lt;&gt;"", '3.Weekly Hours &amp; Wage Activity'!B289,"")</f>
        <v>0</v>
      </c>
      <c r="C289" s="56">
        <f>IF('3.Weekly Hours &amp; Wage Activity'!C289 &lt;&gt;"", '3.Weekly Hours &amp; Wage Activity'!C289,"")</f>
        <v>0</v>
      </c>
      <c r="D289" s="57" t="str">
        <f>IF('3.Weekly Hours &amp; Wage Activity'!D289 &lt;&gt;"", '3.Weekly Hours &amp; Wage Activity'!D289,"")</f>
        <v/>
      </c>
      <c r="E289" s="56" t="str">
        <f>IF('3.Weekly Hours &amp; Wage Activity'!E289 &lt;&gt;"", '3.Weekly Hours &amp; Wage Activity'!E289,"")</f>
        <v/>
      </c>
      <c r="F289" s="353" t="str">
        <f>IF('3.Weekly Hours &amp; Wage Activity'!F289 &lt;&gt;"", '3.Weekly Hours &amp; Wage Activity'!F289,"")</f>
        <v/>
      </c>
      <c r="G289" s="58" t="str">
        <f>IF('3.Weekly Hours &amp; Wage Activity'!G289 &lt;&gt;"", '3.Weekly Hours &amp; Wage Activity'!G289,"")</f>
        <v/>
      </c>
      <c r="H289" s="58" t="str">
        <f>IF('2.Census &amp; Reference Benchmarks'!H289 = "", "", '2.Census &amp; Reference Benchmarks'!H289)</f>
        <v/>
      </c>
      <c r="I289" s="58" t="str">
        <f>IF('3.Weekly Hours &amp; Wage Activity'!H289 &lt;&gt;"", '3.Weekly Hours &amp; Wage Activity'!H289,"")</f>
        <v/>
      </c>
      <c r="J289" s="374" t="str">
        <f>IF('3.Weekly Hours &amp; Wage Activity'!I289 &lt;&gt;"", '3.Weekly Hours &amp; Wage Activity'!I289,"")</f>
        <v/>
      </c>
      <c r="K289" s="376" t="str">
        <f>IF('7.Safe Harbor Input Data &amp; Calc'!Q291 &lt;&gt; "", '7.Safe Harbor Input Data &amp; Calc'!Q291, "")</f>
        <v>No</v>
      </c>
      <c r="L289" s="59" t="str">
        <f>IF('2.Census &amp; Reference Benchmarks'!T289&lt;&gt; "",'2.Census &amp; Reference Benchmarks'!T289,"")</f>
        <v/>
      </c>
      <c r="M289" s="35">
        <f>IF('2.Census &amp; Reference Benchmarks'!M289 = "", 0,'2.Census &amp; Reference Benchmarks'!M289)</f>
        <v>0</v>
      </c>
      <c r="N289" s="366">
        <f>IF('5. Wage &amp; FTE Reductions'!BC289 = "", 0,'5. Wage &amp; FTE Reductions'!BC289)</f>
        <v>0</v>
      </c>
      <c r="O289" s="35">
        <f>IF('2.Census &amp; Reference Benchmarks'!P289 = "", 0,'2.Census &amp; Reference Benchmarks'!P289)</f>
        <v>0</v>
      </c>
      <c r="P289" s="367">
        <f>IF('5. Wage &amp; FTE Reductions'!BE289 = "", 0, '5. Wage &amp; FTE Reductions'!BE289)</f>
        <v>0</v>
      </c>
      <c r="Q289" s="60">
        <f>IF('2.Census &amp; Reference Benchmarks'!S289 = "", 0, '2.Census &amp; Reference Benchmarks'!S289)</f>
        <v>0</v>
      </c>
      <c r="R289" s="367">
        <f>IF('2.Census &amp; Reference Benchmarks'!Q289="FT",IF(OR(G289 &lt;= DATEVALUE("3/1/2020"), G289 = ""),177.14,( (IF(OR(I289 = "", I289 &gt; DATEVALUE("3/31/2020")), DATEVALUE("3/31/2020"),I289) -G289)/ 31) *177.14),IF('2.Census &amp; Reference Benchmarks'!R289="",0,'2.Census &amp; Reference Benchmarks'!R289))</f>
        <v>0</v>
      </c>
      <c r="S289" s="488" t="str">
        <f>IFERROR(IF(AND( I289 &lt; '1. Summary for SBA'!$J$7,'1. Summary for SBA'!$J$7 &lt;&gt; ""),0,IF(K289 = "Yes", 0,IF(OR(R289= "", R289 + P289+N289 = 0),"",(M289+O289+Q289)/(R289+P289+N289)))),0)</f>
        <v/>
      </c>
      <c r="T289" s="488" t="str">
        <f t="shared" si="24"/>
        <v/>
      </c>
      <c r="U289" s="488" t="str">
        <f>IF(T289 = "", "",SUM('3.Weekly Hours &amp; Wage Activity'!AI289:BF289))</f>
        <v/>
      </c>
      <c r="V289" s="489" t="str">
        <f>IF(U289 = "", "",SUM(IF(COUNTIF('3.Weekly Hours &amp; Wage Activity'!J289:Q289, "&lt;&gt;FT") = 0, COLUMNS('3.Weekly Hours &amp; Wage Activity'!J289:AG289) * 40, '3.Weekly Hours &amp; Wage Activity'!J289:AG289)))</f>
        <v/>
      </c>
      <c r="W289" s="490" t="str">
        <f t="shared" si="25"/>
        <v/>
      </c>
      <c r="X289" s="553" t="str">
        <f t="shared" si="27"/>
        <v/>
      </c>
      <c r="Y289" s="491" t="str">
        <f t="shared" si="28"/>
        <v/>
      </c>
      <c r="Z289" s="490">
        <f t="shared" si="26"/>
        <v>0</v>
      </c>
      <c r="AA289" s="377">
        <f t="shared" si="29"/>
        <v>0</v>
      </c>
    </row>
    <row r="290" spans="2:27" x14ac:dyDescent="0.25">
      <c r="B290" s="56">
        <f>IF('3.Weekly Hours &amp; Wage Activity'!B290 &lt;&gt;"", '3.Weekly Hours &amp; Wage Activity'!B290,"")</f>
        <v>0</v>
      </c>
      <c r="C290" s="56">
        <f>IF('3.Weekly Hours &amp; Wage Activity'!C290 &lt;&gt;"", '3.Weekly Hours &amp; Wage Activity'!C290,"")</f>
        <v>0</v>
      </c>
      <c r="D290" s="57" t="str">
        <f>IF('3.Weekly Hours &amp; Wage Activity'!D290 &lt;&gt;"", '3.Weekly Hours &amp; Wage Activity'!D290,"")</f>
        <v/>
      </c>
      <c r="E290" s="56" t="str">
        <f>IF('3.Weekly Hours &amp; Wage Activity'!E290 &lt;&gt;"", '3.Weekly Hours &amp; Wage Activity'!E290,"")</f>
        <v/>
      </c>
      <c r="F290" s="353" t="str">
        <f>IF('3.Weekly Hours &amp; Wage Activity'!F290 &lt;&gt;"", '3.Weekly Hours &amp; Wage Activity'!F290,"")</f>
        <v/>
      </c>
      <c r="G290" s="58" t="str">
        <f>IF('3.Weekly Hours &amp; Wage Activity'!G290 &lt;&gt;"", '3.Weekly Hours &amp; Wage Activity'!G290,"")</f>
        <v/>
      </c>
      <c r="H290" s="58" t="str">
        <f>IF('2.Census &amp; Reference Benchmarks'!H290 = "", "", '2.Census &amp; Reference Benchmarks'!H290)</f>
        <v/>
      </c>
      <c r="I290" s="58" t="str">
        <f>IF('3.Weekly Hours &amp; Wage Activity'!H290 &lt;&gt;"", '3.Weekly Hours &amp; Wage Activity'!H290,"")</f>
        <v/>
      </c>
      <c r="J290" s="374" t="str">
        <f>IF('3.Weekly Hours &amp; Wage Activity'!I290 &lt;&gt;"", '3.Weekly Hours &amp; Wage Activity'!I290,"")</f>
        <v/>
      </c>
      <c r="K290" s="376" t="str">
        <f>IF('7.Safe Harbor Input Data &amp; Calc'!Q292 &lt;&gt; "", '7.Safe Harbor Input Data &amp; Calc'!Q292, "")</f>
        <v>No</v>
      </c>
      <c r="L290" s="59" t="str">
        <f>IF('2.Census &amp; Reference Benchmarks'!T290&lt;&gt; "",'2.Census &amp; Reference Benchmarks'!T290,"")</f>
        <v/>
      </c>
      <c r="M290" s="35">
        <f>IF('2.Census &amp; Reference Benchmarks'!M290 = "", 0,'2.Census &amp; Reference Benchmarks'!M290)</f>
        <v>0</v>
      </c>
      <c r="N290" s="366">
        <f>IF('5. Wage &amp; FTE Reductions'!BC290 = "", 0,'5. Wage &amp; FTE Reductions'!BC290)</f>
        <v>0</v>
      </c>
      <c r="O290" s="35">
        <f>IF('2.Census &amp; Reference Benchmarks'!P290 = "", 0,'2.Census &amp; Reference Benchmarks'!P290)</f>
        <v>0</v>
      </c>
      <c r="P290" s="367">
        <f>IF('5. Wage &amp; FTE Reductions'!BE290 = "", 0, '5. Wage &amp; FTE Reductions'!BE290)</f>
        <v>0</v>
      </c>
      <c r="Q290" s="60">
        <f>IF('2.Census &amp; Reference Benchmarks'!S290 = "", 0, '2.Census &amp; Reference Benchmarks'!S290)</f>
        <v>0</v>
      </c>
      <c r="R290" s="367">
        <f>IF('2.Census &amp; Reference Benchmarks'!Q290="FT",IF(OR(G290 &lt;= DATEVALUE("3/1/2020"), G290 = ""),177.14,( (IF(OR(I290 = "", I290 &gt; DATEVALUE("3/31/2020")), DATEVALUE("3/31/2020"),I290) -G290)/ 31) *177.14),IF('2.Census &amp; Reference Benchmarks'!R290="",0,'2.Census &amp; Reference Benchmarks'!R290))</f>
        <v>0</v>
      </c>
      <c r="S290" s="488" t="str">
        <f>IFERROR(IF(AND( I290 &lt; '1. Summary for SBA'!$J$7,'1. Summary for SBA'!$J$7 &lt;&gt; ""),0,IF(K290 = "Yes", 0,IF(OR(R290= "", R290 + P290+N290 = 0),"",(M290+O290+Q290)/(R290+P290+N290)))),0)</f>
        <v/>
      </c>
      <c r="T290" s="488" t="str">
        <f t="shared" si="24"/>
        <v/>
      </c>
      <c r="U290" s="488" t="str">
        <f>IF(T290 = "", "",SUM('3.Weekly Hours &amp; Wage Activity'!AI290:BF290))</f>
        <v/>
      </c>
      <c r="V290" s="489" t="str">
        <f>IF(U290 = "", "",SUM(IF(COUNTIF('3.Weekly Hours &amp; Wage Activity'!J290:Q290, "&lt;&gt;FT") = 0, COLUMNS('3.Weekly Hours &amp; Wage Activity'!J290:AG290) * 40, '3.Weekly Hours &amp; Wage Activity'!J290:AG290)))</f>
        <v/>
      </c>
      <c r="W290" s="490" t="str">
        <f t="shared" si="25"/>
        <v/>
      </c>
      <c r="X290" s="553" t="str">
        <f t="shared" si="27"/>
        <v/>
      </c>
      <c r="Y290" s="491" t="str">
        <f t="shared" si="28"/>
        <v/>
      </c>
      <c r="Z290" s="490">
        <f t="shared" si="26"/>
        <v>0</v>
      </c>
      <c r="AA290" s="377">
        <f t="shared" si="29"/>
        <v>0</v>
      </c>
    </row>
    <row r="291" spans="2:27" x14ac:dyDescent="0.25">
      <c r="B291" s="56">
        <f>IF('3.Weekly Hours &amp; Wage Activity'!B291 &lt;&gt;"", '3.Weekly Hours &amp; Wage Activity'!B291,"")</f>
        <v>0</v>
      </c>
      <c r="C291" s="56">
        <f>IF('3.Weekly Hours &amp; Wage Activity'!C291 &lt;&gt;"", '3.Weekly Hours &amp; Wage Activity'!C291,"")</f>
        <v>0</v>
      </c>
      <c r="D291" s="57" t="str">
        <f>IF('3.Weekly Hours &amp; Wage Activity'!D291 &lt;&gt;"", '3.Weekly Hours &amp; Wage Activity'!D291,"")</f>
        <v/>
      </c>
      <c r="E291" s="56" t="str">
        <f>IF('3.Weekly Hours &amp; Wage Activity'!E291 &lt;&gt;"", '3.Weekly Hours &amp; Wage Activity'!E291,"")</f>
        <v/>
      </c>
      <c r="F291" s="353" t="str">
        <f>IF('3.Weekly Hours &amp; Wage Activity'!F291 &lt;&gt;"", '3.Weekly Hours &amp; Wage Activity'!F291,"")</f>
        <v/>
      </c>
      <c r="G291" s="58" t="str">
        <f>IF('3.Weekly Hours &amp; Wage Activity'!G291 &lt;&gt;"", '3.Weekly Hours &amp; Wage Activity'!G291,"")</f>
        <v/>
      </c>
      <c r="H291" s="58" t="str">
        <f>IF('2.Census &amp; Reference Benchmarks'!H291 = "", "", '2.Census &amp; Reference Benchmarks'!H291)</f>
        <v/>
      </c>
      <c r="I291" s="58" t="str">
        <f>IF('3.Weekly Hours &amp; Wage Activity'!H291 &lt;&gt;"", '3.Weekly Hours &amp; Wage Activity'!H291,"")</f>
        <v/>
      </c>
      <c r="J291" s="374" t="str">
        <f>IF('3.Weekly Hours &amp; Wage Activity'!I291 &lt;&gt;"", '3.Weekly Hours &amp; Wage Activity'!I291,"")</f>
        <v/>
      </c>
      <c r="K291" s="376" t="str">
        <f>IF('7.Safe Harbor Input Data &amp; Calc'!Q293 &lt;&gt; "", '7.Safe Harbor Input Data &amp; Calc'!Q293, "")</f>
        <v>No</v>
      </c>
      <c r="L291" s="59" t="str">
        <f>IF('2.Census &amp; Reference Benchmarks'!T291&lt;&gt; "",'2.Census &amp; Reference Benchmarks'!T291,"")</f>
        <v/>
      </c>
      <c r="M291" s="35">
        <f>IF('2.Census &amp; Reference Benchmarks'!M291 = "", 0,'2.Census &amp; Reference Benchmarks'!M291)</f>
        <v>0</v>
      </c>
      <c r="N291" s="366">
        <f>IF('5. Wage &amp; FTE Reductions'!BC291 = "", 0,'5. Wage &amp; FTE Reductions'!BC291)</f>
        <v>0</v>
      </c>
      <c r="O291" s="35">
        <f>IF('2.Census &amp; Reference Benchmarks'!P291 = "", 0,'2.Census &amp; Reference Benchmarks'!P291)</f>
        <v>0</v>
      </c>
      <c r="P291" s="367">
        <f>IF('5. Wage &amp; FTE Reductions'!BE291 = "", 0, '5. Wage &amp; FTE Reductions'!BE291)</f>
        <v>0</v>
      </c>
      <c r="Q291" s="60">
        <f>IF('2.Census &amp; Reference Benchmarks'!S291 = "", 0, '2.Census &amp; Reference Benchmarks'!S291)</f>
        <v>0</v>
      </c>
      <c r="R291" s="367">
        <f>IF('2.Census &amp; Reference Benchmarks'!Q291="FT",IF(OR(G291 &lt;= DATEVALUE("3/1/2020"), G291 = ""),177.14,( (IF(OR(I291 = "", I291 &gt; DATEVALUE("3/31/2020")), DATEVALUE("3/31/2020"),I291) -G291)/ 31) *177.14),IF('2.Census &amp; Reference Benchmarks'!R291="",0,'2.Census &amp; Reference Benchmarks'!R291))</f>
        <v>0</v>
      </c>
      <c r="S291" s="488" t="str">
        <f>IFERROR(IF(AND( I291 &lt; '1. Summary for SBA'!$J$7,'1. Summary for SBA'!$J$7 &lt;&gt; ""),0,IF(K291 = "Yes", 0,IF(OR(R291= "", R291 + P291+N291 = 0),"",(M291+O291+Q291)/(R291+P291+N291)))),0)</f>
        <v/>
      </c>
      <c r="T291" s="488" t="str">
        <f t="shared" ref="T291:T354" si="30">IF(S291 = "", "",S291*0.75)</f>
        <v/>
      </c>
      <c r="U291" s="488" t="str">
        <f>IF(T291 = "", "",SUM('3.Weekly Hours &amp; Wage Activity'!AI291:BF291))</f>
        <v/>
      </c>
      <c r="V291" s="489" t="str">
        <f>IF(U291 = "", "",SUM(IF(COUNTIF('3.Weekly Hours &amp; Wage Activity'!J291:Q291, "&lt;&gt;FT") = 0, COLUMNS('3.Weekly Hours &amp; Wage Activity'!J291:AG291) * 40, '3.Weekly Hours &amp; Wage Activity'!J291:AG291)))</f>
        <v/>
      </c>
      <c r="W291" s="490" t="str">
        <f t="shared" ref="W291:W354" si="31">IF(V291 = 0,0,IF(V291 = "", "",U291/V291))</f>
        <v/>
      </c>
      <c r="X291" s="553" t="str">
        <f t="shared" si="27"/>
        <v/>
      </c>
      <c r="Y291" s="491" t="str">
        <f t="shared" si="28"/>
        <v/>
      </c>
      <c r="Z291" s="490">
        <f t="shared" ref="Z291:Z354" si="32">IF(Y291 = "", 0,X291*Y291)</f>
        <v>0</v>
      </c>
      <c r="AA291" s="377">
        <f t="shared" si="29"/>
        <v>0</v>
      </c>
    </row>
    <row r="292" spans="2:27" x14ac:dyDescent="0.25">
      <c r="B292" s="56">
        <f>IF('3.Weekly Hours &amp; Wage Activity'!B292 &lt;&gt;"", '3.Weekly Hours &amp; Wage Activity'!B292,"")</f>
        <v>0</v>
      </c>
      <c r="C292" s="56">
        <f>IF('3.Weekly Hours &amp; Wage Activity'!C292 &lt;&gt;"", '3.Weekly Hours &amp; Wage Activity'!C292,"")</f>
        <v>0</v>
      </c>
      <c r="D292" s="57" t="str">
        <f>IF('3.Weekly Hours &amp; Wage Activity'!D292 &lt;&gt;"", '3.Weekly Hours &amp; Wage Activity'!D292,"")</f>
        <v/>
      </c>
      <c r="E292" s="56" t="str">
        <f>IF('3.Weekly Hours &amp; Wage Activity'!E292 &lt;&gt;"", '3.Weekly Hours &amp; Wage Activity'!E292,"")</f>
        <v/>
      </c>
      <c r="F292" s="353" t="str">
        <f>IF('3.Weekly Hours &amp; Wage Activity'!F292 &lt;&gt;"", '3.Weekly Hours &amp; Wage Activity'!F292,"")</f>
        <v/>
      </c>
      <c r="G292" s="58" t="str">
        <f>IF('3.Weekly Hours &amp; Wage Activity'!G292 &lt;&gt;"", '3.Weekly Hours &amp; Wage Activity'!G292,"")</f>
        <v/>
      </c>
      <c r="H292" s="58" t="str">
        <f>IF('2.Census &amp; Reference Benchmarks'!H292 = "", "", '2.Census &amp; Reference Benchmarks'!H292)</f>
        <v/>
      </c>
      <c r="I292" s="58" t="str">
        <f>IF('3.Weekly Hours &amp; Wage Activity'!H292 &lt;&gt;"", '3.Weekly Hours &amp; Wage Activity'!H292,"")</f>
        <v/>
      </c>
      <c r="J292" s="374" t="str">
        <f>IF('3.Weekly Hours &amp; Wage Activity'!I292 &lt;&gt;"", '3.Weekly Hours &amp; Wage Activity'!I292,"")</f>
        <v/>
      </c>
      <c r="K292" s="376" t="str">
        <f>IF('7.Safe Harbor Input Data &amp; Calc'!Q294 &lt;&gt; "", '7.Safe Harbor Input Data &amp; Calc'!Q294, "")</f>
        <v>No</v>
      </c>
      <c r="L292" s="59" t="str">
        <f>IF('2.Census &amp; Reference Benchmarks'!T292&lt;&gt; "",'2.Census &amp; Reference Benchmarks'!T292,"")</f>
        <v/>
      </c>
      <c r="M292" s="35">
        <f>IF('2.Census &amp; Reference Benchmarks'!M292 = "", 0,'2.Census &amp; Reference Benchmarks'!M292)</f>
        <v>0</v>
      </c>
      <c r="N292" s="366">
        <f>IF('5. Wage &amp; FTE Reductions'!BC292 = "", 0,'5. Wage &amp; FTE Reductions'!BC292)</f>
        <v>0</v>
      </c>
      <c r="O292" s="35">
        <f>IF('2.Census &amp; Reference Benchmarks'!P292 = "", 0,'2.Census &amp; Reference Benchmarks'!P292)</f>
        <v>0</v>
      </c>
      <c r="P292" s="367">
        <f>IF('5. Wage &amp; FTE Reductions'!BE292 = "", 0, '5. Wage &amp; FTE Reductions'!BE292)</f>
        <v>0</v>
      </c>
      <c r="Q292" s="60">
        <f>IF('2.Census &amp; Reference Benchmarks'!S292 = "", 0, '2.Census &amp; Reference Benchmarks'!S292)</f>
        <v>0</v>
      </c>
      <c r="R292" s="367">
        <f>IF('2.Census &amp; Reference Benchmarks'!Q292="FT",IF(OR(G292 &lt;= DATEVALUE("3/1/2020"), G292 = ""),177.14,( (IF(OR(I292 = "", I292 &gt; DATEVALUE("3/31/2020")), DATEVALUE("3/31/2020"),I292) -G292)/ 31) *177.14),IF('2.Census &amp; Reference Benchmarks'!R292="",0,'2.Census &amp; Reference Benchmarks'!R292))</f>
        <v>0</v>
      </c>
      <c r="S292" s="488" t="str">
        <f>IFERROR(IF(AND( I292 &lt; '1. Summary for SBA'!$J$7,'1. Summary for SBA'!$J$7 &lt;&gt; ""),0,IF(K292 = "Yes", 0,IF(OR(R292= "", R292 + P292+N292 = 0),"",(M292+O292+Q292)/(R292+P292+N292)))),0)</f>
        <v/>
      </c>
      <c r="T292" s="488" t="str">
        <f t="shared" si="30"/>
        <v/>
      </c>
      <c r="U292" s="488" t="str">
        <f>IF(T292 = "", "",SUM('3.Weekly Hours &amp; Wage Activity'!AI292:BF292))</f>
        <v/>
      </c>
      <c r="V292" s="489" t="str">
        <f>IF(U292 = "", "",SUM(IF(COUNTIF('3.Weekly Hours &amp; Wage Activity'!J292:Q292, "&lt;&gt;FT") = 0, COLUMNS('3.Weekly Hours &amp; Wage Activity'!J292:AG292) * 40, '3.Weekly Hours &amp; Wage Activity'!J292:AG292)))</f>
        <v/>
      </c>
      <c r="W292" s="490" t="str">
        <f t="shared" si="31"/>
        <v/>
      </c>
      <c r="X292" s="553" t="str">
        <f t="shared" si="27"/>
        <v/>
      </c>
      <c r="Y292" s="491" t="str">
        <f t="shared" si="28"/>
        <v/>
      </c>
      <c r="Z292" s="490">
        <f t="shared" si="32"/>
        <v>0</v>
      </c>
      <c r="AA292" s="377">
        <f t="shared" si="29"/>
        <v>0</v>
      </c>
    </row>
    <row r="293" spans="2:27" x14ac:dyDescent="0.25">
      <c r="B293" s="56">
        <f>IF('3.Weekly Hours &amp; Wage Activity'!B293 &lt;&gt;"", '3.Weekly Hours &amp; Wage Activity'!B293,"")</f>
        <v>0</v>
      </c>
      <c r="C293" s="56">
        <f>IF('3.Weekly Hours &amp; Wage Activity'!C293 &lt;&gt;"", '3.Weekly Hours &amp; Wage Activity'!C293,"")</f>
        <v>0</v>
      </c>
      <c r="D293" s="57" t="str">
        <f>IF('3.Weekly Hours &amp; Wage Activity'!D293 &lt;&gt;"", '3.Weekly Hours &amp; Wage Activity'!D293,"")</f>
        <v/>
      </c>
      <c r="E293" s="56" t="str">
        <f>IF('3.Weekly Hours &amp; Wage Activity'!E293 &lt;&gt;"", '3.Weekly Hours &amp; Wage Activity'!E293,"")</f>
        <v/>
      </c>
      <c r="F293" s="353" t="str">
        <f>IF('3.Weekly Hours &amp; Wage Activity'!F293 &lt;&gt;"", '3.Weekly Hours &amp; Wage Activity'!F293,"")</f>
        <v/>
      </c>
      <c r="G293" s="58" t="str">
        <f>IF('3.Weekly Hours &amp; Wage Activity'!G293 &lt;&gt;"", '3.Weekly Hours &amp; Wage Activity'!G293,"")</f>
        <v/>
      </c>
      <c r="H293" s="58" t="str">
        <f>IF('2.Census &amp; Reference Benchmarks'!H293 = "", "", '2.Census &amp; Reference Benchmarks'!H293)</f>
        <v/>
      </c>
      <c r="I293" s="58" t="str">
        <f>IF('3.Weekly Hours &amp; Wage Activity'!H293 &lt;&gt;"", '3.Weekly Hours &amp; Wage Activity'!H293,"")</f>
        <v/>
      </c>
      <c r="J293" s="374" t="str">
        <f>IF('3.Weekly Hours &amp; Wage Activity'!I293 &lt;&gt;"", '3.Weekly Hours &amp; Wage Activity'!I293,"")</f>
        <v/>
      </c>
      <c r="K293" s="376" t="str">
        <f>IF('7.Safe Harbor Input Data &amp; Calc'!Q295 &lt;&gt; "", '7.Safe Harbor Input Data &amp; Calc'!Q295, "")</f>
        <v>No</v>
      </c>
      <c r="L293" s="59" t="str">
        <f>IF('2.Census &amp; Reference Benchmarks'!T293&lt;&gt; "",'2.Census &amp; Reference Benchmarks'!T293,"")</f>
        <v/>
      </c>
      <c r="M293" s="35">
        <f>IF('2.Census &amp; Reference Benchmarks'!M293 = "", 0,'2.Census &amp; Reference Benchmarks'!M293)</f>
        <v>0</v>
      </c>
      <c r="N293" s="366">
        <f>IF('5. Wage &amp; FTE Reductions'!BC293 = "", 0,'5. Wage &amp; FTE Reductions'!BC293)</f>
        <v>0</v>
      </c>
      <c r="O293" s="35">
        <f>IF('2.Census &amp; Reference Benchmarks'!P293 = "", 0,'2.Census &amp; Reference Benchmarks'!P293)</f>
        <v>0</v>
      </c>
      <c r="P293" s="367">
        <f>IF('5. Wage &amp; FTE Reductions'!BE293 = "", 0, '5. Wage &amp; FTE Reductions'!BE293)</f>
        <v>0</v>
      </c>
      <c r="Q293" s="60">
        <f>IF('2.Census &amp; Reference Benchmarks'!S293 = "", 0, '2.Census &amp; Reference Benchmarks'!S293)</f>
        <v>0</v>
      </c>
      <c r="R293" s="367">
        <f>IF('2.Census &amp; Reference Benchmarks'!Q293="FT",IF(OR(G293 &lt;= DATEVALUE("3/1/2020"), G293 = ""),177.14,( (IF(OR(I293 = "", I293 &gt; DATEVALUE("3/31/2020")), DATEVALUE("3/31/2020"),I293) -G293)/ 31) *177.14),IF('2.Census &amp; Reference Benchmarks'!R293="",0,'2.Census &amp; Reference Benchmarks'!R293))</f>
        <v>0</v>
      </c>
      <c r="S293" s="488" t="str">
        <f>IFERROR(IF(AND( I293 &lt; '1. Summary for SBA'!$J$7,'1. Summary for SBA'!$J$7 &lt;&gt; ""),0,IF(K293 = "Yes", 0,IF(OR(R293= "", R293 + P293+N293 = 0),"",(M293+O293+Q293)/(R293+P293+N293)))),0)</f>
        <v/>
      </c>
      <c r="T293" s="488" t="str">
        <f t="shared" si="30"/>
        <v/>
      </c>
      <c r="U293" s="488" t="str">
        <f>IF(T293 = "", "",SUM('3.Weekly Hours &amp; Wage Activity'!AI293:BF293))</f>
        <v/>
      </c>
      <c r="V293" s="489" t="str">
        <f>IF(U293 = "", "",SUM(IF(COUNTIF('3.Weekly Hours &amp; Wage Activity'!J293:Q293, "&lt;&gt;FT") = 0, COLUMNS('3.Weekly Hours &amp; Wage Activity'!J293:AG293) * 40, '3.Weekly Hours &amp; Wage Activity'!J293:AG293)))</f>
        <v/>
      </c>
      <c r="W293" s="490" t="str">
        <f t="shared" si="31"/>
        <v/>
      </c>
      <c r="X293" s="553" t="str">
        <f t="shared" si="27"/>
        <v/>
      </c>
      <c r="Y293" s="491" t="str">
        <f t="shared" si="28"/>
        <v/>
      </c>
      <c r="Z293" s="490">
        <f t="shared" si="32"/>
        <v>0</v>
      </c>
      <c r="AA293" s="377">
        <f t="shared" si="29"/>
        <v>0</v>
      </c>
    </row>
    <row r="294" spans="2:27" x14ac:dyDescent="0.25">
      <c r="B294" s="56">
        <f>IF('3.Weekly Hours &amp; Wage Activity'!B294 &lt;&gt;"", '3.Weekly Hours &amp; Wage Activity'!B294,"")</f>
        <v>0</v>
      </c>
      <c r="C294" s="56">
        <f>IF('3.Weekly Hours &amp; Wage Activity'!C294 &lt;&gt;"", '3.Weekly Hours &amp; Wage Activity'!C294,"")</f>
        <v>0</v>
      </c>
      <c r="D294" s="57" t="str">
        <f>IF('3.Weekly Hours &amp; Wage Activity'!D294 &lt;&gt;"", '3.Weekly Hours &amp; Wage Activity'!D294,"")</f>
        <v/>
      </c>
      <c r="E294" s="56" t="str">
        <f>IF('3.Weekly Hours &amp; Wage Activity'!E294 &lt;&gt;"", '3.Weekly Hours &amp; Wage Activity'!E294,"")</f>
        <v/>
      </c>
      <c r="F294" s="353" t="str">
        <f>IF('3.Weekly Hours &amp; Wage Activity'!F294 &lt;&gt;"", '3.Weekly Hours &amp; Wage Activity'!F294,"")</f>
        <v/>
      </c>
      <c r="G294" s="58" t="str">
        <f>IF('3.Weekly Hours &amp; Wage Activity'!G294 &lt;&gt;"", '3.Weekly Hours &amp; Wage Activity'!G294,"")</f>
        <v/>
      </c>
      <c r="H294" s="58" t="str">
        <f>IF('2.Census &amp; Reference Benchmarks'!H294 = "", "", '2.Census &amp; Reference Benchmarks'!H294)</f>
        <v/>
      </c>
      <c r="I294" s="58" t="str">
        <f>IF('3.Weekly Hours &amp; Wage Activity'!H294 &lt;&gt;"", '3.Weekly Hours &amp; Wage Activity'!H294,"")</f>
        <v/>
      </c>
      <c r="J294" s="374" t="str">
        <f>IF('3.Weekly Hours &amp; Wage Activity'!I294 &lt;&gt;"", '3.Weekly Hours &amp; Wage Activity'!I294,"")</f>
        <v/>
      </c>
      <c r="K294" s="376" t="str">
        <f>IF('7.Safe Harbor Input Data &amp; Calc'!Q296 &lt;&gt; "", '7.Safe Harbor Input Data &amp; Calc'!Q296, "")</f>
        <v>No</v>
      </c>
      <c r="L294" s="59" t="str">
        <f>IF('2.Census &amp; Reference Benchmarks'!T294&lt;&gt; "",'2.Census &amp; Reference Benchmarks'!T294,"")</f>
        <v/>
      </c>
      <c r="M294" s="35">
        <f>IF('2.Census &amp; Reference Benchmarks'!M294 = "", 0,'2.Census &amp; Reference Benchmarks'!M294)</f>
        <v>0</v>
      </c>
      <c r="N294" s="366">
        <f>IF('5. Wage &amp; FTE Reductions'!BC294 = "", 0,'5. Wage &amp; FTE Reductions'!BC294)</f>
        <v>0</v>
      </c>
      <c r="O294" s="35">
        <f>IF('2.Census &amp; Reference Benchmarks'!P294 = "", 0,'2.Census &amp; Reference Benchmarks'!P294)</f>
        <v>0</v>
      </c>
      <c r="P294" s="367">
        <f>IF('5. Wage &amp; FTE Reductions'!BE294 = "", 0, '5. Wage &amp; FTE Reductions'!BE294)</f>
        <v>0</v>
      </c>
      <c r="Q294" s="60">
        <f>IF('2.Census &amp; Reference Benchmarks'!S294 = "", 0, '2.Census &amp; Reference Benchmarks'!S294)</f>
        <v>0</v>
      </c>
      <c r="R294" s="367">
        <f>IF('2.Census &amp; Reference Benchmarks'!Q294="FT",IF(OR(G294 &lt;= DATEVALUE("3/1/2020"), G294 = ""),177.14,( (IF(OR(I294 = "", I294 &gt; DATEVALUE("3/31/2020")), DATEVALUE("3/31/2020"),I294) -G294)/ 31) *177.14),IF('2.Census &amp; Reference Benchmarks'!R294="",0,'2.Census &amp; Reference Benchmarks'!R294))</f>
        <v>0</v>
      </c>
      <c r="S294" s="488" t="str">
        <f>IFERROR(IF(AND( I294 &lt; '1. Summary for SBA'!$J$7,'1. Summary for SBA'!$J$7 &lt;&gt; ""),0,IF(K294 = "Yes", 0,IF(OR(R294= "", R294 + P294+N294 = 0),"",(M294+O294+Q294)/(R294+P294+N294)))),0)</f>
        <v/>
      </c>
      <c r="T294" s="488" t="str">
        <f t="shared" si="30"/>
        <v/>
      </c>
      <c r="U294" s="488" t="str">
        <f>IF(T294 = "", "",SUM('3.Weekly Hours &amp; Wage Activity'!AI294:BF294))</f>
        <v/>
      </c>
      <c r="V294" s="489" t="str">
        <f>IF(U294 = "", "",SUM(IF(COUNTIF('3.Weekly Hours &amp; Wage Activity'!J294:Q294, "&lt;&gt;FT") = 0, COLUMNS('3.Weekly Hours &amp; Wage Activity'!J294:AG294) * 40, '3.Weekly Hours &amp; Wage Activity'!J294:AG294)))</f>
        <v/>
      </c>
      <c r="W294" s="490" t="str">
        <f t="shared" si="31"/>
        <v/>
      </c>
      <c r="X294" s="553" t="str">
        <f t="shared" si="27"/>
        <v/>
      </c>
      <c r="Y294" s="491" t="str">
        <f t="shared" si="28"/>
        <v/>
      </c>
      <c r="Z294" s="490">
        <f t="shared" si="32"/>
        <v>0</v>
      </c>
      <c r="AA294" s="377">
        <f t="shared" si="29"/>
        <v>0</v>
      </c>
    </row>
    <row r="295" spans="2:27" x14ac:dyDescent="0.25">
      <c r="B295" s="56">
        <f>IF('3.Weekly Hours &amp; Wage Activity'!B295 &lt;&gt;"", '3.Weekly Hours &amp; Wage Activity'!B295,"")</f>
        <v>0</v>
      </c>
      <c r="C295" s="56">
        <f>IF('3.Weekly Hours &amp; Wage Activity'!C295 &lt;&gt;"", '3.Weekly Hours &amp; Wage Activity'!C295,"")</f>
        <v>0</v>
      </c>
      <c r="D295" s="57" t="str">
        <f>IF('3.Weekly Hours &amp; Wage Activity'!D295 &lt;&gt;"", '3.Weekly Hours &amp; Wage Activity'!D295,"")</f>
        <v/>
      </c>
      <c r="E295" s="56" t="str">
        <f>IF('3.Weekly Hours &amp; Wage Activity'!E295 &lt;&gt;"", '3.Weekly Hours &amp; Wage Activity'!E295,"")</f>
        <v/>
      </c>
      <c r="F295" s="353" t="str">
        <f>IF('3.Weekly Hours &amp; Wage Activity'!F295 &lt;&gt;"", '3.Weekly Hours &amp; Wage Activity'!F295,"")</f>
        <v/>
      </c>
      <c r="G295" s="58" t="str">
        <f>IF('3.Weekly Hours &amp; Wage Activity'!G295 &lt;&gt;"", '3.Weekly Hours &amp; Wage Activity'!G295,"")</f>
        <v/>
      </c>
      <c r="H295" s="58" t="str">
        <f>IF('2.Census &amp; Reference Benchmarks'!H295 = "", "", '2.Census &amp; Reference Benchmarks'!H295)</f>
        <v/>
      </c>
      <c r="I295" s="58" t="str">
        <f>IF('3.Weekly Hours &amp; Wage Activity'!H295 &lt;&gt;"", '3.Weekly Hours &amp; Wage Activity'!H295,"")</f>
        <v/>
      </c>
      <c r="J295" s="374" t="str">
        <f>IF('3.Weekly Hours &amp; Wage Activity'!I295 &lt;&gt;"", '3.Weekly Hours &amp; Wage Activity'!I295,"")</f>
        <v/>
      </c>
      <c r="K295" s="376" t="str">
        <f>IF('7.Safe Harbor Input Data &amp; Calc'!Q297 &lt;&gt; "", '7.Safe Harbor Input Data &amp; Calc'!Q297, "")</f>
        <v>No</v>
      </c>
      <c r="L295" s="59" t="str">
        <f>IF('2.Census &amp; Reference Benchmarks'!T295&lt;&gt; "",'2.Census &amp; Reference Benchmarks'!T295,"")</f>
        <v/>
      </c>
      <c r="M295" s="35">
        <f>IF('2.Census &amp; Reference Benchmarks'!M295 = "", 0,'2.Census &amp; Reference Benchmarks'!M295)</f>
        <v>0</v>
      </c>
      <c r="N295" s="366">
        <f>IF('5. Wage &amp; FTE Reductions'!BC295 = "", 0,'5. Wage &amp; FTE Reductions'!BC295)</f>
        <v>0</v>
      </c>
      <c r="O295" s="35">
        <f>IF('2.Census &amp; Reference Benchmarks'!P295 = "", 0,'2.Census &amp; Reference Benchmarks'!P295)</f>
        <v>0</v>
      </c>
      <c r="P295" s="367">
        <f>IF('5. Wage &amp; FTE Reductions'!BE295 = "", 0, '5. Wage &amp; FTE Reductions'!BE295)</f>
        <v>0</v>
      </c>
      <c r="Q295" s="60">
        <f>IF('2.Census &amp; Reference Benchmarks'!S295 = "", 0, '2.Census &amp; Reference Benchmarks'!S295)</f>
        <v>0</v>
      </c>
      <c r="R295" s="367">
        <f>IF('2.Census &amp; Reference Benchmarks'!Q295="FT",IF(OR(G295 &lt;= DATEVALUE("3/1/2020"), G295 = ""),177.14,( (IF(OR(I295 = "", I295 &gt; DATEVALUE("3/31/2020")), DATEVALUE("3/31/2020"),I295) -G295)/ 31) *177.14),IF('2.Census &amp; Reference Benchmarks'!R295="",0,'2.Census &amp; Reference Benchmarks'!R295))</f>
        <v>0</v>
      </c>
      <c r="S295" s="488" t="str">
        <f>IFERROR(IF(AND( I295 &lt; '1. Summary for SBA'!$J$7,'1. Summary for SBA'!$J$7 &lt;&gt; ""),0,IF(K295 = "Yes", 0,IF(OR(R295= "", R295 + P295+N295 = 0),"",(M295+O295+Q295)/(R295+P295+N295)))),0)</f>
        <v/>
      </c>
      <c r="T295" s="488" t="str">
        <f t="shared" si="30"/>
        <v/>
      </c>
      <c r="U295" s="488" t="str">
        <f>IF(T295 = "", "",SUM('3.Weekly Hours &amp; Wage Activity'!AI295:BF295))</f>
        <v/>
      </c>
      <c r="V295" s="489" t="str">
        <f>IF(U295 = "", "",SUM(IF(COUNTIF('3.Weekly Hours &amp; Wage Activity'!J295:Q295, "&lt;&gt;FT") = 0, COLUMNS('3.Weekly Hours &amp; Wage Activity'!J295:AG295) * 40, '3.Weekly Hours &amp; Wage Activity'!J295:AG295)))</f>
        <v/>
      </c>
      <c r="W295" s="490" t="str">
        <f t="shared" si="31"/>
        <v/>
      </c>
      <c r="X295" s="553" t="str">
        <f t="shared" si="27"/>
        <v/>
      </c>
      <c r="Y295" s="491" t="str">
        <f t="shared" si="28"/>
        <v/>
      </c>
      <c r="Z295" s="490">
        <f t="shared" si="32"/>
        <v>0</v>
      </c>
      <c r="AA295" s="377">
        <f t="shared" si="29"/>
        <v>0</v>
      </c>
    </row>
    <row r="296" spans="2:27" x14ac:dyDescent="0.25">
      <c r="B296" s="56">
        <f>IF('3.Weekly Hours &amp; Wage Activity'!B296 &lt;&gt;"", '3.Weekly Hours &amp; Wage Activity'!B296,"")</f>
        <v>0</v>
      </c>
      <c r="C296" s="56">
        <f>IF('3.Weekly Hours &amp; Wage Activity'!C296 &lt;&gt;"", '3.Weekly Hours &amp; Wage Activity'!C296,"")</f>
        <v>0</v>
      </c>
      <c r="D296" s="57" t="str">
        <f>IF('3.Weekly Hours &amp; Wage Activity'!D296 &lt;&gt;"", '3.Weekly Hours &amp; Wage Activity'!D296,"")</f>
        <v/>
      </c>
      <c r="E296" s="56" t="str">
        <f>IF('3.Weekly Hours &amp; Wage Activity'!E296 &lt;&gt;"", '3.Weekly Hours &amp; Wage Activity'!E296,"")</f>
        <v/>
      </c>
      <c r="F296" s="353" t="str">
        <f>IF('3.Weekly Hours &amp; Wage Activity'!F296 &lt;&gt;"", '3.Weekly Hours &amp; Wage Activity'!F296,"")</f>
        <v/>
      </c>
      <c r="G296" s="58" t="str">
        <f>IF('3.Weekly Hours &amp; Wage Activity'!G296 &lt;&gt;"", '3.Weekly Hours &amp; Wage Activity'!G296,"")</f>
        <v/>
      </c>
      <c r="H296" s="58" t="str">
        <f>IF('2.Census &amp; Reference Benchmarks'!H296 = "", "", '2.Census &amp; Reference Benchmarks'!H296)</f>
        <v/>
      </c>
      <c r="I296" s="58" t="str">
        <f>IF('3.Weekly Hours &amp; Wage Activity'!H296 &lt;&gt;"", '3.Weekly Hours &amp; Wage Activity'!H296,"")</f>
        <v/>
      </c>
      <c r="J296" s="374" t="str">
        <f>IF('3.Weekly Hours &amp; Wage Activity'!I296 &lt;&gt;"", '3.Weekly Hours &amp; Wage Activity'!I296,"")</f>
        <v/>
      </c>
      <c r="K296" s="376" t="str">
        <f>IF('7.Safe Harbor Input Data &amp; Calc'!Q298 &lt;&gt; "", '7.Safe Harbor Input Data &amp; Calc'!Q298, "")</f>
        <v>No</v>
      </c>
      <c r="L296" s="59" t="str">
        <f>IF('2.Census &amp; Reference Benchmarks'!T296&lt;&gt; "",'2.Census &amp; Reference Benchmarks'!T296,"")</f>
        <v/>
      </c>
      <c r="M296" s="35">
        <f>IF('2.Census &amp; Reference Benchmarks'!M296 = "", 0,'2.Census &amp; Reference Benchmarks'!M296)</f>
        <v>0</v>
      </c>
      <c r="N296" s="366">
        <f>IF('5. Wage &amp; FTE Reductions'!BC296 = "", 0,'5. Wage &amp; FTE Reductions'!BC296)</f>
        <v>0</v>
      </c>
      <c r="O296" s="35">
        <f>IF('2.Census &amp; Reference Benchmarks'!P296 = "", 0,'2.Census &amp; Reference Benchmarks'!P296)</f>
        <v>0</v>
      </c>
      <c r="P296" s="367">
        <f>IF('5. Wage &amp; FTE Reductions'!BE296 = "", 0, '5. Wage &amp; FTE Reductions'!BE296)</f>
        <v>0</v>
      </c>
      <c r="Q296" s="60">
        <f>IF('2.Census &amp; Reference Benchmarks'!S296 = "", 0, '2.Census &amp; Reference Benchmarks'!S296)</f>
        <v>0</v>
      </c>
      <c r="R296" s="367">
        <f>IF('2.Census &amp; Reference Benchmarks'!Q296="FT",IF(OR(G296 &lt;= DATEVALUE("3/1/2020"), G296 = ""),177.14,( (IF(OR(I296 = "", I296 &gt; DATEVALUE("3/31/2020")), DATEVALUE("3/31/2020"),I296) -G296)/ 31) *177.14),IF('2.Census &amp; Reference Benchmarks'!R296="",0,'2.Census &amp; Reference Benchmarks'!R296))</f>
        <v>0</v>
      </c>
      <c r="S296" s="488" t="str">
        <f>IFERROR(IF(AND( I296 &lt; '1. Summary for SBA'!$J$7,'1. Summary for SBA'!$J$7 &lt;&gt; ""),0,IF(K296 = "Yes", 0,IF(OR(R296= "", R296 + P296+N296 = 0),"",(M296+O296+Q296)/(R296+P296+N296)))),0)</f>
        <v/>
      </c>
      <c r="T296" s="488" t="str">
        <f t="shared" si="30"/>
        <v/>
      </c>
      <c r="U296" s="488" t="str">
        <f>IF(T296 = "", "",SUM('3.Weekly Hours &amp; Wage Activity'!AI296:BF296))</f>
        <v/>
      </c>
      <c r="V296" s="489" t="str">
        <f>IF(U296 = "", "",SUM(IF(COUNTIF('3.Weekly Hours &amp; Wage Activity'!J296:Q296, "&lt;&gt;FT") = 0, COLUMNS('3.Weekly Hours &amp; Wage Activity'!J296:AG296) * 40, '3.Weekly Hours &amp; Wage Activity'!J296:AG296)))</f>
        <v/>
      </c>
      <c r="W296" s="490" t="str">
        <f t="shared" si="31"/>
        <v/>
      </c>
      <c r="X296" s="553" t="str">
        <f t="shared" si="27"/>
        <v/>
      </c>
      <c r="Y296" s="491" t="str">
        <f t="shared" si="28"/>
        <v/>
      </c>
      <c r="Z296" s="490">
        <f t="shared" si="32"/>
        <v>0</v>
      </c>
      <c r="AA296" s="377">
        <f t="shared" si="29"/>
        <v>0</v>
      </c>
    </row>
    <row r="297" spans="2:27" x14ac:dyDescent="0.25">
      <c r="B297" s="56">
        <f>IF('3.Weekly Hours &amp; Wage Activity'!B297 &lt;&gt;"", '3.Weekly Hours &amp; Wage Activity'!B297,"")</f>
        <v>0</v>
      </c>
      <c r="C297" s="56">
        <f>IF('3.Weekly Hours &amp; Wage Activity'!C297 &lt;&gt;"", '3.Weekly Hours &amp; Wage Activity'!C297,"")</f>
        <v>0</v>
      </c>
      <c r="D297" s="57" t="str">
        <f>IF('3.Weekly Hours &amp; Wage Activity'!D297 &lt;&gt;"", '3.Weekly Hours &amp; Wage Activity'!D297,"")</f>
        <v/>
      </c>
      <c r="E297" s="56" t="str">
        <f>IF('3.Weekly Hours &amp; Wage Activity'!E297 &lt;&gt;"", '3.Weekly Hours &amp; Wage Activity'!E297,"")</f>
        <v/>
      </c>
      <c r="F297" s="353" t="str">
        <f>IF('3.Weekly Hours &amp; Wage Activity'!F297 &lt;&gt;"", '3.Weekly Hours &amp; Wage Activity'!F297,"")</f>
        <v/>
      </c>
      <c r="G297" s="58" t="str">
        <f>IF('3.Weekly Hours &amp; Wage Activity'!G297 &lt;&gt;"", '3.Weekly Hours &amp; Wage Activity'!G297,"")</f>
        <v/>
      </c>
      <c r="H297" s="58" t="str">
        <f>IF('2.Census &amp; Reference Benchmarks'!H297 = "", "", '2.Census &amp; Reference Benchmarks'!H297)</f>
        <v/>
      </c>
      <c r="I297" s="58" t="str">
        <f>IF('3.Weekly Hours &amp; Wage Activity'!H297 &lt;&gt;"", '3.Weekly Hours &amp; Wage Activity'!H297,"")</f>
        <v/>
      </c>
      <c r="J297" s="374" t="str">
        <f>IF('3.Weekly Hours &amp; Wage Activity'!I297 &lt;&gt;"", '3.Weekly Hours &amp; Wage Activity'!I297,"")</f>
        <v/>
      </c>
      <c r="K297" s="376" t="str">
        <f>IF('7.Safe Harbor Input Data &amp; Calc'!Q299 &lt;&gt; "", '7.Safe Harbor Input Data &amp; Calc'!Q299, "")</f>
        <v>No</v>
      </c>
      <c r="L297" s="59" t="str">
        <f>IF('2.Census &amp; Reference Benchmarks'!T297&lt;&gt; "",'2.Census &amp; Reference Benchmarks'!T297,"")</f>
        <v/>
      </c>
      <c r="M297" s="35">
        <f>IF('2.Census &amp; Reference Benchmarks'!M297 = "", 0,'2.Census &amp; Reference Benchmarks'!M297)</f>
        <v>0</v>
      </c>
      <c r="N297" s="366">
        <f>IF('5. Wage &amp; FTE Reductions'!BC297 = "", 0,'5. Wage &amp; FTE Reductions'!BC297)</f>
        <v>0</v>
      </c>
      <c r="O297" s="35">
        <f>IF('2.Census &amp; Reference Benchmarks'!P297 = "", 0,'2.Census &amp; Reference Benchmarks'!P297)</f>
        <v>0</v>
      </c>
      <c r="P297" s="367">
        <f>IF('5. Wage &amp; FTE Reductions'!BE297 = "", 0, '5. Wage &amp; FTE Reductions'!BE297)</f>
        <v>0</v>
      </c>
      <c r="Q297" s="60">
        <f>IF('2.Census &amp; Reference Benchmarks'!S297 = "", 0, '2.Census &amp; Reference Benchmarks'!S297)</f>
        <v>0</v>
      </c>
      <c r="R297" s="367">
        <f>IF('2.Census &amp; Reference Benchmarks'!Q297="FT",IF(OR(G297 &lt;= DATEVALUE("3/1/2020"), G297 = ""),177.14,( (IF(OR(I297 = "", I297 &gt; DATEVALUE("3/31/2020")), DATEVALUE("3/31/2020"),I297) -G297)/ 31) *177.14),IF('2.Census &amp; Reference Benchmarks'!R297="",0,'2.Census &amp; Reference Benchmarks'!R297))</f>
        <v>0</v>
      </c>
      <c r="S297" s="488" t="str">
        <f>IFERROR(IF(AND( I297 &lt; '1. Summary for SBA'!$J$7,'1. Summary for SBA'!$J$7 &lt;&gt; ""),0,IF(K297 = "Yes", 0,IF(OR(R297= "", R297 + P297+N297 = 0),"",(M297+O297+Q297)/(R297+P297+N297)))),0)</f>
        <v/>
      </c>
      <c r="T297" s="488" t="str">
        <f t="shared" si="30"/>
        <v/>
      </c>
      <c r="U297" s="488" t="str">
        <f>IF(T297 = "", "",SUM('3.Weekly Hours &amp; Wage Activity'!AI297:BF297))</f>
        <v/>
      </c>
      <c r="V297" s="489" t="str">
        <f>IF(U297 = "", "",SUM(IF(COUNTIF('3.Weekly Hours &amp; Wage Activity'!J297:Q297, "&lt;&gt;FT") = 0, COLUMNS('3.Weekly Hours &amp; Wage Activity'!J297:AG297) * 40, '3.Weekly Hours &amp; Wage Activity'!J297:AG297)))</f>
        <v/>
      </c>
      <c r="W297" s="490" t="str">
        <f t="shared" si="31"/>
        <v/>
      </c>
      <c r="X297" s="553" t="str">
        <f t="shared" si="27"/>
        <v/>
      </c>
      <c r="Y297" s="491" t="str">
        <f t="shared" si="28"/>
        <v/>
      </c>
      <c r="Z297" s="490">
        <f t="shared" si="32"/>
        <v>0</v>
      </c>
      <c r="AA297" s="377">
        <f t="shared" si="29"/>
        <v>0</v>
      </c>
    </row>
    <row r="298" spans="2:27" x14ac:dyDescent="0.25">
      <c r="B298" s="56">
        <f>IF('3.Weekly Hours &amp; Wage Activity'!B298 &lt;&gt;"", '3.Weekly Hours &amp; Wage Activity'!B298,"")</f>
        <v>0</v>
      </c>
      <c r="C298" s="56">
        <f>IF('3.Weekly Hours &amp; Wage Activity'!C298 &lt;&gt;"", '3.Weekly Hours &amp; Wage Activity'!C298,"")</f>
        <v>0</v>
      </c>
      <c r="D298" s="57" t="str">
        <f>IF('3.Weekly Hours &amp; Wage Activity'!D298 &lt;&gt;"", '3.Weekly Hours &amp; Wage Activity'!D298,"")</f>
        <v/>
      </c>
      <c r="E298" s="56" t="str">
        <f>IF('3.Weekly Hours &amp; Wage Activity'!E298 &lt;&gt;"", '3.Weekly Hours &amp; Wage Activity'!E298,"")</f>
        <v/>
      </c>
      <c r="F298" s="353" t="str">
        <f>IF('3.Weekly Hours &amp; Wage Activity'!F298 &lt;&gt;"", '3.Weekly Hours &amp; Wage Activity'!F298,"")</f>
        <v/>
      </c>
      <c r="G298" s="58" t="str">
        <f>IF('3.Weekly Hours &amp; Wage Activity'!G298 &lt;&gt;"", '3.Weekly Hours &amp; Wage Activity'!G298,"")</f>
        <v/>
      </c>
      <c r="H298" s="58" t="str">
        <f>IF('2.Census &amp; Reference Benchmarks'!H298 = "", "", '2.Census &amp; Reference Benchmarks'!H298)</f>
        <v/>
      </c>
      <c r="I298" s="58" t="str">
        <f>IF('3.Weekly Hours &amp; Wage Activity'!H298 &lt;&gt;"", '3.Weekly Hours &amp; Wage Activity'!H298,"")</f>
        <v/>
      </c>
      <c r="J298" s="374" t="str">
        <f>IF('3.Weekly Hours &amp; Wage Activity'!I298 &lt;&gt;"", '3.Weekly Hours &amp; Wage Activity'!I298,"")</f>
        <v/>
      </c>
      <c r="K298" s="376" t="str">
        <f>IF('7.Safe Harbor Input Data &amp; Calc'!Q300 &lt;&gt; "", '7.Safe Harbor Input Data &amp; Calc'!Q300, "")</f>
        <v>No</v>
      </c>
      <c r="L298" s="59" t="str">
        <f>IF('2.Census &amp; Reference Benchmarks'!T298&lt;&gt; "",'2.Census &amp; Reference Benchmarks'!T298,"")</f>
        <v/>
      </c>
      <c r="M298" s="35">
        <f>IF('2.Census &amp; Reference Benchmarks'!M298 = "", 0,'2.Census &amp; Reference Benchmarks'!M298)</f>
        <v>0</v>
      </c>
      <c r="N298" s="366">
        <f>IF('5. Wage &amp; FTE Reductions'!BC298 = "", 0,'5. Wage &amp; FTE Reductions'!BC298)</f>
        <v>0</v>
      </c>
      <c r="O298" s="35">
        <f>IF('2.Census &amp; Reference Benchmarks'!P298 = "", 0,'2.Census &amp; Reference Benchmarks'!P298)</f>
        <v>0</v>
      </c>
      <c r="P298" s="367">
        <f>IF('5. Wage &amp; FTE Reductions'!BE298 = "", 0, '5. Wage &amp; FTE Reductions'!BE298)</f>
        <v>0</v>
      </c>
      <c r="Q298" s="60">
        <f>IF('2.Census &amp; Reference Benchmarks'!S298 = "", 0, '2.Census &amp; Reference Benchmarks'!S298)</f>
        <v>0</v>
      </c>
      <c r="R298" s="367">
        <f>IF('2.Census &amp; Reference Benchmarks'!Q298="FT",IF(OR(G298 &lt;= DATEVALUE("3/1/2020"), G298 = ""),177.14,( (IF(OR(I298 = "", I298 &gt; DATEVALUE("3/31/2020")), DATEVALUE("3/31/2020"),I298) -G298)/ 31) *177.14),IF('2.Census &amp; Reference Benchmarks'!R298="",0,'2.Census &amp; Reference Benchmarks'!R298))</f>
        <v>0</v>
      </c>
      <c r="S298" s="488" t="str">
        <f>IFERROR(IF(AND( I298 &lt; '1. Summary for SBA'!$J$7,'1. Summary for SBA'!$J$7 &lt;&gt; ""),0,IF(K298 = "Yes", 0,IF(OR(R298= "", R298 + P298+N298 = 0),"",(M298+O298+Q298)/(R298+P298+N298)))),0)</f>
        <v/>
      </c>
      <c r="T298" s="488" t="str">
        <f t="shared" si="30"/>
        <v/>
      </c>
      <c r="U298" s="488" t="str">
        <f>IF(T298 = "", "",SUM('3.Weekly Hours &amp; Wage Activity'!AI298:BF298))</f>
        <v/>
      </c>
      <c r="V298" s="489" t="str">
        <f>IF(U298 = "", "",SUM(IF(COUNTIF('3.Weekly Hours &amp; Wage Activity'!J298:Q298, "&lt;&gt;FT") = 0, COLUMNS('3.Weekly Hours &amp; Wage Activity'!J298:AG298) * 40, '3.Weekly Hours &amp; Wage Activity'!J298:AG298)))</f>
        <v/>
      </c>
      <c r="W298" s="490" t="str">
        <f t="shared" si="31"/>
        <v/>
      </c>
      <c r="X298" s="553" t="str">
        <f t="shared" si="27"/>
        <v/>
      </c>
      <c r="Y298" s="491" t="str">
        <f t="shared" si="28"/>
        <v/>
      </c>
      <c r="Z298" s="490">
        <f t="shared" si="32"/>
        <v>0</v>
      </c>
      <c r="AA298" s="377">
        <f t="shared" si="29"/>
        <v>0</v>
      </c>
    </row>
    <row r="299" spans="2:27" x14ac:dyDescent="0.25">
      <c r="B299" s="56">
        <f>IF('3.Weekly Hours &amp; Wage Activity'!B299 &lt;&gt;"", '3.Weekly Hours &amp; Wage Activity'!B299,"")</f>
        <v>0</v>
      </c>
      <c r="C299" s="56">
        <f>IF('3.Weekly Hours &amp; Wage Activity'!C299 &lt;&gt;"", '3.Weekly Hours &amp; Wage Activity'!C299,"")</f>
        <v>0</v>
      </c>
      <c r="D299" s="57" t="str">
        <f>IF('3.Weekly Hours &amp; Wage Activity'!D299 &lt;&gt;"", '3.Weekly Hours &amp; Wage Activity'!D299,"")</f>
        <v/>
      </c>
      <c r="E299" s="56" t="str">
        <f>IF('3.Weekly Hours &amp; Wage Activity'!E299 &lt;&gt;"", '3.Weekly Hours &amp; Wage Activity'!E299,"")</f>
        <v/>
      </c>
      <c r="F299" s="353" t="str">
        <f>IF('3.Weekly Hours &amp; Wage Activity'!F299 &lt;&gt;"", '3.Weekly Hours &amp; Wage Activity'!F299,"")</f>
        <v/>
      </c>
      <c r="G299" s="58" t="str">
        <f>IF('3.Weekly Hours &amp; Wage Activity'!G299 &lt;&gt;"", '3.Weekly Hours &amp; Wage Activity'!G299,"")</f>
        <v/>
      </c>
      <c r="H299" s="58" t="str">
        <f>IF('2.Census &amp; Reference Benchmarks'!H299 = "", "", '2.Census &amp; Reference Benchmarks'!H299)</f>
        <v/>
      </c>
      <c r="I299" s="58" t="str">
        <f>IF('3.Weekly Hours &amp; Wage Activity'!H299 &lt;&gt;"", '3.Weekly Hours &amp; Wage Activity'!H299,"")</f>
        <v/>
      </c>
      <c r="J299" s="374" t="str">
        <f>IF('3.Weekly Hours &amp; Wage Activity'!I299 &lt;&gt;"", '3.Weekly Hours &amp; Wage Activity'!I299,"")</f>
        <v/>
      </c>
      <c r="K299" s="376" t="str">
        <f>IF('7.Safe Harbor Input Data &amp; Calc'!Q301 &lt;&gt; "", '7.Safe Harbor Input Data &amp; Calc'!Q301, "")</f>
        <v>No</v>
      </c>
      <c r="L299" s="59" t="str">
        <f>IF('2.Census &amp; Reference Benchmarks'!T299&lt;&gt; "",'2.Census &amp; Reference Benchmarks'!T299,"")</f>
        <v/>
      </c>
      <c r="M299" s="35">
        <f>IF('2.Census &amp; Reference Benchmarks'!M299 = "", 0,'2.Census &amp; Reference Benchmarks'!M299)</f>
        <v>0</v>
      </c>
      <c r="N299" s="366">
        <f>IF('5. Wage &amp; FTE Reductions'!BC299 = "", 0,'5. Wage &amp; FTE Reductions'!BC299)</f>
        <v>0</v>
      </c>
      <c r="O299" s="35">
        <f>IF('2.Census &amp; Reference Benchmarks'!P299 = "", 0,'2.Census &amp; Reference Benchmarks'!P299)</f>
        <v>0</v>
      </c>
      <c r="P299" s="367">
        <f>IF('5. Wage &amp; FTE Reductions'!BE299 = "", 0, '5. Wage &amp; FTE Reductions'!BE299)</f>
        <v>0</v>
      </c>
      <c r="Q299" s="60">
        <f>IF('2.Census &amp; Reference Benchmarks'!S299 = "", 0, '2.Census &amp; Reference Benchmarks'!S299)</f>
        <v>0</v>
      </c>
      <c r="R299" s="367">
        <f>IF('2.Census &amp; Reference Benchmarks'!Q299="FT",IF(OR(G299 &lt;= DATEVALUE("3/1/2020"), G299 = ""),177.14,( (IF(OR(I299 = "", I299 &gt; DATEVALUE("3/31/2020")), DATEVALUE("3/31/2020"),I299) -G299)/ 31) *177.14),IF('2.Census &amp; Reference Benchmarks'!R299="",0,'2.Census &amp; Reference Benchmarks'!R299))</f>
        <v>0</v>
      </c>
      <c r="S299" s="488" t="str">
        <f>IFERROR(IF(AND( I299 &lt; '1. Summary for SBA'!$J$7,'1. Summary for SBA'!$J$7 &lt;&gt; ""),0,IF(K299 = "Yes", 0,IF(OR(R299= "", R299 + P299+N299 = 0),"",(M299+O299+Q299)/(R299+P299+N299)))),0)</f>
        <v/>
      </c>
      <c r="T299" s="488" t="str">
        <f t="shared" si="30"/>
        <v/>
      </c>
      <c r="U299" s="488" t="str">
        <f>IF(T299 = "", "",SUM('3.Weekly Hours &amp; Wage Activity'!AI299:BF299))</f>
        <v/>
      </c>
      <c r="V299" s="489" t="str">
        <f>IF(U299 = "", "",SUM(IF(COUNTIF('3.Weekly Hours &amp; Wage Activity'!J299:Q299, "&lt;&gt;FT") = 0, COLUMNS('3.Weekly Hours &amp; Wage Activity'!J299:AG299) * 40, '3.Weekly Hours &amp; Wage Activity'!J299:AG299)))</f>
        <v/>
      </c>
      <c r="W299" s="490" t="str">
        <f t="shared" si="31"/>
        <v/>
      </c>
      <c r="X299" s="553" t="str">
        <f t="shared" si="27"/>
        <v/>
      </c>
      <c r="Y299" s="491" t="str">
        <f t="shared" si="28"/>
        <v/>
      </c>
      <c r="Z299" s="490">
        <f t="shared" si="32"/>
        <v>0</v>
      </c>
      <c r="AA299" s="377">
        <f t="shared" si="29"/>
        <v>0</v>
      </c>
    </row>
    <row r="300" spans="2:27" x14ac:dyDescent="0.25">
      <c r="B300" s="56">
        <f>IF('3.Weekly Hours &amp; Wage Activity'!B300 &lt;&gt;"", '3.Weekly Hours &amp; Wage Activity'!B300,"")</f>
        <v>0</v>
      </c>
      <c r="C300" s="56">
        <f>IF('3.Weekly Hours &amp; Wage Activity'!C300 &lt;&gt;"", '3.Weekly Hours &amp; Wage Activity'!C300,"")</f>
        <v>0</v>
      </c>
      <c r="D300" s="57" t="str">
        <f>IF('3.Weekly Hours &amp; Wage Activity'!D300 &lt;&gt;"", '3.Weekly Hours &amp; Wage Activity'!D300,"")</f>
        <v/>
      </c>
      <c r="E300" s="56" t="str">
        <f>IF('3.Weekly Hours &amp; Wage Activity'!E300 &lt;&gt;"", '3.Weekly Hours &amp; Wage Activity'!E300,"")</f>
        <v/>
      </c>
      <c r="F300" s="353" t="str">
        <f>IF('3.Weekly Hours &amp; Wage Activity'!F300 &lt;&gt;"", '3.Weekly Hours &amp; Wage Activity'!F300,"")</f>
        <v/>
      </c>
      <c r="G300" s="58" t="str">
        <f>IF('3.Weekly Hours &amp; Wage Activity'!G300 &lt;&gt;"", '3.Weekly Hours &amp; Wage Activity'!G300,"")</f>
        <v/>
      </c>
      <c r="H300" s="58" t="str">
        <f>IF('2.Census &amp; Reference Benchmarks'!H300 = "", "", '2.Census &amp; Reference Benchmarks'!H300)</f>
        <v/>
      </c>
      <c r="I300" s="58" t="str">
        <f>IF('3.Weekly Hours &amp; Wage Activity'!H300 &lt;&gt;"", '3.Weekly Hours &amp; Wage Activity'!H300,"")</f>
        <v/>
      </c>
      <c r="J300" s="374" t="str">
        <f>IF('3.Weekly Hours &amp; Wage Activity'!I300 &lt;&gt;"", '3.Weekly Hours &amp; Wage Activity'!I300,"")</f>
        <v/>
      </c>
      <c r="K300" s="376" t="str">
        <f>IF('7.Safe Harbor Input Data &amp; Calc'!Q302 &lt;&gt; "", '7.Safe Harbor Input Data &amp; Calc'!Q302, "")</f>
        <v>No</v>
      </c>
      <c r="L300" s="59" t="str">
        <f>IF('2.Census &amp; Reference Benchmarks'!T300&lt;&gt; "",'2.Census &amp; Reference Benchmarks'!T300,"")</f>
        <v/>
      </c>
      <c r="M300" s="35">
        <f>IF('2.Census &amp; Reference Benchmarks'!M300 = "", 0,'2.Census &amp; Reference Benchmarks'!M300)</f>
        <v>0</v>
      </c>
      <c r="N300" s="366">
        <f>IF('5. Wage &amp; FTE Reductions'!BC300 = "", 0,'5. Wage &amp; FTE Reductions'!BC300)</f>
        <v>0</v>
      </c>
      <c r="O300" s="35">
        <f>IF('2.Census &amp; Reference Benchmarks'!P300 = "", 0,'2.Census &amp; Reference Benchmarks'!P300)</f>
        <v>0</v>
      </c>
      <c r="P300" s="367">
        <f>IF('5. Wage &amp; FTE Reductions'!BE300 = "", 0, '5. Wage &amp; FTE Reductions'!BE300)</f>
        <v>0</v>
      </c>
      <c r="Q300" s="60">
        <f>IF('2.Census &amp; Reference Benchmarks'!S300 = "", 0, '2.Census &amp; Reference Benchmarks'!S300)</f>
        <v>0</v>
      </c>
      <c r="R300" s="367">
        <f>IF('2.Census &amp; Reference Benchmarks'!Q300="FT",IF(OR(G300 &lt;= DATEVALUE("3/1/2020"), G300 = ""),177.14,( (IF(OR(I300 = "", I300 &gt; DATEVALUE("3/31/2020")), DATEVALUE("3/31/2020"),I300) -G300)/ 31) *177.14),IF('2.Census &amp; Reference Benchmarks'!R300="",0,'2.Census &amp; Reference Benchmarks'!R300))</f>
        <v>0</v>
      </c>
      <c r="S300" s="488" t="str">
        <f>IFERROR(IF(AND( I300 &lt; '1. Summary for SBA'!$J$7,'1. Summary for SBA'!$J$7 &lt;&gt; ""),0,IF(K300 = "Yes", 0,IF(OR(R300= "", R300 + P300+N300 = 0),"",(M300+O300+Q300)/(R300+P300+N300)))),0)</f>
        <v/>
      </c>
      <c r="T300" s="488" t="str">
        <f t="shared" si="30"/>
        <v/>
      </c>
      <c r="U300" s="488" t="str">
        <f>IF(T300 = "", "",SUM('3.Weekly Hours &amp; Wage Activity'!AI300:BF300))</f>
        <v/>
      </c>
      <c r="V300" s="489" t="str">
        <f>IF(U300 = "", "",SUM(IF(COUNTIF('3.Weekly Hours &amp; Wage Activity'!J300:Q300, "&lt;&gt;FT") = 0, COLUMNS('3.Weekly Hours &amp; Wage Activity'!J300:AG300) * 40, '3.Weekly Hours &amp; Wage Activity'!J300:AG300)))</f>
        <v/>
      </c>
      <c r="W300" s="490" t="str">
        <f t="shared" si="31"/>
        <v/>
      </c>
      <c r="X300" s="553" t="str">
        <f t="shared" si="27"/>
        <v/>
      </c>
      <c r="Y300" s="491" t="str">
        <f t="shared" si="28"/>
        <v/>
      </c>
      <c r="Z300" s="490">
        <f t="shared" si="32"/>
        <v>0</v>
      </c>
      <c r="AA300" s="377">
        <f t="shared" si="29"/>
        <v>0</v>
      </c>
    </row>
    <row r="301" spans="2:27" x14ac:dyDescent="0.25">
      <c r="B301" s="56">
        <f>IF('3.Weekly Hours &amp; Wage Activity'!B301 &lt;&gt;"", '3.Weekly Hours &amp; Wage Activity'!B301,"")</f>
        <v>0</v>
      </c>
      <c r="C301" s="56">
        <f>IF('3.Weekly Hours &amp; Wage Activity'!C301 &lt;&gt;"", '3.Weekly Hours &amp; Wage Activity'!C301,"")</f>
        <v>0</v>
      </c>
      <c r="D301" s="57" t="str">
        <f>IF('3.Weekly Hours &amp; Wage Activity'!D301 &lt;&gt;"", '3.Weekly Hours &amp; Wage Activity'!D301,"")</f>
        <v/>
      </c>
      <c r="E301" s="56" t="str">
        <f>IF('3.Weekly Hours &amp; Wage Activity'!E301 &lt;&gt;"", '3.Weekly Hours &amp; Wage Activity'!E301,"")</f>
        <v/>
      </c>
      <c r="F301" s="353" t="str">
        <f>IF('3.Weekly Hours &amp; Wage Activity'!F301 &lt;&gt;"", '3.Weekly Hours &amp; Wage Activity'!F301,"")</f>
        <v/>
      </c>
      <c r="G301" s="58" t="str">
        <f>IF('3.Weekly Hours &amp; Wage Activity'!G301 &lt;&gt;"", '3.Weekly Hours &amp; Wage Activity'!G301,"")</f>
        <v/>
      </c>
      <c r="H301" s="58" t="str">
        <f>IF('2.Census &amp; Reference Benchmarks'!H301 = "", "", '2.Census &amp; Reference Benchmarks'!H301)</f>
        <v/>
      </c>
      <c r="I301" s="58" t="str">
        <f>IF('3.Weekly Hours &amp; Wage Activity'!H301 &lt;&gt;"", '3.Weekly Hours &amp; Wage Activity'!H301,"")</f>
        <v/>
      </c>
      <c r="J301" s="374" t="str">
        <f>IF('3.Weekly Hours &amp; Wage Activity'!I301 &lt;&gt;"", '3.Weekly Hours &amp; Wage Activity'!I301,"")</f>
        <v/>
      </c>
      <c r="K301" s="376" t="str">
        <f>IF('7.Safe Harbor Input Data &amp; Calc'!Q303 &lt;&gt; "", '7.Safe Harbor Input Data &amp; Calc'!Q303, "")</f>
        <v>No</v>
      </c>
      <c r="L301" s="59" t="str">
        <f>IF('2.Census &amp; Reference Benchmarks'!T301&lt;&gt; "",'2.Census &amp; Reference Benchmarks'!T301,"")</f>
        <v/>
      </c>
      <c r="M301" s="35">
        <f>IF('2.Census &amp; Reference Benchmarks'!M301 = "", 0,'2.Census &amp; Reference Benchmarks'!M301)</f>
        <v>0</v>
      </c>
      <c r="N301" s="366">
        <f>IF('5. Wage &amp; FTE Reductions'!BC301 = "", 0,'5. Wage &amp; FTE Reductions'!BC301)</f>
        <v>0</v>
      </c>
      <c r="O301" s="35">
        <f>IF('2.Census &amp; Reference Benchmarks'!P301 = "", 0,'2.Census &amp; Reference Benchmarks'!P301)</f>
        <v>0</v>
      </c>
      <c r="P301" s="367">
        <f>IF('5. Wage &amp; FTE Reductions'!BE301 = "", 0, '5. Wage &amp; FTE Reductions'!BE301)</f>
        <v>0</v>
      </c>
      <c r="Q301" s="60">
        <f>IF('2.Census &amp; Reference Benchmarks'!S301 = "", 0, '2.Census &amp; Reference Benchmarks'!S301)</f>
        <v>0</v>
      </c>
      <c r="R301" s="367">
        <f>IF('2.Census &amp; Reference Benchmarks'!Q301="FT",IF(OR(G301 &lt;= DATEVALUE("3/1/2020"), G301 = ""),177.14,( (IF(OR(I301 = "", I301 &gt; DATEVALUE("3/31/2020")), DATEVALUE("3/31/2020"),I301) -G301)/ 31) *177.14),IF('2.Census &amp; Reference Benchmarks'!R301="",0,'2.Census &amp; Reference Benchmarks'!R301))</f>
        <v>0</v>
      </c>
      <c r="S301" s="488" t="str">
        <f>IFERROR(IF(AND( I301 &lt; '1. Summary for SBA'!$J$7,'1. Summary for SBA'!$J$7 &lt;&gt; ""),0,IF(K301 = "Yes", 0,IF(OR(R301= "", R301 + P301+N301 = 0),"",(M301+O301+Q301)/(R301+P301+N301)))),0)</f>
        <v/>
      </c>
      <c r="T301" s="488" t="str">
        <f t="shared" si="30"/>
        <v/>
      </c>
      <c r="U301" s="488" t="str">
        <f>IF(T301 = "", "",SUM('3.Weekly Hours &amp; Wage Activity'!AI301:BF301))</f>
        <v/>
      </c>
      <c r="V301" s="489" t="str">
        <f>IF(U301 = "", "",SUM(IF(COUNTIF('3.Weekly Hours &amp; Wage Activity'!J301:Q301, "&lt;&gt;FT") = 0, COLUMNS('3.Weekly Hours &amp; Wage Activity'!J301:AG301) * 40, '3.Weekly Hours &amp; Wage Activity'!J301:AG301)))</f>
        <v/>
      </c>
      <c r="W301" s="490" t="str">
        <f t="shared" si="31"/>
        <v/>
      </c>
      <c r="X301" s="553" t="str">
        <f t="shared" si="27"/>
        <v/>
      </c>
      <c r="Y301" s="491" t="str">
        <f t="shared" si="28"/>
        <v/>
      </c>
      <c r="Z301" s="490">
        <f t="shared" si="32"/>
        <v>0</v>
      </c>
      <c r="AA301" s="377">
        <f t="shared" si="29"/>
        <v>0</v>
      </c>
    </row>
    <row r="302" spans="2:27" x14ac:dyDescent="0.25">
      <c r="B302" s="56">
        <f>IF('3.Weekly Hours &amp; Wage Activity'!B302 &lt;&gt;"", '3.Weekly Hours &amp; Wage Activity'!B302,"")</f>
        <v>0</v>
      </c>
      <c r="C302" s="56">
        <f>IF('3.Weekly Hours &amp; Wage Activity'!C302 &lt;&gt;"", '3.Weekly Hours &amp; Wage Activity'!C302,"")</f>
        <v>0</v>
      </c>
      <c r="D302" s="57" t="str">
        <f>IF('3.Weekly Hours &amp; Wage Activity'!D302 &lt;&gt;"", '3.Weekly Hours &amp; Wage Activity'!D302,"")</f>
        <v/>
      </c>
      <c r="E302" s="56" t="str">
        <f>IF('3.Weekly Hours &amp; Wage Activity'!E302 &lt;&gt;"", '3.Weekly Hours &amp; Wage Activity'!E302,"")</f>
        <v/>
      </c>
      <c r="F302" s="353" t="str">
        <f>IF('3.Weekly Hours &amp; Wage Activity'!F302 &lt;&gt;"", '3.Weekly Hours &amp; Wage Activity'!F302,"")</f>
        <v/>
      </c>
      <c r="G302" s="58" t="str">
        <f>IF('3.Weekly Hours &amp; Wage Activity'!G302 &lt;&gt;"", '3.Weekly Hours &amp; Wage Activity'!G302,"")</f>
        <v/>
      </c>
      <c r="H302" s="58" t="str">
        <f>IF('2.Census &amp; Reference Benchmarks'!H302 = "", "", '2.Census &amp; Reference Benchmarks'!H302)</f>
        <v/>
      </c>
      <c r="I302" s="58" t="str">
        <f>IF('3.Weekly Hours &amp; Wage Activity'!H302 &lt;&gt;"", '3.Weekly Hours &amp; Wage Activity'!H302,"")</f>
        <v/>
      </c>
      <c r="J302" s="374" t="str">
        <f>IF('3.Weekly Hours &amp; Wage Activity'!I302 &lt;&gt;"", '3.Weekly Hours &amp; Wage Activity'!I302,"")</f>
        <v/>
      </c>
      <c r="K302" s="376" t="str">
        <f>IF('7.Safe Harbor Input Data &amp; Calc'!Q304 &lt;&gt; "", '7.Safe Harbor Input Data &amp; Calc'!Q304, "")</f>
        <v>No</v>
      </c>
      <c r="L302" s="59" t="str">
        <f>IF('2.Census &amp; Reference Benchmarks'!T302&lt;&gt; "",'2.Census &amp; Reference Benchmarks'!T302,"")</f>
        <v/>
      </c>
      <c r="M302" s="35">
        <f>IF('2.Census &amp; Reference Benchmarks'!M302 = "", 0,'2.Census &amp; Reference Benchmarks'!M302)</f>
        <v>0</v>
      </c>
      <c r="N302" s="366">
        <f>IF('5. Wage &amp; FTE Reductions'!BC302 = "", 0,'5. Wage &amp; FTE Reductions'!BC302)</f>
        <v>0</v>
      </c>
      <c r="O302" s="35">
        <f>IF('2.Census &amp; Reference Benchmarks'!P302 = "", 0,'2.Census &amp; Reference Benchmarks'!P302)</f>
        <v>0</v>
      </c>
      <c r="P302" s="367">
        <f>IF('5. Wage &amp; FTE Reductions'!BE302 = "", 0, '5. Wage &amp; FTE Reductions'!BE302)</f>
        <v>0</v>
      </c>
      <c r="Q302" s="60">
        <f>IF('2.Census &amp; Reference Benchmarks'!S302 = "", 0, '2.Census &amp; Reference Benchmarks'!S302)</f>
        <v>0</v>
      </c>
      <c r="R302" s="367">
        <f>IF('2.Census &amp; Reference Benchmarks'!Q302="FT",IF(OR(G302 &lt;= DATEVALUE("3/1/2020"), G302 = ""),177.14,( (IF(OR(I302 = "", I302 &gt; DATEVALUE("3/31/2020")), DATEVALUE("3/31/2020"),I302) -G302)/ 31) *177.14),IF('2.Census &amp; Reference Benchmarks'!R302="",0,'2.Census &amp; Reference Benchmarks'!R302))</f>
        <v>0</v>
      </c>
      <c r="S302" s="488" t="str">
        <f>IFERROR(IF(AND( I302 &lt; '1. Summary for SBA'!$J$7,'1. Summary for SBA'!$J$7 &lt;&gt; ""),0,IF(K302 = "Yes", 0,IF(OR(R302= "", R302 + P302+N302 = 0),"",(M302+O302+Q302)/(R302+P302+N302)))),0)</f>
        <v/>
      </c>
      <c r="T302" s="488" t="str">
        <f t="shared" si="30"/>
        <v/>
      </c>
      <c r="U302" s="488" t="str">
        <f>IF(T302 = "", "",SUM('3.Weekly Hours &amp; Wage Activity'!AI302:BF302))</f>
        <v/>
      </c>
      <c r="V302" s="489" t="str">
        <f>IF(U302 = "", "",SUM(IF(COUNTIF('3.Weekly Hours &amp; Wage Activity'!J302:Q302, "&lt;&gt;FT") = 0, COLUMNS('3.Weekly Hours &amp; Wage Activity'!J302:AG302) * 40, '3.Weekly Hours &amp; Wage Activity'!J302:AG302)))</f>
        <v/>
      </c>
      <c r="W302" s="490" t="str">
        <f t="shared" si="31"/>
        <v/>
      </c>
      <c r="X302" s="553" t="str">
        <f t="shared" si="27"/>
        <v/>
      </c>
      <c r="Y302" s="491" t="str">
        <f t="shared" si="28"/>
        <v/>
      </c>
      <c r="Z302" s="490">
        <f t="shared" si="32"/>
        <v>0</v>
      </c>
      <c r="AA302" s="377">
        <f t="shared" si="29"/>
        <v>0</v>
      </c>
    </row>
    <row r="303" spans="2:27" x14ac:dyDescent="0.25">
      <c r="B303" s="56">
        <f>IF('3.Weekly Hours &amp; Wage Activity'!B303 &lt;&gt;"", '3.Weekly Hours &amp; Wage Activity'!B303,"")</f>
        <v>0</v>
      </c>
      <c r="C303" s="56">
        <f>IF('3.Weekly Hours &amp; Wage Activity'!C303 &lt;&gt;"", '3.Weekly Hours &amp; Wage Activity'!C303,"")</f>
        <v>0</v>
      </c>
      <c r="D303" s="57" t="str">
        <f>IF('3.Weekly Hours &amp; Wage Activity'!D303 &lt;&gt;"", '3.Weekly Hours &amp; Wage Activity'!D303,"")</f>
        <v/>
      </c>
      <c r="E303" s="56" t="str">
        <f>IF('3.Weekly Hours &amp; Wage Activity'!E303 &lt;&gt;"", '3.Weekly Hours &amp; Wage Activity'!E303,"")</f>
        <v/>
      </c>
      <c r="F303" s="353" t="str">
        <f>IF('3.Weekly Hours &amp; Wage Activity'!F303 &lt;&gt;"", '3.Weekly Hours &amp; Wage Activity'!F303,"")</f>
        <v/>
      </c>
      <c r="G303" s="58" t="str">
        <f>IF('3.Weekly Hours &amp; Wage Activity'!G303 &lt;&gt;"", '3.Weekly Hours &amp; Wage Activity'!G303,"")</f>
        <v/>
      </c>
      <c r="H303" s="58" t="str">
        <f>IF('2.Census &amp; Reference Benchmarks'!H303 = "", "", '2.Census &amp; Reference Benchmarks'!H303)</f>
        <v/>
      </c>
      <c r="I303" s="58" t="str">
        <f>IF('3.Weekly Hours &amp; Wage Activity'!H303 &lt;&gt;"", '3.Weekly Hours &amp; Wage Activity'!H303,"")</f>
        <v/>
      </c>
      <c r="J303" s="374" t="str">
        <f>IF('3.Weekly Hours &amp; Wage Activity'!I303 &lt;&gt;"", '3.Weekly Hours &amp; Wage Activity'!I303,"")</f>
        <v/>
      </c>
      <c r="K303" s="376" t="str">
        <f>IF('7.Safe Harbor Input Data &amp; Calc'!Q305 &lt;&gt; "", '7.Safe Harbor Input Data &amp; Calc'!Q305, "")</f>
        <v>No</v>
      </c>
      <c r="L303" s="59" t="str">
        <f>IF('2.Census &amp; Reference Benchmarks'!T303&lt;&gt; "",'2.Census &amp; Reference Benchmarks'!T303,"")</f>
        <v/>
      </c>
      <c r="M303" s="35">
        <f>IF('2.Census &amp; Reference Benchmarks'!M303 = "", 0,'2.Census &amp; Reference Benchmarks'!M303)</f>
        <v>0</v>
      </c>
      <c r="N303" s="366">
        <f>IF('5. Wage &amp; FTE Reductions'!BC303 = "", 0,'5. Wage &amp; FTE Reductions'!BC303)</f>
        <v>0</v>
      </c>
      <c r="O303" s="35">
        <f>IF('2.Census &amp; Reference Benchmarks'!P303 = "", 0,'2.Census &amp; Reference Benchmarks'!P303)</f>
        <v>0</v>
      </c>
      <c r="P303" s="367">
        <f>IF('5. Wage &amp; FTE Reductions'!BE303 = "", 0, '5. Wage &amp; FTE Reductions'!BE303)</f>
        <v>0</v>
      </c>
      <c r="Q303" s="60">
        <f>IF('2.Census &amp; Reference Benchmarks'!S303 = "", 0, '2.Census &amp; Reference Benchmarks'!S303)</f>
        <v>0</v>
      </c>
      <c r="R303" s="367">
        <f>IF('2.Census &amp; Reference Benchmarks'!Q303="FT",IF(OR(G303 &lt;= DATEVALUE("3/1/2020"), G303 = ""),177.14,( (IF(OR(I303 = "", I303 &gt; DATEVALUE("3/31/2020")), DATEVALUE("3/31/2020"),I303) -G303)/ 31) *177.14),IF('2.Census &amp; Reference Benchmarks'!R303="",0,'2.Census &amp; Reference Benchmarks'!R303))</f>
        <v>0</v>
      </c>
      <c r="S303" s="488" t="str">
        <f>IFERROR(IF(AND( I303 &lt; '1. Summary for SBA'!$J$7,'1. Summary for SBA'!$J$7 &lt;&gt; ""),0,IF(K303 = "Yes", 0,IF(OR(R303= "", R303 + P303+N303 = 0),"",(M303+O303+Q303)/(R303+P303+N303)))),0)</f>
        <v/>
      </c>
      <c r="T303" s="488" t="str">
        <f t="shared" si="30"/>
        <v/>
      </c>
      <c r="U303" s="488" t="str">
        <f>IF(T303 = "", "",SUM('3.Weekly Hours &amp; Wage Activity'!AI303:BF303))</f>
        <v/>
      </c>
      <c r="V303" s="489" t="str">
        <f>IF(U303 = "", "",SUM(IF(COUNTIF('3.Weekly Hours &amp; Wage Activity'!J303:Q303, "&lt;&gt;FT") = 0, COLUMNS('3.Weekly Hours &amp; Wage Activity'!J303:AG303) * 40, '3.Weekly Hours &amp; Wage Activity'!J303:AG303)))</f>
        <v/>
      </c>
      <c r="W303" s="490" t="str">
        <f t="shared" si="31"/>
        <v/>
      </c>
      <c r="X303" s="553" t="str">
        <f t="shared" si="27"/>
        <v/>
      </c>
      <c r="Y303" s="491" t="str">
        <f t="shared" si="28"/>
        <v/>
      </c>
      <c r="Z303" s="490">
        <f t="shared" si="32"/>
        <v>0</v>
      </c>
      <c r="AA303" s="377">
        <f t="shared" si="29"/>
        <v>0</v>
      </c>
    </row>
    <row r="304" spans="2:27" x14ac:dyDescent="0.25">
      <c r="B304" s="56">
        <f>IF('3.Weekly Hours &amp; Wage Activity'!B304 &lt;&gt;"", '3.Weekly Hours &amp; Wage Activity'!B304,"")</f>
        <v>0</v>
      </c>
      <c r="C304" s="56">
        <f>IF('3.Weekly Hours &amp; Wage Activity'!C304 &lt;&gt;"", '3.Weekly Hours &amp; Wage Activity'!C304,"")</f>
        <v>0</v>
      </c>
      <c r="D304" s="57" t="str">
        <f>IF('3.Weekly Hours &amp; Wage Activity'!D304 &lt;&gt;"", '3.Weekly Hours &amp; Wage Activity'!D304,"")</f>
        <v/>
      </c>
      <c r="E304" s="56" t="str">
        <f>IF('3.Weekly Hours &amp; Wage Activity'!E304 &lt;&gt;"", '3.Weekly Hours &amp; Wage Activity'!E304,"")</f>
        <v/>
      </c>
      <c r="F304" s="353" t="str">
        <f>IF('3.Weekly Hours &amp; Wage Activity'!F304 &lt;&gt;"", '3.Weekly Hours &amp; Wage Activity'!F304,"")</f>
        <v/>
      </c>
      <c r="G304" s="58" t="str">
        <f>IF('3.Weekly Hours &amp; Wage Activity'!G304 &lt;&gt;"", '3.Weekly Hours &amp; Wage Activity'!G304,"")</f>
        <v/>
      </c>
      <c r="H304" s="58" t="str">
        <f>IF('2.Census &amp; Reference Benchmarks'!H304 = "", "", '2.Census &amp; Reference Benchmarks'!H304)</f>
        <v/>
      </c>
      <c r="I304" s="58" t="str">
        <f>IF('3.Weekly Hours &amp; Wage Activity'!H304 &lt;&gt;"", '3.Weekly Hours &amp; Wage Activity'!H304,"")</f>
        <v/>
      </c>
      <c r="J304" s="374" t="str">
        <f>IF('3.Weekly Hours &amp; Wage Activity'!I304 &lt;&gt;"", '3.Weekly Hours &amp; Wage Activity'!I304,"")</f>
        <v/>
      </c>
      <c r="K304" s="376" t="str">
        <f>IF('7.Safe Harbor Input Data &amp; Calc'!Q306 &lt;&gt; "", '7.Safe Harbor Input Data &amp; Calc'!Q306, "")</f>
        <v>No</v>
      </c>
      <c r="L304" s="59" t="str">
        <f>IF('2.Census &amp; Reference Benchmarks'!T304&lt;&gt; "",'2.Census &amp; Reference Benchmarks'!T304,"")</f>
        <v/>
      </c>
      <c r="M304" s="35">
        <f>IF('2.Census &amp; Reference Benchmarks'!M304 = "", 0,'2.Census &amp; Reference Benchmarks'!M304)</f>
        <v>0</v>
      </c>
      <c r="N304" s="366">
        <f>IF('5. Wage &amp; FTE Reductions'!BC304 = "", 0,'5. Wage &amp; FTE Reductions'!BC304)</f>
        <v>0</v>
      </c>
      <c r="O304" s="35">
        <f>IF('2.Census &amp; Reference Benchmarks'!P304 = "", 0,'2.Census &amp; Reference Benchmarks'!P304)</f>
        <v>0</v>
      </c>
      <c r="P304" s="367">
        <f>IF('5. Wage &amp; FTE Reductions'!BE304 = "", 0, '5. Wage &amp; FTE Reductions'!BE304)</f>
        <v>0</v>
      </c>
      <c r="Q304" s="60">
        <f>IF('2.Census &amp; Reference Benchmarks'!S304 = "", 0, '2.Census &amp; Reference Benchmarks'!S304)</f>
        <v>0</v>
      </c>
      <c r="R304" s="367">
        <f>IF('2.Census &amp; Reference Benchmarks'!Q304="FT",IF(OR(G304 &lt;= DATEVALUE("3/1/2020"), G304 = ""),177.14,( (IF(OR(I304 = "", I304 &gt; DATEVALUE("3/31/2020")), DATEVALUE("3/31/2020"),I304) -G304)/ 31) *177.14),IF('2.Census &amp; Reference Benchmarks'!R304="",0,'2.Census &amp; Reference Benchmarks'!R304))</f>
        <v>0</v>
      </c>
      <c r="S304" s="488" t="str">
        <f>IFERROR(IF(AND( I304 &lt; '1. Summary for SBA'!$J$7,'1. Summary for SBA'!$J$7 &lt;&gt; ""),0,IF(K304 = "Yes", 0,IF(OR(R304= "", R304 + P304+N304 = 0),"",(M304+O304+Q304)/(R304+P304+N304)))),0)</f>
        <v/>
      </c>
      <c r="T304" s="488" t="str">
        <f t="shared" si="30"/>
        <v/>
      </c>
      <c r="U304" s="488" t="str">
        <f>IF(T304 = "", "",SUM('3.Weekly Hours &amp; Wage Activity'!AI304:BF304))</f>
        <v/>
      </c>
      <c r="V304" s="489" t="str">
        <f>IF(U304 = "", "",SUM(IF(COUNTIF('3.Weekly Hours &amp; Wage Activity'!J304:Q304, "&lt;&gt;FT") = 0, COLUMNS('3.Weekly Hours &amp; Wage Activity'!J304:AG304) * 40, '3.Weekly Hours &amp; Wage Activity'!J304:AG304)))</f>
        <v/>
      </c>
      <c r="W304" s="490" t="str">
        <f t="shared" si="31"/>
        <v/>
      </c>
      <c r="X304" s="553" t="str">
        <f t="shared" si="27"/>
        <v/>
      </c>
      <c r="Y304" s="491" t="str">
        <f t="shared" si="28"/>
        <v/>
      </c>
      <c r="Z304" s="490">
        <f t="shared" si="32"/>
        <v>0</v>
      </c>
      <c r="AA304" s="377">
        <f t="shared" si="29"/>
        <v>0</v>
      </c>
    </row>
    <row r="305" spans="2:27" x14ac:dyDescent="0.25">
      <c r="B305" s="56">
        <f>IF('3.Weekly Hours &amp; Wage Activity'!B305 &lt;&gt;"", '3.Weekly Hours &amp; Wage Activity'!B305,"")</f>
        <v>0</v>
      </c>
      <c r="C305" s="56">
        <f>IF('3.Weekly Hours &amp; Wage Activity'!C305 &lt;&gt;"", '3.Weekly Hours &amp; Wage Activity'!C305,"")</f>
        <v>0</v>
      </c>
      <c r="D305" s="57" t="str">
        <f>IF('3.Weekly Hours &amp; Wage Activity'!D305 &lt;&gt;"", '3.Weekly Hours &amp; Wage Activity'!D305,"")</f>
        <v/>
      </c>
      <c r="E305" s="56" t="str">
        <f>IF('3.Weekly Hours &amp; Wage Activity'!E305 &lt;&gt;"", '3.Weekly Hours &amp; Wage Activity'!E305,"")</f>
        <v/>
      </c>
      <c r="F305" s="353" t="str">
        <f>IF('3.Weekly Hours &amp; Wage Activity'!F305 &lt;&gt;"", '3.Weekly Hours &amp; Wage Activity'!F305,"")</f>
        <v/>
      </c>
      <c r="G305" s="58" t="str">
        <f>IF('3.Weekly Hours &amp; Wage Activity'!G305 &lt;&gt;"", '3.Weekly Hours &amp; Wage Activity'!G305,"")</f>
        <v/>
      </c>
      <c r="H305" s="58" t="str">
        <f>IF('2.Census &amp; Reference Benchmarks'!H305 = "", "", '2.Census &amp; Reference Benchmarks'!H305)</f>
        <v/>
      </c>
      <c r="I305" s="58" t="str">
        <f>IF('3.Weekly Hours &amp; Wage Activity'!H305 &lt;&gt;"", '3.Weekly Hours &amp; Wage Activity'!H305,"")</f>
        <v/>
      </c>
      <c r="J305" s="374" t="str">
        <f>IF('3.Weekly Hours &amp; Wage Activity'!I305 &lt;&gt;"", '3.Weekly Hours &amp; Wage Activity'!I305,"")</f>
        <v/>
      </c>
      <c r="K305" s="376" t="str">
        <f>IF('7.Safe Harbor Input Data &amp; Calc'!Q307 &lt;&gt; "", '7.Safe Harbor Input Data &amp; Calc'!Q307, "")</f>
        <v>No</v>
      </c>
      <c r="L305" s="59" t="str">
        <f>IF('2.Census &amp; Reference Benchmarks'!T305&lt;&gt; "",'2.Census &amp; Reference Benchmarks'!T305,"")</f>
        <v/>
      </c>
      <c r="M305" s="35">
        <f>IF('2.Census &amp; Reference Benchmarks'!M305 = "", 0,'2.Census &amp; Reference Benchmarks'!M305)</f>
        <v>0</v>
      </c>
      <c r="N305" s="366">
        <f>IF('5. Wage &amp; FTE Reductions'!BC305 = "", 0,'5. Wage &amp; FTE Reductions'!BC305)</f>
        <v>0</v>
      </c>
      <c r="O305" s="35">
        <f>IF('2.Census &amp; Reference Benchmarks'!P305 = "", 0,'2.Census &amp; Reference Benchmarks'!P305)</f>
        <v>0</v>
      </c>
      <c r="P305" s="367">
        <f>IF('5. Wage &amp; FTE Reductions'!BE305 = "", 0, '5. Wage &amp; FTE Reductions'!BE305)</f>
        <v>0</v>
      </c>
      <c r="Q305" s="60">
        <f>IF('2.Census &amp; Reference Benchmarks'!S305 = "", 0, '2.Census &amp; Reference Benchmarks'!S305)</f>
        <v>0</v>
      </c>
      <c r="R305" s="367">
        <f>IF('2.Census &amp; Reference Benchmarks'!Q305="FT",IF(OR(G305 &lt;= DATEVALUE("3/1/2020"), G305 = ""),177.14,( (IF(OR(I305 = "", I305 &gt; DATEVALUE("3/31/2020")), DATEVALUE("3/31/2020"),I305) -G305)/ 31) *177.14),IF('2.Census &amp; Reference Benchmarks'!R305="",0,'2.Census &amp; Reference Benchmarks'!R305))</f>
        <v>0</v>
      </c>
      <c r="S305" s="488" t="str">
        <f>IFERROR(IF(AND( I305 &lt; '1. Summary for SBA'!$J$7,'1. Summary for SBA'!$J$7 &lt;&gt; ""),0,IF(K305 = "Yes", 0,IF(OR(R305= "", R305 + P305+N305 = 0),"",(M305+O305+Q305)/(R305+P305+N305)))),0)</f>
        <v/>
      </c>
      <c r="T305" s="488" t="str">
        <f t="shared" si="30"/>
        <v/>
      </c>
      <c r="U305" s="488" t="str">
        <f>IF(T305 = "", "",SUM('3.Weekly Hours &amp; Wage Activity'!AI305:BF305))</f>
        <v/>
      </c>
      <c r="V305" s="489" t="str">
        <f>IF(U305 = "", "",SUM(IF(COUNTIF('3.Weekly Hours &amp; Wage Activity'!J305:Q305, "&lt;&gt;FT") = 0, COLUMNS('3.Weekly Hours &amp; Wage Activity'!J305:AG305) * 40, '3.Weekly Hours &amp; Wage Activity'!J305:AG305)))</f>
        <v/>
      </c>
      <c r="W305" s="490" t="str">
        <f t="shared" si="31"/>
        <v/>
      </c>
      <c r="X305" s="553" t="str">
        <f t="shared" si="27"/>
        <v/>
      </c>
      <c r="Y305" s="491" t="str">
        <f t="shared" si="28"/>
        <v/>
      </c>
      <c r="Z305" s="490">
        <f t="shared" si="32"/>
        <v>0</v>
      </c>
      <c r="AA305" s="377">
        <f t="shared" si="29"/>
        <v>0</v>
      </c>
    </row>
    <row r="306" spans="2:27" x14ac:dyDescent="0.25">
      <c r="B306" s="56">
        <f>IF('3.Weekly Hours &amp; Wage Activity'!B306 &lt;&gt;"", '3.Weekly Hours &amp; Wage Activity'!B306,"")</f>
        <v>0</v>
      </c>
      <c r="C306" s="56">
        <f>IF('3.Weekly Hours &amp; Wage Activity'!C306 &lt;&gt;"", '3.Weekly Hours &amp; Wage Activity'!C306,"")</f>
        <v>0</v>
      </c>
      <c r="D306" s="57" t="str">
        <f>IF('3.Weekly Hours &amp; Wage Activity'!D306 &lt;&gt;"", '3.Weekly Hours &amp; Wage Activity'!D306,"")</f>
        <v/>
      </c>
      <c r="E306" s="56" t="str">
        <f>IF('3.Weekly Hours &amp; Wage Activity'!E306 &lt;&gt;"", '3.Weekly Hours &amp; Wage Activity'!E306,"")</f>
        <v/>
      </c>
      <c r="F306" s="353" t="str">
        <f>IF('3.Weekly Hours &amp; Wage Activity'!F306 &lt;&gt;"", '3.Weekly Hours &amp; Wage Activity'!F306,"")</f>
        <v/>
      </c>
      <c r="G306" s="58" t="str">
        <f>IF('3.Weekly Hours &amp; Wage Activity'!G306 &lt;&gt;"", '3.Weekly Hours &amp; Wage Activity'!G306,"")</f>
        <v/>
      </c>
      <c r="H306" s="58" t="str">
        <f>IF('2.Census &amp; Reference Benchmarks'!H306 = "", "", '2.Census &amp; Reference Benchmarks'!H306)</f>
        <v/>
      </c>
      <c r="I306" s="58" t="str">
        <f>IF('3.Weekly Hours &amp; Wage Activity'!H306 &lt;&gt;"", '3.Weekly Hours &amp; Wage Activity'!H306,"")</f>
        <v/>
      </c>
      <c r="J306" s="374" t="str">
        <f>IF('3.Weekly Hours &amp; Wage Activity'!I306 &lt;&gt;"", '3.Weekly Hours &amp; Wage Activity'!I306,"")</f>
        <v/>
      </c>
      <c r="K306" s="376" t="str">
        <f>IF('7.Safe Harbor Input Data &amp; Calc'!Q308 &lt;&gt; "", '7.Safe Harbor Input Data &amp; Calc'!Q308, "")</f>
        <v>No</v>
      </c>
      <c r="L306" s="59" t="str">
        <f>IF('2.Census &amp; Reference Benchmarks'!T306&lt;&gt; "",'2.Census &amp; Reference Benchmarks'!T306,"")</f>
        <v/>
      </c>
      <c r="M306" s="35">
        <f>IF('2.Census &amp; Reference Benchmarks'!M306 = "", 0,'2.Census &amp; Reference Benchmarks'!M306)</f>
        <v>0</v>
      </c>
      <c r="N306" s="366">
        <f>IF('5. Wage &amp; FTE Reductions'!BC306 = "", 0,'5. Wage &amp; FTE Reductions'!BC306)</f>
        <v>0</v>
      </c>
      <c r="O306" s="35">
        <f>IF('2.Census &amp; Reference Benchmarks'!P306 = "", 0,'2.Census &amp; Reference Benchmarks'!P306)</f>
        <v>0</v>
      </c>
      <c r="P306" s="367">
        <f>IF('5. Wage &amp; FTE Reductions'!BE306 = "", 0, '5. Wage &amp; FTE Reductions'!BE306)</f>
        <v>0</v>
      </c>
      <c r="Q306" s="60">
        <f>IF('2.Census &amp; Reference Benchmarks'!S306 = "", 0, '2.Census &amp; Reference Benchmarks'!S306)</f>
        <v>0</v>
      </c>
      <c r="R306" s="367">
        <f>IF('2.Census &amp; Reference Benchmarks'!Q306="FT",IF(OR(G306 &lt;= DATEVALUE("3/1/2020"), G306 = ""),177.14,( (IF(OR(I306 = "", I306 &gt; DATEVALUE("3/31/2020")), DATEVALUE("3/31/2020"),I306) -G306)/ 31) *177.14),IF('2.Census &amp; Reference Benchmarks'!R306="",0,'2.Census &amp; Reference Benchmarks'!R306))</f>
        <v>0</v>
      </c>
      <c r="S306" s="488" t="str">
        <f>IFERROR(IF(AND( I306 &lt; '1. Summary for SBA'!$J$7,'1. Summary for SBA'!$J$7 &lt;&gt; ""),0,IF(K306 = "Yes", 0,IF(OR(R306= "", R306 + P306+N306 = 0),"",(M306+O306+Q306)/(R306+P306+N306)))),0)</f>
        <v/>
      </c>
      <c r="T306" s="488" t="str">
        <f t="shared" si="30"/>
        <v/>
      </c>
      <c r="U306" s="488" t="str">
        <f>IF(T306 = "", "",SUM('3.Weekly Hours &amp; Wage Activity'!AI306:BF306))</f>
        <v/>
      </c>
      <c r="V306" s="489" t="str">
        <f>IF(U306 = "", "",SUM(IF(COUNTIF('3.Weekly Hours &amp; Wage Activity'!J306:Q306, "&lt;&gt;FT") = 0, COLUMNS('3.Weekly Hours &amp; Wage Activity'!J306:AG306) * 40, '3.Weekly Hours &amp; Wage Activity'!J306:AG306)))</f>
        <v/>
      </c>
      <c r="W306" s="490" t="str">
        <f t="shared" si="31"/>
        <v/>
      </c>
      <c r="X306" s="553" t="str">
        <f t="shared" si="27"/>
        <v/>
      </c>
      <c r="Y306" s="491" t="str">
        <f t="shared" si="28"/>
        <v/>
      </c>
      <c r="Z306" s="490">
        <f t="shared" si="32"/>
        <v>0</v>
      </c>
      <c r="AA306" s="377">
        <f t="shared" si="29"/>
        <v>0</v>
      </c>
    </row>
    <row r="307" spans="2:27" x14ac:dyDescent="0.25">
      <c r="B307" s="56">
        <f>IF('3.Weekly Hours &amp; Wage Activity'!B307 &lt;&gt;"", '3.Weekly Hours &amp; Wage Activity'!B307,"")</f>
        <v>0</v>
      </c>
      <c r="C307" s="56">
        <f>IF('3.Weekly Hours &amp; Wage Activity'!C307 &lt;&gt;"", '3.Weekly Hours &amp; Wage Activity'!C307,"")</f>
        <v>0</v>
      </c>
      <c r="D307" s="57" t="str">
        <f>IF('3.Weekly Hours &amp; Wage Activity'!D307 &lt;&gt;"", '3.Weekly Hours &amp; Wage Activity'!D307,"")</f>
        <v/>
      </c>
      <c r="E307" s="56" t="str">
        <f>IF('3.Weekly Hours &amp; Wage Activity'!E307 &lt;&gt;"", '3.Weekly Hours &amp; Wage Activity'!E307,"")</f>
        <v/>
      </c>
      <c r="F307" s="353" t="str">
        <f>IF('3.Weekly Hours &amp; Wage Activity'!F307 &lt;&gt;"", '3.Weekly Hours &amp; Wage Activity'!F307,"")</f>
        <v/>
      </c>
      <c r="G307" s="58" t="str">
        <f>IF('3.Weekly Hours &amp; Wage Activity'!G307 &lt;&gt;"", '3.Weekly Hours &amp; Wage Activity'!G307,"")</f>
        <v/>
      </c>
      <c r="H307" s="58" t="str">
        <f>IF('2.Census &amp; Reference Benchmarks'!H307 = "", "", '2.Census &amp; Reference Benchmarks'!H307)</f>
        <v/>
      </c>
      <c r="I307" s="58" t="str">
        <f>IF('3.Weekly Hours &amp; Wage Activity'!H307 &lt;&gt;"", '3.Weekly Hours &amp; Wage Activity'!H307,"")</f>
        <v/>
      </c>
      <c r="J307" s="374" t="str">
        <f>IF('3.Weekly Hours &amp; Wage Activity'!I307 &lt;&gt;"", '3.Weekly Hours &amp; Wage Activity'!I307,"")</f>
        <v/>
      </c>
      <c r="K307" s="376" t="str">
        <f>IF('7.Safe Harbor Input Data &amp; Calc'!Q309 &lt;&gt; "", '7.Safe Harbor Input Data &amp; Calc'!Q309, "")</f>
        <v>No</v>
      </c>
      <c r="L307" s="59" t="str">
        <f>IF('2.Census &amp; Reference Benchmarks'!T307&lt;&gt; "",'2.Census &amp; Reference Benchmarks'!T307,"")</f>
        <v/>
      </c>
      <c r="M307" s="35">
        <f>IF('2.Census &amp; Reference Benchmarks'!M307 = "", 0,'2.Census &amp; Reference Benchmarks'!M307)</f>
        <v>0</v>
      </c>
      <c r="N307" s="366">
        <f>IF('5. Wage &amp; FTE Reductions'!BC307 = "", 0,'5. Wage &amp; FTE Reductions'!BC307)</f>
        <v>0</v>
      </c>
      <c r="O307" s="35">
        <f>IF('2.Census &amp; Reference Benchmarks'!P307 = "", 0,'2.Census &amp; Reference Benchmarks'!P307)</f>
        <v>0</v>
      </c>
      <c r="P307" s="367">
        <f>IF('5. Wage &amp; FTE Reductions'!BE307 = "", 0, '5. Wage &amp; FTE Reductions'!BE307)</f>
        <v>0</v>
      </c>
      <c r="Q307" s="60">
        <f>IF('2.Census &amp; Reference Benchmarks'!S307 = "", 0, '2.Census &amp; Reference Benchmarks'!S307)</f>
        <v>0</v>
      </c>
      <c r="R307" s="367">
        <f>IF('2.Census &amp; Reference Benchmarks'!Q307="FT",IF(OR(G307 &lt;= DATEVALUE("3/1/2020"), G307 = ""),177.14,( (IF(OR(I307 = "", I307 &gt; DATEVALUE("3/31/2020")), DATEVALUE("3/31/2020"),I307) -G307)/ 31) *177.14),IF('2.Census &amp; Reference Benchmarks'!R307="",0,'2.Census &amp; Reference Benchmarks'!R307))</f>
        <v>0</v>
      </c>
      <c r="S307" s="488" t="str">
        <f>IFERROR(IF(AND( I307 &lt; '1. Summary for SBA'!$J$7,'1. Summary for SBA'!$J$7 &lt;&gt; ""),0,IF(K307 = "Yes", 0,IF(OR(R307= "", R307 + P307+N307 = 0),"",(M307+O307+Q307)/(R307+P307+N307)))),0)</f>
        <v/>
      </c>
      <c r="T307" s="488" t="str">
        <f t="shared" si="30"/>
        <v/>
      </c>
      <c r="U307" s="488" t="str">
        <f>IF(T307 = "", "",SUM('3.Weekly Hours &amp; Wage Activity'!AI307:BF307))</f>
        <v/>
      </c>
      <c r="V307" s="489" t="str">
        <f>IF(U307 = "", "",SUM(IF(COUNTIF('3.Weekly Hours &amp; Wage Activity'!J307:Q307, "&lt;&gt;FT") = 0, COLUMNS('3.Weekly Hours &amp; Wage Activity'!J307:AG307) * 40, '3.Weekly Hours &amp; Wage Activity'!J307:AG307)))</f>
        <v/>
      </c>
      <c r="W307" s="490" t="str">
        <f t="shared" si="31"/>
        <v/>
      </c>
      <c r="X307" s="553" t="str">
        <f t="shared" si="27"/>
        <v/>
      </c>
      <c r="Y307" s="491" t="str">
        <f t="shared" si="28"/>
        <v/>
      </c>
      <c r="Z307" s="490">
        <f t="shared" si="32"/>
        <v>0</v>
      </c>
      <c r="AA307" s="377">
        <f t="shared" si="29"/>
        <v>0</v>
      </c>
    </row>
    <row r="308" spans="2:27" x14ac:dyDescent="0.25">
      <c r="B308" s="56">
        <f>IF('3.Weekly Hours &amp; Wage Activity'!B308 &lt;&gt;"", '3.Weekly Hours &amp; Wage Activity'!B308,"")</f>
        <v>0</v>
      </c>
      <c r="C308" s="56">
        <f>IF('3.Weekly Hours &amp; Wage Activity'!C308 &lt;&gt;"", '3.Weekly Hours &amp; Wage Activity'!C308,"")</f>
        <v>0</v>
      </c>
      <c r="D308" s="57" t="str">
        <f>IF('3.Weekly Hours &amp; Wage Activity'!D308 &lt;&gt;"", '3.Weekly Hours &amp; Wage Activity'!D308,"")</f>
        <v/>
      </c>
      <c r="E308" s="56" t="str">
        <f>IF('3.Weekly Hours &amp; Wage Activity'!E308 &lt;&gt;"", '3.Weekly Hours &amp; Wage Activity'!E308,"")</f>
        <v/>
      </c>
      <c r="F308" s="353" t="str">
        <f>IF('3.Weekly Hours &amp; Wage Activity'!F308 &lt;&gt;"", '3.Weekly Hours &amp; Wage Activity'!F308,"")</f>
        <v/>
      </c>
      <c r="G308" s="58" t="str">
        <f>IF('3.Weekly Hours &amp; Wage Activity'!G308 &lt;&gt;"", '3.Weekly Hours &amp; Wage Activity'!G308,"")</f>
        <v/>
      </c>
      <c r="H308" s="58" t="str">
        <f>IF('2.Census &amp; Reference Benchmarks'!H308 = "", "", '2.Census &amp; Reference Benchmarks'!H308)</f>
        <v/>
      </c>
      <c r="I308" s="58" t="str">
        <f>IF('3.Weekly Hours &amp; Wage Activity'!H308 &lt;&gt;"", '3.Weekly Hours &amp; Wage Activity'!H308,"")</f>
        <v/>
      </c>
      <c r="J308" s="374" t="str">
        <f>IF('3.Weekly Hours &amp; Wage Activity'!I308 &lt;&gt;"", '3.Weekly Hours &amp; Wage Activity'!I308,"")</f>
        <v/>
      </c>
      <c r="K308" s="376" t="str">
        <f>IF('7.Safe Harbor Input Data &amp; Calc'!Q310 &lt;&gt; "", '7.Safe Harbor Input Data &amp; Calc'!Q310, "")</f>
        <v>No</v>
      </c>
      <c r="L308" s="59" t="str">
        <f>IF('2.Census &amp; Reference Benchmarks'!T308&lt;&gt; "",'2.Census &amp; Reference Benchmarks'!T308,"")</f>
        <v/>
      </c>
      <c r="M308" s="35">
        <f>IF('2.Census &amp; Reference Benchmarks'!M308 = "", 0,'2.Census &amp; Reference Benchmarks'!M308)</f>
        <v>0</v>
      </c>
      <c r="N308" s="366">
        <f>IF('5. Wage &amp; FTE Reductions'!BC308 = "", 0,'5. Wage &amp; FTE Reductions'!BC308)</f>
        <v>0</v>
      </c>
      <c r="O308" s="35">
        <f>IF('2.Census &amp; Reference Benchmarks'!P308 = "", 0,'2.Census &amp; Reference Benchmarks'!P308)</f>
        <v>0</v>
      </c>
      <c r="P308" s="367">
        <f>IF('5. Wage &amp; FTE Reductions'!BE308 = "", 0, '5. Wage &amp; FTE Reductions'!BE308)</f>
        <v>0</v>
      </c>
      <c r="Q308" s="60">
        <f>IF('2.Census &amp; Reference Benchmarks'!S308 = "", 0, '2.Census &amp; Reference Benchmarks'!S308)</f>
        <v>0</v>
      </c>
      <c r="R308" s="367">
        <f>IF('2.Census &amp; Reference Benchmarks'!Q308="FT",IF(OR(G308 &lt;= DATEVALUE("3/1/2020"), G308 = ""),177.14,( (IF(OR(I308 = "", I308 &gt; DATEVALUE("3/31/2020")), DATEVALUE("3/31/2020"),I308) -G308)/ 31) *177.14),IF('2.Census &amp; Reference Benchmarks'!R308="",0,'2.Census &amp; Reference Benchmarks'!R308))</f>
        <v>0</v>
      </c>
      <c r="S308" s="488" t="str">
        <f>IFERROR(IF(AND( I308 &lt; '1. Summary for SBA'!$J$7,'1. Summary for SBA'!$J$7 &lt;&gt; ""),0,IF(K308 = "Yes", 0,IF(OR(R308= "", R308 + P308+N308 = 0),"",(M308+O308+Q308)/(R308+P308+N308)))),0)</f>
        <v/>
      </c>
      <c r="T308" s="488" t="str">
        <f t="shared" si="30"/>
        <v/>
      </c>
      <c r="U308" s="488" t="str">
        <f>IF(T308 = "", "",SUM('3.Weekly Hours &amp; Wage Activity'!AI308:BF308))</f>
        <v/>
      </c>
      <c r="V308" s="489" t="str">
        <f>IF(U308 = "", "",SUM(IF(COUNTIF('3.Weekly Hours &amp; Wage Activity'!J308:Q308, "&lt;&gt;FT") = 0, COLUMNS('3.Weekly Hours &amp; Wage Activity'!J308:AG308) * 40, '3.Weekly Hours &amp; Wage Activity'!J308:AG308)))</f>
        <v/>
      </c>
      <c r="W308" s="490" t="str">
        <f t="shared" si="31"/>
        <v/>
      </c>
      <c r="X308" s="553" t="str">
        <f t="shared" si="27"/>
        <v/>
      </c>
      <c r="Y308" s="491" t="str">
        <f t="shared" si="28"/>
        <v/>
      </c>
      <c r="Z308" s="490">
        <f t="shared" si="32"/>
        <v>0</v>
      </c>
      <c r="AA308" s="377">
        <f t="shared" si="29"/>
        <v>0</v>
      </c>
    </row>
    <row r="309" spans="2:27" x14ac:dyDescent="0.25">
      <c r="B309" s="56">
        <f>IF('3.Weekly Hours &amp; Wage Activity'!B309 &lt;&gt;"", '3.Weekly Hours &amp; Wage Activity'!B309,"")</f>
        <v>0</v>
      </c>
      <c r="C309" s="56">
        <f>IF('3.Weekly Hours &amp; Wage Activity'!C309 &lt;&gt;"", '3.Weekly Hours &amp; Wage Activity'!C309,"")</f>
        <v>0</v>
      </c>
      <c r="D309" s="57" t="str">
        <f>IF('3.Weekly Hours &amp; Wage Activity'!D309 &lt;&gt;"", '3.Weekly Hours &amp; Wage Activity'!D309,"")</f>
        <v/>
      </c>
      <c r="E309" s="56" t="str">
        <f>IF('3.Weekly Hours &amp; Wage Activity'!E309 &lt;&gt;"", '3.Weekly Hours &amp; Wage Activity'!E309,"")</f>
        <v/>
      </c>
      <c r="F309" s="353" t="str">
        <f>IF('3.Weekly Hours &amp; Wage Activity'!F309 &lt;&gt;"", '3.Weekly Hours &amp; Wage Activity'!F309,"")</f>
        <v/>
      </c>
      <c r="G309" s="58" t="str">
        <f>IF('3.Weekly Hours &amp; Wage Activity'!G309 &lt;&gt;"", '3.Weekly Hours &amp; Wage Activity'!G309,"")</f>
        <v/>
      </c>
      <c r="H309" s="58" t="str">
        <f>IF('2.Census &amp; Reference Benchmarks'!H309 = "", "", '2.Census &amp; Reference Benchmarks'!H309)</f>
        <v/>
      </c>
      <c r="I309" s="58" t="str">
        <f>IF('3.Weekly Hours &amp; Wage Activity'!H309 &lt;&gt;"", '3.Weekly Hours &amp; Wage Activity'!H309,"")</f>
        <v/>
      </c>
      <c r="J309" s="374" t="str">
        <f>IF('3.Weekly Hours &amp; Wage Activity'!I309 &lt;&gt;"", '3.Weekly Hours &amp; Wage Activity'!I309,"")</f>
        <v/>
      </c>
      <c r="K309" s="376" t="str">
        <f>IF('7.Safe Harbor Input Data &amp; Calc'!Q311 &lt;&gt; "", '7.Safe Harbor Input Data &amp; Calc'!Q311, "")</f>
        <v>No</v>
      </c>
      <c r="L309" s="59" t="str">
        <f>IF('2.Census &amp; Reference Benchmarks'!T309&lt;&gt; "",'2.Census &amp; Reference Benchmarks'!T309,"")</f>
        <v/>
      </c>
      <c r="M309" s="35">
        <f>IF('2.Census &amp; Reference Benchmarks'!M309 = "", 0,'2.Census &amp; Reference Benchmarks'!M309)</f>
        <v>0</v>
      </c>
      <c r="N309" s="366">
        <f>IF('5. Wage &amp; FTE Reductions'!BC309 = "", 0,'5. Wage &amp; FTE Reductions'!BC309)</f>
        <v>0</v>
      </c>
      <c r="O309" s="35">
        <f>IF('2.Census &amp; Reference Benchmarks'!P309 = "", 0,'2.Census &amp; Reference Benchmarks'!P309)</f>
        <v>0</v>
      </c>
      <c r="P309" s="367">
        <f>IF('5. Wage &amp; FTE Reductions'!BE309 = "", 0, '5. Wage &amp; FTE Reductions'!BE309)</f>
        <v>0</v>
      </c>
      <c r="Q309" s="60">
        <f>IF('2.Census &amp; Reference Benchmarks'!S309 = "", 0, '2.Census &amp; Reference Benchmarks'!S309)</f>
        <v>0</v>
      </c>
      <c r="R309" s="367">
        <f>IF('2.Census &amp; Reference Benchmarks'!Q309="FT",IF(OR(G309 &lt;= DATEVALUE("3/1/2020"), G309 = ""),177.14,( (IF(OR(I309 = "", I309 &gt; DATEVALUE("3/31/2020")), DATEVALUE("3/31/2020"),I309) -G309)/ 31) *177.14),IF('2.Census &amp; Reference Benchmarks'!R309="",0,'2.Census &amp; Reference Benchmarks'!R309))</f>
        <v>0</v>
      </c>
      <c r="S309" s="488" t="str">
        <f>IFERROR(IF(AND( I309 &lt; '1. Summary for SBA'!$J$7,'1. Summary for SBA'!$J$7 &lt;&gt; ""),0,IF(K309 = "Yes", 0,IF(OR(R309= "", R309 + P309+N309 = 0),"",(M309+O309+Q309)/(R309+P309+N309)))),0)</f>
        <v/>
      </c>
      <c r="T309" s="488" t="str">
        <f t="shared" si="30"/>
        <v/>
      </c>
      <c r="U309" s="488" t="str">
        <f>IF(T309 = "", "",SUM('3.Weekly Hours &amp; Wage Activity'!AI309:BF309))</f>
        <v/>
      </c>
      <c r="V309" s="489" t="str">
        <f>IF(U309 = "", "",SUM(IF(COUNTIF('3.Weekly Hours &amp; Wage Activity'!J309:Q309, "&lt;&gt;FT") = 0, COLUMNS('3.Weekly Hours &amp; Wage Activity'!J309:AG309) * 40, '3.Weekly Hours &amp; Wage Activity'!J309:AG309)))</f>
        <v/>
      </c>
      <c r="W309" s="490" t="str">
        <f t="shared" si="31"/>
        <v/>
      </c>
      <c r="X309" s="553" t="str">
        <f t="shared" si="27"/>
        <v/>
      </c>
      <c r="Y309" s="491" t="str">
        <f t="shared" si="28"/>
        <v/>
      </c>
      <c r="Z309" s="490">
        <f t="shared" si="32"/>
        <v>0</v>
      </c>
      <c r="AA309" s="377">
        <f t="shared" si="29"/>
        <v>0</v>
      </c>
    </row>
    <row r="310" spans="2:27" x14ac:dyDescent="0.25">
      <c r="B310" s="56">
        <f>IF('3.Weekly Hours &amp; Wage Activity'!B310 &lt;&gt;"", '3.Weekly Hours &amp; Wage Activity'!B310,"")</f>
        <v>0</v>
      </c>
      <c r="C310" s="56">
        <f>IF('3.Weekly Hours &amp; Wage Activity'!C310 &lt;&gt;"", '3.Weekly Hours &amp; Wage Activity'!C310,"")</f>
        <v>0</v>
      </c>
      <c r="D310" s="57" t="str">
        <f>IF('3.Weekly Hours &amp; Wage Activity'!D310 &lt;&gt;"", '3.Weekly Hours &amp; Wage Activity'!D310,"")</f>
        <v/>
      </c>
      <c r="E310" s="56" t="str">
        <f>IF('3.Weekly Hours &amp; Wage Activity'!E310 &lt;&gt;"", '3.Weekly Hours &amp; Wage Activity'!E310,"")</f>
        <v/>
      </c>
      <c r="F310" s="353" t="str">
        <f>IF('3.Weekly Hours &amp; Wage Activity'!F310 &lt;&gt;"", '3.Weekly Hours &amp; Wage Activity'!F310,"")</f>
        <v/>
      </c>
      <c r="G310" s="58" t="str">
        <f>IF('3.Weekly Hours &amp; Wage Activity'!G310 &lt;&gt;"", '3.Weekly Hours &amp; Wage Activity'!G310,"")</f>
        <v/>
      </c>
      <c r="H310" s="58" t="str">
        <f>IF('2.Census &amp; Reference Benchmarks'!H310 = "", "", '2.Census &amp; Reference Benchmarks'!H310)</f>
        <v/>
      </c>
      <c r="I310" s="58" t="str">
        <f>IF('3.Weekly Hours &amp; Wage Activity'!H310 &lt;&gt;"", '3.Weekly Hours &amp; Wage Activity'!H310,"")</f>
        <v/>
      </c>
      <c r="J310" s="374" t="str">
        <f>IF('3.Weekly Hours &amp; Wage Activity'!I310 &lt;&gt;"", '3.Weekly Hours &amp; Wage Activity'!I310,"")</f>
        <v/>
      </c>
      <c r="K310" s="376" t="str">
        <f>IF('7.Safe Harbor Input Data &amp; Calc'!Q312 &lt;&gt; "", '7.Safe Harbor Input Data &amp; Calc'!Q312, "")</f>
        <v>No</v>
      </c>
      <c r="L310" s="59" t="str">
        <f>IF('2.Census &amp; Reference Benchmarks'!T310&lt;&gt; "",'2.Census &amp; Reference Benchmarks'!T310,"")</f>
        <v/>
      </c>
      <c r="M310" s="35">
        <f>IF('2.Census &amp; Reference Benchmarks'!M310 = "", 0,'2.Census &amp; Reference Benchmarks'!M310)</f>
        <v>0</v>
      </c>
      <c r="N310" s="366">
        <f>IF('5. Wage &amp; FTE Reductions'!BC310 = "", 0,'5. Wage &amp; FTE Reductions'!BC310)</f>
        <v>0</v>
      </c>
      <c r="O310" s="35">
        <f>IF('2.Census &amp; Reference Benchmarks'!P310 = "", 0,'2.Census &amp; Reference Benchmarks'!P310)</f>
        <v>0</v>
      </c>
      <c r="P310" s="367">
        <f>IF('5. Wage &amp; FTE Reductions'!BE310 = "", 0, '5. Wage &amp; FTE Reductions'!BE310)</f>
        <v>0</v>
      </c>
      <c r="Q310" s="60">
        <f>IF('2.Census &amp; Reference Benchmarks'!S310 = "", 0, '2.Census &amp; Reference Benchmarks'!S310)</f>
        <v>0</v>
      </c>
      <c r="R310" s="367">
        <f>IF('2.Census &amp; Reference Benchmarks'!Q310="FT",IF(OR(G310 &lt;= DATEVALUE("3/1/2020"), G310 = ""),177.14,( (IF(OR(I310 = "", I310 &gt; DATEVALUE("3/31/2020")), DATEVALUE("3/31/2020"),I310) -G310)/ 31) *177.14),IF('2.Census &amp; Reference Benchmarks'!R310="",0,'2.Census &amp; Reference Benchmarks'!R310))</f>
        <v>0</v>
      </c>
      <c r="S310" s="488" t="str">
        <f>IFERROR(IF(AND( I310 &lt; '1. Summary for SBA'!$J$7,'1. Summary for SBA'!$J$7 &lt;&gt; ""),0,IF(K310 = "Yes", 0,IF(OR(R310= "", R310 + P310+N310 = 0),"",(M310+O310+Q310)/(R310+P310+N310)))),0)</f>
        <v/>
      </c>
      <c r="T310" s="488" t="str">
        <f t="shared" si="30"/>
        <v/>
      </c>
      <c r="U310" s="488" t="str">
        <f>IF(T310 = "", "",SUM('3.Weekly Hours &amp; Wage Activity'!AI310:BF310))</f>
        <v/>
      </c>
      <c r="V310" s="489" t="str">
        <f>IF(U310 = "", "",SUM(IF(COUNTIF('3.Weekly Hours &amp; Wage Activity'!J310:Q310, "&lt;&gt;FT") = 0, COLUMNS('3.Weekly Hours &amp; Wage Activity'!J310:AG310) * 40, '3.Weekly Hours &amp; Wage Activity'!J310:AG310)))</f>
        <v/>
      </c>
      <c r="W310" s="490" t="str">
        <f t="shared" si="31"/>
        <v/>
      </c>
      <c r="X310" s="553" t="str">
        <f t="shared" si="27"/>
        <v/>
      </c>
      <c r="Y310" s="491" t="str">
        <f t="shared" si="28"/>
        <v/>
      </c>
      <c r="Z310" s="490">
        <f t="shared" si="32"/>
        <v>0</v>
      </c>
      <c r="AA310" s="377">
        <f t="shared" si="29"/>
        <v>0</v>
      </c>
    </row>
    <row r="311" spans="2:27" x14ac:dyDescent="0.25">
      <c r="B311" s="56">
        <f>IF('3.Weekly Hours &amp; Wage Activity'!B311 &lt;&gt;"", '3.Weekly Hours &amp; Wage Activity'!B311,"")</f>
        <v>0</v>
      </c>
      <c r="C311" s="56">
        <f>IF('3.Weekly Hours &amp; Wage Activity'!C311 &lt;&gt;"", '3.Weekly Hours &amp; Wage Activity'!C311,"")</f>
        <v>0</v>
      </c>
      <c r="D311" s="57" t="str">
        <f>IF('3.Weekly Hours &amp; Wage Activity'!D311 &lt;&gt;"", '3.Weekly Hours &amp; Wage Activity'!D311,"")</f>
        <v/>
      </c>
      <c r="E311" s="56" t="str">
        <f>IF('3.Weekly Hours &amp; Wage Activity'!E311 &lt;&gt;"", '3.Weekly Hours &amp; Wage Activity'!E311,"")</f>
        <v/>
      </c>
      <c r="F311" s="353" t="str">
        <f>IF('3.Weekly Hours &amp; Wage Activity'!F311 &lt;&gt;"", '3.Weekly Hours &amp; Wage Activity'!F311,"")</f>
        <v/>
      </c>
      <c r="G311" s="58" t="str">
        <f>IF('3.Weekly Hours &amp; Wage Activity'!G311 &lt;&gt;"", '3.Weekly Hours &amp; Wage Activity'!G311,"")</f>
        <v/>
      </c>
      <c r="H311" s="58" t="str">
        <f>IF('2.Census &amp; Reference Benchmarks'!H311 = "", "", '2.Census &amp; Reference Benchmarks'!H311)</f>
        <v/>
      </c>
      <c r="I311" s="58" t="str">
        <f>IF('3.Weekly Hours &amp; Wage Activity'!H311 &lt;&gt;"", '3.Weekly Hours &amp; Wage Activity'!H311,"")</f>
        <v/>
      </c>
      <c r="J311" s="374" t="str">
        <f>IF('3.Weekly Hours &amp; Wage Activity'!I311 &lt;&gt;"", '3.Weekly Hours &amp; Wage Activity'!I311,"")</f>
        <v/>
      </c>
      <c r="K311" s="376" t="str">
        <f>IF('7.Safe Harbor Input Data &amp; Calc'!Q313 &lt;&gt; "", '7.Safe Harbor Input Data &amp; Calc'!Q313, "")</f>
        <v>No</v>
      </c>
      <c r="L311" s="59" t="str">
        <f>IF('2.Census &amp; Reference Benchmarks'!T311&lt;&gt; "",'2.Census &amp; Reference Benchmarks'!T311,"")</f>
        <v/>
      </c>
      <c r="M311" s="35">
        <f>IF('2.Census &amp; Reference Benchmarks'!M311 = "", 0,'2.Census &amp; Reference Benchmarks'!M311)</f>
        <v>0</v>
      </c>
      <c r="N311" s="366">
        <f>IF('5. Wage &amp; FTE Reductions'!BC311 = "", 0,'5. Wage &amp; FTE Reductions'!BC311)</f>
        <v>0</v>
      </c>
      <c r="O311" s="35">
        <f>IF('2.Census &amp; Reference Benchmarks'!P311 = "", 0,'2.Census &amp; Reference Benchmarks'!P311)</f>
        <v>0</v>
      </c>
      <c r="P311" s="367">
        <f>IF('5. Wage &amp; FTE Reductions'!BE311 = "", 0, '5. Wage &amp; FTE Reductions'!BE311)</f>
        <v>0</v>
      </c>
      <c r="Q311" s="60">
        <f>IF('2.Census &amp; Reference Benchmarks'!S311 = "", 0, '2.Census &amp; Reference Benchmarks'!S311)</f>
        <v>0</v>
      </c>
      <c r="R311" s="367">
        <f>IF('2.Census &amp; Reference Benchmarks'!Q311="FT",IF(OR(G311 &lt;= DATEVALUE("3/1/2020"), G311 = ""),177.14,( (IF(OR(I311 = "", I311 &gt; DATEVALUE("3/31/2020")), DATEVALUE("3/31/2020"),I311) -G311)/ 31) *177.14),IF('2.Census &amp; Reference Benchmarks'!R311="",0,'2.Census &amp; Reference Benchmarks'!R311))</f>
        <v>0</v>
      </c>
      <c r="S311" s="488" t="str">
        <f>IFERROR(IF(AND( I311 &lt; '1. Summary for SBA'!$J$7,'1. Summary for SBA'!$J$7 &lt;&gt; ""),0,IF(K311 = "Yes", 0,IF(OR(R311= "", R311 + P311+N311 = 0),"",(M311+O311+Q311)/(R311+P311+N311)))),0)</f>
        <v/>
      </c>
      <c r="T311" s="488" t="str">
        <f t="shared" si="30"/>
        <v/>
      </c>
      <c r="U311" s="488" t="str">
        <f>IF(T311 = "", "",SUM('3.Weekly Hours &amp; Wage Activity'!AI311:BF311))</f>
        <v/>
      </c>
      <c r="V311" s="489" t="str">
        <f>IF(U311 = "", "",SUM(IF(COUNTIF('3.Weekly Hours &amp; Wage Activity'!J311:Q311, "&lt;&gt;FT") = 0, COLUMNS('3.Weekly Hours &amp; Wage Activity'!J311:AG311) * 40, '3.Weekly Hours &amp; Wage Activity'!J311:AG311)))</f>
        <v/>
      </c>
      <c r="W311" s="490" t="str">
        <f t="shared" si="31"/>
        <v/>
      </c>
      <c r="X311" s="553" t="str">
        <f t="shared" si="27"/>
        <v/>
      </c>
      <c r="Y311" s="491" t="str">
        <f t="shared" si="28"/>
        <v/>
      </c>
      <c r="Z311" s="490">
        <f t="shared" si="32"/>
        <v>0</v>
      </c>
      <c r="AA311" s="377">
        <f t="shared" si="29"/>
        <v>0</v>
      </c>
    </row>
    <row r="312" spans="2:27" x14ac:dyDescent="0.25">
      <c r="B312" s="56">
        <f>IF('3.Weekly Hours &amp; Wage Activity'!B312 &lt;&gt;"", '3.Weekly Hours &amp; Wage Activity'!B312,"")</f>
        <v>0</v>
      </c>
      <c r="C312" s="56">
        <f>IF('3.Weekly Hours &amp; Wage Activity'!C312 &lt;&gt;"", '3.Weekly Hours &amp; Wage Activity'!C312,"")</f>
        <v>0</v>
      </c>
      <c r="D312" s="57" t="str">
        <f>IF('3.Weekly Hours &amp; Wage Activity'!D312 &lt;&gt;"", '3.Weekly Hours &amp; Wage Activity'!D312,"")</f>
        <v/>
      </c>
      <c r="E312" s="56" t="str">
        <f>IF('3.Weekly Hours &amp; Wage Activity'!E312 &lt;&gt;"", '3.Weekly Hours &amp; Wage Activity'!E312,"")</f>
        <v/>
      </c>
      <c r="F312" s="353" t="str">
        <f>IF('3.Weekly Hours &amp; Wage Activity'!F312 &lt;&gt;"", '3.Weekly Hours &amp; Wage Activity'!F312,"")</f>
        <v/>
      </c>
      <c r="G312" s="58" t="str">
        <f>IF('3.Weekly Hours &amp; Wage Activity'!G312 &lt;&gt;"", '3.Weekly Hours &amp; Wage Activity'!G312,"")</f>
        <v/>
      </c>
      <c r="H312" s="58" t="str">
        <f>IF('2.Census &amp; Reference Benchmarks'!H312 = "", "", '2.Census &amp; Reference Benchmarks'!H312)</f>
        <v/>
      </c>
      <c r="I312" s="58" t="str">
        <f>IF('3.Weekly Hours &amp; Wage Activity'!H312 &lt;&gt;"", '3.Weekly Hours &amp; Wage Activity'!H312,"")</f>
        <v/>
      </c>
      <c r="J312" s="374" t="str">
        <f>IF('3.Weekly Hours &amp; Wage Activity'!I312 &lt;&gt;"", '3.Weekly Hours &amp; Wage Activity'!I312,"")</f>
        <v/>
      </c>
      <c r="K312" s="376" t="str">
        <f>IF('7.Safe Harbor Input Data &amp; Calc'!Q314 &lt;&gt; "", '7.Safe Harbor Input Data &amp; Calc'!Q314, "")</f>
        <v>No</v>
      </c>
      <c r="L312" s="59" t="str">
        <f>IF('2.Census &amp; Reference Benchmarks'!T312&lt;&gt; "",'2.Census &amp; Reference Benchmarks'!T312,"")</f>
        <v/>
      </c>
      <c r="M312" s="35">
        <f>IF('2.Census &amp; Reference Benchmarks'!M312 = "", 0,'2.Census &amp; Reference Benchmarks'!M312)</f>
        <v>0</v>
      </c>
      <c r="N312" s="366">
        <f>IF('5. Wage &amp; FTE Reductions'!BC312 = "", 0,'5. Wage &amp; FTE Reductions'!BC312)</f>
        <v>0</v>
      </c>
      <c r="O312" s="35">
        <f>IF('2.Census &amp; Reference Benchmarks'!P312 = "", 0,'2.Census &amp; Reference Benchmarks'!P312)</f>
        <v>0</v>
      </c>
      <c r="P312" s="367">
        <f>IF('5. Wage &amp; FTE Reductions'!BE312 = "", 0, '5. Wage &amp; FTE Reductions'!BE312)</f>
        <v>0</v>
      </c>
      <c r="Q312" s="60">
        <f>IF('2.Census &amp; Reference Benchmarks'!S312 = "", 0, '2.Census &amp; Reference Benchmarks'!S312)</f>
        <v>0</v>
      </c>
      <c r="R312" s="367">
        <f>IF('2.Census &amp; Reference Benchmarks'!Q312="FT",IF(OR(G312 &lt;= DATEVALUE("3/1/2020"), G312 = ""),177.14,( (IF(OR(I312 = "", I312 &gt; DATEVALUE("3/31/2020")), DATEVALUE("3/31/2020"),I312) -G312)/ 31) *177.14),IF('2.Census &amp; Reference Benchmarks'!R312="",0,'2.Census &amp; Reference Benchmarks'!R312))</f>
        <v>0</v>
      </c>
      <c r="S312" s="488" t="str">
        <f>IFERROR(IF(AND( I312 &lt; '1. Summary for SBA'!$J$7,'1. Summary for SBA'!$J$7 &lt;&gt; ""),0,IF(K312 = "Yes", 0,IF(OR(R312= "", R312 + P312+N312 = 0),"",(M312+O312+Q312)/(R312+P312+N312)))),0)</f>
        <v/>
      </c>
      <c r="T312" s="488" t="str">
        <f t="shared" si="30"/>
        <v/>
      </c>
      <c r="U312" s="488" t="str">
        <f>IF(T312 = "", "",SUM('3.Weekly Hours &amp; Wage Activity'!AI312:BF312))</f>
        <v/>
      </c>
      <c r="V312" s="489" t="str">
        <f>IF(U312 = "", "",SUM(IF(COUNTIF('3.Weekly Hours &amp; Wage Activity'!J312:Q312, "&lt;&gt;FT") = 0, COLUMNS('3.Weekly Hours &amp; Wage Activity'!J312:AG312) * 40, '3.Weekly Hours &amp; Wage Activity'!J312:AG312)))</f>
        <v/>
      </c>
      <c r="W312" s="490" t="str">
        <f t="shared" si="31"/>
        <v/>
      </c>
      <c r="X312" s="553" t="str">
        <f t="shared" si="27"/>
        <v/>
      </c>
      <c r="Y312" s="491" t="str">
        <f t="shared" si="28"/>
        <v/>
      </c>
      <c r="Z312" s="490">
        <f t="shared" si="32"/>
        <v>0</v>
      </c>
      <c r="AA312" s="377">
        <f t="shared" si="29"/>
        <v>0</v>
      </c>
    </row>
    <row r="313" spans="2:27" x14ac:dyDescent="0.25">
      <c r="B313" s="56">
        <f>IF('3.Weekly Hours &amp; Wage Activity'!B313 &lt;&gt;"", '3.Weekly Hours &amp; Wage Activity'!B313,"")</f>
        <v>0</v>
      </c>
      <c r="C313" s="56">
        <f>IF('3.Weekly Hours &amp; Wage Activity'!C313 &lt;&gt;"", '3.Weekly Hours &amp; Wage Activity'!C313,"")</f>
        <v>0</v>
      </c>
      <c r="D313" s="57" t="str">
        <f>IF('3.Weekly Hours &amp; Wage Activity'!D313 &lt;&gt;"", '3.Weekly Hours &amp; Wage Activity'!D313,"")</f>
        <v/>
      </c>
      <c r="E313" s="56" t="str">
        <f>IF('3.Weekly Hours &amp; Wage Activity'!E313 &lt;&gt;"", '3.Weekly Hours &amp; Wage Activity'!E313,"")</f>
        <v/>
      </c>
      <c r="F313" s="353" t="str">
        <f>IF('3.Weekly Hours &amp; Wage Activity'!F313 &lt;&gt;"", '3.Weekly Hours &amp; Wage Activity'!F313,"")</f>
        <v/>
      </c>
      <c r="G313" s="58" t="str">
        <f>IF('3.Weekly Hours &amp; Wage Activity'!G313 &lt;&gt;"", '3.Weekly Hours &amp; Wage Activity'!G313,"")</f>
        <v/>
      </c>
      <c r="H313" s="58" t="str">
        <f>IF('2.Census &amp; Reference Benchmarks'!H313 = "", "", '2.Census &amp; Reference Benchmarks'!H313)</f>
        <v/>
      </c>
      <c r="I313" s="58" t="str">
        <f>IF('3.Weekly Hours &amp; Wage Activity'!H313 &lt;&gt;"", '3.Weekly Hours &amp; Wage Activity'!H313,"")</f>
        <v/>
      </c>
      <c r="J313" s="374" t="str">
        <f>IF('3.Weekly Hours &amp; Wage Activity'!I313 &lt;&gt;"", '3.Weekly Hours &amp; Wage Activity'!I313,"")</f>
        <v/>
      </c>
      <c r="K313" s="376" t="str">
        <f>IF('7.Safe Harbor Input Data &amp; Calc'!Q315 &lt;&gt; "", '7.Safe Harbor Input Data &amp; Calc'!Q315, "")</f>
        <v>No</v>
      </c>
      <c r="L313" s="59" t="str">
        <f>IF('2.Census &amp; Reference Benchmarks'!T313&lt;&gt; "",'2.Census &amp; Reference Benchmarks'!T313,"")</f>
        <v/>
      </c>
      <c r="M313" s="35">
        <f>IF('2.Census &amp; Reference Benchmarks'!M313 = "", 0,'2.Census &amp; Reference Benchmarks'!M313)</f>
        <v>0</v>
      </c>
      <c r="N313" s="366">
        <f>IF('5. Wage &amp; FTE Reductions'!BC313 = "", 0,'5. Wage &amp; FTE Reductions'!BC313)</f>
        <v>0</v>
      </c>
      <c r="O313" s="35">
        <f>IF('2.Census &amp; Reference Benchmarks'!P313 = "", 0,'2.Census &amp; Reference Benchmarks'!P313)</f>
        <v>0</v>
      </c>
      <c r="P313" s="367">
        <f>IF('5. Wage &amp; FTE Reductions'!BE313 = "", 0, '5. Wage &amp; FTE Reductions'!BE313)</f>
        <v>0</v>
      </c>
      <c r="Q313" s="60">
        <f>IF('2.Census &amp; Reference Benchmarks'!S313 = "", 0, '2.Census &amp; Reference Benchmarks'!S313)</f>
        <v>0</v>
      </c>
      <c r="R313" s="367">
        <f>IF('2.Census &amp; Reference Benchmarks'!Q313="FT",IF(OR(G313 &lt;= DATEVALUE("3/1/2020"), G313 = ""),177.14,( (IF(OR(I313 = "", I313 &gt; DATEVALUE("3/31/2020")), DATEVALUE("3/31/2020"),I313) -G313)/ 31) *177.14),IF('2.Census &amp; Reference Benchmarks'!R313="",0,'2.Census &amp; Reference Benchmarks'!R313))</f>
        <v>0</v>
      </c>
      <c r="S313" s="488" t="str">
        <f>IFERROR(IF(AND( I313 &lt; '1. Summary for SBA'!$J$7,'1. Summary for SBA'!$J$7 &lt;&gt; ""),0,IF(K313 = "Yes", 0,IF(OR(R313= "", R313 + P313+N313 = 0),"",(M313+O313+Q313)/(R313+P313+N313)))),0)</f>
        <v/>
      </c>
      <c r="T313" s="488" t="str">
        <f t="shared" si="30"/>
        <v/>
      </c>
      <c r="U313" s="488" t="str">
        <f>IF(T313 = "", "",SUM('3.Weekly Hours &amp; Wage Activity'!AI313:BF313))</f>
        <v/>
      </c>
      <c r="V313" s="489" t="str">
        <f>IF(U313 = "", "",SUM(IF(COUNTIF('3.Weekly Hours &amp; Wage Activity'!J313:Q313, "&lt;&gt;FT") = 0, COLUMNS('3.Weekly Hours &amp; Wage Activity'!J313:AG313) * 40, '3.Weekly Hours &amp; Wage Activity'!J313:AG313)))</f>
        <v/>
      </c>
      <c r="W313" s="490" t="str">
        <f t="shared" si="31"/>
        <v/>
      </c>
      <c r="X313" s="553" t="str">
        <f t="shared" si="27"/>
        <v/>
      </c>
      <c r="Y313" s="491" t="str">
        <f t="shared" si="28"/>
        <v/>
      </c>
      <c r="Z313" s="490">
        <f t="shared" si="32"/>
        <v>0</v>
      </c>
      <c r="AA313" s="377">
        <f t="shared" si="29"/>
        <v>0</v>
      </c>
    </row>
    <row r="314" spans="2:27" x14ac:dyDescent="0.25">
      <c r="B314" s="56">
        <f>IF('3.Weekly Hours &amp; Wage Activity'!B314 &lt;&gt;"", '3.Weekly Hours &amp; Wage Activity'!B314,"")</f>
        <v>0</v>
      </c>
      <c r="C314" s="56">
        <f>IF('3.Weekly Hours &amp; Wage Activity'!C314 &lt;&gt;"", '3.Weekly Hours &amp; Wage Activity'!C314,"")</f>
        <v>0</v>
      </c>
      <c r="D314" s="57" t="str">
        <f>IF('3.Weekly Hours &amp; Wage Activity'!D314 &lt;&gt;"", '3.Weekly Hours &amp; Wage Activity'!D314,"")</f>
        <v/>
      </c>
      <c r="E314" s="56" t="str">
        <f>IF('3.Weekly Hours &amp; Wage Activity'!E314 &lt;&gt;"", '3.Weekly Hours &amp; Wage Activity'!E314,"")</f>
        <v/>
      </c>
      <c r="F314" s="353" t="str">
        <f>IF('3.Weekly Hours &amp; Wage Activity'!F314 &lt;&gt;"", '3.Weekly Hours &amp; Wage Activity'!F314,"")</f>
        <v/>
      </c>
      <c r="G314" s="58" t="str">
        <f>IF('3.Weekly Hours &amp; Wage Activity'!G314 &lt;&gt;"", '3.Weekly Hours &amp; Wage Activity'!G314,"")</f>
        <v/>
      </c>
      <c r="H314" s="58" t="str">
        <f>IF('2.Census &amp; Reference Benchmarks'!H314 = "", "", '2.Census &amp; Reference Benchmarks'!H314)</f>
        <v/>
      </c>
      <c r="I314" s="58" t="str">
        <f>IF('3.Weekly Hours &amp; Wage Activity'!H314 &lt;&gt;"", '3.Weekly Hours &amp; Wage Activity'!H314,"")</f>
        <v/>
      </c>
      <c r="J314" s="374" t="str">
        <f>IF('3.Weekly Hours &amp; Wage Activity'!I314 &lt;&gt;"", '3.Weekly Hours &amp; Wage Activity'!I314,"")</f>
        <v/>
      </c>
      <c r="K314" s="376" t="str">
        <f>IF('7.Safe Harbor Input Data &amp; Calc'!Q316 &lt;&gt; "", '7.Safe Harbor Input Data &amp; Calc'!Q316, "")</f>
        <v>No</v>
      </c>
      <c r="L314" s="59" t="str">
        <f>IF('2.Census &amp; Reference Benchmarks'!T314&lt;&gt; "",'2.Census &amp; Reference Benchmarks'!T314,"")</f>
        <v/>
      </c>
      <c r="M314" s="35">
        <f>IF('2.Census &amp; Reference Benchmarks'!M314 = "", 0,'2.Census &amp; Reference Benchmarks'!M314)</f>
        <v>0</v>
      </c>
      <c r="N314" s="366">
        <f>IF('5. Wage &amp; FTE Reductions'!BC314 = "", 0,'5. Wage &amp; FTE Reductions'!BC314)</f>
        <v>0</v>
      </c>
      <c r="O314" s="35">
        <f>IF('2.Census &amp; Reference Benchmarks'!P314 = "", 0,'2.Census &amp; Reference Benchmarks'!P314)</f>
        <v>0</v>
      </c>
      <c r="P314" s="367">
        <f>IF('5. Wage &amp; FTE Reductions'!BE314 = "", 0, '5. Wage &amp; FTE Reductions'!BE314)</f>
        <v>0</v>
      </c>
      <c r="Q314" s="60">
        <f>IF('2.Census &amp; Reference Benchmarks'!S314 = "", 0, '2.Census &amp; Reference Benchmarks'!S314)</f>
        <v>0</v>
      </c>
      <c r="R314" s="367">
        <f>IF('2.Census &amp; Reference Benchmarks'!Q314="FT",IF(OR(G314 &lt;= DATEVALUE("3/1/2020"), G314 = ""),177.14,( (IF(OR(I314 = "", I314 &gt; DATEVALUE("3/31/2020")), DATEVALUE("3/31/2020"),I314) -G314)/ 31) *177.14),IF('2.Census &amp; Reference Benchmarks'!R314="",0,'2.Census &amp; Reference Benchmarks'!R314))</f>
        <v>0</v>
      </c>
      <c r="S314" s="488" t="str">
        <f>IFERROR(IF(AND( I314 &lt; '1. Summary for SBA'!$J$7,'1. Summary for SBA'!$J$7 &lt;&gt; ""),0,IF(K314 = "Yes", 0,IF(OR(R314= "", R314 + P314+N314 = 0),"",(M314+O314+Q314)/(R314+P314+N314)))),0)</f>
        <v/>
      </c>
      <c r="T314" s="488" t="str">
        <f t="shared" si="30"/>
        <v/>
      </c>
      <c r="U314" s="488" t="str">
        <f>IF(T314 = "", "",SUM('3.Weekly Hours &amp; Wage Activity'!AI314:BF314))</f>
        <v/>
      </c>
      <c r="V314" s="489" t="str">
        <f>IF(U314 = "", "",SUM(IF(COUNTIF('3.Weekly Hours &amp; Wage Activity'!J314:Q314, "&lt;&gt;FT") = 0, COLUMNS('3.Weekly Hours &amp; Wage Activity'!J314:AG314) * 40, '3.Weekly Hours &amp; Wage Activity'!J314:AG314)))</f>
        <v/>
      </c>
      <c r="W314" s="490" t="str">
        <f t="shared" si="31"/>
        <v/>
      </c>
      <c r="X314" s="553" t="str">
        <f t="shared" si="27"/>
        <v/>
      </c>
      <c r="Y314" s="491" t="str">
        <f t="shared" si="28"/>
        <v/>
      </c>
      <c r="Z314" s="490">
        <f t="shared" si="32"/>
        <v>0</v>
      </c>
      <c r="AA314" s="377">
        <f t="shared" si="29"/>
        <v>0</v>
      </c>
    </row>
    <row r="315" spans="2:27" x14ac:dyDescent="0.25">
      <c r="B315" s="56">
        <f>IF('3.Weekly Hours &amp; Wage Activity'!B315 &lt;&gt;"", '3.Weekly Hours &amp; Wage Activity'!B315,"")</f>
        <v>0</v>
      </c>
      <c r="C315" s="56">
        <f>IF('3.Weekly Hours &amp; Wage Activity'!C315 &lt;&gt;"", '3.Weekly Hours &amp; Wage Activity'!C315,"")</f>
        <v>0</v>
      </c>
      <c r="D315" s="57" t="str">
        <f>IF('3.Weekly Hours &amp; Wage Activity'!D315 &lt;&gt;"", '3.Weekly Hours &amp; Wage Activity'!D315,"")</f>
        <v/>
      </c>
      <c r="E315" s="56" t="str">
        <f>IF('3.Weekly Hours &amp; Wage Activity'!E315 &lt;&gt;"", '3.Weekly Hours &amp; Wage Activity'!E315,"")</f>
        <v/>
      </c>
      <c r="F315" s="353" t="str">
        <f>IF('3.Weekly Hours &amp; Wage Activity'!F315 &lt;&gt;"", '3.Weekly Hours &amp; Wage Activity'!F315,"")</f>
        <v/>
      </c>
      <c r="G315" s="58" t="str">
        <f>IF('3.Weekly Hours &amp; Wage Activity'!G315 &lt;&gt;"", '3.Weekly Hours &amp; Wage Activity'!G315,"")</f>
        <v/>
      </c>
      <c r="H315" s="58" t="str">
        <f>IF('2.Census &amp; Reference Benchmarks'!H315 = "", "", '2.Census &amp; Reference Benchmarks'!H315)</f>
        <v/>
      </c>
      <c r="I315" s="58" t="str">
        <f>IF('3.Weekly Hours &amp; Wage Activity'!H315 &lt;&gt;"", '3.Weekly Hours &amp; Wage Activity'!H315,"")</f>
        <v/>
      </c>
      <c r="J315" s="374" t="str">
        <f>IF('3.Weekly Hours &amp; Wage Activity'!I315 &lt;&gt;"", '3.Weekly Hours &amp; Wage Activity'!I315,"")</f>
        <v/>
      </c>
      <c r="K315" s="376" t="str">
        <f>IF('7.Safe Harbor Input Data &amp; Calc'!Q317 &lt;&gt; "", '7.Safe Harbor Input Data &amp; Calc'!Q317, "")</f>
        <v>No</v>
      </c>
      <c r="L315" s="59" t="str">
        <f>IF('2.Census &amp; Reference Benchmarks'!T315&lt;&gt; "",'2.Census &amp; Reference Benchmarks'!T315,"")</f>
        <v/>
      </c>
      <c r="M315" s="35">
        <f>IF('2.Census &amp; Reference Benchmarks'!M315 = "", 0,'2.Census &amp; Reference Benchmarks'!M315)</f>
        <v>0</v>
      </c>
      <c r="N315" s="366">
        <f>IF('5. Wage &amp; FTE Reductions'!BC315 = "", 0,'5. Wage &amp; FTE Reductions'!BC315)</f>
        <v>0</v>
      </c>
      <c r="O315" s="35">
        <f>IF('2.Census &amp; Reference Benchmarks'!P315 = "", 0,'2.Census &amp; Reference Benchmarks'!P315)</f>
        <v>0</v>
      </c>
      <c r="P315" s="367">
        <f>IF('5. Wage &amp; FTE Reductions'!BE315 = "", 0, '5. Wage &amp; FTE Reductions'!BE315)</f>
        <v>0</v>
      </c>
      <c r="Q315" s="60">
        <f>IF('2.Census &amp; Reference Benchmarks'!S315 = "", 0, '2.Census &amp; Reference Benchmarks'!S315)</f>
        <v>0</v>
      </c>
      <c r="R315" s="367">
        <f>IF('2.Census &amp; Reference Benchmarks'!Q315="FT",IF(OR(G315 &lt;= DATEVALUE("3/1/2020"), G315 = ""),177.14,( (IF(OR(I315 = "", I315 &gt; DATEVALUE("3/31/2020")), DATEVALUE("3/31/2020"),I315) -G315)/ 31) *177.14),IF('2.Census &amp; Reference Benchmarks'!R315="",0,'2.Census &amp; Reference Benchmarks'!R315))</f>
        <v>0</v>
      </c>
      <c r="S315" s="488" t="str">
        <f>IFERROR(IF(AND( I315 &lt; '1. Summary for SBA'!$J$7,'1. Summary for SBA'!$J$7 &lt;&gt; ""),0,IF(K315 = "Yes", 0,IF(OR(R315= "", R315 + P315+N315 = 0),"",(M315+O315+Q315)/(R315+P315+N315)))),0)</f>
        <v/>
      </c>
      <c r="T315" s="488" t="str">
        <f t="shared" si="30"/>
        <v/>
      </c>
      <c r="U315" s="488" t="str">
        <f>IF(T315 = "", "",SUM('3.Weekly Hours &amp; Wage Activity'!AI315:BF315))</f>
        <v/>
      </c>
      <c r="V315" s="489" t="str">
        <f>IF(U315 = "", "",SUM(IF(COUNTIF('3.Weekly Hours &amp; Wage Activity'!J315:Q315, "&lt;&gt;FT") = 0, COLUMNS('3.Weekly Hours &amp; Wage Activity'!J315:AG315) * 40, '3.Weekly Hours &amp; Wage Activity'!J315:AG315)))</f>
        <v/>
      </c>
      <c r="W315" s="490" t="str">
        <f t="shared" si="31"/>
        <v/>
      </c>
      <c r="X315" s="553" t="str">
        <f t="shared" si="27"/>
        <v/>
      </c>
      <c r="Y315" s="491" t="str">
        <f t="shared" si="28"/>
        <v/>
      </c>
      <c r="Z315" s="490">
        <f t="shared" si="32"/>
        <v>0</v>
      </c>
      <c r="AA315" s="377">
        <f t="shared" si="29"/>
        <v>0</v>
      </c>
    </row>
    <row r="316" spans="2:27" x14ac:dyDescent="0.25">
      <c r="B316" s="56">
        <f>IF('3.Weekly Hours &amp; Wage Activity'!B316 &lt;&gt;"", '3.Weekly Hours &amp; Wage Activity'!B316,"")</f>
        <v>0</v>
      </c>
      <c r="C316" s="56">
        <f>IF('3.Weekly Hours &amp; Wage Activity'!C316 &lt;&gt;"", '3.Weekly Hours &amp; Wage Activity'!C316,"")</f>
        <v>0</v>
      </c>
      <c r="D316" s="57" t="str">
        <f>IF('3.Weekly Hours &amp; Wage Activity'!D316 &lt;&gt;"", '3.Weekly Hours &amp; Wage Activity'!D316,"")</f>
        <v/>
      </c>
      <c r="E316" s="56" t="str">
        <f>IF('3.Weekly Hours &amp; Wage Activity'!E316 &lt;&gt;"", '3.Weekly Hours &amp; Wage Activity'!E316,"")</f>
        <v/>
      </c>
      <c r="F316" s="353" t="str">
        <f>IF('3.Weekly Hours &amp; Wage Activity'!F316 &lt;&gt;"", '3.Weekly Hours &amp; Wage Activity'!F316,"")</f>
        <v/>
      </c>
      <c r="G316" s="58" t="str">
        <f>IF('3.Weekly Hours &amp; Wage Activity'!G316 &lt;&gt;"", '3.Weekly Hours &amp; Wage Activity'!G316,"")</f>
        <v/>
      </c>
      <c r="H316" s="58" t="str">
        <f>IF('2.Census &amp; Reference Benchmarks'!H316 = "", "", '2.Census &amp; Reference Benchmarks'!H316)</f>
        <v/>
      </c>
      <c r="I316" s="58" t="str">
        <f>IF('3.Weekly Hours &amp; Wage Activity'!H316 &lt;&gt;"", '3.Weekly Hours &amp; Wage Activity'!H316,"")</f>
        <v/>
      </c>
      <c r="J316" s="374" t="str">
        <f>IF('3.Weekly Hours &amp; Wage Activity'!I316 &lt;&gt;"", '3.Weekly Hours &amp; Wage Activity'!I316,"")</f>
        <v/>
      </c>
      <c r="K316" s="376" t="str">
        <f>IF('7.Safe Harbor Input Data &amp; Calc'!Q318 &lt;&gt; "", '7.Safe Harbor Input Data &amp; Calc'!Q318, "")</f>
        <v>No</v>
      </c>
      <c r="L316" s="59" t="str">
        <f>IF('2.Census &amp; Reference Benchmarks'!T316&lt;&gt; "",'2.Census &amp; Reference Benchmarks'!T316,"")</f>
        <v/>
      </c>
      <c r="M316" s="35">
        <f>IF('2.Census &amp; Reference Benchmarks'!M316 = "", 0,'2.Census &amp; Reference Benchmarks'!M316)</f>
        <v>0</v>
      </c>
      <c r="N316" s="366">
        <f>IF('5. Wage &amp; FTE Reductions'!BC316 = "", 0,'5. Wage &amp; FTE Reductions'!BC316)</f>
        <v>0</v>
      </c>
      <c r="O316" s="35">
        <f>IF('2.Census &amp; Reference Benchmarks'!P316 = "", 0,'2.Census &amp; Reference Benchmarks'!P316)</f>
        <v>0</v>
      </c>
      <c r="P316" s="367">
        <f>IF('5. Wage &amp; FTE Reductions'!BE316 = "", 0, '5. Wage &amp; FTE Reductions'!BE316)</f>
        <v>0</v>
      </c>
      <c r="Q316" s="60">
        <f>IF('2.Census &amp; Reference Benchmarks'!S316 = "", 0, '2.Census &amp; Reference Benchmarks'!S316)</f>
        <v>0</v>
      </c>
      <c r="R316" s="367">
        <f>IF('2.Census &amp; Reference Benchmarks'!Q316="FT",IF(OR(G316 &lt;= DATEVALUE("3/1/2020"), G316 = ""),177.14,( (IF(OR(I316 = "", I316 &gt; DATEVALUE("3/31/2020")), DATEVALUE("3/31/2020"),I316) -G316)/ 31) *177.14),IF('2.Census &amp; Reference Benchmarks'!R316="",0,'2.Census &amp; Reference Benchmarks'!R316))</f>
        <v>0</v>
      </c>
      <c r="S316" s="488" t="str">
        <f>IFERROR(IF(AND( I316 &lt; '1. Summary for SBA'!$J$7,'1. Summary for SBA'!$J$7 &lt;&gt; ""),0,IF(K316 = "Yes", 0,IF(OR(R316= "", R316 + P316+N316 = 0),"",(M316+O316+Q316)/(R316+P316+N316)))),0)</f>
        <v/>
      </c>
      <c r="T316" s="488" t="str">
        <f t="shared" si="30"/>
        <v/>
      </c>
      <c r="U316" s="488" t="str">
        <f>IF(T316 = "", "",SUM('3.Weekly Hours &amp; Wage Activity'!AI316:BF316))</f>
        <v/>
      </c>
      <c r="V316" s="489" t="str">
        <f>IF(U316 = "", "",SUM(IF(COUNTIF('3.Weekly Hours &amp; Wage Activity'!J316:Q316, "&lt;&gt;FT") = 0, COLUMNS('3.Weekly Hours &amp; Wage Activity'!J316:AG316) * 40, '3.Weekly Hours &amp; Wage Activity'!J316:AG316)))</f>
        <v/>
      </c>
      <c r="W316" s="490" t="str">
        <f t="shared" si="31"/>
        <v/>
      </c>
      <c r="X316" s="553" t="str">
        <f t="shared" si="27"/>
        <v/>
      </c>
      <c r="Y316" s="491" t="str">
        <f t="shared" si="28"/>
        <v/>
      </c>
      <c r="Z316" s="490">
        <f t="shared" si="32"/>
        <v>0</v>
      </c>
      <c r="AA316" s="377">
        <f t="shared" si="29"/>
        <v>0</v>
      </c>
    </row>
    <row r="317" spans="2:27" x14ac:dyDescent="0.25">
      <c r="B317" s="56">
        <f>IF('3.Weekly Hours &amp; Wage Activity'!B317 &lt;&gt;"", '3.Weekly Hours &amp; Wage Activity'!B317,"")</f>
        <v>0</v>
      </c>
      <c r="C317" s="56">
        <f>IF('3.Weekly Hours &amp; Wage Activity'!C317 &lt;&gt;"", '3.Weekly Hours &amp; Wage Activity'!C317,"")</f>
        <v>0</v>
      </c>
      <c r="D317" s="57" t="str">
        <f>IF('3.Weekly Hours &amp; Wage Activity'!D317 &lt;&gt;"", '3.Weekly Hours &amp; Wage Activity'!D317,"")</f>
        <v/>
      </c>
      <c r="E317" s="56" t="str">
        <f>IF('3.Weekly Hours &amp; Wage Activity'!E317 &lt;&gt;"", '3.Weekly Hours &amp; Wage Activity'!E317,"")</f>
        <v/>
      </c>
      <c r="F317" s="353" t="str">
        <f>IF('3.Weekly Hours &amp; Wage Activity'!F317 &lt;&gt;"", '3.Weekly Hours &amp; Wage Activity'!F317,"")</f>
        <v/>
      </c>
      <c r="G317" s="58" t="str">
        <f>IF('3.Weekly Hours &amp; Wage Activity'!G317 &lt;&gt;"", '3.Weekly Hours &amp; Wage Activity'!G317,"")</f>
        <v/>
      </c>
      <c r="H317" s="58" t="str">
        <f>IF('2.Census &amp; Reference Benchmarks'!H317 = "", "", '2.Census &amp; Reference Benchmarks'!H317)</f>
        <v/>
      </c>
      <c r="I317" s="58" t="str">
        <f>IF('3.Weekly Hours &amp; Wage Activity'!H317 &lt;&gt;"", '3.Weekly Hours &amp; Wage Activity'!H317,"")</f>
        <v/>
      </c>
      <c r="J317" s="374" t="str">
        <f>IF('3.Weekly Hours &amp; Wage Activity'!I317 &lt;&gt;"", '3.Weekly Hours &amp; Wage Activity'!I317,"")</f>
        <v/>
      </c>
      <c r="K317" s="376" t="str">
        <f>IF('7.Safe Harbor Input Data &amp; Calc'!Q319 &lt;&gt; "", '7.Safe Harbor Input Data &amp; Calc'!Q319, "")</f>
        <v>No</v>
      </c>
      <c r="L317" s="59" t="str">
        <f>IF('2.Census &amp; Reference Benchmarks'!T317&lt;&gt; "",'2.Census &amp; Reference Benchmarks'!T317,"")</f>
        <v/>
      </c>
      <c r="M317" s="35">
        <f>IF('2.Census &amp; Reference Benchmarks'!M317 = "", 0,'2.Census &amp; Reference Benchmarks'!M317)</f>
        <v>0</v>
      </c>
      <c r="N317" s="366">
        <f>IF('5. Wage &amp; FTE Reductions'!BC317 = "", 0,'5. Wage &amp; FTE Reductions'!BC317)</f>
        <v>0</v>
      </c>
      <c r="O317" s="35">
        <f>IF('2.Census &amp; Reference Benchmarks'!P317 = "", 0,'2.Census &amp; Reference Benchmarks'!P317)</f>
        <v>0</v>
      </c>
      <c r="P317" s="367">
        <f>IF('5. Wage &amp; FTE Reductions'!BE317 = "", 0, '5. Wage &amp; FTE Reductions'!BE317)</f>
        <v>0</v>
      </c>
      <c r="Q317" s="60">
        <f>IF('2.Census &amp; Reference Benchmarks'!S317 = "", 0, '2.Census &amp; Reference Benchmarks'!S317)</f>
        <v>0</v>
      </c>
      <c r="R317" s="367">
        <f>IF('2.Census &amp; Reference Benchmarks'!Q317="FT",IF(OR(G317 &lt;= DATEVALUE("3/1/2020"), G317 = ""),177.14,( (IF(OR(I317 = "", I317 &gt; DATEVALUE("3/31/2020")), DATEVALUE("3/31/2020"),I317) -G317)/ 31) *177.14),IF('2.Census &amp; Reference Benchmarks'!R317="",0,'2.Census &amp; Reference Benchmarks'!R317))</f>
        <v>0</v>
      </c>
      <c r="S317" s="488" t="str">
        <f>IFERROR(IF(AND( I317 &lt; '1. Summary for SBA'!$J$7,'1. Summary for SBA'!$J$7 &lt;&gt; ""),0,IF(K317 = "Yes", 0,IF(OR(R317= "", R317 + P317+N317 = 0),"",(M317+O317+Q317)/(R317+P317+N317)))),0)</f>
        <v/>
      </c>
      <c r="T317" s="488" t="str">
        <f t="shared" si="30"/>
        <v/>
      </c>
      <c r="U317" s="488" t="str">
        <f>IF(T317 = "", "",SUM('3.Weekly Hours &amp; Wage Activity'!AI317:BF317))</f>
        <v/>
      </c>
      <c r="V317" s="489" t="str">
        <f>IF(U317 = "", "",SUM(IF(COUNTIF('3.Weekly Hours &amp; Wage Activity'!J317:Q317, "&lt;&gt;FT") = 0, COLUMNS('3.Weekly Hours &amp; Wage Activity'!J317:AG317) * 40, '3.Weekly Hours &amp; Wage Activity'!J317:AG317)))</f>
        <v/>
      </c>
      <c r="W317" s="490" t="str">
        <f t="shared" si="31"/>
        <v/>
      </c>
      <c r="X317" s="553" t="str">
        <f t="shared" si="27"/>
        <v/>
      </c>
      <c r="Y317" s="491" t="str">
        <f t="shared" si="28"/>
        <v/>
      </c>
      <c r="Z317" s="490">
        <f t="shared" si="32"/>
        <v>0</v>
      </c>
      <c r="AA317" s="377">
        <f t="shared" si="29"/>
        <v>0</v>
      </c>
    </row>
    <row r="318" spans="2:27" x14ac:dyDescent="0.25">
      <c r="B318" s="56">
        <f>IF('3.Weekly Hours &amp; Wage Activity'!B318 &lt;&gt;"", '3.Weekly Hours &amp; Wage Activity'!B318,"")</f>
        <v>0</v>
      </c>
      <c r="C318" s="56">
        <f>IF('3.Weekly Hours &amp; Wage Activity'!C318 &lt;&gt;"", '3.Weekly Hours &amp; Wage Activity'!C318,"")</f>
        <v>0</v>
      </c>
      <c r="D318" s="57" t="str">
        <f>IF('3.Weekly Hours &amp; Wage Activity'!D318 &lt;&gt;"", '3.Weekly Hours &amp; Wage Activity'!D318,"")</f>
        <v/>
      </c>
      <c r="E318" s="56" t="str">
        <f>IF('3.Weekly Hours &amp; Wage Activity'!E318 &lt;&gt;"", '3.Weekly Hours &amp; Wage Activity'!E318,"")</f>
        <v/>
      </c>
      <c r="F318" s="353" t="str">
        <f>IF('3.Weekly Hours &amp; Wage Activity'!F318 &lt;&gt;"", '3.Weekly Hours &amp; Wage Activity'!F318,"")</f>
        <v/>
      </c>
      <c r="G318" s="58" t="str">
        <f>IF('3.Weekly Hours &amp; Wage Activity'!G318 &lt;&gt;"", '3.Weekly Hours &amp; Wage Activity'!G318,"")</f>
        <v/>
      </c>
      <c r="H318" s="58" t="str">
        <f>IF('2.Census &amp; Reference Benchmarks'!H318 = "", "", '2.Census &amp; Reference Benchmarks'!H318)</f>
        <v/>
      </c>
      <c r="I318" s="58" t="str">
        <f>IF('3.Weekly Hours &amp; Wage Activity'!H318 &lt;&gt;"", '3.Weekly Hours &amp; Wage Activity'!H318,"")</f>
        <v/>
      </c>
      <c r="J318" s="374" t="str">
        <f>IF('3.Weekly Hours &amp; Wage Activity'!I318 &lt;&gt;"", '3.Weekly Hours &amp; Wage Activity'!I318,"")</f>
        <v/>
      </c>
      <c r="K318" s="376" t="str">
        <f>IF('7.Safe Harbor Input Data &amp; Calc'!Q320 &lt;&gt; "", '7.Safe Harbor Input Data &amp; Calc'!Q320, "")</f>
        <v>No</v>
      </c>
      <c r="L318" s="59" t="str">
        <f>IF('2.Census &amp; Reference Benchmarks'!T318&lt;&gt; "",'2.Census &amp; Reference Benchmarks'!T318,"")</f>
        <v/>
      </c>
      <c r="M318" s="35">
        <f>IF('2.Census &amp; Reference Benchmarks'!M318 = "", 0,'2.Census &amp; Reference Benchmarks'!M318)</f>
        <v>0</v>
      </c>
      <c r="N318" s="366">
        <f>IF('5. Wage &amp; FTE Reductions'!BC318 = "", 0,'5. Wage &amp; FTE Reductions'!BC318)</f>
        <v>0</v>
      </c>
      <c r="O318" s="35">
        <f>IF('2.Census &amp; Reference Benchmarks'!P318 = "", 0,'2.Census &amp; Reference Benchmarks'!P318)</f>
        <v>0</v>
      </c>
      <c r="P318" s="367">
        <f>IF('5. Wage &amp; FTE Reductions'!BE318 = "", 0, '5. Wage &amp; FTE Reductions'!BE318)</f>
        <v>0</v>
      </c>
      <c r="Q318" s="60">
        <f>IF('2.Census &amp; Reference Benchmarks'!S318 = "", 0, '2.Census &amp; Reference Benchmarks'!S318)</f>
        <v>0</v>
      </c>
      <c r="R318" s="367">
        <f>IF('2.Census &amp; Reference Benchmarks'!Q318="FT",IF(OR(G318 &lt;= DATEVALUE("3/1/2020"), G318 = ""),177.14,( (IF(OR(I318 = "", I318 &gt; DATEVALUE("3/31/2020")), DATEVALUE("3/31/2020"),I318) -G318)/ 31) *177.14),IF('2.Census &amp; Reference Benchmarks'!R318="",0,'2.Census &amp; Reference Benchmarks'!R318))</f>
        <v>0</v>
      </c>
      <c r="S318" s="488" t="str">
        <f>IFERROR(IF(AND( I318 &lt; '1. Summary for SBA'!$J$7,'1. Summary for SBA'!$J$7 &lt;&gt; ""),0,IF(K318 = "Yes", 0,IF(OR(R318= "", R318 + P318+N318 = 0),"",(M318+O318+Q318)/(R318+P318+N318)))),0)</f>
        <v/>
      </c>
      <c r="T318" s="488" t="str">
        <f t="shared" si="30"/>
        <v/>
      </c>
      <c r="U318" s="488" t="str">
        <f>IF(T318 = "", "",SUM('3.Weekly Hours &amp; Wage Activity'!AI318:BF318))</f>
        <v/>
      </c>
      <c r="V318" s="489" t="str">
        <f>IF(U318 = "", "",SUM(IF(COUNTIF('3.Weekly Hours &amp; Wage Activity'!J318:Q318, "&lt;&gt;FT") = 0, COLUMNS('3.Weekly Hours &amp; Wage Activity'!J318:AG318) * 40, '3.Weekly Hours &amp; Wage Activity'!J318:AG318)))</f>
        <v/>
      </c>
      <c r="W318" s="490" t="str">
        <f t="shared" si="31"/>
        <v/>
      </c>
      <c r="X318" s="553" t="str">
        <f t="shared" si="27"/>
        <v/>
      </c>
      <c r="Y318" s="491" t="str">
        <f t="shared" si="28"/>
        <v/>
      </c>
      <c r="Z318" s="490">
        <f t="shared" si="32"/>
        <v>0</v>
      </c>
      <c r="AA318" s="377">
        <f t="shared" si="29"/>
        <v>0</v>
      </c>
    </row>
    <row r="319" spans="2:27" x14ac:dyDescent="0.25">
      <c r="B319" s="56">
        <f>IF('3.Weekly Hours &amp; Wage Activity'!B319 &lt;&gt;"", '3.Weekly Hours &amp; Wage Activity'!B319,"")</f>
        <v>0</v>
      </c>
      <c r="C319" s="56">
        <f>IF('3.Weekly Hours &amp; Wage Activity'!C319 &lt;&gt;"", '3.Weekly Hours &amp; Wage Activity'!C319,"")</f>
        <v>0</v>
      </c>
      <c r="D319" s="57" t="str">
        <f>IF('3.Weekly Hours &amp; Wage Activity'!D319 &lt;&gt;"", '3.Weekly Hours &amp; Wage Activity'!D319,"")</f>
        <v/>
      </c>
      <c r="E319" s="56" t="str">
        <f>IF('3.Weekly Hours &amp; Wage Activity'!E319 &lt;&gt;"", '3.Weekly Hours &amp; Wage Activity'!E319,"")</f>
        <v/>
      </c>
      <c r="F319" s="353" t="str">
        <f>IF('3.Weekly Hours &amp; Wage Activity'!F319 &lt;&gt;"", '3.Weekly Hours &amp; Wage Activity'!F319,"")</f>
        <v/>
      </c>
      <c r="G319" s="58" t="str">
        <f>IF('3.Weekly Hours &amp; Wage Activity'!G319 &lt;&gt;"", '3.Weekly Hours &amp; Wage Activity'!G319,"")</f>
        <v/>
      </c>
      <c r="H319" s="58" t="str">
        <f>IF('2.Census &amp; Reference Benchmarks'!H319 = "", "", '2.Census &amp; Reference Benchmarks'!H319)</f>
        <v/>
      </c>
      <c r="I319" s="58" t="str">
        <f>IF('3.Weekly Hours &amp; Wage Activity'!H319 &lt;&gt;"", '3.Weekly Hours &amp; Wage Activity'!H319,"")</f>
        <v/>
      </c>
      <c r="J319" s="374" t="str">
        <f>IF('3.Weekly Hours &amp; Wage Activity'!I319 &lt;&gt;"", '3.Weekly Hours &amp; Wage Activity'!I319,"")</f>
        <v/>
      </c>
      <c r="K319" s="376" t="str">
        <f>IF('7.Safe Harbor Input Data &amp; Calc'!Q321 &lt;&gt; "", '7.Safe Harbor Input Data &amp; Calc'!Q321, "")</f>
        <v>No</v>
      </c>
      <c r="L319" s="59" t="str">
        <f>IF('2.Census &amp; Reference Benchmarks'!T319&lt;&gt; "",'2.Census &amp; Reference Benchmarks'!T319,"")</f>
        <v/>
      </c>
      <c r="M319" s="35">
        <f>IF('2.Census &amp; Reference Benchmarks'!M319 = "", 0,'2.Census &amp; Reference Benchmarks'!M319)</f>
        <v>0</v>
      </c>
      <c r="N319" s="366">
        <f>IF('5. Wage &amp; FTE Reductions'!BC319 = "", 0,'5. Wage &amp; FTE Reductions'!BC319)</f>
        <v>0</v>
      </c>
      <c r="O319" s="35">
        <f>IF('2.Census &amp; Reference Benchmarks'!P319 = "", 0,'2.Census &amp; Reference Benchmarks'!P319)</f>
        <v>0</v>
      </c>
      <c r="P319" s="367">
        <f>IF('5. Wage &amp; FTE Reductions'!BE319 = "", 0, '5. Wage &amp; FTE Reductions'!BE319)</f>
        <v>0</v>
      </c>
      <c r="Q319" s="60">
        <f>IF('2.Census &amp; Reference Benchmarks'!S319 = "", 0, '2.Census &amp; Reference Benchmarks'!S319)</f>
        <v>0</v>
      </c>
      <c r="R319" s="367">
        <f>IF('2.Census &amp; Reference Benchmarks'!Q319="FT",IF(OR(G319 &lt;= DATEVALUE("3/1/2020"), G319 = ""),177.14,( (IF(OR(I319 = "", I319 &gt; DATEVALUE("3/31/2020")), DATEVALUE("3/31/2020"),I319) -G319)/ 31) *177.14),IF('2.Census &amp; Reference Benchmarks'!R319="",0,'2.Census &amp; Reference Benchmarks'!R319))</f>
        <v>0</v>
      </c>
      <c r="S319" s="488" t="str">
        <f>IFERROR(IF(AND( I319 &lt; '1. Summary for SBA'!$J$7,'1. Summary for SBA'!$J$7 &lt;&gt; ""),0,IF(K319 = "Yes", 0,IF(OR(R319= "", R319 + P319+N319 = 0),"",(M319+O319+Q319)/(R319+P319+N319)))),0)</f>
        <v/>
      </c>
      <c r="T319" s="488" t="str">
        <f t="shared" si="30"/>
        <v/>
      </c>
      <c r="U319" s="488" t="str">
        <f>IF(T319 = "", "",SUM('3.Weekly Hours &amp; Wage Activity'!AI319:BF319))</f>
        <v/>
      </c>
      <c r="V319" s="489" t="str">
        <f>IF(U319 = "", "",SUM(IF(COUNTIF('3.Weekly Hours &amp; Wage Activity'!J319:Q319, "&lt;&gt;FT") = 0, COLUMNS('3.Weekly Hours &amp; Wage Activity'!J319:AG319) * 40, '3.Weekly Hours &amp; Wage Activity'!J319:AG319)))</f>
        <v/>
      </c>
      <c r="W319" s="490" t="str">
        <f t="shared" si="31"/>
        <v/>
      </c>
      <c r="X319" s="553" t="str">
        <f t="shared" si="27"/>
        <v/>
      </c>
      <c r="Y319" s="491" t="str">
        <f t="shared" si="28"/>
        <v/>
      </c>
      <c r="Z319" s="490">
        <f t="shared" si="32"/>
        <v>0</v>
      </c>
      <c r="AA319" s="377">
        <f t="shared" si="29"/>
        <v>0</v>
      </c>
    </row>
    <row r="320" spans="2:27" x14ac:dyDescent="0.25">
      <c r="B320" s="56">
        <f>IF('3.Weekly Hours &amp; Wage Activity'!B320 &lt;&gt;"", '3.Weekly Hours &amp; Wage Activity'!B320,"")</f>
        <v>0</v>
      </c>
      <c r="C320" s="56">
        <f>IF('3.Weekly Hours &amp; Wage Activity'!C320 &lt;&gt;"", '3.Weekly Hours &amp; Wage Activity'!C320,"")</f>
        <v>0</v>
      </c>
      <c r="D320" s="57" t="str">
        <f>IF('3.Weekly Hours &amp; Wage Activity'!D320 &lt;&gt;"", '3.Weekly Hours &amp; Wage Activity'!D320,"")</f>
        <v/>
      </c>
      <c r="E320" s="56" t="str">
        <f>IF('3.Weekly Hours &amp; Wage Activity'!E320 &lt;&gt;"", '3.Weekly Hours &amp; Wage Activity'!E320,"")</f>
        <v/>
      </c>
      <c r="F320" s="353" t="str">
        <f>IF('3.Weekly Hours &amp; Wage Activity'!F320 &lt;&gt;"", '3.Weekly Hours &amp; Wage Activity'!F320,"")</f>
        <v/>
      </c>
      <c r="G320" s="58" t="str">
        <f>IF('3.Weekly Hours &amp; Wage Activity'!G320 &lt;&gt;"", '3.Weekly Hours &amp; Wage Activity'!G320,"")</f>
        <v/>
      </c>
      <c r="H320" s="58" t="str">
        <f>IF('2.Census &amp; Reference Benchmarks'!H320 = "", "", '2.Census &amp; Reference Benchmarks'!H320)</f>
        <v/>
      </c>
      <c r="I320" s="58" t="str">
        <f>IF('3.Weekly Hours &amp; Wage Activity'!H320 &lt;&gt;"", '3.Weekly Hours &amp; Wage Activity'!H320,"")</f>
        <v/>
      </c>
      <c r="J320" s="374" t="str">
        <f>IF('3.Weekly Hours &amp; Wage Activity'!I320 &lt;&gt;"", '3.Weekly Hours &amp; Wage Activity'!I320,"")</f>
        <v/>
      </c>
      <c r="K320" s="376" t="str">
        <f>IF('7.Safe Harbor Input Data &amp; Calc'!Q322 &lt;&gt; "", '7.Safe Harbor Input Data &amp; Calc'!Q322, "")</f>
        <v>No</v>
      </c>
      <c r="L320" s="59" t="str">
        <f>IF('2.Census &amp; Reference Benchmarks'!T320&lt;&gt; "",'2.Census &amp; Reference Benchmarks'!T320,"")</f>
        <v/>
      </c>
      <c r="M320" s="35">
        <f>IF('2.Census &amp; Reference Benchmarks'!M320 = "", 0,'2.Census &amp; Reference Benchmarks'!M320)</f>
        <v>0</v>
      </c>
      <c r="N320" s="366">
        <f>IF('5. Wage &amp; FTE Reductions'!BC320 = "", 0,'5. Wage &amp; FTE Reductions'!BC320)</f>
        <v>0</v>
      </c>
      <c r="O320" s="35">
        <f>IF('2.Census &amp; Reference Benchmarks'!P320 = "", 0,'2.Census &amp; Reference Benchmarks'!P320)</f>
        <v>0</v>
      </c>
      <c r="P320" s="367">
        <f>IF('5. Wage &amp; FTE Reductions'!BE320 = "", 0, '5. Wage &amp; FTE Reductions'!BE320)</f>
        <v>0</v>
      </c>
      <c r="Q320" s="60">
        <f>IF('2.Census &amp; Reference Benchmarks'!S320 = "", 0, '2.Census &amp; Reference Benchmarks'!S320)</f>
        <v>0</v>
      </c>
      <c r="R320" s="367">
        <f>IF('2.Census &amp; Reference Benchmarks'!Q320="FT",IF(OR(G320 &lt;= DATEVALUE("3/1/2020"), G320 = ""),177.14,( (IF(OR(I320 = "", I320 &gt; DATEVALUE("3/31/2020")), DATEVALUE("3/31/2020"),I320) -G320)/ 31) *177.14),IF('2.Census &amp; Reference Benchmarks'!R320="",0,'2.Census &amp; Reference Benchmarks'!R320))</f>
        <v>0</v>
      </c>
      <c r="S320" s="488" t="str">
        <f>IFERROR(IF(AND( I320 &lt; '1. Summary for SBA'!$J$7,'1. Summary for SBA'!$J$7 &lt;&gt; ""),0,IF(K320 = "Yes", 0,IF(OR(R320= "", R320 + P320+N320 = 0),"",(M320+O320+Q320)/(R320+P320+N320)))),0)</f>
        <v/>
      </c>
      <c r="T320" s="488" t="str">
        <f t="shared" si="30"/>
        <v/>
      </c>
      <c r="U320" s="488" t="str">
        <f>IF(T320 = "", "",SUM('3.Weekly Hours &amp; Wage Activity'!AI320:BF320))</f>
        <v/>
      </c>
      <c r="V320" s="489" t="str">
        <f>IF(U320 = "", "",SUM(IF(COUNTIF('3.Weekly Hours &amp; Wage Activity'!J320:Q320, "&lt;&gt;FT") = 0, COLUMNS('3.Weekly Hours &amp; Wage Activity'!J320:AG320) * 40, '3.Weekly Hours &amp; Wage Activity'!J320:AG320)))</f>
        <v/>
      </c>
      <c r="W320" s="490" t="str">
        <f t="shared" si="31"/>
        <v/>
      </c>
      <c r="X320" s="553" t="str">
        <f t="shared" si="27"/>
        <v/>
      </c>
      <c r="Y320" s="491" t="str">
        <f t="shared" si="28"/>
        <v/>
      </c>
      <c r="Z320" s="490">
        <f t="shared" si="32"/>
        <v>0</v>
      </c>
      <c r="AA320" s="377">
        <f t="shared" si="29"/>
        <v>0</v>
      </c>
    </row>
    <row r="321" spans="2:27" x14ac:dyDescent="0.25">
      <c r="B321" s="56">
        <f>IF('3.Weekly Hours &amp; Wage Activity'!B321 &lt;&gt;"", '3.Weekly Hours &amp; Wage Activity'!B321,"")</f>
        <v>0</v>
      </c>
      <c r="C321" s="56">
        <f>IF('3.Weekly Hours &amp; Wage Activity'!C321 &lt;&gt;"", '3.Weekly Hours &amp; Wage Activity'!C321,"")</f>
        <v>0</v>
      </c>
      <c r="D321" s="57" t="str">
        <f>IF('3.Weekly Hours &amp; Wage Activity'!D321 &lt;&gt;"", '3.Weekly Hours &amp; Wage Activity'!D321,"")</f>
        <v/>
      </c>
      <c r="E321" s="56" t="str">
        <f>IF('3.Weekly Hours &amp; Wage Activity'!E321 &lt;&gt;"", '3.Weekly Hours &amp; Wage Activity'!E321,"")</f>
        <v/>
      </c>
      <c r="F321" s="353" t="str">
        <f>IF('3.Weekly Hours &amp; Wage Activity'!F321 &lt;&gt;"", '3.Weekly Hours &amp; Wage Activity'!F321,"")</f>
        <v/>
      </c>
      <c r="G321" s="58" t="str">
        <f>IF('3.Weekly Hours &amp; Wage Activity'!G321 &lt;&gt;"", '3.Weekly Hours &amp; Wage Activity'!G321,"")</f>
        <v/>
      </c>
      <c r="H321" s="58" t="str">
        <f>IF('2.Census &amp; Reference Benchmarks'!H321 = "", "", '2.Census &amp; Reference Benchmarks'!H321)</f>
        <v/>
      </c>
      <c r="I321" s="58" t="str">
        <f>IF('3.Weekly Hours &amp; Wage Activity'!H321 &lt;&gt;"", '3.Weekly Hours &amp; Wage Activity'!H321,"")</f>
        <v/>
      </c>
      <c r="J321" s="374" t="str">
        <f>IF('3.Weekly Hours &amp; Wage Activity'!I321 &lt;&gt;"", '3.Weekly Hours &amp; Wage Activity'!I321,"")</f>
        <v/>
      </c>
      <c r="K321" s="376" t="str">
        <f>IF('7.Safe Harbor Input Data &amp; Calc'!Q323 &lt;&gt; "", '7.Safe Harbor Input Data &amp; Calc'!Q323, "")</f>
        <v>No</v>
      </c>
      <c r="L321" s="59" t="str">
        <f>IF('2.Census &amp; Reference Benchmarks'!T321&lt;&gt; "",'2.Census &amp; Reference Benchmarks'!T321,"")</f>
        <v/>
      </c>
      <c r="M321" s="35">
        <f>IF('2.Census &amp; Reference Benchmarks'!M321 = "", 0,'2.Census &amp; Reference Benchmarks'!M321)</f>
        <v>0</v>
      </c>
      <c r="N321" s="366">
        <f>IF('5. Wage &amp; FTE Reductions'!BC321 = "", 0,'5. Wage &amp; FTE Reductions'!BC321)</f>
        <v>0</v>
      </c>
      <c r="O321" s="35">
        <f>IF('2.Census &amp; Reference Benchmarks'!P321 = "", 0,'2.Census &amp; Reference Benchmarks'!P321)</f>
        <v>0</v>
      </c>
      <c r="P321" s="367">
        <f>IF('5. Wage &amp; FTE Reductions'!BE321 = "", 0, '5. Wage &amp; FTE Reductions'!BE321)</f>
        <v>0</v>
      </c>
      <c r="Q321" s="60">
        <f>IF('2.Census &amp; Reference Benchmarks'!S321 = "", 0, '2.Census &amp; Reference Benchmarks'!S321)</f>
        <v>0</v>
      </c>
      <c r="R321" s="367">
        <f>IF('2.Census &amp; Reference Benchmarks'!Q321="FT",IF(OR(G321 &lt;= DATEVALUE("3/1/2020"), G321 = ""),177.14,( (IF(OR(I321 = "", I321 &gt; DATEVALUE("3/31/2020")), DATEVALUE("3/31/2020"),I321) -G321)/ 31) *177.14),IF('2.Census &amp; Reference Benchmarks'!R321="",0,'2.Census &amp; Reference Benchmarks'!R321))</f>
        <v>0</v>
      </c>
      <c r="S321" s="488" t="str">
        <f>IFERROR(IF(AND( I321 &lt; '1. Summary for SBA'!$J$7,'1. Summary for SBA'!$J$7 &lt;&gt; ""),0,IF(K321 = "Yes", 0,IF(OR(R321= "", R321 + P321+N321 = 0),"",(M321+O321+Q321)/(R321+P321+N321)))),0)</f>
        <v/>
      </c>
      <c r="T321" s="488" t="str">
        <f t="shared" si="30"/>
        <v/>
      </c>
      <c r="U321" s="488" t="str">
        <f>IF(T321 = "", "",SUM('3.Weekly Hours &amp; Wage Activity'!AI321:BF321))</f>
        <v/>
      </c>
      <c r="V321" s="489" t="str">
        <f>IF(U321 = "", "",SUM(IF(COUNTIF('3.Weekly Hours &amp; Wage Activity'!J321:Q321, "&lt;&gt;FT") = 0, COLUMNS('3.Weekly Hours &amp; Wage Activity'!J321:AG321) * 40, '3.Weekly Hours &amp; Wage Activity'!J321:AG321)))</f>
        <v/>
      </c>
      <c r="W321" s="490" t="str">
        <f t="shared" si="31"/>
        <v/>
      </c>
      <c r="X321" s="553" t="str">
        <f t="shared" si="27"/>
        <v/>
      </c>
      <c r="Y321" s="491" t="str">
        <f t="shared" si="28"/>
        <v/>
      </c>
      <c r="Z321" s="490">
        <f t="shared" si="32"/>
        <v>0</v>
      </c>
      <c r="AA321" s="377">
        <f t="shared" si="29"/>
        <v>0</v>
      </c>
    </row>
    <row r="322" spans="2:27" x14ac:dyDescent="0.25">
      <c r="B322" s="56">
        <f>IF('3.Weekly Hours &amp; Wage Activity'!B322 &lt;&gt;"", '3.Weekly Hours &amp; Wage Activity'!B322,"")</f>
        <v>0</v>
      </c>
      <c r="C322" s="56">
        <f>IF('3.Weekly Hours &amp; Wage Activity'!C322 &lt;&gt;"", '3.Weekly Hours &amp; Wage Activity'!C322,"")</f>
        <v>0</v>
      </c>
      <c r="D322" s="57" t="str">
        <f>IF('3.Weekly Hours &amp; Wage Activity'!D322 &lt;&gt;"", '3.Weekly Hours &amp; Wage Activity'!D322,"")</f>
        <v/>
      </c>
      <c r="E322" s="56" t="str">
        <f>IF('3.Weekly Hours &amp; Wage Activity'!E322 &lt;&gt;"", '3.Weekly Hours &amp; Wage Activity'!E322,"")</f>
        <v/>
      </c>
      <c r="F322" s="353" t="str">
        <f>IF('3.Weekly Hours &amp; Wage Activity'!F322 &lt;&gt;"", '3.Weekly Hours &amp; Wage Activity'!F322,"")</f>
        <v/>
      </c>
      <c r="G322" s="58" t="str">
        <f>IF('3.Weekly Hours &amp; Wage Activity'!G322 &lt;&gt;"", '3.Weekly Hours &amp; Wage Activity'!G322,"")</f>
        <v/>
      </c>
      <c r="H322" s="58" t="str">
        <f>IF('2.Census &amp; Reference Benchmarks'!H322 = "", "", '2.Census &amp; Reference Benchmarks'!H322)</f>
        <v/>
      </c>
      <c r="I322" s="58" t="str">
        <f>IF('3.Weekly Hours &amp; Wage Activity'!H322 &lt;&gt;"", '3.Weekly Hours &amp; Wage Activity'!H322,"")</f>
        <v/>
      </c>
      <c r="J322" s="374" t="str">
        <f>IF('3.Weekly Hours &amp; Wage Activity'!I322 &lt;&gt;"", '3.Weekly Hours &amp; Wage Activity'!I322,"")</f>
        <v/>
      </c>
      <c r="K322" s="376" t="str">
        <f>IF('7.Safe Harbor Input Data &amp; Calc'!Q324 &lt;&gt; "", '7.Safe Harbor Input Data &amp; Calc'!Q324, "")</f>
        <v>No</v>
      </c>
      <c r="L322" s="59" t="str">
        <f>IF('2.Census &amp; Reference Benchmarks'!T322&lt;&gt; "",'2.Census &amp; Reference Benchmarks'!T322,"")</f>
        <v/>
      </c>
      <c r="M322" s="35">
        <f>IF('2.Census &amp; Reference Benchmarks'!M322 = "", 0,'2.Census &amp; Reference Benchmarks'!M322)</f>
        <v>0</v>
      </c>
      <c r="N322" s="366">
        <f>IF('5. Wage &amp; FTE Reductions'!BC322 = "", 0,'5. Wage &amp; FTE Reductions'!BC322)</f>
        <v>0</v>
      </c>
      <c r="O322" s="35">
        <f>IF('2.Census &amp; Reference Benchmarks'!P322 = "", 0,'2.Census &amp; Reference Benchmarks'!P322)</f>
        <v>0</v>
      </c>
      <c r="P322" s="367">
        <f>IF('5. Wage &amp; FTE Reductions'!BE322 = "", 0, '5. Wage &amp; FTE Reductions'!BE322)</f>
        <v>0</v>
      </c>
      <c r="Q322" s="60">
        <f>IF('2.Census &amp; Reference Benchmarks'!S322 = "", 0, '2.Census &amp; Reference Benchmarks'!S322)</f>
        <v>0</v>
      </c>
      <c r="R322" s="367">
        <f>IF('2.Census &amp; Reference Benchmarks'!Q322="FT",IF(OR(G322 &lt;= DATEVALUE("3/1/2020"), G322 = ""),177.14,( (IF(OR(I322 = "", I322 &gt; DATEVALUE("3/31/2020")), DATEVALUE("3/31/2020"),I322) -G322)/ 31) *177.14),IF('2.Census &amp; Reference Benchmarks'!R322="",0,'2.Census &amp; Reference Benchmarks'!R322))</f>
        <v>0</v>
      </c>
      <c r="S322" s="488" t="str">
        <f>IFERROR(IF(AND( I322 &lt; '1. Summary for SBA'!$J$7,'1. Summary for SBA'!$J$7 &lt;&gt; ""),0,IF(K322 = "Yes", 0,IF(OR(R322= "", R322 + P322+N322 = 0),"",(M322+O322+Q322)/(R322+P322+N322)))),0)</f>
        <v/>
      </c>
      <c r="T322" s="488" t="str">
        <f t="shared" si="30"/>
        <v/>
      </c>
      <c r="U322" s="488" t="str">
        <f>IF(T322 = "", "",SUM('3.Weekly Hours &amp; Wage Activity'!AI322:BF322))</f>
        <v/>
      </c>
      <c r="V322" s="489" t="str">
        <f>IF(U322 = "", "",SUM(IF(COUNTIF('3.Weekly Hours &amp; Wage Activity'!J322:Q322, "&lt;&gt;FT") = 0, COLUMNS('3.Weekly Hours &amp; Wage Activity'!J322:AG322) * 40, '3.Weekly Hours &amp; Wage Activity'!J322:AG322)))</f>
        <v/>
      </c>
      <c r="W322" s="490" t="str">
        <f t="shared" si="31"/>
        <v/>
      </c>
      <c r="X322" s="553" t="str">
        <f t="shared" si="27"/>
        <v/>
      </c>
      <c r="Y322" s="491" t="str">
        <f t="shared" si="28"/>
        <v/>
      </c>
      <c r="Z322" s="490">
        <f t="shared" si="32"/>
        <v>0</v>
      </c>
      <c r="AA322" s="377">
        <f t="shared" si="29"/>
        <v>0</v>
      </c>
    </row>
    <row r="323" spans="2:27" x14ac:dyDescent="0.25">
      <c r="B323" s="56">
        <f>IF('3.Weekly Hours &amp; Wage Activity'!B323 &lt;&gt;"", '3.Weekly Hours &amp; Wage Activity'!B323,"")</f>
        <v>0</v>
      </c>
      <c r="C323" s="56">
        <f>IF('3.Weekly Hours &amp; Wage Activity'!C323 &lt;&gt;"", '3.Weekly Hours &amp; Wage Activity'!C323,"")</f>
        <v>0</v>
      </c>
      <c r="D323" s="57" t="str">
        <f>IF('3.Weekly Hours &amp; Wage Activity'!D323 &lt;&gt;"", '3.Weekly Hours &amp; Wage Activity'!D323,"")</f>
        <v/>
      </c>
      <c r="E323" s="56" t="str">
        <f>IF('3.Weekly Hours &amp; Wage Activity'!E323 &lt;&gt;"", '3.Weekly Hours &amp; Wage Activity'!E323,"")</f>
        <v/>
      </c>
      <c r="F323" s="353" t="str">
        <f>IF('3.Weekly Hours &amp; Wage Activity'!F323 &lt;&gt;"", '3.Weekly Hours &amp; Wage Activity'!F323,"")</f>
        <v/>
      </c>
      <c r="G323" s="58" t="str">
        <f>IF('3.Weekly Hours &amp; Wage Activity'!G323 &lt;&gt;"", '3.Weekly Hours &amp; Wage Activity'!G323,"")</f>
        <v/>
      </c>
      <c r="H323" s="58" t="str">
        <f>IF('2.Census &amp; Reference Benchmarks'!H323 = "", "", '2.Census &amp; Reference Benchmarks'!H323)</f>
        <v/>
      </c>
      <c r="I323" s="58" t="str">
        <f>IF('3.Weekly Hours &amp; Wage Activity'!H323 &lt;&gt;"", '3.Weekly Hours &amp; Wage Activity'!H323,"")</f>
        <v/>
      </c>
      <c r="J323" s="374" t="str">
        <f>IF('3.Weekly Hours &amp; Wage Activity'!I323 &lt;&gt;"", '3.Weekly Hours &amp; Wage Activity'!I323,"")</f>
        <v/>
      </c>
      <c r="K323" s="376" t="str">
        <f>IF('7.Safe Harbor Input Data &amp; Calc'!Q325 &lt;&gt; "", '7.Safe Harbor Input Data &amp; Calc'!Q325, "")</f>
        <v>No</v>
      </c>
      <c r="L323" s="59" t="str">
        <f>IF('2.Census &amp; Reference Benchmarks'!T323&lt;&gt; "",'2.Census &amp; Reference Benchmarks'!T323,"")</f>
        <v/>
      </c>
      <c r="M323" s="35">
        <f>IF('2.Census &amp; Reference Benchmarks'!M323 = "", 0,'2.Census &amp; Reference Benchmarks'!M323)</f>
        <v>0</v>
      </c>
      <c r="N323" s="366">
        <f>IF('5. Wage &amp; FTE Reductions'!BC323 = "", 0,'5. Wage &amp; FTE Reductions'!BC323)</f>
        <v>0</v>
      </c>
      <c r="O323" s="35">
        <f>IF('2.Census &amp; Reference Benchmarks'!P323 = "", 0,'2.Census &amp; Reference Benchmarks'!P323)</f>
        <v>0</v>
      </c>
      <c r="P323" s="367">
        <f>IF('5. Wage &amp; FTE Reductions'!BE323 = "", 0, '5. Wage &amp; FTE Reductions'!BE323)</f>
        <v>0</v>
      </c>
      <c r="Q323" s="60">
        <f>IF('2.Census &amp; Reference Benchmarks'!S323 = "", 0, '2.Census &amp; Reference Benchmarks'!S323)</f>
        <v>0</v>
      </c>
      <c r="R323" s="367">
        <f>IF('2.Census &amp; Reference Benchmarks'!Q323="FT",IF(OR(G323 &lt;= DATEVALUE("3/1/2020"), G323 = ""),177.14,( (IF(OR(I323 = "", I323 &gt; DATEVALUE("3/31/2020")), DATEVALUE("3/31/2020"),I323) -G323)/ 31) *177.14),IF('2.Census &amp; Reference Benchmarks'!R323="",0,'2.Census &amp; Reference Benchmarks'!R323))</f>
        <v>0</v>
      </c>
      <c r="S323" s="488" t="str">
        <f>IFERROR(IF(AND( I323 &lt; '1. Summary for SBA'!$J$7,'1. Summary for SBA'!$J$7 &lt;&gt; ""),0,IF(K323 = "Yes", 0,IF(OR(R323= "", R323 + P323+N323 = 0),"",(M323+O323+Q323)/(R323+P323+N323)))),0)</f>
        <v/>
      </c>
      <c r="T323" s="488" t="str">
        <f t="shared" si="30"/>
        <v/>
      </c>
      <c r="U323" s="488" t="str">
        <f>IF(T323 = "", "",SUM('3.Weekly Hours &amp; Wage Activity'!AI323:BF323))</f>
        <v/>
      </c>
      <c r="V323" s="489" t="str">
        <f>IF(U323 = "", "",SUM(IF(COUNTIF('3.Weekly Hours &amp; Wage Activity'!J323:Q323, "&lt;&gt;FT") = 0, COLUMNS('3.Weekly Hours &amp; Wage Activity'!J323:AG323) * 40, '3.Weekly Hours &amp; Wage Activity'!J323:AG323)))</f>
        <v/>
      </c>
      <c r="W323" s="490" t="str">
        <f t="shared" si="31"/>
        <v/>
      </c>
      <c r="X323" s="553" t="str">
        <f t="shared" si="27"/>
        <v/>
      </c>
      <c r="Y323" s="491" t="str">
        <f t="shared" si="28"/>
        <v/>
      </c>
      <c r="Z323" s="490">
        <f t="shared" si="32"/>
        <v>0</v>
      </c>
      <c r="AA323" s="377">
        <f t="shared" si="29"/>
        <v>0</v>
      </c>
    </row>
    <row r="324" spans="2:27" x14ac:dyDescent="0.25">
      <c r="B324" s="56">
        <f>IF('3.Weekly Hours &amp; Wage Activity'!B324 &lt;&gt;"", '3.Weekly Hours &amp; Wage Activity'!B324,"")</f>
        <v>0</v>
      </c>
      <c r="C324" s="56">
        <f>IF('3.Weekly Hours &amp; Wage Activity'!C324 &lt;&gt;"", '3.Weekly Hours &amp; Wage Activity'!C324,"")</f>
        <v>0</v>
      </c>
      <c r="D324" s="57" t="str">
        <f>IF('3.Weekly Hours &amp; Wage Activity'!D324 &lt;&gt;"", '3.Weekly Hours &amp; Wage Activity'!D324,"")</f>
        <v/>
      </c>
      <c r="E324" s="56" t="str">
        <f>IF('3.Weekly Hours &amp; Wage Activity'!E324 &lt;&gt;"", '3.Weekly Hours &amp; Wage Activity'!E324,"")</f>
        <v/>
      </c>
      <c r="F324" s="353" t="str">
        <f>IF('3.Weekly Hours &amp; Wage Activity'!F324 &lt;&gt;"", '3.Weekly Hours &amp; Wage Activity'!F324,"")</f>
        <v/>
      </c>
      <c r="G324" s="58" t="str">
        <f>IF('3.Weekly Hours &amp; Wage Activity'!G324 &lt;&gt;"", '3.Weekly Hours &amp; Wage Activity'!G324,"")</f>
        <v/>
      </c>
      <c r="H324" s="58" t="str">
        <f>IF('2.Census &amp; Reference Benchmarks'!H324 = "", "", '2.Census &amp; Reference Benchmarks'!H324)</f>
        <v/>
      </c>
      <c r="I324" s="58" t="str">
        <f>IF('3.Weekly Hours &amp; Wage Activity'!H324 &lt;&gt;"", '3.Weekly Hours &amp; Wage Activity'!H324,"")</f>
        <v/>
      </c>
      <c r="J324" s="374" t="str">
        <f>IF('3.Weekly Hours &amp; Wage Activity'!I324 &lt;&gt;"", '3.Weekly Hours &amp; Wage Activity'!I324,"")</f>
        <v/>
      </c>
      <c r="K324" s="376" t="str">
        <f>IF('7.Safe Harbor Input Data &amp; Calc'!Q326 &lt;&gt; "", '7.Safe Harbor Input Data &amp; Calc'!Q326, "")</f>
        <v>No</v>
      </c>
      <c r="L324" s="59" t="str">
        <f>IF('2.Census &amp; Reference Benchmarks'!T324&lt;&gt; "",'2.Census &amp; Reference Benchmarks'!T324,"")</f>
        <v/>
      </c>
      <c r="M324" s="35">
        <f>IF('2.Census &amp; Reference Benchmarks'!M324 = "", 0,'2.Census &amp; Reference Benchmarks'!M324)</f>
        <v>0</v>
      </c>
      <c r="N324" s="366">
        <f>IF('5. Wage &amp; FTE Reductions'!BC324 = "", 0,'5. Wage &amp; FTE Reductions'!BC324)</f>
        <v>0</v>
      </c>
      <c r="O324" s="35">
        <f>IF('2.Census &amp; Reference Benchmarks'!P324 = "", 0,'2.Census &amp; Reference Benchmarks'!P324)</f>
        <v>0</v>
      </c>
      <c r="P324" s="367">
        <f>IF('5. Wage &amp; FTE Reductions'!BE324 = "", 0, '5. Wage &amp; FTE Reductions'!BE324)</f>
        <v>0</v>
      </c>
      <c r="Q324" s="60">
        <f>IF('2.Census &amp; Reference Benchmarks'!S324 = "", 0, '2.Census &amp; Reference Benchmarks'!S324)</f>
        <v>0</v>
      </c>
      <c r="R324" s="367">
        <f>IF('2.Census &amp; Reference Benchmarks'!Q324="FT",IF(OR(G324 &lt;= DATEVALUE("3/1/2020"), G324 = ""),177.14,( (IF(OR(I324 = "", I324 &gt; DATEVALUE("3/31/2020")), DATEVALUE("3/31/2020"),I324) -G324)/ 31) *177.14),IF('2.Census &amp; Reference Benchmarks'!R324="",0,'2.Census &amp; Reference Benchmarks'!R324))</f>
        <v>0</v>
      </c>
      <c r="S324" s="488" t="str">
        <f>IFERROR(IF(AND( I324 &lt; '1. Summary for SBA'!$J$7,'1. Summary for SBA'!$J$7 &lt;&gt; ""),0,IF(K324 = "Yes", 0,IF(OR(R324= "", R324 + P324+N324 = 0),"",(M324+O324+Q324)/(R324+P324+N324)))),0)</f>
        <v/>
      </c>
      <c r="T324" s="488" t="str">
        <f t="shared" si="30"/>
        <v/>
      </c>
      <c r="U324" s="488" t="str">
        <f>IF(T324 = "", "",SUM('3.Weekly Hours &amp; Wage Activity'!AI324:BF324))</f>
        <v/>
      </c>
      <c r="V324" s="489" t="str">
        <f>IF(U324 = "", "",SUM(IF(COUNTIF('3.Weekly Hours &amp; Wage Activity'!J324:Q324, "&lt;&gt;FT") = 0, COLUMNS('3.Weekly Hours &amp; Wage Activity'!J324:AG324) * 40, '3.Weekly Hours &amp; Wage Activity'!J324:AG324)))</f>
        <v/>
      </c>
      <c r="W324" s="490" t="str">
        <f t="shared" si="31"/>
        <v/>
      </c>
      <c r="X324" s="553" t="str">
        <f t="shared" si="27"/>
        <v/>
      </c>
      <c r="Y324" s="491" t="str">
        <f t="shared" si="28"/>
        <v/>
      </c>
      <c r="Z324" s="490">
        <f t="shared" si="32"/>
        <v>0</v>
      </c>
      <c r="AA324" s="377">
        <f t="shared" si="29"/>
        <v>0</v>
      </c>
    </row>
    <row r="325" spans="2:27" x14ac:dyDescent="0.25">
      <c r="B325" s="56">
        <f>IF('3.Weekly Hours &amp; Wage Activity'!B325 &lt;&gt;"", '3.Weekly Hours &amp; Wage Activity'!B325,"")</f>
        <v>0</v>
      </c>
      <c r="C325" s="56">
        <f>IF('3.Weekly Hours &amp; Wage Activity'!C325 &lt;&gt;"", '3.Weekly Hours &amp; Wage Activity'!C325,"")</f>
        <v>0</v>
      </c>
      <c r="D325" s="57" t="str">
        <f>IF('3.Weekly Hours &amp; Wage Activity'!D325 &lt;&gt;"", '3.Weekly Hours &amp; Wage Activity'!D325,"")</f>
        <v/>
      </c>
      <c r="E325" s="56" t="str">
        <f>IF('3.Weekly Hours &amp; Wage Activity'!E325 &lt;&gt;"", '3.Weekly Hours &amp; Wage Activity'!E325,"")</f>
        <v/>
      </c>
      <c r="F325" s="353" t="str">
        <f>IF('3.Weekly Hours &amp; Wage Activity'!F325 &lt;&gt;"", '3.Weekly Hours &amp; Wage Activity'!F325,"")</f>
        <v/>
      </c>
      <c r="G325" s="58" t="str">
        <f>IF('3.Weekly Hours &amp; Wage Activity'!G325 &lt;&gt;"", '3.Weekly Hours &amp; Wage Activity'!G325,"")</f>
        <v/>
      </c>
      <c r="H325" s="58" t="str">
        <f>IF('2.Census &amp; Reference Benchmarks'!H325 = "", "", '2.Census &amp; Reference Benchmarks'!H325)</f>
        <v/>
      </c>
      <c r="I325" s="58" t="str">
        <f>IF('3.Weekly Hours &amp; Wage Activity'!H325 &lt;&gt;"", '3.Weekly Hours &amp; Wage Activity'!H325,"")</f>
        <v/>
      </c>
      <c r="J325" s="374" t="str">
        <f>IF('3.Weekly Hours &amp; Wage Activity'!I325 &lt;&gt;"", '3.Weekly Hours &amp; Wage Activity'!I325,"")</f>
        <v/>
      </c>
      <c r="K325" s="376" t="str">
        <f>IF('7.Safe Harbor Input Data &amp; Calc'!Q327 &lt;&gt; "", '7.Safe Harbor Input Data &amp; Calc'!Q327, "")</f>
        <v>No</v>
      </c>
      <c r="L325" s="59" t="str">
        <f>IF('2.Census &amp; Reference Benchmarks'!T325&lt;&gt; "",'2.Census &amp; Reference Benchmarks'!T325,"")</f>
        <v/>
      </c>
      <c r="M325" s="35">
        <f>IF('2.Census &amp; Reference Benchmarks'!M325 = "", 0,'2.Census &amp; Reference Benchmarks'!M325)</f>
        <v>0</v>
      </c>
      <c r="N325" s="366">
        <f>IF('5. Wage &amp; FTE Reductions'!BC325 = "", 0,'5. Wage &amp; FTE Reductions'!BC325)</f>
        <v>0</v>
      </c>
      <c r="O325" s="35">
        <f>IF('2.Census &amp; Reference Benchmarks'!P325 = "", 0,'2.Census &amp; Reference Benchmarks'!P325)</f>
        <v>0</v>
      </c>
      <c r="P325" s="367">
        <f>IF('5. Wage &amp; FTE Reductions'!BE325 = "", 0, '5. Wage &amp; FTE Reductions'!BE325)</f>
        <v>0</v>
      </c>
      <c r="Q325" s="60">
        <f>IF('2.Census &amp; Reference Benchmarks'!S325 = "", 0, '2.Census &amp; Reference Benchmarks'!S325)</f>
        <v>0</v>
      </c>
      <c r="R325" s="367">
        <f>IF('2.Census &amp; Reference Benchmarks'!Q325="FT",IF(OR(G325 &lt;= DATEVALUE("3/1/2020"), G325 = ""),177.14,( (IF(OR(I325 = "", I325 &gt; DATEVALUE("3/31/2020")), DATEVALUE("3/31/2020"),I325) -G325)/ 31) *177.14),IF('2.Census &amp; Reference Benchmarks'!R325="",0,'2.Census &amp; Reference Benchmarks'!R325))</f>
        <v>0</v>
      </c>
      <c r="S325" s="488" t="str">
        <f>IFERROR(IF(AND( I325 &lt; '1. Summary for SBA'!$J$7,'1. Summary for SBA'!$J$7 &lt;&gt; ""),0,IF(K325 = "Yes", 0,IF(OR(R325= "", R325 + P325+N325 = 0),"",(M325+O325+Q325)/(R325+P325+N325)))),0)</f>
        <v/>
      </c>
      <c r="T325" s="488" t="str">
        <f t="shared" si="30"/>
        <v/>
      </c>
      <c r="U325" s="488" t="str">
        <f>IF(T325 = "", "",SUM('3.Weekly Hours &amp; Wage Activity'!AI325:BF325))</f>
        <v/>
      </c>
      <c r="V325" s="489" t="str">
        <f>IF(U325 = "", "",SUM(IF(COUNTIF('3.Weekly Hours &amp; Wage Activity'!J325:Q325, "&lt;&gt;FT") = 0, COLUMNS('3.Weekly Hours &amp; Wage Activity'!J325:AG325) * 40, '3.Weekly Hours &amp; Wage Activity'!J325:AG325)))</f>
        <v/>
      </c>
      <c r="W325" s="490" t="str">
        <f t="shared" si="31"/>
        <v/>
      </c>
      <c r="X325" s="553" t="str">
        <f t="shared" si="27"/>
        <v/>
      </c>
      <c r="Y325" s="491" t="str">
        <f t="shared" si="28"/>
        <v/>
      </c>
      <c r="Z325" s="490">
        <f t="shared" si="32"/>
        <v>0</v>
      </c>
      <c r="AA325" s="377">
        <f t="shared" si="29"/>
        <v>0</v>
      </c>
    </row>
    <row r="326" spans="2:27" x14ac:dyDescent="0.25">
      <c r="B326" s="56">
        <f>IF('3.Weekly Hours &amp; Wage Activity'!B326 &lt;&gt;"", '3.Weekly Hours &amp; Wage Activity'!B326,"")</f>
        <v>0</v>
      </c>
      <c r="C326" s="56">
        <f>IF('3.Weekly Hours &amp; Wage Activity'!C326 &lt;&gt;"", '3.Weekly Hours &amp; Wage Activity'!C326,"")</f>
        <v>0</v>
      </c>
      <c r="D326" s="57" t="str">
        <f>IF('3.Weekly Hours &amp; Wage Activity'!D326 &lt;&gt;"", '3.Weekly Hours &amp; Wage Activity'!D326,"")</f>
        <v/>
      </c>
      <c r="E326" s="56" t="str">
        <f>IF('3.Weekly Hours &amp; Wage Activity'!E326 &lt;&gt;"", '3.Weekly Hours &amp; Wage Activity'!E326,"")</f>
        <v/>
      </c>
      <c r="F326" s="353" t="str">
        <f>IF('3.Weekly Hours &amp; Wage Activity'!F326 &lt;&gt;"", '3.Weekly Hours &amp; Wage Activity'!F326,"")</f>
        <v/>
      </c>
      <c r="G326" s="58" t="str">
        <f>IF('3.Weekly Hours &amp; Wage Activity'!G326 &lt;&gt;"", '3.Weekly Hours &amp; Wage Activity'!G326,"")</f>
        <v/>
      </c>
      <c r="H326" s="58" t="str">
        <f>IF('2.Census &amp; Reference Benchmarks'!H326 = "", "", '2.Census &amp; Reference Benchmarks'!H326)</f>
        <v/>
      </c>
      <c r="I326" s="58" t="str">
        <f>IF('3.Weekly Hours &amp; Wage Activity'!H326 &lt;&gt;"", '3.Weekly Hours &amp; Wage Activity'!H326,"")</f>
        <v/>
      </c>
      <c r="J326" s="374" t="str">
        <f>IF('3.Weekly Hours &amp; Wage Activity'!I326 &lt;&gt;"", '3.Weekly Hours &amp; Wage Activity'!I326,"")</f>
        <v/>
      </c>
      <c r="K326" s="376" t="str">
        <f>IF('7.Safe Harbor Input Data &amp; Calc'!Q328 &lt;&gt; "", '7.Safe Harbor Input Data &amp; Calc'!Q328, "")</f>
        <v>No</v>
      </c>
      <c r="L326" s="59" t="str">
        <f>IF('2.Census &amp; Reference Benchmarks'!T326&lt;&gt; "",'2.Census &amp; Reference Benchmarks'!T326,"")</f>
        <v/>
      </c>
      <c r="M326" s="35">
        <f>IF('2.Census &amp; Reference Benchmarks'!M326 = "", 0,'2.Census &amp; Reference Benchmarks'!M326)</f>
        <v>0</v>
      </c>
      <c r="N326" s="366">
        <f>IF('5. Wage &amp; FTE Reductions'!BC326 = "", 0,'5. Wage &amp; FTE Reductions'!BC326)</f>
        <v>0</v>
      </c>
      <c r="O326" s="35">
        <f>IF('2.Census &amp; Reference Benchmarks'!P326 = "", 0,'2.Census &amp; Reference Benchmarks'!P326)</f>
        <v>0</v>
      </c>
      <c r="P326" s="367">
        <f>IF('5. Wage &amp; FTE Reductions'!BE326 = "", 0, '5. Wage &amp; FTE Reductions'!BE326)</f>
        <v>0</v>
      </c>
      <c r="Q326" s="60">
        <f>IF('2.Census &amp; Reference Benchmarks'!S326 = "", 0, '2.Census &amp; Reference Benchmarks'!S326)</f>
        <v>0</v>
      </c>
      <c r="R326" s="367">
        <f>IF('2.Census &amp; Reference Benchmarks'!Q326="FT",IF(OR(G326 &lt;= DATEVALUE("3/1/2020"), G326 = ""),177.14,( (IF(OR(I326 = "", I326 &gt; DATEVALUE("3/31/2020")), DATEVALUE("3/31/2020"),I326) -G326)/ 31) *177.14),IF('2.Census &amp; Reference Benchmarks'!R326="",0,'2.Census &amp; Reference Benchmarks'!R326))</f>
        <v>0</v>
      </c>
      <c r="S326" s="488" t="str">
        <f>IFERROR(IF(AND( I326 &lt; '1. Summary for SBA'!$J$7,'1. Summary for SBA'!$J$7 &lt;&gt; ""),0,IF(K326 = "Yes", 0,IF(OR(R326= "", R326 + P326+N326 = 0),"",(M326+O326+Q326)/(R326+P326+N326)))),0)</f>
        <v/>
      </c>
      <c r="T326" s="488" t="str">
        <f t="shared" si="30"/>
        <v/>
      </c>
      <c r="U326" s="488" t="str">
        <f>IF(T326 = "", "",SUM('3.Weekly Hours &amp; Wage Activity'!AI326:BF326))</f>
        <v/>
      </c>
      <c r="V326" s="489" t="str">
        <f>IF(U326 = "", "",SUM(IF(COUNTIF('3.Weekly Hours &amp; Wage Activity'!J326:Q326, "&lt;&gt;FT") = 0, COLUMNS('3.Weekly Hours &amp; Wage Activity'!J326:AG326) * 40, '3.Weekly Hours &amp; Wage Activity'!J326:AG326)))</f>
        <v/>
      </c>
      <c r="W326" s="490" t="str">
        <f t="shared" si="31"/>
        <v/>
      </c>
      <c r="X326" s="553" t="str">
        <f t="shared" ref="X326:X389" si="33">IF(W326 = "", "",IF(T326-W326 &gt; 0, ROUND(T326 - W326, 2),0))</f>
        <v/>
      </c>
      <c r="Y326" s="491" t="str">
        <f t="shared" ref="Y326:Y389" si="34">IFERROR(IF(X326 = "", "",ROUND((N326 + P326+R326)/(((IF(OR(I326 &gt;= DATEVALUE("3/31/2020"),I326= ""),DATEVALUE("4/1/2020"),I326)-IF(OR(G326&lt;DATEVALUE("1/1/2020"), G326 =""),DATEVALUE("1/1/2020"),G326)))/7),2)),0)</f>
        <v/>
      </c>
      <c r="Z326" s="490">
        <f t="shared" si="32"/>
        <v>0</v>
      </c>
      <c r="AA326" s="377">
        <f t="shared" ref="AA326:AA389" si="35">IF(H326 = "Salary", 0,IF(L326 &lt;&gt; "", 0,IF( Z326 = "","",Z326*24)))</f>
        <v>0</v>
      </c>
    </row>
    <row r="327" spans="2:27" x14ac:dyDescent="0.25">
      <c r="B327" s="56">
        <f>IF('3.Weekly Hours &amp; Wage Activity'!B327 &lt;&gt;"", '3.Weekly Hours &amp; Wage Activity'!B327,"")</f>
        <v>0</v>
      </c>
      <c r="C327" s="56">
        <f>IF('3.Weekly Hours &amp; Wage Activity'!C327 &lt;&gt;"", '3.Weekly Hours &amp; Wage Activity'!C327,"")</f>
        <v>0</v>
      </c>
      <c r="D327" s="57" t="str">
        <f>IF('3.Weekly Hours &amp; Wage Activity'!D327 &lt;&gt;"", '3.Weekly Hours &amp; Wage Activity'!D327,"")</f>
        <v/>
      </c>
      <c r="E327" s="56" t="str">
        <f>IF('3.Weekly Hours &amp; Wage Activity'!E327 &lt;&gt;"", '3.Weekly Hours &amp; Wage Activity'!E327,"")</f>
        <v/>
      </c>
      <c r="F327" s="353" t="str">
        <f>IF('3.Weekly Hours &amp; Wage Activity'!F327 &lt;&gt;"", '3.Weekly Hours &amp; Wage Activity'!F327,"")</f>
        <v/>
      </c>
      <c r="G327" s="58" t="str">
        <f>IF('3.Weekly Hours &amp; Wage Activity'!G327 &lt;&gt;"", '3.Weekly Hours &amp; Wage Activity'!G327,"")</f>
        <v/>
      </c>
      <c r="H327" s="58" t="str">
        <f>IF('2.Census &amp; Reference Benchmarks'!H327 = "", "", '2.Census &amp; Reference Benchmarks'!H327)</f>
        <v/>
      </c>
      <c r="I327" s="58" t="str">
        <f>IF('3.Weekly Hours &amp; Wage Activity'!H327 &lt;&gt;"", '3.Weekly Hours &amp; Wage Activity'!H327,"")</f>
        <v/>
      </c>
      <c r="J327" s="374" t="str">
        <f>IF('3.Weekly Hours &amp; Wage Activity'!I327 &lt;&gt;"", '3.Weekly Hours &amp; Wage Activity'!I327,"")</f>
        <v/>
      </c>
      <c r="K327" s="376" t="str">
        <f>IF('7.Safe Harbor Input Data &amp; Calc'!Q329 &lt;&gt; "", '7.Safe Harbor Input Data &amp; Calc'!Q329, "")</f>
        <v>No</v>
      </c>
      <c r="L327" s="59" t="str">
        <f>IF('2.Census &amp; Reference Benchmarks'!T327&lt;&gt; "",'2.Census &amp; Reference Benchmarks'!T327,"")</f>
        <v/>
      </c>
      <c r="M327" s="35">
        <f>IF('2.Census &amp; Reference Benchmarks'!M327 = "", 0,'2.Census &amp; Reference Benchmarks'!M327)</f>
        <v>0</v>
      </c>
      <c r="N327" s="366">
        <f>IF('5. Wage &amp; FTE Reductions'!BC327 = "", 0,'5. Wage &amp; FTE Reductions'!BC327)</f>
        <v>0</v>
      </c>
      <c r="O327" s="35">
        <f>IF('2.Census &amp; Reference Benchmarks'!P327 = "", 0,'2.Census &amp; Reference Benchmarks'!P327)</f>
        <v>0</v>
      </c>
      <c r="P327" s="367">
        <f>IF('5. Wage &amp; FTE Reductions'!BE327 = "", 0, '5. Wage &amp; FTE Reductions'!BE327)</f>
        <v>0</v>
      </c>
      <c r="Q327" s="60">
        <f>IF('2.Census &amp; Reference Benchmarks'!S327 = "", 0, '2.Census &amp; Reference Benchmarks'!S327)</f>
        <v>0</v>
      </c>
      <c r="R327" s="367">
        <f>IF('2.Census &amp; Reference Benchmarks'!Q327="FT",IF(OR(G327 &lt;= DATEVALUE("3/1/2020"), G327 = ""),177.14,( (IF(OR(I327 = "", I327 &gt; DATEVALUE("3/31/2020")), DATEVALUE("3/31/2020"),I327) -G327)/ 31) *177.14),IF('2.Census &amp; Reference Benchmarks'!R327="",0,'2.Census &amp; Reference Benchmarks'!R327))</f>
        <v>0</v>
      </c>
      <c r="S327" s="488" t="str">
        <f>IFERROR(IF(AND( I327 &lt; '1. Summary for SBA'!$J$7,'1. Summary for SBA'!$J$7 &lt;&gt; ""),0,IF(K327 = "Yes", 0,IF(OR(R327= "", R327 + P327+N327 = 0),"",(M327+O327+Q327)/(R327+P327+N327)))),0)</f>
        <v/>
      </c>
      <c r="T327" s="488" t="str">
        <f t="shared" si="30"/>
        <v/>
      </c>
      <c r="U327" s="488" t="str">
        <f>IF(T327 = "", "",SUM('3.Weekly Hours &amp; Wage Activity'!AI327:BF327))</f>
        <v/>
      </c>
      <c r="V327" s="489" t="str">
        <f>IF(U327 = "", "",SUM(IF(COUNTIF('3.Weekly Hours &amp; Wage Activity'!J327:Q327, "&lt;&gt;FT") = 0, COLUMNS('3.Weekly Hours &amp; Wage Activity'!J327:AG327) * 40, '3.Weekly Hours &amp; Wage Activity'!J327:AG327)))</f>
        <v/>
      </c>
      <c r="W327" s="490" t="str">
        <f t="shared" si="31"/>
        <v/>
      </c>
      <c r="X327" s="553" t="str">
        <f t="shared" si="33"/>
        <v/>
      </c>
      <c r="Y327" s="491" t="str">
        <f t="shared" si="34"/>
        <v/>
      </c>
      <c r="Z327" s="490">
        <f t="shared" si="32"/>
        <v>0</v>
      </c>
      <c r="AA327" s="377">
        <f t="shared" si="35"/>
        <v>0</v>
      </c>
    </row>
    <row r="328" spans="2:27" x14ac:dyDescent="0.25">
      <c r="B328" s="56">
        <f>IF('3.Weekly Hours &amp; Wage Activity'!B328 &lt;&gt;"", '3.Weekly Hours &amp; Wage Activity'!B328,"")</f>
        <v>0</v>
      </c>
      <c r="C328" s="56">
        <f>IF('3.Weekly Hours &amp; Wage Activity'!C328 &lt;&gt;"", '3.Weekly Hours &amp; Wage Activity'!C328,"")</f>
        <v>0</v>
      </c>
      <c r="D328" s="57" t="str">
        <f>IF('3.Weekly Hours &amp; Wage Activity'!D328 &lt;&gt;"", '3.Weekly Hours &amp; Wage Activity'!D328,"")</f>
        <v/>
      </c>
      <c r="E328" s="56" t="str">
        <f>IF('3.Weekly Hours &amp; Wage Activity'!E328 &lt;&gt;"", '3.Weekly Hours &amp; Wage Activity'!E328,"")</f>
        <v/>
      </c>
      <c r="F328" s="353" t="str">
        <f>IF('3.Weekly Hours &amp; Wage Activity'!F328 &lt;&gt;"", '3.Weekly Hours &amp; Wage Activity'!F328,"")</f>
        <v/>
      </c>
      <c r="G328" s="58" t="str">
        <f>IF('3.Weekly Hours &amp; Wage Activity'!G328 &lt;&gt;"", '3.Weekly Hours &amp; Wage Activity'!G328,"")</f>
        <v/>
      </c>
      <c r="H328" s="58" t="str">
        <f>IF('2.Census &amp; Reference Benchmarks'!H328 = "", "", '2.Census &amp; Reference Benchmarks'!H328)</f>
        <v/>
      </c>
      <c r="I328" s="58" t="str">
        <f>IF('3.Weekly Hours &amp; Wage Activity'!H328 &lt;&gt;"", '3.Weekly Hours &amp; Wage Activity'!H328,"")</f>
        <v/>
      </c>
      <c r="J328" s="374" t="str">
        <f>IF('3.Weekly Hours &amp; Wage Activity'!I328 &lt;&gt;"", '3.Weekly Hours &amp; Wage Activity'!I328,"")</f>
        <v/>
      </c>
      <c r="K328" s="376" t="str">
        <f>IF('7.Safe Harbor Input Data &amp; Calc'!Q330 &lt;&gt; "", '7.Safe Harbor Input Data &amp; Calc'!Q330, "")</f>
        <v>No</v>
      </c>
      <c r="L328" s="59" t="str">
        <f>IF('2.Census &amp; Reference Benchmarks'!T328&lt;&gt; "",'2.Census &amp; Reference Benchmarks'!T328,"")</f>
        <v/>
      </c>
      <c r="M328" s="35">
        <f>IF('2.Census &amp; Reference Benchmarks'!M328 = "", 0,'2.Census &amp; Reference Benchmarks'!M328)</f>
        <v>0</v>
      </c>
      <c r="N328" s="366">
        <f>IF('5. Wage &amp; FTE Reductions'!BC328 = "", 0,'5. Wage &amp; FTE Reductions'!BC328)</f>
        <v>0</v>
      </c>
      <c r="O328" s="35">
        <f>IF('2.Census &amp; Reference Benchmarks'!P328 = "", 0,'2.Census &amp; Reference Benchmarks'!P328)</f>
        <v>0</v>
      </c>
      <c r="P328" s="367">
        <f>IF('5. Wage &amp; FTE Reductions'!BE328 = "", 0, '5. Wage &amp; FTE Reductions'!BE328)</f>
        <v>0</v>
      </c>
      <c r="Q328" s="60">
        <f>IF('2.Census &amp; Reference Benchmarks'!S328 = "", 0, '2.Census &amp; Reference Benchmarks'!S328)</f>
        <v>0</v>
      </c>
      <c r="R328" s="367">
        <f>IF('2.Census &amp; Reference Benchmarks'!Q328="FT",IF(OR(G328 &lt;= DATEVALUE("3/1/2020"), G328 = ""),177.14,( (IF(OR(I328 = "", I328 &gt; DATEVALUE("3/31/2020")), DATEVALUE("3/31/2020"),I328) -G328)/ 31) *177.14),IF('2.Census &amp; Reference Benchmarks'!R328="",0,'2.Census &amp; Reference Benchmarks'!R328))</f>
        <v>0</v>
      </c>
      <c r="S328" s="488" t="str">
        <f>IFERROR(IF(AND( I328 &lt; '1. Summary for SBA'!$J$7,'1. Summary for SBA'!$J$7 &lt;&gt; ""),0,IF(K328 = "Yes", 0,IF(OR(R328= "", R328 + P328+N328 = 0),"",(M328+O328+Q328)/(R328+P328+N328)))),0)</f>
        <v/>
      </c>
      <c r="T328" s="488" t="str">
        <f t="shared" si="30"/>
        <v/>
      </c>
      <c r="U328" s="488" t="str">
        <f>IF(T328 = "", "",SUM('3.Weekly Hours &amp; Wage Activity'!AI328:BF328))</f>
        <v/>
      </c>
      <c r="V328" s="489" t="str">
        <f>IF(U328 = "", "",SUM(IF(COUNTIF('3.Weekly Hours &amp; Wage Activity'!J328:Q328, "&lt;&gt;FT") = 0, COLUMNS('3.Weekly Hours &amp; Wage Activity'!J328:AG328) * 40, '3.Weekly Hours &amp; Wage Activity'!J328:AG328)))</f>
        <v/>
      </c>
      <c r="W328" s="490" t="str">
        <f t="shared" si="31"/>
        <v/>
      </c>
      <c r="X328" s="553" t="str">
        <f t="shared" si="33"/>
        <v/>
      </c>
      <c r="Y328" s="491" t="str">
        <f t="shared" si="34"/>
        <v/>
      </c>
      <c r="Z328" s="490">
        <f t="shared" si="32"/>
        <v>0</v>
      </c>
      <c r="AA328" s="377">
        <f t="shared" si="35"/>
        <v>0</v>
      </c>
    </row>
    <row r="329" spans="2:27" x14ac:dyDescent="0.25">
      <c r="B329" s="56">
        <f>IF('3.Weekly Hours &amp; Wage Activity'!B329 &lt;&gt;"", '3.Weekly Hours &amp; Wage Activity'!B329,"")</f>
        <v>0</v>
      </c>
      <c r="C329" s="56">
        <f>IF('3.Weekly Hours &amp; Wage Activity'!C329 &lt;&gt;"", '3.Weekly Hours &amp; Wage Activity'!C329,"")</f>
        <v>0</v>
      </c>
      <c r="D329" s="57" t="str">
        <f>IF('3.Weekly Hours &amp; Wage Activity'!D329 &lt;&gt;"", '3.Weekly Hours &amp; Wage Activity'!D329,"")</f>
        <v/>
      </c>
      <c r="E329" s="56" t="str">
        <f>IF('3.Weekly Hours &amp; Wage Activity'!E329 &lt;&gt;"", '3.Weekly Hours &amp; Wage Activity'!E329,"")</f>
        <v/>
      </c>
      <c r="F329" s="353" t="str">
        <f>IF('3.Weekly Hours &amp; Wage Activity'!F329 &lt;&gt;"", '3.Weekly Hours &amp; Wage Activity'!F329,"")</f>
        <v/>
      </c>
      <c r="G329" s="58" t="str">
        <f>IF('3.Weekly Hours &amp; Wage Activity'!G329 &lt;&gt;"", '3.Weekly Hours &amp; Wage Activity'!G329,"")</f>
        <v/>
      </c>
      <c r="H329" s="58" t="str">
        <f>IF('2.Census &amp; Reference Benchmarks'!H329 = "", "", '2.Census &amp; Reference Benchmarks'!H329)</f>
        <v/>
      </c>
      <c r="I329" s="58" t="str">
        <f>IF('3.Weekly Hours &amp; Wage Activity'!H329 &lt;&gt;"", '3.Weekly Hours &amp; Wage Activity'!H329,"")</f>
        <v/>
      </c>
      <c r="J329" s="374" t="str">
        <f>IF('3.Weekly Hours &amp; Wage Activity'!I329 &lt;&gt;"", '3.Weekly Hours &amp; Wage Activity'!I329,"")</f>
        <v/>
      </c>
      <c r="K329" s="376" t="str">
        <f>IF('7.Safe Harbor Input Data &amp; Calc'!Q331 &lt;&gt; "", '7.Safe Harbor Input Data &amp; Calc'!Q331, "")</f>
        <v>No</v>
      </c>
      <c r="L329" s="59" t="str">
        <f>IF('2.Census &amp; Reference Benchmarks'!T329&lt;&gt; "",'2.Census &amp; Reference Benchmarks'!T329,"")</f>
        <v/>
      </c>
      <c r="M329" s="35">
        <f>IF('2.Census &amp; Reference Benchmarks'!M329 = "", 0,'2.Census &amp; Reference Benchmarks'!M329)</f>
        <v>0</v>
      </c>
      <c r="N329" s="366">
        <f>IF('5. Wage &amp; FTE Reductions'!BC329 = "", 0,'5. Wage &amp; FTE Reductions'!BC329)</f>
        <v>0</v>
      </c>
      <c r="O329" s="35">
        <f>IF('2.Census &amp; Reference Benchmarks'!P329 = "", 0,'2.Census &amp; Reference Benchmarks'!P329)</f>
        <v>0</v>
      </c>
      <c r="P329" s="367">
        <f>IF('5. Wage &amp; FTE Reductions'!BE329 = "", 0, '5. Wage &amp; FTE Reductions'!BE329)</f>
        <v>0</v>
      </c>
      <c r="Q329" s="60">
        <f>IF('2.Census &amp; Reference Benchmarks'!S329 = "", 0, '2.Census &amp; Reference Benchmarks'!S329)</f>
        <v>0</v>
      </c>
      <c r="R329" s="367">
        <f>IF('2.Census &amp; Reference Benchmarks'!Q329="FT",IF(OR(G329 &lt;= DATEVALUE("3/1/2020"), G329 = ""),177.14,( (IF(OR(I329 = "", I329 &gt; DATEVALUE("3/31/2020")), DATEVALUE("3/31/2020"),I329) -G329)/ 31) *177.14),IF('2.Census &amp; Reference Benchmarks'!R329="",0,'2.Census &amp; Reference Benchmarks'!R329))</f>
        <v>0</v>
      </c>
      <c r="S329" s="488" t="str">
        <f>IFERROR(IF(AND( I329 &lt; '1. Summary for SBA'!$J$7,'1. Summary for SBA'!$J$7 &lt;&gt; ""),0,IF(K329 = "Yes", 0,IF(OR(R329= "", R329 + P329+N329 = 0),"",(M329+O329+Q329)/(R329+P329+N329)))),0)</f>
        <v/>
      </c>
      <c r="T329" s="488" t="str">
        <f t="shared" si="30"/>
        <v/>
      </c>
      <c r="U329" s="488" t="str">
        <f>IF(T329 = "", "",SUM('3.Weekly Hours &amp; Wage Activity'!AI329:BF329))</f>
        <v/>
      </c>
      <c r="V329" s="489" t="str">
        <f>IF(U329 = "", "",SUM(IF(COUNTIF('3.Weekly Hours &amp; Wage Activity'!J329:Q329, "&lt;&gt;FT") = 0, COLUMNS('3.Weekly Hours &amp; Wage Activity'!J329:AG329) * 40, '3.Weekly Hours &amp; Wage Activity'!J329:AG329)))</f>
        <v/>
      </c>
      <c r="W329" s="490" t="str">
        <f t="shared" si="31"/>
        <v/>
      </c>
      <c r="X329" s="553" t="str">
        <f t="shared" si="33"/>
        <v/>
      </c>
      <c r="Y329" s="491" t="str">
        <f t="shared" si="34"/>
        <v/>
      </c>
      <c r="Z329" s="490">
        <f t="shared" si="32"/>
        <v>0</v>
      </c>
      <c r="AA329" s="377">
        <f t="shared" si="35"/>
        <v>0</v>
      </c>
    </row>
    <row r="330" spans="2:27" x14ac:dyDescent="0.25">
      <c r="B330" s="56">
        <f>IF('3.Weekly Hours &amp; Wage Activity'!B330 &lt;&gt;"", '3.Weekly Hours &amp; Wage Activity'!B330,"")</f>
        <v>0</v>
      </c>
      <c r="C330" s="56">
        <f>IF('3.Weekly Hours &amp; Wage Activity'!C330 &lt;&gt;"", '3.Weekly Hours &amp; Wage Activity'!C330,"")</f>
        <v>0</v>
      </c>
      <c r="D330" s="57" t="str">
        <f>IF('3.Weekly Hours &amp; Wage Activity'!D330 &lt;&gt;"", '3.Weekly Hours &amp; Wage Activity'!D330,"")</f>
        <v/>
      </c>
      <c r="E330" s="56" t="str">
        <f>IF('3.Weekly Hours &amp; Wage Activity'!E330 &lt;&gt;"", '3.Weekly Hours &amp; Wage Activity'!E330,"")</f>
        <v/>
      </c>
      <c r="F330" s="353" t="str">
        <f>IF('3.Weekly Hours &amp; Wage Activity'!F330 &lt;&gt;"", '3.Weekly Hours &amp; Wage Activity'!F330,"")</f>
        <v/>
      </c>
      <c r="G330" s="58" t="str">
        <f>IF('3.Weekly Hours &amp; Wage Activity'!G330 &lt;&gt;"", '3.Weekly Hours &amp; Wage Activity'!G330,"")</f>
        <v/>
      </c>
      <c r="H330" s="58" t="str">
        <f>IF('2.Census &amp; Reference Benchmarks'!H330 = "", "", '2.Census &amp; Reference Benchmarks'!H330)</f>
        <v/>
      </c>
      <c r="I330" s="58" t="str">
        <f>IF('3.Weekly Hours &amp; Wage Activity'!H330 &lt;&gt;"", '3.Weekly Hours &amp; Wage Activity'!H330,"")</f>
        <v/>
      </c>
      <c r="J330" s="374" t="str">
        <f>IF('3.Weekly Hours &amp; Wage Activity'!I330 &lt;&gt;"", '3.Weekly Hours &amp; Wage Activity'!I330,"")</f>
        <v/>
      </c>
      <c r="K330" s="376" t="str">
        <f>IF('7.Safe Harbor Input Data &amp; Calc'!Q332 &lt;&gt; "", '7.Safe Harbor Input Data &amp; Calc'!Q332, "")</f>
        <v>No</v>
      </c>
      <c r="L330" s="59" t="str">
        <f>IF('2.Census &amp; Reference Benchmarks'!T330&lt;&gt; "",'2.Census &amp; Reference Benchmarks'!T330,"")</f>
        <v/>
      </c>
      <c r="M330" s="35">
        <f>IF('2.Census &amp; Reference Benchmarks'!M330 = "", 0,'2.Census &amp; Reference Benchmarks'!M330)</f>
        <v>0</v>
      </c>
      <c r="N330" s="366">
        <f>IF('5. Wage &amp; FTE Reductions'!BC330 = "", 0,'5. Wage &amp; FTE Reductions'!BC330)</f>
        <v>0</v>
      </c>
      <c r="O330" s="35">
        <f>IF('2.Census &amp; Reference Benchmarks'!P330 = "", 0,'2.Census &amp; Reference Benchmarks'!P330)</f>
        <v>0</v>
      </c>
      <c r="P330" s="367">
        <f>IF('5. Wage &amp; FTE Reductions'!BE330 = "", 0, '5. Wage &amp; FTE Reductions'!BE330)</f>
        <v>0</v>
      </c>
      <c r="Q330" s="60">
        <f>IF('2.Census &amp; Reference Benchmarks'!S330 = "", 0, '2.Census &amp; Reference Benchmarks'!S330)</f>
        <v>0</v>
      </c>
      <c r="R330" s="367">
        <f>IF('2.Census &amp; Reference Benchmarks'!Q330="FT",IF(OR(G330 &lt;= DATEVALUE("3/1/2020"), G330 = ""),177.14,( (IF(OR(I330 = "", I330 &gt; DATEVALUE("3/31/2020")), DATEVALUE("3/31/2020"),I330) -G330)/ 31) *177.14),IF('2.Census &amp; Reference Benchmarks'!R330="",0,'2.Census &amp; Reference Benchmarks'!R330))</f>
        <v>0</v>
      </c>
      <c r="S330" s="488" t="str">
        <f>IFERROR(IF(AND( I330 &lt; '1. Summary for SBA'!$J$7,'1. Summary for SBA'!$J$7 &lt;&gt; ""),0,IF(K330 = "Yes", 0,IF(OR(R330= "", R330 + P330+N330 = 0),"",(M330+O330+Q330)/(R330+P330+N330)))),0)</f>
        <v/>
      </c>
      <c r="T330" s="488" t="str">
        <f t="shared" si="30"/>
        <v/>
      </c>
      <c r="U330" s="488" t="str">
        <f>IF(T330 = "", "",SUM('3.Weekly Hours &amp; Wage Activity'!AI330:BF330))</f>
        <v/>
      </c>
      <c r="V330" s="489" t="str">
        <f>IF(U330 = "", "",SUM(IF(COUNTIF('3.Weekly Hours &amp; Wage Activity'!J330:Q330, "&lt;&gt;FT") = 0, COLUMNS('3.Weekly Hours &amp; Wage Activity'!J330:AG330) * 40, '3.Weekly Hours &amp; Wage Activity'!J330:AG330)))</f>
        <v/>
      </c>
      <c r="W330" s="490" t="str">
        <f t="shared" si="31"/>
        <v/>
      </c>
      <c r="X330" s="553" t="str">
        <f t="shared" si="33"/>
        <v/>
      </c>
      <c r="Y330" s="491" t="str">
        <f t="shared" si="34"/>
        <v/>
      </c>
      <c r="Z330" s="490">
        <f t="shared" si="32"/>
        <v>0</v>
      </c>
      <c r="AA330" s="377">
        <f t="shared" si="35"/>
        <v>0</v>
      </c>
    </row>
    <row r="331" spans="2:27" x14ac:dyDescent="0.25">
      <c r="B331" s="56">
        <f>IF('3.Weekly Hours &amp; Wage Activity'!B331 &lt;&gt;"", '3.Weekly Hours &amp; Wage Activity'!B331,"")</f>
        <v>0</v>
      </c>
      <c r="C331" s="56">
        <f>IF('3.Weekly Hours &amp; Wage Activity'!C331 &lt;&gt;"", '3.Weekly Hours &amp; Wage Activity'!C331,"")</f>
        <v>0</v>
      </c>
      <c r="D331" s="57" t="str">
        <f>IF('3.Weekly Hours &amp; Wage Activity'!D331 &lt;&gt;"", '3.Weekly Hours &amp; Wage Activity'!D331,"")</f>
        <v/>
      </c>
      <c r="E331" s="56" t="str">
        <f>IF('3.Weekly Hours &amp; Wage Activity'!E331 &lt;&gt;"", '3.Weekly Hours &amp; Wage Activity'!E331,"")</f>
        <v/>
      </c>
      <c r="F331" s="353" t="str">
        <f>IF('3.Weekly Hours &amp; Wage Activity'!F331 &lt;&gt;"", '3.Weekly Hours &amp; Wage Activity'!F331,"")</f>
        <v/>
      </c>
      <c r="G331" s="58" t="str">
        <f>IF('3.Weekly Hours &amp; Wage Activity'!G331 &lt;&gt;"", '3.Weekly Hours &amp; Wage Activity'!G331,"")</f>
        <v/>
      </c>
      <c r="H331" s="58" t="str">
        <f>IF('2.Census &amp; Reference Benchmarks'!H331 = "", "", '2.Census &amp; Reference Benchmarks'!H331)</f>
        <v/>
      </c>
      <c r="I331" s="58" t="str">
        <f>IF('3.Weekly Hours &amp; Wage Activity'!H331 &lt;&gt;"", '3.Weekly Hours &amp; Wage Activity'!H331,"")</f>
        <v/>
      </c>
      <c r="J331" s="374" t="str">
        <f>IF('3.Weekly Hours &amp; Wage Activity'!I331 &lt;&gt;"", '3.Weekly Hours &amp; Wage Activity'!I331,"")</f>
        <v/>
      </c>
      <c r="K331" s="376" t="str">
        <f>IF('7.Safe Harbor Input Data &amp; Calc'!Q333 &lt;&gt; "", '7.Safe Harbor Input Data &amp; Calc'!Q333, "")</f>
        <v>No</v>
      </c>
      <c r="L331" s="59" t="str">
        <f>IF('2.Census &amp; Reference Benchmarks'!T331&lt;&gt; "",'2.Census &amp; Reference Benchmarks'!T331,"")</f>
        <v/>
      </c>
      <c r="M331" s="35">
        <f>IF('2.Census &amp; Reference Benchmarks'!M331 = "", 0,'2.Census &amp; Reference Benchmarks'!M331)</f>
        <v>0</v>
      </c>
      <c r="N331" s="366">
        <f>IF('5. Wage &amp; FTE Reductions'!BC331 = "", 0,'5. Wage &amp; FTE Reductions'!BC331)</f>
        <v>0</v>
      </c>
      <c r="O331" s="35">
        <f>IF('2.Census &amp; Reference Benchmarks'!P331 = "", 0,'2.Census &amp; Reference Benchmarks'!P331)</f>
        <v>0</v>
      </c>
      <c r="P331" s="367">
        <f>IF('5. Wage &amp; FTE Reductions'!BE331 = "", 0, '5. Wage &amp; FTE Reductions'!BE331)</f>
        <v>0</v>
      </c>
      <c r="Q331" s="60">
        <f>IF('2.Census &amp; Reference Benchmarks'!S331 = "", 0, '2.Census &amp; Reference Benchmarks'!S331)</f>
        <v>0</v>
      </c>
      <c r="R331" s="367">
        <f>IF('2.Census &amp; Reference Benchmarks'!Q331="FT",IF(OR(G331 &lt;= DATEVALUE("3/1/2020"), G331 = ""),177.14,( (IF(OR(I331 = "", I331 &gt; DATEVALUE("3/31/2020")), DATEVALUE("3/31/2020"),I331) -G331)/ 31) *177.14),IF('2.Census &amp; Reference Benchmarks'!R331="",0,'2.Census &amp; Reference Benchmarks'!R331))</f>
        <v>0</v>
      </c>
      <c r="S331" s="488" t="str">
        <f>IFERROR(IF(AND( I331 &lt; '1. Summary for SBA'!$J$7,'1. Summary for SBA'!$J$7 &lt;&gt; ""),0,IF(K331 = "Yes", 0,IF(OR(R331= "", R331 + P331+N331 = 0),"",(M331+O331+Q331)/(R331+P331+N331)))),0)</f>
        <v/>
      </c>
      <c r="T331" s="488" t="str">
        <f t="shared" si="30"/>
        <v/>
      </c>
      <c r="U331" s="488" t="str">
        <f>IF(T331 = "", "",SUM('3.Weekly Hours &amp; Wage Activity'!AI331:BF331))</f>
        <v/>
      </c>
      <c r="V331" s="489" t="str">
        <f>IF(U331 = "", "",SUM(IF(COUNTIF('3.Weekly Hours &amp; Wage Activity'!J331:Q331, "&lt;&gt;FT") = 0, COLUMNS('3.Weekly Hours &amp; Wage Activity'!J331:AG331) * 40, '3.Weekly Hours &amp; Wage Activity'!J331:AG331)))</f>
        <v/>
      </c>
      <c r="W331" s="490" t="str">
        <f t="shared" si="31"/>
        <v/>
      </c>
      <c r="X331" s="553" t="str">
        <f t="shared" si="33"/>
        <v/>
      </c>
      <c r="Y331" s="491" t="str">
        <f t="shared" si="34"/>
        <v/>
      </c>
      <c r="Z331" s="490">
        <f t="shared" si="32"/>
        <v>0</v>
      </c>
      <c r="AA331" s="377">
        <f t="shared" si="35"/>
        <v>0</v>
      </c>
    </row>
    <row r="332" spans="2:27" x14ac:dyDescent="0.25">
      <c r="B332" s="56">
        <f>IF('3.Weekly Hours &amp; Wage Activity'!B332 &lt;&gt;"", '3.Weekly Hours &amp; Wage Activity'!B332,"")</f>
        <v>0</v>
      </c>
      <c r="C332" s="56">
        <f>IF('3.Weekly Hours &amp; Wage Activity'!C332 &lt;&gt;"", '3.Weekly Hours &amp; Wage Activity'!C332,"")</f>
        <v>0</v>
      </c>
      <c r="D332" s="57" t="str">
        <f>IF('3.Weekly Hours &amp; Wage Activity'!D332 &lt;&gt;"", '3.Weekly Hours &amp; Wage Activity'!D332,"")</f>
        <v/>
      </c>
      <c r="E332" s="56" t="str">
        <f>IF('3.Weekly Hours &amp; Wage Activity'!E332 &lt;&gt;"", '3.Weekly Hours &amp; Wage Activity'!E332,"")</f>
        <v/>
      </c>
      <c r="F332" s="353" t="str">
        <f>IF('3.Weekly Hours &amp; Wage Activity'!F332 &lt;&gt;"", '3.Weekly Hours &amp; Wage Activity'!F332,"")</f>
        <v/>
      </c>
      <c r="G332" s="58" t="str">
        <f>IF('3.Weekly Hours &amp; Wage Activity'!G332 &lt;&gt;"", '3.Weekly Hours &amp; Wage Activity'!G332,"")</f>
        <v/>
      </c>
      <c r="H332" s="58" t="str">
        <f>IF('2.Census &amp; Reference Benchmarks'!H332 = "", "", '2.Census &amp; Reference Benchmarks'!H332)</f>
        <v/>
      </c>
      <c r="I332" s="58" t="str">
        <f>IF('3.Weekly Hours &amp; Wage Activity'!H332 &lt;&gt;"", '3.Weekly Hours &amp; Wage Activity'!H332,"")</f>
        <v/>
      </c>
      <c r="J332" s="374" t="str">
        <f>IF('3.Weekly Hours &amp; Wage Activity'!I332 &lt;&gt;"", '3.Weekly Hours &amp; Wage Activity'!I332,"")</f>
        <v/>
      </c>
      <c r="K332" s="376" t="str">
        <f>IF('7.Safe Harbor Input Data &amp; Calc'!Q334 &lt;&gt; "", '7.Safe Harbor Input Data &amp; Calc'!Q334, "")</f>
        <v>No</v>
      </c>
      <c r="L332" s="59" t="str">
        <f>IF('2.Census &amp; Reference Benchmarks'!T332&lt;&gt; "",'2.Census &amp; Reference Benchmarks'!T332,"")</f>
        <v/>
      </c>
      <c r="M332" s="35">
        <f>IF('2.Census &amp; Reference Benchmarks'!M332 = "", 0,'2.Census &amp; Reference Benchmarks'!M332)</f>
        <v>0</v>
      </c>
      <c r="N332" s="366">
        <f>IF('5. Wage &amp; FTE Reductions'!BC332 = "", 0,'5. Wage &amp; FTE Reductions'!BC332)</f>
        <v>0</v>
      </c>
      <c r="O332" s="35">
        <f>IF('2.Census &amp; Reference Benchmarks'!P332 = "", 0,'2.Census &amp; Reference Benchmarks'!P332)</f>
        <v>0</v>
      </c>
      <c r="P332" s="367">
        <f>IF('5. Wage &amp; FTE Reductions'!BE332 = "", 0, '5. Wage &amp; FTE Reductions'!BE332)</f>
        <v>0</v>
      </c>
      <c r="Q332" s="60">
        <f>IF('2.Census &amp; Reference Benchmarks'!S332 = "", 0, '2.Census &amp; Reference Benchmarks'!S332)</f>
        <v>0</v>
      </c>
      <c r="R332" s="367">
        <f>IF('2.Census &amp; Reference Benchmarks'!Q332="FT",IF(OR(G332 &lt;= DATEVALUE("3/1/2020"), G332 = ""),177.14,( (IF(OR(I332 = "", I332 &gt; DATEVALUE("3/31/2020")), DATEVALUE("3/31/2020"),I332) -G332)/ 31) *177.14),IF('2.Census &amp; Reference Benchmarks'!R332="",0,'2.Census &amp; Reference Benchmarks'!R332))</f>
        <v>0</v>
      </c>
      <c r="S332" s="488" t="str">
        <f>IFERROR(IF(AND( I332 &lt; '1. Summary for SBA'!$J$7,'1. Summary for SBA'!$J$7 &lt;&gt; ""),0,IF(K332 = "Yes", 0,IF(OR(R332= "", R332 + P332+N332 = 0),"",(M332+O332+Q332)/(R332+P332+N332)))),0)</f>
        <v/>
      </c>
      <c r="T332" s="488" t="str">
        <f t="shared" si="30"/>
        <v/>
      </c>
      <c r="U332" s="488" t="str">
        <f>IF(T332 = "", "",SUM('3.Weekly Hours &amp; Wage Activity'!AI332:BF332))</f>
        <v/>
      </c>
      <c r="V332" s="489" t="str">
        <f>IF(U332 = "", "",SUM(IF(COUNTIF('3.Weekly Hours &amp; Wage Activity'!J332:Q332, "&lt;&gt;FT") = 0, COLUMNS('3.Weekly Hours &amp; Wage Activity'!J332:AG332) * 40, '3.Weekly Hours &amp; Wage Activity'!J332:AG332)))</f>
        <v/>
      </c>
      <c r="W332" s="490" t="str">
        <f t="shared" si="31"/>
        <v/>
      </c>
      <c r="X332" s="553" t="str">
        <f t="shared" si="33"/>
        <v/>
      </c>
      <c r="Y332" s="491" t="str">
        <f t="shared" si="34"/>
        <v/>
      </c>
      <c r="Z332" s="490">
        <f t="shared" si="32"/>
        <v>0</v>
      </c>
      <c r="AA332" s="377">
        <f t="shared" si="35"/>
        <v>0</v>
      </c>
    </row>
    <row r="333" spans="2:27" x14ac:dyDescent="0.25">
      <c r="B333" s="56">
        <f>IF('3.Weekly Hours &amp; Wage Activity'!B333 &lt;&gt;"", '3.Weekly Hours &amp; Wage Activity'!B333,"")</f>
        <v>0</v>
      </c>
      <c r="C333" s="56">
        <f>IF('3.Weekly Hours &amp; Wage Activity'!C333 &lt;&gt;"", '3.Weekly Hours &amp; Wage Activity'!C333,"")</f>
        <v>0</v>
      </c>
      <c r="D333" s="57" t="str">
        <f>IF('3.Weekly Hours &amp; Wage Activity'!D333 &lt;&gt;"", '3.Weekly Hours &amp; Wage Activity'!D333,"")</f>
        <v/>
      </c>
      <c r="E333" s="56" t="str">
        <f>IF('3.Weekly Hours &amp; Wage Activity'!E333 &lt;&gt;"", '3.Weekly Hours &amp; Wage Activity'!E333,"")</f>
        <v/>
      </c>
      <c r="F333" s="353" t="str">
        <f>IF('3.Weekly Hours &amp; Wage Activity'!F333 &lt;&gt;"", '3.Weekly Hours &amp; Wage Activity'!F333,"")</f>
        <v/>
      </c>
      <c r="G333" s="58" t="str">
        <f>IF('3.Weekly Hours &amp; Wage Activity'!G333 &lt;&gt;"", '3.Weekly Hours &amp; Wage Activity'!G333,"")</f>
        <v/>
      </c>
      <c r="H333" s="58" t="str">
        <f>IF('2.Census &amp; Reference Benchmarks'!H333 = "", "", '2.Census &amp; Reference Benchmarks'!H333)</f>
        <v/>
      </c>
      <c r="I333" s="58" t="str">
        <f>IF('3.Weekly Hours &amp; Wage Activity'!H333 &lt;&gt;"", '3.Weekly Hours &amp; Wage Activity'!H333,"")</f>
        <v/>
      </c>
      <c r="J333" s="374" t="str">
        <f>IF('3.Weekly Hours &amp; Wage Activity'!I333 &lt;&gt;"", '3.Weekly Hours &amp; Wage Activity'!I333,"")</f>
        <v/>
      </c>
      <c r="K333" s="376" t="str">
        <f>IF('7.Safe Harbor Input Data &amp; Calc'!Q335 &lt;&gt; "", '7.Safe Harbor Input Data &amp; Calc'!Q335, "")</f>
        <v>No</v>
      </c>
      <c r="L333" s="59" t="str">
        <f>IF('2.Census &amp; Reference Benchmarks'!T333&lt;&gt; "",'2.Census &amp; Reference Benchmarks'!T333,"")</f>
        <v/>
      </c>
      <c r="M333" s="35">
        <f>IF('2.Census &amp; Reference Benchmarks'!M333 = "", 0,'2.Census &amp; Reference Benchmarks'!M333)</f>
        <v>0</v>
      </c>
      <c r="N333" s="366">
        <f>IF('5. Wage &amp; FTE Reductions'!BC333 = "", 0,'5. Wage &amp; FTE Reductions'!BC333)</f>
        <v>0</v>
      </c>
      <c r="O333" s="35">
        <f>IF('2.Census &amp; Reference Benchmarks'!P333 = "", 0,'2.Census &amp; Reference Benchmarks'!P333)</f>
        <v>0</v>
      </c>
      <c r="P333" s="367">
        <f>IF('5. Wage &amp; FTE Reductions'!BE333 = "", 0, '5. Wage &amp; FTE Reductions'!BE333)</f>
        <v>0</v>
      </c>
      <c r="Q333" s="60">
        <f>IF('2.Census &amp; Reference Benchmarks'!S333 = "", 0, '2.Census &amp; Reference Benchmarks'!S333)</f>
        <v>0</v>
      </c>
      <c r="R333" s="367">
        <f>IF('2.Census &amp; Reference Benchmarks'!Q333="FT",IF(OR(G333 &lt;= DATEVALUE("3/1/2020"), G333 = ""),177.14,( (IF(OR(I333 = "", I333 &gt; DATEVALUE("3/31/2020")), DATEVALUE("3/31/2020"),I333) -G333)/ 31) *177.14),IF('2.Census &amp; Reference Benchmarks'!R333="",0,'2.Census &amp; Reference Benchmarks'!R333))</f>
        <v>0</v>
      </c>
      <c r="S333" s="488" t="str">
        <f>IFERROR(IF(AND( I333 &lt; '1. Summary for SBA'!$J$7,'1. Summary for SBA'!$J$7 &lt;&gt; ""),0,IF(K333 = "Yes", 0,IF(OR(R333= "", R333 + P333+N333 = 0),"",(M333+O333+Q333)/(R333+P333+N333)))),0)</f>
        <v/>
      </c>
      <c r="T333" s="488" t="str">
        <f t="shared" si="30"/>
        <v/>
      </c>
      <c r="U333" s="488" t="str">
        <f>IF(T333 = "", "",SUM('3.Weekly Hours &amp; Wage Activity'!AI333:BF333))</f>
        <v/>
      </c>
      <c r="V333" s="489" t="str">
        <f>IF(U333 = "", "",SUM(IF(COUNTIF('3.Weekly Hours &amp; Wage Activity'!J333:Q333, "&lt;&gt;FT") = 0, COLUMNS('3.Weekly Hours &amp; Wage Activity'!J333:AG333) * 40, '3.Weekly Hours &amp; Wage Activity'!J333:AG333)))</f>
        <v/>
      </c>
      <c r="W333" s="490" t="str">
        <f t="shared" si="31"/>
        <v/>
      </c>
      <c r="X333" s="553" t="str">
        <f t="shared" si="33"/>
        <v/>
      </c>
      <c r="Y333" s="491" t="str">
        <f t="shared" si="34"/>
        <v/>
      </c>
      <c r="Z333" s="490">
        <f t="shared" si="32"/>
        <v>0</v>
      </c>
      <c r="AA333" s="377">
        <f t="shared" si="35"/>
        <v>0</v>
      </c>
    </row>
    <row r="334" spans="2:27" x14ac:dyDescent="0.25">
      <c r="B334" s="56">
        <f>IF('3.Weekly Hours &amp; Wage Activity'!B334 &lt;&gt;"", '3.Weekly Hours &amp; Wage Activity'!B334,"")</f>
        <v>0</v>
      </c>
      <c r="C334" s="56">
        <f>IF('3.Weekly Hours &amp; Wage Activity'!C334 &lt;&gt;"", '3.Weekly Hours &amp; Wage Activity'!C334,"")</f>
        <v>0</v>
      </c>
      <c r="D334" s="57" t="str">
        <f>IF('3.Weekly Hours &amp; Wage Activity'!D334 &lt;&gt;"", '3.Weekly Hours &amp; Wage Activity'!D334,"")</f>
        <v/>
      </c>
      <c r="E334" s="56" t="str">
        <f>IF('3.Weekly Hours &amp; Wage Activity'!E334 &lt;&gt;"", '3.Weekly Hours &amp; Wage Activity'!E334,"")</f>
        <v/>
      </c>
      <c r="F334" s="353" t="str">
        <f>IF('3.Weekly Hours &amp; Wage Activity'!F334 &lt;&gt;"", '3.Weekly Hours &amp; Wage Activity'!F334,"")</f>
        <v/>
      </c>
      <c r="G334" s="58" t="str">
        <f>IF('3.Weekly Hours &amp; Wage Activity'!G334 &lt;&gt;"", '3.Weekly Hours &amp; Wage Activity'!G334,"")</f>
        <v/>
      </c>
      <c r="H334" s="58" t="str">
        <f>IF('2.Census &amp; Reference Benchmarks'!H334 = "", "", '2.Census &amp; Reference Benchmarks'!H334)</f>
        <v/>
      </c>
      <c r="I334" s="58" t="str">
        <f>IF('3.Weekly Hours &amp; Wage Activity'!H334 &lt;&gt;"", '3.Weekly Hours &amp; Wage Activity'!H334,"")</f>
        <v/>
      </c>
      <c r="J334" s="374" t="str">
        <f>IF('3.Weekly Hours &amp; Wage Activity'!I334 &lt;&gt;"", '3.Weekly Hours &amp; Wage Activity'!I334,"")</f>
        <v/>
      </c>
      <c r="K334" s="376" t="str">
        <f>IF('7.Safe Harbor Input Data &amp; Calc'!Q336 &lt;&gt; "", '7.Safe Harbor Input Data &amp; Calc'!Q336, "")</f>
        <v>No</v>
      </c>
      <c r="L334" s="59" t="str">
        <f>IF('2.Census &amp; Reference Benchmarks'!T334&lt;&gt; "",'2.Census &amp; Reference Benchmarks'!T334,"")</f>
        <v/>
      </c>
      <c r="M334" s="35">
        <f>IF('2.Census &amp; Reference Benchmarks'!M334 = "", 0,'2.Census &amp; Reference Benchmarks'!M334)</f>
        <v>0</v>
      </c>
      <c r="N334" s="366">
        <f>IF('5. Wage &amp; FTE Reductions'!BC334 = "", 0,'5. Wage &amp; FTE Reductions'!BC334)</f>
        <v>0</v>
      </c>
      <c r="O334" s="35">
        <f>IF('2.Census &amp; Reference Benchmarks'!P334 = "", 0,'2.Census &amp; Reference Benchmarks'!P334)</f>
        <v>0</v>
      </c>
      <c r="P334" s="367">
        <f>IF('5. Wage &amp; FTE Reductions'!BE334 = "", 0, '5. Wage &amp; FTE Reductions'!BE334)</f>
        <v>0</v>
      </c>
      <c r="Q334" s="60">
        <f>IF('2.Census &amp; Reference Benchmarks'!S334 = "", 0, '2.Census &amp; Reference Benchmarks'!S334)</f>
        <v>0</v>
      </c>
      <c r="R334" s="367">
        <f>IF('2.Census &amp; Reference Benchmarks'!Q334="FT",IF(OR(G334 &lt;= DATEVALUE("3/1/2020"), G334 = ""),177.14,( (IF(OR(I334 = "", I334 &gt; DATEVALUE("3/31/2020")), DATEVALUE("3/31/2020"),I334) -G334)/ 31) *177.14),IF('2.Census &amp; Reference Benchmarks'!R334="",0,'2.Census &amp; Reference Benchmarks'!R334))</f>
        <v>0</v>
      </c>
      <c r="S334" s="488" t="str">
        <f>IFERROR(IF(AND( I334 &lt; '1. Summary for SBA'!$J$7,'1. Summary for SBA'!$J$7 &lt;&gt; ""),0,IF(K334 = "Yes", 0,IF(OR(R334= "", R334 + P334+N334 = 0),"",(M334+O334+Q334)/(R334+P334+N334)))),0)</f>
        <v/>
      </c>
      <c r="T334" s="488" t="str">
        <f t="shared" si="30"/>
        <v/>
      </c>
      <c r="U334" s="488" t="str">
        <f>IF(T334 = "", "",SUM('3.Weekly Hours &amp; Wage Activity'!AI334:BF334))</f>
        <v/>
      </c>
      <c r="V334" s="489" t="str">
        <f>IF(U334 = "", "",SUM(IF(COUNTIF('3.Weekly Hours &amp; Wage Activity'!J334:Q334, "&lt;&gt;FT") = 0, COLUMNS('3.Weekly Hours &amp; Wage Activity'!J334:AG334) * 40, '3.Weekly Hours &amp; Wage Activity'!J334:AG334)))</f>
        <v/>
      </c>
      <c r="W334" s="490" t="str">
        <f t="shared" si="31"/>
        <v/>
      </c>
      <c r="X334" s="553" t="str">
        <f t="shared" si="33"/>
        <v/>
      </c>
      <c r="Y334" s="491" t="str">
        <f t="shared" si="34"/>
        <v/>
      </c>
      <c r="Z334" s="490">
        <f t="shared" si="32"/>
        <v>0</v>
      </c>
      <c r="AA334" s="377">
        <f t="shared" si="35"/>
        <v>0</v>
      </c>
    </row>
    <row r="335" spans="2:27" x14ac:dyDescent="0.25">
      <c r="B335" s="56">
        <f>IF('3.Weekly Hours &amp; Wage Activity'!B335 &lt;&gt;"", '3.Weekly Hours &amp; Wage Activity'!B335,"")</f>
        <v>0</v>
      </c>
      <c r="C335" s="56">
        <f>IF('3.Weekly Hours &amp; Wage Activity'!C335 &lt;&gt;"", '3.Weekly Hours &amp; Wage Activity'!C335,"")</f>
        <v>0</v>
      </c>
      <c r="D335" s="57" t="str">
        <f>IF('3.Weekly Hours &amp; Wage Activity'!D335 &lt;&gt;"", '3.Weekly Hours &amp; Wage Activity'!D335,"")</f>
        <v/>
      </c>
      <c r="E335" s="56" t="str">
        <f>IF('3.Weekly Hours &amp; Wage Activity'!E335 &lt;&gt;"", '3.Weekly Hours &amp; Wage Activity'!E335,"")</f>
        <v/>
      </c>
      <c r="F335" s="353" t="str">
        <f>IF('3.Weekly Hours &amp; Wage Activity'!F335 &lt;&gt;"", '3.Weekly Hours &amp; Wage Activity'!F335,"")</f>
        <v/>
      </c>
      <c r="G335" s="58" t="str">
        <f>IF('3.Weekly Hours &amp; Wage Activity'!G335 &lt;&gt;"", '3.Weekly Hours &amp; Wage Activity'!G335,"")</f>
        <v/>
      </c>
      <c r="H335" s="58" t="str">
        <f>IF('2.Census &amp; Reference Benchmarks'!H335 = "", "", '2.Census &amp; Reference Benchmarks'!H335)</f>
        <v/>
      </c>
      <c r="I335" s="58" t="str">
        <f>IF('3.Weekly Hours &amp; Wage Activity'!H335 &lt;&gt;"", '3.Weekly Hours &amp; Wage Activity'!H335,"")</f>
        <v/>
      </c>
      <c r="J335" s="374" t="str">
        <f>IF('3.Weekly Hours &amp; Wage Activity'!I335 &lt;&gt;"", '3.Weekly Hours &amp; Wage Activity'!I335,"")</f>
        <v/>
      </c>
      <c r="K335" s="376" t="str">
        <f>IF('7.Safe Harbor Input Data &amp; Calc'!Q337 &lt;&gt; "", '7.Safe Harbor Input Data &amp; Calc'!Q337, "")</f>
        <v>No</v>
      </c>
      <c r="L335" s="59" t="str">
        <f>IF('2.Census &amp; Reference Benchmarks'!T335&lt;&gt; "",'2.Census &amp; Reference Benchmarks'!T335,"")</f>
        <v/>
      </c>
      <c r="M335" s="35">
        <f>IF('2.Census &amp; Reference Benchmarks'!M335 = "", 0,'2.Census &amp; Reference Benchmarks'!M335)</f>
        <v>0</v>
      </c>
      <c r="N335" s="366">
        <f>IF('5. Wage &amp; FTE Reductions'!BC335 = "", 0,'5. Wage &amp; FTE Reductions'!BC335)</f>
        <v>0</v>
      </c>
      <c r="O335" s="35">
        <f>IF('2.Census &amp; Reference Benchmarks'!P335 = "", 0,'2.Census &amp; Reference Benchmarks'!P335)</f>
        <v>0</v>
      </c>
      <c r="P335" s="367">
        <f>IF('5. Wage &amp; FTE Reductions'!BE335 = "", 0, '5. Wage &amp; FTE Reductions'!BE335)</f>
        <v>0</v>
      </c>
      <c r="Q335" s="60">
        <f>IF('2.Census &amp; Reference Benchmarks'!S335 = "", 0, '2.Census &amp; Reference Benchmarks'!S335)</f>
        <v>0</v>
      </c>
      <c r="R335" s="367">
        <f>IF('2.Census &amp; Reference Benchmarks'!Q335="FT",IF(OR(G335 &lt;= DATEVALUE("3/1/2020"), G335 = ""),177.14,( (IF(OR(I335 = "", I335 &gt; DATEVALUE("3/31/2020")), DATEVALUE("3/31/2020"),I335) -G335)/ 31) *177.14),IF('2.Census &amp; Reference Benchmarks'!R335="",0,'2.Census &amp; Reference Benchmarks'!R335))</f>
        <v>0</v>
      </c>
      <c r="S335" s="488" t="str">
        <f>IFERROR(IF(AND( I335 &lt; '1. Summary for SBA'!$J$7,'1. Summary for SBA'!$J$7 &lt;&gt; ""),0,IF(K335 = "Yes", 0,IF(OR(R335= "", R335 + P335+N335 = 0),"",(M335+O335+Q335)/(R335+P335+N335)))),0)</f>
        <v/>
      </c>
      <c r="T335" s="488" t="str">
        <f t="shared" si="30"/>
        <v/>
      </c>
      <c r="U335" s="488" t="str">
        <f>IF(T335 = "", "",SUM('3.Weekly Hours &amp; Wage Activity'!AI335:BF335))</f>
        <v/>
      </c>
      <c r="V335" s="489" t="str">
        <f>IF(U335 = "", "",SUM(IF(COUNTIF('3.Weekly Hours &amp; Wage Activity'!J335:Q335, "&lt;&gt;FT") = 0, COLUMNS('3.Weekly Hours &amp; Wage Activity'!J335:AG335) * 40, '3.Weekly Hours &amp; Wage Activity'!J335:AG335)))</f>
        <v/>
      </c>
      <c r="W335" s="490" t="str">
        <f t="shared" si="31"/>
        <v/>
      </c>
      <c r="X335" s="553" t="str">
        <f t="shared" si="33"/>
        <v/>
      </c>
      <c r="Y335" s="491" t="str">
        <f t="shared" si="34"/>
        <v/>
      </c>
      <c r="Z335" s="490">
        <f t="shared" si="32"/>
        <v>0</v>
      </c>
      <c r="AA335" s="377">
        <f t="shared" si="35"/>
        <v>0</v>
      </c>
    </row>
    <row r="336" spans="2:27" x14ac:dyDescent="0.25">
      <c r="B336" s="56">
        <f>IF('3.Weekly Hours &amp; Wage Activity'!B336 &lt;&gt;"", '3.Weekly Hours &amp; Wage Activity'!B336,"")</f>
        <v>0</v>
      </c>
      <c r="C336" s="56">
        <f>IF('3.Weekly Hours &amp; Wage Activity'!C336 &lt;&gt;"", '3.Weekly Hours &amp; Wage Activity'!C336,"")</f>
        <v>0</v>
      </c>
      <c r="D336" s="57" t="str">
        <f>IF('3.Weekly Hours &amp; Wage Activity'!D336 &lt;&gt;"", '3.Weekly Hours &amp; Wage Activity'!D336,"")</f>
        <v/>
      </c>
      <c r="E336" s="56" t="str">
        <f>IF('3.Weekly Hours &amp; Wage Activity'!E336 &lt;&gt;"", '3.Weekly Hours &amp; Wage Activity'!E336,"")</f>
        <v/>
      </c>
      <c r="F336" s="353" t="str">
        <f>IF('3.Weekly Hours &amp; Wage Activity'!F336 &lt;&gt;"", '3.Weekly Hours &amp; Wage Activity'!F336,"")</f>
        <v/>
      </c>
      <c r="G336" s="58" t="str">
        <f>IF('3.Weekly Hours &amp; Wage Activity'!G336 &lt;&gt;"", '3.Weekly Hours &amp; Wage Activity'!G336,"")</f>
        <v/>
      </c>
      <c r="H336" s="58" t="str">
        <f>IF('2.Census &amp; Reference Benchmarks'!H336 = "", "", '2.Census &amp; Reference Benchmarks'!H336)</f>
        <v/>
      </c>
      <c r="I336" s="58" t="str">
        <f>IF('3.Weekly Hours &amp; Wage Activity'!H336 &lt;&gt;"", '3.Weekly Hours &amp; Wage Activity'!H336,"")</f>
        <v/>
      </c>
      <c r="J336" s="374" t="str">
        <f>IF('3.Weekly Hours &amp; Wage Activity'!I336 &lt;&gt;"", '3.Weekly Hours &amp; Wage Activity'!I336,"")</f>
        <v/>
      </c>
      <c r="K336" s="376" t="str">
        <f>IF('7.Safe Harbor Input Data &amp; Calc'!Q338 &lt;&gt; "", '7.Safe Harbor Input Data &amp; Calc'!Q338, "")</f>
        <v>No</v>
      </c>
      <c r="L336" s="59" t="str">
        <f>IF('2.Census &amp; Reference Benchmarks'!T336&lt;&gt; "",'2.Census &amp; Reference Benchmarks'!T336,"")</f>
        <v/>
      </c>
      <c r="M336" s="35">
        <f>IF('2.Census &amp; Reference Benchmarks'!M336 = "", 0,'2.Census &amp; Reference Benchmarks'!M336)</f>
        <v>0</v>
      </c>
      <c r="N336" s="366">
        <f>IF('5. Wage &amp; FTE Reductions'!BC336 = "", 0,'5. Wage &amp; FTE Reductions'!BC336)</f>
        <v>0</v>
      </c>
      <c r="O336" s="35">
        <f>IF('2.Census &amp; Reference Benchmarks'!P336 = "", 0,'2.Census &amp; Reference Benchmarks'!P336)</f>
        <v>0</v>
      </c>
      <c r="P336" s="367">
        <f>IF('5. Wage &amp; FTE Reductions'!BE336 = "", 0, '5. Wage &amp; FTE Reductions'!BE336)</f>
        <v>0</v>
      </c>
      <c r="Q336" s="60">
        <f>IF('2.Census &amp; Reference Benchmarks'!S336 = "", 0, '2.Census &amp; Reference Benchmarks'!S336)</f>
        <v>0</v>
      </c>
      <c r="R336" s="367">
        <f>IF('2.Census &amp; Reference Benchmarks'!Q336="FT",IF(OR(G336 &lt;= DATEVALUE("3/1/2020"), G336 = ""),177.14,( (IF(OR(I336 = "", I336 &gt; DATEVALUE("3/31/2020")), DATEVALUE("3/31/2020"),I336) -G336)/ 31) *177.14),IF('2.Census &amp; Reference Benchmarks'!R336="",0,'2.Census &amp; Reference Benchmarks'!R336))</f>
        <v>0</v>
      </c>
      <c r="S336" s="488" t="str">
        <f>IFERROR(IF(AND( I336 &lt; '1. Summary for SBA'!$J$7,'1. Summary for SBA'!$J$7 &lt;&gt; ""),0,IF(K336 = "Yes", 0,IF(OR(R336= "", R336 + P336+N336 = 0),"",(M336+O336+Q336)/(R336+P336+N336)))),0)</f>
        <v/>
      </c>
      <c r="T336" s="488" t="str">
        <f t="shared" si="30"/>
        <v/>
      </c>
      <c r="U336" s="488" t="str">
        <f>IF(T336 = "", "",SUM('3.Weekly Hours &amp; Wage Activity'!AI336:BF336))</f>
        <v/>
      </c>
      <c r="V336" s="489" t="str">
        <f>IF(U336 = "", "",SUM(IF(COUNTIF('3.Weekly Hours &amp; Wage Activity'!J336:Q336, "&lt;&gt;FT") = 0, COLUMNS('3.Weekly Hours &amp; Wage Activity'!J336:AG336) * 40, '3.Weekly Hours &amp; Wage Activity'!J336:AG336)))</f>
        <v/>
      </c>
      <c r="W336" s="490" t="str">
        <f t="shared" si="31"/>
        <v/>
      </c>
      <c r="X336" s="553" t="str">
        <f t="shared" si="33"/>
        <v/>
      </c>
      <c r="Y336" s="491" t="str">
        <f t="shared" si="34"/>
        <v/>
      </c>
      <c r="Z336" s="490">
        <f t="shared" si="32"/>
        <v>0</v>
      </c>
      <c r="AA336" s="377">
        <f t="shared" si="35"/>
        <v>0</v>
      </c>
    </row>
    <row r="337" spans="2:27" x14ac:dyDescent="0.25">
      <c r="B337" s="56">
        <f>IF('3.Weekly Hours &amp; Wage Activity'!B337 &lt;&gt;"", '3.Weekly Hours &amp; Wage Activity'!B337,"")</f>
        <v>0</v>
      </c>
      <c r="C337" s="56">
        <f>IF('3.Weekly Hours &amp; Wage Activity'!C337 &lt;&gt;"", '3.Weekly Hours &amp; Wage Activity'!C337,"")</f>
        <v>0</v>
      </c>
      <c r="D337" s="57" t="str">
        <f>IF('3.Weekly Hours &amp; Wage Activity'!D337 &lt;&gt;"", '3.Weekly Hours &amp; Wage Activity'!D337,"")</f>
        <v/>
      </c>
      <c r="E337" s="56" t="str">
        <f>IF('3.Weekly Hours &amp; Wage Activity'!E337 &lt;&gt;"", '3.Weekly Hours &amp; Wage Activity'!E337,"")</f>
        <v/>
      </c>
      <c r="F337" s="353" t="str">
        <f>IF('3.Weekly Hours &amp; Wage Activity'!F337 &lt;&gt;"", '3.Weekly Hours &amp; Wage Activity'!F337,"")</f>
        <v/>
      </c>
      <c r="G337" s="58" t="str">
        <f>IF('3.Weekly Hours &amp; Wage Activity'!G337 &lt;&gt;"", '3.Weekly Hours &amp; Wage Activity'!G337,"")</f>
        <v/>
      </c>
      <c r="H337" s="58" t="str">
        <f>IF('2.Census &amp; Reference Benchmarks'!H337 = "", "", '2.Census &amp; Reference Benchmarks'!H337)</f>
        <v/>
      </c>
      <c r="I337" s="58" t="str">
        <f>IF('3.Weekly Hours &amp; Wage Activity'!H337 &lt;&gt;"", '3.Weekly Hours &amp; Wage Activity'!H337,"")</f>
        <v/>
      </c>
      <c r="J337" s="374" t="str">
        <f>IF('3.Weekly Hours &amp; Wage Activity'!I337 &lt;&gt;"", '3.Weekly Hours &amp; Wage Activity'!I337,"")</f>
        <v/>
      </c>
      <c r="K337" s="376" t="str">
        <f>IF('7.Safe Harbor Input Data &amp; Calc'!Q339 &lt;&gt; "", '7.Safe Harbor Input Data &amp; Calc'!Q339, "")</f>
        <v>No</v>
      </c>
      <c r="L337" s="59" t="str">
        <f>IF('2.Census &amp; Reference Benchmarks'!T337&lt;&gt; "",'2.Census &amp; Reference Benchmarks'!T337,"")</f>
        <v/>
      </c>
      <c r="M337" s="35">
        <f>IF('2.Census &amp; Reference Benchmarks'!M337 = "", 0,'2.Census &amp; Reference Benchmarks'!M337)</f>
        <v>0</v>
      </c>
      <c r="N337" s="366">
        <f>IF('5. Wage &amp; FTE Reductions'!BC337 = "", 0,'5. Wage &amp; FTE Reductions'!BC337)</f>
        <v>0</v>
      </c>
      <c r="O337" s="35">
        <f>IF('2.Census &amp; Reference Benchmarks'!P337 = "", 0,'2.Census &amp; Reference Benchmarks'!P337)</f>
        <v>0</v>
      </c>
      <c r="P337" s="367">
        <f>IF('5. Wage &amp; FTE Reductions'!BE337 = "", 0, '5. Wage &amp; FTE Reductions'!BE337)</f>
        <v>0</v>
      </c>
      <c r="Q337" s="60">
        <f>IF('2.Census &amp; Reference Benchmarks'!S337 = "", 0, '2.Census &amp; Reference Benchmarks'!S337)</f>
        <v>0</v>
      </c>
      <c r="R337" s="367">
        <f>IF('2.Census &amp; Reference Benchmarks'!Q337="FT",IF(OR(G337 &lt;= DATEVALUE("3/1/2020"), G337 = ""),177.14,( (IF(OR(I337 = "", I337 &gt; DATEVALUE("3/31/2020")), DATEVALUE("3/31/2020"),I337) -G337)/ 31) *177.14),IF('2.Census &amp; Reference Benchmarks'!R337="",0,'2.Census &amp; Reference Benchmarks'!R337))</f>
        <v>0</v>
      </c>
      <c r="S337" s="488" t="str">
        <f>IFERROR(IF(AND( I337 &lt; '1. Summary for SBA'!$J$7,'1. Summary for SBA'!$J$7 &lt;&gt; ""),0,IF(K337 = "Yes", 0,IF(OR(R337= "", R337 + P337+N337 = 0),"",(M337+O337+Q337)/(R337+P337+N337)))),0)</f>
        <v/>
      </c>
      <c r="T337" s="488" t="str">
        <f t="shared" si="30"/>
        <v/>
      </c>
      <c r="U337" s="488" t="str">
        <f>IF(T337 = "", "",SUM('3.Weekly Hours &amp; Wage Activity'!AI337:BF337))</f>
        <v/>
      </c>
      <c r="V337" s="489" t="str">
        <f>IF(U337 = "", "",SUM(IF(COUNTIF('3.Weekly Hours &amp; Wage Activity'!J337:Q337, "&lt;&gt;FT") = 0, COLUMNS('3.Weekly Hours &amp; Wage Activity'!J337:AG337) * 40, '3.Weekly Hours &amp; Wage Activity'!J337:AG337)))</f>
        <v/>
      </c>
      <c r="W337" s="490" t="str">
        <f t="shared" si="31"/>
        <v/>
      </c>
      <c r="X337" s="553" t="str">
        <f t="shared" si="33"/>
        <v/>
      </c>
      <c r="Y337" s="491" t="str">
        <f t="shared" si="34"/>
        <v/>
      </c>
      <c r="Z337" s="490">
        <f t="shared" si="32"/>
        <v>0</v>
      </c>
      <c r="AA337" s="377">
        <f t="shared" si="35"/>
        <v>0</v>
      </c>
    </row>
    <row r="338" spans="2:27" x14ac:dyDescent="0.25">
      <c r="B338" s="56">
        <f>IF('3.Weekly Hours &amp; Wage Activity'!B338 &lt;&gt;"", '3.Weekly Hours &amp; Wage Activity'!B338,"")</f>
        <v>0</v>
      </c>
      <c r="C338" s="56">
        <f>IF('3.Weekly Hours &amp; Wage Activity'!C338 &lt;&gt;"", '3.Weekly Hours &amp; Wage Activity'!C338,"")</f>
        <v>0</v>
      </c>
      <c r="D338" s="57" t="str">
        <f>IF('3.Weekly Hours &amp; Wage Activity'!D338 &lt;&gt;"", '3.Weekly Hours &amp; Wage Activity'!D338,"")</f>
        <v/>
      </c>
      <c r="E338" s="56" t="str">
        <f>IF('3.Weekly Hours &amp; Wage Activity'!E338 &lt;&gt;"", '3.Weekly Hours &amp; Wage Activity'!E338,"")</f>
        <v/>
      </c>
      <c r="F338" s="353" t="str">
        <f>IF('3.Weekly Hours &amp; Wage Activity'!F338 &lt;&gt;"", '3.Weekly Hours &amp; Wage Activity'!F338,"")</f>
        <v/>
      </c>
      <c r="G338" s="58" t="str">
        <f>IF('3.Weekly Hours &amp; Wage Activity'!G338 &lt;&gt;"", '3.Weekly Hours &amp; Wage Activity'!G338,"")</f>
        <v/>
      </c>
      <c r="H338" s="58" t="str">
        <f>IF('2.Census &amp; Reference Benchmarks'!H338 = "", "", '2.Census &amp; Reference Benchmarks'!H338)</f>
        <v/>
      </c>
      <c r="I338" s="58" t="str">
        <f>IF('3.Weekly Hours &amp; Wage Activity'!H338 &lt;&gt;"", '3.Weekly Hours &amp; Wage Activity'!H338,"")</f>
        <v/>
      </c>
      <c r="J338" s="374" t="str">
        <f>IF('3.Weekly Hours &amp; Wage Activity'!I338 &lt;&gt;"", '3.Weekly Hours &amp; Wage Activity'!I338,"")</f>
        <v/>
      </c>
      <c r="K338" s="376" t="str">
        <f>IF('7.Safe Harbor Input Data &amp; Calc'!Q340 &lt;&gt; "", '7.Safe Harbor Input Data &amp; Calc'!Q340, "")</f>
        <v>No</v>
      </c>
      <c r="L338" s="59" t="str">
        <f>IF('2.Census &amp; Reference Benchmarks'!T338&lt;&gt; "",'2.Census &amp; Reference Benchmarks'!T338,"")</f>
        <v/>
      </c>
      <c r="M338" s="35">
        <f>IF('2.Census &amp; Reference Benchmarks'!M338 = "", 0,'2.Census &amp; Reference Benchmarks'!M338)</f>
        <v>0</v>
      </c>
      <c r="N338" s="366">
        <f>IF('5. Wage &amp; FTE Reductions'!BC338 = "", 0,'5. Wage &amp; FTE Reductions'!BC338)</f>
        <v>0</v>
      </c>
      <c r="O338" s="35">
        <f>IF('2.Census &amp; Reference Benchmarks'!P338 = "", 0,'2.Census &amp; Reference Benchmarks'!P338)</f>
        <v>0</v>
      </c>
      <c r="P338" s="367">
        <f>IF('5. Wage &amp; FTE Reductions'!BE338 = "", 0, '5. Wage &amp; FTE Reductions'!BE338)</f>
        <v>0</v>
      </c>
      <c r="Q338" s="60">
        <f>IF('2.Census &amp; Reference Benchmarks'!S338 = "", 0, '2.Census &amp; Reference Benchmarks'!S338)</f>
        <v>0</v>
      </c>
      <c r="R338" s="367">
        <f>IF('2.Census &amp; Reference Benchmarks'!Q338="FT",IF(OR(G338 &lt;= DATEVALUE("3/1/2020"), G338 = ""),177.14,( (IF(OR(I338 = "", I338 &gt; DATEVALUE("3/31/2020")), DATEVALUE("3/31/2020"),I338) -G338)/ 31) *177.14),IF('2.Census &amp; Reference Benchmarks'!R338="",0,'2.Census &amp; Reference Benchmarks'!R338))</f>
        <v>0</v>
      </c>
      <c r="S338" s="488" t="str">
        <f>IFERROR(IF(AND( I338 &lt; '1. Summary for SBA'!$J$7,'1. Summary for SBA'!$J$7 &lt;&gt; ""),0,IF(K338 = "Yes", 0,IF(OR(R338= "", R338 + P338+N338 = 0),"",(M338+O338+Q338)/(R338+P338+N338)))),0)</f>
        <v/>
      </c>
      <c r="T338" s="488" t="str">
        <f t="shared" si="30"/>
        <v/>
      </c>
      <c r="U338" s="488" t="str">
        <f>IF(T338 = "", "",SUM('3.Weekly Hours &amp; Wage Activity'!AI338:BF338))</f>
        <v/>
      </c>
      <c r="V338" s="489" t="str">
        <f>IF(U338 = "", "",SUM(IF(COUNTIF('3.Weekly Hours &amp; Wage Activity'!J338:Q338, "&lt;&gt;FT") = 0, COLUMNS('3.Weekly Hours &amp; Wage Activity'!J338:AG338) * 40, '3.Weekly Hours &amp; Wage Activity'!J338:AG338)))</f>
        <v/>
      </c>
      <c r="W338" s="490" t="str">
        <f t="shared" si="31"/>
        <v/>
      </c>
      <c r="X338" s="553" t="str">
        <f t="shared" si="33"/>
        <v/>
      </c>
      <c r="Y338" s="491" t="str">
        <f t="shared" si="34"/>
        <v/>
      </c>
      <c r="Z338" s="490">
        <f t="shared" si="32"/>
        <v>0</v>
      </c>
      <c r="AA338" s="377">
        <f t="shared" si="35"/>
        <v>0</v>
      </c>
    </row>
    <row r="339" spans="2:27" x14ac:dyDescent="0.25">
      <c r="B339" s="56">
        <f>IF('3.Weekly Hours &amp; Wage Activity'!B339 &lt;&gt;"", '3.Weekly Hours &amp; Wage Activity'!B339,"")</f>
        <v>0</v>
      </c>
      <c r="C339" s="56">
        <f>IF('3.Weekly Hours &amp; Wage Activity'!C339 &lt;&gt;"", '3.Weekly Hours &amp; Wage Activity'!C339,"")</f>
        <v>0</v>
      </c>
      <c r="D339" s="57" t="str">
        <f>IF('3.Weekly Hours &amp; Wage Activity'!D339 &lt;&gt;"", '3.Weekly Hours &amp; Wage Activity'!D339,"")</f>
        <v/>
      </c>
      <c r="E339" s="56" t="str">
        <f>IF('3.Weekly Hours &amp; Wage Activity'!E339 &lt;&gt;"", '3.Weekly Hours &amp; Wage Activity'!E339,"")</f>
        <v/>
      </c>
      <c r="F339" s="353" t="str">
        <f>IF('3.Weekly Hours &amp; Wage Activity'!F339 &lt;&gt;"", '3.Weekly Hours &amp; Wage Activity'!F339,"")</f>
        <v/>
      </c>
      <c r="G339" s="58" t="str">
        <f>IF('3.Weekly Hours &amp; Wage Activity'!G339 &lt;&gt;"", '3.Weekly Hours &amp; Wage Activity'!G339,"")</f>
        <v/>
      </c>
      <c r="H339" s="58" t="str">
        <f>IF('2.Census &amp; Reference Benchmarks'!H339 = "", "", '2.Census &amp; Reference Benchmarks'!H339)</f>
        <v/>
      </c>
      <c r="I339" s="58" t="str">
        <f>IF('3.Weekly Hours &amp; Wage Activity'!H339 &lt;&gt;"", '3.Weekly Hours &amp; Wage Activity'!H339,"")</f>
        <v/>
      </c>
      <c r="J339" s="374" t="str">
        <f>IF('3.Weekly Hours &amp; Wage Activity'!I339 &lt;&gt;"", '3.Weekly Hours &amp; Wage Activity'!I339,"")</f>
        <v/>
      </c>
      <c r="K339" s="376" t="str">
        <f>IF('7.Safe Harbor Input Data &amp; Calc'!Q341 &lt;&gt; "", '7.Safe Harbor Input Data &amp; Calc'!Q341, "")</f>
        <v>No</v>
      </c>
      <c r="L339" s="59" t="str">
        <f>IF('2.Census &amp; Reference Benchmarks'!T339&lt;&gt; "",'2.Census &amp; Reference Benchmarks'!T339,"")</f>
        <v/>
      </c>
      <c r="M339" s="35">
        <f>IF('2.Census &amp; Reference Benchmarks'!M339 = "", 0,'2.Census &amp; Reference Benchmarks'!M339)</f>
        <v>0</v>
      </c>
      <c r="N339" s="366">
        <f>IF('5. Wage &amp; FTE Reductions'!BC339 = "", 0,'5. Wage &amp; FTE Reductions'!BC339)</f>
        <v>0</v>
      </c>
      <c r="O339" s="35">
        <f>IF('2.Census &amp; Reference Benchmarks'!P339 = "", 0,'2.Census &amp; Reference Benchmarks'!P339)</f>
        <v>0</v>
      </c>
      <c r="P339" s="367">
        <f>IF('5. Wage &amp; FTE Reductions'!BE339 = "", 0, '5. Wage &amp; FTE Reductions'!BE339)</f>
        <v>0</v>
      </c>
      <c r="Q339" s="60">
        <f>IF('2.Census &amp; Reference Benchmarks'!S339 = "", 0, '2.Census &amp; Reference Benchmarks'!S339)</f>
        <v>0</v>
      </c>
      <c r="R339" s="367">
        <f>IF('2.Census &amp; Reference Benchmarks'!Q339="FT",IF(OR(G339 &lt;= DATEVALUE("3/1/2020"), G339 = ""),177.14,( (IF(OR(I339 = "", I339 &gt; DATEVALUE("3/31/2020")), DATEVALUE("3/31/2020"),I339) -G339)/ 31) *177.14),IF('2.Census &amp; Reference Benchmarks'!R339="",0,'2.Census &amp; Reference Benchmarks'!R339))</f>
        <v>0</v>
      </c>
      <c r="S339" s="488" t="str">
        <f>IFERROR(IF(AND( I339 &lt; '1. Summary for SBA'!$J$7,'1. Summary for SBA'!$J$7 &lt;&gt; ""),0,IF(K339 = "Yes", 0,IF(OR(R339= "", R339 + P339+N339 = 0),"",(M339+O339+Q339)/(R339+P339+N339)))),0)</f>
        <v/>
      </c>
      <c r="T339" s="488" t="str">
        <f t="shared" si="30"/>
        <v/>
      </c>
      <c r="U339" s="488" t="str">
        <f>IF(T339 = "", "",SUM('3.Weekly Hours &amp; Wage Activity'!AI339:BF339))</f>
        <v/>
      </c>
      <c r="V339" s="489" t="str">
        <f>IF(U339 = "", "",SUM(IF(COUNTIF('3.Weekly Hours &amp; Wage Activity'!J339:Q339, "&lt;&gt;FT") = 0, COLUMNS('3.Weekly Hours &amp; Wage Activity'!J339:AG339) * 40, '3.Weekly Hours &amp; Wage Activity'!J339:AG339)))</f>
        <v/>
      </c>
      <c r="W339" s="490" t="str">
        <f t="shared" si="31"/>
        <v/>
      </c>
      <c r="X339" s="553" t="str">
        <f t="shared" si="33"/>
        <v/>
      </c>
      <c r="Y339" s="491" t="str">
        <f t="shared" si="34"/>
        <v/>
      </c>
      <c r="Z339" s="490">
        <f t="shared" si="32"/>
        <v>0</v>
      </c>
      <c r="AA339" s="377">
        <f t="shared" si="35"/>
        <v>0</v>
      </c>
    </row>
    <row r="340" spans="2:27" x14ac:dyDescent="0.25">
      <c r="B340" s="56">
        <f>IF('3.Weekly Hours &amp; Wage Activity'!B340 &lt;&gt;"", '3.Weekly Hours &amp; Wage Activity'!B340,"")</f>
        <v>0</v>
      </c>
      <c r="C340" s="56">
        <f>IF('3.Weekly Hours &amp; Wage Activity'!C340 &lt;&gt;"", '3.Weekly Hours &amp; Wage Activity'!C340,"")</f>
        <v>0</v>
      </c>
      <c r="D340" s="57" t="str">
        <f>IF('3.Weekly Hours &amp; Wage Activity'!D340 &lt;&gt;"", '3.Weekly Hours &amp; Wage Activity'!D340,"")</f>
        <v/>
      </c>
      <c r="E340" s="56" t="str">
        <f>IF('3.Weekly Hours &amp; Wage Activity'!E340 &lt;&gt;"", '3.Weekly Hours &amp; Wage Activity'!E340,"")</f>
        <v/>
      </c>
      <c r="F340" s="353" t="str">
        <f>IF('3.Weekly Hours &amp; Wage Activity'!F340 &lt;&gt;"", '3.Weekly Hours &amp; Wage Activity'!F340,"")</f>
        <v/>
      </c>
      <c r="G340" s="58" t="str">
        <f>IF('3.Weekly Hours &amp; Wage Activity'!G340 &lt;&gt;"", '3.Weekly Hours &amp; Wage Activity'!G340,"")</f>
        <v/>
      </c>
      <c r="H340" s="58" t="str">
        <f>IF('2.Census &amp; Reference Benchmarks'!H340 = "", "", '2.Census &amp; Reference Benchmarks'!H340)</f>
        <v/>
      </c>
      <c r="I340" s="58" t="str">
        <f>IF('3.Weekly Hours &amp; Wage Activity'!H340 &lt;&gt;"", '3.Weekly Hours &amp; Wage Activity'!H340,"")</f>
        <v/>
      </c>
      <c r="J340" s="374" t="str">
        <f>IF('3.Weekly Hours &amp; Wage Activity'!I340 &lt;&gt;"", '3.Weekly Hours &amp; Wage Activity'!I340,"")</f>
        <v/>
      </c>
      <c r="K340" s="376" t="str">
        <f>IF('7.Safe Harbor Input Data &amp; Calc'!Q342 &lt;&gt; "", '7.Safe Harbor Input Data &amp; Calc'!Q342, "")</f>
        <v>No</v>
      </c>
      <c r="L340" s="59" t="str">
        <f>IF('2.Census &amp; Reference Benchmarks'!T340&lt;&gt; "",'2.Census &amp; Reference Benchmarks'!T340,"")</f>
        <v/>
      </c>
      <c r="M340" s="35">
        <f>IF('2.Census &amp; Reference Benchmarks'!M340 = "", 0,'2.Census &amp; Reference Benchmarks'!M340)</f>
        <v>0</v>
      </c>
      <c r="N340" s="366">
        <f>IF('5. Wage &amp; FTE Reductions'!BC340 = "", 0,'5. Wage &amp; FTE Reductions'!BC340)</f>
        <v>0</v>
      </c>
      <c r="O340" s="35">
        <f>IF('2.Census &amp; Reference Benchmarks'!P340 = "", 0,'2.Census &amp; Reference Benchmarks'!P340)</f>
        <v>0</v>
      </c>
      <c r="P340" s="367">
        <f>IF('5. Wage &amp; FTE Reductions'!BE340 = "", 0, '5. Wage &amp; FTE Reductions'!BE340)</f>
        <v>0</v>
      </c>
      <c r="Q340" s="60">
        <f>IF('2.Census &amp; Reference Benchmarks'!S340 = "", 0, '2.Census &amp; Reference Benchmarks'!S340)</f>
        <v>0</v>
      </c>
      <c r="R340" s="367">
        <f>IF('2.Census &amp; Reference Benchmarks'!Q340="FT",IF(OR(G340 &lt;= DATEVALUE("3/1/2020"), G340 = ""),177.14,( (IF(OR(I340 = "", I340 &gt; DATEVALUE("3/31/2020")), DATEVALUE("3/31/2020"),I340) -G340)/ 31) *177.14),IF('2.Census &amp; Reference Benchmarks'!R340="",0,'2.Census &amp; Reference Benchmarks'!R340))</f>
        <v>0</v>
      </c>
      <c r="S340" s="488" t="str">
        <f>IFERROR(IF(AND( I340 &lt; '1. Summary for SBA'!$J$7,'1. Summary for SBA'!$J$7 &lt;&gt; ""),0,IF(K340 = "Yes", 0,IF(OR(R340= "", R340 + P340+N340 = 0),"",(M340+O340+Q340)/(R340+P340+N340)))),0)</f>
        <v/>
      </c>
      <c r="T340" s="488" t="str">
        <f t="shared" si="30"/>
        <v/>
      </c>
      <c r="U340" s="488" t="str">
        <f>IF(T340 = "", "",SUM('3.Weekly Hours &amp; Wage Activity'!AI340:BF340))</f>
        <v/>
      </c>
      <c r="V340" s="489" t="str">
        <f>IF(U340 = "", "",SUM(IF(COUNTIF('3.Weekly Hours &amp; Wage Activity'!J340:Q340, "&lt;&gt;FT") = 0, COLUMNS('3.Weekly Hours &amp; Wage Activity'!J340:AG340) * 40, '3.Weekly Hours &amp; Wage Activity'!J340:AG340)))</f>
        <v/>
      </c>
      <c r="W340" s="490" t="str">
        <f t="shared" si="31"/>
        <v/>
      </c>
      <c r="X340" s="553" t="str">
        <f t="shared" si="33"/>
        <v/>
      </c>
      <c r="Y340" s="491" t="str">
        <f t="shared" si="34"/>
        <v/>
      </c>
      <c r="Z340" s="490">
        <f t="shared" si="32"/>
        <v>0</v>
      </c>
      <c r="AA340" s="377">
        <f t="shared" si="35"/>
        <v>0</v>
      </c>
    </row>
    <row r="341" spans="2:27" x14ac:dyDescent="0.25">
      <c r="B341" s="56">
        <f>IF('3.Weekly Hours &amp; Wage Activity'!B341 &lt;&gt;"", '3.Weekly Hours &amp; Wage Activity'!B341,"")</f>
        <v>0</v>
      </c>
      <c r="C341" s="56">
        <f>IF('3.Weekly Hours &amp; Wage Activity'!C341 &lt;&gt;"", '3.Weekly Hours &amp; Wage Activity'!C341,"")</f>
        <v>0</v>
      </c>
      <c r="D341" s="57" t="str">
        <f>IF('3.Weekly Hours &amp; Wage Activity'!D341 &lt;&gt;"", '3.Weekly Hours &amp; Wage Activity'!D341,"")</f>
        <v/>
      </c>
      <c r="E341" s="56" t="str">
        <f>IF('3.Weekly Hours &amp; Wage Activity'!E341 &lt;&gt;"", '3.Weekly Hours &amp; Wage Activity'!E341,"")</f>
        <v/>
      </c>
      <c r="F341" s="353" t="str">
        <f>IF('3.Weekly Hours &amp; Wage Activity'!F341 &lt;&gt;"", '3.Weekly Hours &amp; Wage Activity'!F341,"")</f>
        <v/>
      </c>
      <c r="G341" s="58" t="str">
        <f>IF('3.Weekly Hours &amp; Wage Activity'!G341 &lt;&gt;"", '3.Weekly Hours &amp; Wage Activity'!G341,"")</f>
        <v/>
      </c>
      <c r="H341" s="58" t="str">
        <f>IF('2.Census &amp; Reference Benchmarks'!H341 = "", "", '2.Census &amp; Reference Benchmarks'!H341)</f>
        <v/>
      </c>
      <c r="I341" s="58" t="str">
        <f>IF('3.Weekly Hours &amp; Wage Activity'!H341 &lt;&gt;"", '3.Weekly Hours &amp; Wage Activity'!H341,"")</f>
        <v/>
      </c>
      <c r="J341" s="374" t="str">
        <f>IF('3.Weekly Hours &amp; Wage Activity'!I341 &lt;&gt;"", '3.Weekly Hours &amp; Wage Activity'!I341,"")</f>
        <v/>
      </c>
      <c r="K341" s="376" t="str">
        <f>IF('7.Safe Harbor Input Data &amp; Calc'!Q343 &lt;&gt; "", '7.Safe Harbor Input Data &amp; Calc'!Q343, "")</f>
        <v>No</v>
      </c>
      <c r="L341" s="59" t="str">
        <f>IF('2.Census &amp; Reference Benchmarks'!T341&lt;&gt; "",'2.Census &amp; Reference Benchmarks'!T341,"")</f>
        <v/>
      </c>
      <c r="M341" s="35">
        <f>IF('2.Census &amp; Reference Benchmarks'!M341 = "", 0,'2.Census &amp; Reference Benchmarks'!M341)</f>
        <v>0</v>
      </c>
      <c r="N341" s="366">
        <f>IF('5. Wage &amp; FTE Reductions'!BC341 = "", 0,'5. Wage &amp; FTE Reductions'!BC341)</f>
        <v>0</v>
      </c>
      <c r="O341" s="35">
        <f>IF('2.Census &amp; Reference Benchmarks'!P341 = "", 0,'2.Census &amp; Reference Benchmarks'!P341)</f>
        <v>0</v>
      </c>
      <c r="P341" s="367">
        <f>IF('5. Wage &amp; FTE Reductions'!BE341 = "", 0, '5. Wage &amp; FTE Reductions'!BE341)</f>
        <v>0</v>
      </c>
      <c r="Q341" s="60">
        <f>IF('2.Census &amp; Reference Benchmarks'!S341 = "", 0, '2.Census &amp; Reference Benchmarks'!S341)</f>
        <v>0</v>
      </c>
      <c r="R341" s="367">
        <f>IF('2.Census &amp; Reference Benchmarks'!Q341="FT",IF(OR(G341 &lt;= DATEVALUE("3/1/2020"), G341 = ""),177.14,( (IF(OR(I341 = "", I341 &gt; DATEVALUE("3/31/2020")), DATEVALUE("3/31/2020"),I341) -G341)/ 31) *177.14),IF('2.Census &amp; Reference Benchmarks'!R341="",0,'2.Census &amp; Reference Benchmarks'!R341))</f>
        <v>0</v>
      </c>
      <c r="S341" s="488" t="str">
        <f>IFERROR(IF(AND( I341 &lt; '1. Summary for SBA'!$J$7,'1. Summary for SBA'!$J$7 &lt;&gt; ""),0,IF(K341 = "Yes", 0,IF(OR(R341= "", R341 + P341+N341 = 0),"",(M341+O341+Q341)/(R341+P341+N341)))),0)</f>
        <v/>
      </c>
      <c r="T341" s="488" t="str">
        <f t="shared" si="30"/>
        <v/>
      </c>
      <c r="U341" s="488" t="str">
        <f>IF(T341 = "", "",SUM('3.Weekly Hours &amp; Wage Activity'!AI341:BF341))</f>
        <v/>
      </c>
      <c r="V341" s="489" t="str">
        <f>IF(U341 = "", "",SUM(IF(COUNTIF('3.Weekly Hours &amp; Wage Activity'!J341:Q341, "&lt;&gt;FT") = 0, COLUMNS('3.Weekly Hours &amp; Wage Activity'!J341:AG341) * 40, '3.Weekly Hours &amp; Wage Activity'!J341:AG341)))</f>
        <v/>
      </c>
      <c r="W341" s="490" t="str">
        <f t="shared" si="31"/>
        <v/>
      </c>
      <c r="X341" s="553" t="str">
        <f t="shared" si="33"/>
        <v/>
      </c>
      <c r="Y341" s="491" t="str">
        <f t="shared" si="34"/>
        <v/>
      </c>
      <c r="Z341" s="490">
        <f t="shared" si="32"/>
        <v>0</v>
      </c>
      <c r="AA341" s="377">
        <f t="shared" si="35"/>
        <v>0</v>
      </c>
    </row>
    <row r="342" spans="2:27" x14ac:dyDescent="0.25">
      <c r="B342" s="56">
        <f>IF('3.Weekly Hours &amp; Wage Activity'!B342 &lt;&gt;"", '3.Weekly Hours &amp; Wage Activity'!B342,"")</f>
        <v>0</v>
      </c>
      <c r="C342" s="56">
        <f>IF('3.Weekly Hours &amp; Wage Activity'!C342 &lt;&gt;"", '3.Weekly Hours &amp; Wage Activity'!C342,"")</f>
        <v>0</v>
      </c>
      <c r="D342" s="57" t="str">
        <f>IF('3.Weekly Hours &amp; Wage Activity'!D342 &lt;&gt;"", '3.Weekly Hours &amp; Wage Activity'!D342,"")</f>
        <v/>
      </c>
      <c r="E342" s="56" t="str">
        <f>IF('3.Weekly Hours &amp; Wage Activity'!E342 &lt;&gt;"", '3.Weekly Hours &amp; Wage Activity'!E342,"")</f>
        <v/>
      </c>
      <c r="F342" s="353" t="str">
        <f>IF('3.Weekly Hours &amp; Wage Activity'!F342 &lt;&gt;"", '3.Weekly Hours &amp; Wage Activity'!F342,"")</f>
        <v/>
      </c>
      <c r="G342" s="58" t="str">
        <f>IF('3.Weekly Hours &amp; Wage Activity'!G342 &lt;&gt;"", '3.Weekly Hours &amp; Wage Activity'!G342,"")</f>
        <v/>
      </c>
      <c r="H342" s="58" t="str">
        <f>IF('2.Census &amp; Reference Benchmarks'!H342 = "", "", '2.Census &amp; Reference Benchmarks'!H342)</f>
        <v/>
      </c>
      <c r="I342" s="58" t="str">
        <f>IF('3.Weekly Hours &amp; Wage Activity'!H342 &lt;&gt;"", '3.Weekly Hours &amp; Wage Activity'!H342,"")</f>
        <v/>
      </c>
      <c r="J342" s="374" t="str">
        <f>IF('3.Weekly Hours &amp; Wage Activity'!I342 &lt;&gt;"", '3.Weekly Hours &amp; Wage Activity'!I342,"")</f>
        <v/>
      </c>
      <c r="K342" s="376" t="str">
        <f>IF('7.Safe Harbor Input Data &amp; Calc'!Q344 &lt;&gt; "", '7.Safe Harbor Input Data &amp; Calc'!Q344, "")</f>
        <v>No</v>
      </c>
      <c r="L342" s="59" t="str">
        <f>IF('2.Census &amp; Reference Benchmarks'!T342&lt;&gt; "",'2.Census &amp; Reference Benchmarks'!T342,"")</f>
        <v/>
      </c>
      <c r="M342" s="35">
        <f>IF('2.Census &amp; Reference Benchmarks'!M342 = "", 0,'2.Census &amp; Reference Benchmarks'!M342)</f>
        <v>0</v>
      </c>
      <c r="N342" s="366">
        <f>IF('5. Wage &amp; FTE Reductions'!BC342 = "", 0,'5. Wage &amp; FTE Reductions'!BC342)</f>
        <v>0</v>
      </c>
      <c r="O342" s="35">
        <f>IF('2.Census &amp; Reference Benchmarks'!P342 = "", 0,'2.Census &amp; Reference Benchmarks'!P342)</f>
        <v>0</v>
      </c>
      <c r="P342" s="367">
        <f>IF('5. Wage &amp; FTE Reductions'!BE342 = "", 0, '5. Wage &amp; FTE Reductions'!BE342)</f>
        <v>0</v>
      </c>
      <c r="Q342" s="60">
        <f>IF('2.Census &amp; Reference Benchmarks'!S342 = "", 0, '2.Census &amp; Reference Benchmarks'!S342)</f>
        <v>0</v>
      </c>
      <c r="R342" s="367">
        <f>IF('2.Census &amp; Reference Benchmarks'!Q342="FT",IF(OR(G342 &lt;= DATEVALUE("3/1/2020"), G342 = ""),177.14,( (IF(OR(I342 = "", I342 &gt; DATEVALUE("3/31/2020")), DATEVALUE("3/31/2020"),I342) -G342)/ 31) *177.14),IF('2.Census &amp; Reference Benchmarks'!R342="",0,'2.Census &amp; Reference Benchmarks'!R342))</f>
        <v>0</v>
      </c>
      <c r="S342" s="488" t="str">
        <f>IFERROR(IF(AND( I342 &lt; '1. Summary for SBA'!$J$7,'1. Summary for SBA'!$J$7 &lt;&gt; ""),0,IF(K342 = "Yes", 0,IF(OR(R342= "", R342 + P342+N342 = 0),"",(M342+O342+Q342)/(R342+P342+N342)))),0)</f>
        <v/>
      </c>
      <c r="T342" s="488" t="str">
        <f t="shared" si="30"/>
        <v/>
      </c>
      <c r="U342" s="488" t="str">
        <f>IF(T342 = "", "",SUM('3.Weekly Hours &amp; Wage Activity'!AI342:BF342))</f>
        <v/>
      </c>
      <c r="V342" s="489" t="str">
        <f>IF(U342 = "", "",SUM(IF(COUNTIF('3.Weekly Hours &amp; Wage Activity'!J342:Q342, "&lt;&gt;FT") = 0, COLUMNS('3.Weekly Hours &amp; Wage Activity'!J342:AG342) * 40, '3.Weekly Hours &amp; Wage Activity'!J342:AG342)))</f>
        <v/>
      </c>
      <c r="W342" s="490" t="str">
        <f t="shared" si="31"/>
        <v/>
      </c>
      <c r="X342" s="553" t="str">
        <f t="shared" si="33"/>
        <v/>
      </c>
      <c r="Y342" s="491" t="str">
        <f t="shared" si="34"/>
        <v/>
      </c>
      <c r="Z342" s="490">
        <f t="shared" si="32"/>
        <v>0</v>
      </c>
      <c r="AA342" s="377">
        <f t="shared" si="35"/>
        <v>0</v>
      </c>
    </row>
    <row r="343" spans="2:27" x14ac:dyDescent="0.25">
      <c r="B343" s="56">
        <f>IF('3.Weekly Hours &amp; Wage Activity'!B343 &lt;&gt;"", '3.Weekly Hours &amp; Wage Activity'!B343,"")</f>
        <v>0</v>
      </c>
      <c r="C343" s="56">
        <f>IF('3.Weekly Hours &amp; Wage Activity'!C343 &lt;&gt;"", '3.Weekly Hours &amp; Wage Activity'!C343,"")</f>
        <v>0</v>
      </c>
      <c r="D343" s="57" t="str">
        <f>IF('3.Weekly Hours &amp; Wage Activity'!D343 &lt;&gt;"", '3.Weekly Hours &amp; Wage Activity'!D343,"")</f>
        <v/>
      </c>
      <c r="E343" s="56" t="str">
        <f>IF('3.Weekly Hours &amp; Wage Activity'!E343 &lt;&gt;"", '3.Weekly Hours &amp; Wage Activity'!E343,"")</f>
        <v/>
      </c>
      <c r="F343" s="353" t="str">
        <f>IF('3.Weekly Hours &amp; Wage Activity'!F343 &lt;&gt;"", '3.Weekly Hours &amp; Wage Activity'!F343,"")</f>
        <v/>
      </c>
      <c r="G343" s="58" t="str">
        <f>IF('3.Weekly Hours &amp; Wage Activity'!G343 &lt;&gt;"", '3.Weekly Hours &amp; Wage Activity'!G343,"")</f>
        <v/>
      </c>
      <c r="H343" s="58" t="str">
        <f>IF('2.Census &amp; Reference Benchmarks'!H343 = "", "", '2.Census &amp; Reference Benchmarks'!H343)</f>
        <v/>
      </c>
      <c r="I343" s="58" t="str">
        <f>IF('3.Weekly Hours &amp; Wage Activity'!H343 &lt;&gt;"", '3.Weekly Hours &amp; Wage Activity'!H343,"")</f>
        <v/>
      </c>
      <c r="J343" s="374" t="str">
        <f>IF('3.Weekly Hours &amp; Wage Activity'!I343 &lt;&gt;"", '3.Weekly Hours &amp; Wage Activity'!I343,"")</f>
        <v/>
      </c>
      <c r="K343" s="376" t="str">
        <f>IF('7.Safe Harbor Input Data &amp; Calc'!Q345 &lt;&gt; "", '7.Safe Harbor Input Data &amp; Calc'!Q345, "")</f>
        <v>No</v>
      </c>
      <c r="L343" s="59" t="str">
        <f>IF('2.Census &amp; Reference Benchmarks'!T343&lt;&gt; "",'2.Census &amp; Reference Benchmarks'!T343,"")</f>
        <v/>
      </c>
      <c r="M343" s="35">
        <f>IF('2.Census &amp; Reference Benchmarks'!M343 = "", 0,'2.Census &amp; Reference Benchmarks'!M343)</f>
        <v>0</v>
      </c>
      <c r="N343" s="366">
        <f>IF('5. Wage &amp; FTE Reductions'!BC343 = "", 0,'5. Wage &amp; FTE Reductions'!BC343)</f>
        <v>0</v>
      </c>
      <c r="O343" s="35">
        <f>IF('2.Census &amp; Reference Benchmarks'!P343 = "", 0,'2.Census &amp; Reference Benchmarks'!P343)</f>
        <v>0</v>
      </c>
      <c r="P343" s="367">
        <f>IF('5. Wage &amp; FTE Reductions'!BE343 = "", 0, '5. Wage &amp; FTE Reductions'!BE343)</f>
        <v>0</v>
      </c>
      <c r="Q343" s="60">
        <f>IF('2.Census &amp; Reference Benchmarks'!S343 = "", 0, '2.Census &amp; Reference Benchmarks'!S343)</f>
        <v>0</v>
      </c>
      <c r="R343" s="367">
        <f>IF('2.Census &amp; Reference Benchmarks'!Q343="FT",IF(OR(G343 &lt;= DATEVALUE("3/1/2020"), G343 = ""),177.14,( (IF(OR(I343 = "", I343 &gt; DATEVALUE("3/31/2020")), DATEVALUE("3/31/2020"),I343) -G343)/ 31) *177.14),IF('2.Census &amp; Reference Benchmarks'!R343="",0,'2.Census &amp; Reference Benchmarks'!R343))</f>
        <v>0</v>
      </c>
      <c r="S343" s="488" t="str">
        <f>IFERROR(IF(AND( I343 &lt; '1. Summary for SBA'!$J$7,'1. Summary for SBA'!$J$7 &lt;&gt; ""),0,IF(K343 = "Yes", 0,IF(OR(R343= "", R343 + P343+N343 = 0),"",(M343+O343+Q343)/(R343+P343+N343)))),0)</f>
        <v/>
      </c>
      <c r="T343" s="488" t="str">
        <f t="shared" si="30"/>
        <v/>
      </c>
      <c r="U343" s="488" t="str">
        <f>IF(T343 = "", "",SUM('3.Weekly Hours &amp; Wage Activity'!AI343:BF343))</f>
        <v/>
      </c>
      <c r="V343" s="489" t="str">
        <f>IF(U343 = "", "",SUM(IF(COUNTIF('3.Weekly Hours &amp; Wage Activity'!J343:Q343, "&lt;&gt;FT") = 0, COLUMNS('3.Weekly Hours &amp; Wage Activity'!J343:AG343) * 40, '3.Weekly Hours &amp; Wage Activity'!J343:AG343)))</f>
        <v/>
      </c>
      <c r="W343" s="490" t="str">
        <f t="shared" si="31"/>
        <v/>
      </c>
      <c r="X343" s="553" t="str">
        <f t="shared" si="33"/>
        <v/>
      </c>
      <c r="Y343" s="491" t="str">
        <f t="shared" si="34"/>
        <v/>
      </c>
      <c r="Z343" s="490">
        <f t="shared" si="32"/>
        <v>0</v>
      </c>
      <c r="AA343" s="377">
        <f t="shared" si="35"/>
        <v>0</v>
      </c>
    </row>
    <row r="344" spans="2:27" x14ac:dyDescent="0.25">
      <c r="B344" s="56">
        <f>IF('3.Weekly Hours &amp; Wage Activity'!B344 &lt;&gt;"", '3.Weekly Hours &amp; Wage Activity'!B344,"")</f>
        <v>0</v>
      </c>
      <c r="C344" s="56">
        <f>IF('3.Weekly Hours &amp; Wage Activity'!C344 &lt;&gt;"", '3.Weekly Hours &amp; Wage Activity'!C344,"")</f>
        <v>0</v>
      </c>
      <c r="D344" s="57" t="str">
        <f>IF('3.Weekly Hours &amp; Wage Activity'!D344 &lt;&gt;"", '3.Weekly Hours &amp; Wage Activity'!D344,"")</f>
        <v/>
      </c>
      <c r="E344" s="56" t="str">
        <f>IF('3.Weekly Hours &amp; Wage Activity'!E344 &lt;&gt;"", '3.Weekly Hours &amp; Wage Activity'!E344,"")</f>
        <v/>
      </c>
      <c r="F344" s="353" t="str">
        <f>IF('3.Weekly Hours &amp; Wage Activity'!F344 &lt;&gt;"", '3.Weekly Hours &amp; Wage Activity'!F344,"")</f>
        <v/>
      </c>
      <c r="G344" s="58" t="str">
        <f>IF('3.Weekly Hours &amp; Wage Activity'!G344 &lt;&gt;"", '3.Weekly Hours &amp; Wage Activity'!G344,"")</f>
        <v/>
      </c>
      <c r="H344" s="58" t="str">
        <f>IF('2.Census &amp; Reference Benchmarks'!H344 = "", "", '2.Census &amp; Reference Benchmarks'!H344)</f>
        <v/>
      </c>
      <c r="I344" s="58" t="str">
        <f>IF('3.Weekly Hours &amp; Wage Activity'!H344 &lt;&gt;"", '3.Weekly Hours &amp; Wage Activity'!H344,"")</f>
        <v/>
      </c>
      <c r="J344" s="374" t="str">
        <f>IF('3.Weekly Hours &amp; Wage Activity'!I344 &lt;&gt;"", '3.Weekly Hours &amp; Wage Activity'!I344,"")</f>
        <v/>
      </c>
      <c r="K344" s="376" t="str">
        <f>IF('7.Safe Harbor Input Data &amp; Calc'!Q346 &lt;&gt; "", '7.Safe Harbor Input Data &amp; Calc'!Q346, "")</f>
        <v>No</v>
      </c>
      <c r="L344" s="59" t="str">
        <f>IF('2.Census &amp; Reference Benchmarks'!T344&lt;&gt; "",'2.Census &amp; Reference Benchmarks'!T344,"")</f>
        <v/>
      </c>
      <c r="M344" s="35">
        <f>IF('2.Census &amp; Reference Benchmarks'!M344 = "", 0,'2.Census &amp; Reference Benchmarks'!M344)</f>
        <v>0</v>
      </c>
      <c r="N344" s="366">
        <f>IF('5. Wage &amp; FTE Reductions'!BC344 = "", 0,'5. Wage &amp; FTE Reductions'!BC344)</f>
        <v>0</v>
      </c>
      <c r="O344" s="35">
        <f>IF('2.Census &amp; Reference Benchmarks'!P344 = "", 0,'2.Census &amp; Reference Benchmarks'!P344)</f>
        <v>0</v>
      </c>
      <c r="P344" s="367">
        <f>IF('5. Wage &amp; FTE Reductions'!BE344 = "", 0, '5. Wage &amp; FTE Reductions'!BE344)</f>
        <v>0</v>
      </c>
      <c r="Q344" s="60">
        <f>IF('2.Census &amp; Reference Benchmarks'!S344 = "", 0, '2.Census &amp; Reference Benchmarks'!S344)</f>
        <v>0</v>
      </c>
      <c r="R344" s="367">
        <f>IF('2.Census &amp; Reference Benchmarks'!Q344="FT",IF(OR(G344 &lt;= DATEVALUE("3/1/2020"), G344 = ""),177.14,( (IF(OR(I344 = "", I344 &gt; DATEVALUE("3/31/2020")), DATEVALUE("3/31/2020"),I344) -G344)/ 31) *177.14),IF('2.Census &amp; Reference Benchmarks'!R344="",0,'2.Census &amp; Reference Benchmarks'!R344))</f>
        <v>0</v>
      </c>
      <c r="S344" s="488" t="str">
        <f>IFERROR(IF(AND( I344 &lt; '1. Summary for SBA'!$J$7,'1. Summary for SBA'!$J$7 &lt;&gt; ""),0,IF(K344 = "Yes", 0,IF(OR(R344= "", R344 + P344+N344 = 0),"",(M344+O344+Q344)/(R344+P344+N344)))),0)</f>
        <v/>
      </c>
      <c r="T344" s="488" t="str">
        <f t="shared" si="30"/>
        <v/>
      </c>
      <c r="U344" s="488" t="str">
        <f>IF(T344 = "", "",SUM('3.Weekly Hours &amp; Wage Activity'!AI344:BF344))</f>
        <v/>
      </c>
      <c r="V344" s="489" t="str">
        <f>IF(U344 = "", "",SUM(IF(COUNTIF('3.Weekly Hours &amp; Wage Activity'!J344:Q344, "&lt;&gt;FT") = 0, COLUMNS('3.Weekly Hours &amp; Wage Activity'!J344:AG344) * 40, '3.Weekly Hours &amp; Wage Activity'!J344:AG344)))</f>
        <v/>
      </c>
      <c r="W344" s="490" t="str">
        <f t="shared" si="31"/>
        <v/>
      </c>
      <c r="X344" s="553" t="str">
        <f t="shared" si="33"/>
        <v/>
      </c>
      <c r="Y344" s="491" t="str">
        <f t="shared" si="34"/>
        <v/>
      </c>
      <c r="Z344" s="490">
        <f t="shared" si="32"/>
        <v>0</v>
      </c>
      <c r="AA344" s="377">
        <f t="shared" si="35"/>
        <v>0</v>
      </c>
    </row>
    <row r="345" spans="2:27" x14ac:dyDescent="0.25">
      <c r="B345" s="56">
        <f>IF('3.Weekly Hours &amp; Wage Activity'!B345 &lt;&gt;"", '3.Weekly Hours &amp; Wage Activity'!B345,"")</f>
        <v>0</v>
      </c>
      <c r="C345" s="56">
        <f>IF('3.Weekly Hours &amp; Wage Activity'!C345 &lt;&gt;"", '3.Weekly Hours &amp; Wage Activity'!C345,"")</f>
        <v>0</v>
      </c>
      <c r="D345" s="57" t="str">
        <f>IF('3.Weekly Hours &amp; Wage Activity'!D345 &lt;&gt;"", '3.Weekly Hours &amp; Wage Activity'!D345,"")</f>
        <v/>
      </c>
      <c r="E345" s="56" t="str">
        <f>IF('3.Weekly Hours &amp; Wage Activity'!E345 &lt;&gt;"", '3.Weekly Hours &amp; Wage Activity'!E345,"")</f>
        <v/>
      </c>
      <c r="F345" s="353" t="str">
        <f>IF('3.Weekly Hours &amp; Wage Activity'!F345 &lt;&gt;"", '3.Weekly Hours &amp; Wage Activity'!F345,"")</f>
        <v/>
      </c>
      <c r="G345" s="58" t="str">
        <f>IF('3.Weekly Hours &amp; Wage Activity'!G345 &lt;&gt;"", '3.Weekly Hours &amp; Wage Activity'!G345,"")</f>
        <v/>
      </c>
      <c r="H345" s="58" t="str">
        <f>IF('2.Census &amp; Reference Benchmarks'!H345 = "", "", '2.Census &amp; Reference Benchmarks'!H345)</f>
        <v/>
      </c>
      <c r="I345" s="58" t="str">
        <f>IF('3.Weekly Hours &amp; Wage Activity'!H345 &lt;&gt;"", '3.Weekly Hours &amp; Wage Activity'!H345,"")</f>
        <v/>
      </c>
      <c r="J345" s="374" t="str">
        <f>IF('3.Weekly Hours &amp; Wage Activity'!I345 &lt;&gt;"", '3.Weekly Hours &amp; Wage Activity'!I345,"")</f>
        <v/>
      </c>
      <c r="K345" s="376" t="str">
        <f>IF('7.Safe Harbor Input Data &amp; Calc'!Q347 &lt;&gt; "", '7.Safe Harbor Input Data &amp; Calc'!Q347, "")</f>
        <v>No</v>
      </c>
      <c r="L345" s="59" t="str">
        <f>IF('2.Census &amp; Reference Benchmarks'!T345&lt;&gt; "",'2.Census &amp; Reference Benchmarks'!T345,"")</f>
        <v/>
      </c>
      <c r="M345" s="35">
        <f>IF('2.Census &amp; Reference Benchmarks'!M345 = "", 0,'2.Census &amp; Reference Benchmarks'!M345)</f>
        <v>0</v>
      </c>
      <c r="N345" s="366">
        <f>IF('5. Wage &amp; FTE Reductions'!BC345 = "", 0,'5. Wage &amp; FTE Reductions'!BC345)</f>
        <v>0</v>
      </c>
      <c r="O345" s="35">
        <f>IF('2.Census &amp; Reference Benchmarks'!P345 = "", 0,'2.Census &amp; Reference Benchmarks'!P345)</f>
        <v>0</v>
      </c>
      <c r="P345" s="367">
        <f>IF('5. Wage &amp; FTE Reductions'!BE345 = "", 0, '5. Wage &amp; FTE Reductions'!BE345)</f>
        <v>0</v>
      </c>
      <c r="Q345" s="60">
        <f>IF('2.Census &amp; Reference Benchmarks'!S345 = "", 0, '2.Census &amp; Reference Benchmarks'!S345)</f>
        <v>0</v>
      </c>
      <c r="R345" s="367">
        <f>IF('2.Census &amp; Reference Benchmarks'!Q345="FT",IF(OR(G345 &lt;= DATEVALUE("3/1/2020"), G345 = ""),177.14,( (IF(OR(I345 = "", I345 &gt; DATEVALUE("3/31/2020")), DATEVALUE("3/31/2020"),I345) -G345)/ 31) *177.14),IF('2.Census &amp; Reference Benchmarks'!R345="",0,'2.Census &amp; Reference Benchmarks'!R345))</f>
        <v>0</v>
      </c>
      <c r="S345" s="488" t="str">
        <f>IFERROR(IF(AND( I345 &lt; '1. Summary for SBA'!$J$7,'1. Summary for SBA'!$J$7 &lt;&gt; ""),0,IF(K345 = "Yes", 0,IF(OR(R345= "", R345 + P345+N345 = 0),"",(M345+O345+Q345)/(R345+P345+N345)))),0)</f>
        <v/>
      </c>
      <c r="T345" s="488" t="str">
        <f t="shared" si="30"/>
        <v/>
      </c>
      <c r="U345" s="488" t="str">
        <f>IF(T345 = "", "",SUM('3.Weekly Hours &amp; Wage Activity'!AI345:BF345))</f>
        <v/>
      </c>
      <c r="V345" s="489" t="str">
        <f>IF(U345 = "", "",SUM(IF(COUNTIF('3.Weekly Hours &amp; Wage Activity'!J345:Q345, "&lt;&gt;FT") = 0, COLUMNS('3.Weekly Hours &amp; Wage Activity'!J345:AG345) * 40, '3.Weekly Hours &amp; Wage Activity'!J345:AG345)))</f>
        <v/>
      </c>
      <c r="W345" s="490" t="str">
        <f t="shared" si="31"/>
        <v/>
      </c>
      <c r="X345" s="553" t="str">
        <f t="shared" si="33"/>
        <v/>
      </c>
      <c r="Y345" s="491" t="str">
        <f t="shared" si="34"/>
        <v/>
      </c>
      <c r="Z345" s="490">
        <f t="shared" si="32"/>
        <v>0</v>
      </c>
      <c r="AA345" s="377">
        <f t="shared" si="35"/>
        <v>0</v>
      </c>
    </row>
    <row r="346" spans="2:27" x14ac:dyDescent="0.25">
      <c r="B346" s="56">
        <f>IF('3.Weekly Hours &amp; Wage Activity'!B346 &lt;&gt;"", '3.Weekly Hours &amp; Wage Activity'!B346,"")</f>
        <v>0</v>
      </c>
      <c r="C346" s="56">
        <f>IF('3.Weekly Hours &amp; Wage Activity'!C346 &lt;&gt;"", '3.Weekly Hours &amp; Wage Activity'!C346,"")</f>
        <v>0</v>
      </c>
      <c r="D346" s="57" t="str">
        <f>IF('3.Weekly Hours &amp; Wage Activity'!D346 &lt;&gt;"", '3.Weekly Hours &amp; Wage Activity'!D346,"")</f>
        <v/>
      </c>
      <c r="E346" s="56" t="str">
        <f>IF('3.Weekly Hours &amp; Wage Activity'!E346 &lt;&gt;"", '3.Weekly Hours &amp; Wage Activity'!E346,"")</f>
        <v/>
      </c>
      <c r="F346" s="353" t="str">
        <f>IF('3.Weekly Hours &amp; Wage Activity'!F346 &lt;&gt;"", '3.Weekly Hours &amp; Wage Activity'!F346,"")</f>
        <v/>
      </c>
      <c r="G346" s="58" t="str">
        <f>IF('3.Weekly Hours &amp; Wage Activity'!G346 &lt;&gt;"", '3.Weekly Hours &amp; Wage Activity'!G346,"")</f>
        <v/>
      </c>
      <c r="H346" s="58" t="str">
        <f>IF('2.Census &amp; Reference Benchmarks'!H346 = "", "", '2.Census &amp; Reference Benchmarks'!H346)</f>
        <v/>
      </c>
      <c r="I346" s="58" t="str">
        <f>IF('3.Weekly Hours &amp; Wage Activity'!H346 &lt;&gt;"", '3.Weekly Hours &amp; Wage Activity'!H346,"")</f>
        <v/>
      </c>
      <c r="J346" s="374" t="str">
        <f>IF('3.Weekly Hours &amp; Wage Activity'!I346 &lt;&gt;"", '3.Weekly Hours &amp; Wage Activity'!I346,"")</f>
        <v/>
      </c>
      <c r="K346" s="376" t="str">
        <f>IF('7.Safe Harbor Input Data &amp; Calc'!Q348 &lt;&gt; "", '7.Safe Harbor Input Data &amp; Calc'!Q348, "")</f>
        <v>No</v>
      </c>
      <c r="L346" s="59" t="str">
        <f>IF('2.Census &amp; Reference Benchmarks'!T346&lt;&gt; "",'2.Census &amp; Reference Benchmarks'!T346,"")</f>
        <v/>
      </c>
      <c r="M346" s="35">
        <f>IF('2.Census &amp; Reference Benchmarks'!M346 = "", 0,'2.Census &amp; Reference Benchmarks'!M346)</f>
        <v>0</v>
      </c>
      <c r="N346" s="366">
        <f>IF('5. Wage &amp; FTE Reductions'!BC346 = "", 0,'5. Wage &amp; FTE Reductions'!BC346)</f>
        <v>0</v>
      </c>
      <c r="O346" s="35">
        <f>IF('2.Census &amp; Reference Benchmarks'!P346 = "", 0,'2.Census &amp; Reference Benchmarks'!P346)</f>
        <v>0</v>
      </c>
      <c r="P346" s="367">
        <f>IF('5. Wage &amp; FTE Reductions'!BE346 = "", 0, '5. Wage &amp; FTE Reductions'!BE346)</f>
        <v>0</v>
      </c>
      <c r="Q346" s="60">
        <f>IF('2.Census &amp; Reference Benchmarks'!S346 = "", 0, '2.Census &amp; Reference Benchmarks'!S346)</f>
        <v>0</v>
      </c>
      <c r="R346" s="367">
        <f>IF('2.Census &amp; Reference Benchmarks'!Q346="FT",IF(OR(G346 &lt;= DATEVALUE("3/1/2020"), G346 = ""),177.14,( (IF(OR(I346 = "", I346 &gt; DATEVALUE("3/31/2020")), DATEVALUE("3/31/2020"),I346) -G346)/ 31) *177.14),IF('2.Census &amp; Reference Benchmarks'!R346="",0,'2.Census &amp; Reference Benchmarks'!R346))</f>
        <v>0</v>
      </c>
      <c r="S346" s="488" t="str">
        <f>IFERROR(IF(AND( I346 &lt; '1. Summary for SBA'!$J$7,'1. Summary for SBA'!$J$7 &lt;&gt; ""),0,IF(K346 = "Yes", 0,IF(OR(R346= "", R346 + P346+N346 = 0),"",(M346+O346+Q346)/(R346+P346+N346)))),0)</f>
        <v/>
      </c>
      <c r="T346" s="488" t="str">
        <f t="shared" si="30"/>
        <v/>
      </c>
      <c r="U346" s="488" t="str">
        <f>IF(T346 = "", "",SUM('3.Weekly Hours &amp; Wage Activity'!AI346:BF346))</f>
        <v/>
      </c>
      <c r="V346" s="489" t="str">
        <f>IF(U346 = "", "",SUM(IF(COUNTIF('3.Weekly Hours &amp; Wage Activity'!J346:Q346, "&lt;&gt;FT") = 0, COLUMNS('3.Weekly Hours &amp; Wage Activity'!J346:AG346) * 40, '3.Weekly Hours &amp; Wage Activity'!J346:AG346)))</f>
        <v/>
      </c>
      <c r="W346" s="490" t="str">
        <f t="shared" si="31"/>
        <v/>
      </c>
      <c r="X346" s="553" t="str">
        <f t="shared" si="33"/>
        <v/>
      </c>
      <c r="Y346" s="491" t="str">
        <f t="shared" si="34"/>
        <v/>
      </c>
      <c r="Z346" s="490">
        <f t="shared" si="32"/>
        <v>0</v>
      </c>
      <c r="AA346" s="377">
        <f t="shared" si="35"/>
        <v>0</v>
      </c>
    </row>
    <row r="347" spans="2:27" x14ac:dyDescent="0.25">
      <c r="B347" s="56">
        <f>IF('3.Weekly Hours &amp; Wage Activity'!B347 &lt;&gt;"", '3.Weekly Hours &amp; Wage Activity'!B347,"")</f>
        <v>0</v>
      </c>
      <c r="C347" s="56">
        <f>IF('3.Weekly Hours &amp; Wage Activity'!C347 &lt;&gt;"", '3.Weekly Hours &amp; Wage Activity'!C347,"")</f>
        <v>0</v>
      </c>
      <c r="D347" s="57" t="str">
        <f>IF('3.Weekly Hours &amp; Wage Activity'!D347 &lt;&gt;"", '3.Weekly Hours &amp; Wage Activity'!D347,"")</f>
        <v/>
      </c>
      <c r="E347" s="56" t="str">
        <f>IF('3.Weekly Hours &amp; Wage Activity'!E347 &lt;&gt;"", '3.Weekly Hours &amp; Wage Activity'!E347,"")</f>
        <v/>
      </c>
      <c r="F347" s="353" t="str">
        <f>IF('3.Weekly Hours &amp; Wage Activity'!F347 &lt;&gt;"", '3.Weekly Hours &amp; Wage Activity'!F347,"")</f>
        <v/>
      </c>
      <c r="G347" s="58" t="str">
        <f>IF('3.Weekly Hours &amp; Wage Activity'!G347 &lt;&gt;"", '3.Weekly Hours &amp; Wage Activity'!G347,"")</f>
        <v/>
      </c>
      <c r="H347" s="58" t="str">
        <f>IF('2.Census &amp; Reference Benchmarks'!H347 = "", "", '2.Census &amp; Reference Benchmarks'!H347)</f>
        <v/>
      </c>
      <c r="I347" s="58" t="str">
        <f>IF('3.Weekly Hours &amp; Wage Activity'!H347 &lt;&gt;"", '3.Weekly Hours &amp; Wage Activity'!H347,"")</f>
        <v/>
      </c>
      <c r="J347" s="374" t="str">
        <f>IF('3.Weekly Hours &amp; Wage Activity'!I347 &lt;&gt;"", '3.Weekly Hours &amp; Wage Activity'!I347,"")</f>
        <v/>
      </c>
      <c r="K347" s="376" t="str">
        <f>IF('7.Safe Harbor Input Data &amp; Calc'!Q349 &lt;&gt; "", '7.Safe Harbor Input Data &amp; Calc'!Q349, "")</f>
        <v>No</v>
      </c>
      <c r="L347" s="59" t="str">
        <f>IF('2.Census &amp; Reference Benchmarks'!T347&lt;&gt; "",'2.Census &amp; Reference Benchmarks'!T347,"")</f>
        <v/>
      </c>
      <c r="M347" s="35">
        <f>IF('2.Census &amp; Reference Benchmarks'!M347 = "", 0,'2.Census &amp; Reference Benchmarks'!M347)</f>
        <v>0</v>
      </c>
      <c r="N347" s="366">
        <f>IF('5. Wage &amp; FTE Reductions'!BC347 = "", 0,'5. Wage &amp; FTE Reductions'!BC347)</f>
        <v>0</v>
      </c>
      <c r="O347" s="35">
        <f>IF('2.Census &amp; Reference Benchmarks'!P347 = "", 0,'2.Census &amp; Reference Benchmarks'!P347)</f>
        <v>0</v>
      </c>
      <c r="P347" s="367">
        <f>IF('5. Wage &amp; FTE Reductions'!BE347 = "", 0, '5. Wage &amp; FTE Reductions'!BE347)</f>
        <v>0</v>
      </c>
      <c r="Q347" s="60">
        <f>IF('2.Census &amp; Reference Benchmarks'!S347 = "", 0, '2.Census &amp; Reference Benchmarks'!S347)</f>
        <v>0</v>
      </c>
      <c r="R347" s="367">
        <f>IF('2.Census &amp; Reference Benchmarks'!Q347="FT",IF(OR(G347 &lt;= DATEVALUE("3/1/2020"), G347 = ""),177.14,( (IF(OR(I347 = "", I347 &gt; DATEVALUE("3/31/2020")), DATEVALUE("3/31/2020"),I347) -G347)/ 31) *177.14),IF('2.Census &amp; Reference Benchmarks'!R347="",0,'2.Census &amp; Reference Benchmarks'!R347))</f>
        <v>0</v>
      </c>
      <c r="S347" s="488" t="str">
        <f>IFERROR(IF(AND( I347 &lt; '1. Summary for SBA'!$J$7,'1. Summary for SBA'!$J$7 &lt;&gt; ""),0,IF(K347 = "Yes", 0,IF(OR(R347= "", R347 + P347+N347 = 0),"",(M347+O347+Q347)/(R347+P347+N347)))),0)</f>
        <v/>
      </c>
      <c r="T347" s="488" t="str">
        <f t="shared" si="30"/>
        <v/>
      </c>
      <c r="U347" s="488" t="str">
        <f>IF(T347 = "", "",SUM('3.Weekly Hours &amp; Wage Activity'!AI347:BF347))</f>
        <v/>
      </c>
      <c r="V347" s="489" t="str">
        <f>IF(U347 = "", "",SUM(IF(COUNTIF('3.Weekly Hours &amp; Wage Activity'!J347:Q347, "&lt;&gt;FT") = 0, COLUMNS('3.Weekly Hours &amp; Wage Activity'!J347:AG347) * 40, '3.Weekly Hours &amp; Wage Activity'!J347:AG347)))</f>
        <v/>
      </c>
      <c r="W347" s="490" t="str">
        <f t="shared" si="31"/>
        <v/>
      </c>
      <c r="X347" s="553" t="str">
        <f t="shared" si="33"/>
        <v/>
      </c>
      <c r="Y347" s="491" t="str">
        <f t="shared" si="34"/>
        <v/>
      </c>
      <c r="Z347" s="490">
        <f t="shared" si="32"/>
        <v>0</v>
      </c>
      <c r="AA347" s="377">
        <f t="shared" si="35"/>
        <v>0</v>
      </c>
    </row>
    <row r="348" spans="2:27" x14ac:dyDescent="0.25">
      <c r="B348" s="56">
        <f>IF('3.Weekly Hours &amp; Wage Activity'!B348 &lt;&gt;"", '3.Weekly Hours &amp; Wage Activity'!B348,"")</f>
        <v>0</v>
      </c>
      <c r="C348" s="56">
        <f>IF('3.Weekly Hours &amp; Wage Activity'!C348 &lt;&gt;"", '3.Weekly Hours &amp; Wage Activity'!C348,"")</f>
        <v>0</v>
      </c>
      <c r="D348" s="57" t="str">
        <f>IF('3.Weekly Hours &amp; Wage Activity'!D348 &lt;&gt;"", '3.Weekly Hours &amp; Wage Activity'!D348,"")</f>
        <v/>
      </c>
      <c r="E348" s="56" t="str">
        <f>IF('3.Weekly Hours &amp; Wage Activity'!E348 &lt;&gt;"", '3.Weekly Hours &amp; Wage Activity'!E348,"")</f>
        <v/>
      </c>
      <c r="F348" s="353" t="str">
        <f>IF('3.Weekly Hours &amp; Wage Activity'!F348 &lt;&gt;"", '3.Weekly Hours &amp; Wage Activity'!F348,"")</f>
        <v/>
      </c>
      <c r="G348" s="58" t="str">
        <f>IF('3.Weekly Hours &amp; Wage Activity'!G348 &lt;&gt;"", '3.Weekly Hours &amp; Wage Activity'!G348,"")</f>
        <v/>
      </c>
      <c r="H348" s="58" t="str">
        <f>IF('2.Census &amp; Reference Benchmarks'!H348 = "", "", '2.Census &amp; Reference Benchmarks'!H348)</f>
        <v/>
      </c>
      <c r="I348" s="58" t="str">
        <f>IF('3.Weekly Hours &amp; Wage Activity'!H348 &lt;&gt;"", '3.Weekly Hours &amp; Wage Activity'!H348,"")</f>
        <v/>
      </c>
      <c r="J348" s="374" t="str">
        <f>IF('3.Weekly Hours &amp; Wage Activity'!I348 &lt;&gt;"", '3.Weekly Hours &amp; Wage Activity'!I348,"")</f>
        <v/>
      </c>
      <c r="K348" s="376" t="str">
        <f>IF('7.Safe Harbor Input Data &amp; Calc'!Q350 &lt;&gt; "", '7.Safe Harbor Input Data &amp; Calc'!Q350, "")</f>
        <v>No</v>
      </c>
      <c r="L348" s="59" t="str">
        <f>IF('2.Census &amp; Reference Benchmarks'!T348&lt;&gt; "",'2.Census &amp; Reference Benchmarks'!T348,"")</f>
        <v/>
      </c>
      <c r="M348" s="35">
        <f>IF('2.Census &amp; Reference Benchmarks'!M348 = "", 0,'2.Census &amp; Reference Benchmarks'!M348)</f>
        <v>0</v>
      </c>
      <c r="N348" s="366">
        <f>IF('5. Wage &amp; FTE Reductions'!BC348 = "", 0,'5. Wage &amp; FTE Reductions'!BC348)</f>
        <v>0</v>
      </c>
      <c r="O348" s="35">
        <f>IF('2.Census &amp; Reference Benchmarks'!P348 = "", 0,'2.Census &amp; Reference Benchmarks'!P348)</f>
        <v>0</v>
      </c>
      <c r="P348" s="367">
        <f>IF('5. Wage &amp; FTE Reductions'!BE348 = "", 0, '5. Wage &amp; FTE Reductions'!BE348)</f>
        <v>0</v>
      </c>
      <c r="Q348" s="60">
        <f>IF('2.Census &amp; Reference Benchmarks'!S348 = "", 0, '2.Census &amp; Reference Benchmarks'!S348)</f>
        <v>0</v>
      </c>
      <c r="R348" s="367">
        <f>IF('2.Census &amp; Reference Benchmarks'!Q348="FT",IF(OR(G348 &lt;= DATEVALUE("3/1/2020"), G348 = ""),177.14,( (IF(OR(I348 = "", I348 &gt; DATEVALUE("3/31/2020")), DATEVALUE("3/31/2020"),I348) -G348)/ 31) *177.14),IF('2.Census &amp; Reference Benchmarks'!R348="",0,'2.Census &amp; Reference Benchmarks'!R348))</f>
        <v>0</v>
      </c>
      <c r="S348" s="488" t="str">
        <f>IFERROR(IF(AND( I348 &lt; '1. Summary for SBA'!$J$7,'1. Summary for SBA'!$J$7 &lt;&gt; ""),0,IF(K348 = "Yes", 0,IF(OR(R348= "", R348 + P348+N348 = 0),"",(M348+O348+Q348)/(R348+P348+N348)))),0)</f>
        <v/>
      </c>
      <c r="T348" s="488" t="str">
        <f t="shared" si="30"/>
        <v/>
      </c>
      <c r="U348" s="488" t="str">
        <f>IF(T348 = "", "",SUM('3.Weekly Hours &amp; Wage Activity'!AI348:BF348))</f>
        <v/>
      </c>
      <c r="V348" s="489" t="str">
        <f>IF(U348 = "", "",SUM(IF(COUNTIF('3.Weekly Hours &amp; Wage Activity'!J348:Q348, "&lt;&gt;FT") = 0, COLUMNS('3.Weekly Hours &amp; Wage Activity'!J348:AG348) * 40, '3.Weekly Hours &amp; Wage Activity'!J348:AG348)))</f>
        <v/>
      </c>
      <c r="W348" s="490" t="str">
        <f t="shared" si="31"/>
        <v/>
      </c>
      <c r="X348" s="553" t="str">
        <f t="shared" si="33"/>
        <v/>
      </c>
      <c r="Y348" s="491" t="str">
        <f t="shared" si="34"/>
        <v/>
      </c>
      <c r="Z348" s="490">
        <f t="shared" si="32"/>
        <v>0</v>
      </c>
      <c r="AA348" s="377">
        <f t="shared" si="35"/>
        <v>0</v>
      </c>
    </row>
    <row r="349" spans="2:27" x14ac:dyDescent="0.25">
      <c r="B349" s="56">
        <f>IF('3.Weekly Hours &amp; Wage Activity'!B349 &lt;&gt;"", '3.Weekly Hours &amp; Wage Activity'!B349,"")</f>
        <v>0</v>
      </c>
      <c r="C349" s="56">
        <f>IF('3.Weekly Hours &amp; Wage Activity'!C349 &lt;&gt;"", '3.Weekly Hours &amp; Wage Activity'!C349,"")</f>
        <v>0</v>
      </c>
      <c r="D349" s="57" t="str">
        <f>IF('3.Weekly Hours &amp; Wage Activity'!D349 &lt;&gt;"", '3.Weekly Hours &amp; Wage Activity'!D349,"")</f>
        <v/>
      </c>
      <c r="E349" s="56" t="str">
        <f>IF('3.Weekly Hours &amp; Wage Activity'!E349 &lt;&gt;"", '3.Weekly Hours &amp; Wage Activity'!E349,"")</f>
        <v/>
      </c>
      <c r="F349" s="353" t="str">
        <f>IF('3.Weekly Hours &amp; Wage Activity'!F349 &lt;&gt;"", '3.Weekly Hours &amp; Wage Activity'!F349,"")</f>
        <v/>
      </c>
      <c r="G349" s="58" t="str">
        <f>IF('3.Weekly Hours &amp; Wage Activity'!G349 &lt;&gt;"", '3.Weekly Hours &amp; Wage Activity'!G349,"")</f>
        <v/>
      </c>
      <c r="H349" s="58" t="str">
        <f>IF('2.Census &amp; Reference Benchmarks'!H349 = "", "", '2.Census &amp; Reference Benchmarks'!H349)</f>
        <v/>
      </c>
      <c r="I349" s="58" t="str">
        <f>IF('3.Weekly Hours &amp; Wage Activity'!H349 &lt;&gt;"", '3.Weekly Hours &amp; Wage Activity'!H349,"")</f>
        <v/>
      </c>
      <c r="J349" s="374" t="str">
        <f>IF('3.Weekly Hours &amp; Wage Activity'!I349 &lt;&gt;"", '3.Weekly Hours &amp; Wage Activity'!I349,"")</f>
        <v/>
      </c>
      <c r="K349" s="376" t="str">
        <f>IF('7.Safe Harbor Input Data &amp; Calc'!Q351 &lt;&gt; "", '7.Safe Harbor Input Data &amp; Calc'!Q351, "")</f>
        <v>No</v>
      </c>
      <c r="L349" s="59" t="str">
        <f>IF('2.Census &amp; Reference Benchmarks'!T349&lt;&gt; "",'2.Census &amp; Reference Benchmarks'!T349,"")</f>
        <v/>
      </c>
      <c r="M349" s="35">
        <f>IF('2.Census &amp; Reference Benchmarks'!M349 = "", 0,'2.Census &amp; Reference Benchmarks'!M349)</f>
        <v>0</v>
      </c>
      <c r="N349" s="366">
        <f>IF('5. Wage &amp; FTE Reductions'!BC349 = "", 0,'5. Wage &amp; FTE Reductions'!BC349)</f>
        <v>0</v>
      </c>
      <c r="O349" s="35">
        <f>IF('2.Census &amp; Reference Benchmarks'!P349 = "", 0,'2.Census &amp; Reference Benchmarks'!P349)</f>
        <v>0</v>
      </c>
      <c r="P349" s="367">
        <f>IF('5. Wage &amp; FTE Reductions'!BE349 = "", 0, '5. Wage &amp; FTE Reductions'!BE349)</f>
        <v>0</v>
      </c>
      <c r="Q349" s="60">
        <f>IF('2.Census &amp; Reference Benchmarks'!S349 = "", 0, '2.Census &amp; Reference Benchmarks'!S349)</f>
        <v>0</v>
      </c>
      <c r="R349" s="367">
        <f>IF('2.Census &amp; Reference Benchmarks'!Q349="FT",IF(OR(G349 &lt;= DATEVALUE("3/1/2020"), G349 = ""),177.14,( (IF(OR(I349 = "", I349 &gt; DATEVALUE("3/31/2020")), DATEVALUE("3/31/2020"),I349) -G349)/ 31) *177.14),IF('2.Census &amp; Reference Benchmarks'!R349="",0,'2.Census &amp; Reference Benchmarks'!R349))</f>
        <v>0</v>
      </c>
      <c r="S349" s="488" t="str">
        <f>IFERROR(IF(AND( I349 &lt; '1. Summary for SBA'!$J$7,'1. Summary for SBA'!$J$7 &lt;&gt; ""),0,IF(K349 = "Yes", 0,IF(OR(R349= "", R349 + P349+N349 = 0),"",(M349+O349+Q349)/(R349+P349+N349)))),0)</f>
        <v/>
      </c>
      <c r="T349" s="488" t="str">
        <f t="shared" si="30"/>
        <v/>
      </c>
      <c r="U349" s="488" t="str">
        <f>IF(T349 = "", "",SUM('3.Weekly Hours &amp; Wage Activity'!AI349:BF349))</f>
        <v/>
      </c>
      <c r="V349" s="489" t="str">
        <f>IF(U349 = "", "",SUM(IF(COUNTIF('3.Weekly Hours &amp; Wage Activity'!J349:Q349, "&lt;&gt;FT") = 0, COLUMNS('3.Weekly Hours &amp; Wage Activity'!J349:AG349) * 40, '3.Weekly Hours &amp; Wage Activity'!J349:AG349)))</f>
        <v/>
      </c>
      <c r="W349" s="490" t="str">
        <f t="shared" si="31"/>
        <v/>
      </c>
      <c r="X349" s="553" t="str">
        <f t="shared" si="33"/>
        <v/>
      </c>
      <c r="Y349" s="491" t="str">
        <f t="shared" si="34"/>
        <v/>
      </c>
      <c r="Z349" s="490">
        <f t="shared" si="32"/>
        <v>0</v>
      </c>
      <c r="AA349" s="377">
        <f t="shared" si="35"/>
        <v>0</v>
      </c>
    </row>
    <row r="350" spans="2:27" x14ac:dyDescent="0.25">
      <c r="B350" s="56">
        <f>IF('3.Weekly Hours &amp; Wage Activity'!B350 &lt;&gt;"", '3.Weekly Hours &amp; Wage Activity'!B350,"")</f>
        <v>0</v>
      </c>
      <c r="C350" s="56">
        <f>IF('3.Weekly Hours &amp; Wage Activity'!C350 &lt;&gt;"", '3.Weekly Hours &amp; Wage Activity'!C350,"")</f>
        <v>0</v>
      </c>
      <c r="D350" s="57" t="str">
        <f>IF('3.Weekly Hours &amp; Wage Activity'!D350 &lt;&gt;"", '3.Weekly Hours &amp; Wage Activity'!D350,"")</f>
        <v/>
      </c>
      <c r="E350" s="56" t="str">
        <f>IF('3.Weekly Hours &amp; Wage Activity'!E350 &lt;&gt;"", '3.Weekly Hours &amp; Wage Activity'!E350,"")</f>
        <v/>
      </c>
      <c r="F350" s="353" t="str">
        <f>IF('3.Weekly Hours &amp; Wage Activity'!F350 &lt;&gt;"", '3.Weekly Hours &amp; Wage Activity'!F350,"")</f>
        <v/>
      </c>
      <c r="G350" s="58" t="str">
        <f>IF('3.Weekly Hours &amp; Wage Activity'!G350 &lt;&gt;"", '3.Weekly Hours &amp; Wage Activity'!G350,"")</f>
        <v/>
      </c>
      <c r="H350" s="58" t="str">
        <f>IF('2.Census &amp; Reference Benchmarks'!H350 = "", "", '2.Census &amp; Reference Benchmarks'!H350)</f>
        <v/>
      </c>
      <c r="I350" s="58" t="str">
        <f>IF('3.Weekly Hours &amp; Wage Activity'!H350 &lt;&gt;"", '3.Weekly Hours &amp; Wage Activity'!H350,"")</f>
        <v/>
      </c>
      <c r="J350" s="374" t="str">
        <f>IF('3.Weekly Hours &amp; Wage Activity'!I350 &lt;&gt;"", '3.Weekly Hours &amp; Wage Activity'!I350,"")</f>
        <v/>
      </c>
      <c r="K350" s="376" t="str">
        <f>IF('7.Safe Harbor Input Data &amp; Calc'!Q352 &lt;&gt; "", '7.Safe Harbor Input Data &amp; Calc'!Q352, "")</f>
        <v>No</v>
      </c>
      <c r="L350" s="59" t="str">
        <f>IF('2.Census &amp; Reference Benchmarks'!T350&lt;&gt; "",'2.Census &amp; Reference Benchmarks'!T350,"")</f>
        <v/>
      </c>
      <c r="M350" s="35">
        <f>IF('2.Census &amp; Reference Benchmarks'!M350 = "", 0,'2.Census &amp; Reference Benchmarks'!M350)</f>
        <v>0</v>
      </c>
      <c r="N350" s="366">
        <f>IF('5. Wage &amp; FTE Reductions'!BC350 = "", 0,'5. Wage &amp; FTE Reductions'!BC350)</f>
        <v>0</v>
      </c>
      <c r="O350" s="35">
        <f>IF('2.Census &amp; Reference Benchmarks'!P350 = "", 0,'2.Census &amp; Reference Benchmarks'!P350)</f>
        <v>0</v>
      </c>
      <c r="P350" s="367">
        <f>IF('5. Wage &amp; FTE Reductions'!BE350 = "", 0, '5. Wage &amp; FTE Reductions'!BE350)</f>
        <v>0</v>
      </c>
      <c r="Q350" s="60">
        <f>IF('2.Census &amp; Reference Benchmarks'!S350 = "", 0, '2.Census &amp; Reference Benchmarks'!S350)</f>
        <v>0</v>
      </c>
      <c r="R350" s="367">
        <f>IF('2.Census &amp; Reference Benchmarks'!Q350="FT",IF(OR(G350 &lt;= DATEVALUE("3/1/2020"), G350 = ""),177.14,( (IF(OR(I350 = "", I350 &gt; DATEVALUE("3/31/2020")), DATEVALUE("3/31/2020"),I350) -G350)/ 31) *177.14),IF('2.Census &amp; Reference Benchmarks'!R350="",0,'2.Census &amp; Reference Benchmarks'!R350))</f>
        <v>0</v>
      </c>
      <c r="S350" s="488" t="str">
        <f>IFERROR(IF(AND( I350 &lt; '1. Summary for SBA'!$J$7,'1. Summary for SBA'!$J$7 &lt;&gt; ""),0,IF(K350 = "Yes", 0,IF(OR(R350= "", R350 + P350+N350 = 0),"",(M350+O350+Q350)/(R350+P350+N350)))),0)</f>
        <v/>
      </c>
      <c r="T350" s="488" t="str">
        <f t="shared" si="30"/>
        <v/>
      </c>
      <c r="U350" s="488" t="str">
        <f>IF(T350 = "", "",SUM('3.Weekly Hours &amp; Wage Activity'!AI350:BF350))</f>
        <v/>
      </c>
      <c r="V350" s="489" t="str">
        <f>IF(U350 = "", "",SUM(IF(COUNTIF('3.Weekly Hours &amp; Wage Activity'!J350:Q350, "&lt;&gt;FT") = 0, COLUMNS('3.Weekly Hours &amp; Wage Activity'!J350:AG350) * 40, '3.Weekly Hours &amp; Wage Activity'!J350:AG350)))</f>
        <v/>
      </c>
      <c r="W350" s="490" t="str">
        <f t="shared" si="31"/>
        <v/>
      </c>
      <c r="X350" s="553" t="str">
        <f t="shared" si="33"/>
        <v/>
      </c>
      <c r="Y350" s="491" t="str">
        <f t="shared" si="34"/>
        <v/>
      </c>
      <c r="Z350" s="490">
        <f t="shared" si="32"/>
        <v>0</v>
      </c>
      <c r="AA350" s="377">
        <f t="shared" si="35"/>
        <v>0</v>
      </c>
    </row>
    <row r="351" spans="2:27" x14ac:dyDescent="0.25">
      <c r="B351" s="56">
        <f>IF('3.Weekly Hours &amp; Wage Activity'!B351 &lt;&gt;"", '3.Weekly Hours &amp; Wage Activity'!B351,"")</f>
        <v>0</v>
      </c>
      <c r="C351" s="56">
        <f>IF('3.Weekly Hours &amp; Wage Activity'!C351 &lt;&gt;"", '3.Weekly Hours &amp; Wage Activity'!C351,"")</f>
        <v>0</v>
      </c>
      <c r="D351" s="57" t="str">
        <f>IF('3.Weekly Hours &amp; Wage Activity'!D351 &lt;&gt;"", '3.Weekly Hours &amp; Wage Activity'!D351,"")</f>
        <v/>
      </c>
      <c r="E351" s="56" t="str">
        <f>IF('3.Weekly Hours &amp; Wage Activity'!E351 &lt;&gt;"", '3.Weekly Hours &amp; Wage Activity'!E351,"")</f>
        <v/>
      </c>
      <c r="F351" s="353" t="str">
        <f>IF('3.Weekly Hours &amp; Wage Activity'!F351 &lt;&gt;"", '3.Weekly Hours &amp; Wage Activity'!F351,"")</f>
        <v/>
      </c>
      <c r="G351" s="58" t="str">
        <f>IF('3.Weekly Hours &amp; Wage Activity'!G351 &lt;&gt;"", '3.Weekly Hours &amp; Wage Activity'!G351,"")</f>
        <v/>
      </c>
      <c r="H351" s="58" t="str">
        <f>IF('2.Census &amp; Reference Benchmarks'!H351 = "", "", '2.Census &amp; Reference Benchmarks'!H351)</f>
        <v/>
      </c>
      <c r="I351" s="58" t="str">
        <f>IF('3.Weekly Hours &amp; Wage Activity'!H351 &lt;&gt;"", '3.Weekly Hours &amp; Wage Activity'!H351,"")</f>
        <v/>
      </c>
      <c r="J351" s="374" t="str">
        <f>IF('3.Weekly Hours &amp; Wage Activity'!I351 &lt;&gt;"", '3.Weekly Hours &amp; Wage Activity'!I351,"")</f>
        <v/>
      </c>
      <c r="K351" s="376" t="str">
        <f>IF('7.Safe Harbor Input Data &amp; Calc'!Q353 &lt;&gt; "", '7.Safe Harbor Input Data &amp; Calc'!Q353, "")</f>
        <v>No</v>
      </c>
      <c r="L351" s="59" t="str">
        <f>IF('2.Census &amp; Reference Benchmarks'!T351&lt;&gt; "",'2.Census &amp; Reference Benchmarks'!T351,"")</f>
        <v/>
      </c>
      <c r="M351" s="35">
        <f>IF('2.Census &amp; Reference Benchmarks'!M351 = "", 0,'2.Census &amp; Reference Benchmarks'!M351)</f>
        <v>0</v>
      </c>
      <c r="N351" s="366">
        <f>IF('5. Wage &amp; FTE Reductions'!BC351 = "", 0,'5. Wage &amp; FTE Reductions'!BC351)</f>
        <v>0</v>
      </c>
      <c r="O351" s="35">
        <f>IF('2.Census &amp; Reference Benchmarks'!P351 = "", 0,'2.Census &amp; Reference Benchmarks'!P351)</f>
        <v>0</v>
      </c>
      <c r="P351" s="367">
        <f>IF('5. Wage &amp; FTE Reductions'!BE351 = "", 0, '5. Wage &amp; FTE Reductions'!BE351)</f>
        <v>0</v>
      </c>
      <c r="Q351" s="60">
        <f>IF('2.Census &amp; Reference Benchmarks'!S351 = "", 0, '2.Census &amp; Reference Benchmarks'!S351)</f>
        <v>0</v>
      </c>
      <c r="R351" s="367">
        <f>IF('2.Census &amp; Reference Benchmarks'!Q351="FT",IF(OR(G351 &lt;= DATEVALUE("3/1/2020"), G351 = ""),177.14,( (IF(OR(I351 = "", I351 &gt; DATEVALUE("3/31/2020")), DATEVALUE("3/31/2020"),I351) -G351)/ 31) *177.14),IF('2.Census &amp; Reference Benchmarks'!R351="",0,'2.Census &amp; Reference Benchmarks'!R351))</f>
        <v>0</v>
      </c>
      <c r="S351" s="488" t="str">
        <f>IFERROR(IF(AND( I351 &lt; '1. Summary for SBA'!$J$7,'1. Summary for SBA'!$J$7 &lt;&gt; ""),0,IF(K351 = "Yes", 0,IF(OR(R351= "", R351 + P351+N351 = 0),"",(M351+O351+Q351)/(R351+P351+N351)))),0)</f>
        <v/>
      </c>
      <c r="T351" s="488" t="str">
        <f t="shared" si="30"/>
        <v/>
      </c>
      <c r="U351" s="488" t="str">
        <f>IF(T351 = "", "",SUM('3.Weekly Hours &amp; Wage Activity'!AI351:BF351))</f>
        <v/>
      </c>
      <c r="V351" s="489" t="str">
        <f>IF(U351 = "", "",SUM(IF(COUNTIF('3.Weekly Hours &amp; Wage Activity'!J351:Q351, "&lt;&gt;FT") = 0, COLUMNS('3.Weekly Hours &amp; Wage Activity'!J351:AG351) * 40, '3.Weekly Hours &amp; Wage Activity'!J351:AG351)))</f>
        <v/>
      </c>
      <c r="W351" s="490" t="str">
        <f t="shared" si="31"/>
        <v/>
      </c>
      <c r="X351" s="553" t="str">
        <f t="shared" si="33"/>
        <v/>
      </c>
      <c r="Y351" s="491" t="str">
        <f t="shared" si="34"/>
        <v/>
      </c>
      <c r="Z351" s="490">
        <f t="shared" si="32"/>
        <v>0</v>
      </c>
      <c r="AA351" s="377">
        <f t="shared" si="35"/>
        <v>0</v>
      </c>
    </row>
    <row r="352" spans="2:27" x14ac:dyDescent="0.25">
      <c r="B352" s="56">
        <f>IF('3.Weekly Hours &amp; Wage Activity'!B352 &lt;&gt;"", '3.Weekly Hours &amp; Wage Activity'!B352,"")</f>
        <v>0</v>
      </c>
      <c r="C352" s="56">
        <f>IF('3.Weekly Hours &amp; Wage Activity'!C352 &lt;&gt;"", '3.Weekly Hours &amp; Wage Activity'!C352,"")</f>
        <v>0</v>
      </c>
      <c r="D352" s="57" t="str">
        <f>IF('3.Weekly Hours &amp; Wage Activity'!D352 &lt;&gt;"", '3.Weekly Hours &amp; Wage Activity'!D352,"")</f>
        <v/>
      </c>
      <c r="E352" s="56" t="str">
        <f>IF('3.Weekly Hours &amp; Wage Activity'!E352 &lt;&gt;"", '3.Weekly Hours &amp; Wage Activity'!E352,"")</f>
        <v/>
      </c>
      <c r="F352" s="353" t="str">
        <f>IF('3.Weekly Hours &amp; Wage Activity'!F352 &lt;&gt;"", '3.Weekly Hours &amp; Wage Activity'!F352,"")</f>
        <v/>
      </c>
      <c r="G352" s="58" t="str">
        <f>IF('3.Weekly Hours &amp; Wage Activity'!G352 &lt;&gt;"", '3.Weekly Hours &amp; Wage Activity'!G352,"")</f>
        <v/>
      </c>
      <c r="H352" s="58" t="str">
        <f>IF('2.Census &amp; Reference Benchmarks'!H352 = "", "", '2.Census &amp; Reference Benchmarks'!H352)</f>
        <v/>
      </c>
      <c r="I352" s="58" t="str">
        <f>IF('3.Weekly Hours &amp; Wage Activity'!H352 &lt;&gt;"", '3.Weekly Hours &amp; Wage Activity'!H352,"")</f>
        <v/>
      </c>
      <c r="J352" s="374" t="str">
        <f>IF('3.Weekly Hours &amp; Wage Activity'!I352 &lt;&gt;"", '3.Weekly Hours &amp; Wage Activity'!I352,"")</f>
        <v/>
      </c>
      <c r="K352" s="376" t="str">
        <f>IF('7.Safe Harbor Input Data &amp; Calc'!Q354 &lt;&gt; "", '7.Safe Harbor Input Data &amp; Calc'!Q354, "")</f>
        <v>No</v>
      </c>
      <c r="L352" s="59" t="str">
        <f>IF('2.Census &amp; Reference Benchmarks'!T352&lt;&gt; "",'2.Census &amp; Reference Benchmarks'!T352,"")</f>
        <v/>
      </c>
      <c r="M352" s="35">
        <f>IF('2.Census &amp; Reference Benchmarks'!M352 = "", 0,'2.Census &amp; Reference Benchmarks'!M352)</f>
        <v>0</v>
      </c>
      <c r="N352" s="366">
        <f>IF('5. Wage &amp; FTE Reductions'!BC352 = "", 0,'5. Wage &amp; FTE Reductions'!BC352)</f>
        <v>0</v>
      </c>
      <c r="O352" s="35">
        <f>IF('2.Census &amp; Reference Benchmarks'!P352 = "", 0,'2.Census &amp; Reference Benchmarks'!P352)</f>
        <v>0</v>
      </c>
      <c r="P352" s="367">
        <f>IF('5. Wage &amp; FTE Reductions'!BE352 = "", 0, '5. Wage &amp; FTE Reductions'!BE352)</f>
        <v>0</v>
      </c>
      <c r="Q352" s="60">
        <f>IF('2.Census &amp; Reference Benchmarks'!S352 = "", 0, '2.Census &amp; Reference Benchmarks'!S352)</f>
        <v>0</v>
      </c>
      <c r="R352" s="367">
        <f>IF('2.Census &amp; Reference Benchmarks'!Q352="FT",IF(OR(G352 &lt;= DATEVALUE("3/1/2020"), G352 = ""),177.14,( (IF(OR(I352 = "", I352 &gt; DATEVALUE("3/31/2020")), DATEVALUE("3/31/2020"),I352) -G352)/ 31) *177.14),IF('2.Census &amp; Reference Benchmarks'!R352="",0,'2.Census &amp; Reference Benchmarks'!R352))</f>
        <v>0</v>
      </c>
      <c r="S352" s="488" t="str">
        <f>IFERROR(IF(AND( I352 &lt; '1. Summary for SBA'!$J$7,'1. Summary for SBA'!$J$7 &lt;&gt; ""),0,IF(K352 = "Yes", 0,IF(OR(R352= "", R352 + P352+N352 = 0),"",(M352+O352+Q352)/(R352+P352+N352)))),0)</f>
        <v/>
      </c>
      <c r="T352" s="488" t="str">
        <f t="shared" si="30"/>
        <v/>
      </c>
      <c r="U352" s="488" t="str">
        <f>IF(T352 = "", "",SUM('3.Weekly Hours &amp; Wage Activity'!AI352:BF352))</f>
        <v/>
      </c>
      <c r="V352" s="489" t="str">
        <f>IF(U352 = "", "",SUM(IF(COUNTIF('3.Weekly Hours &amp; Wage Activity'!J352:Q352, "&lt;&gt;FT") = 0, COLUMNS('3.Weekly Hours &amp; Wage Activity'!J352:AG352) * 40, '3.Weekly Hours &amp; Wage Activity'!J352:AG352)))</f>
        <v/>
      </c>
      <c r="W352" s="490" t="str">
        <f t="shared" si="31"/>
        <v/>
      </c>
      <c r="X352" s="553" t="str">
        <f t="shared" si="33"/>
        <v/>
      </c>
      <c r="Y352" s="491" t="str">
        <f t="shared" si="34"/>
        <v/>
      </c>
      <c r="Z352" s="490">
        <f t="shared" si="32"/>
        <v>0</v>
      </c>
      <c r="AA352" s="377">
        <f t="shared" si="35"/>
        <v>0</v>
      </c>
    </row>
    <row r="353" spans="2:27" x14ac:dyDescent="0.25">
      <c r="B353" s="56">
        <f>IF('3.Weekly Hours &amp; Wage Activity'!B353 &lt;&gt;"", '3.Weekly Hours &amp; Wage Activity'!B353,"")</f>
        <v>0</v>
      </c>
      <c r="C353" s="56">
        <f>IF('3.Weekly Hours &amp; Wage Activity'!C353 &lt;&gt;"", '3.Weekly Hours &amp; Wage Activity'!C353,"")</f>
        <v>0</v>
      </c>
      <c r="D353" s="57" t="str">
        <f>IF('3.Weekly Hours &amp; Wage Activity'!D353 &lt;&gt;"", '3.Weekly Hours &amp; Wage Activity'!D353,"")</f>
        <v/>
      </c>
      <c r="E353" s="56" t="str">
        <f>IF('3.Weekly Hours &amp; Wage Activity'!E353 &lt;&gt;"", '3.Weekly Hours &amp; Wage Activity'!E353,"")</f>
        <v/>
      </c>
      <c r="F353" s="353" t="str">
        <f>IF('3.Weekly Hours &amp; Wage Activity'!F353 &lt;&gt;"", '3.Weekly Hours &amp; Wage Activity'!F353,"")</f>
        <v/>
      </c>
      <c r="G353" s="58" t="str">
        <f>IF('3.Weekly Hours &amp; Wage Activity'!G353 &lt;&gt;"", '3.Weekly Hours &amp; Wage Activity'!G353,"")</f>
        <v/>
      </c>
      <c r="H353" s="58" t="str">
        <f>IF('2.Census &amp; Reference Benchmarks'!H353 = "", "", '2.Census &amp; Reference Benchmarks'!H353)</f>
        <v/>
      </c>
      <c r="I353" s="58" t="str">
        <f>IF('3.Weekly Hours &amp; Wage Activity'!H353 &lt;&gt;"", '3.Weekly Hours &amp; Wage Activity'!H353,"")</f>
        <v/>
      </c>
      <c r="J353" s="374" t="str">
        <f>IF('3.Weekly Hours &amp; Wage Activity'!I353 &lt;&gt;"", '3.Weekly Hours &amp; Wage Activity'!I353,"")</f>
        <v/>
      </c>
      <c r="K353" s="376" t="str">
        <f>IF('7.Safe Harbor Input Data &amp; Calc'!Q355 &lt;&gt; "", '7.Safe Harbor Input Data &amp; Calc'!Q355, "")</f>
        <v>No</v>
      </c>
      <c r="L353" s="59" t="str">
        <f>IF('2.Census &amp; Reference Benchmarks'!T353&lt;&gt; "",'2.Census &amp; Reference Benchmarks'!T353,"")</f>
        <v/>
      </c>
      <c r="M353" s="35">
        <f>IF('2.Census &amp; Reference Benchmarks'!M353 = "", 0,'2.Census &amp; Reference Benchmarks'!M353)</f>
        <v>0</v>
      </c>
      <c r="N353" s="366">
        <f>IF('5. Wage &amp; FTE Reductions'!BC353 = "", 0,'5. Wage &amp; FTE Reductions'!BC353)</f>
        <v>0</v>
      </c>
      <c r="O353" s="35">
        <f>IF('2.Census &amp; Reference Benchmarks'!P353 = "", 0,'2.Census &amp; Reference Benchmarks'!P353)</f>
        <v>0</v>
      </c>
      <c r="P353" s="367">
        <f>IF('5. Wage &amp; FTE Reductions'!BE353 = "", 0, '5. Wage &amp; FTE Reductions'!BE353)</f>
        <v>0</v>
      </c>
      <c r="Q353" s="60">
        <f>IF('2.Census &amp; Reference Benchmarks'!S353 = "", 0, '2.Census &amp; Reference Benchmarks'!S353)</f>
        <v>0</v>
      </c>
      <c r="R353" s="367">
        <f>IF('2.Census &amp; Reference Benchmarks'!Q353="FT",IF(OR(G353 &lt;= DATEVALUE("3/1/2020"), G353 = ""),177.14,( (IF(OR(I353 = "", I353 &gt; DATEVALUE("3/31/2020")), DATEVALUE("3/31/2020"),I353) -G353)/ 31) *177.14),IF('2.Census &amp; Reference Benchmarks'!R353="",0,'2.Census &amp; Reference Benchmarks'!R353))</f>
        <v>0</v>
      </c>
      <c r="S353" s="488" t="str">
        <f>IFERROR(IF(AND( I353 &lt; '1. Summary for SBA'!$J$7,'1. Summary for SBA'!$J$7 &lt;&gt; ""),0,IF(K353 = "Yes", 0,IF(OR(R353= "", R353 + P353+N353 = 0),"",(M353+O353+Q353)/(R353+P353+N353)))),0)</f>
        <v/>
      </c>
      <c r="T353" s="488" t="str">
        <f t="shared" si="30"/>
        <v/>
      </c>
      <c r="U353" s="488" t="str">
        <f>IF(T353 = "", "",SUM('3.Weekly Hours &amp; Wage Activity'!AI353:BF353))</f>
        <v/>
      </c>
      <c r="V353" s="489" t="str">
        <f>IF(U353 = "", "",SUM(IF(COUNTIF('3.Weekly Hours &amp; Wage Activity'!J353:Q353, "&lt;&gt;FT") = 0, COLUMNS('3.Weekly Hours &amp; Wage Activity'!J353:AG353) * 40, '3.Weekly Hours &amp; Wage Activity'!J353:AG353)))</f>
        <v/>
      </c>
      <c r="W353" s="490" t="str">
        <f t="shared" si="31"/>
        <v/>
      </c>
      <c r="X353" s="553" t="str">
        <f t="shared" si="33"/>
        <v/>
      </c>
      <c r="Y353" s="491" t="str">
        <f t="shared" si="34"/>
        <v/>
      </c>
      <c r="Z353" s="490">
        <f t="shared" si="32"/>
        <v>0</v>
      </c>
      <c r="AA353" s="377">
        <f t="shared" si="35"/>
        <v>0</v>
      </c>
    </row>
    <row r="354" spans="2:27" x14ac:dyDescent="0.25">
      <c r="B354" s="56">
        <f>IF('3.Weekly Hours &amp; Wage Activity'!B354 &lt;&gt;"", '3.Weekly Hours &amp; Wage Activity'!B354,"")</f>
        <v>0</v>
      </c>
      <c r="C354" s="56">
        <f>IF('3.Weekly Hours &amp; Wage Activity'!C354 &lt;&gt;"", '3.Weekly Hours &amp; Wage Activity'!C354,"")</f>
        <v>0</v>
      </c>
      <c r="D354" s="57" t="str">
        <f>IF('3.Weekly Hours &amp; Wage Activity'!D354 &lt;&gt;"", '3.Weekly Hours &amp; Wage Activity'!D354,"")</f>
        <v/>
      </c>
      <c r="E354" s="56" t="str">
        <f>IF('3.Weekly Hours &amp; Wage Activity'!E354 &lt;&gt;"", '3.Weekly Hours &amp; Wage Activity'!E354,"")</f>
        <v/>
      </c>
      <c r="F354" s="353" t="str">
        <f>IF('3.Weekly Hours &amp; Wage Activity'!F354 &lt;&gt;"", '3.Weekly Hours &amp; Wage Activity'!F354,"")</f>
        <v/>
      </c>
      <c r="G354" s="58" t="str">
        <f>IF('3.Weekly Hours &amp; Wage Activity'!G354 &lt;&gt;"", '3.Weekly Hours &amp; Wage Activity'!G354,"")</f>
        <v/>
      </c>
      <c r="H354" s="58" t="str">
        <f>IF('2.Census &amp; Reference Benchmarks'!H354 = "", "", '2.Census &amp; Reference Benchmarks'!H354)</f>
        <v/>
      </c>
      <c r="I354" s="58" t="str">
        <f>IF('3.Weekly Hours &amp; Wage Activity'!H354 &lt;&gt;"", '3.Weekly Hours &amp; Wage Activity'!H354,"")</f>
        <v/>
      </c>
      <c r="J354" s="374" t="str">
        <f>IF('3.Weekly Hours &amp; Wage Activity'!I354 &lt;&gt;"", '3.Weekly Hours &amp; Wage Activity'!I354,"")</f>
        <v/>
      </c>
      <c r="K354" s="376" t="str">
        <f>IF('7.Safe Harbor Input Data &amp; Calc'!Q356 &lt;&gt; "", '7.Safe Harbor Input Data &amp; Calc'!Q356, "")</f>
        <v>No</v>
      </c>
      <c r="L354" s="59" t="str">
        <f>IF('2.Census &amp; Reference Benchmarks'!T354&lt;&gt; "",'2.Census &amp; Reference Benchmarks'!T354,"")</f>
        <v/>
      </c>
      <c r="M354" s="35">
        <f>IF('2.Census &amp; Reference Benchmarks'!M354 = "", 0,'2.Census &amp; Reference Benchmarks'!M354)</f>
        <v>0</v>
      </c>
      <c r="N354" s="366">
        <f>IF('5. Wage &amp; FTE Reductions'!BC354 = "", 0,'5. Wage &amp; FTE Reductions'!BC354)</f>
        <v>0</v>
      </c>
      <c r="O354" s="35">
        <f>IF('2.Census &amp; Reference Benchmarks'!P354 = "", 0,'2.Census &amp; Reference Benchmarks'!P354)</f>
        <v>0</v>
      </c>
      <c r="P354" s="367">
        <f>IF('5. Wage &amp; FTE Reductions'!BE354 = "", 0, '5. Wage &amp; FTE Reductions'!BE354)</f>
        <v>0</v>
      </c>
      <c r="Q354" s="60">
        <f>IF('2.Census &amp; Reference Benchmarks'!S354 = "", 0, '2.Census &amp; Reference Benchmarks'!S354)</f>
        <v>0</v>
      </c>
      <c r="R354" s="367">
        <f>IF('2.Census &amp; Reference Benchmarks'!Q354="FT",IF(OR(G354 &lt;= DATEVALUE("3/1/2020"), G354 = ""),177.14,( (IF(OR(I354 = "", I354 &gt; DATEVALUE("3/31/2020")), DATEVALUE("3/31/2020"),I354) -G354)/ 31) *177.14),IF('2.Census &amp; Reference Benchmarks'!R354="",0,'2.Census &amp; Reference Benchmarks'!R354))</f>
        <v>0</v>
      </c>
      <c r="S354" s="488" t="str">
        <f>IFERROR(IF(AND( I354 &lt; '1. Summary for SBA'!$J$7,'1. Summary for SBA'!$J$7 &lt;&gt; ""),0,IF(K354 = "Yes", 0,IF(OR(R354= "", R354 + P354+N354 = 0),"",(M354+O354+Q354)/(R354+P354+N354)))),0)</f>
        <v/>
      </c>
      <c r="T354" s="488" t="str">
        <f t="shared" si="30"/>
        <v/>
      </c>
      <c r="U354" s="488" t="str">
        <f>IF(T354 = "", "",SUM('3.Weekly Hours &amp; Wage Activity'!AI354:BF354))</f>
        <v/>
      </c>
      <c r="V354" s="489" t="str">
        <f>IF(U354 = "", "",SUM(IF(COUNTIF('3.Weekly Hours &amp; Wage Activity'!J354:Q354, "&lt;&gt;FT") = 0, COLUMNS('3.Weekly Hours &amp; Wage Activity'!J354:AG354) * 40, '3.Weekly Hours &amp; Wage Activity'!J354:AG354)))</f>
        <v/>
      </c>
      <c r="W354" s="490" t="str">
        <f t="shared" si="31"/>
        <v/>
      </c>
      <c r="X354" s="553" t="str">
        <f t="shared" si="33"/>
        <v/>
      </c>
      <c r="Y354" s="491" t="str">
        <f t="shared" si="34"/>
        <v/>
      </c>
      <c r="Z354" s="490">
        <f t="shared" si="32"/>
        <v>0</v>
      </c>
      <c r="AA354" s="377">
        <f t="shared" si="35"/>
        <v>0</v>
      </c>
    </row>
    <row r="355" spans="2:27" x14ac:dyDescent="0.25">
      <c r="B355" s="56">
        <f>IF('3.Weekly Hours &amp; Wage Activity'!B355 &lt;&gt;"", '3.Weekly Hours &amp; Wage Activity'!B355,"")</f>
        <v>0</v>
      </c>
      <c r="C355" s="56">
        <f>IF('3.Weekly Hours &amp; Wage Activity'!C355 &lt;&gt;"", '3.Weekly Hours &amp; Wage Activity'!C355,"")</f>
        <v>0</v>
      </c>
      <c r="D355" s="57" t="str">
        <f>IF('3.Weekly Hours &amp; Wage Activity'!D355 &lt;&gt;"", '3.Weekly Hours &amp; Wage Activity'!D355,"")</f>
        <v/>
      </c>
      <c r="E355" s="56" t="str">
        <f>IF('3.Weekly Hours &amp; Wage Activity'!E355 &lt;&gt;"", '3.Weekly Hours &amp; Wage Activity'!E355,"")</f>
        <v/>
      </c>
      <c r="F355" s="353" t="str">
        <f>IF('3.Weekly Hours &amp; Wage Activity'!F355 &lt;&gt;"", '3.Weekly Hours &amp; Wage Activity'!F355,"")</f>
        <v/>
      </c>
      <c r="G355" s="58" t="str">
        <f>IF('3.Weekly Hours &amp; Wage Activity'!G355 &lt;&gt;"", '3.Weekly Hours &amp; Wage Activity'!G355,"")</f>
        <v/>
      </c>
      <c r="H355" s="58" t="str">
        <f>IF('2.Census &amp; Reference Benchmarks'!H355 = "", "", '2.Census &amp; Reference Benchmarks'!H355)</f>
        <v/>
      </c>
      <c r="I355" s="58" t="str">
        <f>IF('3.Weekly Hours &amp; Wage Activity'!H355 &lt;&gt;"", '3.Weekly Hours &amp; Wage Activity'!H355,"")</f>
        <v/>
      </c>
      <c r="J355" s="374" t="str">
        <f>IF('3.Weekly Hours &amp; Wage Activity'!I355 &lt;&gt;"", '3.Weekly Hours &amp; Wage Activity'!I355,"")</f>
        <v/>
      </c>
      <c r="K355" s="376" t="str">
        <f>IF('7.Safe Harbor Input Data &amp; Calc'!Q357 &lt;&gt; "", '7.Safe Harbor Input Data &amp; Calc'!Q357, "")</f>
        <v>No</v>
      </c>
      <c r="L355" s="59" t="str">
        <f>IF('2.Census &amp; Reference Benchmarks'!T355&lt;&gt; "",'2.Census &amp; Reference Benchmarks'!T355,"")</f>
        <v/>
      </c>
      <c r="M355" s="35">
        <f>IF('2.Census &amp; Reference Benchmarks'!M355 = "", 0,'2.Census &amp; Reference Benchmarks'!M355)</f>
        <v>0</v>
      </c>
      <c r="N355" s="366">
        <f>IF('5. Wage &amp; FTE Reductions'!BC355 = "", 0,'5. Wage &amp; FTE Reductions'!BC355)</f>
        <v>0</v>
      </c>
      <c r="O355" s="35">
        <f>IF('2.Census &amp; Reference Benchmarks'!P355 = "", 0,'2.Census &amp; Reference Benchmarks'!P355)</f>
        <v>0</v>
      </c>
      <c r="P355" s="367">
        <f>IF('5. Wage &amp; FTE Reductions'!BE355 = "", 0, '5. Wage &amp; FTE Reductions'!BE355)</f>
        <v>0</v>
      </c>
      <c r="Q355" s="60">
        <f>IF('2.Census &amp; Reference Benchmarks'!S355 = "", 0, '2.Census &amp; Reference Benchmarks'!S355)</f>
        <v>0</v>
      </c>
      <c r="R355" s="367">
        <f>IF('2.Census &amp; Reference Benchmarks'!Q355="FT",IF(OR(G355 &lt;= DATEVALUE("3/1/2020"), G355 = ""),177.14,( (IF(OR(I355 = "", I355 &gt; DATEVALUE("3/31/2020")), DATEVALUE("3/31/2020"),I355) -G355)/ 31) *177.14),IF('2.Census &amp; Reference Benchmarks'!R355="",0,'2.Census &amp; Reference Benchmarks'!R355))</f>
        <v>0</v>
      </c>
      <c r="S355" s="488" t="str">
        <f>IFERROR(IF(AND( I355 &lt; '1. Summary for SBA'!$J$7,'1. Summary for SBA'!$J$7 &lt;&gt; ""),0,IF(K355 = "Yes", 0,IF(OR(R355= "", R355 + P355+N355 = 0),"",(M355+O355+Q355)/(R355+P355+N355)))),0)</f>
        <v/>
      </c>
      <c r="T355" s="488" t="str">
        <f t="shared" ref="T355:T418" si="36">IF(S355 = "", "",S355*0.75)</f>
        <v/>
      </c>
      <c r="U355" s="488" t="str">
        <f>IF(T355 = "", "",SUM('3.Weekly Hours &amp; Wage Activity'!AI355:BF355))</f>
        <v/>
      </c>
      <c r="V355" s="489" t="str">
        <f>IF(U355 = "", "",SUM(IF(COUNTIF('3.Weekly Hours &amp; Wage Activity'!J355:Q355, "&lt;&gt;FT") = 0, COLUMNS('3.Weekly Hours &amp; Wage Activity'!J355:AG355) * 40, '3.Weekly Hours &amp; Wage Activity'!J355:AG355)))</f>
        <v/>
      </c>
      <c r="W355" s="490" t="str">
        <f t="shared" ref="W355:W418" si="37">IF(V355 = 0,0,IF(V355 = "", "",U355/V355))</f>
        <v/>
      </c>
      <c r="X355" s="553" t="str">
        <f t="shared" si="33"/>
        <v/>
      </c>
      <c r="Y355" s="491" t="str">
        <f t="shared" si="34"/>
        <v/>
      </c>
      <c r="Z355" s="490">
        <f t="shared" ref="Z355:Z418" si="38">IF(Y355 = "", 0,X355*Y355)</f>
        <v>0</v>
      </c>
      <c r="AA355" s="377">
        <f t="shared" si="35"/>
        <v>0</v>
      </c>
    </row>
    <row r="356" spans="2:27" x14ac:dyDescent="0.25">
      <c r="B356" s="56">
        <f>IF('3.Weekly Hours &amp; Wage Activity'!B356 &lt;&gt;"", '3.Weekly Hours &amp; Wage Activity'!B356,"")</f>
        <v>0</v>
      </c>
      <c r="C356" s="56">
        <f>IF('3.Weekly Hours &amp; Wage Activity'!C356 &lt;&gt;"", '3.Weekly Hours &amp; Wage Activity'!C356,"")</f>
        <v>0</v>
      </c>
      <c r="D356" s="57" t="str">
        <f>IF('3.Weekly Hours &amp; Wage Activity'!D356 &lt;&gt;"", '3.Weekly Hours &amp; Wage Activity'!D356,"")</f>
        <v/>
      </c>
      <c r="E356" s="56" t="str">
        <f>IF('3.Weekly Hours &amp; Wage Activity'!E356 &lt;&gt;"", '3.Weekly Hours &amp; Wage Activity'!E356,"")</f>
        <v/>
      </c>
      <c r="F356" s="353" t="str">
        <f>IF('3.Weekly Hours &amp; Wage Activity'!F356 &lt;&gt;"", '3.Weekly Hours &amp; Wage Activity'!F356,"")</f>
        <v/>
      </c>
      <c r="G356" s="58" t="str">
        <f>IF('3.Weekly Hours &amp; Wage Activity'!G356 &lt;&gt;"", '3.Weekly Hours &amp; Wage Activity'!G356,"")</f>
        <v/>
      </c>
      <c r="H356" s="58" t="str">
        <f>IF('2.Census &amp; Reference Benchmarks'!H356 = "", "", '2.Census &amp; Reference Benchmarks'!H356)</f>
        <v/>
      </c>
      <c r="I356" s="58" t="str">
        <f>IF('3.Weekly Hours &amp; Wage Activity'!H356 &lt;&gt;"", '3.Weekly Hours &amp; Wage Activity'!H356,"")</f>
        <v/>
      </c>
      <c r="J356" s="374" t="str">
        <f>IF('3.Weekly Hours &amp; Wage Activity'!I356 &lt;&gt;"", '3.Weekly Hours &amp; Wage Activity'!I356,"")</f>
        <v/>
      </c>
      <c r="K356" s="376" t="str">
        <f>IF('7.Safe Harbor Input Data &amp; Calc'!Q358 &lt;&gt; "", '7.Safe Harbor Input Data &amp; Calc'!Q358, "")</f>
        <v>No</v>
      </c>
      <c r="L356" s="59" t="str">
        <f>IF('2.Census &amp; Reference Benchmarks'!T356&lt;&gt; "",'2.Census &amp; Reference Benchmarks'!T356,"")</f>
        <v/>
      </c>
      <c r="M356" s="35">
        <f>IF('2.Census &amp; Reference Benchmarks'!M356 = "", 0,'2.Census &amp; Reference Benchmarks'!M356)</f>
        <v>0</v>
      </c>
      <c r="N356" s="366">
        <f>IF('5. Wage &amp; FTE Reductions'!BC356 = "", 0,'5. Wage &amp; FTE Reductions'!BC356)</f>
        <v>0</v>
      </c>
      <c r="O356" s="35">
        <f>IF('2.Census &amp; Reference Benchmarks'!P356 = "", 0,'2.Census &amp; Reference Benchmarks'!P356)</f>
        <v>0</v>
      </c>
      <c r="P356" s="367">
        <f>IF('5. Wage &amp; FTE Reductions'!BE356 = "", 0, '5. Wage &amp; FTE Reductions'!BE356)</f>
        <v>0</v>
      </c>
      <c r="Q356" s="60">
        <f>IF('2.Census &amp; Reference Benchmarks'!S356 = "", 0, '2.Census &amp; Reference Benchmarks'!S356)</f>
        <v>0</v>
      </c>
      <c r="R356" s="367">
        <f>IF('2.Census &amp; Reference Benchmarks'!Q356="FT",IF(OR(G356 &lt;= DATEVALUE("3/1/2020"), G356 = ""),177.14,( (IF(OR(I356 = "", I356 &gt; DATEVALUE("3/31/2020")), DATEVALUE("3/31/2020"),I356) -G356)/ 31) *177.14),IF('2.Census &amp; Reference Benchmarks'!R356="",0,'2.Census &amp; Reference Benchmarks'!R356))</f>
        <v>0</v>
      </c>
      <c r="S356" s="488" t="str">
        <f>IFERROR(IF(AND( I356 &lt; '1. Summary for SBA'!$J$7,'1. Summary for SBA'!$J$7 &lt;&gt; ""),0,IF(K356 = "Yes", 0,IF(OR(R356= "", R356 + P356+N356 = 0),"",(M356+O356+Q356)/(R356+P356+N356)))),0)</f>
        <v/>
      </c>
      <c r="T356" s="488" t="str">
        <f t="shared" si="36"/>
        <v/>
      </c>
      <c r="U356" s="488" t="str">
        <f>IF(T356 = "", "",SUM('3.Weekly Hours &amp; Wage Activity'!AI356:BF356))</f>
        <v/>
      </c>
      <c r="V356" s="489" t="str">
        <f>IF(U356 = "", "",SUM(IF(COUNTIF('3.Weekly Hours &amp; Wage Activity'!J356:Q356, "&lt;&gt;FT") = 0, COLUMNS('3.Weekly Hours &amp; Wage Activity'!J356:AG356) * 40, '3.Weekly Hours &amp; Wage Activity'!J356:AG356)))</f>
        <v/>
      </c>
      <c r="W356" s="490" t="str">
        <f t="shared" si="37"/>
        <v/>
      </c>
      <c r="X356" s="553" t="str">
        <f t="shared" si="33"/>
        <v/>
      </c>
      <c r="Y356" s="491" t="str">
        <f t="shared" si="34"/>
        <v/>
      </c>
      <c r="Z356" s="490">
        <f t="shared" si="38"/>
        <v>0</v>
      </c>
      <c r="AA356" s="377">
        <f t="shared" si="35"/>
        <v>0</v>
      </c>
    </row>
    <row r="357" spans="2:27" x14ac:dyDescent="0.25">
      <c r="B357" s="56">
        <f>IF('3.Weekly Hours &amp; Wage Activity'!B357 &lt;&gt;"", '3.Weekly Hours &amp; Wage Activity'!B357,"")</f>
        <v>0</v>
      </c>
      <c r="C357" s="56">
        <f>IF('3.Weekly Hours &amp; Wage Activity'!C357 &lt;&gt;"", '3.Weekly Hours &amp; Wage Activity'!C357,"")</f>
        <v>0</v>
      </c>
      <c r="D357" s="57" t="str">
        <f>IF('3.Weekly Hours &amp; Wage Activity'!D357 &lt;&gt;"", '3.Weekly Hours &amp; Wage Activity'!D357,"")</f>
        <v/>
      </c>
      <c r="E357" s="56" t="str">
        <f>IF('3.Weekly Hours &amp; Wage Activity'!E357 &lt;&gt;"", '3.Weekly Hours &amp; Wage Activity'!E357,"")</f>
        <v/>
      </c>
      <c r="F357" s="353" t="str">
        <f>IF('3.Weekly Hours &amp; Wage Activity'!F357 &lt;&gt;"", '3.Weekly Hours &amp; Wage Activity'!F357,"")</f>
        <v/>
      </c>
      <c r="G357" s="58" t="str">
        <f>IF('3.Weekly Hours &amp; Wage Activity'!G357 &lt;&gt;"", '3.Weekly Hours &amp; Wage Activity'!G357,"")</f>
        <v/>
      </c>
      <c r="H357" s="58" t="str">
        <f>IF('2.Census &amp; Reference Benchmarks'!H357 = "", "", '2.Census &amp; Reference Benchmarks'!H357)</f>
        <v/>
      </c>
      <c r="I357" s="58" t="str">
        <f>IF('3.Weekly Hours &amp; Wage Activity'!H357 &lt;&gt;"", '3.Weekly Hours &amp; Wage Activity'!H357,"")</f>
        <v/>
      </c>
      <c r="J357" s="374" t="str">
        <f>IF('3.Weekly Hours &amp; Wage Activity'!I357 &lt;&gt;"", '3.Weekly Hours &amp; Wage Activity'!I357,"")</f>
        <v/>
      </c>
      <c r="K357" s="376" t="str">
        <f>IF('7.Safe Harbor Input Data &amp; Calc'!Q359 &lt;&gt; "", '7.Safe Harbor Input Data &amp; Calc'!Q359, "")</f>
        <v>No</v>
      </c>
      <c r="L357" s="59" t="str">
        <f>IF('2.Census &amp; Reference Benchmarks'!T357&lt;&gt; "",'2.Census &amp; Reference Benchmarks'!T357,"")</f>
        <v/>
      </c>
      <c r="M357" s="35">
        <f>IF('2.Census &amp; Reference Benchmarks'!M357 = "", 0,'2.Census &amp; Reference Benchmarks'!M357)</f>
        <v>0</v>
      </c>
      <c r="N357" s="366">
        <f>IF('5. Wage &amp; FTE Reductions'!BC357 = "", 0,'5. Wage &amp; FTE Reductions'!BC357)</f>
        <v>0</v>
      </c>
      <c r="O357" s="35">
        <f>IF('2.Census &amp; Reference Benchmarks'!P357 = "", 0,'2.Census &amp; Reference Benchmarks'!P357)</f>
        <v>0</v>
      </c>
      <c r="P357" s="367">
        <f>IF('5. Wage &amp; FTE Reductions'!BE357 = "", 0, '5. Wage &amp; FTE Reductions'!BE357)</f>
        <v>0</v>
      </c>
      <c r="Q357" s="60">
        <f>IF('2.Census &amp; Reference Benchmarks'!S357 = "", 0, '2.Census &amp; Reference Benchmarks'!S357)</f>
        <v>0</v>
      </c>
      <c r="R357" s="367">
        <f>IF('2.Census &amp; Reference Benchmarks'!Q357="FT",IF(OR(G357 &lt;= DATEVALUE("3/1/2020"), G357 = ""),177.14,( (IF(OR(I357 = "", I357 &gt; DATEVALUE("3/31/2020")), DATEVALUE("3/31/2020"),I357) -G357)/ 31) *177.14),IF('2.Census &amp; Reference Benchmarks'!R357="",0,'2.Census &amp; Reference Benchmarks'!R357))</f>
        <v>0</v>
      </c>
      <c r="S357" s="488" t="str">
        <f>IFERROR(IF(AND( I357 &lt; '1. Summary for SBA'!$J$7,'1. Summary for SBA'!$J$7 &lt;&gt; ""),0,IF(K357 = "Yes", 0,IF(OR(R357= "", R357 + P357+N357 = 0),"",(M357+O357+Q357)/(R357+P357+N357)))),0)</f>
        <v/>
      </c>
      <c r="T357" s="488" t="str">
        <f t="shared" si="36"/>
        <v/>
      </c>
      <c r="U357" s="488" t="str">
        <f>IF(T357 = "", "",SUM('3.Weekly Hours &amp; Wage Activity'!AI357:BF357))</f>
        <v/>
      </c>
      <c r="V357" s="489" t="str">
        <f>IF(U357 = "", "",SUM(IF(COUNTIF('3.Weekly Hours &amp; Wage Activity'!J357:Q357, "&lt;&gt;FT") = 0, COLUMNS('3.Weekly Hours &amp; Wage Activity'!J357:AG357) * 40, '3.Weekly Hours &amp; Wage Activity'!J357:AG357)))</f>
        <v/>
      </c>
      <c r="W357" s="490" t="str">
        <f t="shared" si="37"/>
        <v/>
      </c>
      <c r="X357" s="553" t="str">
        <f t="shared" si="33"/>
        <v/>
      </c>
      <c r="Y357" s="491" t="str">
        <f t="shared" si="34"/>
        <v/>
      </c>
      <c r="Z357" s="490">
        <f t="shared" si="38"/>
        <v>0</v>
      </c>
      <c r="AA357" s="377">
        <f t="shared" si="35"/>
        <v>0</v>
      </c>
    </row>
    <row r="358" spans="2:27" x14ac:dyDescent="0.25">
      <c r="B358" s="56">
        <f>IF('3.Weekly Hours &amp; Wage Activity'!B358 &lt;&gt;"", '3.Weekly Hours &amp; Wage Activity'!B358,"")</f>
        <v>0</v>
      </c>
      <c r="C358" s="56">
        <f>IF('3.Weekly Hours &amp; Wage Activity'!C358 &lt;&gt;"", '3.Weekly Hours &amp; Wage Activity'!C358,"")</f>
        <v>0</v>
      </c>
      <c r="D358" s="57" t="str">
        <f>IF('3.Weekly Hours &amp; Wage Activity'!D358 &lt;&gt;"", '3.Weekly Hours &amp; Wage Activity'!D358,"")</f>
        <v/>
      </c>
      <c r="E358" s="56" t="str">
        <f>IF('3.Weekly Hours &amp; Wage Activity'!E358 &lt;&gt;"", '3.Weekly Hours &amp; Wage Activity'!E358,"")</f>
        <v/>
      </c>
      <c r="F358" s="353" t="str">
        <f>IF('3.Weekly Hours &amp; Wage Activity'!F358 &lt;&gt;"", '3.Weekly Hours &amp; Wage Activity'!F358,"")</f>
        <v/>
      </c>
      <c r="G358" s="58" t="str">
        <f>IF('3.Weekly Hours &amp; Wage Activity'!G358 &lt;&gt;"", '3.Weekly Hours &amp; Wage Activity'!G358,"")</f>
        <v/>
      </c>
      <c r="H358" s="58" t="str">
        <f>IF('2.Census &amp; Reference Benchmarks'!H358 = "", "", '2.Census &amp; Reference Benchmarks'!H358)</f>
        <v/>
      </c>
      <c r="I358" s="58" t="str">
        <f>IF('3.Weekly Hours &amp; Wage Activity'!H358 &lt;&gt;"", '3.Weekly Hours &amp; Wage Activity'!H358,"")</f>
        <v/>
      </c>
      <c r="J358" s="374" t="str">
        <f>IF('3.Weekly Hours &amp; Wage Activity'!I358 &lt;&gt;"", '3.Weekly Hours &amp; Wage Activity'!I358,"")</f>
        <v/>
      </c>
      <c r="K358" s="376" t="str">
        <f>IF('7.Safe Harbor Input Data &amp; Calc'!Q360 &lt;&gt; "", '7.Safe Harbor Input Data &amp; Calc'!Q360, "")</f>
        <v>No</v>
      </c>
      <c r="L358" s="59" t="str">
        <f>IF('2.Census &amp; Reference Benchmarks'!T358&lt;&gt; "",'2.Census &amp; Reference Benchmarks'!T358,"")</f>
        <v/>
      </c>
      <c r="M358" s="35">
        <f>IF('2.Census &amp; Reference Benchmarks'!M358 = "", 0,'2.Census &amp; Reference Benchmarks'!M358)</f>
        <v>0</v>
      </c>
      <c r="N358" s="366">
        <f>IF('5. Wage &amp; FTE Reductions'!BC358 = "", 0,'5. Wage &amp; FTE Reductions'!BC358)</f>
        <v>0</v>
      </c>
      <c r="O358" s="35">
        <f>IF('2.Census &amp; Reference Benchmarks'!P358 = "", 0,'2.Census &amp; Reference Benchmarks'!P358)</f>
        <v>0</v>
      </c>
      <c r="P358" s="367">
        <f>IF('5. Wage &amp; FTE Reductions'!BE358 = "", 0, '5. Wage &amp; FTE Reductions'!BE358)</f>
        <v>0</v>
      </c>
      <c r="Q358" s="60">
        <f>IF('2.Census &amp; Reference Benchmarks'!S358 = "", 0, '2.Census &amp; Reference Benchmarks'!S358)</f>
        <v>0</v>
      </c>
      <c r="R358" s="367">
        <f>IF('2.Census &amp; Reference Benchmarks'!Q358="FT",IF(OR(G358 &lt;= DATEVALUE("3/1/2020"), G358 = ""),177.14,( (IF(OR(I358 = "", I358 &gt; DATEVALUE("3/31/2020")), DATEVALUE("3/31/2020"),I358) -G358)/ 31) *177.14),IF('2.Census &amp; Reference Benchmarks'!R358="",0,'2.Census &amp; Reference Benchmarks'!R358))</f>
        <v>0</v>
      </c>
      <c r="S358" s="488" t="str">
        <f>IFERROR(IF(AND( I358 &lt; '1. Summary for SBA'!$J$7,'1. Summary for SBA'!$J$7 &lt;&gt; ""),0,IF(K358 = "Yes", 0,IF(OR(R358= "", R358 + P358+N358 = 0),"",(M358+O358+Q358)/(R358+P358+N358)))),0)</f>
        <v/>
      </c>
      <c r="T358" s="488" t="str">
        <f t="shared" si="36"/>
        <v/>
      </c>
      <c r="U358" s="488" t="str">
        <f>IF(T358 = "", "",SUM('3.Weekly Hours &amp; Wage Activity'!AI358:BF358))</f>
        <v/>
      </c>
      <c r="V358" s="489" t="str">
        <f>IF(U358 = "", "",SUM(IF(COUNTIF('3.Weekly Hours &amp; Wage Activity'!J358:Q358, "&lt;&gt;FT") = 0, COLUMNS('3.Weekly Hours &amp; Wage Activity'!J358:AG358) * 40, '3.Weekly Hours &amp; Wage Activity'!J358:AG358)))</f>
        <v/>
      </c>
      <c r="W358" s="490" t="str">
        <f t="shared" si="37"/>
        <v/>
      </c>
      <c r="X358" s="553" t="str">
        <f t="shared" si="33"/>
        <v/>
      </c>
      <c r="Y358" s="491" t="str">
        <f t="shared" si="34"/>
        <v/>
      </c>
      <c r="Z358" s="490">
        <f t="shared" si="38"/>
        <v>0</v>
      </c>
      <c r="AA358" s="377">
        <f t="shared" si="35"/>
        <v>0</v>
      </c>
    </row>
    <row r="359" spans="2:27" x14ac:dyDescent="0.25">
      <c r="B359" s="56">
        <f>IF('3.Weekly Hours &amp; Wage Activity'!B359 &lt;&gt;"", '3.Weekly Hours &amp; Wage Activity'!B359,"")</f>
        <v>0</v>
      </c>
      <c r="C359" s="56">
        <f>IF('3.Weekly Hours &amp; Wage Activity'!C359 &lt;&gt;"", '3.Weekly Hours &amp; Wage Activity'!C359,"")</f>
        <v>0</v>
      </c>
      <c r="D359" s="57" t="str">
        <f>IF('3.Weekly Hours &amp; Wage Activity'!D359 &lt;&gt;"", '3.Weekly Hours &amp; Wage Activity'!D359,"")</f>
        <v/>
      </c>
      <c r="E359" s="56" t="str">
        <f>IF('3.Weekly Hours &amp; Wage Activity'!E359 &lt;&gt;"", '3.Weekly Hours &amp; Wage Activity'!E359,"")</f>
        <v/>
      </c>
      <c r="F359" s="353" t="str">
        <f>IF('3.Weekly Hours &amp; Wage Activity'!F359 &lt;&gt;"", '3.Weekly Hours &amp; Wage Activity'!F359,"")</f>
        <v/>
      </c>
      <c r="G359" s="58" t="str">
        <f>IF('3.Weekly Hours &amp; Wage Activity'!G359 &lt;&gt;"", '3.Weekly Hours &amp; Wage Activity'!G359,"")</f>
        <v/>
      </c>
      <c r="H359" s="58" t="str">
        <f>IF('2.Census &amp; Reference Benchmarks'!H359 = "", "", '2.Census &amp; Reference Benchmarks'!H359)</f>
        <v/>
      </c>
      <c r="I359" s="58" t="str">
        <f>IF('3.Weekly Hours &amp; Wage Activity'!H359 &lt;&gt;"", '3.Weekly Hours &amp; Wage Activity'!H359,"")</f>
        <v/>
      </c>
      <c r="J359" s="374" t="str">
        <f>IF('3.Weekly Hours &amp; Wage Activity'!I359 &lt;&gt;"", '3.Weekly Hours &amp; Wage Activity'!I359,"")</f>
        <v/>
      </c>
      <c r="K359" s="376" t="str">
        <f>IF('7.Safe Harbor Input Data &amp; Calc'!Q361 &lt;&gt; "", '7.Safe Harbor Input Data &amp; Calc'!Q361, "")</f>
        <v>No</v>
      </c>
      <c r="L359" s="59" t="str">
        <f>IF('2.Census &amp; Reference Benchmarks'!T359&lt;&gt; "",'2.Census &amp; Reference Benchmarks'!T359,"")</f>
        <v/>
      </c>
      <c r="M359" s="35">
        <f>IF('2.Census &amp; Reference Benchmarks'!M359 = "", 0,'2.Census &amp; Reference Benchmarks'!M359)</f>
        <v>0</v>
      </c>
      <c r="N359" s="366">
        <f>IF('5. Wage &amp; FTE Reductions'!BC359 = "", 0,'5. Wage &amp; FTE Reductions'!BC359)</f>
        <v>0</v>
      </c>
      <c r="O359" s="35">
        <f>IF('2.Census &amp; Reference Benchmarks'!P359 = "", 0,'2.Census &amp; Reference Benchmarks'!P359)</f>
        <v>0</v>
      </c>
      <c r="P359" s="367">
        <f>IF('5. Wage &amp; FTE Reductions'!BE359 = "", 0, '5. Wage &amp; FTE Reductions'!BE359)</f>
        <v>0</v>
      </c>
      <c r="Q359" s="60">
        <f>IF('2.Census &amp; Reference Benchmarks'!S359 = "", 0, '2.Census &amp; Reference Benchmarks'!S359)</f>
        <v>0</v>
      </c>
      <c r="R359" s="367">
        <f>IF('2.Census &amp; Reference Benchmarks'!Q359="FT",IF(OR(G359 &lt;= DATEVALUE("3/1/2020"), G359 = ""),177.14,( (IF(OR(I359 = "", I359 &gt; DATEVALUE("3/31/2020")), DATEVALUE("3/31/2020"),I359) -G359)/ 31) *177.14),IF('2.Census &amp; Reference Benchmarks'!R359="",0,'2.Census &amp; Reference Benchmarks'!R359))</f>
        <v>0</v>
      </c>
      <c r="S359" s="488" t="str">
        <f>IFERROR(IF(AND( I359 &lt; '1. Summary for SBA'!$J$7,'1. Summary for SBA'!$J$7 &lt;&gt; ""),0,IF(K359 = "Yes", 0,IF(OR(R359= "", R359 + P359+N359 = 0),"",(M359+O359+Q359)/(R359+P359+N359)))),0)</f>
        <v/>
      </c>
      <c r="T359" s="488" t="str">
        <f t="shared" si="36"/>
        <v/>
      </c>
      <c r="U359" s="488" t="str">
        <f>IF(T359 = "", "",SUM('3.Weekly Hours &amp; Wage Activity'!AI359:BF359))</f>
        <v/>
      </c>
      <c r="V359" s="489" t="str">
        <f>IF(U359 = "", "",SUM(IF(COUNTIF('3.Weekly Hours &amp; Wage Activity'!J359:Q359, "&lt;&gt;FT") = 0, COLUMNS('3.Weekly Hours &amp; Wage Activity'!J359:AG359) * 40, '3.Weekly Hours &amp; Wage Activity'!J359:AG359)))</f>
        <v/>
      </c>
      <c r="W359" s="490" t="str">
        <f t="shared" si="37"/>
        <v/>
      </c>
      <c r="X359" s="553" t="str">
        <f t="shared" si="33"/>
        <v/>
      </c>
      <c r="Y359" s="491" t="str">
        <f t="shared" si="34"/>
        <v/>
      </c>
      <c r="Z359" s="490">
        <f t="shared" si="38"/>
        <v>0</v>
      </c>
      <c r="AA359" s="377">
        <f t="shared" si="35"/>
        <v>0</v>
      </c>
    </row>
    <row r="360" spans="2:27" x14ac:dyDescent="0.25">
      <c r="B360" s="56">
        <f>IF('3.Weekly Hours &amp; Wage Activity'!B360 &lt;&gt;"", '3.Weekly Hours &amp; Wage Activity'!B360,"")</f>
        <v>0</v>
      </c>
      <c r="C360" s="56">
        <f>IF('3.Weekly Hours &amp; Wage Activity'!C360 &lt;&gt;"", '3.Weekly Hours &amp; Wage Activity'!C360,"")</f>
        <v>0</v>
      </c>
      <c r="D360" s="57" t="str">
        <f>IF('3.Weekly Hours &amp; Wage Activity'!D360 &lt;&gt;"", '3.Weekly Hours &amp; Wage Activity'!D360,"")</f>
        <v/>
      </c>
      <c r="E360" s="56" t="str">
        <f>IF('3.Weekly Hours &amp; Wage Activity'!E360 &lt;&gt;"", '3.Weekly Hours &amp; Wage Activity'!E360,"")</f>
        <v/>
      </c>
      <c r="F360" s="353" t="str">
        <f>IF('3.Weekly Hours &amp; Wage Activity'!F360 &lt;&gt;"", '3.Weekly Hours &amp; Wage Activity'!F360,"")</f>
        <v/>
      </c>
      <c r="G360" s="58" t="str">
        <f>IF('3.Weekly Hours &amp; Wage Activity'!G360 &lt;&gt;"", '3.Weekly Hours &amp; Wage Activity'!G360,"")</f>
        <v/>
      </c>
      <c r="H360" s="58" t="str">
        <f>IF('2.Census &amp; Reference Benchmarks'!H360 = "", "", '2.Census &amp; Reference Benchmarks'!H360)</f>
        <v/>
      </c>
      <c r="I360" s="58" t="str">
        <f>IF('3.Weekly Hours &amp; Wage Activity'!H360 &lt;&gt;"", '3.Weekly Hours &amp; Wage Activity'!H360,"")</f>
        <v/>
      </c>
      <c r="J360" s="374" t="str">
        <f>IF('3.Weekly Hours &amp; Wage Activity'!I360 &lt;&gt;"", '3.Weekly Hours &amp; Wage Activity'!I360,"")</f>
        <v/>
      </c>
      <c r="K360" s="376" t="str">
        <f>IF('7.Safe Harbor Input Data &amp; Calc'!Q362 &lt;&gt; "", '7.Safe Harbor Input Data &amp; Calc'!Q362, "")</f>
        <v>No</v>
      </c>
      <c r="L360" s="59" t="str">
        <f>IF('2.Census &amp; Reference Benchmarks'!T360&lt;&gt; "",'2.Census &amp; Reference Benchmarks'!T360,"")</f>
        <v/>
      </c>
      <c r="M360" s="35">
        <f>IF('2.Census &amp; Reference Benchmarks'!M360 = "", 0,'2.Census &amp; Reference Benchmarks'!M360)</f>
        <v>0</v>
      </c>
      <c r="N360" s="366">
        <f>IF('5. Wage &amp; FTE Reductions'!BC360 = "", 0,'5. Wage &amp; FTE Reductions'!BC360)</f>
        <v>0</v>
      </c>
      <c r="O360" s="35">
        <f>IF('2.Census &amp; Reference Benchmarks'!P360 = "", 0,'2.Census &amp; Reference Benchmarks'!P360)</f>
        <v>0</v>
      </c>
      <c r="P360" s="367">
        <f>IF('5. Wage &amp; FTE Reductions'!BE360 = "", 0, '5. Wage &amp; FTE Reductions'!BE360)</f>
        <v>0</v>
      </c>
      <c r="Q360" s="60">
        <f>IF('2.Census &amp; Reference Benchmarks'!S360 = "", 0, '2.Census &amp; Reference Benchmarks'!S360)</f>
        <v>0</v>
      </c>
      <c r="R360" s="367">
        <f>IF('2.Census &amp; Reference Benchmarks'!Q360="FT",IF(OR(G360 &lt;= DATEVALUE("3/1/2020"), G360 = ""),177.14,( (IF(OR(I360 = "", I360 &gt; DATEVALUE("3/31/2020")), DATEVALUE("3/31/2020"),I360) -G360)/ 31) *177.14),IF('2.Census &amp; Reference Benchmarks'!R360="",0,'2.Census &amp; Reference Benchmarks'!R360))</f>
        <v>0</v>
      </c>
      <c r="S360" s="488" t="str">
        <f>IFERROR(IF(AND( I360 &lt; '1. Summary for SBA'!$J$7,'1. Summary for SBA'!$J$7 &lt;&gt; ""),0,IF(K360 = "Yes", 0,IF(OR(R360= "", R360 + P360+N360 = 0),"",(M360+O360+Q360)/(R360+P360+N360)))),0)</f>
        <v/>
      </c>
      <c r="T360" s="488" t="str">
        <f t="shared" si="36"/>
        <v/>
      </c>
      <c r="U360" s="488" t="str">
        <f>IF(T360 = "", "",SUM('3.Weekly Hours &amp; Wage Activity'!AI360:BF360))</f>
        <v/>
      </c>
      <c r="V360" s="489" t="str">
        <f>IF(U360 = "", "",SUM(IF(COUNTIF('3.Weekly Hours &amp; Wage Activity'!J360:Q360, "&lt;&gt;FT") = 0, COLUMNS('3.Weekly Hours &amp; Wage Activity'!J360:AG360) * 40, '3.Weekly Hours &amp; Wage Activity'!J360:AG360)))</f>
        <v/>
      </c>
      <c r="W360" s="490" t="str">
        <f t="shared" si="37"/>
        <v/>
      </c>
      <c r="X360" s="553" t="str">
        <f t="shared" si="33"/>
        <v/>
      </c>
      <c r="Y360" s="491" t="str">
        <f t="shared" si="34"/>
        <v/>
      </c>
      <c r="Z360" s="490">
        <f t="shared" si="38"/>
        <v>0</v>
      </c>
      <c r="AA360" s="377">
        <f t="shared" si="35"/>
        <v>0</v>
      </c>
    </row>
    <row r="361" spans="2:27" x14ac:dyDescent="0.25">
      <c r="B361" s="56">
        <f>IF('3.Weekly Hours &amp; Wage Activity'!B361 &lt;&gt;"", '3.Weekly Hours &amp; Wage Activity'!B361,"")</f>
        <v>0</v>
      </c>
      <c r="C361" s="56">
        <f>IF('3.Weekly Hours &amp; Wage Activity'!C361 &lt;&gt;"", '3.Weekly Hours &amp; Wage Activity'!C361,"")</f>
        <v>0</v>
      </c>
      <c r="D361" s="57" t="str">
        <f>IF('3.Weekly Hours &amp; Wage Activity'!D361 &lt;&gt;"", '3.Weekly Hours &amp; Wage Activity'!D361,"")</f>
        <v/>
      </c>
      <c r="E361" s="56" t="str">
        <f>IF('3.Weekly Hours &amp; Wage Activity'!E361 &lt;&gt;"", '3.Weekly Hours &amp; Wage Activity'!E361,"")</f>
        <v/>
      </c>
      <c r="F361" s="353" t="str">
        <f>IF('3.Weekly Hours &amp; Wage Activity'!F361 &lt;&gt;"", '3.Weekly Hours &amp; Wage Activity'!F361,"")</f>
        <v/>
      </c>
      <c r="G361" s="58" t="str">
        <f>IF('3.Weekly Hours &amp; Wage Activity'!G361 &lt;&gt;"", '3.Weekly Hours &amp; Wage Activity'!G361,"")</f>
        <v/>
      </c>
      <c r="H361" s="58" t="str">
        <f>IF('2.Census &amp; Reference Benchmarks'!H361 = "", "", '2.Census &amp; Reference Benchmarks'!H361)</f>
        <v/>
      </c>
      <c r="I361" s="58" t="str">
        <f>IF('3.Weekly Hours &amp; Wage Activity'!H361 &lt;&gt;"", '3.Weekly Hours &amp; Wage Activity'!H361,"")</f>
        <v/>
      </c>
      <c r="J361" s="374" t="str">
        <f>IF('3.Weekly Hours &amp; Wage Activity'!I361 &lt;&gt;"", '3.Weekly Hours &amp; Wage Activity'!I361,"")</f>
        <v/>
      </c>
      <c r="K361" s="376" t="str">
        <f>IF('7.Safe Harbor Input Data &amp; Calc'!Q363 &lt;&gt; "", '7.Safe Harbor Input Data &amp; Calc'!Q363, "")</f>
        <v>No</v>
      </c>
      <c r="L361" s="59" t="str">
        <f>IF('2.Census &amp; Reference Benchmarks'!T361&lt;&gt; "",'2.Census &amp; Reference Benchmarks'!T361,"")</f>
        <v/>
      </c>
      <c r="M361" s="35">
        <f>IF('2.Census &amp; Reference Benchmarks'!M361 = "", 0,'2.Census &amp; Reference Benchmarks'!M361)</f>
        <v>0</v>
      </c>
      <c r="N361" s="366">
        <f>IF('5. Wage &amp; FTE Reductions'!BC361 = "", 0,'5. Wage &amp; FTE Reductions'!BC361)</f>
        <v>0</v>
      </c>
      <c r="O361" s="35">
        <f>IF('2.Census &amp; Reference Benchmarks'!P361 = "", 0,'2.Census &amp; Reference Benchmarks'!P361)</f>
        <v>0</v>
      </c>
      <c r="P361" s="367">
        <f>IF('5. Wage &amp; FTE Reductions'!BE361 = "", 0, '5. Wage &amp; FTE Reductions'!BE361)</f>
        <v>0</v>
      </c>
      <c r="Q361" s="60">
        <f>IF('2.Census &amp; Reference Benchmarks'!S361 = "", 0, '2.Census &amp; Reference Benchmarks'!S361)</f>
        <v>0</v>
      </c>
      <c r="R361" s="367">
        <f>IF('2.Census &amp; Reference Benchmarks'!Q361="FT",IF(OR(G361 &lt;= DATEVALUE("3/1/2020"), G361 = ""),177.14,( (IF(OR(I361 = "", I361 &gt; DATEVALUE("3/31/2020")), DATEVALUE("3/31/2020"),I361) -G361)/ 31) *177.14),IF('2.Census &amp; Reference Benchmarks'!R361="",0,'2.Census &amp; Reference Benchmarks'!R361))</f>
        <v>0</v>
      </c>
      <c r="S361" s="488" t="str">
        <f>IFERROR(IF(AND( I361 &lt; '1. Summary for SBA'!$J$7,'1. Summary for SBA'!$J$7 &lt;&gt; ""),0,IF(K361 = "Yes", 0,IF(OR(R361= "", R361 + P361+N361 = 0),"",(M361+O361+Q361)/(R361+P361+N361)))),0)</f>
        <v/>
      </c>
      <c r="T361" s="488" t="str">
        <f t="shared" si="36"/>
        <v/>
      </c>
      <c r="U361" s="488" t="str">
        <f>IF(T361 = "", "",SUM('3.Weekly Hours &amp; Wage Activity'!AI361:BF361))</f>
        <v/>
      </c>
      <c r="V361" s="489" t="str">
        <f>IF(U361 = "", "",SUM(IF(COUNTIF('3.Weekly Hours &amp; Wage Activity'!J361:Q361, "&lt;&gt;FT") = 0, COLUMNS('3.Weekly Hours &amp; Wage Activity'!J361:AG361) * 40, '3.Weekly Hours &amp; Wage Activity'!J361:AG361)))</f>
        <v/>
      </c>
      <c r="W361" s="490" t="str">
        <f t="shared" si="37"/>
        <v/>
      </c>
      <c r="X361" s="553" t="str">
        <f t="shared" si="33"/>
        <v/>
      </c>
      <c r="Y361" s="491" t="str">
        <f t="shared" si="34"/>
        <v/>
      </c>
      <c r="Z361" s="490">
        <f t="shared" si="38"/>
        <v>0</v>
      </c>
      <c r="AA361" s="377">
        <f t="shared" si="35"/>
        <v>0</v>
      </c>
    </row>
    <row r="362" spans="2:27" x14ac:dyDescent="0.25">
      <c r="B362" s="56">
        <f>IF('3.Weekly Hours &amp; Wage Activity'!B362 &lt;&gt;"", '3.Weekly Hours &amp; Wage Activity'!B362,"")</f>
        <v>0</v>
      </c>
      <c r="C362" s="56">
        <f>IF('3.Weekly Hours &amp; Wage Activity'!C362 &lt;&gt;"", '3.Weekly Hours &amp; Wage Activity'!C362,"")</f>
        <v>0</v>
      </c>
      <c r="D362" s="57" t="str">
        <f>IF('3.Weekly Hours &amp; Wage Activity'!D362 &lt;&gt;"", '3.Weekly Hours &amp; Wage Activity'!D362,"")</f>
        <v/>
      </c>
      <c r="E362" s="56" t="str">
        <f>IF('3.Weekly Hours &amp; Wage Activity'!E362 &lt;&gt;"", '3.Weekly Hours &amp; Wage Activity'!E362,"")</f>
        <v/>
      </c>
      <c r="F362" s="353" t="str">
        <f>IF('3.Weekly Hours &amp; Wage Activity'!F362 &lt;&gt;"", '3.Weekly Hours &amp; Wage Activity'!F362,"")</f>
        <v/>
      </c>
      <c r="G362" s="58" t="str">
        <f>IF('3.Weekly Hours &amp; Wage Activity'!G362 &lt;&gt;"", '3.Weekly Hours &amp; Wage Activity'!G362,"")</f>
        <v/>
      </c>
      <c r="H362" s="58" t="str">
        <f>IF('2.Census &amp; Reference Benchmarks'!H362 = "", "", '2.Census &amp; Reference Benchmarks'!H362)</f>
        <v/>
      </c>
      <c r="I362" s="58" t="str">
        <f>IF('3.Weekly Hours &amp; Wage Activity'!H362 &lt;&gt;"", '3.Weekly Hours &amp; Wage Activity'!H362,"")</f>
        <v/>
      </c>
      <c r="J362" s="374" t="str">
        <f>IF('3.Weekly Hours &amp; Wage Activity'!I362 &lt;&gt;"", '3.Weekly Hours &amp; Wage Activity'!I362,"")</f>
        <v/>
      </c>
      <c r="K362" s="376" t="str">
        <f>IF('7.Safe Harbor Input Data &amp; Calc'!Q364 &lt;&gt; "", '7.Safe Harbor Input Data &amp; Calc'!Q364, "")</f>
        <v>No</v>
      </c>
      <c r="L362" s="59" t="str">
        <f>IF('2.Census &amp; Reference Benchmarks'!T362&lt;&gt; "",'2.Census &amp; Reference Benchmarks'!T362,"")</f>
        <v/>
      </c>
      <c r="M362" s="35">
        <f>IF('2.Census &amp; Reference Benchmarks'!M362 = "", 0,'2.Census &amp; Reference Benchmarks'!M362)</f>
        <v>0</v>
      </c>
      <c r="N362" s="366">
        <f>IF('5. Wage &amp; FTE Reductions'!BC362 = "", 0,'5. Wage &amp; FTE Reductions'!BC362)</f>
        <v>0</v>
      </c>
      <c r="O362" s="35">
        <f>IF('2.Census &amp; Reference Benchmarks'!P362 = "", 0,'2.Census &amp; Reference Benchmarks'!P362)</f>
        <v>0</v>
      </c>
      <c r="P362" s="367">
        <f>IF('5. Wage &amp; FTE Reductions'!BE362 = "", 0, '5. Wage &amp; FTE Reductions'!BE362)</f>
        <v>0</v>
      </c>
      <c r="Q362" s="60">
        <f>IF('2.Census &amp; Reference Benchmarks'!S362 = "", 0, '2.Census &amp; Reference Benchmarks'!S362)</f>
        <v>0</v>
      </c>
      <c r="R362" s="367">
        <f>IF('2.Census &amp; Reference Benchmarks'!Q362="FT",IF(OR(G362 &lt;= DATEVALUE("3/1/2020"), G362 = ""),177.14,( (IF(OR(I362 = "", I362 &gt; DATEVALUE("3/31/2020")), DATEVALUE("3/31/2020"),I362) -G362)/ 31) *177.14),IF('2.Census &amp; Reference Benchmarks'!R362="",0,'2.Census &amp; Reference Benchmarks'!R362))</f>
        <v>0</v>
      </c>
      <c r="S362" s="488" t="str">
        <f>IFERROR(IF(AND( I362 &lt; '1. Summary for SBA'!$J$7,'1. Summary for SBA'!$J$7 &lt;&gt; ""),0,IF(K362 = "Yes", 0,IF(OR(R362= "", R362 + P362+N362 = 0),"",(M362+O362+Q362)/(R362+P362+N362)))),0)</f>
        <v/>
      </c>
      <c r="T362" s="488" t="str">
        <f t="shared" si="36"/>
        <v/>
      </c>
      <c r="U362" s="488" t="str">
        <f>IF(T362 = "", "",SUM('3.Weekly Hours &amp; Wage Activity'!AI362:BF362))</f>
        <v/>
      </c>
      <c r="V362" s="489" t="str">
        <f>IF(U362 = "", "",SUM(IF(COUNTIF('3.Weekly Hours &amp; Wage Activity'!J362:Q362, "&lt;&gt;FT") = 0, COLUMNS('3.Weekly Hours &amp; Wage Activity'!J362:AG362) * 40, '3.Weekly Hours &amp; Wage Activity'!J362:AG362)))</f>
        <v/>
      </c>
      <c r="W362" s="490" t="str">
        <f t="shared" si="37"/>
        <v/>
      </c>
      <c r="X362" s="553" t="str">
        <f t="shared" si="33"/>
        <v/>
      </c>
      <c r="Y362" s="491" t="str">
        <f t="shared" si="34"/>
        <v/>
      </c>
      <c r="Z362" s="490">
        <f t="shared" si="38"/>
        <v>0</v>
      </c>
      <c r="AA362" s="377">
        <f t="shared" si="35"/>
        <v>0</v>
      </c>
    </row>
    <row r="363" spans="2:27" x14ac:dyDescent="0.25">
      <c r="B363" s="56">
        <f>IF('3.Weekly Hours &amp; Wage Activity'!B363 &lt;&gt;"", '3.Weekly Hours &amp; Wage Activity'!B363,"")</f>
        <v>0</v>
      </c>
      <c r="C363" s="56">
        <f>IF('3.Weekly Hours &amp; Wage Activity'!C363 &lt;&gt;"", '3.Weekly Hours &amp; Wage Activity'!C363,"")</f>
        <v>0</v>
      </c>
      <c r="D363" s="57" t="str">
        <f>IF('3.Weekly Hours &amp; Wage Activity'!D363 &lt;&gt;"", '3.Weekly Hours &amp; Wage Activity'!D363,"")</f>
        <v/>
      </c>
      <c r="E363" s="56" t="str">
        <f>IF('3.Weekly Hours &amp; Wage Activity'!E363 &lt;&gt;"", '3.Weekly Hours &amp; Wage Activity'!E363,"")</f>
        <v/>
      </c>
      <c r="F363" s="353" t="str">
        <f>IF('3.Weekly Hours &amp; Wage Activity'!F363 &lt;&gt;"", '3.Weekly Hours &amp; Wage Activity'!F363,"")</f>
        <v/>
      </c>
      <c r="G363" s="58" t="str">
        <f>IF('3.Weekly Hours &amp; Wage Activity'!G363 &lt;&gt;"", '3.Weekly Hours &amp; Wage Activity'!G363,"")</f>
        <v/>
      </c>
      <c r="H363" s="58" t="str">
        <f>IF('2.Census &amp; Reference Benchmarks'!H363 = "", "", '2.Census &amp; Reference Benchmarks'!H363)</f>
        <v/>
      </c>
      <c r="I363" s="58" t="str">
        <f>IF('3.Weekly Hours &amp; Wage Activity'!H363 &lt;&gt;"", '3.Weekly Hours &amp; Wage Activity'!H363,"")</f>
        <v/>
      </c>
      <c r="J363" s="374" t="str">
        <f>IF('3.Weekly Hours &amp; Wage Activity'!I363 &lt;&gt;"", '3.Weekly Hours &amp; Wage Activity'!I363,"")</f>
        <v/>
      </c>
      <c r="K363" s="376" t="str">
        <f>IF('7.Safe Harbor Input Data &amp; Calc'!Q365 &lt;&gt; "", '7.Safe Harbor Input Data &amp; Calc'!Q365, "")</f>
        <v>No</v>
      </c>
      <c r="L363" s="59" t="str">
        <f>IF('2.Census &amp; Reference Benchmarks'!T363&lt;&gt; "",'2.Census &amp; Reference Benchmarks'!T363,"")</f>
        <v/>
      </c>
      <c r="M363" s="35">
        <f>IF('2.Census &amp; Reference Benchmarks'!M363 = "", 0,'2.Census &amp; Reference Benchmarks'!M363)</f>
        <v>0</v>
      </c>
      <c r="N363" s="366">
        <f>IF('5. Wage &amp; FTE Reductions'!BC363 = "", 0,'5. Wage &amp; FTE Reductions'!BC363)</f>
        <v>0</v>
      </c>
      <c r="O363" s="35">
        <f>IF('2.Census &amp; Reference Benchmarks'!P363 = "", 0,'2.Census &amp; Reference Benchmarks'!P363)</f>
        <v>0</v>
      </c>
      <c r="P363" s="367">
        <f>IF('5. Wage &amp; FTE Reductions'!BE363 = "", 0, '5. Wage &amp; FTE Reductions'!BE363)</f>
        <v>0</v>
      </c>
      <c r="Q363" s="60">
        <f>IF('2.Census &amp; Reference Benchmarks'!S363 = "", 0, '2.Census &amp; Reference Benchmarks'!S363)</f>
        <v>0</v>
      </c>
      <c r="R363" s="367">
        <f>IF('2.Census &amp; Reference Benchmarks'!Q363="FT",IF(OR(G363 &lt;= DATEVALUE("3/1/2020"), G363 = ""),177.14,( (IF(OR(I363 = "", I363 &gt; DATEVALUE("3/31/2020")), DATEVALUE("3/31/2020"),I363) -G363)/ 31) *177.14),IF('2.Census &amp; Reference Benchmarks'!R363="",0,'2.Census &amp; Reference Benchmarks'!R363))</f>
        <v>0</v>
      </c>
      <c r="S363" s="488" t="str">
        <f>IFERROR(IF(AND( I363 &lt; '1. Summary for SBA'!$J$7,'1. Summary for SBA'!$J$7 &lt;&gt; ""),0,IF(K363 = "Yes", 0,IF(OR(R363= "", R363 + P363+N363 = 0),"",(M363+O363+Q363)/(R363+P363+N363)))),0)</f>
        <v/>
      </c>
      <c r="T363" s="488" t="str">
        <f t="shared" si="36"/>
        <v/>
      </c>
      <c r="U363" s="488" t="str">
        <f>IF(T363 = "", "",SUM('3.Weekly Hours &amp; Wage Activity'!AI363:BF363))</f>
        <v/>
      </c>
      <c r="V363" s="489" t="str">
        <f>IF(U363 = "", "",SUM(IF(COUNTIF('3.Weekly Hours &amp; Wage Activity'!J363:Q363, "&lt;&gt;FT") = 0, COLUMNS('3.Weekly Hours &amp; Wage Activity'!J363:AG363) * 40, '3.Weekly Hours &amp; Wage Activity'!J363:AG363)))</f>
        <v/>
      </c>
      <c r="W363" s="490" t="str">
        <f t="shared" si="37"/>
        <v/>
      </c>
      <c r="X363" s="553" t="str">
        <f t="shared" si="33"/>
        <v/>
      </c>
      <c r="Y363" s="491" t="str">
        <f t="shared" si="34"/>
        <v/>
      </c>
      <c r="Z363" s="490">
        <f t="shared" si="38"/>
        <v>0</v>
      </c>
      <c r="AA363" s="377">
        <f t="shared" si="35"/>
        <v>0</v>
      </c>
    </row>
    <row r="364" spans="2:27" x14ac:dyDescent="0.25">
      <c r="B364" s="56">
        <f>IF('3.Weekly Hours &amp; Wage Activity'!B364 &lt;&gt;"", '3.Weekly Hours &amp; Wage Activity'!B364,"")</f>
        <v>0</v>
      </c>
      <c r="C364" s="56">
        <f>IF('3.Weekly Hours &amp; Wage Activity'!C364 &lt;&gt;"", '3.Weekly Hours &amp; Wage Activity'!C364,"")</f>
        <v>0</v>
      </c>
      <c r="D364" s="57" t="str">
        <f>IF('3.Weekly Hours &amp; Wage Activity'!D364 &lt;&gt;"", '3.Weekly Hours &amp; Wage Activity'!D364,"")</f>
        <v/>
      </c>
      <c r="E364" s="56" t="str">
        <f>IF('3.Weekly Hours &amp; Wage Activity'!E364 &lt;&gt;"", '3.Weekly Hours &amp; Wage Activity'!E364,"")</f>
        <v/>
      </c>
      <c r="F364" s="353" t="str">
        <f>IF('3.Weekly Hours &amp; Wage Activity'!F364 &lt;&gt;"", '3.Weekly Hours &amp; Wage Activity'!F364,"")</f>
        <v/>
      </c>
      <c r="G364" s="58" t="str">
        <f>IF('3.Weekly Hours &amp; Wage Activity'!G364 &lt;&gt;"", '3.Weekly Hours &amp; Wage Activity'!G364,"")</f>
        <v/>
      </c>
      <c r="H364" s="58" t="str">
        <f>IF('2.Census &amp; Reference Benchmarks'!H364 = "", "", '2.Census &amp; Reference Benchmarks'!H364)</f>
        <v/>
      </c>
      <c r="I364" s="58" t="str">
        <f>IF('3.Weekly Hours &amp; Wage Activity'!H364 &lt;&gt;"", '3.Weekly Hours &amp; Wage Activity'!H364,"")</f>
        <v/>
      </c>
      <c r="J364" s="374" t="str">
        <f>IF('3.Weekly Hours &amp; Wage Activity'!I364 &lt;&gt;"", '3.Weekly Hours &amp; Wage Activity'!I364,"")</f>
        <v/>
      </c>
      <c r="K364" s="376" t="str">
        <f>IF('7.Safe Harbor Input Data &amp; Calc'!Q366 &lt;&gt; "", '7.Safe Harbor Input Data &amp; Calc'!Q366, "")</f>
        <v>No</v>
      </c>
      <c r="L364" s="59" t="str">
        <f>IF('2.Census &amp; Reference Benchmarks'!T364&lt;&gt; "",'2.Census &amp; Reference Benchmarks'!T364,"")</f>
        <v/>
      </c>
      <c r="M364" s="35">
        <f>IF('2.Census &amp; Reference Benchmarks'!M364 = "", 0,'2.Census &amp; Reference Benchmarks'!M364)</f>
        <v>0</v>
      </c>
      <c r="N364" s="366">
        <f>IF('5. Wage &amp; FTE Reductions'!BC364 = "", 0,'5. Wage &amp; FTE Reductions'!BC364)</f>
        <v>0</v>
      </c>
      <c r="O364" s="35">
        <f>IF('2.Census &amp; Reference Benchmarks'!P364 = "", 0,'2.Census &amp; Reference Benchmarks'!P364)</f>
        <v>0</v>
      </c>
      <c r="P364" s="367">
        <f>IF('5. Wage &amp; FTE Reductions'!BE364 = "", 0, '5. Wage &amp; FTE Reductions'!BE364)</f>
        <v>0</v>
      </c>
      <c r="Q364" s="60">
        <f>IF('2.Census &amp; Reference Benchmarks'!S364 = "", 0, '2.Census &amp; Reference Benchmarks'!S364)</f>
        <v>0</v>
      </c>
      <c r="R364" s="367">
        <f>IF('2.Census &amp; Reference Benchmarks'!Q364="FT",IF(OR(G364 &lt;= DATEVALUE("3/1/2020"), G364 = ""),177.14,( (IF(OR(I364 = "", I364 &gt; DATEVALUE("3/31/2020")), DATEVALUE("3/31/2020"),I364) -G364)/ 31) *177.14),IF('2.Census &amp; Reference Benchmarks'!R364="",0,'2.Census &amp; Reference Benchmarks'!R364))</f>
        <v>0</v>
      </c>
      <c r="S364" s="488" t="str">
        <f>IFERROR(IF(AND( I364 &lt; '1. Summary for SBA'!$J$7,'1. Summary for SBA'!$J$7 &lt;&gt; ""),0,IF(K364 = "Yes", 0,IF(OR(R364= "", R364 + P364+N364 = 0),"",(M364+O364+Q364)/(R364+P364+N364)))),0)</f>
        <v/>
      </c>
      <c r="T364" s="488" t="str">
        <f t="shared" si="36"/>
        <v/>
      </c>
      <c r="U364" s="488" t="str">
        <f>IF(T364 = "", "",SUM('3.Weekly Hours &amp; Wage Activity'!AI364:BF364))</f>
        <v/>
      </c>
      <c r="V364" s="489" t="str">
        <f>IF(U364 = "", "",SUM(IF(COUNTIF('3.Weekly Hours &amp; Wage Activity'!J364:Q364, "&lt;&gt;FT") = 0, COLUMNS('3.Weekly Hours &amp; Wage Activity'!J364:AG364) * 40, '3.Weekly Hours &amp; Wage Activity'!J364:AG364)))</f>
        <v/>
      </c>
      <c r="W364" s="490" t="str">
        <f t="shared" si="37"/>
        <v/>
      </c>
      <c r="X364" s="553" t="str">
        <f t="shared" si="33"/>
        <v/>
      </c>
      <c r="Y364" s="491" t="str">
        <f t="shared" si="34"/>
        <v/>
      </c>
      <c r="Z364" s="490">
        <f t="shared" si="38"/>
        <v>0</v>
      </c>
      <c r="AA364" s="377">
        <f t="shared" si="35"/>
        <v>0</v>
      </c>
    </row>
    <row r="365" spans="2:27" x14ac:dyDescent="0.25">
      <c r="B365" s="56">
        <f>IF('3.Weekly Hours &amp; Wage Activity'!B365 &lt;&gt;"", '3.Weekly Hours &amp; Wage Activity'!B365,"")</f>
        <v>0</v>
      </c>
      <c r="C365" s="56">
        <f>IF('3.Weekly Hours &amp; Wage Activity'!C365 &lt;&gt;"", '3.Weekly Hours &amp; Wage Activity'!C365,"")</f>
        <v>0</v>
      </c>
      <c r="D365" s="57" t="str">
        <f>IF('3.Weekly Hours &amp; Wage Activity'!D365 &lt;&gt;"", '3.Weekly Hours &amp; Wage Activity'!D365,"")</f>
        <v/>
      </c>
      <c r="E365" s="56" t="str">
        <f>IF('3.Weekly Hours &amp; Wage Activity'!E365 &lt;&gt;"", '3.Weekly Hours &amp; Wage Activity'!E365,"")</f>
        <v/>
      </c>
      <c r="F365" s="353" t="str">
        <f>IF('3.Weekly Hours &amp; Wage Activity'!F365 &lt;&gt;"", '3.Weekly Hours &amp; Wage Activity'!F365,"")</f>
        <v/>
      </c>
      <c r="G365" s="58" t="str">
        <f>IF('3.Weekly Hours &amp; Wage Activity'!G365 &lt;&gt;"", '3.Weekly Hours &amp; Wage Activity'!G365,"")</f>
        <v/>
      </c>
      <c r="H365" s="58" t="str">
        <f>IF('2.Census &amp; Reference Benchmarks'!H365 = "", "", '2.Census &amp; Reference Benchmarks'!H365)</f>
        <v/>
      </c>
      <c r="I365" s="58" t="str">
        <f>IF('3.Weekly Hours &amp; Wage Activity'!H365 &lt;&gt;"", '3.Weekly Hours &amp; Wage Activity'!H365,"")</f>
        <v/>
      </c>
      <c r="J365" s="374" t="str">
        <f>IF('3.Weekly Hours &amp; Wage Activity'!I365 &lt;&gt;"", '3.Weekly Hours &amp; Wage Activity'!I365,"")</f>
        <v/>
      </c>
      <c r="K365" s="376" t="str">
        <f>IF('7.Safe Harbor Input Data &amp; Calc'!Q367 &lt;&gt; "", '7.Safe Harbor Input Data &amp; Calc'!Q367, "")</f>
        <v>No</v>
      </c>
      <c r="L365" s="59" t="str">
        <f>IF('2.Census &amp; Reference Benchmarks'!T365&lt;&gt; "",'2.Census &amp; Reference Benchmarks'!T365,"")</f>
        <v/>
      </c>
      <c r="M365" s="35">
        <f>IF('2.Census &amp; Reference Benchmarks'!M365 = "", 0,'2.Census &amp; Reference Benchmarks'!M365)</f>
        <v>0</v>
      </c>
      <c r="N365" s="366">
        <f>IF('5. Wage &amp; FTE Reductions'!BC365 = "", 0,'5. Wage &amp; FTE Reductions'!BC365)</f>
        <v>0</v>
      </c>
      <c r="O365" s="35">
        <f>IF('2.Census &amp; Reference Benchmarks'!P365 = "", 0,'2.Census &amp; Reference Benchmarks'!P365)</f>
        <v>0</v>
      </c>
      <c r="P365" s="367">
        <f>IF('5. Wage &amp; FTE Reductions'!BE365 = "", 0, '5. Wage &amp; FTE Reductions'!BE365)</f>
        <v>0</v>
      </c>
      <c r="Q365" s="60">
        <f>IF('2.Census &amp; Reference Benchmarks'!S365 = "", 0, '2.Census &amp; Reference Benchmarks'!S365)</f>
        <v>0</v>
      </c>
      <c r="R365" s="367">
        <f>IF('2.Census &amp; Reference Benchmarks'!Q365="FT",IF(OR(G365 &lt;= DATEVALUE("3/1/2020"), G365 = ""),177.14,( (IF(OR(I365 = "", I365 &gt; DATEVALUE("3/31/2020")), DATEVALUE("3/31/2020"),I365) -G365)/ 31) *177.14),IF('2.Census &amp; Reference Benchmarks'!R365="",0,'2.Census &amp; Reference Benchmarks'!R365))</f>
        <v>0</v>
      </c>
      <c r="S365" s="488" t="str">
        <f>IFERROR(IF(AND( I365 &lt; '1. Summary for SBA'!$J$7,'1. Summary for SBA'!$J$7 &lt;&gt; ""),0,IF(K365 = "Yes", 0,IF(OR(R365= "", R365 + P365+N365 = 0),"",(M365+O365+Q365)/(R365+P365+N365)))),0)</f>
        <v/>
      </c>
      <c r="T365" s="488" t="str">
        <f t="shared" si="36"/>
        <v/>
      </c>
      <c r="U365" s="488" t="str">
        <f>IF(T365 = "", "",SUM('3.Weekly Hours &amp; Wage Activity'!AI365:BF365))</f>
        <v/>
      </c>
      <c r="V365" s="489" t="str">
        <f>IF(U365 = "", "",SUM(IF(COUNTIF('3.Weekly Hours &amp; Wage Activity'!J365:Q365, "&lt;&gt;FT") = 0, COLUMNS('3.Weekly Hours &amp; Wage Activity'!J365:AG365) * 40, '3.Weekly Hours &amp; Wage Activity'!J365:AG365)))</f>
        <v/>
      </c>
      <c r="W365" s="490" t="str">
        <f t="shared" si="37"/>
        <v/>
      </c>
      <c r="X365" s="553" t="str">
        <f t="shared" si="33"/>
        <v/>
      </c>
      <c r="Y365" s="491" t="str">
        <f t="shared" si="34"/>
        <v/>
      </c>
      <c r="Z365" s="490">
        <f t="shared" si="38"/>
        <v>0</v>
      </c>
      <c r="AA365" s="377">
        <f t="shared" si="35"/>
        <v>0</v>
      </c>
    </row>
    <row r="366" spans="2:27" x14ac:dyDescent="0.25">
      <c r="B366" s="56">
        <f>IF('3.Weekly Hours &amp; Wage Activity'!B366 &lt;&gt;"", '3.Weekly Hours &amp; Wage Activity'!B366,"")</f>
        <v>0</v>
      </c>
      <c r="C366" s="56">
        <f>IF('3.Weekly Hours &amp; Wage Activity'!C366 &lt;&gt;"", '3.Weekly Hours &amp; Wage Activity'!C366,"")</f>
        <v>0</v>
      </c>
      <c r="D366" s="57" t="str">
        <f>IF('3.Weekly Hours &amp; Wage Activity'!D366 &lt;&gt;"", '3.Weekly Hours &amp; Wage Activity'!D366,"")</f>
        <v/>
      </c>
      <c r="E366" s="56" t="str">
        <f>IF('3.Weekly Hours &amp; Wage Activity'!E366 &lt;&gt;"", '3.Weekly Hours &amp; Wage Activity'!E366,"")</f>
        <v/>
      </c>
      <c r="F366" s="353" t="str">
        <f>IF('3.Weekly Hours &amp; Wage Activity'!F366 &lt;&gt;"", '3.Weekly Hours &amp; Wage Activity'!F366,"")</f>
        <v/>
      </c>
      <c r="G366" s="58" t="str">
        <f>IF('3.Weekly Hours &amp; Wage Activity'!G366 &lt;&gt;"", '3.Weekly Hours &amp; Wage Activity'!G366,"")</f>
        <v/>
      </c>
      <c r="H366" s="58" t="str">
        <f>IF('2.Census &amp; Reference Benchmarks'!H366 = "", "", '2.Census &amp; Reference Benchmarks'!H366)</f>
        <v/>
      </c>
      <c r="I366" s="58" t="str">
        <f>IF('3.Weekly Hours &amp; Wage Activity'!H366 &lt;&gt;"", '3.Weekly Hours &amp; Wage Activity'!H366,"")</f>
        <v/>
      </c>
      <c r="J366" s="374" t="str">
        <f>IF('3.Weekly Hours &amp; Wage Activity'!I366 &lt;&gt;"", '3.Weekly Hours &amp; Wage Activity'!I366,"")</f>
        <v/>
      </c>
      <c r="K366" s="376" t="str">
        <f>IF('7.Safe Harbor Input Data &amp; Calc'!Q368 &lt;&gt; "", '7.Safe Harbor Input Data &amp; Calc'!Q368, "")</f>
        <v>No</v>
      </c>
      <c r="L366" s="59" t="str">
        <f>IF('2.Census &amp; Reference Benchmarks'!T366&lt;&gt; "",'2.Census &amp; Reference Benchmarks'!T366,"")</f>
        <v/>
      </c>
      <c r="M366" s="35">
        <f>IF('2.Census &amp; Reference Benchmarks'!M366 = "", 0,'2.Census &amp; Reference Benchmarks'!M366)</f>
        <v>0</v>
      </c>
      <c r="N366" s="366">
        <f>IF('5. Wage &amp; FTE Reductions'!BC366 = "", 0,'5. Wage &amp; FTE Reductions'!BC366)</f>
        <v>0</v>
      </c>
      <c r="O366" s="35">
        <f>IF('2.Census &amp; Reference Benchmarks'!P366 = "", 0,'2.Census &amp; Reference Benchmarks'!P366)</f>
        <v>0</v>
      </c>
      <c r="P366" s="367">
        <f>IF('5. Wage &amp; FTE Reductions'!BE366 = "", 0, '5. Wage &amp; FTE Reductions'!BE366)</f>
        <v>0</v>
      </c>
      <c r="Q366" s="60">
        <f>IF('2.Census &amp; Reference Benchmarks'!S366 = "", 0, '2.Census &amp; Reference Benchmarks'!S366)</f>
        <v>0</v>
      </c>
      <c r="R366" s="367">
        <f>IF('2.Census &amp; Reference Benchmarks'!Q366="FT",IF(OR(G366 &lt;= DATEVALUE("3/1/2020"), G366 = ""),177.14,( (IF(OR(I366 = "", I366 &gt; DATEVALUE("3/31/2020")), DATEVALUE("3/31/2020"),I366) -G366)/ 31) *177.14),IF('2.Census &amp; Reference Benchmarks'!R366="",0,'2.Census &amp; Reference Benchmarks'!R366))</f>
        <v>0</v>
      </c>
      <c r="S366" s="488" t="str">
        <f>IFERROR(IF(AND( I366 &lt; '1. Summary for SBA'!$J$7,'1. Summary for SBA'!$J$7 &lt;&gt; ""),0,IF(K366 = "Yes", 0,IF(OR(R366= "", R366 + P366+N366 = 0),"",(M366+O366+Q366)/(R366+P366+N366)))),0)</f>
        <v/>
      </c>
      <c r="T366" s="488" t="str">
        <f t="shared" si="36"/>
        <v/>
      </c>
      <c r="U366" s="488" t="str">
        <f>IF(T366 = "", "",SUM('3.Weekly Hours &amp; Wage Activity'!AI366:BF366))</f>
        <v/>
      </c>
      <c r="V366" s="489" t="str">
        <f>IF(U366 = "", "",SUM(IF(COUNTIF('3.Weekly Hours &amp; Wage Activity'!J366:Q366, "&lt;&gt;FT") = 0, COLUMNS('3.Weekly Hours &amp; Wage Activity'!J366:AG366) * 40, '3.Weekly Hours &amp; Wage Activity'!J366:AG366)))</f>
        <v/>
      </c>
      <c r="W366" s="490" t="str">
        <f t="shared" si="37"/>
        <v/>
      </c>
      <c r="X366" s="553" t="str">
        <f t="shared" si="33"/>
        <v/>
      </c>
      <c r="Y366" s="491" t="str">
        <f t="shared" si="34"/>
        <v/>
      </c>
      <c r="Z366" s="490">
        <f t="shared" si="38"/>
        <v>0</v>
      </c>
      <c r="AA366" s="377">
        <f t="shared" si="35"/>
        <v>0</v>
      </c>
    </row>
    <row r="367" spans="2:27" x14ac:dyDescent="0.25">
      <c r="B367" s="56">
        <f>IF('3.Weekly Hours &amp; Wage Activity'!B367 &lt;&gt;"", '3.Weekly Hours &amp; Wage Activity'!B367,"")</f>
        <v>0</v>
      </c>
      <c r="C367" s="56">
        <f>IF('3.Weekly Hours &amp; Wage Activity'!C367 &lt;&gt;"", '3.Weekly Hours &amp; Wage Activity'!C367,"")</f>
        <v>0</v>
      </c>
      <c r="D367" s="57" t="str">
        <f>IF('3.Weekly Hours &amp; Wage Activity'!D367 &lt;&gt;"", '3.Weekly Hours &amp; Wage Activity'!D367,"")</f>
        <v/>
      </c>
      <c r="E367" s="56" t="str">
        <f>IF('3.Weekly Hours &amp; Wage Activity'!E367 &lt;&gt;"", '3.Weekly Hours &amp; Wage Activity'!E367,"")</f>
        <v/>
      </c>
      <c r="F367" s="353" t="str">
        <f>IF('3.Weekly Hours &amp; Wage Activity'!F367 &lt;&gt;"", '3.Weekly Hours &amp; Wage Activity'!F367,"")</f>
        <v/>
      </c>
      <c r="G367" s="58" t="str">
        <f>IF('3.Weekly Hours &amp; Wage Activity'!G367 &lt;&gt;"", '3.Weekly Hours &amp; Wage Activity'!G367,"")</f>
        <v/>
      </c>
      <c r="H367" s="58" t="str">
        <f>IF('2.Census &amp; Reference Benchmarks'!H367 = "", "", '2.Census &amp; Reference Benchmarks'!H367)</f>
        <v/>
      </c>
      <c r="I367" s="58" t="str">
        <f>IF('3.Weekly Hours &amp; Wage Activity'!H367 &lt;&gt;"", '3.Weekly Hours &amp; Wage Activity'!H367,"")</f>
        <v/>
      </c>
      <c r="J367" s="374" t="str">
        <f>IF('3.Weekly Hours &amp; Wage Activity'!I367 &lt;&gt;"", '3.Weekly Hours &amp; Wage Activity'!I367,"")</f>
        <v/>
      </c>
      <c r="K367" s="376" t="str">
        <f>IF('7.Safe Harbor Input Data &amp; Calc'!Q369 &lt;&gt; "", '7.Safe Harbor Input Data &amp; Calc'!Q369, "")</f>
        <v>No</v>
      </c>
      <c r="L367" s="59" t="str">
        <f>IF('2.Census &amp; Reference Benchmarks'!T367&lt;&gt; "",'2.Census &amp; Reference Benchmarks'!T367,"")</f>
        <v/>
      </c>
      <c r="M367" s="35">
        <f>IF('2.Census &amp; Reference Benchmarks'!M367 = "", 0,'2.Census &amp; Reference Benchmarks'!M367)</f>
        <v>0</v>
      </c>
      <c r="N367" s="366">
        <f>IF('5. Wage &amp; FTE Reductions'!BC367 = "", 0,'5. Wage &amp; FTE Reductions'!BC367)</f>
        <v>0</v>
      </c>
      <c r="O367" s="35">
        <f>IF('2.Census &amp; Reference Benchmarks'!P367 = "", 0,'2.Census &amp; Reference Benchmarks'!P367)</f>
        <v>0</v>
      </c>
      <c r="P367" s="367">
        <f>IF('5. Wage &amp; FTE Reductions'!BE367 = "", 0, '5. Wage &amp; FTE Reductions'!BE367)</f>
        <v>0</v>
      </c>
      <c r="Q367" s="60">
        <f>IF('2.Census &amp; Reference Benchmarks'!S367 = "", 0, '2.Census &amp; Reference Benchmarks'!S367)</f>
        <v>0</v>
      </c>
      <c r="R367" s="367">
        <f>IF('2.Census &amp; Reference Benchmarks'!Q367="FT",IF(OR(G367 &lt;= DATEVALUE("3/1/2020"), G367 = ""),177.14,( (IF(OR(I367 = "", I367 &gt; DATEVALUE("3/31/2020")), DATEVALUE("3/31/2020"),I367) -G367)/ 31) *177.14),IF('2.Census &amp; Reference Benchmarks'!R367="",0,'2.Census &amp; Reference Benchmarks'!R367))</f>
        <v>0</v>
      </c>
      <c r="S367" s="488" t="str">
        <f>IFERROR(IF(AND( I367 &lt; '1. Summary for SBA'!$J$7,'1. Summary for SBA'!$J$7 &lt;&gt; ""),0,IF(K367 = "Yes", 0,IF(OR(R367= "", R367 + P367+N367 = 0),"",(M367+O367+Q367)/(R367+P367+N367)))),0)</f>
        <v/>
      </c>
      <c r="T367" s="488" t="str">
        <f t="shared" si="36"/>
        <v/>
      </c>
      <c r="U367" s="488" t="str">
        <f>IF(T367 = "", "",SUM('3.Weekly Hours &amp; Wage Activity'!AI367:BF367))</f>
        <v/>
      </c>
      <c r="V367" s="489" t="str">
        <f>IF(U367 = "", "",SUM(IF(COUNTIF('3.Weekly Hours &amp; Wage Activity'!J367:Q367, "&lt;&gt;FT") = 0, COLUMNS('3.Weekly Hours &amp; Wage Activity'!J367:AG367) * 40, '3.Weekly Hours &amp; Wage Activity'!J367:AG367)))</f>
        <v/>
      </c>
      <c r="W367" s="490" t="str">
        <f t="shared" si="37"/>
        <v/>
      </c>
      <c r="X367" s="553" t="str">
        <f t="shared" si="33"/>
        <v/>
      </c>
      <c r="Y367" s="491" t="str">
        <f t="shared" si="34"/>
        <v/>
      </c>
      <c r="Z367" s="490">
        <f t="shared" si="38"/>
        <v>0</v>
      </c>
      <c r="AA367" s="377">
        <f t="shared" si="35"/>
        <v>0</v>
      </c>
    </row>
    <row r="368" spans="2:27" x14ac:dyDescent="0.25">
      <c r="B368" s="56">
        <f>IF('3.Weekly Hours &amp; Wage Activity'!B368 &lt;&gt;"", '3.Weekly Hours &amp; Wage Activity'!B368,"")</f>
        <v>0</v>
      </c>
      <c r="C368" s="56">
        <f>IF('3.Weekly Hours &amp; Wage Activity'!C368 &lt;&gt;"", '3.Weekly Hours &amp; Wage Activity'!C368,"")</f>
        <v>0</v>
      </c>
      <c r="D368" s="57" t="str">
        <f>IF('3.Weekly Hours &amp; Wage Activity'!D368 &lt;&gt;"", '3.Weekly Hours &amp; Wage Activity'!D368,"")</f>
        <v/>
      </c>
      <c r="E368" s="56" t="str">
        <f>IF('3.Weekly Hours &amp; Wage Activity'!E368 &lt;&gt;"", '3.Weekly Hours &amp; Wage Activity'!E368,"")</f>
        <v/>
      </c>
      <c r="F368" s="353" t="str">
        <f>IF('3.Weekly Hours &amp; Wage Activity'!F368 &lt;&gt;"", '3.Weekly Hours &amp; Wage Activity'!F368,"")</f>
        <v/>
      </c>
      <c r="G368" s="58" t="str">
        <f>IF('3.Weekly Hours &amp; Wage Activity'!G368 &lt;&gt;"", '3.Weekly Hours &amp; Wage Activity'!G368,"")</f>
        <v/>
      </c>
      <c r="H368" s="58" t="str">
        <f>IF('2.Census &amp; Reference Benchmarks'!H368 = "", "", '2.Census &amp; Reference Benchmarks'!H368)</f>
        <v/>
      </c>
      <c r="I368" s="58" t="str">
        <f>IF('3.Weekly Hours &amp; Wage Activity'!H368 &lt;&gt;"", '3.Weekly Hours &amp; Wage Activity'!H368,"")</f>
        <v/>
      </c>
      <c r="J368" s="374" t="str">
        <f>IF('3.Weekly Hours &amp; Wage Activity'!I368 &lt;&gt;"", '3.Weekly Hours &amp; Wage Activity'!I368,"")</f>
        <v/>
      </c>
      <c r="K368" s="376" t="str">
        <f>IF('7.Safe Harbor Input Data &amp; Calc'!Q370 &lt;&gt; "", '7.Safe Harbor Input Data &amp; Calc'!Q370, "")</f>
        <v>No</v>
      </c>
      <c r="L368" s="59" t="str">
        <f>IF('2.Census &amp; Reference Benchmarks'!T368&lt;&gt; "",'2.Census &amp; Reference Benchmarks'!T368,"")</f>
        <v/>
      </c>
      <c r="M368" s="35">
        <f>IF('2.Census &amp; Reference Benchmarks'!M368 = "", 0,'2.Census &amp; Reference Benchmarks'!M368)</f>
        <v>0</v>
      </c>
      <c r="N368" s="366">
        <f>IF('5. Wage &amp; FTE Reductions'!BC368 = "", 0,'5. Wage &amp; FTE Reductions'!BC368)</f>
        <v>0</v>
      </c>
      <c r="O368" s="35">
        <f>IF('2.Census &amp; Reference Benchmarks'!P368 = "", 0,'2.Census &amp; Reference Benchmarks'!P368)</f>
        <v>0</v>
      </c>
      <c r="P368" s="367">
        <f>IF('5. Wage &amp; FTE Reductions'!BE368 = "", 0, '5. Wage &amp; FTE Reductions'!BE368)</f>
        <v>0</v>
      </c>
      <c r="Q368" s="60">
        <f>IF('2.Census &amp; Reference Benchmarks'!S368 = "", 0, '2.Census &amp; Reference Benchmarks'!S368)</f>
        <v>0</v>
      </c>
      <c r="R368" s="367">
        <f>IF('2.Census &amp; Reference Benchmarks'!Q368="FT",IF(OR(G368 &lt;= DATEVALUE("3/1/2020"), G368 = ""),177.14,( (IF(OR(I368 = "", I368 &gt; DATEVALUE("3/31/2020")), DATEVALUE("3/31/2020"),I368) -G368)/ 31) *177.14),IF('2.Census &amp; Reference Benchmarks'!R368="",0,'2.Census &amp; Reference Benchmarks'!R368))</f>
        <v>0</v>
      </c>
      <c r="S368" s="488" t="str">
        <f>IFERROR(IF(AND( I368 &lt; '1. Summary for SBA'!$J$7,'1. Summary for SBA'!$J$7 &lt;&gt; ""),0,IF(K368 = "Yes", 0,IF(OR(R368= "", R368 + P368+N368 = 0),"",(M368+O368+Q368)/(R368+P368+N368)))),0)</f>
        <v/>
      </c>
      <c r="T368" s="488" t="str">
        <f t="shared" si="36"/>
        <v/>
      </c>
      <c r="U368" s="488" t="str">
        <f>IF(T368 = "", "",SUM('3.Weekly Hours &amp; Wage Activity'!AI368:BF368))</f>
        <v/>
      </c>
      <c r="V368" s="489" t="str">
        <f>IF(U368 = "", "",SUM(IF(COUNTIF('3.Weekly Hours &amp; Wage Activity'!J368:Q368, "&lt;&gt;FT") = 0, COLUMNS('3.Weekly Hours &amp; Wage Activity'!J368:AG368) * 40, '3.Weekly Hours &amp; Wage Activity'!J368:AG368)))</f>
        <v/>
      </c>
      <c r="W368" s="490" t="str">
        <f t="shared" si="37"/>
        <v/>
      </c>
      <c r="X368" s="553" t="str">
        <f t="shared" si="33"/>
        <v/>
      </c>
      <c r="Y368" s="491" t="str">
        <f t="shared" si="34"/>
        <v/>
      </c>
      <c r="Z368" s="490">
        <f t="shared" si="38"/>
        <v>0</v>
      </c>
      <c r="AA368" s="377">
        <f t="shared" si="35"/>
        <v>0</v>
      </c>
    </row>
    <row r="369" spans="2:27" x14ac:dyDescent="0.25">
      <c r="B369" s="56">
        <f>IF('3.Weekly Hours &amp; Wage Activity'!B369 &lt;&gt;"", '3.Weekly Hours &amp; Wage Activity'!B369,"")</f>
        <v>0</v>
      </c>
      <c r="C369" s="56">
        <f>IF('3.Weekly Hours &amp; Wage Activity'!C369 &lt;&gt;"", '3.Weekly Hours &amp; Wage Activity'!C369,"")</f>
        <v>0</v>
      </c>
      <c r="D369" s="57" t="str">
        <f>IF('3.Weekly Hours &amp; Wage Activity'!D369 &lt;&gt;"", '3.Weekly Hours &amp; Wage Activity'!D369,"")</f>
        <v/>
      </c>
      <c r="E369" s="56" t="str">
        <f>IF('3.Weekly Hours &amp; Wage Activity'!E369 &lt;&gt;"", '3.Weekly Hours &amp; Wage Activity'!E369,"")</f>
        <v/>
      </c>
      <c r="F369" s="353" t="str">
        <f>IF('3.Weekly Hours &amp; Wage Activity'!F369 &lt;&gt;"", '3.Weekly Hours &amp; Wage Activity'!F369,"")</f>
        <v/>
      </c>
      <c r="G369" s="58" t="str">
        <f>IF('3.Weekly Hours &amp; Wage Activity'!G369 &lt;&gt;"", '3.Weekly Hours &amp; Wage Activity'!G369,"")</f>
        <v/>
      </c>
      <c r="H369" s="58" t="str">
        <f>IF('2.Census &amp; Reference Benchmarks'!H369 = "", "", '2.Census &amp; Reference Benchmarks'!H369)</f>
        <v/>
      </c>
      <c r="I369" s="58" t="str">
        <f>IF('3.Weekly Hours &amp; Wage Activity'!H369 &lt;&gt;"", '3.Weekly Hours &amp; Wage Activity'!H369,"")</f>
        <v/>
      </c>
      <c r="J369" s="374" t="str">
        <f>IF('3.Weekly Hours &amp; Wage Activity'!I369 &lt;&gt;"", '3.Weekly Hours &amp; Wage Activity'!I369,"")</f>
        <v/>
      </c>
      <c r="K369" s="376" t="str">
        <f>IF('7.Safe Harbor Input Data &amp; Calc'!Q371 &lt;&gt; "", '7.Safe Harbor Input Data &amp; Calc'!Q371, "")</f>
        <v>No</v>
      </c>
      <c r="L369" s="59" t="str">
        <f>IF('2.Census &amp; Reference Benchmarks'!T369&lt;&gt; "",'2.Census &amp; Reference Benchmarks'!T369,"")</f>
        <v/>
      </c>
      <c r="M369" s="35">
        <f>IF('2.Census &amp; Reference Benchmarks'!M369 = "", 0,'2.Census &amp; Reference Benchmarks'!M369)</f>
        <v>0</v>
      </c>
      <c r="N369" s="366">
        <f>IF('5. Wage &amp; FTE Reductions'!BC369 = "", 0,'5. Wage &amp; FTE Reductions'!BC369)</f>
        <v>0</v>
      </c>
      <c r="O369" s="35">
        <f>IF('2.Census &amp; Reference Benchmarks'!P369 = "", 0,'2.Census &amp; Reference Benchmarks'!P369)</f>
        <v>0</v>
      </c>
      <c r="P369" s="367">
        <f>IF('5. Wage &amp; FTE Reductions'!BE369 = "", 0, '5. Wage &amp; FTE Reductions'!BE369)</f>
        <v>0</v>
      </c>
      <c r="Q369" s="60">
        <f>IF('2.Census &amp; Reference Benchmarks'!S369 = "", 0, '2.Census &amp; Reference Benchmarks'!S369)</f>
        <v>0</v>
      </c>
      <c r="R369" s="367">
        <f>IF('2.Census &amp; Reference Benchmarks'!Q369="FT",IF(OR(G369 &lt;= DATEVALUE("3/1/2020"), G369 = ""),177.14,( (IF(OR(I369 = "", I369 &gt; DATEVALUE("3/31/2020")), DATEVALUE("3/31/2020"),I369) -G369)/ 31) *177.14),IF('2.Census &amp; Reference Benchmarks'!R369="",0,'2.Census &amp; Reference Benchmarks'!R369))</f>
        <v>0</v>
      </c>
      <c r="S369" s="488" t="str">
        <f>IFERROR(IF(AND( I369 &lt; '1. Summary for SBA'!$J$7,'1. Summary for SBA'!$J$7 &lt;&gt; ""),0,IF(K369 = "Yes", 0,IF(OR(R369= "", R369 + P369+N369 = 0),"",(M369+O369+Q369)/(R369+P369+N369)))),0)</f>
        <v/>
      </c>
      <c r="T369" s="488" t="str">
        <f t="shared" si="36"/>
        <v/>
      </c>
      <c r="U369" s="488" t="str">
        <f>IF(T369 = "", "",SUM('3.Weekly Hours &amp; Wage Activity'!AI369:BF369))</f>
        <v/>
      </c>
      <c r="V369" s="489" t="str">
        <f>IF(U369 = "", "",SUM(IF(COUNTIF('3.Weekly Hours &amp; Wage Activity'!J369:Q369, "&lt;&gt;FT") = 0, COLUMNS('3.Weekly Hours &amp; Wage Activity'!J369:AG369) * 40, '3.Weekly Hours &amp; Wage Activity'!J369:AG369)))</f>
        <v/>
      </c>
      <c r="W369" s="490" t="str">
        <f t="shared" si="37"/>
        <v/>
      </c>
      <c r="X369" s="553" t="str">
        <f t="shared" si="33"/>
        <v/>
      </c>
      <c r="Y369" s="491" t="str">
        <f t="shared" si="34"/>
        <v/>
      </c>
      <c r="Z369" s="490">
        <f t="shared" si="38"/>
        <v>0</v>
      </c>
      <c r="AA369" s="377">
        <f t="shared" si="35"/>
        <v>0</v>
      </c>
    </row>
    <row r="370" spans="2:27" x14ac:dyDescent="0.25">
      <c r="B370" s="56">
        <f>IF('3.Weekly Hours &amp; Wage Activity'!B370 &lt;&gt;"", '3.Weekly Hours &amp; Wage Activity'!B370,"")</f>
        <v>0</v>
      </c>
      <c r="C370" s="56">
        <f>IF('3.Weekly Hours &amp; Wage Activity'!C370 &lt;&gt;"", '3.Weekly Hours &amp; Wage Activity'!C370,"")</f>
        <v>0</v>
      </c>
      <c r="D370" s="57" t="str">
        <f>IF('3.Weekly Hours &amp; Wage Activity'!D370 &lt;&gt;"", '3.Weekly Hours &amp; Wage Activity'!D370,"")</f>
        <v/>
      </c>
      <c r="E370" s="56" t="str">
        <f>IF('3.Weekly Hours &amp; Wage Activity'!E370 &lt;&gt;"", '3.Weekly Hours &amp; Wage Activity'!E370,"")</f>
        <v/>
      </c>
      <c r="F370" s="353" t="str">
        <f>IF('3.Weekly Hours &amp; Wage Activity'!F370 &lt;&gt;"", '3.Weekly Hours &amp; Wage Activity'!F370,"")</f>
        <v/>
      </c>
      <c r="G370" s="58" t="str">
        <f>IF('3.Weekly Hours &amp; Wage Activity'!G370 &lt;&gt;"", '3.Weekly Hours &amp; Wage Activity'!G370,"")</f>
        <v/>
      </c>
      <c r="H370" s="58" t="str">
        <f>IF('2.Census &amp; Reference Benchmarks'!H370 = "", "", '2.Census &amp; Reference Benchmarks'!H370)</f>
        <v/>
      </c>
      <c r="I370" s="58" t="str">
        <f>IF('3.Weekly Hours &amp; Wage Activity'!H370 &lt;&gt;"", '3.Weekly Hours &amp; Wage Activity'!H370,"")</f>
        <v/>
      </c>
      <c r="J370" s="374" t="str">
        <f>IF('3.Weekly Hours &amp; Wage Activity'!I370 &lt;&gt;"", '3.Weekly Hours &amp; Wage Activity'!I370,"")</f>
        <v/>
      </c>
      <c r="K370" s="376" t="str">
        <f>IF('7.Safe Harbor Input Data &amp; Calc'!Q372 &lt;&gt; "", '7.Safe Harbor Input Data &amp; Calc'!Q372, "")</f>
        <v>No</v>
      </c>
      <c r="L370" s="59" t="str">
        <f>IF('2.Census &amp; Reference Benchmarks'!T370&lt;&gt; "",'2.Census &amp; Reference Benchmarks'!T370,"")</f>
        <v/>
      </c>
      <c r="M370" s="35">
        <f>IF('2.Census &amp; Reference Benchmarks'!M370 = "", 0,'2.Census &amp; Reference Benchmarks'!M370)</f>
        <v>0</v>
      </c>
      <c r="N370" s="366">
        <f>IF('5. Wage &amp; FTE Reductions'!BC370 = "", 0,'5. Wage &amp; FTE Reductions'!BC370)</f>
        <v>0</v>
      </c>
      <c r="O370" s="35">
        <f>IF('2.Census &amp; Reference Benchmarks'!P370 = "", 0,'2.Census &amp; Reference Benchmarks'!P370)</f>
        <v>0</v>
      </c>
      <c r="P370" s="367">
        <f>IF('5. Wage &amp; FTE Reductions'!BE370 = "", 0, '5. Wage &amp; FTE Reductions'!BE370)</f>
        <v>0</v>
      </c>
      <c r="Q370" s="60">
        <f>IF('2.Census &amp; Reference Benchmarks'!S370 = "", 0, '2.Census &amp; Reference Benchmarks'!S370)</f>
        <v>0</v>
      </c>
      <c r="R370" s="367">
        <f>IF('2.Census &amp; Reference Benchmarks'!Q370="FT",IF(OR(G370 &lt;= DATEVALUE("3/1/2020"), G370 = ""),177.14,( (IF(OR(I370 = "", I370 &gt; DATEVALUE("3/31/2020")), DATEVALUE("3/31/2020"),I370) -G370)/ 31) *177.14),IF('2.Census &amp; Reference Benchmarks'!R370="",0,'2.Census &amp; Reference Benchmarks'!R370))</f>
        <v>0</v>
      </c>
      <c r="S370" s="488" t="str">
        <f>IFERROR(IF(AND( I370 &lt; '1. Summary for SBA'!$J$7,'1. Summary for SBA'!$J$7 &lt;&gt; ""),0,IF(K370 = "Yes", 0,IF(OR(R370= "", R370 + P370+N370 = 0),"",(M370+O370+Q370)/(R370+P370+N370)))),0)</f>
        <v/>
      </c>
      <c r="T370" s="488" t="str">
        <f t="shared" si="36"/>
        <v/>
      </c>
      <c r="U370" s="488" t="str">
        <f>IF(T370 = "", "",SUM('3.Weekly Hours &amp; Wage Activity'!AI370:BF370))</f>
        <v/>
      </c>
      <c r="V370" s="489" t="str">
        <f>IF(U370 = "", "",SUM(IF(COUNTIF('3.Weekly Hours &amp; Wage Activity'!J370:Q370, "&lt;&gt;FT") = 0, COLUMNS('3.Weekly Hours &amp; Wage Activity'!J370:AG370) * 40, '3.Weekly Hours &amp; Wage Activity'!J370:AG370)))</f>
        <v/>
      </c>
      <c r="W370" s="490" t="str">
        <f t="shared" si="37"/>
        <v/>
      </c>
      <c r="X370" s="553" t="str">
        <f t="shared" si="33"/>
        <v/>
      </c>
      <c r="Y370" s="491" t="str">
        <f t="shared" si="34"/>
        <v/>
      </c>
      <c r="Z370" s="490">
        <f t="shared" si="38"/>
        <v>0</v>
      </c>
      <c r="AA370" s="377">
        <f t="shared" si="35"/>
        <v>0</v>
      </c>
    </row>
    <row r="371" spans="2:27" x14ac:dyDescent="0.25">
      <c r="B371" s="56">
        <f>IF('3.Weekly Hours &amp; Wage Activity'!B371 &lt;&gt;"", '3.Weekly Hours &amp; Wage Activity'!B371,"")</f>
        <v>0</v>
      </c>
      <c r="C371" s="56">
        <f>IF('3.Weekly Hours &amp; Wage Activity'!C371 &lt;&gt;"", '3.Weekly Hours &amp; Wage Activity'!C371,"")</f>
        <v>0</v>
      </c>
      <c r="D371" s="57" t="str">
        <f>IF('3.Weekly Hours &amp; Wage Activity'!D371 &lt;&gt;"", '3.Weekly Hours &amp; Wage Activity'!D371,"")</f>
        <v/>
      </c>
      <c r="E371" s="56" t="str">
        <f>IF('3.Weekly Hours &amp; Wage Activity'!E371 &lt;&gt;"", '3.Weekly Hours &amp; Wage Activity'!E371,"")</f>
        <v/>
      </c>
      <c r="F371" s="353" t="str">
        <f>IF('3.Weekly Hours &amp; Wage Activity'!F371 &lt;&gt;"", '3.Weekly Hours &amp; Wage Activity'!F371,"")</f>
        <v/>
      </c>
      <c r="G371" s="58" t="str">
        <f>IF('3.Weekly Hours &amp; Wage Activity'!G371 &lt;&gt;"", '3.Weekly Hours &amp; Wage Activity'!G371,"")</f>
        <v/>
      </c>
      <c r="H371" s="58" t="str">
        <f>IF('2.Census &amp; Reference Benchmarks'!H371 = "", "", '2.Census &amp; Reference Benchmarks'!H371)</f>
        <v/>
      </c>
      <c r="I371" s="58" t="str">
        <f>IF('3.Weekly Hours &amp; Wage Activity'!H371 &lt;&gt;"", '3.Weekly Hours &amp; Wage Activity'!H371,"")</f>
        <v/>
      </c>
      <c r="J371" s="374" t="str">
        <f>IF('3.Weekly Hours &amp; Wage Activity'!I371 &lt;&gt;"", '3.Weekly Hours &amp; Wage Activity'!I371,"")</f>
        <v/>
      </c>
      <c r="K371" s="376" t="str">
        <f>IF('7.Safe Harbor Input Data &amp; Calc'!Q373 &lt;&gt; "", '7.Safe Harbor Input Data &amp; Calc'!Q373, "")</f>
        <v>No</v>
      </c>
      <c r="L371" s="59" t="str">
        <f>IF('2.Census &amp; Reference Benchmarks'!T371&lt;&gt; "",'2.Census &amp; Reference Benchmarks'!T371,"")</f>
        <v/>
      </c>
      <c r="M371" s="35">
        <f>IF('2.Census &amp; Reference Benchmarks'!M371 = "", 0,'2.Census &amp; Reference Benchmarks'!M371)</f>
        <v>0</v>
      </c>
      <c r="N371" s="366">
        <f>IF('5. Wage &amp; FTE Reductions'!BC371 = "", 0,'5. Wage &amp; FTE Reductions'!BC371)</f>
        <v>0</v>
      </c>
      <c r="O371" s="35">
        <f>IF('2.Census &amp; Reference Benchmarks'!P371 = "", 0,'2.Census &amp; Reference Benchmarks'!P371)</f>
        <v>0</v>
      </c>
      <c r="P371" s="367">
        <f>IF('5. Wage &amp; FTE Reductions'!BE371 = "", 0, '5. Wage &amp; FTE Reductions'!BE371)</f>
        <v>0</v>
      </c>
      <c r="Q371" s="60">
        <f>IF('2.Census &amp; Reference Benchmarks'!S371 = "", 0, '2.Census &amp; Reference Benchmarks'!S371)</f>
        <v>0</v>
      </c>
      <c r="R371" s="367">
        <f>IF('2.Census &amp; Reference Benchmarks'!Q371="FT",IF(OR(G371 &lt;= DATEVALUE("3/1/2020"), G371 = ""),177.14,( (IF(OR(I371 = "", I371 &gt; DATEVALUE("3/31/2020")), DATEVALUE("3/31/2020"),I371) -G371)/ 31) *177.14),IF('2.Census &amp; Reference Benchmarks'!R371="",0,'2.Census &amp; Reference Benchmarks'!R371))</f>
        <v>0</v>
      </c>
      <c r="S371" s="488" t="str">
        <f>IFERROR(IF(AND( I371 &lt; '1. Summary for SBA'!$J$7,'1. Summary for SBA'!$J$7 &lt;&gt; ""),0,IF(K371 = "Yes", 0,IF(OR(R371= "", R371 + P371+N371 = 0),"",(M371+O371+Q371)/(R371+P371+N371)))),0)</f>
        <v/>
      </c>
      <c r="T371" s="488" t="str">
        <f t="shared" si="36"/>
        <v/>
      </c>
      <c r="U371" s="488" t="str">
        <f>IF(T371 = "", "",SUM('3.Weekly Hours &amp; Wage Activity'!AI371:BF371))</f>
        <v/>
      </c>
      <c r="V371" s="489" t="str">
        <f>IF(U371 = "", "",SUM(IF(COUNTIF('3.Weekly Hours &amp; Wage Activity'!J371:Q371, "&lt;&gt;FT") = 0, COLUMNS('3.Weekly Hours &amp; Wage Activity'!J371:AG371) * 40, '3.Weekly Hours &amp; Wage Activity'!J371:AG371)))</f>
        <v/>
      </c>
      <c r="W371" s="490" t="str">
        <f t="shared" si="37"/>
        <v/>
      </c>
      <c r="X371" s="553" t="str">
        <f t="shared" si="33"/>
        <v/>
      </c>
      <c r="Y371" s="491" t="str">
        <f t="shared" si="34"/>
        <v/>
      </c>
      <c r="Z371" s="490">
        <f t="shared" si="38"/>
        <v>0</v>
      </c>
      <c r="AA371" s="377">
        <f t="shared" si="35"/>
        <v>0</v>
      </c>
    </row>
    <row r="372" spans="2:27" x14ac:dyDescent="0.25">
      <c r="B372" s="56">
        <f>IF('3.Weekly Hours &amp; Wage Activity'!B372 &lt;&gt;"", '3.Weekly Hours &amp; Wage Activity'!B372,"")</f>
        <v>0</v>
      </c>
      <c r="C372" s="56">
        <f>IF('3.Weekly Hours &amp; Wage Activity'!C372 &lt;&gt;"", '3.Weekly Hours &amp; Wage Activity'!C372,"")</f>
        <v>0</v>
      </c>
      <c r="D372" s="57" t="str">
        <f>IF('3.Weekly Hours &amp; Wage Activity'!D372 &lt;&gt;"", '3.Weekly Hours &amp; Wage Activity'!D372,"")</f>
        <v/>
      </c>
      <c r="E372" s="56" t="str">
        <f>IF('3.Weekly Hours &amp; Wage Activity'!E372 &lt;&gt;"", '3.Weekly Hours &amp; Wage Activity'!E372,"")</f>
        <v/>
      </c>
      <c r="F372" s="353" t="str">
        <f>IF('3.Weekly Hours &amp; Wage Activity'!F372 &lt;&gt;"", '3.Weekly Hours &amp; Wage Activity'!F372,"")</f>
        <v/>
      </c>
      <c r="G372" s="58" t="str">
        <f>IF('3.Weekly Hours &amp; Wage Activity'!G372 &lt;&gt;"", '3.Weekly Hours &amp; Wage Activity'!G372,"")</f>
        <v/>
      </c>
      <c r="H372" s="58" t="str">
        <f>IF('2.Census &amp; Reference Benchmarks'!H372 = "", "", '2.Census &amp; Reference Benchmarks'!H372)</f>
        <v/>
      </c>
      <c r="I372" s="58" t="str">
        <f>IF('3.Weekly Hours &amp; Wage Activity'!H372 &lt;&gt;"", '3.Weekly Hours &amp; Wage Activity'!H372,"")</f>
        <v/>
      </c>
      <c r="J372" s="374" t="str">
        <f>IF('3.Weekly Hours &amp; Wage Activity'!I372 &lt;&gt;"", '3.Weekly Hours &amp; Wage Activity'!I372,"")</f>
        <v/>
      </c>
      <c r="K372" s="376" t="str">
        <f>IF('7.Safe Harbor Input Data &amp; Calc'!Q374 &lt;&gt; "", '7.Safe Harbor Input Data &amp; Calc'!Q374, "")</f>
        <v>No</v>
      </c>
      <c r="L372" s="59" t="str">
        <f>IF('2.Census &amp; Reference Benchmarks'!T372&lt;&gt; "",'2.Census &amp; Reference Benchmarks'!T372,"")</f>
        <v/>
      </c>
      <c r="M372" s="35">
        <f>IF('2.Census &amp; Reference Benchmarks'!M372 = "", 0,'2.Census &amp; Reference Benchmarks'!M372)</f>
        <v>0</v>
      </c>
      <c r="N372" s="366">
        <f>IF('5. Wage &amp; FTE Reductions'!BC372 = "", 0,'5. Wage &amp; FTE Reductions'!BC372)</f>
        <v>0</v>
      </c>
      <c r="O372" s="35">
        <f>IF('2.Census &amp; Reference Benchmarks'!P372 = "", 0,'2.Census &amp; Reference Benchmarks'!P372)</f>
        <v>0</v>
      </c>
      <c r="P372" s="367">
        <f>IF('5. Wage &amp; FTE Reductions'!BE372 = "", 0, '5. Wage &amp; FTE Reductions'!BE372)</f>
        <v>0</v>
      </c>
      <c r="Q372" s="60">
        <f>IF('2.Census &amp; Reference Benchmarks'!S372 = "", 0, '2.Census &amp; Reference Benchmarks'!S372)</f>
        <v>0</v>
      </c>
      <c r="R372" s="367">
        <f>IF('2.Census &amp; Reference Benchmarks'!Q372="FT",IF(OR(G372 &lt;= DATEVALUE("3/1/2020"), G372 = ""),177.14,( (IF(OR(I372 = "", I372 &gt; DATEVALUE("3/31/2020")), DATEVALUE("3/31/2020"),I372) -G372)/ 31) *177.14),IF('2.Census &amp; Reference Benchmarks'!R372="",0,'2.Census &amp; Reference Benchmarks'!R372))</f>
        <v>0</v>
      </c>
      <c r="S372" s="488" t="str">
        <f>IFERROR(IF(AND( I372 &lt; '1. Summary for SBA'!$J$7,'1. Summary for SBA'!$J$7 &lt;&gt; ""),0,IF(K372 = "Yes", 0,IF(OR(R372= "", R372 + P372+N372 = 0),"",(M372+O372+Q372)/(R372+P372+N372)))),0)</f>
        <v/>
      </c>
      <c r="T372" s="488" t="str">
        <f t="shared" si="36"/>
        <v/>
      </c>
      <c r="U372" s="488" t="str">
        <f>IF(T372 = "", "",SUM('3.Weekly Hours &amp; Wage Activity'!AI372:BF372))</f>
        <v/>
      </c>
      <c r="V372" s="489" t="str">
        <f>IF(U372 = "", "",SUM(IF(COUNTIF('3.Weekly Hours &amp; Wage Activity'!J372:Q372, "&lt;&gt;FT") = 0, COLUMNS('3.Weekly Hours &amp; Wage Activity'!J372:AG372) * 40, '3.Weekly Hours &amp; Wage Activity'!J372:AG372)))</f>
        <v/>
      </c>
      <c r="W372" s="490" t="str">
        <f t="shared" si="37"/>
        <v/>
      </c>
      <c r="X372" s="553" t="str">
        <f t="shared" si="33"/>
        <v/>
      </c>
      <c r="Y372" s="491" t="str">
        <f t="shared" si="34"/>
        <v/>
      </c>
      <c r="Z372" s="490">
        <f t="shared" si="38"/>
        <v>0</v>
      </c>
      <c r="AA372" s="377">
        <f t="shared" si="35"/>
        <v>0</v>
      </c>
    </row>
    <row r="373" spans="2:27" x14ac:dyDescent="0.25">
      <c r="B373" s="56">
        <f>IF('3.Weekly Hours &amp; Wage Activity'!B373 &lt;&gt;"", '3.Weekly Hours &amp; Wage Activity'!B373,"")</f>
        <v>0</v>
      </c>
      <c r="C373" s="56">
        <f>IF('3.Weekly Hours &amp; Wage Activity'!C373 &lt;&gt;"", '3.Weekly Hours &amp; Wage Activity'!C373,"")</f>
        <v>0</v>
      </c>
      <c r="D373" s="57" t="str">
        <f>IF('3.Weekly Hours &amp; Wage Activity'!D373 &lt;&gt;"", '3.Weekly Hours &amp; Wage Activity'!D373,"")</f>
        <v/>
      </c>
      <c r="E373" s="56" t="str">
        <f>IF('3.Weekly Hours &amp; Wage Activity'!E373 &lt;&gt;"", '3.Weekly Hours &amp; Wage Activity'!E373,"")</f>
        <v/>
      </c>
      <c r="F373" s="353" t="str">
        <f>IF('3.Weekly Hours &amp; Wage Activity'!F373 &lt;&gt;"", '3.Weekly Hours &amp; Wage Activity'!F373,"")</f>
        <v/>
      </c>
      <c r="G373" s="58" t="str">
        <f>IF('3.Weekly Hours &amp; Wage Activity'!G373 &lt;&gt;"", '3.Weekly Hours &amp; Wage Activity'!G373,"")</f>
        <v/>
      </c>
      <c r="H373" s="58" t="str">
        <f>IF('2.Census &amp; Reference Benchmarks'!H373 = "", "", '2.Census &amp; Reference Benchmarks'!H373)</f>
        <v/>
      </c>
      <c r="I373" s="58" t="str">
        <f>IF('3.Weekly Hours &amp; Wage Activity'!H373 &lt;&gt;"", '3.Weekly Hours &amp; Wage Activity'!H373,"")</f>
        <v/>
      </c>
      <c r="J373" s="374" t="str">
        <f>IF('3.Weekly Hours &amp; Wage Activity'!I373 &lt;&gt;"", '3.Weekly Hours &amp; Wage Activity'!I373,"")</f>
        <v/>
      </c>
      <c r="K373" s="376" t="str">
        <f>IF('7.Safe Harbor Input Data &amp; Calc'!Q375 &lt;&gt; "", '7.Safe Harbor Input Data &amp; Calc'!Q375, "")</f>
        <v>No</v>
      </c>
      <c r="L373" s="59" t="str">
        <f>IF('2.Census &amp; Reference Benchmarks'!T373&lt;&gt; "",'2.Census &amp; Reference Benchmarks'!T373,"")</f>
        <v/>
      </c>
      <c r="M373" s="35">
        <f>IF('2.Census &amp; Reference Benchmarks'!M373 = "", 0,'2.Census &amp; Reference Benchmarks'!M373)</f>
        <v>0</v>
      </c>
      <c r="N373" s="366">
        <f>IF('5. Wage &amp; FTE Reductions'!BC373 = "", 0,'5. Wage &amp; FTE Reductions'!BC373)</f>
        <v>0</v>
      </c>
      <c r="O373" s="35">
        <f>IF('2.Census &amp; Reference Benchmarks'!P373 = "", 0,'2.Census &amp; Reference Benchmarks'!P373)</f>
        <v>0</v>
      </c>
      <c r="P373" s="367">
        <f>IF('5. Wage &amp; FTE Reductions'!BE373 = "", 0, '5. Wage &amp; FTE Reductions'!BE373)</f>
        <v>0</v>
      </c>
      <c r="Q373" s="60">
        <f>IF('2.Census &amp; Reference Benchmarks'!S373 = "", 0, '2.Census &amp; Reference Benchmarks'!S373)</f>
        <v>0</v>
      </c>
      <c r="R373" s="367">
        <f>IF('2.Census &amp; Reference Benchmarks'!Q373="FT",IF(OR(G373 &lt;= DATEVALUE("3/1/2020"), G373 = ""),177.14,( (IF(OR(I373 = "", I373 &gt; DATEVALUE("3/31/2020")), DATEVALUE("3/31/2020"),I373) -G373)/ 31) *177.14),IF('2.Census &amp; Reference Benchmarks'!R373="",0,'2.Census &amp; Reference Benchmarks'!R373))</f>
        <v>0</v>
      </c>
      <c r="S373" s="488" t="str">
        <f>IFERROR(IF(AND( I373 &lt; '1. Summary for SBA'!$J$7,'1. Summary for SBA'!$J$7 &lt;&gt; ""),0,IF(K373 = "Yes", 0,IF(OR(R373= "", R373 + P373+N373 = 0),"",(M373+O373+Q373)/(R373+P373+N373)))),0)</f>
        <v/>
      </c>
      <c r="T373" s="488" t="str">
        <f t="shared" si="36"/>
        <v/>
      </c>
      <c r="U373" s="488" t="str">
        <f>IF(T373 = "", "",SUM('3.Weekly Hours &amp; Wage Activity'!AI373:BF373))</f>
        <v/>
      </c>
      <c r="V373" s="489" t="str">
        <f>IF(U373 = "", "",SUM(IF(COUNTIF('3.Weekly Hours &amp; Wage Activity'!J373:Q373, "&lt;&gt;FT") = 0, COLUMNS('3.Weekly Hours &amp; Wage Activity'!J373:AG373) * 40, '3.Weekly Hours &amp; Wage Activity'!J373:AG373)))</f>
        <v/>
      </c>
      <c r="W373" s="490" t="str">
        <f t="shared" si="37"/>
        <v/>
      </c>
      <c r="X373" s="553" t="str">
        <f t="shared" si="33"/>
        <v/>
      </c>
      <c r="Y373" s="491" t="str">
        <f t="shared" si="34"/>
        <v/>
      </c>
      <c r="Z373" s="490">
        <f t="shared" si="38"/>
        <v>0</v>
      </c>
      <c r="AA373" s="377">
        <f t="shared" si="35"/>
        <v>0</v>
      </c>
    </row>
    <row r="374" spans="2:27" x14ac:dyDescent="0.25">
      <c r="B374" s="56">
        <f>IF('3.Weekly Hours &amp; Wage Activity'!B374 &lt;&gt;"", '3.Weekly Hours &amp; Wage Activity'!B374,"")</f>
        <v>0</v>
      </c>
      <c r="C374" s="56">
        <f>IF('3.Weekly Hours &amp; Wage Activity'!C374 &lt;&gt;"", '3.Weekly Hours &amp; Wage Activity'!C374,"")</f>
        <v>0</v>
      </c>
      <c r="D374" s="57" t="str">
        <f>IF('3.Weekly Hours &amp; Wage Activity'!D374 &lt;&gt;"", '3.Weekly Hours &amp; Wage Activity'!D374,"")</f>
        <v/>
      </c>
      <c r="E374" s="56" t="str">
        <f>IF('3.Weekly Hours &amp; Wage Activity'!E374 &lt;&gt;"", '3.Weekly Hours &amp; Wage Activity'!E374,"")</f>
        <v/>
      </c>
      <c r="F374" s="353" t="str">
        <f>IF('3.Weekly Hours &amp; Wage Activity'!F374 &lt;&gt;"", '3.Weekly Hours &amp; Wage Activity'!F374,"")</f>
        <v/>
      </c>
      <c r="G374" s="58" t="str">
        <f>IF('3.Weekly Hours &amp; Wage Activity'!G374 &lt;&gt;"", '3.Weekly Hours &amp; Wage Activity'!G374,"")</f>
        <v/>
      </c>
      <c r="H374" s="58" t="str">
        <f>IF('2.Census &amp; Reference Benchmarks'!H374 = "", "", '2.Census &amp; Reference Benchmarks'!H374)</f>
        <v/>
      </c>
      <c r="I374" s="58" t="str">
        <f>IF('3.Weekly Hours &amp; Wage Activity'!H374 &lt;&gt;"", '3.Weekly Hours &amp; Wage Activity'!H374,"")</f>
        <v/>
      </c>
      <c r="J374" s="374" t="str">
        <f>IF('3.Weekly Hours &amp; Wage Activity'!I374 &lt;&gt;"", '3.Weekly Hours &amp; Wage Activity'!I374,"")</f>
        <v/>
      </c>
      <c r="K374" s="376" t="str">
        <f>IF('7.Safe Harbor Input Data &amp; Calc'!Q376 &lt;&gt; "", '7.Safe Harbor Input Data &amp; Calc'!Q376, "")</f>
        <v>No</v>
      </c>
      <c r="L374" s="59" t="str">
        <f>IF('2.Census &amp; Reference Benchmarks'!T374&lt;&gt; "",'2.Census &amp; Reference Benchmarks'!T374,"")</f>
        <v/>
      </c>
      <c r="M374" s="35">
        <f>IF('2.Census &amp; Reference Benchmarks'!M374 = "", 0,'2.Census &amp; Reference Benchmarks'!M374)</f>
        <v>0</v>
      </c>
      <c r="N374" s="366">
        <f>IF('5. Wage &amp; FTE Reductions'!BC374 = "", 0,'5. Wage &amp; FTE Reductions'!BC374)</f>
        <v>0</v>
      </c>
      <c r="O374" s="35">
        <f>IF('2.Census &amp; Reference Benchmarks'!P374 = "", 0,'2.Census &amp; Reference Benchmarks'!P374)</f>
        <v>0</v>
      </c>
      <c r="P374" s="367">
        <f>IF('5. Wage &amp; FTE Reductions'!BE374 = "", 0, '5. Wage &amp; FTE Reductions'!BE374)</f>
        <v>0</v>
      </c>
      <c r="Q374" s="60">
        <f>IF('2.Census &amp; Reference Benchmarks'!S374 = "", 0, '2.Census &amp; Reference Benchmarks'!S374)</f>
        <v>0</v>
      </c>
      <c r="R374" s="367">
        <f>IF('2.Census &amp; Reference Benchmarks'!Q374="FT",IF(OR(G374 &lt;= DATEVALUE("3/1/2020"), G374 = ""),177.14,( (IF(OR(I374 = "", I374 &gt; DATEVALUE("3/31/2020")), DATEVALUE("3/31/2020"),I374) -G374)/ 31) *177.14),IF('2.Census &amp; Reference Benchmarks'!R374="",0,'2.Census &amp; Reference Benchmarks'!R374))</f>
        <v>0</v>
      </c>
      <c r="S374" s="488" t="str">
        <f>IFERROR(IF(AND( I374 &lt; '1. Summary for SBA'!$J$7,'1. Summary for SBA'!$J$7 &lt;&gt; ""),0,IF(K374 = "Yes", 0,IF(OR(R374= "", R374 + P374+N374 = 0),"",(M374+O374+Q374)/(R374+P374+N374)))),0)</f>
        <v/>
      </c>
      <c r="T374" s="488" t="str">
        <f t="shared" si="36"/>
        <v/>
      </c>
      <c r="U374" s="488" t="str">
        <f>IF(T374 = "", "",SUM('3.Weekly Hours &amp; Wage Activity'!AI374:BF374))</f>
        <v/>
      </c>
      <c r="V374" s="489" t="str">
        <f>IF(U374 = "", "",SUM(IF(COUNTIF('3.Weekly Hours &amp; Wage Activity'!J374:Q374, "&lt;&gt;FT") = 0, COLUMNS('3.Weekly Hours &amp; Wage Activity'!J374:AG374) * 40, '3.Weekly Hours &amp; Wage Activity'!J374:AG374)))</f>
        <v/>
      </c>
      <c r="W374" s="490" t="str">
        <f t="shared" si="37"/>
        <v/>
      </c>
      <c r="X374" s="553" t="str">
        <f t="shared" si="33"/>
        <v/>
      </c>
      <c r="Y374" s="491" t="str">
        <f t="shared" si="34"/>
        <v/>
      </c>
      <c r="Z374" s="490">
        <f t="shared" si="38"/>
        <v>0</v>
      </c>
      <c r="AA374" s="377">
        <f t="shared" si="35"/>
        <v>0</v>
      </c>
    </row>
    <row r="375" spans="2:27" x14ac:dyDescent="0.25">
      <c r="B375" s="56">
        <f>IF('3.Weekly Hours &amp; Wage Activity'!B375 &lt;&gt;"", '3.Weekly Hours &amp; Wage Activity'!B375,"")</f>
        <v>0</v>
      </c>
      <c r="C375" s="56">
        <f>IF('3.Weekly Hours &amp; Wage Activity'!C375 &lt;&gt;"", '3.Weekly Hours &amp; Wage Activity'!C375,"")</f>
        <v>0</v>
      </c>
      <c r="D375" s="57" t="str">
        <f>IF('3.Weekly Hours &amp; Wage Activity'!D375 &lt;&gt;"", '3.Weekly Hours &amp; Wage Activity'!D375,"")</f>
        <v/>
      </c>
      <c r="E375" s="56" t="str">
        <f>IF('3.Weekly Hours &amp; Wage Activity'!E375 &lt;&gt;"", '3.Weekly Hours &amp; Wage Activity'!E375,"")</f>
        <v/>
      </c>
      <c r="F375" s="353" t="str">
        <f>IF('3.Weekly Hours &amp; Wage Activity'!F375 &lt;&gt;"", '3.Weekly Hours &amp; Wage Activity'!F375,"")</f>
        <v/>
      </c>
      <c r="G375" s="58" t="str">
        <f>IF('3.Weekly Hours &amp; Wage Activity'!G375 &lt;&gt;"", '3.Weekly Hours &amp; Wage Activity'!G375,"")</f>
        <v/>
      </c>
      <c r="H375" s="58" t="str">
        <f>IF('2.Census &amp; Reference Benchmarks'!H375 = "", "", '2.Census &amp; Reference Benchmarks'!H375)</f>
        <v/>
      </c>
      <c r="I375" s="58" t="str">
        <f>IF('3.Weekly Hours &amp; Wage Activity'!H375 &lt;&gt;"", '3.Weekly Hours &amp; Wage Activity'!H375,"")</f>
        <v/>
      </c>
      <c r="J375" s="374" t="str">
        <f>IF('3.Weekly Hours &amp; Wage Activity'!I375 &lt;&gt;"", '3.Weekly Hours &amp; Wage Activity'!I375,"")</f>
        <v/>
      </c>
      <c r="K375" s="376" t="str">
        <f>IF('7.Safe Harbor Input Data &amp; Calc'!Q377 &lt;&gt; "", '7.Safe Harbor Input Data &amp; Calc'!Q377, "")</f>
        <v>No</v>
      </c>
      <c r="L375" s="59" t="str">
        <f>IF('2.Census &amp; Reference Benchmarks'!T375&lt;&gt; "",'2.Census &amp; Reference Benchmarks'!T375,"")</f>
        <v/>
      </c>
      <c r="M375" s="35">
        <f>IF('2.Census &amp; Reference Benchmarks'!M375 = "", 0,'2.Census &amp; Reference Benchmarks'!M375)</f>
        <v>0</v>
      </c>
      <c r="N375" s="366">
        <f>IF('5. Wage &amp; FTE Reductions'!BC375 = "", 0,'5. Wage &amp; FTE Reductions'!BC375)</f>
        <v>0</v>
      </c>
      <c r="O375" s="35">
        <f>IF('2.Census &amp; Reference Benchmarks'!P375 = "", 0,'2.Census &amp; Reference Benchmarks'!P375)</f>
        <v>0</v>
      </c>
      <c r="P375" s="367">
        <f>IF('5. Wage &amp; FTE Reductions'!BE375 = "", 0, '5. Wage &amp; FTE Reductions'!BE375)</f>
        <v>0</v>
      </c>
      <c r="Q375" s="60">
        <f>IF('2.Census &amp; Reference Benchmarks'!S375 = "", 0, '2.Census &amp; Reference Benchmarks'!S375)</f>
        <v>0</v>
      </c>
      <c r="R375" s="367">
        <f>IF('2.Census &amp; Reference Benchmarks'!Q375="FT",IF(OR(G375 &lt;= DATEVALUE("3/1/2020"), G375 = ""),177.14,( (IF(OR(I375 = "", I375 &gt; DATEVALUE("3/31/2020")), DATEVALUE("3/31/2020"),I375) -G375)/ 31) *177.14),IF('2.Census &amp; Reference Benchmarks'!R375="",0,'2.Census &amp; Reference Benchmarks'!R375))</f>
        <v>0</v>
      </c>
      <c r="S375" s="488" t="str">
        <f>IFERROR(IF(AND( I375 &lt; '1. Summary for SBA'!$J$7,'1. Summary for SBA'!$J$7 &lt;&gt; ""),0,IF(K375 = "Yes", 0,IF(OR(R375= "", R375 + P375+N375 = 0),"",(M375+O375+Q375)/(R375+P375+N375)))),0)</f>
        <v/>
      </c>
      <c r="T375" s="488" t="str">
        <f t="shared" si="36"/>
        <v/>
      </c>
      <c r="U375" s="488" t="str">
        <f>IF(T375 = "", "",SUM('3.Weekly Hours &amp; Wage Activity'!AI375:BF375))</f>
        <v/>
      </c>
      <c r="V375" s="489" t="str">
        <f>IF(U375 = "", "",SUM(IF(COUNTIF('3.Weekly Hours &amp; Wage Activity'!J375:Q375, "&lt;&gt;FT") = 0, COLUMNS('3.Weekly Hours &amp; Wage Activity'!J375:AG375) * 40, '3.Weekly Hours &amp; Wage Activity'!J375:AG375)))</f>
        <v/>
      </c>
      <c r="W375" s="490" t="str">
        <f t="shared" si="37"/>
        <v/>
      </c>
      <c r="X375" s="553" t="str">
        <f t="shared" si="33"/>
        <v/>
      </c>
      <c r="Y375" s="491" t="str">
        <f t="shared" si="34"/>
        <v/>
      </c>
      <c r="Z375" s="490">
        <f t="shared" si="38"/>
        <v>0</v>
      </c>
      <c r="AA375" s="377">
        <f t="shared" si="35"/>
        <v>0</v>
      </c>
    </row>
    <row r="376" spans="2:27" x14ac:dyDescent="0.25">
      <c r="B376" s="56">
        <f>IF('3.Weekly Hours &amp; Wage Activity'!B376 &lt;&gt;"", '3.Weekly Hours &amp; Wage Activity'!B376,"")</f>
        <v>0</v>
      </c>
      <c r="C376" s="56">
        <f>IF('3.Weekly Hours &amp; Wage Activity'!C376 &lt;&gt;"", '3.Weekly Hours &amp; Wage Activity'!C376,"")</f>
        <v>0</v>
      </c>
      <c r="D376" s="57" t="str">
        <f>IF('3.Weekly Hours &amp; Wage Activity'!D376 &lt;&gt;"", '3.Weekly Hours &amp; Wage Activity'!D376,"")</f>
        <v/>
      </c>
      <c r="E376" s="56" t="str">
        <f>IF('3.Weekly Hours &amp; Wage Activity'!E376 &lt;&gt;"", '3.Weekly Hours &amp; Wage Activity'!E376,"")</f>
        <v/>
      </c>
      <c r="F376" s="353" t="str">
        <f>IF('3.Weekly Hours &amp; Wage Activity'!F376 &lt;&gt;"", '3.Weekly Hours &amp; Wage Activity'!F376,"")</f>
        <v/>
      </c>
      <c r="G376" s="58" t="str">
        <f>IF('3.Weekly Hours &amp; Wage Activity'!G376 &lt;&gt;"", '3.Weekly Hours &amp; Wage Activity'!G376,"")</f>
        <v/>
      </c>
      <c r="H376" s="58" t="str">
        <f>IF('2.Census &amp; Reference Benchmarks'!H376 = "", "", '2.Census &amp; Reference Benchmarks'!H376)</f>
        <v/>
      </c>
      <c r="I376" s="58" t="str">
        <f>IF('3.Weekly Hours &amp; Wage Activity'!H376 &lt;&gt;"", '3.Weekly Hours &amp; Wage Activity'!H376,"")</f>
        <v/>
      </c>
      <c r="J376" s="374" t="str">
        <f>IF('3.Weekly Hours &amp; Wage Activity'!I376 &lt;&gt;"", '3.Weekly Hours &amp; Wage Activity'!I376,"")</f>
        <v/>
      </c>
      <c r="K376" s="376" t="str">
        <f>IF('7.Safe Harbor Input Data &amp; Calc'!Q378 &lt;&gt; "", '7.Safe Harbor Input Data &amp; Calc'!Q378, "")</f>
        <v>No</v>
      </c>
      <c r="L376" s="59" t="str">
        <f>IF('2.Census &amp; Reference Benchmarks'!T376&lt;&gt; "",'2.Census &amp; Reference Benchmarks'!T376,"")</f>
        <v/>
      </c>
      <c r="M376" s="35">
        <f>IF('2.Census &amp; Reference Benchmarks'!M376 = "", 0,'2.Census &amp; Reference Benchmarks'!M376)</f>
        <v>0</v>
      </c>
      <c r="N376" s="366">
        <f>IF('5. Wage &amp; FTE Reductions'!BC376 = "", 0,'5. Wage &amp; FTE Reductions'!BC376)</f>
        <v>0</v>
      </c>
      <c r="O376" s="35">
        <f>IF('2.Census &amp; Reference Benchmarks'!P376 = "", 0,'2.Census &amp; Reference Benchmarks'!P376)</f>
        <v>0</v>
      </c>
      <c r="P376" s="367">
        <f>IF('5. Wage &amp; FTE Reductions'!BE376 = "", 0, '5. Wage &amp; FTE Reductions'!BE376)</f>
        <v>0</v>
      </c>
      <c r="Q376" s="60">
        <f>IF('2.Census &amp; Reference Benchmarks'!S376 = "", 0, '2.Census &amp; Reference Benchmarks'!S376)</f>
        <v>0</v>
      </c>
      <c r="R376" s="367">
        <f>IF('2.Census &amp; Reference Benchmarks'!Q376="FT",IF(OR(G376 &lt;= DATEVALUE("3/1/2020"), G376 = ""),177.14,( (IF(OR(I376 = "", I376 &gt; DATEVALUE("3/31/2020")), DATEVALUE("3/31/2020"),I376) -G376)/ 31) *177.14),IF('2.Census &amp; Reference Benchmarks'!R376="",0,'2.Census &amp; Reference Benchmarks'!R376))</f>
        <v>0</v>
      </c>
      <c r="S376" s="488" t="str">
        <f>IFERROR(IF(AND( I376 &lt; '1. Summary for SBA'!$J$7,'1. Summary for SBA'!$J$7 &lt;&gt; ""),0,IF(K376 = "Yes", 0,IF(OR(R376= "", R376 + P376+N376 = 0),"",(M376+O376+Q376)/(R376+P376+N376)))),0)</f>
        <v/>
      </c>
      <c r="T376" s="488" t="str">
        <f t="shared" si="36"/>
        <v/>
      </c>
      <c r="U376" s="488" t="str">
        <f>IF(T376 = "", "",SUM('3.Weekly Hours &amp; Wage Activity'!AI376:BF376))</f>
        <v/>
      </c>
      <c r="V376" s="489" t="str">
        <f>IF(U376 = "", "",SUM(IF(COUNTIF('3.Weekly Hours &amp; Wage Activity'!J376:Q376, "&lt;&gt;FT") = 0, COLUMNS('3.Weekly Hours &amp; Wage Activity'!J376:AG376) * 40, '3.Weekly Hours &amp; Wage Activity'!J376:AG376)))</f>
        <v/>
      </c>
      <c r="W376" s="490" t="str">
        <f t="shared" si="37"/>
        <v/>
      </c>
      <c r="X376" s="553" t="str">
        <f t="shared" si="33"/>
        <v/>
      </c>
      <c r="Y376" s="491" t="str">
        <f t="shared" si="34"/>
        <v/>
      </c>
      <c r="Z376" s="490">
        <f t="shared" si="38"/>
        <v>0</v>
      </c>
      <c r="AA376" s="377">
        <f t="shared" si="35"/>
        <v>0</v>
      </c>
    </row>
    <row r="377" spans="2:27" x14ac:dyDescent="0.25">
      <c r="B377" s="56">
        <f>IF('3.Weekly Hours &amp; Wage Activity'!B377 &lt;&gt;"", '3.Weekly Hours &amp; Wage Activity'!B377,"")</f>
        <v>0</v>
      </c>
      <c r="C377" s="56">
        <f>IF('3.Weekly Hours &amp; Wage Activity'!C377 &lt;&gt;"", '3.Weekly Hours &amp; Wage Activity'!C377,"")</f>
        <v>0</v>
      </c>
      <c r="D377" s="57" t="str">
        <f>IF('3.Weekly Hours &amp; Wage Activity'!D377 &lt;&gt;"", '3.Weekly Hours &amp; Wage Activity'!D377,"")</f>
        <v/>
      </c>
      <c r="E377" s="56" t="str">
        <f>IF('3.Weekly Hours &amp; Wage Activity'!E377 &lt;&gt;"", '3.Weekly Hours &amp; Wage Activity'!E377,"")</f>
        <v/>
      </c>
      <c r="F377" s="353" t="str">
        <f>IF('3.Weekly Hours &amp; Wage Activity'!F377 &lt;&gt;"", '3.Weekly Hours &amp; Wage Activity'!F377,"")</f>
        <v/>
      </c>
      <c r="G377" s="58" t="str">
        <f>IF('3.Weekly Hours &amp; Wage Activity'!G377 &lt;&gt;"", '3.Weekly Hours &amp; Wage Activity'!G377,"")</f>
        <v/>
      </c>
      <c r="H377" s="58" t="str">
        <f>IF('2.Census &amp; Reference Benchmarks'!H377 = "", "", '2.Census &amp; Reference Benchmarks'!H377)</f>
        <v/>
      </c>
      <c r="I377" s="58" t="str">
        <f>IF('3.Weekly Hours &amp; Wage Activity'!H377 &lt;&gt;"", '3.Weekly Hours &amp; Wage Activity'!H377,"")</f>
        <v/>
      </c>
      <c r="J377" s="374" t="str">
        <f>IF('3.Weekly Hours &amp; Wage Activity'!I377 &lt;&gt;"", '3.Weekly Hours &amp; Wage Activity'!I377,"")</f>
        <v/>
      </c>
      <c r="K377" s="376" t="str">
        <f>IF('7.Safe Harbor Input Data &amp; Calc'!Q379 &lt;&gt; "", '7.Safe Harbor Input Data &amp; Calc'!Q379, "")</f>
        <v>No</v>
      </c>
      <c r="L377" s="59" t="str">
        <f>IF('2.Census &amp; Reference Benchmarks'!T377&lt;&gt; "",'2.Census &amp; Reference Benchmarks'!T377,"")</f>
        <v/>
      </c>
      <c r="M377" s="35">
        <f>IF('2.Census &amp; Reference Benchmarks'!M377 = "", 0,'2.Census &amp; Reference Benchmarks'!M377)</f>
        <v>0</v>
      </c>
      <c r="N377" s="366">
        <f>IF('5. Wage &amp; FTE Reductions'!BC377 = "", 0,'5. Wage &amp; FTE Reductions'!BC377)</f>
        <v>0</v>
      </c>
      <c r="O377" s="35">
        <f>IF('2.Census &amp; Reference Benchmarks'!P377 = "", 0,'2.Census &amp; Reference Benchmarks'!P377)</f>
        <v>0</v>
      </c>
      <c r="P377" s="367">
        <f>IF('5. Wage &amp; FTE Reductions'!BE377 = "", 0, '5. Wage &amp; FTE Reductions'!BE377)</f>
        <v>0</v>
      </c>
      <c r="Q377" s="60">
        <f>IF('2.Census &amp; Reference Benchmarks'!S377 = "", 0, '2.Census &amp; Reference Benchmarks'!S377)</f>
        <v>0</v>
      </c>
      <c r="R377" s="367">
        <f>IF('2.Census &amp; Reference Benchmarks'!Q377="FT",IF(OR(G377 &lt;= DATEVALUE("3/1/2020"), G377 = ""),177.14,( (IF(OR(I377 = "", I377 &gt; DATEVALUE("3/31/2020")), DATEVALUE("3/31/2020"),I377) -G377)/ 31) *177.14),IF('2.Census &amp; Reference Benchmarks'!R377="",0,'2.Census &amp; Reference Benchmarks'!R377))</f>
        <v>0</v>
      </c>
      <c r="S377" s="488" t="str">
        <f>IFERROR(IF(AND( I377 &lt; '1. Summary for SBA'!$J$7,'1. Summary for SBA'!$J$7 &lt;&gt; ""),0,IF(K377 = "Yes", 0,IF(OR(R377= "", R377 + P377+N377 = 0),"",(M377+O377+Q377)/(R377+P377+N377)))),0)</f>
        <v/>
      </c>
      <c r="T377" s="488" t="str">
        <f t="shared" si="36"/>
        <v/>
      </c>
      <c r="U377" s="488" t="str">
        <f>IF(T377 = "", "",SUM('3.Weekly Hours &amp; Wage Activity'!AI377:BF377))</f>
        <v/>
      </c>
      <c r="V377" s="489" t="str">
        <f>IF(U377 = "", "",SUM(IF(COUNTIF('3.Weekly Hours &amp; Wage Activity'!J377:Q377, "&lt;&gt;FT") = 0, COLUMNS('3.Weekly Hours &amp; Wage Activity'!J377:AG377) * 40, '3.Weekly Hours &amp; Wage Activity'!J377:AG377)))</f>
        <v/>
      </c>
      <c r="W377" s="490" t="str">
        <f t="shared" si="37"/>
        <v/>
      </c>
      <c r="X377" s="553" t="str">
        <f t="shared" si="33"/>
        <v/>
      </c>
      <c r="Y377" s="491" t="str">
        <f t="shared" si="34"/>
        <v/>
      </c>
      <c r="Z377" s="490">
        <f t="shared" si="38"/>
        <v>0</v>
      </c>
      <c r="AA377" s="377">
        <f t="shared" si="35"/>
        <v>0</v>
      </c>
    </row>
    <row r="378" spans="2:27" x14ac:dyDescent="0.25">
      <c r="B378" s="56">
        <f>IF('3.Weekly Hours &amp; Wage Activity'!B378 &lt;&gt;"", '3.Weekly Hours &amp; Wage Activity'!B378,"")</f>
        <v>0</v>
      </c>
      <c r="C378" s="56">
        <f>IF('3.Weekly Hours &amp; Wage Activity'!C378 &lt;&gt;"", '3.Weekly Hours &amp; Wage Activity'!C378,"")</f>
        <v>0</v>
      </c>
      <c r="D378" s="57" t="str">
        <f>IF('3.Weekly Hours &amp; Wage Activity'!D378 &lt;&gt;"", '3.Weekly Hours &amp; Wage Activity'!D378,"")</f>
        <v/>
      </c>
      <c r="E378" s="56" t="str">
        <f>IF('3.Weekly Hours &amp; Wage Activity'!E378 &lt;&gt;"", '3.Weekly Hours &amp; Wage Activity'!E378,"")</f>
        <v/>
      </c>
      <c r="F378" s="353" t="str">
        <f>IF('3.Weekly Hours &amp; Wage Activity'!F378 &lt;&gt;"", '3.Weekly Hours &amp; Wage Activity'!F378,"")</f>
        <v/>
      </c>
      <c r="G378" s="58" t="str">
        <f>IF('3.Weekly Hours &amp; Wage Activity'!G378 &lt;&gt;"", '3.Weekly Hours &amp; Wage Activity'!G378,"")</f>
        <v/>
      </c>
      <c r="H378" s="58" t="str">
        <f>IF('2.Census &amp; Reference Benchmarks'!H378 = "", "", '2.Census &amp; Reference Benchmarks'!H378)</f>
        <v/>
      </c>
      <c r="I378" s="58" t="str">
        <f>IF('3.Weekly Hours &amp; Wage Activity'!H378 &lt;&gt;"", '3.Weekly Hours &amp; Wage Activity'!H378,"")</f>
        <v/>
      </c>
      <c r="J378" s="374" t="str">
        <f>IF('3.Weekly Hours &amp; Wage Activity'!I378 &lt;&gt;"", '3.Weekly Hours &amp; Wage Activity'!I378,"")</f>
        <v/>
      </c>
      <c r="K378" s="376" t="str">
        <f>IF('7.Safe Harbor Input Data &amp; Calc'!Q380 &lt;&gt; "", '7.Safe Harbor Input Data &amp; Calc'!Q380, "")</f>
        <v>No</v>
      </c>
      <c r="L378" s="59" t="str">
        <f>IF('2.Census &amp; Reference Benchmarks'!T378&lt;&gt; "",'2.Census &amp; Reference Benchmarks'!T378,"")</f>
        <v/>
      </c>
      <c r="M378" s="35">
        <f>IF('2.Census &amp; Reference Benchmarks'!M378 = "", 0,'2.Census &amp; Reference Benchmarks'!M378)</f>
        <v>0</v>
      </c>
      <c r="N378" s="366">
        <f>IF('5. Wage &amp; FTE Reductions'!BC378 = "", 0,'5. Wage &amp; FTE Reductions'!BC378)</f>
        <v>0</v>
      </c>
      <c r="O378" s="35">
        <f>IF('2.Census &amp; Reference Benchmarks'!P378 = "", 0,'2.Census &amp; Reference Benchmarks'!P378)</f>
        <v>0</v>
      </c>
      <c r="P378" s="367">
        <f>IF('5. Wage &amp; FTE Reductions'!BE378 = "", 0, '5. Wage &amp; FTE Reductions'!BE378)</f>
        <v>0</v>
      </c>
      <c r="Q378" s="60">
        <f>IF('2.Census &amp; Reference Benchmarks'!S378 = "", 0, '2.Census &amp; Reference Benchmarks'!S378)</f>
        <v>0</v>
      </c>
      <c r="R378" s="367">
        <f>IF('2.Census &amp; Reference Benchmarks'!Q378="FT",IF(OR(G378 &lt;= DATEVALUE("3/1/2020"), G378 = ""),177.14,( (IF(OR(I378 = "", I378 &gt; DATEVALUE("3/31/2020")), DATEVALUE("3/31/2020"),I378) -G378)/ 31) *177.14),IF('2.Census &amp; Reference Benchmarks'!R378="",0,'2.Census &amp; Reference Benchmarks'!R378))</f>
        <v>0</v>
      </c>
      <c r="S378" s="488" t="str">
        <f>IFERROR(IF(AND( I378 &lt; '1. Summary for SBA'!$J$7,'1. Summary for SBA'!$J$7 &lt;&gt; ""),0,IF(K378 = "Yes", 0,IF(OR(R378= "", R378 + P378+N378 = 0),"",(M378+O378+Q378)/(R378+P378+N378)))),0)</f>
        <v/>
      </c>
      <c r="T378" s="488" t="str">
        <f t="shared" si="36"/>
        <v/>
      </c>
      <c r="U378" s="488" t="str">
        <f>IF(T378 = "", "",SUM('3.Weekly Hours &amp; Wage Activity'!AI378:BF378))</f>
        <v/>
      </c>
      <c r="V378" s="489" t="str">
        <f>IF(U378 = "", "",SUM(IF(COUNTIF('3.Weekly Hours &amp; Wage Activity'!J378:Q378, "&lt;&gt;FT") = 0, COLUMNS('3.Weekly Hours &amp; Wage Activity'!J378:AG378) * 40, '3.Weekly Hours &amp; Wage Activity'!J378:AG378)))</f>
        <v/>
      </c>
      <c r="W378" s="490" t="str">
        <f t="shared" si="37"/>
        <v/>
      </c>
      <c r="X378" s="553" t="str">
        <f t="shared" si="33"/>
        <v/>
      </c>
      <c r="Y378" s="491" t="str">
        <f t="shared" si="34"/>
        <v/>
      </c>
      <c r="Z378" s="490">
        <f t="shared" si="38"/>
        <v>0</v>
      </c>
      <c r="AA378" s="377">
        <f t="shared" si="35"/>
        <v>0</v>
      </c>
    </row>
    <row r="379" spans="2:27" x14ac:dyDescent="0.25">
      <c r="B379" s="56">
        <f>IF('3.Weekly Hours &amp; Wage Activity'!B379 &lt;&gt;"", '3.Weekly Hours &amp; Wage Activity'!B379,"")</f>
        <v>0</v>
      </c>
      <c r="C379" s="56">
        <f>IF('3.Weekly Hours &amp; Wage Activity'!C379 &lt;&gt;"", '3.Weekly Hours &amp; Wage Activity'!C379,"")</f>
        <v>0</v>
      </c>
      <c r="D379" s="57" t="str">
        <f>IF('3.Weekly Hours &amp; Wage Activity'!D379 &lt;&gt;"", '3.Weekly Hours &amp; Wage Activity'!D379,"")</f>
        <v/>
      </c>
      <c r="E379" s="56" t="str">
        <f>IF('3.Weekly Hours &amp; Wage Activity'!E379 &lt;&gt;"", '3.Weekly Hours &amp; Wage Activity'!E379,"")</f>
        <v/>
      </c>
      <c r="F379" s="353" t="str">
        <f>IF('3.Weekly Hours &amp; Wage Activity'!F379 &lt;&gt;"", '3.Weekly Hours &amp; Wage Activity'!F379,"")</f>
        <v/>
      </c>
      <c r="G379" s="58" t="str">
        <f>IF('3.Weekly Hours &amp; Wage Activity'!G379 &lt;&gt;"", '3.Weekly Hours &amp; Wage Activity'!G379,"")</f>
        <v/>
      </c>
      <c r="H379" s="58" t="str">
        <f>IF('2.Census &amp; Reference Benchmarks'!H379 = "", "", '2.Census &amp; Reference Benchmarks'!H379)</f>
        <v/>
      </c>
      <c r="I379" s="58" t="str">
        <f>IF('3.Weekly Hours &amp; Wage Activity'!H379 &lt;&gt;"", '3.Weekly Hours &amp; Wage Activity'!H379,"")</f>
        <v/>
      </c>
      <c r="J379" s="374" t="str">
        <f>IF('3.Weekly Hours &amp; Wage Activity'!I379 &lt;&gt;"", '3.Weekly Hours &amp; Wage Activity'!I379,"")</f>
        <v/>
      </c>
      <c r="K379" s="376" t="str">
        <f>IF('7.Safe Harbor Input Data &amp; Calc'!Q381 &lt;&gt; "", '7.Safe Harbor Input Data &amp; Calc'!Q381, "")</f>
        <v>No</v>
      </c>
      <c r="L379" s="59" t="str">
        <f>IF('2.Census &amp; Reference Benchmarks'!T379&lt;&gt; "",'2.Census &amp; Reference Benchmarks'!T379,"")</f>
        <v/>
      </c>
      <c r="M379" s="35">
        <f>IF('2.Census &amp; Reference Benchmarks'!M379 = "", 0,'2.Census &amp; Reference Benchmarks'!M379)</f>
        <v>0</v>
      </c>
      <c r="N379" s="366">
        <f>IF('5. Wage &amp; FTE Reductions'!BC379 = "", 0,'5. Wage &amp; FTE Reductions'!BC379)</f>
        <v>0</v>
      </c>
      <c r="O379" s="35">
        <f>IF('2.Census &amp; Reference Benchmarks'!P379 = "", 0,'2.Census &amp; Reference Benchmarks'!P379)</f>
        <v>0</v>
      </c>
      <c r="P379" s="367">
        <f>IF('5. Wage &amp; FTE Reductions'!BE379 = "", 0, '5. Wage &amp; FTE Reductions'!BE379)</f>
        <v>0</v>
      </c>
      <c r="Q379" s="60">
        <f>IF('2.Census &amp; Reference Benchmarks'!S379 = "", 0, '2.Census &amp; Reference Benchmarks'!S379)</f>
        <v>0</v>
      </c>
      <c r="R379" s="367">
        <f>IF('2.Census &amp; Reference Benchmarks'!Q379="FT",IF(OR(G379 &lt;= DATEVALUE("3/1/2020"), G379 = ""),177.14,( (IF(OR(I379 = "", I379 &gt; DATEVALUE("3/31/2020")), DATEVALUE("3/31/2020"),I379) -G379)/ 31) *177.14),IF('2.Census &amp; Reference Benchmarks'!R379="",0,'2.Census &amp; Reference Benchmarks'!R379))</f>
        <v>0</v>
      </c>
      <c r="S379" s="488" t="str">
        <f>IFERROR(IF(AND( I379 &lt; '1. Summary for SBA'!$J$7,'1. Summary for SBA'!$J$7 &lt;&gt; ""),0,IF(K379 = "Yes", 0,IF(OR(R379= "", R379 + P379+N379 = 0),"",(M379+O379+Q379)/(R379+P379+N379)))),0)</f>
        <v/>
      </c>
      <c r="T379" s="488" t="str">
        <f t="shared" si="36"/>
        <v/>
      </c>
      <c r="U379" s="488" t="str">
        <f>IF(T379 = "", "",SUM('3.Weekly Hours &amp; Wage Activity'!AI379:BF379))</f>
        <v/>
      </c>
      <c r="V379" s="489" t="str">
        <f>IF(U379 = "", "",SUM(IF(COUNTIF('3.Weekly Hours &amp; Wage Activity'!J379:Q379, "&lt;&gt;FT") = 0, COLUMNS('3.Weekly Hours &amp; Wage Activity'!J379:AG379) * 40, '3.Weekly Hours &amp; Wage Activity'!J379:AG379)))</f>
        <v/>
      </c>
      <c r="W379" s="490" t="str">
        <f t="shared" si="37"/>
        <v/>
      </c>
      <c r="X379" s="553" t="str">
        <f t="shared" si="33"/>
        <v/>
      </c>
      <c r="Y379" s="491" t="str">
        <f t="shared" si="34"/>
        <v/>
      </c>
      <c r="Z379" s="490">
        <f t="shared" si="38"/>
        <v>0</v>
      </c>
      <c r="AA379" s="377">
        <f t="shared" si="35"/>
        <v>0</v>
      </c>
    </row>
    <row r="380" spans="2:27" x14ac:dyDescent="0.25">
      <c r="B380" s="56">
        <f>IF('3.Weekly Hours &amp; Wage Activity'!B380 &lt;&gt;"", '3.Weekly Hours &amp; Wage Activity'!B380,"")</f>
        <v>0</v>
      </c>
      <c r="C380" s="56">
        <f>IF('3.Weekly Hours &amp; Wage Activity'!C380 &lt;&gt;"", '3.Weekly Hours &amp; Wage Activity'!C380,"")</f>
        <v>0</v>
      </c>
      <c r="D380" s="57" t="str">
        <f>IF('3.Weekly Hours &amp; Wage Activity'!D380 &lt;&gt;"", '3.Weekly Hours &amp; Wage Activity'!D380,"")</f>
        <v/>
      </c>
      <c r="E380" s="56" t="str">
        <f>IF('3.Weekly Hours &amp; Wage Activity'!E380 &lt;&gt;"", '3.Weekly Hours &amp; Wage Activity'!E380,"")</f>
        <v/>
      </c>
      <c r="F380" s="353" t="str">
        <f>IF('3.Weekly Hours &amp; Wage Activity'!F380 &lt;&gt;"", '3.Weekly Hours &amp; Wage Activity'!F380,"")</f>
        <v/>
      </c>
      <c r="G380" s="58" t="str">
        <f>IF('3.Weekly Hours &amp; Wage Activity'!G380 &lt;&gt;"", '3.Weekly Hours &amp; Wage Activity'!G380,"")</f>
        <v/>
      </c>
      <c r="H380" s="58" t="str">
        <f>IF('2.Census &amp; Reference Benchmarks'!H380 = "", "", '2.Census &amp; Reference Benchmarks'!H380)</f>
        <v/>
      </c>
      <c r="I380" s="58" t="str">
        <f>IF('3.Weekly Hours &amp; Wage Activity'!H380 &lt;&gt;"", '3.Weekly Hours &amp; Wage Activity'!H380,"")</f>
        <v/>
      </c>
      <c r="J380" s="374" t="str">
        <f>IF('3.Weekly Hours &amp; Wage Activity'!I380 &lt;&gt;"", '3.Weekly Hours &amp; Wage Activity'!I380,"")</f>
        <v/>
      </c>
      <c r="K380" s="376" t="str">
        <f>IF('7.Safe Harbor Input Data &amp; Calc'!Q382 &lt;&gt; "", '7.Safe Harbor Input Data &amp; Calc'!Q382, "")</f>
        <v>No</v>
      </c>
      <c r="L380" s="59" t="str">
        <f>IF('2.Census &amp; Reference Benchmarks'!T380&lt;&gt; "",'2.Census &amp; Reference Benchmarks'!T380,"")</f>
        <v/>
      </c>
      <c r="M380" s="35">
        <f>IF('2.Census &amp; Reference Benchmarks'!M380 = "", 0,'2.Census &amp; Reference Benchmarks'!M380)</f>
        <v>0</v>
      </c>
      <c r="N380" s="366">
        <f>IF('5. Wage &amp; FTE Reductions'!BC380 = "", 0,'5. Wage &amp; FTE Reductions'!BC380)</f>
        <v>0</v>
      </c>
      <c r="O380" s="35">
        <f>IF('2.Census &amp; Reference Benchmarks'!P380 = "", 0,'2.Census &amp; Reference Benchmarks'!P380)</f>
        <v>0</v>
      </c>
      <c r="P380" s="367">
        <f>IF('5. Wage &amp; FTE Reductions'!BE380 = "", 0, '5. Wage &amp; FTE Reductions'!BE380)</f>
        <v>0</v>
      </c>
      <c r="Q380" s="60">
        <f>IF('2.Census &amp; Reference Benchmarks'!S380 = "", 0, '2.Census &amp; Reference Benchmarks'!S380)</f>
        <v>0</v>
      </c>
      <c r="R380" s="367">
        <f>IF('2.Census &amp; Reference Benchmarks'!Q380="FT",IF(OR(G380 &lt;= DATEVALUE("3/1/2020"), G380 = ""),177.14,( (IF(OR(I380 = "", I380 &gt; DATEVALUE("3/31/2020")), DATEVALUE("3/31/2020"),I380) -G380)/ 31) *177.14),IF('2.Census &amp; Reference Benchmarks'!R380="",0,'2.Census &amp; Reference Benchmarks'!R380))</f>
        <v>0</v>
      </c>
      <c r="S380" s="488" t="str">
        <f>IFERROR(IF(AND( I380 &lt; '1. Summary for SBA'!$J$7,'1. Summary for SBA'!$J$7 &lt;&gt; ""),0,IF(K380 = "Yes", 0,IF(OR(R380= "", R380 + P380+N380 = 0),"",(M380+O380+Q380)/(R380+P380+N380)))),0)</f>
        <v/>
      </c>
      <c r="T380" s="488" t="str">
        <f t="shared" si="36"/>
        <v/>
      </c>
      <c r="U380" s="488" t="str">
        <f>IF(T380 = "", "",SUM('3.Weekly Hours &amp; Wage Activity'!AI380:BF380))</f>
        <v/>
      </c>
      <c r="V380" s="489" t="str">
        <f>IF(U380 = "", "",SUM(IF(COUNTIF('3.Weekly Hours &amp; Wage Activity'!J380:Q380, "&lt;&gt;FT") = 0, COLUMNS('3.Weekly Hours &amp; Wage Activity'!J380:AG380) * 40, '3.Weekly Hours &amp; Wage Activity'!J380:AG380)))</f>
        <v/>
      </c>
      <c r="W380" s="490" t="str">
        <f t="shared" si="37"/>
        <v/>
      </c>
      <c r="X380" s="553" t="str">
        <f t="shared" si="33"/>
        <v/>
      </c>
      <c r="Y380" s="491" t="str">
        <f t="shared" si="34"/>
        <v/>
      </c>
      <c r="Z380" s="490">
        <f t="shared" si="38"/>
        <v>0</v>
      </c>
      <c r="AA380" s="377">
        <f t="shared" si="35"/>
        <v>0</v>
      </c>
    </row>
    <row r="381" spans="2:27" x14ac:dyDescent="0.25">
      <c r="B381" s="56">
        <f>IF('3.Weekly Hours &amp; Wage Activity'!B381 &lt;&gt;"", '3.Weekly Hours &amp; Wage Activity'!B381,"")</f>
        <v>0</v>
      </c>
      <c r="C381" s="56">
        <f>IF('3.Weekly Hours &amp; Wage Activity'!C381 &lt;&gt;"", '3.Weekly Hours &amp; Wage Activity'!C381,"")</f>
        <v>0</v>
      </c>
      <c r="D381" s="57" t="str">
        <f>IF('3.Weekly Hours &amp; Wage Activity'!D381 &lt;&gt;"", '3.Weekly Hours &amp; Wage Activity'!D381,"")</f>
        <v/>
      </c>
      <c r="E381" s="56" t="str">
        <f>IF('3.Weekly Hours &amp; Wage Activity'!E381 &lt;&gt;"", '3.Weekly Hours &amp; Wage Activity'!E381,"")</f>
        <v/>
      </c>
      <c r="F381" s="353" t="str">
        <f>IF('3.Weekly Hours &amp; Wage Activity'!F381 &lt;&gt;"", '3.Weekly Hours &amp; Wage Activity'!F381,"")</f>
        <v/>
      </c>
      <c r="G381" s="58" t="str">
        <f>IF('3.Weekly Hours &amp; Wage Activity'!G381 &lt;&gt;"", '3.Weekly Hours &amp; Wage Activity'!G381,"")</f>
        <v/>
      </c>
      <c r="H381" s="58" t="str">
        <f>IF('2.Census &amp; Reference Benchmarks'!H381 = "", "", '2.Census &amp; Reference Benchmarks'!H381)</f>
        <v/>
      </c>
      <c r="I381" s="58" t="str">
        <f>IF('3.Weekly Hours &amp; Wage Activity'!H381 &lt;&gt;"", '3.Weekly Hours &amp; Wage Activity'!H381,"")</f>
        <v/>
      </c>
      <c r="J381" s="374" t="str">
        <f>IF('3.Weekly Hours &amp; Wage Activity'!I381 &lt;&gt;"", '3.Weekly Hours &amp; Wage Activity'!I381,"")</f>
        <v/>
      </c>
      <c r="K381" s="376" t="str">
        <f>IF('7.Safe Harbor Input Data &amp; Calc'!Q383 &lt;&gt; "", '7.Safe Harbor Input Data &amp; Calc'!Q383, "")</f>
        <v>No</v>
      </c>
      <c r="L381" s="59" t="str">
        <f>IF('2.Census &amp; Reference Benchmarks'!T381&lt;&gt; "",'2.Census &amp; Reference Benchmarks'!T381,"")</f>
        <v/>
      </c>
      <c r="M381" s="35">
        <f>IF('2.Census &amp; Reference Benchmarks'!M381 = "", 0,'2.Census &amp; Reference Benchmarks'!M381)</f>
        <v>0</v>
      </c>
      <c r="N381" s="366">
        <f>IF('5. Wage &amp; FTE Reductions'!BC381 = "", 0,'5. Wage &amp; FTE Reductions'!BC381)</f>
        <v>0</v>
      </c>
      <c r="O381" s="35">
        <f>IF('2.Census &amp; Reference Benchmarks'!P381 = "", 0,'2.Census &amp; Reference Benchmarks'!P381)</f>
        <v>0</v>
      </c>
      <c r="P381" s="367">
        <f>IF('5. Wage &amp; FTE Reductions'!BE381 = "", 0, '5. Wage &amp; FTE Reductions'!BE381)</f>
        <v>0</v>
      </c>
      <c r="Q381" s="60">
        <f>IF('2.Census &amp; Reference Benchmarks'!S381 = "", 0, '2.Census &amp; Reference Benchmarks'!S381)</f>
        <v>0</v>
      </c>
      <c r="R381" s="367">
        <f>IF('2.Census &amp; Reference Benchmarks'!Q381="FT",IF(OR(G381 &lt;= DATEVALUE("3/1/2020"), G381 = ""),177.14,( (IF(OR(I381 = "", I381 &gt; DATEVALUE("3/31/2020")), DATEVALUE("3/31/2020"),I381) -G381)/ 31) *177.14),IF('2.Census &amp; Reference Benchmarks'!R381="",0,'2.Census &amp; Reference Benchmarks'!R381))</f>
        <v>0</v>
      </c>
      <c r="S381" s="488" t="str">
        <f>IFERROR(IF(AND( I381 &lt; '1. Summary for SBA'!$J$7,'1. Summary for SBA'!$J$7 &lt;&gt; ""),0,IF(K381 = "Yes", 0,IF(OR(R381= "", R381 + P381+N381 = 0),"",(M381+O381+Q381)/(R381+P381+N381)))),0)</f>
        <v/>
      </c>
      <c r="T381" s="488" t="str">
        <f t="shared" si="36"/>
        <v/>
      </c>
      <c r="U381" s="488" t="str">
        <f>IF(T381 = "", "",SUM('3.Weekly Hours &amp; Wage Activity'!AI381:BF381))</f>
        <v/>
      </c>
      <c r="V381" s="489" t="str">
        <f>IF(U381 = "", "",SUM(IF(COUNTIF('3.Weekly Hours &amp; Wage Activity'!J381:Q381, "&lt;&gt;FT") = 0, COLUMNS('3.Weekly Hours &amp; Wage Activity'!J381:AG381) * 40, '3.Weekly Hours &amp; Wage Activity'!J381:AG381)))</f>
        <v/>
      </c>
      <c r="W381" s="490" t="str">
        <f t="shared" si="37"/>
        <v/>
      </c>
      <c r="X381" s="553" t="str">
        <f t="shared" si="33"/>
        <v/>
      </c>
      <c r="Y381" s="491" t="str">
        <f t="shared" si="34"/>
        <v/>
      </c>
      <c r="Z381" s="490">
        <f t="shared" si="38"/>
        <v>0</v>
      </c>
      <c r="AA381" s="377">
        <f t="shared" si="35"/>
        <v>0</v>
      </c>
    </row>
    <row r="382" spans="2:27" x14ac:dyDescent="0.25">
      <c r="B382" s="56">
        <f>IF('3.Weekly Hours &amp; Wage Activity'!B382 &lt;&gt;"", '3.Weekly Hours &amp; Wage Activity'!B382,"")</f>
        <v>0</v>
      </c>
      <c r="C382" s="56">
        <f>IF('3.Weekly Hours &amp; Wage Activity'!C382 &lt;&gt;"", '3.Weekly Hours &amp; Wage Activity'!C382,"")</f>
        <v>0</v>
      </c>
      <c r="D382" s="57" t="str">
        <f>IF('3.Weekly Hours &amp; Wage Activity'!D382 &lt;&gt;"", '3.Weekly Hours &amp; Wage Activity'!D382,"")</f>
        <v/>
      </c>
      <c r="E382" s="56" t="str">
        <f>IF('3.Weekly Hours &amp; Wage Activity'!E382 &lt;&gt;"", '3.Weekly Hours &amp; Wage Activity'!E382,"")</f>
        <v/>
      </c>
      <c r="F382" s="353" t="str">
        <f>IF('3.Weekly Hours &amp; Wage Activity'!F382 &lt;&gt;"", '3.Weekly Hours &amp; Wage Activity'!F382,"")</f>
        <v/>
      </c>
      <c r="G382" s="58" t="str">
        <f>IF('3.Weekly Hours &amp; Wage Activity'!G382 &lt;&gt;"", '3.Weekly Hours &amp; Wage Activity'!G382,"")</f>
        <v/>
      </c>
      <c r="H382" s="58" t="str">
        <f>IF('2.Census &amp; Reference Benchmarks'!H382 = "", "", '2.Census &amp; Reference Benchmarks'!H382)</f>
        <v/>
      </c>
      <c r="I382" s="58" t="str">
        <f>IF('3.Weekly Hours &amp; Wage Activity'!H382 &lt;&gt;"", '3.Weekly Hours &amp; Wage Activity'!H382,"")</f>
        <v/>
      </c>
      <c r="J382" s="374" t="str">
        <f>IF('3.Weekly Hours &amp; Wage Activity'!I382 &lt;&gt;"", '3.Weekly Hours &amp; Wage Activity'!I382,"")</f>
        <v/>
      </c>
      <c r="K382" s="376" t="str">
        <f>IF('7.Safe Harbor Input Data &amp; Calc'!Q384 &lt;&gt; "", '7.Safe Harbor Input Data &amp; Calc'!Q384, "")</f>
        <v>No</v>
      </c>
      <c r="L382" s="59" t="str">
        <f>IF('2.Census &amp; Reference Benchmarks'!T382&lt;&gt; "",'2.Census &amp; Reference Benchmarks'!T382,"")</f>
        <v/>
      </c>
      <c r="M382" s="35">
        <f>IF('2.Census &amp; Reference Benchmarks'!M382 = "", 0,'2.Census &amp; Reference Benchmarks'!M382)</f>
        <v>0</v>
      </c>
      <c r="N382" s="366">
        <f>IF('5. Wage &amp; FTE Reductions'!BC382 = "", 0,'5. Wage &amp; FTE Reductions'!BC382)</f>
        <v>0</v>
      </c>
      <c r="O382" s="35">
        <f>IF('2.Census &amp; Reference Benchmarks'!P382 = "", 0,'2.Census &amp; Reference Benchmarks'!P382)</f>
        <v>0</v>
      </c>
      <c r="P382" s="367">
        <f>IF('5. Wage &amp; FTE Reductions'!BE382 = "", 0, '5. Wage &amp; FTE Reductions'!BE382)</f>
        <v>0</v>
      </c>
      <c r="Q382" s="60">
        <f>IF('2.Census &amp; Reference Benchmarks'!S382 = "", 0, '2.Census &amp; Reference Benchmarks'!S382)</f>
        <v>0</v>
      </c>
      <c r="R382" s="367">
        <f>IF('2.Census &amp; Reference Benchmarks'!Q382="FT",IF(OR(G382 &lt;= DATEVALUE("3/1/2020"), G382 = ""),177.14,( (IF(OR(I382 = "", I382 &gt; DATEVALUE("3/31/2020")), DATEVALUE("3/31/2020"),I382) -G382)/ 31) *177.14),IF('2.Census &amp; Reference Benchmarks'!R382="",0,'2.Census &amp; Reference Benchmarks'!R382))</f>
        <v>0</v>
      </c>
      <c r="S382" s="488" t="str">
        <f>IFERROR(IF(AND( I382 &lt; '1. Summary for SBA'!$J$7,'1. Summary for SBA'!$J$7 &lt;&gt; ""),0,IF(K382 = "Yes", 0,IF(OR(R382= "", R382 + P382+N382 = 0),"",(M382+O382+Q382)/(R382+P382+N382)))),0)</f>
        <v/>
      </c>
      <c r="T382" s="488" t="str">
        <f t="shared" si="36"/>
        <v/>
      </c>
      <c r="U382" s="488" t="str">
        <f>IF(T382 = "", "",SUM('3.Weekly Hours &amp; Wage Activity'!AI382:BF382))</f>
        <v/>
      </c>
      <c r="V382" s="489" t="str">
        <f>IF(U382 = "", "",SUM(IF(COUNTIF('3.Weekly Hours &amp; Wage Activity'!J382:Q382, "&lt;&gt;FT") = 0, COLUMNS('3.Weekly Hours &amp; Wage Activity'!J382:AG382) * 40, '3.Weekly Hours &amp; Wage Activity'!J382:AG382)))</f>
        <v/>
      </c>
      <c r="W382" s="490" t="str">
        <f t="shared" si="37"/>
        <v/>
      </c>
      <c r="X382" s="553" t="str">
        <f t="shared" si="33"/>
        <v/>
      </c>
      <c r="Y382" s="491" t="str">
        <f t="shared" si="34"/>
        <v/>
      </c>
      <c r="Z382" s="490">
        <f t="shared" si="38"/>
        <v>0</v>
      </c>
      <c r="AA382" s="377">
        <f t="shared" si="35"/>
        <v>0</v>
      </c>
    </row>
    <row r="383" spans="2:27" x14ac:dyDescent="0.25">
      <c r="B383" s="56">
        <f>IF('3.Weekly Hours &amp; Wage Activity'!B383 &lt;&gt;"", '3.Weekly Hours &amp; Wage Activity'!B383,"")</f>
        <v>0</v>
      </c>
      <c r="C383" s="56">
        <f>IF('3.Weekly Hours &amp; Wage Activity'!C383 &lt;&gt;"", '3.Weekly Hours &amp; Wage Activity'!C383,"")</f>
        <v>0</v>
      </c>
      <c r="D383" s="57" t="str">
        <f>IF('3.Weekly Hours &amp; Wage Activity'!D383 &lt;&gt;"", '3.Weekly Hours &amp; Wage Activity'!D383,"")</f>
        <v/>
      </c>
      <c r="E383" s="56" t="str">
        <f>IF('3.Weekly Hours &amp; Wage Activity'!E383 &lt;&gt;"", '3.Weekly Hours &amp; Wage Activity'!E383,"")</f>
        <v/>
      </c>
      <c r="F383" s="353" t="str">
        <f>IF('3.Weekly Hours &amp; Wage Activity'!F383 &lt;&gt;"", '3.Weekly Hours &amp; Wage Activity'!F383,"")</f>
        <v/>
      </c>
      <c r="G383" s="58" t="str">
        <f>IF('3.Weekly Hours &amp; Wage Activity'!G383 &lt;&gt;"", '3.Weekly Hours &amp; Wage Activity'!G383,"")</f>
        <v/>
      </c>
      <c r="H383" s="58" t="str">
        <f>IF('2.Census &amp; Reference Benchmarks'!H383 = "", "", '2.Census &amp; Reference Benchmarks'!H383)</f>
        <v/>
      </c>
      <c r="I383" s="58" t="str">
        <f>IF('3.Weekly Hours &amp; Wage Activity'!H383 &lt;&gt;"", '3.Weekly Hours &amp; Wage Activity'!H383,"")</f>
        <v/>
      </c>
      <c r="J383" s="374" t="str">
        <f>IF('3.Weekly Hours &amp; Wage Activity'!I383 &lt;&gt;"", '3.Weekly Hours &amp; Wage Activity'!I383,"")</f>
        <v/>
      </c>
      <c r="K383" s="376" t="str">
        <f>IF('7.Safe Harbor Input Data &amp; Calc'!Q385 &lt;&gt; "", '7.Safe Harbor Input Data &amp; Calc'!Q385, "")</f>
        <v>No</v>
      </c>
      <c r="L383" s="59" t="str">
        <f>IF('2.Census &amp; Reference Benchmarks'!T383&lt;&gt; "",'2.Census &amp; Reference Benchmarks'!T383,"")</f>
        <v/>
      </c>
      <c r="M383" s="35">
        <f>IF('2.Census &amp; Reference Benchmarks'!M383 = "", 0,'2.Census &amp; Reference Benchmarks'!M383)</f>
        <v>0</v>
      </c>
      <c r="N383" s="366">
        <f>IF('5. Wage &amp; FTE Reductions'!BC383 = "", 0,'5. Wage &amp; FTE Reductions'!BC383)</f>
        <v>0</v>
      </c>
      <c r="O383" s="35">
        <f>IF('2.Census &amp; Reference Benchmarks'!P383 = "", 0,'2.Census &amp; Reference Benchmarks'!P383)</f>
        <v>0</v>
      </c>
      <c r="P383" s="367">
        <f>IF('5. Wage &amp; FTE Reductions'!BE383 = "", 0, '5. Wage &amp; FTE Reductions'!BE383)</f>
        <v>0</v>
      </c>
      <c r="Q383" s="60">
        <f>IF('2.Census &amp; Reference Benchmarks'!S383 = "", 0, '2.Census &amp; Reference Benchmarks'!S383)</f>
        <v>0</v>
      </c>
      <c r="R383" s="367">
        <f>IF('2.Census &amp; Reference Benchmarks'!Q383="FT",IF(OR(G383 &lt;= DATEVALUE("3/1/2020"), G383 = ""),177.14,( (IF(OR(I383 = "", I383 &gt; DATEVALUE("3/31/2020")), DATEVALUE("3/31/2020"),I383) -G383)/ 31) *177.14),IF('2.Census &amp; Reference Benchmarks'!R383="",0,'2.Census &amp; Reference Benchmarks'!R383))</f>
        <v>0</v>
      </c>
      <c r="S383" s="488" t="str">
        <f>IFERROR(IF(AND( I383 &lt; '1. Summary for SBA'!$J$7,'1. Summary for SBA'!$J$7 &lt;&gt; ""),0,IF(K383 = "Yes", 0,IF(OR(R383= "", R383 + P383+N383 = 0),"",(M383+O383+Q383)/(R383+P383+N383)))),0)</f>
        <v/>
      </c>
      <c r="T383" s="488" t="str">
        <f t="shared" si="36"/>
        <v/>
      </c>
      <c r="U383" s="488" t="str">
        <f>IF(T383 = "", "",SUM('3.Weekly Hours &amp; Wage Activity'!AI383:BF383))</f>
        <v/>
      </c>
      <c r="V383" s="489" t="str">
        <f>IF(U383 = "", "",SUM(IF(COUNTIF('3.Weekly Hours &amp; Wage Activity'!J383:Q383, "&lt;&gt;FT") = 0, COLUMNS('3.Weekly Hours &amp; Wage Activity'!J383:AG383) * 40, '3.Weekly Hours &amp; Wage Activity'!J383:AG383)))</f>
        <v/>
      </c>
      <c r="W383" s="490" t="str">
        <f t="shared" si="37"/>
        <v/>
      </c>
      <c r="X383" s="553" t="str">
        <f t="shared" si="33"/>
        <v/>
      </c>
      <c r="Y383" s="491" t="str">
        <f t="shared" si="34"/>
        <v/>
      </c>
      <c r="Z383" s="490">
        <f t="shared" si="38"/>
        <v>0</v>
      </c>
      <c r="AA383" s="377">
        <f t="shared" si="35"/>
        <v>0</v>
      </c>
    </row>
    <row r="384" spans="2:27" x14ac:dyDescent="0.25">
      <c r="B384" s="56">
        <f>IF('3.Weekly Hours &amp; Wage Activity'!B384 &lt;&gt;"", '3.Weekly Hours &amp; Wage Activity'!B384,"")</f>
        <v>0</v>
      </c>
      <c r="C384" s="56">
        <f>IF('3.Weekly Hours &amp; Wage Activity'!C384 &lt;&gt;"", '3.Weekly Hours &amp; Wage Activity'!C384,"")</f>
        <v>0</v>
      </c>
      <c r="D384" s="57" t="str">
        <f>IF('3.Weekly Hours &amp; Wage Activity'!D384 &lt;&gt;"", '3.Weekly Hours &amp; Wage Activity'!D384,"")</f>
        <v/>
      </c>
      <c r="E384" s="56" t="str">
        <f>IF('3.Weekly Hours &amp; Wage Activity'!E384 &lt;&gt;"", '3.Weekly Hours &amp; Wage Activity'!E384,"")</f>
        <v/>
      </c>
      <c r="F384" s="353" t="str">
        <f>IF('3.Weekly Hours &amp; Wage Activity'!F384 &lt;&gt;"", '3.Weekly Hours &amp; Wage Activity'!F384,"")</f>
        <v/>
      </c>
      <c r="G384" s="58" t="str">
        <f>IF('3.Weekly Hours &amp; Wage Activity'!G384 &lt;&gt;"", '3.Weekly Hours &amp; Wage Activity'!G384,"")</f>
        <v/>
      </c>
      <c r="H384" s="58" t="str">
        <f>IF('2.Census &amp; Reference Benchmarks'!H384 = "", "", '2.Census &amp; Reference Benchmarks'!H384)</f>
        <v/>
      </c>
      <c r="I384" s="58" t="str">
        <f>IF('3.Weekly Hours &amp; Wage Activity'!H384 &lt;&gt;"", '3.Weekly Hours &amp; Wage Activity'!H384,"")</f>
        <v/>
      </c>
      <c r="J384" s="374" t="str">
        <f>IF('3.Weekly Hours &amp; Wage Activity'!I384 &lt;&gt;"", '3.Weekly Hours &amp; Wage Activity'!I384,"")</f>
        <v/>
      </c>
      <c r="K384" s="376" t="str">
        <f>IF('7.Safe Harbor Input Data &amp; Calc'!Q386 &lt;&gt; "", '7.Safe Harbor Input Data &amp; Calc'!Q386, "")</f>
        <v>No</v>
      </c>
      <c r="L384" s="59" t="str">
        <f>IF('2.Census &amp; Reference Benchmarks'!T384&lt;&gt; "",'2.Census &amp; Reference Benchmarks'!T384,"")</f>
        <v/>
      </c>
      <c r="M384" s="35">
        <f>IF('2.Census &amp; Reference Benchmarks'!M384 = "", 0,'2.Census &amp; Reference Benchmarks'!M384)</f>
        <v>0</v>
      </c>
      <c r="N384" s="366">
        <f>IF('5. Wage &amp; FTE Reductions'!BC384 = "", 0,'5. Wage &amp; FTE Reductions'!BC384)</f>
        <v>0</v>
      </c>
      <c r="O384" s="35">
        <f>IF('2.Census &amp; Reference Benchmarks'!P384 = "", 0,'2.Census &amp; Reference Benchmarks'!P384)</f>
        <v>0</v>
      </c>
      <c r="P384" s="367">
        <f>IF('5. Wage &amp; FTE Reductions'!BE384 = "", 0, '5. Wage &amp; FTE Reductions'!BE384)</f>
        <v>0</v>
      </c>
      <c r="Q384" s="60">
        <f>IF('2.Census &amp; Reference Benchmarks'!S384 = "", 0, '2.Census &amp; Reference Benchmarks'!S384)</f>
        <v>0</v>
      </c>
      <c r="R384" s="367">
        <f>IF('2.Census &amp; Reference Benchmarks'!Q384="FT",IF(OR(G384 &lt;= DATEVALUE("3/1/2020"), G384 = ""),177.14,( (IF(OR(I384 = "", I384 &gt; DATEVALUE("3/31/2020")), DATEVALUE("3/31/2020"),I384) -G384)/ 31) *177.14),IF('2.Census &amp; Reference Benchmarks'!R384="",0,'2.Census &amp; Reference Benchmarks'!R384))</f>
        <v>0</v>
      </c>
      <c r="S384" s="488" t="str">
        <f>IFERROR(IF(AND( I384 &lt; '1. Summary for SBA'!$J$7,'1. Summary for SBA'!$J$7 &lt;&gt; ""),0,IF(K384 = "Yes", 0,IF(OR(R384= "", R384 + P384+N384 = 0),"",(M384+O384+Q384)/(R384+P384+N384)))),0)</f>
        <v/>
      </c>
      <c r="T384" s="488" t="str">
        <f t="shared" si="36"/>
        <v/>
      </c>
      <c r="U384" s="488" t="str">
        <f>IF(T384 = "", "",SUM('3.Weekly Hours &amp; Wage Activity'!AI384:BF384))</f>
        <v/>
      </c>
      <c r="V384" s="489" t="str">
        <f>IF(U384 = "", "",SUM(IF(COUNTIF('3.Weekly Hours &amp; Wage Activity'!J384:Q384, "&lt;&gt;FT") = 0, COLUMNS('3.Weekly Hours &amp; Wage Activity'!J384:AG384) * 40, '3.Weekly Hours &amp; Wage Activity'!J384:AG384)))</f>
        <v/>
      </c>
      <c r="W384" s="490" t="str">
        <f t="shared" si="37"/>
        <v/>
      </c>
      <c r="X384" s="553" t="str">
        <f t="shared" si="33"/>
        <v/>
      </c>
      <c r="Y384" s="491" t="str">
        <f t="shared" si="34"/>
        <v/>
      </c>
      <c r="Z384" s="490">
        <f t="shared" si="38"/>
        <v>0</v>
      </c>
      <c r="AA384" s="377">
        <f t="shared" si="35"/>
        <v>0</v>
      </c>
    </row>
    <row r="385" spans="2:27" x14ac:dyDescent="0.25">
      <c r="B385" s="56">
        <f>IF('3.Weekly Hours &amp; Wage Activity'!B385 &lt;&gt;"", '3.Weekly Hours &amp; Wage Activity'!B385,"")</f>
        <v>0</v>
      </c>
      <c r="C385" s="56">
        <f>IF('3.Weekly Hours &amp; Wage Activity'!C385 &lt;&gt;"", '3.Weekly Hours &amp; Wage Activity'!C385,"")</f>
        <v>0</v>
      </c>
      <c r="D385" s="57" t="str">
        <f>IF('3.Weekly Hours &amp; Wage Activity'!D385 &lt;&gt;"", '3.Weekly Hours &amp; Wage Activity'!D385,"")</f>
        <v/>
      </c>
      <c r="E385" s="56" t="str">
        <f>IF('3.Weekly Hours &amp; Wage Activity'!E385 &lt;&gt;"", '3.Weekly Hours &amp; Wage Activity'!E385,"")</f>
        <v/>
      </c>
      <c r="F385" s="353" t="str">
        <f>IF('3.Weekly Hours &amp; Wage Activity'!F385 &lt;&gt;"", '3.Weekly Hours &amp; Wage Activity'!F385,"")</f>
        <v/>
      </c>
      <c r="G385" s="58" t="str">
        <f>IF('3.Weekly Hours &amp; Wage Activity'!G385 &lt;&gt;"", '3.Weekly Hours &amp; Wage Activity'!G385,"")</f>
        <v/>
      </c>
      <c r="H385" s="58" t="str">
        <f>IF('2.Census &amp; Reference Benchmarks'!H385 = "", "", '2.Census &amp; Reference Benchmarks'!H385)</f>
        <v/>
      </c>
      <c r="I385" s="58" t="str">
        <f>IF('3.Weekly Hours &amp; Wage Activity'!H385 &lt;&gt;"", '3.Weekly Hours &amp; Wage Activity'!H385,"")</f>
        <v/>
      </c>
      <c r="J385" s="374" t="str">
        <f>IF('3.Weekly Hours &amp; Wage Activity'!I385 &lt;&gt;"", '3.Weekly Hours &amp; Wage Activity'!I385,"")</f>
        <v/>
      </c>
      <c r="K385" s="376" t="str">
        <f>IF('7.Safe Harbor Input Data &amp; Calc'!Q387 &lt;&gt; "", '7.Safe Harbor Input Data &amp; Calc'!Q387, "")</f>
        <v>No</v>
      </c>
      <c r="L385" s="59" t="str">
        <f>IF('2.Census &amp; Reference Benchmarks'!T385&lt;&gt; "",'2.Census &amp; Reference Benchmarks'!T385,"")</f>
        <v/>
      </c>
      <c r="M385" s="35">
        <f>IF('2.Census &amp; Reference Benchmarks'!M385 = "", 0,'2.Census &amp; Reference Benchmarks'!M385)</f>
        <v>0</v>
      </c>
      <c r="N385" s="366">
        <f>IF('5. Wage &amp; FTE Reductions'!BC385 = "", 0,'5. Wage &amp; FTE Reductions'!BC385)</f>
        <v>0</v>
      </c>
      <c r="O385" s="35">
        <f>IF('2.Census &amp; Reference Benchmarks'!P385 = "", 0,'2.Census &amp; Reference Benchmarks'!P385)</f>
        <v>0</v>
      </c>
      <c r="P385" s="367">
        <f>IF('5. Wage &amp; FTE Reductions'!BE385 = "", 0, '5. Wage &amp; FTE Reductions'!BE385)</f>
        <v>0</v>
      </c>
      <c r="Q385" s="60">
        <f>IF('2.Census &amp; Reference Benchmarks'!S385 = "", 0, '2.Census &amp; Reference Benchmarks'!S385)</f>
        <v>0</v>
      </c>
      <c r="R385" s="367">
        <f>IF('2.Census &amp; Reference Benchmarks'!Q385="FT",IF(OR(G385 &lt;= DATEVALUE("3/1/2020"), G385 = ""),177.14,( (IF(OR(I385 = "", I385 &gt; DATEVALUE("3/31/2020")), DATEVALUE("3/31/2020"),I385) -G385)/ 31) *177.14),IF('2.Census &amp; Reference Benchmarks'!R385="",0,'2.Census &amp; Reference Benchmarks'!R385))</f>
        <v>0</v>
      </c>
      <c r="S385" s="488" t="str">
        <f>IFERROR(IF(AND( I385 &lt; '1. Summary for SBA'!$J$7,'1. Summary for SBA'!$J$7 &lt;&gt; ""),0,IF(K385 = "Yes", 0,IF(OR(R385= "", R385 + P385+N385 = 0),"",(M385+O385+Q385)/(R385+P385+N385)))),0)</f>
        <v/>
      </c>
      <c r="T385" s="488" t="str">
        <f t="shared" si="36"/>
        <v/>
      </c>
      <c r="U385" s="488" t="str">
        <f>IF(T385 = "", "",SUM('3.Weekly Hours &amp; Wage Activity'!AI385:BF385))</f>
        <v/>
      </c>
      <c r="V385" s="489" t="str">
        <f>IF(U385 = "", "",SUM(IF(COUNTIF('3.Weekly Hours &amp; Wage Activity'!J385:Q385, "&lt;&gt;FT") = 0, COLUMNS('3.Weekly Hours &amp; Wage Activity'!J385:AG385) * 40, '3.Weekly Hours &amp; Wage Activity'!J385:AG385)))</f>
        <v/>
      </c>
      <c r="W385" s="490" t="str">
        <f t="shared" si="37"/>
        <v/>
      </c>
      <c r="X385" s="553" t="str">
        <f t="shared" si="33"/>
        <v/>
      </c>
      <c r="Y385" s="491" t="str">
        <f t="shared" si="34"/>
        <v/>
      </c>
      <c r="Z385" s="490">
        <f t="shared" si="38"/>
        <v>0</v>
      </c>
      <c r="AA385" s="377">
        <f t="shared" si="35"/>
        <v>0</v>
      </c>
    </row>
    <row r="386" spans="2:27" x14ac:dyDescent="0.25">
      <c r="B386" s="56">
        <f>IF('3.Weekly Hours &amp; Wage Activity'!B386 &lt;&gt;"", '3.Weekly Hours &amp; Wage Activity'!B386,"")</f>
        <v>0</v>
      </c>
      <c r="C386" s="56">
        <f>IF('3.Weekly Hours &amp; Wage Activity'!C386 &lt;&gt;"", '3.Weekly Hours &amp; Wage Activity'!C386,"")</f>
        <v>0</v>
      </c>
      <c r="D386" s="57" t="str">
        <f>IF('3.Weekly Hours &amp; Wage Activity'!D386 &lt;&gt;"", '3.Weekly Hours &amp; Wage Activity'!D386,"")</f>
        <v/>
      </c>
      <c r="E386" s="56" t="str">
        <f>IF('3.Weekly Hours &amp; Wage Activity'!E386 &lt;&gt;"", '3.Weekly Hours &amp; Wage Activity'!E386,"")</f>
        <v/>
      </c>
      <c r="F386" s="353" t="str">
        <f>IF('3.Weekly Hours &amp; Wage Activity'!F386 &lt;&gt;"", '3.Weekly Hours &amp; Wage Activity'!F386,"")</f>
        <v/>
      </c>
      <c r="G386" s="58" t="str">
        <f>IF('3.Weekly Hours &amp; Wage Activity'!G386 &lt;&gt;"", '3.Weekly Hours &amp; Wage Activity'!G386,"")</f>
        <v/>
      </c>
      <c r="H386" s="58" t="str">
        <f>IF('2.Census &amp; Reference Benchmarks'!H386 = "", "", '2.Census &amp; Reference Benchmarks'!H386)</f>
        <v/>
      </c>
      <c r="I386" s="58" t="str">
        <f>IF('3.Weekly Hours &amp; Wage Activity'!H386 &lt;&gt;"", '3.Weekly Hours &amp; Wage Activity'!H386,"")</f>
        <v/>
      </c>
      <c r="J386" s="374" t="str">
        <f>IF('3.Weekly Hours &amp; Wage Activity'!I386 &lt;&gt;"", '3.Weekly Hours &amp; Wage Activity'!I386,"")</f>
        <v/>
      </c>
      <c r="K386" s="376" t="str">
        <f>IF('7.Safe Harbor Input Data &amp; Calc'!Q388 &lt;&gt; "", '7.Safe Harbor Input Data &amp; Calc'!Q388, "")</f>
        <v>No</v>
      </c>
      <c r="L386" s="59" t="str">
        <f>IF('2.Census &amp; Reference Benchmarks'!T386&lt;&gt; "",'2.Census &amp; Reference Benchmarks'!T386,"")</f>
        <v/>
      </c>
      <c r="M386" s="35">
        <f>IF('2.Census &amp; Reference Benchmarks'!M386 = "", 0,'2.Census &amp; Reference Benchmarks'!M386)</f>
        <v>0</v>
      </c>
      <c r="N386" s="366">
        <f>IF('5. Wage &amp; FTE Reductions'!BC386 = "", 0,'5. Wage &amp; FTE Reductions'!BC386)</f>
        <v>0</v>
      </c>
      <c r="O386" s="35">
        <f>IF('2.Census &amp; Reference Benchmarks'!P386 = "", 0,'2.Census &amp; Reference Benchmarks'!P386)</f>
        <v>0</v>
      </c>
      <c r="P386" s="367">
        <f>IF('5. Wage &amp; FTE Reductions'!BE386 = "", 0, '5. Wage &amp; FTE Reductions'!BE386)</f>
        <v>0</v>
      </c>
      <c r="Q386" s="60">
        <f>IF('2.Census &amp; Reference Benchmarks'!S386 = "", 0, '2.Census &amp; Reference Benchmarks'!S386)</f>
        <v>0</v>
      </c>
      <c r="R386" s="367">
        <f>IF('2.Census &amp; Reference Benchmarks'!Q386="FT",IF(OR(G386 &lt;= DATEVALUE("3/1/2020"), G386 = ""),177.14,( (IF(OR(I386 = "", I386 &gt; DATEVALUE("3/31/2020")), DATEVALUE("3/31/2020"),I386) -G386)/ 31) *177.14),IF('2.Census &amp; Reference Benchmarks'!R386="",0,'2.Census &amp; Reference Benchmarks'!R386))</f>
        <v>0</v>
      </c>
      <c r="S386" s="488" t="str">
        <f>IFERROR(IF(AND( I386 &lt; '1. Summary for SBA'!$J$7,'1. Summary for SBA'!$J$7 &lt;&gt; ""),0,IF(K386 = "Yes", 0,IF(OR(R386= "", R386 + P386+N386 = 0),"",(M386+O386+Q386)/(R386+P386+N386)))),0)</f>
        <v/>
      </c>
      <c r="T386" s="488" t="str">
        <f t="shared" si="36"/>
        <v/>
      </c>
      <c r="U386" s="488" t="str">
        <f>IF(T386 = "", "",SUM('3.Weekly Hours &amp; Wage Activity'!AI386:BF386))</f>
        <v/>
      </c>
      <c r="V386" s="489" t="str">
        <f>IF(U386 = "", "",SUM(IF(COUNTIF('3.Weekly Hours &amp; Wage Activity'!J386:Q386, "&lt;&gt;FT") = 0, COLUMNS('3.Weekly Hours &amp; Wage Activity'!J386:AG386) * 40, '3.Weekly Hours &amp; Wage Activity'!J386:AG386)))</f>
        <v/>
      </c>
      <c r="W386" s="490" t="str">
        <f t="shared" si="37"/>
        <v/>
      </c>
      <c r="X386" s="553" t="str">
        <f t="shared" si="33"/>
        <v/>
      </c>
      <c r="Y386" s="491" t="str">
        <f t="shared" si="34"/>
        <v/>
      </c>
      <c r="Z386" s="490">
        <f t="shared" si="38"/>
        <v>0</v>
      </c>
      <c r="AA386" s="377">
        <f t="shared" si="35"/>
        <v>0</v>
      </c>
    </row>
    <row r="387" spans="2:27" x14ac:dyDescent="0.25">
      <c r="B387" s="56">
        <f>IF('3.Weekly Hours &amp; Wage Activity'!B387 &lt;&gt;"", '3.Weekly Hours &amp; Wage Activity'!B387,"")</f>
        <v>0</v>
      </c>
      <c r="C387" s="56">
        <f>IF('3.Weekly Hours &amp; Wage Activity'!C387 &lt;&gt;"", '3.Weekly Hours &amp; Wage Activity'!C387,"")</f>
        <v>0</v>
      </c>
      <c r="D387" s="57" t="str">
        <f>IF('3.Weekly Hours &amp; Wage Activity'!D387 &lt;&gt;"", '3.Weekly Hours &amp; Wage Activity'!D387,"")</f>
        <v/>
      </c>
      <c r="E387" s="56" t="str">
        <f>IF('3.Weekly Hours &amp; Wage Activity'!E387 &lt;&gt;"", '3.Weekly Hours &amp; Wage Activity'!E387,"")</f>
        <v/>
      </c>
      <c r="F387" s="353" t="str">
        <f>IF('3.Weekly Hours &amp; Wage Activity'!F387 &lt;&gt;"", '3.Weekly Hours &amp; Wage Activity'!F387,"")</f>
        <v/>
      </c>
      <c r="G387" s="58" t="str">
        <f>IF('3.Weekly Hours &amp; Wage Activity'!G387 &lt;&gt;"", '3.Weekly Hours &amp; Wage Activity'!G387,"")</f>
        <v/>
      </c>
      <c r="H387" s="58" t="str">
        <f>IF('2.Census &amp; Reference Benchmarks'!H387 = "", "", '2.Census &amp; Reference Benchmarks'!H387)</f>
        <v/>
      </c>
      <c r="I387" s="58" t="str">
        <f>IF('3.Weekly Hours &amp; Wage Activity'!H387 &lt;&gt;"", '3.Weekly Hours &amp; Wage Activity'!H387,"")</f>
        <v/>
      </c>
      <c r="J387" s="374" t="str">
        <f>IF('3.Weekly Hours &amp; Wage Activity'!I387 &lt;&gt;"", '3.Weekly Hours &amp; Wage Activity'!I387,"")</f>
        <v/>
      </c>
      <c r="K387" s="376" t="str">
        <f>IF('7.Safe Harbor Input Data &amp; Calc'!Q389 &lt;&gt; "", '7.Safe Harbor Input Data &amp; Calc'!Q389, "")</f>
        <v>No</v>
      </c>
      <c r="L387" s="59" t="str">
        <f>IF('2.Census &amp; Reference Benchmarks'!T387&lt;&gt; "",'2.Census &amp; Reference Benchmarks'!T387,"")</f>
        <v/>
      </c>
      <c r="M387" s="35">
        <f>IF('2.Census &amp; Reference Benchmarks'!M387 = "", 0,'2.Census &amp; Reference Benchmarks'!M387)</f>
        <v>0</v>
      </c>
      <c r="N387" s="366">
        <f>IF('5. Wage &amp; FTE Reductions'!BC387 = "", 0,'5. Wage &amp; FTE Reductions'!BC387)</f>
        <v>0</v>
      </c>
      <c r="O387" s="35">
        <f>IF('2.Census &amp; Reference Benchmarks'!P387 = "", 0,'2.Census &amp; Reference Benchmarks'!P387)</f>
        <v>0</v>
      </c>
      <c r="P387" s="367">
        <f>IF('5. Wage &amp; FTE Reductions'!BE387 = "", 0, '5. Wage &amp; FTE Reductions'!BE387)</f>
        <v>0</v>
      </c>
      <c r="Q387" s="60">
        <f>IF('2.Census &amp; Reference Benchmarks'!S387 = "", 0, '2.Census &amp; Reference Benchmarks'!S387)</f>
        <v>0</v>
      </c>
      <c r="R387" s="367">
        <f>IF('2.Census &amp; Reference Benchmarks'!Q387="FT",IF(OR(G387 &lt;= DATEVALUE("3/1/2020"), G387 = ""),177.14,( (IF(OR(I387 = "", I387 &gt; DATEVALUE("3/31/2020")), DATEVALUE("3/31/2020"),I387) -G387)/ 31) *177.14),IF('2.Census &amp; Reference Benchmarks'!R387="",0,'2.Census &amp; Reference Benchmarks'!R387))</f>
        <v>0</v>
      </c>
      <c r="S387" s="488" t="str">
        <f>IFERROR(IF(AND( I387 &lt; '1. Summary for SBA'!$J$7,'1. Summary for SBA'!$J$7 &lt;&gt; ""),0,IF(K387 = "Yes", 0,IF(OR(R387= "", R387 + P387+N387 = 0),"",(M387+O387+Q387)/(R387+P387+N387)))),0)</f>
        <v/>
      </c>
      <c r="T387" s="488" t="str">
        <f t="shared" si="36"/>
        <v/>
      </c>
      <c r="U387" s="488" t="str">
        <f>IF(T387 = "", "",SUM('3.Weekly Hours &amp; Wage Activity'!AI387:BF387))</f>
        <v/>
      </c>
      <c r="V387" s="489" t="str">
        <f>IF(U387 = "", "",SUM(IF(COUNTIF('3.Weekly Hours &amp; Wage Activity'!J387:Q387, "&lt;&gt;FT") = 0, COLUMNS('3.Weekly Hours &amp; Wage Activity'!J387:AG387) * 40, '3.Weekly Hours &amp; Wage Activity'!J387:AG387)))</f>
        <v/>
      </c>
      <c r="W387" s="490" t="str">
        <f t="shared" si="37"/>
        <v/>
      </c>
      <c r="X387" s="553" t="str">
        <f t="shared" si="33"/>
        <v/>
      </c>
      <c r="Y387" s="491" t="str">
        <f t="shared" si="34"/>
        <v/>
      </c>
      <c r="Z387" s="490">
        <f t="shared" si="38"/>
        <v>0</v>
      </c>
      <c r="AA387" s="377">
        <f t="shared" si="35"/>
        <v>0</v>
      </c>
    </row>
    <row r="388" spans="2:27" x14ac:dyDescent="0.25">
      <c r="B388" s="56">
        <f>IF('3.Weekly Hours &amp; Wage Activity'!B388 &lt;&gt;"", '3.Weekly Hours &amp; Wage Activity'!B388,"")</f>
        <v>0</v>
      </c>
      <c r="C388" s="56">
        <f>IF('3.Weekly Hours &amp; Wage Activity'!C388 &lt;&gt;"", '3.Weekly Hours &amp; Wage Activity'!C388,"")</f>
        <v>0</v>
      </c>
      <c r="D388" s="57" t="str">
        <f>IF('3.Weekly Hours &amp; Wage Activity'!D388 &lt;&gt;"", '3.Weekly Hours &amp; Wage Activity'!D388,"")</f>
        <v/>
      </c>
      <c r="E388" s="56" t="str">
        <f>IF('3.Weekly Hours &amp; Wage Activity'!E388 &lt;&gt;"", '3.Weekly Hours &amp; Wage Activity'!E388,"")</f>
        <v/>
      </c>
      <c r="F388" s="353" t="str">
        <f>IF('3.Weekly Hours &amp; Wage Activity'!F388 &lt;&gt;"", '3.Weekly Hours &amp; Wage Activity'!F388,"")</f>
        <v/>
      </c>
      <c r="G388" s="58" t="str">
        <f>IF('3.Weekly Hours &amp; Wage Activity'!G388 &lt;&gt;"", '3.Weekly Hours &amp; Wage Activity'!G388,"")</f>
        <v/>
      </c>
      <c r="H388" s="58" t="str">
        <f>IF('2.Census &amp; Reference Benchmarks'!H388 = "", "", '2.Census &amp; Reference Benchmarks'!H388)</f>
        <v/>
      </c>
      <c r="I388" s="58" t="str">
        <f>IF('3.Weekly Hours &amp; Wage Activity'!H388 &lt;&gt;"", '3.Weekly Hours &amp; Wage Activity'!H388,"")</f>
        <v/>
      </c>
      <c r="J388" s="374" t="str">
        <f>IF('3.Weekly Hours &amp; Wage Activity'!I388 &lt;&gt;"", '3.Weekly Hours &amp; Wage Activity'!I388,"")</f>
        <v/>
      </c>
      <c r="K388" s="376" t="str">
        <f>IF('7.Safe Harbor Input Data &amp; Calc'!Q390 &lt;&gt; "", '7.Safe Harbor Input Data &amp; Calc'!Q390, "")</f>
        <v>No</v>
      </c>
      <c r="L388" s="59" t="str">
        <f>IF('2.Census &amp; Reference Benchmarks'!T388&lt;&gt; "",'2.Census &amp; Reference Benchmarks'!T388,"")</f>
        <v/>
      </c>
      <c r="M388" s="35">
        <f>IF('2.Census &amp; Reference Benchmarks'!M388 = "", 0,'2.Census &amp; Reference Benchmarks'!M388)</f>
        <v>0</v>
      </c>
      <c r="N388" s="366">
        <f>IF('5. Wage &amp; FTE Reductions'!BC388 = "", 0,'5. Wage &amp; FTE Reductions'!BC388)</f>
        <v>0</v>
      </c>
      <c r="O388" s="35">
        <f>IF('2.Census &amp; Reference Benchmarks'!P388 = "", 0,'2.Census &amp; Reference Benchmarks'!P388)</f>
        <v>0</v>
      </c>
      <c r="P388" s="367">
        <f>IF('5. Wage &amp; FTE Reductions'!BE388 = "", 0, '5. Wage &amp; FTE Reductions'!BE388)</f>
        <v>0</v>
      </c>
      <c r="Q388" s="60">
        <f>IF('2.Census &amp; Reference Benchmarks'!S388 = "", 0, '2.Census &amp; Reference Benchmarks'!S388)</f>
        <v>0</v>
      </c>
      <c r="R388" s="367">
        <f>IF('2.Census &amp; Reference Benchmarks'!Q388="FT",IF(OR(G388 &lt;= DATEVALUE("3/1/2020"), G388 = ""),177.14,( (IF(OR(I388 = "", I388 &gt; DATEVALUE("3/31/2020")), DATEVALUE("3/31/2020"),I388) -G388)/ 31) *177.14),IF('2.Census &amp; Reference Benchmarks'!R388="",0,'2.Census &amp; Reference Benchmarks'!R388))</f>
        <v>0</v>
      </c>
      <c r="S388" s="488" t="str">
        <f>IFERROR(IF(AND( I388 &lt; '1. Summary for SBA'!$J$7,'1. Summary for SBA'!$J$7 &lt;&gt; ""),0,IF(K388 = "Yes", 0,IF(OR(R388= "", R388 + P388+N388 = 0),"",(M388+O388+Q388)/(R388+P388+N388)))),0)</f>
        <v/>
      </c>
      <c r="T388" s="488" t="str">
        <f t="shared" si="36"/>
        <v/>
      </c>
      <c r="U388" s="488" t="str">
        <f>IF(T388 = "", "",SUM('3.Weekly Hours &amp; Wage Activity'!AI388:BF388))</f>
        <v/>
      </c>
      <c r="V388" s="489" t="str">
        <f>IF(U388 = "", "",SUM(IF(COUNTIF('3.Weekly Hours &amp; Wage Activity'!J388:Q388, "&lt;&gt;FT") = 0, COLUMNS('3.Weekly Hours &amp; Wage Activity'!J388:AG388) * 40, '3.Weekly Hours &amp; Wage Activity'!J388:AG388)))</f>
        <v/>
      </c>
      <c r="W388" s="490" t="str">
        <f t="shared" si="37"/>
        <v/>
      </c>
      <c r="X388" s="553" t="str">
        <f t="shared" si="33"/>
        <v/>
      </c>
      <c r="Y388" s="491" t="str">
        <f t="shared" si="34"/>
        <v/>
      </c>
      <c r="Z388" s="490">
        <f t="shared" si="38"/>
        <v>0</v>
      </c>
      <c r="AA388" s="377">
        <f t="shared" si="35"/>
        <v>0</v>
      </c>
    </row>
    <row r="389" spans="2:27" x14ac:dyDescent="0.25">
      <c r="B389" s="56">
        <f>IF('3.Weekly Hours &amp; Wage Activity'!B389 &lt;&gt;"", '3.Weekly Hours &amp; Wage Activity'!B389,"")</f>
        <v>0</v>
      </c>
      <c r="C389" s="56">
        <f>IF('3.Weekly Hours &amp; Wage Activity'!C389 &lt;&gt;"", '3.Weekly Hours &amp; Wage Activity'!C389,"")</f>
        <v>0</v>
      </c>
      <c r="D389" s="57" t="str">
        <f>IF('3.Weekly Hours &amp; Wage Activity'!D389 &lt;&gt;"", '3.Weekly Hours &amp; Wage Activity'!D389,"")</f>
        <v/>
      </c>
      <c r="E389" s="56" t="str">
        <f>IF('3.Weekly Hours &amp; Wage Activity'!E389 &lt;&gt;"", '3.Weekly Hours &amp; Wage Activity'!E389,"")</f>
        <v/>
      </c>
      <c r="F389" s="353" t="str">
        <f>IF('3.Weekly Hours &amp; Wage Activity'!F389 &lt;&gt;"", '3.Weekly Hours &amp; Wage Activity'!F389,"")</f>
        <v/>
      </c>
      <c r="G389" s="58" t="str">
        <f>IF('3.Weekly Hours &amp; Wage Activity'!G389 &lt;&gt;"", '3.Weekly Hours &amp; Wage Activity'!G389,"")</f>
        <v/>
      </c>
      <c r="H389" s="58" t="str">
        <f>IF('2.Census &amp; Reference Benchmarks'!H389 = "", "", '2.Census &amp; Reference Benchmarks'!H389)</f>
        <v/>
      </c>
      <c r="I389" s="58" t="str">
        <f>IF('3.Weekly Hours &amp; Wage Activity'!H389 &lt;&gt;"", '3.Weekly Hours &amp; Wage Activity'!H389,"")</f>
        <v/>
      </c>
      <c r="J389" s="374" t="str">
        <f>IF('3.Weekly Hours &amp; Wage Activity'!I389 &lt;&gt;"", '3.Weekly Hours &amp; Wage Activity'!I389,"")</f>
        <v/>
      </c>
      <c r="K389" s="376" t="str">
        <f>IF('7.Safe Harbor Input Data &amp; Calc'!Q391 &lt;&gt; "", '7.Safe Harbor Input Data &amp; Calc'!Q391, "")</f>
        <v>No</v>
      </c>
      <c r="L389" s="59" t="str">
        <f>IF('2.Census &amp; Reference Benchmarks'!T389&lt;&gt; "",'2.Census &amp; Reference Benchmarks'!T389,"")</f>
        <v/>
      </c>
      <c r="M389" s="35">
        <f>IF('2.Census &amp; Reference Benchmarks'!M389 = "", 0,'2.Census &amp; Reference Benchmarks'!M389)</f>
        <v>0</v>
      </c>
      <c r="N389" s="366">
        <f>IF('5. Wage &amp; FTE Reductions'!BC389 = "", 0,'5. Wage &amp; FTE Reductions'!BC389)</f>
        <v>0</v>
      </c>
      <c r="O389" s="35">
        <f>IF('2.Census &amp; Reference Benchmarks'!P389 = "", 0,'2.Census &amp; Reference Benchmarks'!P389)</f>
        <v>0</v>
      </c>
      <c r="P389" s="367">
        <f>IF('5. Wage &amp; FTE Reductions'!BE389 = "", 0, '5. Wage &amp; FTE Reductions'!BE389)</f>
        <v>0</v>
      </c>
      <c r="Q389" s="60">
        <f>IF('2.Census &amp; Reference Benchmarks'!S389 = "", 0, '2.Census &amp; Reference Benchmarks'!S389)</f>
        <v>0</v>
      </c>
      <c r="R389" s="367">
        <f>IF('2.Census &amp; Reference Benchmarks'!Q389="FT",IF(OR(G389 &lt;= DATEVALUE("3/1/2020"), G389 = ""),177.14,( (IF(OR(I389 = "", I389 &gt; DATEVALUE("3/31/2020")), DATEVALUE("3/31/2020"),I389) -G389)/ 31) *177.14),IF('2.Census &amp; Reference Benchmarks'!R389="",0,'2.Census &amp; Reference Benchmarks'!R389))</f>
        <v>0</v>
      </c>
      <c r="S389" s="488" t="str">
        <f>IFERROR(IF(AND( I389 &lt; '1. Summary for SBA'!$J$7,'1. Summary for SBA'!$J$7 &lt;&gt; ""),0,IF(K389 = "Yes", 0,IF(OR(R389= "", R389 + P389+N389 = 0),"",(M389+O389+Q389)/(R389+P389+N389)))),0)</f>
        <v/>
      </c>
      <c r="T389" s="488" t="str">
        <f t="shared" si="36"/>
        <v/>
      </c>
      <c r="U389" s="488" t="str">
        <f>IF(T389 = "", "",SUM('3.Weekly Hours &amp; Wage Activity'!AI389:BF389))</f>
        <v/>
      </c>
      <c r="V389" s="489" t="str">
        <f>IF(U389 = "", "",SUM(IF(COUNTIF('3.Weekly Hours &amp; Wage Activity'!J389:Q389, "&lt;&gt;FT") = 0, COLUMNS('3.Weekly Hours &amp; Wage Activity'!J389:AG389) * 40, '3.Weekly Hours &amp; Wage Activity'!J389:AG389)))</f>
        <v/>
      </c>
      <c r="W389" s="490" t="str">
        <f t="shared" si="37"/>
        <v/>
      </c>
      <c r="X389" s="553" t="str">
        <f t="shared" si="33"/>
        <v/>
      </c>
      <c r="Y389" s="491" t="str">
        <f t="shared" si="34"/>
        <v/>
      </c>
      <c r="Z389" s="490">
        <f t="shared" si="38"/>
        <v>0</v>
      </c>
      <c r="AA389" s="377">
        <f t="shared" si="35"/>
        <v>0</v>
      </c>
    </row>
    <row r="390" spans="2:27" x14ac:dyDescent="0.25">
      <c r="B390" s="56">
        <f>IF('3.Weekly Hours &amp; Wage Activity'!B390 &lt;&gt;"", '3.Weekly Hours &amp; Wage Activity'!B390,"")</f>
        <v>0</v>
      </c>
      <c r="C390" s="56">
        <f>IF('3.Weekly Hours &amp; Wage Activity'!C390 &lt;&gt;"", '3.Weekly Hours &amp; Wage Activity'!C390,"")</f>
        <v>0</v>
      </c>
      <c r="D390" s="57" t="str">
        <f>IF('3.Weekly Hours &amp; Wage Activity'!D390 &lt;&gt;"", '3.Weekly Hours &amp; Wage Activity'!D390,"")</f>
        <v/>
      </c>
      <c r="E390" s="56" t="str">
        <f>IF('3.Weekly Hours &amp; Wage Activity'!E390 &lt;&gt;"", '3.Weekly Hours &amp; Wage Activity'!E390,"")</f>
        <v/>
      </c>
      <c r="F390" s="353" t="str">
        <f>IF('3.Weekly Hours &amp; Wage Activity'!F390 &lt;&gt;"", '3.Weekly Hours &amp; Wage Activity'!F390,"")</f>
        <v/>
      </c>
      <c r="G390" s="58" t="str">
        <f>IF('3.Weekly Hours &amp; Wage Activity'!G390 &lt;&gt;"", '3.Weekly Hours &amp; Wage Activity'!G390,"")</f>
        <v/>
      </c>
      <c r="H390" s="58" t="str">
        <f>IF('2.Census &amp; Reference Benchmarks'!H390 = "", "", '2.Census &amp; Reference Benchmarks'!H390)</f>
        <v/>
      </c>
      <c r="I390" s="58" t="str">
        <f>IF('3.Weekly Hours &amp; Wage Activity'!H390 &lt;&gt;"", '3.Weekly Hours &amp; Wage Activity'!H390,"")</f>
        <v/>
      </c>
      <c r="J390" s="374" t="str">
        <f>IF('3.Weekly Hours &amp; Wage Activity'!I390 &lt;&gt;"", '3.Weekly Hours &amp; Wage Activity'!I390,"")</f>
        <v/>
      </c>
      <c r="K390" s="376" t="str">
        <f>IF('7.Safe Harbor Input Data &amp; Calc'!Q392 &lt;&gt; "", '7.Safe Harbor Input Data &amp; Calc'!Q392, "")</f>
        <v>No</v>
      </c>
      <c r="L390" s="59" t="str">
        <f>IF('2.Census &amp; Reference Benchmarks'!T390&lt;&gt; "",'2.Census &amp; Reference Benchmarks'!T390,"")</f>
        <v/>
      </c>
      <c r="M390" s="35">
        <f>IF('2.Census &amp; Reference Benchmarks'!M390 = "", 0,'2.Census &amp; Reference Benchmarks'!M390)</f>
        <v>0</v>
      </c>
      <c r="N390" s="366">
        <f>IF('5. Wage &amp; FTE Reductions'!BC390 = "", 0,'5. Wage &amp; FTE Reductions'!BC390)</f>
        <v>0</v>
      </c>
      <c r="O390" s="35">
        <f>IF('2.Census &amp; Reference Benchmarks'!P390 = "", 0,'2.Census &amp; Reference Benchmarks'!P390)</f>
        <v>0</v>
      </c>
      <c r="P390" s="367">
        <f>IF('5. Wage &amp; FTE Reductions'!BE390 = "", 0, '5. Wage &amp; FTE Reductions'!BE390)</f>
        <v>0</v>
      </c>
      <c r="Q390" s="60">
        <f>IF('2.Census &amp; Reference Benchmarks'!S390 = "", 0, '2.Census &amp; Reference Benchmarks'!S390)</f>
        <v>0</v>
      </c>
      <c r="R390" s="367">
        <f>IF('2.Census &amp; Reference Benchmarks'!Q390="FT",IF(OR(G390 &lt;= DATEVALUE("3/1/2020"), G390 = ""),177.14,( (IF(OR(I390 = "", I390 &gt; DATEVALUE("3/31/2020")), DATEVALUE("3/31/2020"),I390) -G390)/ 31) *177.14),IF('2.Census &amp; Reference Benchmarks'!R390="",0,'2.Census &amp; Reference Benchmarks'!R390))</f>
        <v>0</v>
      </c>
      <c r="S390" s="488" t="str">
        <f>IFERROR(IF(AND( I390 &lt; '1. Summary for SBA'!$J$7,'1. Summary for SBA'!$J$7 &lt;&gt; ""),0,IF(K390 = "Yes", 0,IF(OR(R390= "", R390 + P390+N390 = 0),"",(M390+O390+Q390)/(R390+P390+N390)))),0)</f>
        <v/>
      </c>
      <c r="T390" s="488" t="str">
        <f t="shared" si="36"/>
        <v/>
      </c>
      <c r="U390" s="488" t="str">
        <f>IF(T390 = "", "",SUM('3.Weekly Hours &amp; Wage Activity'!AI390:BF390))</f>
        <v/>
      </c>
      <c r="V390" s="489" t="str">
        <f>IF(U390 = "", "",SUM(IF(COUNTIF('3.Weekly Hours &amp; Wage Activity'!J390:Q390, "&lt;&gt;FT") = 0, COLUMNS('3.Weekly Hours &amp; Wage Activity'!J390:AG390) * 40, '3.Weekly Hours &amp; Wage Activity'!J390:AG390)))</f>
        <v/>
      </c>
      <c r="W390" s="490" t="str">
        <f t="shared" si="37"/>
        <v/>
      </c>
      <c r="X390" s="553" t="str">
        <f t="shared" ref="X390:X453" si="39">IF(W390 = "", "",IF(T390-W390 &gt; 0, ROUND(T390 - W390, 2),0))</f>
        <v/>
      </c>
      <c r="Y390" s="491" t="str">
        <f t="shared" ref="Y390:Y453" si="40">IFERROR(IF(X390 = "", "",ROUND((N390 + P390+R390)/(((IF(OR(I390 &gt;= DATEVALUE("3/31/2020"),I390= ""),DATEVALUE("4/1/2020"),I390)-IF(OR(G390&lt;DATEVALUE("1/1/2020"), G390 =""),DATEVALUE("1/1/2020"),G390)))/7),2)),0)</f>
        <v/>
      </c>
      <c r="Z390" s="490">
        <f t="shared" si="38"/>
        <v>0</v>
      </c>
      <c r="AA390" s="377">
        <f t="shared" ref="AA390:AA453" si="41">IF(H390 = "Salary", 0,IF(L390 &lt;&gt; "", 0,IF( Z390 = "","",Z390*24)))</f>
        <v>0</v>
      </c>
    </row>
    <row r="391" spans="2:27" x14ac:dyDescent="0.25">
      <c r="B391" s="56">
        <f>IF('3.Weekly Hours &amp; Wage Activity'!B391 &lt;&gt;"", '3.Weekly Hours &amp; Wage Activity'!B391,"")</f>
        <v>0</v>
      </c>
      <c r="C391" s="56">
        <f>IF('3.Weekly Hours &amp; Wage Activity'!C391 &lt;&gt;"", '3.Weekly Hours &amp; Wage Activity'!C391,"")</f>
        <v>0</v>
      </c>
      <c r="D391" s="57" t="str">
        <f>IF('3.Weekly Hours &amp; Wage Activity'!D391 &lt;&gt;"", '3.Weekly Hours &amp; Wage Activity'!D391,"")</f>
        <v/>
      </c>
      <c r="E391" s="56" t="str">
        <f>IF('3.Weekly Hours &amp; Wage Activity'!E391 &lt;&gt;"", '3.Weekly Hours &amp; Wage Activity'!E391,"")</f>
        <v/>
      </c>
      <c r="F391" s="353" t="str">
        <f>IF('3.Weekly Hours &amp; Wage Activity'!F391 &lt;&gt;"", '3.Weekly Hours &amp; Wage Activity'!F391,"")</f>
        <v/>
      </c>
      <c r="G391" s="58" t="str">
        <f>IF('3.Weekly Hours &amp; Wage Activity'!G391 &lt;&gt;"", '3.Weekly Hours &amp; Wage Activity'!G391,"")</f>
        <v/>
      </c>
      <c r="H391" s="58" t="str">
        <f>IF('2.Census &amp; Reference Benchmarks'!H391 = "", "", '2.Census &amp; Reference Benchmarks'!H391)</f>
        <v/>
      </c>
      <c r="I391" s="58" t="str">
        <f>IF('3.Weekly Hours &amp; Wage Activity'!H391 &lt;&gt;"", '3.Weekly Hours &amp; Wage Activity'!H391,"")</f>
        <v/>
      </c>
      <c r="J391" s="374" t="str">
        <f>IF('3.Weekly Hours &amp; Wage Activity'!I391 &lt;&gt;"", '3.Weekly Hours &amp; Wage Activity'!I391,"")</f>
        <v/>
      </c>
      <c r="K391" s="376" t="str">
        <f>IF('7.Safe Harbor Input Data &amp; Calc'!Q393 &lt;&gt; "", '7.Safe Harbor Input Data &amp; Calc'!Q393, "")</f>
        <v>No</v>
      </c>
      <c r="L391" s="59" t="str">
        <f>IF('2.Census &amp; Reference Benchmarks'!T391&lt;&gt; "",'2.Census &amp; Reference Benchmarks'!T391,"")</f>
        <v/>
      </c>
      <c r="M391" s="35">
        <f>IF('2.Census &amp; Reference Benchmarks'!M391 = "", 0,'2.Census &amp; Reference Benchmarks'!M391)</f>
        <v>0</v>
      </c>
      <c r="N391" s="366">
        <f>IF('5. Wage &amp; FTE Reductions'!BC391 = "", 0,'5. Wage &amp; FTE Reductions'!BC391)</f>
        <v>0</v>
      </c>
      <c r="O391" s="35">
        <f>IF('2.Census &amp; Reference Benchmarks'!P391 = "", 0,'2.Census &amp; Reference Benchmarks'!P391)</f>
        <v>0</v>
      </c>
      <c r="P391" s="367">
        <f>IF('5. Wage &amp; FTE Reductions'!BE391 = "", 0, '5. Wage &amp; FTE Reductions'!BE391)</f>
        <v>0</v>
      </c>
      <c r="Q391" s="60">
        <f>IF('2.Census &amp; Reference Benchmarks'!S391 = "", 0, '2.Census &amp; Reference Benchmarks'!S391)</f>
        <v>0</v>
      </c>
      <c r="R391" s="367">
        <f>IF('2.Census &amp; Reference Benchmarks'!Q391="FT",IF(OR(G391 &lt;= DATEVALUE("3/1/2020"), G391 = ""),177.14,( (IF(OR(I391 = "", I391 &gt; DATEVALUE("3/31/2020")), DATEVALUE("3/31/2020"),I391) -G391)/ 31) *177.14),IF('2.Census &amp; Reference Benchmarks'!R391="",0,'2.Census &amp; Reference Benchmarks'!R391))</f>
        <v>0</v>
      </c>
      <c r="S391" s="488" t="str">
        <f>IFERROR(IF(AND( I391 &lt; '1. Summary for SBA'!$J$7,'1. Summary for SBA'!$J$7 &lt;&gt; ""),0,IF(K391 = "Yes", 0,IF(OR(R391= "", R391 + P391+N391 = 0),"",(M391+O391+Q391)/(R391+P391+N391)))),0)</f>
        <v/>
      </c>
      <c r="T391" s="488" t="str">
        <f t="shared" si="36"/>
        <v/>
      </c>
      <c r="U391" s="488" t="str">
        <f>IF(T391 = "", "",SUM('3.Weekly Hours &amp; Wage Activity'!AI391:BF391))</f>
        <v/>
      </c>
      <c r="V391" s="489" t="str">
        <f>IF(U391 = "", "",SUM(IF(COUNTIF('3.Weekly Hours &amp; Wage Activity'!J391:Q391, "&lt;&gt;FT") = 0, COLUMNS('3.Weekly Hours &amp; Wage Activity'!J391:AG391) * 40, '3.Weekly Hours &amp; Wage Activity'!J391:AG391)))</f>
        <v/>
      </c>
      <c r="W391" s="490" t="str">
        <f t="shared" si="37"/>
        <v/>
      </c>
      <c r="X391" s="553" t="str">
        <f t="shared" si="39"/>
        <v/>
      </c>
      <c r="Y391" s="491" t="str">
        <f t="shared" si="40"/>
        <v/>
      </c>
      <c r="Z391" s="490">
        <f t="shared" si="38"/>
        <v>0</v>
      </c>
      <c r="AA391" s="377">
        <f t="shared" si="41"/>
        <v>0</v>
      </c>
    </row>
    <row r="392" spans="2:27" x14ac:dyDescent="0.25">
      <c r="B392" s="56">
        <f>IF('3.Weekly Hours &amp; Wage Activity'!B392 &lt;&gt;"", '3.Weekly Hours &amp; Wage Activity'!B392,"")</f>
        <v>0</v>
      </c>
      <c r="C392" s="56">
        <f>IF('3.Weekly Hours &amp; Wage Activity'!C392 &lt;&gt;"", '3.Weekly Hours &amp; Wage Activity'!C392,"")</f>
        <v>0</v>
      </c>
      <c r="D392" s="57" t="str">
        <f>IF('3.Weekly Hours &amp; Wage Activity'!D392 &lt;&gt;"", '3.Weekly Hours &amp; Wage Activity'!D392,"")</f>
        <v/>
      </c>
      <c r="E392" s="56" t="str">
        <f>IF('3.Weekly Hours &amp; Wage Activity'!E392 &lt;&gt;"", '3.Weekly Hours &amp; Wage Activity'!E392,"")</f>
        <v/>
      </c>
      <c r="F392" s="353" t="str">
        <f>IF('3.Weekly Hours &amp; Wage Activity'!F392 &lt;&gt;"", '3.Weekly Hours &amp; Wage Activity'!F392,"")</f>
        <v/>
      </c>
      <c r="G392" s="58" t="str">
        <f>IF('3.Weekly Hours &amp; Wage Activity'!G392 &lt;&gt;"", '3.Weekly Hours &amp; Wage Activity'!G392,"")</f>
        <v/>
      </c>
      <c r="H392" s="58" t="str">
        <f>IF('2.Census &amp; Reference Benchmarks'!H392 = "", "", '2.Census &amp; Reference Benchmarks'!H392)</f>
        <v/>
      </c>
      <c r="I392" s="58" t="str">
        <f>IF('3.Weekly Hours &amp; Wage Activity'!H392 &lt;&gt;"", '3.Weekly Hours &amp; Wage Activity'!H392,"")</f>
        <v/>
      </c>
      <c r="J392" s="374" t="str">
        <f>IF('3.Weekly Hours &amp; Wage Activity'!I392 &lt;&gt;"", '3.Weekly Hours &amp; Wage Activity'!I392,"")</f>
        <v/>
      </c>
      <c r="K392" s="376" t="str">
        <f>IF('7.Safe Harbor Input Data &amp; Calc'!Q394 &lt;&gt; "", '7.Safe Harbor Input Data &amp; Calc'!Q394, "")</f>
        <v>No</v>
      </c>
      <c r="L392" s="59" t="str">
        <f>IF('2.Census &amp; Reference Benchmarks'!T392&lt;&gt; "",'2.Census &amp; Reference Benchmarks'!T392,"")</f>
        <v/>
      </c>
      <c r="M392" s="35">
        <f>IF('2.Census &amp; Reference Benchmarks'!M392 = "", 0,'2.Census &amp; Reference Benchmarks'!M392)</f>
        <v>0</v>
      </c>
      <c r="N392" s="366">
        <f>IF('5. Wage &amp; FTE Reductions'!BC392 = "", 0,'5. Wage &amp; FTE Reductions'!BC392)</f>
        <v>0</v>
      </c>
      <c r="O392" s="35">
        <f>IF('2.Census &amp; Reference Benchmarks'!P392 = "", 0,'2.Census &amp; Reference Benchmarks'!P392)</f>
        <v>0</v>
      </c>
      <c r="P392" s="367">
        <f>IF('5. Wage &amp; FTE Reductions'!BE392 = "", 0, '5. Wage &amp; FTE Reductions'!BE392)</f>
        <v>0</v>
      </c>
      <c r="Q392" s="60">
        <f>IF('2.Census &amp; Reference Benchmarks'!S392 = "", 0, '2.Census &amp; Reference Benchmarks'!S392)</f>
        <v>0</v>
      </c>
      <c r="R392" s="367">
        <f>IF('2.Census &amp; Reference Benchmarks'!Q392="FT",IF(OR(G392 &lt;= DATEVALUE("3/1/2020"), G392 = ""),177.14,( (IF(OR(I392 = "", I392 &gt; DATEVALUE("3/31/2020")), DATEVALUE("3/31/2020"),I392) -G392)/ 31) *177.14),IF('2.Census &amp; Reference Benchmarks'!R392="",0,'2.Census &amp; Reference Benchmarks'!R392))</f>
        <v>0</v>
      </c>
      <c r="S392" s="488" t="str">
        <f>IFERROR(IF(AND( I392 &lt; '1. Summary for SBA'!$J$7,'1. Summary for SBA'!$J$7 &lt;&gt; ""),0,IF(K392 = "Yes", 0,IF(OR(R392= "", R392 + P392+N392 = 0),"",(M392+O392+Q392)/(R392+P392+N392)))),0)</f>
        <v/>
      </c>
      <c r="T392" s="488" t="str">
        <f t="shared" si="36"/>
        <v/>
      </c>
      <c r="U392" s="488" t="str">
        <f>IF(T392 = "", "",SUM('3.Weekly Hours &amp; Wage Activity'!AI392:BF392))</f>
        <v/>
      </c>
      <c r="V392" s="489" t="str">
        <f>IF(U392 = "", "",SUM(IF(COUNTIF('3.Weekly Hours &amp; Wage Activity'!J392:Q392, "&lt;&gt;FT") = 0, COLUMNS('3.Weekly Hours &amp; Wage Activity'!J392:AG392) * 40, '3.Weekly Hours &amp; Wage Activity'!J392:AG392)))</f>
        <v/>
      </c>
      <c r="W392" s="490" t="str">
        <f t="shared" si="37"/>
        <v/>
      </c>
      <c r="X392" s="553" t="str">
        <f t="shared" si="39"/>
        <v/>
      </c>
      <c r="Y392" s="491" t="str">
        <f t="shared" si="40"/>
        <v/>
      </c>
      <c r="Z392" s="490">
        <f t="shared" si="38"/>
        <v>0</v>
      </c>
      <c r="AA392" s="377">
        <f t="shared" si="41"/>
        <v>0</v>
      </c>
    </row>
    <row r="393" spans="2:27" x14ac:dyDescent="0.25">
      <c r="B393" s="56">
        <f>IF('3.Weekly Hours &amp; Wage Activity'!B393 &lt;&gt;"", '3.Weekly Hours &amp; Wage Activity'!B393,"")</f>
        <v>0</v>
      </c>
      <c r="C393" s="56">
        <f>IF('3.Weekly Hours &amp; Wage Activity'!C393 &lt;&gt;"", '3.Weekly Hours &amp; Wage Activity'!C393,"")</f>
        <v>0</v>
      </c>
      <c r="D393" s="57" t="str">
        <f>IF('3.Weekly Hours &amp; Wage Activity'!D393 &lt;&gt;"", '3.Weekly Hours &amp; Wage Activity'!D393,"")</f>
        <v/>
      </c>
      <c r="E393" s="56" t="str">
        <f>IF('3.Weekly Hours &amp; Wage Activity'!E393 &lt;&gt;"", '3.Weekly Hours &amp; Wage Activity'!E393,"")</f>
        <v/>
      </c>
      <c r="F393" s="353" t="str">
        <f>IF('3.Weekly Hours &amp; Wage Activity'!F393 &lt;&gt;"", '3.Weekly Hours &amp; Wage Activity'!F393,"")</f>
        <v/>
      </c>
      <c r="G393" s="58" t="str">
        <f>IF('3.Weekly Hours &amp; Wage Activity'!G393 &lt;&gt;"", '3.Weekly Hours &amp; Wage Activity'!G393,"")</f>
        <v/>
      </c>
      <c r="H393" s="58" t="str">
        <f>IF('2.Census &amp; Reference Benchmarks'!H393 = "", "", '2.Census &amp; Reference Benchmarks'!H393)</f>
        <v/>
      </c>
      <c r="I393" s="58" t="str">
        <f>IF('3.Weekly Hours &amp; Wage Activity'!H393 &lt;&gt;"", '3.Weekly Hours &amp; Wage Activity'!H393,"")</f>
        <v/>
      </c>
      <c r="J393" s="374" t="str">
        <f>IF('3.Weekly Hours &amp; Wage Activity'!I393 &lt;&gt;"", '3.Weekly Hours &amp; Wage Activity'!I393,"")</f>
        <v/>
      </c>
      <c r="K393" s="376" t="str">
        <f>IF('7.Safe Harbor Input Data &amp; Calc'!Q395 &lt;&gt; "", '7.Safe Harbor Input Data &amp; Calc'!Q395, "")</f>
        <v>No</v>
      </c>
      <c r="L393" s="59" t="str">
        <f>IF('2.Census &amp; Reference Benchmarks'!T393&lt;&gt; "",'2.Census &amp; Reference Benchmarks'!T393,"")</f>
        <v/>
      </c>
      <c r="M393" s="35">
        <f>IF('2.Census &amp; Reference Benchmarks'!M393 = "", 0,'2.Census &amp; Reference Benchmarks'!M393)</f>
        <v>0</v>
      </c>
      <c r="N393" s="366">
        <f>IF('5. Wage &amp; FTE Reductions'!BC393 = "", 0,'5. Wage &amp; FTE Reductions'!BC393)</f>
        <v>0</v>
      </c>
      <c r="O393" s="35">
        <f>IF('2.Census &amp; Reference Benchmarks'!P393 = "", 0,'2.Census &amp; Reference Benchmarks'!P393)</f>
        <v>0</v>
      </c>
      <c r="P393" s="367">
        <f>IF('5. Wage &amp; FTE Reductions'!BE393 = "", 0, '5. Wage &amp; FTE Reductions'!BE393)</f>
        <v>0</v>
      </c>
      <c r="Q393" s="60">
        <f>IF('2.Census &amp; Reference Benchmarks'!S393 = "", 0, '2.Census &amp; Reference Benchmarks'!S393)</f>
        <v>0</v>
      </c>
      <c r="R393" s="367">
        <f>IF('2.Census &amp; Reference Benchmarks'!Q393="FT",IF(OR(G393 &lt;= DATEVALUE("3/1/2020"), G393 = ""),177.14,( (IF(OR(I393 = "", I393 &gt; DATEVALUE("3/31/2020")), DATEVALUE("3/31/2020"),I393) -G393)/ 31) *177.14),IF('2.Census &amp; Reference Benchmarks'!R393="",0,'2.Census &amp; Reference Benchmarks'!R393))</f>
        <v>0</v>
      </c>
      <c r="S393" s="488" t="str">
        <f>IFERROR(IF(AND( I393 &lt; '1. Summary for SBA'!$J$7,'1. Summary for SBA'!$J$7 &lt;&gt; ""),0,IF(K393 = "Yes", 0,IF(OR(R393= "", R393 + P393+N393 = 0),"",(M393+O393+Q393)/(R393+P393+N393)))),0)</f>
        <v/>
      </c>
      <c r="T393" s="488" t="str">
        <f t="shared" si="36"/>
        <v/>
      </c>
      <c r="U393" s="488" t="str">
        <f>IF(T393 = "", "",SUM('3.Weekly Hours &amp; Wage Activity'!AI393:BF393))</f>
        <v/>
      </c>
      <c r="V393" s="489" t="str">
        <f>IF(U393 = "", "",SUM(IF(COUNTIF('3.Weekly Hours &amp; Wage Activity'!J393:Q393, "&lt;&gt;FT") = 0, COLUMNS('3.Weekly Hours &amp; Wage Activity'!J393:AG393) * 40, '3.Weekly Hours &amp; Wage Activity'!J393:AG393)))</f>
        <v/>
      </c>
      <c r="W393" s="490" t="str">
        <f t="shared" si="37"/>
        <v/>
      </c>
      <c r="X393" s="553" t="str">
        <f t="shared" si="39"/>
        <v/>
      </c>
      <c r="Y393" s="491" t="str">
        <f t="shared" si="40"/>
        <v/>
      </c>
      <c r="Z393" s="490">
        <f t="shared" si="38"/>
        <v>0</v>
      </c>
      <c r="AA393" s="377">
        <f t="shared" si="41"/>
        <v>0</v>
      </c>
    </row>
    <row r="394" spans="2:27" x14ac:dyDescent="0.25">
      <c r="B394" s="56">
        <f>IF('3.Weekly Hours &amp; Wage Activity'!B394 &lt;&gt;"", '3.Weekly Hours &amp; Wage Activity'!B394,"")</f>
        <v>0</v>
      </c>
      <c r="C394" s="56">
        <f>IF('3.Weekly Hours &amp; Wage Activity'!C394 &lt;&gt;"", '3.Weekly Hours &amp; Wage Activity'!C394,"")</f>
        <v>0</v>
      </c>
      <c r="D394" s="57" t="str">
        <f>IF('3.Weekly Hours &amp; Wage Activity'!D394 &lt;&gt;"", '3.Weekly Hours &amp; Wage Activity'!D394,"")</f>
        <v/>
      </c>
      <c r="E394" s="56" t="str">
        <f>IF('3.Weekly Hours &amp; Wage Activity'!E394 &lt;&gt;"", '3.Weekly Hours &amp; Wage Activity'!E394,"")</f>
        <v/>
      </c>
      <c r="F394" s="353" t="str">
        <f>IF('3.Weekly Hours &amp; Wage Activity'!F394 &lt;&gt;"", '3.Weekly Hours &amp; Wage Activity'!F394,"")</f>
        <v/>
      </c>
      <c r="G394" s="58" t="str">
        <f>IF('3.Weekly Hours &amp; Wage Activity'!G394 &lt;&gt;"", '3.Weekly Hours &amp; Wage Activity'!G394,"")</f>
        <v/>
      </c>
      <c r="H394" s="58" t="str">
        <f>IF('2.Census &amp; Reference Benchmarks'!H394 = "", "", '2.Census &amp; Reference Benchmarks'!H394)</f>
        <v/>
      </c>
      <c r="I394" s="58" t="str">
        <f>IF('3.Weekly Hours &amp; Wage Activity'!H394 &lt;&gt;"", '3.Weekly Hours &amp; Wage Activity'!H394,"")</f>
        <v/>
      </c>
      <c r="J394" s="374" t="str">
        <f>IF('3.Weekly Hours &amp; Wage Activity'!I394 &lt;&gt;"", '3.Weekly Hours &amp; Wage Activity'!I394,"")</f>
        <v/>
      </c>
      <c r="K394" s="376" t="str">
        <f>IF('7.Safe Harbor Input Data &amp; Calc'!Q396 &lt;&gt; "", '7.Safe Harbor Input Data &amp; Calc'!Q396, "")</f>
        <v>No</v>
      </c>
      <c r="L394" s="59" t="str">
        <f>IF('2.Census &amp; Reference Benchmarks'!T394&lt;&gt; "",'2.Census &amp; Reference Benchmarks'!T394,"")</f>
        <v/>
      </c>
      <c r="M394" s="35">
        <f>IF('2.Census &amp; Reference Benchmarks'!M394 = "", 0,'2.Census &amp; Reference Benchmarks'!M394)</f>
        <v>0</v>
      </c>
      <c r="N394" s="366">
        <f>IF('5. Wage &amp; FTE Reductions'!BC394 = "", 0,'5. Wage &amp; FTE Reductions'!BC394)</f>
        <v>0</v>
      </c>
      <c r="O394" s="35">
        <f>IF('2.Census &amp; Reference Benchmarks'!P394 = "", 0,'2.Census &amp; Reference Benchmarks'!P394)</f>
        <v>0</v>
      </c>
      <c r="P394" s="367">
        <f>IF('5. Wage &amp; FTE Reductions'!BE394 = "", 0, '5. Wage &amp; FTE Reductions'!BE394)</f>
        <v>0</v>
      </c>
      <c r="Q394" s="60">
        <f>IF('2.Census &amp; Reference Benchmarks'!S394 = "", 0, '2.Census &amp; Reference Benchmarks'!S394)</f>
        <v>0</v>
      </c>
      <c r="R394" s="367">
        <f>IF('2.Census &amp; Reference Benchmarks'!Q394="FT",IF(OR(G394 &lt;= DATEVALUE("3/1/2020"), G394 = ""),177.14,( (IF(OR(I394 = "", I394 &gt; DATEVALUE("3/31/2020")), DATEVALUE("3/31/2020"),I394) -G394)/ 31) *177.14),IF('2.Census &amp; Reference Benchmarks'!R394="",0,'2.Census &amp; Reference Benchmarks'!R394))</f>
        <v>0</v>
      </c>
      <c r="S394" s="488" t="str">
        <f>IFERROR(IF(AND( I394 &lt; '1. Summary for SBA'!$J$7,'1. Summary for SBA'!$J$7 &lt;&gt; ""),0,IF(K394 = "Yes", 0,IF(OR(R394= "", R394 + P394+N394 = 0),"",(M394+O394+Q394)/(R394+P394+N394)))),0)</f>
        <v/>
      </c>
      <c r="T394" s="488" t="str">
        <f t="shared" si="36"/>
        <v/>
      </c>
      <c r="U394" s="488" t="str">
        <f>IF(T394 = "", "",SUM('3.Weekly Hours &amp; Wage Activity'!AI394:BF394))</f>
        <v/>
      </c>
      <c r="V394" s="489" t="str">
        <f>IF(U394 = "", "",SUM(IF(COUNTIF('3.Weekly Hours &amp; Wage Activity'!J394:Q394, "&lt;&gt;FT") = 0, COLUMNS('3.Weekly Hours &amp; Wage Activity'!J394:AG394) * 40, '3.Weekly Hours &amp; Wage Activity'!J394:AG394)))</f>
        <v/>
      </c>
      <c r="W394" s="490" t="str">
        <f t="shared" si="37"/>
        <v/>
      </c>
      <c r="X394" s="553" t="str">
        <f t="shared" si="39"/>
        <v/>
      </c>
      <c r="Y394" s="491" t="str">
        <f t="shared" si="40"/>
        <v/>
      </c>
      <c r="Z394" s="490">
        <f t="shared" si="38"/>
        <v>0</v>
      </c>
      <c r="AA394" s="377">
        <f t="shared" si="41"/>
        <v>0</v>
      </c>
    </row>
    <row r="395" spans="2:27" x14ac:dyDescent="0.25">
      <c r="B395" s="56">
        <f>IF('3.Weekly Hours &amp; Wage Activity'!B395 &lt;&gt;"", '3.Weekly Hours &amp; Wage Activity'!B395,"")</f>
        <v>0</v>
      </c>
      <c r="C395" s="56">
        <f>IF('3.Weekly Hours &amp; Wage Activity'!C395 &lt;&gt;"", '3.Weekly Hours &amp; Wage Activity'!C395,"")</f>
        <v>0</v>
      </c>
      <c r="D395" s="57" t="str">
        <f>IF('3.Weekly Hours &amp; Wage Activity'!D395 &lt;&gt;"", '3.Weekly Hours &amp; Wage Activity'!D395,"")</f>
        <v/>
      </c>
      <c r="E395" s="56" t="str">
        <f>IF('3.Weekly Hours &amp; Wage Activity'!E395 &lt;&gt;"", '3.Weekly Hours &amp; Wage Activity'!E395,"")</f>
        <v/>
      </c>
      <c r="F395" s="353" t="str">
        <f>IF('3.Weekly Hours &amp; Wage Activity'!F395 &lt;&gt;"", '3.Weekly Hours &amp; Wage Activity'!F395,"")</f>
        <v/>
      </c>
      <c r="G395" s="58" t="str">
        <f>IF('3.Weekly Hours &amp; Wage Activity'!G395 &lt;&gt;"", '3.Weekly Hours &amp; Wage Activity'!G395,"")</f>
        <v/>
      </c>
      <c r="H395" s="58" t="str">
        <f>IF('2.Census &amp; Reference Benchmarks'!H395 = "", "", '2.Census &amp; Reference Benchmarks'!H395)</f>
        <v/>
      </c>
      <c r="I395" s="58" t="str">
        <f>IF('3.Weekly Hours &amp; Wage Activity'!H395 &lt;&gt;"", '3.Weekly Hours &amp; Wage Activity'!H395,"")</f>
        <v/>
      </c>
      <c r="J395" s="374" t="str">
        <f>IF('3.Weekly Hours &amp; Wage Activity'!I395 &lt;&gt;"", '3.Weekly Hours &amp; Wage Activity'!I395,"")</f>
        <v/>
      </c>
      <c r="K395" s="376" t="str">
        <f>IF('7.Safe Harbor Input Data &amp; Calc'!Q397 &lt;&gt; "", '7.Safe Harbor Input Data &amp; Calc'!Q397, "")</f>
        <v>No</v>
      </c>
      <c r="L395" s="59" t="str">
        <f>IF('2.Census &amp; Reference Benchmarks'!T395&lt;&gt; "",'2.Census &amp; Reference Benchmarks'!T395,"")</f>
        <v/>
      </c>
      <c r="M395" s="35">
        <f>IF('2.Census &amp; Reference Benchmarks'!M395 = "", 0,'2.Census &amp; Reference Benchmarks'!M395)</f>
        <v>0</v>
      </c>
      <c r="N395" s="366">
        <f>IF('5. Wage &amp; FTE Reductions'!BC395 = "", 0,'5. Wage &amp; FTE Reductions'!BC395)</f>
        <v>0</v>
      </c>
      <c r="O395" s="35">
        <f>IF('2.Census &amp; Reference Benchmarks'!P395 = "", 0,'2.Census &amp; Reference Benchmarks'!P395)</f>
        <v>0</v>
      </c>
      <c r="P395" s="367">
        <f>IF('5. Wage &amp; FTE Reductions'!BE395 = "", 0, '5. Wage &amp; FTE Reductions'!BE395)</f>
        <v>0</v>
      </c>
      <c r="Q395" s="60">
        <f>IF('2.Census &amp; Reference Benchmarks'!S395 = "", 0, '2.Census &amp; Reference Benchmarks'!S395)</f>
        <v>0</v>
      </c>
      <c r="R395" s="367">
        <f>IF('2.Census &amp; Reference Benchmarks'!Q395="FT",IF(OR(G395 &lt;= DATEVALUE("3/1/2020"), G395 = ""),177.14,( (IF(OR(I395 = "", I395 &gt; DATEVALUE("3/31/2020")), DATEVALUE("3/31/2020"),I395) -G395)/ 31) *177.14),IF('2.Census &amp; Reference Benchmarks'!R395="",0,'2.Census &amp; Reference Benchmarks'!R395))</f>
        <v>0</v>
      </c>
      <c r="S395" s="488" t="str">
        <f>IFERROR(IF(AND( I395 &lt; '1. Summary for SBA'!$J$7,'1. Summary for SBA'!$J$7 &lt;&gt; ""),0,IF(K395 = "Yes", 0,IF(OR(R395= "", R395 + P395+N395 = 0),"",(M395+O395+Q395)/(R395+P395+N395)))),0)</f>
        <v/>
      </c>
      <c r="T395" s="488" t="str">
        <f t="shared" si="36"/>
        <v/>
      </c>
      <c r="U395" s="488" t="str">
        <f>IF(T395 = "", "",SUM('3.Weekly Hours &amp; Wage Activity'!AI395:BF395))</f>
        <v/>
      </c>
      <c r="V395" s="489" t="str">
        <f>IF(U395 = "", "",SUM(IF(COUNTIF('3.Weekly Hours &amp; Wage Activity'!J395:Q395, "&lt;&gt;FT") = 0, COLUMNS('3.Weekly Hours &amp; Wage Activity'!J395:AG395) * 40, '3.Weekly Hours &amp; Wage Activity'!J395:AG395)))</f>
        <v/>
      </c>
      <c r="W395" s="490" t="str">
        <f t="shared" si="37"/>
        <v/>
      </c>
      <c r="X395" s="553" t="str">
        <f t="shared" si="39"/>
        <v/>
      </c>
      <c r="Y395" s="491" t="str">
        <f t="shared" si="40"/>
        <v/>
      </c>
      <c r="Z395" s="490">
        <f t="shared" si="38"/>
        <v>0</v>
      </c>
      <c r="AA395" s="377">
        <f t="shared" si="41"/>
        <v>0</v>
      </c>
    </row>
    <row r="396" spans="2:27" x14ac:dyDescent="0.25">
      <c r="B396" s="56">
        <f>IF('3.Weekly Hours &amp; Wage Activity'!B396 &lt;&gt;"", '3.Weekly Hours &amp; Wage Activity'!B396,"")</f>
        <v>0</v>
      </c>
      <c r="C396" s="56">
        <f>IF('3.Weekly Hours &amp; Wage Activity'!C396 &lt;&gt;"", '3.Weekly Hours &amp; Wage Activity'!C396,"")</f>
        <v>0</v>
      </c>
      <c r="D396" s="57" t="str">
        <f>IF('3.Weekly Hours &amp; Wage Activity'!D396 &lt;&gt;"", '3.Weekly Hours &amp; Wage Activity'!D396,"")</f>
        <v/>
      </c>
      <c r="E396" s="56" t="str">
        <f>IF('3.Weekly Hours &amp; Wage Activity'!E396 &lt;&gt;"", '3.Weekly Hours &amp; Wage Activity'!E396,"")</f>
        <v/>
      </c>
      <c r="F396" s="353" t="str">
        <f>IF('3.Weekly Hours &amp; Wage Activity'!F396 &lt;&gt;"", '3.Weekly Hours &amp; Wage Activity'!F396,"")</f>
        <v/>
      </c>
      <c r="G396" s="58" t="str">
        <f>IF('3.Weekly Hours &amp; Wage Activity'!G396 &lt;&gt;"", '3.Weekly Hours &amp; Wage Activity'!G396,"")</f>
        <v/>
      </c>
      <c r="H396" s="58" t="str">
        <f>IF('2.Census &amp; Reference Benchmarks'!H396 = "", "", '2.Census &amp; Reference Benchmarks'!H396)</f>
        <v/>
      </c>
      <c r="I396" s="58" t="str">
        <f>IF('3.Weekly Hours &amp; Wage Activity'!H396 &lt;&gt;"", '3.Weekly Hours &amp; Wage Activity'!H396,"")</f>
        <v/>
      </c>
      <c r="J396" s="374" t="str">
        <f>IF('3.Weekly Hours &amp; Wage Activity'!I396 &lt;&gt;"", '3.Weekly Hours &amp; Wage Activity'!I396,"")</f>
        <v/>
      </c>
      <c r="K396" s="376" t="str">
        <f>IF('7.Safe Harbor Input Data &amp; Calc'!Q398 &lt;&gt; "", '7.Safe Harbor Input Data &amp; Calc'!Q398, "")</f>
        <v>No</v>
      </c>
      <c r="L396" s="59" t="str">
        <f>IF('2.Census &amp; Reference Benchmarks'!T396&lt;&gt; "",'2.Census &amp; Reference Benchmarks'!T396,"")</f>
        <v/>
      </c>
      <c r="M396" s="35">
        <f>IF('2.Census &amp; Reference Benchmarks'!M396 = "", 0,'2.Census &amp; Reference Benchmarks'!M396)</f>
        <v>0</v>
      </c>
      <c r="N396" s="366">
        <f>IF('5. Wage &amp; FTE Reductions'!BC396 = "", 0,'5. Wage &amp; FTE Reductions'!BC396)</f>
        <v>0</v>
      </c>
      <c r="O396" s="35">
        <f>IF('2.Census &amp; Reference Benchmarks'!P396 = "", 0,'2.Census &amp; Reference Benchmarks'!P396)</f>
        <v>0</v>
      </c>
      <c r="P396" s="367">
        <f>IF('5. Wage &amp; FTE Reductions'!BE396 = "", 0, '5. Wage &amp; FTE Reductions'!BE396)</f>
        <v>0</v>
      </c>
      <c r="Q396" s="60">
        <f>IF('2.Census &amp; Reference Benchmarks'!S396 = "", 0, '2.Census &amp; Reference Benchmarks'!S396)</f>
        <v>0</v>
      </c>
      <c r="R396" s="367">
        <f>IF('2.Census &amp; Reference Benchmarks'!Q396="FT",IF(OR(G396 &lt;= DATEVALUE("3/1/2020"), G396 = ""),177.14,( (IF(OR(I396 = "", I396 &gt; DATEVALUE("3/31/2020")), DATEVALUE("3/31/2020"),I396) -G396)/ 31) *177.14),IF('2.Census &amp; Reference Benchmarks'!R396="",0,'2.Census &amp; Reference Benchmarks'!R396))</f>
        <v>0</v>
      </c>
      <c r="S396" s="488" t="str">
        <f>IFERROR(IF(AND( I396 &lt; '1. Summary for SBA'!$J$7,'1. Summary for SBA'!$J$7 &lt;&gt; ""),0,IF(K396 = "Yes", 0,IF(OR(R396= "", R396 + P396+N396 = 0),"",(M396+O396+Q396)/(R396+P396+N396)))),0)</f>
        <v/>
      </c>
      <c r="T396" s="488" t="str">
        <f t="shared" si="36"/>
        <v/>
      </c>
      <c r="U396" s="488" t="str">
        <f>IF(T396 = "", "",SUM('3.Weekly Hours &amp; Wage Activity'!AI396:BF396))</f>
        <v/>
      </c>
      <c r="V396" s="489" t="str">
        <f>IF(U396 = "", "",SUM(IF(COUNTIF('3.Weekly Hours &amp; Wage Activity'!J396:Q396, "&lt;&gt;FT") = 0, COLUMNS('3.Weekly Hours &amp; Wage Activity'!J396:AG396) * 40, '3.Weekly Hours &amp; Wage Activity'!J396:AG396)))</f>
        <v/>
      </c>
      <c r="W396" s="490" t="str">
        <f t="shared" si="37"/>
        <v/>
      </c>
      <c r="X396" s="553" t="str">
        <f t="shared" si="39"/>
        <v/>
      </c>
      <c r="Y396" s="491" t="str">
        <f t="shared" si="40"/>
        <v/>
      </c>
      <c r="Z396" s="490">
        <f t="shared" si="38"/>
        <v>0</v>
      </c>
      <c r="AA396" s="377">
        <f t="shared" si="41"/>
        <v>0</v>
      </c>
    </row>
    <row r="397" spans="2:27" x14ac:dyDescent="0.25">
      <c r="B397" s="56">
        <f>IF('3.Weekly Hours &amp; Wage Activity'!B397 &lt;&gt;"", '3.Weekly Hours &amp; Wage Activity'!B397,"")</f>
        <v>0</v>
      </c>
      <c r="C397" s="56">
        <f>IF('3.Weekly Hours &amp; Wage Activity'!C397 &lt;&gt;"", '3.Weekly Hours &amp; Wage Activity'!C397,"")</f>
        <v>0</v>
      </c>
      <c r="D397" s="57" t="str">
        <f>IF('3.Weekly Hours &amp; Wage Activity'!D397 &lt;&gt;"", '3.Weekly Hours &amp; Wage Activity'!D397,"")</f>
        <v/>
      </c>
      <c r="E397" s="56" t="str">
        <f>IF('3.Weekly Hours &amp; Wage Activity'!E397 &lt;&gt;"", '3.Weekly Hours &amp; Wage Activity'!E397,"")</f>
        <v/>
      </c>
      <c r="F397" s="353" t="str">
        <f>IF('3.Weekly Hours &amp; Wage Activity'!F397 &lt;&gt;"", '3.Weekly Hours &amp; Wage Activity'!F397,"")</f>
        <v/>
      </c>
      <c r="G397" s="58" t="str">
        <f>IF('3.Weekly Hours &amp; Wage Activity'!G397 &lt;&gt;"", '3.Weekly Hours &amp; Wage Activity'!G397,"")</f>
        <v/>
      </c>
      <c r="H397" s="58" t="str">
        <f>IF('2.Census &amp; Reference Benchmarks'!H397 = "", "", '2.Census &amp; Reference Benchmarks'!H397)</f>
        <v/>
      </c>
      <c r="I397" s="58" t="str">
        <f>IF('3.Weekly Hours &amp; Wage Activity'!H397 &lt;&gt;"", '3.Weekly Hours &amp; Wage Activity'!H397,"")</f>
        <v/>
      </c>
      <c r="J397" s="374" t="str">
        <f>IF('3.Weekly Hours &amp; Wage Activity'!I397 &lt;&gt;"", '3.Weekly Hours &amp; Wage Activity'!I397,"")</f>
        <v/>
      </c>
      <c r="K397" s="376" t="str">
        <f>IF('7.Safe Harbor Input Data &amp; Calc'!Q399 &lt;&gt; "", '7.Safe Harbor Input Data &amp; Calc'!Q399, "")</f>
        <v>No</v>
      </c>
      <c r="L397" s="59" t="str">
        <f>IF('2.Census &amp; Reference Benchmarks'!T397&lt;&gt; "",'2.Census &amp; Reference Benchmarks'!T397,"")</f>
        <v/>
      </c>
      <c r="M397" s="35">
        <f>IF('2.Census &amp; Reference Benchmarks'!M397 = "", 0,'2.Census &amp; Reference Benchmarks'!M397)</f>
        <v>0</v>
      </c>
      <c r="N397" s="366">
        <f>IF('5. Wage &amp; FTE Reductions'!BC397 = "", 0,'5. Wage &amp; FTE Reductions'!BC397)</f>
        <v>0</v>
      </c>
      <c r="O397" s="35">
        <f>IF('2.Census &amp; Reference Benchmarks'!P397 = "", 0,'2.Census &amp; Reference Benchmarks'!P397)</f>
        <v>0</v>
      </c>
      <c r="P397" s="367">
        <f>IF('5. Wage &amp; FTE Reductions'!BE397 = "", 0, '5. Wage &amp; FTE Reductions'!BE397)</f>
        <v>0</v>
      </c>
      <c r="Q397" s="60">
        <f>IF('2.Census &amp; Reference Benchmarks'!S397 = "", 0, '2.Census &amp; Reference Benchmarks'!S397)</f>
        <v>0</v>
      </c>
      <c r="R397" s="367">
        <f>IF('2.Census &amp; Reference Benchmarks'!Q397="FT",IF(OR(G397 &lt;= DATEVALUE("3/1/2020"), G397 = ""),177.14,( (IF(OR(I397 = "", I397 &gt; DATEVALUE("3/31/2020")), DATEVALUE("3/31/2020"),I397) -G397)/ 31) *177.14),IF('2.Census &amp; Reference Benchmarks'!R397="",0,'2.Census &amp; Reference Benchmarks'!R397))</f>
        <v>0</v>
      </c>
      <c r="S397" s="488" t="str">
        <f>IFERROR(IF(AND( I397 &lt; '1. Summary for SBA'!$J$7,'1. Summary for SBA'!$J$7 &lt;&gt; ""),0,IF(K397 = "Yes", 0,IF(OR(R397= "", R397 + P397+N397 = 0),"",(M397+O397+Q397)/(R397+P397+N397)))),0)</f>
        <v/>
      </c>
      <c r="T397" s="488" t="str">
        <f t="shared" si="36"/>
        <v/>
      </c>
      <c r="U397" s="488" t="str">
        <f>IF(T397 = "", "",SUM('3.Weekly Hours &amp; Wage Activity'!AI397:BF397))</f>
        <v/>
      </c>
      <c r="V397" s="489" t="str">
        <f>IF(U397 = "", "",SUM(IF(COUNTIF('3.Weekly Hours &amp; Wage Activity'!J397:Q397, "&lt;&gt;FT") = 0, COLUMNS('3.Weekly Hours &amp; Wage Activity'!J397:AG397) * 40, '3.Weekly Hours &amp; Wage Activity'!J397:AG397)))</f>
        <v/>
      </c>
      <c r="W397" s="490" t="str">
        <f t="shared" si="37"/>
        <v/>
      </c>
      <c r="X397" s="553" t="str">
        <f t="shared" si="39"/>
        <v/>
      </c>
      <c r="Y397" s="491" t="str">
        <f t="shared" si="40"/>
        <v/>
      </c>
      <c r="Z397" s="490">
        <f t="shared" si="38"/>
        <v>0</v>
      </c>
      <c r="AA397" s="377">
        <f t="shared" si="41"/>
        <v>0</v>
      </c>
    </row>
    <row r="398" spans="2:27" x14ac:dyDescent="0.25">
      <c r="B398" s="56">
        <f>IF('3.Weekly Hours &amp; Wage Activity'!B398 &lt;&gt;"", '3.Weekly Hours &amp; Wage Activity'!B398,"")</f>
        <v>0</v>
      </c>
      <c r="C398" s="56">
        <f>IF('3.Weekly Hours &amp; Wage Activity'!C398 &lt;&gt;"", '3.Weekly Hours &amp; Wage Activity'!C398,"")</f>
        <v>0</v>
      </c>
      <c r="D398" s="57" t="str">
        <f>IF('3.Weekly Hours &amp; Wage Activity'!D398 &lt;&gt;"", '3.Weekly Hours &amp; Wage Activity'!D398,"")</f>
        <v/>
      </c>
      <c r="E398" s="56" t="str">
        <f>IF('3.Weekly Hours &amp; Wage Activity'!E398 &lt;&gt;"", '3.Weekly Hours &amp; Wage Activity'!E398,"")</f>
        <v/>
      </c>
      <c r="F398" s="353" t="str">
        <f>IF('3.Weekly Hours &amp; Wage Activity'!F398 &lt;&gt;"", '3.Weekly Hours &amp; Wage Activity'!F398,"")</f>
        <v/>
      </c>
      <c r="G398" s="58" t="str">
        <f>IF('3.Weekly Hours &amp; Wage Activity'!G398 &lt;&gt;"", '3.Weekly Hours &amp; Wage Activity'!G398,"")</f>
        <v/>
      </c>
      <c r="H398" s="58" t="str">
        <f>IF('2.Census &amp; Reference Benchmarks'!H398 = "", "", '2.Census &amp; Reference Benchmarks'!H398)</f>
        <v/>
      </c>
      <c r="I398" s="58" t="str">
        <f>IF('3.Weekly Hours &amp; Wage Activity'!H398 &lt;&gt;"", '3.Weekly Hours &amp; Wage Activity'!H398,"")</f>
        <v/>
      </c>
      <c r="J398" s="374" t="str">
        <f>IF('3.Weekly Hours &amp; Wage Activity'!I398 &lt;&gt;"", '3.Weekly Hours &amp; Wage Activity'!I398,"")</f>
        <v/>
      </c>
      <c r="K398" s="376" t="str">
        <f>IF('7.Safe Harbor Input Data &amp; Calc'!Q400 &lt;&gt; "", '7.Safe Harbor Input Data &amp; Calc'!Q400, "")</f>
        <v>No</v>
      </c>
      <c r="L398" s="59" t="str">
        <f>IF('2.Census &amp; Reference Benchmarks'!T398&lt;&gt; "",'2.Census &amp; Reference Benchmarks'!T398,"")</f>
        <v/>
      </c>
      <c r="M398" s="35">
        <f>IF('2.Census &amp; Reference Benchmarks'!M398 = "", 0,'2.Census &amp; Reference Benchmarks'!M398)</f>
        <v>0</v>
      </c>
      <c r="N398" s="366">
        <f>IF('5. Wage &amp; FTE Reductions'!BC398 = "", 0,'5. Wage &amp; FTE Reductions'!BC398)</f>
        <v>0</v>
      </c>
      <c r="O398" s="35">
        <f>IF('2.Census &amp; Reference Benchmarks'!P398 = "", 0,'2.Census &amp; Reference Benchmarks'!P398)</f>
        <v>0</v>
      </c>
      <c r="P398" s="367">
        <f>IF('5. Wage &amp; FTE Reductions'!BE398 = "", 0, '5. Wage &amp; FTE Reductions'!BE398)</f>
        <v>0</v>
      </c>
      <c r="Q398" s="60">
        <f>IF('2.Census &amp; Reference Benchmarks'!S398 = "", 0, '2.Census &amp; Reference Benchmarks'!S398)</f>
        <v>0</v>
      </c>
      <c r="R398" s="367">
        <f>IF('2.Census &amp; Reference Benchmarks'!Q398="FT",IF(OR(G398 &lt;= DATEVALUE("3/1/2020"), G398 = ""),177.14,( (IF(OR(I398 = "", I398 &gt; DATEVALUE("3/31/2020")), DATEVALUE("3/31/2020"),I398) -G398)/ 31) *177.14),IF('2.Census &amp; Reference Benchmarks'!R398="",0,'2.Census &amp; Reference Benchmarks'!R398))</f>
        <v>0</v>
      </c>
      <c r="S398" s="488" t="str">
        <f>IFERROR(IF(AND( I398 &lt; '1. Summary for SBA'!$J$7,'1. Summary for SBA'!$J$7 &lt;&gt; ""),0,IF(K398 = "Yes", 0,IF(OR(R398= "", R398 + P398+N398 = 0),"",(M398+O398+Q398)/(R398+P398+N398)))),0)</f>
        <v/>
      </c>
      <c r="T398" s="488" t="str">
        <f t="shared" si="36"/>
        <v/>
      </c>
      <c r="U398" s="488" t="str">
        <f>IF(T398 = "", "",SUM('3.Weekly Hours &amp; Wage Activity'!AI398:BF398))</f>
        <v/>
      </c>
      <c r="V398" s="489" t="str">
        <f>IF(U398 = "", "",SUM(IF(COUNTIF('3.Weekly Hours &amp; Wage Activity'!J398:Q398, "&lt;&gt;FT") = 0, COLUMNS('3.Weekly Hours &amp; Wage Activity'!J398:AG398) * 40, '3.Weekly Hours &amp; Wage Activity'!J398:AG398)))</f>
        <v/>
      </c>
      <c r="W398" s="490" t="str">
        <f t="shared" si="37"/>
        <v/>
      </c>
      <c r="X398" s="553" t="str">
        <f t="shared" si="39"/>
        <v/>
      </c>
      <c r="Y398" s="491" t="str">
        <f t="shared" si="40"/>
        <v/>
      </c>
      <c r="Z398" s="490">
        <f t="shared" si="38"/>
        <v>0</v>
      </c>
      <c r="AA398" s="377">
        <f t="shared" si="41"/>
        <v>0</v>
      </c>
    </row>
    <row r="399" spans="2:27" x14ac:dyDescent="0.25">
      <c r="B399" s="56">
        <f>IF('3.Weekly Hours &amp; Wage Activity'!B399 &lt;&gt;"", '3.Weekly Hours &amp; Wage Activity'!B399,"")</f>
        <v>0</v>
      </c>
      <c r="C399" s="56">
        <f>IF('3.Weekly Hours &amp; Wage Activity'!C399 &lt;&gt;"", '3.Weekly Hours &amp; Wage Activity'!C399,"")</f>
        <v>0</v>
      </c>
      <c r="D399" s="57" t="str">
        <f>IF('3.Weekly Hours &amp; Wage Activity'!D399 &lt;&gt;"", '3.Weekly Hours &amp; Wage Activity'!D399,"")</f>
        <v/>
      </c>
      <c r="E399" s="56" t="str">
        <f>IF('3.Weekly Hours &amp; Wage Activity'!E399 &lt;&gt;"", '3.Weekly Hours &amp; Wage Activity'!E399,"")</f>
        <v/>
      </c>
      <c r="F399" s="353" t="str">
        <f>IF('3.Weekly Hours &amp; Wage Activity'!F399 &lt;&gt;"", '3.Weekly Hours &amp; Wage Activity'!F399,"")</f>
        <v/>
      </c>
      <c r="G399" s="58" t="str">
        <f>IF('3.Weekly Hours &amp; Wage Activity'!G399 &lt;&gt;"", '3.Weekly Hours &amp; Wage Activity'!G399,"")</f>
        <v/>
      </c>
      <c r="H399" s="58" t="str">
        <f>IF('2.Census &amp; Reference Benchmarks'!H399 = "", "", '2.Census &amp; Reference Benchmarks'!H399)</f>
        <v/>
      </c>
      <c r="I399" s="58" t="str">
        <f>IF('3.Weekly Hours &amp; Wage Activity'!H399 &lt;&gt;"", '3.Weekly Hours &amp; Wage Activity'!H399,"")</f>
        <v/>
      </c>
      <c r="J399" s="374" t="str">
        <f>IF('3.Weekly Hours &amp; Wage Activity'!I399 &lt;&gt;"", '3.Weekly Hours &amp; Wage Activity'!I399,"")</f>
        <v/>
      </c>
      <c r="K399" s="376" t="str">
        <f>IF('7.Safe Harbor Input Data &amp; Calc'!Q401 &lt;&gt; "", '7.Safe Harbor Input Data &amp; Calc'!Q401, "")</f>
        <v>No</v>
      </c>
      <c r="L399" s="59" t="str">
        <f>IF('2.Census &amp; Reference Benchmarks'!T399&lt;&gt; "",'2.Census &amp; Reference Benchmarks'!T399,"")</f>
        <v/>
      </c>
      <c r="M399" s="35">
        <f>IF('2.Census &amp; Reference Benchmarks'!M399 = "", 0,'2.Census &amp; Reference Benchmarks'!M399)</f>
        <v>0</v>
      </c>
      <c r="N399" s="366">
        <f>IF('5. Wage &amp; FTE Reductions'!BC399 = "", 0,'5. Wage &amp; FTE Reductions'!BC399)</f>
        <v>0</v>
      </c>
      <c r="O399" s="35">
        <f>IF('2.Census &amp; Reference Benchmarks'!P399 = "", 0,'2.Census &amp; Reference Benchmarks'!P399)</f>
        <v>0</v>
      </c>
      <c r="P399" s="367">
        <f>IF('5. Wage &amp; FTE Reductions'!BE399 = "", 0, '5. Wage &amp; FTE Reductions'!BE399)</f>
        <v>0</v>
      </c>
      <c r="Q399" s="60">
        <f>IF('2.Census &amp; Reference Benchmarks'!S399 = "", 0, '2.Census &amp; Reference Benchmarks'!S399)</f>
        <v>0</v>
      </c>
      <c r="R399" s="367">
        <f>IF('2.Census &amp; Reference Benchmarks'!Q399="FT",IF(OR(G399 &lt;= DATEVALUE("3/1/2020"), G399 = ""),177.14,( (IF(OR(I399 = "", I399 &gt; DATEVALUE("3/31/2020")), DATEVALUE("3/31/2020"),I399) -G399)/ 31) *177.14),IF('2.Census &amp; Reference Benchmarks'!R399="",0,'2.Census &amp; Reference Benchmarks'!R399))</f>
        <v>0</v>
      </c>
      <c r="S399" s="488" t="str">
        <f>IFERROR(IF(AND( I399 &lt; '1. Summary for SBA'!$J$7,'1. Summary for SBA'!$J$7 &lt;&gt; ""),0,IF(K399 = "Yes", 0,IF(OR(R399= "", R399 + P399+N399 = 0),"",(M399+O399+Q399)/(R399+P399+N399)))),0)</f>
        <v/>
      </c>
      <c r="T399" s="488" t="str">
        <f t="shared" si="36"/>
        <v/>
      </c>
      <c r="U399" s="488" t="str">
        <f>IF(T399 = "", "",SUM('3.Weekly Hours &amp; Wage Activity'!AI399:BF399))</f>
        <v/>
      </c>
      <c r="V399" s="489" t="str">
        <f>IF(U399 = "", "",SUM(IF(COUNTIF('3.Weekly Hours &amp; Wage Activity'!J399:Q399, "&lt;&gt;FT") = 0, COLUMNS('3.Weekly Hours &amp; Wage Activity'!J399:AG399) * 40, '3.Weekly Hours &amp; Wage Activity'!J399:AG399)))</f>
        <v/>
      </c>
      <c r="W399" s="490" t="str">
        <f t="shared" si="37"/>
        <v/>
      </c>
      <c r="X399" s="553" t="str">
        <f t="shared" si="39"/>
        <v/>
      </c>
      <c r="Y399" s="491" t="str">
        <f t="shared" si="40"/>
        <v/>
      </c>
      <c r="Z399" s="490">
        <f t="shared" si="38"/>
        <v>0</v>
      </c>
      <c r="AA399" s="377">
        <f t="shared" si="41"/>
        <v>0</v>
      </c>
    </row>
    <row r="400" spans="2:27" x14ac:dyDescent="0.25">
      <c r="B400" s="56">
        <f>IF('3.Weekly Hours &amp; Wage Activity'!B400 &lt;&gt;"", '3.Weekly Hours &amp; Wage Activity'!B400,"")</f>
        <v>0</v>
      </c>
      <c r="C400" s="56">
        <f>IF('3.Weekly Hours &amp; Wage Activity'!C400 &lt;&gt;"", '3.Weekly Hours &amp; Wage Activity'!C400,"")</f>
        <v>0</v>
      </c>
      <c r="D400" s="57" t="str">
        <f>IF('3.Weekly Hours &amp; Wage Activity'!D400 &lt;&gt;"", '3.Weekly Hours &amp; Wage Activity'!D400,"")</f>
        <v/>
      </c>
      <c r="E400" s="56" t="str">
        <f>IF('3.Weekly Hours &amp; Wage Activity'!E400 &lt;&gt;"", '3.Weekly Hours &amp; Wage Activity'!E400,"")</f>
        <v/>
      </c>
      <c r="F400" s="353" t="str">
        <f>IF('3.Weekly Hours &amp; Wage Activity'!F400 &lt;&gt;"", '3.Weekly Hours &amp; Wage Activity'!F400,"")</f>
        <v/>
      </c>
      <c r="G400" s="58" t="str">
        <f>IF('3.Weekly Hours &amp; Wage Activity'!G400 &lt;&gt;"", '3.Weekly Hours &amp; Wage Activity'!G400,"")</f>
        <v/>
      </c>
      <c r="H400" s="58" t="str">
        <f>IF('2.Census &amp; Reference Benchmarks'!H400 = "", "", '2.Census &amp; Reference Benchmarks'!H400)</f>
        <v/>
      </c>
      <c r="I400" s="58" t="str">
        <f>IF('3.Weekly Hours &amp; Wage Activity'!H400 &lt;&gt;"", '3.Weekly Hours &amp; Wage Activity'!H400,"")</f>
        <v/>
      </c>
      <c r="J400" s="374" t="str">
        <f>IF('3.Weekly Hours &amp; Wage Activity'!I400 &lt;&gt;"", '3.Weekly Hours &amp; Wage Activity'!I400,"")</f>
        <v/>
      </c>
      <c r="K400" s="376" t="str">
        <f>IF('7.Safe Harbor Input Data &amp; Calc'!Q402 &lt;&gt; "", '7.Safe Harbor Input Data &amp; Calc'!Q402, "")</f>
        <v>No</v>
      </c>
      <c r="L400" s="59" t="str">
        <f>IF('2.Census &amp; Reference Benchmarks'!T400&lt;&gt; "",'2.Census &amp; Reference Benchmarks'!T400,"")</f>
        <v/>
      </c>
      <c r="M400" s="35">
        <f>IF('2.Census &amp; Reference Benchmarks'!M400 = "", 0,'2.Census &amp; Reference Benchmarks'!M400)</f>
        <v>0</v>
      </c>
      <c r="N400" s="366">
        <f>IF('5. Wage &amp; FTE Reductions'!BC400 = "", 0,'5. Wage &amp; FTE Reductions'!BC400)</f>
        <v>0</v>
      </c>
      <c r="O400" s="35">
        <f>IF('2.Census &amp; Reference Benchmarks'!P400 = "", 0,'2.Census &amp; Reference Benchmarks'!P400)</f>
        <v>0</v>
      </c>
      <c r="P400" s="367">
        <f>IF('5. Wage &amp; FTE Reductions'!BE400 = "", 0, '5. Wage &amp; FTE Reductions'!BE400)</f>
        <v>0</v>
      </c>
      <c r="Q400" s="60">
        <f>IF('2.Census &amp; Reference Benchmarks'!S400 = "", 0, '2.Census &amp; Reference Benchmarks'!S400)</f>
        <v>0</v>
      </c>
      <c r="R400" s="367">
        <f>IF('2.Census &amp; Reference Benchmarks'!Q400="FT",IF(OR(G400 &lt;= DATEVALUE("3/1/2020"), G400 = ""),177.14,( (IF(OR(I400 = "", I400 &gt; DATEVALUE("3/31/2020")), DATEVALUE("3/31/2020"),I400) -G400)/ 31) *177.14),IF('2.Census &amp; Reference Benchmarks'!R400="",0,'2.Census &amp; Reference Benchmarks'!R400))</f>
        <v>0</v>
      </c>
      <c r="S400" s="488" t="str">
        <f>IFERROR(IF(AND( I400 &lt; '1. Summary for SBA'!$J$7,'1. Summary for SBA'!$J$7 &lt;&gt; ""),0,IF(K400 = "Yes", 0,IF(OR(R400= "", R400 + P400+N400 = 0),"",(M400+O400+Q400)/(R400+P400+N400)))),0)</f>
        <v/>
      </c>
      <c r="T400" s="488" t="str">
        <f t="shared" si="36"/>
        <v/>
      </c>
      <c r="U400" s="488" t="str">
        <f>IF(T400 = "", "",SUM('3.Weekly Hours &amp; Wage Activity'!AI400:BF400))</f>
        <v/>
      </c>
      <c r="V400" s="489" t="str">
        <f>IF(U400 = "", "",SUM(IF(COUNTIF('3.Weekly Hours &amp; Wage Activity'!J400:Q400, "&lt;&gt;FT") = 0, COLUMNS('3.Weekly Hours &amp; Wage Activity'!J400:AG400) * 40, '3.Weekly Hours &amp; Wage Activity'!J400:AG400)))</f>
        <v/>
      </c>
      <c r="W400" s="490" t="str">
        <f t="shared" si="37"/>
        <v/>
      </c>
      <c r="X400" s="553" t="str">
        <f t="shared" si="39"/>
        <v/>
      </c>
      <c r="Y400" s="491" t="str">
        <f t="shared" si="40"/>
        <v/>
      </c>
      <c r="Z400" s="490">
        <f t="shared" si="38"/>
        <v>0</v>
      </c>
      <c r="AA400" s="377">
        <f t="shared" si="41"/>
        <v>0</v>
      </c>
    </row>
    <row r="401" spans="2:27" x14ac:dyDescent="0.25">
      <c r="B401" s="56">
        <f>IF('3.Weekly Hours &amp; Wage Activity'!B401 &lt;&gt;"", '3.Weekly Hours &amp; Wage Activity'!B401,"")</f>
        <v>0</v>
      </c>
      <c r="C401" s="56">
        <f>IF('3.Weekly Hours &amp; Wage Activity'!C401 &lt;&gt;"", '3.Weekly Hours &amp; Wage Activity'!C401,"")</f>
        <v>0</v>
      </c>
      <c r="D401" s="57" t="str">
        <f>IF('3.Weekly Hours &amp; Wage Activity'!D401 &lt;&gt;"", '3.Weekly Hours &amp; Wage Activity'!D401,"")</f>
        <v/>
      </c>
      <c r="E401" s="56" t="str">
        <f>IF('3.Weekly Hours &amp; Wage Activity'!E401 &lt;&gt;"", '3.Weekly Hours &amp; Wage Activity'!E401,"")</f>
        <v/>
      </c>
      <c r="F401" s="353" t="str">
        <f>IF('3.Weekly Hours &amp; Wage Activity'!F401 &lt;&gt;"", '3.Weekly Hours &amp; Wage Activity'!F401,"")</f>
        <v/>
      </c>
      <c r="G401" s="58" t="str">
        <f>IF('3.Weekly Hours &amp; Wage Activity'!G401 &lt;&gt;"", '3.Weekly Hours &amp; Wage Activity'!G401,"")</f>
        <v/>
      </c>
      <c r="H401" s="58" t="str">
        <f>IF('2.Census &amp; Reference Benchmarks'!H401 = "", "", '2.Census &amp; Reference Benchmarks'!H401)</f>
        <v/>
      </c>
      <c r="I401" s="58" t="str">
        <f>IF('3.Weekly Hours &amp; Wage Activity'!H401 &lt;&gt;"", '3.Weekly Hours &amp; Wage Activity'!H401,"")</f>
        <v/>
      </c>
      <c r="J401" s="374" t="str">
        <f>IF('3.Weekly Hours &amp; Wage Activity'!I401 &lt;&gt;"", '3.Weekly Hours &amp; Wage Activity'!I401,"")</f>
        <v/>
      </c>
      <c r="K401" s="376" t="str">
        <f>IF('7.Safe Harbor Input Data &amp; Calc'!Q403 &lt;&gt; "", '7.Safe Harbor Input Data &amp; Calc'!Q403, "")</f>
        <v>No</v>
      </c>
      <c r="L401" s="59" t="str">
        <f>IF('2.Census &amp; Reference Benchmarks'!T401&lt;&gt; "",'2.Census &amp; Reference Benchmarks'!T401,"")</f>
        <v/>
      </c>
      <c r="M401" s="35">
        <f>IF('2.Census &amp; Reference Benchmarks'!M401 = "", 0,'2.Census &amp; Reference Benchmarks'!M401)</f>
        <v>0</v>
      </c>
      <c r="N401" s="366">
        <f>IF('5. Wage &amp; FTE Reductions'!BC401 = "", 0,'5. Wage &amp; FTE Reductions'!BC401)</f>
        <v>0</v>
      </c>
      <c r="O401" s="35">
        <f>IF('2.Census &amp; Reference Benchmarks'!P401 = "", 0,'2.Census &amp; Reference Benchmarks'!P401)</f>
        <v>0</v>
      </c>
      <c r="P401" s="367">
        <f>IF('5. Wage &amp; FTE Reductions'!BE401 = "", 0, '5. Wage &amp; FTE Reductions'!BE401)</f>
        <v>0</v>
      </c>
      <c r="Q401" s="60">
        <f>IF('2.Census &amp; Reference Benchmarks'!S401 = "", 0, '2.Census &amp; Reference Benchmarks'!S401)</f>
        <v>0</v>
      </c>
      <c r="R401" s="367">
        <f>IF('2.Census &amp; Reference Benchmarks'!Q401="FT",IF(OR(G401 &lt;= DATEVALUE("3/1/2020"), G401 = ""),177.14,( (IF(OR(I401 = "", I401 &gt; DATEVALUE("3/31/2020")), DATEVALUE("3/31/2020"),I401) -G401)/ 31) *177.14),IF('2.Census &amp; Reference Benchmarks'!R401="",0,'2.Census &amp; Reference Benchmarks'!R401))</f>
        <v>0</v>
      </c>
      <c r="S401" s="488" t="str">
        <f>IFERROR(IF(AND( I401 &lt; '1. Summary for SBA'!$J$7,'1. Summary for SBA'!$J$7 &lt;&gt; ""),0,IF(K401 = "Yes", 0,IF(OR(R401= "", R401 + P401+N401 = 0),"",(M401+O401+Q401)/(R401+P401+N401)))),0)</f>
        <v/>
      </c>
      <c r="T401" s="488" t="str">
        <f t="shared" si="36"/>
        <v/>
      </c>
      <c r="U401" s="488" t="str">
        <f>IF(T401 = "", "",SUM('3.Weekly Hours &amp; Wage Activity'!AI401:BF401))</f>
        <v/>
      </c>
      <c r="V401" s="489" t="str">
        <f>IF(U401 = "", "",SUM(IF(COUNTIF('3.Weekly Hours &amp; Wage Activity'!J401:Q401, "&lt;&gt;FT") = 0, COLUMNS('3.Weekly Hours &amp; Wage Activity'!J401:AG401) * 40, '3.Weekly Hours &amp; Wage Activity'!J401:AG401)))</f>
        <v/>
      </c>
      <c r="W401" s="490" t="str">
        <f t="shared" si="37"/>
        <v/>
      </c>
      <c r="X401" s="553" t="str">
        <f t="shared" si="39"/>
        <v/>
      </c>
      <c r="Y401" s="491" t="str">
        <f t="shared" si="40"/>
        <v/>
      </c>
      <c r="Z401" s="490">
        <f t="shared" si="38"/>
        <v>0</v>
      </c>
      <c r="AA401" s="377">
        <f t="shared" si="41"/>
        <v>0</v>
      </c>
    </row>
    <row r="402" spans="2:27" x14ac:dyDescent="0.25">
      <c r="B402" s="56">
        <f>IF('3.Weekly Hours &amp; Wage Activity'!B402 &lt;&gt;"", '3.Weekly Hours &amp; Wage Activity'!B402,"")</f>
        <v>0</v>
      </c>
      <c r="C402" s="56">
        <f>IF('3.Weekly Hours &amp; Wage Activity'!C402 &lt;&gt;"", '3.Weekly Hours &amp; Wage Activity'!C402,"")</f>
        <v>0</v>
      </c>
      <c r="D402" s="57" t="str">
        <f>IF('3.Weekly Hours &amp; Wage Activity'!D402 &lt;&gt;"", '3.Weekly Hours &amp; Wage Activity'!D402,"")</f>
        <v/>
      </c>
      <c r="E402" s="56" t="str">
        <f>IF('3.Weekly Hours &amp; Wage Activity'!E402 &lt;&gt;"", '3.Weekly Hours &amp; Wage Activity'!E402,"")</f>
        <v/>
      </c>
      <c r="F402" s="353" t="str">
        <f>IF('3.Weekly Hours &amp; Wage Activity'!F402 &lt;&gt;"", '3.Weekly Hours &amp; Wage Activity'!F402,"")</f>
        <v/>
      </c>
      <c r="G402" s="58" t="str">
        <f>IF('3.Weekly Hours &amp; Wage Activity'!G402 &lt;&gt;"", '3.Weekly Hours &amp; Wage Activity'!G402,"")</f>
        <v/>
      </c>
      <c r="H402" s="58" t="str">
        <f>IF('2.Census &amp; Reference Benchmarks'!H402 = "", "", '2.Census &amp; Reference Benchmarks'!H402)</f>
        <v/>
      </c>
      <c r="I402" s="58" t="str">
        <f>IF('3.Weekly Hours &amp; Wage Activity'!H402 &lt;&gt;"", '3.Weekly Hours &amp; Wage Activity'!H402,"")</f>
        <v/>
      </c>
      <c r="J402" s="374" t="str">
        <f>IF('3.Weekly Hours &amp; Wage Activity'!I402 &lt;&gt;"", '3.Weekly Hours &amp; Wage Activity'!I402,"")</f>
        <v/>
      </c>
      <c r="K402" s="376" t="str">
        <f>IF('7.Safe Harbor Input Data &amp; Calc'!Q404 &lt;&gt; "", '7.Safe Harbor Input Data &amp; Calc'!Q404, "")</f>
        <v>No</v>
      </c>
      <c r="L402" s="59" t="str">
        <f>IF('2.Census &amp; Reference Benchmarks'!T402&lt;&gt; "",'2.Census &amp; Reference Benchmarks'!T402,"")</f>
        <v/>
      </c>
      <c r="M402" s="35">
        <f>IF('2.Census &amp; Reference Benchmarks'!M402 = "", 0,'2.Census &amp; Reference Benchmarks'!M402)</f>
        <v>0</v>
      </c>
      <c r="N402" s="366">
        <f>IF('5. Wage &amp; FTE Reductions'!BC402 = "", 0,'5. Wage &amp; FTE Reductions'!BC402)</f>
        <v>0</v>
      </c>
      <c r="O402" s="35">
        <f>IF('2.Census &amp; Reference Benchmarks'!P402 = "", 0,'2.Census &amp; Reference Benchmarks'!P402)</f>
        <v>0</v>
      </c>
      <c r="P402" s="367">
        <f>IF('5. Wage &amp; FTE Reductions'!BE402 = "", 0, '5. Wage &amp; FTE Reductions'!BE402)</f>
        <v>0</v>
      </c>
      <c r="Q402" s="60">
        <f>IF('2.Census &amp; Reference Benchmarks'!S402 = "", 0, '2.Census &amp; Reference Benchmarks'!S402)</f>
        <v>0</v>
      </c>
      <c r="R402" s="367">
        <f>IF('2.Census &amp; Reference Benchmarks'!Q402="FT",IF(OR(G402 &lt;= DATEVALUE("3/1/2020"), G402 = ""),177.14,( (IF(OR(I402 = "", I402 &gt; DATEVALUE("3/31/2020")), DATEVALUE("3/31/2020"),I402) -G402)/ 31) *177.14),IF('2.Census &amp; Reference Benchmarks'!R402="",0,'2.Census &amp; Reference Benchmarks'!R402))</f>
        <v>0</v>
      </c>
      <c r="S402" s="488" t="str">
        <f>IFERROR(IF(AND( I402 &lt; '1. Summary for SBA'!$J$7,'1. Summary for SBA'!$J$7 &lt;&gt; ""),0,IF(K402 = "Yes", 0,IF(OR(R402= "", R402 + P402+N402 = 0),"",(M402+O402+Q402)/(R402+P402+N402)))),0)</f>
        <v/>
      </c>
      <c r="T402" s="488" t="str">
        <f t="shared" si="36"/>
        <v/>
      </c>
      <c r="U402" s="488" t="str">
        <f>IF(T402 = "", "",SUM('3.Weekly Hours &amp; Wage Activity'!AI402:BF402))</f>
        <v/>
      </c>
      <c r="V402" s="489" t="str">
        <f>IF(U402 = "", "",SUM(IF(COUNTIF('3.Weekly Hours &amp; Wage Activity'!J402:Q402, "&lt;&gt;FT") = 0, COLUMNS('3.Weekly Hours &amp; Wage Activity'!J402:AG402) * 40, '3.Weekly Hours &amp; Wage Activity'!J402:AG402)))</f>
        <v/>
      </c>
      <c r="W402" s="490" t="str">
        <f t="shared" si="37"/>
        <v/>
      </c>
      <c r="X402" s="553" t="str">
        <f t="shared" si="39"/>
        <v/>
      </c>
      <c r="Y402" s="491" t="str">
        <f t="shared" si="40"/>
        <v/>
      </c>
      <c r="Z402" s="490">
        <f t="shared" si="38"/>
        <v>0</v>
      </c>
      <c r="AA402" s="377">
        <f t="shared" si="41"/>
        <v>0</v>
      </c>
    </row>
    <row r="403" spans="2:27" x14ac:dyDescent="0.25">
      <c r="B403" s="56">
        <f>IF('3.Weekly Hours &amp; Wage Activity'!B403 &lt;&gt;"", '3.Weekly Hours &amp; Wage Activity'!B403,"")</f>
        <v>0</v>
      </c>
      <c r="C403" s="56">
        <f>IF('3.Weekly Hours &amp; Wage Activity'!C403 &lt;&gt;"", '3.Weekly Hours &amp; Wage Activity'!C403,"")</f>
        <v>0</v>
      </c>
      <c r="D403" s="57" t="str">
        <f>IF('3.Weekly Hours &amp; Wage Activity'!D403 &lt;&gt;"", '3.Weekly Hours &amp; Wage Activity'!D403,"")</f>
        <v/>
      </c>
      <c r="E403" s="56" t="str">
        <f>IF('3.Weekly Hours &amp; Wage Activity'!E403 &lt;&gt;"", '3.Weekly Hours &amp; Wage Activity'!E403,"")</f>
        <v/>
      </c>
      <c r="F403" s="353" t="str">
        <f>IF('3.Weekly Hours &amp; Wage Activity'!F403 &lt;&gt;"", '3.Weekly Hours &amp; Wage Activity'!F403,"")</f>
        <v/>
      </c>
      <c r="G403" s="58" t="str">
        <f>IF('3.Weekly Hours &amp; Wage Activity'!G403 &lt;&gt;"", '3.Weekly Hours &amp; Wage Activity'!G403,"")</f>
        <v/>
      </c>
      <c r="H403" s="58" t="str">
        <f>IF('2.Census &amp; Reference Benchmarks'!H403 = "", "", '2.Census &amp; Reference Benchmarks'!H403)</f>
        <v/>
      </c>
      <c r="I403" s="58" t="str">
        <f>IF('3.Weekly Hours &amp; Wage Activity'!H403 &lt;&gt;"", '3.Weekly Hours &amp; Wage Activity'!H403,"")</f>
        <v/>
      </c>
      <c r="J403" s="374" t="str">
        <f>IF('3.Weekly Hours &amp; Wage Activity'!I403 &lt;&gt;"", '3.Weekly Hours &amp; Wage Activity'!I403,"")</f>
        <v/>
      </c>
      <c r="K403" s="376" t="str">
        <f>IF('7.Safe Harbor Input Data &amp; Calc'!Q405 &lt;&gt; "", '7.Safe Harbor Input Data &amp; Calc'!Q405, "")</f>
        <v>No</v>
      </c>
      <c r="L403" s="59" t="str">
        <f>IF('2.Census &amp; Reference Benchmarks'!T403&lt;&gt; "",'2.Census &amp; Reference Benchmarks'!T403,"")</f>
        <v/>
      </c>
      <c r="M403" s="35">
        <f>IF('2.Census &amp; Reference Benchmarks'!M403 = "", 0,'2.Census &amp; Reference Benchmarks'!M403)</f>
        <v>0</v>
      </c>
      <c r="N403" s="366">
        <f>IF('5. Wage &amp; FTE Reductions'!BC403 = "", 0,'5. Wage &amp; FTE Reductions'!BC403)</f>
        <v>0</v>
      </c>
      <c r="O403" s="35">
        <f>IF('2.Census &amp; Reference Benchmarks'!P403 = "", 0,'2.Census &amp; Reference Benchmarks'!P403)</f>
        <v>0</v>
      </c>
      <c r="P403" s="367">
        <f>IF('5. Wage &amp; FTE Reductions'!BE403 = "", 0, '5. Wage &amp; FTE Reductions'!BE403)</f>
        <v>0</v>
      </c>
      <c r="Q403" s="60">
        <f>IF('2.Census &amp; Reference Benchmarks'!S403 = "", 0, '2.Census &amp; Reference Benchmarks'!S403)</f>
        <v>0</v>
      </c>
      <c r="R403" s="367">
        <f>IF('2.Census &amp; Reference Benchmarks'!Q403="FT",IF(OR(G403 &lt;= DATEVALUE("3/1/2020"), G403 = ""),177.14,( (IF(OR(I403 = "", I403 &gt; DATEVALUE("3/31/2020")), DATEVALUE("3/31/2020"),I403) -G403)/ 31) *177.14),IF('2.Census &amp; Reference Benchmarks'!R403="",0,'2.Census &amp; Reference Benchmarks'!R403))</f>
        <v>0</v>
      </c>
      <c r="S403" s="488" t="str">
        <f>IFERROR(IF(AND( I403 &lt; '1. Summary for SBA'!$J$7,'1. Summary for SBA'!$J$7 &lt;&gt; ""),0,IF(K403 = "Yes", 0,IF(OR(R403= "", R403 + P403+N403 = 0),"",(M403+O403+Q403)/(R403+P403+N403)))),0)</f>
        <v/>
      </c>
      <c r="T403" s="488" t="str">
        <f t="shared" si="36"/>
        <v/>
      </c>
      <c r="U403" s="488" t="str">
        <f>IF(T403 = "", "",SUM('3.Weekly Hours &amp; Wage Activity'!AI403:BF403))</f>
        <v/>
      </c>
      <c r="V403" s="489" t="str">
        <f>IF(U403 = "", "",SUM(IF(COUNTIF('3.Weekly Hours &amp; Wage Activity'!J403:Q403, "&lt;&gt;FT") = 0, COLUMNS('3.Weekly Hours &amp; Wage Activity'!J403:AG403) * 40, '3.Weekly Hours &amp; Wage Activity'!J403:AG403)))</f>
        <v/>
      </c>
      <c r="W403" s="490" t="str">
        <f t="shared" si="37"/>
        <v/>
      </c>
      <c r="X403" s="553" t="str">
        <f t="shared" si="39"/>
        <v/>
      </c>
      <c r="Y403" s="491" t="str">
        <f t="shared" si="40"/>
        <v/>
      </c>
      <c r="Z403" s="490">
        <f t="shared" si="38"/>
        <v>0</v>
      </c>
      <c r="AA403" s="377">
        <f t="shared" si="41"/>
        <v>0</v>
      </c>
    </row>
    <row r="404" spans="2:27" x14ac:dyDescent="0.25">
      <c r="B404" s="56">
        <f>IF('3.Weekly Hours &amp; Wage Activity'!B404 &lt;&gt;"", '3.Weekly Hours &amp; Wage Activity'!B404,"")</f>
        <v>0</v>
      </c>
      <c r="C404" s="56">
        <f>IF('3.Weekly Hours &amp; Wage Activity'!C404 &lt;&gt;"", '3.Weekly Hours &amp; Wage Activity'!C404,"")</f>
        <v>0</v>
      </c>
      <c r="D404" s="57" t="str">
        <f>IF('3.Weekly Hours &amp; Wage Activity'!D404 &lt;&gt;"", '3.Weekly Hours &amp; Wage Activity'!D404,"")</f>
        <v/>
      </c>
      <c r="E404" s="56" t="str">
        <f>IF('3.Weekly Hours &amp; Wage Activity'!E404 &lt;&gt;"", '3.Weekly Hours &amp; Wage Activity'!E404,"")</f>
        <v/>
      </c>
      <c r="F404" s="353" t="str">
        <f>IF('3.Weekly Hours &amp; Wage Activity'!F404 &lt;&gt;"", '3.Weekly Hours &amp; Wage Activity'!F404,"")</f>
        <v/>
      </c>
      <c r="G404" s="58" t="str">
        <f>IF('3.Weekly Hours &amp; Wage Activity'!G404 &lt;&gt;"", '3.Weekly Hours &amp; Wage Activity'!G404,"")</f>
        <v/>
      </c>
      <c r="H404" s="58" t="str">
        <f>IF('2.Census &amp; Reference Benchmarks'!H404 = "", "", '2.Census &amp; Reference Benchmarks'!H404)</f>
        <v/>
      </c>
      <c r="I404" s="58" t="str">
        <f>IF('3.Weekly Hours &amp; Wage Activity'!H404 &lt;&gt;"", '3.Weekly Hours &amp; Wage Activity'!H404,"")</f>
        <v/>
      </c>
      <c r="J404" s="374" t="str">
        <f>IF('3.Weekly Hours &amp; Wage Activity'!I404 &lt;&gt;"", '3.Weekly Hours &amp; Wage Activity'!I404,"")</f>
        <v/>
      </c>
      <c r="K404" s="376" t="str">
        <f>IF('7.Safe Harbor Input Data &amp; Calc'!Q406 &lt;&gt; "", '7.Safe Harbor Input Data &amp; Calc'!Q406, "")</f>
        <v>No</v>
      </c>
      <c r="L404" s="59" t="str">
        <f>IF('2.Census &amp; Reference Benchmarks'!T404&lt;&gt; "",'2.Census &amp; Reference Benchmarks'!T404,"")</f>
        <v/>
      </c>
      <c r="M404" s="35">
        <f>IF('2.Census &amp; Reference Benchmarks'!M404 = "", 0,'2.Census &amp; Reference Benchmarks'!M404)</f>
        <v>0</v>
      </c>
      <c r="N404" s="366">
        <f>IF('5. Wage &amp; FTE Reductions'!BC404 = "", 0,'5. Wage &amp; FTE Reductions'!BC404)</f>
        <v>0</v>
      </c>
      <c r="O404" s="35">
        <f>IF('2.Census &amp; Reference Benchmarks'!P404 = "", 0,'2.Census &amp; Reference Benchmarks'!P404)</f>
        <v>0</v>
      </c>
      <c r="P404" s="367">
        <f>IF('5. Wage &amp; FTE Reductions'!BE404 = "", 0, '5. Wage &amp; FTE Reductions'!BE404)</f>
        <v>0</v>
      </c>
      <c r="Q404" s="60">
        <f>IF('2.Census &amp; Reference Benchmarks'!S404 = "", 0, '2.Census &amp; Reference Benchmarks'!S404)</f>
        <v>0</v>
      </c>
      <c r="R404" s="367">
        <f>IF('2.Census &amp; Reference Benchmarks'!Q404="FT",IF(OR(G404 &lt;= DATEVALUE("3/1/2020"), G404 = ""),177.14,( (IF(OR(I404 = "", I404 &gt; DATEVALUE("3/31/2020")), DATEVALUE("3/31/2020"),I404) -G404)/ 31) *177.14),IF('2.Census &amp; Reference Benchmarks'!R404="",0,'2.Census &amp; Reference Benchmarks'!R404))</f>
        <v>0</v>
      </c>
      <c r="S404" s="488" t="str">
        <f>IFERROR(IF(AND( I404 &lt; '1. Summary for SBA'!$J$7,'1. Summary for SBA'!$J$7 &lt;&gt; ""),0,IF(K404 = "Yes", 0,IF(OR(R404= "", R404 + P404+N404 = 0),"",(M404+O404+Q404)/(R404+P404+N404)))),0)</f>
        <v/>
      </c>
      <c r="T404" s="488" t="str">
        <f t="shared" si="36"/>
        <v/>
      </c>
      <c r="U404" s="488" t="str">
        <f>IF(T404 = "", "",SUM('3.Weekly Hours &amp; Wage Activity'!AI404:BF404))</f>
        <v/>
      </c>
      <c r="V404" s="489" t="str">
        <f>IF(U404 = "", "",SUM(IF(COUNTIF('3.Weekly Hours &amp; Wage Activity'!J404:Q404, "&lt;&gt;FT") = 0, COLUMNS('3.Weekly Hours &amp; Wage Activity'!J404:AG404) * 40, '3.Weekly Hours &amp; Wage Activity'!J404:AG404)))</f>
        <v/>
      </c>
      <c r="W404" s="490" t="str">
        <f t="shared" si="37"/>
        <v/>
      </c>
      <c r="X404" s="553" t="str">
        <f t="shared" si="39"/>
        <v/>
      </c>
      <c r="Y404" s="491" t="str">
        <f t="shared" si="40"/>
        <v/>
      </c>
      <c r="Z404" s="490">
        <f t="shared" si="38"/>
        <v>0</v>
      </c>
      <c r="AA404" s="377">
        <f t="shared" si="41"/>
        <v>0</v>
      </c>
    </row>
    <row r="405" spans="2:27" x14ac:dyDescent="0.25">
      <c r="B405" s="56">
        <f>IF('3.Weekly Hours &amp; Wage Activity'!B405 &lt;&gt;"", '3.Weekly Hours &amp; Wage Activity'!B405,"")</f>
        <v>0</v>
      </c>
      <c r="C405" s="56">
        <f>IF('3.Weekly Hours &amp; Wage Activity'!C405 &lt;&gt;"", '3.Weekly Hours &amp; Wage Activity'!C405,"")</f>
        <v>0</v>
      </c>
      <c r="D405" s="57" t="str">
        <f>IF('3.Weekly Hours &amp; Wage Activity'!D405 &lt;&gt;"", '3.Weekly Hours &amp; Wage Activity'!D405,"")</f>
        <v/>
      </c>
      <c r="E405" s="56" t="str">
        <f>IF('3.Weekly Hours &amp; Wage Activity'!E405 &lt;&gt;"", '3.Weekly Hours &amp; Wage Activity'!E405,"")</f>
        <v/>
      </c>
      <c r="F405" s="353" t="str">
        <f>IF('3.Weekly Hours &amp; Wage Activity'!F405 &lt;&gt;"", '3.Weekly Hours &amp; Wage Activity'!F405,"")</f>
        <v/>
      </c>
      <c r="G405" s="58" t="str">
        <f>IF('3.Weekly Hours &amp; Wage Activity'!G405 &lt;&gt;"", '3.Weekly Hours &amp; Wage Activity'!G405,"")</f>
        <v/>
      </c>
      <c r="H405" s="58" t="str">
        <f>IF('2.Census &amp; Reference Benchmarks'!H405 = "", "", '2.Census &amp; Reference Benchmarks'!H405)</f>
        <v/>
      </c>
      <c r="I405" s="58" t="str">
        <f>IF('3.Weekly Hours &amp; Wage Activity'!H405 &lt;&gt;"", '3.Weekly Hours &amp; Wage Activity'!H405,"")</f>
        <v/>
      </c>
      <c r="J405" s="374" t="str">
        <f>IF('3.Weekly Hours &amp; Wage Activity'!I405 &lt;&gt;"", '3.Weekly Hours &amp; Wage Activity'!I405,"")</f>
        <v/>
      </c>
      <c r="K405" s="376" t="str">
        <f>IF('7.Safe Harbor Input Data &amp; Calc'!Q407 &lt;&gt; "", '7.Safe Harbor Input Data &amp; Calc'!Q407, "")</f>
        <v>No</v>
      </c>
      <c r="L405" s="59" t="str">
        <f>IF('2.Census &amp; Reference Benchmarks'!T405&lt;&gt; "",'2.Census &amp; Reference Benchmarks'!T405,"")</f>
        <v/>
      </c>
      <c r="M405" s="35">
        <f>IF('2.Census &amp; Reference Benchmarks'!M405 = "", 0,'2.Census &amp; Reference Benchmarks'!M405)</f>
        <v>0</v>
      </c>
      <c r="N405" s="366">
        <f>IF('5. Wage &amp; FTE Reductions'!BC405 = "", 0,'5. Wage &amp; FTE Reductions'!BC405)</f>
        <v>0</v>
      </c>
      <c r="O405" s="35">
        <f>IF('2.Census &amp; Reference Benchmarks'!P405 = "", 0,'2.Census &amp; Reference Benchmarks'!P405)</f>
        <v>0</v>
      </c>
      <c r="P405" s="367">
        <f>IF('5. Wage &amp; FTE Reductions'!BE405 = "", 0, '5. Wage &amp; FTE Reductions'!BE405)</f>
        <v>0</v>
      </c>
      <c r="Q405" s="60">
        <f>IF('2.Census &amp; Reference Benchmarks'!S405 = "", 0, '2.Census &amp; Reference Benchmarks'!S405)</f>
        <v>0</v>
      </c>
      <c r="R405" s="367">
        <f>IF('2.Census &amp; Reference Benchmarks'!Q405="FT",IF(OR(G405 &lt;= DATEVALUE("3/1/2020"), G405 = ""),177.14,( (IF(OR(I405 = "", I405 &gt; DATEVALUE("3/31/2020")), DATEVALUE("3/31/2020"),I405) -G405)/ 31) *177.14),IF('2.Census &amp; Reference Benchmarks'!R405="",0,'2.Census &amp; Reference Benchmarks'!R405))</f>
        <v>0</v>
      </c>
      <c r="S405" s="488" t="str">
        <f>IFERROR(IF(AND( I405 &lt; '1. Summary for SBA'!$J$7,'1. Summary for SBA'!$J$7 &lt;&gt; ""),0,IF(K405 = "Yes", 0,IF(OR(R405= "", R405 + P405+N405 = 0),"",(M405+O405+Q405)/(R405+P405+N405)))),0)</f>
        <v/>
      </c>
      <c r="T405" s="488" t="str">
        <f t="shared" si="36"/>
        <v/>
      </c>
      <c r="U405" s="488" t="str">
        <f>IF(T405 = "", "",SUM('3.Weekly Hours &amp; Wage Activity'!AI405:BF405))</f>
        <v/>
      </c>
      <c r="V405" s="489" t="str">
        <f>IF(U405 = "", "",SUM(IF(COUNTIF('3.Weekly Hours &amp; Wage Activity'!J405:Q405, "&lt;&gt;FT") = 0, COLUMNS('3.Weekly Hours &amp; Wage Activity'!J405:AG405) * 40, '3.Weekly Hours &amp; Wage Activity'!J405:AG405)))</f>
        <v/>
      </c>
      <c r="W405" s="490" t="str">
        <f t="shared" si="37"/>
        <v/>
      </c>
      <c r="X405" s="553" t="str">
        <f t="shared" si="39"/>
        <v/>
      </c>
      <c r="Y405" s="491" t="str">
        <f t="shared" si="40"/>
        <v/>
      </c>
      <c r="Z405" s="490">
        <f t="shared" si="38"/>
        <v>0</v>
      </c>
      <c r="AA405" s="377">
        <f t="shared" si="41"/>
        <v>0</v>
      </c>
    </row>
    <row r="406" spans="2:27" x14ac:dyDescent="0.25">
      <c r="B406" s="56">
        <f>IF('3.Weekly Hours &amp; Wage Activity'!B406 &lt;&gt;"", '3.Weekly Hours &amp; Wage Activity'!B406,"")</f>
        <v>0</v>
      </c>
      <c r="C406" s="56">
        <f>IF('3.Weekly Hours &amp; Wage Activity'!C406 &lt;&gt;"", '3.Weekly Hours &amp; Wage Activity'!C406,"")</f>
        <v>0</v>
      </c>
      <c r="D406" s="57" t="str">
        <f>IF('3.Weekly Hours &amp; Wage Activity'!D406 &lt;&gt;"", '3.Weekly Hours &amp; Wage Activity'!D406,"")</f>
        <v/>
      </c>
      <c r="E406" s="56" t="str">
        <f>IF('3.Weekly Hours &amp; Wage Activity'!E406 &lt;&gt;"", '3.Weekly Hours &amp; Wage Activity'!E406,"")</f>
        <v/>
      </c>
      <c r="F406" s="353" t="str">
        <f>IF('3.Weekly Hours &amp; Wage Activity'!F406 &lt;&gt;"", '3.Weekly Hours &amp; Wage Activity'!F406,"")</f>
        <v/>
      </c>
      <c r="G406" s="58" t="str">
        <f>IF('3.Weekly Hours &amp; Wage Activity'!G406 &lt;&gt;"", '3.Weekly Hours &amp; Wage Activity'!G406,"")</f>
        <v/>
      </c>
      <c r="H406" s="58" t="str">
        <f>IF('2.Census &amp; Reference Benchmarks'!H406 = "", "", '2.Census &amp; Reference Benchmarks'!H406)</f>
        <v/>
      </c>
      <c r="I406" s="58" t="str">
        <f>IF('3.Weekly Hours &amp; Wage Activity'!H406 &lt;&gt;"", '3.Weekly Hours &amp; Wage Activity'!H406,"")</f>
        <v/>
      </c>
      <c r="J406" s="374" t="str">
        <f>IF('3.Weekly Hours &amp; Wage Activity'!I406 &lt;&gt;"", '3.Weekly Hours &amp; Wage Activity'!I406,"")</f>
        <v/>
      </c>
      <c r="K406" s="376" t="str">
        <f>IF('7.Safe Harbor Input Data &amp; Calc'!Q408 &lt;&gt; "", '7.Safe Harbor Input Data &amp; Calc'!Q408, "")</f>
        <v>No</v>
      </c>
      <c r="L406" s="59" t="str">
        <f>IF('2.Census &amp; Reference Benchmarks'!T406&lt;&gt; "",'2.Census &amp; Reference Benchmarks'!T406,"")</f>
        <v/>
      </c>
      <c r="M406" s="35">
        <f>IF('2.Census &amp; Reference Benchmarks'!M406 = "", 0,'2.Census &amp; Reference Benchmarks'!M406)</f>
        <v>0</v>
      </c>
      <c r="N406" s="366">
        <f>IF('5. Wage &amp; FTE Reductions'!BC406 = "", 0,'5. Wage &amp; FTE Reductions'!BC406)</f>
        <v>0</v>
      </c>
      <c r="O406" s="35">
        <f>IF('2.Census &amp; Reference Benchmarks'!P406 = "", 0,'2.Census &amp; Reference Benchmarks'!P406)</f>
        <v>0</v>
      </c>
      <c r="P406" s="367">
        <f>IF('5. Wage &amp; FTE Reductions'!BE406 = "", 0, '5. Wage &amp; FTE Reductions'!BE406)</f>
        <v>0</v>
      </c>
      <c r="Q406" s="60">
        <f>IF('2.Census &amp; Reference Benchmarks'!S406 = "", 0, '2.Census &amp; Reference Benchmarks'!S406)</f>
        <v>0</v>
      </c>
      <c r="R406" s="367">
        <f>IF('2.Census &amp; Reference Benchmarks'!Q406="FT",IF(OR(G406 &lt;= DATEVALUE("3/1/2020"), G406 = ""),177.14,( (IF(OR(I406 = "", I406 &gt; DATEVALUE("3/31/2020")), DATEVALUE("3/31/2020"),I406) -G406)/ 31) *177.14),IF('2.Census &amp; Reference Benchmarks'!R406="",0,'2.Census &amp; Reference Benchmarks'!R406))</f>
        <v>0</v>
      </c>
      <c r="S406" s="488" t="str">
        <f>IFERROR(IF(AND( I406 &lt; '1. Summary for SBA'!$J$7,'1. Summary for SBA'!$J$7 &lt;&gt; ""),0,IF(K406 = "Yes", 0,IF(OR(R406= "", R406 + P406+N406 = 0),"",(M406+O406+Q406)/(R406+P406+N406)))),0)</f>
        <v/>
      </c>
      <c r="T406" s="488" t="str">
        <f t="shared" si="36"/>
        <v/>
      </c>
      <c r="U406" s="488" t="str">
        <f>IF(T406 = "", "",SUM('3.Weekly Hours &amp; Wage Activity'!AI406:BF406))</f>
        <v/>
      </c>
      <c r="V406" s="489" t="str">
        <f>IF(U406 = "", "",SUM(IF(COUNTIF('3.Weekly Hours &amp; Wage Activity'!J406:Q406, "&lt;&gt;FT") = 0, COLUMNS('3.Weekly Hours &amp; Wage Activity'!J406:AG406) * 40, '3.Weekly Hours &amp; Wage Activity'!J406:AG406)))</f>
        <v/>
      </c>
      <c r="W406" s="490" t="str">
        <f t="shared" si="37"/>
        <v/>
      </c>
      <c r="X406" s="553" t="str">
        <f t="shared" si="39"/>
        <v/>
      </c>
      <c r="Y406" s="491" t="str">
        <f t="shared" si="40"/>
        <v/>
      </c>
      <c r="Z406" s="490">
        <f t="shared" si="38"/>
        <v>0</v>
      </c>
      <c r="AA406" s="377">
        <f t="shared" si="41"/>
        <v>0</v>
      </c>
    </row>
    <row r="407" spans="2:27" x14ac:dyDescent="0.25">
      <c r="B407" s="56">
        <f>IF('3.Weekly Hours &amp; Wage Activity'!B407 &lt;&gt;"", '3.Weekly Hours &amp; Wage Activity'!B407,"")</f>
        <v>0</v>
      </c>
      <c r="C407" s="56">
        <f>IF('3.Weekly Hours &amp; Wage Activity'!C407 &lt;&gt;"", '3.Weekly Hours &amp; Wage Activity'!C407,"")</f>
        <v>0</v>
      </c>
      <c r="D407" s="57" t="str">
        <f>IF('3.Weekly Hours &amp; Wage Activity'!D407 &lt;&gt;"", '3.Weekly Hours &amp; Wage Activity'!D407,"")</f>
        <v/>
      </c>
      <c r="E407" s="56" t="str">
        <f>IF('3.Weekly Hours &amp; Wage Activity'!E407 &lt;&gt;"", '3.Weekly Hours &amp; Wage Activity'!E407,"")</f>
        <v/>
      </c>
      <c r="F407" s="353" t="str">
        <f>IF('3.Weekly Hours &amp; Wage Activity'!F407 &lt;&gt;"", '3.Weekly Hours &amp; Wage Activity'!F407,"")</f>
        <v/>
      </c>
      <c r="G407" s="58" t="str">
        <f>IF('3.Weekly Hours &amp; Wage Activity'!G407 &lt;&gt;"", '3.Weekly Hours &amp; Wage Activity'!G407,"")</f>
        <v/>
      </c>
      <c r="H407" s="58" t="str">
        <f>IF('2.Census &amp; Reference Benchmarks'!H407 = "", "", '2.Census &amp; Reference Benchmarks'!H407)</f>
        <v/>
      </c>
      <c r="I407" s="58" t="str">
        <f>IF('3.Weekly Hours &amp; Wage Activity'!H407 &lt;&gt;"", '3.Weekly Hours &amp; Wage Activity'!H407,"")</f>
        <v/>
      </c>
      <c r="J407" s="374" t="str">
        <f>IF('3.Weekly Hours &amp; Wage Activity'!I407 &lt;&gt;"", '3.Weekly Hours &amp; Wage Activity'!I407,"")</f>
        <v/>
      </c>
      <c r="K407" s="376" t="str">
        <f>IF('7.Safe Harbor Input Data &amp; Calc'!Q409 &lt;&gt; "", '7.Safe Harbor Input Data &amp; Calc'!Q409, "")</f>
        <v>No</v>
      </c>
      <c r="L407" s="59" t="str">
        <f>IF('2.Census &amp; Reference Benchmarks'!T407&lt;&gt; "",'2.Census &amp; Reference Benchmarks'!T407,"")</f>
        <v/>
      </c>
      <c r="M407" s="35">
        <f>IF('2.Census &amp; Reference Benchmarks'!M407 = "", 0,'2.Census &amp; Reference Benchmarks'!M407)</f>
        <v>0</v>
      </c>
      <c r="N407" s="366">
        <f>IF('5. Wage &amp; FTE Reductions'!BC407 = "", 0,'5. Wage &amp; FTE Reductions'!BC407)</f>
        <v>0</v>
      </c>
      <c r="O407" s="35">
        <f>IF('2.Census &amp; Reference Benchmarks'!P407 = "", 0,'2.Census &amp; Reference Benchmarks'!P407)</f>
        <v>0</v>
      </c>
      <c r="P407" s="367">
        <f>IF('5. Wage &amp; FTE Reductions'!BE407 = "", 0, '5. Wage &amp; FTE Reductions'!BE407)</f>
        <v>0</v>
      </c>
      <c r="Q407" s="60">
        <f>IF('2.Census &amp; Reference Benchmarks'!S407 = "", 0, '2.Census &amp; Reference Benchmarks'!S407)</f>
        <v>0</v>
      </c>
      <c r="R407" s="367">
        <f>IF('2.Census &amp; Reference Benchmarks'!Q407="FT",IF(OR(G407 &lt;= DATEVALUE("3/1/2020"), G407 = ""),177.14,( (IF(OR(I407 = "", I407 &gt; DATEVALUE("3/31/2020")), DATEVALUE("3/31/2020"),I407) -G407)/ 31) *177.14),IF('2.Census &amp; Reference Benchmarks'!R407="",0,'2.Census &amp; Reference Benchmarks'!R407))</f>
        <v>0</v>
      </c>
      <c r="S407" s="488" t="str">
        <f>IFERROR(IF(AND( I407 &lt; '1. Summary for SBA'!$J$7,'1. Summary for SBA'!$J$7 &lt;&gt; ""),0,IF(K407 = "Yes", 0,IF(OR(R407= "", R407 + P407+N407 = 0),"",(M407+O407+Q407)/(R407+P407+N407)))),0)</f>
        <v/>
      </c>
      <c r="T407" s="488" t="str">
        <f t="shared" si="36"/>
        <v/>
      </c>
      <c r="U407" s="488" t="str">
        <f>IF(T407 = "", "",SUM('3.Weekly Hours &amp; Wage Activity'!AI407:BF407))</f>
        <v/>
      </c>
      <c r="V407" s="489" t="str">
        <f>IF(U407 = "", "",SUM(IF(COUNTIF('3.Weekly Hours &amp; Wage Activity'!J407:Q407, "&lt;&gt;FT") = 0, COLUMNS('3.Weekly Hours &amp; Wage Activity'!J407:AG407) * 40, '3.Weekly Hours &amp; Wage Activity'!J407:AG407)))</f>
        <v/>
      </c>
      <c r="W407" s="490" t="str">
        <f t="shared" si="37"/>
        <v/>
      </c>
      <c r="X407" s="553" t="str">
        <f t="shared" si="39"/>
        <v/>
      </c>
      <c r="Y407" s="491" t="str">
        <f t="shared" si="40"/>
        <v/>
      </c>
      <c r="Z407" s="490">
        <f t="shared" si="38"/>
        <v>0</v>
      </c>
      <c r="AA407" s="377">
        <f t="shared" si="41"/>
        <v>0</v>
      </c>
    </row>
    <row r="408" spans="2:27" x14ac:dyDescent="0.25">
      <c r="B408" s="56">
        <f>IF('3.Weekly Hours &amp; Wage Activity'!B408 &lt;&gt;"", '3.Weekly Hours &amp; Wage Activity'!B408,"")</f>
        <v>0</v>
      </c>
      <c r="C408" s="56">
        <f>IF('3.Weekly Hours &amp; Wage Activity'!C408 &lt;&gt;"", '3.Weekly Hours &amp; Wage Activity'!C408,"")</f>
        <v>0</v>
      </c>
      <c r="D408" s="57" t="str">
        <f>IF('3.Weekly Hours &amp; Wage Activity'!D408 &lt;&gt;"", '3.Weekly Hours &amp; Wage Activity'!D408,"")</f>
        <v/>
      </c>
      <c r="E408" s="56" t="str">
        <f>IF('3.Weekly Hours &amp; Wage Activity'!E408 &lt;&gt;"", '3.Weekly Hours &amp; Wage Activity'!E408,"")</f>
        <v/>
      </c>
      <c r="F408" s="353" t="str">
        <f>IF('3.Weekly Hours &amp; Wage Activity'!F408 &lt;&gt;"", '3.Weekly Hours &amp; Wage Activity'!F408,"")</f>
        <v/>
      </c>
      <c r="G408" s="58" t="str">
        <f>IF('3.Weekly Hours &amp; Wage Activity'!G408 &lt;&gt;"", '3.Weekly Hours &amp; Wage Activity'!G408,"")</f>
        <v/>
      </c>
      <c r="H408" s="58" t="str">
        <f>IF('2.Census &amp; Reference Benchmarks'!H408 = "", "", '2.Census &amp; Reference Benchmarks'!H408)</f>
        <v/>
      </c>
      <c r="I408" s="58" t="str">
        <f>IF('3.Weekly Hours &amp; Wage Activity'!H408 &lt;&gt;"", '3.Weekly Hours &amp; Wage Activity'!H408,"")</f>
        <v/>
      </c>
      <c r="J408" s="374" t="str">
        <f>IF('3.Weekly Hours &amp; Wage Activity'!I408 &lt;&gt;"", '3.Weekly Hours &amp; Wage Activity'!I408,"")</f>
        <v/>
      </c>
      <c r="K408" s="376" t="str">
        <f>IF('7.Safe Harbor Input Data &amp; Calc'!Q410 &lt;&gt; "", '7.Safe Harbor Input Data &amp; Calc'!Q410, "")</f>
        <v>No</v>
      </c>
      <c r="L408" s="59" t="str">
        <f>IF('2.Census &amp; Reference Benchmarks'!T408&lt;&gt; "",'2.Census &amp; Reference Benchmarks'!T408,"")</f>
        <v/>
      </c>
      <c r="M408" s="35">
        <f>IF('2.Census &amp; Reference Benchmarks'!M408 = "", 0,'2.Census &amp; Reference Benchmarks'!M408)</f>
        <v>0</v>
      </c>
      <c r="N408" s="366">
        <f>IF('5. Wage &amp; FTE Reductions'!BC408 = "", 0,'5. Wage &amp; FTE Reductions'!BC408)</f>
        <v>0</v>
      </c>
      <c r="O408" s="35">
        <f>IF('2.Census &amp; Reference Benchmarks'!P408 = "", 0,'2.Census &amp; Reference Benchmarks'!P408)</f>
        <v>0</v>
      </c>
      <c r="P408" s="367">
        <f>IF('5. Wage &amp; FTE Reductions'!BE408 = "", 0, '5. Wage &amp; FTE Reductions'!BE408)</f>
        <v>0</v>
      </c>
      <c r="Q408" s="60">
        <f>IF('2.Census &amp; Reference Benchmarks'!S408 = "", 0, '2.Census &amp; Reference Benchmarks'!S408)</f>
        <v>0</v>
      </c>
      <c r="R408" s="367">
        <f>IF('2.Census &amp; Reference Benchmarks'!Q408="FT",IF(OR(G408 &lt;= DATEVALUE("3/1/2020"), G408 = ""),177.14,( (IF(OR(I408 = "", I408 &gt; DATEVALUE("3/31/2020")), DATEVALUE("3/31/2020"),I408) -G408)/ 31) *177.14),IF('2.Census &amp; Reference Benchmarks'!R408="",0,'2.Census &amp; Reference Benchmarks'!R408))</f>
        <v>0</v>
      </c>
      <c r="S408" s="488" t="str">
        <f>IFERROR(IF(AND( I408 &lt; '1. Summary for SBA'!$J$7,'1. Summary for SBA'!$J$7 &lt;&gt; ""),0,IF(K408 = "Yes", 0,IF(OR(R408= "", R408 + P408+N408 = 0),"",(M408+O408+Q408)/(R408+P408+N408)))),0)</f>
        <v/>
      </c>
      <c r="T408" s="488" t="str">
        <f t="shared" si="36"/>
        <v/>
      </c>
      <c r="U408" s="488" t="str">
        <f>IF(T408 = "", "",SUM('3.Weekly Hours &amp; Wage Activity'!AI408:BF408))</f>
        <v/>
      </c>
      <c r="V408" s="489" t="str">
        <f>IF(U408 = "", "",SUM(IF(COUNTIF('3.Weekly Hours &amp; Wage Activity'!J408:Q408, "&lt;&gt;FT") = 0, COLUMNS('3.Weekly Hours &amp; Wage Activity'!J408:AG408) * 40, '3.Weekly Hours &amp; Wage Activity'!J408:AG408)))</f>
        <v/>
      </c>
      <c r="W408" s="490" t="str">
        <f t="shared" si="37"/>
        <v/>
      </c>
      <c r="X408" s="553" t="str">
        <f t="shared" si="39"/>
        <v/>
      </c>
      <c r="Y408" s="491" t="str">
        <f t="shared" si="40"/>
        <v/>
      </c>
      <c r="Z408" s="490">
        <f t="shared" si="38"/>
        <v>0</v>
      </c>
      <c r="AA408" s="377">
        <f t="shared" si="41"/>
        <v>0</v>
      </c>
    </row>
    <row r="409" spans="2:27" x14ac:dyDescent="0.25">
      <c r="B409" s="56">
        <f>IF('3.Weekly Hours &amp; Wage Activity'!B409 &lt;&gt;"", '3.Weekly Hours &amp; Wage Activity'!B409,"")</f>
        <v>0</v>
      </c>
      <c r="C409" s="56">
        <f>IF('3.Weekly Hours &amp; Wage Activity'!C409 &lt;&gt;"", '3.Weekly Hours &amp; Wage Activity'!C409,"")</f>
        <v>0</v>
      </c>
      <c r="D409" s="57" t="str">
        <f>IF('3.Weekly Hours &amp; Wage Activity'!D409 &lt;&gt;"", '3.Weekly Hours &amp; Wage Activity'!D409,"")</f>
        <v/>
      </c>
      <c r="E409" s="56" t="str">
        <f>IF('3.Weekly Hours &amp; Wage Activity'!E409 &lt;&gt;"", '3.Weekly Hours &amp; Wage Activity'!E409,"")</f>
        <v/>
      </c>
      <c r="F409" s="353" t="str">
        <f>IF('3.Weekly Hours &amp; Wage Activity'!F409 &lt;&gt;"", '3.Weekly Hours &amp; Wage Activity'!F409,"")</f>
        <v/>
      </c>
      <c r="G409" s="58" t="str">
        <f>IF('3.Weekly Hours &amp; Wage Activity'!G409 &lt;&gt;"", '3.Weekly Hours &amp; Wage Activity'!G409,"")</f>
        <v/>
      </c>
      <c r="H409" s="58" t="str">
        <f>IF('2.Census &amp; Reference Benchmarks'!H409 = "", "", '2.Census &amp; Reference Benchmarks'!H409)</f>
        <v/>
      </c>
      <c r="I409" s="58" t="str">
        <f>IF('3.Weekly Hours &amp; Wage Activity'!H409 &lt;&gt;"", '3.Weekly Hours &amp; Wage Activity'!H409,"")</f>
        <v/>
      </c>
      <c r="J409" s="374" t="str">
        <f>IF('3.Weekly Hours &amp; Wage Activity'!I409 &lt;&gt;"", '3.Weekly Hours &amp; Wage Activity'!I409,"")</f>
        <v/>
      </c>
      <c r="K409" s="376" t="str">
        <f>IF('7.Safe Harbor Input Data &amp; Calc'!Q411 &lt;&gt; "", '7.Safe Harbor Input Data &amp; Calc'!Q411, "")</f>
        <v>No</v>
      </c>
      <c r="L409" s="59" t="str">
        <f>IF('2.Census &amp; Reference Benchmarks'!T409&lt;&gt; "",'2.Census &amp; Reference Benchmarks'!T409,"")</f>
        <v/>
      </c>
      <c r="M409" s="35">
        <f>IF('2.Census &amp; Reference Benchmarks'!M409 = "", 0,'2.Census &amp; Reference Benchmarks'!M409)</f>
        <v>0</v>
      </c>
      <c r="N409" s="366">
        <f>IF('5. Wage &amp; FTE Reductions'!BC409 = "", 0,'5. Wage &amp; FTE Reductions'!BC409)</f>
        <v>0</v>
      </c>
      <c r="O409" s="35">
        <f>IF('2.Census &amp; Reference Benchmarks'!P409 = "", 0,'2.Census &amp; Reference Benchmarks'!P409)</f>
        <v>0</v>
      </c>
      <c r="P409" s="367">
        <f>IF('5. Wage &amp; FTE Reductions'!BE409 = "", 0, '5. Wage &amp; FTE Reductions'!BE409)</f>
        <v>0</v>
      </c>
      <c r="Q409" s="60">
        <f>IF('2.Census &amp; Reference Benchmarks'!S409 = "", 0, '2.Census &amp; Reference Benchmarks'!S409)</f>
        <v>0</v>
      </c>
      <c r="R409" s="367">
        <f>IF('2.Census &amp; Reference Benchmarks'!Q409="FT",IF(OR(G409 &lt;= DATEVALUE("3/1/2020"), G409 = ""),177.14,( (IF(OR(I409 = "", I409 &gt; DATEVALUE("3/31/2020")), DATEVALUE("3/31/2020"),I409) -G409)/ 31) *177.14),IF('2.Census &amp; Reference Benchmarks'!R409="",0,'2.Census &amp; Reference Benchmarks'!R409))</f>
        <v>0</v>
      </c>
      <c r="S409" s="488" t="str">
        <f>IFERROR(IF(AND( I409 &lt; '1. Summary for SBA'!$J$7,'1. Summary for SBA'!$J$7 &lt;&gt; ""),0,IF(K409 = "Yes", 0,IF(OR(R409= "", R409 + P409+N409 = 0),"",(M409+O409+Q409)/(R409+P409+N409)))),0)</f>
        <v/>
      </c>
      <c r="T409" s="488" t="str">
        <f t="shared" si="36"/>
        <v/>
      </c>
      <c r="U409" s="488" t="str">
        <f>IF(T409 = "", "",SUM('3.Weekly Hours &amp; Wage Activity'!AI409:BF409))</f>
        <v/>
      </c>
      <c r="V409" s="489" t="str">
        <f>IF(U409 = "", "",SUM(IF(COUNTIF('3.Weekly Hours &amp; Wage Activity'!J409:Q409, "&lt;&gt;FT") = 0, COLUMNS('3.Weekly Hours &amp; Wage Activity'!J409:AG409) * 40, '3.Weekly Hours &amp; Wage Activity'!J409:AG409)))</f>
        <v/>
      </c>
      <c r="W409" s="490" t="str">
        <f t="shared" si="37"/>
        <v/>
      </c>
      <c r="X409" s="553" t="str">
        <f t="shared" si="39"/>
        <v/>
      </c>
      <c r="Y409" s="491" t="str">
        <f t="shared" si="40"/>
        <v/>
      </c>
      <c r="Z409" s="490">
        <f t="shared" si="38"/>
        <v>0</v>
      </c>
      <c r="AA409" s="377">
        <f t="shared" si="41"/>
        <v>0</v>
      </c>
    </row>
    <row r="410" spans="2:27" x14ac:dyDescent="0.25">
      <c r="B410" s="56">
        <f>IF('3.Weekly Hours &amp; Wage Activity'!B410 &lt;&gt;"", '3.Weekly Hours &amp; Wage Activity'!B410,"")</f>
        <v>0</v>
      </c>
      <c r="C410" s="56">
        <f>IF('3.Weekly Hours &amp; Wage Activity'!C410 &lt;&gt;"", '3.Weekly Hours &amp; Wage Activity'!C410,"")</f>
        <v>0</v>
      </c>
      <c r="D410" s="57" t="str">
        <f>IF('3.Weekly Hours &amp; Wage Activity'!D410 &lt;&gt;"", '3.Weekly Hours &amp; Wage Activity'!D410,"")</f>
        <v/>
      </c>
      <c r="E410" s="56" t="str">
        <f>IF('3.Weekly Hours &amp; Wage Activity'!E410 &lt;&gt;"", '3.Weekly Hours &amp; Wage Activity'!E410,"")</f>
        <v/>
      </c>
      <c r="F410" s="353" t="str">
        <f>IF('3.Weekly Hours &amp; Wage Activity'!F410 &lt;&gt;"", '3.Weekly Hours &amp; Wage Activity'!F410,"")</f>
        <v/>
      </c>
      <c r="G410" s="58" t="str">
        <f>IF('3.Weekly Hours &amp; Wage Activity'!G410 &lt;&gt;"", '3.Weekly Hours &amp; Wage Activity'!G410,"")</f>
        <v/>
      </c>
      <c r="H410" s="58" t="str">
        <f>IF('2.Census &amp; Reference Benchmarks'!H410 = "", "", '2.Census &amp; Reference Benchmarks'!H410)</f>
        <v/>
      </c>
      <c r="I410" s="58" t="str">
        <f>IF('3.Weekly Hours &amp; Wage Activity'!H410 &lt;&gt;"", '3.Weekly Hours &amp; Wage Activity'!H410,"")</f>
        <v/>
      </c>
      <c r="J410" s="374" t="str">
        <f>IF('3.Weekly Hours &amp; Wage Activity'!I410 &lt;&gt;"", '3.Weekly Hours &amp; Wage Activity'!I410,"")</f>
        <v/>
      </c>
      <c r="K410" s="376" t="str">
        <f>IF('7.Safe Harbor Input Data &amp; Calc'!Q412 &lt;&gt; "", '7.Safe Harbor Input Data &amp; Calc'!Q412, "")</f>
        <v>No</v>
      </c>
      <c r="L410" s="59" t="str">
        <f>IF('2.Census &amp; Reference Benchmarks'!T410&lt;&gt; "",'2.Census &amp; Reference Benchmarks'!T410,"")</f>
        <v/>
      </c>
      <c r="M410" s="35">
        <f>IF('2.Census &amp; Reference Benchmarks'!M410 = "", 0,'2.Census &amp; Reference Benchmarks'!M410)</f>
        <v>0</v>
      </c>
      <c r="N410" s="366">
        <f>IF('5. Wage &amp; FTE Reductions'!BC410 = "", 0,'5. Wage &amp; FTE Reductions'!BC410)</f>
        <v>0</v>
      </c>
      <c r="O410" s="35">
        <f>IF('2.Census &amp; Reference Benchmarks'!P410 = "", 0,'2.Census &amp; Reference Benchmarks'!P410)</f>
        <v>0</v>
      </c>
      <c r="P410" s="367">
        <f>IF('5. Wage &amp; FTE Reductions'!BE410 = "", 0, '5. Wage &amp; FTE Reductions'!BE410)</f>
        <v>0</v>
      </c>
      <c r="Q410" s="60">
        <f>IF('2.Census &amp; Reference Benchmarks'!S410 = "", 0, '2.Census &amp; Reference Benchmarks'!S410)</f>
        <v>0</v>
      </c>
      <c r="R410" s="367">
        <f>IF('2.Census &amp; Reference Benchmarks'!Q410="FT",IF(OR(G410 &lt;= DATEVALUE("3/1/2020"), G410 = ""),177.14,( (IF(OR(I410 = "", I410 &gt; DATEVALUE("3/31/2020")), DATEVALUE("3/31/2020"),I410) -G410)/ 31) *177.14),IF('2.Census &amp; Reference Benchmarks'!R410="",0,'2.Census &amp; Reference Benchmarks'!R410))</f>
        <v>0</v>
      </c>
      <c r="S410" s="488" t="str">
        <f>IFERROR(IF(AND( I410 &lt; '1. Summary for SBA'!$J$7,'1. Summary for SBA'!$J$7 &lt;&gt; ""),0,IF(K410 = "Yes", 0,IF(OR(R410= "", R410 + P410+N410 = 0),"",(M410+O410+Q410)/(R410+P410+N410)))),0)</f>
        <v/>
      </c>
      <c r="T410" s="488" t="str">
        <f t="shared" si="36"/>
        <v/>
      </c>
      <c r="U410" s="488" t="str">
        <f>IF(T410 = "", "",SUM('3.Weekly Hours &amp; Wage Activity'!AI410:BF410))</f>
        <v/>
      </c>
      <c r="V410" s="489" t="str">
        <f>IF(U410 = "", "",SUM(IF(COUNTIF('3.Weekly Hours &amp; Wage Activity'!J410:Q410, "&lt;&gt;FT") = 0, COLUMNS('3.Weekly Hours &amp; Wage Activity'!J410:AG410) * 40, '3.Weekly Hours &amp; Wage Activity'!J410:AG410)))</f>
        <v/>
      </c>
      <c r="W410" s="490" t="str">
        <f t="shared" si="37"/>
        <v/>
      </c>
      <c r="X410" s="553" t="str">
        <f t="shared" si="39"/>
        <v/>
      </c>
      <c r="Y410" s="491" t="str">
        <f t="shared" si="40"/>
        <v/>
      </c>
      <c r="Z410" s="490">
        <f t="shared" si="38"/>
        <v>0</v>
      </c>
      <c r="AA410" s="377">
        <f t="shared" si="41"/>
        <v>0</v>
      </c>
    </row>
    <row r="411" spans="2:27" x14ac:dyDescent="0.25">
      <c r="B411" s="56">
        <f>IF('3.Weekly Hours &amp; Wage Activity'!B411 &lt;&gt;"", '3.Weekly Hours &amp; Wage Activity'!B411,"")</f>
        <v>0</v>
      </c>
      <c r="C411" s="56">
        <f>IF('3.Weekly Hours &amp; Wage Activity'!C411 &lt;&gt;"", '3.Weekly Hours &amp; Wage Activity'!C411,"")</f>
        <v>0</v>
      </c>
      <c r="D411" s="57" t="str">
        <f>IF('3.Weekly Hours &amp; Wage Activity'!D411 &lt;&gt;"", '3.Weekly Hours &amp; Wage Activity'!D411,"")</f>
        <v/>
      </c>
      <c r="E411" s="56" t="str">
        <f>IF('3.Weekly Hours &amp; Wage Activity'!E411 &lt;&gt;"", '3.Weekly Hours &amp; Wage Activity'!E411,"")</f>
        <v/>
      </c>
      <c r="F411" s="353" t="str">
        <f>IF('3.Weekly Hours &amp; Wage Activity'!F411 &lt;&gt;"", '3.Weekly Hours &amp; Wage Activity'!F411,"")</f>
        <v/>
      </c>
      <c r="G411" s="58" t="str">
        <f>IF('3.Weekly Hours &amp; Wage Activity'!G411 &lt;&gt;"", '3.Weekly Hours &amp; Wage Activity'!G411,"")</f>
        <v/>
      </c>
      <c r="H411" s="58" t="str">
        <f>IF('2.Census &amp; Reference Benchmarks'!H411 = "", "", '2.Census &amp; Reference Benchmarks'!H411)</f>
        <v/>
      </c>
      <c r="I411" s="58" t="str">
        <f>IF('3.Weekly Hours &amp; Wage Activity'!H411 &lt;&gt;"", '3.Weekly Hours &amp; Wage Activity'!H411,"")</f>
        <v/>
      </c>
      <c r="J411" s="374" t="str">
        <f>IF('3.Weekly Hours &amp; Wage Activity'!I411 &lt;&gt;"", '3.Weekly Hours &amp; Wage Activity'!I411,"")</f>
        <v/>
      </c>
      <c r="K411" s="376" t="str">
        <f>IF('7.Safe Harbor Input Data &amp; Calc'!Q413 &lt;&gt; "", '7.Safe Harbor Input Data &amp; Calc'!Q413, "")</f>
        <v>No</v>
      </c>
      <c r="L411" s="59" t="str">
        <f>IF('2.Census &amp; Reference Benchmarks'!T411&lt;&gt; "",'2.Census &amp; Reference Benchmarks'!T411,"")</f>
        <v/>
      </c>
      <c r="M411" s="35">
        <f>IF('2.Census &amp; Reference Benchmarks'!M411 = "", 0,'2.Census &amp; Reference Benchmarks'!M411)</f>
        <v>0</v>
      </c>
      <c r="N411" s="366">
        <f>IF('5. Wage &amp; FTE Reductions'!BC411 = "", 0,'5. Wage &amp; FTE Reductions'!BC411)</f>
        <v>0</v>
      </c>
      <c r="O411" s="35">
        <f>IF('2.Census &amp; Reference Benchmarks'!P411 = "", 0,'2.Census &amp; Reference Benchmarks'!P411)</f>
        <v>0</v>
      </c>
      <c r="P411" s="367">
        <f>IF('5. Wage &amp; FTE Reductions'!BE411 = "", 0, '5. Wage &amp; FTE Reductions'!BE411)</f>
        <v>0</v>
      </c>
      <c r="Q411" s="60">
        <f>IF('2.Census &amp; Reference Benchmarks'!S411 = "", 0, '2.Census &amp; Reference Benchmarks'!S411)</f>
        <v>0</v>
      </c>
      <c r="R411" s="367">
        <f>IF('2.Census &amp; Reference Benchmarks'!Q411="FT",IF(OR(G411 &lt;= DATEVALUE("3/1/2020"), G411 = ""),177.14,( (IF(OR(I411 = "", I411 &gt; DATEVALUE("3/31/2020")), DATEVALUE("3/31/2020"),I411) -G411)/ 31) *177.14),IF('2.Census &amp; Reference Benchmarks'!R411="",0,'2.Census &amp; Reference Benchmarks'!R411))</f>
        <v>0</v>
      </c>
      <c r="S411" s="488" t="str">
        <f>IFERROR(IF(AND( I411 &lt; '1. Summary for SBA'!$J$7,'1. Summary for SBA'!$J$7 &lt;&gt; ""),0,IF(K411 = "Yes", 0,IF(OR(R411= "", R411 + P411+N411 = 0),"",(M411+O411+Q411)/(R411+P411+N411)))),0)</f>
        <v/>
      </c>
      <c r="T411" s="488" t="str">
        <f t="shared" si="36"/>
        <v/>
      </c>
      <c r="U411" s="488" t="str">
        <f>IF(T411 = "", "",SUM('3.Weekly Hours &amp; Wage Activity'!AI411:BF411))</f>
        <v/>
      </c>
      <c r="V411" s="489" t="str">
        <f>IF(U411 = "", "",SUM(IF(COUNTIF('3.Weekly Hours &amp; Wage Activity'!J411:Q411, "&lt;&gt;FT") = 0, COLUMNS('3.Weekly Hours &amp; Wage Activity'!J411:AG411) * 40, '3.Weekly Hours &amp; Wage Activity'!J411:AG411)))</f>
        <v/>
      </c>
      <c r="W411" s="490" t="str">
        <f t="shared" si="37"/>
        <v/>
      </c>
      <c r="X411" s="553" t="str">
        <f t="shared" si="39"/>
        <v/>
      </c>
      <c r="Y411" s="491" t="str">
        <f t="shared" si="40"/>
        <v/>
      </c>
      <c r="Z411" s="490">
        <f t="shared" si="38"/>
        <v>0</v>
      </c>
      <c r="AA411" s="377">
        <f t="shared" si="41"/>
        <v>0</v>
      </c>
    </row>
    <row r="412" spans="2:27" x14ac:dyDescent="0.25">
      <c r="B412" s="56">
        <f>IF('3.Weekly Hours &amp; Wage Activity'!B412 &lt;&gt;"", '3.Weekly Hours &amp; Wage Activity'!B412,"")</f>
        <v>0</v>
      </c>
      <c r="C412" s="56">
        <f>IF('3.Weekly Hours &amp; Wage Activity'!C412 &lt;&gt;"", '3.Weekly Hours &amp; Wage Activity'!C412,"")</f>
        <v>0</v>
      </c>
      <c r="D412" s="57" t="str">
        <f>IF('3.Weekly Hours &amp; Wage Activity'!D412 &lt;&gt;"", '3.Weekly Hours &amp; Wage Activity'!D412,"")</f>
        <v/>
      </c>
      <c r="E412" s="56" t="str">
        <f>IF('3.Weekly Hours &amp; Wage Activity'!E412 &lt;&gt;"", '3.Weekly Hours &amp; Wage Activity'!E412,"")</f>
        <v/>
      </c>
      <c r="F412" s="353" t="str">
        <f>IF('3.Weekly Hours &amp; Wage Activity'!F412 &lt;&gt;"", '3.Weekly Hours &amp; Wage Activity'!F412,"")</f>
        <v/>
      </c>
      <c r="G412" s="58" t="str">
        <f>IF('3.Weekly Hours &amp; Wage Activity'!G412 &lt;&gt;"", '3.Weekly Hours &amp; Wage Activity'!G412,"")</f>
        <v/>
      </c>
      <c r="H412" s="58" t="str">
        <f>IF('2.Census &amp; Reference Benchmarks'!H412 = "", "", '2.Census &amp; Reference Benchmarks'!H412)</f>
        <v/>
      </c>
      <c r="I412" s="58" t="str">
        <f>IF('3.Weekly Hours &amp; Wage Activity'!H412 &lt;&gt;"", '3.Weekly Hours &amp; Wage Activity'!H412,"")</f>
        <v/>
      </c>
      <c r="J412" s="374" t="str">
        <f>IF('3.Weekly Hours &amp; Wage Activity'!I412 &lt;&gt;"", '3.Weekly Hours &amp; Wage Activity'!I412,"")</f>
        <v/>
      </c>
      <c r="K412" s="376" t="str">
        <f>IF('7.Safe Harbor Input Data &amp; Calc'!Q414 &lt;&gt; "", '7.Safe Harbor Input Data &amp; Calc'!Q414, "")</f>
        <v>No</v>
      </c>
      <c r="L412" s="59" t="str">
        <f>IF('2.Census &amp; Reference Benchmarks'!T412&lt;&gt; "",'2.Census &amp; Reference Benchmarks'!T412,"")</f>
        <v/>
      </c>
      <c r="M412" s="35">
        <f>IF('2.Census &amp; Reference Benchmarks'!M412 = "", 0,'2.Census &amp; Reference Benchmarks'!M412)</f>
        <v>0</v>
      </c>
      <c r="N412" s="366">
        <f>IF('5. Wage &amp; FTE Reductions'!BC412 = "", 0,'5. Wage &amp; FTE Reductions'!BC412)</f>
        <v>0</v>
      </c>
      <c r="O412" s="35">
        <f>IF('2.Census &amp; Reference Benchmarks'!P412 = "", 0,'2.Census &amp; Reference Benchmarks'!P412)</f>
        <v>0</v>
      </c>
      <c r="P412" s="367">
        <f>IF('5. Wage &amp; FTE Reductions'!BE412 = "", 0, '5. Wage &amp; FTE Reductions'!BE412)</f>
        <v>0</v>
      </c>
      <c r="Q412" s="60">
        <f>IF('2.Census &amp; Reference Benchmarks'!S412 = "", 0, '2.Census &amp; Reference Benchmarks'!S412)</f>
        <v>0</v>
      </c>
      <c r="R412" s="367">
        <f>IF('2.Census &amp; Reference Benchmarks'!Q412="FT",IF(OR(G412 &lt;= DATEVALUE("3/1/2020"), G412 = ""),177.14,( (IF(OR(I412 = "", I412 &gt; DATEVALUE("3/31/2020")), DATEVALUE("3/31/2020"),I412) -G412)/ 31) *177.14),IF('2.Census &amp; Reference Benchmarks'!R412="",0,'2.Census &amp; Reference Benchmarks'!R412))</f>
        <v>0</v>
      </c>
      <c r="S412" s="488" t="str">
        <f>IFERROR(IF(AND( I412 &lt; '1. Summary for SBA'!$J$7,'1. Summary for SBA'!$J$7 &lt;&gt; ""),0,IF(K412 = "Yes", 0,IF(OR(R412= "", R412 + P412+N412 = 0),"",(M412+O412+Q412)/(R412+P412+N412)))),0)</f>
        <v/>
      </c>
      <c r="T412" s="488" t="str">
        <f t="shared" si="36"/>
        <v/>
      </c>
      <c r="U412" s="488" t="str">
        <f>IF(T412 = "", "",SUM('3.Weekly Hours &amp; Wage Activity'!AI412:BF412))</f>
        <v/>
      </c>
      <c r="V412" s="489" t="str">
        <f>IF(U412 = "", "",SUM(IF(COUNTIF('3.Weekly Hours &amp; Wage Activity'!J412:Q412, "&lt;&gt;FT") = 0, COLUMNS('3.Weekly Hours &amp; Wage Activity'!J412:AG412) * 40, '3.Weekly Hours &amp; Wage Activity'!J412:AG412)))</f>
        <v/>
      </c>
      <c r="W412" s="490" t="str">
        <f t="shared" si="37"/>
        <v/>
      </c>
      <c r="X412" s="553" t="str">
        <f t="shared" si="39"/>
        <v/>
      </c>
      <c r="Y412" s="491" t="str">
        <f t="shared" si="40"/>
        <v/>
      </c>
      <c r="Z412" s="490">
        <f t="shared" si="38"/>
        <v>0</v>
      </c>
      <c r="AA412" s="377">
        <f t="shared" si="41"/>
        <v>0</v>
      </c>
    </row>
    <row r="413" spans="2:27" x14ac:dyDescent="0.25">
      <c r="B413" s="56">
        <f>IF('3.Weekly Hours &amp; Wage Activity'!B413 &lt;&gt;"", '3.Weekly Hours &amp; Wage Activity'!B413,"")</f>
        <v>0</v>
      </c>
      <c r="C413" s="56">
        <f>IF('3.Weekly Hours &amp; Wage Activity'!C413 &lt;&gt;"", '3.Weekly Hours &amp; Wage Activity'!C413,"")</f>
        <v>0</v>
      </c>
      <c r="D413" s="57" t="str">
        <f>IF('3.Weekly Hours &amp; Wage Activity'!D413 &lt;&gt;"", '3.Weekly Hours &amp; Wage Activity'!D413,"")</f>
        <v/>
      </c>
      <c r="E413" s="56" t="str">
        <f>IF('3.Weekly Hours &amp; Wage Activity'!E413 &lt;&gt;"", '3.Weekly Hours &amp; Wage Activity'!E413,"")</f>
        <v/>
      </c>
      <c r="F413" s="353" t="str">
        <f>IF('3.Weekly Hours &amp; Wage Activity'!F413 &lt;&gt;"", '3.Weekly Hours &amp; Wage Activity'!F413,"")</f>
        <v/>
      </c>
      <c r="G413" s="58" t="str">
        <f>IF('3.Weekly Hours &amp; Wage Activity'!G413 &lt;&gt;"", '3.Weekly Hours &amp; Wage Activity'!G413,"")</f>
        <v/>
      </c>
      <c r="H413" s="58" t="str">
        <f>IF('2.Census &amp; Reference Benchmarks'!H413 = "", "", '2.Census &amp; Reference Benchmarks'!H413)</f>
        <v/>
      </c>
      <c r="I413" s="58" t="str">
        <f>IF('3.Weekly Hours &amp; Wage Activity'!H413 &lt;&gt;"", '3.Weekly Hours &amp; Wage Activity'!H413,"")</f>
        <v/>
      </c>
      <c r="J413" s="374" t="str">
        <f>IF('3.Weekly Hours &amp; Wage Activity'!I413 &lt;&gt;"", '3.Weekly Hours &amp; Wage Activity'!I413,"")</f>
        <v/>
      </c>
      <c r="K413" s="376" t="str">
        <f>IF('7.Safe Harbor Input Data &amp; Calc'!Q415 &lt;&gt; "", '7.Safe Harbor Input Data &amp; Calc'!Q415, "")</f>
        <v>No</v>
      </c>
      <c r="L413" s="59" t="str">
        <f>IF('2.Census &amp; Reference Benchmarks'!T413&lt;&gt; "",'2.Census &amp; Reference Benchmarks'!T413,"")</f>
        <v/>
      </c>
      <c r="M413" s="35">
        <f>IF('2.Census &amp; Reference Benchmarks'!M413 = "", 0,'2.Census &amp; Reference Benchmarks'!M413)</f>
        <v>0</v>
      </c>
      <c r="N413" s="366">
        <f>IF('5. Wage &amp; FTE Reductions'!BC413 = "", 0,'5. Wage &amp; FTE Reductions'!BC413)</f>
        <v>0</v>
      </c>
      <c r="O413" s="35">
        <f>IF('2.Census &amp; Reference Benchmarks'!P413 = "", 0,'2.Census &amp; Reference Benchmarks'!P413)</f>
        <v>0</v>
      </c>
      <c r="P413" s="367">
        <f>IF('5. Wage &amp; FTE Reductions'!BE413 = "", 0, '5. Wage &amp; FTE Reductions'!BE413)</f>
        <v>0</v>
      </c>
      <c r="Q413" s="60">
        <f>IF('2.Census &amp; Reference Benchmarks'!S413 = "", 0, '2.Census &amp; Reference Benchmarks'!S413)</f>
        <v>0</v>
      </c>
      <c r="R413" s="367">
        <f>IF('2.Census &amp; Reference Benchmarks'!Q413="FT",IF(OR(G413 &lt;= DATEVALUE("3/1/2020"), G413 = ""),177.14,( (IF(OR(I413 = "", I413 &gt; DATEVALUE("3/31/2020")), DATEVALUE("3/31/2020"),I413) -G413)/ 31) *177.14),IF('2.Census &amp; Reference Benchmarks'!R413="",0,'2.Census &amp; Reference Benchmarks'!R413))</f>
        <v>0</v>
      </c>
      <c r="S413" s="488" t="str">
        <f>IFERROR(IF(AND( I413 &lt; '1. Summary for SBA'!$J$7,'1. Summary for SBA'!$J$7 &lt;&gt; ""),0,IF(K413 = "Yes", 0,IF(OR(R413= "", R413 + P413+N413 = 0),"",(M413+O413+Q413)/(R413+P413+N413)))),0)</f>
        <v/>
      </c>
      <c r="T413" s="488" t="str">
        <f t="shared" si="36"/>
        <v/>
      </c>
      <c r="U413" s="488" t="str">
        <f>IF(T413 = "", "",SUM('3.Weekly Hours &amp; Wage Activity'!AI413:BF413))</f>
        <v/>
      </c>
      <c r="V413" s="489" t="str">
        <f>IF(U413 = "", "",SUM(IF(COUNTIF('3.Weekly Hours &amp; Wage Activity'!J413:Q413, "&lt;&gt;FT") = 0, COLUMNS('3.Weekly Hours &amp; Wage Activity'!J413:AG413) * 40, '3.Weekly Hours &amp; Wage Activity'!J413:AG413)))</f>
        <v/>
      </c>
      <c r="W413" s="490" t="str">
        <f t="shared" si="37"/>
        <v/>
      </c>
      <c r="X413" s="553" t="str">
        <f t="shared" si="39"/>
        <v/>
      </c>
      <c r="Y413" s="491" t="str">
        <f t="shared" si="40"/>
        <v/>
      </c>
      <c r="Z413" s="490">
        <f t="shared" si="38"/>
        <v>0</v>
      </c>
      <c r="AA413" s="377">
        <f t="shared" si="41"/>
        <v>0</v>
      </c>
    </row>
    <row r="414" spans="2:27" x14ac:dyDescent="0.25">
      <c r="B414" s="56">
        <f>IF('3.Weekly Hours &amp; Wage Activity'!B414 &lt;&gt;"", '3.Weekly Hours &amp; Wage Activity'!B414,"")</f>
        <v>0</v>
      </c>
      <c r="C414" s="56">
        <f>IF('3.Weekly Hours &amp; Wage Activity'!C414 &lt;&gt;"", '3.Weekly Hours &amp; Wage Activity'!C414,"")</f>
        <v>0</v>
      </c>
      <c r="D414" s="57" t="str">
        <f>IF('3.Weekly Hours &amp; Wage Activity'!D414 &lt;&gt;"", '3.Weekly Hours &amp; Wage Activity'!D414,"")</f>
        <v/>
      </c>
      <c r="E414" s="56" t="str">
        <f>IF('3.Weekly Hours &amp; Wage Activity'!E414 &lt;&gt;"", '3.Weekly Hours &amp; Wage Activity'!E414,"")</f>
        <v/>
      </c>
      <c r="F414" s="353" t="str">
        <f>IF('3.Weekly Hours &amp; Wage Activity'!F414 &lt;&gt;"", '3.Weekly Hours &amp; Wage Activity'!F414,"")</f>
        <v/>
      </c>
      <c r="G414" s="58" t="str">
        <f>IF('3.Weekly Hours &amp; Wage Activity'!G414 &lt;&gt;"", '3.Weekly Hours &amp; Wage Activity'!G414,"")</f>
        <v/>
      </c>
      <c r="H414" s="58" t="str">
        <f>IF('2.Census &amp; Reference Benchmarks'!H414 = "", "", '2.Census &amp; Reference Benchmarks'!H414)</f>
        <v/>
      </c>
      <c r="I414" s="58" t="str">
        <f>IF('3.Weekly Hours &amp; Wage Activity'!H414 &lt;&gt;"", '3.Weekly Hours &amp; Wage Activity'!H414,"")</f>
        <v/>
      </c>
      <c r="J414" s="374" t="str">
        <f>IF('3.Weekly Hours &amp; Wage Activity'!I414 &lt;&gt;"", '3.Weekly Hours &amp; Wage Activity'!I414,"")</f>
        <v/>
      </c>
      <c r="K414" s="376" t="str">
        <f>IF('7.Safe Harbor Input Data &amp; Calc'!Q416 &lt;&gt; "", '7.Safe Harbor Input Data &amp; Calc'!Q416, "")</f>
        <v>No</v>
      </c>
      <c r="L414" s="59" t="str">
        <f>IF('2.Census &amp; Reference Benchmarks'!T414&lt;&gt; "",'2.Census &amp; Reference Benchmarks'!T414,"")</f>
        <v/>
      </c>
      <c r="M414" s="35">
        <f>IF('2.Census &amp; Reference Benchmarks'!M414 = "", 0,'2.Census &amp; Reference Benchmarks'!M414)</f>
        <v>0</v>
      </c>
      <c r="N414" s="366">
        <f>IF('5. Wage &amp; FTE Reductions'!BC414 = "", 0,'5. Wage &amp; FTE Reductions'!BC414)</f>
        <v>0</v>
      </c>
      <c r="O414" s="35">
        <f>IF('2.Census &amp; Reference Benchmarks'!P414 = "", 0,'2.Census &amp; Reference Benchmarks'!P414)</f>
        <v>0</v>
      </c>
      <c r="P414" s="367">
        <f>IF('5. Wage &amp; FTE Reductions'!BE414 = "", 0, '5. Wage &amp; FTE Reductions'!BE414)</f>
        <v>0</v>
      </c>
      <c r="Q414" s="60">
        <f>IF('2.Census &amp; Reference Benchmarks'!S414 = "", 0, '2.Census &amp; Reference Benchmarks'!S414)</f>
        <v>0</v>
      </c>
      <c r="R414" s="367">
        <f>IF('2.Census &amp; Reference Benchmarks'!Q414="FT",IF(OR(G414 &lt;= DATEVALUE("3/1/2020"), G414 = ""),177.14,( (IF(OR(I414 = "", I414 &gt; DATEVALUE("3/31/2020")), DATEVALUE("3/31/2020"),I414) -G414)/ 31) *177.14),IF('2.Census &amp; Reference Benchmarks'!R414="",0,'2.Census &amp; Reference Benchmarks'!R414))</f>
        <v>0</v>
      </c>
      <c r="S414" s="488" t="str">
        <f>IFERROR(IF(AND( I414 &lt; '1. Summary for SBA'!$J$7,'1. Summary for SBA'!$J$7 &lt;&gt; ""),0,IF(K414 = "Yes", 0,IF(OR(R414= "", R414 + P414+N414 = 0),"",(M414+O414+Q414)/(R414+P414+N414)))),0)</f>
        <v/>
      </c>
      <c r="T414" s="488" t="str">
        <f t="shared" si="36"/>
        <v/>
      </c>
      <c r="U414" s="488" t="str">
        <f>IF(T414 = "", "",SUM('3.Weekly Hours &amp; Wage Activity'!AI414:BF414))</f>
        <v/>
      </c>
      <c r="V414" s="489" t="str">
        <f>IF(U414 = "", "",SUM(IF(COUNTIF('3.Weekly Hours &amp; Wage Activity'!J414:Q414, "&lt;&gt;FT") = 0, COLUMNS('3.Weekly Hours &amp; Wage Activity'!J414:AG414) * 40, '3.Weekly Hours &amp; Wage Activity'!J414:AG414)))</f>
        <v/>
      </c>
      <c r="W414" s="490" t="str">
        <f t="shared" si="37"/>
        <v/>
      </c>
      <c r="X414" s="553" t="str">
        <f t="shared" si="39"/>
        <v/>
      </c>
      <c r="Y414" s="491" t="str">
        <f t="shared" si="40"/>
        <v/>
      </c>
      <c r="Z414" s="490">
        <f t="shared" si="38"/>
        <v>0</v>
      </c>
      <c r="AA414" s="377">
        <f t="shared" si="41"/>
        <v>0</v>
      </c>
    </row>
    <row r="415" spans="2:27" x14ac:dyDescent="0.25">
      <c r="B415" s="56">
        <f>IF('3.Weekly Hours &amp; Wage Activity'!B415 &lt;&gt;"", '3.Weekly Hours &amp; Wage Activity'!B415,"")</f>
        <v>0</v>
      </c>
      <c r="C415" s="56">
        <f>IF('3.Weekly Hours &amp; Wage Activity'!C415 &lt;&gt;"", '3.Weekly Hours &amp; Wage Activity'!C415,"")</f>
        <v>0</v>
      </c>
      <c r="D415" s="57" t="str">
        <f>IF('3.Weekly Hours &amp; Wage Activity'!D415 &lt;&gt;"", '3.Weekly Hours &amp; Wage Activity'!D415,"")</f>
        <v/>
      </c>
      <c r="E415" s="56" t="str">
        <f>IF('3.Weekly Hours &amp; Wage Activity'!E415 &lt;&gt;"", '3.Weekly Hours &amp; Wage Activity'!E415,"")</f>
        <v/>
      </c>
      <c r="F415" s="353" t="str">
        <f>IF('3.Weekly Hours &amp; Wage Activity'!F415 &lt;&gt;"", '3.Weekly Hours &amp; Wage Activity'!F415,"")</f>
        <v/>
      </c>
      <c r="G415" s="58" t="str">
        <f>IF('3.Weekly Hours &amp; Wage Activity'!G415 &lt;&gt;"", '3.Weekly Hours &amp; Wage Activity'!G415,"")</f>
        <v/>
      </c>
      <c r="H415" s="58" t="str">
        <f>IF('2.Census &amp; Reference Benchmarks'!H415 = "", "", '2.Census &amp; Reference Benchmarks'!H415)</f>
        <v/>
      </c>
      <c r="I415" s="58" t="str">
        <f>IF('3.Weekly Hours &amp; Wage Activity'!H415 &lt;&gt;"", '3.Weekly Hours &amp; Wage Activity'!H415,"")</f>
        <v/>
      </c>
      <c r="J415" s="374" t="str">
        <f>IF('3.Weekly Hours &amp; Wage Activity'!I415 &lt;&gt;"", '3.Weekly Hours &amp; Wage Activity'!I415,"")</f>
        <v/>
      </c>
      <c r="K415" s="376" t="str">
        <f>IF('7.Safe Harbor Input Data &amp; Calc'!Q417 &lt;&gt; "", '7.Safe Harbor Input Data &amp; Calc'!Q417, "")</f>
        <v>No</v>
      </c>
      <c r="L415" s="59" t="str">
        <f>IF('2.Census &amp; Reference Benchmarks'!T415&lt;&gt; "",'2.Census &amp; Reference Benchmarks'!T415,"")</f>
        <v/>
      </c>
      <c r="M415" s="35">
        <f>IF('2.Census &amp; Reference Benchmarks'!M415 = "", 0,'2.Census &amp; Reference Benchmarks'!M415)</f>
        <v>0</v>
      </c>
      <c r="N415" s="366">
        <f>IF('5. Wage &amp; FTE Reductions'!BC415 = "", 0,'5. Wage &amp; FTE Reductions'!BC415)</f>
        <v>0</v>
      </c>
      <c r="O415" s="35">
        <f>IF('2.Census &amp; Reference Benchmarks'!P415 = "", 0,'2.Census &amp; Reference Benchmarks'!P415)</f>
        <v>0</v>
      </c>
      <c r="P415" s="367">
        <f>IF('5. Wage &amp; FTE Reductions'!BE415 = "", 0, '5. Wage &amp; FTE Reductions'!BE415)</f>
        <v>0</v>
      </c>
      <c r="Q415" s="60">
        <f>IF('2.Census &amp; Reference Benchmarks'!S415 = "", 0, '2.Census &amp; Reference Benchmarks'!S415)</f>
        <v>0</v>
      </c>
      <c r="R415" s="367">
        <f>IF('2.Census &amp; Reference Benchmarks'!Q415="FT",IF(OR(G415 &lt;= DATEVALUE("3/1/2020"), G415 = ""),177.14,( (IF(OR(I415 = "", I415 &gt; DATEVALUE("3/31/2020")), DATEVALUE("3/31/2020"),I415) -G415)/ 31) *177.14),IF('2.Census &amp; Reference Benchmarks'!R415="",0,'2.Census &amp; Reference Benchmarks'!R415))</f>
        <v>0</v>
      </c>
      <c r="S415" s="488" t="str">
        <f>IFERROR(IF(AND( I415 &lt; '1. Summary for SBA'!$J$7,'1. Summary for SBA'!$J$7 &lt;&gt; ""),0,IF(K415 = "Yes", 0,IF(OR(R415= "", R415 + P415+N415 = 0),"",(M415+O415+Q415)/(R415+P415+N415)))),0)</f>
        <v/>
      </c>
      <c r="T415" s="488" t="str">
        <f t="shared" si="36"/>
        <v/>
      </c>
      <c r="U415" s="488" t="str">
        <f>IF(T415 = "", "",SUM('3.Weekly Hours &amp; Wage Activity'!AI415:BF415))</f>
        <v/>
      </c>
      <c r="V415" s="489" t="str">
        <f>IF(U415 = "", "",SUM(IF(COUNTIF('3.Weekly Hours &amp; Wage Activity'!J415:Q415, "&lt;&gt;FT") = 0, COLUMNS('3.Weekly Hours &amp; Wage Activity'!J415:AG415) * 40, '3.Weekly Hours &amp; Wage Activity'!J415:AG415)))</f>
        <v/>
      </c>
      <c r="W415" s="490" t="str">
        <f t="shared" si="37"/>
        <v/>
      </c>
      <c r="X415" s="553" t="str">
        <f t="shared" si="39"/>
        <v/>
      </c>
      <c r="Y415" s="491" t="str">
        <f t="shared" si="40"/>
        <v/>
      </c>
      <c r="Z415" s="490">
        <f t="shared" si="38"/>
        <v>0</v>
      </c>
      <c r="AA415" s="377">
        <f t="shared" si="41"/>
        <v>0</v>
      </c>
    </row>
    <row r="416" spans="2:27" x14ac:dyDescent="0.25">
      <c r="B416" s="56">
        <f>IF('3.Weekly Hours &amp; Wage Activity'!B416 &lt;&gt;"", '3.Weekly Hours &amp; Wage Activity'!B416,"")</f>
        <v>0</v>
      </c>
      <c r="C416" s="56">
        <f>IF('3.Weekly Hours &amp; Wage Activity'!C416 &lt;&gt;"", '3.Weekly Hours &amp; Wage Activity'!C416,"")</f>
        <v>0</v>
      </c>
      <c r="D416" s="57" t="str">
        <f>IF('3.Weekly Hours &amp; Wage Activity'!D416 &lt;&gt;"", '3.Weekly Hours &amp; Wage Activity'!D416,"")</f>
        <v/>
      </c>
      <c r="E416" s="56" t="str">
        <f>IF('3.Weekly Hours &amp; Wage Activity'!E416 &lt;&gt;"", '3.Weekly Hours &amp; Wage Activity'!E416,"")</f>
        <v/>
      </c>
      <c r="F416" s="353" t="str">
        <f>IF('3.Weekly Hours &amp; Wage Activity'!F416 &lt;&gt;"", '3.Weekly Hours &amp; Wage Activity'!F416,"")</f>
        <v/>
      </c>
      <c r="G416" s="58" t="str">
        <f>IF('3.Weekly Hours &amp; Wage Activity'!G416 &lt;&gt;"", '3.Weekly Hours &amp; Wage Activity'!G416,"")</f>
        <v/>
      </c>
      <c r="H416" s="58" t="str">
        <f>IF('2.Census &amp; Reference Benchmarks'!H416 = "", "", '2.Census &amp; Reference Benchmarks'!H416)</f>
        <v/>
      </c>
      <c r="I416" s="58" t="str">
        <f>IF('3.Weekly Hours &amp; Wage Activity'!H416 &lt;&gt;"", '3.Weekly Hours &amp; Wage Activity'!H416,"")</f>
        <v/>
      </c>
      <c r="J416" s="374" t="str">
        <f>IF('3.Weekly Hours &amp; Wage Activity'!I416 &lt;&gt;"", '3.Weekly Hours &amp; Wage Activity'!I416,"")</f>
        <v/>
      </c>
      <c r="K416" s="376" t="str">
        <f>IF('7.Safe Harbor Input Data &amp; Calc'!Q418 &lt;&gt; "", '7.Safe Harbor Input Data &amp; Calc'!Q418, "")</f>
        <v>No</v>
      </c>
      <c r="L416" s="59" t="str">
        <f>IF('2.Census &amp; Reference Benchmarks'!T416&lt;&gt; "",'2.Census &amp; Reference Benchmarks'!T416,"")</f>
        <v/>
      </c>
      <c r="M416" s="35">
        <f>IF('2.Census &amp; Reference Benchmarks'!M416 = "", 0,'2.Census &amp; Reference Benchmarks'!M416)</f>
        <v>0</v>
      </c>
      <c r="N416" s="366">
        <f>IF('5. Wage &amp; FTE Reductions'!BC416 = "", 0,'5. Wage &amp; FTE Reductions'!BC416)</f>
        <v>0</v>
      </c>
      <c r="O416" s="35">
        <f>IF('2.Census &amp; Reference Benchmarks'!P416 = "", 0,'2.Census &amp; Reference Benchmarks'!P416)</f>
        <v>0</v>
      </c>
      <c r="P416" s="367">
        <f>IF('5. Wage &amp; FTE Reductions'!BE416 = "", 0, '5. Wage &amp; FTE Reductions'!BE416)</f>
        <v>0</v>
      </c>
      <c r="Q416" s="60">
        <f>IF('2.Census &amp; Reference Benchmarks'!S416 = "", 0, '2.Census &amp; Reference Benchmarks'!S416)</f>
        <v>0</v>
      </c>
      <c r="R416" s="367">
        <f>IF('2.Census &amp; Reference Benchmarks'!Q416="FT",IF(OR(G416 &lt;= DATEVALUE("3/1/2020"), G416 = ""),177.14,( (IF(OR(I416 = "", I416 &gt; DATEVALUE("3/31/2020")), DATEVALUE("3/31/2020"),I416) -G416)/ 31) *177.14),IF('2.Census &amp; Reference Benchmarks'!R416="",0,'2.Census &amp; Reference Benchmarks'!R416))</f>
        <v>0</v>
      </c>
      <c r="S416" s="488" t="str">
        <f>IFERROR(IF(AND( I416 &lt; '1. Summary for SBA'!$J$7,'1. Summary for SBA'!$J$7 &lt;&gt; ""),0,IF(K416 = "Yes", 0,IF(OR(R416= "", R416 + P416+N416 = 0),"",(M416+O416+Q416)/(R416+P416+N416)))),0)</f>
        <v/>
      </c>
      <c r="T416" s="488" t="str">
        <f t="shared" si="36"/>
        <v/>
      </c>
      <c r="U416" s="488" t="str">
        <f>IF(T416 = "", "",SUM('3.Weekly Hours &amp; Wage Activity'!AI416:BF416))</f>
        <v/>
      </c>
      <c r="V416" s="489" t="str">
        <f>IF(U416 = "", "",SUM(IF(COUNTIF('3.Weekly Hours &amp; Wage Activity'!J416:Q416, "&lt;&gt;FT") = 0, COLUMNS('3.Weekly Hours &amp; Wage Activity'!J416:AG416) * 40, '3.Weekly Hours &amp; Wage Activity'!J416:AG416)))</f>
        <v/>
      </c>
      <c r="W416" s="490" t="str">
        <f t="shared" si="37"/>
        <v/>
      </c>
      <c r="X416" s="553" t="str">
        <f t="shared" si="39"/>
        <v/>
      </c>
      <c r="Y416" s="491" t="str">
        <f t="shared" si="40"/>
        <v/>
      </c>
      <c r="Z416" s="490">
        <f t="shared" si="38"/>
        <v>0</v>
      </c>
      <c r="AA416" s="377">
        <f t="shared" si="41"/>
        <v>0</v>
      </c>
    </row>
    <row r="417" spans="2:27" x14ac:dyDescent="0.25">
      <c r="B417" s="56">
        <f>IF('3.Weekly Hours &amp; Wage Activity'!B417 &lt;&gt;"", '3.Weekly Hours &amp; Wage Activity'!B417,"")</f>
        <v>0</v>
      </c>
      <c r="C417" s="56">
        <f>IF('3.Weekly Hours &amp; Wage Activity'!C417 &lt;&gt;"", '3.Weekly Hours &amp; Wage Activity'!C417,"")</f>
        <v>0</v>
      </c>
      <c r="D417" s="57" t="str">
        <f>IF('3.Weekly Hours &amp; Wage Activity'!D417 &lt;&gt;"", '3.Weekly Hours &amp; Wage Activity'!D417,"")</f>
        <v/>
      </c>
      <c r="E417" s="56" t="str">
        <f>IF('3.Weekly Hours &amp; Wage Activity'!E417 &lt;&gt;"", '3.Weekly Hours &amp; Wage Activity'!E417,"")</f>
        <v/>
      </c>
      <c r="F417" s="353" t="str">
        <f>IF('3.Weekly Hours &amp; Wage Activity'!F417 &lt;&gt;"", '3.Weekly Hours &amp; Wage Activity'!F417,"")</f>
        <v/>
      </c>
      <c r="G417" s="58" t="str">
        <f>IF('3.Weekly Hours &amp; Wage Activity'!G417 &lt;&gt;"", '3.Weekly Hours &amp; Wage Activity'!G417,"")</f>
        <v/>
      </c>
      <c r="H417" s="58" t="str">
        <f>IF('2.Census &amp; Reference Benchmarks'!H417 = "", "", '2.Census &amp; Reference Benchmarks'!H417)</f>
        <v/>
      </c>
      <c r="I417" s="58" t="str">
        <f>IF('3.Weekly Hours &amp; Wage Activity'!H417 &lt;&gt;"", '3.Weekly Hours &amp; Wage Activity'!H417,"")</f>
        <v/>
      </c>
      <c r="J417" s="374" t="str">
        <f>IF('3.Weekly Hours &amp; Wage Activity'!I417 &lt;&gt;"", '3.Weekly Hours &amp; Wage Activity'!I417,"")</f>
        <v/>
      </c>
      <c r="K417" s="376" t="str">
        <f>IF('7.Safe Harbor Input Data &amp; Calc'!Q419 &lt;&gt; "", '7.Safe Harbor Input Data &amp; Calc'!Q419, "")</f>
        <v>No</v>
      </c>
      <c r="L417" s="59" t="str">
        <f>IF('2.Census &amp; Reference Benchmarks'!T417&lt;&gt; "",'2.Census &amp; Reference Benchmarks'!T417,"")</f>
        <v/>
      </c>
      <c r="M417" s="35">
        <f>IF('2.Census &amp; Reference Benchmarks'!M417 = "", 0,'2.Census &amp; Reference Benchmarks'!M417)</f>
        <v>0</v>
      </c>
      <c r="N417" s="366">
        <f>IF('5. Wage &amp; FTE Reductions'!BC417 = "", 0,'5. Wage &amp; FTE Reductions'!BC417)</f>
        <v>0</v>
      </c>
      <c r="O417" s="35">
        <f>IF('2.Census &amp; Reference Benchmarks'!P417 = "", 0,'2.Census &amp; Reference Benchmarks'!P417)</f>
        <v>0</v>
      </c>
      <c r="P417" s="367">
        <f>IF('5. Wage &amp; FTE Reductions'!BE417 = "", 0, '5. Wage &amp; FTE Reductions'!BE417)</f>
        <v>0</v>
      </c>
      <c r="Q417" s="60">
        <f>IF('2.Census &amp; Reference Benchmarks'!S417 = "", 0, '2.Census &amp; Reference Benchmarks'!S417)</f>
        <v>0</v>
      </c>
      <c r="R417" s="367">
        <f>IF('2.Census &amp; Reference Benchmarks'!Q417="FT",IF(OR(G417 &lt;= DATEVALUE("3/1/2020"), G417 = ""),177.14,( (IF(OR(I417 = "", I417 &gt; DATEVALUE("3/31/2020")), DATEVALUE("3/31/2020"),I417) -G417)/ 31) *177.14),IF('2.Census &amp; Reference Benchmarks'!R417="",0,'2.Census &amp; Reference Benchmarks'!R417))</f>
        <v>0</v>
      </c>
      <c r="S417" s="488" t="str">
        <f>IFERROR(IF(AND( I417 &lt; '1. Summary for SBA'!$J$7,'1. Summary for SBA'!$J$7 &lt;&gt; ""),0,IF(K417 = "Yes", 0,IF(OR(R417= "", R417 + P417+N417 = 0),"",(M417+O417+Q417)/(R417+P417+N417)))),0)</f>
        <v/>
      </c>
      <c r="T417" s="488" t="str">
        <f t="shared" si="36"/>
        <v/>
      </c>
      <c r="U417" s="488" t="str">
        <f>IF(T417 = "", "",SUM('3.Weekly Hours &amp; Wage Activity'!AI417:BF417))</f>
        <v/>
      </c>
      <c r="V417" s="489" t="str">
        <f>IF(U417 = "", "",SUM(IF(COUNTIF('3.Weekly Hours &amp; Wage Activity'!J417:Q417, "&lt;&gt;FT") = 0, COLUMNS('3.Weekly Hours &amp; Wage Activity'!J417:AG417) * 40, '3.Weekly Hours &amp; Wage Activity'!J417:AG417)))</f>
        <v/>
      </c>
      <c r="W417" s="490" t="str">
        <f t="shared" si="37"/>
        <v/>
      </c>
      <c r="X417" s="553" t="str">
        <f t="shared" si="39"/>
        <v/>
      </c>
      <c r="Y417" s="491" t="str">
        <f t="shared" si="40"/>
        <v/>
      </c>
      <c r="Z417" s="490">
        <f t="shared" si="38"/>
        <v>0</v>
      </c>
      <c r="AA417" s="377">
        <f t="shared" si="41"/>
        <v>0</v>
      </c>
    </row>
    <row r="418" spans="2:27" x14ac:dyDescent="0.25">
      <c r="B418" s="56">
        <f>IF('3.Weekly Hours &amp; Wage Activity'!B418 &lt;&gt;"", '3.Weekly Hours &amp; Wage Activity'!B418,"")</f>
        <v>0</v>
      </c>
      <c r="C418" s="56">
        <f>IF('3.Weekly Hours &amp; Wage Activity'!C418 &lt;&gt;"", '3.Weekly Hours &amp; Wage Activity'!C418,"")</f>
        <v>0</v>
      </c>
      <c r="D418" s="57" t="str">
        <f>IF('3.Weekly Hours &amp; Wage Activity'!D418 &lt;&gt;"", '3.Weekly Hours &amp; Wage Activity'!D418,"")</f>
        <v/>
      </c>
      <c r="E418" s="56" t="str">
        <f>IF('3.Weekly Hours &amp; Wage Activity'!E418 &lt;&gt;"", '3.Weekly Hours &amp; Wage Activity'!E418,"")</f>
        <v/>
      </c>
      <c r="F418" s="353" t="str">
        <f>IF('3.Weekly Hours &amp; Wage Activity'!F418 &lt;&gt;"", '3.Weekly Hours &amp; Wage Activity'!F418,"")</f>
        <v/>
      </c>
      <c r="G418" s="58" t="str">
        <f>IF('3.Weekly Hours &amp; Wage Activity'!G418 &lt;&gt;"", '3.Weekly Hours &amp; Wage Activity'!G418,"")</f>
        <v/>
      </c>
      <c r="H418" s="58" t="str">
        <f>IF('2.Census &amp; Reference Benchmarks'!H418 = "", "", '2.Census &amp; Reference Benchmarks'!H418)</f>
        <v/>
      </c>
      <c r="I418" s="58" t="str">
        <f>IF('3.Weekly Hours &amp; Wage Activity'!H418 &lt;&gt;"", '3.Weekly Hours &amp; Wage Activity'!H418,"")</f>
        <v/>
      </c>
      <c r="J418" s="374" t="str">
        <f>IF('3.Weekly Hours &amp; Wage Activity'!I418 &lt;&gt;"", '3.Weekly Hours &amp; Wage Activity'!I418,"")</f>
        <v/>
      </c>
      <c r="K418" s="376" t="str">
        <f>IF('7.Safe Harbor Input Data &amp; Calc'!Q420 &lt;&gt; "", '7.Safe Harbor Input Data &amp; Calc'!Q420, "")</f>
        <v>No</v>
      </c>
      <c r="L418" s="59" t="str">
        <f>IF('2.Census &amp; Reference Benchmarks'!T418&lt;&gt; "",'2.Census &amp; Reference Benchmarks'!T418,"")</f>
        <v/>
      </c>
      <c r="M418" s="35">
        <f>IF('2.Census &amp; Reference Benchmarks'!M418 = "", 0,'2.Census &amp; Reference Benchmarks'!M418)</f>
        <v>0</v>
      </c>
      <c r="N418" s="366">
        <f>IF('5. Wage &amp; FTE Reductions'!BC418 = "", 0,'5. Wage &amp; FTE Reductions'!BC418)</f>
        <v>0</v>
      </c>
      <c r="O418" s="35">
        <f>IF('2.Census &amp; Reference Benchmarks'!P418 = "", 0,'2.Census &amp; Reference Benchmarks'!P418)</f>
        <v>0</v>
      </c>
      <c r="P418" s="367">
        <f>IF('5. Wage &amp; FTE Reductions'!BE418 = "", 0, '5. Wage &amp; FTE Reductions'!BE418)</f>
        <v>0</v>
      </c>
      <c r="Q418" s="60">
        <f>IF('2.Census &amp; Reference Benchmarks'!S418 = "", 0, '2.Census &amp; Reference Benchmarks'!S418)</f>
        <v>0</v>
      </c>
      <c r="R418" s="367">
        <f>IF('2.Census &amp; Reference Benchmarks'!Q418="FT",IF(OR(G418 &lt;= DATEVALUE("3/1/2020"), G418 = ""),177.14,( (IF(OR(I418 = "", I418 &gt; DATEVALUE("3/31/2020")), DATEVALUE("3/31/2020"),I418) -G418)/ 31) *177.14),IF('2.Census &amp; Reference Benchmarks'!R418="",0,'2.Census &amp; Reference Benchmarks'!R418))</f>
        <v>0</v>
      </c>
      <c r="S418" s="488" t="str">
        <f>IFERROR(IF(AND( I418 &lt; '1. Summary for SBA'!$J$7,'1. Summary for SBA'!$J$7 &lt;&gt; ""),0,IF(K418 = "Yes", 0,IF(OR(R418= "", R418 + P418+N418 = 0),"",(M418+O418+Q418)/(R418+P418+N418)))),0)</f>
        <v/>
      </c>
      <c r="T418" s="488" t="str">
        <f t="shared" si="36"/>
        <v/>
      </c>
      <c r="U418" s="488" t="str">
        <f>IF(T418 = "", "",SUM('3.Weekly Hours &amp; Wage Activity'!AI418:BF418))</f>
        <v/>
      </c>
      <c r="V418" s="489" t="str">
        <f>IF(U418 = "", "",SUM(IF(COUNTIF('3.Weekly Hours &amp; Wage Activity'!J418:Q418, "&lt;&gt;FT") = 0, COLUMNS('3.Weekly Hours &amp; Wage Activity'!J418:AG418) * 40, '3.Weekly Hours &amp; Wage Activity'!J418:AG418)))</f>
        <v/>
      </c>
      <c r="W418" s="490" t="str">
        <f t="shared" si="37"/>
        <v/>
      </c>
      <c r="X418" s="553" t="str">
        <f t="shared" si="39"/>
        <v/>
      </c>
      <c r="Y418" s="491" t="str">
        <f t="shared" si="40"/>
        <v/>
      </c>
      <c r="Z418" s="490">
        <f t="shared" si="38"/>
        <v>0</v>
      </c>
      <c r="AA418" s="377">
        <f t="shared" si="41"/>
        <v>0</v>
      </c>
    </row>
    <row r="419" spans="2:27" x14ac:dyDescent="0.25">
      <c r="B419" s="56">
        <f>IF('3.Weekly Hours &amp; Wage Activity'!B419 &lt;&gt;"", '3.Weekly Hours &amp; Wage Activity'!B419,"")</f>
        <v>0</v>
      </c>
      <c r="C419" s="56">
        <f>IF('3.Weekly Hours &amp; Wage Activity'!C419 &lt;&gt;"", '3.Weekly Hours &amp; Wage Activity'!C419,"")</f>
        <v>0</v>
      </c>
      <c r="D419" s="57" t="str">
        <f>IF('3.Weekly Hours &amp; Wage Activity'!D419 &lt;&gt;"", '3.Weekly Hours &amp; Wage Activity'!D419,"")</f>
        <v/>
      </c>
      <c r="E419" s="56" t="str">
        <f>IF('3.Weekly Hours &amp; Wage Activity'!E419 &lt;&gt;"", '3.Weekly Hours &amp; Wage Activity'!E419,"")</f>
        <v/>
      </c>
      <c r="F419" s="353" t="str">
        <f>IF('3.Weekly Hours &amp; Wage Activity'!F419 &lt;&gt;"", '3.Weekly Hours &amp; Wage Activity'!F419,"")</f>
        <v/>
      </c>
      <c r="G419" s="58" t="str">
        <f>IF('3.Weekly Hours &amp; Wage Activity'!G419 &lt;&gt;"", '3.Weekly Hours &amp; Wage Activity'!G419,"")</f>
        <v/>
      </c>
      <c r="H419" s="58" t="str">
        <f>IF('2.Census &amp; Reference Benchmarks'!H419 = "", "", '2.Census &amp; Reference Benchmarks'!H419)</f>
        <v/>
      </c>
      <c r="I419" s="58" t="str">
        <f>IF('3.Weekly Hours &amp; Wage Activity'!H419 &lt;&gt;"", '3.Weekly Hours &amp; Wage Activity'!H419,"")</f>
        <v/>
      </c>
      <c r="J419" s="374" t="str">
        <f>IF('3.Weekly Hours &amp; Wage Activity'!I419 &lt;&gt;"", '3.Weekly Hours &amp; Wage Activity'!I419,"")</f>
        <v/>
      </c>
      <c r="K419" s="376" t="str">
        <f>IF('7.Safe Harbor Input Data &amp; Calc'!Q421 &lt;&gt; "", '7.Safe Harbor Input Data &amp; Calc'!Q421, "")</f>
        <v>No</v>
      </c>
      <c r="L419" s="59" t="str">
        <f>IF('2.Census &amp; Reference Benchmarks'!T419&lt;&gt; "",'2.Census &amp; Reference Benchmarks'!T419,"")</f>
        <v/>
      </c>
      <c r="M419" s="35">
        <f>IF('2.Census &amp; Reference Benchmarks'!M419 = "", 0,'2.Census &amp; Reference Benchmarks'!M419)</f>
        <v>0</v>
      </c>
      <c r="N419" s="366">
        <f>IF('5. Wage &amp; FTE Reductions'!BC419 = "", 0,'5. Wage &amp; FTE Reductions'!BC419)</f>
        <v>0</v>
      </c>
      <c r="O419" s="35">
        <f>IF('2.Census &amp; Reference Benchmarks'!P419 = "", 0,'2.Census &amp; Reference Benchmarks'!P419)</f>
        <v>0</v>
      </c>
      <c r="P419" s="367">
        <f>IF('5. Wage &amp; FTE Reductions'!BE419 = "", 0, '5. Wage &amp; FTE Reductions'!BE419)</f>
        <v>0</v>
      </c>
      <c r="Q419" s="60">
        <f>IF('2.Census &amp; Reference Benchmarks'!S419 = "", 0, '2.Census &amp; Reference Benchmarks'!S419)</f>
        <v>0</v>
      </c>
      <c r="R419" s="367">
        <f>IF('2.Census &amp; Reference Benchmarks'!Q419="FT",IF(OR(G419 &lt;= DATEVALUE("3/1/2020"), G419 = ""),177.14,( (IF(OR(I419 = "", I419 &gt; DATEVALUE("3/31/2020")), DATEVALUE("3/31/2020"),I419) -G419)/ 31) *177.14),IF('2.Census &amp; Reference Benchmarks'!R419="",0,'2.Census &amp; Reference Benchmarks'!R419))</f>
        <v>0</v>
      </c>
      <c r="S419" s="488" t="str">
        <f>IFERROR(IF(AND( I419 &lt; '1. Summary for SBA'!$J$7,'1. Summary for SBA'!$J$7 &lt;&gt; ""),0,IF(K419 = "Yes", 0,IF(OR(R419= "", R419 + P419+N419 = 0),"",(M419+O419+Q419)/(R419+P419+N419)))),0)</f>
        <v/>
      </c>
      <c r="T419" s="488" t="str">
        <f t="shared" ref="T419:T482" si="42">IF(S419 = "", "",S419*0.75)</f>
        <v/>
      </c>
      <c r="U419" s="488" t="str">
        <f>IF(T419 = "", "",SUM('3.Weekly Hours &amp; Wage Activity'!AI419:BF419))</f>
        <v/>
      </c>
      <c r="V419" s="489" t="str">
        <f>IF(U419 = "", "",SUM(IF(COUNTIF('3.Weekly Hours &amp; Wage Activity'!J419:Q419, "&lt;&gt;FT") = 0, COLUMNS('3.Weekly Hours &amp; Wage Activity'!J419:AG419) * 40, '3.Weekly Hours &amp; Wage Activity'!J419:AG419)))</f>
        <v/>
      </c>
      <c r="W419" s="490" t="str">
        <f t="shared" ref="W419:W482" si="43">IF(V419 = 0,0,IF(V419 = "", "",U419/V419))</f>
        <v/>
      </c>
      <c r="X419" s="553" t="str">
        <f t="shared" si="39"/>
        <v/>
      </c>
      <c r="Y419" s="491" t="str">
        <f t="shared" si="40"/>
        <v/>
      </c>
      <c r="Z419" s="490">
        <f t="shared" ref="Z419:Z482" si="44">IF(Y419 = "", 0,X419*Y419)</f>
        <v>0</v>
      </c>
      <c r="AA419" s="377">
        <f t="shared" si="41"/>
        <v>0</v>
      </c>
    </row>
    <row r="420" spans="2:27" x14ac:dyDescent="0.25">
      <c r="B420" s="56">
        <f>IF('3.Weekly Hours &amp; Wage Activity'!B420 &lt;&gt;"", '3.Weekly Hours &amp; Wage Activity'!B420,"")</f>
        <v>0</v>
      </c>
      <c r="C420" s="56">
        <f>IF('3.Weekly Hours &amp; Wage Activity'!C420 &lt;&gt;"", '3.Weekly Hours &amp; Wage Activity'!C420,"")</f>
        <v>0</v>
      </c>
      <c r="D420" s="57" t="str">
        <f>IF('3.Weekly Hours &amp; Wage Activity'!D420 &lt;&gt;"", '3.Weekly Hours &amp; Wage Activity'!D420,"")</f>
        <v/>
      </c>
      <c r="E420" s="56" t="str">
        <f>IF('3.Weekly Hours &amp; Wage Activity'!E420 &lt;&gt;"", '3.Weekly Hours &amp; Wage Activity'!E420,"")</f>
        <v/>
      </c>
      <c r="F420" s="353" t="str">
        <f>IF('3.Weekly Hours &amp; Wage Activity'!F420 &lt;&gt;"", '3.Weekly Hours &amp; Wage Activity'!F420,"")</f>
        <v/>
      </c>
      <c r="G420" s="58" t="str">
        <f>IF('3.Weekly Hours &amp; Wage Activity'!G420 &lt;&gt;"", '3.Weekly Hours &amp; Wage Activity'!G420,"")</f>
        <v/>
      </c>
      <c r="H420" s="58" t="str">
        <f>IF('2.Census &amp; Reference Benchmarks'!H420 = "", "", '2.Census &amp; Reference Benchmarks'!H420)</f>
        <v/>
      </c>
      <c r="I420" s="58" t="str">
        <f>IF('3.Weekly Hours &amp; Wage Activity'!H420 &lt;&gt;"", '3.Weekly Hours &amp; Wage Activity'!H420,"")</f>
        <v/>
      </c>
      <c r="J420" s="374" t="str">
        <f>IF('3.Weekly Hours &amp; Wage Activity'!I420 &lt;&gt;"", '3.Weekly Hours &amp; Wage Activity'!I420,"")</f>
        <v/>
      </c>
      <c r="K420" s="376" t="str">
        <f>IF('7.Safe Harbor Input Data &amp; Calc'!Q422 &lt;&gt; "", '7.Safe Harbor Input Data &amp; Calc'!Q422, "")</f>
        <v>No</v>
      </c>
      <c r="L420" s="59" t="str">
        <f>IF('2.Census &amp; Reference Benchmarks'!T420&lt;&gt; "",'2.Census &amp; Reference Benchmarks'!T420,"")</f>
        <v/>
      </c>
      <c r="M420" s="35">
        <f>IF('2.Census &amp; Reference Benchmarks'!M420 = "", 0,'2.Census &amp; Reference Benchmarks'!M420)</f>
        <v>0</v>
      </c>
      <c r="N420" s="366">
        <f>IF('5. Wage &amp; FTE Reductions'!BC420 = "", 0,'5. Wage &amp; FTE Reductions'!BC420)</f>
        <v>0</v>
      </c>
      <c r="O420" s="35">
        <f>IF('2.Census &amp; Reference Benchmarks'!P420 = "", 0,'2.Census &amp; Reference Benchmarks'!P420)</f>
        <v>0</v>
      </c>
      <c r="P420" s="367">
        <f>IF('5. Wage &amp; FTE Reductions'!BE420 = "", 0, '5. Wage &amp; FTE Reductions'!BE420)</f>
        <v>0</v>
      </c>
      <c r="Q420" s="60">
        <f>IF('2.Census &amp; Reference Benchmarks'!S420 = "", 0, '2.Census &amp; Reference Benchmarks'!S420)</f>
        <v>0</v>
      </c>
      <c r="R420" s="367">
        <f>IF('2.Census &amp; Reference Benchmarks'!Q420="FT",IF(OR(G420 &lt;= DATEVALUE("3/1/2020"), G420 = ""),177.14,( (IF(OR(I420 = "", I420 &gt; DATEVALUE("3/31/2020")), DATEVALUE("3/31/2020"),I420) -G420)/ 31) *177.14),IF('2.Census &amp; Reference Benchmarks'!R420="",0,'2.Census &amp; Reference Benchmarks'!R420))</f>
        <v>0</v>
      </c>
      <c r="S420" s="488" t="str">
        <f>IFERROR(IF(AND( I420 &lt; '1. Summary for SBA'!$J$7,'1. Summary for SBA'!$J$7 &lt;&gt; ""),0,IF(K420 = "Yes", 0,IF(OR(R420= "", R420 + P420+N420 = 0),"",(M420+O420+Q420)/(R420+P420+N420)))),0)</f>
        <v/>
      </c>
      <c r="T420" s="488" t="str">
        <f t="shared" si="42"/>
        <v/>
      </c>
      <c r="U420" s="488" t="str">
        <f>IF(T420 = "", "",SUM('3.Weekly Hours &amp; Wage Activity'!AI420:BF420))</f>
        <v/>
      </c>
      <c r="V420" s="489" t="str">
        <f>IF(U420 = "", "",SUM(IF(COUNTIF('3.Weekly Hours &amp; Wage Activity'!J420:Q420, "&lt;&gt;FT") = 0, COLUMNS('3.Weekly Hours &amp; Wage Activity'!J420:AG420) * 40, '3.Weekly Hours &amp; Wage Activity'!J420:AG420)))</f>
        <v/>
      </c>
      <c r="W420" s="490" t="str">
        <f t="shared" si="43"/>
        <v/>
      </c>
      <c r="X420" s="553" t="str">
        <f t="shared" si="39"/>
        <v/>
      </c>
      <c r="Y420" s="491" t="str">
        <f t="shared" si="40"/>
        <v/>
      </c>
      <c r="Z420" s="490">
        <f t="shared" si="44"/>
        <v>0</v>
      </c>
      <c r="AA420" s="377">
        <f t="shared" si="41"/>
        <v>0</v>
      </c>
    </row>
    <row r="421" spans="2:27" x14ac:dyDescent="0.25">
      <c r="B421" s="56">
        <f>IF('3.Weekly Hours &amp; Wage Activity'!B421 &lt;&gt;"", '3.Weekly Hours &amp; Wage Activity'!B421,"")</f>
        <v>0</v>
      </c>
      <c r="C421" s="56">
        <f>IF('3.Weekly Hours &amp; Wage Activity'!C421 &lt;&gt;"", '3.Weekly Hours &amp; Wage Activity'!C421,"")</f>
        <v>0</v>
      </c>
      <c r="D421" s="57" t="str">
        <f>IF('3.Weekly Hours &amp; Wage Activity'!D421 &lt;&gt;"", '3.Weekly Hours &amp; Wage Activity'!D421,"")</f>
        <v/>
      </c>
      <c r="E421" s="56" t="str">
        <f>IF('3.Weekly Hours &amp; Wage Activity'!E421 &lt;&gt;"", '3.Weekly Hours &amp; Wage Activity'!E421,"")</f>
        <v/>
      </c>
      <c r="F421" s="353" t="str">
        <f>IF('3.Weekly Hours &amp; Wage Activity'!F421 &lt;&gt;"", '3.Weekly Hours &amp; Wage Activity'!F421,"")</f>
        <v/>
      </c>
      <c r="G421" s="58" t="str">
        <f>IF('3.Weekly Hours &amp; Wage Activity'!G421 &lt;&gt;"", '3.Weekly Hours &amp; Wage Activity'!G421,"")</f>
        <v/>
      </c>
      <c r="H421" s="58" t="str">
        <f>IF('2.Census &amp; Reference Benchmarks'!H421 = "", "", '2.Census &amp; Reference Benchmarks'!H421)</f>
        <v/>
      </c>
      <c r="I421" s="58" t="str">
        <f>IF('3.Weekly Hours &amp; Wage Activity'!H421 &lt;&gt;"", '3.Weekly Hours &amp; Wage Activity'!H421,"")</f>
        <v/>
      </c>
      <c r="J421" s="374" t="str">
        <f>IF('3.Weekly Hours &amp; Wage Activity'!I421 &lt;&gt;"", '3.Weekly Hours &amp; Wage Activity'!I421,"")</f>
        <v/>
      </c>
      <c r="K421" s="376" t="str">
        <f>IF('7.Safe Harbor Input Data &amp; Calc'!Q423 &lt;&gt; "", '7.Safe Harbor Input Data &amp; Calc'!Q423, "")</f>
        <v>No</v>
      </c>
      <c r="L421" s="59" t="str">
        <f>IF('2.Census &amp; Reference Benchmarks'!T421&lt;&gt; "",'2.Census &amp; Reference Benchmarks'!T421,"")</f>
        <v/>
      </c>
      <c r="M421" s="35">
        <f>IF('2.Census &amp; Reference Benchmarks'!M421 = "", 0,'2.Census &amp; Reference Benchmarks'!M421)</f>
        <v>0</v>
      </c>
      <c r="N421" s="366">
        <f>IF('5. Wage &amp; FTE Reductions'!BC421 = "", 0,'5. Wage &amp; FTE Reductions'!BC421)</f>
        <v>0</v>
      </c>
      <c r="O421" s="35">
        <f>IF('2.Census &amp; Reference Benchmarks'!P421 = "", 0,'2.Census &amp; Reference Benchmarks'!P421)</f>
        <v>0</v>
      </c>
      <c r="P421" s="367">
        <f>IF('5. Wage &amp; FTE Reductions'!BE421 = "", 0, '5. Wage &amp; FTE Reductions'!BE421)</f>
        <v>0</v>
      </c>
      <c r="Q421" s="60">
        <f>IF('2.Census &amp; Reference Benchmarks'!S421 = "", 0, '2.Census &amp; Reference Benchmarks'!S421)</f>
        <v>0</v>
      </c>
      <c r="R421" s="367">
        <f>IF('2.Census &amp; Reference Benchmarks'!Q421="FT",IF(OR(G421 &lt;= DATEVALUE("3/1/2020"), G421 = ""),177.14,( (IF(OR(I421 = "", I421 &gt; DATEVALUE("3/31/2020")), DATEVALUE("3/31/2020"),I421) -G421)/ 31) *177.14),IF('2.Census &amp; Reference Benchmarks'!R421="",0,'2.Census &amp; Reference Benchmarks'!R421))</f>
        <v>0</v>
      </c>
      <c r="S421" s="488" t="str">
        <f>IFERROR(IF(AND( I421 &lt; '1. Summary for SBA'!$J$7,'1. Summary for SBA'!$J$7 &lt;&gt; ""),0,IF(K421 = "Yes", 0,IF(OR(R421= "", R421 + P421+N421 = 0),"",(M421+O421+Q421)/(R421+P421+N421)))),0)</f>
        <v/>
      </c>
      <c r="T421" s="488" t="str">
        <f t="shared" si="42"/>
        <v/>
      </c>
      <c r="U421" s="488" t="str">
        <f>IF(T421 = "", "",SUM('3.Weekly Hours &amp; Wage Activity'!AI421:BF421))</f>
        <v/>
      </c>
      <c r="V421" s="489" t="str">
        <f>IF(U421 = "", "",SUM(IF(COUNTIF('3.Weekly Hours &amp; Wage Activity'!J421:Q421, "&lt;&gt;FT") = 0, COLUMNS('3.Weekly Hours &amp; Wage Activity'!J421:AG421) * 40, '3.Weekly Hours &amp; Wage Activity'!J421:AG421)))</f>
        <v/>
      </c>
      <c r="W421" s="490" t="str">
        <f t="shared" si="43"/>
        <v/>
      </c>
      <c r="X421" s="553" t="str">
        <f t="shared" si="39"/>
        <v/>
      </c>
      <c r="Y421" s="491" t="str">
        <f t="shared" si="40"/>
        <v/>
      </c>
      <c r="Z421" s="490">
        <f t="shared" si="44"/>
        <v>0</v>
      </c>
      <c r="AA421" s="377">
        <f t="shared" si="41"/>
        <v>0</v>
      </c>
    </row>
    <row r="422" spans="2:27" x14ac:dyDescent="0.25">
      <c r="B422" s="56">
        <f>IF('3.Weekly Hours &amp; Wage Activity'!B422 &lt;&gt;"", '3.Weekly Hours &amp; Wage Activity'!B422,"")</f>
        <v>0</v>
      </c>
      <c r="C422" s="56">
        <f>IF('3.Weekly Hours &amp; Wage Activity'!C422 &lt;&gt;"", '3.Weekly Hours &amp; Wage Activity'!C422,"")</f>
        <v>0</v>
      </c>
      <c r="D422" s="57" t="str">
        <f>IF('3.Weekly Hours &amp; Wage Activity'!D422 &lt;&gt;"", '3.Weekly Hours &amp; Wage Activity'!D422,"")</f>
        <v/>
      </c>
      <c r="E422" s="56" t="str">
        <f>IF('3.Weekly Hours &amp; Wage Activity'!E422 &lt;&gt;"", '3.Weekly Hours &amp; Wage Activity'!E422,"")</f>
        <v/>
      </c>
      <c r="F422" s="353" t="str">
        <f>IF('3.Weekly Hours &amp; Wage Activity'!F422 &lt;&gt;"", '3.Weekly Hours &amp; Wage Activity'!F422,"")</f>
        <v/>
      </c>
      <c r="G422" s="58" t="str">
        <f>IF('3.Weekly Hours &amp; Wage Activity'!G422 &lt;&gt;"", '3.Weekly Hours &amp; Wage Activity'!G422,"")</f>
        <v/>
      </c>
      <c r="H422" s="58" t="str">
        <f>IF('2.Census &amp; Reference Benchmarks'!H422 = "", "", '2.Census &amp; Reference Benchmarks'!H422)</f>
        <v/>
      </c>
      <c r="I422" s="58" t="str">
        <f>IF('3.Weekly Hours &amp; Wage Activity'!H422 &lt;&gt;"", '3.Weekly Hours &amp; Wage Activity'!H422,"")</f>
        <v/>
      </c>
      <c r="J422" s="374" t="str">
        <f>IF('3.Weekly Hours &amp; Wage Activity'!I422 &lt;&gt;"", '3.Weekly Hours &amp; Wage Activity'!I422,"")</f>
        <v/>
      </c>
      <c r="K422" s="376" t="str">
        <f>IF('7.Safe Harbor Input Data &amp; Calc'!Q424 &lt;&gt; "", '7.Safe Harbor Input Data &amp; Calc'!Q424, "")</f>
        <v>No</v>
      </c>
      <c r="L422" s="59" t="str">
        <f>IF('2.Census &amp; Reference Benchmarks'!T422&lt;&gt; "",'2.Census &amp; Reference Benchmarks'!T422,"")</f>
        <v/>
      </c>
      <c r="M422" s="35">
        <f>IF('2.Census &amp; Reference Benchmarks'!M422 = "", 0,'2.Census &amp; Reference Benchmarks'!M422)</f>
        <v>0</v>
      </c>
      <c r="N422" s="366">
        <f>IF('5. Wage &amp; FTE Reductions'!BC422 = "", 0,'5. Wage &amp; FTE Reductions'!BC422)</f>
        <v>0</v>
      </c>
      <c r="O422" s="35">
        <f>IF('2.Census &amp; Reference Benchmarks'!P422 = "", 0,'2.Census &amp; Reference Benchmarks'!P422)</f>
        <v>0</v>
      </c>
      <c r="P422" s="367">
        <f>IF('5. Wage &amp; FTE Reductions'!BE422 = "", 0, '5. Wage &amp; FTE Reductions'!BE422)</f>
        <v>0</v>
      </c>
      <c r="Q422" s="60">
        <f>IF('2.Census &amp; Reference Benchmarks'!S422 = "", 0, '2.Census &amp; Reference Benchmarks'!S422)</f>
        <v>0</v>
      </c>
      <c r="R422" s="367">
        <f>IF('2.Census &amp; Reference Benchmarks'!Q422="FT",IF(OR(G422 &lt;= DATEVALUE("3/1/2020"), G422 = ""),177.14,( (IF(OR(I422 = "", I422 &gt; DATEVALUE("3/31/2020")), DATEVALUE("3/31/2020"),I422) -G422)/ 31) *177.14),IF('2.Census &amp; Reference Benchmarks'!R422="",0,'2.Census &amp; Reference Benchmarks'!R422))</f>
        <v>0</v>
      </c>
      <c r="S422" s="488" t="str">
        <f>IFERROR(IF(AND( I422 &lt; '1. Summary for SBA'!$J$7,'1. Summary for SBA'!$J$7 &lt;&gt; ""),0,IF(K422 = "Yes", 0,IF(OR(R422= "", R422 + P422+N422 = 0),"",(M422+O422+Q422)/(R422+P422+N422)))),0)</f>
        <v/>
      </c>
      <c r="T422" s="488" t="str">
        <f t="shared" si="42"/>
        <v/>
      </c>
      <c r="U422" s="488" t="str">
        <f>IF(T422 = "", "",SUM('3.Weekly Hours &amp; Wage Activity'!AI422:BF422))</f>
        <v/>
      </c>
      <c r="V422" s="489" t="str">
        <f>IF(U422 = "", "",SUM(IF(COUNTIF('3.Weekly Hours &amp; Wage Activity'!J422:Q422, "&lt;&gt;FT") = 0, COLUMNS('3.Weekly Hours &amp; Wage Activity'!J422:AG422) * 40, '3.Weekly Hours &amp; Wage Activity'!J422:AG422)))</f>
        <v/>
      </c>
      <c r="W422" s="490" t="str">
        <f t="shared" si="43"/>
        <v/>
      </c>
      <c r="X422" s="553" t="str">
        <f t="shared" si="39"/>
        <v/>
      </c>
      <c r="Y422" s="491" t="str">
        <f t="shared" si="40"/>
        <v/>
      </c>
      <c r="Z422" s="490">
        <f t="shared" si="44"/>
        <v>0</v>
      </c>
      <c r="AA422" s="377">
        <f t="shared" si="41"/>
        <v>0</v>
      </c>
    </row>
    <row r="423" spans="2:27" x14ac:dyDescent="0.25">
      <c r="B423" s="56">
        <f>IF('3.Weekly Hours &amp; Wage Activity'!B423 &lt;&gt;"", '3.Weekly Hours &amp; Wage Activity'!B423,"")</f>
        <v>0</v>
      </c>
      <c r="C423" s="56">
        <f>IF('3.Weekly Hours &amp; Wage Activity'!C423 &lt;&gt;"", '3.Weekly Hours &amp; Wage Activity'!C423,"")</f>
        <v>0</v>
      </c>
      <c r="D423" s="57" t="str">
        <f>IF('3.Weekly Hours &amp; Wage Activity'!D423 &lt;&gt;"", '3.Weekly Hours &amp; Wage Activity'!D423,"")</f>
        <v/>
      </c>
      <c r="E423" s="56" t="str">
        <f>IF('3.Weekly Hours &amp; Wage Activity'!E423 &lt;&gt;"", '3.Weekly Hours &amp; Wage Activity'!E423,"")</f>
        <v/>
      </c>
      <c r="F423" s="353" t="str">
        <f>IF('3.Weekly Hours &amp; Wage Activity'!F423 &lt;&gt;"", '3.Weekly Hours &amp; Wage Activity'!F423,"")</f>
        <v/>
      </c>
      <c r="G423" s="58" t="str">
        <f>IF('3.Weekly Hours &amp; Wage Activity'!G423 &lt;&gt;"", '3.Weekly Hours &amp; Wage Activity'!G423,"")</f>
        <v/>
      </c>
      <c r="H423" s="58" t="str">
        <f>IF('2.Census &amp; Reference Benchmarks'!H423 = "", "", '2.Census &amp; Reference Benchmarks'!H423)</f>
        <v/>
      </c>
      <c r="I423" s="58" t="str">
        <f>IF('3.Weekly Hours &amp; Wage Activity'!H423 &lt;&gt;"", '3.Weekly Hours &amp; Wage Activity'!H423,"")</f>
        <v/>
      </c>
      <c r="J423" s="374" t="str">
        <f>IF('3.Weekly Hours &amp; Wage Activity'!I423 &lt;&gt;"", '3.Weekly Hours &amp; Wage Activity'!I423,"")</f>
        <v/>
      </c>
      <c r="K423" s="376" t="str">
        <f>IF('7.Safe Harbor Input Data &amp; Calc'!Q425 &lt;&gt; "", '7.Safe Harbor Input Data &amp; Calc'!Q425, "")</f>
        <v>No</v>
      </c>
      <c r="L423" s="59" t="str">
        <f>IF('2.Census &amp; Reference Benchmarks'!T423&lt;&gt; "",'2.Census &amp; Reference Benchmarks'!T423,"")</f>
        <v/>
      </c>
      <c r="M423" s="35">
        <f>IF('2.Census &amp; Reference Benchmarks'!M423 = "", 0,'2.Census &amp; Reference Benchmarks'!M423)</f>
        <v>0</v>
      </c>
      <c r="N423" s="366">
        <f>IF('5. Wage &amp; FTE Reductions'!BC423 = "", 0,'5. Wage &amp; FTE Reductions'!BC423)</f>
        <v>0</v>
      </c>
      <c r="O423" s="35">
        <f>IF('2.Census &amp; Reference Benchmarks'!P423 = "", 0,'2.Census &amp; Reference Benchmarks'!P423)</f>
        <v>0</v>
      </c>
      <c r="P423" s="367">
        <f>IF('5. Wage &amp; FTE Reductions'!BE423 = "", 0, '5. Wage &amp; FTE Reductions'!BE423)</f>
        <v>0</v>
      </c>
      <c r="Q423" s="60">
        <f>IF('2.Census &amp; Reference Benchmarks'!S423 = "", 0, '2.Census &amp; Reference Benchmarks'!S423)</f>
        <v>0</v>
      </c>
      <c r="R423" s="367">
        <f>IF('2.Census &amp; Reference Benchmarks'!Q423="FT",IF(OR(G423 &lt;= DATEVALUE("3/1/2020"), G423 = ""),177.14,( (IF(OR(I423 = "", I423 &gt; DATEVALUE("3/31/2020")), DATEVALUE("3/31/2020"),I423) -G423)/ 31) *177.14),IF('2.Census &amp; Reference Benchmarks'!R423="",0,'2.Census &amp; Reference Benchmarks'!R423))</f>
        <v>0</v>
      </c>
      <c r="S423" s="488" t="str">
        <f>IFERROR(IF(AND( I423 &lt; '1. Summary for SBA'!$J$7,'1. Summary for SBA'!$J$7 &lt;&gt; ""),0,IF(K423 = "Yes", 0,IF(OR(R423= "", R423 + P423+N423 = 0),"",(M423+O423+Q423)/(R423+P423+N423)))),0)</f>
        <v/>
      </c>
      <c r="T423" s="488" t="str">
        <f t="shared" si="42"/>
        <v/>
      </c>
      <c r="U423" s="488" t="str">
        <f>IF(T423 = "", "",SUM('3.Weekly Hours &amp; Wage Activity'!AI423:BF423))</f>
        <v/>
      </c>
      <c r="V423" s="489" t="str">
        <f>IF(U423 = "", "",SUM(IF(COUNTIF('3.Weekly Hours &amp; Wage Activity'!J423:Q423, "&lt;&gt;FT") = 0, COLUMNS('3.Weekly Hours &amp; Wage Activity'!J423:AG423) * 40, '3.Weekly Hours &amp; Wage Activity'!J423:AG423)))</f>
        <v/>
      </c>
      <c r="W423" s="490" t="str">
        <f t="shared" si="43"/>
        <v/>
      </c>
      <c r="X423" s="553" t="str">
        <f t="shared" si="39"/>
        <v/>
      </c>
      <c r="Y423" s="491" t="str">
        <f t="shared" si="40"/>
        <v/>
      </c>
      <c r="Z423" s="490">
        <f t="shared" si="44"/>
        <v>0</v>
      </c>
      <c r="AA423" s="377">
        <f t="shared" si="41"/>
        <v>0</v>
      </c>
    </row>
    <row r="424" spans="2:27" x14ac:dyDescent="0.25">
      <c r="B424" s="56">
        <f>IF('3.Weekly Hours &amp; Wage Activity'!B424 &lt;&gt;"", '3.Weekly Hours &amp; Wage Activity'!B424,"")</f>
        <v>0</v>
      </c>
      <c r="C424" s="56">
        <f>IF('3.Weekly Hours &amp; Wage Activity'!C424 &lt;&gt;"", '3.Weekly Hours &amp; Wage Activity'!C424,"")</f>
        <v>0</v>
      </c>
      <c r="D424" s="57" t="str">
        <f>IF('3.Weekly Hours &amp; Wage Activity'!D424 &lt;&gt;"", '3.Weekly Hours &amp; Wage Activity'!D424,"")</f>
        <v/>
      </c>
      <c r="E424" s="56" t="str">
        <f>IF('3.Weekly Hours &amp; Wage Activity'!E424 &lt;&gt;"", '3.Weekly Hours &amp; Wage Activity'!E424,"")</f>
        <v/>
      </c>
      <c r="F424" s="353" t="str">
        <f>IF('3.Weekly Hours &amp; Wage Activity'!F424 &lt;&gt;"", '3.Weekly Hours &amp; Wage Activity'!F424,"")</f>
        <v/>
      </c>
      <c r="G424" s="58" t="str">
        <f>IF('3.Weekly Hours &amp; Wage Activity'!G424 &lt;&gt;"", '3.Weekly Hours &amp; Wage Activity'!G424,"")</f>
        <v/>
      </c>
      <c r="H424" s="58" t="str">
        <f>IF('2.Census &amp; Reference Benchmarks'!H424 = "", "", '2.Census &amp; Reference Benchmarks'!H424)</f>
        <v/>
      </c>
      <c r="I424" s="58" t="str">
        <f>IF('3.Weekly Hours &amp; Wage Activity'!H424 &lt;&gt;"", '3.Weekly Hours &amp; Wage Activity'!H424,"")</f>
        <v/>
      </c>
      <c r="J424" s="374" t="str">
        <f>IF('3.Weekly Hours &amp; Wage Activity'!I424 &lt;&gt;"", '3.Weekly Hours &amp; Wage Activity'!I424,"")</f>
        <v/>
      </c>
      <c r="K424" s="376" t="str">
        <f>IF('7.Safe Harbor Input Data &amp; Calc'!Q426 &lt;&gt; "", '7.Safe Harbor Input Data &amp; Calc'!Q426, "")</f>
        <v>No</v>
      </c>
      <c r="L424" s="59" t="str">
        <f>IF('2.Census &amp; Reference Benchmarks'!T424&lt;&gt; "",'2.Census &amp; Reference Benchmarks'!T424,"")</f>
        <v/>
      </c>
      <c r="M424" s="35">
        <f>IF('2.Census &amp; Reference Benchmarks'!M424 = "", 0,'2.Census &amp; Reference Benchmarks'!M424)</f>
        <v>0</v>
      </c>
      <c r="N424" s="366">
        <f>IF('5. Wage &amp; FTE Reductions'!BC424 = "", 0,'5. Wage &amp; FTE Reductions'!BC424)</f>
        <v>0</v>
      </c>
      <c r="O424" s="35">
        <f>IF('2.Census &amp; Reference Benchmarks'!P424 = "", 0,'2.Census &amp; Reference Benchmarks'!P424)</f>
        <v>0</v>
      </c>
      <c r="P424" s="367">
        <f>IF('5. Wage &amp; FTE Reductions'!BE424 = "", 0, '5. Wage &amp; FTE Reductions'!BE424)</f>
        <v>0</v>
      </c>
      <c r="Q424" s="60">
        <f>IF('2.Census &amp; Reference Benchmarks'!S424 = "", 0, '2.Census &amp; Reference Benchmarks'!S424)</f>
        <v>0</v>
      </c>
      <c r="R424" s="367">
        <f>IF('2.Census &amp; Reference Benchmarks'!Q424="FT",IF(OR(G424 &lt;= DATEVALUE("3/1/2020"), G424 = ""),177.14,( (IF(OR(I424 = "", I424 &gt; DATEVALUE("3/31/2020")), DATEVALUE("3/31/2020"),I424) -G424)/ 31) *177.14),IF('2.Census &amp; Reference Benchmarks'!R424="",0,'2.Census &amp; Reference Benchmarks'!R424))</f>
        <v>0</v>
      </c>
      <c r="S424" s="488" t="str">
        <f>IFERROR(IF(AND( I424 &lt; '1. Summary for SBA'!$J$7,'1. Summary for SBA'!$J$7 &lt;&gt; ""),0,IF(K424 = "Yes", 0,IF(OR(R424= "", R424 + P424+N424 = 0),"",(M424+O424+Q424)/(R424+P424+N424)))),0)</f>
        <v/>
      </c>
      <c r="T424" s="488" t="str">
        <f t="shared" si="42"/>
        <v/>
      </c>
      <c r="U424" s="488" t="str">
        <f>IF(T424 = "", "",SUM('3.Weekly Hours &amp; Wage Activity'!AI424:BF424))</f>
        <v/>
      </c>
      <c r="V424" s="489" t="str">
        <f>IF(U424 = "", "",SUM(IF(COUNTIF('3.Weekly Hours &amp; Wage Activity'!J424:Q424, "&lt;&gt;FT") = 0, COLUMNS('3.Weekly Hours &amp; Wage Activity'!J424:AG424) * 40, '3.Weekly Hours &amp; Wage Activity'!J424:AG424)))</f>
        <v/>
      </c>
      <c r="W424" s="490" t="str">
        <f t="shared" si="43"/>
        <v/>
      </c>
      <c r="X424" s="553" t="str">
        <f t="shared" si="39"/>
        <v/>
      </c>
      <c r="Y424" s="491" t="str">
        <f t="shared" si="40"/>
        <v/>
      </c>
      <c r="Z424" s="490">
        <f t="shared" si="44"/>
        <v>0</v>
      </c>
      <c r="AA424" s="377">
        <f t="shared" si="41"/>
        <v>0</v>
      </c>
    </row>
    <row r="425" spans="2:27" x14ac:dyDescent="0.25">
      <c r="B425" s="56">
        <f>IF('3.Weekly Hours &amp; Wage Activity'!B425 &lt;&gt;"", '3.Weekly Hours &amp; Wage Activity'!B425,"")</f>
        <v>0</v>
      </c>
      <c r="C425" s="56">
        <f>IF('3.Weekly Hours &amp; Wage Activity'!C425 &lt;&gt;"", '3.Weekly Hours &amp; Wage Activity'!C425,"")</f>
        <v>0</v>
      </c>
      <c r="D425" s="57" t="str">
        <f>IF('3.Weekly Hours &amp; Wage Activity'!D425 &lt;&gt;"", '3.Weekly Hours &amp; Wage Activity'!D425,"")</f>
        <v/>
      </c>
      <c r="E425" s="56" t="str">
        <f>IF('3.Weekly Hours &amp; Wage Activity'!E425 &lt;&gt;"", '3.Weekly Hours &amp; Wage Activity'!E425,"")</f>
        <v/>
      </c>
      <c r="F425" s="353" t="str">
        <f>IF('3.Weekly Hours &amp; Wage Activity'!F425 &lt;&gt;"", '3.Weekly Hours &amp; Wage Activity'!F425,"")</f>
        <v/>
      </c>
      <c r="G425" s="58" t="str">
        <f>IF('3.Weekly Hours &amp; Wage Activity'!G425 &lt;&gt;"", '3.Weekly Hours &amp; Wage Activity'!G425,"")</f>
        <v/>
      </c>
      <c r="H425" s="58" t="str">
        <f>IF('2.Census &amp; Reference Benchmarks'!H425 = "", "", '2.Census &amp; Reference Benchmarks'!H425)</f>
        <v/>
      </c>
      <c r="I425" s="58" t="str">
        <f>IF('3.Weekly Hours &amp; Wage Activity'!H425 &lt;&gt;"", '3.Weekly Hours &amp; Wage Activity'!H425,"")</f>
        <v/>
      </c>
      <c r="J425" s="374" t="str">
        <f>IF('3.Weekly Hours &amp; Wage Activity'!I425 &lt;&gt;"", '3.Weekly Hours &amp; Wage Activity'!I425,"")</f>
        <v/>
      </c>
      <c r="K425" s="376" t="str">
        <f>IF('7.Safe Harbor Input Data &amp; Calc'!Q427 &lt;&gt; "", '7.Safe Harbor Input Data &amp; Calc'!Q427, "")</f>
        <v>No</v>
      </c>
      <c r="L425" s="59" t="str">
        <f>IF('2.Census &amp; Reference Benchmarks'!T425&lt;&gt; "",'2.Census &amp; Reference Benchmarks'!T425,"")</f>
        <v/>
      </c>
      <c r="M425" s="35">
        <f>IF('2.Census &amp; Reference Benchmarks'!M425 = "", 0,'2.Census &amp; Reference Benchmarks'!M425)</f>
        <v>0</v>
      </c>
      <c r="N425" s="366">
        <f>IF('5. Wage &amp; FTE Reductions'!BC425 = "", 0,'5. Wage &amp; FTE Reductions'!BC425)</f>
        <v>0</v>
      </c>
      <c r="O425" s="35">
        <f>IF('2.Census &amp; Reference Benchmarks'!P425 = "", 0,'2.Census &amp; Reference Benchmarks'!P425)</f>
        <v>0</v>
      </c>
      <c r="P425" s="367">
        <f>IF('5. Wage &amp; FTE Reductions'!BE425 = "", 0, '5. Wage &amp; FTE Reductions'!BE425)</f>
        <v>0</v>
      </c>
      <c r="Q425" s="60">
        <f>IF('2.Census &amp; Reference Benchmarks'!S425 = "", 0, '2.Census &amp; Reference Benchmarks'!S425)</f>
        <v>0</v>
      </c>
      <c r="R425" s="367">
        <f>IF('2.Census &amp; Reference Benchmarks'!Q425="FT",IF(OR(G425 &lt;= DATEVALUE("3/1/2020"), G425 = ""),177.14,( (IF(OR(I425 = "", I425 &gt; DATEVALUE("3/31/2020")), DATEVALUE("3/31/2020"),I425) -G425)/ 31) *177.14),IF('2.Census &amp; Reference Benchmarks'!R425="",0,'2.Census &amp; Reference Benchmarks'!R425))</f>
        <v>0</v>
      </c>
      <c r="S425" s="488" t="str">
        <f>IFERROR(IF(AND( I425 &lt; '1. Summary for SBA'!$J$7,'1. Summary for SBA'!$J$7 &lt;&gt; ""),0,IF(K425 = "Yes", 0,IF(OR(R425= "", R425 + P425+N425 = 0),"",(M425+O425+Q425)/(R425+P425+N425)))),0)</f>
        <v/>
      </c>
      <c r="T425" s="488" t="str">
        <f t="shared" si="42"/>
        <v/>
      </c>
      <c r="U425" s="488" t="str">
        <f>IF(T425 = "", "",SUM('3.Weekly Hours &amp; Wage Activity'!AI425:BF425))</f>
        <v/>
      </c>
      <c r="V425" s="489" t="str">
        <f>IF(U425 = "", "",SUM(IF(COUNTIF('3.Weekly Hours &amp; Wage Activity'!J425:Q425, "&lt;&gt;FT") = 0, COLUMNS('3.Weekly Hours &amp; Wage Activity'!J425:AG425) * 40, '3.Weekly Hours &amp; Wage Activity'!J425:AG425)))</f>
        <v/>
      </c>
      <c r="W425" s="490" t="str">
        <f t="shared" si="43"/>
        <v/>
      </c>
      <c r="X425" s="553" t="str">
        <f t="shared" si="39"/>
        <v/>
      </c>
      <c r="Y425" s="491" t="str">
        <f t="shared" si="40"/>
        <v/>
      </c>
      <c r="Z425" s="490">
        <f t="shared" si="44"/>
        <v>0</v>
      </c>
      <c r="AA425" s="377">
        <f t="shared" si="41"/>
        <v>0</v>
      </c>
    </row>
    <row r="426" spans="2:27" x14ac:dyDescent="0.25">
      <c r="B426" s="56">
        <f>IF('3.Weekly Hours &amp; Wage Activity'!B426 &lt;&gt;"", '3.Weekly Hours &amp; Wage Activity'!B426,"")</f>
        <v>0</v>
      </c>
      <c r="C426" s="56">
        <f>IF('3.Weekly Hours &amp; Wage Activity'!C426 &lt;&gt;"", '3.Weekly Hours &amp; Wage Activity'!C426,"")</f>
        <v>0</v>
      </c>
      <c r="D426" s="57" t="str">
        <f>IF('3.Weekly Hours &amp; Wage Activity'!D426 &lt;&gt;"", '3.Weekly Hours &amp; Wage Activity'!D426,"")</f>
        <v/>
      </c>
      <c r="E426" s="56" t="str">
        <f>IF('3.Weekly Hours &amp; Wage Activity'!E426 &lt;&gt;"", '3.Weekly Hours &amp; Wage Activity'!E426,"")</f>
        <v/>
      </c>
      <c r="F426" s="353" t="str">
        <f>IF('3.Weekly Hours &amp; Wage Activity'!F426 &lt;&gt;"", '3.Weekly Hours &amp; Wage Activity'!F426,"")</f>
        <v/>
      </c>
      <c r="G426" s="58" t="str">
        <f>IF('3.Weekly Hours &amp; Wage Activity'!G426 &lt;&gt;"", '3.Weekly Hours &amp; Wage Activity'!G426,"")</f>
        <v/>
      </c>
      <c r="H426" s="58" t="str">
        <f>IF('2.Census &amp; Reference Benchmarks'!H426 = "", "", '2.Census &amp; Reference Benchmarks'!H426)</f>
        <v/>
      </c>
      <c r="I426" s="58" t="str">
        <f>IF('3.Weekly Hours &amp; Wage Activity'!H426 &lt;&gt;"", '3.Weekly Hours &amp; Wage Activity'!H426,"")</f>
        <v/>
      </c>
      <c r="J426" s="374" t="str">
        <f>IF('3.Weekly Hours &amp; Wage Activity'!I426 &lt;&gt;"", '3.Weekly Hours &amp; Wage Activity'!I426,"")</f>
        <v/>
      </c>
      <c r="K426" s="376" t="str">
        <f>IF('7.Safe Harbor Input Data &amp; Calc'!Q428 &lt;&gt; "", '7.Safe Harbor Input Data &amp; Calc'!Q428, "")</f>
        <v>No</v>
      </c>
      <c r="L426" s="59" t="str">
        <f>IF('2.Census &amp; Reference Benchmarks'!T426&lt;&gt; "",'2.Census &amp; Reference Benchmarks'!T426,"")</f>
        <v/>
      </c>
      <c r="M426" s="35">
        <f>IF('2.Census &amp; Reference Benchmarks'!M426 = "", 0,'2.Census &amp; Reference Benchmarks'!M426)</f>
        <v>0</v>
      </c>
      <c r="N426" s="366">
        <f>IF('5. Wage &amp; FTE Reductions'!BC426 = "", 0,'5. Wage &amp; FTE Reductions'!BC426)</f>
        <v>0</v>
      </c>
      <c r="O426" s="35">
        <f>IF('2.Census &amp; Reference Benchmarks'!P426 = "", 0,'2.Census &amp; Reference Benchmarks'!P426)</f>
        <v>0</v>
      </c>
      <c r="P426" s="367">
        <f>IF('5. Wage &amp; FTE Reductions'!BE426 = "", 0, '5. Wage &amp; FTE Reductions'!BE426)</f>
        <v>0</v>
      </c>
      <c r="Q426" s="60">
        <f>IF('2.Census &amp; Reference Benchmarks'!S426 = "", 0, '2.Census &amp; Reference Benchmarks'!S426)</f>
        <v>0</v>
      </c>
      <c r="R426" s="367">
        <f>IF('2.Census &amp; Reference Benchmarks'!Q426="FT",IF(OR(G426 &lt;= DATEVALUE("3/1/2020"), G426 = ""),177.14,( (IF(OR(I426 = "", I426 &gt; DATEVALUE("3/31/2020")), DATEVALUE("3/31/2020"),I426) -G426)/ 31) *177.14),IF('2.Census &amp; Reference Benchmarks'!R426="",0,'2.Census &amp; Reference Benchmarks'!R426))</f>
        <v>0</v>
      </c>
      <c r="S426" s="488" t="str">
        <f>IFERROR(IF(AND( I426 &lt; '1. Summary for SBA'!$J$7,'1. Summary for SBA'!$J$7 &lt;&gt; ""),0,IF(K426 = "Yes", 0,IF(OR(R426= "", R426 + P426+N426 = 0),"",(M426+O426+Q426)/(R426+P426+N426)))),0)</f>
        <v/>
      </c>
      <c r="T426" s="488" t="str">
        <f t="shared" si="42"/>
        <v/>
      </c>
      <c r="U426" s="488" t="str">
        <f>IF(T426 = "", "",SUM('3.Weekly Hours &amp; Wage Activity'!AI426:BF426))</f>
        <v/>
      </c>
      <c r="V426" s="489" t="str">
        <f>IF(U426 = "", "",SUM(IF(COUNTIF('3.Weekly Hours &amp; Wage Activity'!J426:Q426, "&lt;&gt;FT") = 0, COLUMNS('3.Weekly Hours &amp; Wage Activity'!J426:AG426) * 40, '3.Weekly Hours &amp; Wage Activity'!J426:AG426)))</f>
        <v/>
      </c>
      <c r="W426" s="490" t="str">
        <f t="shared" si="43"/>
        <v/>
      </c>
      <c r="X426" s="553" t="str">
        <f t="shared" si="39"/>
        <v/>
      </c>
      <c r="Y426" s="491" t="str">
        <f t="shared" si="40"/>
        <v/>
      </c>
      <c r="Z426" s="490">
        <f t="shared" si="44"/>
        <v>0</v>
      </c>
      <c r="AA426" s="377">
        <f t="shared" si="41"/>
        <v>0</v>
      </c>
    </row>
    <row r="427" spans="2:27" x14ac:dyDescent="0.25">
      <c r="B427" s="56">
        <f>IF('3.Weekly Hours &amp; Wage Activity'!B427 &lt;&gt;"", '3.Weekly Hours &amp; Wage Activity'!B427,"")</f>
        <v>0</v>
      </c>
      <c r="C427" s="56">
        <f>IF('3.Weekly Hours &amp; Wage Activity'!C427 &lt;&gt;"", '3.Weekly Hours &amp; Wage Activity'!C427,"")</f>
        <v>0</v>
      </c>
      <c r="D427" s="57" t="str">
        <f>IF('3.Weekly Hours &amp; Wage Activity'!D427 &lt;&gt;"", '3.Weekly Hours &amp; Wage Activity'!D427,"")</f>
        <v/>
      </c>
      <c r="E427" s="56" t="str">
        <f>IF('3.Weekly Hours &amp; Wage Activity'!E427 &lt;&gt;"", '3.Weekly Hours &amp; Wage Activity'!E427,"")</f>
        <v/>
      </c>
      <c r="F427" s="353" t="str">
        <f>IF('3.Weekly Hours &amp; Wage Activity'!F427 &lt;&gt;"", '3.Weekly Hours &amp; Wage Activity'!F427,"")</f>
        <v/>
      </c>
      <c r="G427" s="58" t="str">
        <f>IF('3.Weekly Hours &amp; Wage Activity'!G427 &lt;&gt;"", '3.Weekly Hours &amp; Wage Activity'!G427,"")</f>
        <v/>
      </c>
      <c r="H427" s="58" t="str">
        <f>IF('2.Census &amp; Reference Benchmarks'!H427 = "", "", '2.Census &amp; Reference Benchmarks'!H427)</f>
        <v/>
      </c>
      <c r="I427" s="58" t="str">
        <f>IF('3.Weekly Hours &amp; Wage Activity'!H427 &lt;&gt;"", '3.Weekly Hours &amp; Wage Activity'!H427,"")</f>
        <v/>
      </c>
      <c r="J427" s="374" t="str">
        <f>IF('3.Weekly Hours &amp; Wage Activity'!I427 &lt;&gt;"", '3.Weekly Hours &amp; Wage Activity'!I427,"")</f>
        <v/>
      </c>
      <c r="K427" s="376" t="str">
        <f>IF('7.Safe Harbor Input Data &amp; Calc'!Q429 &lt;&gt; "", '7.Safe Harbor Input Data &amp; Calc'!Q429, "")</f>
        <v>No</v>
      </c>
      <c r="L427" s="59" t="str">
        <f>IF('2.Census &amp; Reference Benchmarks'!T427&lt;&gt; "",'2.Census &amp; Reference Benchmarks'!T427,"")</f>
        <v/>
      </c>
      <c r="M427" s="35">
        <f>IF('2.Census &amp; Reference Benchmarks'!M427 = "", 0,'2.Census &amp; Reference Benchmarks'!M427)</f>
        <v>0</v>
      </c>
      <c r="N427" s="366">
        <f>IF('5. Wage &amp; FTE Reductions'!BC427 = "", 0,'5. Wage &amp; FTE Reductions'!BC427)</f>
        <v>0</v>
      </c>
      <c r="O427" s="35">
        <f>IF('2.Census &amp; Reference Benchmarks'!P427 = "", 0,'2.Census &amp; Reference Benchmarks'!P427)</f>
        <v>0</v>
      </c>
      <c r="P427" s="367">
        <f>IF('5. Wage &amp; FTE Reductions'!BE427 = "", 0, '5. Wage &amp; FTE Reductions'!BE427)</f>
        <v>0</v>
      </c>
      <c r="Q427" s="60">
        <f>IF('2.Census &amp; Reference Benchmarks'!S427 = "", 0, '2.Census &amp; Reference Benchmarks'!S427)</f>
        <v>0</v>
      </c>
      <c r="R427" s="367">
        <f>IF('2.Census &amp; Reference Benchmarks'!Q427="FT",IF(OR(G427 &lt;= DATEVALUE("3/1/2020"), G427 = ""),177.14,( (IF(OR(I427 = "", I427 &gt; DATEVALUE("3/31/2020")), DATEVALUE("3/31/2020"),I427) -G427)/ 31) *177.14),IF('2.Census &amp; Reference Benchmarks'!R427="",0,'2.Census &amp; Reference Benchmarks'!R427))</f>
        <v>0</v>
      </c>
      <c r="S427" s="488" t="str">
        <f>IFERROR(IF(AND( I427 &lt; '1. Summary for SBA'!$J$7,'1. Summary for SBA'!$J$7 &lt;&gt; ""),0,IF(K427 = "Yes", 0,IF(OR(R427= "", R427 + P427+N427 = 0),"",(M427+O427+Q427)/(R427+P427+N427)))),0)</f>
        <v/>
      </c>
      <c r="T427" s="488" t="str">
        <f t="shared" si="42"/>
        <v/>
      </c>
      <c r="U427" s="488" t="str">
        <f>IF(T427 = "", "",SUM('3.Weekly Hours &amp; Wage Activity'!AI427:BF427))</f>
        <v/>
      </c>
      <c r="V427" s="489" t="str">
        <f>IF(U427 = "", "",SUM(IF(COUNTIF('3.Weekly Hours &amp; Wage Activity'!J427:Q427, "&lt;&gt;FT") = 0, COLUMNS('3.Weekly Hours &amp; Wage Activity'!J427:AG427) * 40, '3.Weekly Hours &amp; Wage Activity'!J427:AG427)))</f>
        <v/>
      </c>
      <c r="W427" s="490" t="str">
        <f t="shared" si="43"/>
        <v/>
      </c>
      <c r="X427" s="553" t="str">
        <f t="shared" si="39"/>
        <v/>
      </c>
      <c r="Y427" s="491" t="str">
        <f t="shared" si="40"/>
        <v/>
      </c>
      <c r="Z427" s="490">
        <f t="shared" si="44"/>
        <v>0</v>
      </c>
      <c r="AA427" s="377">
        <f t="shared" si="41"/>
        <v>0</v>
      </c>
    </row>
    <row r="428" spans="2:27" x14ac:dyDescent="0.25">
      <c r="B428" s="56">
        <f>IF('3.Weekly Hours &amp; Wage Activity'!B428 &lt;&gt;"", '3.Weekly Hours &amp; Wage Activity'!B428,"")</f>
        <v>0</v>
      </c>
      <c r="C428" s="56">
        <f>IF('3.Weekly Hours &amp; Wage Activity'!C428 &lt;&gt;"", '3.Weekly Hours &amp; Wage Activity'!C428,"")</f>
        <v>0</v>
      </c>
      <c r="D428" s="57" t="str">
        <f>IF('3.Weekly Hours &amp; Wage Activity'!D428 &lt;&gt;"", '3.Weekly Hours &amp; Wage Activity'!D428,"")</f>
        <v/>
      </c>
      <c r="E428" s="56" t="str">
        <f>IF('3.Weekly Hours &amp; Wage Activity'!E428 &lt;&gt;"", '3.Weekly Hours &amp; Wage Activity'!E428,"")</f>
        <v/>
      </c>
      <c r="F428" s="353" t="str">
        <f>IF('3.Weekly Hours &amp; Wage Activity'!F428 &lt;&gt;"", '3.Weekly Hours &amp; Wage Activity'!F428,"")</f>
        <v/>
      </c>
      <c r="G428" s="58" t="str">
        <f>IF('3.Weekly Hours &amp; Wage Activity'!G428 &lt;&gt;"", '3.Weekly Hours &amp; Wage Activity'!G428,"")</f>
        <v/>
      </c>
      <c r="H428" s="58" t="str">
        <f>IF('2.Census &amp; Reference Benchmarks'!H428 = "", "", '2.Census &amp; Reference Benchmarks'!H428)</f>
        <v/>
      </c>
      <c r="I428" s="58" t="str">
        <f>IF('3.Weekly Hours &amp; Wage Activity'!H428 &lt;&gt;"", '3.Weekly Hours &amp; Wage Activity'!H428,"")</f>
        <v/>
      </c>
      <c r="J428" s="374" t="str">
        <f>IF('3.Weekly Hours &amp; Wage Activity'!I428 &lt;&gt;"", '3.Weekly Hours &amp; Wage Activity'!I428,"")</f>
        <v/>
      </c>
      <c r="K428" s="376" t="str">
        <f>IF('7.Safe Harbor Input Data &amp; Calc'!Q430 &lt;&gt; "", '7.Safe Harbor Input Data &amp; Calc'!Q430, "")</f>
        <v>No</v>
      </c>
      <c r="L428" s="59" t="str">
        <f>IF('2.Census &amp; Reference Benchmarks'!T428&lt;&gt; "",'2.Census &amp; Reference Benchmarks'!T428,"")</f>
        <v/>
      </c>
      <c r="M428" s="35">
        <f>IF('2.Census &amp; Reference Benchmarks'!M428 = "", 0,'2.Census &amp; Reference Benchmarks'!M428)</f>
        <v>0</v>
      </c>
      <c r="N428" s="366">
        <f>IF('5. Wage &amp; FTE Reductions'!BC428 = "", 0,'5. Wage &amp; FTE Reductions'!BC428)</f>
        <v>0</v>
      </c>
      <c r="O428" s="35">
        <f>IF('2.Census &amp; Reference Benchmarks'!P428 = "", 0,'2.Census &amp; Reference Benchmarks'!P428)</f>
        <v>0</v>
      </c>
      <c r="P428" s="367">
        <f>IF('5. Wage &amp; FTE Reductions'!BE428 = "", 0, '5. Wage &amp; FTE Reductions'!BE428)</f>
        <v>0</v>
      </c>
      <c r="Q428" s="60">
        <f>IF('2.Census &amp; Reference Benchmarks'!S428 = "", 0, '2.Census &amp; Reference Benchmarks'!S428)</f>
        <v>0</v>
      </c>
      <c r="R428" s="367">
        <f>IF('2.Census &amp; Reference Benchmarks'!Q428="FT",IF(OR(G428 &lt;= DATEVALUE("3/1/2020"), G428 = ""),177.14,( (IF(OR(I428 = "", I428 &gt; DATEVALUE("3/31/2020")), DATEVALUE("3/31/2020"),I428) -G428)/ 31) *177.14),IF('2.Census &amp; Reference Benchmarks'!R428="",0,'2.Census &amp; Reference Benchmarks'!R428))</f>
        <v>0</v>
      </c>
      <c r="S428" s="488" t="str">
        <f>IFERROR(IF(AND( I428 &lt; '1. Summary for SBA'!$J$7,'1. Summary for SBA'!$J$7 &lt;&gt; ""),0,IF(K428 = "Yes", 0,IF(OR(R428= "", R428 + P428+N428 = 0),"",(M428+O428+Q428)/(R428+P428+N428)))),0)</f>
        <v/>
      </c>
      <c r="T428" s="488" t="str">
        <f t="shared" si="42"/>
        <v/>
      </c>
      <c r="U428" s="488" t="str">
        <f>IF(T428 = "", "",SUM('3.Weekly Hours &amp; Wage Activity'!AI428:BF428))</f>
        <v/>
      </c>
      <c r="V428" s="489" t="str">
        <f>IF(U428 = "", "",SUM(IF(COUNTIF('3.Weekly Hours &amp; Wage Activity'!J428:Q428, "&lt;&gt;FT") = 0, COLUMNS('3.Weekly Hours &amp; Wage Activity'!J428:AG428) * 40, '3.Weekly Hours &amp; Wage Activity'!J428:AG428)))</f>
        <v/>
      </c>
      <c r="W428" s="490" t="str">
        <f t="shared" si="43"/>
        <v/>
      </c>
      <c r="X428" s="553" t="str">
        <f t="shared" si="39"/>
        <v/>
      </c>
      <c r="Y428" s="491" t="str">
        <f t="shared" si="40"/>
        <v/>
      </c>
      <c r="Z428" s="490">
        <f t="shared" si="44"/>
        <v>0</v>
      </c>
      <c r="AA428" s="377">
        <f t="shared" si="41"/>
        <v>0</v>
      </c>
    </row>
    <row r="429" spans="2:27" x14ac:dyDescent="0.25">
      <c r="B429" s="56">
        <f>IF('3.Weekly Hours &amp; Wage Activity'!B429 &lt;&gt;"", '3.Weekly Hours &amp; Wage Activity'!B429,"")</f>
        <v>0</v>
      </c>
      <c r="C429" s="56">
        <f>IF('3.Weekly Hours &amp; Wage Activity'!C429 &lt;&gt;"", '3.Weekly Hours &amp; Wage Activity'!C429,"")</f>
        <v>0</v>
      </c>
      <c r="D429" s="57" t="str">
        <f>IF('3.Weekly Hours &amp; Wage Activity'!D429 &lt;&gt;"", '3.Weekly Hours &amp; Wage Activity'!D429,"")</f>
        <v/>
      </c>
      <c r="E429" s="56" t="str">
        <f>IF('3.Weekly Hours &amp; Wage Activity'!E429 &lt;&gt;"", '3.Weekly Hours &amp; Wage Activity'!E429,"")</f>
        <v/>
      </c>
      <c r="F429" s="353" t="str">
        <f>IF('3.Weekly Hours &amp; Wage Activity'!F429 &lt;&gt;"", '3.Weekly Hours &amp; Wage Activity'!F429,"")</f>
        <v/>
      </c>
      <c r="G429" s="58" t="str">
        <f>IF('3.Weekly Hours &amp; Wage Activity'!G429 &lt;&gt;"", '3.Weekly Hours &amp; Wage Activity'!G429,"")</f>
        <v/>
      </c>
      <c r="H429" s="58" t="str">
        <f>IF('2.Census &amp; Reference Benchmarks'!H429 = "", "", '2.Census &amp; Reference Benchmarks'!H429)</f>
        <v/>
      </c>
      <c r="I429" s="58" t="str">
        <f>IF('3.Weekly Hours &amp; Wage Activity'!H429 &lt;&gt;"", '3.Weekly Hours &amp; Wage Activity'!H429,"")</f>
        <v/>
      </c>
      <c r="J429" s="374" t="str">
        <f>IF('3.Weekly Hours &amp; Wage Activity'!I429 &lt;&gt;"", '3.Weekly Hours &amp; Wage Activity'!I429,"")</f>
        <v/>
      </c>
      <c r="K429" s="376" t="str">
        <f>IF('7.Safe Harbor Input Data &amp; Calc'!Q431 &lt;&gt; "", '7.Safe Harbor Input Data &amp; Calc'!Q431, "")</f>
        <v>No</v>
      </c>
      <c r="L429" s="59" t="str">
        <f>IF('2.Census &amp; Reference Benchmarks'!T429&lt;&gt; "",'2.Census &amp; Reference Benchmarks'!T429,"")</f>
        <v/>
      </c>
      <c r="M429" s="35">
        <f>IF('2.Census &amp; Reference Benchmarks'!M429 = "", 0,'2.Census &amp; Reference Benchmarks'!M429)</f>
        <v>0</v>
      </c>
      <c r="N429" s="366">
        <f>IF('5. Wage &amp; FTE Reductions'!BC429 = "", 0,'5. Wage &amp; FTE Reductions'!BC429)</f>
        <v>0</v>
      </c>
      <c r="O429" s="35">
        <f>IF('2.Census &amp; Reference Benchmarks'!P429 = "", 0,'2.Census &amp; Reference Benchmarks'!P429)</f>
        <v>0</v>
      </c>
      <c r="P429" s="367">
        <f>IF('5. Wage &amp; FTE Reductions'!BE429 = "", 0, '5. Wage &amp; FTE Reductions'!BE429)</f>
        <v>0</v>
      </c>
      <c r="Q429" s="60">
        <f>IF('2.Census &amp; Reference Benchmarks'!S429 = "", 0, '2.Census &amp; Reference Benchmarks'!S429)</f>
        <v>0</v>
      </c>
      <c r="R429" s="367">
        <f>IF('2.Census &amp; Reference Benchmarks'!Q429="FT",IF(OR(G429 &lt;= DATEVALUE("3/1/2020"), G429 = ""),177.14,( (IF(OR(I429 = "", I429 &gt; DATEVALUE("3/31/2020")), DATEVALUE("3/31/2020"),I429) -G429)/ 31) *177.14),IF('2.Census &amp; Reference Benchmarks'!R429="",0,'2.Census &amp; Reference Benchmarks'!R429))</f>
        <v>0</v>
      </c>
      <c r="S429" s="488" t="str">
        <f>IFERROR(IF(AND( I429 &lt; '1. Summary for SBA'!$J$7,'1. Summary for SBA'!$J$7 &lt;&gt; ""),0,IF(K429 = "Yes", 0,IF(OR(R429= "", R429 + P429+N429 = 0),"",(M429+O429+Q429)/(R429+P429+N429)))),0)</f>
        <v/>
      </c>
      <c r="T429" s="488" t="str">
        <f t="shared" si="42"/>
        <v/>
      </c>
      <c r="U429" s="488" t="str">
        <f>IF(T429 = "", "",SUM('3.Weekly Hours &amp; Wage Activity'!AI429:BF429))</f>
        <v/>
      </c>
      <c r="V429" s="489" t="str">
        <f>IF(U429 = "", "",SUM(IF(COUNTIF('3.Weekly Hours &amp; Wage Activity'!J429:Q429, "&lt;&gt;FT") = 0, COLUMNS('3.Weekly Hours &amp; Wage Activity'!J429:AG429) * 40, '3.Weekly Hours &amp; Wage Activity'!J429:AG429)))</f>
        <v/>
      </c>
      <c r="W429" s="490" t="str">
        <f t="shared" si="43"/>
        <v/>
      </c>
      <c r="X429" s="553" t="str">
        <f t="shared" si="39"/>
        <v/>
      </c>
      <c r="Y429" s="491" t="str">
        <f t="shared" si="40"/>
        <v/>
      </c>
      <c r="Z429" s="490">
        <f t="shared" si="44"/>
        <v>0</v>
      </c>
      <c r="AA429" s="377">
        <f t="shared" si="41"/>
        <v>0</v>
      </c>
    </row>
    <row r="430" spans="2:27" x14ac:dyDescent="0.25">
      <c r="B430" s="56">
        <f>IF('3.Weekly Hours &amp; Wage Activity'!B430 &lt;&gt;"", '3.Weekly Hours &amp; Wage Activity'!B430,"")</f>
        <v>0</v>
      </c>
      <c r="C430" s="56">
        <f>IF('3.Weekly Hours &amp; Wage Activity'!C430 &lt;&gt;"", '3.Weekly Hours &amp; Wage Activity'!C430,"")</f>
        <v>0</v>
      </c>
      <c r="D430" s="57" t="str">
        <f>IF('3.Weekly Hours &amp; Wage Activity'!D430 &lt;&gt;"", '3.Weekly Hours &amp; Wage Activity'!D430,"")</f>
        <v/>
      </c>
      <c r="E430" s="56" t="str">
        <f>IF('3.Weekly Hours &amp; Wage Activity'!E430 &lt;&gt;"", '3.Weekly Hours &amp; Wage Activity'!E430,"")</f>
        <v/>
      </c>
      <c r="F430" s="353" t="str">
        <f>IF('3.Weekly Hours &amp; Wage Activity'!F430 &lt;&gt;"", '3.Weekly Hours &amp; Wage Activity'!F430,"")</f>
        <v/>
      </c>
      <c r="G430" s="58" t="str">
        <f>IF('3.Weekly Hours &amp; Wage Activity'!G430 &lt;&gt;"", '3.Weekly Hours &amp; Wage Activity'!G430,"")</f>
        <v/>
      </c>
      <c r="H430" s="58" t="str">
        <f>IF('2.Census &amp; Reference Benchmarks'!H430 = "", "", '2.Census &amp; Reference Benchmarks'!H430)</f>
        <v/>
      </c>
      <c r="I430" s="58" t="str">
        <f>IF('3.Weekly Hours &amp; Wage Activity'!H430 &lt;&gt;"", '3.Weekly Hours &amp; Wage Activity'!H430,"")</f>
        <v/>
      </c>
      <c r="J430" s="374" t="str">
        <f>IF('3.Weekly Hours &amp; Wage Activity'!I430 &lt;&gt;"", '3.Weekly Hours &amp; Wage Activity'!I430,"")</f>
        <v/>
      </c>
      <c r="K430" s="376" t="str">
        <f>IF('7.Safe Harbor Input Data &amp; Calc'!Q432 &lt;&gt; "", '7.Safe Harbor Input Data &amp; Calc'!Q432, "")</f>
        <v>No</v>
      </c>
      <c r="L430" s="59" t="str">
        <f>IF('2.Census &amp; Reference Benchmarks'!T430&lt;&gt; "",'2.Census &amp; Reference Benchmarks'!T430,"")</f>
        <v/>
      </c>
      <c r="M430" s="35">
        <f>IF('2.Census &amp; Reference Benchmarks'!M430 = "", 0,'2.Census &amp; Reference Benchmarks'!M430)</f>
        <v>0</v>
      </c>
      <c r="N430" s="366">
        <f>IF('5. Wage &amp; FTE Reductions'!BC430 = "", 0,'5. Wage &amp; FTE Reductions'!BC430)</f>
        <v>0</v>
      </c>
      <c r="O430" s="35">
        <f>IF('2.Census &amp; Reference Benchmarks'!P430 = "", 0,'2.Census &amp; Reference Benchmarks'!P430)</f>
        <v>0</v>
      </c>
      <c r="P430" s="367">
        <f>IF('5. Wage &amp; FTE Reductions'!BE430 = "", 0, '5. Wage &amp; FTE Reductions'!BE430)</f>
        <v>0</v>
      </c>
      <c r="Q430" s="60">
        <f>IF('2.Census &amp; Reference Benchmarks'!S430 = "", 0, '2.Census &amp; Reference Benchmarks'!S430)</f>
        <v>0</v>
      </c>
      <c r="R430" s="367">
        <f>IF('2.Census &amp; Reference Benchmarks'!Q430="FT",IF(OR(G430 &lt;= DATEVALUE("3/1/2020"), G430 = ""),177.14,( (IF(OR(I430 = "", I430 &gt; DATEVALUE("3/31/2020")), DATEVALUE("3/31/2020"),I430) -G430)/ 31) *177.14),IF('2.Census &amp; Reference Benchmarks'!R430="",0,'2.Census &amp; Reference Benchmarks'!R430))</f>
        <v>0</v>
      </c>
      <c r="S430" s="488" t="str">
        <f>IFERROR(IF(AND( I430 &lt; '1. Summary for SBA'!$J$7,'1. Summary for SBA'!$J$7 &lt;&gt; ""),0,IF(K430 = "Yes", 0,IF(OR(R430= "", R430 + P430+N430 = 0),"",(M430+O430+Q430)/(R430+P430+N430)))),0)</f>
        <v/>
      </c>
      <c r="T430" s="488" t="str">
        <f t="shared" si="42"/>
        <v/>
      </c>
      <c r="U430" s="488" t="str">
        <f>IF(T430 = "", "",SUM('3.Weekly Hours &amp; Wage Activity'!AI430:BF430))</f>
        <v/>
      </c>
      <c r="V430" s="489" t="str">
        <f>IF(U430 = "", "",SUM(IF(COUNTIF('3.Weekly Hours &amp; Wage Activity'!J430:Q430, "&lt;&gt;FT") = 0, COLUMNS('3.Weekly Hours &amp; Wage Activity'!J430:AG430) * 40, '3.Weekly Hours &amp; Wage Activity'!J430:AG430)))</f>
        <v/>
      </c>
      <c r="W430" s="490" t="str">
        <f t="shared" si="43"/>
        <v/>
      </c>
      <c r="X430" s="553" t="str">
        <f t="shared" si="39"/>
        <v/>
      </c>
      <c r="Y430" s="491" t="str">
        <f t="shared" si="40"/>
        <v/>
      </c>
      <c r="Z430" s="490">
        <f t="shared" si="44"/>
        <v>0</v>
      </c>
      <c r="AA430" s="377">
        <f t="shared" si="41"/>
        <v>0</v>
      </c>
    </row>
    <row r="431" spans="2:27" x14ac:dyDescent="0.25">
      <c r="B431" s="56">
        <f>IF('3.Weekly Hours &amp; Wage Activity'!B431 &lt;&gt;"", '3.Weekly Hours &amp; Wage Activity'!B431,"")</f>
        <v>0</v>
      </c>
      <c r="C431" s="56">
        <f>IF('3.Weekly Hours &amp; Wage Activity'!C431 &lt;&gt;"", '3.Weekly Hours &amp; Wage Activity'!C431,"")</f>
        <v>0</v>
      </c>
      <c r="D431" s="57" t="str">
        <f>IF('3.Weekly Hours &amp; Wage Activity'!D431 &lt;&gt;"", '3.Weekly Hours &amp; Wage Activity'!D431,"")</f>
        <v/>
      </c>
      <c r="E431" s="56" t="str">
        <f>IF('3.Weekly Hours &amp; Wage Activity'!E431 &lt;&gt;"", '3.Weekly Hours &amp; Wage Activity'!E431,"")</f>
        <v/>
      </c>
      <c r="F431" s="353" t="str">
        <f>IF('3.Weekly Hours &amp; Wage Activity'!F431 &lt;&gt;"", '3.Weekly Hours &amp; Wage Activity'!F431,"")</f>
        <v/>
      </c>
      <c r="G431" s="58" t="str">
        <f>IF('3.Weekly Hours &amp; Wage Activity'!G431 &lt;&gt;"", '3.Weekly Hours &amp; Wage Activity'!G431,"")</f>
        <v/>
      </c>
      <c r="H431" s="58" t="str">
        <f>IF('2.Census &amp; Reference Benchmarks'!H431 = "", "", '2.Census &amp; Reference Benchmarks'!H431)</f>
        <v/>
      </c>
      <c r="I431" s="58" t="str">
        <f>IF('3.Weekly Hours &amp; Wage Activity'!H431 &lt;&gt;"", '3.Weekly Hours &amp; Wage Activity'!H431,"")</f>
        <v/>
      </c>
      <c r="J431" s="374" t="str">
        <f>IF('3.Weekly Hours &amp; Wage Activity'!I431 &lt;&gt;"", '3.Weekly Hours &amp; Wage Activity'!I431,"")</f>
        <v/>
      </c>
      <c r="K431" s="376" t="str">
        <f>IF('7.Safe Harbor Input Data &amp; Calc'!Q433 &lt;&gt; "", '7.Safe Harbor Input Data &amp; Calc'!Q433, "")</f>
        <v>No</v>
      </c>
      <c r="L431" s="59" t="str">
        <f>IF('2.Census &amp; Reference Benchmarks'!T431&lt;&gt; "",'2.Census &amp; Reference Benchmarks'!T431,"")</f>
        <v/>
      </c>
      <c r="M431" s="35">
        <f>IF('2.Census &amp; Reference Benchmarks'!M431 = "", 0,'2.Census &amp; Reference Benchmarks'!M431)</f>
        <v>0</v>
      </c>
      <c r="N431" s="366">
        <f>IF('5. Wage &amp; FTE Reductions'!BC431 = "", 0,'5. Wage &amp; FTE Reductions'!BC431)</f>
        <v>0</v>
      </c>
      <c r="O431" s="35">
        <f>IF('2.Census &amp; Reference Benchmarks'!P431 = "", 0,'2.Census &amp; Reference Benchmarks'!P431)</f>
        <v>0</v>
      </c>
      <c r="P431" s="367">
        <f>IF('5. Wage &amp; FTE Reductions'!BE431 = "", 0, '5. Wage &amp; FTE Reductions'!BE431)</f>
        <v>0</v>
      </c>
      <c r="Q431" s="60">
        <f>IF('2.Census &amp; Reference Benchmarks'!S431 = "", 0, '2.Census &amp; Reference Benchmarks'!S431)</f>
        <v>0</v>
      </c>
      <c r="R431" s="367">
        <f>IF('2.Census &amp; Reference Benchmarks'!Q431="FT",IF(OR(G431 &lt;= DATEVALUE("3/1/2020"), G431 = ""),177.14,( (IF(OR(I431 = "", I431 &gt; DATEVALUE("3/31/2020")), DATEVALUE("3/31/2020"),I431) -G431)/ 31) *177.14),IF('2.Census &amp; Reference Benchmarks'!R431="",0,'2.Census &amp; Reference Benchmarks'!R431))</f>
        <v>0</v>
      </c>
      <c r="S431" s="488" t="str">
        <f>IFERROR(IF(AND( I431 &lt; '1. Summary for SBA'!$J$7,'1. Summary for SBA'!$J$7 &lt;&gt; ""),0,IF(K431 = "Yes", 0,IF(OR(R431= "", R431 + P431+N431 = 0),"",(M431+O431+Q431)/(R431+P431+N431)))),0)</f>
        <v/>
      </c>
      <c r="T431" s="488" t="str">
        <f t="shared" si="42"/>
        <v/>
      </c>
      <c r="U431" s="488" t="str">
        <f>IF(T431 = "", "",SUM('3.Weekly Hours &amp; Wage Activity'!AI431:BF431))</f>
        <v/>
      </c>
      <c r="V431" s="489" t="str">
        <f>IF(U431 = "", "",SUM(IF(COUNTIF('3.Weekly Hours &amp; Wage Activity'!J431:Q431, "&lt;&gt;FT") = 0, COLUMNS('3.Weekly Hours &amp; Wage Activity'!J431:AG431) * 40, '3.Weekly Hours &amp; Wage Activity'!J431:AG431)))</f>
        <v/>
      </c>
      <c r="W431" s="490" t="str">
        <f t="shared" si="43"/>
        <v/>
      </c>
      <c r="X431" s="553" t="str">
        <f t="shared" si="39"/>
        <v/>
      </c>
      <c r="Y431" s="491" t="str">
        <f t="shared" si="40"/>
        <v/>
      </c>
      <c r="Z431" s="490">
        <f t="shared" si="44"/>
        <v>0</v>
      </c>
      <c r="AA431" s="377">
        <f t="shared" si="41"/>
        <v>0</v>
      </c>
    </row>
    <row r="432" spans="2:27" x14ac:dyDescent="0.25">
      <c r="B432" s="56">
        <f>IF('3.Weekly Hours &amp; Wage Activity'!B432 &lt;&gt;"", '3.Weekly Hours &amp; Wage Activity'!B432,"")</f>
        <v>0</v>
      </c>
      <c r="C432" s="56">
        <f>IF('3.Weekly Hours &amp; Wage Activity'!C432 &lt;&gt;"", '3.Weekly Hours &amp; Wage Activity'!C432,"")</f>
        <v>0</v>
      </c>
      <c r="D432" s="57" t="str">
        <f>IF('3.Weekly Hours &amp; Wage Activity'!D432 &lt;&gt;"", '3.Weekly Hours &amp; Wage Activity'!D432,"")</f>
        <v/>
      </c>
      <c r="E432" s="56" t="str">
        <f>IF('3.Weekly Hours &amp; Wage Activity'!E432 &lt;&gt;"", '3.Weekly Hours &amp; Wage Activity'!E432,"")</f>
        <v/>
      </c>
      <c r="F432" s="353" t="str">
        <f>IF('3.Weekly Hours &amp; Wage Activity'!F432 &lt;&gt;"", '3.Weekly Hours &amp; Wage Activity'!F432,"")</f>
        <v/>
      </c>
      <c r="G432" s="58" t="str">
        <f>IF('3.Weekly Hours &amp; Wage Activity'!G432 &lt;&gt;"", '3.Weekly Hours &amp; Wage Activity'!G432,"")</f>
        <v/>
      </c>
      <c r="H432" s="58" t="str">
        <f>IF('2.Census &amp; Reference Benchmarks'!H432 = "", "", '2.Census &amp; Reference Benchmarks'!H432)</f>
        <v/>
      </c>
      <c r="I432" s="58" t="str">
        <f>IF('3.Weekly Hours &amp; Wage Activity'!H432 &lt;&gt;"", '3.Weekly Hours &amp; Wage Activity'!H432,"")</f>
        <v/>
      </c>
      <c r="J432" s="374" t="str">
        <f>IF('3.Weekly Hours &amp; Wage Activity'!I432 &lt;&gt;"", '3.Weekly Hours &amp; Wage Activity'!I432,"")</f>
        <v/>
      </c>
      <c r="K432" s="376" t="str">
        <f>IF('7.Safe Harbor Input Data &amp; Calc'!Q434 &lt;&gt; "", '7.Safe Harbor Input Data &amp; Calc'!Q434, "")</f>
        <v>No</v>
      </c>
      <c r="L432" s="59" t="str">
        <f>IF('2.Census &amp; Reference Benchmarks'!T432&lt;&gt; "",'2.Census &amp; Reference Benchmarks'!T432,"")</f>
        <v/>
      </c>
      <c r="M432" s="35">
        <f>IF('2.Census &amp; Reference Benchmarks'!M432 = "", 0,'2.Census &amp; Reference Benchmarks'!M432)</f>
        <v>0</v>
      </c>
      <c r="N432" s="366">
        <f>IF('5. Wage &amp; FTE Reductions'!BC432 = "", 0,'5. Wage &amp; FTE Reductions'!BC432)</f>
        <v>0</v>
      </c>
      <c r="O432" s="35">
        <f>IF('2.Census &amp; Reference Benchmarks'!P432 = "", 0,'2.Census &amp; Reference Benchmarks'!P432)</f>
        <v>0</v>
      </c>
      <c r="P432" s="367">
        <f>IF('5. Wage &amp; FTE Reductions'!BE432 = "", 0, '5. Wage &amp; FTE Reductions'!BE432)</f>
        <v>0</v>
      </c>
      <c r="Q432" s="60">
        <f>IF('2.Census &amp; Reference Benchmarks'!S432 = "", 0, '2.Census &amp; Reference Benchmarks'!S432)</f>
        <v>0</v>
      </c>
      <c r="R432" s="367">
        <f>IF('2.Census &amp; Reference Benchmarks'!Q432="FT",IF(OR(G432 &lt;= DATEVALUE("3/1/2020"), G432 = ""),177.14,( (IF(OR(I432 = "", I432 &gt; DATEVALUE("3/31/2020")), DATEVALUE("3/31/2020"),I432) -G432)/ 31) *177.14),IF('2.Census &amp; Reference Benchmarks'!R432="",0,'2.Census &amp; Reference Benchmarks'!R432))</f>
        <v>0</v>
      </c>
      <c r="S432" s="488" t="str">
        <f>IFERROR(IF(AND( I432 &lt; '1. Summary for SBA'!$J$7,'1. Summary for SBA'!$J$7 &lt;&gt; ""),0,IF(K432 = "Yes", 0,IF(OR(R432= "", R432 + P432+N432 = 0),"",(M432+O432+Q432)/(R432+P432+N432)))),0)</f>
        <v/>
      </c>
      <c r="T432" s="488" t="str">
        <f t="shared" si="42"/>
        <v/>
      </c>
      <c r="U432" s="488" t="str">
        <f>IF(T432 = "", "",SUM('3.Weekly Hours &amp; Wage Activity'!AI432:BF432))</f>
        <v/>
      </c>
      <c r="V432" s="489" t="str">
        <f>IF(U432 = "", "",SUM(IF(COUNTIF('3.Weekly Hours &amp; Wage Activity'!J432:Q432, "&lt;&gt;FT") = 0, COLUMNS('3.Weekly Hours &amp; Wage Activity'!J432:AG432) * 40, '3.Weekly Hours &amp; Wage Activity'!J432:AG432)))</f>
        <v/>
      </c>
      <c r="W432" s="490" t="str">
        <f t="shared" si="43"/>
        <v/>
      </c>
      <c r="X432" s="553" t="str">
        <f t="shared" si="39"/>
        <v/>
      </c>
      <c r="Y432" s="491" t="str">
        <f t="shared" si="40"/>
        <v/>
      </c>
      <c r="Z432" s="490">
        <f t="shared" si="44"/>
        <v>0</v>
      </c>
      <c r="AA432" s="377">
        <f t="shared" si="41"/>
        <v>0</v>
      </c>
    </row>
    <row r="433" spans="2:27" x14ac:dyDescent="0.25">
      <c r="B433" s="56">
        <f>IF('3.Weekly Hours &amp; Wage Activity'!B433 &lt;&gt;"", '3.Weekly Hours &amp; Wage Activity'!B433,"")</f>
        <v>0</v>
      </c>
      <c r="C433" s="56">
        <f>IF('3.Weekly Hours &amp; Wage Activity'!C433 &lt;&gt;"", '3.Weekly Hours &amp; Wage Activity'!C433,"")</f>
        <v>0</v>
      </c>
      <c r="D433" s="57" t="str">
        <f>IF('3.Weekly Hours &amp; Wage Activity'!D433 &lt;&gt;"", '3.Weekly Hours &amp; Wage Activity'!D433,"")</f>
        <v/>
      </c>
      <c r="E433" s="56" t="str">
        <f>IF('3.Weekly Hours &amp; Wage Activity'!E433 &lt;&gt;"", '3.Weekly Hours &amp; Wage Activity'!E433,"")</f>
        <v/>
      </c>
      <c r="F433" s="353" t="str">
        <f>IF('3.Weekly Hours &amp; Wage Activity'!F433 &lt;&gt;"", '3.Weekly Hours &amp; Wage Activity'!F433,"")</f>
        <v/>
      </c>
      <c r="G433" s="58" t="str">
        <f>IF('3.Weekly Hours &amp; Wage Activity'!G433 &lt;&gt;"", '3.Weekly Hours &amp; Wage Activity'!G433,"")</f>
        <v/>
      </c>
      <c r="H433" s="58" t="str">
        <f>IF('2.Census &amp; Reference Benchmarks'!H433 = "", "", '2.Census &amp; Reference Benchmarks'!H433)</f>
        <v/>
      </c>
      <c r="I433" s="58" t="str">
        <f>IF('3.Weekly Hours &amp; Wage Activity'!H433 &lt;&gt;"", '3.Weekly Hours &amp; Wage Activity'!H433,"")</f>
        <v/>
      </c>
      <c r="J433" s="374" t="str">
        <f>IF('3.Weekly Hours &amp; Wage Activity'!I433 &lt;&gt;"", '3.Weekly Hours &amp; Wage Activity'!I433,"")</f>
        <v/>
      </c>
      <c r="K433" s="376" t="str">
        <f>IF('7.Safe Harbor Input Data &amp; Calc'!Q435 &lt;&gt; "", '7.Safe Harbor Input Data &amp; Calc'!Q435, "")</f>
        <v>No</v>
      </c>
      <c r="L433" s="59" t="str">
        <f>IF('2.Census &amp; Reference Benchmarks'!T433&lt;&gt; "",'2.Census &amp; Reference Benchmarks'!T433,"")</f>
        <v/>
      </c>
      <c r="M433" s="35">
        <f>IF('2.Census &amp; Reference Benchmarks'!M433 = "", 0,'2.Census &amp; Reference Benchmarks'!M433)</f>
        <v>0</v>
      </c>
      <c r="N433" s="366">
        <f>IF('5. Wage &amp; FTE Reductions'!BC433 = "", 0,'5. Wage &amp; FTE Reductions'!BC433)</f>
        <v>0</v>
      </c>
      <c r="O433" s="35">
        <f>IF('2.Census &amp; Reference Benchmarks'!P433 = "", 0,'2.Census &amp; Reference Benchmarks'!P433)</f>
        <v>0</v>
      </c>
      <c r="P433" s="367">
        <f>IF('5. Wage &amp; FTE Reductions'!BE433 = "", 0, '5. Wage &amp; FTE Reductions'!BE433)</f>
        <v>0</v>
      </c>
      <c r="Q433" s="60">
        <f>IF('2.Census &amp; Reference Benchmarks'!S433 = "", 0, '2.Census &amp; Reference Benchmarks'!S433)</f>
        <v>0</v>
      </c>
      <c r="R433" s="367">
        <f>IF('2.Census &amp; Reference Benchmarks'!Q433="FT",IF(OR(G433 &lt;= DATEVALUE("3/1/2020"), G433 = ""),177.14,( (IF(OR(I433 = "", I433 &gt; DATEVALUE("3/31/2020")), DATEVALUE("3/31/2020"),I433) -G433)/ 31) *177.14),IF('2.Census &amp; Reference Benchmarks'!R433="",0,'2.Census &amp; Reference Benchmarks'!R433))</f>
        <v>0</v>
      </c>
      <c r="S433" s="488" t="str">
        <f>IFERROR(IF(AND( I433 &lt; '1. Summary for SBA'!$J$7,'1. Summary for SBA'!$J$7 &lt;&gt; ""),0,IF(K433 = "Yes", 0,IF(OR(R433= "", R433 + P433+N433 = 0),"",(M433+O433+Q433)/(R433+P433+N433)))),0)</f>
        <v/>
      </c>
      <c r="T433" s="488" t="str">
        <f t="shared" si="42"/>
        <v/>
      </c>
      <c r="U433" s="488" t="str">
        <f>IF(T433 = "", "",SUM('3.Weekly Hours &amp; Wage Activity'!AI433:BF433))</f>
        <v/>
      </c>
      <c r="V433" s="489" t="str">
        <f>IF(U433 = "", "",SUM(IF(COUNTIF('3.Weekly Hours &amp; Wage Activity'!J433:Q433, "&lt;&gt;FT") = 0, COLUMNS('3.Weekly Hours &amp; Wage Activity'!J433:AG433) * 40, '3.Weekly Hours &amp; Wage Activity'!J433:AG433)))</f>
        <v/>
      </c>
      <c r="W433" s="490" t="str">
        <f t="shared" si="43"/>
        <v/>
      </c>
      <c r="X433" s="553" t="str">
        <f t="shared" si="39"/>
        <v/>
      </c>
      <c r="Y433" s="491" t="str">
        <f t="shared" si="40"/>
        <v/>
      </c>
      <c r="Z433" s="490">
        <f t="shared" si="44"/>
        <v>0</v>
      </c>
      <c r="AA433" s="377">
        <f t="shared" si="41"/>
        <v>0</v>
      </c>
    </row>
    <row r="434" spans="2:27" x14ac:dyDescent="0.25">
      <c r="B434" s="56">
        <f>IF('3.Weekly Hours &amp; Wage Activity'!B434 &lt;&gt;"", '3.Weekly Hours &amp; Wage Activity'!B434,"")</f>
        <v>0</v>
      </c>
      <c r="C434" s="56">
        <f>IF('3.Weekly Hours &amp; Wage Activity'!C434 &lt;&gt;"", '3.Weekly Hours &amp; Wage Activity'!C434,"")</f>
        <v>0</v>
      </c>
      <c r="D434" s="57" t="str">
        <f>IF('3.Weekly Hours &amp; Wage Activity'!D434 &lt;&gt;"", '3.Weekly Hours &amp; Wage Activity'!D434,"")</f>
        <v/>
      </c>
      <c r="E434" s="56" t="str">
        <f>IF('3.Weekly Hours &amp; Wage Activity'!E434 &lt;&gt;"", '3.Weekly Hours &amp; Wage Activity'!E434,"")</f>
        <v/>
      </c>
      <c r="F434" s="353" t="str">
        <f>IF('3.Weekly Hours &amp; Wage Activity'!F434 &lt;&gt;"", '3.Weekly Hours &amp; Wage Activity'!F434,"")</f>
        <v/>
      </c>
      <c r="G434" s="58" t="str">
        <f>IF('3.Weekly Hours &amp; Wage Activity'!G434 &lt;&gt;"", '3.Weekly Hours &amp; Wage Activity'!G434,"")</f>
        <v/>
      </c>
      <c r="H434" s="58" t="str">
        <f>IF('2.Census &amp; Reference Benchmarks'!H434 = "", "", '2.Census &amp; Reference Benchmarks'!H434)</f>
        <v/>
      </c>
      <c r="I434" s="58" t="str">
        <f>IF('3.Weekly Hours &amp; Wage Activity'!H434 &lt;&gt;"", '3.Weekly Hours &amp; Wage Activity'!H434,"")</f>
        <v/>
      </c>
      <c r="J434" s="374" t="str">
        <f>IF('3.Weekly Hours &amp; Wage Activity'!I434 &lt;&gt;"", '3.Weekly Hours &amp; Wage Activity'!I434,"")</f>
        <v/>
      </c>
      <c r="K434" s="376" t="str">
        <f>IF('7.Safe Harbor Input Data &amp; Calc'!Q436 &lt;&gt; "", '7.Safe Harbor Input Data &amp; Calc'!Q436, "")</f>
        <v>No</v>
      </c>
      <c r="L434" s="59" t="str">
        <f>IF('2.Census &amp; Reference Benchmarks'!T434&lt;&gt; "",'2.Census &amp; Reference Benchmarks'!T434,"")</f>
        <v/>
      </c>
      <c r="M434" s="35">
        <f>IF('2.Census &amp; Reference Benchmarks'!M434 = "", 0,'2.Census &amp; Reference Benchmarks'!M434)</f>
        <v>0</v>
      </c>
      <c r="N434" s="366">
        <f>IF('5. Wage &amp; FTE Reductions'!BC434 = "", 0,'5. Wage &amp; FTE Reductions'!BC434)</f>
        <v>0</v>
      </c>
      <c r="O434" s="35">
        <f>IF('2.Census &amp; Reference Benchmarks'!P434 = "", 0,'2.Census &amp; Reference Benchmarks'!P434)</f>
        <v>0</v>
      </c>
      <c r="P434" s="367">
        <f>IF('5. Wage &amp; FTE Reductions'!BE434 = "", 0, '5. Wage &amp; FTE Reductions'!BE434)</f>
        <v>0</v>
      </c>
      <c r="Q434" s="60">
        <f>IF('2.Census &amp; Reference Benchmarks'!S434 = "", 0, '2.Census &amp; Reference Benchmarks'!S434)</f>
        <v>0</v>
      </c>
      <c r="R434" s="367">
        <f>IF('2.Census &amp; Reference Benchmarks'!Q434="FT",IF(OR(G434 &lt;= DATEVALUE("3/1/2020"), G434 = ""),177.14,( (IF(OR(I434 = "", I434 &gt; DATEVALUE("3/31/2020")), DATEVALUE("3/31/2020"),I434) -G434)/ 31) *177.14),IF('2.Census &amp; Reference Benchmarks'!R434="",0,'2.Census &amp; Reference Benchmarks'!R434))</f>
        <v>0</v>
      </c>
      <c r="S434" s="488" t="str">
        <f>IFERROR(IF(AND( I434 &lt; '1. Summary for SBA'!$J$7,'1. Summary for SBA'!$J$7 &lt;&gt; ""),0,IF(K434 = "Yes", 0,IF(OR(R434= "", R434 + P434+N434 = 0),"",(M434+O434+Q434)/(R434+P434+N434)))),0)</f>
        <v/>
      </c>
      <c r="T434" s="488" t="str">
        <f t="shared" si="42"/>
        <v/>
      </c>
      <c r="U434" s="488" t="str">
        <f>IF(T434 = "", "",SUM('3.Weekly Hours &amp; Wage Activity'!AI434:BF434))</f>
        <v/>
      </c>
      <c r="V434" s="489" t="str">
        <f>IF(U434 = "", "",SUM(IF(COUNTIF('3.Weekly Hours &amp; Wage Activity'!J434:Q434, "&lt;&gt;FT") = 0, COLUMNS('3.Weekly Hours &amp; Wage Activity'!J434:AG434) * 40, '3.Weekly Hours &amp; Wage Activity'!J434:AG434)))</f>
        <v/>
      </c>
      <c r="W434" s="490" t="str">
        <f t="shared" si="43"/>
        <v/>
      </c>
      <c r="X434" s="553" t="str">
        <f t="shared" si="39"/>
        <v/>
      </c>
      <c r="Y434" s="491" t="str">
        <f t="shared" si="40"/>
        <v/>
      </c>
      <c r="Z434" s="490">
        <f t="shared" si="44"/>
        <v>0</v>
      </c>
      <c r="AA434" s="377">
        <f t="shared" si="41"/>
        <v>0</v>
      </c>
    </row>
    <row r="435" spans="2:27" x14ac:dyDescent="0.25">
      <c r="B435" s="56">
        <f>IF('3.Weekly Hours &amp; Wage Activity'!B435 &lt;&gt;"", '3.Weekly Hours &amp; Wage Activity'!B435,"")</f>
        <v>0</v>
      </c>
      <c r="C435" s="56">
        <f>IF('3.Weekly Hours &amp; Wage Activity'!C435 &lt;&gt;"", '3.Weekly Hours &amp; Wage Activity'!C435,"")</f>
        <v>0</v>
      </c>
      <c r="D435" s="57" t="str">
        <f>IF('3.Weekly Hours &amp; Wage Activity'!D435 &lt;&gt;"", '3.Weekly Hours &amp; Wage Activity'!D435,"")</f>
        <v/>
      </c>
      <c r="E435" s="56" t="str">
        <f>IF('3.Weekly Hours &amp; Wage Activity'!E435 &lt;&gt;"", '3.Weekly Hours &amp; Wage Activity'!E435,"")</f>
        <v/>
      </c>
      <c r="F435" s="353" t="str">
        <f>IF('3.Weekly Hours &amp; Wage Activity'!F435 &lt;&gt;"", '3.Weekly Hours &amp; Wage Activity'!F435,"")</f>
        <v/>
      </c>
      <c r="G435" s="58" t="str">
        <f>IF('3.Weekly Hours &amp; Wage Activity'!G435 &lt;&gt;"", '3.Weekly Hours &amp; Wage Activity'!G435,"")</f>
        <v/>
      </c>
      <c r="H435" s="58" t="str">
        <f>IF('2.Census &amp; Reference Benchmarks'!H435 = "", "", '2.Census &amp; Reference Benchmarks'!H435)</f>
        <v/>
      </c>
      <c r="I435" s="58" t="str">
        <f>IF('3.Weekly Hours &amp; Wage Activity'!H435 &lt;&gt;"", '3.Weekly Hours &amp; Wage Activity'!H435,"")</f>
        <v/>
      </c>
      <c r="J435" s="374" t="str">
        <f>IF('3.Weekly Hours &amp; Wage Activity'!I435 &lt;&gt;"", '3.Weekly Hours &amp; Wage Activity'!I435,"")</f>
        <v/>
      </c>
      <c r="K435" s="376" t="str">
        <f>IF('7.Safe Harbor Input Data &amp; Calc'!Q437 &lt;&gt; "", '7.Safe Harbor Input Data &amp; Calc'!Q437, "")</f>
        <v>No</v>
      </c>
      <c r="L435" s="59" t="str">
        <f>IF('2.Census &amp; Reference Benchmarks'!T435&lt;&gt; "",'2.Census &amp; Reference Benchmarks'!T435,"")</f>
        <v/>
      </c>
      <c r="M435" s="35">
        <f>IF('2.Census &amp; Reference Benchmarks'!M435 = "", 0,'2.Census &amp; Reference Benchmarks'!M435)</f>
        <v>0</v>
      </c>
      <c r="N435" s="366">
        <f>IF('5. Wage &amp; FTE Reductions'!BC435 = "", 0,'5. Wage &amp; FTE Reductions'!BC435)</f>
        <v>0</v>
      </c>
      <c r="O435" s="35">
        <f>IF('2.Census &amp; Reference Benchmarks'!P435 = "", 0,'2.Census &amp; Reference Benchmarks'!P435)</f>
        <v>0</v>
      </c>
      <c r="P435" s="367">
        <f>IF('5. Wage &amp; FTE Reductions'!BE435 = "", 0, '5. Wage &amp; FTE Reductions'!BE435)</f>
        <v>0</v>
      </c>
      <c r="Q435" s="60">
        <f>IF('2.Census &amp; Reference Benchmarks'!S435 = "", 0, '2.Census &amp; Reference Benchmarks'!S435)</f>
        <v>0</v>
      </c>
      <c r="R435" s="367">
        <f>IF('2.Census &amp; Reference Benchmarks'!Q435="FT",IF(OR(G435 &lt;= DATEVALUE("3/1/2020"), G435 = ""),177.14,( (IF(OR(I435 = "", I435 &gt; DATEVALUE("3/31/2020")), DATEVALUE("3/31/2020"),I435) -G435)/ 31) *177.14),IF('2.Census &amp; Reference Benchmarks'!R435="",0,'2.Census &amp; Reference Benchmarks'!R435))</f>
        <v>0</v>
      </c>
      <c r="S435" s="488" t="str">
        <f>IFERROR(IF(AND( I435 &lt; '1. Summary for SBA'!$J$7,'1. Summary for SBA'!$J$7 &lt;&gt; ""),0,IF(K435 = "Yes", 0,IF(OR(R435= "", R435 + P435+N435 = 0),"",(M435+O435+Q435)/(R435+P435+N435)))),0)</f>
        <v/>
      </c>
      <c r="T435" s="488" t="str">
        <f t="shared" si="42"/>
        <v/>
      </c>
      <c r="U435" s="488" t="str">
        <f>IF(T435 = "", "",SUM('3.Weekly Hours &amp; Wage Activity'!AI435:BF435))</f>
        <v/>
      </c>
      <c r="V435" s="489" t="str">
        <f>IF(U435 = "", "",SUM(IF(COUNTIF('3.Weekly Hours &amp; Wage Activity'!J435:Q435, "&lt;&gt;FT") = 0, COLUMNS('3.Weekly Hours &amp; Wage Activity'!J435:AG435) * 40, '3.Weekly Hours &amp; Wage Activity'!J435:AG435)))</f>
        <v/>
      </c>
      <c r="W435" s="490" t="str">
        <f t="shared" si="43"/>
        <v/>
      </c>
      <c r="X435" s="553" t="str">
        <f t="shared" si="39"/>
        <v/>
      </c>
      <c r="Y435" s="491" t="str">
        <f t="shared" si="40"/>
        <v/>
      </c>
      <c r="Z435" s="490">
        <f t="shared" si="44"/>
        <v>0</v>
      </c>
      <c r="AA435" s="377">
        <f t="shared" si="41"/>
        <v>0</v>
      </c>
    </row>
    <row r="436" spans="2:27" x14ac:dyDescent="0.25">
      <c r="B436" s="56">
        <f>IF('3.Weekly Hours &amp; Wage Activity'!B436 &lt;&gt;"", '3.Weekly Hours &amp; Wage Activity'!B436,"")</f>
        <v>0</v>
      </c>
      <c r="C436" s="56">
        <f>IF('3.Weekly Hours &amp; Wage Activity'!C436 &lt;&gt;"", '3.Weekly Hours &amp; Wage Activity'!C436,"")</f>
        <v>0</v>
      </c>
      <c r="D436" s="57" t="str">
        <f>IF('3.Weekly Hours &amp; Wage Activity'!D436 &lt;&gt;"", '3.Weekly Hours &amp; Wage Activity'!D436,"")</f>
        <v/>
      </c>
      <c r="E436" s="56" t="str">
        <f>IF('3.Weekly Hours &amp; Wage Activity'!E436 &lt;&gt;"", '3.Weekly Hours &amp; Wage Activity'!E436,"")</f>
        <v/>
      </c>
      <c r="F436" s="353" t="str">
        <f>IF('3.Weekly Hours &amp; Wage Activity'!F436 &lt;&gt;"", '3.Weekly Hours &amp; Wage Activity'!F436,"")</f>
        <v/>
      </c>
      <c r="G436" s="58" t="str">
        <f>IF('3.Weekly Hours &amp; Wage Activity'!G436 &lt;&gt;"", '3.Weekly Hours &amp; Wage Activity'!G436,"")</f>
        <v/>
      </c>
      <c r="H436" s="58" t="str">
        <f>IF('2.Census &amp; Reference Benchmarks'!H436 = "", "", '2.Census &amp; Reference Benchmarks'!H436)</f>
        <v/>
      </c>
      <c r="I436" s="58" t="str">
        <f>IF('3.Weekly Hours &amp; Wage Activity'!H436 &lt;&gt;"", '3.Weekly Hours &amp; Wage Activity'!H436,"")</f>
        <v/>
      </c>
      <c r="J436" s="374" t="str">
        <f>IF('3.Weekly Hours &amp; Wage Activity'!I436 &lt;&gt;"", '3.Weekly Hours &amp; Wage Activity'!I436,"")</f>
        <v/>
      </c>
      <c r="K436" s="376" t="str">
        <f>IF('7.Safe Harbor Input Data &amp; Calc'!Q438 &lt;&gt; "", '7.Safe Harbor Input Data &amp; Calc'!Q438, "")</f>
        <v>No</v>
      </c>
      <c r="L436" s="59" t="str">
        <f>IF('2.Census &amp; Reference Benchmarks'!T436&lt;&gt; "",'2.Census &amp; Reference Benchmarks'!T436,"")</f>
        <v/>
      </c>
      <c r="M436" s="35">
        <f>IF('2.Census &amp; Reference Benchmarks'!M436 = "", 0,'2.Census &amp; Reference Benchmarks'!M436)</f>
        <v>0</v>
      </c>
      <c r="N436" s="366">
        <f>IF('5. Wage &amp; FTE Reductions'!BC436 = "", 0,'5. Wage &amp; FTE Reductions'!BC436)</f>
        <v>0</v>
      </c>
      <c r="O436" s="35">
        <f>IF('2.Census &amp; Reference Benchmarks'!P436 = "", 0,'2.Census &amp; Reference Benchmarks'!P436)</f>
        <v>0</v>
      </c>
      <c r="P436" s="367">
        <f>IF('5. Wage &amp; FTE Reductions'!BE436 = "", 0, '5. Wage &amp; FTE Reductions'!BE436)</f>
        <v>0</v>
      </c>
      <c r="Q436" s="60">
        <f>IF('2.Census &amp; Reference Benchmarks'!S436 = "", 0, '2.Census &amp; Reference Benchmarks'!S436)</f>
        <v>0</v>
      </c>
      <c r="R436" s="367">
        <f>IF('2.Census &amp; Reference Benchmarks'!Q436="FT",IF(OR(G436 &lt;= DATEVALUE("3/1/2020"), G436 = ""),177.14,( (IF(OR(I436 = "", I436 &gt; DATEVALUE("3/31/2020")), DATEVALUE("3/31/2020"),I436) -G436)/ 31) *177.14),IF('2.Census &amp; Reference Benchmarks'!R436="",0,'2.Census &amp; Reference Benchmarks'!R436))</f>
        <v>0</v>
      </c>
      <c r="S436" s="488" t="str">
        <f>IFERROR(IF(AND( I436 &lt; '1. Summary for SBA'!$J$7,'1. Summary for SBA'!$J$7 &lt;&gt; ""),0,IF(K436 = "Yes", 0,IF(OR(R436= "", R436 + P436+N436 = 0),"",(M436+O436+Q436)/(R436+P436+N436)))),0)</f>
        <v/>
      </c>
      <c r="T436" s="488" t="str">
        <f t="shared" si="42"/>
        <v/>
      </c>
      <c r="U436" s="488" t="str">
        <f>IF(T436 = "", "",SUM('3.Weekly Hours &amp; Wage Activity'!AI436:BF436))</f>
        <v/>
      </c>
      <c r="V436" s="489" t="str">
        <f>IF(U436 = "", "",SUM(IF(COUNTIF('3.Weekly Hours &amp; Wage Activity'!J436:Q436, "&lt;&gt;FT") = 0, COLUMNS('3.Weekly Hours &amp; Wage Activity'!J436:AG436) * 40, '3.Weekly Hours &amp; Wage Activity'!J436:AG436)))</f>
        <v/>
      </c>
      <c r="W436" s="490" t="str">
        <f t="shared" si="43"/>
        <v/>
      </c>
      <c r="X436" s="553" t="str">
        <f t="shared" si="39"/>
        <v/>
      </c>
      <c r="Y436" s="491" t="str">
        <f t="shared" si="40"/>
        <v/>
      </c>
      <c r="Z436" s="490">
        <f t="shared" si="44"/>
        <v>0</v>
      </c>
      <c r="AA436" s="377">
        <f t="shared" si="41"/>
        <v>0</v>
      </c>
    </row>
    <row r="437" spans="2:27" x14ac:dyDescent="0.25">
      <c r="B437" s="56">
        <f>IF('3.Weekly Hours &amp; Wage Activity'!B437 &lt;&gt;"", '3.Weekly Hours &amp; Wage Activity'!B437,"")</f>
        <v>0</v>
      </c>
      <c r="C437" s="56">
        <f>IF('3.Weekly Hours &amp; Wage Activity'!C437 &lt;&gt;"", '3.Weekly Hours &amp; Wage Activity'!C437,"")</f>
        <v>0</v>
      </c>
      <c r="D437" s="57" t="str">
        <f>IF('3.Weekly Hours &amp; Wage Activity'!D437 &lt;&gt;"", '3.Weekly Hours &amp; Wage Activity'!D437,"")</f>
        <v/>
      </c>
      <c r="E437" s="56" t="str">
        <f>IF('3.Weekly Hours &amp; Wage Activity'!E437 &lt;&gt;"", '3.Weekly Hours &amp; Wage Activity'!E437,"")</f>
        <v/>
      </c>
      <c r="F437" s="353" t="str">
        <f>IF('3.Weekly Hours &amp; Wage Activity'!F437 &lt;&gt;"", '3.Weekly Hours &amp; Wage Activity'!F437,"")</f>
        <v/>
      </c>
      <c r="G437" s="58" t="str">
        <f>IF('3.Weekly Hours &amp; Wage Activity'!G437 &lt;&gt;"", '3.Weekly Hours &amp; Wage Activity'!G437,"")</f>
        <v/>
      </c>
      <c r="H437" s="58" t="str">
        <f>IF('2.Census &amp; Reference Benchmarks'!H437 = "", "", '2.Census &amp; Reference Benchmarks'!H437)</f>
        <v/>
      </c>
      <c r="I437" s="58" t="str">
        <f>IF('3.Weekly Hours &amp; Wage Activity'!H437 &lt;&gt;"", '3.Weekly Hours &amp; Wage Activity'!H437,"")</f>
        <v/>
      </c>
      <c r="J437" s="374" t="str">
        <f>IF('3.Weekly Hours &amp; Wage Activity'!I437 &lt;&gt;"", '3.Weekly Hours &amp; Wage Activity'!I437,"")</f>
        <v/>
      </c>
      <c r="K437" s="376" t="str">
        <f>IF('7.Safe Harbor Input Data &amp; Calc'!Q439 &lt;&gt; "", '7.Safe Harbor Input Data &amp; Calc'!Q439, "")</f>
        <v>No</v>
      </c>
      <c r="L437" s="59" t="str">
        <f>IF('2.Census &amp; Reference Benchmarks'!T437&lt;&gt; "",'2.Census &amp; Reference Benchmarks'!T437,"")</f>
        <v/>
      </c>
      <c r="M437" s="35">
        <f>IF('2.Census &amp; Reference Benchmarks'!M437 = "", 0,'2.Census &amp; Reference Benchmarks'!M437)</f>
        <v>0</v>
      </c>
      <c r="N437" s="366">
        <f>IF('5. Wage &amp; FTE Reductions'!BC437 = "", 0,'5. Wage &amp; FTE Reductions'!BC437)</f>
        <v>0</v>
      </c>
      <c r="O437" s="35">
        <f>IF('2.Census &amp; Reference Benchmarks'!P437 = "", 0,'2.Census &amp; Reference Benchmarks'!P437)</f>
        <v>0</v>
      </c>
      <c r="P437" s="367">
        <f>IF('5. Wage &amp; FTE Reductions'!BE437 = "", 0, '5. Wage &amp; FTE Reductions'!BE437)</f>
        <v>0</v>
      </c>
      <c r="Q437" s="60">
        <f>IF('2.Census &amp; Reference Benchmarks'!S437 = "", 0, '2.Census &amp; Reference Benchmarks'!S437)</f>
        <v>0</v>
      </c>
      <c r="R437" s="367">
        <f>IF('2.Census &amp; Reference Benchmarks'!Q437="FT",IF(OR(G437 &lt;= DATEVALUE("3/1/2020"), G437 = ""),177.14,( (IF(OR(I437 = "", I437 &gt; DATEVALUE("3/31/2020")), DATEVALUE("3/31/2020"),I437) -G437)/ 31) *177.14),IF('2.Census &amp; Reference Benchmarks'!R437="",0,'2.Census &amp; Reference Benchmarks'!R437))</f>
        <v>0</v>
      </c>
      <c r="S437" s="488" t="str">
        <f>IFERROR(IF(AND( I437 &lt; '1. Summary for SBA'!$J$7,'1. Summary for SBA'!$J$7 &lt;&gt; ""),0,IF(K437 = "Yes", 0,IF(OR(R437= "", R437 + P437+N437 = 0),"",(M437+O437+Q437)/(R437+P437+N437)))),0)</f>
        <v/>
      </c>
      <c r="T437" s="488" t="str">
        <f t="shared" si="42"/>
        <v/>
      </c>
      <c r="U437" s="488" t="str">
        <f>IF(T437 = "", "",SUM('3.Weekly Hours &amp; Wage Activity'!AI437:BF437))</f>
        <v/>
      </c>
      <c r="V437" s="489" t="str">
        <f>IF(U437 = "", "",SUM(IF(COUNTIF('3.Weekly Hours &amp; Wage Activity'!J437:Q437, "&lt;&gt;FT") = 0, COLUMNS('3.Weekly Hours &amp; Wage Activity'!J437:AG437) * 40, '3.Weekly Hours &amp; Wage Activity'!J437:AG437)))</f>
        <v/>
      </c>
      <c r="W437" s="490" t="str">
        <f t="shared" si="43"/>
        <v/>
      </c>
      <c r="X437" s="553" t="str">
        <f t="shared" si="39"/>
        <v/>
      </c>
      <c r="Y437" s="491" t="str">
        <f t="shared" si="40"/>
        <v/>
      </c>
      <c r="Z437" s="490">
        <f t="shared" si="44"/>
        <v>0</v>
      </c>
      <c r="AA437" s="377">
        <f t="shared" si="41"/>
        <v>0</v>
      </c>
    </row>
    <row r="438" spans="2:27" x14ac:dyDescent="0.25">
      <c r="B438" s="56">
        <f>IF('3.Weekly Hours &amp; Wage Activity'!B438 &lt;&gt;"", '3.Weekly Hours &amp; Wage Activity'!B438,"")</f>
        <v>0</v>
      </c>
      <c r="C438" s="56">
        <f>IF('3.Weekly Hours &amp; Wage Activity'!C438 &lt;&gt;"", '3.Weekly Hours &amp; Wage Activity'!C438,"")</f>
        <v>0</v>
      </c>
      <c r="D438" s="57" t="str">
        <f>IF('3.Weekly Hours &amp; Wage Activity'!D438 &lt;&gt;"", '3.Weekly Hours &amp; Wage Activity'!D438,"")</f>
        <v/>
      </c>
      <c r="E438" s="56" t="str">
        <f>IF('3.Weekly Hours &amp; Wage Activity'!E438 &lt;&gt;"", '3.Weekly Hours &amp; Wage Activity'!E438,"")</f>
        <v/>
      </c>
      <c r="F438" s="353" t="str">
        <f>IF('3.Weekly Hours &amp; Wage Activity'!F438 &lt;&gt;"", '3.Weekly Hours &amp; Wage Activity'!F438,"")</f>
        <v/>
      </c>
      <c r="G438" s="58" t="str">
        <f>IF('3.Weekly Hours &amp; Wage Activity'!G438 &lt;&gt;"", '3.Weekly Hours &amp; Wage Activity'!G438,"")</f>
        <v/>
      </c>
      <c r="H438" s="58" t="str">
        <f>IF('2.Census &amp; Reference Benchmarks'!H438 = "", "", '2.Census &amp; Reference Benchmarks'!H438)</f>
        <v/>
      </c>
      <c r="I438" s="58" t="str">
        <f>IF('3.Weekly Hours &amp; Wage Activity'!H438 &lt;&gt;"", '3.Weekly Hours &amp; Wage Activity'!H438,"")</f>
        <v/>
      </c>
      <c r="J438" s="374" t="str">
        <f>IF('3.Weekly Hours &amp; Wage Activity'!I438 &lt;&gt;"", '3.Weekly Hours &amp; Wage Activity'!I438,"")</f>
        <v/>
      </c>
      <c r="K438" s="376" t="str">
        <f>IF('7.Safe Harbor Input Data &amp; Calc'!Q440 &lt;&gt; "", '7.Safe Harbor Input Data &amp; Calc'!Q440, "")</f>
        <v>No</v>
      </c>
      <c r="L438" s="59" t="str">
        <f>IF('2.Census &amp; Reference Benchmarks'!T438&lt;&gt; "",'2.Census &amp; Reference Benchmarks'!T438,"")</f>
        <v/>
      </c>
      <c r="M438" s="35">
        <f>IF('2.Census &amp; Reference Benchmarks'!M438 = "", 0,'2.Census &amp; Reference Benchmarks'!M438)</f>
        <v>0</v>
      </c>
      <c r="N438" s="366">
        <f>IF('5. Wage &amp; FTE Reductions'!BC438 = "", 0,'5. Wage &amp; FTE Reductions'!BC438)</f>
        <v>0</v>
      </c>
      <c r="O438" s="35">
        <f>IF('2.Census &amp; Reference Benchmarks'!P438 = "", 0,'2.Census &amp; Reference Benchmarks'!P438)</f>
        <v>0</v>
      </c>
      <c r="P438" s="367">
        <f>IF('5. Wage &amp; FTE Reductions'!BE438 = "", 0, '5. Wage &amp; FTE Reductions'!BE438)</f>
        <v>0</v>
      </c>
      <c r="Q438" s="60">
        <f>IF('2.Census &amp; Reference Benchmarks'!S438 = "", 0, '2.Census &amp; Reference Benchmarks'!S438)</f>
        <v>0</v>
      </c>
      <c r="R438" s="367">
        <f>IF('2.Census &amp; Reference Benchmarks'!Q438="FT",IF(OR(G438 &lt;= DATEVALUE("3/1/2020"), G438 = ""),177.14,( (IF(OR(I438 = "", I438 &gt; DATEVALUE("3/31/2020")), DATEVALUE("3/31/2020"),I438) -G438)/ 31) *177.14),IF('2.Census &amp; Reference Benchmarks'!R438="",0,'2.Census &amp; Reference Benchmarks'!R438))</f>
        <v>0</v>
      </c>
      <c r="S438" s="488" t="str">
        <f>IFERROR(IF(AND( I438 &lt; '1. Summary for SBA'!$J$7,'1. Summary for SBA'!$J$7 &lt;&gt; ""),0,IF(K438 = "Yes", 0,IF(OR(R438= "", R438 + P438+N438 = 0),"",(M438+O438+Q438)/(R438+P438+N438)))),0)</f>
        <v/>
      </c>
      <c r="T438" s="488" t="str">
        <f t="shared" si="42"/>
        <v/>
      </c>
      <c r="U438" s="488" t="str">
        <f>IF(T438 = "", "",SUM('3.Weekly Hours &amp; Wage Activity'!AI438:BF438))</f>
        <v/>
      </c>
      <c r="V438" s="489" t="str">
        <f>IF(U438 = "", "",SUM(IF(COUNTIF('3.Weekly Hours &amp; Wage Activity'!J438:Q438, "&lt;&gt;FT") = 0, COLUMNS('3.Weekly Hours &amp; Wage Activity'!J438:AG438) * 40, '3.Weekly Hours &amp; Wage Activity'!J438:AG438)))</f>
        <v/>
      </c>
      <c r="W438" s="490" t="str">
        <f t="shared" si="43"/>
        <v/>
      </c>
      <c r="X438" s="553" t="str">
        <f t="shared" si="39"/>
        <v/>
      </c>
      <c r="Y438" s="491" t="str">
        <f t="shared" si="40"/>
        <v/>
      </c>
      <c r="Z438" s="490">
        <f t="shared" si="44"/>
        <v>0</v>
      </c>
      <c r="AA438" s="377">
        <f t="shared" si="41"/>
        <v>0</v>
      </c>
    </row>
    <row r="439" spans="2:27" x14ac:dyDescent="0.25">
      <c r="B439" s="56">
        <f>IF('3.Weekly Hours &amp; Wage Activity'!B439 &lt;&gt;"", '3.Weekly Hours &amp; Wage Activity'!B439,"")</f>
        <v>0</v>
      </c>
      <c r="C439" s="56">
        <f>IF('3.Weekly Hours &amp; Wage Activity'!C439 &lt;&gt;"", '3.Weekly Hours &amp; Wage Activity'!C439,"")</f>
        <v>0</v>
      </c>
      <c r="D439" s="57" t="str">
        <f>IF('3.Weekly Hours &amp; Wage Activity'!D439 &lt;&gt;"", '3.Weekly Hours &amp; Wage Activity'!D439,"")</f>
        <v/>
      </c>
      <c r="E439" s="56" t="str">
        <f>IF('3.Weekly Hours &amp; Wage Activity'!E439 &lt;&gt;"", '3.Weekly Hours &amp; Wage Activity'!E439,"")</f>
        <v/>
      </c>
      <c r="F439" s="353" t="str">
        <f>IF('3.Weekly Hours &amp; Wage Activity'!F439 &lt;&gt;"", '3.Weekly Hours &amp; Wage Activity'!F439,"")</f>
        <v/>
      </c>
      <c r="G439" s="58" t="str">
        <f>IF('3.Weekly Hours &amp; Wage Activity'!G439 &lt;&gt;"", '3.Weekly Hours &amp; Wage Activity'!G439,"")</f>
        <v/>
      </c>
      <c r="H439" s="58" t="str">
        <f>IF('2.Census &amp; Reference Benchmarks'!H439 = "", "", '2.Census &amp; Reference Benchmarks'!H439)</f>
        <v/>
      </c>
      <c r="I439" s="58" t="str">
        <f>IF('3.Weekly Hours &amp; Wage Activity'!H439 &lt;&gt;"", '3.Weekly Hours &amp; Wage Activity'!H439,"")</f>
        <v/>
      </c>
      <c r="J439" s="374" t="str">
        <f>IF('3.Weekly Hours &amp; Wage Activity'!I439 &lt;&gt;"", '3.Weekly Hours &amp; Wage Activity'!I439,"")</f>
        <v/>
      </c>
      <c r="K439" s="376" t="str">
        <f>IF('7.Safe Harbor Input Data &amp; Calc'!Q441 &lt;&gt; "", '7.Safe Harbor Input Data &amp; Calc'!Q441, "")</f>
        <v>No</v>
      </c>
      <c r="L439" s="59" t="str">
        <f>IF('2.Census &amp; Reference Benchmarks'!T439&lt;&gt; "",'2.Census &amp; Reference Benchmarks'!T439,"")</f>
        <v/>
      </c>
      <c r="M439" s="35">
        <f>IF('2.Census &amp; Reference Benchmarks'!M439 = "", 0,'2.Census &amp; Reference Benchmarks'!M439)</f>
        <v>0</v>
      </c>
      <c r="N439" s="366">
        <f>IF('5. Wage &amp; FTE Reductions'!BC439 = "", 0,'5. Wage &amp; FTE Reductions'!BC439)</f>
        <v>0</v>
      </c>
      <c r="O439" s="35">
        <f>IF('2.Census &amp; Reference Benchmarks'!P439 = "", 0,'2.Census &amp; Reference Benchmarks'!P439)</f>
        <v>0</v>
      </c>
      <c r="P439" s="367">
        <f>IF('5. Wage &amp; FTE Reductions'!BE439 = "", 0, '5. Wage &amp; FTE Reductions'!BE439)</f>
        <v>0</v>
      </c>
      <c r="Q439" s="60">
        <f>IF('2.Census &amp; Reference Benchmarks'!S439 = "", 0, '2.Census &amp; Reference Benchmarks'!S439)</f>
        <v>0</v>
      </c>
      <c r="R439" s="367">
        <f>IF('2.Census &amp; Reference Benchmarks'!Q439="FT",IF(OR(G439 &lt;= DATEVALUE("3/1/2020"), G439 = ""),177.14,( (IF(OR(I439 = "", I439 &gt; DATEVALUE("3/31/2020")), DATEVALUE("3/31/2020"),I439) -G439)/ 31) *177.14),IF('2.Census &amp; Reference Benchmarks'!R439="",0,'2.Census &amp; Reference Benchmarks'!R439))</f>
        <v>0</v>
      </c>
      <c r="S439" s="488" t="str">
        <f>IFERROR(IF(AND( I439 &lt; '1. Summary for SBA'!$J$7,'1. Summary for SBA'!$J$7 &lt;&gt; ""),0,IF(K439 = "Yes", 0,IF(OR(R439= "", R439 + P439+N439 = 0),"",(M439+O439+Q439)/(R439+P439+N439)))),0)</f>
        <v/>
      </c>
      <c r="T439" s="488" t="str">
        <f t="shared" si="42"/>
        <v/>
      </c>
      <c r="U439" s="488" t="str">
        <f>IF(T439 = "", "",SUM('3.Weekly Hours &amp; Wage Activity'!AI439:BF439))</f>
        <v/>
      </c>
      <c r="V439" s="489" t="str">
        <f>IF(U439 = "", "",SUM(IF(COUNTIF('3.Weekly Hours &amp; Wage Activity'!J439:Q439, "&lt;&gt;FT") = 0, COLUMNS('3.Weekly Hours &amp; Wage Activity'!J439:AG439) * 40, '3.Weekly Hours &amp; Wage Activity'!J439:AG439)))</f>
        <v/>
      </c>
      <c r="W439" s="490" t="str">
        <f t="shared" si="43"/>
        <v/>
      </c>
      <c r="X439" s="553" t="str">
        <f t="shared" si="39"/>
        <v/>
      </c>
      <c r="Y439" s="491" t="str">
        <f t="shared" si="40"/>
        <v/>
      </c>
      <c r="Z439" s="490">
        <f t="shared" si="44"/>
        <v>0</v>
      </c>
      <c r="AA439" s="377">
        <f t="shared" si="41"/>
        <v>0</v>
      </c>
    </row>
    <row r="440" spans="2:27" x14ac:dyDescent="0.25">
      <c r="B440" s="56">
        <f>IF('3.Weekly Hours &amp; Wage Activity'!B440 &lt;&gt;"", '3.Weekly Hours &amp; Wage Activity'!B440,"")</f>
        <v>0</v>
      </c>
      <c r="C440" s="56">
        <f>IF('3.Weekly Hours &amp; Wage Activity'!C440 &lt;&gt;"", '3.Weekly Hours &amp; Wage Activity'!C440,"")</f>
        <v>0</v>
      </c>
      <c r="D440" s="57" t="str">
        <f>IF('3.Weekly Hours &amp; Wage Activity'!D440 &lt;&gt;"", '3.Weekly Hours &amp; Wage Activity'!D440,"")</f>
        <v/>
      </c>
      <c r="E440" s="56" t="str">
        <f>IF('3.Weekly Hours &amp; Wage Activity'!E440 &lt;&gt;"", '3.Weekly Hours &amp; Wage Activity'!E440,"")</f>
        <v/>
      </c>
      <c r="F440" s="353" t="str">
        <f>IF('3.Weekly Hours &amp; Wage Activity'!F440 &lt;&gt;"", '3.Weekly Hours &amp; Wage Activity'!F440,"")</f>
        <v/>
      </c>
      <c r="G440" s="58" t="str">
        <f>IF('3.Weekly Hours &amp; Wage Activity'!G440 &lt;&gt;"", '3.Weekly Hours &amp; Wage Activity'!G440,"")</f>
        <v/>
      </c>
      <c r="H440" s="58" t="str">
        <f>IF('2.Census &amp; Reference Benchmarks'!H440 = "", "", '2.Census &amp; Reference Benchmarks'!H440)</f>
        <v/>
      </c>
      <c r="I440" s="58" t="str">
        <f>IF('3.Weekly Hours &amp; Wage Activity'!H440 &lt;&gt;"", '3.Weekly Hours &amp; Wage Activity'!H440,"")</f>
        <v/>
      </c>
      <c r="J440" s="374" t="str">
        <f>IF('3.Weekly Hours &amp; Wage Activity'!I440 &lt;&gt;"", '3.Weekly Hours &amp; Wage Activity'!I440,"")</f>
        <v/>
      </c>
      <c r="K440" s="376" t="str">
        <f>IF('7.Safe Harbor Input Data &amp; Calc'!Q442 &lt;&gt; "", '7.Safe Harbor Input Data &amp; Calc'!Q442, "")</f>
        <v>No</v>
      </c>
      <c r="L440" s="59" t="str">
        <f>IF('2.Census &amp; Reference Benchmarks'!T440&lt;&gt; "",'2.Census &amp; Reference Benchmarks'!T440,"")</f>
        <v/>
      </c>
      <c r="M440" s="35">
        <f>IF('2.Census &amp; Reference Benchmarks'!M440 = "", 0,'2.Census &amp; Reference Benchmarks'!M440)</f>
        <v>0</v>
      </c>
      <c r="N440" s="366">
        <f>IF('5. Wage &amp; FTE Reductions'!BC440 = "", 0,'5. Wage &amp; FTE Reductions'!BC440)</f>
        <v>0</v>
      </c>
      <c r="O440" s="35">
        <f>IF('2.Census &amp; Reference Benchmarks'!P440 = "", 0,'2.Census &amp; Reference Benchmarks'!P440)</f>
        <v>0</v>
      </c>
      <c r="P440" s="367">
        <f>IF('5. Wage &amp; FTE Reductions'!BE440 = "", 0, '5. Wage &amp; FTE Reductions'!BE440)</f>
        <v>0</v>
      </c>
      <c r="Q440" s="60">
        <f>IF('2.Census &amp; Reference Benchmarks'!S440 = "", 0, '2.Census &amp; Reference Benchmarks'!S440)</f>
        <v>0</v>
      </c>
      <c r="R440" s="367">
        <f>IF('2.Census &amp; Reference Benchmarks'!Q440="FT",IF(OR(G440 &lt;= DATEVALUE("3/1/2020"), G440 = ""),177.14,( (IF(OR(I440 = "", I440 &gt; DATEVALUE("3/31/2020")), DATEVALUE("3/31/2020"),I440) -G440)/ 31) *177.14),IF('2.Census &amp; Reference Benchmarks'!R440="",0,'2.Census &amp; Reference Benchmarks'!R440))</f>
        <v>0</v>
      </c>
      <c r="S440" s="488" t="str">
        <f>IFERROR(IF(AND( I440 &lt; '1. Summary for SBA'!$J$7,'1. Summary for SBA'!$J$7 &lt;&gt; ""),0,IF(K440 = "Yes", 0,IF(OR(R440= "", R440 + P440+N440 = 0),"",(M440+O440+Q440)/(R440+P440+N440)))),0)</f>
        <v/>
      </c>
      <c r="T440" s="488" t="str">
        <f t="shared" si="42"/>
        <v/>
      </c>
      <c r="U440" s="488" t="str">
        <f>IF(T440 = "", "",SUM('3.Weekly Hours &amp; Wage Activity'!AI440:BF440))</f>
        <v/>
      </c>
      <c r="V440" s="489" t="str">
        <f>IF(U440 = "", "",SUM(IF(COUNTIF('3.Weekly Hours &amp; Wage Activity'!J440:Q440, "&lt;&gt;FT") = 0, COLUMNS('3.Weekly Hours &amp; Wage Activity'!J440:AG440) * 40, '3.Weekly Hours &amp; Wage Activity'!J440:AG440)))</f>
        <v/>
      </c>
      <c r="W440" s="490" t="str">
        <f t="shared" si="43"/>
        <v/>
      </c>
      <c r="X440" s="553" t="str">
        <f t="shared" si="39"/>
        <v/>
      </c>
      <c r="Y440" s="491" t="str">
        <f t="shared" si="40"/>
        <v/>
      </c>
      <c r="Z440" s="490">
        <f t="shared" si="44"/>
        <v>0</v>
      </c>
      <c r="AA440" s="377">
        <f t="shared" si="41"/>
        <v>0</v>
      </c>
    </row>
    <row r="441" spans="2:27" x14ac:dyDescent="0.25">
      <c r="B441" s="56">
        <f>IF('3.Weekly Hours &amp; Wage Activity'!B441 &lt;&gt;"", '3.Weekly Hours &amp; Wage Activity'!B441,"")</f>
        <v>0</v>
      </c>
      <c r="C441" s="56">
        <f>IF('3.Weekly Hours &amp; Wage Activity'!C441 &lt;&gt;"", '3.Weekly Hours &amp; Wage Activity'!C441,"")</f>
        <v>0</v>
      </c>
      <c r="D441" s="57" t="str">
        <f>IF('3.Weekly Hours &amp; Wage Activity'!D441 &lt;&gt;"", '3.Weekly Hours &amp; Wage Activity'!D441,"")</f>
        <v/>
      </c>
      <c r="E441" s="56" t="str">
        <f>IF('3.Weekly Hours &amp; Wage Activity'!E441 &lt;&gt;"", '3.Weekly Hours &amp; Wage Activity'!E441,"")</f>
        <v/>
      </c>
      <c r="F441" s="353" t="str">
        <f>IF('3.Weekly Hours &amp; Wage Activity'!F441 &lt;&gt;"", '3.Weekly Hours &amp; Wage Activity'!F441,"")</f>
        <v/>
      </c>
      <c r="G441" s="58" t="str">
        <f>IF('3.Weekly Hours &amp; Wage Activity'!G441 &lt;&gt;"", '3.Weekly Hours &amp; Wage Activity'!G441,"")</f>
        <v/>
      </c>
      <c r="H441" s="58" t="str">
        <f>IF('2.Census &amp; Reference Benchmarks'!H441 = "", "", '2.Census &amp; Reference Benchmarks'!H441)</f>
        <v/>
      </c>
      <c r="I441" s="58" t="str">
        <f>IF('3.Weekly Hours &amp; Wage Activity'!H441 &lt;&gt;"", '3.Weekly Hours &amp; Wage Activity'!H441,"")</f>
        <v/>
      </c>
      <c r="J441" s="374" t="str">
        <f>IF('3.Weekly Hours &amp; Wage Activity'!I441 &lt;&gt;"", '3.Weekly Hours &amp; Wage Activity'!I441,"")</f>
        <v/>
      </c>
      <c r="K441" s="376" t="str">
        <f>IF('7.Safe Harbor Input Data &amp; Calc'!Q443 &lt;&gt; "", '7.Safe Harbor Input Data &amp; Calc'!Q443, "")</f>
        <v>No</v>
      </c>
      <c r="L441" s="59" t="str">
        <f>IF('2.Census &amp; Reference Benchmarks'!T441&lt;&gt; "",'2.Census &amp; Reference Benchmarks'!T441,"")</f>
        <v/>
      </c>
      <c r="M441" s="35">
        <f>IF('2.Census &amp; Reference Benchmarks'!M441 = "", 0,'2.Census &amp; Reference Benchmarks'!M441)</f>
        <v>0</v>
      </c>
      <c r="N441" s="366">
        <f>IF('5. Wage &amp; FTE Reductions'!BC441 = "", 0,'5. Wage &amp; FTE Reductions'!BC441)</f>
        <v>0</v>
      </c>
      <c r="O441" s="35">
        <f>IF('2.Census &amp; Reference Benchmarks'!P441 = "", 0,'2.Census &amp; Reference Benchmarks'!P441)</f>
        <v>0</v>
      </c>
      <c r="P441" s="367">
        <f>IF('5. Wage &amp; FTE Reductions'!BE441 = "", 0, '5. Wage &amp; FTE Reductions'!BE441)</f>
        <v>0</v>
      </c>
      <c r="Q441" s="60">
        <f>IF('2.Census &amp; Reference Benchmarks'!S441 = "", 0, '2.Census &amp; Reference Benchmarks'!S441)</f>
        <v>0</v>
      </c>
      <c r="R441" s="367">
        <f>IF('2.Census &amp; Reference Benchmarks'!Q441="FT",IF(OR(G441 &lt;= DATEVALUE("3/1/2020"), G441 = ""),177.14,( (IF(OR(I441 = "", I441 &gt; DATEVALUE("3/31/2020")), DATEVALUE("3/31/2020"),I441) -G441)/ 31) *177.14),IF('2.Census &amp; Reference Benchmarks'!R441="",0,'2.Census &amp; Reference Benchmarks'!R441))</f>
        <v>0</v>
      </c>
      <c r="S441" s="488" t="str">
        <f>IFERROR(IF(AND( I441 &lt; '1. Summary for SBA'!$J$7,'1. Summary for SBA'!$J$7 &lt;&gt; ""),0,IF(K441 = "Yes", 0,IF(OR(R441= "", R441 + P441+N441 = 0),"",(M441+O441+Q441)/(R441+P441+N441)))),0)</f>
        <v/>
      </c>
      <c r="T441" s="488" t="str">
        <f t="shared" si="42"/>
        <v/>
      </c>
      <c r="U441" s="488" t="str">
        <f>IF(T441 = "", "",SUM('3.Weekly Hours &amp; Wage Activity'!AI441:BF441))</f>
        <v/>
      </c>
      <c r="V441" s="489" t="str">
        <f>IF(U441 = "", "",SUM(IF(COUNTIF('3.Weekly Hours &amp; Wage Activity'!J441:Q441, "&lt;&gt;FT") = 0, COLUMNS('3.Weekly Hours &amp; Wage Activity'!J441:AG441) * 40, '3.Weekly Hours &amp; Wage Activity'!J441:AG441)))</f>
        <v/>
      </c>
      <c r="W441" s="490" t="str">
        <f t="shared" si="43"/>
        <v/>
      </c>
      <c r="X441" s="553" t="str">
        <f t="shared" si="39"/>
        <v/>
      </c>
      <c r="Y441" s="491" t="str">
        <f t="shared" si="40"/>
        <v/>
      </c>
      <c r="Z441" s="490">
        <f t="shared" si="44"/>
        <v>0</v>
      </c>
      <c r="AA441" s="377">
        <f t="shared" si="41"/>
        <v>0</v>
      </c>
    </row>
    <row r="442" spans="2:27" x14ac:dyDescent="0.25">
      <c r="B442" s="56">
        <f>IF('3.Weekly Hours &amp; Wage Activity'!B442 &lt;&gt;"", '3.Weekly Hours &amp; Wage Activity'!B442,"")</f>
        <v>0</v>
      </c>
      <c r="C442" s="56">
        <f>IF('3.Weekly Hours &amp; Wage Activity'!C442 &lt;&gt;"", '3.Weekly Hours &amp; Wage Activity'!C442,"")</f>
        <v>0</v>
      </c>
      <c r="D442" s="57" t="str">
        <f>IF('3.Weekly Hours &amp; Wage Activity'!D442 &lt;&gt;"", '3.Weekly Hours &amp; Wage Activity'!D442,"")</f>
        <v/>
      </c>
      <c r="E442" s="56" t="str">
        <f>IF('3.Weekly Hours &amp; Wage Activity'!E442 &lt;&gt;"", '3.Weekly Hours &amp; Wage Activity'!E442,"")</f>
        <v/>
      </c>
      <c r="F442" s="353" t="str">
        <f>IF('3.Weekly Hours &amp; Wage Activity'!F442 &lt;&gt;"", '3.Weekly Hours &amp; Wage Activity'!F442,"")</f>
        <v/>
      </c>
      <c r="G442" s="58" t="str">
        <f>IF('3.Weekly Hours &amp; Wage Activity'!G442 &lt;&gt;"", '3.Weekly Hours &amp; Wage Activity'!G442,"")</f>
        <v/>
      </c>
      <c r="H442" s="58" t="str">
        <f>IF('2.Census &amp; Reference Benchmarks'!H442 = "", "", '2.Census &amp; Reference Benchmarks'!H442)</f>
        <v/>
      </c>
      <c r="I442" s="58" t="str">
        <f>IF('3.Weekly Hours &amp; Wage Activity'!H442 &lt;&gt;"", '3.Weekly Hours &amp; Wage Activity'!H442,"")</f>
        <v/>
      </c>
      <c r="J442" s="374" t="str">
        <f>IF('3.Weekly Hours &amp; Wage Activity'!I442 &lt;&gt;"", '3.Weekly Hours &amp; Wage Activity'!I442,"")</f>
        <v/>
      </c>
      <c r="K442" s="376" t="str">
        <f>IF('7.Safe Harbor Input Data &amp; Calc'!Q444 &lt;&gt; "", '7.Safe Harbor Input Data &amp; Calc'!Q444, "")</f>
        <v>No</v>
      </c>
      <c r="L442" s="59" t="str">
        <f>IF('2.Census &amp; Reference Benchmarks'!T442&lt;&gt; "",'2.Census &amp; Reference Benchmarks'!T442,"")</f>
        <v/>
      </c>
      <c r="M442" s="35">
        <f>IF('2.Census &amp; Reference Benchmarks'!M442 = "", 0,'2.Census &amp; Reference Benchmarks'!M442)</f>
        <v>0</v>
      </c>
      <c r="N442" s="366">
        <f>IF('5. Wage &amp; FTE Reductions'!BC442 = "", 0,'5. Wage &amp; FTE Reductions'!BC442)</f>
        <v>0</v>
      </c>
      <c r="O442" s="35">
        <f>IF('2.Census &amp; Reference Benchmarks'!P442 = "", 0,'2.Census &amp; Reference Benchmarks'!P442)</f>
        <v>0</v>
      </c>
      <c r="P442" s="367">
        <f>IF('5. Wage &amp; FTE Reductions'!BE442 = "", 0, '5. Wage &amp; FTE Reductions'!BE442)</f>
        <v>0</v>
      </c>
      <c r="Q442" s="60">
        <f>IF('2.Census &amp; Reference Benchmarks'!S442 = "", 0, '2.Census &amp; Reference Benchmarks'!S442)</f>
        <v>0</v>
      </c>
      <c r="R442" s="367">
        <f>IF('2.Census &amp; Reference Benchmarks'!Q442="FT",IF(OR(G442 &lt;= DATEVALUE("3/1/2020"), G442 = ""),177.14,( (IF(OR(I442 = "", I442 &gt; DATEVALUE("3/31/2020")), DATEVALUE("3/31/2020"),I442) -G442)/ 31) *177.14),IF('2.Census &amp; Reference Benchmarks'!R442="",0,'2.Census &amp; Reference Benchmarks'!R442))</f>
        <v>0</v>
      </c>
      <c r="S442" s="488" t="str">
        <f>IFERROR(IF(AND( I442 &lt; '1. Summary for SBA'!$J$7,'1. Summary for SBA'!$J$7 &lt;&gt; ""),0,IF(K442 = "Yes", 0,IF(OR(R442= "", R442 + P442+N442 = 0),"",(M442+O442+Q442)/(R442+P442+N442)))),0)</f>
        <v/>
      </c>
      <c r="T442" s="488" t="str">
        <f t="shared" si="42"/>
        <v/>
      </c>
      <c r="U442" s="488" t="str">
        <f>IF(T442 = "", "",SUM('3.Weekly Hours &amp; Wage Activity'!AI442:BF442))</f>
        <v/>
      </c>
      <c r="V442" s="489" t="str">
        <f>IF(U442 = "", "",SUM(IF(COUNTIF('3.Weekly Hours &amp; Wage Activity'!J442:Q442, "&lt;&gt;FT") = 0, COLUMNS('3.Weekly Hours &amp; Wage Activity'!J442:AG442) * 40, '3.Weekly Hours &amp; Wage Activity'!J442:AG442)))</f>
        <v/>
      </c>
      <c r="W442" s="490" t="str">
        <f t="shared" si="43"/>
        <v/>
      </c>
      <c r="X442" s="553" t="str">
        <f t="shared" si="39"/>
        <v/>
      </c>
      <c r="Y442" s="491" t="str">
        <f t="shared" si="40"/>
        <v/>
      </c>
      <c r="Z442" s="490">
        <f t="shared" si="44"/>
        <v>0</v>
      </c>
      <c r="AA442" s="377">
        <f t="shared" si="41"/>
        <v>0</v>
      </c>
    </row>
    <row r="443" spans="2:27" x14ac:dyDescent="0.25">
      <c r="B443" s="56">
        <f>IF('3.Weekly Hours &amp; Wage Activity'!B443 &lt;&gt;"", '3.Weekly Hours &amp; Wage Activity'!B443,"")</f>
        <v>0</v>
      </c>
      <c r="C443" s="56">
        <f>IF('3.Weekly Hours &amp; Wage Activity'!C443 &lt;&gt;"", '3.Weekly Hours &amp; Wage Activity'!C443,"")</f>
        <v>0</v>
      </c>
      <c r="D443" s="57" t="str">
        <f>IF('3.Weekly Hours &amp; Wage Activity'!D443 &lt;&gt;"", '3.Weekly Hours &amp; Wage Activity'!D443,"")</f>
        <v/>
      </c>
      <c r="E443" s="56" t="str">
        <f>IF('3.Weekly Hours &amp; Wage Activity'!E443 &lt;&gt;"", '3.Weekly Hours &amp; Wage Activity'!E443,"")</f>
        <v/>
      </c>
      <c r="F443" s="353" t="str">
        <f>IF('3.Weekly Hours &amp; Wage Activity'!F443 &lt;&gt;"", '3.Weekly Hours &amp; Wage Activity'!F443,"")</f>
        <v/>
      </c>
      <c r="G443" s="58" t="str">
        <f>IF('3.Weekly Hours &amp; Wage Activity'!G443 &lt;&gt;"", '3.Weekly Hours &amp; Wage Activity'!G443,"")</f>
        <v/>
      </c>
      <c r="H443" s="58" t="str">
        <f>IF('2.Census &amp; Reference Benchmarks'!H443 = "", "", '2.Census &amp; Reference Benchmarks'!H443)</f>
        <v/>
      </c>
      <c r="I443" s="58" t="str">
        <f>IF('3.Weekly Hours &amp; Wage Activity'!H443 &lt;&gt;"", '3.Weekly Hours &amp; Wage Activity'!H443,"")</f>
        <v/>
      </c>
      <c r="J443" s="374" t="str">
        <f>IF('3.Weekly Hours &amp; Wage Activity'!I443 &lt;&gt;"", '3.Weekly Hours &amp; Wage Activity'!I443,"")</f>
        <v/>
      </c>
      <c r="K443" s="376" t="str">
        <f>IF('7.Safe Harbor Input Data &amp; Calc'!Q445 &lt;&gt; "", '7.Safe Harbor Input Data &amp; Calc'!Q445, "")</f>
        <v>No</v>
      </c>
      <c r="L443" s="59" t="str">
        <f>IF('2.Census &amp; Reference Benchmarks'!T443&lt;&gt; "",'2.Census &amp; Reference Benchmarks'!T443,"")</f>
        <v/>
      </c>
      <c r="M443" s="35">
        <f>IF('2.Census &amp; Reference Benchmarks'!M443 = "", 0,'2.Census &amp; Reference Benchmarks'!M443)</f>
        <v>0</v>
      </c>
      <c r="N443" s="366">
        <f>IF('5. Wage &amp; FTE Reductions'!BC443 = "", 0,'5. Wage &amp; FTE Reductions'!BC443)</f>
        <v>0</v>
      </c>
      <c r="O443" s="35">
        <f>IF('2.Census &amp; Reference Benchmarks'!P443 = "", 0,'2.Census &amp; Reference Benchmarks'!P443)</f>
        <v>0</v>
      </c>
      <c r="P443" s="367">
        <f>IF('5. Wage &amp; FTE Reductions'!BE443 = "", 0, '5. Wage &amp; FTE Reductions'!BE443)</f>
        <v>0</v>
      </c>
      <c r="Q443" s="60">
        <f>IF('2.Census &amp; Reference Benchmarks'!S443 = "", 0, '2.Census &amp; Reference Benchmarks'!S443)</f>
        <v>0</v>
      </c>
      <c r="R443" s="367">
        <f>IF('2.Census &amp; Reference Benchmarks'!Q443="FT",IF(OR(G443 &lt;= DATEVALUE("3/1/2020"), G443 = ""),177.14,( (IF(OR(I443 = "", I443 &gt; DATEVALUE("3/31/2020")), DATEVALUE("3/31/2020"),I443) -G443)/ 31) *177.14),IF('2.Census &amp; Reference Benchmarks'!R443="",0,'2.Census &amp; Reference Benchmarks'!R443))</f>
        <v>0</v>
      </c>
      <c r="S443" s="488" t="str">
        <f>IFERROR(IF(AND( I443 &lt; '1. Summary for SBA'!$J$7,'1. Summary for SBA'!$J$7 &lt;&gt; ""),0,IF(K443 = "Yes", 0,IF(OR(R443= "", R443 + P443+N443 = 0),"",(M443+O443+Q443)/(R443+P443+N443)))),0)</f>
        <v/>
      </c>
      <c r="T443" s="488" t="str">
        <f t="shared" si="42"/>
        <v/>
      </c>
      <c r="U443" s="488" t="str">
        <f>IF(T443 = "", "",SUM('3.Weekly Hours &amp; Wage Activity'!AI443:BF443))</f>
        <v/>
      </c>
      <c r="V443" s="489" t="str">
        <f>IF(U443 = "", "",SUM(IF(COUNTIF('3.Weekly Hours &amp; Wage Activity'!J443:Q443, "&lt;&gt;FT") = 0, COLUMNS('3.Weekly Hours &amp; Wage Activity'!J443:AG443) * 40, '3.Weekly Hours &amp; Wage Activity'!J443:AG443)))</f>
        <v/>
      </c>
      <c r="W443" s="490" t="str">
        <f t="shared" si="43"/>
        <v/>
      </c>
      <c r="X443" s="553" t="str">
        <f t="shared" si="39"/>
        <v/>
      </c>
      <c r="Y443" s="491" t="str">
        <f t="shared" si="40"/>
        <v/>
      </c>
      <c r="Z443" s="490">
        <f t="shared" si="44"/>
        <v>0</v>
      </c>
      <c r="AA443" s="377">
        <f t="shared" si="41"/>
        <v>0</v>
      </c>
    </row>
    <row r="444" spans="2:27" x14ac:dyDescent="0.25">
      <c r="B444" s="56">
        <f>IF('3.Weekly Hours &amp; Wage Activity'!B444 &lt;&gt;"", '3.Weekly Hours &amp; Wage Activity'!B444,"")</f>
        <v>0</v>
      </c>
      <c r="C444" s="56">
        <f>IF('3.Weekly Hours &amp; Wage Activity'!C444 &lt;&gt;"", '3.Weekly Hours &amp; Wage Activity'!C444,"")</f>
        <v>0</v>
      </c>
      <c r="D444" s="57" t="str">
        <f>IF('3.Weekly Hours &amp; Wage Activity'!D444 &lt;&gt;"", '3.Weekly Hours &amp; Wage Activity'!D444,"")</f>
        <v/>
      </c>
      <c r="E444" s="56" t="str">
        <f>IF('3.Weekly Hours &amp; Wage Activity'!E444 &lt;&gt;"", '3.Weekly Hours &amp; Wage Activity'!E444,"")</f>
        <v/>
      </c>
      <c r="F444" s="353" t="str">
        <f>IF('3.Weekly Hours &amp; Wage Activity'!F444 &lt;&gt;"", '3.Weekly Hours &amp; Wage Activity'!F444,"")</f>
        <v/>
      </c>
      <c r="G444" s="58" t="str">
        <f>IF('3.Weekly Hours &amp; Wage Activity'!G444 &lt;&gt;"", '3.Weekly Hours &amp; Wage Activity'!G444,"")</f>
        <v/>
      </c>
      <c r="H444" s="58" t="str">
        <f>IF('2.Census &amp; Reference Benchmarks'!H444 = "", "", '2.Census &amp; Reference Benchmarks'!H444)</f>
        <v/>
      </c>
      <c r="I444" s="58" t="str">
        <f>IF('3.Weekly Hours &amp; Wage Activity'!H444 &lt;&gt;"", '3.Weekly Hours &amp; Wage Activity'!H444,"")</f>
        <v/>
      </c>
      <c r="J444" s="374" t="str">
        <f>IF('3.Weekly Hours &amp; Wage Activity'!I444 &lt;&gt;"", '3.Weekly Hours &amp; Wage Activity'!I444,"")</f>
        <v/>
      </c>
      <c r="K444" s="376" t="str">
        <f>IF('7.Safe Harbor Input Data &amp; Calc'!Q446 &lt;&gt; "", '7.Safe Harbor Input Data &amp; Calc'!Q446, "")</f>
        <v>No</v>
      </c>
      <c r="L444" s="59" t="str">
        <f>IF('2.Census &amp; Reference Benchmarks'!T444&lt;&gt; "",'2.Census &amp; Reference Benchmarks'!T444,"")</f>
        <v/>
      </c>
      <c r="M444" s="35">
        <f>IF('2.Census &amp; Reference Benchmarks'!M444 = "", 0,'2.Census &amp; Reference Benchmarks'!M444)</f>
        <v>0</v>
      </c>
      <c r="N444" s="366">
        <f>IF('5. Wage &amp; FTE Reductions'!BC444 = "", 0,'5. Wage &amp; FTE Reductions'!BC444)</f>
        <v>0</v>
      </c>
      <c r="O444" s="35">
        <f>IF('2.Census &amp; Reference Benchmarks'!P444 = "", 0,'2.Census &amp; Reference Benchmarks'!P444)</f>
        <v>0</v>
      </c>
      <c r="P444" s="367">
        <f>IF('5. Wage &amp; FTE Reductions'!BE444 = "", 0, '5. Wage &amp; FTE Reductions'!BE444)</f>
        <v>0</v>
      </c>
      <c r="Q444" s="60">
        <f>IF('2.Census &amp; Reference Benchmarks'!S444 = "", 0, '2.Census &amp; Reference Benchmarks'!S444)</f>
        <v>0</v>
      </c>
      <c r="R444" s="367">
        <f>IF('2.Census &amp; Reference Benchmarks'!Q444="FT",IF(OR(G444 &lt;= DATEVALUE("3/1/2020"), G444 = ""),177.14,( (IF(OR(I444 = "", I444 &gt; DATEVALUE("3/31/2020")), DATEVALUE("3/31/2020"),I444) -G444)/ 31) *177.14),IF('2.Census &amp; Reference Benchmarks'!R444="",0,'2.Census &amp; Reference Benchmarks'!R444))</f>
        <v>0</v>
      </c>
      <c r="S444" s="488" t="str">
        <f>IFERROR(IF(AND( I444 &lt; '1. Summary for SBA'!$J$7,'1. Summary for SBA'!$J$7 &lt;&gt; ""),0,IF(K444 = "Yes", 0,IF(OR(R444= "", R444 + P444+N444 = 0),"",(M444+O444+Q444)/(R444+P444+N444)))),0)</f>
        <v/>
      </c>
      <c r="T444" s="488" t="str">
        <f t="shared" si="42"/>
        <v/>
      </c>
      <c r="U444" s="488" t="str">
        <f>IF(T444 = "", "",SUM('3.Weekly Hours &amp; Wage Activity'!AI444:BF444))</f>
        <v/>
      </c>
      <c r="V444" s="489" t="str">
        <f>IF(U444 = "", "",SUM(IF(COUNTIF('3.Weekly Hours &amp; Wage Activity'!J444:Q444, "&lt;&gt;FT") = 0, COLUMNS('3.Weekly Hours &amp; Wage Activity'!J444:AG444) * 40, '3.Weekly Hours &amp; Wage Activity'!J444:AG444)))</f>
        <v/>
      </c>
      <c r="W444" s="490" t="str">
        <f t="shared" si="43"/>
        <v/>
      </c>
      <c r="X444" s="553" t="str">
        <f t="shared" si="39"/>
        <v/>
      </c>
      <c r="Y444" s="491" t="str">
        <f t="shared" si="40"/>
        <v/>
      </c>
      <c r="Z444" s="490">
        <f t="shared" si="44"/>
        <v>0</v>
      </c>
      <c r="AA444" s="377">
        <f t="shared" si="41"/>
        <v>0</v>
      </c>
    </row>
    <row r="445" spans="2:27" x14ac:dyDescent="0.25">
      <c r="B445" s="56">
        <f>IF('3.Weekly Hours &amp; Wage Activity'!B445 &lt;&gt;"", '3.Weekly Hours &amp; Wage Activity'!B445,"")</f>
        <v>0</v>
      </c>
      <c r="C445" s="56">
        <f>IF('3.Weekly Hours &amp; Wage Activity'!C445 &lt;&gt;"", '3.Weekly Hours &amp; Wage Activity'!C445,"")</f>
        <v>0</v>
      </c>
      <c r="D445" s="57" t="str">
        <f>IF('3.Weekly Hours &amp; Wage Activity'!D445 &lt;&gt;"", '3.Weekly Hours &amp; Wage Activity'!D445,"")</f>
        <v/>
      </c>
      <c r="E445" s="56" t="str">
        <f>IF('3.Weekly Hours &amp; Wage Activity'!E445 &lt;&gt;"", '3.Weekly Hours &amp; Wage Activity'!E445,"")</f>
        <v/>
      </c>
      <c r="F445" s="353" t="str">
        <f>IF('3.Weekly Hours &amp; Wage Activity'!F445 &lt;&gt;"", '3.Weekly Hours &amp; Wage Activity'!F445,"")</f>
        <v/>
      </c>
      <c r="G445" s="58" t="str">
        <f>IF('3.Weekly Hours &amp; Wage Activity'!G445 &lt;&gt;"", '3.Weekly Hours &amp; Wage Activity'!G445,"")</f>
        <v/>
      </c>
      <c r="H445" s="58" t="str">
        <f>IF('2.Census &amp; Reference Benchmarks'!H445 = "", "", '2.Census &amp; Reference Benchmarks'!H445)</f>
        <v/>
      </c>
      <c r="I445" s="58" t="str">
        <f>IF('3.Weekly Hours &amp; Wage Activity'!H445 &lt;&gt;"", '3.Weekly Hours &amp; Wage Activity'!H445,"")</f>
        <v/>
      </c>
      <c r="J445" s="374" t="str">
        <f>IF('3.Weekly Hours &amp; Wage Activity'!I445 &lt;&gt;"", '3.Weekly Hours &amp; Wage Activity'!I445,"")</f>
        <v/>
      </c>
      <c r="K445" s="376" t="str">
        <f>IF('7.Safe Harbor Input Data &amp; Calc'!Q447 &lt;&gt; "", '7.Safe Harbor Input Data &amp; Calc'!Q447, "")</f>
        <v>No</v>
      </c>
      <c r="L445" s="59" t="str">
        <f>IF('2.Census &amp; Reference Benchmarks'!T445&lt;&gt; "",'2.Census &amp; Reference Benchmarks'!T445,"")</f>
        <v/>
      </c>
      <c r="M445" s="35">
        <f>IF('2.Census &amp; Reference Benchmarks'!M445 = "", 0,'2.Census &amp; Reference Benchmarks'!M445)</f>
        <v>0</v>
      </c>
      <c r="N445" s="366">
        <f>IF('5. Wage &amp; FTE Reductions'!BC445 = "", 0,'5. Wage &amp; FTE Reductions'!BC445)</f>
        <v>0</v>
      </c>
      <c r="O445" s="35">
        <f>IF('2.Census &amp; Reference Benchmarks'!P445 = "", 0,'2.Census &amp; Reference Benchmarks'!P445)</f>
        <v>0</v>
      </c>
      <c r="P445" s="367">
        <f>IF('5. Wage &amp; FTE Reductions'!BE445 = "", 0, '5. Wage &amp; FTE Reductions'!BE445)</f>
        <v>0</v>
      </c>
      <c r="Q445" s="60">
        <f>IF('2.Census &amp; Reference Benchmarks'!S445 = "", 0, '2.Census &amp; Reference Benchmarks'!S445)</f>
        <v>0</v>
      </c>
      <c r="R445" s="367">
        <f>IF('2.Census &amp; Reference Benchmarks'!Q445="FT",IF(OR(G445 &lt;= DATEVALUE("3/1/2020"), G445 = ""),177.14,( (IF(OR(I445 = "", I445 &gt; DATEVALUE("3/31/2020")), DATEVALUE("3/31/2020"),I445) -G445)/ 31) *177.14),IF('2.Census &amp; Reference Benchmarks'!R445="",0,'2.Census &amp; Reference Benchmarks'!R445))</f>
        <v>0</v>
      </c>
      <c r="S445" s="488" t="str">
        <f>IFERROR(IF(AND( I445 &lt; '1. Summary for SBA'!$J$7,'1. Summary for SBA'!$J$7 &lt;&gt; ""),0,IF(K445 = "Yes", 0,IF(OR(R445= "", R445 + P445+N445 = 0),"",(M445+O445+Q445)/(R445+P445+N445)))),0)</f>
        <v/>
      </c>
      <c r="T445" s="488" t="str">
        <f t="shared" si="42"/>
        <v/>
      </c>
      <c r="U445" s="488" t="str">
        <f>IF(T445 = "", "",SUM('3.Weekly Hours &amp; Wage Activity'!AI445:BF445))</f>
        <v/>
      </c>
      <c r="V445" s="489" t="str">
        <f>IF(U445 = "", "",SUM(IF(COUNTIF('3.Weekly Hours &amp; Wage Activity'!J445:Q445, "&lt;&gt;FT") = 0, COLUMNS('3.Weekly Hours &amp; Wage Activity'!J445:AG445) * 40, '3.Weekly Hours &amp; Wage Activity'!J445:AG445)))</f>
        <v/>
      </c>
      <c r="W445" s="490" t="str">
        <f t="shared" si="43"/>
        <v/>
      </c>
      <c r="X445" s="553" t="str">
        <f t="shared" si="39"/>
        <v/>
      </c>
      <c r="Y445" s="491" t="str">
        <f t="shared" si="40"/>
        <v/>
      </c>
      <c r="Z445" s="490">
        <f t="shared" si="44"/>
        <v>0</v>
      </c>
      <c r="AA445" s="377">
        <f t="shared" si="41"/>
        <v>0</v>
      </c>
    </row>
    <row r="446" spans="2:27" x14ac:dyDescent="0.25">
      <c r="B446" s="56">
        <f>IF('3.Weekly Hours &amp; Wage Activity'!B446 &lt;&gt;"", '3.Weekly Hours &amp; Wage Activity'!B446,"")</f>
        <v>0</v>
      </c>
      <c r="C446" s="56">
        <f>IF('3.Weekly Hours &amp; Wage Activity'!C446 &lt;&gt;"", '3.Weekly Hours &amp; Wage Activity'!C446,"")</f>
        <v>0</v>
      </c>
      <c r="D446" s="57" t="str">
        <f>IF('3.Weekly Hours &amp; Wage Activity'!D446 &lt;&gt;"", '3.Weekly Hours &amp; Wage Activity'!D446,"")</f>
        <v/>
      </c>
      <c r="E446" s="56" t="str">
        <f>IF('3.Weekly Hours &amp; Wage Activity'!E446 &lt;&gt;"", '3.Weekly Hours &amp; Wage Activity'!E446,"")</f>
        <v/>
      </c>
      <c r="F446" s="353" t="str">
        <f>IF('3.Weekly Hours &amp; Wage Activity'!F446 &lt;&gt;"", '3.Weekly Hours &amp; Wage Activity'!F446,"")</f>
        <v/>
      </c>
      <c r="G446" s="58" t="str">
        <f>IF('3.Weekly Hours &amp; Wage Activity'!G446 &lt;&gt;"", '3.Weekly Hours &amp; Wage Activity'!G446,"")</f>
        <v/>
      </c>
      <c r="H446" s="58" t="str">
        <f>IF('2.Census &amp; Reference Benchmarks'!H446 = "", "", '2.Census &amp; Reference Benchmarks'!H446)</f>
        <v/>
      </c>
      <c r="I446" s="58" t="str">
        <f>IF('3.Weekly Hours &amp; Wage Activity'!H446 &lt;&gt;"", '3.Weekly Hours &amp; Wage Activity'!H446,"")</f>
        <v/>
      </c>
      <c r="J446" s="374" t="str">
        <f>IF('3.Weekly Hours &amp; Wage Activity'!I446 &lt;&gt;"", '3.Weekly Hours &amp; Wage Activity'!I446,"")</f>
        <v/>
      </c>
      <c r="K446" s="376" t="str">
        <f>IF('7.Safe Harbor Input Data &amp; Calc'!Q448 &lt;&gt; "", '7.Safe Harbor Input Data &amp; Calc'!Q448, "")</f>
        <v>No</v>
      </c>
      <c r="L446" s="59" t="str">
        <f>IF('2.Census &amp; Reference Benchmarks'!T446&lt;&gt; "",'2.Census &amp; Reference Benchmarks'!T446,"")</f>
        <v/>
      </c>
      <c r="M446" s="35">
        <f>IF('2.Census &amp; Reference Benchmarks'!M446 = "", 0,'2.Census &amp; Reference Benchmarks'!M446)</f>
        <v>0</v>
      </c>
      <c r="N446" s="366">
        <f>IF('5. Wage &amp; FTE Reductions'!BC446 = "", 0,'5. Wage &amp; FTE Reductions'!BC446)</f>
        <v>0</v>
      </c>
      <c r="O446" s="35">
        <f>IF('2.Census &amp; Reference Benchmarks'!P446 = "", 0,'2.Census &amp; Reference Benchmarks'!P446)</f>
        <v>0</v>
      </c>
      <c r="P446" s="367">
        <f>IF('5. Wage &amp; FTE Reductions'!BE446 = "", 0, '5. Wage &amp; FTE Reductions'!BE446)</f>
        <v>0</v>
      </c>
      <c r="Q446" s="60">
        <f>IF('2.Census &amp; Reference Benchmarks'!S446 = "", 0, '2.Census &amp; Reference Benchmarks'!S446)</f>
        <v>0</v>
      </c>
      <c r="R446" s="367">
        <f>IF('2.Census &amp; Reference Benchmarks'!Q446="FT",IF(OR(G446 &lt;= DATEVALUE("3/1/2020"), G446 = ""),177.14,( (IF(OR(I446 = "", I446 &gt; DATEVALUE("3/31/2020")), DATEVALUE("3/31/2020"),I446) -G446)/ 31) *177.14),IF('2.Census &amp; Reference Benchmarks'!R446="",0,'2.Census &amp; Reference Benchmarks'!R446))</f>
        <v>0</v>
      </c>
      <c r="S446" s="488" t="str">
        <f>IFERROR(IF(AND( I446 &lt; '1. Summary for SBA'!$J$7,'1. Summary for SBA'!$J$7 &lt;&gt; ""),0,IF(K446 = "Yes", 0,IF(OR(R446= "", R446 + P446+N446 = 0),"",(M446+O446+Q446)/(R446+P446+N446)))),0)</f>
        <v/>
      </c>
      <c r="T446" s="488" t="str">
        <f t="shared" si="42"/>
        <v/>
      </c>
      <c r="U446" s="488" t="str">
        <f>IF(T446 = "", "",SUM('3.Weekly Hours &amp; Wage Activity'!AI446:BF446))</f>
        <v/>
      </c>
      <c r="V446" s="489" t="str">
        <f>IF(U446 = "", "",SUM(IF(COUNTIF('3.Weekly Hours &amp; Wage Activity'!J446:Q446, "&lt;&gt;FT") = 0, COLUMNS('3.Weekly Hours &amp; Wage Activity'!J446:AG446) * 40, '3.Weekly Hours &amp; Wage Activity'!J446:AG446)))</f>
        <v/>
      </c>
      <c r="W446" s="490" t="str">
        <f t="shared" si="43"/>
        <v/>
      </c>
      <c r="X446" s="553" t="str">
        <f t="shared" si="39"/>
        <v/>
      </c>
      <c r="Y446" s="491" t="str">
        <f t="shared" si="40"/>
        <v/>
      </c>
      <c r="Z446" s="490">
        <f t="shared" si="44"/>
        <v>0</v>
      </c>
      <c r="AA446" s="377">
        <f t="shared" si="41"/>
        <v>0</v>
      </c>
    </row>
    <row r="447" spans="2:27" x14ac:dyDescent="0.25">
      <c r="B447" s="56">
        <f>IF('3.Weekly Hours &amp; Wage Activity'!B447 &lt;&gt;"", '3.Weekly Hours &amp; Wage Activity'!B447,"")</f>
        <v>0</v>
      </c>
      <c r="C447" s="56">
        <f>IF('3.Weekly Hours &amp; Wage Activity'!C447 &lt;&gt;"", '3.Weekly Hours &amp; Wage Activity'!C447,"")</f>
        <v>0</v>
      </c>
      <c r="D447" s="57" t="str">
        <f>IF('3.Weekly Hours &amp; Wage Activity'!D447 &lt;&gt;"", '3.Weekly Hours &amp; Wage Activity'!D447,"")</f>
        <v/>
      </c>
      <c r="E447" s="56" t="str">
        <f>IF('3.Weekly Hours &amp; Wage Activity'!E447 &lt;&gt;"", '3.Weekly Hours &amp; Wage Activity'!E447,"")</f>
        <v/>
      </c>
      <c r="F447" s="353" t="str">
        <f>IF('3.Weekly Hours &amp; Wage Activity'!F447 &lt;&gt;"", '3.Weekly Hours &amp; Wage Activity'!F447,"")</f>
        <v/>
      </c>
      <c r="G447" s="58" t="str">
        <f>IF('3.Weekly Hours &amp; Wage Activity'!G447 &lt;&gt;"", '3.Weekly Hours &amp; Wage Activity'!G447,"")</f>
        <v/>
      </c>
      <c r="H447" s="58" t="str">
        <f>IF('2.Census &amp; Reference Benchmarks'!H447 = "", "", '2.Census &amp; Reference Benchmarks'!H447)</f>
        <v/>
      </c>
      <c r="I447" s="58" t="str">
        <f>IF('3.Weekly Hours &amp; Wage Activity'!H447 &lt;&gt;"", '3.Weekly Hours &amp; Wage Activity'!H447,"")</f>
        <v/>
      </c>
      <c r="J447" s="374" t="str">
        <f>IF('3.Weekly Hours &amp; Wage Activity'!I447 &lt;&gt;"", '3.Weekly Hours &amp; Wage Activity'!I447,"")</f>
        <v/>
      </c>
      <c r="K447" s="376" t="str">
        <f>IF('7.Safe Harbor Input Data &amp; Calc'!Q449 &lt;&gt; "", '7.Safe Harbor Input Data &amp; Calc'!Q449, "")</f>
        <v>No</v>
      </c>
      <c r="L447" s="59" t="str">
        <f>IF('2.Census &amp; Reference Benchmarks'!T447&lt;&gt; "",'2.Census &amp; Reference Benchmarks'!T447,"")</f>
        <v/>
      </c>
      <c r="M447" s="35">
        <f>IF('2.Census &amp; Reference Benchmarks'!M447 = "", 0,'2.Census &amp; Reference Benchmarks'!M447)</f>
        <v>0</v>
      </c>
      <c r="N447" s="366">
        <f>IF('5. Wage &amp; FTE Reductions'!BC447 = "", 0,'5. Wage &amp; FTE Reductions'!BC447)</f>
        <v>0</v>
      </c>
      <c r="O447" s="35">
        <f>IF('2.Census &amp; Reference Benchmarks'!P447 = "", 0,'2.Census &amp; Reference Benchmarks'!P447)</f>
        <v>0</v>
      </c>
      <c r="P447" s="367">
        <f>IF('5. Wage &amp; FTE Reductions'!BE447 = "", 0, '5. Wage &amp; FTE Reductions'!BE447)</f>
        <v>0</v>
      </c>
      <c r="Q447" s="60">
        <f>IF('2.Census &amp; Reference Benchmarks'!S447 = "", 0, '2.Census &amp; Reference Benchmarks'!S447)</f>
        <v>0</v>
      </c>
      <c r="R447" s="367">
        <f>IF('2.Census &amp; Reference Benchmarks'!Q447="FT",IF(OR(G447 &lt;= DATEVALUE("3/1/2020"), G447 = ""),177.14,( (IF(OR(I447 = "", I447 &gt; DATEVALUE("3/31/2020")), DATEVALUE("3/31/2020"),I447) -G447)/ 31) *177.14),IF('2.Census &amp; Reference Benchmarks'!R447="",0,'2.Census &amp; Reference Benchmarks'!R447))</f>
        <v>0</v>
      </c>
      <c r="S447" s="488" t="str">
        <f>IFERROR(IF(AND( I447 &lt; '1. Summary for SBA'!$J$7,'1. Summary for SBA'!$J$7 &lt;&gt; ""),0,IF(K447 = "Yes", 0,IF(OR(R447= "", R447 + P447+N447 = 0),"",(M447+O447+Q447)/(R447+P447+N447)))),0)</f>
        <v/>
      </c>
      <c r="T447" s="488" t="str">
        <f t="shared" si="42"/>
        <v/>
      </c>
      <c r="U447" s="488" t="str">
        <f>IF(T447 = "", "",SUM('3.Weekly Hours &amp; Wage Activity'!AI447:BF447))</f>
        <v/>
      </c>
      <c r="V447" s="489" t="str">
        <f>IF(U447 = "", "",SUM(IF(COUNTIF('3.Weekly Hours &amp; Wage Activity'!J447:Q447, "&lt;&gt;FT") = 0, COLUMNS('3.Weekly Hours &amp; Wage Activity'!J447:AG447) * 40, '3.Weekly Hours &amp; Wage Activity'!J447:AG447)))</f>
        <v/>
      </c>
      <c r="W447" s="490" t="str">
        <f t="shared" si="43"/>
        <v/>
      </c>
      <c r="X447" s="553" t="str">
        <f t="shared" si="39"/>
        <v/>
      </c>
      <c r="Y447" s="491" t="str">
        <f t="shared" si="40"/>
        <v/>
      </c>
      <c r="Z447" s="490">
        <f t="shared" si="44"/>
        <v>0</v>
      </c>
      <c r="AA447" s="377">
        <f t="shared" si="41"/>
        <v>0</v>
      </c>
    </row>
    <row r="448" spans="2:27" x14ac:dyDescent="0.25">
      <c r="B448" s="56">
        <f>IF('3.Weekly Hours &amp; Wage Activity'!B448 &lt;&gt;"", '3.Weekly Hours &amp; Wage Activity'!B448,"")</f>
        <v>0</v>
      </c>
      <c r="C448" s="56">
        <f>IF('3.Weekly Hours &amp; Wage Activity'!C448 &lt;&gt;"", '3.Weekly Hours &amp; Wage Activity'!C448,"")</f>
        <v>0</v>
      </c>
      <c r="D448" s="57" t="str">
        <f>IF('3.Weekly Hours &amp; Wage Activity'!D448 &lt;&gt;"", '3.Weekly Hours &amp; Wage Activity'!D448,"")</f>
        <v/>
      </c>
      <c r="E448" s="56" t="str">
        <f>IF('3.Weekly Hours &amp; Wage Activity'!E448 &lt;&gt;"", '3.Weekly Hours &amp; Wage Activity'!E448,"")</f>
        <v/>
      </c>
      <c r="F448" s="353" t="str">
        <f>IF('3.Weekly Hours &amp; Wage Activity'!F448 &lt;&gt;"", '3.Weekly Hours &amp; Wage Activity'!F448,"")</f>
        <v/>
      </c>
      <c r="G448" s="58" t="str">
        <f>IF('3.Weekly Hours &amp; Wage Activity'!G448 &lt;&gt;"", '3.Weekly Hours &amp; Wage Activity'!G448,"")</f>
        <v/>
      </c>
      <c r="H448" s="58" t="str">
        <f>IF('2.Census &amp; Reference Benchmarks'!H448 = "", "", '2.Census &amp; Reference Benchmarks'!H448)</f>
        <v/>
      </c>
      <c r="I448" s="58" t="str">
        <f>IF('3.Weekly Hours &amp; Wage Activity'!H448 &lt;&gt;"", '3.Weekly Hours &amp; Wage Activity'!H448,"")</f>
        <v/>
      </c>
      <c r="J448" s="374" t="str">
        <f>IF('3.Weekly Hours &amp; Wage Activity'!I448 &lt;&gt;"", '3.Weekly Hours &amp; Wage Activity'!I448,"")</f>
        <v/>
      </c>
      <c r="K448" s="376" t="str">
        <f>IF('7.Safe Harbor Input Data &amp; Calc'!Q450 &lt;&gt; "", '7.Safe Harbor Input Data &amp; Calc'!Q450, "")</f>
        <v>No</v>
      </c>
      <c r="L448" s="59" t="str">
        <f>IF('2.Census &amp; Reference Benchmarks'!T448&lt;&gt; "",'2.Census &amp; Reference Benchmarks'!T448,"")</f>
        <v/>
      </c>
      <c r="M448" s="35">
        <f>IF('2.Census &amp; Reference Benchmarks'!M448 = "", 0,'2.Census &amp; Reference Benchmarks'!M448)</f>
        <v>0</v>
      </c>
      <c r="N448" s="366">
        <f>IF('5. Wage &amp; FTE Reductions'!BC448 = "", 0,'5. Wage &amp; FTE Reductions'!BC448)</f>
        <v>0</v>
      </c>
      <c r="O448" s="35">
        <f>IF('2.Census &amp; Reference Benchmarks'!P448 = "", 0,'2.Census &amp; Reference Benchmarks'!P448)</f>
        <v>0</v>
      </c>
      <c r="P448" s="367">
        <f>IF('5. Wage &amp; FTE Reductions'!BE448 = "", 0, '5. Wage &amp; FTE Reductions'!BE448)</f>
        <v>0</v>
      </c>
      <c r="Q448" s="60">
        <f>IF('2.Census &amp; Reference Benchmarks'!S448 = "", 0, '2.Census &amp; Reference Benchmarks'!S448)</f>
        <v>0</v>
      </c>
      <c r="R448" s="367">
        <f>IF('2.Census &amp; Reference Benchmarks'!Q448="FT",IF(OR(G448 &lt;= DATEVALUE("3/1/2020"), G448 = ""),177.14,( (IF(OR(I448 = "", I448 &gt; DATEVALUE("3/31/2020")), DATEVALUE("3/31/2020"),I448) -G448)/ 31) *177.14),IF('2.Census &amp; Reference Benchmarks'!R448="",0,'2.Census &amp; Reference Benchmarks'!R448))</f>
        <v>0</v>
      </c>
      <c r="S448" s="488" t="str">
        <f>IFERROR(IF(AND( I448 &lt; '1. Summary for SBA'!$J$7,'1. Summary for SBA'!$J$7 &lt;&gt; ""),0,IF(K448 = "Yes", 0,IF(OR(R448= "", R448 + P448+N448 = 0),"",(M448+O448+Q448)/(R448+P448+N448)))),0)</f>
        <v/>
      </c>
      <c r="T448" s="488" t="str">
        <f t="shared" si="42"/>
        <v/>
      </c>
      <c r="U448" s="488" t="str">
        <f>IF(T448 = "", "",SUM('3.Weekly Hours &amp; Wage Activity'!AI448:BF448))</f>
        <v/>
      </c>
      <c r="V448" s="489" t="str">
        <f>IF(U448 = "", "",SUM(IF(COUNTIF('3.Weekly Hours &amp; Wage Activity'!J448:Q448, "&lt;&gt;FT") = 0, COLUMNS('3.Weekly Hours &amp; Wage Activity'!J448:AG448) * 40, '3.Weekly Hours &amp; Wage Activity'!J448:AG448)))</f>
        <v/>
      </c>
      <c r="W448" s="490" t="str">
        <f t="shared" si="43"/>
        <v/>
      </c>
      <c r="X448" s="553" t="str">
        <f t="shared" si="39"/>
        <v/>
      </c>
      <c r="Y448" s="491" t="str">
        <f t="shared" si="40"/>
        <v/>
      </c>
      <c r="Z448" s="490">
        <f t="shared" si="44"/>
        <v>0</v>
      </c>
      <c r="AA448" s="377">
        <f t="shared" si="41"/>
        <v>0</v>
      </c>
    </row>
    <row r="449" spans="2:27" x14ac:dyDescent="0.25">
      <c r="B449" s="56">
        <f>IF('3.Weekly Hours &amp; Wage Activity'!B449 &lt;&gt;"", '3.Weekly Hours &amp; Wage Activity'!B449,"")</f>
        <v>0</v>
      </c>
      <c r="C449" s="56">
        <f>IF('3.Weekly Hours &amp; Wage Activity'!C449 &lt;&gt;"", '3.Weekly Hours &amp; Wage Activity'!C449,"")</f>
        <v>0</v>
      </c>
      <c r="D449" s="57" t="str">
        <f>IF('3.Weekly Hours &amp; Wage Activity'!D449 &lt;&gt;"", '3.Weekly Hours &amp; Wage Activity'!D449,"")</f>
        <v/>
      </c>
      <c r="E449" s="56" t="str">
        <f>IF('3.Weekly Hours &amp; Wage Activity'!E449 &lt;&gt;"", '3.Weekly Hours &amp; Wage Activity'!E449,"")</f>
        <v/>
      </c>
      <c r="F449" s="353" t="str">
        <f>IF('3.Weekly Hours &amp; Wage Activity'!F449 &lt;&gt;"", '3.Weekly Hours &amp; Wage Activity'!F449,"")</f>
        <v/>
      </c>
      <c r="G449" s="58" t="str">
        <f>IF('3.Weekly Hours &amp; Wage Activity'!G449 &lt;&gt;"", '3.Weekly Hours &amp; Wage Activity'!G449,"")</f>
        <v/>
      </c>
      <c r="H449" s="58" t="str">
        <f>IF('2.Census &amp; Reference Benchmarks'!H449 = "", "", '2.Census &amp; Reference Benchmarks'!H449)</f>
        <v/>
      </c>
      <c r="I449" s="58" t="str">
        <f>IF('3.Weekly Hours &amp; Wage Activity'!H449 &lt;&gt;"", '3.Weekly Hours &amp; Wage Activity'!H449,"")</f>
        <v/>
      </c>
      <c r="J449" s="374" t="str">
        <f>IF('3.Weekly Hours &amp; Wage Activity'!I449 &lt;&gt;"", '3.Weekly Hours &amp; Wage Activity'!I449,"")</f>
        <v/>
      </c>
      <c r="K449" s="376" t="str">
        <f>IF('7.Safe Harbor Input Data &amp; Calc'!Q451 &lt;&gt; "", '7.Safe Harbor Input Data &amp; Calc'!Q451, "")</f>
        <v>No</v>
      </c>
      <c r="L449" s="59" t="str">
        <f>IF('2.Census &amp; Reference Benchmarks'!T449&lt;&gt; "",'2.Census &amp; Reference Benchmarks'!T449,"")</f>
        <v/>
      </c>
      <c r="M449" s="35">
        <f>IF('2.Census &amp; Reference Benchmarks'!M449 = "", 0,'2.Census &amp; Reference Benchmarks'!M449)</f>
        <v>0</v>
      </c>
      <c r="N449" s="366">
        <f>IF('5. Wage &amp; FTE Reductions'!BC449 = "", 0,'5. Wage &amp; FTE Reductions'!BC449)</f>
        <v>0</v>
      </c>
      <c r="O449" s="35">
        <f>IF('2.Census &amp; Reference Benchmarks'!P449 = "", 0,'2.Census &amp; Reference Benchmarks'!P449)</f>
        <v>0</v>
      </c>
      <c r="P449" s="367">
        <f>IF('5. Wage &amp; FTE Reductions'!BE449 = "", 0, '5. Wage &amp; FTE Reductions'!BE449)</f>
        <v>0</v>
      </c>
      <c r="Q449" s="60">
        <f>IF('2.Census &amp; Reference Benchmarks'!S449 = "", 0, '2.Census &amp; Reference Benchmarks'!S449)</f>
        <v>0</v>
      </c>
      <c r="R449" s="367">
        <f>IF('2.Census &amp; Reference Benchmarks'!Q449="FT",IF(OR(G449 &lt;= DATEVALUE("3/1/2020"), G449 = ""),177.14,( (IF(OR(I449 = "", I449 &gt; DATEVALUE("3/31/2020")), DATEVALUE("3/31/2020"),I449) -G449)/ 31) *177.14),IF('2.Census &amp; Reference Benchmarks'!R449="",0,'2.Census &amp; Reference Benchmarks'!R449))</f>
        <v>0</v>
      </c>
      <c r="S449" s="488" t="str">
        <f>IFERROR(IF(AND( I449 &lt; '1. Summary for SBA'!$J$7,'1. Summary for SBA'!$J$7 &lt;&gt; ""),0,IF(K449 = "Yes", 0,IF(OR(R449= "", R449 + P449+N449 = 0),"",(M449+O449+Q449)/(R449+P449+N449)))),0)</f>
        <v/>
      </c>
      <c r="T449" s="488" t="str">
        <f t="shared" si="42"/>
        <v/>
      </c>
      <c r="U449" s="488" t="str">
        <f>IF(T449 = "", "",SUM('3.Weekly Hours &amp; Wage Activity'!AI449:BF449))</f>
        <v/>
      </c>
      <c r="V449" s="489" t="str">
        <f>IF(U449 = "", "",SUM(IF(COUNTIF('3.Weekly Hours &amp; Wage Activity'!J449:Q449, "&lt;&gt;FT") = 0, COLUMNS('3.Weekly Hours &amp; Wage Activity'!J449:AG449) * 40, '3.Weekly Hours &amp; Wage Activity'!J449:AG449)))</f>
        <v/>
      </c>
      <c r="W449" s="490" t="str">
        <f t="shared" si="43"/>
        <v/>
      </c>
      <c r="X449" s="553" t="str">
        <f t="shared" si="39"/>
        <v/>
      </c>
      <c r="Y449" s="491" t="str">
        <f t="shared" si="40"/>
        <v/>
      </c>
      <c r="Z449" s="490">
        <f t="shared" si="44"/>
        <v>0</v>
      </c>
      <c r="AA449" s="377">
        <f t="shared" si="41"/>
        <v>0</v>
      </c>
    </row>
    <row r="450" spans="2:27" x14ac:dyDescent="0.25">
      <c r="B450" s="56">
        <f>IF('3.Weekly Hours &amp; Wage Activity'!B450 &lt;&gt;"", '3.Weekly Hours &amp; Wage Activity'!B450,"")</f>
        <v>0</v>
      </c>
      <c r="C450" s="56">
        <f>IF('3.Weekly Hours &amp; Wage Activity'!C450 &lt;&gt;"", '3.Weekly Hours &amp; Wage Activity'!C450,"")</f>
        <v>0</v>
      </c>
      <c r="D450" s="57" t="str">
        <f>IF('3.Weekly Hours &amp; Wage Activity'!D450 &lt;&gt;"", '3.Weekly Hours &amp; Wage Activity'!D450,"")</f>
        <v/>
      </c>
      <c r="E450" s="56" t="str">
        <f>IF('3.Weekly Hours &amp; Wage Activity'!E450 &lt;&gt;"", '3.Weekly Hours &amp; Wage Activity'!E450,"")</f>
        <v/>
      </c>
      <c r="F450" s="353" t="str">
        <f>IF('3.Weekly Hours &amp; Wage Activity'!F450 &lt;&gt;"", '3.Weekly Hours &amp; Wage Activity'!F450,"")</f>
        <v/>
      </c>
      <c r="G450" s="58" t="str">
        <f>IF('3.Weekly Hours &amp; Wage Activity'!G450 &lt;&gt;"", '3.Weekly Hours &amp; Wage Activity'!G450,"")</f>
        <v/>
      </c>
      <c r="H450" s="58" t="str">
        <f>IF('2.Census &amp; Reference Benchmarks'!H450 = "", "", '2.Census &amp; Reference Benchmarks'!H450)</f>
        <v/>
      </c>
      <c r="I450" s="58" t="str">
        <f>IF('3.Weekly Hours &amp; Wage Activity'!H450 &lt;&gt;"", '3.Weekly Hours &amp; Wage Activity'!H450,"")</f>
        <v/>
      </c>
      <c r="J450" s="374" t="str">
        <f>IF('3.Weekly Hours &amp; Wage Activity'!I450 &lt;&gt;"", '3.Weekly Hours &amp; Wage Activity'!I450,"")</f>
        <v/>
      </c>
      <c r="K450" s="376" t="str">
        <f>IF('7.Safe Harbor Input Data &amp; Calc'!Q452 &lt;&gt; "", '7.Safe Harbor Input Data &amp; Calc'!Q452, "")</f>
        <v>No</v>
      </c>
      <c r="L450" s="59" t="str">
        <f>IF('2.Census &amp; Reference Benchmarks'!T450&lt;&gt; "",'2.Census &amp; Reference Benchmarks'!T450,"")</f>
        <v/>
      </c>
      <c r="M450" s="35">
        <f>IF('2.Census &amp; Reference Benchmarks'!M450 = "", 0,'2.Census &amp; Reference Benchmarks'!M450)</f>
        <v>0</v>
      </c>
      <c r="N450" s="366">
        <f>IF('5. Wage &amp; FTE Reductions'!BC450 = "", 0,'5. Wage &amp; FTE Reductions'!BC450)</f>
        <v>0</v>
      </c>
      <c r="O450" s="35">
        <f>IF('2.Census &amp; Reference Benchmarks'!P450 = "", 0,'2.Census &amp; Reference Benchmarks'!P450)</f>
        <v>0</v>
      </c>
      <c r="P450" s="367">
        <f>IF('5. Wage &amp; FTE Reductions'!BE450 = "", 0, '5. Wage &amp; FTE Reductions'!BE450)</f>
        <v>0</v>
      </c>
      <c r="Q450" s="60">
        <f>IF('2.Census &amp; Reference Benchmarks'!S450 = "", 0, '2.Census &amp; Reference Benchmarks'!S450)</f>
        <v>0</v>
      </c>
      <c r="R450" s="367">
        <f>IF('2.Census &amp; Reference Benchmarks'!Q450="FT",IF(OR(G450 &lt;= DATEVALUE("3/1/2020"), G450 = ""),177.14,( (IF(OR(I450 = "", I450 &gt; DATEVALUE("3/31/2020")), DATEVALUE("3/31/2020"),I450) -G450)/ 31) *177.14),IF('2.Census &amp; Reference Benchmarks'!R450="",0,'2.Census &amp; Reference Benchmarks'!R450))</f>
        <v>0</v>
      </c>
      <c r="S450" s="488" t="str">
        <f>IFERROR(IF(AND( I450 &lt; '1. Summary for SBA'!$J$7,'1. Summary for SBA'!$J$7 &lt;&gt; ""),0,IF(K450 = "Yes", 0,IF(OR(R450= "", R450 + P450+N450 = 0),"",(M450+O450+Q450)/(R450+P450+N450)))),0)</f>
        <v/>
      </c>
      <c r="T450" s="488" t="str">
        <f t="shared" si="42"/>
        <v/>
      </c>
      <c r="U450" s="488" t="str">
        <f>IF(T450 = "", "",SUM('3.Weekly Hours &amp; Wage Activity'!AI450:BF450))</f>
        <v/>
      </c>
      <c r="V450" s="489" t="str">
        <f>IF(U450 = "", "",SUM(IF(COUNTIF('3.Weekly Hours &amp; Wage Activity'!J450:Q450, "&lt;&gt;FT") = 0, COLUMNS('3.Weekly Hours &amp; Wage Activity'!J450:AG450) * 40, '3.Weekly Hours &amp; Wage Activity'!J450:AG450)))</f>
        <v/>
      </c>
      <c r="W450" s="490" t="str">
        <f t="shared" si="43"/>
        <v/>
      </c>
      <c r="X450" s="553" t="str">
        <f t="shared" si="39"/>
        <v/>
      </c>
      <c r="Y450" s="491" t="str">
        <f t="shared" si="40"/>
        <v/>
      </c>
      <c r="Z450" s="490">
        <f t="shared" si="44"/>
        <v>0</v>
      </c>
      <c r="AA450" s="377">
        <f t="shared" si="41"/>
        <v>0</v>
      </c>
    </row>
    <row r="451" spans="2:27" x14ac:dyDescent="0.25">
      <c r="B451" s="56">
        <f>IF('3.Weekly Hours &amp; Wage Activity'!B451 &lt;&gt;"", '3.Weekly Hours &amp; Wage Activity'!B451,"")</f>
        <v>0</v>
      </c>
      <c r="C451" s="56">
        <f>IF('3.Weekly Hours &amp; Wage Activity'!C451 &lt;&gt;"", '3.Weekly Hours &amp; Wage Activity'!C451,"")</f>
        <v>0</v>
      </c>
      <c r="D451" s="57" t="str">
        <f>IF('3.Weekly Hours &amp; Wage Activity'!D451 &lt;&gt;"", '3.Weekly Hours &amp; Wage Activity'!D451,"")</f>
        <v/>
      </c>
      <c r="E451" s="56" t="str">
        <f>IF('3.Weekly Hours &amp; Wage Activity'!E451 &lt;&gt;"", '3.Weekly Hours &amp; Wage Activity'!E451,"")</f>
        <v/>
      </c>
      <c r="F451" s="353" t="str">
        <f>IF('3.Weekly Hours &amp; Wage Activity'!F451 &lt;&gt;"", '3.Weekly Hours &amp; Wage Activity'!F451,"")</f>
        <v/>
      </c>
      <c r="G451" s="58" t="str">
        <f>IF('3.Weekly Hours &amp; Wage Activity'!G451 &lt;&gt;"", '3.Weekly Hours &amp; Wage Activity'!G451,"")</f>
        <v/>
      </c>
      <c r="H451" s="58" t="str">
        <f>IF('2.Census &amp; Reference Benchmarks'!H451 = "", "", '2.Census &amp; Reference Benchmarks'!H451)</f>
        <v/>
      </c>
      <c r="I451" s="58" t="str">
        <f>IF('3.Weekly Hours &amp; Wage Activity'!H451 &lt;&gt;"", '3.Weekly Hours &amp; Wage Activity'!H451,"")</f>
        <v/>
      </c>
      <c r="J451" s="374" t="str">
        <f>IF('3.Weekly Hours &amp; Wage Activity'!I451 &lt;&gt;"", '3.Weekly Hours &amp; Wage Activity'!I451,"")</f>
        <v/>
      </c>
      <c r="K451" s="376" t="str">
        <f>IF('7.Safe Harbor Input Data &amp; Calc'!Q453 &lt;&gt; "", '7.Safe Harbor Input Data &amp; Calc'!Q453, "")</f>
        <v>No</v>
      </c>
      <c r="L451" s="59" t="str">
        <f>IF('2.Census &amp; Reference Benchmarks'!T451&lt;&gt; "",'2.Census &amp; Reference Benchmarks'!T451,"")</f>
        <v/>
      </c>
      <c r="M451" s="35">
        <f>IF('2.Census &amp; Reference Benchmarks'!M451 = "", 0,'2.Census &amp; Reference Benchmarks'!M451)</f>
        <v>0</v>
      </c>
      <c r="N451" s="366">
        <f>IF('5. Wage &amp; FTE Reductions'!BC451 = "", 0,'5. Wage &amp; FTE Reductions'!BC451)</f>
        <v>0</v>
      </c>
      <c r="O451" s="35">
        <f>IF('2.Census &amp; Reference Benchmarks'!P451 = "", 0,'2.Census &amp; Reference Benchmarks'!P451)</f>
        <v>0</v>
      </c>
      <c r="P451" s="367">
        <f>IF('5. Wage &amp; FTE Reductions'!BE451 = "", 0, '5. Wage &amp; FTE Reductions'!BE451)</f>
        <v>0</v>
      </c>
      <c r="Q451" s="60">
        <f>IF('2.Census &amp; Reference Benchmarks'!S451 = "", 0, '2.Census &amp; Reference Benchmarks'!S451)</f>
        <v>0</v>
      </c>
      <c r="R451" s="367">
        <f>IF('2.Census &amp; Reference Benchmarks'!Q451="FT",IF(OR(G451 &lt;= DATEVALUE("3/1/2020"), G451 = ""),177.14,( (IF(OR(I451 = "", I451 &gt; DATEVALUE("3/31/2020")), DATEVALUE("3/31/2020"),I451) -G451)/ 31) *177.14),IF('2.Census &amp; Reference Benchmarks'!R451="",0,'2.Census &amp; Reference Benchmarks'!R451))</f>
        <v>0</v>
      </c>
      <c r="S451" s="488" t="str">
        <f>IFERROR(IF(AND( I451 &lt; '1. Summary for SBA'!$J$7,'1. Summary for SBA'!$J$7 &lt;&gt; ""),0,IF(K451 = "Yes", 0,IF(OR(R451= "", R451 + P451+N451 = 0),"",(M451+O451+Q451)/(R451+P451+N451)))),0)</f>
        <v/>
      </c>
      <c r="T451" s="488" t="str">
        <f t="shared" si="42"/>
        <v/>
      </c>
      <c r="U451" s="488" t="str">
        <f>IF(T451 = "", "",SUM('3.Weekly Hours &amp; Wage Activity'!AI451:BF451))</f>
        <v/>
      </c>
      <c r="V451" s="489" t="str">
        <f>IF(U451 = "", "",SUM(IF(COUNTIF('3.Weekly Hours &amp; Wage Activity'!J451:Q451, "&lt;&gt;FT") = 0, COLUMNS('3.Weekly Hours &amp; Wage Activity'!J451:AG451) * 40, '3.Weekly Hours &amp; Wage Activity'!J451:AG451)))</f>
        <v/>
      </c>
      <c r="W451" s="490" t="str">
        <f t="shared" si="43"/>
        <v/>
      </c>
      <c r="X451" s="553" t="str">
        <f t="shared" si="39"/>
        <v/>
      </c>
      <c r="Y451" s="491" t="str">
        <f t="shared" si="40"/>
        <v/>
      </c>
      <c r="Z451" s="490">
        <f t="shared" si="44"/>
        <v>0</v>
      </c>
      <c r="AA451" s="377">
        <f t="shared" si="41"/>
        <v>0</v>
      </c>
    </row>
    <row r="452" spans="2:27" x14ac:dyDescent="0.25">
      <c r="B452" s="56">
        <f>IF('3.Weekly Hours &amp; Wage Activity'!B452 &lt;&gt;"", '3.Weekly Hours &amp; Wage Activity'!B452,"")</f>
        <v>0</v>
      </c>
      <c r="C452" s="56">
        <f>IF('3.Weekly Hours &amp; Wage Activity'!C452 &lt;&gt;"", '3.Weekly Hours &amp; Wage Activity'!C452,"")</f>
        <v>0</v>
      </c>
      <c r="D452" s="57" t="str">
        <f>IF('3.Weekly Hours &amp; Wage Activity'!D452 &lt;&gt;"", '3.Weekly Hours &amp; Wage Activity'!D452,"")</f>
        <v/>
      </c>
      <c r="E452" s="56" t="str">
        <f>IF('3.Weekly Hours &amp; Wage Activity'!E452 &lt;&gt;"", '3.Weekly Hours &amp; Wage Activity'!E452,"")</f>
        <v/>
      </c>
      <c r="F452" s="353" t="str">
        <f>IF('3.Weekly Hours &amp; Wage Activity'!F452 &lt;&gt;"", '3.Weekly Hours &amp; Wage Activity'!F452,"")</f>
        <v/>
      </c>
      <c r="G452" s="58" t="str">
        <f>IF('3.Weekly Hours &amp; Wage Activity'!G452 &lt;&gt;"", '3.Weekly Hours &amp; Wage Activity'!G452,"")</f>
        <v/>
      </c>
      <c r="H452" s="58" t="str">
        <f>IF('2.Census &amp; Reference Benchmarks'!H452 = "", "", '2.Census &amp; Reference Benchmarks'!H452)</f>
        <v/>
      </c>
      <c r="I452" s="58" t="str">
        <f>IF('3.Weekly Hours &amp; Wage Activity'!H452 &lt;&gt;"", '3.Weekly Hours &amp; Wage Activity'!H452,"")</f>
        <v/>
      </c>
      <c r="J452" s="374" t="str">
        <f>IF('3.Weekly Hours &amp; Wage Activity'!I452 &lt;&gt;"", '3.Weekly Hours &amp; Wage Activity'!I452,"")</f>
        <v/>
      </c>
      <c r="K452" s="376" t="str">
        <f>IF('7.Safe Harbor Input Data &amp; Calc'!Q454 &lt;&gt; "", '7.Safe Harbor Input Data &amp; Calc'!Q454, "")</f>
        <v>No</v>
      </c>
      <c r="L452" s="59" t="str">
        <f>IF('2.Census &amp; Reference Benchmarks'!T452&lt;&gt; "",'2.Census &amp; Reference Benchmarks'!T452,"")</f>
        <v/>
      </c>
      <c r="M452" s="35">
        <f>IF('2.Census &amp; Reference Benchmarks'!M452 = "", 0,'2.Census &amp; Reference Benchmarks'!M452)</f>
        <v>0</v>
      </c>
      <c r="N452" s="366">
        <f>IF('5. Wage &amp; FTE Reductions'!BC452 = "", 0,'5. Wage &amp; FTE Reductions'!BC452)</f>
        <v>0</v>
      </c>
      <c r="O452" s="35">
        <f>IF('2.Census &amp; Reference Benchmarks'!P452 = "", 0,'2.Census &amp; Reference Benchmarks'!P452)</f>
        <v>0</v>
      </c>
      <c r="P452" s="367">
        <f>IF('5. Wage &amp; FTE Reductions'!BE452 = "", 0, '5. Wage &amp; FTE Reductions'!BE452)</f>
        <v>0</v>
      </c>
      <c r="Q452" s="60">
        <f>IF('2.Census &amp; Reference Benchmarks'!S452 = "", 0, '2.Census &amp; Reference Benchmarks'!S452)</f>
        <v>0</v>
      </c>
      <c r="R452" s="367">
        <f>IF('2.Census &amp; Reference Benchmarks'!Q452="FT",IF(OR(G452 &lt;= DATEVALUE("3/1/2020"), G452 = ""),177.14,( (IF(OR(I452 = "", I452 &gt; DATEVALUE("3/31/2020")), DATEVALUE("3/31/2020"),I452) -G452)/ 31) *177.14),IF('2.Census &amp; Reference Benchmarks'!R452="",0,'2.Census &amp; Reference Benchmarks'!R452))</f>
        <v>0</v>
      </c>
      <c r="S452" s="488" t="str">
        <f>IFERROR(IF(AND( I452 &lt; '1. Summary for SBA'!$J$7,'1. Summary for SBA'!$J$7 &lt;&gt; ""),0,IF(K452 = "Yes", 0,IF(OR(R452= "", R452 + P452+N452 = 0),"",(M452+O452+Q452)/(R452+P452+N452)))),0)</f>
        <v/>
      </c>
      <c r="T452" s="488" t="str">
        <f t="shared" si="42"/>
        <v/>
      </c>
      <c r="U452" s="488" t="str">
        <f>IF(T452 = "", "",SUM('3.Weekly Hours &amp; Wage Activity'!AI452:BF452))</f>
        <v/>
      </c>
      <c r="V452" s="489" t="str">
        <f>IF(U452 = "", "",SUM(IF(COUNTIF('3.Weekly Hours &amp; Wage Activity'!J452:Q452, "&lt;&gt;FT") = 0, COLUMNS('3.Weekly Hours &amp; Wage Activity'!J452:AG452) * 40, '3.Weekly Hours &amp; Wage Activity'!J452:AG452)))</f>
        <v/>
      </c>
      <c r="W452" s="490" t="str">
        <f t="shared" si="43"/>
        <v/>
      </c>
      <c r="X452" s="553" t="str">
        <f t="shared" si="39"/>
        <v/>
      </c>
      <c r="Y452" s="491" t="str">
        <f t="shared" si="40"/>
        <v/>
      </c>
      <c r="Z452" s="490">
        <f t="shared" si="44"/>
        <v>0</v>
      </c>
      <c r="AA452" s="377">
        <f t="shared" si="41"/>
        <v>0</v>
      </c>
    </row>
    <row r="453" spans="2:27" x14ac:dyDescent="0.25">
      <c r="B453" s="56">
        <f>IF('3.Weekly Hours &amp; Wage Activity'!B453 &lt;&gt;"", '3.Weekly Hours &amp; Wage Activity'!B453,"")</f>
        <v>0</v>
      </c>
      <c r="C453" s="56">
        <f>IF('3.Weekly Hours &amp; Wage Activity'!C453 &lt;&gt;"", '3.Weekly Hours &amp; Wage Activity'!C453,"")</f>
        <v>0</v>
      </c>
      <c r="D453" s="57" t="str">
        <f>IF('3.Weekly Hours &amp; Wage Activity'!D453 &lt;&gt;"", '3.Weekly Hours &amp; Wage Activity'!D453,"")</f>
        <v/>
      </c>
      <c r="E453" s="56" t="str">
        <f>IF('3.Weekly Hours &amp; Wage Activity'!E453 &lt;&gt;"", '3.Weekly Hours &amp; Wage Activity'!E453,"")</f>
        <v/>
      </c>
      <c r="F453" s="353" t="str">
        <f>IF('3.Weekly Hours &amp; Wage Activity'!F453 &lt;&gt;"", '3.Weekly Hours &amp; Wage Activity'!F453,"")</f>
        <v/>
      </c>
      <c r="G453" s="58" t="str">
        <f>IF('3.Weekly Hours &amp; Wage Activity'!G453 &lt;&gt;"", '3.Weekly Hours &amp; Wage Activity'!G453,"")</f>
        <v/>
      </c>
      <c r="H453" s="58" t="str">
        <f>IF('2.Census &amp; Reference Benchmarks'!H453 = "", "", '2.Census &amp; Reference Benchmarks'!H453)</f>
        <v/>
      </c>
      <c r="I453" s="58" t="str">
        <f>IF('3.Weekly Hours &amp; Wage Activity'!H453 &lt;&gt;"", '3.Weekly Hours &amp; Wage Activity'!H453,"")</f>
        <v/>
      </c>
      <c r="J453" s="374" t="str">
        <f>IF('3.Weekly Hours &amp; Wage Activity'!I453 &lt;&gt;"", '3.Weekly Hours &amp; Wage Activity'!I453,"")</f>
        <v/>
      </c>
      <c r="K453" s="376" t="str">
        <f>IF('7.Safe Harbor Input Data &amp; Calc'!Q455 &lt;&gt; "", '7.Safe Harbor Input Data &amp; Calc'!Q455, "")</f>
        <v>No</v>
      </c>
      <c r="L453" s="59" t="str">
        <f>IF('2.Census &amp; Reference Benchmarks'!T453&lt;&gt; "",'2.Census &amp; Reference Benchmarks'!T453,"")</f>
        <v/>
      </c>
      <c r="M453" s="35">
        <f>IF('2.Census &amp; Reference Benchmarks'!M453 = "", 0,'2.Census &amp; Reference Benchmarks'!M453)</f>
        <v>0</v>
      </c>
      <c r="N453" s="366">
        <f>IF('5. Wage &amp; FTE Reductions'!BC453 = "", 0,'5. Wage &amp; FTE Reductions'!BC453)</f>
        <v>0</v>
      </c>
      <c r="O453" s="35">
        <f>IF('2.Census &amp; Reference Benchmarks'!P453 = "", 0,'2.Census &amp; Reference Benchmarks'!P453)</f>
        <v>0</v>
      </c>
      <c r="P453" s="367">
        <f>IF('5. Wage &amp; FTE Reductions'!BE453 = "", 0, '5. Wage &amp; FTE Reductions'!BE453)</f>
        <v>0</v>
      </c>
      <c r="Q453" s="60">
        <f>IF('2.Census &amp; Reference Benchmarks'!S453 = "", 0, '2.Census &amp; Reference Benchmarks'!S453)</f>
        <v>0</v>
      </c>
      <c r="R453" s="367">
        <f>IF('2.Census &amp; Reference Benchmarks'!Q453="FT",IF(OR(G453 &lt;= DATEVALUE("3/1/2020"), G453 = ""),177.14,( (IF(OR(I453 = "", I453 &gt; DATEVALUE("3/31/2020")), DATEVALUE("3/31/2020"),I453) -G453)/ 31) *177.14),IF('2.Census &amp; Reference Benchmarks'!R453="",0,'2.Census &amp; Reference Benchmarks'!R453))</f>
        <v>0</v>
      </c>
      <c r="S453" s="488" t="str">
        <f>IFERROR(IF(AND( I453 &lt; '1. Summary for SBA'!$J$7,'1. Summary for SBA'!$J$7 &lt;&gt; ""),0,IF(K453 = "Yes", 0,IF(OR(R453= "", R453 + P453+N453 = 0),"",(M453+O453+Q453)/(R453+P453+N453)))),0)</f>
        <v/>
      </c>
      <c r="T453" s="488" t="str">
        <f t="shared" si="42"/>
        <v/>
      </c>
      <c r="U453" s="488" t="str">
        <f>IF(T453 = "", "",SUM('3.Weekly Hours &amp; Wage Activity'!AI453:BF453))</f>
        <v/>
      </c>
      <c r="V453" s="489" t="str">
        <f>IF(U453 = "", "",SUM(IF(COUNTIF('3.Weekly Hours &amp; Wage Activity'!J453:Q453, "&lt;&gt;FT") = 0, COLUMNS('3.Weekly Hours &amp; Wage Activity'!J453:AG453) * 40, '3.Weekly Hours &amp; Wage Activity'!J453:AG453)))</f>
        <v/>
      </c>
      <c r="W453" s="490" t="str">
        <f t="shared" si="43"/>
        <v/>
      </c>
      <c r="X453" s="553" t="str">
        <f t="shared" si="39"/>
        <v/>
      </c>
      <c r="Y453" s="491" t="str">
        <f t="shared" si="40"/>
        <v/>
      </c>
      <c r="Z453" s="490">
        <f t="shared" si="44"/>
        <v>0</v>
      </c>
      <c r="AA453" s="377">
        <f t="shared" si="41"/>
        <v>0</v>
      </c>
    </row>
    <row r="454" spans="2:27" x14ac:dyDescent="0.25">
      <c r="B454" s="56">
        <f>IF('3.Weekly Hours &amp; Wage Activity'!B454 &lt;&gt;"", '3.Weekly Hours &amp; Wage Activity'!B454,"")</f>
        <v>0</v>
      </c>
      <c r="C454" s="56">
        <f>IF('3.Weekly Hours &amp; Wage Activity'!C454 &lt;&gt;"", '3.Weekly Hours &amp; Wage Activity'!C454,"")</f>
        <v>0</v>
      </c>
      <c r="D454" s="57" t="str">
        <f>IF('3.Weekly Hours &amp; Wage Activity'!D454 &lt;&gt;"", '3.Weekly Hours &amp; Wage Activity'!D454,"")</f>
        <v/>
      </c>
      <c r="E454" s="56" t="str">
        <f>IF('3.Weekly Hours &amp; Wage Activity'!E454 &lt;&gt;"", '3.Weekly Hours &amp; Wage Activity'!E454,"")</f>
        <v/>
      </c>
      <c r="F454" s="353" t="str">
        <f>IF('3.Weekly Hours &amp; Wage Activity'!F454 &lt;&gt;"", '3.Weekly Hours &amp; Wage Activity'!F454,"")</f>
        <v/>
      </c>
      <c r="G454" s="58" t="str">
        <f>IF('3.Weekly Hours &amp; Wage Activity'!G454 &lt;&gt;"", '3.Weekly Hours &amp; Wage Activity'!G454,"")</f>
        <v/>
      </c>
      <c r="H454" s="58" t="str">
        <f>IF('2.Census &amp; Reference Benchmarks'!H454 = "", "", '2.Census &amp; Reference Benchmarks'!H454)</f>
        <v/>
      </c>
      <c r="I454" s="58" t="str">
        <f>IF('3.Weekly Hours &amp; Wage Activity'!H454 &lt;&gt;"", '3.Weekly Hours &amp; Wage Activity'!H454,"")</f>
        <v/>
      </c>
      <c r="J454" s="374" t="str">
        <f>IF('3.Weekly Hours &amp; Wage Activity'!I454 &lt;&gt;"", '3.Weekly Hours &amp; Wage Activity'!I454,"")</f>
        <v/>
      </c>
      <c r="K454" s="376" t="str">
        <f>IF('7.Safe Harbor Input Data &amp; Calc'!Q456 &lt;&gt; "", '7.Safe Harbor Input Data &amp; Calc'!Q456, "")</f>
        <v>No</v>
      </c>
      <c r="L454" s="59" t="str">
        <f>IF('2.Census &amp; Reference Benchmarks'!T454&lt;&gt; "",'2.Census &amp; Reference Benchmarks'!T454,"")</f>
        <v/>
      </c>
      <c r="M454" s="35">
        <f>IF('2.Census &amp; Reference Benchmarks'!M454 = "", 0,'2.Census &amp; Reference Benchmarks'!M454)</f>
        <v>0</v>
      </c>
      <c r="N454" s="366">
        <f>IF('5. Wage &amp; FTE Reductions'!BC454 = "", 0,'5. Wage &amp; FTE Reductions'!BC454)</f>
        <v>0</v>
      </c>
      <c r="O454" s="35">
        <f>IF('2.Census &amp; Reference Benchmarks'!P454 = "", 0,'2.Census &amp; Reference Benchmarks'!P454)</f>
        <v>0</v>
      </c>
      <c r="P454" s="367">
        <f>IF('5. Wage &amp; FTE Reductions'!BE454 = "", 0, '5. Wage &amp; FTE Reductions'!BE454)</f>
        <v>0</v>
      </c>
      <c r="Q454" s="60">
        <f>IF('2.Census &amp; Reference Benchmarks'!S454 = "", 0, '2.Census &amp; Reference Benchmarks'!S454)</f>
        <v>0</v>
      </c>
      <c r="R454" s="367">
        <f>IF('2.Census &amp; Reference Benchmarks'!Q454="FT",IF(OR(G454 &lt;= DATEVALUE("3/1/2020"), G454 = ""),177.14,( (IF(OR(I454 = "", I454 &gt; DATEVALUE("3/31/2020")), DATEVALUE("3/31/2020"),I454) -G454)/ 31) *177.14),IF('2.Census &amp; Reference Benchmarks'!R454="",0,'2.Census &amp; Reference Benchmarks'!R454))</f>
        <v>0</v>
      </c>
      <c r="S454" s="488" t="str">
        <f>IFERROR(IF(AND( I454 &lt; '1. Summary for SBA'!$J$7,'1. Summary for SBA'!$J$7 &lt;&gt; ""),0,IF(K454 = "Yes", 0,IF(OR(R454= "", R454 + P454+N454 = 0),"",(M454+O454+Q454)/(R454+P454+N454)))),0)</f>
        <v/>
      </c>
      <c r="T454" s="488" t="str">
        <f t="shared" si="42"/>
        <v/>
      </c>
      <c r="U454" s="488" t="str">
        <f>IF(T454 = "", "",SUM('3.Weekly Hours &amp; Wage Activity'!AI454:BF454))</f>
        <v/>
      </c>
      <c r="V454" s="489" t="str">
        <f>IF(U454 = "", "",SUM(IF(COUNTIF('3.Weekly Hours &amp; Wage Activity'!J454:Q454, "&lt;&gt;FT") = 0, COLUMNS('3.Weekly Hours &amp; Wage Activity'!J454:AG454) * 40, '3.Weekly Hours &amp; Wage Activity'!J454:AG454)))</f>
        <v/>
      </c>
      <c r="W454" s="490" t="str">
        <f t="shared" si="43"/>
        <v/>
      </c>
      <c r="X454" s="553" t="str">
        <f t="shared" ref="X454:X504" si="45">IF(W454 = "", "",IF(T454-W454 &gt; 0, ROUND(T454 - W454, 2),0))</f>
        <v/>
      </c>
      <c r="Y454" s="491" t="str">
        <f t="shared" ref="Y454:Y504" si="46">IFERROR(IF(X454 = "", "",ROUND((N454 + P454+R454)/(((IF(OR(I454 &gt;= DATEVALUE("3/31/2020"),I454= ""),DATEVALUE("4/1/2020"),I454)-IF(OR(G454&lt;DATEVALUE("1/1/2020"), G454 =""),DATEVALUE("1/1/2020"),G454)))/7),2)),0)</f>
        <v/>
      </c>
      <c r="Z454" s="490">
        <f t="shared" si="44"/>
        <v>0</v>
      </c>
      <c r="AA454" s="377">
        <f t="shared" ref="AA454:AA504" si="47">IF(H454 = "Salary", 0,IF(L454 &lt;&gt; "", 0,IF( Z454 = "","",Z454*24)))</f>
        <v>0</v>
      </c>
    </row>
    <row r="455" spans="2:27" x14ac:dyDescent="0.25">
      <c r="B455" s="56">
        <f>IF('3.Weekly Hours &amp; Wage Activity'!B455 &lt;&gt;"", '3.Weekly Hours &amp; Wage Activity'!B455,"")</f>
        <v>0</v>
      </c>
      <c r="C455" s="56">
        <f>IF('3.Weekly Hours &amp; Wage Activity'!C455 &lt;&gt;"", '3.Weekly Hours &amp; Wage Activity'!C455,"")</f>
        <v>0</v>
      </c>
      <c r="D455" s="57" t="str">
        <f>IF('3.Weekly Hours &amp; Wage Activity'!D455 &lt;&gt;"", '3.Weekly Hours &amp; Wage Activity'!D455,"")</f>
        <v/>
      </c>
      <c r="E455" s="56" t="str">
        <f>IF('3.Weekly Hours &amp; Wage Activity'!E455 &lt;&gt;"", '3.Weekly Hours &amp; Wage Activity'!E455,"")</f>
        <v/>
      </c>
      <c r="F455" s="353" t="str">
        <f>IF('3.Weekly Hours &amp; Wage Activity'!F455 &lt;&gt;"", '3.Weekly Hours &amp; Wage Activity'!F455,"")</f>
        <v/>
      </c>
      <c r="G455" s="58" t="str">
        <f>IF('3.Weekly Hours &amp; Wage Activity'!G455 &lt;&gt;"", '3.Weekly Hours &amp; Wage Activity'!G455,"")</f>
        <v/>
      </c>
      <c r="H455" s="58" t="str">
        <f>IF('2.Census &amp; Reference Benchmarks'!H455 = "", "", '2.Census &amp; Reference Benchmarks'!H455)</f>
        <v/>
      </c>
      <c r="I455" s="58" t="str">
        <f>IF('3.Weekly Hours &amp; Wage Activity'!H455 &lt;&gt;"", '3.Weekly Hours &amp; Wage Activity'!H455,"")</f>
        <v/>
      </c>
      <c r="J455" s="374" t="str">
        <f>IF('3.Weekly Hours &amp; Wage Activity'!I455 &lt;&gt;"", '3.Weekly Hours &amp; Wage Activity'!I455,"")</f>
        <v/>
      </c>
      <c r="K455" s="376" t="str">
        <f>IF('7.Safe Harbor Input Data &amp; Calc'!Q457 &lt;&gt; "", '7.Safe Harbor Input Data &amp; Calc'!Q457, "")</f>
        <v>No</v>
      </c>
      <c r="L455" s="59" t="str">
        <f>IF('2.Census &amp; Reference Benchmarks'!T455&lt;&gt; "",'2.Census &amp; Reference Benchmarks'!T455,"")</f>
        <v/>
      </c>
      <c r="M455" s="35">
        <f>IF('2.Census &amp; Reference Benchmarks'!M455 = "", 0,'2.Census &amp; Reference Benchmarks'!M455)</f>
        <v>0</v>
      </c>
      <c r="N455" s="366">
        <f>IF('5. Wage &amp; FTE Reductions'!BC455 = "", 0,'5. Wage &amp; FTE Reductions'!BC455)</f>
        <v>0</v>
      </c>
      <c r="O455" s="35">
        <f>IF('2.Census &amp; Reference Benchmarks'!P455 = "", 0,'2.Census &amp; Reference Benchmarks'!P455)</f>
        <v>0</v>
      </c>
      <c r="P455" s="367">
        <f>IF('5. Wage &amp; FTE Reductions'!BE455 = "", 0, '5. Wage &amp; FTE Reductions'!BE455)</f>
        <v>0</v>
      </c>
      <c r="Q455" s="60">
        <f>IF('2.Census &amp; Reference Benchmarks'!S455 = "", 0, '2.Census &amp; Reference Benchmarks'!S455)</f>
        <v>0</v>
      </c>
      <c r="R455" s="367">
        <f>IF('2.Census &amp; Reference Benchmarks'!Q455="FT",IF(OR(G455 &lt;= DATEVALUE("3/1/2020"), G455 = ""),177.14,( (IF(OR(I455 = "", I455 &gt; DATEVALUE("3/31/2020")), DATEVALUE("3/31/2020"),I455) -G455)/ 31) *177.14),IF('2.Census &amp; Reference Benchmarks'!R455="",0,'2.Census &amp; Reference Benchmarks'!R455))</f>
        <v>0</v>
      </c>
      <c r="S455" s="488" t="str">
        <f>IFERROR(IF(AND( I455 &lt; '1. Summary for SBA'!$J$7,'1. Summary for SBA'!$J$7 &lt;&gt; ""),0,IF(K455 = "Yes", 0,IF(OR(R455= "", R455 + P455+N455 = 0),"",(M455+O455+Q455)/(R455+P455+N455)))),0)</f>
        <v/>
      </c>
      <c r="T455" s="488" t="str">
        <f t="shared" si="42"/>
        <v/>
      </c>
      <c r="U455" s="488" t="str">
        <f>IF(T455 = "", "",SUM('3.Weekly Hours &amp; Wage Activity'!AI455:BF455))</f>
        <v/>
      </c>
      <c r="V455" s="489" t="str">
        <f>IF(U455 = "", "",SUM(IF(COUNTIF('3.Weekly Hours &amp; Wage Activity'!J455:Q455, "&lt;&gt;FT") = 0, COLUMNS('3.Weekly Hours &amp; Wage Activity'!J455:AG455) * 40, '3.Weekly Hours &amp; Wage Activity'!J455:AG455)))</f>
        <v/>
      </c>
      <c r="W455" s="490" t="str">
        <f t="shared" si="43"/>
        <v/>
      </c>
      <c r="X455" s="553" t="str">
        <f t="shared" si="45"/>
        <v/>
      </c>
      <c r="Y455" s="491" t="str">
        <f t="shared" si="46"/>
        <v/>
      </c>
      <c r="Z455" s="490">
        <f t="shared" si="44"/>
        <v>0</v>
      </c>
      <c r="AA455" s="377">
        <f t="shared" si="47"/>
        <v>0</v>
      </c>
    </row>
    <row r="456" spans="2:27" x14ac:dyDescent="0.25">
      <c r="B456" s="56">
        <f>IF('3.Weekly Hours &amp; Wage Activity'!B456 &lt;&gt;"", '3.Weekly Hours &amp; Wage Activity'!B456,"")</f>
        <v>0</v>
      </c>
      <c r="C456" s="56">
        <f>IF('3.Weekly Hours &amp; Wage Activity'!C456 &lt;&gt;"", '3.Weekly Hours &amp; Wage Activity'!C456,"")</f>
        <v>0</v>
      </c>
      <c r="D456" s="57" t="str">
        <f>IF('3.Weekly Hours &amp; Wage Activity'!D456 &lt;&gt;"", '3.Weekly Hours &amp; Wage Activity'!D456,"")</f>
        <v/>
      </c>
      <c r="E456" s="56" t="str">
        <f>IF('3.Weekly Hours &amp; Wage Activity'!E456 &lt;&gt;"", '3.Weekly Hours &amp; Wage Activity'!E456,"")</f>
        <v/>
      </c>
      <c r="F456" s="353" t="str">
        <f>IF('3.Weekly Hours &amp; Wage Activity'!F456 &lt;&gt;"", '3.Weekly Hours &amp; Wage Activity'!F456,"")</f>
        <v/>
      </c>
      <c r="G456" s="58" t="str">
        <f>IF('3.Weekly Hours &amp; Wage Activity'!G456 &lt;&gt;"", '3.Weekly Hours &amp; Wage Activity'!G456,"")</f>
        <v/>
      </c>
      <c r="H456" s="58" t="str">
        <f>IF('2.Census &amp; Reference Benchmarks'!H456 = "", "", '2.Census &amp; Reference Benchmarks'!H456)</f>
        <v/>
      </c>
      <c r="I456" s="58" t="str">
        <f>IF('3.Weekly Hours &amp; Wage Activity'!H456 &lt;&gt;"", '3.Weekly Hours &amp; Wage Activity'!H456,"")</f>
        <v/>
      </c>
      <c r="J456" s="374" t="str">
        <f>IF('3.Weekly Hours &amp; Wage Activity'!I456 &lt;&gt;"", '3.Weekly Hours &amp; Wage Activity'!I456,"")</f>
        <v/>
      </c>
      <c r="K456" s="376" t="str">
        <f>IF('7.Safe Harbor Input Data &amp; Calc'!Q458 &lt;&gt; "", '7.Safe Harbor Input Data &amp; Calc'!Q458, "")</f>
        <v>No</v>
      </c>
      <c r="L456" s="59" t="str">
        <f>IF('2.Census &amp; Reference Benchmarks'!T456&lt;&gt; "",'2.Census &amp; Reference Benchmarks'!T456,"")</f>
        <v/>
      </c>
      <c r="M456" s="35">
        <f>IF('2.Census &amp; Reference Benchmarks'!M456 = "", 0,'2.Census &amp; Reference Benchmarks'!M456)</f>
        <v>0</v>
      </c>
      <c r="N456" s="366">
        <f>IF('5. Wage &amp; FTE Reductions'!BC456 = "", 0,'5. Wage &amp; FTE Reductions'!BC456)</f>
        <v>0</v>
      </c>
      <c r="O456" s="35">
        <f>IF('2.Census &amp; Reference Benchmarks'!P456 = "", 0,'2.Census &amp; Reference Benchmarks'!P456)</f>
        <v>0</v>
      </c>
      <c r="P456" s="367">
        <f>IF('5. Wage &amp; FTE Reductions'!BE456 = "", 0, '5. Wage &amp; FTE Reductions'!BE456)</f>
        <v>0</v>
      </c>
      <c r="Q456" s="60">
        <f>IF('2.Census &amp; Reference Benchmarks'!S456 = "", 0, '2.Census &amp; Reference Benchmarks'!S456)</f>
        <v>0</v>
      </c>
      <c r="R456" s="367">
        <f>IF('2.Census &amp; Reference Benchmarks'!Q456="FT",IF(OR(G456 &lt;= DATEVALUE("3/1/2020"), G456 = ""),177.14,( (IF(OR(I456 = "", I456 &gt; DATEVALUE("3/31/2020")), DATEVALUE("3/31/2020"),I456) -G456)/ 31) *177.14),IF('2.Census &amp; Reference Benchmarks'!R456="",0,'2.Census &amp; Reference Benchmarks'!R456))</f>
        <v>0</v>
      </c>
      <c r="S456" s="488" t="str">
        <f>IFERROR(IF(AND( I456 &lt; '1. Summary for SBA'!$J$7,'1. Summary for SBA'!$J$7 &lt;&gt; ""),0,IF(K456 = "Yes", 0,IF(OR(R456= "", R456 + P456+N456 = 0),"",(M456+O456+Q456)/(R456+P456+N456)))),0)</f>
        <v/>
      </c>
      <c r="T456" s="488" t="str">
        <f t="shared" si="42"/>
        <v/>
      </c>
      <c r="U456" s="488" t="str">
        <f>IF(T456 = "", "",SUM('3.Weekly Hours &amp; Wage Activity'!AI456:BF456))</f>
        <v/>
      </c>
      <c r="V456" s="489" t="str">
        <f>IF(U456 = "", "",SUM(IF(COUNTIF('3.Weekly Hours &amp; Wage Activity'!J456:Q456, "&lt;&gt;FT") = 0, COLUMNS('3.Weekly Hours &amp; Wage Activity'!J456:AG456) * 40, '3.Weekly Hours &amp; Wage Activity'!J456:AG456)))</f>
        <v/>
      </c>
      <c r="W456" s="490" t="str">
        <f t="shared" si="43"/>
        <v/>
      </c>
      <c r="X456" s="553" t="str">
        <f t="shared" si="45"/>
        <v/>
      </c>
      <c r="Y456" s="491" t="str">
        <f t="shared" si="46"/>
        <v/>
      </c>
      <c r="Z456" s="490">
        <f t="shared" si="44"/>
        <v>0</v>
      </c>
      <c r="AA456" s="377">
        <f t="shared" si="47"/>
        <v>0</v>
      </c>
    </row>
    <row r="457" spans="2:27" x14ac:dyDescent="0.25">
      <c r="B457" s="56">
        <f>IF('3.Weekly Hours &amp; Wage Activity'!B457 &lt;&gt;"", '3.Weekly Hours &amp; Wage Activity'!B457,"")</f>
        <v>0</v>
      </c>
      <c r="C457" s="56">
        <f>IF('3.Weekly Hours &amp; Wage Activity'!C457 &lt;&gt;"", '3.Weekly Hours &amp; Wage Activity'!C457,"")</f>
        <v>0</v>
      </c>
      <c r="D457" s="57" t="str">
        <f>IF('3.Weekly Hours &amp; Wage Activity'!D457 &lt;&gt;"", '3.Weekly Hours &amp; Wage Activity'!D457,"")</f>
        <v/>
      </c>
      <c r="E457" s="56" t="str">
        <f>IF('3.Weekly Hours &amp; Wage Activity'!E457 &lt;&gt;"", '3.Weekly Hours &amp; Wage Activity'!E457,"")</f>
        <v/>
      </c>
      <c r="F457" s="353" t="str">
        <f>IF('3.Weekly Hours &amp; Wage Activity'!F457 &lt;&gt;"", '3.Weekly Hours &amp; Wage Activity'!F457,"")</f>
        <v/>
      </c>
      <c r="G457" s="58" t="str">
        <f>IF('3.Weekly Hours &amp; Wage Activity'!G457 &lt;&gt;"", '3.Weekly Hours &amp; Wage Activity'!G457,"")</f>
        <v/>
      </c>
      <c r="H457" s="58" t="str">
        <f>IF('2.Census &amp; Reference Benchmarks'!H457 = "", "", '2.Census &amp; Reference Benchmarks'!H457)</f>
        <v/>
      </c>
      <c r="I457" s="58" t="str">
        <f>IF('3.Weekly Hours &amp; Wage Activity'!H457 &lt;&gt;"", '3.Weekly Hours &amp; Wage Activity'!H457,"")</f>
        <v/>
      </c>
      <c r="J457" s="374" t="str">
        <f>IF('3.Weekly Hours &amp; Wage Activity'!I457 &lt;&gt;"", '3.Weekly Hours &amp; Wage Activity'!I457,"")</f>
        <v/>
      </c>
      <c r="K457" s="376" t="str">
        <f>IF('7.Safe Harbor Input Data &amp; Calc'!Q459 &lt;&gt; "", '7.Safe Harbor Input Data &amp; Calc'!Q459, "")</f>
        <v>No</v>
      </c>
      <c r="L457" s="59" t="str">
        <f>IF('2.Census &amp; Reference Benchmarks'!T457&lt;&gt; "",'2.Census &amp; Reference Benchmarks'!T457,"")</f>
        <v/>
      </c>
      <c r="M457" s="35">
        <f>IF('2.Census &amp; Reference Benchmarks'!M457 = "", 0,'2.Census &amp; Reference Benchmarks'!M457)</f>
        <v>0</v>
      </c>
      <c r="N457" s="366">
        <f>IF('5. Wage &amp; FTE Reductions'!BC457 = "", 0,'5. Wage &amp; FTE Reductions'!BC457)</f>
        <v>0</v>
      </c>
      <c r="O457" s="35">
        <f>IF('2.Census &amp; Reference Benchmarks'!P457 = "", 0,'2.Census &amp; Reference Benchmarks'!P457)</f>
        <v>0</v>
      </c>
      <c r="P457" s="367">
        <f>IF('5. Wage &amp; FTE Reductions'!BE457 = "", 0, '5. Wage &amp; FTE Reductions'!BE457)</f>
        <v>0</v>
      </c>
      <c r="Q457" s="60">
        <f>IF('2.Census &amp; Reference Benchmarks'!S457 = "", 0, '2.Census &amp; Reference Benchmarks'!S457)</f>
        <v>0</v>
      </c>
      <c r="R457" s="367">
        <f>IF('2.Census &amp; Reference Benchmarks'!Q457="FT",IF(OR(G457 &lt;= DATEVALUE("3/1/2020"), G457 = ""),177.14,( (IF(OR(I457 = "", I457 &gt; DATEVALUE("3/31/2020")), DATEVALUE("3/31/2020"),I457) -G457)/ 31) *177.14),IF('2.Census &amp; Reference Benchmarks'!R457="",0,'2.Census &amp; Reference Benchmarks'!R457))</f>
        <v>0</v>
      </c>
      <c r="S457" s="488" t="str">
        <f>IFERROR(IF(AND( I457 &lt; '1. Summary for SBA'!$J$7,'1. Summary for SBA'!$J$7 &lt;&gt; ""),0,IF(K457 = "Yes", 0,IF(OR(R457= "", R457 + P457+N457 = 0),"",(M457+O457+Q457)/(R457+P457+N457)))),0)</f>
        <v/>
      </c>
      <c r="T457" s="488" t="str">
        <f t="shared" si="42"/>
        <v/>
      </c>
      <c r="U457" s="488" t="str">
        <f>IF(T457 = "", "",SUM('3.Weekly Hours &amp; Wage Activity'!AI457:BF457))</f>
        <v/>
      </c>
      <c r="V457" s="489" t="str">
        <f>IF(U457 = "", "",SUM(IF(COUNTIF('3.Weekly Hours &amp; Wage Activity'!J457:Q457, "&lt;&gt;FT") = 0, COLUMNS('3.Weekly Hours &amp; Wage Activity'!J457:AG457) * 40, '3.Weekly Hours &amp; Wage Activity'!J457:AG457)))</f>
        <v/>
      </c>
      <c r="W457" s="490" t="str">
        <f t="shared" si="43"/>
        <v/>
      </c>
      <c r="X457" s="553" t="str">
        <f t="shared" si="45"/>
        <v/>
      </c>
      <c r="Y457" s="491" t="str">
        <f t="shared" si="46"/>
        <v/>
      </c>
      <c r="Z457" s="490">
        <f t="shared" si="44"/>
        <v>0</v>
      </c>
      <c r="AA457" s="377">
        <f t="shared" si="47"/>
        <v>0</v>
      </c>
    </row>
    <row r="458" spans="2:27" x14ac:dyDescent="0.25">
      <c r="B458" s="56">
        <f>IF('3.Weekly Hours &amp; Wage Activity'!B458 &lt;&gt;"", '3.Weekly Hours &amp; Wage Activity'!B458,"")</f>
        <v>0</v>
      </c>
      <c r="C458" s="56">
        <f>IF('3.Weekly Hours &amp; Wage Activity'!C458 &lt;&gt;"", '3.Weekly Hours &amp; Wage Activity'!C458,"")</f>
        <v>0</v>
      </c>
      <c r="D458" s="57" t="str">
        <f>IF('3.Weekly Hours &amp; Wage Activity'!D458 &lt;&gt;"", '3.Weekly Hours &amp; Wage Activity'!D458,"")</f>
        <v/>
      </c>
      <c r="E458" s="56" t="str">
        <f>IF('3.Weekly Hours &amp; Wage Activity'!E458 &lt;&gt;"", '3.Weekly Hours &amp; Wage Activity'!E458,"")</f>
        <v/>
      </c>
      <c r="F458" s="353" t="str">
        <f>IF('3.Weekly Hours &amp; Wage Activity'!F458 &lt;&gt;"", '3.Weekly Hours &amp; Wage Activity'!F458,"")</f>
        <v/>
      </c>
      <c r="G458" s="58" t="str">
        <f>IF('3.Weekly Hours &amp; Wage Activity'!G458 &lt;&gt;"", '3.Weekly Hours &amp; Wage Activity'!G458,"")</f>
        <v/>
      </c>
      <c r="H458" s="58" t="str">
        <f>IF('2.Census &amp; Reference Benchmarks'!H458 = "", "", '2.Census &amp; Reference Benchmarks'!H458)</f>
        <v/>
      </c>
      <c r="I458" s="58" t="str">
        <f>IF('3.Weekly Hours &amp; Wage Activity'!H458 &lt;&gt;"", '3.Weekly Hours &amp; Wage Activity'!H458,"")</f>
        <v/>
      </c>
      <c r="J458" s="374" t="str">
        <f>IF('3.Weekly Hours &amp; Wage Activity'!I458 &lt;&gt;"", '3.Weekly Hours &amp; Wage Activity'!I458,"")</f>
        <v/>
      </c>
      <c r="K458" s="376" t="str">
        <f>IF('7.Safe Harbor Input Data &amp; Calc'!Q460 &lt;&gt; "", '7.Safe Harbor Input Data &amp; Calc'!Q460, "")</f>
        <v>No</v>
      </c>
      <c r="L458" s="59" t="str">
        <f>IF('2.Census &amp; Reference Benchmarks'!T458&lt;&gt; "",'2.Census &amp; Reference Benchmarks'!T458,"")</f>
        <v/>
      </c>
      <c r="M458" s="35">
        <f>IF('2.Census &amp; Reference Benchmarks'!M458 = "", 0,'2.Census &amp; Reference Benchmarks'!M458)</f>
        <v>0</v>
      </c>
      <c r="N458" s="366">
        <f>IF('5. Wage &amp; FTE Reductions'!BC458 = "", 0,'5. Wage &amp; FTE Reductions'!BC458)</f>
        <v>0</v>
      </c>
      <c r="O458" s="35">
        <f>IF('2.Census &amp; Reference Benchmarks'!P458 = "", 0,'2.Census &amp; Reference Benchmarks'!P458)</f>
        <v>0</v>
      </c>
      <c r="P458" s="367">
        <f>IF('5. Wage &amp; FTE Reductions'!BE458 = "", 0, '5. Wage &amp; FTE Reductions'!BE458)</f>
        <v>0</v>
      </c>
      <c r="Q458" s="60">
        <f>IF('2.Census &amp; Reference Benchmarks'!S458 = "", 0, '2.Census &amp; Reference Benchmarks'!S458)</f>
        <v>0</v>
      </c>
      <c r="R458" s="367">
        <f>IF('2.Census &amp; Reference Benchmarks'!Q458="FT",IF(OR(G458 &lt;= DATEVALUE("3/1/2020"), G458 = ""),177.14,( (IF(OR(I458 = "", I458 &gt; DATEVALUE("3/31/2020")), DATEVALUE("3/31/2020"),I458) -G458)/ 31) *177.14),IF('2.Census &amp; Reference Benchmarks'!R458="",0,'2.Census &amp; Reference Benchmarks'!R458))</f>
        <v>0</v>
      </c>
      <c r="S458" s="488" t="str">
        <f>IFERROR(IF(AND( I458 &lt; '1. Summary for SBA'!$J$7,'1. Summary for SBA'!$J$7 &lt;&gt; ""),0,IF(K458 = "Yes", 0,IF(OR(R458= "", R458 + P458+N458 = 0),"",(M458+O458+Q458)/(R458+P458+N458)))),0)</f>
        <v/>
      </c>
      <c r="T458" s="488" t="str">
        <f t="shared" si="42"/>
        <v/>
      </c>
      <c r="U458" s="488" t="str">
        <f>IF(T458 = "", "",SUM('3.Weekly Hours &amp; Wage Activity'!AI458:BF458))</f>
        <v/>
      </c>
      <c r="V458" s="489" t="str">
        <f>IF(U458 = "", "",SUM(IF(COUNTIF('3.Weekly Hours &amp; Wage Activity'!J458:Q458, "&lt;&gt;FT") = 0, COLUMNS('3.Weekly Hours &amp; Wage Activity'!J458:AG458) * 40, '3.Weekly Hours &amp; Wage Activity'!J458:AG458)))</f>
        <v/>
      </c>
      <c r="W458" s="490" t="str">
        <f t="shared" si="43"/>
        <v/>
      </c>
      <c r="X458" s="553" t="str">
        <f t="shared" si="45"/>
        <v/>
      </c>
      <c r="Y458" s="491" t="str">
        <f t="shared" si="46"/>
        <v/>
      </c>
      <c r="Z458" s="490">
        <f t="shared" si="44"/>
        <v>0</v>
      </c>
      <c r="AA458" s="377">
        <f t="shared" si="47"/>
        <v>0</v>
      </c>
    </row>
    <row r="459" spans="2:27" x14ac:dyDescent="0.25">
      <c r="B459" s="56">
        <f>IF('3.Weekly Hours &amp; Wage Activity'!B459 &lt;&gt;"", '3.Weekly Hours &amp; Wage Activity'!B459,"")</f>
        <v>0</v>
      </c>
      <c r="C459" s="56">
        <f>IF('3.Weekly Hours &amp; Wage Activity'!C459 &lt;&gt;"", '3.Weekly Hours &amp; Wage Activity'!C459,"")</f>
        <v>0</v>
      </c>
      <c r="D459" s="57" t="str">
        <f>IF('3.Weekly Hours &amp; Wage Activity'!D459 &lt;&gt;"", '3.Weekly Hours &amp; Wage Activity'!D459,"")</f>
        <v/>
      </c>
      <c r="E459" s="56" t="str">
        <f>IF('3.Weekly Hours &amp; Wage Activity'!E459 &lt;&gt;"", '3.Weekly Hours &amp; Wage Activity'!E459,"")</f>
        <v/>
      </c>
      <c r="F459" s="353" t="str">
        <f>IF('3.Weekly Hours &amp; Wage Activity'!F459 &lt;&gt;"", '3.Weekly Hours &amp; Wage Activity'!F459,"")</f>
        <v/>
      </c>
      <c r="G459" s="58" t="str">
        <f>IF('3.Weekly Hours &amp; Wage Activity'!G459 &lt;&gt;"", '3.Weekly Hours &amp; Wage Activity'!G459,"")</f>
        <v/>
      </c>
      <c r="H459" s="58" t="str">
        <f>IF('2.Census &amp; Reference Benchmarks'!H459 = "", "", '2.Census &amp; Reference Benchmarks'!H459)</f>
        <v/>
      </c>
      <c r="I459" s="58" t="str">
        <f>IF('3.Weekly Hours &amp; Wage Activity'!H459 &lt;&gt;"", '3.Weekly Hours &amp; Wage Activity'!H459,"")</f>
        <v/>
      </c>
      <c r="J459" s="374" t="str">
        <f>IF('3.Weekly Hours &amp; Wage Activity'!I459 &lt;&gt;"", '3.Weekly Hours &amp; Wage Activity'!I459,"")</f>
        <v/>
      </c>
      <c r="K459" s="376" t="str">
        <f>IF('7.Safe Harbor Input Data &amp; Calc'!Q461 &lt;&gt; "", '7.Safe Harbor Input Data &amp; Calc'!Q461, "")</f>
        <v>No</v>
      </c>
      <c r="L459" s="59" t="str">
        <f>IF('2.Census &amp; Reference Benchmarks'!T459&lt;&gt; "",'2.Census &amp; Reference Benchmarks'!T459,"")</f>
        <v/>
      </c>
      <c r="M459" s="35">
        <f>IF('2.Census &amp; Reference Benchmarks'!M459 = "", 0,'2.Census &amp; Reference Benchmarks'!M459)</f>
        <v>0</v>
      </c>
      <c r="N459" s="366">
        <f>IF('5. Wage &amp; FTE Reductions'!BC459 = "", 0,'5. Wage &amp; FTE Reductions'!BC459)</f>
        <v>0</v>
      </c>
      <c r="O459" s="35">
        <f>IF('2.Census &amp; Reference Benchmarks'!P459 = "", 0,'2.Census &amp; Reference Benchmarks'!P459)</f>
        <v>0</v>
      </c>
      <c r="P459" s="367">
        <f>IF('5. Wage &amp; FTE Reductions'!BE459 = "", 0, '5. Wage &amp; FTE Reductions'!BE459)</f>
        <v>0</v>
      </c>
      <c r="Q459" s="60">
        <f>IF('2.Census &amp; Reference Benchmarks'!S459 = "", 0, '2.Census &amp; Reference Benchmarks'!S459)</f>
        <v>0</v>
      </c>
      <c r="R459" s="367">
        <f>IF('2.Census &amp; Reference Benchmarks'!Q459="FT",IF(OR(G459 &lt;= DATEVALUE("3/1/2020"), G459 = ""),177.14,( (IF(OR(I459 = "", I459 &gt; DATEVALUE("3/31/2020")), DATEVALUE("3/31/2020"),I459) -G459)/ 31) *177.14),IF('2.Census &amp; Reference Benchmarks'!R459="",0,'2.Census &amp; Reference Benchmarks'!R459))</f>
        <v>0</v>
      </c>
      <c r="S459" s="488" t="str">
        <f>IFERROR(IF(AND( I459 &lt; '1. Summary for SBA'!$J$7,'1. Summary for SBA'!$J$7 &lt;&gt; ""),0,IF(K459 = "Yes", 0,IF(OR(R459= "", R459 + P459+N459 = 0),"",(M459+O459+Q459)/(R459+P459+N459)))),0)</f>
        <v/>
      </c>
      <c r="T459" s="488" t="str">
        <f t="shared" si="42"/>
        <v/>
      </c>
      <c r="U459" s="488" t="str">
        <f>IF(T459 = "", "",SUM('3.Weekly Hours &amp; Wage Activity'!AI459:BF459))</f>
        <v/>
      </c>
      <c r="V459" s="489" t="str">
        <f>IF(U459 = "", "",SUM(IF(COUNTIF('3.Weekly Hours &amp; Wage Activity'!J459:Q459, "&lt;&gt;FT") = 0, COLUMNS('3.Weekly Hours &amp; Wage Activity'!J459:AG459) * 40, '3.Weekly Hours &amp; Wage Activity'!J459:AG459)))</f>
        <v/>
      </c>
      <c r="W459" s="490" t="str">
        <f t="shared" si="43"/>
        <v/>
      </c>
      <c r="X459" s="553" t="str">
        <f t="shared" si="45"/>
        <v/>
      </c>
      <c r="Y459" s="491" t="str">
        <f t="shared" si="46"/>
        <v/>
      </c>
      <c r="Z459" s="490">
        <f t="shared" si="44"/>
        <v>0</v>
      </c>
      <c r="AA459" s="377">
        <f t="shared" si="47"/>
        <v>0</v>
      </c>
    </row>
    <row r="460" spans="2:27" x14ac:dyDescent="0.25">
      <c r="B460" s="56">
        <f>IF('3.Weekly Hours &amp; Wage Activity'!B460 &lt;&gt;"", '3.Weekly Hours &amp; Wage Activity'!B460,"")</f>
        <v>0</v>
      </c>
      <c r="C460" s="56">
        <f>IF('3.Weekly Hours &amp; Wage Activity'!C460 &lt;&gt;"", '3.Weekly Hours &amp; Wage Activity'!C460,"")</f>
        <v>0</v>
      </c>
      <c r="D460" s="57" t="str">
        <f>IF('3.Weekly Hours &amp; Wage Activity'!D460 &lt;&gt;"", '3.Weekly Hours &amp; Wage Activity'!D460,"")</f>
        <v/>
      </c>
      <c r="E460" s="56" t="str">
        <f>IF('3.Weekly Hours &amp; Wage Activity'!E460 &lt;&gt;"", '3.Weekly Hours &amp; Wage Activity'!E460,"")</f>
        <v/>
      </c>
      <c r="F460" s="353" t="str">
        <f>IF('3.Weekly Hours &amp; Wage Activity'!F460 &lt;&gt;"", '3.Weekly Hours &amp; Wage Activity'!F460,"")</f>
        <v/>
      </c>
      <c r="G460" s="58" t="str">
        <f>IF('3.Weekly Hours &amp; Wage Activity'!G460 &lt;&gt;"", '3.Weekly Hours &amp; Wage Activity'!G460,"")</f>
        <v/>
      </c>
      <c r="H460" s="58" t="str">
        <f>IF('2.Census &amp; Reference Benchmarks'!H460 = "", "", '2.Census &amp; Reference Benchmarks'!H460)</f>
        <v/>
      </c>
      <c r="I460" s="58" t="str">
        <f>IF('3.Weekly Hours &amp; Wage Activity'!H460 &lt;&gt;"", '3.Weekly Hours &amp; Wage Activity'!H460,"")</f>
        <v/>
      </c>
      <c r="J460" s="374" t="str">
        <f>IF('3.Weekly Hours &amp; Wage Activity'!I460 &lt;&gt;"", '3.Weekly Hours &amp; Wage Activity'!I460,"")</f>
        <v/>
      </c>
      <c r="K460" s="376" t="str">
        <f>IF('7.Safe Harbor Input Data &amp; Calc'!Q462 &lt;&gt; "", '7.Safe Harbor Input Data &amp; Calc'!Q462, "")</f>
        <v>No</v>
      </c>
      <c r="L460" s="59" t="str">
        <f>IF('2.Census &amp; Reference Benchmarks'!T460&lt;&gt; "",'2.Census &amp; Reference Benchmarks'!T460,"")</f>
        <v/>
      </c>
      <c r="M460" s="35">
        <f>IF('2.Census &amp; Reference Benchmarks'!M460 = "", 0,'2.Census &amp; Reference Benchmarks'!M460)</f>
        <v>0</v>
      </c>
      <c r="N460" s="366">
        <f>IF('5. Wage &amp; FTE Reductions'!BC460 = "", 0,'5. Wage &amp; FTE Reductions'!BC460)</f>
        <v>0</v>
      </c>
      <c r="O460" s="35">
        <f>IF('2.Census &amp; Reference Benchmarks'!P460 = "", 0,'2.Census &amp; Reference Benchmarks'!P460)</f>
        <v>0</v>
      </c>
      <c r="P460" s="367">
        <f>IF('5. Wage &amp; FTE Reductions'!BE460 = "", 0, '5. Wage &amp; FTE Reductions'!BE460)</f>
        <v>0</v>
      </c>
      <c r="Q460" s="60">
        <f>IF('2.Census &amp; Reference Benchmarks'!S460 = "", 0, '2.Census &amp; Reference Benchmarks'!S460)</f>
        <v>0</v>
      </c>
      <c r="R460" s="367">
        <f>IF('2.Census &amp; Reference Benchmarks'!Q460="FT",IF(OR(G460 &lt;= DATEVALUE("3/1/2020"), G460 = ""),177.14,( (IF(OR(I460 = "", I460 &gt; DATEVALUE("3/31/2020")), DATEVALUE("3/31/2020"),I460) -G460)/ 31) *177.14),IF('2.Census &amp; Reference Benchmarks'!R460="",0,'2.Census &amp; Reference Benchmarks'!R460))</f>
        <v>0</v>
      </c>
      <c r="S460" s="488" t="str">
        <f>IFERROR(IF(AND( I460 &lt; '1. Summary for SBA'!$J$7,'1. Summary for SBA'!$J$7 &lt;&gt; ""),0,IF(K460 = "Yes", 0,IF(OR(R460= "", R460 + P460+N460 = 0),"",(M460+O460+Q460)/(R460+P460+N460)))),0)</f>
        <v/>
      </c>
      <c r="T460" s="488" t="str">
        <f t="shared" si="42"/>
        <v/>
      </c>
      <c r="U460" s="488" t="str">
        <f>IF(T460 = "", "",SUM('3.Weekly Hours &amp; Wage Activity'!AI460:BF460))</f>
        <v/>
      </c>
      <c r="V460" s="489" t="str">
        <f>IF(U460 = "", "",SUM(IF(COUNTIF('3.Weekly Hours &amp; Wage Activity'!J460:Q460, "&lt;&gt;FT") = 0, COLUMNS('3.Weekly Hours &amp; Wage Activity'!J460:AG460) * 40, '3.Weekly Hours &amp; Wage Activity'!J460:AG460)))</f>
        <v/>
      </c>
      <c r="W460" s="490" t="str">
        <f t="shared" si="43"/>
        <v/>
      </c>
      <c r="X460" s="553" t="str">
        <f t="shared" si="45"/>
        <v/>
      </c>
      <c r="Y460" s="491" t="str">
        <f t="shared" si="46"/>
        <v/>
      </c>
      <c r="Z460" s="490">
        <f t="shared" si="44"/>
        <v>0</v>
      </c>
      <c r="AA460" s="377">
        <f t="shared" si="47"/>
        <v>0</v>
      </c>
    </row>
    <row r="461" spans="2:27" x14ac:dyDescent="0.25">
      <c r="B461" s="56">
        <f>IF('3.Weekly Hours &amp; Wage Activity'!B461 &lt;&gt;"", '3.Weekly Hours &amp; Wage Activity'!B461,"")</f>
        <v>0</v>
      </c>
      <c r="C461" s="56">
        <f>IF('3.Weekly Hours &amp; Wage Activity'!C461 &lt;&gt;"", '3.Weekly Hours &amp; Wage Activity'!C461,"")</f>
        <v>0</v>
      </c>
      <c r="D461" s="57" t="str">
        <f>IF('3.Weekly Hours &amp; Wage Activity'!D461 &lt;&gt;"", '3.Weekly Hours &amp; Wage Activity'!D461,"")</f>
        <v/>
      </c>
      <c r="E461" s="56" t="str">
        <f>IF('3.Weekly Hours &amp; Wage Activity'!E461 &lt;&gt;"", '3.Weekly Hours &amp; Wage Activity'!E461,"")</f>
        <v/>
      </c>
      <c r="F461" s="353" t="str">
        <f>IF('3.Weekly Hours &amp; Wage Activity'!F461 &lt;&gt;"", '3.Weekly Hours &amp; Wage Activity'!F461,"")</f>
        <v/>
      </c>
      <c r="G461" s="58" t="str">
        <f>IF('3.Weekly Hours &amp; Wage Activity'!G461 &lt;&gt;"", '3.Weekly Hours &amp; Wage Activity'!G461,"")</f>
        <v/>
      </c>
      <c r="H461" s="58" t="str">
        <f>IF('2.Census &amp; Reference Benchmarks'!H461 = "", "", '2.Census &amp; Reference Benchmarks'!H461)</f>
        <v/>
      </c>
      <c r="I461" s="58" t="str">
        <f>IF('3.Weekly Hours &amp; Wage Activity'!H461 &lt;&gt;"", '3.Weekly Hours &amp; Wage Activity'!H461,"")</f>
        <v/>
      </c>
      <c r="J461" s="374" t="str">
        <f>IF('3.Weekly Hours &amp; Wage Activity'!I461 &lt;&gt;"", '3.Weekly Hours &amp; Wage Activity'!I461,"")</f>
        <v/>
      </c>
      <c r="K461" s="376" t="str">
        <f>IF('7.Safe Harbor Input Data &amp; Calc'!Q463 &lt;&gt; "", '7.Safe Harbor Input Data &amp; Calc'!Q463, "")</f>
        <v>No</v>
      </c>
      <c r="L461" s="59" t="str">
        <f>IF('2.Census &amp; Reference Benchmarks'!T461&lt;&gt; "",'2.Census &amp; Reference Benchmarks'!T461,"")</f>
        <v/>
      </c>
      <c r="M461" s="35">
        <f>IF('2.Census &amp; Reference Benchmarks'!M461 = "", 0,'2.Census &amp; Reference Benchmarks'!M461)</f>
        <v>0</v>
      </c>
      <c r="N461" s="366">
        <f>IF('5. Wage &amp; FTE Reductions'!BC461 = "", 0,'5. Wage &amp; FTE Reductions'!BC461)</f>
        <v>0</v>
      </c>
      <c r="O461" s="35">
        <f>IF('2.Census &amp; Reference Benchmarks'!P461 = "", 0,'2.Census &amp; Reference Benchmarks'!P461)</f>
        <v>0</v>
      </c>
      <c r="P461" s="367">
        <f>IF('5. Wage &amp; FTE Reductions'!BE461 = "", 0, '5. Wage &amp; FTE Reductions'!BE461)</f>
        <v>0</v>
      </c>
      <c r="Q461" s="60">
        <f>IF('2.Census &amp; Reference Benchmarks'!S461 = "", 0, '2.Census &amp; Reference Benchmarks'!S461)</f>
        <v>0</v>
      </c>
      <c r="R461" s="367">
        <f>IF('2.Census &amp; Reference Benchmarks'!Q461="FT",IF(OR(G461 &lt;= DATEVALUE("3/1/2020"), G461 = ""),177.14,( (IF(OR(I461 = "", I461 &gt; DATEVALUE("3/31/2020")), DATEVALUE("3/31/2020"),I461) -G461)/ 31) *177.14),IF('2.Census &amp; Reference Benchmarks'!R461="",0,'2.Census &amp; Reference Benchmarks'!R461))</f>
        <v>0</v>
      </c>
      <c r="S461" s="488" t="str">
        <f>IFERROR(IF(AND( I461 &lt; '1. Summary for SBA'!$J$7,'1. Summary for SBA'!$J$7 &lt;&gt; ""),0,IF(K461 = "Yes", 0,IF(OR(R461= "", R461 + P461+N461 = 0),"",(M461+O461+Q461)/(R461+P461+N461)))),0)</f>
        <v/>
      </c>
      <c r="T461" s="488" t="str">
        <f t="shared" si="42"/>
        <v/>
      </c>
      <c r="U461" s="488" t="str">
        <f>IF(T461 = "", "",SUM('3.Weekly Hours &amp; Wage Activity'!AI461:BF461))</f>
        <v/>
      </c>
      <c r="V461" s="489" t="str">
        <f>IF(U461 = "", "",SUM(IF(COUNTIF('3.Weekly Hours &amp; Wage Activity'!J461:Q461, "&lt;&gt;FT") = 0, COLUMNS('3.Weekly Hours &amp; Wage Activity'!J461:AG461) * 40, '3.Weekly Hours &amp; Wage Activity'!J461:AG461)))</f>
        <v/>
      </c>
      <c r="W461" s="490" t="str">
        <f t="shared" si="43"/>
        <v/>
      </c>
      <c r="X461" s="553" t="str">
        <f t="shared" si="45"/>
        <v/>
      </c>
      <c r="Y461" s="491" t="str">
        <f t="shared" si="46"/>
        <v/>
      </c>
      <c r="Z461" s="490">
        <f t="shared" si="44"/>
        <v>0</v>
      </c>
      <c r="AA461" s="377">
        <f t="shared" si="47"/>
        <v>0</v>
      </c>
    </row>
    <row r="462" spans="2:27" x14ac:dyDescent="0.25">
      <c r="B462" s="56">
        <f>IF('3.Weekly Hours &amp; Wage Activity'!B462 &lt;&gt;"", '3.Weekly Hours &amp; Wage Activity'!B462,"")</f>
        <v>0</v>
      </c>
      <c r="C462" s="56">
        <f>IF('3.Weekly Hours &amp; Wage Activity'!C462 &lt;&gt;"", '3.Weekly Hours &amp; Wage Activity'!C462,"")</f>
        <v>0</v>
      </c>
      <c r="D462" s="57" t="str">
        <f>IF('3.Weekly Hours &amp; Wage Activity'!D462 &lt;&gt;"", '3.Weekly Hours &amp; Wage Activity'!D462,"")</f>
        <v/>
      </c>
      <c r="E462" s="56" t="str">
        <f>IF('3.Weekly Hours &amp; Wage Activity'!E462 &lt;&gt;"", '3.Weekly Hours &amp; Wage Activity'!E462,"")</f>
        <v/>
      </c>
      <c r="F462" s="353" t="str">
        <f>IF('3.Weekly Hours &amp; Wage Activity'!F462 &lt;&gt;"", '3.Weekly Hours &amp; Wage Activity'!F462,"")</f>
        <v/>
      </c>
      <c r="G462" s="58" t="str">
        <f>IF('3.Weekly Hours &amp; Wage Activity'!G462 &lt;&gt;"", '3.Weekly Hours &amp; Wage Activity'!G462,"")</f>
        <v/>
      </c>
      <c r="H462" s="58" t="str">
        <f>IF('2.Census &amp; Reference Benchmarks'!H462 = "", "", '2.Census &amp; Reference Benchmarks'!H462)</f>
        <v/>
      </c>
      <c r="I462" s="58" t="str">
        <f>IF('3.Weekly Hours &amp; Wage Activity'!H462 &lt;&gt;"", '3.Weekly Hours &amp; Wage Activity'!H462,"")</f>
        <v/>
      </c>
      <c r="J462" s="374" t="str">
        <f>IF('3.Weekly Hours &amp; Wage Activity'!I462 &lt;&gt;"", '3.Weekly Hours &amp; Wage Activity'!I462,"")</f>
        <v/>
      </c>
      <c r="K462" s="376" t="str">
        <f>IF('7.Safe Harbor Input Data &amp; Calc'!Q464 &lt;&gt; "", '7.Safe Harbor Input Data &amp; Calc'!Q464, "")</f>
        <v>No</v>
      </c>
      <c r="L462" s="59" t="str">
        <f>IF('2.Census &amp; Reference Benchmarks'!T462&lt;&gt; "",'2.Census &amp; Reference Benchmarks'!T462,"")</f>
        <v/>
      </c>
      <c r="M462" s="35">
        <f>IF('2.Census &amp; Reference Benchmarks'!M462 = "", 0,'2.Census &amp; Reference Benchmarks'!M462)</f>
        <v>0</v>
      </c>
      <c r="N462" s="366">
        <f>IF('5. Wage &amp; FTE Reductions'!BC462 = "", 0,'5. Wage &amp; FTE Reductions'!BC462)</f>
        <v>0</v>
      </c>
      <c r="O462" s="35">
        <f>IF('2.Census &amp; Reference Benchmarks'!P462 = "", 0,'2.Census &amp; Reference Benchmarks'!P462)</f>
        <v>0</v>
      </c>
      <c r="P462" s="367">
        <f>IF('5. Wage &amp; FTE Reductions'!BE462 = "", 0, '5. Wage &amp; FTE Reductions'!BE462)</f>
        <v>0</v>
      </c>
      <c r="Q462" s="60">
        <f>IF('2.Census &amp; Reference Benchmarks'!S462 = "", 0, '2.Census &amp; Reference Benchmarks'!S462)</f>
        <v>0</v>
      </c>
      <c r="R462" s="367">
        <f>IF('2.Census &amp; Reference Benchmarks'!Q462="FT",IF(OR(G462 &lt;= DATEVALUE("3/1/2020"), G462 = ""),177.14,( (IF(OR(I462 = "", I462 &gt; DATEVALUE("3/31/2020")), DATEVALUE("3/31/2020"),I462) -G462)/ 31) *177.14),IF('2.Census &amp; Reference Benchmarks'!R462="",0,'2.Census &amp; Reference Benchmarks'!R462))</f>
        <v>0</v>
      </c>
      <c r="S462" s="488" t="str">
        <f>IFERROR(IF(AND( I462 &lt; '1. Summary for SBA'!$J$7,'1. Summary for SBA'!$J$7 &lt;&gt; ""),0,IF(K462 = "Yes", 0,IF(OR(R462= "", R462 + P462+N462 = 0),"",(M462+O462+Q462)/(R462+P462+N462)))),0)</f>
        <v/>
      </c>
      <c r="T462" s="488" t="str">
        <f t="shared" si="42"/>
        <v/>
      </c>
      <c r="U462" s="488" t="str">
        <f>IF(T462 = "", "",SUM('3.Weekly Hours &amp; Wage Activity'!AI462:BF462))</f>
        <v/>
      </c>
      <c r="V462" s="489" t="str">
        <f>IF(U462 = "", "",SUM(IF(COUNTIF('3.Weekly Hours &amp; Wage Activity'!J462:Q462, "&lt;&gt;FT") = 0, COLUMNS('3.Weekly Hours &amp; Wage Activity'!J462:AG462) * 40, '3.Weekly Hours &amp; Wage Activity'!J462:AG462)))</f>
        <v/>
      </c>
      <c r="W462" s="490" t="str">
        <f t="shared" si="43"/>
        <v/>
      </c>
      <c r="X462" s="553" t="str">
        <f t="shared" si="45"/>
        <v/>
      </c>
      <c r="Y462" s="491" t="str">
        <f t="shared" si="46"/>
        <v/>
      </c>
      <c r="Z462" s="490">
        <f t="shared" si="44"/>
        <v>0</v>
      </c>
      <c r="AA462" s="377">
        <f t="shared" si="47"/>
        <v>0</v>
      </c>
    </row>
    <row r="463" spans="2:27" x14ac:dyDescent="0.25">
      <c r="B463" s="56">
        <f>IF('3.Weekly Hours &amp; Wage Activity'!B463 &lt;&gt;"", '3.Weekly Hours &amp; Wage Activity'!B463,"")</f>
        <v>0</v>
      </c>
      <c r="C463" s="56">
        <f>IF('3.Weekly Hours &amp; Wage Activity'!C463 &lt;&gt;"", '3.Weekly Hours &amp; Wage Activity'!C463,"")</f>
        <v>0</v>
      </c>
      <c r="D463" s="57" t="str">
        <f>IF('3.Weekly Hours &amp; Wage Activity'!D463 &lt;&gt;"", '3.Weekly Hours &amp; Wage Activity'!D463,"")</f>
        <v/>
      </c>
      <c r="E463" s="56" t="str">
        <f>IF('3.Weekly Hours &amp; Wage Activity'!E463 &lt;&gt;"", '3.Weekly Hours &amp; Wage Activity'!E463,"")</f>
        <v/>
      </c>
      <c r="F463" s="353" t="str">
        <f>IF('3.Weekly Hours &amp; Wage Activity'!F463 &lt;&gt;"", '3.Weekly Hours &amp; Wage Activity'!F463,"")</f>
        <v/>
      </c>
      <c r="G463" s="58" t="str">
        <f>IF('3.Weekly Hours &amp; Wage Activity'!G463 &lt;&gt;"", '3.Weekly Hours &amp; Wage Activity'!G463,"")</f>
        <v/>
      </c>
      <c r="H463" s="58" t="str">
        <f>IF('2.Census &amp; Reference Benchmarks'!H463 = "", "", '2.Census &amp; Reference Benchmarks'!H463)</f>
        <v/>
      </c>
      <c r="I463" s="58" t="str">
        <f>IF('3.Weekly Hours &amp; Wage Activity'!H463 &lt;&gt;"", '3.Weekly Hours &amp; Wage Activity'!H463,"")</f>
        <v/>
      </c>
      <c r="J463" s="374" t="str">
        <f>IF('3.Weekly Hours &amp; Wage Activity'!I463 &lt;&gt;"", '3.Weekly Hours &amp; Wage Activity'!I463,"")</f>
        <v/>
      </c>
      <c r="K463" s="376" t="str">
        <f>IF('7.Safe Harbor Input Data &amp; Calc'!Q465 &lt;&gt; "", '7.Safe Harbor Input Data &amp; Calc'!Q465, "")</f>
        <v>No</v>
      </c>
      <c r="L463" s="59" t="str">
        <f>IF('2.Census &amp; Reference Benchmarks'!T463&lt;&gt; "",'2.Census &amp; Reference Benchmarks'!T463,"")</f>
        <v/>
      </c>
      <c r="M463" s="35">
        <f>IF('2.Census &amp; Reference Benchmarks'!M463 = "", 0,'2.Census &amp; Reference Benchmarks'!M463)</f>
        <v>0</v>
      </c>
      <c r="N463" s="366">
        <f>IF('5. Wage &amp; FTE Reductions'!BC463 = "", 0,'5. Wage &amp; FTE Reductions'!BC463)</f>
        <v>0</v>
      </c>
      <c r="O463" s="35">
        <f>IF('2.Census &amp; Reference Benchmarks'!P463 = "", 0,'2.Census &amp; Reference Benchmarks'!P463)</f>
        <v>0</v>
      </c>
      <c r="P463" s="367">
        <f>IF('5. Wage &amp; FTE Reductions'!BE463 = "", 0, '5. Wage &amp; FTE Reductions'!BE463)</f>
        <v>0</v>
      </c>
      <c r="Q463" s="60">
        <f>IF('2.Census &amp; Reference Benchmarks'!S463 = "", 0, '2.Census &amp; Reference Benchmarks'!S463)</f>
        <v>0</v>
      </c>
      <c r="R463" s="367">
        <f>IF('2.Census &amp; Reference Benchmarks'!Q463="FT",IF(OR(G463 &lt;= DATEVALUE("3/1/2020"), G463 = ""),177.14,( (IF(OR(I463 = "", I463 &gt; DATEVALUE("3/31/2020")), DATEVALUE("3/31/2020"),I463) -G463)/ 31) *177.14),IF('2.Census &amp; Reference Benchmarks'!R463="",0,'2.Census &amp; Reference Benchmarks'!R463))</f>
        <v>0</v>
      </c>
      <c r="S463" s="488" t="str">
        <f>IFERROR(IF(AND( I463 &lt; '1. Summary for SBA'!$J$7,'1. Summary for SBA'!$J$7 &lt;&gt; ""),0,IF(K463 = "Yes", 0,IF(OR(R463= "", R463 + P463+N463 = 0),"",(M463+O463+Q463)/(R463+P463+N463)))),0)</f>
        <v/>
      </c>
      <c r="T463" s="488" t="str">
        <f t="shared" si="42"/>
        <v/>
      </c>
      <c r="U463" s="488" t="str">
        <f>IF(T463 = "", "",SUM('3.Weekly Hours &amp; Wage Activity'!AI463:BF463))</f>
        <v/>
      </c>
      <c r="V463" s="489" t="str">
        <f>IF(U463 = "", "",SUM(IF(COUNTIF('3.Weekly Hours &amp; Wage Activity'!J463:Q463, "&lt;&gt;FT") = 0, COLUMNS('3.Weekly Hours &amp; Wage Activity'!J463:AG463) * 40, '3.Weekly Hours &amp; Wage Activity'!J463:AG463)))</f>
        <v/>
      </c>
      <c r="W463" s="490" t="str">
        <f t="shared" si="43"/>
        <v/>
      </c>
      <c r="X463" s="553" t="str">
        <f t="shared" si="45"/>
        <v/>
      </c>
      <c r="Y463" s="491" t="str">
        <f t="shared" si="46"/>
        <v/>
      </c>
      <c r="Z463" s="490">
        <f t="shared" si="44"/>
        <v>0</v>
      </c>
      <c r="AA463" s="377">
        <f t="shared" si="47"/>
        <v>0</v>
      </c>
    </row>
    <row r="464" spans="2:27" x14ac:dyDescent="0.25">
      <c r="B464" s="56">
        <f>IF('3.Weekly Hours &amp; Wage Activity'!B464 &lt;&gt;"", '3.Weekly Hours &amp; Wage Activity'!B464,"")</f>
        <v>0</v>
      </c>
      <c r="C464" s="56">
        <f>IF('3.Weekly Hours &amp; Wage Activity'!C464 &lt;&gt;"", '3.Weekly Hours &amp; Wage Activity'!C464,"")</f>
        <v>0</v>
      </c>
      <c r="D464" s="57" t="str">
        <f>IF('3.Weekly Hours &amp; Wage Activity'!D464 &lt;&gt;"", '3.Weekly Hours &amp; Wage Activity'!D464,"")</f>
        <v/>
      </c>
      <c r="E464" s="56" t="str">
        <f>IF('3.Weekly Hours &amp; Wage Activity'!E464 &lt;&gt;"", '3.Weekly Hours &amp; Wage Activity'!E464,"")</f>
        <v/>
      </c>
      <c r="F464" s="353" t="str">
        <f>IF('3.Weekly Hours &amp; Wage Activity'!F464 &lt;&gt;"", '3.Weekly Hours &amp; Wage Activity'!F464,"")</f>
        <v/>
      </c>
      <c r="G464" s="58" t="str">
        <f>IF('3.Weekly Hours &amp; Wage Activity'!G464 &lt;&gt;"", '3.Weekly Hours &amp; Wage Activity'!G464,"")</f>
        <v/>
      </c>
      <c r="H464" s="58" t="str">
        <f>IF('2.Census &amp; Reference Benchmarks'!H464 = "", "", '2.Census &amp; Reference Benchmarks'!H464)</f>
        <v/>
      </c>
      <c r="I464" s="58" t="str">
        <f>IF('3.Weekly Hours &amp; Wage Activity'!H464 &lt;&gt;"", '3.Weekly Hours &amp; Wage Activity'!H464,"")</f>
        <v/>
      </c>
      <c r="J464" s="374" t="str">
        <f>IF('3.Weekly Hours &amp; Wage Activity'!I464 &lt;&gt;"", '3.Weekly Hours &amp; Wage Activity'!I464,"")</f>
        <v/>
      </c>
      <c r="K464" s="376" t="str">
        <f>IF('7.Safe Harbor Input Data &amp; Calc'!Q466 &lt;&gt; "", '7.Safe Harbor Input Data &amp; Calc'!Q466, "")</f>
        <v>No</v>
      </c>
      <c r="L464" s="59" t="str">
        <f>IF('2.Census &amp; Reference Benchmarks'!T464&lt;&gt; "",'2.Census &amp; Reference Benchmarks'!T464,"")</f>
        <v/>
      </c>
      <c r="M464" s="35">
        <f>IF('2.Census &amp; Reference Benchmarks'!M464 = "", 0,'2.Census &amp; Reference Benchmarks'!M464)</f>
        <v>0</v>
      </c>
      <c r="N464" s="366">
        <f>IF('5. Wage &amp; FTE Reductions'!BC464 = "", 0,'5. Wage &amp; FTE Reductions'!BC464)</f>
        <v>0</v>
      </c>
      <c r="O464" s="35">
        <f>IF('2.Census &amp; Reference Benchmarks'!P464 = "", 0,'2.Census &amp; Reference Benchmarks'!P464)</f>
        <v>0</v>
      </c>
      <c r="P464" s="367">
        <f>IF('5. Wage &amp; FTE Reductions'!BE464 = "", 0, '5. Wage &amp; FTE Reductions'!BE464)</f>
        <v>0</v>
      </c>
      <c r="Q464" s="60">
        <f>IF('2.Census &amp; Reference Benchmarks'!S464 = "", 0, '2.Census &amp; Reference Benchmarks'!S464)</f>
        <v>0</v>
      </c>
      <c r="R464" s="367">
        <f>IF('2.Census &amp; Reference Benchmarks'!Q464="FT",IF(OR(G464 &lt;= DATEVALUE("3/1/2020"), G464 = ""),177.14,( (IF(OR(I464 = "", I464 &gt; DATEVALUE("3/31/2020")), DATEVALUE("3/31/2020"),I464) -G464)/ 31) *177.14),IF('2.Census &amp; Reference Benchmarks'!R464="",0,'2.Census &amp; Reference Benchmarks'!R464))</f>
        <v>0</v>
      </c>
      <c r="S464" s="488" t="str">
        <f>IFERROR(IF(AND( I464 &lt; '1. Summary for SBA'!$J$7,'1. Summary for SBA'!$J$7 &lt;&gt; ""),0,IF(K464 = "Yes", 0,IF(OR(R464= "", R464 + P464+N464 = 0),"",(M464+O464+Q464)/(R464+P464+N464)))),0)</f>
        <v/>
      </c>
      <c r="T464" s="488" t="str">
        <f t="shared" si="42"/>
        <v/>
      </c>
      <c r="U464" s="488" t="str">
        <f>IF(T464 = "", "",SUM('3.Weekly Hours &amp; Wage Activity'!AI464:BF464))</f>
        <v/>
      </c>
      <c r="V464" s="489" t="str">
        <f>IF(U464 = "", "",SUM(IF(COUNTIF('3.Weekly Hours &amp; Wage Activity'!J464:Q464, "&lt;&gt;FT") = 0, COLUMNS('3.Weekly Hours &amp; Wage Activity'!J464:AG464) * 40, '3.Weekly Hours &amp; Wage Activity'!J464:AG464)))</f>
        <v/>
      </c>
      <c r="W464" s="490" t="str">
        <f t="shared" si="43"/>
        <v/>
      </c>
      <c r="X464" s="553" t="str">
        <f t="shared" si="45"/>
        <v/>
      </c>
      <c r="Y464" s="491" t="str">
        <f t="shared" si="46"/>
        <v/>
      </c>
      <c r="Z464" s="490">
        <f t="shared" si="44"/>
        <v>0</v>
      </c>
      <c r="AA464" s="377">
        <f t="shared" si="47"/>
        <v>0</v>
      </c>
    </row>
    <row r="465" spans="2:27" x14ac:dyDescent="0.25">
      <c r="B465" s="56">
        <f>IF('3.Weekly Hours &amp; Wage Activity'!B465 &lt;&gt;"", '3.Weekly Hours &amp; Wage Activity'!B465,"")</f>
        <v>0</v>
      </c>
      <c r="C465" s="56">
        <f>IF('3.Weekly Hours &amp; Wage Activity'!C465 &lt;&gt;"", '3.Weekly Hours &amp; Wage Activity'!C465,"")</f>
        <v>0</v>
      </c>
      <c r="D465" s="57" t="str">
        <f>IF('3.Weekly Hours &amp; Wage Activity'!D465 &lt;&gt;"", '3.Weekly Hours &amp; Wage Activity'!D465,"")</f>
        <v/>
      </c>
      <c r="E465" s="56" t="str">
        <f>IF('3.Weekly Hours &amp; Wage Activity'!E465 &lt;&gt;"", '3.Weekly Hours &amp; Wage Activity'!E465,"")</f>
        <v/>
      </c>
      <c r="F465" s="353" t="str">
        <f>IF('3.Weekly Hours &amp; Wage Activity'!F465 &lt;&gt;"", '3.Weekly Hours &amp; Wage Activity'!F465,"")</f>
        <v/>
      </c>
      <c r="G465" s="58" t="str">
        <f>IF('3.Weekly Hours &amp; Wage Activity'!G465 &lt;&gt;"", '3.Weekly Hours &amp; Wage Activity'!G465,"")</f>
        <v/>
      </c>
      <c r="H465" s="58" t="str">
        <f>IF('2.Census &amp; Reference Benchmarks'!H465 = "", "", '2.Census &amp; Reference Benchmarks'!H465)</f>
        <v/>
      </c>
      <c r="I465" s="58" t="str">
        <f>IF('3.Weekly Hours &amp; Wage Activity'!H465 &lt;&gt;"", '3.Weekly Hours &amp; Wage Activity'!H465,"")</f>
        <v/>
      </c>
      <c r="J465" s="374" t="str">
        <f>IF('3.Weekly Hours &amp; Wage Activity'!I465 &lt;&gt;"", '3.Weekly Hours &amp; Wage Activity'!I465,"")</f>
        <v/>
      </c>
      <c r="K465" s="376" t="str">
        <f>IF('7.Safe Harbor Input Data &amp; Calc'!Q467 &lt;&gt; "", '7.Safe Harbor Input Data &amp; Calc'!Q467, "")</f>
        <v>No</v>
      </c>
      <c r="L465" s="59" t="str">
        <f>IF('2.Census &amp; Reference Benchmarks'!T465&lt;&gt; "",'2.Census &amp; Reference Benchmarks'!T465,"")</f>
        <v/>
      </c>
      <c r="M465" s="35">
        <f>IF('2.Census &amp; Reference Benchmarks'!M465 = "", 0,'2.Census &amp; Reference Benchmarks'!M465)</f>
        <v>0</v>
      </c>
      <c r="N465" s="366">
        <f>IF('5. Wage &amp; FTE Reductions'!BC465 = "", 0,'5. Wage &amp; FTE Reductions'!BC465)</f>
        <v>0</v>
      </c>
      <c r="O465" s="35">
        <f>IF('2.Census &amp; Reference Benchmarks'!P465 = "", 0,'2.Census &amp; Reference Benchmarks'!P465)</f>
        <v>0</v>
      </c>
      <c r="P465" s="367">
        <f>IF('5. Wage &amp; FTE Reductions'!BE465 = "", 0, '5. Wage &amp; FTE Reductions'!BE465)</f>
        <v>0</v>
      </c>
      <c r="Q465" s="60">
        <f>IF('2.Census &amp; Reference Benchmarks'!S465 = "", 0, '2.Census &amp; Reference Benchmarks'!S465)</f>
        <v>0</v>
      </c>
      <c r="R465" s="367">
        <f>IF('2.Census &amp; Reference Benchmarks'!Q465="FT",IF(OR(G465 &lt;= DATEVALUE("3/1/2020"), G465 = ""),177.14,( (IF(OR(I465 = "", I465 &gt; DATEVALUE("3/31/2020")), DATEVALUE("3/31/2020"),I465) -G465)/ 31) *177.14),IF('2.Census &amp; Reference Benchmarks'!R465="",0,'2.Census &amp; Reference Benchmarks'!R465))</f>
        <v>0</v>
      </c>
      <c r="S465" s="488" t="str">
        <f>IFERROR(IF(AND( I465 &lt; '1. Summary for SBA'!$J$7,'1. Summary for SBA'!$J$7 &lt;&gt; ""),0,IF(K465 = "Yes", 0,IF(OR(R465= "", R465 + P465+N465 = 0),"",(M465+O465+Q465)/(R465+P465+N465)))),0)</f>
        <v/>
      </c>
      <c r="T465" s="488" t="str">
        <f t="shared" si="42"/>
        <v/>
      </c>
      <c r="U465" s="488" t="str">
        <f>IF(T465 = "", "",SUM('3.Weekly Hours &amp; Wage Activity'!AI465:BF465))</f>
        <v/>
      </c>
      <c r="V465" s="489" t="str">
        <f>IF(U465 = "", "",SUM(IF(COUNTIF('3.Weekly Hours &amp; Wage Activity'!J465:Q465, "&lt;&gt;FT") = 0, COLUMNS('3.Weekly Hours &amp; Wage Activity'!J465:AG465) * 40, '3.Weekly Hours &amp; Wage Activity'!J465:AG465)))</f>
        <v/>
      </c>
      <c r="W465" s="490" t="str">
        <f t="shared" si="43"/>
        <v/>
      </c>
      <c r="X465" s="553" t="str">
        <f t="shared" si="45"/>
        <v/>
      </c>
      <c r="Y465" s="491" t="str">
        <f t="shared" si="46"/>
        <v/>
      </c>
      <c r="Z465" s="490">
        <f t="shared" si="44"/>
        <v>0</v>
      </c>
      <c r="AA465" s="377">
        <f t="shared" si="47"/>
        <v>0</v>
      </c>
    </row>
    <row r="466" spans="2:27" x14ac:dyDescent="0.25">
      <c r="B466" s="56">
        <f>IF('3.Weekly Hours &amp; Wage Activity'!B466 &lt;&gt;"", '3.Weekly Hours &amp; Wage Activity'!B466,"")</f>
        <v>0</v>
      </c>
      <c r="C466" s="56">
        <f>IF('3.Weekly Hours &amp; Wage Activity'!C466 &lt;&gt;"", '3.Weekly Hours &amp; Wage Activity'!C466,"")</f>
        <v>0</v>
      </c>
      <c r="D466" s="57" t="str">
        <f>IF('3.Weekly Hours &amp; Wage Activity'!D466 &lt;&gt;"", '3.Weekly Hours &amp; Wage Activity'!D466,"")</f>
        <v/>
      </c>
      <c r="E466" s="56" t="str">
        <f>IF('3.Weekly Hours &amp; Wage Activity'!E466 &lt;&gt;"", '3.Weekly Hours &amp; Wage Activity'!E466,"")</f>
        <v/>
      </c>
      <c r="F466" s="353" t="str">
        <f>IF('3.Weekly Hours &amp; Wage Activity'!F466 &lt;&gt;"", '3.Weekly Hours &amp; Wage Activity'!F466,"")</f>
        <v/>
      </c>
      <c r="G466" s="58" t="str">
        <f>IF('3.Weekly Hours &amp; Wage Activity'!G466 &lt;&gt;"", '3.Weekly Hours &amp; Wage Activity'!G466,"")</f>
        <v/>
      </c>
      <c r="H466" s="58" t="str">
        <f>IF('2.Census &amp; Reference Benchmarks'!H466 = "", "", '2.Census &amp; Reference Benchmarks'!H466)</f>
        <v/>
      </c>
      <c r="I466" s="58" t="str">
        <f>IF('3.Weekly Hours &amp; Wage Activity'!H466 &lt;&gt;"", '3.Weekly Hours &amp; Wage Activity'!H466,"")</f>
        <v/>
      </c>
      <c r="J466" s="374" t="str">
        <f>IF('3.Weekly Hours &amp; Wage Activity'!I466 &lt;&gt;"", '3.Weekly Hours &amp; Wage Activity'!I466,"")</f>
        <v/>
      </c>
      <c r="K466" s="376" t="str">
        <f>IF('7.Safe Harbor Input Data &amp; Calc'!Q468 &lt;&gt; "", '7.Safe Harbor Input Data &amp; Calc'!Q468, "")</f>
        <v>No</v>
      </c>
      <c r="L466" s="59" t="str">
        <f>IF('2.Census &amp; Reference Benchmarks'!T466&lt;&gt; "",'2.Census &amp; Reference Benchmarks'!T466,"")</f>
        <v/>
      </c>
      <c r="M466" s="35">
        <f>IF('2.Census &amp; Reference Benchmarks'!M466 = "", 0,'2.Census &amp; Reference Benchmarks'!M466)</f>
        <v>0</v>
      </c>
      <c r="N466" s="366">
        <f>IF('5. Wage &amp; FTE Reductions'!BC466 = "", 0,'5. Wage &amp; FTE Reductions'!BC466)</f>
        <v>0</v>
      </c>
      <c r="O466" s="35">
        <f>IF('2.Census &amp; Reference Benchmarks'!P466 = "", 0,'2.Census &amp; Reference Benchmarks'!P466)</f>
        <v>0</v>
      </c>
      <c r="P466" s="367">
        <f>IF('5. Wage &amp; FTE Reductions'!BE466 = "", 0, '5. Wage &amp; FTE Reductions'!BE466)</f>
        <v>0</v>
      </c>
      <c r="Q466" s="60">
        <f>IF('2.Census &amp; Reference Benchmarks'!S466 = "", 0, '2.Census &amp; Reference Benchmarks'!S466)</f>
        <v>0</v>
      </c>
      <c r="R466" s="367">
        <f>IF('2.Census &amp; Reference Benchmarks'!Q466="FT",IF(OR(G466 &lt;= DATEVALUE("3/1/2020"), G466 = ""),177.14,( (IF(OR(I466 = "", I466 &gt; DATEVALUE("3/31/2020")), DATEVALUE("3/31/2020"),I466) -G466)/ 31) *177.14),IF('2.Census &amp; Reference Benchmarks'!R466="",0,'2.Census &amp; Reference Benchmarks'!R466))</f>
        <v>0</v>
      </c>
      <c r="S466" s="488" t="str">
        <f>IFERROR(IF(AND( I466 &lt; '1. Summary for SBA'!$J$7,'1. Summary for SBA'!$J$7 &lt;&gt; ""),0,IF(K466 = "Yes", 0,IF(OR(R466= "", R466 + P466+N466 = 0),"",(M466+O466+Q466)/(R466+P466+N466)))),0)</f>
        <v/>
      </c>
      <c r="T466" s="488" t="str">
        <f t="shared" si="42"/>
        <v/>
      </c>
      <c r="U466" s="488" t="str">
        <f>IF(T466 = "", "",SUM('3.Weekly Hours &amp; Wage Activity'!AI466:BF466))</f>
        <v/>
      </c>
      <c r="V466" s="489" t="str">
        <f>IF(U466 = "", "",SUM(IF(COUNTIF('3.Weekly Hours &amp; Wage Activity'!J466:Q466, "&lt;&gt;FT") = 0, COLUMNS('3.Weekly Hours &amp; Wage Activity'!J466:AG466) * 40, '3.Weekly Hours &amp; Wage Activity'!J466:AG466)))</f>
        <v/>
      </c>
      <c r="W466" s="490" t="str">
        <f t="shared" si="43"/>
        <v/>
      </c>
      <c r="X466" s="553" t="str">
        <f t="shared" si="45"/>
        <v/>
      </c>
      <c r="Y466" s="491" t="str">
        <f t="shared" si="46"/>
        <v/>
      </c>
      <c r="Z466" s="490">
        <f t="shared" si="44"/>
        <v>0</v>
      </c>
      <c r="AA466" s="377">
        <f t="shared" si="47"/>
        <v>0</v>
      </c>
    </row>
    <row r="467" spans="2:27" x14ac:dyDescent="0.25">
      <c r="B467" s="56">
        <f>IF('3.Weekly Hours &amp; Wage Activity'!B467 &lt;&gt;"", '3.Weekly Hours &amp; Wage Activity'!B467,"")</f>
        <v>0</v>
      </c>
      <c r="C467" s="56">
        <f>IF('3.Weekly Hours &amp; Wage Activity'!C467 &lt;&gt;"", '3.Weekly Hours &amp; Wage Activity'!C467,"")</f>
        <v>0</v>
      </c>
      <c r="D467" s="57" t="str">
        <f>IF('3.Weekly Hours &amp; Wage Activity'!D467 &lt;&gt;"", '3.Weekly Hours &amp; Wage Activity'!D467,"")</f>
        <v/>
      </c>
      <c r="E467" s="56" t="str">
        <f>IF('3.Weekly Hours &amp; Wage Activity'!E467 &lt;&gt;"", '3.Weekly Hours &amp; Wage Activity'!E467,"")</f>
        <v/>
      </c>
      <c r="F467" s="353" t="str">
        <f>IF('3.Weekly Hours &amp; Wage Activity'!F467 &lt;&gt;"", '3.Weekly Hours &amp; Wage Activity'!F467,"")</f>
        <v/>
      </c>
      <c r="G467" s="58" t="str">
        <f>IF('3.Weekly Hours &amp; Wage Activity'!G467 &lt;&gt;"", '3.Weekly Hours &amp; Wage Activity'!G467,"")</f>
        <v/>
      </c>
      <c r="H467" s="58" t="str">
        <f>IF('2.Census &amp; Reference Benchmarks'!H467 = "", "", '2.Census &amp; Reference Benchmarks'!H467)</f>
        <v/>
      </c>
      <c r="I467" s="58" t="str">
        <f>IF('3.Weekly Hours &amp; Wage Activity'!H467 &lt;&gt;"", '3.Weekly Hours &amp; Wage Activity'!H467,"")</f>
        <v/>
      </c>
      <c r="J467" s="374" t="str">
        <f>IF('3.Weekly Hours &amp; Wage Activity'!I467 &lt;&gt;"", '3.Weekly Hours &amp; Wage Activity'!I467,"")</f>
        <v/>
      </c>
      <c r="K467" s="376" t="str">
        <f>IF('7.Safe Harbor Input Data &amp; Calc'!Q469 &lt;&gt; "", '7.Safe Harbor Input Data &amp; Calc'!Q469, "")</f>
        <v>No</v>
      </c>
      <c r="L467" s="59" t="str">
        <f>IF('2.Census &amp; Reference Benchmarks'!T467&lt;&gt; "",'2.Census &amp; Reference Benchmarks'!T467,"")</f>
        <v/>
      </c>
      <c r="M467" s="35">
        <f>IF('2.Census &amp; Reference Benchmarks'!M467 = "", 0,'2.Census &amp; Reference Benchmarks'!M467)</f>
        <v>0</v>
      </c>
      <c r="N467" s="366">
        <f>IF('5. Wage &amp; FTE Reductions'!BC467 = "", 0,'5. Wage &amp; FTE Reductions'!BC467)</f>
        <v>0</v>
      </c>
      <c r="O467" s="35">
        <f>IF('2.Census &amp; Reference Benchmarks'!P467 = "", 0,'2.Census &amp; Reference Benchmarks'!P467)</f>
        <v>0</v>
      </c>
      <c r="P467" s="367">
        <f>IF('5. Wage &amp; FTE Reductions'!BE467 = "", 0, '5. Wage &amp; FTE Reductions'!BE467)</f>
        <v>0</v>
      </c>
      <c r="Q467" s="60">
        <f>IF('2.Census &amp; Reference Benchmarks'!S467 = "", 0, '2.Census &amp; Reference Benchmarks'!S467)</f>
        <v>0</v>
      </c>
      <c r="R467" s="367">
        <f>IF('2.Census &amp; Reference Benchmarks'!Q467="FT",IF(OR(G467 &lt;= DATEVALUE("3/1/2020"), G467 = ""),177.14,( (IF(OR(I467 = "", I467 &gt; DATEVALUE("3/31/2020")), DATEVALUE("3/31/2020"),I467) -G467)/ 31) *177.14),IF('2.Census &amp; Reference Benchmarks'!R467="",0,'2.Census &amp; Reference Benchmarks'!R467))</f>
        <v>0</v>
      </c>
      <c r="S467" s="488" t="str">
        <f>IFERROR(IF(AND( I467 &lt; '1. Summary for SBA'!$J$7,'1. Summary for SBA'!$J$7 &lt;&gt; ""),0,IF(K467 = "Yes", 0,IF(OR(R467= "", R467 + P467+N467 = 0),"",(M467+O467+Q467)/(R467+P467+N467)))),0)</f>
        <v/>
      </c>
      <c r="T467" s="488" t="str">
        <f t="shared" si="42"/>
        <v/>
      </c>
      <c r="U467" s="488" t="str">
        <f>IF(T467 = "", "",SUM('3.Weekly Hours &amp; Wage Activity'!AI467:BF467))</f>
        <v/>
      </c>
      <c r="V467" s="489" t="str">
        <f>IF(U467 = "", "",SUM(IF(COUNTIF('3.Weekly Hours &amp; Wage Activity'!J467:Q467, "&lt;&gt;FT") = 0, COLUMNS('3.Weekly Hours &amp; Wage Activity'!J467:AG467) * 40, '3.Weekly Hours &amp; Wage Activity'!J467:AG467)))</f>
        <v/>
      </c>
      <c r="W467" s="490" t="str">
        <f t="shared" si="43"/>
        <v/>
      </c>
      <c r="X467" s="553" t="str">
        <f t="shared" si="45"/>
        <v/>
      </c>
      <c r="Y467" s="491" t="str">
        <f t="shared" si="46"/>
        <v/>
      </c>
      <c r="Z467" s="490">
        <f t="shared" si="44"/>
        <v>0</v>
      </c>
      <c r="AA467" s="377">
        <f t="shared" si="47"/>
        <v>0</v>
      </c>
    </row>
    <row r="468" spans="2:27" x14ac:dyDescent="0.25">
      <c r="B468" s="56">
        <f>IF('3.Weekly Hours &amp; Wage Activity'!B468 &lt;&gt;"", '3.Weekly Hours &amp; Wage Activity'!B468,"")</f>
        <v>0</v>
      </c>
      <c r="C468" s="56">
        <f>IF('3.Weekly Hours &amp; Wage Activity'!C468 &lt;&gt;"", '3.Weekly Hours &amp; Wage Activity'!C468,"")</f>
        <v>0</v>
      </c>
      <c r="D468" s="57" t="str">
        <f>IF('3.Weekly Hours &amp; Wage Activity'!D468 &lt;&gt;"", '3.Weekly Hours &amp; Wage Activity'!D468,"")</f>
        <v/>
      </c>
      <c r="E468" s="56" t="str">
        <f>IF('3.Weekly Hours &amp; Wage Activity'!E468 &lt;&gt;"", '3.Weekly Hours &amp; Wage Activity'!E468,"")</f>
        <v/>
      </c>
      <c r="F468" s="353" t="str">
        <f>IF('3.Weekly Hours &amp; Wage Activity'!F468 &lt;&gt;"", '3.Weekly Hours &amp; Wage Activity'!F468,"")</f>
        <v/>
      </c>
      <c r="G468" s="58" t="str">
        <f>IF('3.Weekly Hours &amp; Wage Activity'!G468 &lt;&gt;"", '3.Weekly Hours &amp; Wage Activity'!G468,"")</f>
        <v/>
      </c>
      <c r="H468" s="58" t="str">
        <f>IF('2.Census &amp; Reference Benchmarks'!H468 = "", "", '2.Census &amp; Reference Benchmarks'!H468)</f>
        <v/>
      </c>
      <c r="I468" s="58" t="str">
        <f>IF('3.Weekly Hours &amp; Wage Activity'!H468 &lt;&gt;"", '3.Weekly Hours &amp; Wage Activity'!H468,"")</f>
        <v/>
      </c>
      <c r="J468" s="374" t="str">
        <f>IF('3.Weekly Hours &amp; Wage Activity'!I468 &lt;&gt;"", '3.Weekly Hours &amp; Wage Activity'!I468,"")</f>
        <v/>
      </c>
      <c r="K468" s="376" t="str">
        <f>IF('7.Safe Harbor Input Data &amp; Calc'!Q470 &lt;&gt; "", '7.Safe Harbor Input Data &amp; Calc'!Q470, "")</f>
        <v>No</v>
      </c>
      <c r="L468" s="59" t="str">
        <f>IF('2.Census &amp; Reference Benchmarks'!T468&lt;&gt; "",'2.Census &amp; Reference Benchmarks'!T468,"")</f>
        <v/>
      </c>
      <c r="M468" s="35">
        <f>IF('2.Census &amp; Reference Benchmarks'!M468 = "", 0,'2.Census &amp; Reference Benchmarks'!M468)</f>
        <v>0</v>
      </c>
      <c r="N468" s="366">
        <f>IF('5. Wage &amp; FTE Reductions'!BC468 = "", 0,'5. Wage &amp; FTE Reductions'!BC468)</f>
        <v>0</v>
      </c>
      <c r="O468" s="35">
        <f>IF('2.Census &amp; Reference Benchmarks'!P468 = "", 0,'2.Census &amp; Reference Benchmarks'!P468)</f>
        <v>0</v>
      </c>
      <c r="P468" s="367">
        <f>IF('5. Wage &amp; FTE Reductions'!BE468 = "", 0, '5. Wage &amp; FTE Reductions'!BE468)</f>
        <v>0</v>
      </c>
      <c r="Q468" s="60">
        <f>IF('2.Census &amp; Reference Benchmarks'!S468 = "", 0, '2.Census &amp; Reference Benchmarks'!S468)</f>
        <v>0</v>
      </c>
      <c r="R468" s="367">
        <f>IF('2.Census &amp; Reference Benchmarks'!Q468="FT",IF(OR(G468 &lt;= DATEVALUE("3/1/2020"), G468 = ""),177.14,( (IF(OR(I468 = "", I468 &gt; DATEVALUE("3/31/2020")), DATEVALUE("3/31/2020"),I468) -G468)/ 31) *177.14),IF('2.Census &amp; Reference Benchmarks'!R468="",0,'2.Census &amp; Reference Benchmarks'!R468))</f>
        <v>0</v>
      </c>
      <c r="S468" s="488" t="str">
        <f>IFERROR(IF(AND( I468 &lt; '1. Summary for SBA'!$J$7,'1. Summary for SBA'!$J$7 &lt;&gt; ""),0,IF(K468 = "Yes", 0,IF(OR(R468= "", R468 + P468+N468 = 0),"",(M468+O468+Q468)/(R468+P468+N468)))),0)</f>
        <v/>
      </c>
      <c r="T468" s="488" t="str">
        <f t="shared" si="42"/>
        <v/>
      </c>
      <c r="U468" s="488" t="str">
        <f>IF(T468 = "", "",SUM('3.Weekly Hours &amp; Wage Activity'!AI468:BF468))</f>
        <v/>
      </c>
      <c r="V468" s="489" t="str">
        <f>IF(U468 = "", "",SUM(IF(COUNTIF('3.Weekly Hours &amp; Wage Activity'!J468:Q468, "&lt;&gt;FT") = 0, COLUMNS('3.Weekly Hours &amp; Wage Activity'!J468:AG468) * 40, '3.Weekly Hours &amp; Wage Activity'!J468:AG468)))</f>
        <v/>
      </c>
      <c r="W468" s="490" t="str">
        <f t="shared" si="43"/>
        <v/>
      </c>
      <c r="X468" s="553" t="str">
        <f t="shared" si="45"/>
        <v/>
      </c>
      <c r="Y468" s="491" t="str">
        <f t="shared" si="46"/>
        <v/>
      </c>
      <c r="Z468" s="490">
        <f t="shared" si="44"/>
        <v>0</v>
      </c>
      <c r="AA468" s="377">
        <f t="shared" si="47"/>
        <v>0</v>
      </c>
    </row>
    <row r="469" spans="2:27" x14ac:dyDescent="0.25">
      <c r="B469" s="56">
        <f>IF('3.Weekly Hours &amp; Wage Activity'!B469 &lt;&gt;"", '3.Weekly Hours &amp; Wage Activity'!B469,"")</f>
        <v>0</v>
      </c>
      <c r="C469" s="56">
        <f>IF('3.Weekly Hours &amp; Wage Activity'!C469 &lt;&gt;"", '3.Weekly Hours &amp; Wage Activity'!C469,"")</f>
        <v>0</v>
      </c>
      <c r="D469" s="57" t="str">
        <f>IF('3.Weekly Hours &amp; Wage Activity'!D469 &lt;&gt;"", '3.Weekly Hours &amp; Wage Activity'!D469,"")</f>
        <v/>
      </c>
      <c r="E469" s="56" t="str">
        <f>IF('3.Weekly Hours &amp; Wage Activity'!E469 &lt;&gt;"", '3.Weekly Hours &amp; Wage Activity'!E469,"")</f>
        <v/>
      </c>
      <c r="F469" s="353" t="str">
        <f>IF('3.Weekly Hours &amp; Wage Activity'!F469 &lt;&gt;"", '3.Weekly Hours &amp; Wage Activity'!F469,"")</f>
        <v/>
      </c>
      <c r="G469" s="58" t="str">
        <f>IF('3.Weekly Hours &amp; Wage Activity'!G469 &lt;&gt;"", '3.Weekly Hours &amp; Wage Activity'!G469,"")</f>
        <v/>
      </c>
      <c r="H469" s="58" t="str">
        <f>IF('2.Census &amp; Reference Benchmarks'!H469 = "", "", '2.Census &amp; Reference Benchmarks'!H469)</f>
        <v/>
      </c>
      <c r="I469" s="58" t="str">
        <f>IF('3.Weekly Hours &amp; Wage Activity'!H469 &lt;&gt;"", '3.Weekly Hours &amp; Wage Activity'!H469,"")</f>
        <v/>
      </c>
      <c r="J469" s="374" t="str">
        <f>IF('3.Weekly Hours &amp; Wage Activity'!I469 &lt;&gt;"", '3.Weekly Hours &amp; Wage Activity'!I469,"")</f>
        <v/>
      </c>
      <c r="K469" s="376" t="str">
        <f>IF('7.Safe Harbor Input Data &amp; Calc'!Q471 &lt;&gt; "", '7.Safe Harbor Input Data &amp; Calc'!Q471, "")</f>
        <v>No</v>
      </c>
      <c r="L469" s="59" t="str">
        <f>IF('2.Census &amp; Reference Benchmarks'!T469&lt;&gt; "",'2.Census &amp; Reference Benchmarks'!T469,"")</f>
        <v/>
      </c>
      <c r="M469" s="35">
        <f>IF('2.Census &amp; Reference Benchmarks'!M469 = "", 0,'2.Census &amp; Reference Benchmarks'!M469)</f>
        <v>0</v>
      </c>
      <c r="N469" s="366">
        <f>IF('5. Wage &amp; FTE Reductions'!BC469 = "", 0,'5. Wage &amp; FTE Reductions'!BC469)</f>
        <v>0</v>
      </c>
      <c r="O469" s="35">
        <f>IF('2.Census &amp; Reference Benchmarks'!P469 = "", 0,'2.Census &amp; Reference Benchmarks'!P469)</f>
        <v>0</v>
      </c>
      <c r="P469" s="367">
        <f>IF('5. Wage &amp; FTE Reductions'!BE469 = "", 0, '5. Wage &amp; FTE Reductions'!BE469)</f>
        <v>0</v>
      </c>
      <c r="Q469" s="60">
        <f>IF('2.Census &amp; Reference Benchmarks'!S469 = "", 0, '2.Census &amp; Reference Benchmarks'!S469)</f>
        <v>0</v>
      </c>
      <c r="R469" s="367">
        <f>IF('2.Census &amp; Reference Benchmarks'!Q469="FT",IF(OR(G469 &lt;= DATEVALUE("3/1/2020"), G469 = ""),177.14,( (IF(OR(I469 = "", I469 &gt; DATEVALUE("3/31/2020")), DATEVALUE("3/31/2020"),I469) -G469)/ 31) *177.14),IF('2.Census &amp; Reference Benchmarks'!R469="",0,'2.Census &amp; Reference Benchmarks'!R469))</f>
        <v>0</v>
      </c>
      <c r="S469" s="488" t="str">
        <f>IFERROR(IF(AND( I469 &lt; '1. Summary for SBA'!$J$7,'1. Summary for SBA'!$J$7 &lt;&gt; ""),0,IF(K469 = "Yes", 0,IF(OR(R469= "", R469 + P469+N469 = 0),"",(M469+O469+Q469)/(R469+P469+N469)))),0)</f>
        <v/>
      </c>
      <c r="T469" s="488" t="str">
        <f t="shared" si="42"/>
        <v/>
      </c>
      <c r="U469" s="488" t="str">
        <f>IF(T469 = "", "",SUM('3.Weekly Hours &amp; Wage Activity'!AI469:BF469))</f>
        <v/>
      </c>
      <c r="V469" s="489" t="str">
        <f>IF(U469 = "", "",SUM(IF(COUNTIF('3.Weekly Hours &amp; Wage Activity'!J469:Q469, "&lt;&gt;FT") = 0, COLUMNS('3.Weekly Hours &amp; Wage Activity'!J469:AG469) * 40, '3.Weekly Hours &amp; Wage Activity'!J469:AG469)))</f>
        <v/>
      </c>
      <c r="W469" s="490" t="str">
        <f t="shared" si="43"/>
        <v/>
      </c>
      <c r="X469" s="553" t="str">
        <f t="shared" si="45"/>
        <v/>
      </c>
      <c r="Y469" s="491" t="str">
        <f t="shared" si="46"/>
        <v/>
      </c>
      <c r="Z469" s="490">
        <f t="shared" si="44"/>
        <v>0</v>
      </c>
      <c r="AA469" s="377">
        <f t="shared" si="47"/>
        <v>0</v>
      </c>
    </row>
    <row r="470" spans="2:27" x14ac:dyDescent="0.25">
      <c r="B470" s="56">
        <f>IF('3.Weekly Hours &amp; Wage Activity'!B470 &lt;&gt;"", '3.Weekly Hours &amp; Wage Activity'!B470,"")</f>
        <v>0</v>
      </c>
      <c r="C470" s="56">
        <f>IF('3.Weekly Hours &amp; Wage Activity'!C470 &lt;&gt;"", '3.Weekly Hours &amp; Wage Activity'!C470,"")</f>
        <v>0</v>
      </c>
      <c r="D470" s="57" t="str">
        <f>IF('3.Weekly Hours &amp; Wage Activity'!D470 &lt;&gt;"", '3.Weekly Hours &amp; Wage Activity'!D470,"")</f>
        <v/>
      </c>
      <c r="E470" s="56" t="str">
        <f>IF('3.Weekly Hours &amp; Wage Activity'!E470 &lt;&gt;"", '3.Weekly Hours &amp; Wage Activity'!E470,"")</f>
        <v/>
      </c>
      <c r="F470" s="353" t="str">
        <f>IF('3.Weekly Hours &amp; Wage Activity'!F470 &lt;&gt;"", '3.Weekly Hours &amp; Wage Activity'!F470,"")</f>
        <v/>
      </c>
      <c r="G470" s="58" t="str">
        <f>IF('3.Weekly Hours &amp; Wage Activity'!G470 &lt;&gt;"", '3.Weekly Hours &amp; Wage Activity'!G470,"")</f>
        <v/>
      </c>
      <c r="H470" s="58" t="str">
        <f>IF('2.Census &amp; Reference Benchmarks'!H470 = "", "", '2.Census &amp; Reference Benchmarks'!H470)</f>
        <v/>
      </c>
      <c r="I470" s="58" t="str">
        <f>IF('3.Weekly Hours &amp; Wage Activity'!H470 &lt;&gt;"", '3.Weekly Hours &amp; Wage Activity'!H470,"")</f>
        <v/>
      </c>
      <c r="J470" s="374" t="str">
        <f>IF('3.Weekly Hours &amp; Wage Activity'!I470 &lt;&gt;"", '3.Weekly Hours &amp; Wage Activity'!I470,"")</f>
        <v/>
      </c>
      <c r="K470" s="376" t="str">
        <f>IF('7.Safe Harbor Input Data &amp; Calc'!Q472 &lt;&gt; "", '7.Safe Harbor Input Data &amp; Calc'!Q472, "")</f>
        <v>No</v>
      </c>
      <c r="L470" s="59" t="str">
        <f>IF('2.Census &amp; Reference Benchmarks'!T470&lt;&gt; "",'2.Census &amp; Reference Benchmarks'!T470,"")</f>
        <v/>
      </c>
      <c r="M470" s="35">
        <f>IF('2.Census &amp; Reference Benchmarks'!M470 = "", 0,'2.Census &amp; Reference Benchmarks'!M470)</f>
        <v>0</v>
      </c>
      <c r="N470" s="366">
        <f>IF('5. Wage &amp; FTE Reductions'!BC470 = "", 0,'5. Wage &amp; FTE Reductions'!BC470)</f>
        <v>0</v>
      </c>
      <c r="O470" s="35">
        <f>IF('2.Census &amp; Reference Benchmarks'!P470 = "", 0,'2.Census &amp; Reference Benchmarks'!P470)</f>
        <v>0</v>
      </c>
      <c r="P470" s="367">
        <f>IF('5. Wage &amp; FTE Reductions'!BE470 = "", 0, '5. Wage &amp; FTE Reductions'!BE470)</f>
        <v>0</v>
      </c>
      <c r="Q470" s="60">
        <f>IF('2.Census &amp; Reference Benchmarks'!S470 = "", 0, '2.Census &amp; Reference Benchmarks'!S470)</f>
        <v>0</v>
      </c>
      <c r="R470" s="367">
        <f>IF('2.Census &amp; Reference Benchmarks'!Q470="FT",IF(OR(G470 &lt;= DATEVALUE("3/1/2020"), G470 = ""),177.14,( (IF(OR(I470 = "", I470 &gt; DATEVALUE("3/31/2020")), DATEVALUE("3/31/2020"),I470) -G470)/ 31) *177.14),IF('2.Census &amp; Reference Benchmarks'!R470="",0,'2.Census &amp; Reference Benchmarks'!R470))</f>
        <v>0</v>
      </c>
      <c r="S470" s="488" t="str">
        <f>IFERROR(IF(AND( I470 &lt; '1. Summary for SBA'!$J$7,'1. Summary for SBA'!$J$7 &lt;&gt; ""),0,IF(K470 = "Yes", 0,IF(OR(R470= "", R470 + P470+N470 = 0),"",(M470+O470+Q470)/(R470+P470+N470)))),0)</f>
        <v/>
      </c>
      <c r="T470" s="488" t="str">
        <f t="shared" si="42"/>
        <v/>
      </c>
      <c r="U470" s="488" t="str">
        <f>IF(T470 = "", "",SUM('3.Weekly Hours &amp; Wage Activity'!AI470:BF470))</f>
        <v/>
      </c>
      <c r="V470" s="489" t="str">
        <f>IF(U470 = "", "",SUM(IF(COUNTIF('3.Weekly Hours &amp; Wage Activity'!J470:Q470, "&lt;&gt;FT") = 0, COLUMNS('3.Weekly Hours &amp; Wage Activity'!J470:AG470) * 40, '3.Weekly Hours &amp; Wage Activity'!J470:AG470)))</f>
        <v/>
      </c>
      <c r="W470" s="490" t="str">
        <f t="shared" si="43"/>
        <v/>
      </c>
      <c r="X470" s="553" t="str">
        <f t="shared" si="45"/>
        <v/>
      </c>
      <c r="Y470" s="491" t="str">
        <f t="shared" si="46"/>
        <v/>
      </c>
      <c r="Z470" s="490">
        <f t="shared" si="44"/>
        <v>0</v>
      </c>
      <c r="AA470" s="377">
        <f t="shared" si="47"/>
        <v>0</v>
      </c>
    </row>
    <row r="471" spans="2:27" x14ac:dyDescent="0.25">
      <c r="B471" s="56">
        <f>IF('3.Weekly Hours &amp; Wage Activity'!B471 &lt;&gt;"", '3.Weekly Hours &amp; Wage Activity'!B471,"")</f>
        <v>0</v>
      </c>
      <c r="C471" s="56">
        <f>IF('3.Weekly Hours &amp; Wage Activity'!C471 &lt;&gt;"", '3.Weekly Hours &amp; Wage Activity'!C471,"")</f>
        <v>0</v>
      </c>
      <c r="D471" s="57" t="str">
        <f>IF('3.Weekly Hours &amp; Wage Activity'!D471 &lt;&gt;"", '3.Weekly Hours &amp; Wage Activity'!D471,"")</f>
        <v/>
      </c>
      <c r="E471" s="56" t="str">
        <f>IF('3.Weekly Hours &amp; Wage Activity'!E471 &lt;&gt;"", '3.Weekly Hours &amp; Wage Activity'!E471,"")</f>
        <v/>
      </c>
      <c r="F471" s="353" t="str">
        <f>IF('3.Weekly Hours &amp; Wage Activity'!F471 &lt;&gt;"", '3.Weekly Hours &amp; Wage Activity'!F471,"")</f>
        <v/>
      </c>
      <c r="G471" s="58" t="str">
        <f>IF('3.Weekly Hours &amp; Wage Activity'!G471 &lt;&gt;"", '3.Weekly Hours &amp; Wage Activity'!G471,"")</f>
        <v/>
      </c>
      <c r="H471" s="58" t="str">
        <f>IF('2.Census &amp; Reference Benchmarks'!H471 = "", "", '2.Census &amp; Reference Benchmarks'!H471)</f>
        <v/>
      </c>
      <c r="I471" s="58" t="str">
        <f>IF('3.Weekly Hours &amp; Wage Activity'!H471 &lt;&gt;"", '3.Weekly Hours &amp; Wage Activity'!H471,"")</f>
        <v/>
      </c>
      <c r="J471" s="374" t="str">
        <f>IF('3.Weekly Hours &amp; Wage Activity'!I471 &lt;&gt;"", '3.Weekly Hours &amp; Wage Activity'!I471,"")</f>
        <v/>
      </c>
      <c r="K471" s="376" t="str">
        <f>IF('7.Safe Harbor Input Data &amp; Calc'!Q473 &lt;&gt; "", '7.Safe Harbor Input Data &amp; Calc'!Q473, "")</f>
        <v>No</v>
      </c>
      <c r="L471" s="59" t="str">
        <f>IF('2.Census &amp; Reference Benchmarks'!T471&lt;&gt; "",'2.Census &amp; Reference Benchmarks'!T471,"")</f>
        <v/>
      </c>
      <c r="M471" s="35">
        <f>IF('2.Census &amp; Reference Benchmarks'!M471 = "", 0,'2.Census &amp; Reference Benchmarks'!M471)</f>
        <v>0</v>
      </c>
      <c r="N471" s="366">
        <f>IF('5. Wage &amp; FTE Reductions'!BC471 = "", 0,'5. Wage &amp; FTE Reductions'!BC471)</f>
        <v>0</v>
      </c>
      <c r="O471" s="35">
        <f>IF('2.Census &amp; Reference Benchmarks'!P471 = "", 0,'2.Census &amp; Reference Benchmarks'!P471)</f>
        <v>0</v>
      </c>
      <c r="P471" s="367">
        <f>IF('5. Wage &amp; FTE Reductions'!BE471 = "", 0, '5. Wage &amp; FTE Reductions'!BE471)</f>
        <v>0</v>
      </c>
      <c r="Q471" s="60">
        <f>IF('2.Census &amp; Reference Benchmarks'!S471 = "", 0, '2.Census &amp; Reference Benchmarks'!S471)</f>
        <v>0</v>
      </c>
      <c r="R471" s="367">
        <f>IF('2.Census &amp; Reference Benchmarks'!Q471="FT",IF(OR(G471 &lt;= DATEVALUE("3/1/2020"), G471 = ""),177.14,( (IF(OR(I471 = "", I471 &gt; DATEVALUE("3/31/2020")), DATEVALUE("3/31/2020"),I471) -G471)/ 31) *177.14),IF('2.Census &amp; Reference Benchmarks'!R471="",0,'2.Census &amp; Reference Benchmarks'!R471))</f>
        <v>0</v>
      </c>
      <c r="S471" s="488" t="str">
        <f>IFERROR(IF(AND( I471 &lt; '1. Summary for SBA'!$J$7,'1. Summary for SBA'!$J$7 &lt;&gt; ""),0,IF(K471 = "Yes", 0,IF(OR(R471= "", R471 + P471+N471 = 0),"",(M471+O471+Q471)/(R471+P471+N471)))),0)</f>
        <v/>
      </c>
      <c r="T471" s="488" t="str">
        <f t="shared" si="42"/>
        <v/>
      </c>
      <c r="U471" s="488" t="str">
        <f>IF(T471 = "", "",SUM('3.Weekly Hours &amp; Wage Activity'!AI471:BF471))</f>
        <v/>
      </c>
      <c r="V471" s="489" t="str">
        <f>IF(U471 = "", "",SUM(IF(COUNTIF('3.Weekly Hours &amp; Wage Activity'!J471:Q471, "&lt;&gt;FT") = 0, COLUMNS('3.Weekly Hours &amp; Wage Activity'!J471:AG471) * 40, '3.Weekly Hours &amp; Wage Activity'!J471:AG471)))</f>
        <v/>
      </c>
      <c r="W471" s="490" t="str">
        <f t="shared" si="43"/>
        <v/>
      </c>
      <c r="X471" s="553" t="str">
        <f t="shared" si="45"/>
        <v/>
      </c>
      <c r="Y471" s="491" t="str">
        <f t="shared" si="46"/>
        <v/>
      </c>
      <c r="Z471" s="490">
        <f t="shared" si="44"/>
        <v>0</v>
      </c>
      <c r="AA471" s="377">
        <f t="shared" si="47"/>
        <v>0</v>
      </c>
    </row>
    <row r="472" spans="2:27" x14ac:dyDescent="0.25">
      <c r="B472" s="56">
        <f>IF('3.Weekly Hours &amp; Wage Activity'!B472 &lt;&gt;"", '3.Weekly Hours &amp; Wage Activity'!B472,"")</f>
        <v>0</v>
      </c>
      <c r="C472" s="56">
        <f>IF('3.Weekly Hours &amp; Wage Activity'!C472 &lt;&gt;"", '3.Weekly Hours &amp; Wage Activity'!C472,"")</f>
        <v>0</v>
      </c>
      <c r="D472" s="57" t="str">
        <f>IF('3.Weekly Hours &amp; Wage Activity'!D472 &lt;&gt;"", '3.Weekly Hours &amp; Wage Activity'!D472,"")</f>
        <v/>
      </c>
      <c r="E472" s="56" t="str">
        <f>IF('3.Weekly Hours &amp; Wage Activity'!E472 &lt;&gt;"", '3.Weekly Hours &amp; Wage Activity'!E472,"")</f>
        <v/>
      </c>
      <c r="F472" s="353" t="str">
        <f>IF('3.Weekly Hours &amp; Wage Activity'!F472 &lt;&gt;"", '3.Weekly Hours &amp; Wage Activity'!F472,"")</f>
        <v/>
      </c>
      <c r="G472" s="58" t="str">
        <f>IF('3.Weekly Hours &amp; Wage Activity'!G472 &lt;&gt;"", '3.Weekly Hours &amp; Wage Activity'!G472,"")</f>
        <v/>
      </c>
      <c r="H472" s="58" t="str">
        <f>IF('2.Census &amp; Reference Benchmarks'!H472 = "", "", '2.Census &amp; Reference Benchmarks'!H472)</f>
        <v/>
      </c>
      <c r="I472" s="58" t="str">
        <f>IF('3.Weekly Hours &amp; Wage Activity'!H472 &lt;&gt;"", '3.Weekly Hours &amp; Wage Activity'!H472,"")</f>
        <v/>
      </c>
      <c r="J472" s="374" t="str">
        <f>IF('3.Weekly Hours &amp; Wage Activity'!I472 &lt;&gt;"", '3.Weekly Hours &amp; Wage Activity'!I472,"")</f>
        <v/>
      </c>
      <c r="K472" s="376" t="str">
        <f>IF('7.Safe Harbor Input Data &amp; Calc'!Q474 &lt;&gt; "", '7.Safe Harbor Input Data &amp; Calc'!Q474, "")</f>
        <v>No</v>
      </c>
      <c r="L472" s="59" t="str">
        <f>IF('2.Census &amp; Reference Benchmarks'!T472&lt;&gt; "",'2.Census &amp; Reference Benchmarks'!T472,"")</f>
        <v/>
      </c>
      <c r="M472" s="35">
        <f>IF('2.Census &amp; Reference Benchmarks'!M472 = "", 0,'2.Census &amp; Reference Benchmarks'!M472)</f>
        <v>0</v>
      </c>
      <c r="N472" s="366">
        <f>IF('5. Wage &amp; FTE Reductions'!BC472 = "", 0,'5. Wage &amp; FTE Reductions'!BC472)</f>
        <v>0</v>
      </c>
      <c r="O472" s="35">
        <f>IF('2.Census &amp; Reference Benchmarks'!P472 = "", 0,'2.Census &amp; Reference Benchmarks'!P472)</f>
        <v>0</v>
      </c>
      <c r="P472" s="367">
        <f>IF('5. Wage &amp; FTE Reductions'!BE472 = "", 0, '5. Wage &amp; FTE Reductions'!BE472)</f>
        <v>0</v>
      </c>
      <c r="Q472" s="60">
        <f>IF('2.Census &amp; Reference Benchmarks'!S472 = "", 0, '2.Census &amp; Reference Benchmarks'!S472)</f>
        <v>0</v>
      </c>
      <c r="R472" s="367">
        <f>IF('2.Census &amp; Reference Benchmarks'!Q472="FT",IF(OR(G472 &lt;= DATEVALUE("3/1/2020"), G472 = ""),177.14,( (IF(OR(I472 = "", I472 &gt; DATEVALUE("3/31/2020")), DATEVALUE("3/31/2020"),I472) -G472)/ 31) *177.14),IF('2.Census &amp; Reference Benchmarks'!R472="",0,'2.Census &amp; Reference Benchmarks'!R472))</f>
        <v>0</v>
      </c>
      <c r="S472" s="488" t="str">
        <f>IFERROR(IF(AND( I472 &lt; '1. Summary for SBA'!$J$7,'1. Summary for SBA'!$J$7 &lt;&gt; ""),0,IF(K472 = "Yes", 0,IF(OR(R472= "", R472 + P472+N472 = 0),"",(M472+O472+Q472)/(R472+P472+N472)))),0)</f>
        <v/>
      </c>
      <c r="T472" s="488" t="str">
        <f t="shared" si="42"/>
        <v/>
      </c>
      <c r="U472" s="488" t="str">
        <f>IF(T472 = "", "",SUM('3.Weekly Hours &amp; Wage Activity'!AI472:BF472))</f>
        <v/>
      </c>
      <c r="V472" s="489" t="str">
        <f>IF(U472 = "", "",SUM(IF(COUNTIF('3.Weekly Hours &amp; Wage Activity'!J472:Q472, "&lt;&gt;FT") = 0, COLUMNS('3.Weekly Hours &amp; Wage Activity'!J472:AG472) * 40, '3.Weekly Hours &amp; Wage Activity'!J472:AG472)))</f>
        <v/>
      </c>
      <c r="W472" s="490" t="str">
        <f t="shared" si="43"/>
        <v/>
      </c>
      <c r="X472" s="553" t="str">
        <f t="shared" si="45"/>
        <v/>
      </c>
      <c r="Y472" s="491" t="str">
        <f t="shared" si="46"/>
        <v/>
      </c>
      <c r="Z472" s="490">
        <f t="shared" si="44"/>
        <v>0</v>
      </c>
      <c r="AA472" s="377">
        <f t="shared" si="47"/>
        <v>0</v>
      </c>
    </row>
    <row r="473" spans="2:27" x14ac:dyDescent="0.25">
      <c r="B473" s="56">
        <f>IF('3.Weekly Hours &amp; Wage Activity'!B473 &lt;&gt;"", '3.Weekly Hours &amp; Wage Activity'!B473,"")</f>
        <v>0</v>
      </c>
      <c r="C473" s="56">
        <f>IF('3.Weekly Hours &amp; Wage Activity'!C473 &lt;&gt;"", '3.Weekly Hours &amp; Wage Activity'!C473,"")</f>
        <v>0</v>
      </c>
      <c r="D473" s="57" t="str">
        <f>IF('3.Weekly Hours &amp; Wage Activity'!D473 &lt;&gt;"", '3.Weekly Hours &amp; Wage Activity'!D473,"")</f>
        <v/>
      </c>
      <c r="E473" s="56" t="str">
        <f>IF('3.Weekly Hours &amp; Wage Activity'!E473 &lt;&gt;"", '3.Weekly Hours &amp; Wage Activity'!E473,"")</f>
        <v/>
      </c>
      <c r="F473" s="353" t="str">
        <f>IF('3.Weekly Hours &amp; Wage Activity'!F473 &lt;&gt;"", '3.Weekly Hours &amp; Wage Activity'!F473,"")</f>
        <v/>
      </c>
      <c r="G473" s="58" t="str">
        <f>IF('3.Weekly Hours &amp; Wage Activity'!G473 &lt;&gt;"", '3.Weekly Hours &amp; Wage Activity'!G473,"")</f>
        <v/>
      </c>
      <c r="H473" s="58" t="str">
        <f>IF('2.Census &amp; Reference Benchmarks'!H473 = "", "", '2.Census &amp; Reference Benchmarks'!H473)</f>
        <v/>
      </c>
      <c r="I473" s="58" t="str">
        <f>IF('3.Weekly Hours &amp; Wage Activity'!H473 &lt;&gt;"", '3.Weekly Hours &amp; Wage Activity'!H473,"")</f>
        <v/>
      </c>
      <c r="J473" s="374" t="str">
        <f>IF('3.Weekly Hours &amp; Wage Activity'!I473 &lt;&gt;"", '3.Weekly Hours &amp; Wage Activity'!I473,"")</f>
        <v/>
      </c>
      <c r="K473" s="376" t="str">
        <f>IF('7.Safe Harbor Input Data &amp; Calc'!Q475 &lt;&gt; "", '7.Safe Harbor Input Data &amp; Calc'!Q475, "")</f>
        <v>No</v>
      </c>
      <c r="L473" s="59" t="str">
        <f>IF('2.Census &amp; Reference Benchmarks'!T473&lt;&gt; "",'2.Census &amp; Reference Benchmarks'!T473,"")</f>
        <v/>
      </c>
      <c r="M473" s="35">
        <f>IF('2.Census &amp; Reference Benchmarks'!M473 = "", 0,'2.Census &amp; Reference Benchmarks'!M473)</f>
        <v>0</v>
      </c>
      <c r="N473" s="366">
        <f>IF('5. Wage &amp; FTE Reductions'!BC473 = "", 0,'5. Wage &amp; FTE Reductions'!BC473)</f>
        <v>0</v>
      </c>
      <c r="O473" s="35">
        <f>IF('2.Census &amp; Reference Benchmarks'!P473 = "", 0,'2.Census &amp; Reference Benchmarks'!P473)</f>
        <v>0</v>
      </c>
      <c r="P473" s="367">
        <f>IF('5. Wage &amp; FTE Reductions'!BE473 = "", 0, '5. Wage &amp; FTE Reductions'!BE473)</f>
        <v>0</v>
      </c>
      <c r="Q473" s="60">
        <f>IF('2.Census &amp; Reference Benchmarks'!S473 = "", 0, '2.Census &amp; Reference Benchmarks'!S473)</f>
        <v>0</v>
      </c>
      <c r="R473" s="367">
        <f>IF('2.Census &amp; Reference Benchmarks'!Q473="FT",IF(OR(G473 &lt;= DATEVALUE("3/1/2020"), G473 = ""),177.14,( (IF(OR(I473 = "", I473 &gt; DATEVALUE("3/31/2020")), DATEVALUE("3/31/2020"),I473) -G473)/ 31) *177.14),IF('2.Census &amp; Reference Benchmarks'!R473="",0,'2.Census &amp; Reference Benchmarks'!R473))</f>
        <v>0</v>
      </c>
      <c r="S473" s="488" t="str">
        <f>IFERROR(IF(AND( I473 &lt; '1. Summary for SBA'!$J$7,'1. Summary for SBA'!$J$7 &lt;&gt; ""),0,IF(K473 = "Yes", 0,IF(OR(R473= "", R473 + P473+N473 = 0),"",(M473+O473+Q473)/(R473+P473+N473)))),0)</f>
        <v/>
      </c>
      <c r="T473" s="488" t="str">
        <f t="shared" si="42"/>
        <v/>
      </c>
      <c r="U473" s="488" t="str">
        <f>IF(T473 = "", "",SUM('3.Weekly Hours &amp; Wage Activity'!AI473:BF473))</f>
        <v/>
      </c>
      <c r="V473" s="489" t="str">
        <f>IF(U473 = "", "",SUM(IF(COUNTIF('3.Weekly Hours &amp; Wage Activity'!J473:Q473, "&lt;&gt;FT") = 0, COLUMNS('3.Weekly Hours &amp; Wage Activity'!J473:AG473) * 40, '3.Weekly Hours &amp; Wage Activity'!J473:AG473)))</f>
        <v/>
      </c>
      <c r="W473" s="490" t="str">
        <f t="shared" si="43"/>
        <v/>
      </c>
      <c r="X473" s="553" t="str">
        <f t="shared" si="45"/>
        <v/>
      </c>
      <c r="Y473" s="491" t="str">
        <f t="shared" si="46"/>
        <v/>
      </c>
      <c r="Z473" s="490">
        <f t="shared" si="44"/>
        <v>0</v>
      </c>
      <c r="AA473" s="377">
        <f t="shared" si="47"/>
        <v>0</v>
      </c>
    </row>
    <row r="474" spans="2:27" x14ac:dyDescent="0.25">
      <c r="B474" s="56">
        <f>IF('3.Weekly Hours &amp; Wage Activity'!B474 &lt;&gt;"", '3.Weekly Hours &amp; Wage Activity'!B474,"")</f>
        <v>0</v>
      </c>
      <c r="C474" s="56">
        <f>IF('3.Weekly Hours &amp; Wage Activity'!C474 &lt;&gt;"", '3.Weekly Hours &amp; Wage Activity'!C474,"")</f>
        <v>0</v>
      </c>
      <c r="D474" s="57" t="str">
        <f>IF('3.Weekly Hours &amp; Wage Activity'!D474 &lt;&gt;"", '3.Weekly Hours &amp; Wage Activity'!D474,"")</f>
        <v/>
      </c>
      <c r="E474" s="56" t="str">
        <f>IF('3.Weekly Hours &amp; Wage Activity'!E474 &lt;&gt;"", '3.Weekly Hours &amp; Wage Activity'!E474,"")</f>
        <v/>
      </c>
      <c r="F474" s="353" t="str">
        <f>IF('3.Weekly Hours &amp; Wage Activity'!F474 &lt;&gt;"", '3.Weekly Hours &amp; Wage Activity'!F474,"")</f>
        <v/>
      </c>
      <c r="G474" s="58" t="str">
        <f>IF('3.Weekly Hours &amp; Wage Activity'!G474 &lt;&gt;"", '3.Weekly Hours &amp; Wage Activity'!G474,"")</f>
        <v/>
      </c>
      <c r="H474" s="58" t="str">
        <f>IF('2.Census &amp; Reference Benchmarks'!H474 = "", "", '2.Census &amp; Reference Benchmarks'!H474)</f>
        <v/>
      </c>
      <c r="I474" s="58" t="str">
        <f>IF('3.Weekly Hours &amp; Wage Activity'!H474 &lt;&gt;"", '3.Weekly Hours &amp; Wage Activity'!H474,"")</f>
        <v/>
      </c>
      <c r="J474" s="374" t="str">
        <f>IF('3.Weekly Hours &amp; Wage Activity'!I474 &lt;&gt;"", '3.Weekly Hours &amp; Wage Activity'!I474,"")</f>
        <v/>
      </c>
      <c r="K474" s="376" t="str">
        <f>IF('7.Safe Harbor Input Data &amp; Calc'!Q476 &lt;&gt; "", '7.Safe Harbor Input Data &amp; Calc'!Q476, "")</f>
        <v>No</v>
      </c>
      <c r="L474" s="59" t="str">
        <f>IF('2.Census &amp; Reference Benchmarks'!T474&lt;&gt; "",'2.Census &amp; Reference Benchmarks'!T474,"")</f>
        <v/>
      </c>
      <c r="M474" s="35">
        <f>IF('2.Census &amp; Reference Benchmarks'!M474 = "", 0,'2.Census &amp; Reference Benchmarks'!M474)</f>
        <v>0</v>
      </c>
      <c r="N474" s="366">
        <f>IF('5. Wage &amp; FTE Reductions'!BC474 = "", 0,'5. Wage &amp; FTE Reductions'!BC474)</f>
        <v>0</v>
      </c>
      <c r="O474" s="35">
        <f>IF('2.Census &amp; Reference Benchmarks'!P474 = "", 0,'2.Census &amp; Reference Benchmarks'!P474)</f>
        <v>0</v>
      </c>
      <c r="P474" s="367">
        <f>IF('5. Wage &amp; FTE Reductions'!BE474 = "", 0, '5. Wage &amp; FTE Reductions'!BE474)</f>
        <v>0</v>
      </c>
      <c r="Q474" s="60">
        <f>IF('2.Census &amp; Reference Benchmarks'!S474 = "", 0, '2.Census &amp; Reference Benchmarks'!S474)</f>
        <v>0</v>
      </c>
      <c r="R474" s="367">
        <f>IF('2.Census &amp; Reference Benchmarks'!Q474="FT",IF(OR(G474 &lt;= DATEVALUE("3/1/2020"), G474 = ""),177.14,( (IF(OR(I474 = "", I474 &gt; DATEVALUE("3/31/2020")), DATEVALUE("3/31/2020"),I474) -G474)/ 31) *177.14),IF('2.Census &amp; Reference Benchmarks'!R474="",0,'2.Census &amp; Reference Benchmarks'!R474))</f>
        <v>0</v>
      </c>
      <c r="S474" s="488" t="str">
        <f>IFERROR(IF(AND( I474 &lt; '1. Summary for SBA'!$J$7,'1. Summary for SBA'!$J$7 &lt;&gt; ""),0,IF(K474 = "Yes", 0,IF(OR(R474= "", R474 + P474+N474 = 0),"",(M474+O474+Q474)/(R474+P474+N474)))),0)</f>
        <v/>
      </c>
      <c r="T474" s="488" t="str">
        <f t="shared" si="42"/>
        <v/>
      </c>
      <c r="U474" s="488" t="str">
        <f>IF(T474 = "", "",SUM('3.Weekly Hours &amp; Wage Activity'!AI474:BF474))</f>
        <v/>
      </c>
      <c r="V474" s="489" t="str">
        <f>IF(U474 = "", "",SUM(IF(COUNTIF('3.Weekly Hours &amp; Wage Activity'!J474:Q474, "&lt;&gt;FT") = 0, COLUMNS('3.Weekly Hours &amp; Wage Activity'!J474:AG474) * 40, '3.Weekly Hours &amp; Wage Activity'!J474:AG474)))</f>
        <v/>
      </c>
      <c r="W474" s="490" t="str">
        <f t="shared" si="43"/>
        <v/>
      </c>
      <c r="X474" s="553" t="str">
        <f t="shared" si="45"/>
        <v/>
      </c>
      <c r="Y474" s="491" t="str">
        <f t="shared" si="46"/>
        <v/>
      </c>
      <c r="Z474" s="490">
        <f t="shared" si="44"/>
        <v>0</v>
      </c>
      <c r="AA474" s="377">
        <f t="shared" si="47"/>
        <v>0</v>
      </c>
    </row>
    <row r="475" spans="2:27" x14ac:dyDescent="0.25">
      <c r="B475" s="56">
        <f>IF('3.Weekly Hours &amp; Wage Activity'!B475 &lt;&gt;"", '3.Weekly Hours &amp; Wage Activity'!B475,"")</f>
        <v>0</v>
      </c>
      <c r="C475" s="56">
        <f>IF('3.Weekly Hours &amp; Wage Activity'!C475 &lt;&gt;"", '3.Weekly Hours &amp; Wage Activity'!C475,"")</f>
        <v>0</v>
      </c>
      <c r="D475" s="57" t="str">
        <f>IF('3.Weekly Hours &amp; Wage Activity'!D475 &lt;&gt;"", '3.Weekly Hours &amp; Wage Activity'!D475,"")</f>
        <v/>
      </c>
      <c r="E475" s="56" t="str">
        <f>IF('3.Weekly Hours &amp; Wage Activity'!E475 &lt;&gt;"", '3.Weekly Hours &amp; Wage Activity'!E475,"")</f>
        <v/>
      </c>
      <c r="F475" s="353" t="str">
        <f>IF('3.Weekly Hours &amp; Wage Activity'!F475 &lt;&gt;"", '3.Weekly Hours &amp; Wage Activity'!F475,"")</f>
        <v/>
      </c>
      <c r="G475" s="58" t="str">
        <f>IF('3.Weekly Hours &amp; Wage Activity'!G475 &lt;&gt;"", '3.Weekly Hours &amp; Wage Activity'!G475,"")</f>
        <v/>
      </c>
      <c r="H475" s="58" t="str">
        <f>IF('2.Census &amp; Reference Benchmarks'!H475 = "", "", '2.Census &amp; Reference Benchmarks'!H475)</f>
        <v/>
      </c>
      <c r="I475" s="58" t="str">
        <f>IF('3.Weekly Hours &amp; Wage Activity'!H475 &lt;&gt;"", '3.Weekly Hours &amp; Wage Activity'!H475,"")</f>
        <v/>
      </c>
      <c r="J475" s="374" t="str">
        <f>IF('3.Weekly Hours &amp; Wage Activity'!I475 &lt;&gt;"", '3.Weekly Hours &amp; Wage Activity'!I475,"")</f>
        <v/>
      </c>
      <c r="K475" s="376" t="str">
        <f>IF('7.Safe Harbor Input Data &amp; Calc'!Q477 &lt;&gt; "", '7.Safe Harbor Input Data &amp; Calc'!Q477, "")</f>
        <v>No</v>
      </c>
      <c r="L475" s="59" t="str">
        <f>IF('2.Census &amp; Reference Benchmarks'!T475&lt;&gt; "",'2.Census &amp; Reference Benchmarks'!T475,"")</f>
        <v/>
      </c>
      <c r="M475" s="35">
        <f>IF('2.Census &amp; Reference Benchmarks'!M475 = "", 0,'2.Census &amp; Reference Benchmarks'!M475)</f>
        <v>0</v>
      </c>
      <c r="N475" s="366">
        <f>IF('5. Wage &amp; FTE Reductions'!BC475 = "", 0,'5. Wage &amp; FTE Reductions'!BC475)</f>
        <v>0</v>
      </c>
      <c r="O475" s="35">
        <f>IF('2.Census &amp; Reference Benchmarks'!P475 = "", 0,'2.Census &amp; Reference Benchmarks'!P475)</f>
        <v>0</v>
      </c>
      <c r="P475" s="367">
        <f>IF('5. Wage &amp; FTE Reductions'!BE475 = "", 0, '5. Wage &amp; FTE Reductions'!BE475)</f>
        <v>0</v>
      </c>
      <c r="Q475" s="60">
        <f>IF('2.Census &amp; Reference Benchmarks'!S475 = "", 0, '2.Census &amp; Reference Benchmarks'!S475)</f>
        <v>0</v>
      </c>
      <c r="R475" s="367">
        <f>IF('2.Census &amp; Reference Benchmarks'!Q475="FT",IF(OR(G475 &lt;= DATEVALUE("3/1/2020"), G475 = ""),177.14,( (IF(OR(I475 = "", I475 &gt; DATEVALUE("3/31/2020")), DATEVALUE("3/31/2020"),I475) -G475)/ 31) *177.14),IF('2.Census &amp; Reference Benchmarks'!R475="",0,'2.Census &amp; Reference Benchmarks'!R475))</f>
        <v>0</v>
      </c>
      <c r="S475" s="488" t="str">
        <f>IFERROR(IF(AND( I475 &lt; '1. Summary for SBA'!$J$7,'1. Summary for SBA'!$J$7 &lt;&gt; ""),0,IF(K475 = "Yes", 0,IF(OR(R475= "", R475 + P475+N475 = 0),"",(M475+O475+Q475)/(R475+P475+N475)))),0)</f>
        <v/>
      </c>
      <c r="T475" s="488" t="str">
        <f t="shared" si="42"/>
        <v/>
      </c>
      <c r="U475" s="488" t="str">
        <f>IF(T475 = "", "",SUM('3.Weekly Hours &amp; Wage Activity'!AI475:BF475))</f>
        <v/>
      </c>
      <c r="V475" s="489" t="str">
        <f>IF(U475 = "", "",SUM(IF(COUNTIF('3.Weekly Hours &amp; Wage Activity'!J475:Q475, "&lt;&gt;FT") = 0, COLUMNS('3.Weekly Hours &amp; Wage Activity'!J475:AG475) * 40, '3.Weekly Hours &amp; Wage Activity'!J475:AG475)))</f>
        <v/>
      </c>
      <c r="W475" s="490" t="str">
        <f t="shared" si="43"/>
        <v/>
      </c>
      <c r="X475" s="553" t="str">
        <f t="shared" si="45"/>
        <v/>
      </c>
      <c r="Y475" s="491" t="str">
        <f t="shared" si="46"/>
        <v/>
      </c>
      <c r="Z475" s="490">
        <f t="shared" si="44"/>
        <v>0</v>
      </c>
      <c r="AA475" s="377">
        <f t="shared" si="47"/>
        <v>0</v>
      </c>
    </row>
    <row r="476" spans="2:27" x14ac:dyDescent="0.25">
      <c r="B476" s="56">
        <f>IF('3.Weekly Hours &amp; Wage Activity'!B476 &lt;&gt;"", '3.Weekly Hours &amp; Wage Activity'!B476,"")</f>
        <v>0</v>
      </c>
      <c r="C476" s="56">
        <f>IF('3.Weekly Hours &amp; Wage Activity'!C476 &lt;&gt;"", '3.Weekly Hours &amp; Wage Activity'!C476,"")</f>
        <v>0</v>
      </c>
      <c r="D476" s="57" t="str">
        <f>IF('3.Weekly Hours &amp; Wage Activity'!D476 &lt;&gt;"", '3.Weekly Hours &amp; Wage Activity'!D476,"")</f>
        <v/>
      </c>
      <c r="E476" s="56" t="str">
        <f>IF('3.Weekly Hours &amp; Wage Activity'!E476 &lt;&gt;"", '3.Weekly Hours &amp; Wage Activity'!E476,"")</f>
        <v/>
      </c>
      <c r="F476" s="353" t="str">
        <f>IF('3.Weekly Hours &amp; Wage Activity'!F476 &lt;&gt;"", '3.Weekly Hours &amp; Wage Activity'!F476,"")</f>
        <v/>
      </c>
      <c r="G476" s="58" t="str">
        <f>IF('3.Weekly Hours &amp; Wage Activity'!G476 &lt;&gt;"", '3.Weekly Hours &amp; Wage Activity'!G476,"")</f>
        <v/>
      </c>
      <c r="H476" s="58" t="str">
        <f>IF('2.Census &amp; Reference Benchmarks'!H476 = "", "", '2.Census &amp; Reference Benchmarks'!H476)</f>
        <v/>
      </c>
      <c r="I476" s="58" t="str">
        <f>IF('3.Weekly Hours &amp; Wage Activity'!H476 &lt;&gt;"", '3.Weekly Hours &amp; Wage Activity'!H476,"")</f>
        <v/>
      </c>
      <c r="J476" s="374" t="str">
        <f>IF('3.Weekly Hours &amp; Wage Activity'!I476 &lt;&gt;"", '3.Weekly Hours &amp; Wage Activity'!I476,"")</f>
        <v/>
      </c>
      <c r="K476" s="376" t="str">
        <f>IF('7.Safe Harbor Input Data &amp; Calc'!Q478 &lt;&gt; "", '7.Safe Harbor Input Data &amp; Calc'!Q478, "")</f>
        <v>No</v>
      </c>
      <c r="L476" s="59" t="str">
        <f>IF('2.Census &amp; Reference Benchmarks'!T476&lt;&gt; "",'2.Census &amp; Reference Benchmarks'!T476,"")</f>
        <v/>
      </c>
      <c r="M476" s="35">
        <f>IF('2.Census &amp; Reference Benchmarks'!M476 = "", 0,'2.Census &amp; Reference Benchmarks'!M476)</f>
        <v>0</v>
      </c>
      <c r="N476" s="366">
        <f>IF('5. Wage &amp; FTE Reductions'!BC476 = "", 0,'5. Wage &amp; FTE Reductions'!BC476)</f>
        <v>0</v>
      </c>
      <c r="O476" s="35">
        <f>IF('2.Census &amp; Reference Benchmarks'!P476 = "", 0,'2.Census &amp; Reference Benchmarks'!P476)</f>
        <v>0</v>
      </c>
      <c r="P476" s="367">
        <f>IF('5. Wage &amp; FTE Reductions'!BE476 = "", 0, '5. Wage &amp; FTE Reductions'!BE476)</f>
        <v>0</v>
      </c>
      <c r="Q476" s="60">
        <f>IF('2.Census &amp; Reference Benchmarks'!S476 = "", 0, '2.Census &amp; Reference Benchmarks'!S476)</f>
        <v>0</v>
      </c>
      <c r="R476" s="367">
        <f>IF('2.Census &amp; Reference Benchmarks'!Q476="FT",IF(OR(G476 &lt;= DATEVALUE("3/1/2020"), G476 = ""),177.14,( (IF(OR(I476 = "", I476 &gt; DATEVALUE("3/31/2020")), DATEVALUE("3/31/2020"),I476) -G476)/ 31) *177.14),IF('2.Census &amp; Reference Benchmarks'!R476="",0,'2.Census &amp; Reference Benchmarks'!R476))</f>
        <v>0</v>
      </c>
      <c r="S476" s="488" t="str">
        <f>IFERROR(IF(AND( I476 &lt; '1. Summary for SBA'!$J$7,'1. Summary for SBA'!$J$7 &lt;&gt; ""),0,IF(K476 = "Yes", 0,IF(OR(R476= "", R476 + P476+N476 = 0),"",(M476+O476+Q476)/(R476+P476+N476)))),0)</f>
        <v/>
      </c>
      <c r="T476" s="488" t="str">
        <f t="shared" si="42"/>
        <v/>
      </c>
      <c r="U476" s="488" t="str">
        <f>IF(T476 = "", "",SUM('3.Weekly Hours &amp; Wage Activity'!AI476:BF476))</f>
        <v/>
      </c>
      <c r="V476" s="489" t="str">
        <f>IF(U476 = "", "",SUM(IF(COUNTIF('3.Weekly Hours &amp; Wage Activity'!J476:Q476, "&lt;&gt;FT") = 0, COLUMNS('3.Weekly Hours &amp; Wage Activity'!J476:AG476) * 40, '3.Weekly Hours &amp; Wage Activity'!J476:AG476)))</f>
        <v/>
      </c>
      <c r="W476" s="490" t="str">
        <f t="shared" si="43"/>
        <v/>
      </c>
      <c r="X476" s="553" t="str">
        <f t="shared" si="45"/>
        <v/>
      </c>
      <c r="Y476" s="491" t="str">
        <f t="shared" si="46"/>
        <v/>
      </c>
      <c r="Z476" s="490">
        <f t="shared" si="44"/>
        <v>0</v>
      </c>
      <c r="AA476" s="377">
        <f t="shared" si="47"/>
        <v>0</v>
      </c>
    </row>
    <row r="477" spans="2:27" x14ac:dyDescent="0.25">
      <c r="B477" s="56">
        <f>IF('3.Weekly Hours &amp; Wage Activity'!B477 &lt;&gt;"", '3.Weekly Hours &amp; Wage Activity'!B477,"")</f>
        <v>0</v>
      </c>
      <c r="C477" s="56">
        <f>IF('3.Weekly Hours &amp; Wage Activity'!C477 &lt;&gt;"", '3.Weekly Hours &amp; Wage Activity'!C477,"")</f>
        <v>0</v>
      </c>
      <c r="D477" s="57" t="str">
        <f>IF('3.Weekly Hours &amp; Wage Activity'!D477 &lt;&gt;"", '3.Weekly Hours &amp; Wage Activity'!D477,"")</f>
        <v/>
      </c>
      <c r="E477" s="56" t="str">
        <f>IF('3.Weekly Hours &amp; Wage Activity'!E477 &lt;&gt;"", '3.Weekly Hours &amp; Wage Activity'!E477,"")</f>
        <v/>
      </c>
      <c r="F477" s="353" t="str">
        <f>IF('3.Weekly Hours &amp; Wage Activity'!F477 &lt;&gt;"", '3.Weekly Hours &amp; Wage Activity'!F477,"")</f>
        <v/>
      </c>
      <c r="G477" s="58" t="str">
        <f>IF('3.Weekly Hours &amp; Wage Activity'!G477 &lt;&gt;"", '3.Weekly Hours &amp; Wage Activity'!G477,"")</f>
        <v/>
      </c>
      <c r="H477" s="58" t="str">
        <f>IF('2.Census &amp; Reference Benchmarks'!H477 = "", "", '2.Census &amp; Reference Benchmarks'!H477)</f>
        <v/>
      </c>
      <c r="I477" s="58" t="str">
        <f>IF('3.Weekly Hours &amp; Wage Activity'!H477 &lt;&gt;"", '3.Weekly Hours &amp; Wage Activity'!H477,"")</f>
        <v/>
      </c>
      <c r="J477" s="374" t="str">
        <f>IF('3.Weekly Hours &amp; Wage Activity'!I477 &lt;&gt;"", '3.Weekly Hours &amp; Wage Activity'!I477,"")</f>
        <v/>
      </c>
      <c r="K477" s="376" t="str">
        <f>IF('7.Safe Harbor Input Data &amp; Calc'!Q479 &lt;&gt; "", '7.Safe Harbor Input Data &amp; Calc'!Q479, "")</f>
        <v>No</v>
      </c>
      <c r="L477" s="59" t="str">
        <f>IF('2.Census &amp; Reference Benchmarks'!T477&lt;&gt; "",'2.Census &amp; Reference Benchmarks'!T477,"")</f>
        <v/>
      </c>
      <c r="M477" s="35">
        <f>IF('2.Census &amp; Reference Benchmarks'!M477 = "", 0,'2.Census &amp; Reference Benchmarks'!M477)</f>
        <v>0</v>
      </c>
      <c r="N477" s="366">
        <f>IF('5. Wage &amp; FTE Reductions'!BC477 = "", 0,'5. Wage &amp; FTE Reductions'!BC477)</f>
        <v>0</v>
      </c>
      <c r="O477" s="35">
        <f>IF('2.Census &amp; Reference Benchmarks'!P477 = "", 0,'2.Census &amp; Reference Benchmarks'!P477)</f>
        <v>0</v>
      </c>
      <c r="P477" s="367">
        <f>IF('5. Wage &amp; FTE Reductions'!BE477 = "", 0, '5. Wage &amp; FTE Reductions'!BE477)</f>
        <v>0</v>
      </c>
      <c r="Q477" s="60">
        <f>IF('2.Census &amp; Reference Benchmarks'!S477 = "", 0, '2.Census &amp; Reference Benchmarks'!S477)</f>
        <v>0</v>
      </c>
      <c r="R477" s="367">
        <f>IF('2.Census &amp; Reference Benchmarks'!Q477="FT",IF(OR(G477 &lt;= DATEVALUE("3/1/2020"), G477 = ""),177.14,( (IF(OR(I477 = "", I477 &gt; DATEVALUE("3/31/2020")), DATEVALUE("3/31/2020"),I477) -G477)/ 31) *177.14),IF('2.Census &amp; Reference Benchmarks'!R477="",0,'2.Census &amp; Reference Benchmarks'!R477))</f>
        <v>0</v>
      </c>
      <c r="S477" s="488" t="str">
        <f>IFERROR(IF(AND( I477 &lt; '1. Summary for SBA'!$J$7,'1. Summary for SBA'!$J$7 &lt;&gt; ""),0,IF(K477 = "Yes", 0,IF(OR(R477= "", R477 + P477+N477 = 0),"",(M477+O477+Q477)/(R477+P477+N477)))),0)</f>
        <v/>
      </c>
      <c r="T477" s="488" t="str">
        <f t="shared" si="42"/>
        <v/>
      </c>
      <c r="U477" s="488" t="str">
        <f>IF(T477 = "", "",SUM('3.Weekly Hours &amp; Wage Activity'!AI477:BF477))</f>
        <v/>
      </c>
      <c r="V477" s="489" t="str">
        <f>IF(U477 = "", "",SUM(IF(COUNTIF('3.Weekly Hours &amp; Wage Activity'!J477:Q477, "&lt;&gt;FT") = 0, COLUMNS('3.Weekly Hours &amp; Wage Activity'!J477:AG477) * 40, '3.Weekly Hours &amp; Wage Activity'!J477:AG477)))</f>
        <v/>
      </c>
      <c r="W477" s="490" t="str">
        <f t="shared" si="43"/>
        <v/>
      </c>
      <c r="X477" s="553" t="str">
        <f t="shared" si="45"/>
        <v/>
      </c>
      <c r="Y477" s="491" t="str">
        <f t="shared" si="46"/>
        <v/>
      </c>
      <c r="Z477" s="490">
        <f t="shared" si="44"/>
        <v>0</v>
      </c>
      <c r="AA477" s="377">
        <f t="shared" si="47"/>
        <v>0</v>
      </c>
    </row>
    <row r="478" spans="2:27" x14ac:dyDescent="0.25">
      <c r="B478" s="56">
        <f>IF('3.Weekly Hours &amp; Wage Activity'!B478 &lt;&gt;"", '3.Weekly Hours &amp; Wage Activity'!B478,"")</f>
        <v>0</v>
      </c>
      <c r="C478" s="56">
        <f>IF('3.Weekly Hours &amp; Wage Activity'!C478 &lt;&gt;"", '3.Weekly Hours &amp; Wage Activity'!C478,"")</f>
        <v>0</v>
      </c>
      <c r="D478" s="57" t="str">
        <f>IF('3.Weekly Hours &amp; Wage Activity'!D478 &lt;&gt;"", '3.Weekly Hours &amp; Wage Activity'!D478,"")</f>
        <v/>
      </c>
      <c r="E478" s="56" t="str">
        <f>IF('3.Weekly Hours &amp; Wage Activity'!E478 &lt;&gt;"", '3.Weekly Hours &amp; Wage Activity'!E478,"")</f>
        <v/>
      </c>
      <c r="F478" s="353" t="str">
        <f>IF('3.Weekly Hours &amp; Wage Activity'!F478 &lt;&gt;"", '3.Weekly Hours &amp; Wage Activity'!F478,"")</f>
        <v/>
      </c>
      <c r="G478" s="58" t="str">
        <f>IF('3.Weekly Hours &amp; Wage Activity'!G478 &lt;&gt;"", '3.Weekly Hours &amp; Wage Activity'!G478,"")</f>
        <v/>
      </c>
      <c r="H478" s="58" t="str">
        <f>IF('2.Census &amp; Reference Benchmarks'!H478 = "", "", '2.Census &amp; Reference Benchmarks'!H478)</f>
        <v/>
      </c>
      <c r="I478" s="58" t="str">
        <f>IF('3.Weekly Hours &amp; Wage Activity'!H478 &lt;&gt;"", '3.Weekly Hours &amp; Wage Activity'!H478,"")</f>
        <v/>
      </c>
      <c r="J478" s="374" t="str">
        <f>IF('3.Weekly Hours &amp; Wage Activity'!I478 &lt;&gt;"", '3.Weekly Hours &amp; Wage Activity'!I478,"")</f>
        <v/>
      </c>
      <c r="K478" s="376" t="str">
        <f>IF('7.Safe Harbor Input Data &amp; Calc'!Q480 &lt;&gt; "", '7.Safe Harbor Input Data &amp; Calc'!Q480, "")</f>
        <v>No</v>
      </c>
      <c r="L478" s="59" t="str">
        <f>IF('2.Census &amp; Reference Benchmarks'!T478&lt;&gt; "",'2.Census &amp; Reference Benchmarks'!T478,"")</f>
        <v/>
      </c>
      <c r="M478" s="35">
        <f>IF('2.Census &amp; Reference Benchmarks'!M478 = "", 0,'2.Census &amp; Reference Benchmarks'!M478)</f>
        <v>0</v>
      </c>
      <c r="N478" s="366">
        <f>IF('5. Wage &amp; FTE Reductions'!BC478 = "", 0,'5. Wage &amp; FTE Reductions'!BC478)</f>
        <v>0</v>
      </c>
      <c r="O478" s="35">
        <f>IF('2.Census &amp; Reference Benchmarks'!P478 = "", 0,'2.Census &amp; Reference Benchmarks'!P478)</f>
        <v>0</v>
      </c>
      <c r="P478" s="367">
        <f>IF('5. Wage &amp; FTE Reductions'!BE478 = "", 0, '5. Wage &amp; FTE Reductions'!BE478)</f>
        <v>0</v>
      </c>
      <c r="Q478" s="60">
        <f>IF('2.Census &amp; Reference Benchmarks'!S478 = "", 0, '2.Census &amp; Reference Benchmarks'!S478)</f>
        <v>0</v>
      </c>
      <c r="R478" s="367">
        <f>IF('2.Census &amp; Reference Benchmarks'!Q478="FT",IF(OR(G478 &lt;= DATEVALUE("3/1/2020"), G478 = ""),177.14,( (IF(OR(I478 = "", I478 &gt; DATEVALUE("3/31/2020")), DATEVALUE("3/31/2020"),I478) -G478)/ 31) *177.14),IF('2.Census &amp; Reference Benchmarks'!R478="",0,'2.Census &amp; Reference Benchmarks'!R478))</f>
        <v>0</v>
      </c>
      <c r="S478" s="488" t="str">
        <f>IFERROR(IF(AND( I478 &lt; '1. Summary for SBA'!$J$7,'1. Summary for SBA'!$J$7 &lt;&gt; ""),0,IF(K478 = "Yes", 0,IF(OR(R478= "", R478 + P478+N478 = 0),"",(M478+O478+Q478)/(R478+P478+N478)))),0)</f>
        <v/>
      </c>
      <c r="T478" s="488" t="str">
        <f t="shared" si="42"/>
        <v/>
      </c>
      <c r="U478" s="488" t="str">
        <f>IF(T478 = "", "",SUM('3.Weekly Hours &amp; Wage Activity'!AI478:BF478))</f>
        <v/>
      </c>
      <c r="V478" s="489" t="str">
        <f>IF(U478 = "", "",SUM(IF(COUNTIF('3.Weekly Hours &amp; Wage Activity'!J478:Q478, "&lt;&gt;FT") = 0, COLUMNS('3.Weekly Hours &amp; Wage Activity'!J478:AG478) * 40, '3.Weekly Hours &amp; Wage Activity'!J478:AG478)))</f>
        <v/>
      </c>
      <c r="W478" s="490" t="str">
        <f t="shared" si="43"/>
        <v/>
      </c>
      <c r="X478" s="553" t="str">
        <f t="shared" si="45"/>
        <v/>
      </c>
      <c r="Y478" s="491" t="str">
        <f t="shared" si="46"/>
        <v/>
      </c>
      <c r="Z478" s="490">
        <f t="shared" si="44"/>
        <v>0</v>
      </c>
      <c r="AA478" s="377">
        <f t="shared" si="47"/>
        <v>0</v>
      </c>
    </row>
    <row r="479" spans="2:27" x14ac:dyDescent="0.25">
      <c r="B479" s="56">
        <f>IF('3.Weekly Hours &amp; Wage Activity'!B479 &lt;&gt;"", '3.Weekly Hours &amp; Wage Activity'!B479,"")</f>
        <v>0</v>
      </c>
      <c r="C479" s="56">
        <f>IF('3.Weekly Hours &amp; Wage Activity'!C479 &lt;&gt;"", '3.Weekly Hours &amp; Wage Activity'!C479,"")</f>
        <v>0</v>
      </c>
      <c r="D479" s="57" t="str">
        <f>IF('3.Weekly Hours &amp; Wage Activity'!D479 &lt;&gt;"", '3.Weekly Hours &amp; Wage Activity'!D479,"")</f>
        <v/>
      </c>
      <c r="E479" s="56" t="str">
        <f>IF('3.Weekly Hours &amp; Wage Activity'!E479 &lt;&gt;"", '3.Weekly Hours &amp; Wage Activity'!E479,"")</f>
        <v/>
      </c>
      <c r="F479" s="353" t="str">
        <f>IF('3.Weekly Hours &amp; Wage Activity'!F479 &lt;&gt;"", '3.Weekly Hours &amp; Wage Activity'!F479,"")</f>
        <v/>
      </c>
      <c r="G479" s="58" t="str">
        <f>IF('3.Weekly Hours &amp; Wage Activity'!G479 &lt;&gt;"", '3.Weekly Hours &amp; Wage Activity'!G479,"")</f>
        <v/>
      </c>
      <c r="H479" s="58" t="str">
        <f>IF('2.Census &amp; Reference Benchmarks'!H479 = "", "", '2.Census &amp; Reference Benchmarks'!H479)</f>
        <v/>
      </c>
      <c r="I479" s="58" t="str">
        <f>IF('3.Weekly Hours &amp; Wage Activity'!H479 &lt;&gt;"", '3.Weekly Hours &amp; Wage Activity'!H479,"")</f>
        <v/>
      </c>
      <c r="J479" s="374" t="str">
        <f>IF('3.Weekly Hours &amp; Wage Activity'!I479 &lt;&gt;"", '3.Weekly Hours &amp; Wage Activity'!I479,"")</f>
        <v/>
      </c>
      <c r="K479" s="376" t="str">
        <f>IF('7.Safe Harbor Input Data &amp; Calc'!Q481 &lt;&gt; "", '7.Safe Harbor Input Data &amp; Calc'!Q481, "")</f>
        <v>No</v>
      </c>
      <c r="L479" s="59" t="str">
        <f>IF('2.Census &amp; Reference Benchmarks'!T479&lt;&gt; "",'2.Census &amp; Reference Benchmarks'!T479,"")</f>
        <v/>
      </c>
      <c r="M479" s="35">
        <f>IF('2.Census &amp; Reference Benchmarks'!M479 = "", 0,'2.Census &amp; Reference Benchmarks'!M479)</f>
        <v>0</v>
      </c>
      <c r="N479" s="366">
        <f>IF('5. Wage &amp; FTE Reductions'!BC479 = "", 0,'5. Wage &amp; FTE Reductions'!BC479)</f>
        <v>0</v>
      </c>
      <c r="O479" s="35">
        <f>IF('2.Census &amp; Reference Benchmarks'!P479 = "", 0,'2.Census &amp; Reference Benchmarks'!P479)</f>
        <v>0</v>
      </c>
      <c r="P479" s="367">
        <f>IF('5. Wage &amp; FTE Reductions'!BE479 = "", 0, '5. Wage &amp; FTE Reductions'!BE479)</f>
        <v>0</v>
      </c>
      <c r="Q479" s="60">
        <f>IF('2.Census &amp; Reference Benchmarks'!S479 = "", 0, '2.Census &amp; Reference Benchmarks'!S479)</f>
        <v>0</v>
      </c>
      <c r="R479" s="367">
        <f>IF('2.Census &amp; Reference Benchmarks'!Q479="FT",IF(OR(G479 &lt;= DATEVALUE("3/1/2020"), G479 = ""),177.14,( (IF(OR(I479 = "", I479 &gt; DATEVALUE("3/31/2020")), DATEVALUE("3/31/2020"),I479) -G479)/ 31) *177.14),IF('2.Census &amp; Reference Benchmarks'!R479="",0,'2.Census &amp; Reference Benchmarks'!R479))</f>
        <v>0</v>
      </c>
      <c r="S479" s="488" t="str">
        <f>IFERROR(IF(AND( I479 &lt; '1. Summary for SBA'!$J$7,'1. Summary for SBA'!$J$7 &lt;&gt; ""),0,IF(K479 = "Yes", 0,IF(OR(R479= "", R479 + P479+N479 = 0),"",(M479+O479+Q479)/(R479+P479+N479)))),0)</f>
        <v/>
      </c>
      <c r="T479" s="488" t="str">
        <f t="shared" si="42"/>
        <v/>
      </c>
      <c r="U479" s="488" t="str">
        <f>IF(T479 = "", "",SUM('3.Weekly Hours &amp; Wage Activity'!AI479:BF479))</f>
        <v/>
      </c>
      <c r="V479" s="489" t="str">
        <f>IF(U479 = "", "",SUM(IF(COUNTIF('3.Weekly Hours &amp; Wage Activity'!J479:Q479, "&lt;&gt;FT") = 0, COLUMNS('3.Weekly Hours &amp; Wage Activity'!J479:AG479) * 40, '3.Weekly Hours &amp; Wage Activity'!J479:AG479)))</f>
        <v/>
      </c>
      <c r="W479" s="490" t="str">
        <f t="shared" si="43"/>
        <v/>
      </c>
      <c r="X479" s="553" t="str">
        <f t="shared" si="45"/>
        <v/>
      </c>
      <c r="Y479" s="491" t="str">
        <f t="shared" si="46"/>
        <v/>
      </c>
      <c r="Z479" s="490">
        <f t="shared" si="44"/>
        <v>0</v>
      </c>
      <c r="AA479" s="377">
        <f t="shared" si="47"/>
        <v>0</v>
      </c>
    </row>
    <row r="480" spans="2:27" x14ac:dyDescent="0.25">
      <c r="B480" s="56">
        <f>IF('3.Weekly Hours &amp; Wage Activity'!B480 &lt;&gt;"", '3.Weekly Hours &amp; Wage Activity'!B480,"")</f>
        <v>0</v>
      </c>
      <c r="C480" s="56">
        <f>IF('3.Weekly Hours &amp; Wage Activity'!C480 &lt;&gt;"", '3.Weekly Hours &amp; Wage Activity'!C480,"")</f>
        <v>0</v>
      </c>
      <c r="D480" s="57" t="str">
        <f>IF('3.Weekly Hours &amp; Wage Activity'!D480 &lt;&gt;"", '3.Weekly Hours &amp; Wage Activity'!D480,"")</f>
        <v/>
      </c>
      <c r="E480" s="56" t="str">
        <f>IF('3.Weekly Hours &amp; Wage Activity'!E480 &lt;&gt;"", '3.Weekly Hours &amp; Wage Activity'!E480,"")</f>
        <v/>
      </c>
      <c r="F480" s="353" t="str">
        <f>IF('3.Weekly Hours &amp; Wage Activity'!F480 &lt;&gt;"", '3.Weekly Hours &amp; Wage Activity'!F480,"")</f>
        <v/>
      </c>
      <c r="G480" s="58" t="str">
        <f>IF('3.Weekly Hours &amp; Wage Activity'!G480 &lt;&gt;"", '3.Weekly Hours &amp; Wage Activity'!G480,"")</f>
        <v/>
      </c>
      <c r="H480" s="58" t="str">
        <f>IF('2.Census &amp; Reference Benchmarks'!H480 = "", "", '2.Census &amp; Reference Benchmarks'!H480)</f>
        <v/>
      </c>
      <c r="I480" s="58" t="str">
        <f>IF('3.Weekly Hours &amp; Wage Activity'!H480 &lt;&gt;"", '3.Weekly Hours &amp; Wage Activity'!H480,"")</f>
        <v/>
      </c>
      <c r="J480" s="374" t="str">
        <f>IF('3.Weekly Hours &amp; Wage Activity'!I480 &lt;&gt;"", '3.Weekly Hours &amp; Wage Activity'!I480,"")</f>
        <v/>
      </c>
      <c r="K480" s="376" t="str">
        <f>IF('7.Safe Harbor Input Data &amp; Calc'!Q482 &lt;&gt; "", '7.Safe Harbor Input Data &amp; Calc'!Q482, "")</f>
        <v>No</v>
      </c>
      <c r="L480" s="59" t="str">
        <f>IF('2.Census &amp; Reference Benchmarks'!T480&lt;&gt; "",'2.Census &amp; Reference Benchmarks'!T480,"")</f>
        <v/>
      </c>
      <c r="M480" s="35">
        <f>IF('2.Census &amp; Reference Benchmarks'!M480 = "", 0,'2.Census &amp; Reference Benchmarks'!M480)</f>
        <v>0</v>
      </c>
      <c r="N480" s="366">
        <f>IF('5. Wage &amp; FTE Reductions'!BC480 = "", 0,'5. Wage &amp; FTE Reductions'!BC480)</f>
        <v>0</v>
      </c>
      <c r="O480" s="35">
        <f>IF('2.Census &amp; Reference Benchmarks'!P480 = "", 0,'2.Census &amp; Reference Benchmarks'!P480)</f>
        <v>0</v>
      </c>
      <c r="P480" s="367">
        <f>IF('5. Wage &amp; FTE Reductions'!BE480 = "", 0, '5. Wage &amp; FTE Reductions'!BE480)</f>
        <v>0</v>
      </c>
      <c r="Q480" s="60">
        <f>IF('2.Census &amp; Reference Benchmarks'!S480 = "", 0, '2.Census &amp; Reference Benchmarks'!S480)</f>
        <v>0</v>
      </c>
      <c r="R480" s="367">
        <f>IF('2.Census &amp; Reference Benchmarks'!Q480="FT",IF(OR(G480 &lt;= DATEVALUE("3/1/2020"), G480 = ""),177.14,( (IF(OR(I480 = "", I480 &gt; DATEVALUE("3/31/2020")), DATEVALUE("3/31/2020"),I480) -G480)/ 31) *177.14),IF('2.Census &amp; Reference Benchmarks'!R480="",0,'2.Census &amp; Reference Benchmarks'!R480))</f>
        <v>0</v>
      </c>
      <c r="S480" s="488" t="str">
        <f>IFERROR(IF(AND( I480 &lt; '1. Summary for SBA'!$J$7,'1. Summary for SBA'!$J$7 &lt;&gt; ""),0,IF(K480 = "Yes", 0,IF(OR(R480= "", R480 + P480+N480 = 0),"",(M480+O480+Q480)/(R480+P480+N480)))),0)</f>
        <v/>
      </c>
      <c r="T480" s="488" t="str">
        <f t="shared" si="42"/>
        <v/>
      </c>
      <c r="U480" s="488" t="str">
        <f>IF(T480 = "", "",SUM('3.Weekly Hours &amp; Wage Activity'!AI480:BF480))</f>
        <v/>
      </c>
      <c r="V480" s="489" t="str">
        <f>IF(U480 = "", "",SUM(IF(COUNTIF('3.Weekly Hours &amp; Wage Activity'!J480:Q480, "&lt;&gt;FT") = 0, COLUMNS('3.Weekly Hours &amp; Wage Activity'!J480:AG480) * 40, '3.Weekly Hours &amp; Wage Activity'!J480:AG480)))</f>
        <v/>
      </c>
      <c r="W480" s="490" t="str">
        <f t="shared" si="43"/>
        <v/>
      </c>
      <c r="X480" s="553" t="str">
        <f t="shared" si="45"/>
        <v/>
      </c>
      <c r="Y480" s="491" t="str">
        <f t="shared" si="46"/>
        <v/>
      </c>
      <c r="Z480" s="490">
        <f t="shared" si="44"/>
        <v>0</v>
      </c>
      <c r="AA480" s="377">
        <f t="shared" si="47"/>
        <v>0</v>
      </c>
    </row>
    <row r="481" spans="2:27" x14ac:dyDescent="0.25">
      <c r="B481" s="56">
        <f>IF('3.Weekly Hours &amp; Wage Activity'!B481 &lt;&gt;"", '3.Weekly Hours &amp; Wage Activity'!B481,"")</f>
        <v>0</v>
      </c>
      <c r="C481" s="56">
        <f>IF('3.Weekly Hours &amp; Wage Activity'!C481 &lt;&gt;"", '3.Weekly Hours &amp; Wage Activity'!C481,"")</f>
        <v>0</v>
      </c>
      <c r="D481" s="57" t="str">
        <f>IF('3.Weekly Hours &amp; Wage Activity'!D481 &lt;&gt;"", '3.Weekly Hours &amp; Wage Activity'!D481,"")</f>
        <v/>
      </c>
      <c r="E481" s="56" t="str">
        <f>IF('3.Weekly Hours &amp; Wage Activity'!E481 &lt;&gt;"", '3.Weekly Hours &amp; Wage Activity'!E481,"")</f>
        <v/>
      </c>
      <c r="F481" s="353" t="str">
        <f>IF('3.Weekly Hours &amp; Wage Activity'!F481 &lt;&gt;"", '3.Weekly Hours &amp; Wage Activity'!F481,"")</f>
        <v/>
      </c>
      <c r="G481" s="58" t="str">
        <f>IF('3.Weekly Hours &amp; Wage Activity'!G481 &lt;&gt;"", '3.Weekly Hours &amp; Wage Activity'!G481,"")</f>
        <v/>
      </c>
      <c r="H481" s="58" t="str">
        <f>IF('2.Census &amp; Reference Benchmarks'!H481 = "", "", '2.Census &amp; Reference Benchmarks'!H481)</f>
        <v/>
      </c>
      <c r="I481" s="58" t="str">
        <f>IF('3.Weekly Hours &amp; Wage Activity'!H481 &lt;&gt;"", '3.Weekly Hours &amp; Wage Activity'!H481,"")</f>
        <v/>
      </c>
      <c r="J481" s="374" t="str">
        <f>IF('3.Weekly Hours &amp; Wage Activity'!I481 &lt;&gt;"", '3.Weekly Hours &amp; Wage Activity'!I481,"")</f>
        <v/>
      </c>
      <c r="K481" s="376" t="str">
        <f>IF('7.Safe Harbor Input Data &amp; Calc'!Q483 &lt;&gt; "", '7.Safe Harbor Input Data &amp; Calc'!Q483, "")</f>
        <v>No</v>
      </c>
      <c r="L481" s="59" t="str">
        <f>IF('2.Census &amp; Reference Benchmarks'!T481&lt;&gt; "",'2.Census &amp; Reference Benchmarks'!T481,"")</f>
        <v/>
      </c>
      <c r="M481" s="35">
        <f>IF('2.Census &amp; Reference Benchmarks'!M481 = "", 0,'2.Census &amp; Reference Benchmarks'!M481)</f>
        <v>0</v>
      </c>
      <c r="N481" s="366">
        <f>IF('5. Wage &amp; FTE Reductions'!BC481 = "", 0,'5. Wage &amp; FTE Reductions'!BC481)</f>
        <v>0</v>
      </c>
      <c r="O481" s="35">
        <f>IF('2.Census &amp; Reference Benchmarks'!P481 = "", 0,'2.Census &amp; Reference Benchmarks'!P481)</f>
        <v>0</v>
      </c>
      <c r="P481" s="367">
        <f>IF('5. Wage &amp; FTE Reductions'!BE481 = "", 0, '5. Wage &amp; FTE Reductions'!BE481)</f>
        <v>0</v>
      </c>
      <c r="Q481" s="60">
        <f>IF('2.Census &amp; Reference Benchmarks'!S481 = "", 0, '2.Census &amp; Reference Benchmarks'!S481)</f>
        <v>0</v>
      </c>
      <c r="R481" s="367">
        <f>IF('2.Census &amp; Reference Benchmarks'!Q481="FT",IF(OR(G481 &lt;= DATEVALUE("3/1/2020"), G481 = ""),177.14,( (IF(OR(I481 = "", I481 &gt; DATEVALUE("3/31/2020")), DATEVALUE("3/31/2020"),I481) -G481)/ 31) *177.14),IF('2.Census &amp; Reference Benchmarks'!R481="",0,'2.Census &amp; Reference Benchmarks'!R481))</f>
        <v>0</v>
      </c>
      <c r="S481" s="488" t="str">
        <f>IFERROR(IF(AND( I481 &lt; '1. Summary for SBA'!$J$7,'1. Summary for SBA'!$J$7 &lt;&gt; ""),0,IF(K481 = "Yes", 0,IF(OR(R481= "", R481 + P481+N481 = 0),"",(M481+O481+Q481)/(R481+P481+N481)))),0)</f>
        <v/>
      </c>
      <c r="T481" s="488" t="str">
        <f t="shared" si="42"/>
        <v/>
      </c>
      <c r="U481" s="488" t="str">
        <f>IF(T481 = "", "",SUM('3.Weekly Hours &amp; Wage Activity'!AI481:BF481))</f>
        <v/>
      </c>
      <c r="V481" s="489" t="str">
        <f>IF(U481 = "", "",SUM(IF(COUNTIF('3.Weekly Hours &amp; Wage Activity'!J481:Q481, "&lt;&gt;FT") = 0, COLUMNS('3.Weekly Hours &amp; Wage Activity'!J481:AG481) * 40, '3.Weekly Hours &amp; Wage Activity'!J481:AG481)))</f>
        <v/>
      </c>
      <c r="W481" s="490" t="str">
        <f t="shared" si="43"/>
        <v/>
      </c>
      <c r="X481" s="553" t="str">
        <f t="shared" si="45"/>
        <v/>
      </c>
      <c r="Y481" s="491" t="str">
        <f t="shared" si="46"/>
        <v/>
      </c>
      <c r="Z481" s="490">
        <f t="shared" si="44"/>
        <v>0</v>
      </c>
      <c r="AA481" s="377">
        <f t="shared" si="47"/>
        <v>0</v>
      </c>
    </row>
    <row r="482" spans="2:27" x14ac:dyDescent="0.25">
      <c r="B482" s="56">
        <f>IF('3.Weekly Hours &amp; Wage Activity'!B482 &lt;&gt;"", '3.Weekly Hours &amp; Wage Activity'!B482,"")</f>
        <v>0</v>
      </c>
      <c r="C482" s="56">
        <f>IF('3.Weekly Hours &amp; Wage Activity'!C482 &lt;&gt;"", '3.Weekly Hours &amp; Wage Activity'!C482,"")</f>
        <v>0</v>
      </c>
      <c r="D482" s="57" t="str">
        <f>IF('3.Weekly Hours &amp; Wage Activity'!D482 &lt;&gt;"", '3.Weekly Hours &amp; Wage Activity'!D482,"")</f>
        <v/>
      </c>
      <c r="E482" s="56" t="str">
        <f>IF('3.Weekly Hours &amp; Wage Activity'!E482 &lt;&gt;"", '3.Weekly Hours &amp; Wage Activity'!E482,"")</f>
        <v/>
      </c>
      <c r="F482" s="353" t="str">
        <f>IF('3.Weekly Hours &amp; Wage Activity'!F482 &lt;&gt;"", '3.Weekly Hours &amp; Wage Activity'!F482,"")</f>
        <v/>
      </c>
      <c r="G482" s="58" t="str">
        <f>IF('3.Weekly Hours &amp; Wage Activity'!G482 &lt;&gt;"", '3.Weekly Hours &amp; Wage Activity'!G482,"")</f>
        <v/>
      </c>
      <c r="H482" s="58" t="str">
        <f>IF('2.Census &amp; Reference Benchmarks'!H482 = "", "", '2.Census &amp; Reference Benchmarks'!H482)</f>
        <v/>
      </c>
      <c r="I482" s="58" t="str">
        <f>IF('3.Weekly Hours &amp; Wage Activity'!H482 &lt;&gt;"", '3.Weekly Hours &amp; Wage Activity'!H482,"")</f>
        <v/>
      </c>
      <c r="J482" s="374" t="str">
        <f>IF('3.Weekly Hours &amp; Wage Activity'!I482 &lt;&gt;"", '3.Weekly Hours &amp; Wage Activity'!I482,"")</f>
        <v/>
      </c>
      <c r="K482" s="376" t="str">
        <f>IF('7.Safe Harbor Input Data &amp; Calc'!Q484 &lt;&gt; "", '7.Safe Harbor Input Data &amp; Calc'!Q484, "")</f>
        <v>No</v>
      </c>
      <c r="L482" s="59" t="str">
        <f>IF('2.Census &amp; Reference Benchmarks'!T482&lt;&gt; "",'2.Census &amp; Reference Benchmarks'!T482,"")</f>
        <v/>
      </c>
      <c r="M482" s="35">
        <f>IF('2.Census &amp; Reference Benchmarks'!M482 = "", 0,'2.Census &amp; Reference Benchmarks'!M482)</f>
        <v>0</v>
      </c>
      <c r="N482" s="366">
        <f>IF('5. Wage &amp; FTE Reductions'!BC482 = "", 0,'5. Wage &amp; FTE Reductions'!BC482)</f>
        <v>0</v>
      </c>
      <c r="O482" s="35">
        <f>IF('2.Census &amp; Reference Benchmarks'!P482 = "", 0,'2.Census &amp; Reference Benchmarks'!P482)</f>
        <v>0</v>
      </c>
      <c r="P482" s="367">
        <f>IF('5. Wage &amp; FTE Reductions'!BE482 = "", 0, '5. Wage &amp; FTE Reductions'!BE482)</f>
        <v>0</v>
      </c>
      <c r="Q482" s="60">
        <f>IF('2.Census &amp; Reference Benchmarks'!S482 = "", 0, '2.Census &amp; Reference Benchmarks'!S482)</f>
        <v>0</v>
      </c>
      <c r="R482" s="367">
        <f>IF('2.Census &amp; Reference Benchmarks'!Q482="FT",IF(OR(G482 &lt;= DATEVALUE("3/1/2020"), G482 = ""),177.14,( (IF(OR(I482 = "", I482 &gt; DATEVALUE("3/31/2020")), DATEVALUE("3/31/2020"),I482) -G482)/ 31) *177.14),IF('2.Census &amp; Reference Benchmarks'!R482="",0,'2.Census &amp; Reference Benchmarks'!R482))</f>
        <v>0</v>
      </c>
      <c r="S482" s="488" t="str">
        <f>IFERROR(IF(AND( I482 &lt; '1. Summary for SBA'!$J$7,'1. Summary for SBA'!$J$7 &lt;&gt; ""),0,IF(K482 = "Yes", 0,IF(OR(R482= "", R482 + P482+N482 = 0),"",(M482+O482+Q482)/(R482+P482+N482)))),0)</f>
        <v/>
      </c>
      <c r="T482" s="488" t="str">
        <f t="shared" si="42"/>
        <v/>
      </c>
      <c r="U482" s="488" t="str">
        <f>IF(T482 = "", "",SUM('3.Weekly Hours &amp; Wage Activity'!AI482:BF482))</f>
        <v/>
      </c>
      <c r="V482" s="489" t="str">
        <f>IF(U482 = "", "",SUM(IF(COUNTIF('3.Weekly Hours &amp; Wage Activity'!J482:Q482, "&lt;&gt;FT") = 0, COLUMNS('3.Weekly Hours &amp; Wage Activity'!J482:AG482) * 40, '3.Weekly Hours &amp; Wage Activity'!J482:AG482)))</f>
        <v/>
      </c>
      <c r="W482" s="490" t="str">
        <f t="shared" si="43"/>
        <v/>
      </c>
      <c r="X482" s="553" t="str">
        <f t="shared" si="45"/>
        <v/>
      </c>
      <c r="Y482" s="491" t="str">
        <f t="shared" si="46"/>
        <v/>
      </c>
      <c r="Z482" s="490">
        <f t="shared" si="44"/>
        <v>0</v>
      </c>
      <c r="AA482" s="377">
        <f t="shared" si="47"/>
        <v>0</v>
      </c>
    </row>
    <row r="483" spans="2:27" x14ac:dyDescent="0.25">
      <c r="B483" s="56">
        <f>IF('3.Weekly Hours &amp; Wage Activity'!B483 &lt;&gt;"", '3.Weekly Hours &amp; Wage Activity'!B483,"")</f>
        <v>0</v>
      </c>
      <c r="C483" s="56">
        <f>IF('3.Weekly Hours &amp; Wage Activity'!C483 &lt;&gt;"", '3.Weekly Hours &amp; Wage Activity'!C483,"")</f>
        <v>0</v>
      </c>
      <c r="D483" s="57" t="str">
        <f>IF('3.Weekly Hours &amp; Wage Activity'!D483 &lt;&gt;"", '3.Weekly Hours &amp; Wage Activity'!D483,"")</f>
        <v/>
      </c>
      <c r="E483" s="56" t="str">
        <f>IF('3.Weekly Hours &amp; Wage Activity'!E483 &lt;&gt;"", '3.Weekly Hours &amp; Wage Activity'!E483,"")</f>
        <v/>
      </c>
      <c r="F483" s="353" t="str">
        <f>IF('3.Weekly Hours &amp; Wage Activity'!F483 &lt;&gt;"", '3.Weekly Hours &amp; Wage Activity'!F483,"")</f>
        <v/>
      </c>
      <c r="G483" s="58" t="str">
        <f>IF('3.Weekly Hours &amp; Wage Activity'!G483 &lt;&gt;"", '3.Weekly Hours &amp; Wage Activity'!G483,"")</f>
        <v/>
      </c>
      <c r="H483" s="58" t="str">
        <f>IF('2.Census &amp; Reference Benchmarks'!H483 = "", "", '2.Census &amp; Reference Benchmarks'!H483)</f>
        <v/>
      </c>
      <c r="I483" s="58" t="str">
        <f>IF('3.Weekly Hours &amp; Wage Activity'!H483 &lt;&gt;"", '3.Weekly Hours &amp; Wage Activity'!H483,"")</f>
        <v/>
      </c>
      <c r="J483" s="374" t="str">
        <f>IF('3.Weekly Hours &amp; Wage Activity'!I483 &lt;&gt;"", '3.Weekly Hours &amp; Wage Activity'!I483,"")</f>
        <v/>
      </c>
      <c r="K483" s="376" t="str">
        <f>IF('7.Safe Harbor Input Data &amp; Calc'!Q485 &lt;&gt; "", '7.Safe Harbor Input Data &amp; Calc'!Q485, "")</f>
        <v>No</v>
      </c>
      <c r="L483" s="59" t="str">
        <f>IF('2.Census &amp; Reference Benchmarks'!T483&lt;&gt; "",'2.Census &amp; Reference Benchmarks'!T483,"")</f>
        <v/>
      </c>
      <c r="M483" s="35">
        <f>IF('2.Census &amp; Reference Benchmarks'!M483 = "", 0,'2.Census &amp; Reference Benchmarks'!M483)</f>
        <v>0</v>
      </c>
      <c r="N483" s="366">
        <f>IF('5. Wage &amp; FTE Reductions'!BC483 = "", 0,'5. Wage &amp; FTE Reductions'!BC483)</f>
        <v>0</v>
      </c>
      <c r="O483" s="35">
        <f>IF('2.Census &amp; Reference Benchmarks'!P483 = "", 0,'2.Census &amp; Reference Benchmarks'!P483)</f>
        <v>0</v>
      </c>
      <c r="P483" s="367">
        <f>IF('5. Wage &amp; FTE Reductions'!BE483 = "", 0, '5. Wage &amp; FTE Reductions'!BE483)</f>
        <v>0</v>
      </c>
      <c r="Q483" s="60">
        <f>IF('2.Census &amp; Reference Benchmarks'!S483 = "", 0, '2.Census &amp; Reference Benchmarks'!S483)</f>
        <v>0</v>
      </c>
      <c r="R483" s="367">
        <f>IF('2.Census &amp; Reference Benchmarks'!Q483="FT",IF(OR(G483 &lt;= DATEVALUE("3/1/2020"), G483 = ""),177.14,( (IF(OR(I483 = "", I483 &gt; DATEVALUE("3/31/2020")), DATEVALUE("3/31/2020"),I483) -G483)/ 31) *177.14),IF('2.Census &amp; Reference Benchmarks'!R483="",0,'2.Census &amp; Reference Benchmarks'!R483))</f>
        <v>0</v>
      </c>
      <c r="S483" s="488" t="str">
        <f>IFERROR(IF(AND( I483 &lt; '1. Summary for SBA'!$J$7,'1. Summary for SBA'!$J$7 &lt;&gt; ""),0,IF(K483 = "Yes", 0,IF(OR(R483= "", R483 + P483+N483 = 0),"",(M483+O483+Q483)/(R483+P483+N483)))),0)</f>
        <v/>
      </c>
      <c r="T483" s="488" t="str">
        <f t="shared" ref="T483:T504" si="48">IF(S483 = "", "",S483*0.75)</f>
        <v/>
      </c>
      <c r="U483" s="488" t="str">
        <f>IF(T483 = "", "",SUM('3.Weekly Hours &amp; Wage Activity'!AI483:BF483))</f>
        <v/>
      </c>
      <c r="V483" s="489" t="str">
        <f>IF(U483 = "", "",SUM(IF(COUNTIF('3.Weekly Hours &amp; Wage Activity'!J483:Q483, "&lt;&gt;FT") = 0, COLUMNS('3.Weekly Hours &amp; Wage Activity'!J483:AG483) * 40, '3.Weekly Hours &amp; Wage Activity'!J483:AG483)))</f>
        <v/>
      </c>
      <c r="W483" s="490" t="str">
        <f t="shared" ref="W483:W504" si="49">IF(V483 = 0,0,IF(V483 = "", "",U483/V483))</f>
        <v/>
      </c>
      <c r="X483" s="553" t="str">
        <f t="shared" si="45"/>
        <v/>
      </c>
      <c r="Y483" s="491" t="str">
        <f t="shared" si="46"/>
        <v/>
      </c>
      <c r="Z483" s="490">
        <f t="shared" ref="Z483:Z504" si="50">IF(Y483 = "", 0,X483*Y483)</f>
        <v>0</v>
      </c>
      <c r="AA483" s="377">
        <f t="shared" si="47"/>
        <v>0</v>
      </c>
    </row>
    <row r="484" spans="2:27" x14ac:dyDescent="0.25">
      <c r="B484" s="56">
        <f>IF('3.Weekly Hours &amp; Wage Activity'!B484 &lt;&gt;"", '3.Weekly Hours &amp; Wage Activity'!B484,"")</f>
        <v>0</v>
      </c>
      <c r="C484" s="56">
        <f>IF('3.Weekly Hours &amp; Wage Activity'!C484 &lt;&gt;"", '3.Weekly Hours &amp; Wage Activity'!C484,"")</f>
        <v>0</v>
      </c>
      <c r="D484" s="57" t="str">
        <f>IF('3.Weekly Hours &amp; Wage Activity'!D484 &lt;&gt;"", '3.Weekly Hours &amp; Wage Activity'!D484,"")</f>
        <v/>
      </c>
      <c r="E484" s="56" t="str">
        <f>IF('3.Weekly Hours &amp; Wage Activity'!E484 &lt;&gt;"", '3.Weekly Hours &amp; Wage Activity'!E484,"")</f>
        <v/>
      </c>
      <c r="F484" s="353" t="str">
        <f>IF('3.Weekly Hours &amp; Wage Activity'!F484 &lt;&gt;"", '3.Weekly Hours &amp; Wage Activity'!F484,"")</f>
        <v/>
      </c>
      <c r="G484" s="58" t="str">
        <f>IF('3.Weekly Hours &amp; Wage Activity'!G484 &lt;&gt;"", '3.Weekly Hours &amp; Wage Activity'!G484,"")</f>
        <v/>
      </c>
      <c r="H484" s="58" t="str">
        <f>IF('2.Census &amp; Reference Benchmarks'!H484 = "", "", '2.Census &amp; Reference Benchmarks'!H484)</f>
        <v/>
      </c>
      <c r="I484" s="58" t="str">
        <f>IF('3.Weekly Hours &amp; Wage Activity'!H484 &lt;&gt;"", '3.Weekly Hours &amp; Wage Activity'!H484,"")</f>
        <v/>
      </c>
      <c r="J484" s="374" t="str">
        <f>IF('3.Weekly Hours &amp; Wage Activity'!I484 &lt;&gt;"", '3.Weekly Hours &amp; Wage Activity'!I484,"")</f>
        <v/>
      </c>
      <c r="K484" s="376" t="str">
        <f>IF('7.Safe Harbor Input Data &amp; Calc'!Q486 &lt;&gt; "", '7.Safe Harbor Input Data &amp; Calc'!Q486, "")</f>
        <v>No</v>
      </c>
      <c r="L484" s="59" t="str">
        <f>IF('2.Census &amp; Reference Benchmarks'!T484&lt;&gt; "",'2.Census &amp; Reference Benchmarks'!T484,"")</f>
        <v/>
      </c>
      <c r="M484" s="35">
        <f>IF('2.Census &amp; Reference Benchmarks'!M484 = "", 0,'2.Census &amp; Reference Benchmarks'!M484)</f>
        <v>0</v>
      </c>
      <c r="N484" s="366">
        <f>IF('5. Wage &amp; FTE Reductions'!BC484 = "", 0,'5. Wage &amp; FTE Reductions'!BC484)</f>
        <v>0</v>
      </c>
      <c r="O484" s="35">
        <f>IF('2.Census &amp; Reference Benchmarks'!P484 = "", 0,'2.Census &amp; Reference Benchmarks'!P484)</f>
        <v>0</v>
      </c>
      <c r="P484" s="367">
        <f>IF('5. Wage &amp; FTE Reductions'!BE484 = "", 0, '5. Wage &amp; FTE Reductions'!BE484)</f>
        <v>0</v>
      </c>
      <c r="Q484" s="60">
        <f>IF('2.Census &amp; Reference Benchmarks'!S484 = "", 0, '2.Census &amp; Reference Benchmarks'!S484)</f>
        <v>0</v>
      </c>
      <c r="R484" s="367">
        <f>IF('2.Census &amp; Reference Benchmarks'!Q484="FT",IF(OR(G484 &lt;= DATEVALUE("3/1/2020"), G484 = ""),177.14,( (IF(OR(I484 = "", I484 &gt; DATEVALUE("3/31/2020")), DATEVALUE("3/31/2020"),I484) -G484)/ 31) *177.14),IF('2.Census &amp; Reference Benchmarks'!R484="",0,'2.Census &amp; Reference Benchmarks'!R484))</f>
        <v>0</v>
      </c>
      <c r="S484" s="488" t="str">
        <f>IFERROR(IF(AND( I484 &lt; '1. Summary for SBA'!$J$7,'1. Summary for SBA'!$J$7 &lt;&gt; ""),0,IF(K484 = "Yes", 0,IF(OR(R484= "", R484 + P484+N484 = 0),"",(M484+O484+Q484)/(R484+P484+N484)))),0)</f>
        <v/>
      </c>
      <c r="T484" s="488" t="str">
        <f t="shared" si="48"/>
        <v/>
      </c>
      <c r="U484" s="488" t="str">
        <f>IF(T484 = "", "",SUM('3.Weekly Hours &amp; Wage Activity'!AI484:BF484))</f>
        <v/>
      </c>
      <c r="V484" s="489" t="str">
        <f>IF(U484 = "", "",SUM(IF(COUNTIF('3.Weekly Hours &amp; Wage Activity'!J484:Q484, "&lt;&gt;FT") = 0, COLUMNS('3.Weekly Hours &amp; Wage Activity'!J484:AG484) * 40, '3.Weekly Hours &amp; Wage Activity'!J484:AG484)))</f>
        <v/>
      </c>
      <c r="W484" s="490" t="str">
        <f t="shared" si="49"/>
        <v/>
      </c>
      <c r="X484" s="553" t="str">
        <f t="shared" si="45"/>
        <v/>
      </c>
      <c r="Y484" s="491" t="str">
        <f t="shared" si="46"/>
        <v/>
      </c>
      <c r="Z484" s="490">
        <f t="shared" si="50"/>
        <v>0</v>
      </c>
      <c r="AA484" s="377">
        <f t="shared" si="47"/>
        <v>0</v>
      </c>
    </row>
    <row r="485" spans="2:27" x14ac:dyDescent="0.25">
      <c r="B485" s="56">
        <f>IF('3.Weekly Hours &amp; Wage Activity'!B485 &lt;&gt;"", '3.Weekly Hours &amp; Wage Activity'!B485,"")</f>
        <v>0</v>
      </c>
      <c r="C485" s="56">
        <f>IF('3.Weekly Hours &amp; Wage Activity'!C485 &lt;&gt;"", '3.Weekly Hours &amp; Wage Activity'!C485,"")</f>
        <v>0</v>
      </c>
      <c r="D485" s="57" t="str">
        <f>IF('3.Weekly Hours &amp; Wage Activity'!D485 &lt;&gt;"", '3.Weekly Hours &amp; Wage Activity'!D485,"")</f>
        <v/>
      </c>
      <c r="E485" s="56" t="str">
        <f>IF('3.Weekly Hours &amp; Wage Activity'!E485 &lt;&gt;"", '3.Weekly Hours &amp; Wage Activity'!E485,"")</f>
        <v/>
      </c>
      <c r="F485" s="353" t="str">
        <f>IF('3.Weekly Hours &amp; Wage Activity'!F485 &lt;&gt;"", '3.Weekly Hours &amp; Wage Activity'!F485,"")</f>
        <v/>
      </c>
      <c r="G485" s="58" t="str">
        <f>IF('3.Weekly Hours &amp; Wage Activity'!G485 &lt;&gt;"", '3.Weekly Hours &amp; Wage Activity'!G485,"")</f>
        <v/>
      </c>
      <c r="H485" s="58" t="str">
        <f>IF('2.Census &amp; Reference Benchmarks'!H485 = "", "", '2.Census &amp; Reference Benchmarks'!H485)</f>
        <v/>
      </c>
      <c r="I485" s="58" t="str">
        <f>IF('3.Weekly Hours &amp; Wage Activity'!H485 &lt;&gt;"", '3.Weekly Hours &amp; Wage Activity'!H485,"")</f>
        <v/>
      </c>
      <c r="J485" s="374" t="str">
        <f>IF('3.Weekly Hours &amp; Wage Activity'!I485 &lt;&gt;"", '3.Weekly Hours &amp; Wage Activity'!I485,"")</f>
        <v/>
      </c>
      <c r="K485" s="376" t="str">
        <f>IF('7.Safe Harbor Input Data &amp; Calc'!Q487 &lt;&gt; "", '7.Safe Harbor Input Data &amp; Calc'!Q487, "")</f>
        <v>No</v>
      </c>
      <c r="L485" s="59" t="str">
        <f>IF('2.Census &amp; Reference Benchmarks'!T485&lt;&gt; "",'2.Census &amp; Reference Benchmarks'!T485,"")</f>
        <v/>
      </c>
      <c r="M485" s="35">
        <f>IF('2.Census &amp; Reference Benchmarks'!M485 = "", 0,'2.Census &amp; Reference Benchmarks'!M485)</f>
        <v>0</v>
      </c>
      <c r="N485" s="366">
        <f>IF('5. Wage &amp; FTE Reductions'!BC485 = "", 0,'5. Wage &amp; FTE Reductions'!BC485)</f>
        <v>0</v>
      </c>
      <c r="O485" s="35">
        <f>IF('2.Census &amp; Reference Benchmarks'!P485 = "", 0,'2.Census &amp; Reference Benchmarks'!P485)</f>
        <v>0</v>
      </c>
      <c r="P485" s="367">
        <f>IF('5. Wage &amp; FTE Reductions'!BE485 = "", 0, '5. Wage &amp; FTE Reductions'!BE485)</f>
        <v>0</v>
      </c>
      <c r="Q485" s="60">
        <f>IF('2.Census &amp; Reference Benchmarks'!S485 = "", 0, '2.Census &amp; Reference Benchmarks'!S485)</f>
        <v>0</v>
      </c>
      <c r="R485" s="367">
        <f>IF('2.Census &amp; Reference Benchmarks'!Q485="FT",IF(OR(G485 &lt;= DATEVALUE("3/1/2020"), G485 = ""),177.14,( (IF(OR(I485 = "", I485 &gt; DATEVALUE("3/31/2020")), DATEVALUE("3/31/2020"),I485) -G485)/ 31) *177.14),IF('2.Census &amp; Reference Benchmarks'!R485="",0,'2.Census &amp; Reference Benchmarks'!R485))</f>
        <v>0</v>
      </c>
      <c r="S485" s="488" t="str">
        <f>IFERROR(IF(AND( I485 &lt; '1. Summary for SBA'!$J$7,'1. Summary for SBA'!$J$7 &lt;&gt; ""),0,IF(K485 = "Yes", 0,IF(OR(R485= "", R485 + P485+N485 = 0),"",(M485+O485+Q485)/(R485+P485+N485)))),0)</f>
        <v/>
      </c>
      <c r="T485" s="488" t="str">
        <f t="shared" si="48"/>
        <v/>
      </c>
      <c r="U485" s="488" t="str">
        <f>IF(T485 = "", "",SUM('3.Weekly Hours &amp; Wage Activity'!AI485:BF485))</f>
        <v/>
      </c>
      <c r="V485" s="489" t="str">
        <f>IF(U485 = "", "",SUM(IF(COUNTIF('3.Weekly Hours &amp; Wage Activity'!J485:Q485, "&lt;&gt;FT") = 0, COLUMNS('3.Weekly Hours &amp; Wage Activity'!J485:AG485) * 40, '3.Weekly Hours &amp; Wage Activity'!J485:AG485)))</f>
        <v/>
      </c>
      <c r="W485" s="490" t="str">
        <f t="shared" si="49"/>
        <v/>
      </c>
      <c r="X485" s="553" t="str">
        <f t="shared" si="45"/>
        <v/>
      </c>
      <c r="Y485" s="491" t="str">
        <f t="shared" si="46"/>
        <v/>
      </c>
      <c r="Z485" s="490">
        <f t="shared" si="50"/>
        <v>0</v>
      </c>
      <c r="AA485" s="377">
        <f t="shared" si="47"/>
        <v>0</v>
      </c>
    </row>
    <row r="486" spans="2:27" x14ac:dyDescent="0.25">
      <c r="B486" s="56">
        <f>IF('3.Weekly Hours &amp; Wage Activity'!B486 &lt;&gt;"", '3.Weekly Hours &amp; Wage Activity'!B486,"")</f>
        <v>0</v>
      </c>
      <c r="C486" s="56">
        <f>IF('3.Weekly Hours &amp; Wage Activity'!C486 &lt;&gt;"", '3.Weekly Hours &amp; Wage Activity'!C486,"")</f>
        <v>0</v>
      </c>
      <c r="D486" s="57" t="str">
        <f>IF('3.Weekly Hours &amp; Wage Activity'!D486 &lt;&gt;"", '3.Weekly Hours &amp; Wage Activity'!D486,"")</f>
        <v/>
      </c>
      <c r="E486" s="56" t="str">
        <f>IF('3.Weekly Hours &amp; Wage Activity'!E486 &lt;&gt;"", '3.Weekly Hours &amp; Wage Activity'!E486,"")</f>
        <v/>
      </c>
      <c r="F486" s="353" t="str">
        <f>IF('3.Weekly Hours &amp; Wage Activity'!F486 &lt;&gt;"", '3.Weekly Hours &amp; Wage Activity'!F486,"")</f>
        <v/>
      </c>
      <c r="G486" s="58" t="str">
        <f>IF('3.Weekly Hours &amp; Wage Activity'!G486 &lt;&gt;"", '3.Weekly Hours &amp; Wage Activity'!G486,"")</f>
        <v/>
      </c>
      <c r="H486" s="58" t="str">
        <f>IF('2.Census &amp; Reference Benchmarks'!H486 = "", "", '2.Census &amp; Reference Benchmarks'!H486)</f>
        <v/>
      </c>
      <c r="I486" s="58" t="str">
        <f>IF('3.Weekly Hours &amp; Wage Activity'!H486 &lt;&gt;"", '3.Weekly Hours &amp; Wage Activity'!H486,"")</f>
        <v/>
      </c>
      <c r="J486" s="374" t="str">
        <f>IF('3.Weekly Hours &amp; Wage Activity'!I486 &lt;&gt;"", '3.Weekly Hours &amp; Wage Activity'!I486,"")</f>
        <v/>
      </c>
      <c r="K486" s="376" t="str">
        <f>IF('7.Safe Harbor Input Data &amp; Calc'!Q488 &lt;&gt; "", '7.Safe Harbor Input Data &amp; Calc'!Q488, "")</f>
        <v>No</v>
      </c>
      <c r="L486" s="59" t="str">
        <f>IF('2.Census &amp; Reference Benchmarks'!T486&lt;&gt; "",'2.Census &amp; Reference Benchmarks'!T486,"")</f>
        <v/>
      </c>
      <c r="M486" s="35">
        <f>IF('2.Census &amp; Reference Benchmarks'!M486 = "", 0,'2.Census &amp; Reference Benchmarks'!M486)</f>
        <v>0</v>
      </c>
      <c r="N486" s="366">
        <f>IF('5. Wage &amp; FTE Reductions'!BC486 = "", 0,'5. Wage &amp; FTE Reductions'!BC486)</f>
        <v>0</v>
      </c>
      <c r="O486" s="35">
        <f>IF('2.Census &amp; Reference Benchmarks'!P486 = "", 0,'2.Census &amp; Reference Benchmarks'!P486)</f>
        <v>0</v>
      </c>
      <c r="P486" s="367">
        <f>IF('5. Wage &amp; FTE Reductions'!BE486 = "", 0, '5. Wage &amp; FTE Reductions'!BE486)</f>
        <v>0</v>
      </c>
      <c r="Q486" s="60">
        <f>IF('2.Census &amp; Reference Benchmarks'!S486 = "", 0, '2.Census &amp; Reference Benchmarks'!S486)</f>
        <v>0</v>
      </c>
      <c r="R486" s="367">
        <f>IF('2.Census &amp; Reference Benchmarks'!Q486="FT",IF(OR(G486 &lt;= DATEVALUE("3/1/2020"), G486 = ""),177.14,( (IF(OR(I486 = "", I486 &gt; DATEVALUE("3/31/2020")), DATEVALUE("3/31/2020"),I486) -G486)/ 31) *177.14),IF('2.Census &amp; Reference Benchmarks'!R486="",0,'2.Census &amp; Reference Benchmarks'!R486))</f>
        <v>0</v>
      </c>
      <c r="S486" s="488" t="str">
        <f>IFERROR(IF(AND( I486 &lt; '1. Summary for SBA'!$J$7,'1. Summary for SBA'!$J$7 &lt;&gt; ""),0,IF(K486 = "Yes", 0,IF(OR(R486= "", R486 + P486+N486 = 0),"",(M486+O486+Q486)/(R486+P486+N486)))),0)</f>
        <v/>
      </c>
      <c r="T486" s="488" t="str">
        <f t="shared" si="48"/>
        <v/>
      </c>
      <c r="U486" s="488" t="str">
        <f>IF(T486 = "", "",SUM('3.Weekly Hours &amp; Wage Activity'!AI486:BF486))</f>
        <v/>
      </c>
      <c r="V486" s="489" t="str">
        <f>IF(U486 = "", "",SUM(IF(COUNTIF('3.Weekly Hours &amp; Wage Activity'!J486:Q486, "&lt;&gt;FT") = 0, COLUMNS('3.Weekly Hours &amp; Wage Activity'!J486:AG486) * 40, '3.Weekly Hours &amp; Wage Activity'!J486:AG486)))</f>
        <v/>
      </c>
      <c r="W486" s="490" t="str">
        <f t="shared" si="49"/>
        <v/>
      </c>
      <c r="X486" s="553" t="str">
        <f t="shared" si="45"/>
        <v/>
      </c>
      <c r="Y486" s="491" t="str">
        <f t="shared" si="46"/>
        <v/>
      </c>
      <c r="Z486" s="490">
        <f t="shared" si="50"/>
        <v>0</v>
      </c>
      <c r="AA486" s="377">
        <f t="shared" si="47"/>
        <v>0</v>
      </c>
    </row>
    <row r="487" spans="2:27" x14ac:dyDescent="0.25">
      <c r="B487" s="56">
        <f>IF('3.Weekly Hours &amp; Wage Activity'!B487 &lt;&gt;"", '3.Weekly Hours &amp; Wage Activity'!B487,"")</f>
        <v>0</v>
      </c>
      <c r="C487" s="56">
        <f>IF('3.Weekly Hours &amp; Wage Activity'!C487 &lt;&gt;"", '3.Weekly Hours &amp; Wage Activity'!C487,"")</f>
        <v>0</v>
      </c>
      <c r="D487" s="57" t="str">
        <f>IF('3.Weekly Hours &amp; Wage Activity'!D487 &lt;&gt;"", '3.Weekly Hours &amp; Wage Activity'!D487,"")</f>
        <v/>
      </c>
      <c r="E487" s="56" t="str">
        <f>IF('3.Weekly Hours &amp; Wage Activity'!E487 &lt;&gt;"", '3.Weekly Hours &amp; Wage Activity'!E487,"")</f>
        <v/>
      </c>
      <c r="F487" s="353" t="str">
        <f>IF('3.Weekly Hours &amp; Wage Activity'!F487 &lt;&gt;"", '3.Weekly Hours &amp; Wage Activity'!F487,"")</f>
        <v/>
      </c>
      <c r="G487" s="58" t="str">
        <f>IF('3.Weekly Hours &amp; Wage Activity'!G487 &lt;&gt;"", '3.Weekly Hours &amp; Wage Activity'!G487,"")</f>
        <v/>
      </c>
      <c r="H487" s="58" t="str">
        <f>IF('2.Census &amp; Reference Benchmarks'!H487 = "", "", '2.Census &amp; Reference Benchmarks'!H487)</f>
        <v/>
      </c>
      <c r="I487" s="58" t="str">
        <f>IF('3.Weekly Hours &amp; Wage Activity'!H487 &lt;&gt;"", '3.Weekly Hours &amp; Wage Activity'!H487,"")</f>
        <v/>
      </c>
      <c r="J487" s="374" t="str">
        <f>IF('3.Weekly Hours &amp; Wage Activity'!I487 &lt;&gt;"", '3.Weekly Hours &amp; Wage Activity'!I487,"")</f>
        <v/>
      </c>
      <c r="K487" s="376" t="str">
        <f>IF('7.Safe Harbor Input Data &amp; Calc'!Q489 &lt;&gt; "", '7.Safe Harbor Input Data &amp; Calc'!Q489, "")</f>
        <v>No</v>
      </c>
      <c r="L487" s="59" t="str">
        <f>IF('2.Census &amp; Reference Benchmarks'!T487&lt;&gt; "",'2.Census &amp; Reference Benchmarks'!T487,"")</f>
        <v/>
      </c>
      <c r="M487" s="35">
        <f>IF('2.Census &amp; Reference Benchmarks'!M487 = "", 0,'2.Census &amp; Reference Benchmarks'!M487)</f>
        <v>0</v>
      </c>
      <c r="N487" s="366">
        <f>IF('5. Wage &amp; FTE Reductions'!BC487 = "", 0,'5. Wage &amp; FTE Reductions'!BC487)</f>
        <v>0</v>
      </c>
      <c r="O487" s="35">
        <f>IF('2.Census &amp; Reference Benchmarks'!P487 = "", 0,'2.Census &amp; Reference Benchmarks'!P487)</f>
        <v>0</v>
      </c>
      <c r="P487" s="367">
        <f>IF('5. Wage &amp; FTE Reductions'!BE487 = "", 0, '5. Wage &amp; FTE Reductions'!BE487)</f>
        <v>0</v>
      </c>
      <c r="Q487" s="60">
        <f>IF('2.Census &amp; Reference Benchmarks'!S487 = "", 0, '2.Census &amp; Reference Benchmarks'!S487)</f>
        <v>0</v>
      </c>
      <c r="R487" s="367">
        <f>IF('2.Census &amp; Reference Benchmarks'!Q487="FT",IF(OR(G487 &lt;= DATEVALUE("3/1/2020"), G487 = ""),177.14,( (IF(OR(I487 = "", I487 &gt; DATEVALUE("3/31/2020")), DATEVALUE("3/31/2020"),I487) -G487)/ 31) *177.14),IF('2.Census &amp; Reference Benchmarks'!R487="",0,'2.Census &amp; Reference Benchmarks'!R487))</f>
        <v>0</v>
      </c>
      <c r="S487" s="488" t="str">
        <f>IFERROR(IF(AND( I487 &lt; '1. Summary for SBA'!$J$7,'1. Summary for SBA'!$J$7 &lt;&gt; ""),0,IF(K487 = "Yes", 0,IF(OR(R487= "", R487 + P487+N487 = 0),"",(M487+O487+Q487)/(R487+P487+N487)))),0)</f>
        <v/>
      </c>
      <c r="T487" s="488" t="str">
        <f t="shared" si="48"/>
        <v/>
      </c>
      <c r="U487" s="488" t="str">
        <f>IF(T487 = "", "",SUM('3.Weekly Hours &amp; Wage Activity'!AI487:BF487))</f>
        <v/>
      </c>
      <c r="V487" s="489" t="str">
        <f>IF(U487 = "", "",SUM(IF(COUNTIF('3.Weekly Hours &amp; Wage Activity'!J487:Q487, "&lt;&gt;FT") = 0, COLUMNS('3.Weekly Hours &amp; Wage Activity'!J487:AG487) * 40, '3.Weekly Hours &amp; Wage Activity'!J487:AG487)))</f>
        <v/>
      </c>
      <c r="W487" s="490" t="str">
        <f t="shared" si="49"/>
        <v/>
      </c>
      <c r="X487" s="553" t="str">
        <f t="shared" si="45"/>
        <v/>
      </c>
      <c r="Y487" s="491" t="str">
        <f t="shared" si="46"/>
        <v/>
      </c>
      <c r="Z487" s="490">
        <f t="shared" si="50"/>
        <v>0</v>
      </c>
      <c r="AA487" s="377">
        <f t="shared" si="47"/>
        <v>0</v>
      </c>
    </row>
    <row r="488" spans="2:27" x14ac:dyDescent="0.25">
      <c r="B488" s="56">
        <f>IF('3.Weekly Hours &amp; Wage Activity'!B488 &lt;&gt;"", '3.Weekly Hours &amp; Wage Activity'!B488,"")</f>
        <v>0</v>
      </c>
      <c r="C488" s="56">
        <f>IF('3.Weekly Hours &amp; Wage Activity'!C488 &lt;&gt;"", '3.Weekly Hours &amp; Wage Activity'!C488,"")</f>
        <v>0</v>
      </c>
      <c r="D488" s="57" t="str">
        <f>IF('3.Weekly Hours &amp; Wage Activity'!D488 &lt;&gt;"", '3.Weekly Hours &amp; Wage Activity'!D488,"")</f>
        <v/>
      </c>
      <c r="E488" s="56" t="str">
        <f>IF('3.Weekly Hours &amp; Wage Activity'!E488 &lt;&gt;"", '3.Weekly Hours &amp; Wage Activity'!E488,"")</f>
        <v/>
      </c>
      <c r="F488" s="353" t="str">
        <f>IF('3.Weekly Hours &amp; Wage Activity'!F488 &lt;&gt;"", '3.Weekly Hours &amp; Wage Activity'!F488,"")</f>
        <v/>
      </c>
      <c r="G488" s="58" t="str">
        <f>IF('3.Weekly Hours &amp; Wage Activity'!G488 &lt;&gt;"", '3.Weekly Hours &amp; Wage Activity'!G488,"")</f>
        <v/>
      </c>
      <c r="H488" s="58" t="str">
        <f>IF('2.Census &amp; Reference Benchmarks'!H488 = "", "", '2.Census &amp; Reference Benchmarks'!H488)</f>
        <v/>
      </c>
      <c r="I488" s="58" t="str">
        <f>IF('3.Weekly Hours &amp; Wage Activity'!H488 &lt;&gt;"", '3.Weekly Hours &amp; Wage Activity'!H488,"")</f>
        <v/>
      </c>
      <c r="J488" s="374" t="str">
        <f>IF('3.Weekly Hours &amp; Wage Activity'!I488 &lt;&gt;"", '3.Weekly Hours &amp; Wage Activity'!I488,"")</f>
        <v/>
      </c>
      <c r="K488" s="376" t="str">
        <f>IF('7.Safe Harbor Input Data &amp; Calc'!Q490 &lt;&gt; "", '7.Safe Harbor Input Data &amp; Calc'!Q490, "")</f>
        <v>No</v>
      </c>
      <c r="L488" s="59" t="str">
        <f>IF('2.Census &amp; Reference Benchmarks'!T488&lt;&gt; "",'2.Census &amp; Reference Benchmarks'!T488,"")</f>
        <v/>
      </c>
      <c r="M488" s="35">
        <f>IF('2.Census &amp; Reference Benchmarks'!M488 = "", 0,'2.Census &amp; Reference Benchmarks'!M488)</f>
        <v>0</v>
      </c>
      <c r="N488" s="366">
        <f>IF('5. Wage &amp; FTE Reductions'!BC488 = "", 0,'5. Wage &amp; FTE Reductions'!BC488)</f>
        <v>0</v>
      </c>
      <c r="O488" s="35">
        <f>IF('2.Census &amp; Reference Benchmarks'!P488 = "", 0,'2.Census &amp; Reference Benchmarks'!P488)</f>
        <v>0</v>
      </c>
      <c r="P488" s="367">
        <f>IF('5. Wage &amp; FTE Reductions'!BE488 = "", 0, '5. Wage &amp; FTE Reductions'!BE488)</f>
        <v>0</v>
      </c>
      <c r="Q488" s="60">
        <f>IF('2.Census &amp; Reference Benchmarks'!S488 = "", 0, '2.Census &amp; Reference Benchmarks'!S488)</f>
        <v>0</v>
      </c>
      <c r="R488" s="367">
        <f>IF('2.Census &amp; Reference Benchmarks'!Q488="FT",IF(OR(G488 &lt;= DATEVALUE("3/1/2020"), G488 = ""),177.14,( (IF(OR(I488 = "", I488 &gt; DATEVALUE("3/31/2020")), DATEVALUE("3/31/2020"),I488) -G488)/ 31) *177.14),IF('2.Census &amp; Reference Benchmarks'!R488="",0,'2.Census &amp; Reference Benchmarks'!R488))</f>
        <v>0</v>
      </c>
      <c r="S488" s="488" t="str">
        <f>IFERROR(IF(AND( I488 &lt; '1. Summary for SBA'!$J$7,'1. Summary for SBA'!$J$7 &lt;&gt; ""),0,IF(K488 = "Yes", 0,IF(OR(R488= "", R488 + P488+N488 = 0),"",(M488+O488+Q488)/(R488+P488+N488)))),0)</f>
        <v/>
      </c>
      <c r="T488" s="488" t="str">
        <f t="shared" si="48"/>
        <v/>
      </c>
      <c r="U488" s="488" t="str">
        <f>IF(T488 = "", "",SUM('3.Weekly Hours &amp; Wage Activity'!AI488:BF488))</f>
        <v/>
      </c>
      <c r="V488" s="489" t="str">
        <f>IF(U488 = "", "",SUM(IF(COUNTIF('3.Weekly Hours &amp; Wage Activity'!J488:Q488, "&lt;&gt;FT") = 0, COLUMNS('3.Weekly Hours &amp; Wage Activity'!J488:AG488) * 40, '3.Weekly Hours &amp; Wage Activity'!J488:AG488)))</f>
        <v/>
      </c>
      <c r="W488" s="490" t="str">
        <f t="shared" si="49"/>
        <v/>
      </c>
      <c r="X488" s="553" t="str">
        <f t="shared" si="45"/>
        <v/>
      </c>
      <c r="Y488" s="491" t="str">
        <f t="shared" si="46"/>
        <v/>
      </c>
      <c r="Z488" s="490">
        <f t="shared" si="50"/>
        <v>0</v>
      </c>
      <c r="AA488" s="377">
        <f t="shared" si="47"/>
        <v>0</v>
      </c>
    </row>
    <row r="489" spans="2:27" x14ac:dyDescent="0.25">
      <c r="B489" s="56">
        <f>IF('3.Weekly Hours &amp; Wage Activity'!B489 &lt;&gt;"", '3.Weekly Hours &amp; Wage Activity'!B489,"")</f>
        <v>0</v>
      </c>
      <c r="C489" s="56">
        <f>IF('3.Weekly Hours &amp; Wage Activity'!C489 &lt;&gt;"", '3.Weekly Hours &amp; Wage Activity'!C489,"")</f>
        <v>0</v>
      </c>
      <c r="D489" s="57" t="str">
        <f>IF('3.Weekly Hours &amp; Wage Activity'!D489 &lt;&gt;"", '3.Weekly Hours &amp; Wage Activity'!D489,"")</f>
        <v/>
      </c>
      <c r="E489" s="56" t="str">
        <f>IF('3.Weekly Hours &amp; Wage Activity'!E489 &lt;&gt;"", '3.Weekly Hours &amp; Wage Activity'!E489,"")</f>
        <v/>
      </c>
      <c r="F489" s="353" t="str">
        <f>IF('3.Weekly Hours &amp; Wage Activity'!F489 &lt;&gt;"", '3.Weekly Hours &amp; Wage Activity'!F489,"")</f>
        <v/>
      </c>
      <c r="G489" s="58" t="str">
        <f>IF('3.Weekly Hours &amp; Wage Activity'!G489 &lt;&gt;"", '3.Weekly Hours &amp; Wage Activity'!G489,"")</f>
        <v/>
      </c>
      <c r="H489" s="58" t="str">
        <f>IF('2.Census &amp; Reference Benchmarks'!H489 = "", "", '2.Census &amp; Reference Benchmarks'!H489)</f>
        <v/>
      </c>
      <c r="I489" s="58" t="str">
        <f>IF('3.Weekly Hours &amp; Wage Activity'!H489 &lt;&gt;"", '3.Weekly Hours &amp; Wage Activity'!H489,"")</f>
        <v/>
      </c>
      <c r="J489" s="374" t="str">
        <f>IF('3.Weekly Hours &amp; Wage Activity'!I489 &lt;&gt;"", '3.Weekly Hours &amp; Wage Activity'!I489,"")</f>
        <v/>
      </c>
      <c r="K489" s="376" t="str">
        <f>IF('7.Safe Harbor Input Data &amp; Calc'!Q491 &lt;&gt; "", '7.Safe Harbor Input Data &amp; Calc'!Q491, "")</f>
        <v>No</v>
      </c>
      <c r="L489" s="59" t="str">
        <f>IF('2.Census &amp; Reference Benchmarks'!T489&lt;&gt; "",'2.Census &amp; Reference Benchmarks'!T489,"")</f>
        <v/>
      </c>
      <c r="M489" s="35">
        <f>IF('2.Census &amp; Reference Benchmarks'!M489 = "", 0,'2.Census &amp; Reference Benchmarks'!M489)</f>
        <v>0</v>
      </c>
      <c r="N489" s="366">
        <f>IF('5. Wage &amp; FTE Reductions'!BC489 = "", 0,'5. Wage &amp; FTE Reductions'!BC489)</f>
        <v>0</v>
      </c>
      <c r="O489" s="35">
        <f>IF('2.Census &amp; Reference Benchmarks'!P489 = "", 0,'2.Census &amp; Reference Benchmarks'!P489)</f>
        <v>0</v>
      </c>
      <c r="P489" s="367">
        <f>IF('5. Wage &amp; FTE Reductions'!BE489 = "", 0, '5. Wage &amp; FTE Reductions'!BE489)</f>
        <v>0</v>
      </c>
      <c r="Q489" s="60">
        <f>IF('2.Census &amp; Reference Benchmarks'!S489 = "", 0, '2.Census &amp; Reference Benchmarks'!S489)</f>
        <v>0</v>
      </c>
      <c r="R489" s="367">
        <f>IF('2.Census &amp; Reference Benchmarks'!Q489="FT",IF(OR(G489 &lt;= DATEVALUE("3/1/2020"), G489 = ""),177.14,( (IF(OR(I489 = "", I489 &gt; DATEVALUE("3/31/2020")), DATEVALUE("3/31/2020"),I489) -G489)/ 31) *177.14),IF('2.Census &amp; Reference Benchmarks'!R489="",0,'2.Census &amp; Reference Benchmarks'!R489))</f>
        <v>0</v>
      </c>
      <c r="S489" s="488" t="str">
        <f>IFERROR(IF(AND( I489 &lt; '1. Summary for SBA'!$J$7,'1. Summary for SBA'!$J$7 &lt;&gt; ""),0,IF(K489 = "Yes", 0,IF(OR(R489= "", R489 + P489+N489 = 0),"",(M489+O489+Q489)/(R489+P489+N489)))),0)</f>
        <v/>
      </c>
      <c r="T489" s="488" t="str">
        <f t="shared" si="48"/>
        <v/>
      </c>
      <c r="U489" s="488" t="str">
        <f>IF(T489 = "", "",SUM('3.Weekly Hours &amp; Wage Activity'!AI489:BF489))</f>
        <v/>
      </c>
      <c r="V489" s="489" t="str">
        <f>IF(U489 = "", "",SUM(IF(COUNTIF('3.Weekly Hours &amp; Wage Activity'!J489:Q489, "&lt;&gt;FT") = 0, COLUMNS('3.Weekly Hours &amp; Wage Activity'!J489:AG489) * 40, '3.Weekly Hours &amp; Wage Activity'!J489:AG489)))</f>
        <v/>
      </c>
      <c r="W489" s="490" t="str">
        <f t="shared" si="49"/>
        <v/>
      </c>
      <c r="X489" s="553" t="str">
        <f t="shared" si="45"/>
        <v/>
      </c>
      <c r="Y489" s="491" t="str">
        <f t="shared" si="46"/>
        <v/>
      </c>
      <c r="Z489" s="490">
        <f t="shared" si="50"/>
        <v>0</v>
      </c>
      <c r="AA489" s="377">
        <f t="shared" si="47"/>
        <v>0</v>
      </c>
    </row>
    <row r="490" spans="2:27" x14ac:dyDescent="0.25">
      <c r="B490" s="56">
        <f>IF('3.Weekly Hours &amp; Wage Activity'!B490 &lt;&gt;"", '3.Weekly Hours &amp; Wage Activity'!B490,"")</f>
        <v>0</v>
      </c>
      <c r="C490" s="56">
        <f>IF('3.Weekly Hours &amp; Wage Activity'!C490 &lt;&gt;"", '3.Weekly Hours &amp; Wage Activity'!C490,"")</f>
        <v>0</v>
      </c>
      <c r="D490" s="57" t="str">
        <f>IF('3.Weekly Hours &amp; Wage Activity'!D490 &lt;&gt;"", '3.Weekly Hours &amp; Wage Activity'!D490,"")</f>
        <v/>
      </c>
      <c r="E490" s="56" t="str">
        <f>IF('3.Weekly Hours &amp; Wage Activity'!E490 &lt;&gt;"", '3.Weekly Hours &amp; Wage Activity'!E490,"")</f>
        <v/>
      </c>
      <c r="F490" s="353" t="str">
        <f>IF('3.Weekly Hours &amp; Wage Activity'!F490 &lt;&gt;"", '3.Weekly Hours &amp; Wage Activity'!F490,"")</f>
        <v/>
      </c>
      <c r="G490" s="58" t="str">
        <f>IF('3.Weekly Hours &amp; Wage Activity'!G490 &lt;&gt;"", '3.Weekly Hours &amp; Wage Activity'!G490,"")</f>
        <v/>
      </c>
      <c r="H490" s="58" t="str">
        <f>IF('2.Census &amp; Reference Benchmarks'!H490 = "", "", '2.Census &amp; Reference Benchmarks'!H490)</f>
        <v/>
      </c>
      <c r="I490" s="58" t="str">
        <f>IF('3.Weekly Hours &amp; Wage Activity'!H490 &lt;&gt;"", '3.Weekly Hours &amp; Wage Activity'!H490,"")</f>
        <v/>
      </c>
      <c r="J490" s="374" t="str">
        <f>IF('3.Weekly Hours &amp; Wage Activity'!I490 &lt;&gt;"", '3.Weekly Hours &amp; Wage Activity'!I490,"")</f>
        <v/>
      </c>
      <c r="K490" s="376" t="str">
        <f>IF('7.Safe Harbor Input Data &amp; Calc'!Q492 &lt;&gt; "", '7.Safe Harbor Input Data &amp; Calc'!Q492, "")</f>
        <v>No</v>
      </c>
      <c r="L490" s="59" t="str">
        <f>IF('2.Census &amp; Reference Benchmarks'!T490&lt;&gt; "",'2.Census &amp; Reference Benchmarks'!T490,"")</f>
        <v/>
      </c>
      <c r="M490" s="35">
        <f>IF('2.Census &amp; Reference Benchmarks'!M490 = "", 0,'2.Census &amp; Reference Benchmarks'!M490)</f>
        <v>0</v>
      </c>
      <c r="N490" s="366">
        <f>IF('5. Wage &amp; FTE Reductions'!BC490 = "", 0,'5. Wage &amp; FTE Reductions'!BC490)</f>
        <v>0</v>
      </c>
      <c r="O490" s="35">
        <f>IF('2.Census &amp; Reference Benchmarks'!P490 = "", 0,'2.Census &amp; Reference Benchmarks'!P490)</f>
        <v>0</v>
      </c>
      <c r="P490" s="367">
        <f>IF('5. Wage &amp; FTE Reductions'!BE490 = "", 0, '5. Wage &amp; FTE Reductions'!BE490)</f>
        <v>0</v>
      </c>
      <c r="Q490" s="60">
        <f>IF('2.Census &amp; Reference Benchmarks'!S490 = "", 0, '2.Census &amp; Reference Benchmarks'!S490)</f>
        <v>0</v>
      </c>
      <c r="R490" s="367">
        <f>IF('2.Census &amp; Reference Benchmarks'!Q490="FT",IF(OR(G490 &lt;= DATEVALUE("3/1/2020"), G490 = ""),177.14,( (IF(OR(I490 = "", I490 &gt; DATEVALUE("3/31/2020")), DATEVALUE("3/31/2020"),I490) -G490)/ 31) *177.14),IF('2.Census &amp; Reference Benchmarks'!R490="",0,'2.Census &amp; Reference Benchmarks'!R490))</f>
        <v>0</v>
      </c>
      <c r="S490" s="488" t="str">
        <f>IFERROR(IF(AND( I490 &lt; '1. Summary for SBA'!$J$7,'1. Summary for SBA'!$J$7 &lt;&gt; ""),0,IF(K490 = "Yes", 0,IF(OR(R490= "", R490 + P490+N490 = 0),"",(M490+O490+Q490)/(R490+P490+N490)))),0)</f>
        <v/>
      </c>
      <c r="T490" s="488" t="str">
        <f t="shared" si="48"/>
        <v/>
      </c>
      <c r="U490" s="488" t="str">
        <f>IF(T490 = "", "",SUM('3.Weekly Hours &amp; Wage Activity'!AI490:BF490))</f>
        <v/>
      </c>
      <c r="V490" s="489" t="str">
        <f>IF(U490 = "", "",SUM(IF(COUNTIF('3.Weekly Hours &amp; Wage Activity'!J490:Q490, "&lt;&gt;FT") = 0, COLUMNS('3.Weekly Hours &amp; Wage Activity'!J490:AG490) * 40, '3.Weekly Hours &amp; Wage Activity'!J490:AG490)))</f>
        <v/>
      </c>
      <c r="W490" s="490" t="str">
        <f t="shared" si="49"/>
        <v/>
      </c>
      <c r="X490" s="553" t="str">
        <f t="shared" si="45"/>
        <v/>
      </c>
      <c r="Y490" s="491" t="str">
        <f t="shared" si="46"/>
        <v/>
      </c>
      <c r="Z490" s="490">
        <f t="shared" si="50"/>
        <v>0</v>
      </c>
      <c r="AA490" s="377">
        <f t="shared" si="47"/>
        <v>0</v>
      </c>
    </row>
    <row r="491" spans="2:27" x14ac:dyDescent="0.25">
      <c r="B491" s="56">
        <f>IF('3.Weekly Hours &amp; Wage Activity'!B491 &lt;&gt;"", '3.Weekly Hours &amp; Wage Activity'!B491,"")</f>
        <v>0</v>
      </c>
      <c r="C491" s="56">
        <f>IF('3.Weekly Hours &amp; Wage Activity'!C491 &lt;&gt;"", '3.Weekly Hours &amp; Wage Activity'!C491,"")</f>
        <v>0</v>
      </c>
      <c r="D491" s="57" t="str">
        <f>IF('3.Weekly Hours &amp; Wage Activity'!D491 &lt;&gt;"", '3.Weekly Hours &amp; Wage Activity'!D491,"")</f>
        <v/>
      </c>
      <c r="E491" s="56" t="str">
        <f>IF('3.Weekly Hours &amp; Wage Activity'!E491 &lt;&gt;"", '3.Weekly Hours &amp; Wage Activity'!E491,"")</f>
        <v/>
      </c>
      <c r="F491" s="353" t="str">
        <f>IF('3.Weekly Hours &amp; Wage Activity'!F491 &lt;&gt;"", '3.Weekly Hours &amp; Wage Activity'!F491,"")</f>
        <v/>
      </c>
      <c r="G491" s="58" t="str">
        <f>IF('3.Weekly Hours &amp; Wage Activity'!G491 &lt;&gt;"", '3.Weekly Hours &amp; Wage Activity'!G491,"")</f>
        <v/>
      </c>
      <c r="H491" s="58" t="str">
        <f>IF('2.Census &amp; Reference Benchmarks'!H491 = "", "", '2.Census &amp; Reference Benchmarks'!H491)</f>
        <v/>
      </c>
      <c r="I491" s="58" t="str">
        <f>IF('3.Weekly Hours &amp; Wage Activity'!H491 &lt;&gt;"", '3.Weekly Hours &amp; Wage Activity'!H491,"")</f>
        <v/>
      </c>
      <c r="J491" s="374" t="str">
        <f>IF('3.Weekly Hours &amp; Wage Activity'!I491 &lt;&gt;"", '3.Weekly Hours &amp; Wage Activity'!I491,"")</f>
        <v/>
      </c>
      <c r="K491" s="376" t="str">
        <f>IF('7.Safe Harbor Input Data &amp; Calc'!Q493 &lt;&gt; "", '7.Safe Harbor Input Data &amp; Calc'!Q493, "")</f>
        <v>No</v>
      </c>
      <c r="L491" s="59" t="str">
        <f>IF('2.Census &amp; Reference Benchmarks'!T491&lt;&gt; "",'2.Census &amp; Reference Benchmarks'!T491,"")</f>
        <v/>
      </c>
      <c r="M491" s="35">
        <f>IF('2.Census &amp; Reference Benchmarks'!M491 = "", 0,'2.Census &amp; Reference Benchmarks'!M491)</f>
        <v>0</v>
      </c>
      <c r="N491" s="366">
        <f>IF('5. Wage &amp; FTE Reductions'!BC491 = "", 0,'5. Wage &amp; FTE Reductions'!BC491)</f>
        <v>0</v>
      </c>
      <c r="O491" s="35">
        <f>IF('2.Census &amp; Reference Benchmarks'!P491 = "", 0,'2.Census &amp; Reference Benchmarks'!P491)</f>
        <v>0</v>
      </c>
      <c r="P491" s="367">
        <f>IF('5. Wage &amp; FTE Reductions'!BE491 = "", 0, '5. Wage &amp; FTE Reductions'!BE491)</f>
        <v>0</v>
      </c>
      <c r="Q491" s="60">
        <f>IF('2.Census &amp; Reference Benchmarks'!S491 = "", 0, '2.Census &amp; Reference Benchmarks'!S491)</f>
        <v>0</v>
      </c>
      <c r="R491" s="367">
        <f>IF('2.Census &amp; Reference Benchmarks'!Q491="FT",IF(OR(G491 &lt;= DATEVALUE("3/1/2020"), G491 = ""),177.14,( (IF(OR(I491 = "", I491 &gt; DATEVALUE("3/31/2020")), DATEVALUE("3/31/2020"),I491) -G491)/ 31) *177.14),IF('2.Census &amp; Reference Benchmarks'!R491="",0,'2.Census &amp; Reference Benchmarks'!R491))</f>
        <v>0</v>
      </c>
      <c r="S491" s="488" t="str">
        <f>IFERROR(IF(AND( I491 &lt; '1. Summary for SBA'!$J$7,'1. Summary for SBA'!$J$7 &lt;&gt; ""),0,IF(K491 = "Yes", 0,IF(OR(R491= "", R491 + P491+N491 = 0),"",(M491+O491+Q491)/(R491+P491+N491)))),0)</f>
        <v/>
      </c>
      <c r="T491" s="488" t="str">
        <f t="shared" si="48"/>
        <v/>
      </c>
      <c r="U491" s="488" t="str">
        <f>IF(T491 = "", "",SUM('3.Weekly Hours &amp; Wage Activity'!AI491:BF491))</f>
        <v/>
      </c>
      <c r="V491" s="489" t="str">
        <f>IF(U491 = "", "",SUM(IF(COUNTIF('3.Weekly Hours &amp; Wage Activity'!J491:Q491, "&lt;&gt;FT") = 0, COLUMNS('3.Weekly Hours &amp; Wage Activity'!J491:AG491) * 40, '3.Weekly Hours &amp; Wage Activity'!J491:AG491)))</f>
        <v/>
      </c>
      <c r="W491" s="490" t="str">
        <f t="shared" si="49"/>
        <v/>
      </c>
      <c r="X491" s="553" t="str">
        <f t="shared" si="45"/>
        <v/>
      </c>
      <c r="Y491" s="491" t="str">
        <f t="shared" si="46"/>
        <v/>
      </c>
      <c r="Z491" s="490">
        <f t="shared" si="50"/>
        <v>0</v>
      </c>
      <c r="AA491" s="377">
        <f t="shared" si="47"/>
        <v>0</v>
      </c>
    </row>
    <row r="492" spans="2:27" x14ac:dyDescent="0.25">
      <c r="B492" s="56">
        <f>IF('3.Weekly Hours &amp; Wage Activity'!B492 &lt;&gt;"", '3.Weekly Hours &amp; Wage Activity'!B492,"")</f>
        <v>0</v>
      </c>
      <c r="C492" s="56">
        <f>IF('3.Weekly Hours &amp; Wage Activity'!C492 &lt;&gt;"", '3.Weekly Hours &amp; Wage Activity'!C492,"")</f>
        <v>0</v>
      </c>
      <c r="D492" s="57" t="str">
        <f>IF('3.Weekly Hours &amp; Wage Activity'!D492 &lt;&gt;"", '3.Weekly Hours &amp; Wage Activity'!D492,"")</f>
        <v/>
      </c>
      <c r="E492" s="56" t="str">
        <f>IF('3.Weekly Hours &amp; Wage Activity'!E492 &lt;&gt;"", '3.Weekly Hours &amp; Wage Activity'!E492,"")</f>
        <v/>
      </c>
      <c r="F492" s="353" t="str">
        <f>IF('3.Weekly Hours &amp; Wage Activity'!F492 &lt;&gt;"", '3.Weekly Hours &amp; Wage Activity'!F492,"")</f>
        <v/>
      </c>
      <c r="G492" s="58" t="str">
        <f>IF('3.Weekly Hours &amp; Wage Activity'!G492 &lt;&gt;"", '3.Weekly Hours &amp; Wage Activity'!G492,"")</f>
        <v/>
      </c>
      <c r="H492" s="58" t="str">
        <f>IF('2.Census &amp; Reference Benchmarks'!H492 = "", "", '2.Census &amp; Reference Benchmarks'!H492)</f>
        <v/>
      </c>
      <c r="I492" s="58" t="str">
        <f>IF('3.Weekly Hours &amp; Wage Activity'!H492 &lt;&gt;"", '3.Weekly Hours &amp; Wage Activity'!H492,"")</f>
        <v/>
      </c>
      <c r="J492" s="374" t="str">
        <f>IF('3.Weekly Hours &amp; Wage Activity'!I492 &lt;&gt;"", '3.Weekly Hours &amp; Wage Activity'!I492,"")</f>
        <v/>
      </c>
      <c r="K492" s="376" t="str">
        <f>IF('7.Safe Harbor Input Data &amp; Calc'!Q494 &lt;&gt; "", '7.Safe Harbor Input Data &amp; Calc'!Q494, "")</f>
        <v>No</v>
      </c>
      <c r="L492" s="59" t="str">
        <f>IF('2.Census &amp; Reference Benchmarks'!T492&lt;&gt; "",'2.Census &amp; Reference Benchmarks'!T492,"")</f>
        <v/>
      </c>
      <c r="M492" s="35">
        <f>IF('2.Census &amp; Reference Benchmarks'!M492 = "", 0,'2.Census &amp; Reference Benchmarks'!M492)</f>
        <v>0</v>
      </c>
      <c r="N492" s="366">
        <f>IF('5. Wage &amp; FTE Reductions'!BC492 = "", 0,'5. Wage &amp; FTE Reductions'!BC492)</f>
        <v>0</v>
      </c>
      <c r="O492" s="35">
        <f>IF('2.Census &amp; Reference Benchmarks'!P492 = "", 0,'2.Census &amp; Reference Benchmarks'!P492)</f>
        <v>0</v>
      </c>
      <c r="P492" s="367">
        <f>IF('5. Wage &amp; FTE Reductions'!BE492 = "", 0, '5. Wage &amp; FTE Reductions'!BE492)</f>
        <v>0</v>
      </c>
      <c r="Q492" s="60">
        <f>IF('2.Census &amp; Reference Benchmarks'!S492 = "", 0, '2.Census &amp; Reference Benchmarks'!S492)</f>
        <v>0</v>
      </c>
      <c r="R492" s="367">
        <f>IF('2.Census &amp; Reference Benchmarks'!Q492="FT",IF(OR(G492 &lt;= DATEVALUE("3/1/2020"), G492 = ""),177.14,( (IF(OR(I492 = "", I492 &gt; DATEVALUE("3/31/2020")), DATEVALUE("3/31/2020"),I492) -G492)/ 31) *177.14),IF('2.Census &amp; Reference Benchmarks'!R492="",0,'2.Census &amp; Reference Benchmarks'!R492))</f>
        <v>0</v>
      </c>
      <c r="S492" s="488" t="str">
        <f>IFERROR(IF(AND( I492 &lt; '1. Summary for SBA'!$J$7,'1. Summary for SBA'!$J$7 &lt;&gt; ""),0,IF(K492 = "Yes", 0,IF(OR(R492= "", R492 + P492+N492 = 0),"",(M492+O492+Q492)/(R492+P492+N492)))),0)</f>
        <v/>
      </c>
      <c r="T492" s="488" t="str">
        <f t="shared" si="48"/>
        <v/>
      </c>
      <c r="U492" s="488" t="str">
        <f>IF(T492 = "", "",SUM('3.Weekly Hours &amp; Wage Activity'!AI492:BF492))</f>
        <v/>
      </c>
      <c r="V492" s="489" t="str">
        <f>IF(U492 = "", "",SUM(IF(COUNTIF('3.Weekly Hours &amp; Wage Activity'!J492:Q492, "&lt;&gt;FT") = 0, COLUMNS('3.Weekly Hours &amp; Wage Activity'!J492:AG492) * 40, '3.Weekly Hours &amp; Wage Activity'!J492:AG492)))</f>
        <v/>
      </c>
      <c r="W492" s="490" t="str">
        <f t="shared" si="49"/>
        <v/>
      </c>
      <c r="X492" s="553" t="str">
        <f t="shared" si="45"/>
        <v/>
      </c>
      <c r="Y492" s="491" t="str">
        <f t="shared" si="46"/>
        <v/>
      </c>
      <c r="Z492" s="490">
        <f t="shared" si="50"/>
        <v>0</v>
      </c>
      <c r="AA492" s="377">
        <f t="shared" si="47"/>
        <v>0</v>
      </c>
    </row>
    <row r="493" spans="2:27" x14ac:dyDescent="0.25">
      <c r="B493" s="56">
        <f>IF('3.Weekly Hours &amp; Wage Activity'!B493 &lt;&gt;"", '3.Weekly Hours &amp; Wage Activity'!B493,"")</f>
        <v>0</v>
      </c>
      <c r="C493" s="56">
        <f>IF('3.Weekly Hours &amp; Wage Activity'!C493 &lt;&gt;"", '3.Weekly Hours &amp; Wage Activity'!C493,"")</f>
        <v>0</v>
      </c>
      <c r="D493" s="57" t="str">
        <f>IF('3.Weekly Hours &amp; Wage Activity'!D493 &lt;&gt;"", '3.Weekly Hours &amp; Wage Activity'!D493,"")</f>
        <v/>
      </c>
      <c r="E493" s="56" t="str">
        <f>IF('3.Weekly Hours &amp; Wage Activity'!E493 &lt;&gt;"", '3.Weekly Hours &amp; Wage Activity'!E493,"")</f>
        <v/>
      </c>
      <c r="F493" s="353" t="str">
        <f>IF('3.Weekly Hours &amp; Wage Activity'!F493 &lt;&gt;"", '3.Weekly Hours &amp; Wage Activity'!F493,"")</f>
        <v/>
      </c>
      <c r="G493" s="58" t="str">
        <f>IF('3.Weekly Hours &amp; Wage Activity'!G493 &lt;&gt;"", '3.Weekly Hours &amp; Wage Activity'!G493,"")</f>
        <v/>
      </c>
      <c r="H493" s="58" t="str">
        <f>IF('2.Census &amp; Reference Benchmarks'!H493 = "", "", '2.Census &amp; Reference Benchmarks'!H493)</f>
        <v/>
      </c>
      <c r="I493" s="58" t="str">
        <f>IF('3.Weekly Hours &amp; Wage Activity'!H493 &lt;&gt;"", '3.Weekly Hours &amp; Wage Activity'!H493,"")</f>
        <v/>
      </c>
      <c r="J493" s="374" t="str">
        <f>IF('3.Weekly Hours &amp; Wage Activity'!I493 &lt;&gt;"", '3.Weekly Hours &amp; Wage Activity'!I493,"")</f>
        <v/>
      </c>
      <c r="K493" s="376" t="str">
        <f>IF('7.Safe Harbor Input Data &amp; Calc'!Q495 &lt;&gt; "", '7.Safe Harbor Input Data &amp; Calc'!Q495, "")</f>
        <v>No</v>
      </c>
      <c r="L493" s="59" t="str">
        <f>IF('2.Census &amp; Reference Benchmarks'!T493&lt;&gt; "",'2.Census &amp; Reference Benchmarks'!T493,"")</f>
        <v/>
      </c>
      <c r="M493" s="35">
        <f>IF('2.Census &amp; Reference Benchmarks'!M493 = "", 0,'2.Census &amp; Reference Benchmarks'!M493)</f>
        <v>0</v>
      </c>
      <c r="N493" s="366">
        <f>IF('5. Wage &amp; FTE Reductions'!BC493 = "", 0,'5. Wage &amp; FTE Reductions'!BC493)</f>
        <v>0</v>
      </c>
      <c r="O493" s="35">
        <f>IF('2.Census &amp; Reference Benchmarks'!P493 = "", 0,'2.Census &amp; Reference Benchmarks'!P493)</f>
        <v>0</v>
      </c>
      <c r="P493" s="367">
        <f>IF('5. Wage &amp; FTE Reductions'!BE493 = "", 0, '5. Wage &amp; FTE Reductions'!BE493)</f>
        <v>0</v>
      </c>
      <c r="Q493" s="60">
        <f>IF('2.Census &amp; Reference Benchmarks'!S493 = "", 0, '2.Census &amp; Reference Benchmarks'!S493)</f>
        <v>0</v>
      </c>
      <c r="R493" s="367">
        <f>IF('2.Census &amp; Reference Benchmarks'!Q493="FT",IF(OR(G493 &lt;= DATEVALUE("3/1/2020"), G493 = ""),177.14,( (IF(OR(I493 = "", I493 &gt; DATEVALUE("3/31/2020")), DATEVALUE("3/31/2020"),I493) -G493)/ 31) *177.14),IF('2.Census &amp; Reference Benchmarks'!R493="",0,'2.Census &amp; Reference Benchmarks'!R493))</f>
        <v>0</v>
      </c>
      <c r="S493" s="488" t="str">
        <f>IFERROR(IF(AND( I493 &lt; '1. Summary for SBA'!$J$7,'1. Summary for SBA'!$J$7 &lt;&gt; ""),0,IF(K493 = "Yes", 0,IF(OR(R493= "", R493 + P493+N493 = 0),"",(M493+O493+Q493)/(R493+P493+N493)))),0)</f>
        <v/>
      </c>
      <c r="T493" s="488" t="str">
        <f t="shared" si="48"/>
        <v/>
      </c>
      <c r="U493" s="488" t="str">
        <f>IF(T493 = "", "",SUM('3.Weekly Hours &amp; Wage Activity'!AI493:BF493))</f>
        <v/>
      </c>
      <c r="V493" s="489" t="str">
        <f>IF(U493 = "", "",SUM(IF(COUNTIF('3.Weekly Hours &amp; Wage Activity'!J493:Q493, "&lt;&gt;FT") = 0, COLUMNS('3.Weekly Hours &amp; Wage Activity'!J493:AG493) * 40, '3.Weekly Hours &amp; Wage Activity'!J493:AG493)))</f>
        <v/>
      </c>
      <c r="W493" s="490" t="str">
        <f t="shared" si="49"/>
        <v/>
      </c>
      <c r="X493" s="553" t="str">
        <f t="shared" si="45"/>
        <v/>
      </c>
      <c r="Y493" s="491" t="str">
        <f t="shared" si="46"/>
        <v/>
      </c>
      <c r="Z493" s="490">
        <f t="shared" si="50"/>
        <v>0</v>
      </c>
      <c r="AA493" s="377">
        <f t="shared" si="47"/>
        <v>0</v>
      </c>
    </row>
    <row r="494" spans="2:27" x14ac:dyDescent="0.25">
      <c r="B494" s="56">
        <f>IF('3.Weekly Hours &amp; Wage Activity'!B494 &lt;&gt;"", '3.Weekly Hours &amp; Wage Activity'!B494,"")</f>
        <v>0</v>
      </c>
      <c r="C494" s="56">
        <f>IF('3.Weekly Hours &amp; Wage Activity'!C494 &lt;&gt;"", '3.Weekly Hours &amp; Wage Activity'!C494,"")</f>
        <v>0</v>
      </c>
      <c r="D494" s="57" t="str">
        <f>IF('3.Weekly Hours &amp; Wage Activity'!D494 &lt;&gt;"", '3.Weekly Hours &amp; Wage Activity'!D494,"")</f>
        <v/>
      </c>
      <c r="E494" s="56" t="str">
        <f>IF('3.Weekly Hours &amp; Wage Activity'!E494 &lt;&gt;"", '3.Weekly Hours &amp; Wage Activity'!E494,"")</f>
        <v/>
      </c>
      <c r="F494" s="353" t="str">
        <f>IF('3.Weekly Hours &amp; Wage Activity'!F494 &lt;&gt;"", '3.Weekly Hours &amp; Wage Activity'!F494,"")</f>
        <v/>
      </c>
      <c r="G494" s="58" t="str">
        <f>IF('3.Weekly Hours &amp; Wage Activity'!G494 &lt;&gt;"", '3.Weekly Hours &amp; Wage Activity'!G494,"")</f>
        <v/>
      </c>
      <c r="H494" s="58" t="str">
        <f>IF('2.Census &amp; Reference Benchmarks'!H494 = "", "", '2.Census &amp; Reference Benchmarks'!H494)</f>
        <v/>
      </c>
      <c r="I494" s="58" t="str">
        <f>IF('3.Weekly Hours &amp; Wage Activity'!H494 &lt;&gt;"", '3.Weekly Hours &amp; Wage Activity'!H494,"")</f>
        <v/>
      </c>
      <c r="J494" s="374" t="str">
        <f>IF('3.Weekly Hours &amp; Wage Activity'!I494 &lt;&gt;"", '3.Weekly Hours &amp; Wage Activity'!I494,"")</f>
        <v/>
      </c>
      <c r="K494" s="376" t="str">
        <f>IF('7.Safe Harbor Input Data &amp; Calc'!Q496 &lt;&gt; "", '7.Safe Harbor Input Data &amp; Calc'!Q496, "")</f>
        <v>No</v>
      </c>
      <c r="L494" s="59" t="str">
        <f>IF('2.Census &amp; Reference Benchmarks'!T494&lt;&gt; "",'2.Census &amp; Reference Benchmarks'!T494,"")</f>
        <v/>
      </c>
      <c r="M494" s="35">
        <f>IF('2.Census &amp; Reference Benchmarks'!M494 = "", 0,'2.Census &amp; Reference Benchmarks'!M494)</f>
        <v>0</v>
      </c>
      <c r="N494" s="366">
        <f>IF('5. Wage &amp; FTE Reductions'!BC494 = "", 0,'5. Wage &amp; FTE Reductions'!BC494)</f>
        <v>0</v>
      </c>
      <c r="O494" s="35">
        <f>IF('2.Census &amp; Reference Benchmarks'!P494 = "", 0,'2.Census &amp; Reference Benchmarks'!P494)</f>
        <v>0</v>
      </c>
      <c r="P494" s="367">
        <f>IF('5. Wage &amp; FTE Reductions'!BE494 = "", 0, '5. Wage &amp; FTE Reductions'!BE494)</f>
        <v>0</v>
      </c>
      <c r="Q494" s="60">
        <f>IF('2.Census &amp; Reference Benchmarks'!S494 = "", 0, '2.Census &amp; Reference Benchmarks'!S494)</f>
        <v>0</v>
      </c>
      <c r="R494" s="367">
        <f>IF('2.Census &amp; Reference Benchmarks'!Q494="FT",IF(OR(G494 &lt;= DATEVALUE("3/1/2020"), G494 = ""),177.14,( (IF(OR(I494 = "", I494 &gt; DATEVALUE("3/31/2020")), DATEVALUE("3/31/2020"),I494) -G494)/ 31) *177.14),IF('2.Census &amp; Reference Benchmarks'!R494="",0,'2.Census &amp; Reference Benchmarks'!R494))</f>
        <v>0</v>
      </c>
      <c r="S494" s="488" t="str">
        <f>IFERROR(IF(AND( I494 &lt; '1. Summary for SBA'!$J$7,'1. Summary for SBA'!$J$7 &lt;&gt; ""),0,IF(K494 = "Yes", 0,IF(OR(R494= "", R494 + P494+N494 = 0),"",(M494+O494+Q494)/(R494+P494+N494)))),0)</f>
        <v/>
      </c>
      <c r="T494" s="488" t="str">
        <f t="shared" si="48"/>
        <v/>
      </c>
      <c r="U494" s="488" t="str">
        <f>IF(T494 = "", "",SUM('3.Weekly Hours &amp; Wage Activity'!AI494:BF494))</f>
        <v/>
      </c>
      <c r="V494" s="489" t="str">
        <f>IF(U494 = "", "",SUM(IF(COUNTIF('3.Weekly Hours &amp; Wage Activity'!J494:Q494, "&lt;&gt;FT") = 0, COLUMNS('3.Weekly Hours &amp; Wage Activity'!J494:AG494) * 40, '3.Weekly Hours &amp; Wage Activity'!J494:AG494)))</f>
        <v/>
      </c>
      <c r="W494" s="490" t="str">
        <f t="shared" si="49"/>
        <v/>
      </c>
      <c r="X494" s="553" t="str">
        <f t="shared" si="45"/>
        <v/>
      </c>
      <c r="Y494" s="491" t="str">
        <f t="shared" si="46"/>
        <v/>
      </c>
      <c r="Z494" s="490">
        <f t="shared" si="50"/>
        <v>0</v>
      </c>
      <c r="AA494" s="377">
        <f t="shared" si="47"/>
        <v>0</v>
      </c>
    </row>
    <row r="495" spans="2:27" x14ac:dyDescent="0.25">
      <c r="B495" s="56">
        <f>IF('3.Weekly Hours &amp; Wage Activity'!B495 &lt;&gt;"", '3.Weekly Hours &amp; Wage Activity'!B495,"")</f>
        <v>0</v>
      </c>
      <c r="C495" s="56">
        <f>IF('3.Weekly Hours &amp; Wage Activity'!C495 &lt;&gt;"", '3.Weekly Hours &amp; Wage Activity'!C495,"")</f>
        <v>0</v>
      </c>
      <c r="D495" s="57" t="str">
        <f>IF('3.Weekly Hours &amp; Wage Activity'!D495 &lt;&gt;"", '3.Weekly Hours &amp; Wage Activity'!D495,"")</f>
        <v/>
      </c>
      <c r="E495" s="56" t="str">
        <f>IF('3.Weekly Hours &amp; Wage Activity'!E495 &lt;&gt;"", '3.Weekly Hours &amp; Wage Activity'!E495,"")</f>
        <v/>
      </c>
      <c r="F495" s="353" t="str">
        <f>IF('3.Weekly Hours &amp; Wage Activity'!F495 &lt;&gt;"", '3.Weekly Hours &amp; Wage Activity'!F495,"")</f>
        <v/>
      </c>
      <c r="G495" s="58" t="str">
        <f>IF('3.Weekly Hours &amp; Wage Activity'!G495 &lt;&gt;"", '3.Weekly Hours &amp; Wage Activity'!G495,"")</f>
        <v/>
      </c>
      <c r="H495" s="58" t="str">
        <f>IF('2.Census &amp; Reference Benchmarks'!H495 = "", "", '2.Census &amp; Reference Benchmarks'!H495)</f>
        <v/>
      </c>
      <c r="I495" s="58" t="str">
        <f>IF('3.Weekly Hours &amp; Wage Activity'!H495 &lt;&gt;"", '3.Weekly Hours &amp; Wage Activity'!H495,"")</f>
        <v/>
      </c>
      <c r="J495" s="374" t="str">
        <f>IF('3.Weekly Hours &amp; Wage Activity'!I495 &lt;&gt;"", '3.Weekly Hours &amp; Wage Activity'!I495,"")</f>
        <v/>
      </c>
      <c r="K495" s="376" t="str">
        <f>IF('7.Safe Harbor Input Data &amp; Calc'!Q497 &lt;&gt; "", '7.Safe Harbor Input Data &amp; Calc'!Q497, "")</f>
        <v>No</v>
      </c>
      <c r="L495" s="59" t="str">
        <f>IF('2.Census &amp; Reference Benchmarks'!T495&lt;&gt; "",'2.Census &amp; Reference Benchmarks'!T495,"")</f>
        <v/>
      </c>
      <c r="M495" s="35">
        <f>IF('2.Census &amp; Reference Benchmarks'!M495 = "", 0,'2.Census &amp; Reference Benchmarks'!M495)</f>
        <v>0</v>
      </c>
      <c r="N495" s="366">
        <f>IF('5. Wage &amp; FTE Reductions'!BC495 = "", 0,'5. Wage &amp; FTE Reductions'!BC495)</f>
        <v>0</v>
      </c>
      <c r="O495" s="35">
        <f>IF('2.Census &amp; Reference Benchmarks'!P495 = "", 0,'2.Census &amp; Reference Benchmarks'!P495)</f>
        <v>0</v>
      </c>
      <c r="P495" s="367">
        <f>IF('5. Wage &amp; FTE Reductions'!BE495 = "", 0, '5. Wage &amp; FTE Reductions'!BE495)</f>
        <v>0</v>
      </c>
      <c r="Q495" s="60">
        <f>IF('2.Census &amp; Reference Benchmarks'!S495 = "", 0, '2.Census &amp; Reference Benchmarks'!S495)</f>
        <v>0</v>
      </c>
      <c r="R495" s="367">
        <f>IF('2.Census &amp; Reference Benchmarks'!Q495="FT",IF(OR(G495 &lt;= DATEVALUE("3/1/2020"), G495 = ""),177.14,( (IF(OR(I495 = "", I495 &gt; DATEVALUE("3/31/2020")), DATEVALUE("3/31/2020"),I495) -G495)/ 31) *177.14),IF('2.Census &amp; Reference Benchmarks'!R495="",0,'2.Census &amp; Reference Benchmarks'!R495))</f>
        <v>0</v>
      </c>
      <c r="S495" s="488" t="str">
        <f>IFERROR(IF(AND( I495 &lt; '1. Summary for SBA'!$J$7,'1. Summary for SBA'!$J$7 &lt;&gt; ""),0,IF(K495 = "Yes", 0,IF(OR(R495= "", R495 + P495+N495 = 0),"",(M495+O495+Q495)/(R495+P495+N495)))),0)</f>
        <v/>
      </c>
      <c r="T495" s="488" t="str">
        <f t="shared" si="48"/>
        <v/>
      </c>
      <c r="U495" s="488" t="str">
        <f>IF(T495 = "", "",SUM('3.Weekly Hours &amp; Wage Activity'!AI495:BF495))</f>
        <v/>
      </c>
      <c r="V495" s="489" t="str">
        <f>IF(U495 = "", "",SUM(IF(COUNTIF('3.Weekly Hours &amp; Wage Activity'!J495:Q495, "&lt;&gt;FT") = 0, COLUMNS('3.Weekly Hours &amp; Wage Activity'!J495:AG495) * 40, '3.Weekly Hours &amp; Wage Activity'!J495:AG495)))</f>
        <v/>
      </c>
      <c r="W495" s="490" t="str">
        <f t="shared" si="49"/>
        <v/>
      </c>
      <c r="X495" s="553" t="str">
        <f t="shared" si="45"/>
        <v/>
      </c>
      <c r="Y495" s="491" t="str">
        <f t="shared" si="46"/>
        <v/>
      </c>
      <c r="Z495" s="490">
        <f t="shared" si="50"/>
        <v>0</v>
      </c>
      <c r="AA495" s="377">
        <f t="shared" si="47"/>
        <v>0</v>
      </c>
    </row>
    <row r="496" spans="2:27" x14ac:dyDescent="0.25">
      <c r="B496" s="56">
        <f>IF('3.Weekly Hours &amp; Wage Activity'!B496 &lt;&gt;"", '3.Weekly Hours &amp; Wage Activity'!B496,"")</f>
        <v>0</v>
      </c>
      <c r="C496" s="56">
        <f>IF('3.Weekly Hours &amp; Wage Activity'!C496 &lt;&gt;"", '3.Weekly Hours &amp; Wage Activity'!C496,"")</f>
        <v>0</v>
      </c>
      <c r="D496" s="57" t="str">
        <f>IF('3.Weekly Hours &amp; Wage Activity'!D496 &lt;&gt;"", '3.Weekly Hours &amp; Wage Activity'!D496,"")</f>
        <v/>
      </c>
      <c r="E496" s="56" t="str">
        <f>IF('3.Weekly Hours &amp; Wage Activity'!E496 &lt;&gt;"", '3.Weekly Hours &amp; Wage Activity'!E496,"")</f>
        <v/>
      </c>
      <c r="F496" s="353" t="str">
        <f>IF('3.Weekly Hours &amp; Wage Activity'!F496 &lt;&gt;"", '3.Weekly Hours &amp; Wage Activity'!F496,"")</f>
        <v/>
      </c>
      <c r="G496" s="58" t="str">
        <f>IF('3.Weekly Hours &amp; Wage Activity'!G496 &lt;&gt;"", '3.Weekly Hours &amp; Wage Activity'!G496,"")</f>
        <v/>
      </c>
      <c r="H496" s="58" t="str">
        <f>IF('2.Census &amp; Reference Benchmarks'!H496 = "", "", '2.Census &amp; Reference Benchmarks'!H496)</f>
        <v/>
      </c>
      <c r="I496" s="58" t="str">
        <f>IF('3.Weekly Hours &amp; Wage Activity'!H496 &lt;&gt;"", '3.Weekly Hours &amp; Wage Activity'!H496,"")</f>
        <v/>
      </c>
      <c r="J496" s="374" t="str">
        <f>IF('3.Weekly Hours &amp; Wage Activity'!I496 &lt;&gt;"", '3.Weekly Hours &amp; Wage Activity'!I496,"")</f>
        <v/>
      </c>
      <c r="K496" s="376" t="str">
        <f>IF('7.Safe Harbor Input Data &amp; Calc'!Q498 &lt;&gt; "", '7.Safe Harbor Input Data &amp; Calc'!Q498, "")</f>
        <v>No</v>
      </c>
      <c r="L496" s="59" t="str">
        <f>IF('2.Census &amp; Reference Benchmarks'!T496&lt;&gt; "",'2.Census &amp; Reference Benchmarks'!T496,"")</f>
        <v/>
      </c>
      <c r="M496" s="35">
        <f>IF('2.Census &amp; Reference Benchmarks'!M496 = "", 0,'2.Census &amp; Reference Benchmarks'!M496)</f>
        <v>0</v>
      </c>
      <c r="N496" s="366">
        <f>IF('5. Wage &amp; FTE Reductions'!BC496 = "", 0,'5. Wage &amp; FTE Reductions'!BC496)</f>
        <v>0</v>
      </c>
      <c r="O496" s="35">
        <f>IF('2.Census &amp; Reference Benchmarks'!P496 = "", 0,'2.Census &amp; Reference Benchmarks'!P496)</f>
        <v>0</v>
      </c>
      <c r="P496" s="367">
        <f>IF('5. Wage &amp; FTE Reductions'!BE496 = "", 0, '5. Wage &amp; FTE Reductions'!BE496)</f>
        <v>0</v>
      </c>
      <c r="Q496" s="60">
        <f>IF('2.Census &amp; Reference Benchmarks'!S496 = "", 0, '2.Census &amp; Reference Benchmarks'!S496)</f>
        <v>0</v>
      </c>
      <c r="R496" s="367">
        <f>IF('2.Census &amp; Reference Benchmarks'!Q496="FT",IF(OR(G496 &lt;= DATEVALUE("3/1/2020"), G496 = ""),177.14,( (IF(OR(I496 = "", I496 &gt; DATEVALUE("3/31/2020")), DATEVALUE("3/31/2020"),I496) -G496)/ 31) *177.14),IF('2.Census &amp; Reference Benchmarks'!R496="",0,'2.Census &amp; Reference Benchmarks'!R496))</f>
        <v>0</v>
      </c>
      <c r="S496" s="488" t="str">
        <f>IFERROR(IF(AND( I496 &lt; '1. Summary for SBA'!$J$7,'1. Summary for SBA'!$J$7 &lt;&gt; ""),0,IF(K496 = "Yes", 0,IF(OR(R496= "", R496 + P496+N496 = 0),"",(M496+O496+Q496)/(R496+P496+N496)))),0)</f>
        <v/>
      </c>
      <c r="T496" s="488" t="str">
        <f t="shared" si="48"/>
        <v/>
      </c>
      <c r="U496" s="488" t="str">
        <f>IF(T496 = "", "",SUM('3.Weekly Hours &amp; Wage Activity'!AI496:BF496))</f>
        <v/>
      </c>
      <c r="V496" s="489" t="str">
        <f>IF(U496 = "", "",SUM(IF(COUNTIF('3.Weekly Hours &amp; Wage Activity'!J496:Q496, "&lt;&gt;FT") = 0, COLUMNS('3.Weekly Hours &amp; Wage Activity'!J496:AG496) * 40, '3.Weekly Hours &amp; Wage Activity'!J496:AG496)))</f>
        <v/>
      </c>
      <c r="W496" s="490" t="str">
        <f t="shared" si="49"/>
        <v/>
      </c>
      <c r="X496" s="553" t="str">
        <f t="shared" si="45"/>
        <v/>
      </c>
      <c r="Y496" s="491" t="str">
        <f t="shared" si="46"/>
        <v/>
      </c>
      <c r="Z496" s="490">
        <f t="shared" si="50"/>
        <v>0</v>
      </c>
      <c r="AA496" s="377">
        <f t="shared" si="47"/>
        <v>0</v>
      </c>
    </row>
    <row r="497" spans="2:27" x14ac:dyDescent="0.25">
      <c r="B497" s="56">
        <f>IF('3.Weekly Hours &amp; Wage Activity'!B497 &lt;&gt;"", '3.Weekly Hours &amp; Wage Activity'!B497,"")</f>
        <v>0</v>
      </c>
      <c r="C497" s="56">
        <f>IF('3.Weekly Hours &amp; Wage Activity'!C497 &lt;&gt;"", '3.Weekly Hours &amp; Wage Activity'!C497,"")</f>
        <v>0</v>
      </c>
      <c r="D497" s="57" t="str">
        <f>IF('3.Weekly Hours &amp; Wage Activity'!D497 &lt;&gt;"", '3.Weekly Hours &amp; Wage Activity'!D497,"")</f>
        <v/>
      </c>
      <c r="E497" s="56" t="str">
        <f>IF('3.Weekly Hours &amp; Wage Activity'!E497 &lt;&gt;"", '3.Weekly Hours &amp; Wage Activity'!E497,"")</f>
        <v/>
      </c>
      <c r="F497" s="353" t="str">
        <f>IF('3.Weekly Hours &amp; Wage Activity'!F497 &lt;&gt;"", '3.Weekly Hours &amp; Wage Activity'!F497,"")</f>
        <v/>
      </c>
      <c r="G497" s="58" t="str">
        <f>IF('3.Weekly Hours &amp; Wage Activity'!G497 &lt;&gt;"", '3.Weekly Hours &amp; Wage Activity'!G497,"")</f>
        <v/>
      </c>
      <c r="H497" s="58" t="str">
        <f>IF('2.Census &amp; Reference Benchmarks'!H497 = "", "", '2.Census &amp; Reference Benchmarks'!H497)</f>
        <v/>
      </c>
      <c r="I497" s="58" t="str">
        <f>IF('3.Weekly Hours &amp; Wage Activity'!H497 &lt;&gt;"", '3.Weekly Hours &amp; Wage Activity'!H497,"")</f>
        <v/>
      </c>
      <c r="J497" s="374" t="str">
        <f>IF('3.Weekly Hours &amp; Wage Activity'!I497 &lt;&gt;"", '3.Weekly Hours &amp; Wage Activity'!I497,"")</f>
        <v/>
      </c>
      <c r="K497" s="376" t="str">
        <f>IF('7.Safe Harbor Input Data &amp; Calc'!Q499 &lt;&gt; "", '7.Safe Harbor Input Data &amp; Calc'!Q499, "")</f>
        <v>No</v>
      </c>
      <c r="L497" s="59" t="str">
        <f>IF('2.Census &amp; Reference Benchmarks'!T497&lt;&gt; "",'2.Census &amp; Reference Benchmarks'!T497,"")</f>
        <v/>
      </c>
      <c r="M497" s="35">
        <f>IF('2.Census &amp; Reference Benchmarks'!M497 = "", 0,'2.Census &amp; Reference Benchmarks'!M497)</f>
        <v>0</v>
      </c>
      <c r="N497" s="366">
        <f>IF('5. Wage &amp; FTE Reductions'!BC497 = "", 0,'5. Wage &amp; FTE Reductions'!BC497)</f>
        <v>0</v>
      </c>
      <c r="O497" s="35">
        <f>IF('2.Census &amp; Reference Benchmarks'!P497 = "", 0,'2.Census &amp; Reference Benchmarks'!P497)</f>
        <v>0</v>
      </c>
      <c r="P497" s="367">
        <f>IF('5. Wage &amp; FTE Reductions'!BE497 = "", 0, '5. Wage &amp; FTE Reductions'!BE497)</f>
        <v>0</v>
      </c>
      <c r="Q497" s="60">
        <f>IF('2.Census &amp; Reference Benchmarks'!S497 = "", 0, '2.Census &amp; Reference Benchmarks'!S497)</f>
        <v>0</v>
      </c>
      <c r="R497" s="367">
        <f>IF('2.Census &amp; Reference Benchmarks'!Q497="FT",IF(OR(G497 &lt;= DATEVALUE("3/1/2020"), G497 = ""),177.14,( (IF(OR(I497 = "", I497 &gt; DATEVALUE("3/31/2020")), DATEVALUE("3/31/2020"),I497) -G497)/ 31) *177.14),IF('2.Census &amp; Reference Benchmarks'!R497="",0,'2.Census &amp; Reference Benchmarks'!R497))</f>
        <v>0</v>
      </c>
      <c r="S497" s="488" t="str">
        <f>IFERROR(IF(AND( I497 &lt; '1. Summary for SBA'!$J$7,'1. Summary for SBA'!$J$7 &lt;&gt; ""),0,IF(K497 = "Yes", 0,IF(OR(R497= "", R497 + P497+N497 = 0),"",(M497+O497+Q497)/(R497+P497+N497)))),0)</f>
        <v/>
      </c>
      <c r="T497" s="488" t="str">
        <f t="shared" si="48"/>
        <v/>
      </c>
      <c r="U497" s="488" t="str">
        <f>IF(T497 = "", "",SUM('3.Weekly Hours &amp; Wage Activity'!AI497:BF497))</f>
        <v/>
      </c>
      <c r="V497" s="489" t="str">
        <f>IF(U497 = "", "",SUM(IF(COUNTIF('3.Weekly Hours &amp; Wage Activity'!J497:Q497, "&lt;&gt;FT") = 0, COLUMNS('3.Weekly Hours &amp; Wage Activity'!J497:AG497) * 40, '3.Weekly Hours &amp; Wage Activity'!J497:AG497)))</f>
        <v/>
      </c>
      <c r="W497" s="490" t="str">
        <f t="shared" si="49"/>
        <v/>
      </c>
      <c r="X497" s="553" t="str">
        <f t="shared" si="45"/>
        <v/>
      </c>
      <c r="Y497" s="491" t="str">
        <f t="shared" si="46"/>
        <v/>
      </c>
      <c r="Z497" s="490">
        <f t="shared" si="50"/>
        <v>0</v>
      </c>
      <c r="AA497" s="377">
        <f t="shared" si="47"/>
        <v>0</v>
      </c>
    </row>
    <row r="498" spans="2:27" x14ac:dyDescent="0.25">
      <c r="B498" s="56">
        <f>IF('3.Weekly Hours &amp; Wage Activity'!B498 &lt;&gt;"", '3.Weekly Hours &amp; Wage Activity'!B498,"")</f>
        <v>0</v>
      </c>
      <c r="C498" s="56">
        <f>IF('3.Weekly Hours &amp; Wage Activity'!C498 &lt;&gt;"", '3.Weekly Hours &amp; Wage Activity'!C498,"")</f>
        <v>0</v>
      </c>
      <c r="D498" s="57" t="str">
        <f>IF('3.Weekly Hours &amp; Wage Activity'!D498 &lt;&gt;"", '3.Weekly Hours &amp; Wage Activity'!D498,"")</f>
        <v/>
      </c>
      <c r="E498" s="56" t="str">
        <f>IF('3.Weekly Hours &amp; Wage Activity'!E498 &lt;&gt;"", '3.Weekly Hours &amp; Wage Activity'!E498,"")</f>
        <v/>
      </c>
      <c r="F498" s="353" t="str">
        <f>IF('3.Weekly Hours &amp; Wage Activity'!F498 &lt;&gt;"", '3.Weekly Hours &amp; Wage Activity'!F498,"")</f>
        <v/>
      </c>
      <c r="G498" s="58" t="str">
        <f>IF('3.Weekly Hours &amp; Wage Activity'!G498 &lt;&gt;"", '3.Weekly Hours &amp; Wage Activity'!G498,"")</f>
        <v/>
      </c>
      <c r="H498" s="58" t="str">
        <f>IF('2.Census &amp; Reference Benchmarks'!H498 = "", "", '2.Census &amp; Reference Benchmarks'!H498)</f>
        <v/>
      </c>
      <c r="I498" s="58" t="str">
        <f>IF('3.Weekly Hours &amp; Wage Activity'!H498 &lt;&gt;"", '3.Weekly Hours &amp; Wage Activity'!H498,"")</f>
        <v/>
      </c>
      <c r="J498" s="374" t="str">
        <f>IF('3.Weekly Hours &amp; Wage Activity'!I498 &lt;&gt;"", '3.Weekly Hours &amp; Wage Activity'!I498,"")</f>
        <v/>
      </c>
      <c r="K498" s="376" t="str">
        <f>IF('7.Safe Harbor Input Data &amp; Calc'!Q500 &lt;&gt; "", '7.Safe Harbor Input Data &amp; Calc'!Q500, "")</f>
        <v>No</v>
      </c>
      <c r="L498" s="59" t="str">
        <f>IF('2.Census &amp; Reference Benchmarks'!T498&lt;&gt; "",'2.Census &amp; Reference Benchmarks'!T498,"")</f>
        <v/>
      </c>
      <c r="M498" s="35">
        <f>IF('2.Census &amp; Reference Benchmarks'!M498 = "", 0,'2.Census &amp; Reference Benchmarks'!M498)</f>
        <v>0</v>
      </c>
      <c r="N498" s="366">
        <f>IF('5. Wage &amp; FTE Reductions'!BC498 = "", 0,'5. Wage &amp; FTE Reductions'!BC498)</f>
        <v>0</v>
      </c>
      <c r="O498" s="35">
        <f>IF('2.Census &amp; Reference Benchmarks'!P498 = "", 0,'2.Census &amp; Reference Benchmarks'!P498)</f>
        <v>0</v>
      </c>
      <c r="P498" s="367">
        <f>IF('5. Wage &amp; FTE Reductions'!BE498 = "", 0, '5. Wage &amp; FTE Reductions'!BE498)</f>
        <v>0</v>
      </c>
      <c r="Q498" s="60">
        <f>IF('2.Census &amp; Reference Benchmarks'!S498 = "", 0, '2.Census &amp; Reference Benchmarks'!S498)</f>
        <v>0</v>
      </c>
      <c r="R498" s="367">
        <f>IF('2.Census &amp; Reference Benchmarks'!Q498="FT",IF(OR(G498 &lt;= DATEVALUE("3/1/2020"), G498 = ""),177.14,( (IF(OR(I498 = "", I498 &gt; DATEVALUE("3/31/2020")), DATEVALUE("3/31/2020"),I498) -G498)/ 31) *177.14),IF('2.Census &amp; Reference Benchmarks'!R498="",0,'2.Census &amp; Reference Benchmarks'!R498))</f>
        <v>0</v>
      </c>
      <c r="S498" s="488" t="str">
        <f>IFERROR(IF(AND( I498 &lt; '1. Summary for SBA'!$J$7,'1. Summary for SBA'!$J$7 &lt;&gt; ""),0,IF(K498 = "Yes", 0,IF(OR(R498= "", R498 + P498+N498 = 0),"",(M498+O498+Q498)/(R498+P498+N498)))),0)</f>
        <v/>
      </c>
      <c r="T498" s="488" t="str">
        <f t="shared" si="48"/>
        <v/>
      </c>
      <c r="U498" s="488" t="str">
        <f>IF(T498 = "", "",SUM('3.Weekly Hours &amp; Wage Activity'!AI498:BF498))</f>
        <v/>
      </c>
      <c r="V498" s="489" t="str">
        <f>IF(U498 = "", "",SUM(IF(COUNTIF('3.Weekly Hours &amp; Wage Activity'!J498:Q498, "&lt;&gt;FT") = 0, COLUMNS('3.Weekly Hours &amp; Wage Activity'!J498:AG498) * 40, '3.Weekly Hours &amp; Wage Activity'!J498:AG498)))</f>
        <v/>
      </c>
      <c r="W498" s="490" t="str">
        <f t="shared" si="49"/>
        <v/>
      </c>
      <c r="X498" s="553" t="str">
        <f t="shared" si="45"/>
        <v/>
      </c>
      <c r="Y498" s="491" t="str">
        <f t="shared" si="46"/>
        <v/>
      </c>
      <c r="Z498" s="490">
        <f t="shared" si="50"/>
        <v>0</v>
      </c>
      <c r="AA498" s="377">
        <f t="shared" si="47"/>
        <v>0</v>
      </c>
    </row>
    <row r="499" spans="2:27" x14ac:dyDescent="0.25">
      <c r="B499" s="56">
        <f>IF('3.Weekly Hours &amp; Wage Activity'!B499 &lt;&gt;"", '3.Weekly Hours &amp; Wage Activity'!B499,"")</f>
        <v>0</v>
      </c>
      <c r="C499" s="56">
        <f>IF('3.Weekly Hours &amp; Wage Activity'!C499 &lt;&gt;"", '3.Weekly Hours &amp; Wage Activity'!C499,"")</f>
        <v>0</v>
      </c>
      <c r="D499" s="57" t="str">
        <f>IF('3.Weekly Hours &amp; Wage Activity'!D499 &lt;&gt;"", '3.Weekly Hours &amp; Wage Activity'!D499,"")</f>
        <v/>
      </c>
      <c r="E499" s="56" t="str">
        <f>IF('3.Weekly Hours &amp; Wage Activity'!E499 &lt;&gt;"", '3.Weekly Hours &amp; Wage Activity'!E499,"")</f>
        <v/>
      </c>
      <c r="F499" s="353" t="str">
        <f>IF('3.Weekly Hours &amp; Wage Activity'!F499 &lt;&gt;"", '3.Weekly Hours &amp; Wage Activity'!F499,"")</f>
        <v/>
      </c>
      <c r="G499" s="58" t="str">
        <f>IF('3.Weekly Hours &amp; Wage Activity'!G499 &lt;&gt;"", '3.Weekly Hours &amp; Wage Activity'!G499,"")</f>
        <v/>
      </c>
      <c r="H499" s="58" t="str">
        <f>IF('2.Census &amp; Reference Benchmarks'!H499 = "", "", '2.Census &amp; Reference Benchmarks'!H499)</f>
        <v/>
      </c>
      <c r="I499" s="58" t="str">
        <f>IF('3.Weekly Hours &amp; Wage Activity'!H499 &lt;&gt;"", '3.Weekly Hours &amp; Wage Activity'!H499,"")</f>
        <v/>
      </c>
      <c r="J499" s="374" t="str">
        <f>IF('3.Weekly Hours &amp; Wage Activity'!I499 &lt;&gt;"", '3.Weekly Hours &amp; Wage Activity'!I499,"")</f>
        <v/>
      </c>
      <c r="K499" s="376" t="str">
        <f>IF('7.Safe Harbor Input Data &amp; Calc'!Q501 &lt;&gt; "", '7.Safe Harbor Input Data &amp; Calc'!Q501, "")</f>
        <v>No</v>
      </c>
      <c r="L499" s="59" t="str">
        <f>IF('2.Census &amp; Reference Benchmarks'!T499&lt;&gt; "",'2.Census &amp; Reference Benchmarks'!T499,"")</f>
        <v/>
      </c>
      <c r="M499" s="35">
        <f>IF('2.Census &amp; Reference Benchmarks'!M499 = "", 0,'2.Census &amp; Reference Benchmarks'!M499)</f>
        <v>0</v>
      </c>
      <c r="N499" s="366">
        <f>IF('5. Wage &amp; FTE Reductions'!BC499 = "", 0,'5. Wage &amp; FTE Reductions'!BC499)</f>
        <v>0</v>
      </c>
      <c r="O499" s="35">
        <f>IF('2.Census &amp; Reference Benchmarks'!P499 = "", 0,'2.Census &amp; Reference Benchmarks'!P499)</f>
        <v>0</v>
      </c>
      <c r="P499" s="367">
        <f>IF('5. Wage &amp; FTE Reductions'!BE499 = "", 0, '5. Wage &amp; FTE Reductions'!BE499)</f>
        <v>0</v>
      </c>
      <c r="Q499" s="60">
        <f>IF('2.Census &amp; Reference Benchmarks'!S499 = "", 0, '2.Census &amp; Reference Benchmarks'!S499)</f>
        <v>0</v>
      </c>
      <c r="R499" s="367">
        <f>IF('2.Census &amp; Reference Benchmarks'!Q499="FT",IF(OR(G499 &lt;= DATEVALUE("3/1/2020"), G499 = ""),177.14,( (IF(OR(I499 = "", I499 &gt; DATEVALUE("3/31/2020")), DATEVALUE("3/31/2020"),I499) -G499)/ 31) *177.14),IF('2.Census &amp; Reference Benchmarks'!R499="",0,'2.Census &amp; Reference Benchmarks'!R499))</f>
        <v>0</v>
      </c>
      <c r="S499" s="488" t="str">
        <f>IFERROR(IF(AND( I499 &lt; '1. Summary for SBA'!$J$7,'1. Summary for SBA'!$J$7 &lt;&gt; ""),0,IF(K499 = "Yes", 0,IF(OR(R499= "", R499 + P499+N499 = 0),"",(M499+O499+Q499)/(R499+P499+N499)))),0)</f>
        <v/>
      </c>
      <c r="T499" s="488" t="str">
        <f t="shared" si="48"/>
        <v/>
      </c>
      <c r="U499" s="488" t="str">
        <f>IF(T499 = "", "",SUM('3.Weekly Hours &amp; Wage Activity'!AI499:BF499))</f>
        <v/>
      </c>
      <c r="V499" s="489" t="str">
        <f>IF(U499 = "", "",SUM(IF(COUNTIF('3.Weekly Hours &amp; Wage Activity'!J499:Q499, "&lt;&gt;FT") = 0, COLUMNS('3.Weekly Hours &amp; Wage Activity'!J499:AG499) * 40, '3.Weekly Hours &amp; Wage Activity'!J499:AG499)))</f>
        <v/>
      </c>
      <c r="W499" s="490" t="str">
        <f t="shared" si="49"/>
        <v/>
      </c>
      <c r="X499" s="553" t="str">
        <f t="shared" si="45"/>
        <v/>
      </c>
      <c r="Y499" s="491" t="str">
        <f t="shared" si="46"/>
        <v/>
      </c>
      <c r="Z499" s="490">
        <f t="shared" si="50"/>
        <v>0</v>
      </c>
      <c r="AA499" s="377">
        <f t="shared" si="47"/>
        <v>0</v>
      </c>
    </row>
    <row r="500" spans="2:27" x14ac:dyDescent="0.25">
      <c r="B500" s="56">
        <f>IF('3.Weekly Hours &amp; Wage Activity'!B500 &lt;&gt;"", '3.Weekly Hours &amp; Wage Activity'!B500,"")</f>
        <v>0</v>
      </c>
      <c r="C500" s="56">
        <f>IF('3.Weekly Hours &amp; Wage Activity'!C500 &lt;&gt;"", '3.Weekly Hours &amp; Wage Activity'!C500,"")</f>
        <v>0</v>
      </c>
      <c r="D500" s="57" t="str">
        <f>IF('3.Weekly Hours &amp; Wage Activity'!D500 &lt;&gt;"", '3.Weekly Hours &amp; Wage Activity'!D500,"")</f>
        <v/>
      </c>
      <c r="E500" s="56" t="str">
        <f>IF('3.Weekly Hours &amp; Wage Activity'!E500 &lt;&gt;"", '3.Weekly Hours &amp; Wage Activity'!E500,"")</f>
        <v/>
      </c>
      <c r="F500" s="353" t="str">
        <f>IF('3.Weekly Hours &amp; Wage Activity'!F500 &lt;&gt;"", '3.Weekly Hours &amp; Wage Activity'!F500,"")</f>
        <v/>
      </c>
      <c r="G500" s="58" t="str">
        <f>IF('3.Weekly Hours &amp; Wage Activity'!G500 &lt;&gt;"", '3.Weekly Hours &amp; Wage Activity'!G500,"")</f>
        <v/>
      </c>
      <c r="H500" s="58" t="str">
        <f>IF('2.Census &amp; Reference Benchmarks'!H500 = "", "", '2.Census &amp; Reference Benchmarks'!H500)</f>
        <v/>
      </c>
      <c r="I500" s="58" t="str">
        <f>IF('3.Weekly Hours &amp; Wage Activity'!H500 &lt;&gt;"", '3.Weekly Hours &amp; Wage Activity'!H500,"")</f>
        <v/>
      </c>
      <c r="J500" s="374" t="str">
        <f>IF('3.Weekly Hours &amp; Wage Activity'!I500 &lt;&gt;"", '3.Weekly Hours &amp; Wage Activity'!I500,"")</f>
        <v/>
      </c>
      <c r="K500" s="376" t="str">
        <f>IF('7.Safe Harbor Input Data &amp; Calc'!Q502 &lt;&gt; "", '7.Safe Harbor Input Data &amp; Calc'!Q502, "")</f>
        <v>No</v>
      </c>
      <c r="L500" s="59" t="str">
        <f>IF('2.Census &amp; Reference Benchmarks'!T500&lt;&gt; "",'2.Census &amp; Reference Benchmarks'!T500,"")</f>
        <v/>
      </c>
      <c r="M500" s="35">
        <f>IF('2.Census &amp; Reference Benchmarks'!M500 = "", 0,'2.Census &amp; Reference Benchmarks'!M500)</f>
        <v>0</v>
      </c>
      <c r="N500" s="366">
        <f>IF('5. Wage &amp; FTE Reductions'!BC500 = "", 0,'5. Wage &amp; FTE Reductions'!BC500)</f>
        <v>0</v>
      </c>
      <c r="O500" s="35">
        <f>IF('2.Census &amp; Reference Benchmarks'!P500 = "", 0,'2.Census &amp; Reference Benchmarks'!P500)</f>
        <v>0</v>
      </c>
      <c r="P500" s="367">
        <f>IF('5. Wage &amp; FTE Reductions'!BE500 = "", 0, '5. Wage &amp; FTE Reductions'!BE500)</f>
        <v>0</v>
      </c>
      <c r="Q500" s="60">
        <f>IF('2.Census &amp; Reference Benchmarks'!S500 = "", 0, '2.Census &amp; Reference Benchmarks'!S500)</f>
        <v>0</v>
      </c>
      <c r="R500" s="367">
        <f>IF('2.Census &amp; Reference Benchmarks'!Q500="FT",IF(OR(G500 &lt;= DATEVALUE("3/1/2020"), G500 = ""),177.14,( (IF(OR(I500 = "", I500 &gt; DATEVALUE("3/31/2020")), DATEVALUE("3/31/2020"),I500) -G500)/ 31) *177.14),IF('2.Census &amp; Reference Benchmarks'!R500="",0,'2.Census &amp; Reference Benchmarks'!R500))</f>
        <v>0</v>
      </c>
      <c r="S500" s="488" t="str">
        <f>IFERROR(IF(AND( I500 &lt; '1. Summary for SBA'!$J$7,'1. Summary for SBA'!$J$7 &lt;&gt; ""),0,IF(K500 = "Yes", 0,IF(OR(R500= "", R500 + P500+N500 = 0),"",(M500+O500+Q500)/(R500+P500+N500)))),0)</f>
        <v/>
      </c>
      <c r="T500" s="488" t="str">
        <f t="shared" si="48"/>
        <v/>
      </c>
      <c r="U500" s="488" t="str">
        <f>IF(T500 = "", "",SUM('3.Weekly Hours &amp; Wage Activity'!AI500:BF500))</f>
        <v/>
      </c>
      <c r="V500" s="489" t="str">
        <f>IF(U500 = "", "",SUM(IF(COUNTIF('3.Weekly Hours &amp; Wage Activity'!J500:Q500, "&lt;&gt;FT") = 0, COLUMNS('3.Weekly Hours &amp; Wage Activity'!J500:AG500) * 40, '3.Weekly Hours &amp; Wage Activity'!J500:AG500)))</f>
        <v/>
      </c>
      <c r="W500" s="490" t="str">
        <f t="shared" si="49"/>
        <v/>
      </c>
      <c r="X500" s="553" t="str">
        <f t="shared" si="45"/>
        <v/>
      </c>
      <c r="Y500" s="491" t="str">
        <f t="shared" si="46"/>
        <v/>
      </c>
      <c r="Z500" s="490">
        <f t="shared" si="50"/>
        <v>0</v>
      </c>
      <c r="AA500" s="377">
        <f t="shared" si="47"/>
        <v>0</v>
      </c>
    </row>
    <row r="501" spans="2:27" x14ac:dyDescent="0.25">
      <c r="B501" s="56">
        <f>IF('3.Weekly Hours &amp; Wage Activity'!B501 &lt;&gt;"", '3.Weekly Hours &amp; Wage Activity'!B501,"")</f>
        <v>0</v>
      </c>
      <c r="C501" s="56">
        <f>IF('3.Weekly Hours &amp; Wage Activity'!C501 &lt;&gt;"", '3.Weekly Hours &amp; Wage Activity'!C501,"")</f>
        <v>0</v>
      </c>
      <c r="D501" s="57" t="str">
        <f>IF('3.Weekly Hours &amp; Wage Activity'!D501 &lt;&gt;"", '3.Weekly Hours &amp; Wage Activity'!D501,"")</f>
        <v/>
      </c>
      <c r="E501" s="56" t="str">
        <f>IF('3.Weekly Hours &amp; Wage Activity'!E501 &lt;&gt;"", '3.Weekly Hours &amp; Wage Activity'!E501,"")</f>
        <v/>
      </c>
      <c r="F501" s="353" t="str">
        <f>IF('3.Weekly Hours &amp; Wage Activity'!F501 &lt;&gt;"", '3.Weekly Hours &amp; Wage Activity'!F501,"")</f>
        <v/>
      </c>
      <c r="G501" s="58" t="str">
        <f>IF('3.Weekly Hours &amp; Wage Activity'!G501 &lt;&gt;"", '3.Weekly Hours &amp; Wage Activity'!G501,"")</f>
        <v/>
      </c>
      <c r="H501" s="58" t="str">
        <f>IF('2.Census &amp; Reference Benchmarks'!H501 = "", "", '2.Census &amp; Reference Benchmarks'!H501)</f>
        <v/>
      </c>
      <c r="I501" s="58" t="str">
        <f>IF('3.Weekly Hours &amp; Wage Activity'!H501 &lt;&gt;"", '3.Weekly Hours &amp; Wage Activity'!H501,"")</f>
        <v/>
      </c>
      <c r="J501" s="374" t="str">
        <f>IF('3.Weekly Hours &amp; Wage Activity'!I501 &lt;&gt;"", '3.Weekly Hours &amp; Wage Activity'!I501,"")</f>
        <v/>
      </c>
      <c r="K501" s="376" t="str">
        <f>IF('7.Safe Harbor Input Data &amp; Calc'!Q503 &lt;&gt; "", '7.Safe Harbor Input Data &amp; Calc'!Q503, "")</f>
        <v>No</v>
      </c>
      <c r="L501" s="59" t="str">
        <f>IF('2.Census &amp; Reference Benchmarks'!T501&lt;&gt; "",'2.Census &amp; Reference Benchmarks'!T501,"")</f>
        <v/>
      </c>
      <c r="M501" s="35">
        <f>IF('2.Census &amp; Reference Benchmarks'!M501 = "", 0,'2.Census &amp; Reference Benchmarks'!M501)</f>
        <v>0</v>
      </c>
      <c r="N501" s="366">
        <f>IF('5. Wage &amp; FTE Reductions'!BC501 = "", 0,'5. Wage &amp; FTE Reductions'!BC501)</f>
        <v>0</v>
      </c>
      <c r="O501" s="35">
        <f>IF('2.Census &amp; Reference Benchmarks'!P501 = "", 0,'2.Census &amp; Reference Benchmarks'!P501)</f>
        <v>0</v>
      </c>
      <c r="P501" s="367">
        <f>IF('5. Wage &amp; FTE Reductions'!BE501 = "", 0, '5. Wage &amp; FTE Reductions'!BE501)</f>
        <v>0</v>
      </c>
      <c r="Q501" s="60">
        <f>IF('2.Census &amp; Reference Benchmarks'!S501 = "", 0, '2.Census &amp; Reference Benchmarks'!S501)</f>
        <v>0</v>
      </c>
      <c r="R501" s="367">
        <f>IF('2.Census &amp; Reference Benchmarks'!Q501="FT",IF(OR(G501 &lt;= DATEVALUE("3/1/2020"), G501 = ""),177.14,( (IF(OR(I501 = "", I501 &gt; DATEVALUE("3/31/2020")), DATEVALUE("3/31/2020"),I501) -G501)/ 31) *177.14),IF('2.Census &amp; Reference Benchmarks'!R501="",0,'2.Census &amp; Reference Benchmarks'!R501))</f>
        <v>0</v>
      </c>
      <c r="S501" s="488" t="str">
        <f>IFERROR(IF(AND( I501 &lt; '1. Summary for SBA'!$J$7,'1. Summary for SBA'!$J$7 &lt;&gt; ""),0,IF(K501 = "Yes", 0,IF(OR(R501= "", R501 + P501+N501 = 0),"",(M501+O501+Q501)/(R501+P501+N501)))),0)</f>
        <v/>
      </c>
      <c r="T501" s="488" t="str">
        <f t="shared" si="48"/>
        <v/>
      </c>
      <c r="U501" s="488" t="str">
        <f>IF(T501 = "", "",SUM('3.Weekly Hours &amp; Wage Activity'!AI501:BF501))</f>
        <v/>
      </c>
      <c r="V501" s="489" t="str">
        <f>IF(U501 = "", "",SUM(IF(COUNTIF('3.Weekly Hours &amp; Wage Activity'!J501:Q501, "&lt;&gt;FT") = 0, COLUMNS('3.Weekly Hours &amp; Wage Activity'!J501:AG501) * 40, '3.Weekly Hours &amp; Wage Activity'!J501:AG501)))</f>
        <v/>
      </c>
      <c r="W501" s="490" t="str">
        <f t="shared" si="49"/>
        <v/>
      </c>
      <c r="X501" s="553" t="str">
        <f t="shared" si="45"/>
        <v/>
      </c>
      <c r="Y501" s="491" t="str">
        <f t="shared" si="46"/>
        <v/>
      </c>
      <c r="Z501" s="490">
        <f t="shared" si="50"/>
        <v>0</v>
      </c>
      <c r="AA501" s="377">
        <f t="shared" si="47"/>
        <v>0</v>
      </c>
    </row>
    <row r="502" spans="2:27" x14ac:dyDescent="0.25">
      <c r="B502" s="56">
        <f>IF('3.Weekly Hours &amp; Wage Activity'!B502 &lt;&gt;"", '3.Weekly Hours &amp; Wage Activity'!B502,"")</f>
        <v>0</v>
      </c>
      <c r="C502" s="56">
        <f>IF('3.Weekly Hours &amp; Wage Activity'!C502 &lt;&gt;"", '3.Weekly Hours &amp; Wage Activity'!C502,"")</f>
        <v>0</v>
      </c>
      <c r="D502" s="57" t="str">
        <f>IF('3.Weekly Hours &amp; Wage Activity'!D502 &lt;&gt;"", '3.Weekly Hours &amp; Wage Activity'!D502,"")</f>
        <v/>
      </c>
      <c r="E502" s="56" t="str">
        <f>IF('3.Weekly Hours &amp; Wage Activity'!E502 &lt;&gt;"", '3.Weekly Hours &amp; Wage Activity'!E502,"")</f>
        <v/>
      </c>
      <c r="F502" s="353" t="str">
        <f>IF('3.Weekly Hours &amp; Wage Activity'!F502 &lt;&gt;"", '3.Weekly Hours &amp; Wage Activity'!F502,"")</f>
        <v/>
      </c>
      <c r="G502" s="58" t="str">
        <f>IF('3.Weekly Hours &amp; Wage Activity'!G502 &lt;&gt;"", '3.Weekly Hours &amp; Wage Activity'!G502,"")</f>
        <v/>
      </c>
      <c r="H502" s="58" t="str">
        <f>IF('2.Census &amp; Reference Benchmarks'!H502 = "", "", '2.Census &amp; Reference Benchmarks'!H502)</f>
        <v/>
      </c>
      <c r="I502" s="58" t="str">
        <f>IF('3.Weekly Hours &amp; Wage Activity'!H502 &lt;&gt;"", '3.Weekly Hours &amp; Wage Activity'!H502,"")</f>
        <v/>
      </c>
      <c r="J502" s="374" t="str">
        <f>IF('3.Weekly Hours &amp; Wage Activity'!I502 &lt;&gt;"", '3.Weekly Hours &amp; Wage Activity'!I502,"")</f>
        <v/>
      </c>
      <c r="K502" s="376" t="str">
        <f>IF('7.Safe Harbor Input Data &amp; Calc'!Q504 &lt;&gt; "", '7.Safe Harbor Input Data &amp; Calc'!Q504, "")</f>
        <v>No</v>
      </c>
      <c r="L502" s="59" t="str">
        <f>IF('2.Census &amp; Reference Benchmarks'!T502&lt;&gt; "",'2.Census &amp; Reference Benchmarks'!T502,"")</f>
        <v/>
      </c>
      <c r="M502" s="35">
        <f>IF('2.Census &amp; Reference Benchmarks'!M502 = "", 0,'2.Census &amp; Reference Benchmarks'!M502)</f>
        <v>0</v>
      </c>
      <c r="N502" s="366">
        <f>IF('5. Wage &amp; FTE Reductions'!BC502 = "", 0,'5. Wage &amp; FTE Reductions'!BC502)</f>
        <v>0</v>
      </c>
      <c r="O502" s="35">
        <f>IF('2.Census &amp; Reference Benchmarks'!P502 = "", 0,'2.Census &amp; Reference Benchmarks'!P502)</f>
        <v>0</v>
      </c>
      <c r="P502" s="367">
        <f>IF('5. Wage &amp; FTE Reductions'!BE502 = "", 0, '5. Wage &amp; FTE Reductions'!BE502)</f>
        <v>0</v>
      </c>
      <c r="Q502" s="60">
        <f>IF('2.Census &amp; Reference Benchmarks'!S502 = "", 0, '2.Census &amp; Reference Benchmarks'!S502)</f>
        <v>0</v>
      </c>
      <c r="R502" s="367">
        <f>IF('2.Census &amp; Reference Benchmarks'!Q502="FT",IF(OR(G502 &lt;= DATEVALUE("3/1/2020"), G502 = ""),177.14,( (IF(OR(I502 = "", I502 &gt; DATEVALUE("3/31/2020")), DATEVALUE("3/31/2020"),I502) -G502)/ 31) *177.14),IF('2.Census &amp; Reference Benchmarks'!R502="",0,'2.Census &amp; Reference Benchmarks'!R502))</f>
        <v>0</v>
      </c>
      <c r="S502" s="488" t="str">
        <f>IFERROR(IF(AND( I502 &lt; '1. Summary for SBA'!$J$7,'1. Summary for SBA'!$J$7 &lt;&gt; ""),0,IF(K502 = "Yes", 0,IF(OR(R502= "", R502 + P502+N502 = 0),"",(M502+O502+Q502)/(R502+P502+N502)))),0)</f>
        <v/>
      </c>
      <c r="T502" s="488" t="str">
        <f t="shared" si="48"/>
        <v/>
      </c>
      <c r="U502" s="488" t="str">
        <f>IF(T502 = "", "",SUM('3.Weekly Hours &amp; Wage Activity'!AI502:BF502))</f>
        <v/>
      </c>
      <c r="V502" s="489" t="str">
        <f>IF(U502 = "", "",SUM(IF(COUNTIF('3.Weekly Hours &amp; Wage Activity'!J502:Q502, "&lt;&gt;FT") = 0, COLUMNS('3.Weekly Hours &amp; Wage Activity'!J502:AG502) * 40, '3.Weekly Hours &amp; Wage Activity'!J502:AG502)))</f>
        <v/>
      </c>
      <c r="W502" s="490" t="str">
        <f t="shared" si="49"/>
        <v/>
      </c>
      <c r="X502" s="553" t="str">
        <f t="shared" si="45"/>
        <v/>
      </c>
      <c r="Y502" s="491" t="str">
        <f t="shared" si="46"/>
        <v/>
      </c>
      <c r="Z502" s="490">
        <f t="shared" si="50"/>
        <v>0</v>
      </c>
      <c r="AA502" s="377">
        <f t="shared" si="47"/>
        <v>0</v>
      </c>
    </row>
    <row r="503" spans="2:27" x14ac:dyDescent="0.25">
      <c r="B503" s="56">
        <f>IF('3.Weekly Hours &amp; Wage Activity'!B503 &lt;&gt;"", '3.Weekly Hours &amp; Wage Activity'!B503,"")</f>
        <v>0</v>
      </c>
      <c r="C503" s="56">
        <f>IF('3.Weekly Hours &amp; Wage Activity'!C503 &lt;&gt;"", '3.Weekly Hours &amp; Wage Activity'!C503,"")</f>
        <v>0</v>
      </c>
      <c r="D503" s="57" t="str">
        <f>IF('3.Weekly Hours &amp; Wage Activity'!D503 &lt;&gt;"", '3.Weekly Hours &amp; Wage Activity'!D503,"")</f>
        <v/>
      </c>
      <c r="E503" s="56" t="str">
        <f>IF('3.Weekly Hours &amp; Wage Activity'!E503 &lt;&gt;"", '3.Weekly Hours &amp; Wage Activity'!E503,"")</f>
        <v/>
      </c>
      <c r="F503" s="353" t="str">
        <f>IF('3.Weekly Hours &amp; Wage Activity'!F503 &lt;&gt;"", '3.Weekly Hours &amp; Wage Activity'!F503,"")</f>
        <v/>
      </c>
      <c r="G503" s="58" t="str">
        <f>IF('3.Weekly Hours &amp; Wage Activity'!G503 &lt;&gt;"", '3.Weekly Hours &amp; Wage Activity'!G503,"")</f>
        <v/>
      </c>
      <c r="H503" s="58" t="str">
        <f>IF('2.Census &amp; Reference Benchmarks'!H503 = "", "", '2.Census &amp; Reference Benchmarks'!H503)</f>
        <v/>
      </c>
      <c r="I503" s="58" t="str">
        <f>IF('3.Weekly Hours &amp; Wage Activity'!H503 &lt;&gt;"", '3.Weekly Hours &amp; Wage Activity'!H503,"")</f>
        <v/>
      </c>
      <c r="J503" s="374" t="str">
        <f>IF('3.Weekly Hours &amp; Wage Activity'!I503 &lt;&gt;"", '3.Weekly Hours &amp; Wage Activity'!I503,"")</f>
        <v/>
      </c>
      <c r="K503" s="376" t="str">
        <f>IF('7.Safe Harbor Input Data &amp; Calc'!Q505 &lt;&gt; "", '7.Safe Harbor Input Data &amp; Calc'!Q505, "")</f>
        <v>No</v>
      </c>
      <c r="L503" s="59" t="str">
        <f>IF('2.Census &amp; Reference Benchmarks'!T503&lt;&gt; "",'2.Census &amp; Reference Benchmarks'!T503,"")</f>
        <v/>
      </c>
      <c r="M503" s="35">
        <f>IF('2.Census &amp; Reference Benchmarks'!M503 = "", 0,'2.Census &amp; Reference Benchmarks'!M503)</f>
        <v>0</v>
      </c>
      <c r="N503" s="366">
        <f>IF('5. Wage &amp; FTE Reductions'!BC503 = "", 0,'5. Wage &amp; FTE Reductions'!BC503)</f>
        <v>0</v>
      </c>
      <c r="O503" s="35">
        <f>IF('2.Census &amp; Reference Benchmarks'!P503 = "", 0,'2.Census &amp; Reference Benchmarks'!P503)</f>
        <v>0</v>
      </c>
      <c r="P503" s="367">
        <f>IF('5. Wage &amp; FTE Reductions'!BE503 = "", 0, '5. Wage &amp; FTE Reductions'!BE503)</f>
        <v>0</v>
      </c>
      <c r="Q503" s="60">
        <f>IF('2.Census &amp; Reference Benchmarks'!S503 = "", 0, '2.Census &amp; Reference Benchmarks'!S503)</f>
        <v>0</v>
      </c>
      <c r="R503" s="367">
        <f>IF('2.Census &amp; Reference Benchmarks'!Q503="FT",IF(OR(G503 &lt;= DATEVALUE("3/1/2020"), G503 = ""),177.14,( (IF(OR(I503 = "", I503 &gt; DATEVALUE("3/31/2020")), DATEVALUE("3/31/2020"),I503) -G503)/ 31) *177.14),IF('2.Census &amp; Reference Benchmarks'!R503="",0,'2.Census &amp; Reference Benchmarks'!R503))</f>
        <v>0</v>
      </c>
      <c r="S503" s="488" t="str">
        <f>IFERROR(IF(AND( I503 &lt; '1. Summary for SBA'!$J$7,'1. Summary for SBA'!$J$7 &lt;&gt; ""),0,IF(K503 = "Yes", 0,IF(OR(R503= "", R503 + P503+N503 = 0),"",(M503+O503+Q503)/(R503+P503+N503)))),0)</f>
        <v/>
      </c>
      <c r="T503" s="488" t="str">
        <f t="shared" si="48"/>
        <v/>
      </c>
      <c r="U503" s="488" t="str">
        <f>IF(T503 = "", "",SUM('3.Weekly Hours &amp; Wage Activity'!AI503:BF503))</f>
        <v/>
      </c>
      <c r="V503" s="489" t="str">
        <f>IF(U503 = "", "",SUM(IF(COUNTIF('3.Weekly Hours &amp; Wage Activity'!J503:Q503, "&lt;&gt;FT") = 0, COLUMNS('3.Weekly Hours &amp; Wage Activity'!J503:AG503) * 40, '3.Weekly Hours &amp; Wage Activity'!J503:AG503)))</f>
        <v/>
      </c>
      <c r="W503" s="490" t="str">
        <f t="shared" si="49"/>
        <v/>
      </c>
      <c r="X503" s="553" t="str">
        <f t="shared" si="45"/>
        <v/>
      </c>
      <c r="Y503" s="491" t="str">
        <f t="shared" si="46"/>
        <v/>
      </c>
      <c r="Z503" s="490">
        <f t="shared" si="50"/>
        <v>0</v>
      </c>
      <c r="AA503" s="377">
        <f t="shared" si="47"/>
        <v>0</v>
      </c>
    </row>
    <row r="504" spans="2:27" ht="15.75" thickBot="1" x14ac:dyDescent="0.3">
      <c r="B504" s="56">
        <f>IF('3.Weekly Hours &amp; Wage Activity'!B504 &lt;&gt;"", '3.Weekly Hours &amp; Wage Activity'!B504,"")</f>
        <v>0</v>
      </c>
      <c r="C504" s="56">
        <f>IF('3.Weekly Hours &amp; Wage Activity'!C504 &lt;&gt;"", '3.Weekly Hours &amp; Wage Activity'!C504,"")</f>
        <v>0</v>
      </c>
      <c r="D504" s="57" t="str">
        <f>IF('3.Weekly Hours &amp; Wage Activity'!D504 &lt;&gt;"", '3.Weekly Hours &amp; Wage Activity'!D504,"")</f>
        <v/>
      </c>
      <c r="E504" s="56" t="str">
        <f>IF('3.Weekly Hours &amp; Wage Activity'!E504 &lt;&gt;"", '3.Weekly Hours &amp; Wage Activity'!E504,"")</f>
        <v/>
      </c>
      <c r="F504" s="353" t="str">
        <f>IF('3.Weekly Hours &amp; Wage Activity'!F504 &lt;&gt;"", '3.Weekly Hours &amp; Wage Activity'!F504,"")</f>
        <v/>
      </c>
      <c r="G504" s="58" t="str">
        <f>IF('3.Weekly Hours &amp; Wage Activity'!G504 &lt;&gt;"", '3.Weekly Hours &amp; Wage Activity'!G504,"")</f>
        <v/>
      </c>
      <c r="H504" s="58" t="str">
        <f>IF('2.Census &amp; Reference Benchmarks'!H504 = "", "", '2.Census &amp; Reference Benchmarks'!H504)</f>
        <v/>
      </c>
      <c r="I504" s="58" t="str">
        <f>IF('3.Weekly Hours &amp; Wage Activity'!H504 &lt;&gt;"", '3.Weekly Hours &amp; Wage Activity'!H504,"")</f>
        <v/>
      </c>
      <c r="J504" s="374" t="str">
        <f>IF('3.Weekly Hours &amp; Wage Activity'!I504 &lt;&gt;"", '3.Weekly Hours &amp; Wage Activity'!I504,"")</f>
        <v/>
      </c>
      <c r="K504" s="378" t="str">
        <f>IF('7.Safe Harbor Input Data &amp; Calc'!Q506 &lt;&gt; "", '7.Safe Harbor Input Data &amp; Calc'!Q506, "")</f>
        <v/>
      </c>
      <c r="L504" s="379" t="str">
        <f>IF('2.Census &amp; Reference Benchmarks'!T504&lt;&gt; "",'2.Census &amp; Reference Benchmarks'!T504,"")</f>
        <v/>
      </c>
      <c r="M504" s="380">
        <f>IF('2.Census &amp; Reference Benchmarks'!M504 = "", 0,'2.Census &amp; Reference Benchmarks'!M504)</f>
        <v>0</v>
      </c>
      <c r="N504" s="381">
        <f>IF('5. Wage &amp; FTE Reductions'!BC504 = "", 0,'5. Wage &amp; FTE Reductions'!BC504)</f>
        <v>0</v>
      </c>
      <c r="O504" s="380">
        <f>IF('2.Census &amp; Reference Benchmarks'!P504 = "", 0,'2.Census &amp; Reference Benchmarks'!P504)</f>
        <v>0</v>
      </c>
      <c r="P504" s="382">
        <f>IF('5. Wage &amp; FTE Reductions'!BE504 = "", 0, '5. Wage &amp; FTE Reductions'!BE504)</f>
        <v>0</v>
      </c>
      <c r="Q504" s="383">
        <f>IF('2.Census &amp; Reference Benchmarks'!S504 = "", 0, '2.Census &amp; Reference Benchmarks'!S504)</f>
        <v>0</v>
      </c>
      <c r="R504" s="367">
        <f>IF('2.Census &amp; Reference Benchmarks'!Q504="FT",IF(OR(G504 &lt;= DATEVALUE("3/1/2020"), G504 = ""),177.14,( (IF(OR(I504 = "", I504 &gt; DATEVALUE("3/31/2020")), DATEVALUE("3/31/2020"),I504) -G504)/ 31) *177.14),IF('2.Census &amp; Reference Benchmarks'!R504="",0,'2.Census &amp; Reference Benchmarks'!R504))</f>
        <v>0</v>
      </c>
      <c r="S504" s="492" t="str">
        <f>IFERROR(IF(AND( I504 &lt; '1. Summary for SBA'!$J$7,'1. Summary for SBA'!$J$7 &lt;&gt; ""),0,IF(K504 = "Yes", 0,IF(OR(R504= "", R504 + P504+N504 = 0),"",(M504+O504+Q504)/(R504+P504+N504)))),0)</f>
        <v/>
      </c>
      <c r="T504" s="492" t="str">
        <f t="shared" si="48"/>
        <v/>
      </c>
      <c r="U504" s="488" t="str">
        <f>IF(T504 = "", "",SUM('3.Weekly Hours &amp; Wage Activity'!AI504:BF504))</f>
        <v/>
      </c>
      <c r="V504" s="489" t="str">
        <f>IF(U504 = "", "",SUM(IF(COUNTIF('3.Weekly Hours &amp; Wage Activity'!J504:Q504, "&lt;&gt;FT") = 0, COLUMNS('3.Weekly Hours &amp; Wage Activity'!J504:AG504) * 40, '3.Weekly Hours &amp; Wage Activity'!J504:AG504)))</f>
        <v/>
      </c>
      <c r="W504" s="493" t="str">
        <f t="shared" si="49"/>
        <v/>
      </c>
      <c r="X504" s="553" t="str">
        <f t="shared" si="45"/>
        <v/>
      </c>
      <c r="Y504" s="491" t="str">
        <f t="shared" si="46"/>
        <v/>
      </c>
      <c r="Z504" s="493">
        <f t="shared" si="50"/>
        <v>0</v>
      </c>
      <c r="AA504" s="377">
        <f t="shared" si="47"/>
        <v>0</v>
      </c>
    </row>
    <row r="506" spans="2:27" ht="15.75" thickBot="1" x14ac:dyDescent="0.3">
      <c r="B506" s="385" t="s">
        <v>46</v>
      </c>
      <c r="L506" s="385" t="s">
        <v>40</v>
      </c>
      <c r="M506" s="494">
        <f>SUM(M5:M504)</f>
        <v>0</v>
      </c>
      <c r="N506" s="494">
        <f t="shared" ref="N506:Z506" si="51">SUM(N5:N504)</f>
        <v>0</v>
      </c>
      <c r="O506" s="494">
        <f t="shared" si="51"/>
        <v>0</v>
      </c>
      <c r="P506" s="494">
        <f t="shared" si="51"/>
        <v>0</v>
      </c>
      <c r="Q506" s="494">
        <f t="shared" si="51"/>
        <v>0</v>
      </c>
      <c r="R506" s="495">
        <f t="shared" si="51"/>
        <v>0</v>
      </c>
      <c r="S506" s="494">
        <f t="shared" si="51"/>
        <v>0</v>
      </c>
      <c r="T506" s="494">
        <f t="shared" si="51"/>
        <v>0</v>
      </c>
      <c r="U506" s="494">
        <f t="shared" si="51"/>
        <v>0</v>
      </c>
      <c r="V506" s="494">
        <f t="shared" si="51"/>
        <v>0</v>
      </c>
      <c r="W506" s="494">
        <f t="shared" si="51"/>
        <v>0</v>
      </c>
      <c r="X506" s="494">
        <f t="shared" si="51"/>
        <v>0</v>
      </c>
      <c r="Y506" s="494">
        <f t="shared" si="51"/>
        <v>0</v>
      </c>
      <c r="Z506" s="494">
        <f t="shared" si="51"/>
        <v>0</v>
      </c>
      <c r="AA506" s="97">
        <f>SUM(AA5:AA504)</f>
        <v>0</v>
      </c>
    </row>
    <row r="507" spans="2:27" ht="15.75" thickTop="1" x14ac:dyDescent="0.25"/>
  </sheetData>
  <sheetProtection algorithmName="SHA-512" hashValue="Oq+wvvqOB+baVEbgxpWtGf+5moOqlUypo9FAv7h2WJEe+LYbnN2wO9x/Ahv5Q78JXXp93FdZJXgzFUnXfRoJ/g==" saltValue="AhGEEKI0Yg6NUBct/tQEdw==" spinCount="100000" sheet="1" formatCells="0" formatColumns="0" formatRows="0" insertColumns="0" insertRows="0"/>
  <mergeCells count="5">
    <mergeCell ref="B2:F2"/>
    <mergeCell ref="B3:C3"/>
    <mergeCell ref="D3:J3"/>
    <mergeCell ref="K3:AA3"/>
    <mergeCell ref="G2:M2"/>
  </mergeCells>
  <conditionalFormatting sqref="L5:L504">
    <cfRule type="expression" dxfId="12" priority="472">
      <formula>#REF! = "No"</formula>
    </cfRule>
  </conditionalFormatting>
  <conditionalFormatting sqref="AA5:AA504">
    <cfRule type="expression" dxfId="11" priority="5">
      <formula>AND($AA5 &gt; 0, $AA5 &lt;&gt; "")</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EF3366-D119-49F5-B216-CA0D61304229}">
  <dimension ref="B1:S508"/>
  <sheetViews>
    <sheetView workbookViewId="0">
      <selection activeCell="D6" sqref="D6"/>
    </sheetView>
  </sheetViews>
  <sheetFormatPr defaultRowHeight="15" x14ac:dyDescent="0.25"/>
  <cols>
    <col min="1" max="1" width="0.85546875" style="385" customWidth="1"/>
    <col min="2" max="6" width="13.5703125" style="385" customWidth="1"/>
    <col min="7" max="7" width="13.5703125" style="502" customWidth="1"/>
    <col min="8" max="8" width="13.5703125" style="400" customWidth="1"/>
    <col min="9" max="9" width="15.28515625" style="502" customWidth="1"/>
    <col min="10" max="10" width="17.140625" style="385" customWidth="1"/>
    <col min="11" max="11" width="13.5703125" style="385" customWidth="1"/>
    <col min="12" max="12" width="15.140625" style="408" customWidth="1"/>
    <col min="13" max="13" width="13.5703125" style="385" customWidth="1"/>
    <col min="14" max="14" width="13.5703125" style="400" customWidth="1"/>
    <col min="15" max="15" width="13.7109375" style="400" customWidth="1"/>
    <col min="16" max="16" width="12.5703125" style="385" bestFit="1" customWidth="1"/>
    <col min="17" max="17" width="13.7109375" style="385" customWidth="1"/>
    <col min="18" max="16384" width="9.140625" style="385"/>
  </cols>
  <sheetData>
    <row r="1" spans="2:19" ht="12.75" customHeight="1" x14ac:dyDescent="0.25">
      <c r="B1" s="633" t="s">
        <v>179</v>
      </c>
      <c r="C1" s="634"/>
      <c r="D1" s="634"/>
      <c r="E1" s="635"/>
      <c r="F1" s="661" t="s">
        <v>354</v>
      </c>
      <c r="G1" s="662"/>
      <c r="H1" s="662"/>
      <c r="I1" s="663"/>
      <c r="L1" s="385"/>
    </row>
    <row r="2" spans="2:19" ht="15" customHeight="1" x14ac:dyDescent="0.25">
      <c r="B2" s="652"/>
      <c r="C2" s="653"/>
      <c r="D2" s="653"/>
      <c r="E2" s="654"/>
      <c r="F2" s="664"/>
      <c r="G2" s="665"/>
      <c r="H2" s="665"/>
      <c r="I2" s="666"/>
      <c r="J2" s="32"/>
      <c r="K2" s="123"/>
      <c r="L2" s="504"/>
    </row>
    <row r="3" spans="2:19" ht="36" customHeight="1" thickBot="1" x14ac:dyDescent="0.3">
      <c r="B3" s="636"/>
      <c r="C3" s="637"/>
      <c r="D3" s="637"/>
      <c r="E3" s="638"/>
      <c r="F3" s="667"/>
      <c r="G3" s="668"/>
      <c r="H3" s="668"/>
      <c r="I3" s="669"/>
      <c r="J3" s="479"/>
      <c r="K3" s="478"/>
      <c r="L3" s="505"/>
      <c r="S3" s="412"/>
    </row>
    <row r="4" spans="2:19" ht="33.75" customHeight="1" thickBot="1" x14ac:dyDescent="0.3">
      <c r="B4" s="588" t="s">
        <v>352</v>
      </c>
      <c r="C4" s="590"/>
      <c r="D4" s="588" t="s">
        <v>351</v>
      </c>
      <c r="E4" s="589"/>
      <c r="F4" s="590"/>
      <c r="G4" s="588" t="s">
        <v>353</v>
      </c>
      <c r="H4" s="589"/>
      <c r="I4" s="589"/>
      <c r="J4" s="590"/>
      <c r="K4" s="658"/>
      <c r="L4" s="659"/>
      <c r="M4" s="658"/>
      <c r="N4" s="658"/>
      <c r="O4" s="658"/>
      <c r="P4" s="660"/>
      <c r="Q4" s="496"/>
    </row>
    <row r="5" spans="2:19" ht="61.5" customHeight="1" thickBot="1" x14ac:dyDescent="0.3">
      <c r="B5" s="655"/>
      <c r="C5" s="656"/>
      <c r="D5" s="655"/>
      <c r="E5" s="657"/>
      <c r="F5" s="656"/>
      <c r="G5" s="655"/>
      <c r="H5" s="657"/>
      <c r="I5" s="657"/>
      <c r="J5" s="656"/>
      <c r="K5" s="650" t="s">
        <v>175</v>
      </c>
      <c r="L5" s="651"/>
      <c r="M5" s="597" t="s">
        <v>357</v>
      </c>
      <c r="N5" s="599"/>
      <c r="O5" s="597" t="s">
        <v>461</v>
      </c>
      <c r="P5" s="599"/>
      <c r="Q5" s="497"/>
    </row>
    <row r="6" spans="2:19" ht="55.5" customHeight="1" thickBot="1" x14ac:dyDescent="0.3">
      <c r="B6" s="42" t="s">
        <v>20</v>
      </c>
      <c r="C6" s="43" t="s">
        <v>0</v>
      </c>
      <c r="D6" s="36" t="s">
        <v>480</v>
      </c>
      <c r="E6" s="37" t="s">
        <v>57</v>
      </c>
      <c r="F6" s="44" t="s">
        <v>58</v>
      </c>
      <c r="G6" s="84" t="s">
        <v>23</v>
      </c>
      <c r="H6" s="46" t="s">
        <v>150</v>
      </c>
      <c r="I6" s="61" t="s">
        <v>24</v>
      </c>
      <c r="J6" s="44" t="s">
        <v>25</v>
      </c>
      <c r="K6" s="507" t="s">
        <v>178</v>
      </c>
      <c r="L6" s="508" t="s">
        <v>359</v>
      </c>
      <c r="M6" s="507" t="s">
        <v>216</v>
      </c>
      <c r="N6" s="508" t="s">
        <v>358</v>
      </c>
      <c r="O6" s="507" t="s">
        <v>178</v>
      </c>
      <c r="P6" s="509" t="s">
        <v>360</v>
      </c>
      <c r="Q6" s="498" t="s">
        <v>181</v>
      </c>
    </row>
    <row r="7" spans="2:19" x14ac:dyDescent="0.25">
      <c r="B7" s="499">
        <f>IF('2.Census &amp; Reference Benchmarks'!B5 = "","",'2.Census &amp; Reference Benchmarks'!B5)</f>
        <v>0</v>
      </c>
      <c r="C7" s="499">
        <f>IF('2.Census &amp; Reference Benchmarks'!C5 = "","",'2.Census &amp; Reference Benchmarks'!C5)</f>
        <v>0</v>
      </c>
      <c r="D7" s="499" t="str">
        <f>IF('2.Census &amp; Reference Benchmarks'!D5 = "","",'2.Census &amp; Reference Benchmarks'!D5)</f>
        <v/>
      </c>
      <c r="E7" s="499" t="str">
        <f>IF('2.Census &amp; Reference Benchmarks'!E5 = "","",'2.Census &amp; Reference Benchmarks'!E5)</f>
        <v/>
      </c>
      <c r="F7" s="499" t="str">
        <f>IF('2.Census &amp; Reference Benchmarks'!F5 = "","",'2.Census &amp; Reference Benchmarks'!F5)</f>
        <v/>
      </c>
      <c r="G7" s="500" t="str">
        <f>IF('2.Census &amp; Reference Benchmarks'!G5 = "","",'2.Census &amp; Reference Benchmarks'!G5)</f>
        <v/>
      </c>
      <c r="H7" s="59" t="str">
        <f>IF('2.Census &amp; Reference Benchmarks'!H5 = "","",'2.Census &amp; Reference Benchmarks'!H5)</f>
        <v/>
      </c>
      <c r="I7" s="500" t="str">
        <f>IF('2.Census &amp; Reference Benchmarks'!I5 = "","",'2.Census &amp; Reference Benchmarks'!I5)</f>
        <v/>
      </c>
      <c r="J7" s="443"/>
      <c r="K7" s="518"/>
      <c r="L7" s="122"/>
      <c r="M7" s="518"/>
      <c r="N7" s="122"/>
      <c r="O7" s="518"/>
      <c r="P7" s="122"/>
      <c r="Q7" s="59" t="str">
        <f>IF(N7&gt;=L7, "No", IF(P7 &gt;= L7, "Yes","No"))</f>
        <v>No</v>
      </c>
    </row>
    <row r="8" spans="2:19" x14ac:dyDescent="0.25">
      <c r="B8" s="427">
        <f>IF('2.Census &amp; Reference Benchmarks'!B6 = "","",'2.Census &amp; Reference Benchmarks'!B6)</f>
        <v>0</v>
      </c>
      <c r="C8" s="427">
        <f>IF('2.Census &amp; Reference Benchmarks'!C6 = "","",'2.Census &amp; Reference Benchmarks'!C6)</f>
        <v>0</v>
      </c>
      <c r="D8" s="427" t="str">
        <f>IF('2.Census &amp; Reference Benchmarks'!D6 = "","",'2.Census &amp; Reference Benchmarks'!D6)</f>
        <v/>
      </c>
      <c r="E8" s="427" t="str">
        <f>IF('2.Census &amp; Reference Benchmarks'!E6 = "","",'2.Census &amp; Reference Benchmarks'!E6)</f>
        <v/>
      </c>
      <c r="F8" s="427" t="str">
        <f>IF('2.Census &amp; Reference Benchmarks'!F6 = "","",'2.Census &amp; Reference Benchmarks'!F6)</f>
        <v/>
      </c>
      <c r="G8" s="501" t="str">
        <f>IF('2.Census &amp; Reference Benchmarks'!G6 = "","",'2.Census &amp; Reference Benchmarks'!G6)</f>
        <v/>
      </c>
      <c r="H8" s="428" t="str">
        <f>IF('2.Census &amp; Reference Benchmarks'!H6 = "","",'2.Census &amp; Reference Benchmarks'!H6)</f>
        <v/>
      </c>
      <c r="I8" s="501" t="str">
        <f>IF('2.Census &amp; Reference Benchmarks'!I6 = "","",'2.Census &amp; Reference Benchmarks'!I6)</f>
        <v/>
      </c>
      <c r="J8" s="445"/>
      <c r="K8" s="518"/>
      <c r="L8" s="122"/>
      <c r="M8" s="116"/>
      <c r="N8" s="117"/>
      <c r="O8" s="116"/>
      <c r="P8" s="117"/>
      <c r="Q8" s="59" t="str">
        <f t="shared" ref="Q8:Q70" si="0">IF(N8&gt;=L8, "No", IF(P8 &gt;= L8, "Yes","No"))</f>
        <v>No</v>
      </c>
    </row>
    <row r="9" spans="2:19" x14ac:dyDescent="0.25">
      <c r="B9" s="427">
        <f>IF('2.Census &amp; Reference Benchmarks'!B7 = "","",'2.Census &amp; Reference Benchmarks'!B7)</f>
        <v>0</v>
      </c>
      <c r="C9" s="427">
        <f>IF('2.Census &amp; Reference Benchmarks'!C7 = "","",'2.Census &amp; Reference Benchmarks'!C7)</f>
        <v>0</v>
      </c>
      <c r="D9" s="427" t="str">
        <f>IF('2.Census &amp; Reference Benchmarks'!D7 = "","",'2.Census &amp; Reference Benchmarks'!D7)</f>
        <v/>
      </c>
      <c r="E9" s="427" t="str">
        <f>IF('2.Census &amp; Reference Benchmarks'!E7 = "","",'2.Census &amp; Reference Benchmarks'!E7)</f>
        <v/>
      </c>
      <c r="F9" s="427" t="str">
        <f>IF('2.Census &amp; Reference Benchmarks'!F7 = "","",'2.Census &amp; Reference Benchmarks'!F7)</f>
        <v/>
      </c>
      <c r="G9" s="501" t="str">
        <f>IF('2.Census &amp; Reference Benchmarks'!G7 = "","",'2.Census &amp; Reference Benchmarks'!G7)</f>
        <v/>
      </c>
      <c r="H9" s="428" t="str">
        <f>IF('2.Census &amp; Reference Benchmarks'!H7 = "","",'2.Census &amp; Reference Benchmarks'!H7)</f>
        <v/>
      </c>
      <c r="I9" s="501" t="str">
        <f>IF('2.Census &amp; Reference Benchmarks'!I7 = "","",'2.Census &amp; Reference Benchmarks'!I7)</f>
        <v/>
      </c>
      <c r="J9" s="445"/>
      <c r="K9" s="518"/>
      <c r="L9" s="122"/>
      <c r="M9" s="116"/>
      <c r="N9" s="117"/>
      <c r="O9" s="116"/>
      <c r="P9" s="117"/>
      <c r="Q9" s="59" t="str">
        <f t="shared" si="0"/>
        <v>No</v>
      </c>
    </row>
    <row r="10" spans="2:19" x14ac:dyDescent="0.25">
      <c r="B10" s="427">
        <f>IF('2.Census &amp; Reference Benchmarks'!B8 = "","",'2.Census &amp; Reference Benchmarks'!B8)</f>
        <v>0</v>
      </c>
      <c r="C10" s="427">
        <f>IF('2.Census &amp; Reference Benchmarks'!C8 = "","",'2.Census &amp; Reference Benchmarks'!C8)</f>
        <v>0</v>
      </c>
      <c r="D10" s="427" t="str">
        <f>IF('2.Census &amp; Reference Benchmarks'!D8 = "","",'2.Census &amp; Reference Benchmarks'!D8)</f>
        <v/>
      </c>
      <c r="E10" s="427" t="str">
        <f>IF('2.Census &amp; Reference Benchmarks'!E8 = "","",'2.Census &amp; Reference Benchmarks'!E8)</f>
        <v/>
      </c>
      <c r="F10" s="427" t="str">
        <f>IF('2.Census &amp; Reference Benchmarks'!F8 = "","",'2.Census &amp; Reference Benchmarks'!F8)</f>
        <v/>
      </c>
      <c r="G10" s="501" t="str">
        <f>IF('2.Census &amp; Reference Benchmarks'!G8 = "","",'2.Census &amp; Reference Benchmarks'!G8)</f>
        <v/>
      </c>
      <c r="H10" s="428" t="str">
        <f>IF('2.Census &amp; Reference Benchmarks'!H8 = "","",'2.Census &amp; Reference Benchmarks'!H8)</f>
        <v/>
      </c>
      <c r="I10" s="501" t="str">
        <f>IF('2.Census &amp; Reference Benchmarks'!I8 = "","",'2.Census &amp; Reference Benchmarks'!I8)</f>
        <v/>
      </c>
      <c r="J10" s="445"/>
      <c r="K10" s="518"/>
      <c r="L10" s="122"/>
      <c r="M10" s="116"/>
      <c r="N10" s="117"/>
      <c r="O10" s="116"/>
      <c r="P10" s="117"/>
      <c r="Q10" s="59" t="str">
        <f t="shared" si="0"/>
        <v>No</v>
      </c>
    </row>
    <row r="11" spans="2:19" x14ac:dyDescent="0.25">
      <c r="B11" s="427">
        <f>IF('2.Census &amp; Reference Benchmarks'!B9 = "","",'2.Census &amp; Reference Benchmarks'!B9)</f>
        <v>0</v>
      </c>
      <c r="C11" s="427">
        <f>IF('2.Census &amp; Reference Benchmarks'!C9 = "","",'2.Census &amp; Reference Benchmarks'!C9)</f>
        <v>0</v>
      </c>
      <c r="D11" s="427" t="str">
        <f>IF('2.Census &amp; Reference Benchmarks'!D9 = "","",'2.Census &amp; Reference Benchmarks'!D9)</f>
        <v/>
      </c>
      <c r="E11" s="427" t="str">
        <f>IF('2.Census &amp; Reference Benchmarks'!E9 = "","",'2.Census &amp; Reference Benchmarks'!E9)</f>
        <v/>
      </c>
      <c r="F11" s="427" t="str">
        <f>IF('2.Census &amp; Reference Benchmarks'!F9 = "","",'2.Census &amp; Reference Benchmarks'!F9)</f>
        <v/>
      </c>
      <c r="G11" s="501" t="str">
        <f>IF('2.Census &amp; Reference Benchmarks'!G9 = "","",'2.Census &amp; Reference Benchmarks'!G9)</f>
        <v/>
      </c>
      <c r="H11" s="428" t="str">
        <f>IF('2.Census &amp; Reference Benchmarks'!H9 = "","",'2.Census &amp; Reference Benchmarks'!H9)</f>
        <v/>
      </c>
      <c r="I11" s="501" t="str">
        <f>IF('2.Census &amp; Reference Benchmarks'!I9 = "","",'2.Census &amp; Reference Benchmarks'!I9)</f>
        <v/>
      </c>
      <c r="J11" s="445"/>
      <c r="K11" s="518"/>
      <c r="L11" s="122"/>
      <c r="M11" s="116"/>
      <c r="N11" s="117"/>
      <c r="O11" s="116"/>
      <c r="P11" s="117"/>
      <c r="Q11" s="59" t="str">
        <f t="shared" si="0"/>
        <v>No</v>
      </c>
    </row>
    <row r="12" spans="2:19" x14ac:dyDescent="0.25">
      <c r="B12" s="427">
        <f>IF('2.Census &amp; Reference Benchmarks'!B10 = "","",'2.Census &amp; Reference Benchmarks'!B10)</f>
        <v>0</v>
      </c>
      <c r="C12" s="427">
        <f>IF('2.Census &amp; Reference Benchmarks'!C10 = "","",'2.Census &amp; Reference Benchmarks'!C10)</f>
        <v>0</v>
      </c>
      <c r="D12" s="427" t="str">
        <f>IF('2.Census &amp; Reference Benchmarks'!D10 = "","",'2.Census &amp; Reference Benchmarks'!D10)</f>
        <v/>
      </c>
      <c r="E12" s="427" t="str">
        <f>IF('2.Census &amp; Reference Benchmarks'!E10 = "","",'2.Census &amp; Reference Benchmarks'!E10)</f>
        <v/>
      </c>
      <c r="F12" s="427" t="str">
        <f>IF('2.Census &amp; Reference Benchmarks'!F10 = "","",'2.Census &amp; Reference Benchmarks'!F10)</f>
        <v/>
      </c>
      <c r="G12" s="501" t="str">
        <f>IF('2.Census &amp; Reference Benchmarks'!G10 = "","",'2.Census &amp; Reference Benchmarks'!G10)</f>
        <v/>
      </c>
      <c r="H12" s="428" t="str">
        <f>IF('2.Census &amp; Reference Benchmarks'!H10 = "","",'2.Census &amp; Reference Benchmarks'!H10)</f>
        <v/>
      </c>
      <c r="I12" s="501" t="str">
        <f>IF('2.Census &amp; Reference Benchmarks'!I10 = "","",'2.Census &amp; Reference Benchmarks'!I10)</f>
        <v/>
      </c>
      <c r="J12" s="445"/>
      <c r="K12" s="518"/>
      <c r="L12" s="122"/>
      <c r="M12" s="116"/>
      <c r="N12" s="117"/>
      <c r="O12" s="116"/>
      <c r="P12" s="117"/>
      <c r="Q12" s="59" t="str">
        <f t="shared" si="0"/>
        <v>No</v>
      </c>
    </row>
    <row r="13" spans="2:19" x14ac:dyDescent="0.25">
      <c r="B13" s="427">
        <f>IF('2.Census &amp; Reference Benchmarks'!B11 = "","",'2.Census &amp; Reference Benchmarks'!B11)</f>
        <v>0</v>
      </c>
      <c r="C13" s="427">
        <f>IF('2.Census &amp; Reference Benchmarks'!C11 = "","",'2.Census &amp; Reference Benchmarks'!C11)</f>
        <v>0</v>
      </c>
      <c r="D13" s="427" t="str">
        <f>IF('2.Census &amp; Reference Benchmarks'!D11 = "","",'2.Census &amp; Reference Benchmarks'!D11)</f>
        <v/>
      </c>
      <c r="E13" s="427" t="str">
        <f>IF('2.Census &amp; Reference Benchmarks'!E11 = "","",'2.Census &amp; Reference Benchmarks'!E11)</f>
        <v/>
      </c>
      <c r="F13" s="427" t="str">
        <f>IF('2.Census &amp; Reference Benchmarks'!F11 = "","",'2.Census &amp; Reference Benchmarks'!F11)</f>
        <v/>
      </c>
      <c r="G13" s="501" t="str">
        <f>IF('2.Census &amp; Reference Benchmarks'!G11 = "","",'2.Census &amp; Reference Benchmarks'!G11)</f>
        <v/>
      </c>
      <c r="H13" s="428" t="str">
        <f>IF('2.Census &amp; Reference Benchmarks'!H11 = "","",'2.Census &amp; Reference Benchmarks'!H11)</f>
        <v/>
      </c>
      <c r="I13" s="501" t="str">
        <f>IF('2.Census &amp; Reference Benchmarks'!I11 = "","",'2.Census &amp; Reference Benchmarks'!I11)</f>
        <v/>
      </c>
      <c r="J13" s="445"/>
      <c r="K13" s="518"/>
      <c r="L13" s="122"/>
      <c r="M13" s="116"/>
      <c r="N13" s="117"/>
      <c r="O13" s="116"/>
      <c r="P13" s="117"/>
      <c r="Q13" s="59" t="str">
        <f t="shared" si="0"/>
        <v>No</v>
      </c>
    </row>
    <row r="14" spans="2:19" x14ac:dyDescent="0.25">
      <c r="B14" s="427">
        <f>IF('2.Census &amp; Reference Benchmarks'!B12 = "","",'2.Census &amp; Reference Benchmarks'!B12)</f>
        <v>0</v>
      </c>
      <c r="C14" s="427">
        <f>IF('2.Census &amp; Reference Benchmarks'!C12 = "","",'2.Census &amp; Reference Benchmarks'!C12)</f>
        <v>0</v>
      </c>
      <c r="D14" s="427" t="str">
        <f>IF('2.Census &amp; Reference Benchmarks'!D12 = "","",'2.Census &amp; Reference Benchmarks'!D12)</f>
        <v/>
      </c>
      <c r="E14" s="427" t="str">
        <f>IF('2.Census &amp; Reference Benchmarks'!E12 = "","",'2.Census &amp; Reference Benchmarks'!E12)</f>
        <v/>
      </c>
      <c r="F14" s="427" t="str">
        <f>IF('2.Census &amp; Reference Benchmarks'!F12 = "","",'2.Census &amp; Reference Benchmarks'!F12)</f>
        <v/>
      </c>
      <c r="G14" s="501" t="str">
        <f>IF('2.Census &amp; Reference Benchmarks'!G12 = "","",'2.Census &amp; Reference Benchmarks'!G12)</f>
        <v/>
      </c>
      <c r="H14" s="428" t="str">
        <f>IF('2.Census &amp; Reference Benchmarks'!H12 = "","",'2.Census &amp; Reference Benchmarks'!H12)</f>
        <v/>
      </c>
      <c r="I14" s="501" t="str">
        <f>IF('2.Census &amp; Reference Benchmarks'!I12 = "","",'2.Census &amp; Reference Benchmarks'!I12)</f>
        <v/>
      </c>
      <c r="J14" s="445"/>
      <c r="K14" s="518"/>
      <c r="L14" s="122"/>
      <c r="M14" s="116"/>
      <c r="N14" s="117"/>
      <c r="O14" s="116"/>
      <c r="P14" s="117"/>
      <c r="Q14" s="59" t="str">
        <f t="shared" si="0"/>
        <v>No</v>
      </c>
    </row>
    <row r="15" spans="2:19" x14ac:dyDescent="0.25">
      <c r="B15" s="427">
        <f>IF('2.Census &amp; Reference Benchmarks'!B13 = "","",'2.Census &amp; Reference Benchmarks'!B13)</f>
        <v>0</v>
      </c>
      <c r="C15" s="427">
        <f>IF('2.Census &amp; Reference Benchmarks'!C13 = "","",'2.Census &amp; Reference Benchmarks'!C13)</f>
        <v>0</v>
      </c>
      <c r="D15" s="427" t="str">
        <f>IF('2.Census &amp; Reference Benchmarks'!D13 = "","",'2.Census &amp; Reference Benchmarks'!D13)</f>
        <v/>
      </c>
      <c r="E15" s="427" t="str">
        <f>IF('2.Census &amp; Reference Benchmarks'!E13 = "","",'2.Census &amp; Reference Benchmarks'!E13)</f>
        <v/>
      </c>
      <c r="F15" s="427" t="str">
        <f>IF('2.Census &amp; Reference Benchmarks'!F13 = "","",'2.Census &amp; Reference Benchmarks'!F13)</f>
        <v/>
      </c>
      <c r="G15" s="501" t="str">
        <f>IF('2.Census &amp; Reference Benchmarks'!G13 = "","",'2.Census &amp; Reference Benchmarks'!G13)</f>
        <v/>
      </c>
      <c r="H15" s="428" t="str">
        <f>IF('2.Census &amp; Reference Benchmarks'!H13 = "","",'2.Census &amp; Reference Benchmarks'!H13)</f>
        <v/>
      </c>
      <c r="I15" s="501" t="str">
        <f>IF('2.Census &amp; Reference Benchmarks'!I13 = "","",'2.Census &amp; Reference Benchmarks'!I13)</f>
        <v/>
      </c>
      <c r="J15" s="445"/>
      <c r="K15" s="518"/>
      <c r="L15" s="122"/>
      <c r="M15" s="116"/>
      <c r="N15" s="117"/>
      <c r="O15" s="116"/>
      <c r="P15" s="117"/>
      <c r="Q15" s="59" t="str">
        <f t="shared" si="0"/>
        <v>No</v>
      </c>
    </row>
    <row r="16" spans="2:19" x14ac:dyDescent="0.25">
      <c r="B16" s="427">
        <f>IF('2.Census &amp; Reference Benchmarks'!B14 = "","",'2.Census &amp; Reference Benchmarks'!B14)</f>
        <v>0</v>
      </c>
      <c r="C16" s="427">
        <f>IF('2.Census &amp; Reference Benchmarks'!C14 = "","",'2.Census &amp; Reference Benchmarks'!C14)</f>
        <v>0</v>
      </c>
      <c r="D16" s="427" t="str">
        <f>IF('2.Census &amp; Reference Benchmarks'!D14 = "","",'2.Census &amp; Reference Benchmarks'!D14)</f>
        <v/>
      </c>
      <c r="E16" s="427" t="str">
        <f>IF('2.Census &amp; Reference Benchmarks'!E14 = "","",'2.Census &amp; Reference Benchmarks'!E14)</f>
        <v/>
      </c>
      <c r="F16" s="427" t="str">
        <f>IF('2.Census &amp; Reference Benchmarks'!F14 = "","",'2.Census &amp; Reference Benchmarks'!F14)</f>
        <v/>
      </c>
      <c r="G16" s="501" t="str">
        <f>IF('2.Census &amp; Reference Benchmarks'!G14 = "","",'2.Census &amp; Reference Benchmarks'!G14)</f>
        <v/>
      </c>
      <c r="H16" s="428" t="str">
        <f>IF('2.Census &amp; Reference Benchmarks'!H14 = "","",'2.Census &amp; Reference Benchmarks'!H14)</f>
        <v/>
      </c>
      <c r="I16" s="501" t="str">
        <f>IF('2.Census &amp; Reference Benchmarks'!I14 = "","",'2.Census &amp; Reference Benchmarks'!I14)</f>
        <v/>
      </c>
      <c r="J16" s="445"/>
      <c r="K16" s="518"/>
      <c r="L16" s="122"/>
      <c r="M16" s="116"/>
      <c r="N16" s="117"/>
      <c r="O16" s="116"/>
      <c r="P16" s="117"/>
      <c r="Q16" s="59" t="str">
        <f t="shared" si="0"/>
        <v>No</v>
      </c>
    </row>
    <row r="17" spans="2:17" x14ac:dyDescent="0.25">
      <c r="B17" s="427">
        <f>IF('2.Census &amp; Reference Benchmarks'!B15 = "","",'2.Census &amp; Reference Benchmarks'!B15)</f>
        <v>0</v>
      </c>
      <c r="C17" s="427">
        <f>IF('2.Census &amp; Reference Benchmarks'!C15 = "","",'2.Census &amp; Reference Benchmarks'!C15)</f>
        <v>0</v>
      </c>
      <c r="D17" s="427" t="str">
        <f>IF('2.Census &amp; Reference Benchmarks'!D15 = "","",'2.Census &amp; Reference Benchmarks'!D15)</f>
        <v/>
      </c>
      <c r="E17" s="427" t="str">
        <f>IF('2.Census &amp; Reference Benchmarks'!E15 = "","",'2.Census &amp; Reference Benchmarks'!E15)</f>
        <v/>
      </c>
      <c r="F17" s="427" t="str">
        <f>IF('2.Census &amp; Reference Benchmarks'!F15 = "","",'2.Census &amp; Reference Benchmarks'!F15)</f>
        <v/>
      </c>
      <c r="G17" s="501" t="str">
        <f>IF('2.Census &amp; Reference Benchmarks'!G15 = "","",'2.Census &amp; Reference Benchmarks'!G15)</f>
        <v/>
      </c>
      <c r="H17" s="428" t="str">
        <f>IF('2.Census &amp; Reference Benchmarks'!H15 = "","",'2.Census &amp; Reference Benchmarks'!H15)</f>
        <v/>
      </c>
      <c r="I17" s="501" t="str">
        <f>IF('2.Census &amp; Reference Benchmarks'!I15 = "","",'2.Census &amp; Reference Benchmarks'!I15)</f>
        <v/>
      </c>
      <c r="J17" s="445"/>
      <c r="K17" s="518"/>
      <c r="L17" s="122"/>
      <c r="M17" s="116"/>
      <c r="N17" s="117"/>
      <c r="O17" s="116"/>
      <c r="P17" s="117"/>
      <c r="Q17" s="59" t="str">
        <f t="shared" si="0"/>
        <v>No</v>
      </c>
    </row>
    <row r="18" spans="2:17" x14ac:dyDescent="0.25">
      <c r="B18" s="427">
        <f>IF('2.Census &amp; Reference Benchmarks'!B16 = "","",'2.Census &amp; Reference Benchmarks'!B16)</f>
        <v>0</v>
      </c>
      <c r="C18" s="427">
        <f>IF('2.Census &amp; Reference Benchmarks'!C16 = "","",'2.Census &amp; Reference Benchmarks'!C16)</f>
        <v>0</v>
      </c>
      <c r="D18" s="427" t="str">
        <f>IF('2.Census &amp; Reference Benchmarks'!D16 = "","",'2.Census &amp; Reference Benchmarks'!D16)</f>
        <v/>
      </c>
      <c r="E18" s="427" t="str">
        <f>IF('2.Census &amp; Reference Benchmarks'!E16 = "","",'2.Census &amp; Reference Benchmarks'!E16)</f>
        <v/>
      </c>
      <c r="F18" s="427" t="str">
        <f>IF('2.Census &amp; Reference Benchmarks'!F16 = "","",'2.Census &amp; Reference Benchmarks'!F16)</f>
        <v/>
      </c>
      <c r="G18" s="501" t="str">
        <f>IF('2.Census &amp; Reference Benchmarks'!G16 = "","",'2.Census &amp; Reference Benchmarks'!G16)</f>
        <v/>
      </c>
      <c r="H18" s="428" t="str">
        <f>IF('2.Census &amp; Reference Benchmarks'!H16 = "","",'2.Census &amp; Reference Benchmarks'!H16)</f>
        <v/>
      </c>
      <c r="I18" s="501" t="str">
        <f>IF('2.Census &amp; Reference Benchmarks'!I16 = "","",'2.Census &amp; Reference Benchmarks'!I16)</f>
        <v/>
      </c>
      <c r="J18" s="445"/>
      <c r="K18" s="518"/>
      <c r="L18" s="122"/>
      <c r="M18" s="116"/>
      <c r="N18" s="117"/>
      <c r="O18" s="116"/>
      <c r="P18" s="117"/>
      <c r="Q18" s="59" t="str">
        <f t="shared" si="0"/>
        <v>No</v>
      </c>
    </row>
    <row r="19" spans="2:17" x14ac:dyDescent="0.25">
      <c r="B19" s="427">
        <f>IF('2.Census &amp; Reference Benchmarks'!B17 = "","",'2.Census &amp; Reference Benchmarks'!B17)</f>
        <v>0</v>
      </c>
      <c r="C19" s="427">
        <f>IF('2.Census &amp; Reference Benchmarks'!C17 = "","",'2.Census &amp; Reference Benchmarks'!C17)</f>
        <v>0</v>
      </c>
      <c r="D19" s="427" t="str">
        <f>IF('2.Census &amp; Reference Benchmarks'!D17 = "","",'2.Census &amp; Reference Benchmarks'!D17)</f>
        <v/>
      </c>
      <c r="E19" s="427" t="str">
        <f>IF('2.Census &amp; Reference Benchmarks'!E17 = "","",'2.Census &amp; Reference Benchmarks'!E17)</f>
        <v/>
      </c>
      <c r="F19" s="427" t="str">
        <f>IF('2.Census &amp; Reference Benchmarks'!F17 = "","",'2.Census &amp; Reference Benchmarks'!F17)</f>
        <v/>
      </c>
      <c r="G19" s="501" t="str">
        <f>IF('2.Census &amp; Reference Benchmarks'!G17 = "","",'2.Census &amp; Reference Benchmarks'!G17)</f>
        <v/>
      </c>
      <c r="H19" s="428" t="str">
        <f>IF('2.Census &amp; Reference Benchmarks'!H17 = "","",'2.Census &amp; Reference Benchmarks'!H17)</f>
        <v/>
      </c>
      <c r="I19" s="501" t="str">
        <f>IF('2.Census &amp; Reference Benchmarks'!I17 = "","",'2.Census &amp; Reference Benchmarks'!I17)</f>
        <v/>
      </c>
      <c r="J19" s="427" t="str">
        <f>IF('2.Census &amp; Reference Benchmarks'!J17 = "","",'2.Census &amp; Reference Benchmarks'!J17)</f>
        <v/>
      </c>
      <c r="K19" s="518"/>
      <c r="L19" s="122"/>
      <c r="M19" s="116"/>
      <c r="N19" s="117"/>
      <c r="O19" s="116"/>
      <c r="P19" s="117"/>
      <c r="Q19" s="59" t="str">
        <f t="shared" si="0"/>
        <v>No</v>
      </c>
    </row>
    <row r="20" spans="2:17" x14ac:dyDescent="0.25">
      <c r="B20" s="427">
        <f>IF('2.Census &amp; Reference Benchmarks'!B18 = "","",'2.Census &amp; Reference Benchmarks'!B18)</f>
        <v>0</v>
      </c>
      <c r="C20" s="427">
        <f>IF('2.Census &amp; Reference Benchmarks'!C18 = "","",'2.Census &amp; Reference Benchmarks'!C18)</f>
        <v>0</v>
      </c>
      <c r="D20" s="427" t="str">
        <f>IF('2.Census &amp; Reference Benchmarks'!D18 = "","",'2.Census &amp; Reference Benchmarks'!D18)</f>
        <v/>
      </c>
      <c r="E20" s="427" t="str">
        <f>IF('2.Census &amp; Reference Benchmarks'!E18 = "","",'2.Census &amp; Reference Benchmarks'!E18)</f>
        <v/>
      </c>
      <c r="F20" s="427" t="str">
        <f>IF('2.Census &amp; Reference Benchmarks'!F18 = "","",'2.Census &amp; Reference Benchmarks'!F18)</f>
        <v/>
      </c>
      <c r="G20" s="501" t="str">
        <f>IF('2.Census &amp; Reference Benchmarks'!G18 = "","",'2.Census &amp; Reference Benchmarks'!G18)</f>
        <v/>
      </c>
      <c r="H20" s="428" t="str">
        <f>IF('2.Census &amp; Reference Benchmarks'!H18 = "","",'2.Census &amp; Reference Benchmarks'!H18)</f>
        <v/>
      </c>
      <c r="I20" s="501" t="str">
        <f>IF('2.Census &amp; Reference Benchmarks'!I18 = "","",'2.Census &amp; Reference Benchmarks'!I18)</f>
        <v/>
      </c>
      <c r="J20" s="427" t="str">
        <f>IF('2.Census &amp; Reference Benchmarks'!J18 = "","",'2.Census &amp; Reference Benchmarks'!J18)</f>
        <v/>
      </c>
      <c r="K20" s="518"/>
      <c r="L20" s="122"/>
      <c r="M20" s="116"/>
      <c r="N20" s="117"/>
      <c r="O20" s="116"/>
      <c r="P20" s="117"/>
      <c r="Q20" s="59" t="str">
        <f t="shared" si="0"/>
        <v>No</v>
      </c>
    </row>
    <row r="21" spans="2:17" x14ac:dyDescent="0.25">
      <c r="B21" s="427">
        <f>IF('2.Census &amp; Reference Benchmarks'!B19 = "","",'2.Census &amp; Reference Benchmarks'!B19)</f>
        <v>0</v>
      </c>
      <c r="C21" s="427">
        <f>IF('2.Census &amp; Reference Benchmarks'!C19 = "","",'2.Census &amp; Reference Benchmarks'!C19)</f>
        <v>0</v>
      </c>
      <c r="D21" s="427" t="str">
        <f>IF('2.Census &amp; Reference Benchmarks'!D19 = "","",'2.Census &amp; Reference Benchmarks'!D19)</f>
        <v/>
      </c>
      <c r="E21" s="427" t="str">
        <f>IF('2.Census &amp; Reference Benchmarks'!E19 = "","",'2.Census &amp; Reference Benchmarks'!E19)</f>
        <v/>
      </c>
      <c r="F21" s="427" t="str">
        <f>IF('2.Census &amp; Reference Benchmarks'!F19 = "","",'2.Census &amp; Reference Benchmarks'!F19)</f>
        <v/>
      </c>
      <c r="G21" s="501" t="str">
        <f>IF('2.Census &amp; Reference Benchmarks'!G19 = "","",'2.Census &amp; Reference Benchmarks'!G19)</f>
        <v/>
      </c>
      <c r="H21" s="428" t="str">
        <f>IF('2.Census &amp; Reference Benchmarks'!H19 = "","",'2.Census &amp; Reference Benchmarks'!H19)</f>
        <v/>
      </c>
      <c r="I21" s="501" t="str">
        <f>IF('2.Census &amp; Reference Benchmarks'!I19 = "","",'2.Census &amp; Reference Benchmarks'!I19)</f>
        <v/>
      </c>
      <c r="J21" s="427" t="str">
        <f>IF('2.Census &amp; Reference Benchmarks'!J19 = "","",'2.Census &amp; Reference Benchmarks'!J19)</f>
        <v/>
      </c>
      <c r="K21" s="518"/>
      <c r="L21" s="122"/>
      <c r="M21" s="116"/>
      <c r="N21" s="117"/>
      <c r="O21" s="116"/>
      <c r="P21" s="117"/>
      <c r="Q21" s="59" t="str">
        <f t="shared" si="0"/>
        <v>No</v>
      </c>
    </row>
    <row r="22" spans="2:17" x14ac:dyDescent="0.25">
      <c r="B22" s="427">
        <f>IF('2.Census &amp; Reference Benchmarks'!B20 = "","",'2.Census &amp; Reference Benchmarks'!B20)</f>
        <v>0</v>
      </c>
      <c r="C22" s="427">
        <f>IF('2.Census &amp; Reference Benchmarks'!C20 = "","",'2.Census &amp; Reference Benchmarks'!C20)</f>
        <v>0</v>
      </c>
      <c r="D22" s="427" t="str">
        <f>IF('2.Census &amp; Reference Benchmarks'!D20 = "","",'2.Census &amp; Reference Benchmarks'!D20)</f>
        <v/>
      </c>
      <c r="E22" s="427" t="str">
        <f>IF('2.Census &amp; Reference Benchmarks'!E20 = "","",'2.Census &amp; Reference Benchmarks'!E20)</f>
        <v/>
      </c>
      <c r="F22" s="427" t="str">
        <f>IF('2.Census &amp; Reference Benchmarks'!F20 = "","",'2.Census &amp; Reference Benchmarks'!F20)</f>
        <v/>
      </c>
      <c r="G22" s="501" t="str">
        <f>IF('2.Census &amp; Reference Benchmarks'!G20 = "","",'2.Census &amp; Reference Benchmarks'!G20)</f>
        <v/>
      </c>
      <c r="H22" s="428" t="str">
        <f>IF('2.Census &amp; Reference Benchmarks'!H20 = "","",'2.Census &amp; Reference Benchmarks'!H20)</f>
        <v/>
      </c>
      <c r="I22" s="501" t="str">
        <f>IF('2.Census &amp; Reference Benchmarks'!I20 = "","",'2.Census &amp; Reference Benchmarks'!I20)</f>
        <v/>
      </c>
      <c r="J22" s="427" t="str">
        <f>IF('2.Census &amp; Reference Benchmarks'!J20 = "","",'2.Census &amp; Reference Benchmarks'!J20)</f>
        <v/>
      </c>
      <c r="K22" s="518"/>
      <c r="L22" s="122"/>
      <c r="M22" s="116"/>
      <c r="N22" s="117"/>
      <c r="O22" s="116"/>
      <c r="P22" s="117"/>
      <c r="Q22" s="59" t="str">
        <f t="shared" si="0"/>
        <v>No</v>
      </c>
    </row>
    <row r="23" spans="2:17" x14ac:dyDescent="0.25">
      <c r="B23" s="427">
        <f>IF('2.Census &amp; Reference Benchmarks'!B21 = "","",'2.Census &amp; Reference Benchmarks'!B21)</f>
        <v>0</v>
      </c>
      <c r="C23" s="427">
        <f>IF('2.Census &amp; Reference Benchmarks'!C21 = "","",'2.Census &amp; Reference Benchmarks'!C21)</f>
        <v>0</v>
      </c>
      <c r="D23" s="427" t="str">
        <f>IF('2.Census &amp; Reference Benchmarks'!D21 = "","",'2.Census &amp; Reference Benchmarks'!D21)</f>
        <v/>
      </c>
      <c r="E23" s="427" t="str">
        <f>IF('2.Census &amp; Reference Benchmarks'!E21 = "","",'2.Census &amp; Reference Benchmarks'!E21)</f>
        <v/>
      </c>
      <c r="F23" s="427" t="str">
        <f>IF('2.Census &amp; Reference Benchmarks'!F21 = "","",'2.Census &amp; Reference Benchmarks'!F21)</f>
        <v/>
      </c>
      <c r="G23" s="501" t="str">
        <f>IF('2.Census &amp; Reference Benchmarks'!G21 = "","",'2.Census &amp; Reference Benchmarks'!G21)</f>
        <v/>
      </c>
      <c r="H23" s="428" t="str">
        <f>IF('2.Census &amp; Reference Benchmarks'!H21 = "","",'2.Census &amp; Reference Benchmarks'!H21)</f>
        <v/>
      </c>
      <c r="I23" s="501" t="str">
        <f>IF('2.Census &amp; Reference Benchmarks'!I21 = "","",'2.Census &amp; Reference Benchmarks'!I21)</f>
        <v/>
      </c>
      <c r="J23" s="427" t="str">
        <f>IF('2.Census &amp; Reference Benchmarks'!J21 = "","",'2.Census &amp; Reference Benchmarks'!J21)</f>
        <v/>
      </c>
      <c r="K23" s="518"/>
      <c r="L23" s="122"/>
      <c r="M23" s="116"/>
      <c r="N23" s="117"/>
      <c r="O23" s="116"/>
      <c r="P23" s="117"/>
      <c r="Q23" s="59" t="str">
        <f t="shared" si="0"/>
        <v>No</v>
      </c>
    </row>
    <row r="24" spans="2:17" x14ac:dyDescent="0.25">
      <c r="B24" s="427">
        <f>IF('2.Census &amp; Reference Benchmarks'!B22 = "","",'2.Census &amp; Reference Benchmarks'!B22)</f>
        <v>0</v>
      </c>
      <c r="C24" s="427">
        <f>IF('2.Census &amp; Reference Benchmarks'!C22 = "","",'2.Census &amp; Reference Benchmarks'!C22)</f>
        <v>0</v>
      </c>
      <c r="D24" s="427" t="str">
        <f>IF('2.Census &amp; Reference Benchmarks'!D22 = "","",'2.Census &amp; Reference Benchmarks'!D22)</f>
        <v/>
      </c>
      <c r="E24" s="427" t="str">
        <f>IF('2.Census &amp; Reference Benchmarks'!E22 = "","",'2.Census &amp; Reference Benchmarks'!E22)</f>
        <v/>
      </c>
      <c r="F24" s="427" t="str">
        <f>IF('2.Census &amp; Reference Benchmarks'!F22 = "","",'2.Census &amp; Reference Benchmarks'!F22)</f>
        <v/>
      </c>
      <c r="G24" s="501" t="str">
        <f>IF('2.Census &amp; Reference Benchmarks'!G22 = "","",'2.Census &amp; Reference Benchmarks'!G22)</f>
        <v/>
      </c>
      <c r="H24" s="428" t="str">
        <f>IF('2.Census &amp; Reference Benchmarks'!H22 = "","",'2.Census &amp; Reference Benchmarks'!H22)</f>
        <v/>
      </c>
      <c r="I24" s="501" t="str">
        <f>IF('2.Census &amp; Reference Benchmarks'!I22 = "","",'2.Census &amp; Reference Benchmarks'!I22)</f>
        <v/>
      </c>
      <c r="J24" s="427" t="str">
        <f>IF('2.Census &amp; Reference Benchmarks'!J22 = "","",'2.Census &amp; Reference Benchmarks'!J22)</f>
        <v/>
      </c>
      <c r="K24" s="518"/>
      <c r="L24" s="122"/>
      <c r="M24" s="116"/>
      <c r="N24" s="117"/>
      <c r="O24" s="116"/>
      <c r="P24" s="117"/>
      <c r="Q24" s="59" t="str">
        <f t="shared" si="0"/>
        <v>No</v>
      </c>
    </row>
    <row r="25" spans="2:17" x14ac:dyDescent="0.25">
      <c r="B25" s="427">
        <f>IF('2.Census &amp; Reference Benchmarks'!B23 = "","",'2.Census &amp; Reference Benchmarks'!B23)</f>
        <v>0</v>
      </c>
      <c r="C25" s="427">
        <f>IF('2.Census &amp; Reference Benchmarks'!C23 = "","",'2.Census &amp; Reference Benchmarks'!C23)</f>
        <v>0</v>
      </c>
      <c r="D25" s="427" t="str">
        <f>IF('2.Census &amp; Reference Benchmarks'!D23 = "","",'2.Census &amp; Reference Benchmarks'!D23)</f>
        <v/>
      </c>
      <c r="E25" s="427" t="str">
        <f>IF('2.Census &amp; Reference Benchmarks'!E23 = "","",'2.Census &amp; Reference Benchmarks'!E23)</f>
        <v/>
      </c>
      <c r="F25" s="427" t="str">
        <f>IF('2.Census &amp; Reference Benchmarks'!F23 = "","",'2.Census &amp; Reference Benchmarks'!F23)</f>
        <v/>
      </c>
      <c r="G25" s="501" t="str">
        <f>IF('2.Census &amp; Reference Benchmarks'!G23 = "","",'2.Census &amp; Reference Benchmarks'!G23)</f>
        <v/>
      </c>
      <c r="H25" s="428" t="str">
        <f>IF('2.Census &amp; Reference Benchmarks'!H23 = "","",'2.Census &amp; Reference Benchmarks'!H23)</f>
        <v/>
      </c>
      <c r="I25" s="501" t="str">
        <f>IF('2.Census &amp; Reference Benchmarks'!I23 = "","",'2.Census &amp; Reference Benchmarks'!I23)</f>
        <v/>
      </c>
      <c r="J25" s="427" t="str">
        <f>IF('2.Census &amp; Reference Benchmarks'!J23 = "","",'2.Census &amp; Reference Benchmarks'!J23)</f>
        <v/>
      </c>
      <c r="K25" s="518"/>
      <c r="L25" s="122"/>
      <c r="M25" s="116"/>
      <c r="N25" s="117"/>
      <c r="O25" s="116"/>
      <c r="P25" s="117"/>
      <c r="Q25" s="59" t="str">
        <f t="shared" si="0"/>
        <v>No</v>
      </c>
    </row>
    <row r="26" spans="2:17" x14ac:dyDescent="0.25">
      <c r="B26" s="427">
        <f>IF('2.Census &amp; Reference Benchmarks'!B24 = "","",'2.Census &amp; Reference Benchmarks'!B24)</f>
        <v>0</v>
      </c>
      <c r="C26" s="427">
        <f>IF('2.Census &amp; Reference Benchmarks'!C24 = "","",'2.Census &amp; Reference Benchmarks'!C24)</f>
        <v>0</v>
      </c>
      <c r="D26" s="427" t="str">
        <f>IF('2.Census &amp; Reference Benchmarks'!D24 = "","",'2.Census &amp; Reference Benchmarks'!D24)</f>
        <v/>
      </c>
      <c r="E26" s="427" t="str">
        <f>IF('2.Census &amp; Reference Benchmarks'!E24 = "","",'2.Census &amp; Reference Benchmarks'!E24)</f>
        <v/>
      </c>
      <c r="F26" s="427" t="str">
        <f>IF('2.Census &amp; Reference Benchmarks'!F24 = "","",'2.Census &amp; Reference Benchmarks'!F24)</f>
        <v/>
      </c>
      <c r="G26" s="501" t="str">
        <f>IF('2.Census &amp; Reference Benchmarks'!G24 = "","",'2.Census &amp; Reference Benchmarks'!G24)</f>
        <v/>
      </c>
      <c r="H26" s="428" t="str">
        <f>IF('2.Census &amp; Reference Benchmarks'!H24 = "","",'2.Census &amp; Reference Benchmarks'!H24)</f>
        <v/>
      </c>
      <c r="I26" s="501" t="str">
        <f>IF('2.Census &amp; Reference Benchmarks'!I24 = "","",'2.Census &amp; Reference Benchmarks'!I24)</f>
        <v/>
      </c>
      <c r="J26" s="427" t="str">
        <f>IF('2.Census &amp; Reference Benchmarks'!J24 = "","",'2.Census &amp; Reference Benchmarks'!J24)</f>
        <v/>
      </c>
      <c r="K26" s="518"/>
      <c r="L26" s="122"/>
      <c r="M26" s="116"/>
      <c r="N26" s="117"/>
      <c r="O26" s="116"/>
      <c r="P26" s="117"/>
      <c r="Q26" s="59" t="str">
        <f t="shared" si="0"/>
        <v>No</v>
      </c>
    </row>
    <row r="27" spans="2:17" x14ac:dyDescent="0.25">
      <c r="B27" s="427">
        <f>IF('2.Census &amp; Reference Benchmarks'!B25 = "","",'2.Census &amp; Reference Benchmarks'!B25)</f>
        <v>0</v>
      </c>
      <c r="C27" s="427">
        <f>IF('2.Census &amp; Reference Benchmarks'!C25 = "","",'2.Census &amp; Reference Benchmarks'!C25)</f>
        <v>0</v>
      </c>
      <c r="D27" s="427" t="str">
        <f>IF('2.Census &amp; Reference Benchmarks'!D25 = "","",'2.Census &amp; Reference Benchmarks'!D25)</f>
        <v/>
      </c>
      <c r="E27" s="427" t="str">
        <f>IF('2.Census &amp; Reference Benchmarks'!E25 = "","",'2.Census &amp; Reference Benchmarks'!E25)</f>
        <v/>
      </c>
      <c r="F27" s="427" t="str">
        <f>IF('2.Census &amp; Reference Benchmarks'!F25 = "","",'2.Census &amp; Reference Benchmarks'!F25)</f>
        <v/>
      </c>
      <c r="G27" s="501" t="str">
        <f>IF('2.Census &amp; Reference Benchmarks'!G25 = "","",'2.Census &amp; Reference Benchmarks'!G25)</f>
        <v/>
      </c>
      <c r="H27" s="428" t="str">
        <f>IF('2.Census &amp; Reference Benchmarks'!H25 = "","",'2.Census &amp; Reference Benchmarks'!H25)</f>
        <v/>
      </c>
      <c r="I27" s="501" t="str">
        <f>IF('2.Census &amp; Reference Benchmarks'!I25 = "","",'2.Census &amp; Reference Benchmarks'!I25)</f>
        <v/>
      </c>
      <c r="J27" s="427" t="str">
        <f>IF('2.Census &amp; Reference Benchmarks'!J25 = "","",'2.Census &amp; Reference Benchmarks'!J25)</f>
        <v/>
      </c>
      <c r="K27" s="518"/>
      <c r="L27" s="122"/>
      <c r="M27" s="116"/>
      <c r="N27" s="117"/>
      <c r="O27" s="116"/>
      <c r="P27" s="117"/>
      <c r="Q27" s="59" t="str">
        <f t="shared" si="0"/>
        <v>No</v>
      </c>
    </row>
    <row r="28" spans="2:17" x14ac:dyDescent="0.25">
      <c r="B28" s="427">
        <f>IF('2.Census &amp; Reference Benchmarks'!B26 = "","",'2.Census &amp; Reference Benchmarks'!B26)</f>
        <v>0</v>
      </c>
      <c r="C28" s="427">
        <f>IF('2.Census &amp; Reference Benchmarks'!C26 = "","",'2.Census &amp; Reference Benchmarks'!C26)</f>
        <v>0</v>
      </c>
      <c r="D28" s="427" t="str">
        <f>IF('2.Census &amp; Reference Benchmarks'!D26 = "","",'2.Census &amp; Reference Benchmarks'!D26)</f>
        <v/>
      </c>
      <c r="E28" s="427" t="str">
        <f>IF('2.Census &amp; Reference Benchmarks'!E26 = "","",'2.Census &amp; Reference Benchmarks'!E26)</f>
        <v/>
      </c>
      <c r="F28" s="427" t="str">
        <f>IF('2.Census &amp; Reference Benchmarks'!F26 = "","",'2.Census &amp; Reference Benchmarks'!F26)</f>
        <v/>
      </c>
      <c r="G28" s="501" t="str">
        <f>IF('2.Census &amp; Reference Benchmarks'!G26 = "","",'2.Census &amp; Reference Benchmarks'!G26)</f>
        <v/>
      </c>
      <c r="H28" s="428" t="str">
        <f>IF('2.Census &amp; Reference Benchmarks'!H26 = "","",'2.Census &amp; Reference Benchmarks'!H26)</f>
        <v/>
      </c>
      <c r="I28" s="501" t="str">
        <f>IF('2.Census &amp; Reference Benchmarks'!I26 = "","",'2.Census &amp; Reference Benchmarks'!I26)</f>
        <v/>
      </c>
      <c r="J28" s="427" t="str">
        <f>IF('2.Census &amp; Reference Benchmarks'!J26 = "","",'2.Census &amp; Reference Benchmarks'!J26)</f>
        <v/>
      </c>
      <c r="K28" s="518"/>
      <c r="L28" s="122"/>
      <c r="M28" s="116"/>
      <c r="N28" s="117"/>
      <c r="O28" s="116"/>
      <c r="P28" s="117"/>
      <c r="Q28" s="59" t="str">
        <f t="shared" si="0"/>
        <v>No</v>
      </c>
    </row>
    <row r="29" spans="2:17" x14ac:dyDescent="0.25">
      <c r="B29" s="427">
        <f>IF('2.Census &amp; Reference Benchmarks'!B27 = "","",'2.Census &amp; Reference Benchmarks'!B27)</f>
        <v>0</v>
      </c>
      <c r="C29" s="427">
        <f>IF('2.Census &amp; Reference Benchmarks'!C27 = "","",'2.Census &amp; Reference Benchmarks'!C27)</f>
        <v>0</v>
      </c>
      <c r="D29" s="427" t="str">
        <f>IF('2.Census &amp; Reference Benchmarks'!D27 = "","",'2.Census &amp; Reference Benchmarks'!D27)</f>
        <v/>
      </c>
      <c r="E29" s="427" t="str">
        <f>IF('2.Census &amp; Reference Benchmarks'!E27 = "","",'2.Census &amp; Reference Benchmarks'!E27)</f>
        <v/>
      </c>
      <c r="F29" s="427" t="str">
        <f>IF('2.Census &amp; Reference Benchmarks'!F27 = "","",'2.Census &amp; Reference Benchmarks'!F27)</f>
        <v/>
      </c>
      <c r="G29" s="501" t="str">
        <f>IF('2.Census &amp; Reference Benchmarks'!G27 = "","",'2.Census &amp; Reference Benchmarks'!G27)</f>
        <v/>
      </c>
      <c r="H29" s="428" t="str">
        <f>IF('2.Census &amp; Reference Benchmarks'!H27 = "","",'2.Census &amp; Reference Benchmarks'!H27)</f>
        <v/>
      </c>
      <c r="I29" s="501" t="str">
        <f>IF('2.Census &amp; Reference Benchmarks'!I27 = "","",'2.Census &amp; Reference Benchmarks'!I27)</f>
        <v/>
      </c>
      <c r="J29" s="427" t="str">
        <f>IF('2.Census &amp; Reference Benchmarks'!J27 = "","",'2.Census &amp; Reference Benchmarks'!J27)</f>
        <v/>
      </c>
      <c r="K29" s="518"/>
      <c r="L29" s="122"/>
      <c r="M29" s="116"/>
      <c r="N29" s="117"/>
      <c r="O29" s="116"/>
      <c r="P29" s="117"/>
      <c r="Q29" s="59" t="str">
        <f t="shared" si="0"/>
        <v>No</v>
      </c>
    </row>
    <row r="30" spans="2:17" x14ac:dyDescent="0.25">
      <c r="B30" s="427">
        <f>IF('2.Census &amp; Reference Benchmarks'!B28 = "","",'2.Census &amp; Reference Benchmarks'!B28)</f>
        <v>0</v>
      </c>
      <c r="C30" s="427">
        <f>IF('2.Census &amp; Reference Benchmarks'!C28 = "","",'2.Census &amp; Reference Benchmarks'!C28)</f>
        <v>0</v>
      </c>
      <c r="D30" s="427" t="str">
        <f>IF('2.Census &amp; Reference Benchmarks'!D28 = "","",'2.Census &amp; Reference Benchmarks'!D28)</f>
        <v/>
      </c>
      <c r="E30" s="427" t="str">
        <f>IF('2.Census &amp; Reference Benchmarks'!E28 = "","",'2.Census &amp; Reference Benchmarks'!E28)</f>
        <v/>
      </c>
      <c r="F30" s="427" t="str">
        <f>IF('2.Census &amp; Reference Benchmarks'!F28 = "","",'2.Census &amp; Reference Benchmarks'!F28)</f>
        <v/>
      </c>
      <c r="G30" s="501" t="str">
        <f>IF('2.Census &amp; Reference Benchmarks'!G28 = "","",'2.Census &amp; Reference Benchmarks'!G28)</f>
        <v/>
      </c>
      <c r="H30" s="428" t="str">
        <f>IF('2.Census &amp; Reference Benchmarks'!H28 = "","",'2.Census &amp; Reference Benchmarks'!H28)</f>
        <v/>
      </c>
      <c r="I30" s="501" t="str">
        <f>IF('2.Census &amp; Reference Benchmarks'!I28 = "","",'2.Census &amp; Reference Benchmarks'!I28)</f>
        <v/>
      </c>
      <c r="J30" s="427" t="str">
        <f>IF('2.Census &amp; Reference Benchmarks'!J28 = "","",'2.Census &amp; Reference Benchmarks'!J28)</f>
        <v/>
      </c>
      <c r="K30" s="518"/>
      <c r="L30" s="122"/>
      <c r="M30" s="116"/>
      <c r="N30" s="117"/>
      <c r="O30" s="116"/>
      <c r="P30" s="117"/>
      <c r="Q30" s="59" t="str">
        <f t="shared" si="0"/>
        <v>No</v>
      </c>
    </row>
    <row r="31" spans="2:17" x14ac:dyDescent="0.25">
      <c r="B31" s="427">
        <f>IF('2.Census &amp; Reference Benchmarks'!B29 = "","",'2.Census &amp; Reference Benchmarks'!B29)</f>
        <v>0</v>
      </c>
      <c r="C31" s="427">
        <f>IF('2.Census &amp; Reference Benchmarks'!C29 = "","",'2.Census &amp; Reference Benchmarks'!C29)</f>
        <v>0</v>
      </c>
      <c r="D31" s="427" t="str">
        <f>IF('2.Census &amp; Reference Benchmarks'!D29 = "","",'2.Census &amp; Reference Benchmarks'!D29)</f>
        <v/>
      </c>
      <c r="E31" s="427" t="str">
        <f>IF('2.Census &amp; Reference Benchmarks'!E29 = "","",'2.Census &amp; Reference Benchmarks'!E29)</f>
        <v/>
      </c>
      <c r="F31" s="427" t="str">
        <f>IF('2.Census &amp; Reference Benchmarks'!F29 = "","",'2.Census &amp; Reference Benchmarks'!F29)</f>
        <v/>
      </c>
      <c r="G31" s="501" t="str">
        <f>IF('2.Census &amp; Reference Benchmarks'!G29 = "","",'2.Census &amp; Reference Benchmarks'!G29)</f>
        <v/>
      </c>
      <c r="H31" s="428" t="str">
        <f>IF('2.Census &amp; Reference Benchmarks'!H29 = "","",'2.Census &amp; Reference Benchmarks'!H29)</f>
        <v/>
      </c>
      <c r="I31" s="501" t="str">
        <f>IF('2.Census &amp; Reference Benchmarks'!I29 = "","",'2.Census &amp; Reference Benchmarks'!I29)</f>
        <v/>
      </c>
      <c r="J31" s="427" t="str">
        <f>IF('2.Census &amp; Reference Benchmarks'!J29 = "","",'2.Census &amp; Reference Benchmarks'!J29)</f>
        <v/>
      </c>
      <c r="K31" s="518"/>
      <c r="L31" s="122"/>
      <c r="M31" s="116"/>
      <c r="N31" s="117"/>
      <c r="O31" s="116"/>
      <c r="P31" s="117"/>
      <c r="Q31" s="59" t="str">
        <f t="shared" si="0"/>
        <v>No</v>
      </c>
    </row>
    <row r="32" spans="2:17" x14ac:dyDescent="0.25">
      <c r="B32" s="427">
        <f>IF('2.Census &amp; Reference Benchmarks'!B30 = "","",'2.Census &amp; Reference Benchmarks'!B30)</f>
        <v>0</v>
      </c>
      <c r="C32" s="427">
        <f>IF('2.Census &amp; Reference Benchmarks'!C30 = "","",'2.Census &amp; Reference Benchmarks'!C30)</f>
        <v>0</v>
      </c>
      <c r="D32" s="427" t="str">
        <f>IF('2.Census &amp; Reference Benchmarks'!D30 = "","",'2.Census &amp; Reference Benchmarks'!D30)</f>
        <v/>
      </c>
      <c r="E32" s="427" t="str">
        <f>IF('2.Census &amp; Reference Benchmarks'!E30 = "","",'2.Census &amp; Reference Benchmarks'!E30)</f>
        <v/>
      </c>
      <c r="F32" s="427" t="str">
        <f>IF('2.Census &amp; Reference Benchmarks'!F30 = "","",'2.Census &amp; Reference Benchmarks'!F30)</f>
        <v/>
      </c>
      <c r="G32" s="501" t="str">
        <f>IF('2.Census &amp; Reference Benchmarks'!G30 = "","",'2.Census &amp; Reference Benchmarks'!G30)</f>
        <v/>
      </c>
      <c r="H32" s="428" t="str">
        <f>IF('2.Census &amp; Reference Benchmarks'!H30 = "","",'2.Census &amp; Reference Benchmarks'!H30)</f>
        <v/>
      </c>
      <c r="I32" s="501" t="str">
        <f>IF('2.Census &amp; Reference Benchmarks'!I30 = "","",'2.Census &amp; Reference Benchmarks'!I30)</f>
        <v/>
      </c>
      <c r="J32" s="427" t="str">
        <f>IF('2.Census &amp; Reference Benchmarks'!J30 = "","",'2.Census &amp; Reference Benchmarks'!J30)</f>
        <v/>
      </c>
      <c r="K32" s="518"/>
      <c r="L32" s="122"/>
      <c r="M32" s="116"/>
      <c r="N32" s="117"/>
      <c r="O32" s="116"/>
      <c r="P32" s="117"/>
      <c r="Q32" s="59" t="str">
        <f t="shared" si="0"/>
        <v>No</v>
      </c>
    </row>
    <row r="33" spans="2:17" x14ac:dyDescent="0.25">
      <c r="B33" s="427">
        <f>IF('2.Census &amp; Reference Benchmarks'!B31 = "","",'2.Census &amp; Reference Benchmarks'!B31)</f>
        <v>0</v>
      </c>
      <c r="C33" s="427">
        <f>IF('2.Census &amp; Reference Benchmarks'!C31 = "","",'2.Census &amp; Reference Benchmarks'!C31)</f>
        <v>0</v>
      </c>
      <c r="D33" s="427" t="str">
        <f>IF('2.Census &amp; Reference Benchmarks'!D31 = "","",'2.Census &amp; Reference Benchmarks'!D31)</f>
        <v/>
      </c>
      <c r="E33" s="427" t="str">
        <f>IF('2.Census &amp; Reference Benchmarks'!E31 = "","",'2.Census &amp; Reference Benchmarks'!E31)</f>
        <v/>
      </c>
      <c r="F33" s="427" t="str">
        <f>IF('2.Census &amp; Reference Benchmarks'!F31 = "","",'2.Census &amp; Reference Benchmarks'!F31)</f>
        <v/>
      </c>
      <c r="G33" s="501" t="str">
        <f>IF('2.Census &amp; Reference Benchmarks'!G31 = "","",'2.Census &amp; Reference Benchmarks'!G31)</f>
        <v/>
      </c>
      <c r="H33" s="428" t="str">
        <f>IF('2.Census &amp; Reference Benchmarks'!H31 = "","",'2.Census &amp; Reference Benchmarks'!H31)</f>
        <v/>
      </c>
      <c r="I33" s="501" t="str">
        <f>IF('2.Census &amp; Reference Benchmarks'!I31 = "","",'2.Census &amp; Reference Benchmarks'!I31)</f>
        <v/>
      </c>
      <c r="J33" s="427" t="str">
        <f>IF('2.Census &amp; Reference Benchmarks'!J31 = "","",'2.Census &amp; Reference Benchmarks'!J31)</f>
        <v/>
      </c>
      <c r="K33" s="518"/>
      <c r="L33" s="122"/>
      <c r="M33" s="116"/>
      <c r="N33" s="117"/>
      <c r="O33" s="116"/>
      <c r="P33" s="117"/>
      <c r="Q33" s="59" t="str">
        <f t="shared" si="0"/>
        <v>No</v>
      </c>
    </row>
    <row r="34" spans="2:17" x14ac:dyDescent="0.25">
      <c r="B34" s="427">
        <f>IF('2.Census &amp; Reference Benchmarks'!B32 = "","",'2.Census &amp; Reference Benchmarks'!B32)</f>
        <v>0</v>
      </c>
      <c r="C34" s="427">
        <f>IF('2.Census &amp; Reference Benchmarks'!C32 = "","",'2.Census &amp; Reference Benchmarks'!C32)</f>
        <v>0</v>
      </c>
      <c r="D34" s="427" t="str">
        <f>IF('2.Census &amp; Reference Benchmarks'!D32 = "","",'2.Census &amp; Reference Benchmarks'!D32)</f>
        <v/>
      </c>
      <c r="E34" s="427" t="str">
        <f>IF('2.Census &amp; Reference Benchmarks'!E32 = "","",'2.Census &amp; Reference Benchmarks'!E32)</f>
        <v/>
      </c>
      <c r="F34" s="427" t="str">
        <f>IF('2.Census &amp; Reference Benchmarks'!F32 = "","",'2.Census &amp; Reference Benchmarks'!F32)</f>
        <v/>
      </c>
      <c r="G34" s="501" t="str">
        <f>IF('2.Census &amp; Reference Benchmarks'!G32 = "","",'2.Census &amp; Reference Benchmarks'!G32)</f>
        <v/>
      </c>
      <c r="H34" s="428" t="str">
        <f>IF('2.Census &amp; Reference Benchmarks'!H32 = "","",'2.Census &amp; Reference Benchmarks'!H32)</f>
        <v/>
      </c>
      <c r="I34" s="501" t="str">
        <f>IF('2.Census &amp; Reference Benchmarks'!I32 = "","",'2.Census &amp; Reference Benchmarks'!I32)</f>
        <v/>
      </c>
      <c r="J34" s="427" t="str">
        <f>IF('2.Census &amp; Reference Benchmarks'!J32 = "","",'2.Census &amp; Reference Benchmarks'!J32)</f>
        <v/>
      </c>
      <c r="K34" s="518"/>
      <c r="L34" s="122"/>
      <c r="M34" s="116"/>
      <c r="N34" s="117"/>
      <c r="O34" s="116"/>
      <c r="P34" s="117"/>
      <c r="Q34" s="59" t="str">
        <f t="shared" si="0"/>
        <v>No</v>
      </c>
    </row>
    <row r="35" spans="2:17" x14ac:dyDescent="0.25">
      <c r="B35" s="427">
        <f>IF('2.Census &amp; Reference Benchmarks'!B33 = "","",'2.Census &amp; Reference Benchmarks'!B33)</f>
        <v>0</v>
      </c>
      <c r="C35" s="427">
        <f>IF('2.Census &amp; Reference Benchmarks'!C33 = "","",'2.Census &amp; Reference Benchmarks'!C33)</f>
        <v>0</v>
      </c>
      <c r="D35" s="427" t="str">
        <f>IF('2.Census &amp; Reference Benchmarks'!D33 = "","",'2.Census &amp; Reference Benchmarks'!D33)</f>
        <v/>
      </c>
      <c r="E35" s="427" t="str">
        <f>IF('2.Census &amp; Reference Benchmarks'!E33 = "","",'2.Census &amp; Reference Benchmarks'!E33)</f>
        <v/>
      </c>
      <c r="F35" s="427" t="str">
        <f>IF('2.Census &amp; Reference Benchmarks'!F33 = "","",'2.Census &amp; Reference Benchmarks'!F33)</f>
        <v/>
      </c>
      <c r="G35" s="501" t="str">
        <f>IF('2.Census &amp; Reference Benchmarks'!G33 = "","",'2.Census &amp; Reference Benchmarks'!G33)</f>
        <v/>
      </c>
      <c r="H35" s="428" t="str">
        <f>IF('2.Census &amp; Reference Benchmarks'!H33 = "","",'2.Census &amp; Reference Benchmarks'!H33)</f>
        <v/>
      </c>
      <c r="I35" s="501" t="str">
        <f>IF('2.Census &amp; Reference Benchmarks'!I33 = "","",'2.Census &amp; Reference Benchmarks'!I33)</f>
        <v/>
      </c>
      <c r="J35" s="427" t="str">
        <f>IF('2.Census &amp; Reference Benchmarks'!J33 = "","",'2.Census &amp; Reference Benchmarks'!J33)</f>
        <v/>
      </c>
      <c r="K35" s="518"/>
      <c r="L35" s="122"/>
      <c r="M35" s="116"/>
      <c r="N35" s="117"/>
      <c r="O35" s="116"/>
      <c r="P35" s="117"/>
      <c r="Q35" s="59" t="str">
        <f t="shared" si="0"/>
        <v>No</v>
      </c>
    </row>
    <row r="36" spans="2:17" x14ac:dyDescent="0.25">
      <c r="B36" s="427">
        <f>IF('2.Census &amp; Reference Benchmarks'!B34 = "","",'2.Census &amp; Reference Benchmarks'!B34)</f>
        <v>0</v>
      </c>
      <c r="C36" s="427">
        <f>IF('2.Census &amp; Reference Benchmarks'!C34 = "","",'2.Census &amp; Reference Benchmarks'!C34)</f>
        <v>0</v>
      </c>
      <c r="D36" s="427" t="str">
        <f>IF('2.Census &amp; Reference Benchmarks'!D34 = "","",'2.Census &amp; Reference Benchmarks'!D34)</f>
        <v/>
      </c>
      <c r="E36" s="427" t="str">
        <f>IF('2.Census &amp; Reference Benchmarks'!E34 = "","",'2.Census &amp; Reference Benchmarks'!E34)</f>
        <v/>
      </c>
      <c r="F36" s="427" t="str">
        <f>IF('2.Census &amp; Reference Benchmarks'!F34 = "","",'2.Census &amp; Reference Benchmarks'!F34)</f>
        <v/>
      </c>
      <c r="G36" s="501" t="str">
        <f>IF('2.Census &amp; Reference Benchmarks'!G34 = "","",'2.Census &amp; Reference Benchmarks'!G34)</f>
        <v/>
      </c>
      <c r="H36" s="428" t="str">
        <f>IF('2.Census &amp; Reference Benchmarks'!H34 = "","",'2.Census &amp; Reference Benchmarks'!H34)</f>
        <v/>
      </c>
      <c r="I36" s="501" t="str">
        <f>IF('2.Census &amp; Reference Benchmarks'!I34 = "","",'2.Census &amp; Reference Benchmarks'!I34)</f>
        <v/>
      </c>
      <c r="J36" s="427" t="str">
        <f>IF('2.Census &amp; Reference Benchmarks'!J34 = "","",'2.Census &amp; Reference Benchmarks'!J34)</f>
        <v/>
      </c>
      <c r="K36" s="518"/>
      <c r="L36" s="122"/>
      <c r="M36" s="116"/>
      <c r="N36" s="117"/>
      <c r="O36" s="116"/>
      <c r="P36" s="117"/>
      <c r="Q36" s="59" t="str">
        <f t="shared" si="0"/>
        <v>No</v>
      </c>
    </row>
    <row r="37" spans="2:17" x14ac:dyDescent="0.25">
      <c r="B37" s="427">
        <f>IF('2.Census &amp; Reference Benchmarks'!B35 = "","",'2.Census &amp; Reference Benchmarks'!B35)</f>
        <v>0</v>
      </c>
      <c r="C37" s="427">
        <f>IF('2.Census &amp; Reference Benchmarks'!C35 = "","",'2.Census &amp; Reference Benchmarks'!C35)</f>
        <v>0</v>
      </c>
      <c r="D37" s="427" t="str">
        <f>IF('2.Census &amp; Reference Benchmarks'!D35 = "","",'2.Census &amp; Reference Benchmarks'!D35)</f>
        <v/>
      </c>
      <c r="E37" s="427" t="str">
        <f>IF('2.Census &amp; Reference Benchmarks'!E35 = "","",'2.Census &amp; Reference Benchmarks'!E35)</f>
        <v/>
      </c>
      <c r="F37" s="427" t="str">
        <f>IF('2.Census &amp; Reference Benchmarks'!F35 = "","",'2.Census &amp; Reference Benchmarks'!F35)</f>
        <v/>
      </c>
      <c r="G37" s="501" t="str">
        <f>IF('2.Census &amp; Reference Benchmarks'!G35 = "","",'2.Census &amp; Reference Benchmarks'!G35)</f>
        <v/>
      </c>
      <c r="H37" s="428" t="str">
        <f>IF('2.Census &amp; Reference Benchmarks'!H35 = "","",'2.Census &amp; Reference Benchmarks'!H35)</f>
        <v/>
      </c>
      <c r="I37" s="501" t="str">
        <f>IF('2.Census &amp; Reference Benchmarks'!I35 = "","",'2.Census &amp; Reference Benchmarks'!I35)</f>
        <v/>
      </c>
      <c r="J37" s="427" t="str">
        <f>IF('2.Census &amp; Reference Benchmarks'!J35 = "","",'2.Census &amp; Reference Benchmarks'!J35)</f>
        <v/>
      </c>
      <c r="K37" s="518"/>
      <c r="L37" s="122"/>
      <c r="M37" s="116"/>
      <c r="N37" s="117"/>
      <c r="O37" s="116"/>
      <c r="P37" s="117"/>
      <c r="Q37" s="59" t="str">
        <f t="shared" si="0"/>
        <v>No</v>
      </c>
    </row>
    <row r="38" spans="2:17" x14ac:dyDescent="0.25">
      <c r="B38" s="427">
        <f>IF('2.Census &amp; Reference Benchmarks'!B36 = "","",'2.Census &amp; Reference Benchmarks'!B36)</f>
        <v>0</v>
      </c>
      <c r="C38" s="427">
        <f>IF('2.Census &amp; Reference Benchmarks'!C36 = "","",'2.Census &amp; Reference Benchmarks'!C36)</f>
        <v>0</v>
      </c>
      <c r="D38" s="427" t="str">
        <f>IF('2.Census &amp; Reference Benchmarks'!D36 = "","",'2.Census &amp; Reference Benchmarks'!D36)</f>
        <v/>
      </c>
      <c r="E38" s="427" t="str">
        <f>IF('2.Census &amp; Reference Benchmarks'!E36 = "","",'2.Census &amp; Reference Benchmarks'!E36)</f>
        <v/>
      </c>
      <c r="F38" s="427" t="str">
        <f>IF('2.Census &amp; Reference Benchmarks'!F36 = "","",'2.Census &amp; Reference Benchmarks'!F36)</f>
        <v/>
      </c>
      <c r="G38" s="501" t="str">
        <f>IF('2.Census &amp; Reference Benchmarks'!G36 = "","",'2.Census &amp; Reference Benchmarks'!G36)</f>
        <v/>
      </c>
      <c r="H38" s="428" t="str">
        <f>IF('2.Census &amp; Reference Benchmarks'!H36 = "","",'2.Census &amp; Reference Benchmarks'!H36)</f>
        <v/>
      </c>
      <c r="I38" s="501" t="str">
        <f>IF('2.Census &amp; Reference Benchmarks'!I36 = "","",'2.Census &amp; Reference Benchmarks'!I36)</f>
        <v/>
      </c>
      <c r="J38" s="427" t="str">
        <f>IF('2.Census &amp; Reference Benchmarks'!J36 = "","",'2.Census &amp; Reference Benchmarks'!J36)</f>
        <v/>
      </c>
      <c r="K38" s="518"/>
      <c r="L38" s="122"/>
      <c r="M38" s="116"/>
      <c r="N38" s="117"/>
      <c r="O38" s="116"/>
      <c r="P38" s="117"/>
      <c r="Q38" s="59" t="str">
        <f t="shared" si="0"/>
        <v>No</v>
      </c>
    </row>
    <row r="39" spans="2:17" x14ac:dyDescent="0.25">
      <c r="B39" s="427">
        <f>IF('2.Census &amp; Reference Benchmarks'!B37 = "","",'2.Census &amp; Reference Benchmarks'!B37)</f>
        <v>0</v>
      </c>
      <c r="C39" s="427">
        <f>IF('2.Census &amp; Reference Benchmarks'!C37 = "","",'2.Census &amp; Reference Benchmarks'!C37)</f>
        <v>0</v>
      </c>
      <c r="D39" s="427" t="str">
        <f>IF('2.Census &amp; Reference Benchmarks'!D37 = "","",'2.Census &amp; Reference Benchmarks'!D37)</f>
        <v/>
      </c>
      <c r="E39" s="427" t="str">
        <f>IF('2.Census &amp; Reference Benchmarks'!E37 = "","",'2.Census &amp; Reference Benchmarks'!E37)</f>
        <v/>
      </c>
      <c r="F39" s="427" t="str">
        <f>IF('2.Census &amp; Reference Benchmarks'!F37 = "","",'2.Census &amp; Reference Benchmarks'!F37)</f>
        <v/>
      </c>
      <c r="G39" s="501" t="str">
        <f>IF('2.Census &amp; Reference Benchmarks'!G37 = "","",'2.Census &amp; Reference Benchmarks'!G37)</f>
        <v/>
      </c>
      <c r="H39" s="428" t="str">
        <f>IF('2.Census &amp; Reference Benchmarks'!H37 = "","",'2.Census &amp; Reference Benchmarks'!H37)</f>
        <v/>
      </c>
      <c r="I39" s="501" t="str">
        <f>IF('2.Census &amp; Reference Benchmarks'!I37 = "","",'2.Census &amp; Reference Benchmarks'!I37)</f>
        <v/>
      </c>
      <c r="J39" s="427" t="str">
        <f>IF('2.Census &amp; Reference Benchmarks'!J37 = "","",'2.Census &amp; Reference Benchmarks'!J37)</f>
        <v/>
      </c>
      <c r="K39" s="518"/>
      <c r="L39" s="122"/>
      <c r="M39" s="116"/>
      <c r="N39" s="117"/>
      <c r="O39" s="116"/>
      <c r="P39" s="117"/>
      <c r="Q39" s="59" t="str">
        <f t="shared" si="0"/>
        <v>No</v>
      </c>
    </row>
    <row r="40" spans="2:17" x14ac:dyDescent="0.25">
      <c r="B40" s="427">
        <f>IF('2.Census &amp; Reference Benchmarks'!B38 = "","",'2.Census &amp; Reference Benchmarks'!B38)</f>
        <v>0</v>
      </c>
      <c r="C40" s="427">
        <f>IF('2.Census &amp; Reference Benchmarks'!C38 = "","",'2.Census &amp; Reference Benchmarks'!C38)</f>
        <v>0</v>
      </c>
      <c r="D40" s="427" t="str">
        <f>IF('2.Census &amp; Reference Benchmarks'!D38 = "","",'2.Census &amp; Reference Benchmarks'!D38)</f>
        <v/>
      </c>
      <c r="E40" s="427" t="str">
        <f>IF('2.Census &amp; Reference Benchmarks'!E38 = "","",'2.Census &amp; Reference Benchmarks'!E38)</f>
        <v/>
      </c>
      <c r="F40" s="427" t="str">
        <f>IF('2.Census &amp; Reference Benchmarks'!F38 = "","",'2.Census &amp; Reference Benchmarks'!F38)</f>
        <v/>
      </c>
      <c r="G40" s="501" t="str">
        <f>IF('2.Census &amp; Reference Benchmarks'!G38 = "","",'2.Census &amp; Reference Benchmarks'!G38)</f>
        <v/>
      </c>
      <c r="H40" s="428" t="str">
        <f>IF('2.Census &amp; Reference Benchmarks'!H38 = "","",'2.Census &amp; Reference Benchmarks'!H38)</f>
        <v/>
      </c>
      <c r="I40" s="501" t="str">
        <f>IF('2.Census &amp; Reference Benchmarks'!I38 = "","",'2.Census &amp; Reference Benchmarks'!I38)</f>
        <v/>
      </c>
      <c r="J40" s="427" t="str">
        <f>IF('2.Census &amp; Reference Benchmarks'!J38 = "","",'2.Census &amp; Reference Benchmarks'!J38)</f>
        <v/>
      </c>
      <c r="K40" s="518"/>
      <c r="L40" s="122"/>
      <c r="M40" s="116"/>
      <c r="N40" s="117"/>
      <c r="O40" s="116"/>
      <c r="P40" s="117"/>
      <c r="Q40" s="59" t="str">
        <f t="shared" si="0"/>
        <v>No</v>
      </c>
    </row>
    <row r="41" spans="2:17" x14ac:dyDescent="0.25">
      <c r="B41" s="427">
        <f>IF('2.Census &amp; Reference Benchmarks'!B39 = "","",'2.Census &amp; Reference Benchmarks'!B39)</f>
        <v>0</v>
      </c>
      <c r="C41" s="427">
        <f>IF('2.Census &amp; Reference Benchmarks'!C39 = "","",'2.Census &amp; Reference Benchmarks'!C39)</f>
        <v>0</v>
      </c>
      <c r="D41" s="427" t="str">
        <f>IF('2.Census &amp; Reference Benchmarks'!D39 = "","",'2.Census &amp; Reference Benchmarks'!D39)</f>
        <v/>
      </c>
      <c r="E41" s="427" t="str">
        <f>IF('2.Census &amp; Reference Benchmarks'!E39 = "","",'2.Census &amp; Reference Benchmarks'!E39)</f>
        <v/>
      </c>
      <c r="F41" s="427" t="str">
        <f>IF('2.Census &amp; Reference Benchmarks'!F39 = "","",'2.Census &amp; Reference Benchmarks'!F39)</f>
        <v/>
      </c>
      <c r="G41" s="501" t="str">
        <f>IF('2.Census &amp; Reference Benchmarks'!G39 = "","",'2.Census &amp; Reference Benchmarks'!G39)</f>
        <v/>
      </c>
      <c r="H41" s="428" t="str">
        <f>IF('2.Census &amp; Reference Benchmarks'!H39 = "","",'2.Census &amp; Reference Benchmarks'!H39)</f>
        <v/>
      </c>
      <c r="I41" s="501" t="str">
        <f>IF('2.Census &amp; Reference Benchmarks'!I39 = "","",'2.Census &amp; Reference Benchmarks'!I39)</f>
        <v/>
      </c>
      <c r="J41" s="427" t="str">
        <f>IF('2.Census &amp; Reference Benchmarks'!J39 = "","",'2.Census &amp; Reference Benchmarks'!J39)</f>
        <v/>
      </c>
      <c r="K41" s="518"/>
      <c r="L41" s="122"/>
      <c r="M41" s="116"/>
      <c r="N41" s="117"/>
      <c r="O41" s="116"/>
      <c r="P41" s="117"/>
      <c r="Q41" s="59" t="str">
        <f t="shared" si="0"/>
        <v>No</v>
      </c>
    </row>
    <row r="42" spans="2:17" x14ac:dyDescent="0.25">
      <c r="B42" s="427">
        <f>IF('2.Census &amp; Reference Benchmarks'!B40 = "","",'2.Census &amp; Reference Benchmarks'!B40)</f>
        <v>0</v>
      </c>
      <c r="C42" s="427">
        <f>IF('2.Census &amp; Reference Benchmarks'!C40 = "","",'2.Census &amp; Reference Benchmarks'!C40)</f>
        <v>0</v>
      </c>
      <c r="D42" s="427" t="str">
        <f>IF('2.Census &amp; Reference Benchmarks'!D40 = "","",'2.Census &amp; Reference Benchmarks'!D40)</f>
        <v/>
      </c>
      <c r="E42" s="427" t="str">
        <f>IF('2.Census &amp; Reference Benchmarks'!E40 = "","",'2.Census &amp; Reference Benchmarks'!E40)</f>
        <v/>
      </c>
      <c r="F42" s="427" t="str">
        <f>IF('2.Census &amp; Reference Benchmarks'!F40 = "","",'2.Census &amp; Reference Benchmarks'!F40)</f>
        <v/>
      </c>
      <c r="G42" s="501" t="str">
        <f>IF('2.Census &amp; Reference Benchmarks'!G40 = "","",'2.Census &amp; Reference Benchmarks'!G40)</f>
        <v/>
      </c>
      <c r="H42" s="428" t="str">
        <f>IF('2.Census &amp; Reference Benchmarks'!H40 = "","",'2.Census &amp; Reference Benchmarks'!H40)</f>
        <v/>
      </c>
      <c r="I42" s="501" t="str">
        <f>IF('2.Census &amp; Reference Benchmarks'!I40 = "","",'2.Census &amp; Reference Benchmarks'!I40)</f>
        <v/>
      </c>
      <c r="J42" s="427" t="str">
        <f>IF('2.Census &amp; Reference Benchmarks'!J40 = "","",'2.Census &amp; Reference Benchmarks'!J40)</f>
        <v/>
      </c>
      <c r="K42" s="518"/>
      <c r="L42" s="122"/>
      <c r="M42" s="116"/>
      <c r="N42" s="117"/>
      <c r="O42" s="116"/>
      <c r="P42" s="117"/>
      <c r="Q42" s="59" t="str">
        <f t="shared" si="0"/>
        <v>No</v>
      </c>
    </row>
    <row r="43" spans="2:17" x14ac:dyDescent="0.25">
      <c r="B43" s="427">
        <f>IF('2.Census &amp; Reference Benchmarks'!B41 = "","",'2.Census &amp; Reference Benchmarks'!B41)</f>
        <v>0</v>
      </c>
      <c r="C43" s="427">
        <f>IF('2.Census &amp; Reference Benchmarks'!C41 = "","",'2.Census &amp; Reference Benchmarks'!C41)</f>
        <v>0</v>
      </c>
      <c r="D43" s="427" t="str">
        <f>IF('2.Census &amp; Reference Benchmarks'!D41 = "","",'2.Census &amp; Reference Benchmarks'!D41)</f>
        <v/>
      </c>
      <c r="E43" s="427" t="str">
        <f>IF('2.Census &amp; Reference Benchmarks'!E41 = "","",'2.Census &amp; Reference Benchmarks'!E41)</f>
        <v/>
      </c>
      <c r="F43" s="427" t="str">
        <f>IF('2.Census &amp; Reference Benchmarks'!F41 = "","",'2.Census &amp; Reference Benchmarks'!F41)</f>
        <v/>
      </c>
      <c r="G43" s="501" t="str">
        <f>IF('2.Census &amp; Reference Benchmarks'!G41 = "","",'2.Census &amp; Reference Benchmarks'!G41)</f>
        <v/>
      </c>
      <c r="H43" s="428" t="str">
        <f>IF('2.Census &amp; Reference Benchmarks'!H41 = "","",'2.Census &amp; Reference Benchmarks'!H41)</f>
        <v/>
      </c>
      <c r="I43" s="501" t="str">
        <f>IF('2.Census &amp; Reference Benchmarks'!I41 = "","",'2.Census &amp; Reference Benchmarks'!I41)</f>
        <v/>
      </c>
      <c r="J43" s="427" t="str">
        <f>IF('2.Census &amp; Reference Benchmarks'!J41 = "","",'2.Census &amp; Reference Benchmarks'!J41)</f>
        <v/>
      </c>
      <c r="K43" s="518"/>
      <c r="L43" s="122"/>
      <c r="M43" s="116"/>
      <c r="N43" s="117"/>
      <c r="O43" s="116"/>
      <c r="P43" s="117"/>
      <c r="Q43" s="59" t="str">
        <f t="shared" si="0"/>
        <v>No</v>
      </c>
    </row>
    <row r="44" spans="2:17" x14ac:dyDescent="0.25">
      <c r="B44" s="427">
        <f>IF('2.Census &amp; Reference Benchmarks'!B42 = "","",'2.Census &amp; Reference Benchmarks'!B42)</f>
        <v>0</v>
      </c>
      <c r="C44" s="427">
        <f>IF('2.Census &amp; Reference Benchmarks'!C42 = "","",'2.Census &amp; Reference Benchmarks'!C42)</f>
        <v>0</v>
      </c>
      <c r="D44" s="427" t="str">
        <f>IF('2.Census &amp; Reference Benchmarks'!D42 = "","",'2.Census &amp; Reference Benchmarks'!D42)</f>
        <v/>
      </c>
      <c r="E44" s="427" t="str">
        <f>IF('2.Census &amp; Reference Benchmarks'!E42 = "","",'2.Census &amp; Reference Benchmarks'!E42)</f>
        <v/>
      </c>
      <c r="F44" s="427" t="str">
        <f>IF('2.Census &amp; Reference Benchmarks'!F42 = "","",'2.Census &amp; Reference Benchmarks'!F42)</f>
        <v/>
      </c>
      <c r="G44" s="501" t="str">
        <f>IF('2.Census &amp; Reference Benchmarks'!G42 = "","",'2.Census &amp; Reference Benchmarks'!G42)</f>
        <v/>
      </c>
      <c r="H44" s="428" t="str">
        <f>IF('2.Census &amp; Reference Benchmarks'!H42 = "","",'2.Census &amp; Reference Benchmarks'!H42)</f>
        <v/>
      </c>
      <c r="I44" s="501" t="str">
        <f>IF('2.Census &amp; Reference Benchmarks'!I42 = "","",'2.Census &amp; Reference Benchmarks'!I42)</f>
        <v/>
      </c>
      <c r="J44" s="427" t="str">
        <f>IF('2.Census &amp; Reference Benchmarks'!J42 = "","",'2.Census &amp; Reference Benchmarks'!J42)</f>
        <v/>
      </c>
      <c r="K44" s="518"/>
      <c r="L44" s="122"/>
      <c r="M44" s="116"/>
      <c r="N44" s="117"/>
      <c r="O44" s="116"/>
      <c r="P44" s="117"/>
      <c r="Q44" s="59" t="str">
        <f t="shared" si="0"/>
        <v>No</v>
      </c>
    </row>
    <row r="45" spans="2:17" x14ac:dyDescent="0.25">
      <c r="B45" s="427">
        <f>IF('2.Census &amp; Reference Benchmarks'!B43 = "","",'2.Census &amp; Reference Benchmarks'!B43)</f>
        <v>0</v>
      </c>
      <c r="C45" s="427">
        <f>IF('2.Census &amp; Reference Benchmarks'!C43 = "","",'2.Census &amp; Reference Benchmarks'!C43)</f>
        <v>0</v>
      </c>
      <c r="D45" s="427" t="str">
        <f>IF('2.Census &amp; Reference Benchmarks'!D43 = "","",'2.Census &amp; Reference Benchmarks'!D43)</f>
        <v/>
      </c>
      <c r="E45" s="427" t="str">
        <f>IF('2.Census &amp; Reference Benchmarks'!E43 = "","",'2.Census &amp; Reference Benchmarks'!E43)</f>
        <v/>
      </c>
      <c r="F45" s="427" t="str">
        <f>IF('2.Census &amp; Reference Benchmarks'!F43 = "","",'2.Census &amp; Reference Benchmarks'!F43)</f>
        <v/>
      </c>
      <c r="G45" s="501" t="str">
        <f>IF('2.Census &amp; Reference Benchmarks'!G43 = "","",'2.Census &amp; Reference Benchmarks'!G43)</f>
        <v/>
      </c>
      <c r="H45" s="428" t="str">
        <f>IF('2.Census &amp; Reference Benchmarks'!H43 = "","",'2.Census &amp; Reference Benchmarks'!H43)</f>
        <v/>
      </c>
      <c r="I45" s="501" t="str">
        <f>IF('2.Census &amp; Reference Benchmarks'!I43 = "","",'2.Census &amp; Reference Benchmarks'!I43)</f>
        <v/>
      </c>
      <c r="J45" s="427" t="str">
        <f>IF('2.Census &amp; Reference Benchmarks'!J43 = "","",'2.Census &amp; Reference Benchmarks'!J43)</f>
        <v/>
      </c>
      <c r="K45" s="518"/>
      <c r="L45" s="122"/>
      <c r="M45" s="116"/>
      <c r="N45" s="117"/>
      <c r="O45" s="116"/>
      <c r="P45" s="117"/>
      <c r="Q45" s="59" t="str">
        <f t="shared" si="0"/>
        <v>No</v>
      </c>
    </row>
    <row r="46" spans="2:17" x14ac:dyDescent="0.25">
      <c r="B46" s="427">
        <f>IF('2.Census &amp; Reference Benchmarks'!B44 = "","",'2.Census &amp; Reference Benchmarks'!B44)</f>
        <v>0</v>
      </c>
      <c r="C46" s="427">
        <f>IF('2.Census &amp; Reference Benchmarks'!C44 = "","",'2.Census &amp; Reference Benchmarks'!C44)</f>
        <v>0</v>
      </c>
      <c r="D46" s="427" t="str">
        <f>IF('2.Census &amp; Reference Benchmarks'!D44 = "","",'2.Census &amp; Reference Benchmarks'!D44)</f>
        <v/>
      </c>
      <c r="E46" s="427" t="str">
        <f>IF('2.Census &amp; Reference Benchmarks'!E44 = "","",'2.Census &amp; Reference Benchmarks'!E44)</f>
        <v/>
      </c>
      <c r="F46" s="427" t="str">
        <f>IF('2.Census &amp; Reference Benchmarks'!F44 = "","",'2.Census &amp; Reference Benchmarks'!F44)</f>
        <v/>
      </c>
      <c r="G46" s="501" t="str">
        <f>IF('2.Census &amp; Reference Benchmarks'!G44 = "","",'2.Census &amp; Reference Benchmarks'!G44)</f>
        <v/>
      </c>
      <c r="H46" s="428" t="str">
        <f>IF('2.Census &amp; Reference Benchmarks'!H44 = "","",'2.Census &amp; Reference Benchmarks'!H44)</f>
        <v/>
      </c>
      <c r="I46" s="501" t="str">
        <f>IF('2.Census &amp; Reference Benchmarks'!I44 = "","",'2.Census &amp; Reference Benchmarks'!I44)</f>
        <v/>
      </c>
      <c r="J46" s="427" t="str">
        <f>IF('2.Census &amp; Reference Benchmarks'!J44 = "","",'2.Census &amp; Reference Benchmarks'!J44)</f>
        <v/>
      </c>
      <c r="K46" s="518"/>
      <c r="L46" s="122"/>
      <c r="M46" s="116"/>
      <c r="N46" s="117"/>
      <c r="O46" s="116"/>
      <c r="P46" s="117"/>
      <c r="Q46" s="59" t="str">
        <f t="shared" si="0"/>
        <v>No</v>
      </c>
    </row>
    <row r="47" spans="2:17" x14ac:dyDescent="0.25">
      <c r="B47" s="427">
        <f>IF('2.Census &amp; Reference Benchmarks'!B45 = "","",'2.Census &amp; Reference Benchmarks'!B45)</f>
        <v>0</v>
      </c>
      <c r="C47" s="427">
        <f>IF('2.Census &amp; Reference Benchmarks'!C45 = "","",'2.Census &amp; Reference Benchmarks'!C45)</f>
        <v>0</v>
      </c>
      <c r="D47" s="427" t="str">
        <f>IF('2.Census &amp; Reference Benchmarks'!D45 = "","",'2.Census &amp; Reference Benchmarks'!D45)</f>
        <v/>
      </c>
      <c r="E47" s="427" t="str">
        <f>IF('2.Census &amp; Reference Benchmarks'!E45 = "","",'2.Census &amp; Reference Benchmarks'!E45)</f>
        <v/>
      </c>
      <c r="F47" s="427" t="str">
        <f>IF('2.Census &amp; Reference Benchmarks'!F45 = "","",'2.Census &amp; Reference Benchmarks'!F45)</f>
        <v/>
      </c>
      <c r="G47" s="501" t="str">
        <f>IF('2.Census &amp; Reference Benchmarks'!G45 = "","",'2.Census &amp; Reference Benchmarks'!G45)</f>
        <v/>
      </c>
      <c r="H47" s="428" t="str">
        <f>IF('2.Census &amp; Reference Benchmarks'!H45 = "","",'2.Census &amp; Reference Benchmarks'!H45)</f>
        <v/>
      </c>
      <c r="I47" s="501" t="str">
        <f>IF('2.Census &amp; Reference Benchmarks'!I45 = "","",'2.Census &amp; Reference Benchmarks'!I45)</f>
        <v/>
      </c>
      <c r="J47" s="427" t="str">
        <f>IF('2.Census &amp; Reference Benchmarks'!J45 = "","",'2.Census &amp; Reference Benchmarks'!J45)</f>
        <v/>
      </c>
      <c r="K47" s="518"/>
      <c r="L47" s="122"/>
      <c r="M47" s="116"/>
      <c r="N47" s="117"/>
      <c r="O47" s="116"/>
      <c r="P47" s="117"/>
      <c r="Q47" s="59" t="str">
        <f t="shared" si="0"/>
        <v>No</v>
      </c>
    </row>
    <row r="48" spans="2:17" x14ac:dyDescent="0.25">
      <c r="B48" s="427">
        <f>IF('2.Census &amp; Reference Benchmarks'!B46 = "","",'2.Census &amp; Reference Benchmarks'!B46)</f>
        <v>0</v>
      </c>
      <c r="C48" s="427">
        <f>IF('2.Census &amp; Reference Benchmarks'!C46 = "","",'2.Census &amp; Reference Benchmarks'!C46)</f>
        <v>0</v>
      </c>
      <c r="D48" s="427" t="str">
        <f>IF('2.Census &amp; Reference Benchmarks'!D46 = "","",'2.Census &amp; Reference Benchmarks'!D46)</f>
        <v/>
      </c>
      <c r="E48" s="427" t="str">
        <f>IF('2.Census &amp; Reference Benchmarks'!E46 = "","",'2.Census &amp; Reference Benchmarks'!E46)</f>
        <v/>
      </c>
      <c r="F48" s="427" t="str">
        <f>IF('2.Census &amp; Reference Benchmarks'!F46 = "","",'2.Census &amp; Reference Benchmarks'!F46)</f>
        <v/>
      </c>
      <c r="G48" s="501" t="str">
        <f>IF('2.Census &amp; Reference Benchmarks'!G46 = "","",'2.Census &amp; Reference Benchmarks'!G46)</f>
        <v/>
      </c>
      <c r="H48" s="428" t="str">
        <f>IF('2.Census &amp; Reference Benchmarks'!H46 = "","",'2.Census &amp; Reference Benchmarks'!H46)</f>
        <v/>
      </c>
      <c r="I48" s="501" t="str">
        <f>IF('2.Census &amp; Reference Benchmarks'!I46 = "","",'2.Census &amp; Reference Benchmarks'!I46)</f>
        <v/>
      </c>
      <c r="J48" s="427" t="str">
        <f>IF('2.Census &amp; Reference Benchmarks'!J46 = "","",'2.Census &amp; Reference Benchmarks'!J46)</f>
        <v/>
      </c>
      <c r="K48" s="518"/>
      <c r="L48" s="122"/>
      <c r="M48" s="116"/>
      <c r="N48" s="117"/>
      <c r="O48" s="116"/>
      <c r="P48" s="117"/>
      <c r="Q48" s="59" t="str">
        <f t="shared" si="0"/>
        <v>No</v>
      </c>
    </row>
    <row r="49" spans="2:17" x14ac:dyDescent="0.25">
      <c r="B49" s="427">
        <f>IF('2.Census &amp; Reference Benchmarks'!B47 = "","",'2.Census &amp; Reference Benchmarks'!B47)</f>
        <v>0</v>
      </c>
      <c r="C49" s="427">
        <f>IF('2.Census &amp; Reference Benchmarks'!C47 = "","",'2.Census &amp; Reference Benchmarks'!C47)</f>
        <v>0</v>
      </c>
      <c r="D49" s="427" t="str">
        <f>IF('2.Census &amp; Reference Benchmarks'!D47 = "","",'2.Census &amp; Reference Benchmarks'!D47)</f>
        <v/>
      </c>
      <c r="E49" s="427" t="str">
        <f>IF('2.Census &amp; Reference Benchmarks'!E47 = "","",'2.Census &amp; Reference Benchmarks'!E47)</f>
        <v/>
      </c>
      <c r="F49" s="427" t="str">
        <f>IF('2.Census &amp; Reference Benchmarks'!F47 = "","",'2.Census &amp; Reference Benchmarks'!F47)</f>
        <v/>
      </c>
      <c r="G49" s="501" t="str">
        <f>IF('2.Census &amp; Reference Benchmarks'!G47 = "","",'2.Census &amp; Reference Benchmarks'!G47)</f>
        <v/>
      </c>
      <c r="H49" s="428" t="str">
        <f>IF('2.Census &amp; Reference Benchmarks'!H47 = "","",'2.Census &amp; Reference Benchmarks'!H47)</f>
        <v/>
      </c>
      <c r="I49" s="501" t="str">
        <f>IF('2.Census &amp; Reference Benchmarks'!I47 = "","",'2.Census &amp; Reference Benchmarks'!I47)</f>
        <v/>
      </c>
      <c r="J49" s="427" t="str">
        <f>IF('2.Census &amp; Reference Benchmarks'!J47 = "","",'2.Census &amp; Reference Benchmarks'!J47)</f>
        <v/>
      </c>
      <c r="K49" s="518"/>
      <c r="L49" s="122"/>
      <c r="M49" s="116"/>
      <c r="N49" s="117"/>
      <c r="O49" s="116"/>
      <c r="P49" s="117"/>
      <c r="Q49" s="59" t="str">
        <f t="shared" si="0"/>
        <v>No</v>
      </c>
    </row>
    <row r="50" spans="2:17" x14ac:dyDescent="0.25">
      <c r="B50" s="427">
        <f>IF('2.Census &amp; Reference Benchmarks'!B48 = "","",'2.Census &amp; Reference Benchmarks'!B48)</f>
        <v>0</v>
      </c>
      <c r="C50" s="427">
        <f>IF('2.Census &amp; Reference Benchmarks'!C48 = "","",'2.Census &amp; Reference Benchmarks'!C48)</f>
        <v>0</v>
      </c>
      <c r="D50" s="427" t="str">
        <f>IF('2.Census &amp; Reference Benchmarks'!D48 = "","",'2.Census &amp; Reference Benchmarks'!D48)</f>
        <v/>
      </c>
      <c r="E50" s="427" t="str">
        <f>IF('2.Census &amp; Reference Benchmarks'!E48 = "","",'2.Census &amp; Reference Benchmarks'!E48)</f>
        <v/>
      </c>
      <c r="F50" s="427" t="str">
        <f>IF('2.Census &amp; Reference Benchmarks'!F48 = "","",'2.Census &amp; Reference Benchmarks'!F48)</f>
        <v/>
      </c>
      <c r="G50" s="501" t="str">
        <f>IF('2.Census &amp; Reference Benchmarks'!G48 = "","",'2.Census &amp; Reference Benchmarks'!G48)</f>
        <v/>
      </c>
      <c r="H50" s="428" t="str">
        <f>IF('2.Census &amp; Reference Benchmarks'!H48 = "","",'2.Census &amp; Reference Benchmarks'!H48)</f>
        <v/>
      </c>
      <c r="I50" s="501" t="str">
        <f>IF('2.Census &amp; Reference Benchmarks'!I48 = "","",'2.Census &amp; Reference Benchmarks'!I48)</f>
        <v/>
      </c>
      <c r="J50" s="427" t="str">
        <f>IF('2.Census &amp; Reference Benchmarks'!J48 = "","",'2.Census &amp; Reference Benchmarks'!J48)</f>
        <v/>
      </c>
      <c r="K50" s="518"/>
      <c r="L50" s="122"/>
      <c r="M50" s="116"/>
      <c r="N50" s="117"/>
      <c r="O50" s="116"/>
      <c r="P50" s="117"/>
      <c r="Q50" s="59" t="str">
        <f t="shared" si="0"/>
        <v>No</v>
      </c>
    </row>
    <row r="51" spans="2:17" x14ac:dyDescent="0.25">
      <c r="B51" s="427">
        <f>IF('2.Census &amp; Reference Benchmarks'!B49 = "","",'2.Census &amp; Reference Benchmarks'!B49)</f>
        <v>0</v>
      </c>
      <c r="C51" s="427">
        <f>IF('2.Census &amp; Reference Benchmarks'!C49 = "","",'2.Census &amp; Reference Benchmarks'!C49)</f>
        <v>0</v>
      </c>
      <c r="D51" s="427" t="str">
        <f>IF('2.Census &amp; Reference Benchmarks'!D49 = "","",'2.Census &amp; Reference Benchmarks'!D49)</f>
        <v/>
      </c>
      <c r="E51" s="427" t="str">
        <f>IF('2.Census &amp; Reference Benchmarks'!E49 = "","",'2.Census &amp; Reference Benchmarks'!E49)</f>
        <v/>
      </c>
      <c r="F51" s="427" t="str">
        <f>IF('2.Census &amp; Reference Benchmarks'!F49 = "","",'2.Census &amp; Reference Benchmarks'!F49)</f>
        <v/>
      </c>
      <c r="G51" s="501" t="str">
        <f>IF('2.Census &amp; Reference Benchmarks'!G49 = "","",'2.Census &amp; Reference Benchmarks'!G49)</f>
        <v/>
      </c>
      <c r="H51" s="428" t="str">
        <f>IF('2.Census &amp; Reference Benchmarks'!H49 = "","",'2.Census &amp; Reference Benchmarks'!H49)</f>
        <v/>
      </c>
      <c r="I51" s="501" t="str">
        <f>IF('2.Census &amp; Reference Benchmarks'!I49 = "","",'2.Census &amp; Reference Benchmarks'!I49)</f>
        <v/>
      </c>
      <c r="J51" s="427" t="str">
        <f>IF('2.Census &amp; Reference Benchmarks'!J49 = "","",'2.Census &amp; Reference Benchmarks'!J49)</f>
        <v/>
      </c>
      <c r="K51" s="518"/>
      <c r="L51" s="122"/>
      <c r="M51" s="116"/>
      <c r="N51" s="117"/>
      <c r="O51" s="116"/>
      <c r="P51" s="117"/>
      <c r="Q51" s="59" t="str">
        <f t="shared" si="0"/>
        <v>No</v>
      </c>
    </row>
    <row r="52" spans="2:17" x14ac:dyDescent="0.25">
      <c r="B52" s="427">
        <f>IF('2.Census &amp; Reference Benchmarks'!B50 = "","",'2.Census &amp; Reference Benchmarks'!B50)</f>
        <v>0</v>
      </c>
      <c r="C52" s="427">
        <f>IF('2.Census &amp; Reference Benchmarks'!C50 = "","",'2.Census &amp; Reference Benchmarks'!C50)</f>
        <v>0</v>
      </c>
      <c r="D52" s="427" t="str">
        <f>IF('2.Census &amp; Reference Benchmarks'!D50 = "","",'2.Census &amp; Reference Benchmarks'!D50)</f>
        <v/>
      </c>
      <c r="E52" s="427" t="str">
        <f>IF('2.Census &amp; Reference Benchmarks'!E50 = "","",'2.Census &amp; Reference Benchmarks'!E50)</f>
        <v/>
      </c>
      <c r="F52" s="427" t="str">
        <f>IF('2.Census &amp; Reference Benchmarks'!F50 = "","",'2.Census &amp; Reference Benchmarks'!F50)</f>
        <v/>
      </c>
      <c r="G52" s="501" t="str">
        <f>IF('2.Census &amp; Reference Benchmarks'!G50 = "","",'2.Census &amp; Reference Benchmarks'!G50)</f>
        <v/>
      </c>
      <c r="H52" s="428" t="str">
        <f>IF('2.Census &amp; Reference Benchmarks'!H50 = "","",'2.Census &amp; Reference Benchmarks'!H50)</f>
        <v/>
      </c>
      <c r="I52" s="501" t="str">
        <f>IF('2.Census &amp; Reference Benchmarks'!I50 = "","",'2.Census &amp; Reference Benchmarks'!I50)</f>
        <v/>
      </c>
      <c r="J52" s="427" t="str">
        <f>IF('2.Census &amp; Reference Benchmarks'!J50 = "","",'2.Census &amp; Reference Benchmarks'!J50)</f>
        <v/>
      </c>
      <c r="K52" s="518"/>
      <c r="L52" s="122"/>
      <c r="M52" s="116"/>
      <c r="N52" s="117"/>
      <c r="O52" s="116"/>
      <c r="P52" s="117"/>
      <c r="Q52" s="59" t="str">
        <f t="shared" si="0"/>
        <v>No</v>
      </c>
    </row>
    <row r="53" spans="2:17" x14ac:dyDescent="0.25">
      <c r="B53" s="427">
        <f>IF('2.Census &amp; Reference Benchmarks'!B51 = "","",'2.Census &amp; Reference Benchmarks'!B51)</f>
        <v>0</v>
      </c>
      <c r="C53" s="427">
        <f>IF('2.Census &amp; Reference Benchmarks'!C51 = "","",'2.Census &amp; Reference Benchmarks'!C51)</f>
        <v>0</v>
      </c>
      <c r="D53" s="427" t="str">
        <f>IF('2.Census &amp; Reference Benchmarks'!D51 = "","",'2.Census &amp; Reference Benchmarks'!D51)</f>
        <v/>
      </c>
      <c r="E53" s="427" t="str">
        <f>IF('2.Census &amp; Reference Benchmarks'!E51 = "","",'2.Census &amp; Reference Benchmarks'!E51)</f>
        <v/>
      </c>
      <c r="F53" s="427" t="str">
        <f>IF('2.Census &amp; Reference Benchmarks'!F51 = "","",'2.Census &amp; Reference Benchmarks'!F51)</f>
        <v/>
      </c>
      <c r="G53" s="501" t="str">
        <f>IF('2.Census &amp; Reference Benchmarks'!G51 = "","",'2.Census &amp; Reference Benchmarks'!G51)</f>
        <v/>
      </c>
      <c r="H53" s="428" t="str">
        <f>IF('2.Census &amp; Reference Benchmarks'!H51 = "","",'2.Census &amp; Reference Benchmarks'!H51)</f>
        <v/>
      </c>
      <c r="I53" s="501" t="str">
        <f>IF('2.Census &amp; Reference Benchmarks'!I51 = "","",'2.Census &amp; Reference Benchmarks'!I51)</f>
        <v/>
      </c>
      <c r="J53" s="427" t="str">
        <f>IF('2.Census &amp; Reference Benchmarks'!J51 = "","",'2.Census &amp; Reference Benchmarks'!J51)</f>
        <v/>
      </c>
      <c r="K53" s="518"/>
      <c r="L53" s="122"/>
      <c r="M53" s="116"/>
      <c r="N53" s="117"/>
      <c r="O53" s="116"/>
      <c r="P53" s="117"/>
      <c r="Q53" s="59" t="str">
        <f t="shared" si="0"/>
        <v>No</v>
      </c>
    </row>
    <row r="54" spans="2:17" x14ac:dyDescent="0.25">
      <c r="B54" s="427">
        <f>IF('2.Census &amp; Reference Benchmarks'!B52 = "","",'2.Census &amp; Reference Benchmarks'!B52)</f>
        <v>0</v>
      </c>
      <c r="C54" s="427">
        <f>IF('2.Census &amp; Reference Benchmarks'!C52 = "","",'2.Census &amp; Reference Benchmarks'!C52)</f>
        <v>0</v>
      </c>
      <c r="D54" s="427" t="str">
        <f>IF('2.Census &amp; Reference Benchmarks'!D52 = "","",'2.Census &amp; Reference Benchmarks'!D52)</f>
        <v/>
      </c>
      <c r="E54" s="427" t="str">
        <f>IF('2.Census &amp; Reference Benchmarks'!E52 = "","",'2.Census &amp; Reference Benchmarks'!E52)</f>
        <v/>
      </c>
      <c r="F54" s="427" t="str">
        <f>IF('2.Census &amp; Reference Benchmarks'!F52 = "","",'2.Census &amp; Reference Benchmarks'!F52)</f>
        <v/>
      </c>
      <c r="G54" s="501" t="str">
        <f>IF('2.Census &amp; Reference Benchmarks'!G52 = "","",'2.Census &amp; Reference Benchmarks'!G52)</f>
        <v/>
      </c>
      <c r="H54" s="428" t="str">
        <f>IF('2.Census &amp; Reference Benchmarks'!H52 = "","",'2.Census &amp; Reference Benchmarks'!H52)</f>
        <v/>
      </c>
      <c r="I54" s="501" t="str">
        <f>IF('2.Census &amp; Reference Benchmarks'!I52 = "","",'2.Census &amp; Reference Benchmarks'!I52)</f>
        <v/>
      </c>
      <c r="J54" s="427" t="str">
        <f>IF('2.Census &amp; Reference Benchmarks'!J52 = "","",'2.Census &amp; Reference Benchmarks'!J52)</f>
        <v/>
      </c>
      <c r="K54" s="518"/>
      <c r="L54" s="122"/>
      <c r="M54" s="116"/>
      <c r="N54" s="117"/>
      <c r="O54" s="116"/>
      <c r="P54" s="117"/>
      <c r="Q54" s="59" t="str">
        <f t="shared" si="0"/>
        <v>No</v>
      </c>
    </row>
    <row r="55" spans="2:17" x14ac:dyDescent="0.25">
      <c r="B55" s="427">
        <f>IF('2.Census &amp; Reference Benchmarks'!B53 = "","",'2.Census &amp; Reference Benchmarks'!B53)</f>
        <v>0</v>
      </c>
      <c r="C55" s="427">
        <f>IF('2.Census &amp; Reference Benchmarks'!C53 = "","",'2.Census &amp; Reference Benchmarks'!C53)</f>
        <v>0</v>
      </c>
      <c r="D55" s="427" t="str">
        <f>IF('2.Census &amp; Reference Benchmarks'!D53 = "","",'2.Census &amp; Reference Benchmarks'!D53)</f>
        <v/>
      </c>
      <c r="E55" s="427" t="str">
        <f>IF('2.Census &amp; Reference Benchmarks'!E53 = "","",'2.Census &amp; Reference Benchmarks'!E53)</f>
        <v/>
      </c>
      <c r="F55" s="427" t="str">
        <f>IF('2.Census &amp; Reference Benchmarks'!F53 = "","",'2.Census &amp; Reference Benchmarks'!F53)</f>
        <v/>
      </c>
      <c r="G55" s="501" t="str">
        <f>IF('2.Census &amp; Reference Benchmarks'!G53 = "","",'2.Census &amp; Reference Benchmarks'!G53)</f>
        <v/>
      </c>
      <c r="H55" s="428" t="str">
        <f>IF('2.Census &amp; Reference Benchmarks'!H53 = "","",'2.Census &amp; Reference Benchmarks'!H53)</f>
        <v/>
      </c>
      <c r="I55" s="501" t="str">
        <f>IF('2.Census &amp; Reference Benchmarks'!I53 = "","",'2.Census &amp; Reference Benchmarks'!I53)</f>
        <v/>
      </c>
      <c r="J55" s="427" t="str">
        <f>IF('2.Census &amp; Reference Benchmarks'!J53 = "","",'2.Census &amp; Reference Benchmarks'!J53)</f>
        <v/>
      </c>
      <c r="K55" s="518"/>
      <c r="L55" s="122"/>
      <c r="M55" s="116"/>
      <c r="N55" s="117"/>
      <c r="O55" s="116"/>
      <c r="P55" s="117"/>
      <c r="Q55" s="59" t="str">
        <f t="shared" si="0"/>
        <v>No</v>
      </c>
    </row>
    <row r="56" spans="2:17" x14ac:dyDescent="0.25">
      <c r="B56" s="427">
        <f>IF('2.Census &amp; Reference Benchmarks'!B54 = "","",'2.Census &amp; Reference Benchmarks'!B54)</f>
        <v>0</v>
      </c>
      <c r="C56" s="427">
        <f>IF('2.Census &amp; Reference Benchmarks'!C54 = "","",'2.Census &amp; Reference Benchmarks'!C54)</f>
        <v>0</v>
      </c>
      <c r="D56" s="427" t="str">
        <f>IF('2.Census &amp; Reference Benchmarks'!D54 = "","",'2.Census &amp; Reference Benchmarks'!D54)</f>
        <v/>
      </c>
      <c r="E56" s="427" t="str">
        <f>IF('2.Census &amp; Reference Benchmarks'!E54 = "","",'2.Census &amp; Reference Benchmarks'!E54)</f>
        <v/>
      </c>
      <c r="F56" s="427" t="str">
        <f>IF('2.Census &amp; Reference Benchmarks'!F54 = "","",'2.Census &amp; Reference Benchmarks'!F54)</f>
        <v/>
      </c>
      <c r="G56" s="501" t="str">
        <f>IF('2.Census &amp; Reference Benchmarks'!G54 = "","",'2.Census &amp; Reference Benchmarks'!G54)</f>
        <v/>
      </c>
      <c r="H56" s="428" t="str">
        <f>IF('2.Census &amp; Reference Benchmarks'!H54 = "","",'2.Census &amp; Reference Benchmarks'!H54)</f>
        <v/>
      </c>
      <c r="I56" s="501" t="str">
        <f>IF('2.Census &amp; Reference Benchmarks'!I54 = "","",'2.Census &amp; Reference Benchmarks'!I54)</f>
        <v/>
      </c>
      <c r="J56" s="427" t="str">
        <f>IF('2.Census &amp; Reference Benchmarks'!J54 = "","",'2.Census &amp; Reference Benchmarks'!J54)</f>
        <v/>
      </c>
      <c r="K56" s="518"/>
      <c r="L56" s="122"/>
      <c r="M56" s="116"/>
      <c r="N56" s="117"/>
      <c r="O56" s="116"/>
      <c r="P56" s="117"/>
      <c r="Q56" s="59" t="str">
        <f t="shared" si="0"/>
        <v>No</v>
      </c>
    </row>
    <row r="57" spans="2:17" x14ac:dyDescent="0.25">
      <c r="B57" s="427">
        <f>IF('2.Census &amp; Reference Benchmarks'!B55 = "","",'2.Census &amp; Reference Benchmarks'!B55)</f>
        <v>0</v>
      </c>
      <c r="C57" s="427">
        <f>IF('2.Census &amp; Reference Benchmarks'!C55 = "","",'2.Census &amp; Reference Benchmarks'!C55)</f>
        <v>0</v>
      </c>
      <c r="D57" s="427" t="str">
        <f>IF('2.Census &amp; Reference Benchmarks'!D55 = "","",'2.Census &amp; Reference Benchmarks'!D55)</f>
        <v/>
      </c>
      <c r="E57" s="427" t="str">
        <f>IF('2.Census &amp; Reference Benchmarks'!E55 = "","",'2.Census &amp; Reference Benchmarks'!E55)</f>
        <v/>
      </c>
      <c r="F57" s="427" t="str">
        <f>IF('2.Census &amp; Reference Benchmarks'!F55 = "","",'2.Census &amp; Reference Benchmarks'!F55)</f>
        <v/>
      </c>
      <c r="G57" s="501" t="str">
        <f>IF('2.Census &amp; Reference Benchmarks'!G55 = "","",'2.Census &amp; Reference Benchmarks'!G55)</f>
        <v/>
      </c>
      <c r="H57" s="428" t="str">
        <f>IF('2.Census &amp; Reference Benchmarks'!H55 = "","",'2.Census &amp; Reference Benchmarks'!H55)</f>
        <v/>
      </c>
      <c r="I57" s="501" t="str">
        <f>IF('2.Census &amp; Reference Benchmarks'!I55 = "","",'2.Census &amp; Reference Benchmarks'!I55)</f>
        <v/>
      </c>
      <c r="J57" s="427" t="str">
        <f>IF('2.Census &amp; Reference Benchmarks'!J55 = "","",'2.Census &amp; Reference Benchmarks'!J55)</f>
        <v/>
      </c>
      <c r="K57" s="518"/>
      <c r="L57" s="122"/>
      <c r="M57" s="116"/>
      <c r="N57" s="117"/>
      <c r="O57" s="116"/>
      <c r="P57" s="117"/>
      <c r="Q57" s="59" t="str">
        <f t="shared" si="0"/>
        <v>No</v>
      </c>
    </row>
    <row r="58" spans="2:17" x14ac:dyDescent="0.25">
      <c r="B58" s="427">
        <f>IF('2.Census &amp; Reference Benchmarks'!B56 = "","",'2.Census &amp; Reference Benchmarks'!B56)</f>
        <v>0</v>
      </c>
      <c r="C58" s="427">
        <f>IF('2.Census &amp; Reference Benchmarks'!C56 = "","",'2.Census &amp; Reference Benchmarks'!C56)</f>
        <v>0</v>
      </c>
      <c r="D58" s="427" t="str">
        <f>IF('2.Census &amp; Reference Benchmarks'!D56 = "","",'2.Census &amp; Reference Benchmarks'!D56)</f>
        <v/>
      </c>
      <c r="E58" s="427" t="str">
        <f>IF('2.Census &amp; Reference Benchmarks'!E56 = "","",'2.Census &amp; Reference Benchmarks'!E56)</f>
        <v/>
      </c>
      <c r="F58" s="427" t="str">
        <f>IF('2.Census &amp; Reference Benchmarks'!F56 = "","",'2.Census &amp; Reference Benchmarks'!F56)</f>
        <v/>
      </c>
      <c r="G58" s="501" t="str">
        <f>IF('2.Census &amp; Reference Benchmarks'!G56 = "","",'2.Census &amp; Reference Benchmarks'!G56)</f>
        <v/>
      </c>
      <c r="H58" s="428" t="str">
        <f>IF('2.Census &amp; Reference Benchmarks'!H56 = "","",'2.Census &amp; Reference Benchmarks'!H56)</f>
        <v/>
      </c>
      <c r="I58" s="501" t="str">
        <f>IF('2.Census &amp; Reference Benchmarks'!I56 = "","",'2.Census &amp; Reference Benchmarks'!I56)</f>
        <v/>
      </c>
      <c r="J58" s="427" t="str">
        <f>IF('2.Census &amp; Reference Benchmarks'!J56 = "","",'2.Census &amp; Reference Benchmarks'!J56)</f>
        <v/>
      </c>
      <c r="K58" s="518"/>
      <c r="L58" s="122"/>
      <c r="M58" s="116"/>
      <c r="N58" s="117"/>
      <c r="O58" s="116"/>
      <c r="P58" s="117"/>
      <c r="Q58" s="59" t="str">
        <f t="shared" si="0"/>
        <v>No</v>
      </c>
    </row>
    <row r="59" spans="2:17" x14ac:dyDescent="0.25">
      <c r="B59" s="427">
        <f>IF('2.Census &amp; Reference Benchmarks'!B57 = "","",'2.Census &amp; Reference Benchmarks'!B57)</f>
        <v>0</v>
      </c>
      <c r="C59" s="427">
        <f>IF('2.Census &amp; Reference Benchmarks'!C57 = "","",'2.Census &amp; Reference Benchmarks'!C57)</f>
        <v>0</v>
      </c>
      <c r="D59" s="427" t="str">
        <f>IF('2.Census &amp; Reference Benchmarks'!D57 = "","",'2.Census &amp; Reference Benchmarks'!D57)</f>
        <v/>
      </c>
      <c r="E59" s="427" t="str">
        <f>IF('2.Census &amp; Reference Benchmarks'!E57 = "","",'2.Census &amp; Reference Benchmarks'!E57)</f>
        <v/>
      </c>
      <c r="F59" s="427" t="str">
        <f>IF('2.Census &amp; Reference Benchmarks'!F57 = "","",'2.Census &amp; Reference Benchmarks'!F57)</f>
        <v/>
      </c>
      <c r="G59" s="501" t="str">
        <f>IF('2.Census &amp; Reference Benchmarks'!G57 = "","",'2.Census &amp; Reference Benchmarks'!G57)</f>
        <v/>
      </c>
      <c r="H59" s="428" t="str">
        <f>IF('2.Census &amp; Reference Benchmarks'!H57 = "","",'2.Census &amp; Reference Benchmarks'!H57)</f>
        <v/>
      </c>
      <c r="I59" s="501" t="str">
        <f>IF('2.Census &amp; Reference Benchmarks'!I57 = "","",'2.Census &amp; Reference Benchmarks'!I57)</f>
        <v/>
      </c>
      <c r="J59" s="427" t="str">
        <f>IF('2.Census &amp; Reference Benchmarks'!J57 = "","",'2.Census &amp; Reference Benchmarks'!J57)</f>
        <v/>
      </c>
      <c r="K59" s="518"/>
      <c r="L59" s="122"/>
      <c r="M59" s="116"/>
      <c r="N59" s="117"/>
      <c r="O59" s="116"/>
      <c r="P59" s="117"/>
      <c r="Q59" s="59" t="str">
        <f t="shared" si="0"/>
        <v>No</v>
      </c>
    </row>
    <row r="60" spans="2:17" x14ac:dyDescent="0.25">
      <c r="B60" s="427">
        <f>IF('2.Census &amp; Reference Benchmarks'!B58 = "","",'2.Census &amp; Reference Benchmarks'!B58)</f>
        <v>0</v>
      </c>
      <c r="C60" s="427">
        <f>IF('2.Census &amp; Reference Benchmarks'!C58 = "","",'2.Census &amp; Reference Benchmarks'!C58)</f>
        <v>0</v>
      </c>
      <c r="D60" s="427" t="str">
        <f>IF('2.Census &amp; Reference Benchmarks'!D58 = "","",'2.Census &amp; Reference Benchmarks'!D58)</f>
        <v/>
      </c>
      <c r="E60" s="427" t="str">
        <f>IF('2.Census &amp; Reference Benchmarks'!E58 = "","",'2.Census &amp; Reference Benchmarks'!E58)</f>
        <v/>
      </c>
      <c r="F60" s="427" t="str">
        <f>IF('2.Census &amp; Reference Benchmarks'!F58 = "","",'2.Census &amp; Reference Benchmarks'!F58)</f>
        <v/>
      </c>
      <c r="G60" s="501" t="str">
        <f>IF('2.Census &amp; Reference Benchmarks'!G58 = "","",'2.Census &amp; Reference Benchmarks'!G58)</f>
        <v/>
      </c>
      <c r="H60" s="428" t="str">
        <f>IF('2.Census &amp; Reference Benchmarks'!H58 = "","",'2.Census &amp; Reference Benchmarks'!H58)</f>
        <v/>
      </c>
      <c r="I60" s="501" t="str">
        <f>IF('2.Census &amp; Reference Benchmarks'!I58 = "","",'2.Census &amp; Reference Benchmarks'!I58)</f>
        <v/>
      </c>
      <c r="J60" s="427" t="str">
        <f>IF('2.Census &amp; Reference Benchmarks'!J58 = "","",'2.Census &amp; Reference Benchmarks'!J58)</f>
        <v/>
      </c>
      <c r="K60" s="518"/>
      <c r="L60" s="122"/>
      <c r="M60" s="116"/>
      <c r="N60" s="117"/>
      <c r="O60" s="116"/>
      <c r="P60" s="117"/>
      <c r="Q60" s="59" t="str">
        <f t="shared" si="0"/>
        <v>No</v>
      </c>
    </row>
    <row r="61" spans="2:17" x14ac:dyDescent="0.25">
      <c r="B61" s="427">
        <f>IF('2.Census &amp; Reference Benchmarks'!B59 = "","",'2.Census &amp; Reference Benchmarks'!B59)</f>
        <v>0</v>
      </c>
      <c r="C61" s="427">
        <f>IF('2.Census &amp; Reference Benchmarks'!C59 = "","",'2.Census &amp; Reference Benchmarks'!C59)</f>
        <v>0</v>
      </c>
      <c r="D61" s="427" t="str">
        <f>IF('2.Census &amp; Reference Benchmarks'!D59 = "","",'2.Census &amp; Reference Benchmarks'!D59)</f>
        <v/>
      </c>
      <c r="E61" s="427" t="str">
        <f>IF('2.Census &amp; Reference Benchmarks'!E59 = "","",'2.Census &amp; Reference Benchmarks'!E59)</f>
        <v/>
      </c>
      <c r="F61" s="427" t="str">
        <f>IF('2.Census &amp; Reference Benchmarks'!F59 = "","",'2.Census &amp; Reference Benchmarks'!F59)</f>
        <v/>
      </c>
      <c r="G61" s="501" t="str">
        <f>IF('2.Census &amp; Reference Benchmarks'!G59 = "","",'2.Census &amp; Reference Benchmarks'!G59)</f>
        <v/>
      </c>
      <c r="H61" s="428" t="str">
        <f>IF('2.Census &amp; Reference Benchmarks'!H59 = "","",'2.Census &amp; Reference Benchmarks'!H59)</f>
        <v/>
      </c>
      <c r="I61" s="501" t="str">
        <f>IF('2.Census &amp; Reference Benchmarks'!I59 = "","",'2.Census &amp; Reference Benchmarks'!I59)</f>
        <v/>
      </c>
      <c r="J61" s="427" t="str">
        <f>IF('2.Census &amp; Reference Benchmarks'!J59 = "","",'2.Census &amp; Reference Benchmarks'!J59)</f>
        <v/>
      </c>
      <c r="K61" s="518"/>
      <c r="L61" s="122"/>
      <c r="M61" s="116"/>
      <c r="N61" s="117"/>
      <c r="O61" s="116"/>
      <c r="P61" s="117"/>
      <c r="Q61" s="59" t="str">
        <f t="shared" si="0"/>
        <v>No</v>
      </c>
    </row>
    <row r="62" spans="2:17" x14ac:dyDescent="0.25">
      <c r="B62" s="427">
        <f>IF('2.Census &amp; Reference Benchmarks'!B60 = "","",'2.Census &amp; Reference Benchmarks'!B60)</f>
        <v>0</v>
      </c>
      <c r="C62" s="427">
        <f>IF('2.Census &amp; Reference Benchmarks'!C60 = "","",'2.Census &amp; Reference Benchmarks'!C60)</f>
        <v>0</v>
      </c>
      <c r="D62" s="427" t="str">
        <f>IF('2.Census &amp; Reference Benchmarks'!D60 = "","",'2.Census &amp; Reference Benchmarks'!D60)</f>
        <v/>
      </c>
      <c r="E62" s="427" t="str">
        <f>IF('2.Census &amp; Reference Benchmarks'!E60 = "","",'2.Census &amp; Reference Benchmarks'!E60)</f>
        <v/>
      </c>
      <c r="F62" s="427" t="str">
        <f>IF('2.Census &amp; Reference Benchmarks'!F60 = "","",'2.Census &amp; Reference Benchmarks'!F60)</f>
        <v/>
      </c>
      <c r="G62" s="501" t="str">
        <f>IF('2.Census &amp; Reference Benchmarks'!G60 = "","",'2.Census &amp; Reference Benchmarks'!G60)</f>
        <v/>
      </c>
      <c r="H62" s="428" t="str">
        <f>IF('2.Census &amp; Reference Benchmarks'!H60 = "","",'2.Census &amp; Reference Benchmarks'!H60)</f>
        <v/>
      </c>
      <c r="I62" s="501" t="str">
        <f>IF('2.Census &amp; Reference Benchmarks'!I60 = "","",'2.Census &amp; Reference Benchmarks'!I60)</f>
        <v/>
      </c>
      <c r="J62" s="427" t="str">
        <f>IF('2.Census &amp; Reference Benchmarks'!J60 = "","",'2.Census &amp; Reference Benchmarks'!J60)</f>
        <v/>
      </c>
      <c r="K62" s="518"/>
      <c r="L62" s="122"/>
      <c r="M62" s="116"/>
      <c r="N62" s="117"/>
      <c r="O62" s="116"/>
      <c r="P62" s="117"/>
      <c r="Q62" s="59" t="str">
        <f t="shared" si="0"/>
        <v>No</v>
      </c>
    </row>
    <row r="63" spans="2:17" x14ac:dyDescent="0.25">
      <c r="B63" s="427">
        <f>IF('2.Census &amp; Reference Benchmarks'!B61 = "","",'2.Census &amp; Reference Benchmarks'!B61)</f>
        <v>0</v>
      </c>
      <c r="C63" s="427">
        <f>IF('2.Census &amp; Reference Benchmarks'!C61 = "","",'2.Census &amp; Reference Benchmarks'!C61)</f>
        <v>0</v>
      </c>
      <c r="D63" s="427" t="str">
        <f>IF('2.Census &amp; Reference Benchmarks'!D61 = "","",'2.Census &amp; Reference Benchmarks'!D61)</f>
        <v/>
      </c>
      <c r="E63" s="427" t="str">
        <f>IF('2.Census &amp; Reference Benchmarks'!E61 = "","",'2.Census &amp; Reference Benchmarks'!E61)</f>
        <v/>
      </c>
      <c r="F63" s="427" t="str">
        <f>IF('2.Census &amp; Reference Benchmarks'!F61 = "","",'2.Census &amp; Reference Benchmarks'!F61)</f>
        <v/>
      </c>
      <c r="G63" s="501" t="str">
        <f>IF('2.Census &amp; Reference Benchmarks'!G61 = "","",'2.Census &amp; Reference Benchmarks'!G61)</f>
        <v/>
      </c>
      <c r="H63" s="428" t="str">
        <f>IF('2.Census &amp; Reference Benchmarks'!H61 = "","",'2.Census &amp; Reference Benchmarks'!H61)</f>
        <v/>
      </c>
      <c r="I63" s="501" t="str">
        <f>IF('2.Census &amp; Reference Benchmarks'!I61 = "","",'2.Census &amp; Reference Benchmarks'!I61)</f>
        <v/>
      </c>
      <c r="J63" s="427" t="str">
        <f>IF('2.Census &amp; Reference Benchmarks'!J61 = "","",'2.Census &amp; Reference Benchmarks'!J61)</f>
        <v/>
      </c>
      <c r="K63" s="518"/>
      <c r="L63" s="122"/>
      <c r="M63" s="116"/>
      <c r="N63" s="117"/>
      <c r="O63" s="116"/>
      <c r="P63" s="117"/>
      <c r="Q63" s="59" t="str">
        <f t="shared" si="0"/>
        <v>No</v>
      </c>
    </row>
    <row r="64" spans="2:17" x14ac:dyDescent="0.25">
      <c r="B64" s="427">
        <f>IF('2.Census &amp; Reference Benchmarks'!B62 = "","",'2.Census &amp; Reference Benchmarks'!B62)</f>
        <v>0</v>
      </c>
      <c r="C64" s="427">
        <f>IF('2.Census &amp; Reference Benchmarks'!C62 = "","",'2.Census &amp; Reference Benchmarks'!C62)</f>
        <v>0</v>
      </c>
      <c r="D64" s="427" t="str">
        <f>IF('2.Census &amp; Reference Benchmarks'!D62 = "","",'2.Census &amp; Reference Benchmarks'!D62)</f>
        <v/>
      </c>
      <c r="E64" s="427" t="str">
        <f>IF('2.Census &amp; Reference Benchmarks'!E62 = "","",'2.Census &amp; Reference Benchmarks'!E62)</f>
        <v/>
      </c>
      <c r="F64" s="427" t="str">
        <f>IF('2.Census &amp; Reference Benchmarks'!F62 = "","",'2.Census &amp; Reference Benchmarks'!F62)</f>
        <v/>
      </c>
      <c r="G64" s="501" t="str">
        <f>IF('2.Census &amp; Reference Benchmarks'!G62 = "","",'2.Census &amp; Reference Benchmarks'!G62)</f>
        <v/>
      </c>
      <c r="H64" s="428" t="str">
        <f>IF('2.Census &amp; Reference Benchmarks'!H62 = "","",'2.Census &amp; Reference Benchmarks'!H62)</f>
        <v/>
      </c>
      <c r="I64" s="501" t="str">
        <f>IF('2.Census &amp; Reference Benchmarks'!I62 = "","",'2.Census &amp; Reference Benchmarks'!I62)</f>
        <v/>
      </c>
      <c r="J64" s="427" t="str">
        <f>IF('2.Census &amp; Reference Benchmarks'!J62 = "","",'2.Census &amp; Reference Benchmarks'!J62)</f>
        <v/>
      </c>
      <c r="K64" s="518"/>
      <c r="L64" s="122"/>
      <c r="M64" s="116"/>
      <c r="N64" s="117"/>
      <c r="O64" s="116"/>
      <c r="P64" s="117"/>
      <c r="Q64" s="59" t="str">
        <f t="shared" si="0"/>
        <v>No</v>
      </c>
    </row>
    <row r="65" spans="2:17" x14ac:dyDescent="0.25">
      <c r="B65" s="427">
        <f>IF('2.Census &amp; Reference Benchmarks'!B63 = "","",'2.Census &amp; Reference Benchmarks'!B63)</f>
        <v>0</v>
      </c>
      <c r="C65" s="427">
        <f>IF('2.Census &amp; Reference Benchmarks'!C63 = "","",'2.Census &amp; Reference Benchmarks'!C63)</f>
        <v>0</v>
      </c>
      <c r="D65" s="427" t="str">
        <f>IF('2.Census &amp; Reference Benchmarks'!D63 = "","",'2.Census &amp; Reference Benchmarks'!D63)</f>
        <v/>
      </c>
      <c r="E65" s="427" t="str">
        <f>IF('2.Census &amp; Reference Benchmarks'!E63 = "","",'2.Census &amp; Reference Benchmarks'!E63)</f>
        <v/>
      </c>
      <c r="F65" s="427" t="str">
        <f>IF('2.Census &amp; Reference Benchmarks'!F63 = "","",'2.Census &amp; Reference Benchmarks'!F63)</f>
        <v/>
      </c>
      <c r="G65" s="501" t="str">
        <f>IF('2.Census &amp; Reference Benchmarks'!G63 = "","",'2.Census &amp; Reference Benchmarks'!G63)</f>
        <v/>
      </c>
      <c r="H65" s="428" t="str">
        <f>IF('2.Census &amp; Reference Benchmarks'!H63 = "","",'2.Census &amp; Reference Benchmarks'!H63)</f>
        <v/>
      </c>
      <c r="I65" s="501" t="str">
        <f>IF('2.Census &amp; Reference Benchmarks'!I63 = "","",'2.Census &amp; Reference Benchmarks'!I63)</f>
        <v/>
      </c>
      <c r="J65" s="427" t="str">
        <f>IF('2.Census &amp; Reference Benchmarks'!J63 = "","",'2.Census &amp; Reference Benchmarks'!J63)</f>
        <v/>
      </c>
      <c r="K65" s="518"/>
      <c r="L65" s="122"/>
      <c r="M65" s="116"/>
      <c r="N65" s="117"/>
      <c r="O65" s="116"/>
      <c r="P65" s="117"/>
      <c r="Q65" s="59" t="str">
        <f t="shared" si="0"/>
        <v>No</v>
      </c>
    </row>
    <row r="66" spans="2:17" x14ac:dyDescent="0.25">
      <c r="B66" s="427">
        <f>IF('2.Census &amp; Reference Benchmarks'!B64 = "","",'2.Census &amp; Reference Benchmarks'!B64)</f>
        <v>0</v>
      </c>
      <c r="C66" s="427">
        <f>IF('2.Census &amp; Reference Benchmarks'!C64 = "","",'2.Census &amp; Reference Benchmarks'!C64)</f>
        <v>0</v>
      </c>
      <c r="D66" s="427" t="str">
        <f>IF('2.Census &amp; Reference Benchmarks'!D64 = "","",'2.Census &amp; Reference Benchmarks'!D64)</f>
        <v/>
      </c>
      <c r="E66" s="427" t="str">
        <f>IF('2.Census &amp; Reference Benchmarks'!E64 = "","",'2.Census &amp; Reference Benchmarks'!E64)</f>
        <v/>
      </c>
      <c r="F66" s="427" t="str">
        <f>IF('2.Census &amp; Reference Benchmarks'!F64 = "","",'2.Census &amp; Reference Benchmarks'!F64)</f>
        <v/>
      </c>
      <c r="G66" s="501" t="str">
        <f>IF('2.Census &amp; Reference Benchmarks'!G64 = "","",'2.Census &amp; Reference Benchmarks'!G64)</f>
        <v/>
      </c>
      <c r="H66" s="428" t="str">
        <f>IF('2.Census &amp; Reference Benchmarks'!H64 = "","",'2.Census &amp; Reference Benchmarks'!H64)</f>
        <v/>
      </c>
      <c r="I66" s="501" t="str">
        <f>IF('2.Census &amp; Reference Benchmarks'!I64 = "","",'2.Census &amp; Reference Benchmarks'!I64)</f>
        <v/>
      </c>
      <c r="J66" s="427" t="str">
        <f>IF('2.Census &amp; Reference Benchmarks'!J64 = "","",'2.Census &amp; Reference Benchmarks'!J64)</f>
        <v/>
      </c>
      <c r="K66" s="518"/>
      <c r="L66" s="122"/>
      <c r="M66" s="116"/>
      <c r="N66" s="117"/>
      <c r="O66" s="116"/>
      <c r="P66" s="117"/>
      <c r="Q66" s="59" t="str">
        <f t="shared" si="0"/>
        <v>No</v>
      </c>
    </row>
    <row r="67" spans="2:17" x14ac:dyDescent="0.25">
      <c r="B67" s="427">
        <f>IF('2.Census &amp; Reference Benchmarks'!B65 = "","",'2.Census &amp; Reference Benchmarks'!B65)</f>
        <v>0</v>
      </c>
      <c r="C67" s="427">
        <f>IF('2.Census &amp; Reference Benchmarks'!C65 = "","",'2.Census &amp; Reference Benchmarks'!C65)</f>
        <v>0</v>
      </c>
      <c r="D67" s="427" t="str">
        <f>IF('2.Census &amp; Reference Benchmarks'!D65 = "","",'2.Census &amp; Reference Benchmarks'!D65)</f>
        <v/>
      </c>
      <c r="E67" s="427" t="str">
        <f>IF('2.Census &amp; Reference Benchmarks'!E65 = "","",'2.Census &amp; Reference Benchmarks'!E65)</f>
        <v/>
      </c>
      <c r="F67" s="427" t="str">
        <f>IF('2.Census &amp; Reference Benchmarks'!F65 = "","",'2.Census &amp; Reference Benchmarks'!F65)</f>
        <v/>
      </c>
      <c r="G67" s="501" t="str">
        <f>IF('2.Census &amp; Reference Benchmarks'!G65 = "","",'2.Census &amp; Reference Benchmarks'!G65)</f>
        <v/>
      </c>
      <c r="H67" s="428" t="str">
        <f>IF('2.Census &amp; Reference Benchmarks'!H65 = "","",'2.Census &amp; Reference Benchmarks'!H65)</f>
        <v/>
      </c>
      <c r="I67" s="501" t="str">
        <f>IF('2.Census &amp; Reference Benchmarks'!I65 = "","",'2.Census &amp; Reference Benchmarks'!I65)</f>
        <v/>
      </c>
      <c r="J67" s="427" t="str">
        <f>IF('2.Census &amp; Reference Benchmarks'!J65 = "","",'2.Census &amp; Reference Benchmarks'!J65)</f>
        <v/>
      </c>
      <c r="K67" s="518"/>
      <c r="L67" s="122"/>
      <c r="M67" s="116"/>
      <c r="N67" s="117"/>
      <c r="O67" s="116"/>
      <c r="P67" s="117"/>
      <c r="Q67" s="59" t="str">
        <f t="shared" si="0"/>
        <v>No</v>
      </c>
    </row>
    <row r="68" spans="2:17" x14ac:dyDescent="0.25">
      <c r="B68" s="427">
        <f>IF('2.Census &amp; Reference Benchmarks'!B66 = "","",'2.Census &amp; Reference Benchmarks'!B66)</f>
        <v>0</v>
      </c>
      <c r="C68" s="427">
        <f>IF('2.Census &amp; Reference Benchmarks'!C66 = "","",'2.Census &amp; Reference Benchmarks'!C66)</f>
        <v>0</v>
      </c>
      <c r="D68" s="427" t="str">
        <f>IF('2.Census &amp; Reference Benchmarks'!D66 = "","",'2.Census &amp; Reference Benchmarks'!D66)</f>
        <v/>
      </c>
      <c r="E68" s="427" t="str">
        <f>IF('2.Census &amp; Reference Benchmarks'!E66 = "","",'2.Census &amp; Reference Benchmarks'!E66)</f>
        <v/>
      </c>
      <c r="F68" s="427" t="str">
        <f>IF('2.Census &amp; Reference Benchmarks'!F66 = "","",'2.Census &amp; Reference Benchmarks'!F66)</f>
        <v/>
      </c>
      <c r="G68" s="501" t="str">
        <f>IF('2.Census &amp; Reference Benchmarks'!G66 = "","",'2.Census &amp; Reference Benchmarks'!G66)</f>
        <v/>
      </c>
      <c r="H68" s="428" t="str">
        <f>IF('2.Census &amp; Reference Benchmarks'!H66 = "","",'2.Census &amp; Reference Benchmarks'!H66)</f>
        <v/>
      </c>
      <c r="I68" s="501" t="str">
        <f>IF('2.Census &amp; Reference Benchmarks'!I66 = "","",'2.Census &amp; Reference Benchmarks'!I66)</f>
        <v/>
      </c>
      <c r="J68" s="427" t="str">
        <f>IF('2.Census &amp; Reference Benchmarks'!J66 = "","",'2.Census &amp; Reference Benchmarks'!J66)</f>
        <v/>
      </c>
      <c r="K68" s="518"/>
      <c r="L68" s="122"/>
      <c r="M68" s="116"/>
      <c r="N68" s="117"/>
      <c r="O68" s="116"/>
      <c r="P68" s="117"/>
      <c r="Q68" s="59" t="str">
        <f t="shared" si="0"/>
        <v>No</v>
      </c>
    </row>
    <row r="69" spans="2:17" x14ac:dyDescent="0.25">
      <c r="B69" s="427">
        <f>IF('2.Census &amp; Reference Benchmarks'!B67 = "","",'2.Census &amp; Reference Benchmarks'!B67)</f>
        <v>0</v>
      </c>
      <c r="C69" s="427">
        <f>IF('2.Census &amp; Reference Benchmarks'!C67 = "","",'2.Census &amp; Reference Benchmarks'!C67)</f>
        <v>0</v>
      </c>
      <c r="D69" s="427" t="str">
        <f>IF('2.Census &amp; Reference Benchmarks'!D67 = "","",'2.Census &amp; Reference Benchmarks'!D67)</f>
        <v/>
      </c>
      <c r="E69" s="427" t="str">
        <f>IF('2.Census &amp; Reference Benchmarks'!E67 = "","",'2.Census &amp; Reference Benchmarks'!E67)</f>
        <v/>
      </c>
      <c r="F69" s="427" t="str">
        <f>IF('2.Census &amp; Reference Benchmarks'!F67 = "","",'2.Census &amp; Reference Benchmarks'!F67)</f>
        <v/>
      </c>
      <c r="G69" s="501" t="str">
        <f>IF('2.Census &amp; Reference Benchmarks'!G67 = "","",'2.Census &amp; Reference Benchmarks'!G67)</f>
        <v/>
      </c>
      <c r="H69" s="428" t="str">
        <f>IF('2.Census &amp; Reference Benchmarks'!H67 = "","",'2.Census &amp; Reference Benchmarks'!H67)</f>
        <v/>
      </c>
      <c r="I69" s="501" t="str">
        <f>IF('2.Census &amp; Reference Benchmarks'!I67 = "","",'2.Census &amp; Reference Benchmarks'!I67)</f>
        <v/>
      </c>
      <c r="J69" s="427" t="str">
        <f>IF('2.Census &amp; Reference Benchmarks'!J67 = "","",'2.Census &amp; Reference Benchmarks'!J67)</f>
        <v/>
      </c>
      <c r="K69" s="518"/>
      <c r="L69" s="122"/>
      <c r="M69" s="116"/>
      <c r="N69" s="117"/>
      <c r="O69" s="116"/>
      <c r="P69" s="117"/>
      <c r="Q69" s="59" t="str">
        <f t="shared" si="0"/>
        <v>No</v>
      </c>
    </row>
    <row r="70" spans="2:17" x14ac:dyDescent="0.25">
      <c r="B70" s="427">
        <f>IF('2.Census &amp; Reference Benchmarks'!B68 = "","",'2.Census &amp; Reference Benchmarks'!B68)</f>
        <v>0</v>
      </c>
      <c r="C70" s="427">
        <f>IF('2.Census &amp; Reference Benchmarks'!C68 = "","",'2.Census &amp; Reference Benchmarks'!C68)</f>
        <v>0</v>
      </c>
      <c r="D70" s="427" t="str">
        <f>IF('2.Census &amp; Reference Benchmarks'!D68 = "","",'2.Census &amp; Reference Benchmarks'!D68)</f>
        <v/>
      </c>
      <c r="E70" s="427" t="str">
        <f>IF('2.Census &amp; Reference Benchmarks'!E68 = "","",'2.Census &amp; Reference Benchmarks'!E68)</f>
        <v/>
      </c>
      <c r="F70" s="427" t="str">
        <f>IF('2.Census &amp; Reference Benchmarks'!F68 = "","",'2.Census &amp; Reference Benchmarks'!F68)</f>
        <v/>
      </c>
      <c r="G70" s="501" t="str">
        <f>IF('2.Census &amp; Reference Benchmarks'!G68 = "","",'2.Census &amp; Reference Benchmarks'!G68)</f>
        <v/>
      </c>
      <c r="H70" s="428" t="str">
        <f>IF('2.Census &amp; Reference Benchmarks'!H68 = "","",'2.Census &amp; Reference Benchmarks'!H68)</f>
        <v/>
      </c>
      <c r="I70" s="501" t="str">
        <f>IF('2.Census &amp; Reference Benchmarks'!I68 = "","",'2.Census &amp; Reference Benchmarks'!I68)</f>
        <v/>
      </c>
      <c r="J70" s="427" t="str">
        <f>IF('2.Census &amp; Reference Benchmarks'!J68 = "","",'2.Census &amp; Reference Benchmarks'!J68)</f>
        <v/>
      </c>
      <c r="K70" s="518"/>
      <c r="L70" s="122"/>
      <c r="M70" s="116"/>
      <c r="N70" s="117"/>
      <c r="O70" s="116"/>
      <c r="P70" s="117"/>
      <c r="Q70" s="59" t="str">
        <f t="shared" si="0"/>
        <v>No</v>
      </c>
    </row>
    <row r="71" spans="2:17" x14ac:dyDescent="0.25">
      <c r="B71" s="427">
        <f>IF('2.Census &amp; Reference Benchmarks'!B69 = "","",'2.Census &amp; Reference Benchmarks'!B69)</f>
        <v>0</v>
      </c>
      <c r="C71" s="427">
        <f>IF('2.Census &amp; Reference Benchmarks'!C69 = "","",'2.Census &amp; Reference Benchmarks'!C69)</f>
        <v>0</v>
      </c>
      <c r="D71" s="427" t="str">
        <f>IF('2.Census &amp; Reference Benchmarks'!D69 = "","",'2.Census &amp; Reference Benchmarks'!D69)</f>
        <v/>
      </c>
      <c r="E71" s="427" t="str">
        <f>IF('2.Census &amp; Reference Benchmarks'!E69 = "","",'2.Census &amp; Reference Benchmarks'!E69)</f>
        <v/>
      </c>
      <c r="F71" s="427" t="str">
        <f>IF('2.Census &amp; Reference Benchmarks'!F69 = "","",'2.Census &amp; Reference Benchmarks'!F69)</f>
        <v/>
      </c>
      <c r="G71" s="501" t="str">
        <f>IF('2.Census &amp; Reference Benchmarks'!G69 = "","",'2.Census &amp; Reference Benchmarks'!G69)</f>
        <v/>
      </c>
      <c r="H71" s="428" t="str">
        <f>IF('2.Census &amp; Reference Benchmarks'!H69 = "","",'2.Census &amp; Reference Benchmarks'!H69)</f>
        <v/>
      </c>
      <c r="I71" s="501" t="str">
        <f>IF('2.Census &amp; Reference Benchmarks'!I69 = "","",'2.Census &amp; Reference Benchmarks'!I69)</f>
        <v/>
      </c>
      <c r="J71" s="427" t="str">
        <f>IF('2.Census &amp; Reference Benchmarks'!J69 = "","",'2.Census &amp; Reference Benchmarks'!J69)</f>
        <v/>
      </c>
      <c r="K71" s="518"/>
      <c r="L71" s="122"/>
      <c r="M71" s="116"/>
      <c r="N71" s="117"/>
      <c r="O71" s="116"/>
      <c r="P71" s="117"/>
      <c r="Q71" s="59" t="str">
        <f t="shared" ref="Q71:Q134" si="1">IF(N71&gt;=L71, "No", IF(P71 &gt;= L71, "Yes","No"))</f>
        <v>No</v>
      </c>
    </row>
    <row r="72" spans="2:17" x14ac:dyDescent="0.25">
      <c r="B72" s="427">
        <f>IF('2.Census &amp; Reference Benchmarks'!B70 = "","",'2.Census &amp; Reference Benchmarks'!B70)</f>
        <v>0</v>
      </c>
      <c r="C72" s="427">
        <f>IF('2.Census &amp; Reference Benchmarks'!C70 = "","",'2.Census &amp; Reference Benchmarks'!C70)</f>
        <v>0</v>
      </c>
      <c r="D72" s="427" t="str">
        <f>IF('2.Census &amp; Reference Benchmarks'!D70 = "","",'2.Census &amp; Reference Benchmarks'!D70)</f>
        <v/>
      </c>
      <c r="E72" s="427" t="str">
        <f>IF('2.Census &amp; Reference Benchmarks'!E70 = "","",'2.Census &amp; Reference Benchmarks'!E70)</f>
        <v/>
      </c>
      <c r="F72" s="427" t="str">
        <f>IF('2.Census &amp; Reference Benchmarks'!F70 = "","",'2.Census &amp; Reference Benchmarks'!F70)</f>
        <v/>
      </c>
      <c r="G72" s="501" t="str">
        <f>IF('2.Census &amp; Reference Benchmarks'!G70 = "","",'2.Census &amp; Reference Benchmarks'!G70)</f>
        <v/>
      </c>
      <c r="H72" s="428" t="str">
        <f>IF('2.Census &amp; Reference Benchmarks'!H70 = "","",'2.Census &amp; Reference Benchmarks'!H70)</f>
        <v/>
      </c>
      <c r="I72" s="501" t="str">
        <f>IF('2.Census &amp; Reference Benchmarks'!I70 = "","",'2.Census &amp; Reference Benchmarks'!I70)</f>
        <v/>
      </c>
      <c r="J72" s="427" t="str">
        <f>IF('2.Census &amp; Reference Benchmarks'!J70 = "","",'2.Census &amp; Reference Benchmarks'!J70)</f>
        <v/>
      </c>
      <c r="K72" s="518"/>
      <c r="L72" s="122"/>
      <c r="M72" s="116"/>
      <c r="N72" s="117"/>
      <c r="O72" s="116"/>
      <c r="P72" s="117"/>
      <c r="Q72" s="59" t="str">
        <f t="shared" si="1"/>
        <v>No</v>
      </c>
    </row>
    <row r="73" spans="2:17" x14ac:dyDescent="0.25">
      <c r="B73" s="427">
        <f>IF('2.Census &amp; Reference Benchmarks'!B71 = "","",'2.Census &amp; Reference Benchmarks'!B71)</f>
        <v>0</v>
      </c>
      <c r="C73" s="427">
        <f>IF('2.Census &amp; Reference Benchmarks'!C71 = "","",'2.Census &amp; Reference Benchmarks'!C71)</f>
        <v>0</v>
      </c>
      <c r="D73" s="427" t="str">
        <f>IF('2.Census &amp; Reference Benchmarks'!D71 = "","",'2.Census &amp; Reference Benchmarks'!D71)</f>
        <v/>
      </c>
      <c r="E73" s="427" t="str">
        <f>IF('2.Census &amp; Reference Benchmarks'!E71 = "","",'2.Census &amp; Reference Benchmarks'!E71)</f>
        <v/>
      </c>
      <c r="F73" s="427" t="str">
        <f>IF('2.Census &amp; Reference Benchmarks'!F71 = "","",'2.Census &amp; Reference Benchmarks'!F71)</f>
        <v/>
      </c>
      <c r="G73" s="501" t="str">
        <f>IF('2.Census &amp; Reference Benchmarks'!G71 = "","",'2.Census &amp; Reference Benchmarks'!G71)</f>
        <v/>
      </c>
      <c r="H73" s="428" t="str">
        <f>IF('2.Census &amp; Reference Benchmarks'!H71 = "","",'2.Census &amp; Reference Benchmarks'!H71)</f>
        <v/>
      </c>
      <c r="I73" s="501" t="str">
        <f>IF('2.Census &amp; Reference Benchmarks'!I71 = "","",'2.Census &amp; Reference Benchmarks'!I71)</f>
        <v/>
      </c>
      <c r="J73" s="427" t="str">
        <f>IF('2.Census &amp; Reference Benchmarks'!J71 = "","",'2.Census &amp; Reference Benchmarks'!J71)</f>
        <v/>
      </c>
      <c r="K73" s="518"/>
      <c r="L73" s="122"/>
      <c r="M73" s="116"/>
      <c r="N73" s="117"/>
      <c r="O73" s="116"/>
      <c r="P73" s="117"/>
      <c r="Q73" s="59" t="str">
        <f t="shared" si="1"/>
        <v>No</v>
      </c>
    </row>
    <row r="74" spans="2:17" x14ac:dyDescent="0.25">
      <c r="B74" s="427">
        <f>IF('2.Census &amp; Reference Benchmarks'!B72 = "","",'2.Census &amp; Reference Benchmarks'!B72)</f>
        <v>0</v>
      </c>
      <c r="C74" s="427">
        <f>IF('2.Census &amp; Reference Benchmarks'!C72 = "","",'2.Census &amp; Reference Benchmarks'!C72)</f>
        <v>0</v>
      </c>
      <c r="D74" s="427" t="str">
        <f>IF('2.Census &amp; Reference Benchmarks'!D72 = "","",'2.Census &amp; Reference Benchmarks'!D72)</f>
        <v/>
      </c>
      <c r="E74" s="427" t="str">
        <f>IF('2.Census &amp; Reference Benchmarks'!E72 = "","",'2.Census &amp; Reference Benchmarks'!E72)</f>
        <v/>
      </c>
      <c r="F74" s="427" t="str">
        <f>IF('2.Census &amp; Reference Benchmarks'!F72 = "","",'2.Census &amp; Reference Benchmarks'!F72)</f>
        <v/>
      </c>
      <c r="G74" s="501" t="str">
        <f>IF('2.Census &amp; Reference Benchmarks'!G72 = "","",'2.Census &amp; Reference Benchmarks'!G72)</f>
        <v/>
      </c>
      <c r="H74" s="428" t="str">
        <f>IF('2.Census &amp; Reference Benchmarks'!H72 = "","",'2.Census &amp; Reference Benchmarks'!H72)</f>
        <v/>
      </c>
      <c r="I74" s="501" t="str">
        <f>IF('2.Census &amp; Reference Benchmarks'!I72 = "","",'2.Census &amp; Reference Benchmarks'!I72)</f>
        <v/>
      </c>
      <c r="J74" s="427" t="str">
        <f>IF('2.Census &amp; Reference Benchmarks'!J72 = "","",'2.Census &amp; Reference Benchmarks'!J72)</f>
        <v/>
      </c>
      <c r="K74" s="518"/>
      <c r="L74" s="122"/>
      <c r="M74" s="116"/>
      <c r="N74" s="117"/>
      <c r="O74" s="116"/>
      <c r="P74" s="117"/>
      <c r="Q74" s="59" t="str">
        <f t="shared" si="1"/>
        <v>No</v>
      </c>
    </row>
    <row r="75" spans="2:17" x14ac:dyDescent="0.25">
      <c r="B75" s="427">
        <f>IF('2.Census &amp; Reference Benchmarks'!B73 = "","",'2.Census &amp; Reference Benchmarks'!B73)</f>
        <v>0</v>
      </c>
      <c r="C75" s="427">
        <f>IF('2.Census &amp; Reference Benchmarks'!C73 = "","",'2.Census &amp; Reference Benchmarks'!C73)</f>
        <v>0</v>
      </c>
      <c r="D75" s="427" t="str">
        <f>IF('2.Census &amp; Reference Benchmarks'!D73 = "","",'2.Census &amp; Reference Benchmarks'!D73)</f>
        <v/>
      </c>
      <c r="E75" s="427" t="str">
        <f>IF('2.Census &amp; Reference Benchmarks'!E73 = "","",'2.Census &amp; Reference Benchmarks'!E73)</f>
        <v/>
      </c>
      <c r="F75" s="427" t="str">
        <f>IF('2.Census &amp; Reference Benchmarks'!F73 = "","",'2.Census &amp; Reference Benchmarks'!F73)</f>
        <v/>
      </c>
      <c r="G75" s="501" t="str">
        <f>IF('2.Census &amp; Reference Benchmarks'!G73 = "","",'2.Census &amp; Reference Benchmarks'!G73)</f>
        <v/>
      </c>
      <c r="H75" s="428" t="str">
        <f>IF('2.Census &amp; Reference Benchmarks'!H73 = "","",'2.Census &amp; Reference Benchmarks'!H73)</f>
        <v/>
      </c>
      <c r="I75" s="501" t="str">
        <f>IF('2.Census &amp; Reference Benchmarks'!I73 = "","",'2.Census &amp; Reference Benchmarks'!I73)</f>
        <v/>
      </c>
      <c r="J75" s="427" t="str">
        <f>IF('2.Census &amp; Reference Benchmarks'!J73 = "","",'2.Census &amp; Reference Benchmarks'!J73)</f>
        <v/>
      </c>
      <c r="K75" s="518"/>
      <c r="L75" s="122"/>
      <c r="M75" s="116"/>
      <c r="N75" s="117"/>
      <c r="O75" s="116"/>
      <c r="P75" s="117"/>
      <c r="Q75" s="59" t="str">
        <f t="shared" si="1"/>
        <v>No</v>
      </c>
    </row>
    <row r="76" spans="2:17" x14ac:dyDescent="0.25">
      <c r="B76" s="427">
        <f>IF('2.Census &amp; Reference Benchmarks'!B74 = "","",'2.Census &amp; Reference Benchmarks'!B74)</f>
        <v>0</v>
      </c>
      <c r="C76" s="427">
        <f>IF('2.Census &amp; Reference Benchmarks'!C74 = "","",'2.Census &amp; Reference Benchmarks'!C74)</f>
        <v>0</v>
      </c>
      <c r="D76" s="427" t="str">
        <f>IF('2.Census &amp; Reference Benchmarks'!D74 = "","",'2.Census &amp; Reference Benchmarks'!D74)</f>
        <v/>
      </c>
      <c r="E76" s="427" t="str">
        <f>IF('2.Census &amp; Reference Benchmarks'!E74 = "","",'2.Census &amp; Reference Benchmarks'!E74)</f>
        <v/>
      </c>
      <c r="F76" s="427" t="str">
        <f>IF('2.Census &amp; Reference Benchmarks'!F74 = "","",'2.Census &amp; Reference Benchmarks'!F74)</f>
        <v/>
      </c>
      <c r="G76" s="501" t="str">
        <f>IF('2.Census &amp; Reference Benchmarks'!G74 = "","",'2.Census &amp; Reference Benchmarks'!G74)</f>
        <v/>
      </c>
      <c r="H76" s="428" t="str">
        <f>IF('2.Census &amp; Reference Benchmarks'!H74 = "","",'2.Census &amp; Reference Benchmarks'!H74)</f>
        <v/>
      </c>
      <c r="I76" s="501" t="str">
        <f>IF('2.Census &amp; Reference Benchmarks'!I74 = "","",'2.Census &amp; Reference Benchmarks'!I74)</f>
        <v/>
      </c>
      <c r="J76" s="427" t="str">
        <f>IF('2.Census &amp; Reference Benchmarks'!J74 = "","",'2.Census &amp; Reference Benchmarks'!J74)</f>
        <v/>
      </c>
      <c r="K76" s="518"/>
      <c r="L76" s="122"/>
      <c r="M76" s="116"/>
      <c r="N76" s="117"/>
      <c r="O76" s="116"/>
      <c r="P76" s="117"/>
      <c r="Q76" s="59" t="str">
        <f t="shared" si="1"/>
        <v>No</v>
      </c>
    </row>
    <row r="77" spans="2:17" x14ac:dyDescent="0.25">
      <c r="B77" s="427">
        <f>IF('2.Census &amp; Reference Benchmarks'!B75 = "","",'2.Census &amp; Reference Benchmarks'!B75)</f>
        <v>0</v>
      </c>
      <c r="C77" s="427">
        <f>IF('2.Census &amp; Reference Benchmarks'!C75 = "","",'2.Census &amp; Reference Benchmarks'!C75)</f>
        <v>0</v>
      </c>
      <c r="D77" s="427" t="str">
        <f>IF('2.Census &amp; Reference Benchmarks'!D75 = "","",'2.Census &amp; Reference Benchmarks'!D75)</f>
        <v/>
      </c>
      <c r="E77" s="427" t="str">
        <f>IF('2.Census &amp; Reference Benchmarks'!E75 = "","",'2.Census &amp; Reference Benchmarks'!E75)</f>
        <v/>
      </c>
      <c r="F77" s="427" t="str">
        <f>IF('2.Census &amp; Reference Benchmarks'!F75 = "","",'2.Census &amp; Reference Benchmarks'!F75)</f>
        <v/>
      </c>
      <c r="G77" s="501" t="str">
        <f>IF('2.Census &amp; Reference Benchmarks'!G75 = "","",'2.Census &amp; Reference Benchmarks'!G75)</f>
        <v/>
      </c>
      <c r="H77" s="428" t="str">
        <f>IF('2.Census &amp; Reference Benchmarks'!H75 = "","",'2.Census &amp; Reference Benchmarks'!H75)</f>
        <v/>
      </c>
      <c r="I77" s="501" t="str">
        <f>IF('2.Census &amp; Reference Benchmarks'!I75 = "","",'2.Census &amp; Reference Benchmarks'!I75)</f>
        <v/>
      </c>
      <c r="J77" s="427" t="str">
        <f>IF('2.Census &amp; Reference Benchmarks'!J75 = "","",'2.Census &amp; Reference Benchmarks'!J75)</f>
        <v/>
      </c>
      <c r="K77" s="518"/>
      <c r="L77" s="122"/>
      <c r="M77" s="116"/>
      <c r="N77" s="117"/>
      <c r="O77" s="116"/>
      <c r="P77" s="117"/>
      <c r="Q77" s="59" t="str">
        <f t="shared" si="1"/>
        <v>No</v>
      </c>
    </row>
    <row r="78" spans="2:17" x14ac:dyDescent="0.25">
      <c r="B78" s="427">
        <f>IF('2.Census &amp; Reference Benchmarks'!B76 = "","",'2.Census &amp; Reference Benchmarks'!B76)</f>
        <v>0</v>
      </c>
      <c r="C78" s="427">
        <f>IF('2.Census &amp; Reference Benchmarks'!C76 = "","",'2.Census &amp; Reference Benchmarks'!C76)</f>
        <v>0</v>
      </c>
      <c r="D78" s="427" t="str">
        <f>IF('2.Census &amp; Reference Benchmarks'!D76 = "","",'2.Census &amp; Reference Benchmarks'!D76)</f>
        <v/>
      </c>
      <c r="E78" s="427" t="str">
        <f>IF('2.Census &amp; Reference Benchmarks'!E76 = "","",'2.Census &amp; Reference Benchmarks'!E76)</f>
        <v/>
      </c>
      <c r="F78" s="427" t="str">
        <f>IF('2.Census &amp; Reference Benchmarks'!F76 = "","",'2.Census &amp; Reference Benchmarks'!F76)</f>
        <v/>
      </c>
      <c r="G78" s="501" t="str">
        <f>IF('2.Census &amp; Reference Benchmarks'!G76 = "","",'2.Census &amp; Reference Benchmarks'!G76)</f>
        <v/>
      </c>
      <c r="H78" s="428" t="str">
        <f>IF('2.Census &amp; Reference Benchmarks'!H76 = "","",'2.Census &amp; Reference Benchmarks'!H76)</f>
        <v/>
      </c>
      <c r="I78" s="501" t="str">
        <f>IF('2.Census &amp; Reference Benchmarks'!I76 = "","",'2.Census &amp; Reference Benchmarks'!I76)</f>
        <v/>
      </c>
      <c r="J78" s="427" t="str">
        <f>IF('2.Census &amp; Reference Benchmarks'!J76 = "","",'2.Census &amp; Reference Benchmarks'!J76)</f>
        <v/>
      </c>
      <c r="K78" s="518"/>
      <c r="L78" s="122"/>
      <c r="M78" s="116"/>
      <c r="N78" s="117"/>
      <c r="O78" s="116"/>
      <c r="P78" s="117"/>
      <c r="Q78" s="59" t="str">
        <f t="shared" si="1"/>
        <v>No</v>
      </c>
    </row>
    <row r="79" spans="2:17" x14ac:dyDescent="0.25">
      <c r="B79" s="427">
        <f>IF('2.Census &amp; Reference Benchmarks'!B77 = "","",'2.Census &amp; Reference Benchmarks'!B77)</f>
        <v>0</v>
      </c>
      <c r="C79" s="427">
        <f>IF('2.Census &amp; Reference Benchmarks'!C77 = "","",'2.Census &amp; Reference Benchmarks'!C77)</f>
        <v>0</v>
      </c>
      <c r="D79" s="427" t="str">
        <f>IF('2.Census &amp; Reference Benchmarks'!D77 = "","",'2.Census &amp; Reference Benchmarks'!D77)</f>
        <v/>
      </c>
      <c r="E79" s="427" t="str">
        <f>IF('2.Census &amp; Reference Benchmarks'!E77 = "","",'2.Census &amp; Reference Benchmarks'!E77)</f>
        <v/>
      </c>
      <c r="F79" s="427" t="str">
        <f>IF('2.Census &amp; Reference Benchmarks'!F77 = "","",'2.Census &amp; Reference Benchmarks'!F77)</f>
        <v/>
      </c>
      <c r="G79" s="501" t="str">
        <f>IF('2.Census &amp; Reference Benchmarks'!G77 = "","",'2.Census &amp; Reference Benchmarks'!G77)</f>
        <v/>
      </c>
      <c r="H79" s="428" t="str">
        <f>IF('2.Census &amp; Reference Benchmarks'!H77 = "","",'2.Census &amp; Reference Benchmarks'!H77)</f>
        <v/>
      </c>
      <c r="I79" s="501" t="str">
        <f>IF('2.Census &amp; Reference Benchmarks'!I77 = "","",'2.Census &amp; Reference Benchmarks'!I77)</f>
        <v/>
      </c>
      <c r="J79" s="427" t="str">
        <f>IF('2.Census &amp; Reference Benchmarks'!J77 = "","",'2.Census &amp; Reference Benchmarks'!J77)</f>
        <v/>
      </c>
      <c r="K79" s="518"/>
      <c r="L79" s="122"/>
      <c r="M79" s="116"/>
      <c r="N79" s="117"/>
      <c r="O79" s="116"/>
      <c r="P79" s="117"/>
      <c r="Q79" s="59" t="str">
        <f t="shared" si="1"/>
        <v>No</v>
      </c>
    </row>
    <row r="80" spans="2:17" x14ac:dyDescent="0.25">
      <c r="B80" s="427">
        <f>IF('2.Census &amp; Reference Benchmarks'!B78 = "","",'2.Census &amp; Reference Benchmarks'!B78)</f>
        <v>0</v>
      </c>
      <c r="C80" s="427">
        <f>IF('2.Census &amp; Reference Benchmarks'!C78 = "","",'2.Census &amp; Reference Benchmarks'!C78)</f>
        <v>0</v>
      </c>
      <c r="D80" s="427" t="str">
        <f>IF('2.Census &amp; Reference Benchmarks'!D78 = "","",'2.Census &amp; Reference Benchmarks'!D78)</f>
        <v/>
      </c>
      <c r="E80" s="427" t="str">
        <f>IF('2.Census &amp; Reference Benchmarks'!E78 = "","",'2.Census &amp; Reference Benchmarks'!E78)</f>
        <v/>
      </c>
      <c r="F80" s="427" t="str">
        <f>IF('2.Census &amp; Reference Benchmarks'!F78 = "","",'2.Census &amp; Reference Benchmarks'!F78)</f>
        <v/>
      </c>
      <c r="G80" s="501" t="str">
        <f>IF('2.Census &amp; Reference Benchmarks'!G78 = "","",'2.Census &amp; Reference Benchmarks'!G78)</f>
        <v/>
      </c>
      <c r="H80" s="428" t="str">
        <f>IF('2.Census &amp; Reference Benchmarks'!H78 = "","",'2.Census &amp; Reference Benchmarks'!H78)</f>
        <v/>
      </c>
      <c r="I80" s="501" t="str">
        <f>IF('2.Census &amp; Reference Benchmarks'!I78 = "","",'2.Census &amp; Reference Benchmarks'!I78)</f>
        <v/>
      </c>
      <c r="J80" s="427" t="str">
        <f>IF('2.Census &amp; Reference Benchmarks'!J78 = "","",'2.Census &amp; Reference Benchmarks'!J78)</f>
        <v/>
      </c>
      <c r="K80" s="518"/>
      <c r="L80" s="122"/>
      <c r="M80" s="116"/>
      <c r="N80" s="117"/>
      <c r="O80" s="116"/>
      <c r="P80" s="117"/>
      <c r="Q80" s="59" t="str">
        <f t="shared" si="1"/>
        <v>No</v>
      </c>
    </row>
    <row r="81" spans="2:17" x14ac:dyDescent="0.25">
      <c r="B81" s="427">
        <f>IF('2.Census &amp; Reference Benchmarks'!B79 = "","",'2.Census &amp; Reference Benchmarks'!B79)</f>
        <v>0</v>
      </c>
      <c r="C81" s="427">
        <f>IF('2.Census &amp; Reference Benchmarks'!C79 = "","",'2.Census &amp; Reference Benchmarks'!C79)</f>
        <v>0</v>
      </c>
      <c r="D81" s="427" t="str">
        <f>IF('2.Census &amp; Reference Benchmarks'!D79 = "","",'2.Census &amp; Reference Benchmarks'!D79)</f>
        <v/>
      </c>
      <c r="E81" s="427" t="str">
        <f>IF('2.Census &amp; Reference Benchmarks'!E79 = "","",'2.Census &amp; Reference Benchmarks'!E79)</f>
        <v/>
      </c>
      <c r="F81" s="427" t="str">
        <f>IF('2.Census &amp; Reference Benchmarks'!F79 = "","",'2.Census &amp; Reference Benchmarks'!F79)</f>
        <v/>
      </c>
      <c r="G81" s="501" t="str">
        <f>IF('2.Census &amp; Reference Benchmarks'!G79 = "","",'2.Census &amp; Reference Benchmarks'!G79)</f>
        <v/>
      </c>
      <c r="H81" s="428" t="str">
        <f>IF('2.Census &amp; Reference Benchmarks'!H79 = "","",'2.Census &amp; Reference Benchmarks'!H79)</f>
        <v/>
      </c>
      <c r="I81" s="501" t="str">
        <f>IF('2.Census &amp; Reference Benchmarks'!I79 = "","",'2.Census &amp; Reference Benchmarks'!I79)</f>
        <v/>
      </c>
      <c r="J81" s="427" t="str">
        <f>IF('2.Census &amp; Reference Benchmarks'!J79 = "","",'2.Census &amp; Reference Benchmarks'!J79)</f>
        <v/>
      </c>
      <c r="K81" s="518"/>
      <c r="L81" s="122"/>
      <c r="M81" s="116"/>
      <c r="N81" s="117"/>
      <c r="O81" s="116"/>
      <c r="P81" s="117"/>
      <c r="Q81" s="59" t="str">
        <f t="shared" si="1"/>
        <v>No</v>
      </c>
    </row>
    <row r="82" spans="2:17" x14ac:dyDescent="0.25">
      <c r="B82" s="427">
        <f>IF('2.Census &amp; Reference Benchmarks'!B80 = "","",'2.Census &amp; Reference Benchmarks'!B80)</f>
        <v>0</v>
      </c>
      <c r="C82" s="427">
        <f>IF('2.Census &amp; Reference Benchmarks'!C80 = "","",'2.Census &amp; Reference Benchmarks'!C80)</f>
        <v>0</v>
      </c>
      <c r="D82" s="427" t="str">
        <f>IF('2.Census &amp; Reference Benchmarks'!D80 = "","",'2.Census &amp; Reference Benchmarks'!D80)</f>
        <v/>
      </c>
      <c r="E82" s="427" t="str">
        <f>IF('2.Census &amp; Reference Benchmarks'!E80 = "","",'2.Census &amp; Reference Benchmarks'!E80)</f>
        <v/>
      </c>
      <c r="F82" s="427" t="str">
        <f>IF('2.Census &amp; Reference Benchmarks'!F80 = "","",'2.Census &amp; Reference Benchmarks'!F80)</f>
        <v/>
      </c>
      <c r="G82" s="501" t="str">
        <f>IF('2.Census &amp; Reference Benchmarks'!G80 = "","",'2.Census &amp; Reference Benchmarks'!G80)</f>
        <v/>
      </c>
      <c r="H82" s="428" t="str">
        <f>IF('2.Census &amp; Reference Benchmarks'!H80 = "","",'2.Census &amp; Reference Benchmarks'!H80)</f>
        <v/>
      </c>
      <c r="I82" s="501" t="str">
        <f>IF('2.Census &amp; Reference Benchmarks'!I80 = "","",'2.Census &amp; Reference Benchmarks'!I80)</f>
        <v/>
      </c>
      <c r="J82" s="427" t="str">
        <f>IF('2.Census &amp; Reference Benchmarks'!J80 = "","",'2.Census &amp; Reference Benchmarks'!J80)</f>
        <v/>
      </c>
      <c r="K82" s="518"/>
      <c r="L82" s="122"/>
      <c r="M82" s="116"/>
      <c r="N82" s="117"/>
      <c r="O82" s="116"/>
      <c r="P82" s="117"/>
      <c r="Q82" s="59" t="str">
        <f t="shared" si="1"/>
        <v>No</v>
      </c>
    </row>
    <row r="83" spans="2:17" x14ac:dyDescent="0.25">
      <c r="B83" s="427">
        <f>IF('2.Census &amp; Reference Benchmarks'!B81 = "","",'2.Census &amp; Reference Benchmarks'!B81)</f>
        <v>0</v>
      </c>
      <c r="C83" s="427">
        <f>IF('2.Census &amp; Reference Benchmarks'!C81 = "","",'2.Census &amp; Reference Benchmarks'!C81)</f>
        <v>0</v>
      </c>
      <c r="D83" s="427" t="str">
        <f>IF('2.Census &amp; Reference Benchmarks'!D81 = "","",'2.Census &amp; Reference Benchmarks'!D81)</f>
        <v/>
      </c>
      <c r="E83" s="427" t="str">
        <f>IF('2.Census &amp; Reference Benchmarks'!E81 = "","",'2.Census &amp; Reference Benchmarks'!E81)</f>
        <v/>
      </c>
      <c r="F83" s="427" t="str">
        <f>IF('2.Census &amp; Reference Benchmarks'!F81 = "","",'2.Census &amp; Reference Benchmarks'!F81)</f>
        <v/>
      </c>
      <c r="G83" s="501" t="str">
        <f>IF('2.Census &amp; Reference Benchmarks'!G81 = "","",'2.Census &amp; Reference Benchmarks'!G81)</f>
        <v/>
      </c>
      <c r="H83" s="428" t="str">
        <f>IF('2.Census &amp; Reference Benchmarks'!H81 = "","",'2.Census &amp; Reference Benchmarks'!H81)</f>
        <v/>
      </c>
      <c r="I83" s="501" t="str">
        <f>IF('2.Census &amp; Reference Benchmarks'!I81 = "","",'2.Census &amp; Reference Benchmarks'!I81)</f>
        <v/>
      </c>
      <c r="J83" s="427" t="str">
        <f>IF('2.Census &amp; Reference Benchmarks'!J81 = "","",'2.Census &amp; Reference Benchmarks'!J81)</f>
        <v/>
      </c>
      <c r="K83" s="518"/>
      <c r="L83" s="122"/>
      <c r="M83" s="116"/>
      <c r="N83" s="117"/>
      <c r="O83" s="116"/>
      <c r="P83" s="117"/>
      <c r="Q83" s="59" t="str">
        <f t="shared" si="1"/>
        <v>No</v>
      </c>
    </row>
    <row r="84" spans="2:17" x14ac:dyDescent="0.25">
      <c r="B84" s="427">
        <f>IF('2.Census &amp; Reference Benchmarks'!B82 = "","",'2.Census &amp; Reference Benchmarks'!B82)</f>
        <v>0</v>
      </c>
      <c r="C84" s="427">
        <f>IF('2.Census &amp; Reference Benchmarks'!C82 = "","",'2.Census &amp; Reference Benchmarks'!C82)</f>
        <v>0</v>
      </c>
      <c r="D84" s="427" t="str">
        <f>IF('2.Census &amp; Reference Benchmarks'!D82 = "","",'2.Census &amp; Reference Benchmarks'!D82)</f>
        <v/>
      </c>
      <c r="E84" s="427" t="str">
        <f>IF('2.Census &amp; Reference Benchmarks'!E82 = "","",'2.Census &amp; Reference Benchmarks'!E82)</f>
        <v/>
      </c>
      <c r="F84" s="427" t="str">
        <f>IF('2.Census &amp; Reference Benchmarks'!F82 = "","",'2.Census &amp; Reference Benchmarks'!F82)</f>
        <v/>
      </c>
      <c r="G84" s="501" t="str">
        <f>IF('2.Census &amp; Reference Benchmarks'!G82 = "","",'2.Census &amp; Reference Benchmarks'!G82)</f>
        <v/>
      </c>
      <c r="H84" s="428" t="str">
        <f>IF('2.Census &amp; Reference Benchmarks'!H82 = "","",'2.Census &amp; Reference Benchmarks'!H82)</f>
        <v/>
      </c>
      <c r="I84" s="501" t="str">
        <f>IF('2.Census &amp; Reference Benchmarks'!I82 = "","",'2.Census &amp; Reference Benchmarks'!I82)</f>
        <v/>
      </c>
      <c r="J84" s="427" t="str">
        <f>IF('2.Census &amp; Reference Benchmarks'!J82 = "","",'2.Census &amp; Reference Benchmarks'!J82)</f>
        <v/>
      </c>
      <c r="K84" s="518"/>
      <c r="L84" s="122"/>
      <c r="M84" s="116"/>
      <c r="N84" s="117"/>
      <c r="O84" s="116"/>
      <c r="P84" s="117"/>
      <c r="Q84" s="59" t="str">
        <f t="shared" si="1"/>
        <v>No</v>
      </c>
    </row>
    <row r="85" spans="2:17" x14ac:dyDescent="0.25">
      <c r="B85" s="427">
        <f>IF('2.Census &amp; Reference Benchmarks'!B83 = "","",'2.Census &amp; Reference Benchmarks'!B83)</f>
        <v>0</v>
      </c>
      <c r="C85" s="427">
        <f>IF('2.Census &amp; Reference Benchmarks'!C83 = "","",'2.Census &amp; Reference Benchmarks'!C83)</f>
        <v>0</v>
      </c>
      <c r="D85" s="427" t="str">
        <f>IF('2.Census &amp; Reference Benchmarks'!D83 = "","",'2.Census &amp; Reference Benchmarks'!D83)</f>
        <v/>
      </c>
      <c r="E85" s="427" t="str">
        <f>IF('2.Census &amp; Reference Benchmarks'!E83 = "","",'2.Census &amp; Reference Benchmarks'!E83)</f>
        <v/>
      </c>
      <c r="F85" s="427" t="str">
        <f>IF('2.Census &amp; Reference Benchmarks'!F83 = "","",'2.Census &amp; Reference Benchmarks'!F83)</f>
        <v/>
      </c>
      <c r="G85" s="501" t="str">
        <f>IF('2.Census &amp; Reference Benchmarks'!G83 = "","",'2.Census &amp; Reference Benchmarks'!G83)</f>
        <v/>
      </c>
      <c r="H85" s="428" t="str">
        <f>IF('2.Census &amp; Reference Benchmarks'!H83 = "","",'2.Census &amp; Reference Benchmarks'!H83)</f>
        <v/>
      </c>
      <c r="I85" s="501" t="str">
        <f>IF('2.Census &amp; Reference Benchmarks'!I83 = "","",'2.Census &amp; Reference Benchmarks'!I83)</f>
        <v/>
      </c>
      <c r="J85" s="427" t="str">
        <f>IF('2.Census &amp; Reference Benchmarks'!J83 = "","",'2.Census &amp; Reference Benchmarks'!J83)</f>
        <v/>
      </c>
      <c r="K85" s="518"/>
      <c r="L85" s="122"/>
      <c r="M85" s="116"/>
      <c r="N85" s="117"/>
      <c r="O85" s="116"/>
      <c r="P85" s="117"/>
      <c r="Q85" s="59" t="str">
        <f t="shared" si="1"/>
        <v>No</v>
      </c>
    </row>
    <row r="86" spans="2:17" x14ac:dyDescent="0.25">
      <c r="B86" s="427">
        <f>IF('2.Census &amp; Reference Benchmarks'!B84 = "","",'2.Census &amp; Reference Benchmarks'!B84)</f>
        <v>0</v>
      </c>
      <c r="C86" s="427">
        <f>IF('2.Census &amp; Reference Benchmarks'!C84 = "","",'2.Census &amp; Reference Benchmarks'!C84)</f>
        <v>0</v>
      </c>
      <c r="D86" s="427" t="str">
        <f>IF('2.Census &amp; Reference Benchmarks'!D84 = "","",'2.Census &amp; Reference Benchmarks'!D84)</f>
        <v/>
      </c>
      <c r="E86" s="427" t="str">
        <f>IF('2.Census &amp; Reference Benchmarks'!E84 = "","",'2.Census &amp; Reference Benchmarks'!E84)</f>
        <v/>
      </c>
      <c r="F86" s="427" t="str">
        <f>IF('2.Census &amp; Reference Benchmarks'!F84 = "","",'2.Census &amp; Reference Benchmarks'!F84)</f>
        <v/>
      </c>
      <c r="G86" s="501" t="str">
        <f>IF('2.Census &amp; Reference Benchmarks'!G84 = "","",'2.Census &amp; Reference Benchmarks'!G84)</f>
        <v/>
      </c>
      <c r="H86" s="428" t="str">
        <f>IF('2.Census &amp; Reference Benchmarks'!H84 = "","",'2.Census &amp; Reference Benchmarks'!H84)</f>
        <v/>
      </c>
      <c r="I86" s="501" t="str">
        <f>IF('2.Census &amp; Reference Benchmarks'!I84 = "","",'2.Census &amp; Reference Benchmarks'!I84)</f>
        <v/>
      </c>
      <c r="J86" s="427" t="str">
        <f>IF('2.Census &amp; Reference Benchmarks'!J84 = "","",'2.Census &amp; Reference Benchmarks'!J84)</f>
        <v/>
      </c>
      <c r="K86" s="518"/>
      <c r="L86" s="122"/>
      <c r="M86" s="116"/>
      <c r="N86" s="117"/>
      <c r="O86" s="116"/>
      <c r="P86" s="117"/>
      <c r="Q86" s="59" t="str">
        <f t="shared" si="1"/>
        <v>No</v>
      </c>
    </row>
    <row r="87" spans="2:17" x14ac:dyDescent="0.25">
      <c r="B87" s="427">
        <f>IF('2.Census &amp; Reference Benchmarks'!B85 = "","",'2.Census &amp; Reference Benchmarks'!B85)</f>
        <v>0</v>
      </c>
      <c r="C87" s="427">
        <f>IF('2.Census &amp; Reference Benchmarks'!C85 = "","",'2.Census &amp; Reference Benchmarks'!C85)</f>
        <v>0</v>
      </c>
      <c r="D87" s="427" t="str">
        <f>IF('2.Census &amp; Reference Benchmarks'!D85 = "","",'2.Census &amp; Reference Benchmarks'!D85)</f>
        <v/>
      </c>
      <c r="E87" s="427" t="str">
        <f>IF('2.Census &amp; Reference Benchmarks'!E85 = "","",'2.Census &amp; Reference Benchmarks'!E85)</f>
        <v/>
      </c>
      <c r="F87" s="427" t="str">
        <f>IF('2.Census &amp; Reference Benchmarks'!F85 = "","",'2.Census &amp; Reference Benchmarks'!F85)</f>
        <v/>
      </c>
      <c r="G87" s="501" t="str">
        <f>IF('2.Census &amp; Reference Benchmarks'!G85 = "","",'2.Census &amp; Reference Benchmarks'!G85)</f>
        <v/>
      </c>
      <c r="H87" s="428" t="str">
        <f>IF('2.Census &amp; Reference Benchmarks'!H85 = "","",'2.Census &amp; Reference Benchmarks'!H85)</f>
        <v/>
      </c>
      <c r="I87" s="501" t="str">
        <f>IF('2.Census &amp; Reference Benchmarks'!I85 = "","",'2.Census &amp; Reference Benchmarks'!I85)</f>
        <v/>
      </c>
      <c r="J87" s="427" t="str">
        <f>IF('2.Census &amp; Reference Benchmarks'!J85 = "","",'2.Census &amp; Reference Benchmarks'!J85)</f>
        <v/>
      </c>
      <c r="K87" s="518"/>
      <c r="L87" s="122"/>
      <c r="M87" s="116"/>
      <c r="N87" s="117"/>
      <c r="O87" s="116"/>
      <c r="P87" s="117"/>
      <c r="Q87" s="59" t="str">
        <f t="shared" si="1"/>
        <v>No</v>
      </c>
    </row>
    <row r="88" spans="2:17" x14ac:dyDescent="0.25">
      <c r="B88" s="427">
        <f>IF('2.Census &amp; Reference Benchmarks'!B86 = "","",'2.Census &amp; Reference Benchmarks'!B86)</f>
        <v>0</v>
      </c>
      <c r="C88" s="427">
        <f>IF('2.Census &amp; Reference Benchmarks'!C86 = "","",'2.Census &amp; Reference Benchmarks'!C86)</f>
        <v>0</v>
      </c>
      <c r="D88" s="427" t="str">
        <f>IF('2.Census &amp; Reference Benchmarks'!D86 = "","",'2.Census &amp; Reference Benchmarks'!D86)</f>
        <v/>
      </c>
      <c r="E88" s="427" t="str">
        <f>IF('2.Census &amp; Reference Benchmarks'!E86 = "","",'2.Census &amp; Reference Benchmarks'!E86)</f>
        <v/>
      </c>
      <c r="F88" s="427" t="str">
        <f>IF('2.Census &amp; Reference Benchmarks'!F86 = "","",'2.Census &amp; Reference Benchmarks'!F86)</f>
        <v/>
      </c>
      <c r="G88" s="501" t="str">
        <f>IF('2.Census &amp; Reference Benchmarks'!G86 = "","",'2.Census &amp; Reference Benchmarks'!G86)</f>
        <v/>
      </c>
      <c r="H88" s="428" t="str">
        <f>IF('2.Census &amp; Reference Benchmarks'!H86 = "","",'2.Census &amp; Reference Benchmarks'!H86)</f>
        <v/>
      </c>
      <c r="I88" s="501" t="str">
        <f>IF('2.Census &amp; Reference Benchmarks'!I86 = "","",'2.Census &amp; Reference Benchmarks'!I86)</f>
        <v/>
      </c>
      <c r="J88" s="427" t="str">
        <f>IF('2.Census &amp; Reference Benchmarks'!J86 = "","",'2.Census &amp; Reference Benchmarks'!J86)</f>
        <v/>
      </c>
      <c r="K88" s="518"/>
      <c r="L88" s="122"/>
      <c r="M88" s="116"/>
      <c r="N88" s="117"/>
      <c r="O88" s="116"/>
      <c r="P88" s="117"/>
      <c r="Q88" s="59" t="str">
        <f t="shared" si="1"/>
        <v>No</v>
      </c>
    </row>
    <row r="89" spans="2:17" x14ac:dyDescent="0.25">
      <c r="B89" s="427">
        <f>IF('2.Census &amp; Reference Benchmarks'!B87 = "","",'2.Census &amp; Reference Benchmarks'!B87)</f>
        <v>0</v>
      </c>
      <c r="C89" s="427">
        <f>IF('2.Census &amp; Reference Benchmarks'!C87 = "","",'2.Census &amp; Reference Benchmarks'!C87)</f>
        <v>0</v>
      </c>
      <c r="D89" s="427" t="str">
        <f>IF('2.Census &amp; Reference Benchmarks'!D87 = "","",'2.Census &amp; Reference Benchmarks'!D87)</f>
        <v/>
      </c>
      <c r="E89" s="427" t="str">
        <f>IF('2.Census &amp; Reference Benchmarks'!E87 = "","",'2.Census &amp; Reference Benchmarks'!E87)</f>
        <v/>
      </c>
      <c r="F89" s="427" t="str">
        <f>IF('2.Census &amp; Reference Benchmarks'!F87 = "","",'2.Census &amp; Reference Benchmarks'!F87)</f>
        <v/>
      </c>
      <c r="G89" s="501" t="str">
        <f>IF('2.Census &amp; Reference Benchmarks'!G87 = "","",'2.Census &amp; Reference Benchmarks'!G87)</f>
        <v/>
      </c>
      <c r="H89" s="428" t="str">
        <f>IF('2.Census &amp; Reference Benchmarks'!H87 = "","",'2.Census &amp; Reference Benchmarks'!H87)</f>
        <v/>
      </c>
      <c r="I89" s="501" t="str">
        <f>IF('2.Census &amp; Reference Benchmarks'!I87 = "","",'2.Census &amp; Reference Benchmarks'!I87)</f>
        <v/>
      </c>
      <c r="J89" s="427" t="str">
        <f>IF('2.Census &amp; Reference Benchmarks'!J87 = "","",'2.Census &amp; Reference Benchmarks'!J87)</f>
        <v/>
      </c>
      <c r="K89" s="518"/>
      <c r="L89" s="122"/>
      <c r="M89" s="116"/>
      <c r="N89" s="117"/>
      <c r="O89" s="116"/>
      <c r="P89" s="117"/>
      <c r="Q89" s="59" t="str">
        <f t="shared" si="1"/>
        <v>No</v>
      </c>
    </row>
    <row r="90" spans="2:17" x14ac:dyDescent="0.25">
      <c r="B90" s="427">
        <f>IF('2.Census &amp; Reference Benchmarks'!B88 = "","",'2.Census &amp; Reference Benchmarks'!B88)</f>
        <v>0</v>
      </c>
      <c r="C90" s="427">
        <f>IF('2.Census &amp; Reference Benchmarks'!C88 = "","",'2.Census &amp; Reference Benchmarks'!C88)</f>
        <v>0</v>
      </c>
      <c r="D90" s="427" t="str">
        <f>IF('2.Census &amp; Reference Benchmarks'!D88 = "","",'2.Census &amp; Reference Benchmarks'!D88)</f>
        <v/>
      </c>
      <c r="E90" s="427" t="str">
        <f>IF('2.Census &amp; Reference Benchmarks'!E88 = "","",'2.Census &amp; Reference Benchmarks'!E88)</f>
        <v/>
      </c>
      <c r="F90" s="427" t="str">
        <f>IF('2.Census &amp; Reference Benchmarks'!F88 = "","",'2.Census &amp; Reference Benchmarks'!F88)</f>
        <v/>
      </c>
      <c r="G90" s="501" t="str">
        <f>IF('2.Census &amp; Reference Benchmarks'!G88 = "","",'2.Census &amp; Reference Benchmarks'!G88)</f>
        <v/>
      </c>
      <c r="H90" s="428" t="str">
        <f>IF('2.Census &amp; Reference Benchmarks'!H88 = "","",'2.Census &amp; Reference Benchmarks'!H88)</f>
        <v/>
      </c>
      <c r="I90" s="501" t="str">
        <f>IF('2.Census &amp; Reference Benchmarks'!I88 = "","",'2.Census &amp; Reference Benchmarks'!I88)</f>
        <v/>
      </c>
      <c r="J90" s="427" t="str">
        <f>IF('2.Census &amp; Reference Benchmarks'!J88 = "","",'2.Census &amp; Reference Benchmarks'!J88)</f>
        <v/>
      </c>
      <c r="K90" s="518"/>
      <c r="L90" s="122"/>
      <c r="M90" s="116"/>
      <c r="N90" s="117"/>
      <c r="O90" s="116"/>
      <c r="P90" s="117"/>
      <c r="Q90" s="59" t="str">
        <f t="shared" si="1"/>
        <v>No</v>
      </c>
    </row>
    <row r="91" spans="2:17" x14ac:dyDescent="0.25">
      <c r="B91" s="427">
        <f>IF('2.Census &amp; Reference Benchmarks'!B89 = "","",'2.Census &amp; Reference Benchmarks'!B89)</f>
        <v>0</v>
      </c>
      <c r="C91" s="427">
        <f>IF('2.Census &amp; Reference Benchmarks'!C89 = "","",'2.Census &amp; Reference Benchmarks'!C89)</f>
        <v>0</v>
      </c>
      <c r="D91" s="427" t="str">
        <f>IF('2.Census &amp; Reference Benchmarks'!D89 = "","",'2.Census &amp; Reference Benchmarks'!D89)</f>
        <v/>
      </c>
      <c r="E91" s="427" t="str">
        <f>IF('2.Census &amp; Reference Benchmarks'!E89 = "","",'2.Census &amp; Reference Benchmarks'!E89)</f>
        <v/>
      </c>
      <c r="F91" s="427" t="str">
        <f>IF('2.Census &amp; Reference Benchmarks'!F89 = "","",'2.Census &amp; Reference Benchmarks'!F89)</f>
        <v/>
      </c>
      <c r="G91" s="501" t="str">
        <f>IF('2.Census &amp; Reference Benchmarks'!G89 = "","",'2.Census &amp; Reference Benchmarks'!G89)</f>
        <v/>
      </c>
      <c r="H91" s="428" t="str">
        <f>IF('2.Census &amp; Reference Benchmarks'!H89 = "","",'2.Census &amp; Reference Benchmarks'!H89)</f>
        <v/>
      </c>
      <c r="I91" s="501" t="str">
        <f>IF('2.Census &amp; Reference Benchmarks'!I89 = "","",'2.Census &amp; Reference Benchmarks'!I89)</f>
        <v/>
      </c>
      <c r="J91" s="427" t="str">
        <f>IF('2.Census &amp; Reference Benchmarks'!J89 = "","",'2.Census &amp; Reference Benchmarks'!J89)</f>
        <v/>
      </c>
      <c r="K91" s="518"/>
      <c r="L91" s="122"/>
      <c r="M91" s="116"/>
      <c r="N91" s="117"/>
      <c r="O91" s="116"/>
      <c r="P91" s="117"/>
      <c r="Q91" s="59" t="str">
        <f t="shared" si="1"/>
        <v>No</v>
      </c>
    </row>
    <row r="92" spans="2:17" x14ac:dyDescent="0.25">
      <c r="B92" s="427">
        <f>IF('2.Census &amp; Reference Benchmarks'!B90 = "","",'2.Census &amp; Reference Benchmarks'!B90)</f>
        <v>0</v>
      </c>
      <c r="C92" s="427">
        <f>IF('2.Census &amp; Reference Benchmarks'!C90 = "","",'2.Census &amp; Reference Benchmarks'!C90)</f>
        <v>0</v>
      </c>
      <c r="D92" s="427" t="str">
        <f>IF('2.Census &amp; Reference Benchmarks'!D90 = "","",'2.Census &amp; Reference Benchmarks'!D90)</f>
        <v/>
      </c>
      <c r="E92" s="427" t="str">
        <f>IF('2.Census &amp; Reference Benchmarks'!E90 = "","",'2.Census &amp; Reference Benchmarks'!E90)</f>
        <v/>
      </c>
      <c r="F92" s="427" t="str">
        <f>IF('2.Census &amp; Reference Benchmarks'!F90 = "","",'2.Census &amp; Reference Benchmarks'!F90)</f>
        <v/>
      </c>
      <c r="G92" s="501" t="str">
        <f>IF('2.Census &amp; Reference Benchmarks'!G90 = "","",'2.Census &amp; Reference Benchmarks'!G90)</f>
        <v/>
      </c>
      <c r="H92" s="428" t="str">
        <f>IF('2.Census &amp; Reference Benchmarks'!H90 = "","",'2.Census &amp; Reference Benchmarks'!H90)</f>
        <v/>
      </c>
      <c r="I92" s="501" t="str">
        <f>IF('2.Census &amp; Reference Benchmarks'!I90 = "","",'2.Census &amp; Reference Benchmarks'!I90)</f>
        <v/>
      </c>
      <c r="J92" s="427" t="str">
        <f>IF('2.Census &amp; Reference Benchmarks'!J90 = "","",'2.Census &amp; Reference Benchmarks'!J90)</f>
        <v/>
      </c>
      <c r="K92" s="518"/>
      <c r="L92" s="122"/>
      <c r="M92" s="116"/>
      <c r="N92" s="117"/>
      <c r="O92" s="116"/>
      <c r="P92" s="117"/>
      <c r="Q92" s="59" t="str">
        <f t="shared" si="1"/>
        <v>No</v>
      </c>
    </row>
    <row r="93" spans="2:17" x14ac:dyDescent="0.25">
      <c r="B93" s="427">
        <f>IF('2.Census &amp; Reference Benchmarks'!B91 = "","",'2.Census &amp; Reference Benchmarks'!B91)</f>
        <v>0</v>
      </c>
      <c r="C93" s="427">
        <f>IF('2.Census &amp; Reference Benchmarks'!C91 = "","",'2.Census &amp; Reference Benchmarks'!C91)</f>
        <v>0</v>
      </c>
      <c r="D93" s="427" t="str">
        <f>IF('2.Census &amp; Reference Benchmarks'!D91 = "","",'2.Census &amp; Reference Benchmarks'!D91)</f>
        <v/>
      </c>
      <c r="E93" s="427" t="str">
        <f>IF('2.Census &amp; Reference Benchmarks'!E91 = "","",'2.Census &amp; Reference Benchmarks'!E91)</f>
        <v/>
      </c>
      <c r="F93" s="427" t="str">
        <f>IF('2.Census &amp; Reference Benchmarks'!F91 = "","",'2.Census &amp; Reference Benchmarks'!F91)</f>
        <v/>
      </c>
      <c r="G93" s="501" t="str">
        <f>IF('2.Census &amp; Reference Benchmarks'!G91 = "","",'2.Census &amp; Reference Benchmarks'!G91)</f>
        <v/>
      </c>
      <c r="H93" s="428" t="str">
        <f>IF('2.Census &amp; Reference Benchmarks'!H91 = "","",'2.Census &amp; Reference Benchmarks'!H91)</f>
        <v/>
      </c>
      <c r="I93" s="501" t="str">
        <f>IF('2.Census &amp; Reference Benchmarks'!I91 = "","",'2.Census &amp; Reference Benchmarks'!I91)</f>
        <v/>
      </c>
      <c r="J93" s="427" t="str">
        <f>IF('2.Census &amp; Reference Benchmarks'!J91 = "","",'2.Census &amp; Reference Benchmarks'!J91)</f>
        <v/>
      </c>
      <c r="K93" s="518"/>
      <c r="L93" s="122"/>
      <c r="M93" s="116"/>
      <c r="N93" s="117"/>
      <c r="O93" s="116"/>
      <c r="P93" s="117"/>
      <c r="Q93" s="59" t="str">
        <f t="shared" si="1"/>
        <v>No</v>
      </c>
    </row>
    <row r="94" spans="2:17" x14ac:dyDescent="0.25">
      <c r="B94" s="427">
        <f>IF('2.Census &amp; Reference Benchmarks'!B92 = "","",'2.Census &amp; Reference Benchmarks'!B92)</f>
        <v>0</v>
      </c>
      <c r="C94" s="427">
        <f>IF('2.Census &amp; Reference Benchmarks'!C92 = "","",'2.Census &amp; Reference Benchmarks'!C92)</f>
        <v>0</v>
      </c>
      <c r="D94" s="427" t="str">
        <f>IF('2.Census &amp; Reference Benchmarks'!D92 = "","",'2.Census &amp; Reference Benchmarks'!D92)</f>
        <v/>
      </c>
      <c r="E94" s="427" t="str">
        <f>IF('2.Census &amp; Reference Benchmarks'!E92 = "","",'2.Census &amp; Reference Benchmarks'!E92)</f>
        <v/>
      </c>
      <c r="F94" s="427" t="str">
        <f>IF('2.Census &amp; Reference Benchmarks'!F92 = "","",'2.Census &amp; Reference Benchmarks'!F92)</f>
        <v/>
      </c>
      <c r="G94" s="501" t="str">
        <f>IF('2.Census &amp; Reference Benchmarks'!G92 = "","",'2.Census &amp; Reference Benchmarks'!G92)</f>
        <v/>
      </c>
      <c r="H94" s="428" t="str">
        <f>IF('2.Census &amp; Reference Benchmarks'!H92 = "","",'2.Census &amp; Reference Benchmarks'!H92)</f>
        <v/>
      </c>
      <c r="I94" s="501" t="str">
        <f>IF('2.Census &amp; Reference Benchmarks'!I92 = "","",'2.Census &amp; Reference Benchmarks'!I92)</f>
        <v/>
      </c>
      <c r="J94" s="427" t="str">
        <f>IF('2.Census &amp; Reference Benchmarks'!J92 = "","",'2.Census &amp; Reference Benchmarks'!J92)</f>
        <v/>
      </c>
      <c r="K94" s="518"/>
      <c r="L94" s="122"/>
      <c r="M94" s="116"/>
      <c r="N94" s="117"/>
      <c r="O94" s="116"/>
      <c r="P94" s="117"/>
      <c r="Q94" s="59" t="str">
        <f t="shared" si="1"/>
        <v>No</v>
      </c>
    </row>
    <row r="95" spans="2:17" x14ac:dyDescent="0.25">
      <c r="B95" s="427">
        <f>IF('2.Census &amp; Reference Benchmarks'!B93 = "","",'2.Census &amp; Reference Benchmarks'!B93)</f>
        <v>0</v>
      </c>
      <c r="C95" s="427">
        <f>IF('2.Census &amp; Reference Benchmarks'!C93 = "","",'2.Census &amp; Reference Benchmarks'!C93)</f>
        <v>0</v>
      </c>
      <c r="D95" s="427" t="str">
        <f>IF('2.Census &amp; Reference Benchmarks'!D93 = "","",'2.Census &amp; Reference Benchmarks'!D93)</f>
        <v/>
      </c>
      <c r="E95" s="427" t="str">
        <f>IF('2.Census &amp; Reference Benchmarks'!E93 = "","",'2.Census &amp; Reference Benchmarks'!E93)</f>
        <v/>
      </c>
      <c r="F95" s="427" t="str">
        <f>IF('2.Census &amp; Reference Benchmarks'!F93 = "","",'2.Census &amp; Reference Benchmarks'!F93)</f>
        <v/>
      </c>
      <c r="G95" s="501" t="str">
        <f>IF('2.Census &amp; Reference Benchmarks'!G93 = "","",'2.Census &amp; Reference Benchmarks'!G93)</f>
        <v/>
      </c>
      <c r="H95" s="428" t="str">
        <f>IF('2.Census &amp; Reference Benchmarks'!H93 = "","",'2.Census &amp; Reference Benchmarks'!H93)</f>
        <v/>
      </c>
      <c r="I95" s="501" t="str">
        <f>IF('2.Census &amp; Reference Benchmarks'!I93 = "","",'2.Census &amp; Reference Benchmarks'!I93)</f>
        <v/>
      </c>
      <c r="J95" s="427" t="str">
        <f>IF('2.Census &amp; Reference Benchmarks'!J93 = "","",'2.Census &amp; Reference Benchmarks'!J93)</f>
        <v/>
      </c>
      <c r="K95" s="518"/>
      <c r="L95" s="122"/>
      <c r="M95" s="116"/>
      <c r="N95" s="117"/>
      <c r="O95" s="116"/>
      <c r="P95" s="117"/>
      <c r="Q95" s="59" t="str">
        <f t="shared" si="1"/>
        <v>No</v>
      </c>
    </row>
    <row r="96" spans="2:17" x14ac:dyDescent="0.25">
      <c r="B96" s="427">
        <f>IF('2.Census &amp; Reference Benchmarks'!B94 = "","",'2.Census &amp; Reference Benchmarks'!B94)</f>
        <v>0</v>
      </c>
      <c r="C96" s="427">
        <f>IF('2.Census &amp; Reference Benchmarks'!C94 = "","",'2.Census &amp; Reference Benchmarks'!C94)</f>
        <v>0</v>
      </c>
      <c r="D96" s="427" t="str">
        <f>IF('2.Census &amp; Reference Benchmarks'!D94 = "","",'2.Census &amp; Reference Benchmarks'!D94)</f>
        <v/>
      </c>
      <c r="E96" s="427" t="str">
        <f>IF('2.Census &amp; Reference Benchmarks'!E94 = "","",'2.Census &amp; Reference Benchmarks'!E94)</f>
        <v/>
      </c>
      <c r="F96" s="427" t="str">
        <f>IF('2.Census &amp; Reference Benchmarks'!F94 = "","",'2.Census &amp; Reference Benchmarks'!F94)</f>
        <v/>
      </c>
      <c r="G96" s="501" t="str">
        <f>IF('2.Census &amp; Reference Benchmarks'!G94 = "","",'2.Census &amp; Reference Benchmarks'!G94)</f>
        <v/>
      </c>
      <c r="H96" s="428" t="str">
        <f>IF('2.Census &amp; Reference Benchmarks'!H94 = "","",'2.Census &amp; Reference Benchmarks'!H94)</f>
        <v/>
      </c>
      <c r="I96" s="501" t="str">
        <f>IF('2.Census &amp; Reference Benchmarks'!I94 = "","",'2.Census &amp; Reference Benchmarks'!I94)</f>
        <v/>
      </c>
      <c r="J96" s="427" t="str">
        <f>IF('2.Census &amp; Reference Benchmarks'!J94 = "","",'2.Census &amp; Reference Benchmarks'!J94)</f>
        <v/>
      </c>
      <c r="K96" s="518"/>
      <c r="L96" s="122"/>
      <c r="M96" s="116"/>
      <c r="N96" s="117"/>
      <c r="O96" s="116"/>
      <c r="P96" s="117"/>
      <c r="Q96" s="59" t="str">
        <f t="shared" si="1"/>
        <v>No</v>
      </c>
    </row>
    <row r="97" spans="2:17" x14ac:dyDescent="0.25">
      <c r="B97" s="427">
        <f>IF('2.Census &amp; Reference Benchmarks'!B95 = "","",'2.Census &amp; Reference Benchmarks'!B95)</f>
        <v>0</v>
      </c>
      <c r="C97" s="427">
        <f>IF('2.Census &amp; Reference Benchmarks'!C95 = "","",'2.Census &amp; Reference Benchmarks'!C95)</f>
        <v>0</v>
      </c>
      <c r="D97" s="427" t="str">
        <f>IF('2.Census &amp; Reference Benchmarks'!D95 = "","",'2.Census &amp; Reference Benchmarks'!D95)</f>
        <v/>
      </c>
      <c r="E97" s="427" t="str">
        <f>IF('2.Census &amp; Reference Benchmarks'!E95 = "","",'2.Census &amp; Reference Benchmarks'!E95)</f>
        <v/>
      </c>
      <c r="F97" s="427" t="str">
        <f>IF('2.Census &amp; Reference Benchmarks'!F95 = "","",'2.Census &amp; Reference Benchmarks'!F95)</f>
        <v/>
      </c>
      <c r="G97" s="501" t="str">
        <f>IF('2.Census &amp; Reference Benchmarks'!G95 = "","",'2.Census &amp; Reference Benchmarks'!G95)</f>
        <v/>
      </c>
      <c r="H97" s="428" t="str">
        <f>IF('2.Census &amp; Reference Benchmarks'!H95 = "","",'2.Census &amp; Reference Benchmarks'!H95)</f>
        <v/>
      </c>
      <c r="I97" s="501" t="str">
        <f>IF('2.Census &amp; Reference Benchmarks'!I95 = "","",'2.Census &amp; Reference Benchmarks'!I95)</f>
        <v/>
      </c>
      <c r="J97" s="427" t="str">
        <f>IF('2.Census &amp; Reference Benchmarks'!J95 = "","",'2.Census &amp; Reference Benchmarks'!J95)</f>
        <v/>
      </c>
      <c r="K97" s="518"/>
      <c r="L97" s="122"/>
      <c r="M97" s="116"/>
      <c r="N97" s="117"/>
      <c r="O97" s="116"/>
      <c r="P97" s="117"/>
      <c r="Q97" s="59" t="str">
        <f t="shared" si="1"/>
        <v>No</v>
      </c>
    </row>
    <row r="98" spans="2:17" x14ac:dyDescent="0.25">
      <c r="B98" s="427">
        <f>IF('2.Census &amp; Reference Benchmarks'!B96 = "","",'2.Census &amp; Reference Benchmarks'!B96)</f>
        <v>0</v>
      </c>
      <c r="C98" s="427">
        <f>IF('2.Census &amp; Reference Benchmarks'!C96 = "","",'2.Census &amp; Reference Benchmarks'!C96)</f>
        <v>0</v>
      </c>
      <c r="D98" s="427" t="str">
        <f>IF('2.Census &amp; Reference Benchmarks'!D96 = "","",'2.Census &amp; Reference Benchmarks'!D96)</f>
        <v/>
      </c>
      <c r="E98" s="427" t="str">
        <f>IF('2.Census &amp; Reference Benchmarks'!E96 = "","",'2.Census &amp; Reference Benchmarks'!E96)</f>
        <v/>
      </c>
      <c r="F98" s="427" t="str">
        <f>IF('2.Census &amp; Reference Benchmarks'!F96 = "","",'2.Census &amp; Reference Benchmarks'!F96)</f>
        <v/>
      </c>
      <c r="G98" s="501" t="str">
        <f>IF('2.Census &amp; Reference Benchmarks'!G96 = "","",'2.Census &amp; Reference Benchmarks'!G96)</f>
        <v/>
      </c>
      <c r="H98" s="428" t="str">
        <f>IF('2.Census &amp; Reference Benchmarks'!H96 = "","",'2.Census &amp; Reference Benchmarks'!H96)</f>
        <v/>
      </c>
      <c r="I98" s="501" t="str">
        <f>IF('2.Census &amp; Reference Benchmarks'!I96 = "","",'2.Census &amp; Reference Benchmarks'!I96)</f>
        <v/>
      </c>
      <c r="J98" s="427" t="str">
        <f>IF('2.Census &amp; Reference Benchmarks'!J96 = "","",'2.Census &amp; Reference Benchmarks'!J96)</f>
        <v/>
      </c>
      <c r="K98" s="518"/>
      <c r="L98" s="122"/>
      <c r="M98" s="116"/>
      <c r="N98" s="117"/>
      <c r="O98" s="116"/>
      <c r="P98" s="117"/>
      <c r="Q98" s="59" t="str">
        <f t="shared" si="1"/>
        <v>No</v>
      </c>
    </row>
    <row r="99" spans="2:17" x14ac:dyDescent="0.25">
      <c r="B99" s="427">
        <f>IF('2.Census &amp; Reference Benchmarks'!B97 = "","",'2.Census &amp; Reference Benchmarks'!B97)</f>
        <v>0</v>
      </c>
      <c r="C99" s="427">
        <f>IF('2.Census &amp; Reference Benchmarks'!C97 = "","",'2.Census &amp; Reference Benchmarks'!C97)</f>
        <v>0</v>
      </c>
      <c r="D99" s="427" t="str">
        <f>IF('2.Census &amp; Reference Benchmarks'!D97 = "","",'2.Census &amp; Reference Benchmarks'!D97)</f>
        <v/>
      </c>
      <c r="E99" s="427" t="str">
        <f>IF('2.Census &amp; Reference Benchmarks'!E97 = "","",'2.Census &amp; Reference Benchmarks'!E97)</f>
        <v/>
      </c>
      <c r="F99" s="427" t="str">
        <f>IF('2.Census &amp; Reference Benchmarks'!F97 = "","",'2.Census &amp; Reference Benchmarks'!F97)</f>
        <v/>
      </c>
      <c r="G99" s="501" t="str">
        <f>IF('2.Census &amp; Reference Benchmarks'!G97 = "","",'2.Census &amp; Reference Benchmarks'!G97)</f>
        <v/>
      </c>
      <c r="H99" s="428" t="str">
        <f>IF('2.Census &amp; Reference Benchmarks'!H97 = "","",'2.Census &amp; Reference Benchmarks'!H97)</f>
        <v/>
      </c>
      <c r="I99" s="501" t="str">
        <f>IF('2.Census &amp; Reference Benchmarks'!I97 = "","",'2.Census &amp; Reference Benchmarks'!I97)</f>
        <v/>
      </c>
      <c r="J99" s="427" t="str">
        <f>IF('2.Census &amp; Reference Benchmarks'!J97 = "","",'2.Census &amp; Reference Benchmarks'!J97)</f>
        <v/>
      </c>
      <c r="K99" s="518"/>
      <c r="L99" s="122"/>
      <c r="M99" s="116"/>
      <c r="N99" s="117"/>
      <c r="O99" s="116"/>
      <c r="P99" s="117"/>
      <c r="Q99" s="59" t="str">
        <f t="shared" si="1"/>
        <v>No</v>
      </c>
    </row>
    <row r="100" spans="2:17" x14ac:dyDescent="0.25">
      <c r="B100" s="427">
        <f>IF('2.Census &amp; Reference Benchmarks'!B98 = "","",'2.Census &amp; Reference Benchmarks'!B98)</f>
        <v>0</v>
      </c>
      <c r="C100" s="427">
        <f>IF('2.Census &amp; Reference Benchmarks'!C98 = "","",'2.Census &amp; Reference Benchmarks'!C98)</f>
        <v>0</v>
      </c>
      <c r="D100" s="427" t="str">
        <f>IF('2.Census &amp; Reference Benchmarks'!D98 = "","",'2.Census &amp; Reference Benchmarks'!D98)</f>
        <v/>
      </c>
      <c r="E100" s="427" t="str">
        <f>IF('2.Census &amp; Reference Benchmarks'!E98 = "","",'2.Census &amp; Reference Benchmarks'!E98)</f>
        <v/>
      </c>
      <c r="F100" s="427" t="str">
        <f>IF('2.Census &amp; Reference Benchmarks'!F98 = "","",'2.Census &amp; Reference Benchmarks'!F98)</f>
        <v/>
      </c>
      <c r="G100" s="501" t="str">
        <f>IF('2.Census &amp; Reference Benchmarks'!G98 = "","",'2.Census &amp; Reference Benchmarks'!G98)</f>
        <v/>
      </c>
      <c r="H100" s="428" t="str">
        <f>IF('2.Census &amp; Reference Benchmarks'!H98 = "","",'2.Census &amp; Reference Benchmarks'!H98)</f>
        <v/>
      </c>
      <c r="I100" s="501" t="str">
        <f>IF('2.Census &amp; Reference Benchmarks'!I98 = "","",'2.Census &amp; Reference Benchmarks'!I98)</f>
        <v/>
      </c>
      <c r="J100" s="427" t="str">
        <f>IF('2.Census &amp; Reference Benchmarks'!J98 = "","",'2.Census &amp; Reference Benchmarks'!J98)</f>
        <v/>
      </c>
      <c r="K100" s="518"/>
      <c r="L100" s="122"/>
      <c r="M100" s="116"/>
      <c r="N100" s="117"/>
      <c r="O100" s="116"/>
      <c r="P100" s="117"/>
      <c r="Q100" s="59" t="str">
        <f t="shared" si="1"/>
        <v>No</v>
      </c>
    </row>
    <row r="101" spans="2:17" x14ac:dyDescent="0.25">
      <c r="B101" s="427">
        <f>IF('2.Census &amp; Reference Benchmarks'!B99 = "","",'2.Census &amp; Reference Benchmarks'!B99)</f>
        <v>0</v>
      </c>
      <c r="C101" s="427">
        <f>IF('2.Census &amp; Reference Benchmarks'!C99 = "","",'2.Census &amp; Reference Benchmarks'!C99)</f>
        <v>0</v>
      </c>
      <c r="D101" s="427" t="str">
        <f>IF('2.Census &amp; Reference Benchmarks'!D99 = "","",'2.Census &amp; Reference Benchmarks'!D99)</f>
        <v/>
      </c>
      <c r="E101" s="427" t="str">
        <f>IF('2.Census &amp; Reference Benchmarks'!E99 = "","",'2.Census &amp; Reference Benchmarks'!E99)</f>
        <v/>
      </c>
      <c r="F101" s="427" t="str">
        <f>IF('2.Census &amp; Reference Benchmarks'!F99 = "","",'2.Census &amp; Reference Benchmarks'!F99)</f>
        <v/>
      </c>
      <c r="G101" s="501" t="str">
        <f>IF('2.Census &amp; Reference Benchmarks'!G99 = "","",'2.Census &amp; Reference Benchmarks'!G99)</f>
        <v/>
      </c>
      <c r="H101" s="428" t="str">
        <f>IF('2.Census &amp; Reference Benchmarks'!H99 = "","",'2.Census &amp; Reference Benchmarks'!H99)</f>
        <v/>
      </c>
      <c r="I101" s="501" t="str">
        <f>IF('2.Census &amp; Reference Benchmarks'!I99 = "","",'2.Census &amp; Reference Benchmarks'!I99)</f>
        <v/>
      </c>
      <c r="J101" s="427" t="str">
        <f>IF('2.Census &amp; Reference Benchmarks'!J99 = "","",'2.Census &amp; Reference Benchmarks'!J99)</f>
        <v/>
      </c>
      <c r="K101" s="518"/>
      <c r="L101" s="122"/>
      <c r="M101" s="116"/>
      <c r="N101" s="117"/>
      <c r="O101" s="116"/>
      <c r="P101" s="117"/>
      <c r="Q101" s="59" t="str">
        <f t="shared" si="1"/>
        <v>No</v>
      </c>
    </row>
    <row r="102" spans="2:17" x14ac:dyDescent="0.25">
      <c r="B102" s="427">
        <f>IF('2.Census &amp; Reference Benchmarks'!B100 = "","",'2.Census &amp; Reference Benchmarks'!B100)</f>
        <v>0</v>
      </c>
      <c r="C102" s="427">
        <f>IF('2.Census &amp; Reference Benchmarks'!C100 = "","",'2.Census &amp; Reference Benchmarks'!C100)</f>
        <v>0</v>
      </c>
      <c r="D102" s="427" t="str">
        <f>IF('2.Census &amp; Reference Benchmarks'!D100 = "","",'2.Census &amp; Reference Benchmarks'!D100)</f>
        <v/>
      </c>
      <c r="E102" s="427" t="str">
        <f>IF('2.Census &amp; Reference Benchmarks'!E100 = "","",'2.Census &amp; Reference Benchmarks'!E100)</f>
        <v/>
      </c>
      <c r="F102" s="427" t="str">
        <f>IF('2.Census &amp; Reference Benchmarks'!F100 = "","",'2.Census &amp; Reference Benchmarks'!F100)</f>
        <v/>
      </c>
      <c r="G102" s="501" t="str">
        <f>IF('2.Census &amp; Reference Benchmarks'!G100 = "","",'2.Census &amp; Reference Benchmarks'!G100)</f>
        <v/>
      </c>
      <c r="H102" s="428" t="str">
        <f>IF('2.Census &amp; Reference Benchmarks'!H100 = "","",'2.Census &amp; Reference Benchmarks'!H100)</f>
        <v/>
      </c>
      <c r="I102" s="501" t="str">
        <f>IF('2.Census &amp; Reference Benchmarks'!I100 = "","",'2.Census &amp; Reference Benchmarks'!I100)</f>
        <v/>
      </c>
      <c r="J102" s="427" t="str">
        <f>IF('2.Census &amp; Reference Benchmarks'!J100 = "","",'2.Census &amp; Reference Benchmarks'!J100)</f>
        <v/>
      </c>
      <c r="K102" s="518"/>
      <c r="L102" s="122"/>
      <c r="M102" s="116"/>
      <c r="N102" s="117"/>
      <c r="O102" s="116"/>
      <c r="P102" s="117"/>
      <c r="Q102" s="59" t="str">
        <f t="shared" si="1"/>
        <v>No</v>
      </c>
    </row>
    <row r="103" spans="2:17" x14ac:dyDescent="0.25">
      <c r="B103" s="427">
        <f>IF('2.Census &amp; Reference Benchmarks'!B101 = "","",'2.Census &amp; Reference Benchmarks'!B101)</f>
        <v>0</v>
      </c>
      <c r="C103" s="427">
        <f>IF('2.Census &amp; Reference Benchmarks'!C101 = "","",'2.Census &amp; Reference Benchmarks'!C101)</f>
        <v>0</v>
      </c>
      <c r="D103" s="427" t="str">
        <f>IF('2.Census &amp; Reference Benchmarks'!D101 = "","",'2.Census &amp; Reference Benchmarks'!D101)</f>
        <v/>
      </c>
      <c r="E103" s="427" t="str">
        <f>IF('2.Census &amp; Reference Benchmarks'!E101 = "","",'2.Census &amp; Reference Benchmarks'!E101)</f>
        <v/>
      </c>
      <c r="F103" s="427" t="str">
        <f>IF('2.Census &amp; Reference Benchmarks'!F101 = "","",'2.Census &amp; Reference Benchmarks'!F101)</f>
        <v/>
      </c>
      <c r="G103" s="501" t="str">
        <f>IF('2.Census &amp; Reference Benchmarks'!G101 = "","",'2.Census &amp; Reference Benchmarks'!G101)</f>
        <v/>
      </c>
      <c r="H103" s="428" t="str">
        <f>IF('2.Census &amp; Reference Benchmarks'!H101 = "","",'2.Census &amp; Reference Benchmarks'!H101)</f>
        <v/>
      </c>
      <c r="I103" s="501" t="str">
        <f>IF('2.Census &amp; Reference Benchmarks'!I101 = "","",'2.Census &amp; Reference Benchmarks'!I101)</f>
        <v/>
      </c>
      <c r="J103" s="427" t="str">
        <f>IF('2.Census &amp; Reference Benchmarks'!J101 = "","",'2.Census &amp; Reference Benchmarks'!J101)</f>
        <v/>
      </c>
      <c r="K103" s="518"/>
      <c r="L103" s="122"/>
      <c r="M103" s="116"/>
      <c r="N103" s="117"/>
      <c r="O103" s="116"/>
      <c r="P103" s="117"/>
      <c r="Q103" s="59" t="str">
        <f t="shared" si="1"/>
        <v>No</v>
      </c>
    </row>
    <row r="104" spans="2:17" x14ac:dyDescent="0.25">
      <c r="B104" s="427">
        <f>IF('2.Census &amp; Reference Benchmarks'!B102 = "","",'2.Census &amp; Reference Benchmarks'!B102)</f>
        <v>0</v>
      </c>
      <c r="C104" s="427">
        <f>IF('2.Census &amp; Reference Benchmarks'!C102 = "","",'2.Census &amp; Reference Benchmarks'!C102)</f>
        <v>0</v>
      </c>
      <c r="D104" s="427" t="str">
        <f>IF('2.Census &amp; Reference Benchmarks'!D102 = "","",'2.Census &amp; Reference Benchmarks'!D102)</f>
        <v/>
      </c>
      <c r="E104" s="427" t="str">
        <f>IF('2.Census &amp; Reference Benchmarks'!E102 = "","",'2.Census &amp; Reference Benchmarks'!E102)</f>
        <v/>
      </c>
      <c r="F104" s="427" t="str">
        <f>IF('2.Census &amp; Reference Benchmarks'!F102 = "","",'2.Census &amp; Reference Benchmarks'!F102)</f>
        <v/>
      </c>
      <c r="G104" s="501" t="str">
        <f>IF('2.Census &amp; Reference Benchmarks'!G102 = "","",'2.Census &amp; Reference Benchmarks'!G102)</f>
        <v/>
      </c>
      <c r="H104" s="428" t="str">
        <f>IF('2.Census &amp; Reference Benchmarks'!H102 = "","",'2.Census &amp; Reference Benchmarks'!H102)</f>
        <v/>
      </c>
      <c r="I104" s="501" t="str">
        <f>IF('2.Census &amp; Reference Benchmarks'!I102 = "","",'2.Census &amp; Reference Benchmarks'!I102)</f>
        <v/>
      </c>
      <c r="J104" s="427" t="str">
        <f>IF('2.Census &amp; Reference Benchmarks'!J102 = "","",'2.Census &amp; Reference Benchmarks'!J102)</f>
        <v/>
      </c>
      <c r="K104" s="518"/>
      <c r="L104" s="122"/>
      <c r="M104" s="116"/>
      <c r="N104" s="117"/>
      <c r="O104" s="116"/>
      <c r="P104" s="117"/>
      <c r="Q104" s="59" t="str">
        <f t="shared" si="1"/>
        <v>No</v>
      </c>
    </row>
    <row r="105" spans="2:17" x14ac:dyDescent="0.25">
      <c r="B105" s="427">
        <f>IF('2.Census &amp; Reference Benchmarks'!B103 = "","",'2.Census &amp; Reference Benchmarks'!B103)</f>
        <v>0</v>
      </c>
      <c r="C105" s="427">
        <f>IF('2.Census &amp; Reference Benchmarks'!C103 = "","",'2.Census &amp; Reference Benchmarks'!C103)</f>
        <v>0</v>
      </c>
      <c r="D105" s="427" t="str">
        <f>IF('2.Census &amp; Reference Benchmarks'!D103 = "","",'2.Census &amp; Reference Benchmarks'!D103)</f>
        <v/>
      </c>
      <c r="E105" s="427" t="str">
        <f>IF('2.Census &amp; Reference Benchmarks'!E103 = "","",'2.Census &amp; Reference Benchmarks'!E103)</f>
        <v/>
      </c>
      <c r="F105" s="427" t="str">
        <f>IF('2.Census &amp; Reference Benchmarks'!F103 = "","",'2.Census &amp; Reference Benchmarks'!F103)</f>
        <v/>
      </c>
      <c r="G105" s="501" t="str">
        <f>IF('2.Census &amp; Reference Benchmarks'!G103 = "","",'2.Census &amp; Reference Benchmarks'!G103)</f>
        <v/>
      </c>
      <c r="H105" s="428" t="str">
        <f>IF('2.Census &amp; Reference Benchmarks'!H103 = "","",'2.Census &amp; Reference Benchmarks'!H103)</f>
        <v/>
      </c>
      <c r="I105" s="501" t="str">
        <f>IF('2.Census &amp; Reference Benchmarks'!I103 = "","",'2.Census &amp; Reference Benchmarks'!I103)</f>
        <v/>
      </c>
      <c r="J105" s="427" t="str">
        <f>IF('2.Census &amp; Reference Benchmarks'!J103 = "","",'2.Census &amp; Reference Benchmarks'!J103)</f>
        <v/>
      </c>
      <c r="K105" s="518"/>
      <c r="L105" s="122"/>
      <c r="M105" s="116"/>
      <c r="N105" s="117"/>
      <c r="O105" s="116"/>
      <c r="P105" s="117"/>
      <c r="Q105" s="59" t="str">
        <f t="shared" si="1"/>
        <v>No</v>
      </c>
    </row>
    <row r="106" spans="2:17" x14ac:dyDescent="0.25">
      <c r="B106" s="427">
        <f>IF('2.Census &amp; Reference Benchmarks'!B104 = "","",'2.Census &amp; Reference Benchmarks'!B104)</f>
        <v>0</v>
      </c>
      <c r="C106" s="427">
        <f>IF('2.Census &amp; Reference Benchmarks'!C104 = "","",'2.Census &amp; Reference Benchmarks'!C104)</f>
        <v>0</v>
      </c>
      <c r="D106" s="427" t="str">
        <f>IF('2.Census &amp; Reference Benchmarks'!D104 = "","",'2.Census &amp; Reference Benchmarks'!D104)</f>
        <v/>
      </c>
      <c r="E106" s="427" t="str">
        <f>IF('2.Census &amp; Reference Benchmarks'!E104 = "","",'2.Census &amp; Reference Benchmarks'!E104)</f>
        <v/>
      </c>
      <c r="F106" s="427" t="str">
        <f>IF('2.Census &amp; Reference Benchmarks'!F104 = "","",'2.Census &amp; Reference Benchmarks'!F104)</f>
        <v/>
      </c>
      <c r="G106" s="501" t="str">
        <f>IF('2.Census &amp; Reference Benchmarks'!G104 = "","",'2.Census &amp; Reference Benchmarks'!G104)</f>
        <v/>
      </c>
      <c r="H106" s="428" t="str">
        <f>IF('2.Census &amp; Reference Benchmarks'!H104 = "","",'2.Census &amp; Reference Benchmarks'!H104)</f>
        <v/>
      </c>
      <c r="I106" s="501" t="str">
        <f>IF('2.Census &amp; Reference Benchmarks'!I104 = "","",'2.Census &amp; Reference Benchmarks'!I104)</f>
        <v/>
      </c>
      <c r="J106" s="427" t="str">
        <f>IF('2.Census &amp; Reference Benchmarks'!J104 = "","",'2.Census &amp; Reference Benchmarks'!J104)</f>
        <v/>
      </c>
      <c r="K106" s="518"/>
      <c r="L106" s="122"/>
      <c r="M106" s="116"/>
      <c r="N106" s="117"/>
      <c r="O106" s="116"/>
      <c r="P106" s="117"/>
      <c r="Q106" s="59" t="str">
        <f t="shared" si="1"/>
        <v>No</v>
      </c>
    </row>
    <row r="107" spans="2:17" x14ac:dyDescent="0.25">
      <c r="B107" s="427">
        <f>IF('2.Census &amp; Reference Benchmarks'!B105 = "","",'2.Census &amp; Reference Benchmarks'!B105)</f>
        <v>0</v>
      </c>
      <c r="C107" s="427">
        <f>IF('2.Census &amp; Reference Benchmarks'!C105 = "","",'2.Census &amp; Reference Benchmarks'!C105)</f>
        <v>0</v>
      </c>
      <c r="D107" s="427" t="str">
        <f>IF('2.Census &amp; Reference Benchmarks'!D105 = "","",'2.Census &amp; Reference Benchmarks'!D105)</f>
        <v/>
      </c>
      <c r="E107" s="427" t="str">
        <f>IF('2.Census &amp; Reference Benchmarks'!E105 = "","",'2.Census &amp; Reference Benchmarks'!E105)</f>
        <v/>
      </c>
      <c r="F107" s="427" t="str">
        <f>IF('2.Census &amp; Reference Benchmarks'!F105 = "","",'2.Census &amp; Reference Benchmarks'!F105)</f>
        <v/>
      </c>
      <c r="G107" s="501" t="str">
        <f>IF('2.Census &amp; Reference Benchmarks'!G105 = "","",'2.Census &amp; Reference Benchmarks'!G105)</f>
        <v/>
      </c>
      <c r="H107" s="428" t="str">
        <f>IF('2.Census &amp; Reference Benchmarks'!H105 = "","",'2.Census &amp; Reference Benchmarks'!H105)</f>
        <v/>
      </c>
      <c r="I107" s="501" t="str">
        <f>IF('2.Census &amp; Reference Benchmarks'!I105 = "","",'2.Census &amp; Reference Benchmarks'!I105)</f>
        <v/>
      </c>
      <c r="J107" s="427" t="str">
        <f>IF('2.Census &amp; Reference Benchmarks'!J105 = "","",'2.Census &amp; Reference Benchmarks'!J105)</f>
        <v/>
      </c>
      <c r="K107" s="518"/>
      <c r="L107" s="122"/>
      <c r="M107" s="116"/>
      <c r="N107" s="117"/>
      <c r="O107" s="116"/>
      <c r="P107" s="117"/>
      <c r="Q107" s="59" t="str">
        <f t="shared" si="1"/>
        <v>No</v>
      </c>
    </row>
    <row r="108" spans="2:17" x14ac:dyDescent="0.25">
      <c r="B108" s="427">
        <f>IF('2.Census &amp; Reference Benchmarks'!B106 = "","",'2.Census &amp; Reference Benchmarks'!B106)</f>
        <v>0</v>
      </c>
      <c r="C108" s="427">
        <f>IF('2.Census &amp; Reference Benchmarks'!C106 = "","",'2.Census &amp; Reference Benchmarks'!C106)</f>
        <v>0</v>
      </c>
      <c r="D108" s="427" t="str">
        <f>IF('2.Census &amp; Reference Benchmarks'!D106 = "","",'2.Census &amp; Reference Benchmarks'!D106)</f>
        <v/>
      </c>
      <c r="E108" s="427" t="str">
        <f>IF('2.Census &amp; Reference Benchmarks'!E106 = "","",'2.Census &amp; Reference Benchmarks'!E106)</f>
        <v/>
      </c>
      <c r="F108" s="427" t="str">
        <f>IF('2.Census &amp; Reference Benchmarks'!F106 = "","",'2.Census &amp; Reference Benchmarks'!F106)</f>
        <v/>
      </c>
      <c r="G108" s="501" t="str">
        <f>IF('2.Census &amp; Reference Benchmarks'!G106 = "","",'2.Census &amp; Reference Benchmarks'!G106)</f>
        <v/>
      </c>
      <c r="H108" s="428" t="str">
        <f>IF('2.Census &amp; Reference Benchmarks'!H106 = "","",'2.Census &amp; Reference Benchmarks'!H106)</f>
        <v/>
      </c>
      <c r="I108" s="501" t="str">
        <f>IF('2.Census &amp; Reference Benchmarks'!I106 = "","",'2.Census &amp; Reference Benchmarks'!I106)</f>
        <v/>
      </c>
      <c r="J108" s="427" t="str">
        <f>IF('2.Census &amp; Reference Benchmarks'!J106 = "","",'2.Census &amp; Reference Benchmarks'!J106)</f>
        <v/>
      </c>
      <c r="K108" s="518"/>
      <c r="L108" s="122"/>
      <c r="M108" s="116"/>
      <c r="N108" s="117"/>
      <c r="O108" s="116"/>
      <c r="P108" s="117"/>
      <c r="Q108" s="59" t="str">
        <f t="shared" si="1"/>
        <v>No</v>
      </c>
    </row>
    <row r="109" spans="2:17" x14ac:dyDescent="0.25">
      <c r="B109" s="427">
        <f>IF('2.Census &amp; Reference Benchmarks'!B107 = "","",'2.Census &amp; Reference Benchmarks'!B107)</f>
        <v>0</v>
      </c>
      <c r="C109" s="427">
        <f>IF('2.Census &amp; Reference Benchmarks'!C107 = "","",'2.Census &amp; Reference Benchmarks'!C107)</f>
        <v>0</v>
      </c>
      <c r="D109" s="427" t="str">
        <f>IF('2.Census &amp; Reference Benchmarks'!D107 = "","",'2.Census &amp; Reference Benchmarks'!D107)</f>
        <v/>
      </c>
      <c r="E109" s="427" t="str">
        <f>IF('2.Census &amp; Reference Benchmarks'!E107 = "","",'2.Census &amp; Reference Benchmarks'!E107)</f>
        <v/>
      </c>
      <c r="F109" s="427" t="str">
        <f>IF('2.Census &amp; Reference Benchmarks'!F107 = "","",'2.Census &amp; Reference Benchmarks'!F107)</f>
        <v/>
      </c>
      <c r="G109" s="501" t="str">
        <f>IF('2.Census &amp; Reference Benchmarks'!G107 = "","",'2.Census &amp; Reference Benchmarks'!G107)</f>
        <v/>
      </c>
      <c r="H109" s="428" t="str">
        <f>IF('2.Census &amp; Reference Benchmarks'!H107 = "","",'2.Census &amp; Reference Benchmarks'!H107)</f>
        <v/>
      </c>
      <c r="I109" s="501" t="str">
        <f>IF('2.Census &amp; Reference Benchmarks'!I107 = "","",'2.Census &amp; Reference Benchmarks'!I107)</f>
        <v/>
      </c>
      <c r="J109" s="427" t="str">
        <f>IF('2.Census &amp; Reference Benchmarks'!J107 = "","",'2.Census &amp; Reference Benchmarks'!J107)</f>
        <v/>
      </c>
      <c r="K109" s="518"/>
      <c r="L109" s="122"/>
      <c r="M109" s="116"/>
      <c r="N109" s="117"/>
      <c r="O109" s="116"/>
      <c r="P109" s="117"/>
      <c r="Q109" s="59" t="str">
        <f t="shared" si="1"/>
        <v>No</v>
      </c>
    </row>
    <row r="110" spans="2:17" x14ac:dyDescent="0.25">
      <c r="B110" s="427">
        <f>IF('2.Census &amp; Reference Benchmarks'!B108 = "","",'2.Census &amp; Reference Benchmarks'!B108)</f>
        <v>0</v>
      </c>
      <c r="C110" s="427">
        <f>IF('2.Census &amp; Reference Benchmarks'!C108 = "","",'2.Census &amp; Reference Benchmarks'!C108)</f>
        <v>0</v>
      </c>
      <c r="D110" s="427" t="str">
        <f>IF('2.Census &amp; Reference Benchmarks'!D108 = "","",'2.Census &amp; Reference Benchmarks'!D108)</f>
        <v/>
      </c>
      <c r="E110" s="427" t="str">
        <f>IF('2.Census &amp; Reference Benchmarks'!E108 = "","",'2.Census &amp; Reference Benchmarks'!E108)</f>
        <v/>
      </c>
      <c r="F110" s="427" t="str">
        <f>IF('2.Census &amp; Reference Benchmarks'!F108 = "","",'2.Census &amp; Reference Benchmarks'!F108)</f>
        <v/>
      </c>
      <c r="G110" s="501" t="str">
        <f>IF('2.Census &amp; Reference Benchmarks'!G108 = "","",'2.Census &amp; Reference Benchmarks'!G108)</f>
        <v/>
      </c>
      <c r="H110" s="428" t="str">
        <f>IF('2.Census &amp; Reference Benchmarks'!H108 = "","",'2.Census &amp; Reference Benchmarks'!H108)</f>
        <v/>
      </c>
      <c r="I110" s="501" t="str">
        <f>IF('2.Census &amp; Reference Benchmarks'!I108 = "","",'2.Census &amp; Reference Benchmarks'!I108)</f>
        <v/>
      </c>
      <c r="J110" s="427" t="str">
        <f>IF('2.Census &amp; Reference Benchmarks'!J108 = "","",'2.Census &amp; Reference Benchmarks'!J108)</f>
        <v/>
      </c>
      <c r="K110" s="518"/>
      <c r="L110" s="122"/>
      <c r="M110" s="116"/>
      <c r="N110" s="117"/>
      <c r="O110" s="116"/>
      <c r="P110" s="117"/>
      <c r="Q110" s="59" t="str">
        <f t="shared" si="1"/>
        <v>No</v>
      </c>
    </row>
    <row r="111" spans="2:17" x14ac:dyDescent="0.25">
      <c r="B111" s="427">
        <f>IF('2.Census &amp; Reference Benchmarks'!B109 = "","",'2.Census &amp; Reference Benchmarks'!B109)</f>
        <v>0</v>
      </c>
      <c r="C111" s="427">
        <f>IF('2.Census &amp; Reference Benchmarks'!C109 = "","",'2.Census &amp; Reference Benchmarks'!C109)</f>
        <v>0</v>
      </c>
      <c r="D111" s="427" t="str">
        <f>IF('2.Census &amp; Reference Benchmarks'!D109 = "","",'2.Census &amp; Reference Benchmarks'!D109)</f>
        <v/>
      </c>
      <c r="E111" s="427" t="str">
        <f>IF('2.Census &amp; Reference Benchmarks'!E109 = "","",'2.Census &amp; Reference Benchmarks'!E109)</f>
        <v/>
      </c>
      <c r="F111" s="427" t="str">
        <f>IF('2.Census &amp; Reference Benchmarks'!F109 = "","",'2.Census &amp; Reference Benchmarks'!F109)</f>
        <v/>
      </c>
      <c r="G111" s="501" t="str">
        <f>IF('2.Census &amp; Reference Benchmarks'!G109 = "","",'2.Census &amp; Reference Benchmarks'!G109)</f>
        <v/>
      </c>
      <c r="H111" s="428" t="str">
        <f>IF('2.Census &amp; Reference Benchmarks'!H109 = "","",'2.Census &amp; Reference Benchmarks'!H109)</f>
        <v/>
      </c>
      <c r="I111" s="501" t="str">
        <f>IF('2.Census &amp; Reference Benchmarks'!I109 = "","",'2.Census &amp; Reference Benchmarks'!I109)</f>
        <v/>
      </c>
      <c r="J111" s="427" t="str">
        <f>IF('2.Census &amp; Reference Benchmarks'!J109 = "","",'2.Census &amp; Reference Benchmarks'!J109)</f>
        <v/>
      </c>
      <c r="K111" s="518"/>
      <c r="L111" s="122"/>
      <c r="M111" s="116"/>
      <c r="N111" s="117"/>
      <c r="O111" s="116"/>
      <c r="P111" s="117"/>
      <c r="Q111" s="59" t="str">
        <f t="shared" si="1"/>
        <v>No</v>
      </c>
    </row>
    <row r="112" spans="2:17" x14ac:dyDescent="0.25">
      <c r="B112" s="427">
        <f>IF('2.Census &amp; Reference Benchmarks'!B110 = "","",'2.Census &amp; Reference Benchmarks'!B110)</f>
        <v>0</v>
      </c>
      <c r="C112" s="427">
        <f>IF('2.Census &amp; Reference Benchmarks'!C110 = "","",'2.Census &amp; Reference Benchmarks'!C110)</f>
        <v>0</v>
      </c>
      <c r="D112" s="427" t="str">
        <f>IF('2.Census &amp; Reference Benchmarks'!D110 = "","",'2.Census &amp; Reference Benchmarks'!D110)</f>
        <v/>
      </c>
      <c r="E112" s="427" t="str">
        <f>IF('2.Census &amp; Reference Benchmarks'!E110 = "","",'2.Census &amp; Reference Benchmarks'!E110)</f>
        <v/>
      </c>
      <c r="F112" s="427" t="str">
        <f>IF('2.Census &amp; Reference Benchmarks'!F110 = "","",'2.Census &amp; Reference Benchmarks'!F110)</f>
        <v/>
      </c>
      <c r="G112" s="501" t="str">
        <f>IF('2.Census &amp; Reference Benchmarks'!G110 = "","",'2.Census &amp; Reference Benchmarks'!G110)</f>
        <v/>
      </c>
      <c r="H112" s="428" t="str">
        <f>IF('2.Census &amp; Reference Benchmarks'!H110 = "","",'2.Census &amp; Reference Benchmarks'!H110)</f>
        <v/>
      </c>
      <c r="I112" s="501" t="str">
        <f>IF('2.Census &amp; Reference Benchmarks'!I110 = "","",'2.Census &amp; Reference Benchmarks'!I110)</f>
        <v/>
      </c>
      <c r="J112" s="427" t="str">
        <f>IF('2.Census &amp; Reference Benchmarks'!J110 = "","",'2.Census &amp; Reference Benchmarks'!J110)</f>
        <v/>
      </c>
      <c r="K112" s="518"/>
      <c r="L112" s="122"/>
      <c r="M112" s="116"/>
      <c r="N112" s="117"/>
      <c r="O112" s="116"/>
      <c r="P112" s="117"/>
      <c r="Q112" s="59" t="str">
        <f t="shared" si="1"/>
        <v>No</v>
      </c>
    </row>
    <row r="113" spans="2:17" x14ac:dyDescent="0.25">
      <c r="B113" s="427">
        <f>IF('2.Census &amp; Reference Benchmarks'!B111 = "","",'2.Census &amp; Reference Benchmarks'!B111)</f>
        <v>0</v>
      </c>
      <c r="C113" s="427">
        <f>IF('2.Census &amp; Reference Benchmarks'!C111 = "","",'2.Census &amp; Reference Benchmarks'!C111)</f>
        <v>0</v>
      </c>
      <c r="D113" s="427" t="str">
        <f>IF('2.Census &amp; Reference Benchmarks'!D111 = "","",'2.Census &amp; Reference Benchmarks'!D111)</f>
        <v/>
      </c>
      <c r="E113" s="427" t="str">
        <f>IF('2.Census &amp; Reference Benchmarks'!E111 = "","",'2.Census &amp; Reference Benchmarks'!E111)</f>
        <v/>
      </c>
      <c r="F113" s="427" t="str">
        <f>IF('2.Census &amp; Reference Benchmarks'!F111 = "","",'2.Census &amp; Reference Benchmarks'!F111)</f>
        <v/>
      </c>
      <c r="G113" s="501" t="str">
        <f>IF('2.Census &amp; Reference Benchmarks'!G111 = "","",'2.Census &amp; Reference Benchmarks'!G111)</f>
        <v/>
      </c>
      <c r="H113" s="428" t="str">
        <f>IF('2.Census &amp; Reference Benchmarks'!H111 = "","",'2.Census &amp; Reference Benchmarks'!H111)</f>
        <v/>
      </c>
      <c r="I113" s="501" t="str">
        <f>IF('2.Census &amp; Reference Benchmarks'!I111 = "","",'2.Census &amp; Reference Benchmarks'!I111)</f>
        <v/>
      </c>
      <c r="J113" s="427" t="str">
        <f>IF('2.Census &amp; Reference Benchmarks'!J111 = "","",'2.Census &amp; Reference Benchmarks'!J111)</f>
        <v/>
      </c>
      <c r="K113" s="518"/>
      <c r="L113" s="122"/>
      <c r="M113" s="116"/>
      <c r="N113" s="117"/>
      <c r="O113" s="116"/>
      <c r="P113" s="117"/>
      <c r="Q113" s="59" t="str">
        <f t="shared" si="1"/>
        <v>No</v>
      </c>
    </row>
    <row r="114" spans="2:17" x14ac:dyDescent="0.25">
      <c r="B114" s="427">
        <f>IF('2.Census &amp; Reference Benchmarks'!B112 = "","",'2.Census &amp; Reference Benchmarks'!B112)</f>
        <v>0</v>
      </c>
      <c r="C114" s="427">
        <f>IF('2.Census &amp; Reference Benchmarks'!C112 = "","",'2.Census &amp; Reference Benchmarks'!C112)</f>
        <v>0</v>
      </c>
      <c r="D114" s="427" t="str">
        <f>IF('2.Census &amp; Reference Benchmarks'!D112 = "","",'2.Census &amp; Reference Benchmarks'!D112)</f>
        <v/>
      </c>
      <c r="E114" s="427" t="str">
        <f>IF('2.Census &amp; Reference Benchmarks'!E112 = "","",'2.Census &amp; Reference Benchmarks'!E112)</f>
        <v/>
      </c>
      <c r="F114" s="427" t="str">
        <f>IF('2.Census &amp; Reference Benchmarks'!F112 = "","",'2.Census &amp; Reference Benchmarks'!F112)</f>
        <v/>
      </c>
      <c r="G114" s="501" t="str">
        <f>IF('2.Census &amp; Reference Benchmarks'!G112 = "","",'2.Census &amp; Reference Benchmarks'!G112)</f>
        <v/>
      </c>
      <c r="H114" s="428" t="str">
        <f>IF('2.Census &amp; Reference Benchmarks'!H112 = "","",'2.Census &amp; Reference Benchmarks'!H112)</f>
        <v/>
      </c>
      <c r="I114" s="501" t="str">
        <f>IF('2.Census &amp; Reference Benchmarks'!I112 = "","",'2.Census &amp; Reference Benchmarks'!I112)</f>
        <v/>
      </c>
      <c r="J114" s="427" t="str">
        <f>IF('2.Census &amp; Reference Benchmarks'!J112 = "","",'2.Census &amp; Reference Benchmarks'!J112)</f>
        <v/>
      </c>
      <c r="K114" s="518"/>
      <c r="L114" s="122"/>
      <c r="M114" s="116"/>
      <c r="N114" s="117"/>
      <c r="O114" s="116"/>
      <c r="P114" s="117"/>
      <c r="Q114" s="59" t="str">
        <f t="shared" si="1"/>
        <v>No</v>
      </c>
    </row>
    <row r="115" spans="2:17" x14ac:dyDescent="0.25">
      <c r="B115" s="427">
        <f>IF('2.Census &amp; Reference Benchmarks'!B113 = "","",'2.Census &amp; Reference Benchmarks'!B113)</f>
        <v>0</v>
      </c>
      <c r="C115" s="427">
        <f>IF('2.Census &amp; Reference Benchmarks'!C113 = "","",'2.Census &amp; Reference Benchmarks'!C113)</f>
        <v>0</v>
      </c>
      <c r="D115" s="427" t="str">
        <f>IF('2.Census &amp; Reference Benchmarks'!D113 = "","",'2.Census &amp; Reference Benchmarks'!D113)</f>
        <v/>
      </c>
      <c r="E115" s="427" t="str">
        <f>IF('2.Census &amp; Reference Benchmarks'!E113 = "","",'2.Census &amp; Reference Benchmarks'!E113)</f>
        <v/>
      </c>
      <c r="F115" s="427" t="str">
        <f>IF('2.Census &amp; Reference Benchmarks'!F113 = "","",'2.Census &amp; Reference Benchmarks'!F113)</f>
        <v/>
      </c>
      <c r="G115" s="501" t="str">
        <f>IF('2.Census &amp; Reference Benchmarks'!G113 = "","",'2.Census &amp; Reference Benchmarks'!G113)</f>
        <v/>
      </c>
      <c r="H115" s="428" t="str">
        <f>IF('2.Census &amp; Reference Benchmarks'!H113 = "","",'2.Census &amp; Reference Benchmarks'!H113)</f>
        <v/>
      </c>
      <c r="I115" s="501" t="str">
        <f>IF('2.Census &amp; Reference Benchmarks'!I113 = "","",'2.Census &amp; Reference Benchmarks'!I113)</f>
        <v/>
      </c>
      <c r="J115" s="427" t="str">
        <f>IF('2.Census &amp; Reference Benchmarks'!J113 = "","",'2.Census &amp; Reference Benchmarks'!J113)</f>
        <v/>
      </c>
      <c r="K115" s="518"/>
      <c r="L115" s="122"/>
      <c r="M115" s="116"/>
      <c r="N115" s="117"/>
      <c r="O115" s="116"/>
      <c r="P115" s="117"/>
      <c r="Q115" s="59" t="str">
        <f t="shared" si="1"/>
        <v>No</v>
      </c>
    </row>
    <row r="116" spans="2:17" x14ac:dyDescent="0.25">
      <c r="B116" s="427">
        <f>IF('2.Census &amp; Reference Benchmarks'!B114 = "","",'2.Census &amp; Reference Benchmarks'!B114)</f>
        <v>0</v>
      </c>
      <c r="C116" s="427">
        <f>IF('2.Census &amp; Reference Benchmarks'!C114 = "","",'2.Census &amp; Reference Benchmarks'!C114)</f>
        <v>0</v>
      </c>
      <c r="D116" s="427" t="str">
        <f>IF('2.Census &amp; Reference Benchmarks'!D114 = "","",'2.Census &amp; Reference Benchmarks'!D114)</f>
        <v/>
      </c>
      <c r="E116" s="427" t="str">
        <f>IF('2.Census &amp; Reference Benchmarks'!E114 = "","",'2.Census &amp; Reference Benchmarks'!E114)</f>
        <v/>
      </c>
      <c r="F116" s="427" t="str">
        <f>IF('2.Census &amp; Reference Benchmarks'!F114 = "","",'2.Census &amp; Reference Benchmarks'!F114)</f>
        <v/>
      </c>
      <c r="G116" s="501" t="str">
        <f>IF('2.Census &amp; Reference Benchmarks'!G114 = "","",'2.Census &amp; Reference Benchmarks'!G114)</f>
        <v/>
      </c>
      <c r="H116" s="428" t="str">
        <f>IF('2.Census &amp; Reference Benchmarks'!H114 = "","",'2.Census &amp; Reference Benchmarks'!H114)</f>
        <v/>
      </c>
      <c r="I116" s="501" t="str">
        <f>IF('2.Census &amp; Reference Benchmarks'!I114 = "","",'2.Census &amp; Reference Benchmarks'!I114)</f>
        <v/>
      </c>
      <c r="J116" s="427" t="str">
        <f>IF('2.Census &amp; Reference Benchmarks'!J114 = "","",'2.Census &amp; Reference Benchmarks'!J114)</f>
        <v/>
      </c>
      <c r="K116" s="518"/>
      <c r="L116" s="122"/>
      <c r="M116" s="116"/>
      <c r="N116" s="117"/>
      <c r="O116" s="116"/>
      <c r="P116" s="117"/>
      <c r="Q116" s="59" t="str">
        <f t="shared" si="1"/>
        <v>No</v>
      </c>
    </row>
    <row r="117" spans="2:17" x14ac:dyDescent="0.25">
      <c r="B117" s="427">
        <f>IF('2.Census &amp; Reference Benchmarks'!B115 = "","",'2.Census &amp; Reference Benchmarks'!B115)</f>
        <v>0</v>
      </c>
      <c r="C117" s="427">
        <f>IF('2.Census &amp; Reference Benchmarks'!C115 = "","",'2.Census &amp; Reference Benchmarks'!C115)</f>
        <v>0</v>
      </c>
      <c r="D117" s="427" t="str">
        <f>IF('2.Census &amp; Reference Benchmarks'!D115 = "","",'2.Census &amp; Reference Benchmarks'!D115)</f>
        <v/>
      </c>
      <c r="E117" s="427" t="str">
        <f>IF('2.Census &amp; Reference Benchmarks'!E115 = "","",'2.Census &amp; Reference Benchmarks'!E115)</f>
        <v/>
      </c>
      <c r="F117" s="427" t="str">
        <f>IF('2.Census &amp; Reference Benchmarks'!F115 = "","",'2.Census &amp; Reference Benchmarks'!F115)</f>
        <v/>
      </c>
      <c r="G117" s="501" t="str">
        <f>IF('2.Census &amp; Reference Benchmarks'!G115 = "","",'2.Census &amp; Reference Benchmarks'!G115)</f>
        <v/>
      </c>
      <c r="H117" s="428" t="str">
        <f>IF('2.Census &amp; Reference Benchmarks'!H115 = "","",'2.Census &amp; Reference Benchmarks'!H115)</f>
        <v/>
      </c>
      <c r="I117" s="501" t="str">
        <f>IF('2.Census &amp; Reference Benchmarks'!I115 = "","",'2.Census &amp; Reference Benchmarks'!I115)</f>
        <v/>
      </c>
      <c r="J117" s="427" t="str">
        <f>IF('2.Census &amp; Reference Benchmarks'!J115 = "","",'2.Census &amp; Reference Benchmarks'!J115)</f>
        <v/>
      </c>
      <c r="K117" s="518"/>
      <c r="L117" s="122"/>
      <c r="M117" s="116"/>
      <c r="N117" s="117"/>
      <c r="O117" s="116"/>
      <c r="P117" s="117"/>
      <c r="Q117" s="59" t="str">
        <f t="shared" si="1"/>
        <v>No</v>
      </c>
    </row>
    <row r="118" spans="2:17" x14ac:dyDescent="0.25">
      <c r="B118" s="427">
        <f>IF('2.Census &amp; Reference Benchmarks'!B116 = "","",'2.Census &amp; Reference Benchmarks'!B116)</f>
        <v>0</v>
      </c>
      <c r="C118" s="427">
        <f>IF('2.Census &amp; Reference Benchmarks'!C116 = "","",'2.Census &amp; Reference Benchmarks'!C116)</f>
        <v>0</v>
      </c>
      <c r="D118" s="427" t="str">
        <f>IF('2.Census &amp; Reference Benchmarks'!D116 = "","",'2.Census &amp; Reference Benchmarks'!D116)</f>
        <v/>
      </c>
      <c r="E118" s="427" t="str">
        <f>IF('2.Census &amp; Reference Benchmarks'!E116 = "","",'2.Census &amp; Reference Benchmarks'!E116)</f>
        <v/>
      </c>
      <c r="F118" s="427" t="str">
        <f>IF('2.Census &amp; Reference Benchmarks'!F116 = "","",'2.Census &amp; Reference Benchmarks'!F116)</f>
        <v/>
      </c>
      <c r="G118" s="501" t="str">
        <f>IF('2.Census &amp; Reference Benchmarks'!G116 = "","",'2.Census &amp; Reference Benchmarks'!G116)</f>
        <v/>
      </c>
      <c r="H118" s="428" t="str">
        <f>IF('2.Census &amp; Reference Benchmarks'!H116 = "","",'2.Census &amp; Reference Benchmarks'!H116)</f>
        <v/>
      </c>
      <c r="I118" s="501" t="str">
        <f>IF('2.Census &amp; Reference Benchmarks'!I116 = "","",'2.Census &amp; Reference Benchmarks'!I116)</f>
        <v/>
      </c>
      <c r="J118" s="427" t="str">
        <f>IF('2.Census &amp; Reference Benchmarks'!J116 = "","",'2.Census &amp; Reference Benchmarks'!J116)</f>
        <v/>
      </c>
      <c r="K118" s="518"/>
      <c r="L118" s="122"/>
      <c r="M118" s="116"/>
      <c r="N118" s="117"/>
      <c r="O118" s="116"/>
      <c r="P118" s="117"/>
      <c r="Q118" s="59" t="str">
        <f t="shared" si="1"/>
        <v>No</v>
      </c>
    </row>
    <row r="119" spans="2:17" x14ac:dyDescent="0.25">
      <c r="B119" s="427">
        <f>IF('2.Census &amp; Reference Benchmarks'!B117 = "","",'2.Census &amp; Reference Benchmarks'!B117)</f>
        <v>0</v>
      </c>
      <c r="C119" s="427">
        <f>IF('2.Census &amp; Reference Benchmarks'!C117 = "","",'2.Census &amp; Reference Benchmarks'!C117)</f>
        <v>0</v>
      </c>
      <c r="D119" s="427" t="str">
        <f>IF('2.Census &amp; Reference Benchmarks'!D117 = "","",'2.Census &amp; Reference Benchmarks'!D117)</f>
        <v/>
      </c>
      <c r="E119" s="427" t="str">
        <f>IF('2.Census &amp; Reference Benchmarks'!E117 = "","",'2.Census &amp; Reference Benchmarks'!E117)</f>
        <v/>
      </c>
      <c r="F119" s="427" t="str">
        <f>IF('2.Census &amp; Reference Benchmarks'!F117 = "","",'2.Census &amp; Reference Benchmarks'!F117)</f>
        <v/>
      </c>
      <c r="G119" s="501" t="str">
        <f>IF('2.Census &amp; Reference Benchmarks'!G117 = "","",'2.Census &amp; Reference Benchmarks'!G117)</f>
        <v/>
      </c>
      <c r="H119" s="428" t="str">
        <f>IF('2.Census &amp; Reference Benchmarks'!H117 = "","",'2.Census &amp; Reference Benchmarks'!H117)</f>
        <v/>
      </c>
      <c r="I119" s="501" t="str">
        <f>IF('2.Census &amp; Reference Benchmarks'!I117 = "","",'2.Census &amp; Reference Benchmarks'!I117)</f>
        <v/>
      </c>
      <c r="J119" s="427" t="str">
        <f>IF('2.Census &amp; Reference Benchmarks'!J117 = "","",'2.Census &amp; Reference Benchmarks'!J117)</f>
        <v/>
      </c>
      <c r="K119" s="518"/>
      <c r="L119" s="122"/>
      <c r="M119" s="116"/>
      <c r="N119" s="117"/>
      <c r="O119" s="116"/>
      <c r="P119" s="117"/>
      <c r="Q119" s="59" t="str">
        <f t="shared" si="1"/>
        <v>No</v>
      </c>
    </row>
    <row r="120" spans="2:17" x14ac:dyDescent="0.25">
      <c r="B120" s="427">
        <f>IF('2.Census &amp; Reference Benchmarks'!B118 = "","",'2.Census &amp; Reference Benchmarks'!B118)</f>
        <v>0</v>
      </c>
      <c r="C120" s="427">
        <f>IF('2.Census &amp; Reference Benchmarks'!C118 = "","",'2.Census &amp; Reference Benchmarks'!C118)</f>
        <v>0</v>
      </c>
      <c r="D120" s="427" t="str">
        <f>IF('2.Census &amp; Reference Benchmarks'!D118 = "","",'2.Census &amp; Reference Benchmarks'!D118)</f>
        <v/>
      </c>
      <c r="E120" s="427" t="str">
        <f>IF('2.Census &amp; Reference Benchmarks'!E118 = "","",'2.Census &amp; Reference Benchmarks'!E118)</f>
        <v/>
      </c>
      <c r="F120" s="427" t="str">
        <f>IF('2.Census &amp; Reference Benchmarks'!F118 = "","",'2.Census &amp; Reference Benchmarks'!F118)</f>
        <v/>
      </c>
      <c r="G120" s="501" t="str">
        <f>IF('2.Census &amp; Reference Benchmarks'!G118 = "","",'2.Census &amp; Reference Benchmarks'!G118)</f>
        <v/>
      </c>
      <c r="H120" s="428" t="str">
        <f>IF('2.Census &amp; Reference Benchmarks'!H118 = "","",'2.Census &amp; Reference Benchmarks'!H118)</f>
        <v/>
      </c>
      <c r="I120" s="501" t="str">
        <f>IF('2.Census &amp; Reference Benchmarks'!I118 = "","",'2.Census &amp; Reference Benchmarks'!I118)</f>
        <v/>
      </c>
      <c r="J120" s="427" t="str">
        <f>IF('2.Census &amp; Reference Benchmarks'!J118 = "","",'2.Census &amp; Reference Benchmarks'!J118)</f>
        <v/>
      </c>
      <c r="K120" s="518"/>
      <c r="L120" s="122"/>
      <c r="M120" s="116"/>
      <c r="N120" s="117"/>
      <c r="O120" s="116"/>
      <c r="P120" s="117"/>
      <c r="Q120" s="59" t="str">
        <f t="shared" si="1"/>
        <v>No</v>
      </c>
    </row>
    <row r="121" spans="2:17" x14ac:dyDescent="0.25">
      <c r="B121" s="427">
        <f>IF('2.Census &amp; Reference Benchmarks'!B119 = "","",'2.Census &amp; Reference Benchmarks'!B119)</f>
        <v>0</v>
      </c>
      <c r="C121" s="427">
        <f>IF('2.Census &amp; Reference Benchmarks'!C119 = "","",'2.Census &amp; Reference Benchmarks'!C119)</f>
        <v>0</v>
      </c>
      <c r="D121" s="427" t="str">
        <f>IF('2.Census &amp; Reference Benchmarks'!D119 = "","",'2.Census &amp; Reference Benchmarks'!D119)</f>
        <v/>
      </c>
      <c r="E121" s="427" t="str">
        <f>IF('2.Census &amp; Reference Benchmarks'!E119 = "","",'2.Census &amp; Reference Benchmarks'!E119)</f>
        <v/>
      </c>
      <c r="F121" s="427" t="str">
        <f>IF('2.Census &amp; Reference Benchmarks'!F119 = "","",'2.Census &amp; Reference Benchmarks'!F119)</f>
        <v/>
      </c>
      <c r="G121" s="501" t="str">
        <f>IF('2.Census &amp; Reference Benchmarks'!G119 = "","",'2.Census &amp; Reference Benchmarks'!G119)</f>
        <v/>
      </c>
      <c r="H121" s="428" t="str">
        <f>IF('2.Census &amp; Reference Benchmarks'!H119 = "","",'2.Census &amp; Reference Benchmarks'!H119)</f>
        <v/>
      </c>
      <c r="I121" s="501" t="str">
        <f>IF('2.Census &amp; Reference Benchmarks'!I119 = "","",'2.Census &amp; Reference Benchmarks'!I119)</f>
        <v/>
      </c>
      <c r="J121" s="427" t="str">
        <f>IF('2.Census &amp; Reference Benchmarks'!J119 = "","",'2.Census &amp; Reference Benchmarks'!J119)</f>
        <v/>
      </c>
      <c r="K121" s="518"/>
      <c r="L121" s="122"/>
      <c r="M121" s="116"/>
      <c r="N121" s="117"/>
      <c r="O121" s="116"/>
      <c r="P121" s="117"/>
      <c r="Q121" s="59" t="str">
        <f t="shared" si="1"/>
        <v>No</v>
      </c>
    </row>
    <row r="122" spans="2:17" x14ac:dyDescent="0.25">
      <c r="B122" s="427">
        <f>IF('2.Census &amp; Reference Benchmarks'!B120 = "","",'2.Census &amp; Reference Benchmarks'!B120)</f>
        <v>0</v>
      </c>
      <c r="C122" s="427">
        <f>IF('2.Census &amp; Reference Benchmarks'!C120 = "","",'2.Census &amp; Reference Benchmarks'!C120)</f>
        <v>0</v>
      </c>
      <c r="D122" s="427" t="str">
        <f>IF('2.Census &amp; Reference Benchmarks'!D120 = "","",'2.Census &amp; Reference Benchmarks'!D120)</f>
        <v/>
      </c>
      <c r="E122" s="427" t="str">
        <f>IF('2.Census &amp; Reference Benchmarks'!E120 = "","",'2.Census &amp; Reference Benchmarks'!E120)</f>
        <v/>
      </c>
      <c r="F122" s="427" t="str">
        <f>IF('2.Census &amp; Reference Benchmarks'!F120 = "","",'2.Census &amp; Reference Benchmarks'!F120)</f>
        <v/>
      </c>
      <c r="G122" s="501" t="str">
        <f>IF('2.Census &amp; Reference Benchmarks'!G120 = "","",'2.Census &amp; Reference Benchmarks'!G120)</f>
        <v/>
      </c>
      <c r="H122" s="428" t="str">
        <f>IF('2.Census &amp; Reference Benchmarks'!H120 = "","",'2.Census &amp; Reference Benchmarks'!H120)</f>
        <v/>
      </c>
      <c r="I122" s="501" t="str">
        <f>IF('2.Census &amp; Reference Benchmarks'!I120 = "","",'2.Census &amp; Reference Benchmarks'!I120)</f>
        <v/>
      </c>
      <c r="J122" s="427" t="str">
        <f>IF('2.Census &amp; Reference Benchmarks'!J120 = "","",'2.Census &amp; Reference Benchmarks'!J120)</f>
        <v/>
      </c>
      <c r="K122" s="518"/>
      <c r="L122" s="122"/>
      <c r="M122" s="116"/>
      <c r="N122" s="117"/>
      <c r="O122" s="116"/>
      <c r="P122" s="117"/>
      <c r="Q122" s="59" t="str">
        <f t="shared" si="1"/>
        <v>No</v>
      </c>
    </row>
    <row r="123" spans="2:17" x14ac:dyDescent="0.25">
      <c r="B123" s="427">
        <f>IF('2.Census &amp; Reference Benchmarks'!B121 = "","",'2.Census &amp; Reference Benchmarks'!B121)</f>
        <v>0</v>
      </c>
      <c r="C123" s="427">
        <f>IF('2.Census &amp; Reference Benchmarks'!C121 = "","",'2.Census &amp; Reference Benchmarks'!C121)</f>
        <v>0</v>
      </c>
      <c r="D123" s="427" t="str">
        <f>IF('2.Census &amp; Reference Benchmarks'!D121 = "","",'2.Census &amp; Reference Benchmarks'!D121)</f>
        <v/>
      </c>
      <c r="E123" s="427" t="str">
        <f>IF('2.Census &amp; Reference Benchmarks'!E121 = "","",'2.Census &amp; Reference Benchmarks'!E121)</f>
        <v/>
      </c>
      <c r="F123" s="427" t="str">
        <f>IF('2.Census &amp; Reference Benchmarks'!F121 = "","",'2.Census &amp; Reference Benchmarks'!F121)</f>
        <v/>
      </c>
      <c r="G123" s="501" t="str">
        <f>IF('2.Census &amp; Reference Benchmarks'!G121 = "","",'2.Census &amp; Reference Benchmarks'!G121)</f>
        <v/>
      </c>
      <c r="H123" s="428" t="str">
        <f>IF('2.Census &amp; Reference Benchmarks'!H121 = "","",'2.Census &amp; Reference Benchmarks'!H121)</f>
        <v/>
      </c>
      <c r="I123" s="501" t="str">
        <f>IF('2.Census &amp; Reference Benchmarks'!I121 = "","",'2.Census &amp; Reference Benchmarks'!I121)</f>
        <v/>
      </c>
      <c r="J123" s="427" t="str">
        <f>IF('2.Census &amp; Reference Benchmarks'!J121 = "","",'2.Census &amp; Reference Benchmarks'!J121)</f>
        <v/>
      </c>
      <c r="K123" s="518"/>
      <c r="L123" s="122"/>
      <c r="M123" s="116"/>
      <c r="N123" s="117"/>
      <c r="O123" s="116"/>
      <c r="P123" s="117"/>
      <c r="Q123" s="59" t="str">
        <f t="shared" si="1"/>
        <v>No</v>
      </c>
    </row>
    <row r="124" spans="2:17" x14ac:dyDescent="0.25">
      <c r="B124" s="427">
        <f>IF('2.Census &amp; Reference Benchmarks'!B122 = "","",'2.Census &amp; Reference Benchmarks'!B122)</f>
        <v>0</v>
      </c>
      <c r="C124" s="427">
        <f>IF('2.Census &amp; Reference Benchmarks'!C122 = "","",'2.Census &amp; Reference Benchmarks'!C122)</f>
        <v>0</v>
      </c>
      <c r="D124" s="427" t="str">
        <f>IF('2.Census &amp; Reference Benchmarks'!D122 = "","",'2.Census &amp; Reference Benchmarks'!D122)</f>
        <v/>
      </c>
      <c r="E124" s="427" t="str">
        <f>IF('2.Census &amp; Reference Benchmarks'!E122 = "","",'2.Census &amp; Reference Benchmarks'!E122)</f>
        <v/>
      </c>
      <c r="F124" s="427" t="str">
        <f>IF('2.Census &amp; Reference Benchmarks'!F122 = "","",'2.Census &amp; Reference Benchmarks'!F122)</f>
        <v/>
      </c>
      <c r="G124" s="501" t="str">
        <f>IF('2.Census &amp; Reference Benchmarks'!G122 = "","",'2.Census &amp; Reference Benchmarks'!G122)</f>
        <v/>
      </c>
      <c r="H124" s="428" t="str">
        <f>IF('2.Census &amp; Reference Benchmarks'!H122 = "","",'2.Census &amp; Reference Benchmarks'!H122)</f>
        <v/>
      </c>
      <c r="I124" s="501" t="str">
        <f>IF('2.Census &amp; Reference Benchmarks'!I122 = "","",'2.Census &amp; Reference Benchmarks'!I122)</f>
        <v/>
      </c>
      <c r="J124" s="427" t="str">
        <f>IF('2.Census &amp; Reference Benchmarks'!J122 = "","",'2.Census &amp; Reference Benchmarks'!J122)</f>
        <v/>
      </c>
      <c r="K124" s="518"/>
      <c r="L124" s="122"/>
      <c r="M124" s="116"/>
      <c r="N124" s="117"/>
      <c r="O124" s="116"/>
      <c r="P124" s="117"/>
      <c r="Q124" s="59" t="str">
        <f t="shared" si="1"/>
        <v>No</v>
      </c>
    </row>
    <row r="125" spans="2:17" x14ac:dyDescent="0.25">
      <c r="B125" s="427">
        <f>IF('2.Census &amp; Reference Benchmarks'!B123 = "","",'2.Census &amp; Reference Benchmarks'!B123)</f>
        <v>0</v>
      </c>
      <c r="C125" s="427">
        <f>IF('2.Census &amp; Reference Benchmarks'!C123 = "","",'2.Census &amp; Reference Benchmarks'!C123)</f>
        <v>0</v>
      </c>
      <c r="D125" s="427" t="str">
        <f>IF('2.Census &amp; Reference Benchmarks'!D123 = "","",'2.Census &amp; Reference Benchmarks'!D123)</f>
        <v/>
      </c>
      <c r="E125" s="427" t="str">
        <f>IF('2.Census &amp; Reference Benchmarks'!E123 = "","",'2.Census &amp; Reference Benchmarks'!E123)</f>
        <v/>
      </c>
      <c r="F125" s="427" t="str">
        <f>IF('2.Census &amp; Reference Benchmarks'!F123 = "","",'2.Census &amp; Reference Benchmarks'!F123)</f>
        <v/>
      </c>
      <c r="G125" s="501" t="str">
        <f>IF('2.Census &amp; Reference Benchmarks'!G123 = "","",'2.Census &amp; Reference Benchmarks'!G123)</f>
        <v/>
      </c>
      <c r="H125" s="428" t="str">
        <f>IF('2.Census &amp; Reference Benchmarks'!H123 = "","",'2.Census &amp; Reference Benchmarks'!H123)</f>
        <v/>
      </c>
      <c r="I125" s="501" t="str">
        <f>IF('2.Census &amp; Reference Benchmarks'!I123 = "","",'2.Census &amp; Reference Benchmarks'!I123)</f>
        <v/>
      </c>
      <c r="J125" s="427" t="str">
        <f>IF('2.Census &amp; Reference Benchmarks'!J123 = "","",'2.Census &amp; Reference Benchmarks'!J123)</f>
        <v/>
      </c>
      <c r="K125" s="518"/>
      <c r="L125" s="122"/>
      <c r="M125" s="116"/>
      <c r="N125" s="117"/>
      <c r="O125" s="116"/>
      <c r="P125" s="117"/>
      <c r="Q125" s="59" t="str">
        <f t="shared" si="1"/>
        <v>No</v>
      </c>
    </row>
    <row r="126" spans="2:17" x14ac:dyDescent="0.25">
      <c r="B126" s="427">
        <f>IF('2.Census &amp; Reference Benchmarks'!B124 = "","",'2.Census &amp; Reference Benchmarks'!B124)</f>
        <v>0</v>
      </c>
      <c r="C126" s="427">
        <f>IF('2.Census &amp; Reference Benchmarks'!C124 = "","",'2.Census &amp; Reference Benchmarks'!C124)</f>
        <v>0</v>
      </c>
      <c r="D126" s="427" t="str">
        <f>IF('2.Census &amp; Reference Benchmarks'!D124 = "","",'2.Census &amp; Reference Benchmarks'!D124)</f>
        <v/>
      </c>
      <c r="E126" s="427" t="str">
        <f>IF('2.Census &amp; Reference Benchmarks'!E124 = "","",'2.Census &amp; Reference Benchmarks'!E124)</f>
        <v/>
      </c>
      <c r="F126" s="427" t="str">
        <f>IF('2.Census &amp; Reference Benchmarks'!F124 = "","",'2.Census &amp; Reference Benchmarks'!F124)</f>
        <v/>
      </c>
      <c r="G126" s="501" t="str">
        <f>IF('2.Census &amp; Reference Benchmarks'!G124 = "","",'2.Census &amp; Reference Benchmarks'!G124)</f>
        <v/>
      </c>
      <c r="H126" s="428" t="str">
        <f>IF('2.Census &amp; Reference Benchmarks'!H124 = "","",'2.Census &amp; Reference Benchmarks'!H124)</f>
        <v/>
      </c>
      <c r="I126" s="501" t="str">
        <f>IF('2.Census &amp; Reference Benchmarks'!I124 = "","",'2.Census &amp; Reference Benchmarks'!I124)</f>
        <v/>
      </c>
      <c r="J126" s="427" t="str">
        <f>IF('2.Census &amp; Reference Benchmarks'!J124 = "","",'2.Census &amp; Reference Benchmarks'!J124)</f>
        <v/>
      </c>
      <c r="K126" s="518"/>
      <c r="L126" s="122"/>
      <c r="M126" s="116"/>
      <c r="N126" s="117"/>
      <c r="O126" s="116"/>
      <c r="P126" s="117"/>
      <c r="Q126" s="59" t="str">
        <f t="shared" si="1"/>
        <v>No</v>
      </c>
    </row>
    <row r="127" spans="2:17" x14ac:dyDescent="0.25">
      <c r="B127" s="427">
        <f>IF('2.Census &amp; Reference Benchmarks'!B125 = "","",'2.Census &amp; Reference Benchmarks'!B125)</f>
        <v>0</v>
      </c>
      <c r="C127" s="427">
        <f>IF('2.Census &amp; Reference Benchmarks'!C125 = "","",'2.Census &amp; Reference Benchmarks'!C125)</f>
        <v>0</v>
      </c>
      <c r="D127" s="427" t="str">
        <f>IF('2.Census &amp; Reference Benchmarks'!D125 = "","",'2.Census &amp; Reference Benchmarks'!D125)</f>
        <v/>
      </c>
      <c r="E127" s="427" t="str">
        <f>IF('2.Census &amp; Reference Benchmarks'!E125 = "","",'2.Census &amp; Reference Benchmarks'!E125)</f>
        <v/>
      </c>
      <c r="F127" s="427" t="str">
        <f>IF('2.Census &amp; Reference Benchmarks'!F125 = "","",'2.Census &amp; Reference Benchmarks'!F125)</f>
        <v/>
      </c>
      <c r="G127" s="501" t="str">
        <f>IF('2.Census &amp; Reference Benchmarks'!G125 = "","",'2.Census &amp; Reference Benchmarks'!G125)</f>
        <v/>
      </c>
      <c r="H127" s="428" t="str">
        <f>IF('2.Census &amp; Reference Benchmarks'!H125 = "","",'2.Census &amp; Reference Benchmarks'!H125)</f>
        <v/>
      </c>
      <c r="I127" s="501" t="str">
        <f>IF('2.Census &amp; Reference Benchmarks'!I125 = "","",'2.Census &amp; Reference Benchmarks'!I125)</f>
        <v/>
      </c>
      <c r="J127" s="427" t="str">
        <f>IF('2.Census &amp; Reference Benchmarks'!J125 = "","",'2.Census &amp; Reference Benchmarks'!J125)</f>
        <v/>
      </c>
      <c r="K127" s="518"/>
      <c r="L127" s="122"/>
      <c r="M127" s="116"/>
      <c r="N127" s="117"/>
      <c r="O127" s="116"/>
      <c r="P127" s="117"/>
      <c r="Q127" s="59" t="str">
        <f t="shared" si="1"/>
        <v>No</v>
      </c>
    </row>
    <row r="128" spans="2:17" x14ac:dyDescent="0.25">
      <c r="B128" s="427">
        <f>IF('2.Census &amp; Reference Benchmarks'!B126 = "","",'2.Census &amp; Reference Benchmarks'!B126)</f>
        <v>0</v>
      </c>
      <c r="C128" s="427">
        <f>IF('2.Census &amp; Reference Benchmarks'!C126 = "","",'2.Census &amp; Reference Benchmarks'!C126)</f>
        <v>0</v>
      </c>
      <c r="D128" s="427" t="str">
        <f>IF('2.Census &amp; Reference Benchmarks'!D126 = "","",'2.Census &amp; Reference Benchmarks'!D126)</f>
        <v/>
      </c>
      <c r="E128" s="427" t="str">
        <f>IF('2.Census &amp; Reference Benchmarks'!E126 = "","",'2.Census &amp; Reference Benchmarks'!E126)</f>
        <v/>
      </c>
      <c r="F128" s="427" t="str">
        <f>IF('2.Census &amp; Reference Benchmarks'!F126 = "","",'2.Census &amp; Reference Benchmarks'!F126)</f>
        <v/>
      </c>
      <c r="G128" s="501" t="str">
        <f>IF('2.Census &amp; Reference Benchmarks'!G126 = "","",'2.Census &amp; Reference Benchmarks'!G126)</f>
        <v/>
      </c>
      <c r="H128" s="428" t="str">
        <f>IF('2.Census &amp; Reference Benchmarks'!H126 = "","",'2.Census &amp; Reference Benchmarks'!H126)</f>
        <v/>
      </c>
      <c r="I128" s="501" t="str">
        <f>IF('2.Census &amp; Reference Benchmarks'!I126 = "","",'2.Census &amp; Reference Benchmarks'!I126)</f>
        <v/>
      </c>
      <c r="J128" s="427" t="str">
        <f>IF('2.Census &amp; Reference Benchmarks'!J126 = "","",'2.Census &amp; Reference Benchmarks'!J126)</f>
        <v/>
      </c>
      <c r="K128" s="518"/>
      <c r="L128" s="122"/>
      <c r="M128" s="116"/>
      <c r="N128" s="117"/>
      <c r="O128" s="116"/>
      <c r="P128" s="117"/>
      <c r="Q128" s="59" t="str">
        <f t="shared" si="1"/>
        <v>No</v>
      </c>
    </row>
    <row r="129" spans="2:17" x14ac:dyDescent="0.25">
      <c r="B129" s="427">
        <f>IF('2.Census &amp; Reference Benchmarks'!B127 = "","",'2.Census &amp; Reference Benchmarks'!B127)</f>
        <v>0</v>
      </c>
      <c r="C129" s="427">
        <f>IF('2.Census &amp; Reference Benchmarks'!C127 = "","",'2.Census &amp; Reference Benchmarks'!C127)</f>
        <v>0</v>
      </c>
      <c r="D129" s="427" t="str">
        <f>IF('2.Census &amp; Reference Benchmarks'!D127 = "","",'2.Census &amp; Reference Benchmarks'!D127)</f>
        <v/>
      </c>
      <c r="E129" s="427" t="str">
        <f>IF('2.Census &amp; Reference Benchmarks'!E127 = "","",'2.Census &amp; Reference Benchmarks'!E127)</f>
        <v/>
      </c>
      <c r="F129" s="427" t="str">
        <f>IF('2.Census &amp; Reference Benchmarks'!F127 = "","",'2.Census &amp; Reference Benchmarks'!F127)</f>
        <v/>
      </c>
      <c r="G129" s="501" t="str">
        <f>IF('2.Census &amp; Reference Benchmarks'!G127 = "","",'2.Census &amp; Reference Benchmarks'!G127)</f>
        <v/>
      </c>
      <c r="H129" s="428" t="str">
        <f>IF('2.Census &amp; Reference Benchmarks'!H127 = "","",'2.Census &amp; Reference Benchmarks'!H127)</f>
        <v/>
      </c>
      <c r="I129" s="501" t="str">
        <f>IF('2.Census &amp; Reference Benchmarks'!I127 = "","",'2.Census &amp; Reference Benchmarks'!I127)</f>
        <v/>
      </c>
      <c r="J129" s="427" t="str">
        <f>IF('2.Census &amp; Reference Benchmarks'!J127 = "","",'2.Census &amp; Reference Benchmarks'!J127)</f>
        <v/>
      </c>
      <c r="K129" s="518"/>
      <c r="L129" s="122"/>
      <c r="M129" s="116"/>
      <c r="N129" s="117"/>
      <c r="O129" s="116"/>
      <c r="P129" s="117"/>
      <c r="Q129" s="59" t="str">
        <f t="shared" si="1"/>
        <v>No</v>
      </c>
    </row>
    <row r="130" spans="2:17" x14ac:dyDescent="0.25">
      <c r="B130" s="427">
        <f>IF('2.Census &amp; Reference Benchmarks'!B128 = "","",'2.Census &amp; Reference Benchmarks'!B128)</f>
        <v>0</v>
      </c>
      <c r="C130" s="427">
        <f>IF('2.Census &amp; Reference Benchmarks'!C128 = "","",'2.Census &amp; Reference Benchmarks'!C128)</f>
        <v>0</v>
      </c>
      <c r="D130" s="427" t="str">
        <f>IF('2.Census &amp; Reference Benchmarks'!D128 = "","",'2.Census &amp; Reference Benchmarks'!D128)</f>
        <v/>
      </c>
      <c r="E130" s="427" t="str">
        <f>IF('2.Census &amp; Reference Benchmarks'!E128 = "","",'2.Census &amp; Reference Benchmarks'!E128)</f>
        <v/>
      </c>
      <c r="F130" s="427" t="str">
        <f>IF('2.Census &amp; Reference Benchmarks'!F128 = "","",'2.Census &amp; Reference Benchmarks'!F128)</f>
        <v/>
      </c>
      <c r="G130" s="501" t="str">
        <f>IF('2.Census &amp; Reference Benchmarks'!G128 = "","",'2.Census &amp; Reference Benchmarks'!G128)</f>
        <v/>
      </c>
      <c r="H130" s="428" t="str">
        <f>IF('2.Census &amp; Reference Benchmarks'!H128 = "","",'2.Census &amp; Reference Benchmarks'!H128)</f>
        <v/>
      </c>
      <c r="I130" s="501" t="str">
        <f>IF('2.Census &amp; Reference Benchmarks'!I128 = "","",'2.Census &amp; Reference Benchmarks'!I128)</f>
        <v/>
      </c>
      <c r="J130" s="427" t="str">
        <f>IF('2.Census &amp; Reference Benchmarks'!J128 = "","",'2.Census &amp; Reference Benchmarks'!J128)</f>
        <v/>
      </c>
      <c r="K130" s="518"/>
      <c r="L130" s="122"/>
      <c r="M130" s="116"/>
      <c r="N130" s="117"/>
      <c r="O130" s="116"/>
      <c r="P130" s="117"/>
      <c r="Q130" s="59" t="str">
        <f t="shared" si="1"/>
        <v>No</v>
      </c>
    </row>
    <row r="131" spans="2:17" x14ac:dyDescent="0.25">
      <c r="B131" s="427">
        <f>IF('2.Census &amp; Reference Benchmarks'!B129 = "","",'2.Census &amp; Reference Benchmarks'!B129)</f>
        <v>0</v>
      </c>
      <c r="C131" s="427">
        <f>IF('2.Census &amp; Reference Benchmarks'!C129 = "","",'2.Census &amp; Reference Benchmarks'!C129)</f>
        <v>0</v>
      </c>
      <c r="D131" s="427" t="str">
        <f>IF('2.Census &amp; Reference Benchmarks'!D129 = "","",'2.Census &amp; Reference Benchmarks'!D129)</f>
        <v/>
      </c>
      <c r="E131" s="427" t="str">
        <f>IF('2.Census &amp; Reference Benchmarks'!E129 = "","",'2.Census &amp; Reference Benchmarks'!E129)</f>
        <v/>
      </c>
      <c r="F131" s="427" t="str">
        <f>IF('2.Census &amp; Reference Benchmarks'!F129 = "","",'2.Census &amp; Reference Benchmarks'!F129)</f>
        <v/>
      </c>
      <c r="G131" s="501" t="str">
        <f>IF('2.Census &amp; Reference Benchmarks'!G129 = "","",'2.Census &amp; Reference Benchmarks'!G129)</f>
        <v/>
      </c>
      <c r="H131" s="428" t="str">
        <f>IF('2.Census &amp; Reference Benchmarks'!H129 = "","",'2.Census &amp; Reference Benchmarks'!H129)</f>
        <v/>
      </c>
      <c r="I131" s="501" t="str">
        <f>IF('2.Census &amp; Reference Benchmarks'!I129 = "","",'2.Census &amp; Reference Benchmarks'!I129)</f>
        <v/>
      </c>
      <c r="J131" s="427" t="str">
        <f>IF('2.Census &amp; Reference Benchmarks'!J129 = "","",'2.Census &amp; Reference Benchmarks'!J129)</f>
        <v/>
      </c>
      <c r="K131" s="518"/>
      <c r="L131" s="122"/>
      <c r="M131" s="116"/>
      <c r="N131" s="117"/>
      <c r="O131" s="116"/>
      <c r="P131" s="117"/>
      <c r="Q131" s="59" t="str">
        <f t="shared" si="1"/>
        <v>No</v>
      </c>
    </row>
    <row r="132" spans="2:17" x14ac:dyDescent="0.25">
      <c r="B132" s="427">
        <f>IF('2.Census &amp; Reference Benchmarks'!B130 = "","",'2.Census &amp; Reference Benchmarks'!B130)</f>
        <v>0</v>
      </c>
      <c r="C132" s="427">
        <f>IF('2.Census &amp; Reference Benchmarks'!C130 = "","",'2.Census &amp; Reference Benchmarks'!C130)</f>
        <v>0</v>
      </c>
      <c r="D132" s="427" t="str">
        <f>IF('2.Census &amp; Reference Benchmarks'!D130 = "","",'2.Census &amp; Reference Benchmarks'!D130)</f>
        <v/>
      </c>
      <c r="E132" s="427" t="str">
        <f>IF('2.Census &amp; Reference Benchmarks'!E130 = "","",'2.Census &amp; Reference Benchmarks'!E130)</f>
        <v/>
      </c>
      <c r="F132" s="427" t="str">
        <f>IF('2.Census &amp; Reference Benchmarks'!F130 = "","",'2.Census &amp; Reference Benchmarks'!F130)</f>
        <v/>
      </c>
      <c r="G132" s="501" t="str">
        <f>IF('2.Census &amp; Reference Benchmarks'!G130 = "","",'2.Census &amp; Reference Benchmarks'!G130)</f>
        <v/>
      </c>
      <c r="H132" s="428" t="str">
        <f>IF('2.Census &amp; Reference Benchmarks'!H130 = "","",'2.Census &amp; Reference Benchmarks'!H130)</f>
        <v/>
      </c>
      <c r="I132" s="501" t="str">
        <f>IF('2.Census &amp; Reference Benchmarks'!I130 = "","",'2.Census &amp; Reference Benchmarks'!I130)</f>
        <v/>
      </c>
      <c r="J132" s="427" t="str">
        <f>IF('2.Census &amp; Reference Benchmarks'!J130 = "","",'2.Census &amp; Reference Benchmarks'!J130)</f>
        <v/>
      </c>
      <c r="K132" s="518"/>
      <c r="L132" s="122"/>
      <c r="M132" s="116"/>
      <c r="N132" s="117"/>
      <c r="O132" s="116"/>
      <c r="P132" s="117"/>
      <c r="Q132" s="59" t="str">
        <f t="shared" si="1"/>
        <v>No</v>
      </c>
    </row>
    <row r="133" spans="2:17" x14ac:dyDescent="0.25">
      <c r="B133" s="427">
        <f>IF('2.Census &amp; Reference Benchmarks'!B131 = "","",'2.Census &amp; Reference Benchmarks'!B131)</f>
        <v>0</v>
      </c>
      <c r="C133" s="427">
        <f>IF('2.Census &amp; Reference Benchmarks'!C131 = "","",'2.Census &amp; Reference Benchmarks'!C131)</f>
        <v>0</v>
      </c>
      <c r="D133" s="427" t="str">
        <f>IF('2.Census &amp; Reference Benchmarks'!D131 = "","",'2.Census &amp; Reference Benchmarks'!D131)</f>
        <v/>
      </c>
      <c r="E133" s="427" t="str">
        <f>IF('2.Census &amp; Reference Benchmarks'!E131 = "","",'2.Census &amp; Reference Benchmarks'!E131)</f>
        <v/>
      </c>
      <c r="F133" s="427" t="str">
        <f>IF('2.Census &amp; Reference Benchmarks'!F131 = "","",'2.Census &amp; Reference Benchmarks'!F131)</f>
        <v/>
      </c>
      <c r="G133" s="501" t="str">
        <f>IF('2.Census &amp; Reference Benchmarks'!G131 = "","",'2.Census &amp; Reference Benchmarks'!G131)</f>
        <v/>
      </c>
      <c r="H133" s="428" t="str">
        <f>IF('2.Census &amp; Reference Benchmarks'!H131 = "","",'2.Census &amp; Reference Benchmarks'!H131)</f>
        <v/>
      </c>
      <c r="I133" s="501" t="str">
        <f>IF('2.Census &amp; Reference Benchmarks'!I131 = "","",'2.Census &amp; Reference Benchmarks'!I131)</f>
        <v/>
      </c>
      <c r="J133" s="427" t="str">
        <f>IF('2.Census &amp; Reference Benchmarks'!J131 = "","",'2.Census &amp; Reference Benchmarks'!J131)</f>
        <v/>
      </c>
      <c r="K133" s="518"/>
      <c r="L133" s="122"/>
      <c r="M133" s="116"/>
      <c r="N133" s="117"/>
      <c r="O133" s="116"/>
      <c r="P133" s="117"/>
      <c r="Q133" s="59" t="str">
        <f t="shared" si="1"/>
        <v>No</v>
      </c>
    </row>
    <row r="134" spans="2:17" x14ac:dyDescent="0.25">
      <c r="B134" s="427">
        <f>IF('2.Census &amp; Reference Benchmarks'!B132 = "","",'2.Census &amp; Reference Benchmarks'!B132)</f>
        <v>0</v>
      </c>
      <c r="C134" s="427">
        <f>IF('2.Census &amp; Reference Benchmarks'!C132 = "","",'2.Census &amp; Reference Benchmarks'!C132)</f>
        <v>0</v>
      </c>
      <c r="D134" s="427" t="str">
        <f>IF('2.Census &amp; Reference Benchmarks'!D132 = "","",'2.Census &amp; Reference Benchmarks'!D132)</f>
        <v/>
      </c>
      <c r="E134" s="427" t="str">
        <f>IF('2.Census &amp; Reference Benchmarks'!E132 = "","",'2.Census &amp; Reference Benchmarks'!E132)</f>
        <v/>
      </c>
      <c r="F134" s="427" t="str">
        <f>IF('2.Census &amp; Reference Benchmarks'!F132 = "","",'2.Census &amp; Reference Benchmarks'!F132)</f>
        <v/>
      </c>
      <c r="G134" s="501" t="str">
        <f>IF('2.Census &amp; Reference Benchmarks'!G132 = "","",'2.Census &amp; Reference Benchmarks'!G132)</f>
        <v/>
      </c>
      <c r="H134" s="428" t="str">
        <f>IF('2.Census &amp; Reference Benchmarks'!H132 = "","",'2.Census &amp; Reference Benchmarks'!H132)</f>
        <v/>
      </c>
      <c r="I134" s="501" t="str">
        <f>IF('2.Census &amp; Reference Benchmarks'!I132 = "","",'2.Census &amp; Reference Benchmarks'!I132)</f>
        <v/>
      </c>
      <c r="J134" s="427" t="str">
        <f>IF('2.Census &amp; Reference Benchmarks'!J132 = "","",'2.Census &amp; Reference Benchmarks'!J132)</f>
        <v/>
      </c>
      <c r="K134" s="518"/>
      <c r="L134" s="122"/>
      <c r="M134" s="116"/>
      <c r="N134" s="117"/>
      <c r="O134" s="116"/>
      <c r="P134" s="117"/>
      <c r="Q134" s="59" t="str">
        <f t="shared" si="1"/>
        <v>No</v>
      </c>
    </row>
    <row r="135" spans="2:17" x14ac:dyDescent="0.25">
      <c r="B135" s="427">
        <f>IF('2.Census &amp; Reference Benchmarks'!B133 = "","",'2.Census &amp; Reference Benchmarks'!B133)</f>
        <v>0</v>
      </c>
      <c r="C135" s="427">
        <f>IF('2.Census &amp; Reference Benchmarks'!C133 = "","",'2.Census &amp; Reference Benchmarks'!C133)</f>
        <v>0</v>
      </c>
      <c r="D135" s="427" t="str">
        <f>IF('2.Census &amp; Reference Benchmarks'!D133 = "","",'2.Census &amp; Reference Benchmarks'!D133)</f>
        <v/>
      </c>
      <c r="E135" s="427" t="str">
        <f>IF('2.Census &amp; Reference Benchmarks'!E133 = "","",'2.Census &amp; Reference Benchmarks'!E133)</f>
        <v/>
      </c>
      <c r="F135" s="427" t="str">
        <f>IF('2.Census &amp; Reference Benchmarks'!F133 = "","",'2.Census &amp; Reference Benchmarks'!F133)</f>
        <v/>
      </c>
      <c r="G135" s="501" t="str">
        <f>IF('2.Census &amp; Reference Benchmarks'!G133 = "","",'2.Census &amp; Reference Benchmarks'!G133)</f>
        <v/>
      </c>
      <c r="H135" s="428" t="str">
        <f>IF('2.Census &amp; Reference Benchmarks'!H133 = "","",'2.Census &amp; Reference Benchmarks'!H133)</f>
        <v/>
      </c>
      <c r="I135" s="501" t="str">
        <f>IF('2.Census &amp; Reference Benchmarks'!I133 = "","",'2.Census &amp; Reference Benchmarks'!I133)</f>
        <v/>
      </c>
      <c r="J135" s="427" t="str">
        <f>IF('2.Census &amp; Reference Benchmarks'!J133 = "","",'2.Census &amp; Reference Benchmarks'!J133)</f>
        <v/>
      </c>
      <c r="K135" s="518"/>
      <c r="L135" s="122"/>
      <c r="M135" s="116"/>
      <c r="N135" s="117"/>
      <c r="O135" s="116"/>
      <c r="P135" s="117"/>
      <c r="Q135" s="59" t="str">
        <f t="shared" ref="Q135:Q198" si="2">IF(N135&gt;=L135, "No", IF(P135 &gt;= L135, "Yes","No"))</f>
        <v>No</v>
      </c>
    </row>
    <row r="136" spans="2:17" x14ac:dyDescent="0.25">
      <c r="B136" s="427">
        <f>IF('2.Census &amp; Reference Benchmarks'!B134 = "","",'2.Census &amp; Reference Benchmarks'!B134)</f>
        <v>0</v>
      </c>
      <c r="C136" s="427">
        <f>IF('2.Census &amp; Reference Benchmarks'!C134 = "","",'2.Census &amp; Reference Benchmarks'!C134)</f>
        <v>0</v>
      </c>
      <c r="D136" s="427" t="str">
        <f>IF('2.Census &amp; Reference Benchmarks'!D134 = "","",'2.Census &amp; Reference Benchmarks'!D134)</f>
        <v/>
      </c>
      <c r="E136" s="427" t="str">
        <f>IF('2.Census &amp; Reference Benchmarks'!E134 = "","",'2.Census &amp; Reference Benchmarks'!E134)</f>
        <v/>
      </c>
      <c r="F136" s="427" t="str">
        <f>IF('2.Census &amp; Reference Benchmarks'!F134 = "","",'2.Census &amp; Reference Benchmarks'!F134)</f>
        <v/>
      </c>
      <c r="G136" s="501" t="str">
        <f>IF('2.Census &amp; Reference Benchmarks'!G134 = "","",'2.Census &amp; Reference Benchmarks'!G134)</f>
        <v/>
      </c>
      <c r="H136" s="428" t="str">
        <f>IF('2.Census &amp; Reference Benchmarks'!H134 = "","",'2.Census &amp; Reference Benchmarks'!H134)</f>
        <v/>
      </c>
      <c r="I136" s="501" t="str">
        <f>IF('2.Census &amp; Reference Benchmarks'!I134 = "","",'2.Census &amp; Reference Benchmarks'!I134)</f>
        <v/>
      </c>
      <c r="J136" s="427" t="str">
        <f>IF('2.Census &amp; Reference Benchmarks'!J134 = "","",'2.Census &amp; Reference Benchmarks'!J134)</f>
        <v/>
      </c>
      <c r="K136" s="518"/>
      <c r="L136" s="122"/>
      <c r="M136" s="116"/>
      <c r="N136" s="117"/>
      <c r="O136" s="116"/>
      <c r="P136" s="117"/>
      <c r="Q136" s="59" t="str">
        <f t="shared" si="2"/>
        <v>No</v>
      </c>
    </row>
    <row r="137" spans="2:17" x14ac:dyDescent="0.25">
      <c r="B137" s="427">
        <f>IF('2.Census &amp; Reference Benchmarks'!B135 = "","",'2.Census &amp; Reference Benchmarks'!B135)</f>
        <v>0</v>
      </c>
      <c r="C137" s="427">
        <f>IF('2.Census &amp; Reference Benchmarks'!C135 = "","",'2.Census &amp; Reference Benchmarks'!C135)</f>
        <v>0</v>
      </c>
      <c r="D137" s="427" t="str">
        <f>IF('2.Census &amp; Reference Benchmarks'!D135 = "","",'2.Census &amp; Reference Benchmarks'!D135)</f>
        <v/>
      </c>
      <c r="E137" s="427" t="str">
        <f>IF('2.Census &amp; Reference Benchmarks'!E135 = "","",'2.Census &amp; Reference Benchmarks'!E135)</f>
        <v/>
      </c>
      <c r="F137" s="427" t="str">
        <f>IF('2.Census &amp; Reference Benchmarks'!F135 = "","",'2.Census &amp; Reference Benchmarks'!F135)</f>
        <v/>
      </c>
      <c r="G137" s="501" t="str">
        <f>IF('2.Census &amp; Reference Benchmarks'!G135 = "","",'2.Census &amp; Reference Benchmarks'!G135)</f>
        <v/>
      </c>
      <c r="H137" s="428" t="str">
        <f>IF('2.Census &amp; Reference Benchmarks'!H135 = "","",'2.Census &amp; Reference Benchmarks'!H135)</f>
        <v/>
      </c>
      <c r="I137" s="501" t="str">
        <f>IF('2.Census &amp; Reference Benchmarks'!I135 = "","",'2.Census &amp; Reference Benchmarks'!I135)</f>
        <v/>
      </c>
      <c r="J137" s="427" t="str">
        <f>IF('2.Census &amp; Reference Benchmarks'!J135 = "","",'2.Census &amp; Reference Benchmarks'!J135)</f>
        <v/>
      </c>
      <c r="K137" s="518"/>
      <c r="L137" s="122"/>
      <c r="M137" s="116"/>
      <c r="N137" s="117"/>
      <c r="O137" s="116"/>
      <c r="P137" s="117"/>
      <c r="Q137" s="59" t="str">
        <f t="shared" si="2"/>
        <v>No</v>
      </c>
    </row>
    <row r="138" spans="2:17" x14ac:dyDescent="0.25">
      <c r="B138" s="427">
        <f>IF('2.Census &amp; Reference Benchmarks'!B136 = "","",'2.Census &amp; Reference Benchmarks'!B136)</f>
        <v>0</v>
      </c>
      <c r="C138" s="427">
        <f>IF('2.Census &amp; Reference Benchmarks'!C136 = "","",'2.Census &amp; Reference Benchmarks'!C136)</f>
        <v>0</v>
      </c>
      <c r="D138" s="427" t="str">
        <f>IF('2.Census &amp; Reference Benchmarks'!D136 = "","",'2.Census &amp; Reference Benchmarks'!D136)</f>
        <v/>
      </c>
      <c r="E138" s="427" t="str">
        <f>IF('2.Census &amp; Reference Benchmarks'!E136 = "","",'2.Census &amp; Reference Benchmarks'!E136)</f>
        <v/>
      </c>
      <c r="F138" s="427" t="str">
        <f>IF('2.Census &amp; Reference Benchmarks'!F136 = "","",'2.Census &amp; Reference Benchmarks'!F136)</f>
        <v/>
      </c>
      <c r="G138" s="501" t="str">
        <f>IF('2.Census &amp; Reference Benchmarks'!G136 = "","",'2.Census &amp; Reference Benchmarks'!G136)</f>
        <v/>
      </c>
      <c r="H138" s="428" t="str">
        <f>IF('2.Census &amp; Reference Benchmarks'!H136 = "","",'2.Census &amp; Reference Benchmarks'!H136)</f>
        <v/>
      </c>
      <c r="I138" s="501" t="str">
        <f>IF('2.Census &amp; Reference Benchmarks'!I136 = "","",'2.Census &amp; Reference Benchmarks'!I136)</f>
        <v/>
      </c>
      <c r="J138" s="427" t="str">
        <f>IF('2.Census &amp; Reference Benchmarks'!J136 = "","",'2.Census &amp; Reference Benchmarks'!J136)</f>
        <v/>
      </c>
      <c r="K138" s="518"/>
      <c r="L138" s="122"/>
      <c r="M138" s="116"/>
      <c r="N138" s="117"/>
      <c r="O138" s="116"/>
      <c r="P138" s="117"/>
      <c r="Q138" s="59" t="str">
        <f t="shared" si="2"/>
        <v>No</v>
      </c>
    </row>
    <row r="139" spans="2:17" x14ac:dyDescent="0.25">
      <c r="B139" s="427">
        <f>IF('2.Census &amp; Reference Benchmarks'!B137 = "","",'2.Census &amp; Reference Benchmarks'!B137)</f>
        <v>0</v>
      </c>
      <c r="C139" s="427">
        <f>IF('2.Census &amp; Reference Benchmarks'!C137 = "","",'2.Census &amp; Reference Benchmarks'!C137)</f>
        <v>0</v>
      </c>
      <c r="D139" s="427" t="str">
        <f>IF('2.Census &amp; Reference Benchmarks'!D137 = "","",'2.Census &amp; Reference Benchmarks'!D137)</f>
        <v/>
      </c>
      <c r="E139" s="427" t="str">
        <f>IF('2.Census &amp; Reference Benchmarks'!E137 = "","",'2.Census &amp; Reference Benchmarks'!E137)</f>
        <v/>
      </c>
      <c r="F139" s="427" t="str">
        <f>IF('2.Census &amp; Reference Benchmarks'!F137 = "","",'2.Census &amp; Reference Benchmarks'!F137)</f>
        <v/>
      </c>
      <c r="G139" s="501" t="str">
        <f>IF('2.Census &amp; Reference Benchmarks'!G137 = "","",'2.Census &amp; Reference Benchmarks'!G137)</f>
        <v/>
      </c>
      <c r="H139" s="428" t="str">
        <f>IF('2.Census &amp; Reference Benchmarks'!H137 = "","",'2.Census &amp; Reference Benchmarks'!H137)</f>
        <v/>
      </c>
      <c r="I139" s="501" t="str">
        <f>IF('2.Census &amp; Reference Benchmarks'!I137 = "","",'2.Census &amp; Reference Benchmarks'!I137)</f>
        <v/>
      </c>
      <c r="J139" s="427" t="str">
        <f>IF('2.Census &amp; Reference Benchmarks'!J137 = "","",'2.Census &amp; Reference Benchmarks'!J137)</f>
        <v/>
      </c>
      <c r="K139" s="518"/>
      <c r="L139" s="122"/>
      <c r="M139" s="116"/>
      <c r="N139" s="117"/>
      <c r="O139" s="116"/>
      <c r="P139" s="117"/>
      <c r="Q139" s="59" t="str">
        <f t="shared" si="2"/>
        <v>No</v>
      </c>
    </row>
    <row r="140" spans="2:17" x14ac:dyDescent="0.25">
      <c r="B140" s="427">
        <f>IF('2.Census &amp; Reference Benchmarks'!B138 = "","",'2.Census &amp; Reference Benchmarks'!B138)</f>
        <v>0</v>
      </c>
      <c r="C140" s="427">
        <f>IF('2.Census &amp; Reference Benchmarks'!C138 = "","",'2.Census &amp; Reference Benchmarks'!C138)</f>
        <v>0</v>
      </c>
      <c r="D140" s="427" t="str">
        <f>IF('2.Census &amp; Reference Benchmarks'!D138 = "","",'2.Census &amp; Reference Benchmarks'!D138)</f>
        <v/>
      </c>
      <c r="E140" s="427" t="str">
        <f>IF('2.Census &amp; Reference Benchmarks'!E138 = "","",'2.Census &amp; Reference Benchmarks'!E138)</f>
        <v/>
      </c>
      <c r="F140" s="427" t="str">
        <f>IF('2.Census &amp; Reference Benchmarks'!F138 = "","",'2.Census &amp; Reference Benchmarks'!F138)</f>
        <v/>
      </c>
      <c r="G140" s="501" t="str">
        <f>IF('2.Census &amp; Reference Benchmarks'!G138 = "","",'2.Census &amp; Reference Benchmarks'!G138)</f>
        <v/>
      </c>
      <c r="H140" s="428" t="str">
        <f>IF('2.Census &amp; Reference Benchmarks'!H138 = "","",'2.Census &amp; Reference Benchmarks'!H138)</f>
        <v/>
      </c>
      <c r="I140" s="501" t="str">
        <f>IF('2.Census &amp; Reference Benchmarks'!I138 = "","",'2.Census &amp; Reference Benchmarks'!I138)</f>
        <v/>
      </c>
      <c r="J140" s="427" t="str">
        <f>IF('2.Census &amp; Reference Benchmarks'!J138 = "","",'2.Census &amp; Reference Benchmarks'!J138)</f>
        <v/>
      </c>
      <c r="K140" s="518"/>
      <c r="L140" s="122"/>
      <c r="M140" s="116"/>
      <c r="N140" s="117"/>
      <c r="O140" s="116"/>
      <c r="P140" s="117"/>
      <c r="Q140" s="59" t="str">
        <f t="shared" si="2"/>
        <v>No</v>
      </c>
    </row>
    <row r="141" spans="2:17" x14ac:dyDescent="0.25">
      <c r="B141" s="427">
        <f>IF('2.Census &amp; Reference Benchmarks'!B139 = "","",'2.Census &amp; Reference Benchmarks'!B139)</f>
        <v>0</v>
      </c>
      <c r="C141" s="427">
        <f>IF('2.Census &amp; Reference Benchmarks'!C139 = "","",'2.Census &amp; Reference Benchmarks'!C139)</f>
        <v>0</v>
      </c>
      <c r="D141" s="427" t="str">
        <f>IF('2.Census &amp; Reference Benchmarks'!D139 = "","",'2.Census &amp; Reference Benchmarks'!D139)</f>
        <v/>
      </c>
      <c r="E141" s="427" t="str">
        <f>IF('2.Census &amp; Reference Benchmarks'!E139 = "","",'2.Census &amp; Reference Benchmarks'!E139)</f>
        <v/>
      </c>
      <c r="F141" s="427" t="str">
        <f>IF('2.Census &amp; Reference Benchmarks'!F139 = "","",'2.Census &amp; Reference Benchmarks'!F139)</f>
        <v/>
      </c>
      <c r="G141" s="501" t="str">
        <f>IF('2.Census &amp; Reference Benchmarks'!G139 = "","",'2.Census &amp; Reference Benchmarks'!G139)</f>
        <v/>
      </c>
      <c r="H141" s="428" t="str">
        <f>IF('2.Census &amp; Reference Benchmarks'!H139 = "","",'2.Census &amp; Reference Benchmarks'!H139)</f>
        <v/>
      </c>
      <c r="I141" s="501" t="str">
        <f>IF('2.Census &amp; Reference Benchmarks'!I139 = "","",'2.Census &amp; Reference Benchmarks'!I139)</f>
        <v/>
      </c>
      <c r="J141" s="427" t="str">
        <f>IF('2.Census &amp; Reference Benchmarks'!J139 = "","",'2.Census &amp; Reference Benchmarks'!J139)</f>
        <v/>
      </c>
      <c r="K141" s="518"/>
      <c r="L141" s="122"/>
      <c r="M141" s="116"/>
      <c r="N141" s="117"/>
      <c r="O141" s="116"/>
      <c r="P141" s="117"/>
      <c r="Q141" s="59" t="str">
        <f t="shared" si="2"/>
        <v>No</v>
      </c>
    </row>
    <row r="142" spans="2:17" x14ac:dyDescent="0.25">
      <c r="B142" s="427">
        <f>IF('2.Census &amp; Reference Benchmarks'!B140 = "","",'2.Census &amp; Reference Benchmarks'!B140)</f>
        <v>0</v>
      </c>
      <c r="C142" s="427">
        <f>IF('2.Census &amp; Reference Benchmarks'!C140 = "","",'2.Census &amp; Reference Benchmarks'!C140)</f>
        <v>0</v>
      </c>
      <c r="D142" s="427" t="str">
        <f>IF('2.Census &amp; Reference Benchmarks'!D140 = "","",'2.Census &amp; Reference Benchmarks'!D140)</f>
        <v/>
      </c>
      <c r="E142" s="427" t="str">
        <f>IF('2.Census &amp; Reference Benchmarks'!E140 = "","",'2.Census &amp; Reference Benchmarks'!E140)</f>
        <v/>
      </c>
      <c r="F142" s="427" t="str">
        <f>IF('2.Census &amp; Reference Benchmarks'!F140 = "","",'2.Census &amp; Reference Benchmarks'!F140)</f>
        <v/>
      </c>
      <c r="G142" s="501" t="str">
        <f>IF('2.Census &amp; Reference Benchmarks'!G140 = "","",'2.Census &amp; Reference Benchmarks'!G140)</f>
        <v/>
      </c>
      <c r="H142" s="428" t="str">
        <f>IF('2.Census &amp; Reference Benchmarks'!H140 = "","",'2.Census &amp; Reference Benchmarks'!H140)</f>
        <v/>
      </c>
      <c r="I142" s="501" t="str">
        <f>IF('2.Census &amp; Reference Benchmarks'!I140 = "","",'2.Census &amp; Reference Benchmarks'!I140)</f>
        <v/>
      </c>
      <c r="J142" s="427" t="str">
        <f>IF('2.Census &amp; Reference Benchmarks'!J140 = "","",'2.Census &amp; Reference Benchmarks'!J140)</f>
        <v/>
      </c>
      <c r="K142" s="518"/>
      <c r="L142" s="122"/>
      <c r="M142" s="116"/>
      <c r="N142" s="117"/>
      <c r="O142" s="116"/>
      <c r="P142" s="117"/>
      <c r="Q142" s="59" t="str">
        <f t="shared" si="2"/>
        <v>No</v>
      </c>
    </row>
    <row r="143" spans="2:17" x14ac:dyDescent="0.25">
      <c r="B143" s="427">
        <f>IF('2.Census &amp; Reference Benchmarks'!B141 = "","",'2.Census &amp; Reference Benchmarks'!B141)</f>
        <v>0</v>
      </c>
      <c r="C143" s="427">
        <f>IF('2.Census &amp; Reference Benchmarks'!C141 = "","",'2.Census &amp; Reference Benchmarks'!C141)</f>
        <v>0</v>
      </c>
      <c r="D143" s="427" t="str">
        <f>IF('2.Census &amp; Reference Benchmarks'!D141 = "","",'2.Census &amp; Reference Benchmarks'!D141)</f>
        <v/>
      </c>
      <c r="E143" s="427" t="str">
        <f>IF('2.Census &amp; Reference Benchmarks'!E141 = "","",'2.Census &amp; Reference Benchmarks'!E141)</f>
        <v/>
      </c>
      <c r="F143" s="427" t="str">
        <f>IF('2.Census &amp; Reference Benchmarks'!F141 = "","",'2.Census &amp; Reference Benchmarks'!F141)</f>
        <v/>
      </c>
      <c r="G143" s="501" t="str">
        <f>IF('2.Census &amp; Reference Benchmarks'!G141 = "","",'2.Census &amp; Reference Benchmarks'!G141)</f>
        <v/>
      </c>
      <c r="H143" s="428" t="str">
        <f>IF('2.Census &amp; Reference Benchmarks'!H141 = "","",'2.Census &amp; Reference Benchmarks'!H141)</f>
        <v/>
      </c>
      <c r="I143" s="501" t="str">
        <f>IF('2.Census &amp; Reference Benchmarks'!I141 = "","",'2.Census &amp; Reference Benchmarks'!I141)</f>
        <v/>
      </c>
      <c r="J143" s="427" t="str">
        <f>IF('2.Census &amp; Reference Benchmarks'!J141 = "","",'2.Census &amp; Reference Benchmarks'!J141)</f>
        <v/>
      </c>
      <c r="K143" s="518"/>
      <c r="L143" s="122"/>
      <c r="M143" s="116"/>
      <c r="N143" s="117"/>
      <c r="O143" s="116"/>
      <c r="P143" s="117"/>
      <c r="Q143" s="59" t="str">
        <f t="shared" si="2"/>
        <v>No</v>
      </c>
    </row>
    <row r="144" spans="2:17" x14ac:dyDescent="0.25">
      <c r="B144" s="427">
        <f>IF('2.Census &amp; Reference Benchmarks'!B142 = "","",'2.Census &amp; Reference Benchmarks'!B142)</f>
        <v>0</v>
      </c>
      <c r="C144" s="427">
        <f>IF('2.Census &amp; Reference Benchmarks'!C142 = "","",'2.Census &amp; Reference Benchmarks'!C142)</f>
        <v>0</v>
      </c>
      <c r="D144" s="427" t="str">
        <f>IF('2.Census &amp; Reference Benchmarks'!D142 = "","",'2.Census &amp; Reference Benchmarks'!D142)</f>
        <v/>
      </c>
      <c r="E144" s="427" t="str">
        <f>IF('2.Census &amp; Reference Benchmarks'!E142 = "","",'2.Census &amp; Reference Benchmarks'!E142)</f>
        <v/>
      </c>
      <c r="F144" s="427" t="str">
        <f>IF('2.Census &amp; Reference Benchmarks'!F142 = "","",'2.Census &amp; Reference Benchmarks'!F142)</f>
        <v/>
      </c>
      <c r="G144" s="501" t="str">
        <f>IF('2.Census &amp; Reference Benchmarks'!G142 = "","",'2.Census &amp; Reference Benchmarks'!G142)</f>
        <v/>
      </c>
      <c r="H144" s="428" t="str">
        <f>IF('2.Census &amp; Reference Benchmarks'!H142 = "","",'2.Census &amp; Reference Benchmarks'!H142)</f>
        <v/>
      </c>
      <c r="I144" s="501" t="str">
        <f>IF('2.Census &amp; Reference Benchmarks'!I142 = "","",'2.Census &amp; Reference Benchmarks'!I142)</f>
        <v/>
      </c>
      <c r="J144" s="427" t="str">
        <f>IF('2.Census &amp; Reference Benchmarks'!J142 = "","",'2.Census &amp; Reference Benchmarks'!J142)</f>
        <v/>
      </c>
      <c r="K144" s="518"/>
      <c r="L144" s="122"/>
      <c r="M144" s="116"/>
      <c r="N144" s="117"/>
      <c r="O144" s="116"/>
      <c r="P144" s="117"/>
      <c r="Q144" s="59" t="str">
        <f t="shared" si="2"/>
        <v>No</v>
      </c>
    </row>
    <row r="145" spans="2:17" x14ac:dyDescent="0.25">
      <c r="B145" s="427">
        <f>IF('2.Census &amp; Reference Benchmarks'!B143 = "","",'2.Census &amp; Reference Benchmarks'!B143)</f>
        <v>0</v>
      </c>
      <c r="C145" s="427">
        <f>IF('2.Census &amp; Reference Benchmarks'!C143 = "","",'2.Census &amp; Reference Benchmarks'!C143)</f>
        <v>0</v>
      </c>
      <c r="D145" s="427" t="str">
        <f>IF('2.Census &amp; Reference Benchmarks'!D143 = "","",'2.Census &amp; Reference Benchmarks'!D143)</f>
        <v/>
      </c>
      <c r="E145" s="427" t="str">
        <f>IF('2.Census &amp; Reference Benchmarks'!E143 = "","",'2.Census &amp; Reference Benchmarks'!E143)</f>
        <v/>
      </c>
      <c r="F145" s="427" t="str">
        <f>IF('2.Census &amp; Reference Benchmarks'!F143 = "","",'2.Census &amp; Reference Benchmarks'!F143)</f>
        <v/>
      </c>
      <c r="G145" s="501" t="str">
        <f>IF('2.Census &amp; Reference Benchmarks'!G143 = "","",'2.Census &amp; Reference Benchmarks'!G143)</f>
        <v/>
      </c>
      <c r="H145" s="428" t="str">
        <f>IF('2.Census &amp; Reference Benchmarks'!H143 = "","",'2.Census &amp; Reference Benchmarks'!H143)</f>
        <v/>
      </c>
      <c r="I145" s="501" t="str">
        <f>IF('2.Census &amp; Reference Benchmarks'!I143 = "","",'2.Census &amp; Reference Benchmarks'!I143)</f>
        <v/>
      </c>
      <c r="J145" s="427" t="str">
        <f>IF('2.Census &amp; Reference Benchmarks'!J143 = "","",'2.Census &amp; Reference Benchmarks'!J143)</f>
        <v/>
      </c>
      <c r="K145" s="518"/>
      <c r="L145" s="122"/>
      <c r="M145" s="116"/>
      <c r="N145" s="117"/>
      <c r="O145" s="116"/>
      <c r="P145" s="117"/>
      <c r="Q145" s="59" t="str">
        <f t="shared" si="2"/>
        <v>No</v>
      </c>
    </row>
    <row r="146" spans="2:17" x14ac:dyDescent="0.25">
      <c r="B146" s="427">
        <f>IF('2.Census &amp; Reference Benchmarks'!B144 = "","",'2.Census &amp; Reference Benchmarks'!B144)</f>
        <v>0</v>
      </c>
      <c r="C146" s="427">
        <f>IF('2.Census &amp; Reference Benchmarks'!C144 = "","",'2.Census &amp; Reference Benchmarks'!C144)</f>
        <v>0</v>
      </c>
      <c r="D146" s="427" t="str">
        <f>IF('2.Census &amp; Reference Benchmarks'!D144 = "","",'2.Census &amp; Reference Benchmarks'!D144)</f>
        <v/>
      </c>
      <c r="E146" s="427" t="str">
        <f>IF('2.Census &amp; Reference Benchmarks'!E144 = "","",'2.Census &amp; Reference Benchmarks'!E144)</f>
        <v/>
      </c>
      <c r="F146" s="427" t="str">
        <f>IF('2.Census &amp; Reference Benchmarks'!F144 = "","",'2.Census &amp; Reference Benchmarks'!F144)</f>
        <v/>
      </c>
      <c r="G146" s="501" t="str">
        <f>IF('2.Census &amp; Reference Benchmarks'!G144 = "","",'2.Census &amp; Reference Benchmarks'!G144)</f>
        <v/>
      </c>
      <c r="H146" s="428" t="str">
        <f>IF('2.Census &amp; Reference Benchmarks'!H144 = "","",'2.Census &amp; Reference Benchmarks'!H144)</f>
        <v/>
      </c>
      <c r="I146" s="501" t="str">
        <f>IF('2.Census &amp; Reference Benchmarks'!I144 = "","",'2.Census &amp; Reference Benchmarks'!I144)</f>
        <v/>
      </c>
      <c r="J146" s="427" t="str">
        <f>IF('2.Census &amp; Reference Benchmarks'!J144 = "","",'2.Census &amp; Reference Benchmarks'!J144)</f>
        <v/>
      </c>
      <c r="K146" s="518"/>
      <c r="L146" s="122"/>
      <c r="M146" s="116"/>
      <c r="N146" s="117"/>
      <c r="O146" s="116"/>
      <c r="P146" s="117"/>
      <c r="Q146" s="59" t="str">
        <f t="shared" si="2"/>
        <v>No</v>
      </c>
    </row>
    <row r="147" spans="2:17" x14ac:dyDescent="0.25">
      <c r="B147" s="427">
        <f>IF('2.Census &amp; Reference Benchmarks'!B145 = "","",'2.Census &amp; Reference Benchmarks'!B145)</f>
        <v>0</v>
      </c>
      <c r="C147" s="427">
        <f>IF('2.Census &amp; Reference Benchmarks'!C145 = "","",'2.Census &amp; Reference Benchmarks'!C145)</f>
        <v>0</v>
      </c>
      <c r="D147" s="427" t="str">
        <f>IF('2.Census &amp; Reference Benchmarks'!D145 = "","",'2.Census &amp; Reference Benchmarks'!D145)</f>
        <v/>
      </c>
      <c r="E147" s="427" t="str">
        <f>IF('2.Census &amp; Reference Benchmarks'!E145 = "","",'2.Census &amp; Reference Benchmarks'!E145)</f>
        <v/>
      </c>
      <c r="F147" s="427" t="str">
        <f>IF('2.Census &amp; Reference Benchmarks'!F145 = "","",'2.Census &amp; Reference Benchmarks'!F145)</f>
        <v/>
      </c>
      <c r="G147" s="501" t="str">
        <f>IF('2.Census &amp; Reference Benchmarks'!G145 = "","",'2.Census &amp; Reference Benchmarks'!G145)</f>
        <v/>
      </c>
      <c r="H147" s="428" t="str">
        <f>IF('2.Census &amp; Reference Benchmarks'!H145 = "","",'2.Census &amp; Reference Benchmarks'!H145)</f>
        <v/>
      </c>
      <c r="I147" s="501" t="str">
        <f>IF('2.Census &amp; Reference Benchmarks'!I145 = "","",'2.Census &amp; Reference Benchmarks'!I145)</f>
        <v/>
      </c>
      <c r="J147" s="427" t="str">
        <f>IF('2.Census &amp; Reference Benchmarks'!J145 = "","",'2.Census &amp; Reference Benchmarks'!J145)</f>
        <v/>
      </c>
      <c r="K147" s="518"/>
      <c r="L147" s="122"/>
      <c r="M147" s="116"/>
      <c r="N147" s="117"/>
      <c r="O147" s="116"/>
      <c r="P147" s="117"/>
      <c r="Q147" s="59" t="str">
        <f t="shared" si="2"/>
        <v>No</v>
      </c>
    </row>
    <row r="148" spans="2:17" x14ac:dyDescent="0.25">
      <c r="B148" s="427">
        <f>IF('2.Census &amp; Reference Benchmarks'!B146 = "","",'2.Census &amp; Reference Benchmarks'!B146)</f>
        <v>0</v>
      </c>
      <c r="C148" s="427">
        <f>IF('2.Census &amp; Reference Benchmarks'!C146 = "","",'2.Census &amp; Reference Benchmarks'!C146)</f>
        <v>0</v>
      </c>
      <c r="D148" s="427" t="str">
        <f>IF('2.Census &amp; Reference Benchmarks'!D146 = "","",'2.Census &amp; Reference Benchmarks'!D146)</f>
        <v/>
      </c>
      <c r="E148" s="427" t="str">
        <f>IF('2.Census &amp; Reference Benchmarks'!E146 = "","",'2.Census &amp; Reference Benchmarks'!E146)</f>
        <v/>
      </c>
      <c r="F148" s="427" t="str">
        <f>IF('2.Census &amp; Reference Benchmarks'!F146 = "","",'2.Census &amp; Reference Benchmarks'!F146)</f>
        <v/>
      </c>
      <c r="G148" s="501" t="str">
        <f>IF('2.Census &amp; Reference Benchmarks'!G146 = "","",'2.Census &amp; Reference Benchmarks'!G146)</f>
        <v/>
      </c>
      <c r="H148" s="428" t="str">
        <f>IF('2.Census &amp; Reference Benchmarks'!H146 = "","",'2.Census &amp; Reference Benchmarks'!H146)</f>
        <v/>
      </c>
      <c r="I148" s="501" t="str">
        <f>IF('2.Census &amp; Reference Benchmarks'!I146 = "","",'2.Census &amp; Reference Benchmarks'!I146)</f>
        <v/>
      </c>
      <c r="J148" s="427" t="str">
        <f>IF('2.Census &amp; Reference Benchmarks'!J146 = "","",'2.Census &amp; Reference Benchmarks'!J146)</f>
        <v/>
      </c>
      <c r="K148" s="518"/>
      <c r="L148" s="122"/>
      <c r="M148" s="116"/>
      <c r="N148" s="117"/>
      <c r="O148" s="116"/>
      <c r="P148" s="117"/>
      <c r="Q148" s="59" t="str">
        <f t="shared" si="2"/>
        <v>No</v>
      </c>
    </row>
    <row r="149" spans="2:17" x14ac:dyDescent="0.25">
      <c r="B149" s="427">
        <f>IF('2.Census &amp; Reference Benchmarks'!B147 = "","",'2.Census &amp; Reference Benchmarks'!B147)</f>
        <v>0</v>
      </c>
      <c r="C149" s="427">
        <f>IF('2.Census &amp; Reference Benchmarks'!C147 = "","",'2.Census &amp; Reference Benchmarks'!C147)</f>
        <v>0</v>
      </c>
      <c r="D149" s="427" t="str">
        <f>IF('2.Census &amp; Reference Benchmarks'!D147 = "","",'2.Census &amp; Reference Benchmarks'!D147)</f>
        <v/>
      </c>
      <c r="E149" s="427" t="str">
        <f>IF('2.Census &amp; Reference Benchmarks'!E147 = "","",'2.Census &amp; Reference Benchmarks'!E147)</f>
        <v/>
      </c>
      <c r="F149" s="427" t="str">
        <f>IF('2.Census &amp; Reference Benchmarks'!F147 = "","",'2.Census &amp; Reference Benchmarks'!F147)</f>
        <v/>
      </c>
      <c r="G149" s="501" t="str">
        <f>IF('2.Census &amp; Reference Benchmarks'!G147 = "","",'2.Census &amp; Reference Benchmarks'!G147)</f>
        <v/>
      </c>
      <c r="H149" s="428" t="str">
        <f>IF('2.Census &amp; Reference Benchmarks'!H147 = "","",'2.Census &amp; Reference Benchmarks'!H147)</f>
        <v/>
      </c>
      <c r="I149" s="501" t="str">
        <f>IF('2.Census &amp; Reference Benchmarks'!I147 = "","",'2.Census &amp; Reference Benchmarks'!I147)</f>
        <v/>
      </c>
      <c r="J149" s="427" t="str">
        <f>IF('2.Census &amp; Reference Benchmarks'!J147 = "","",'2.Census &amp; Reference Benchmarks'!J147)</f>
        <v/>
      </c>
      <c r="K149" s="518"/>
      <c r="L149" s="122"/>
      <c r="M149" s="116"/>
      <c r="N149" s="117"/>
      <c r="O149" s="116"/>
      <c r="P149" s="117"/>
      <c r="Q149" s="59" t="str">
        <f t="shared" si="2"/>
        <v>No</v>
      </c>
    </row>
    <row r="150" spans="2:17" x14ac:dyDescent="0.25">
      <c r="B150" s="427">
        <f>IF('2.Census &amp; Reference Benchmarks'!B148 = "","",'2.Census &amp; Reference Benchmarks'!B148)</f>
        <v>0</v>
      </c>
      <c r="C150" s="427">
        <f>IF('2.Census &amp; Reference Benchmarks'!C148 = "","",'2.Census &amp; Reference Benchmarks'!C148)</f>
        <v>0</v>
      </c>
      <c r="D150" s="427" t="str">
        <f>IF('2.Census &amp; Reference Benchmarks'!D148 = "","",'2.Census &amp; Reference Benchmarks'!D148)</f>
        <v/>
      </c>
      <c r="E150" s="427" t="str">
        <f>IF('2.Census &amp; Reference Benchmarks'!E148 = "","",'2.Census &amp; Reference Benchmarks'!E148)</f>
        <v/>
      </c>
      <c r="F150" s="427" t="str">
        <f>IF('2.Census &amp; Reference Benchmarks'!F148 = "","",'2.Census &amp; Reference Benchmarks'!F148)</f>
        <v/>
      </c>
      <c r="G150" s="501" t="str">
        <f>IF('2.Census &amp; Reference Benchmarks'!G148 = "","",'2.Census &amp; Reference Benchmarks'!G148)</f>
        <v/>
      </c>
      <c r="H150" s="428" t="str">
        <f>IF('2.Census &amp; Reference Benchmarks'!H148 = "","",'2.Census &amp; Reference Benchmarks'!H148)</f>
        <v/>
      </c>
      <c r="I150" s="501" t="str">
        <f>IF('2.Census &amp; Reference Benchmarks'!I148 = "","",'2.Census &amp; Reference Benchmarks'!I148)</f>
        <v/>
      </c>
      <c r="J150" s="427" t="str">
        <f>IF('2.Census &amp; Reference Benchmarks'!J148 = "","",'2.Census &amp; Reference Benchmarks'!J148)</f>
        <v/>
      </c>
      <c r="K150" s="518"/>
      <c r="L150" s="122"/>
      <c r="M150" s="116"/>
      <c r="N150" s="117"/>
      <c r="O150" s="116"/>
      <c r="P150" s="117"/>
      <c r="Q150" s="59" t="str">
        <f t="shared" si="2"/>
        <v>No</v>
      </c>
    </row>
    <row r="151" spans="2:17" x14ac:dyDescent="0.25">
      <c r="B151" s="427">
        <f>IF('2.Census &amp; Reference Benchmarks'!B149 = "","",'2.Census &amp; Reference Benchmarks'!B149)</f>
        <v>0</v>
      </c>
      <c r="C151" s="427">
        <f>IF('2.Census &amp; Reference Benchmarks'!C149 = "","",'2.Census &amp; Reference Benchmarks'!C149)</f>
        <v>0</v>
      </c>
      <c r="D151" s="427" t="str">
        <f>IF('2.Census &amp; Reference Benchmarks'!D149 = "","",'2.Census &amp; Reference Benchmarks'!D149)</f>
        <v/>
      </c>
      <c r="E151" s="427" t="str">
        <f>IF('2.Census &amp; Reference Benchmarks'!E149 = "","",'2.Census &amp; Reference Benchmarks'!E149)</f>
        <v/>
      </c>
      <c r="F151" s="427" t="str">
        <f>IF('2.Census &amp; Reference Benchmarks'!F149 = "","",'2.Census &amp; Reference Benchmarks'!F149)</f>
        <v/>
      </c>
      <c r="G151" s="501" t="str">
        <f>IF('2.Census &amp; Reference Benchmarks'!G149 = "","",'2.Census &amp; Reference Benchmarks'!G149)</f>
        <v/>
      </c>
      <c r="H151" s="428" t="str">
        <f>IF('2.Census &amp; Reference Benchmarks'!H149 = "","",'2.Census &amp; Reference Benchmarks'!H149)</f>
        <v/>
      </c>
      <c r="I151" s="501" t="str">
        <f>IF('2.Census &amp; Reference Benchmarks'!I149 = "","",'2.Census &amp; Reference Benchmarks'!I149)</f>
        <v/>
      </c>
      <c r="J151" s="427" t="str">
        <f>IF('2.Census &amp; Reference Benchmarks'!J149 = "","",'2.Census &amp; Reference Benchmarks'!J149)</f>
        <v/>
      </c>
      <c r="K151" s="518"/>
      <c r="L151" s="122"/>
      <c r="M151" s="116"/>
      <c r="N151" s="117"/>
      <c r="O151" s="116"/>
      <c r="P151" s="117"/>
      <c r="Q151" s="59" t="str">
        <f t="shared" si="2"/>
        <v>No</v>
      </c>
    </row>
    <row r="152" spans="2:17" x14ac:dyDescent="0.25">
      <c r="B152" s="427">
        <f>IF('2.Census &amp; Reference Benchmarks'!B150 = "","",'2.Census &amp; Reference Benchmarks'!B150)</f>
        <v>0</v>
      </c>
      <c r="C152" s="427">
        <f>IF('2.Census &amp; Reference Benchmarks'!C150 = "","",'2.Census &amp; Reference Benchmarks'!C150)</f>
        <v>0</v>
      </c>
      <c r="D152" s="427" t="str">
        <f>IF('2.Census &amp; Reference Benchmarks'!D150 = "","",'2.Census &amp; Reference Benchmarks'!D150)</f>
        <v/>
      </c>
      <c r="E152" s="427" t="str">
        <f>IF('2.Census &amp; Reference Benchmarks'!E150 = "","",'2.Census &amp; Reference Benchmarks'!E150)</f>
        <v/>
      </c>
      <c r="F152" s="427" t="str">
        <f>IF('2.Census &amp; Reference Benchmarks'!F150 = "","",'2.Census &amp; Reference Benchmarks'!F150)</f>
        <v/>
      </c>
      <c r="G152" s="501" t="str">
        <f>IF('2.Census &amp; Reference Benchmarks'!G150 = "","",'2.Census &amp; Reference Benchmarks'!G150)</f>
        <v/>
      </c>
      <c r="H152" s="428" t="str">
        <f>IF('2.Census &amp; Reference Benchmarks'!H150 = "","",'2.Census &amp; Reference Benchmarks'!H150)</f>
        <v/>
      </c>
      <c r="I152" s="501" t="str">
        <f>IF('2.Census &amp; Reference Benchmarks'!I150 = "","",'2.Census &amp; Reference Benchmarks'!I150)</f>
        <v/>
      </c>
      <c r="J152" s="427" t="str">
        <f>IF('2.Census &amp; Reference Benchmarks'!J150 = "","",'2.Census &amp; Reference Benchmarks'!J150)</f>
        <v/>
      </c>
      <c r="K152" s="518"/>
      <c r="L152" s="122"/>
      <c r="M152" s="116"/>
      <c r="N152" s="117"/>
      <c r="O152" s="116"/>
      <c r="P152" s="117"/>
      <c r="Q152" s="59" t="str">
        <f t="shared" si="2"/>
        <v>No</v>
      </c>
    </row>
    <row r="153" spans="2:17" x14ac:dyDescent="0.25">
      <c r="B153" s="427">
        <f>IF('2.Census &amp; Reference Benchmarks'!B151 = "","",'2.Census &amp; Reference Benchmarks'!B151)</f>
        <v>0</v>
      </c>
      <c r="C153" s="427">
        <f>IF('2.Census &amp; Reference Benchmarks'!C151 = "","",'2.Census &amp; Reference Benchmarks'!C151)</f>
        <v>0</v>
      </c>
      <c r="D153" s="427" t="str">
        <f>IF('2.Census &amp; Reference Benchmarks'!D151 = "","",'2.Census &amp; Reference Benchmarks'!D151)</f>
        <v/>
      </c>
      <c r="E153" s="427" t="str">
        <f>IF('2.Census &amp; Reference Benchmarks'!E151 = "","",'2.Census &amp; Reference Benchmarks'!E151)</f>
        <v/>
      </c>
      <c r="F153" s="427" t="str">
        <f>IF('2.Census &amp; Reference Benchmarks'!F151 = "","",'2.Census &amp; Reference Benchmarks'!F151)</f>
        <v/>
      </c>
      <c r="G153" s="501" t="str">
        <f>IF('2.Census &amp; Reference Benchmarks'!G151 = "","",'2.Census &amp; Reference Benchmarks'!G151)</f>
        <v/>
      </c>
      <c r="H153" s="428" t="str">
        <f>IF('2.Census &amp; Reference Benchmarks'!H151 = "","",'2.Census &amp; Reference Benchmarks'!H151)</f>
        <v/>
      </c>
      <c r="I153" s="501" t="str">
        <f>IF('2.Census &amp; Reference Benchmarks'!I151 = "","",'2.Census &amp; Reference Benchmarks'!I151)</f>
        <v/>
      </c>
      <c r="J153" s="427" t="str">
        <f>IF('2.Census &amp; Reference Benchmarks'!J151 = "","",'2.Census &amp; Reference Benchmarks'!J151)</f>
        <v/>
      </c>
      <c r="K153" s="518"/>
      <c r="L153" s="122"/>
      <c r="M153" s="116"/>
      <c r="N153" s="117"/>
      <c r="O153" s="116"/>
      <c r="P153" s="117"/>
      <c r="Q153" s="59" t="str">
        <f t="shared" si="2"/>
        <v>No</v>
      </c>
    </row>
    <row r="154" spans="2:17" x14ac:dyDescent="0.25">
      <c r="B154" s="427">
        <f>IF('2.Census &amp; Reference Benchmarks'!B152 = "","",'2.Census &amp; Reference Benchmarks'!B152)</f>
        <v>0</v>
      </c>
      <c r="C154" s="427">
        <f>IF('2.Census &amp; Reference Benchmarks'!C152 = "","",'2.Census &amp; Reference Benchmarks'!C152)</f>
        <v>0</v>
      </c>
      <c r="D154" s="427" t="str">
        <f>IF('2.Census &amp; Reference Benchmarks'!D152 = "","",'2.Census &amp; Reference Benchmarks'!D152)</f>
        <v/>
      </c>
      <c r="E154" s="427" t="str">
        <f>IF('2.Census &amp; Reference Benchmarks'!E152 = "","",'2.Census &amp; Reference Benchmarks'!E152)</f>
        <v/>
      </c>
      <c r="F154" s="427" t="str">
        <f>IF('2.Census &amp; Reference Benchmarks'!F152 = "","",'2.Census &amp; Reference Benchmarks'!F152)</f>
        <v/>
      </c>
      <c r="G154" s="501" t="str">
        <f>IF('2.Census &amp; Reference Benchmarks'!G152 = "","",'2.Census &amp; Reference Benchmarks'!G152)</f>
        <v/>
      </c>
      <c r="H154" s="428" t="str">
        <f>IF('2.Census &amp; Reference Benchmarks'!H152 = "","",'2.Census &amp; Reference Benchmarks'!H152)</f>
        <v/>
      </c>
      <c r="I154" s="501" t="str">
        <f>IF('2.Census &amp; Reference Benchmarks'!I152 = "","",'2.Census &amp; Reference Benchmarks'!I152)</f>
        <v/>
      </c>
      <c r="J154" s="427" t="str">
        <f>IF('2.Census &amp; Reference Benchmarks'!J152 = "","",'2.Census &amp; Reference Benchmarks'!J152)</f>
        <v/>
      </c>
      <c r="K154" s="518"/>
      <c r="L154" s="122"/>
      <c r="M154" s="116"/>
      <c r="N154" s="117"/>
      <c r="O154" s="116"/>
      <c r="P154" s="117"/>
      <c r="Q154" s="59" t="str">
        <f t="shared" si="2"/>
        <v>No</v>
      </c>
    </row>
    <row r="155" spans="2:17" x14ac:dyDescent="0.25">
      <c r="B155" s="427">
        <f>IF('2.Census &amp; Reference Benchmarks'!B153 = "","",'2.Census &amp; Reference Benchmarks'!B153)</f>
        <v>0</v>
      </c>
      <c r="C155" s="427">
        <f>IF('2.Census &amp; Reference Benchmarks'!C153 = "","",'2.Census &amp; Reference Benchmarks'!C153)</f>
        <v>0</v>
      </c>
      <c r="D155" s="427" t="str">
        <f>IF('2.Census &amp; Reference Benchmarks'!D153 = "","",'2.Census &amp; Reference Benchmarks'!D153)</f>
        <v/>
      </c>
      <c r="E155" s="427" t="str">
        <f>IF('2.Census &amp; Reference Benchmarks'!E153 = "","",'2.Census &amp; Reference Benchmarks'!E153)</f>
        <v/>
      </c>
      <c r="F155" s="427" t="str">
        <f>IF('2.Census &amp; Reference Benchmarks'!F153 = "","",'2.Census &amp; Reference Benchmarks'!F153)</f>
        <v/>
      </c>
      <c r="G155" s="501" t="str">
        <f>IF('2.Census &amp; Reference Benchmarks'!G153 = "","",'2.Census &amp; Reference Benchmarks'!G153)</f>
        <v/>
      </c>
      <c r="H155" s="428" t="str">
        <f>IF('2.Census &amp; Reference Benchmarks'!H153 = "","",'2.Census &amp; Reference Benchmarks'!H153)</f>
        <v/>
      </c>
      <c r="I155" s="501" t="str">
        <f>IF('2.Census &amp; Reference Benchmarks'!I153 = "","",'2.Census &amp; Reference Benchmarks'!I153)</f>
        <v/>
      </c>
      <c r="J155" s="427" t="str">
        <f>IF('2.Census &amp; Reference Benchmarks'!J153 = "","",'2.Census &amp; Reference Benchmarks'!J153)</f>
        <v/>
      </c>
      <c r="K155" s="518"/>
      <c r="L155" s="122"/>
      <c r="M155" s="116"/>
      <c r="N155" s="117"/>
      <c r="O155" s="116"/>
      <c r="P155" s="117"/>
      <c r="Q155" s="59" t="str">
        <f t="shared" si="2"/>
        <v>No</v>
      </c>
    </row>
    <row r="156" spans="2:17" x14ac:dyDescent="0.25">
      <c r="B156" s="427">
        <f>IF('2.Census &amp; Reference Benchmarks'!B154 = "","",'2.Census &amp; Reference Benchmarks'!B154)</f>
        <v>0</v>
      </c>
      <c r="C156" s="427">
        <f>IF('2.Census &amp; Reference Benchmarks'!C154 = "","",'2.Census &amp; Reference Benchmarks'!C154)</f>
        <v>0</v>
      </c>
      <c r="D156" s="427" t="str">
        <f>IF('2.Census &amp; Reference Benchmarks'!D154 = "","",'2.Census &amp; Reference Benchmarks'!D154)</f>
        <v/>
      </c>
      <c r="E156" s="427" t="str">
        <f>IF('2.Census &amp; Reference Benchmarks'!E154 = "","",'2.Census &amp; Reference Benchmarks'!E154)</f>
        <v/>
      </c>
      <c r="F156" s="427" t="str">
        <f>IF('2.Census &amp; Reference Benchmarks'!F154 = "","",'2.Census &amp; Reference Benchmarks'!F154)</f>
        <v/>
      </c>
      <c r="G156" s="501" t="str">
        <f>IF('2.Census &amp; Reference Benchmarks'!G154 = "","",'2.Census &amp; Reference Benchmarks'!G154)</f>
        <v/>
      </c>
      <c r="H156" s="428" t="str">
        <f>IF('2.Census &amp; Reference Benchmarks'!H154 = "","",'2.Census &amp; Reference Benchmarks'!H154)</f>
        <v/>
      </c>
      <c r="I156" s="501" t="str">
        <f>IF('2.Census &amp; Reference Benchmarks'!I154 = "","",'2.Census &amp; Reference Benchmarks'!I154)</f>
        <v/>
      </c>
      <c r="J156" s="427" t="str">
        <f>IF('2.Census &amp; Reference Benchmarks'!J154 = "","",'2.Census &amp; Reference Benchmarks'!J154)</f>
        <v/>
      </c>
      <c r="K156" s="518"/>
      <c r="L156" s="122"/>
      <c r="M156" s="116"/>
      <c r="N156" s="117"/>
      <c r="O156" s="116"/>
      <c r="P156" s="117"/>
      <c r="Q156" s="59" t="str">
        <f t="shared" si="2"/>
        <v>No</v>
      </c>
    </row>
    <row r="157" spans="2:17" x14ac:dyDescent="0.25">
      <c r="B157" s="427">
        <f>IF('2.Census &amp; Reference Benchmarks'!B155 = "","",'2.Census &amp; Reference Benchmarks'!B155)</f>
        <v>0</v>
      </c>
      <c r="C157" s="427">
        <f>IF('2.Census &amp; Reference Benchmarks'!C155 = "","",'2.Census &amp; Reference Benchmarks'!C155)</f>
        <v>0</v>
      </c>
      <c r="D157" s="427" t="str">
        <f>IF('2.Census &amp; Reference Benchmarks'!D155 = "","",'2.Census &amp; Reference Benchmarks'!D155)</f>
        <v/>
      </c>
      <c r="E157" s="427" t="str">
        <f>IF('2.Census &amp; Reference Benchmarks'!E155 = "","",'2.Census &amp; Reference Benchmarks'!E155)</f>
        <v/>
      </c>
      <c r="F157" s="427" t="str">
        <f>IF('2.Census &amp; Reference Benchmarks'!F155 = "","",'2.Census &amp; Reference Benchmarks'!F155)</f>
        <v/>
      </c>
      <c r="G157" s="501" t="str">
        <f>IF('2.Census &amp; Reference Benchmarks'!G155 = "","",'2.Census &amp; Reference Benchmarks'!G155)</f>
        <v/>
      </c>
      <c r="H157" s="428" t="str">
        <f>IF('2.Census &amp; Reference Benchmarks'!H155 = "","",'2.Census &amp; Reference Benchmarks'!H155)</f>
        <v/>
      </c>
      <c r="I157" s="501" t="str">
        <f>IF('2.Census &amp; Reference Benchmarks'!I155 = "","",'2.Census &amp; Reference Benchmarks'!I155)</f>
        <v/>
      </c>
      <c r="J157" s="427" t="str">
        <f>IF('2.Census &amp; Reference Benchmarks'!J155 = "","",'2.Census &amp; Reference Benchmarks'!J155)</f>
        <v/>
      </c>
      <c r="K157" s="518"/>
      <c r="L157" s="122"/>
      <c r="M157" s="116"/>
      <c r="N157" s="117"/>
      <c r="O157" s="116"/>
      <c r="P157" s="117"/>
      <c r="Q157" s="59" t="str">
        <f t="shared" si="2"/>
        <v>No</v>
      </c>
    </row>
    <row r="158" spans="2:17" x14ac:dyDescent="0.25">
      <c r="B158" s="427">
        <f>IF('2.Census &amp; Reference Benchmarks'!B156 = "","",'2.Census &amp; Reference Benchmarks'!B156)</f>
        <v>0</v>
      </c>
      <c r="C158" s="427">
        <f>IF('2.Census &amp; Reference Benchmarks'!C156 = "","",'2.Census &amp; Reference Benchmarks'!C156)</f>
        <v>0</v>
      </c>
      <c r="D158" s="427" t="str">
        <f>IF('2.Census &amp; Reference Benchmarks'!D156 = "","",'2.Census &amp; Reference Benchmarks'!D156)</f>
        <v/>
      </c>
      <c r="E158" s="427" t="str">
        <f>IF('2.Census &amp; Reference Benchmarks'!E156 = "","",'2.Census &amp; Reference Benchmarks'!E156)</f>
        <v/>
      </c>
      <c r="F158" s="427" t="str">
        <f>IF('2.Census &amp; Reference Benchmarks'!F156 = "","",'2.Census &amp; Reference Benchmarks'!F156)</f>
        <v/>
      </c>
      <c r="G158" s="501" t="str">
        <f>IF('2.Census &amp; Reference Benchmarks'!G156 = "","",'2.Census &amp; Reference Benchmarks'!G156)</f>
        <v/>
      </c>
      <c r="H158" s="428" t="str">
        <f>IF('2.Census &amp; Reference Benchmarks'!H156 = "","",'2.Census &amp; Reference Benchmarks'!H156)</f>
        <v/>
      </c>
      <c r="I158" s="501" t="str">
        <f>IF('2.Census &amp; Reference Benchmarks'!I156 = "","",'2.Census &amp; Reference Benchmarks'!I156)</f>
        <v/>
      </c>
      <c r="J158" s="427" t="str">
        <f>IF('2.Census &amp; Reference Benchmarks'!J156 = "","",'2.Census &amp; Reference Benchmarks'!J156)</f>
        <v/>
      </c>
      <c r="K158" s="518"/>
      <c r="L158" s="122"/>
      <c r="M158" s="116"/>
      <c r="N158" s="117"/>
      <c r="O158" s="116"/>
      <c r="P158" s="117"/>
      <c r="Q158" s="59" t="str">
        <f t="shared" si="2"/>
        <v>No</v>
      </c>
    </row>
    <row r="159" spans="2:17" x14ac:dyDescent="0.25">
      <c r="B159" s="427">
        <f>IF('2.Census &amp; Reference Benchmarks'!B157 = "","",'2.Census &amp; Reference Benchmarks'!B157)</f>
        <v>0</v>
      </c>
      <c r="C159" s="427">
        <f>IF('2.Census &amp; Reference Benchmarks'!C157 = "","",'2.Census &amp; Reference Benchmarks'!C157)</f>
        <v>0</v>
      </c>
      <c r="D159" s="427" t="str">
        <f>IF('2.Census &amp; Reference Benchmarks'!D157 = "","",'2.Census &amp; Reference Benchmarks'!D157)</f>
        <v/>
      </c>
      <c r="E159" s="427" t="str">
        <f>IF('2.Census &amp; Reference Benchmarks'!E157 = "","",'2.Census &amp; Reference Benchmarks'!E157)</f>
        <v/>
      </c>
      <c r="F159" s="427" t="str">
        <f>IF('2.Census &amp; Reference Benchmarks'!F157 = "","",'2.Census &amp; Reference Benchmarks'!F157)</f>
        <v/>
      </c>
      <c r="G159" s="501" t="str">
        <f>IF('2.Census &amp; Reference Benchmarks'!G157 = "","",'2.Census &amp; Reference Benchmarks'!G157)</f>
        <v/>
      </c>
      <c r="H159" s="428" t="str">
        <f>IF('2.Census &amp; Reference Benchmarks'!H157 = "","",'2.Census &amp; Reference Benchmarks'!H157)</f>
        <v/>
      </c>
      <c r="I159" s="501" t="str">
        <f>IF('2.Census &amp; Reference Benchmarks'!I157 = "","",'2.Census &amp; Reference Benchmarks'!I157)</f>
        <v/>
      </c>
      <c r="J159" s="427" t="str">
        <f>IF('2.Census &amp; Reference Benchmarks'!J157 = "","",'2.Census &amp; Reference Benchmarks'!J157)</f>
        <v/>
      </c>
      <c r="K159" s="518"/>
      <c r="L159" s="122"/>
      <c r="M159" s="116"/>
      <c r="N159" s="117"/>
      <c r="O159" s="116"/>
      <c r="P159" s="117"/>
      <c r="Q159" s="59" t="str">
        <f t="shared" si="2"/>
        <v>No</v>
      </c>
    </row>
    <row r="160" spans="2:17" x14ac:dyDescent="0.25">
      <c r="B160" s="427">
        <f>IF('2.Census &amp; Reference Benchmarks'!B158 = "","",'2.Census &amp; Reference Benchmarks'!B158)</f>
        <v>0</v>
      </c>
      <c r="C160" s="427">
        <f>IF('2.Census &amp; Reference Benchmarks'!C158 = "","",'2.Census &amp; Reference Benchmarks'!C158)</f>
        <v>0</v>
      </c>
      <c r="D160" s="427" t="str">
        <f>IF('2.Census &amp; Reference Benchmarks'!D158 = "","",'2.Census &amp; Reference Benchmarks'!D158)</f>
        <v/>
      </c>
      <c r="E160" s="427" t="str">
        <f>IF('2.Census &amp; Reference Benchmarks'!E158 = "","",'2.Census &amp; Reference Benchmarks'!E158)</f>
        <v/>
      </c>
      <c r="F160" s="427" t="str">
        <f>IF('2.Census &amp; Reference Benchmarks'!F158 = "","",'2.Census &amp; Reference Benchmarks'!F158)</f>
        <v/>
      </c>
      <c r="G160" s="501" t="str">
        <f>IF('2.Census &amp; Reference Benchmarks'!G158 = "","",'2.Census &amp; Reference Benchmarks'!G158)</f>
        <v/>
      </c>
      <c r="H160" s="428" t="str">
        <f>IF('2.Census &amp; Reference Benchmarks'!H158 = "","",'2.Census &amp; Reference Benchmarks'!H158)</f>
        <v/>
      </c>
      <c r="I160" s="501" t="str">
        <f>IF('2.Census &amp; Reference Benchmarks'!I158 = "","",'2.Census &amp; Reference Benchmarks'!I158)</f>
        <v/>
      </c>
      <c r="J160" s="427" t="str">
        <f>IF('2.Census &amp; Reference Benchmarks'!J158 = "","",'2.Census &amp; Reference Benchmarks'!J158)</f>
        <v/>
      </c>
      <c r="K160" s="518"/>
      <c r="L160" s="122"/>
      <c r="M160" s="116"/>
      <c r="N160" s="117"/>
      <c r="O160" s="116"/>
      <c r="P160" s="117"/>
      <c r="Q160" s="59" t="str">
        <f t="shared" si="2"/>
        <v>No</v>
      </c>
    </row>
    <row r="161" spans="2:17" x14ac:dyDescent="0.25">
      <c r="B161" s="427">
        <f>IF('2.Census &amp; Reference Benchmarks'!B159 = "","",'2.Census &amp; Reference Benchmarks'!B159)</f>
        <v>0</v>
      </c>
      <c r="C161" s="427">
        <f>IF('2.Census &amp; Reference Benchmarks'!C159 = "","",'2.Census &amp; Reference Benchmarks'!C159)</f>
        <v>0</v>
      </c>
      <c r="D161" s="427" t="str">
        <f>IF('2.Census &amp; Reference Benchmarks'!D159 = "","",'2.Census &amp; Reference Benchmarks'!D159)</f>
        <v/>
      </c>
      <c r="E161" s="427" t="str">
        <f>IF('2.Census &amp; Reference Benchmarks'!E159 = "","",'2.Census &amp; Reference Benchmarks'!E159)</f>
        <v/>
      </c>
      <c r="F161" s="427" t="str">
        <f>IF('2.Census &amp; Reference Benchmarks'!F159 = "","",'2.Census &amp; Reference Benchmarks'!F159)</f>
        <v/>
      </c>
      <c r="G161" s="501" t="str">
        <f>IF('2.Census &amp; Reference Benchmarks'!G159 = "","",'2.Census &amp; Reference Benchmarks'!G159)</f>
        <v/>
      </c>
      <c r="H161" s="428" t="str">
        <f>IF('2.Census &amp; Reference Benchmarks'!H159 = "","",'2.Census &amp; Reference Benchmarks'!H159)</f>
        <v/>
      </c>
      <c r="I161" s="501" t="str">
        <f>IF('2.Census &amp; Reference Benchmarks'!I159 = "","",'2.Census &amp; Reference Benchmarks'!I159)</f>
        <v/>
      </c>
      <c r="J161" s="427" t="str">
        <f>IF('2.Census &amp; Reference Benchmarks'!J159 = "","",'2.Census &amp; Reference Benchmarks'!J159)</f>
        <v/>
      </c>
      <c r="K161" s="518"/>
      <c r="L161" s="122"/>
      <c r="M161" s="116"/>
      <c r="N161" s="117"/>
      <c r="O161" s="116"/>
      <c r="P161" s="117"/>
      <c r="Q161" s="59" t="str">
        <f t="shared" si="2"/>
        <v>No</v>
      </c>
    </row>
    <row r="162" spans="2:17" x14ac:dyDescent="0.25">
      <c r="B162" s="427">
        <f>IF('2.Census &amp; Reference Benchmarks'!B160 = "","",'2.Census &amp; Reference Benchmarks'!B160)</f>
        <v>0</v>
      </c>
      <c r="C162" s="427">
        <f>IF('2.Census &amp; Reference Benchmarks'!C160 = "","",'2.Census &amp; Reference Benchmarks'!C160)</f>
        <v>0</v>
      </c>
      <c r="D162" s="427" t="str">
        <f>IF('2.Census &amp; Reference Benchmarks'!D160 = "","",'2.Census &amp; Reference Benchmarks'!D160)</f>
        <v/>
      </c>
      <c r="E162" s="427" t="str">
        <f>IF('2.Census &amp; Reference Benchmarks'!E160 = "","",'2.Census &amp; Reference Benchmarks'!E160)</f>
        <v/>
      </c>
      <c r="F162" s="427" t="str">
        <f>IF('2.Census &amp; Reference Benchmarks'!F160 = "","",'2.Census &amp; Reference Benchmarks'!F160)</f>
        <v/>
      </c>
      <c r="G162" s="501" t="str">
        <f>IF('2.Census &amp; Reference Benchmarks'!G160 = "","",'2.Census &amp; Reference Benchmarks'!G160)</f>
        <v/>
      </c>
      <c r="H162" s="428" t="str">
        <f>IF('2.Census &amp; Reference Benchmarks'!H160 = "","",'2.Census &amp; Reference Benchmarks'!H160)</f>
        <v/>
      </c>
      <c r="I162" s="501" t="str">
        <f>IF('2.Census &amp; Reference Benchmarks'!I160 = "","",'2.Census &amp; Reference Benchmarks'!I160)</f>
        <v/>
      </c>
      <c r="J162" s="427" t="str">
        <f>IF('2.Census &amp; Reference Benchmarks'!J160 = "","",'2.Census &amp; Reference Benchmarks'!J160)</f>
        <v/>
      </c>
      <c r="K162" s="518"/>
      <c r="L162" s="122"/>
      <c r="M162" s="116"/>
      <c r="N162" s="117"/>
      <c r="O162" s="116"/>
      <c r="P162" s="117"/>
      <c r="Q162" s="59" t="str">
        <f t="shared" si="2"/>
        <v>No</v>
      </c>
    </row>
    <row r="163" spans="2:17" x14ac:dyDescent="0.25">
      <c r="B163" s="427">
        <f>IF('2.Census &amp; Reference Benchmarks'!B161 = "","",'2.Census &amp; Reference Benchmarks'!B161)</f>
        <v>0</v>
      </c>
      <c r="C163" s="427">
        <f>IF('2.Census &amp; Reference Benchmarks'!C161 = "","",'2.Census &amp; Reference Benchmarks'!C161)</f>
        <v>0</v>
      </c>
      <c r="D163" s="427" t="str">
        <f>IF('2.Census &amp; Reference Benchmarks'!D161 = "","",'2.Census &amp; Reference Benchmarks'!D161)</f>
        <v/>
      </c>
      <c r="E163" s="427" t="str">
        <f>IF('2.Census &amp; Reference Benchmarks'!E161 = "","",'2.Census &amp; Reference Benchmarks'!E161)</f>
        <v/>
      </c>
      <c r="F163" s="427" t="str">
        <f>IF('2.Census &amp; Reference Benchmarks'!F161 = "","",'2.Census &amp; Reference Benchmarks'!F161)</f>
        <v/>
      </c>
      <c r="G163" s="501" t="str">
        <f>IF('2.Census &amp; Reference Benchmarks'!G161 = "","",'2.Census &amp; Reference Benchmarks'!G161)</f>
        <v/>
      </c>
      <c r="H163" s="428" t="str">
        <f>IF('2.Census &amp; Reference Benchmarks'!H161 = "","",'2.Census &amp; Reference Benchmarks'!H161)</f>
        <v/>
      </c>
      <c r="I163" s="501" t="str">
        <f>IF('2.Census &amp; Reference Benchmarks'!I161 = "","",'2.Census &amp; Reference Benchmarks'!I161)</f>
        <v/>
      </c>
      <c r="J163" s="427" t="str">
        <f>IF('2.Census &amp; Reference Benchmarks'!J161 = "","",'2.Census &amp; Reference Benchmarks'!J161)</f>
        <v/>
      </c>
      <c r="K163" s="518"/>
      <c r="L163" s="122"/>
      <c r="M163" s="116"/>
      <c r="N163" s="117"/>
      <c r="O163" s="116"/>
      <c r="P163" s="117"/>
      <c r="Q163" s="59" t="str">
        <f t="shared" si="2"/>
        <v>No</v>
      </c>
    </row>
    <row r="164" spans="2:17" x14ac:dyDescent="0.25">
      <c r="B164" s="427">
        <f>IF('2.Census &amp; Reference Benchmarks'!B162 = "","",'2.Census &amp; Reference Benchmarks'!B162)</f>
        <v>0</v>
      </c>
      <c r="C164" s="427">
        <f>IF('2.Census &amp; Reference Benchmarks'!C162 = "","",'2.Census &amp; Reference Benchmarks'!C162)</f>
        <v>0</v>
      </c>
      <c r="D164" s="427" t="str">
        <f>IF('2.Census &amp; Reference Benchmarks'!D162 = "","",'2.Census &amp; Reference Benchmarks'!D162)</f>
        <v/>
      </c>
      <c r="E164" s="427" t="str">
        <f>IF('2.Census &amp; Reference Benchmarks'!E162 = "","",'2.Census &amp; Reference Benchmarks'!E162)</f>
        <v/>
      </c>
      <c r="F164" s="427" t="str">
        <f>IF('2.Census &amp; Reference Benchmarks'!F162 = "","",'2.Census &amp; Reference Benchmarks'!F162)</f>
        <v/>
      </c>
      <c r="G164" s="501" t="str">
        <f>IF('2.Census &amp; Reference Benchmarks'!G162 = "","",'2.Census &amp; Reference Benchmarks'!G162)</f>
        <v/>
      </c>
      <c r="H164" s="428" t="str">
        <f>IF('2.Census &amp; Reference Benchmarks'!H162 = "","",'2.Census &amp; Reference Benchmarks'!H162)</f>
        <v/>
      </c>
      <c r="I164" s="501" t="str">
        <f>IF('2.Census &amp; Reference Benchmarks'!I162 = "","",'2.Census &amp; Reference Benchmarks'!I162)</f>
        <v/>
      </c>
      <c r="J164" s="427" t="str">
        <f>IF('2.Census &amp; Reference Benchmarks'!J162 = "","",'2.Census &amp; Reference Benchmarks'!J162)</f>
        <v/>
      </c>
      <c r="K164" s="518"/>
      <c r="L164" s="122"/>
      <c r="M164" s="116"/>
      <c r="N164" s="117"/>
      <c r="O164" s="116"/>
      <c r="P164" s="117"/>
      <c r="Q164" s="59" t="str">
        <f t="shared" si="2"/>
        <v>No</v>
      </c>
    </row>
    <row r="165" spans="2:17" x14ac:dyDescent="0.25">
      <c r="B165" s="427">
        <f>IF('2.Census &amp; Reference Benchmarks'!B163 = "","",'2.Census &amp; Reference Benchmarks'!B163)</f>
        <v>0</v>
      </c>
      <c r="C165" s="427">
        <f>IF('2.Census &amp; Reference Benchmarks'!C163 = "","",'2.Census &amp; Reference Benchmarks'!C163)</f>
        <v>0</v>
      </c>
      <c r="D165" s="427" t="str">
        <f>IF('2.Census &amp; Reference Benchmarks'!D163 = "","",'2.Census &amp; Reference Benchmarks'!D163)</f>
        <v/>
      </c>
      <c r="E165" s="427" t="str">
        <f>IF('2.Census &amp; Reference Benchmarks'!E163 = "","",'2.Census &amp; Reference Benchmarks'!E163)</f>
        <v/>
      </c>
      <c r="F165" s="427" t="str">
        <f>IF('2.Census &amp; Reference Benchmarks'!F163 = "","",'2.Census &amp; Reference Benchmarks'!F163)</f>
        <v/>
      </c>
      <c r="G165" s="501" t="str">
        <f>IF('2.Census &amp; Reference Benchmarks'!G163 = "","",'2.Census &amp; Reference Benchmarks'!G163)</f>
        <v/>
      </c>
      <c r="H165" s="428" t="str">
        <f>IF('2.Census &amp; Reference Benchmarks'!H163 = "","",'2.Census &amp; Reference Benchmarks'!H163)</f>
        <v/>
      </c>
      <c r="I165" s="501" t="str">
        <f>IF('2.Census &amp; Reference Benchmarks'!I163 = "","",'2.Census &amp; Reference Benchmarks'!I163)</f>
        <v/>
      </c>
      <c r="J165" s="427" t="str">
        <f>IF('2.Census &amp; Reference Benchmarks'!J163 = "","",'2.Census &amp; Reference Benchmarks'!J163)</f>
        <v/>
      </c>
      <c r="K165" s="518"/>
      <c r="L165" s="122"/>
      <c r="M165" s="116"/>
      <c r="N165" s="117"/>
      <c r="O165" s="116"/>
      <c r="P165" s="117"/>
      <c r="Q165" s="59" t="str">
        <f t="shared" si="2"/>
        <v>No</v>
      </c>
    </row>
    <row r="166" spans="2:17" x14ac:dyDescent="0.25">
      <c r="B166" s="427">
        <f>IF('2.Census &amp; Reference Benchmarks'!B164 = "","",'2.Census &amp; Reference Benchmarks'!B164)</f>
        <v>0</v>
      </c>
      <c r="C166" s="427">
        <f>IF('2.Census &amp; Reference Benchmarks'!C164 = "","",'2.Census &amp; Reference Benchmarks'!C164)</f>
        <v>0</v>
      </c>
      <c r="D166" s="427" t="str">
        <f>IF('2.Census &amp; Reference Benchmarks'!D164 = "","",'2.Census &amp; Reference Benchmarks'!D164)</f>
        <v/>
      </c>
      <c r="E166" s="427" t="str">
        <f>IF('2.Census &amp; Reference Benchmarks'!E164 = "","",'2.Census &amp; Reference Benchmarks'!E164)</f>
        <v/>
      </c>
      <c r="F166" s="427" t="str">
        <f>IF('2.Census &amp; Reference Benchmarks'!F164 = "","",'2.Census &amp; Reference Benchmarks'!F164)</f>
        <v/>
      </c>
      <c r="G166" s="501" t="str">
        <f>IF('2.Census &amp; Reference Benchmarks'!G164 = "","",'2.Census &amp; Reference Benchmarks'!G164)</f>
        <v/>
      </c>
      <c r="H166" s="428" t="str">
        <f>IF('2.Census &amp; Reference Benchmarks'!H164 = "","",'2.Census &amp; Reference Benchmarks'!H164)</f>
        <v/>
      </c>
      <c r="I166" s="501" t="str">
        <f>IF('2.Census &amp; Reference Benchmarks'!I164 = "","",'2.Census &amp; Reference Benchmarks'!I164)</f>
        <v/>
      </c>
      <c r="J166" s="427" t="str">
        <f>IF('2.Census &amp; Reference Benchmarks'!J164 = "","",'2.Census &amp; Reference Benchmarks'!J164)</f>
        <v/>
      </c>
      <c r="K166" s="518"/>
      <c r="L166" s="122"/>
      <c r="M166" s="116"/>
      <c r="N166" s="117"/>
      <c r="O166" s="116"/>
      <c r="P166" s="117"/>
      <c r="Q166" s="59" t="str">
        <f t="shared" si="2"/>
        <v>No</v>
      </c>
    </row>
    <row r="167" spans="2:17" x14ac:dyDescent="0.25">
      <c r="B167" s="427">
        <f>IF('2.Census &amp; Reference Benchmarks'!B165 = "","",'2.Census &amp; Reference Benchmarks'!B165)</f>
        <v>0</v>
      </c>
      <c r="C167" s="427">
        <f>IF('2.Census &amp; Reference Benchmarks'!C165 = "","",'2.Census &amp; Reference Benchmarks'!C165)</f>
        <v>0</v>
      </c>
      <c r="D167" s="427" t="str">
        <f>IF('2.Census &amp; Reference Benchmarks'!D165 = "","",'2.Census &amp; Reference Benchmarks'!D165)</f>
        <v/>
      </c>
      <c r="E167" s="427" t="str">
        <f>IF('2.Census &amp; Reference Benchmarks'!E165 = "","",'2.Census &amp; Reference Benchmarks'!E165)</f>
        <v/>
      </c>
      <c r="F167" s="427" t="str">
        <f>IF('2.Census &amp; Reference Benchmarks'!F165 = "","",'2.Census &amp; Reference Benchmarks'!F165)</f>
        <v/>
      </c>
      <c r="G167" s="501" t="str">
        <f>IF('2.Census &amp; Reference Benchmarks'!G165 = "","",'2.Census &amp; Reference Benchmarks'!G165)</f>
        <v/>
      </c>
      <c r="H167" s="428" t="str">
        <f>IF('2.Census &amp; Reference Benchmarks'!H165 = "","",'2.Census &amp; Reference Benchmarks'!H165)</f>
        <v/>
      </c>
      <c r="I167" s="501" t="str">
        <f>IF('2.Census &amp; Reference Benchmarks'!I165 = "","",'2.Census &amp; Reference Benchmarks'!I165)</f>
        <v/>
      </c>
      <c r="J167" s="427" t="str">
        <f>IF('2.Census &amp; Reference Benchmarks'!J165 = "","",'2.Census &amp; Reference Benchmarks'!J165)</f>
        <v/>
      </c>
      <c r="K167" s="518"/>
      <c r="L167" s="122"/>
      <c r="M167" s="116"/>
      <c r="N167" s="117"/>
      <c r="O167" s="116"/>
      <c r="P167" s="117"/>
      <c r="Q167" s="59" t="str">
        <f t="shared" si="2"/>
        <v>No</v>
      </c>
    </row>
    <row r="168" spans="2:17" x14ac:dyDescent="0.25">
      <c r="B168" s="427">
        <f>IF('2.Census &amp; Reference Benchmarks'!B166 = "","",'2.Census &amp; Reference Benchmarks'!B166)</f>
        <v>0</v>
      </c>
      <c r="C168" s="427">
        <f>IF('2.Census &amp; Reference Benchmarks'!C166 = "","",'2.Census &amp; Reference Benchmarks'!C166)</f>
        <v>0</v>
      </c>
      <c r="D168" s="427" t="str">
        <f>IF('2.Census &amp; Reference Benchmarks'!D166 = "","",'2.Census &amp; Reference Benchmarks'!D166)</f>
        <v/>
      </c>
      <c r="E168" s="427" t="str">
        <f>IF('2.Census &amp; Reference Benchmarks'!E166 = "","",'2.Census &amp; Reference Benchmarks'!E166)</f>
        <v/>
      </c>
      <c r="F168" s="427" t="str">
        <f>IF('2.Census &amp; Reference Benchmarks'!F166 = "","",'2.Census &amp; Reference Benchmarks'!F166)</f>
        <v/>
      </c>
      <c r="G168" s="501" t="str">
        <f>IF('2.Census &amp; Reference Benchmarks'!G166 = "","",'2.Census &amp; Reference Benchmarks'!G166)</f>
        <v/>
      </c>
      <c r="H168" s="428" t="str">
        <f>IF('2.Census &amp; Reference Benchmarks'!H166 = "","",'2.Census &amp; Reference Benchmarks'!H166)</f>
        <v/>
      </c>
      <c r="I168" s="501" t="str">
        <f>IF('2.Census &amp; Reference Benchmarks'!I166 = "","",'2.Census &amp; Reference Benchmarks'!I166)</f>
        <v/>
      </c>
      <c r="J168" s="427" t="str">
        <f>IF('2.Census &amp; Reference Benchmarks'!J166 = "","",'2.Census &amp; Reference Benchmarks'!J166)</f>
        <v/>
      </c>
      <c r="K168" s="518"/>
      <c r="L168" s="122"/>
      <c r="M168" s="116"/>
      <c r="N168" s="117"/>
      <c r="O168" s="116"/>
      <c r="P168" s="117"/>
      <c r="Q168" s="59" t="str">
        <f t="shared" si="2"/>
        <v>No</v>
      </c>
    </row>
    <row r="169" spans="2:17" x14ac:dyDescent="0.25">
      <c r="B169" s="427">
        <f>IF('2.Census &amp; Reference Benchmarks'!B167 = "","",'2.Census &amp; Reference Benchmarks'!B167)</f>
        <v>0</v>
      </c>
      <c r="C169" s="427">
        <f>IF('2.Census &amp; Reference Benchmarks'!C167 = "","",'2.Census &amp; Reference Benchmarks'!C167)</f>
        <v>0</v>
      </c>
      <c r="D169" s="427" t="str">
        <f>IF('2.Census &amp; Reference Benchmarks'!D167 = "","",'2.Census &amp; Reference Benchmarks'!D167)</f>
        <v/>
      </c>
      <c r="E169" s="427" t="str">
        <f>IF('2.Census &amp; Reference Benchmarks'!E167 = "","",'2.Census &amp; Reference Benchmarks'!E167)</f>
        <v/>
      </c>
      <c r="F169" s="427" t="str">
        <f>IF('2.Census &amp; Reference Benchmarks'!F167 = "","",'2.Census &amp; Reference Benchmarks'!F167)</f>
        <v/>
      </c>
      <c r="G169" s="501" t="str">
        <f>IF('2.Census &amp; Reference Benchmarks'!G167 = "","",'2.Census &amp; Reference Benchmarks'!G167)</f>
        <v/>
      </c>
      <c r="H169" s="428" t="str">
        <f>IF('2.Census &amp; Reference Benchmarks'!H167 = "","",'2.Census &amp; Reference Benchmarks'!H167)</f>
        <v/>
      </c>
      <c r="I169" s="501" t="str">
        <f>IF('2.Census &amp; Reference Benchmarks'!I167 = "","",'2.Census &amp; Reference Benchmarks'!I167)</f>
        <v/>
      </c>
      <c r="J169" s="427" t="str">
        <f>IF('2.Census &amp; Reference Benchmarks'!J167 = "","",'2.Census &amp; Reference Benchmarks'!J167)</f>
        <v/>
      </c>
      <c r="K169" s="518"/>
      <c r="L169" s="122"/>
      <c r="M169" s="116"/>
      <c r="N169" s="117"/>
      <c r="O169" s="116"/>
      <c r="P169" s="117"/>
      <c r="Q169" s="59" t="str">
        <f t="shared" si="2"/>
        <v>No</v>
      </c>
    </row>
    <row r="170" spans="2:17" x14ac:dyDescent="0.25">
      <c r="B170" s="427">
        <f>IF('2.Census &amp; Reference Benchmarks'!B168 = "","",'2.Census &amp; Reference Benchmarks'!B168)</f>
        <v>0</v>
      </c>
      <c r="C170" s="427">
        <f>IF('2.Census &amp; Reference Benchmarks'!C168 = "","",'2.Census &amp; Reference Benchmarks'!C168)</f>
        <v>0</v>
      </c>
      <c r="D170" s="427" t="str">
        <f>IF('2.Census &amp; Reference Benchmarks'!D168 = "","",'2.Census &amp; Reference Benchmarks'!D168)</f>
        <v/>
      </c>
      <c r="E170" s="427" t="str">
        <f>IF('2.Census &amp; Reference Benchmarks'!E168 = "","",'2.Census &amp; Reference Benchmarks'!E168)</f>
        <v/>
      </c>
      <c r="F170" s="427" t="str">
        <f>IF('2.Census &amp; Reference Benchmarks'!F168 = "","",'2.Census &amp; Reference Benchmarks'!F168)</f>
        <v/>
      </c>
      <c r="G170" s="501" t="str">
        <f>IF('2.Census &amp; Reference Benchmarks'!G168 = "","",'2.Census &amp; Reference Benchmarks'!G168)</f>
        <v/>
      </c>
      <c r="H170" s="428" t="str">
        <f>IF('2.Census &amp; Reference Benchmarks'!H168 = "","",'2.Census &amp; Reference Benchmarks'!H168)</f>
        <v/>
      </c>
      <c r="I170" s="501" t="str">
        <f>IF('2.Census &amp; Reference Benchmarks'!I168 = "","",'2.Census &amp; Reference Benchmarks'!I168)</f>
        <v/>
      </c>
      <c r="J170" s="427" t="str">
        <f>IF('2.Census &amp; Reference Benchmarks'!J168 = "","",'2.Census &amp; Reference Benchmarks'!J168)</f>
        <v/>
      </c>
      <c r="K170" s="518"/>
      <c r="L170" s="122"/>
      <c r="M170" s="116"/>
      <c r="N170" s="117"/>
      <c r="O170" s="116"/>
      <c r="P170" s="117"/>
      <c r="Q170" s="59" t="str">
        <f t="shared" si="2"/>
        <v>No</v>
      </c>
    </row>
    <row r="171" spans="2:17" x14ac:dyDescent="0.25">
      <c r="B171" s="427">
        <f>IF('2.Census &amp; Reference Benchmarks'!B169 = "","",'2.Census &amp; Reference Benchmarks'!B169)</f>
        <v>0</v>
      </c>
      <c r="C171" s="427">
        <f>IF('2.Census &amp; Reference Benchmarks'!C169 = "","",'2.Census &amp; Reference Benchmarks'!C169)</f>
        <v>0</v>
      </c>
      <c r="D171" s="427" t="str">
        <f>IF('2.Census &amp; Reference Benchmarks'!D169 = "","",'2.Census &amp; Reference Benchmarks'!D169)</f>
        <v/>
      </c>
      <c r="E171" s="427" t="str">
        <f>IF('2.Census &amp; Reference Benchmarks'!E169 = "","",'2.Census &amp; Reference Benchmarks'!E169)</f>
        <v/>
      </c>
      <c r="F171" s="427" t="str">
        <f>IF('2.Census &amp; Reference Benchmarks'!F169 = "","",'2.Census &amp; Reference Benchmarks'!F169)</f>
        <v/>
      </c>
      <c r="G171" s="501" t="str">
        <f>IF('2.Census &amp; Reference Benchmarks'!G169 = "","",'2.Census &amp; Reference Benchmarks'!G169)</f>
        <v/>
      </c>
      <c r="H171" s="428" t="str">
        <f>IF('2.Census &amp; Reference Benchmarks'!H169 = "","",'2.Census &amp; Reference Benchmarks'!H169)</f>
        <v/>
      </c>
      <c r="I171" s="501" t="str">
        <f>IF('2.Census &amp; Reference Benchmarks'!I169 = "","",'2.Census &amp; Reference Benchmarks'!I169)</f>
        <v/>
      </c>
      <c r="J171" s="427" t="str">
        <f>IF('2.Census &amp; Reference Benchmarks'!J169 = "","",'2.Census &amp; Reference Benchmarks'!J169)</f>
        <v/>
      </c>
      <c r="K171" s="518"/>
      <c r="L171" s="122"/>
      <c r="M171" s="116"/>
      <c r="N171" s="117"/>
      <c r="O171" s="116"/>
      <c r="P171" s="117"/>
      <c r="Q171" s="59" t="str">
        <f t="shared" si="2"/>
        <v>No</v>
      </c>
    </row>
    <row r="172" spans="2:17" x14ac:dyDescent="0.25">
      <c r="B172" s="427">
        <f>IF('2.Census &amp; Reference Benchmarks'!B170 = "","",'2.Census &amp; Reference Benchmarks'!B170)</f>
        <v>0</v>
      </c>
      <c r="C172" s="427">
        <f>IF('2.Census &amp; Reference Benchmarks'!C170 = "","",'2.Census &amp; Reference Benchmarks'!C170)</f>
        <v>0</v>
      </c>
      <c r="D172" s="427" t="str">
        <f>IF('2.Census &amp; Reference Benchmarks'!D170 = "","",'2.Census &amp; Reference Benchmarks'!D170)</f>
        <v/>
      </c>
      <c r="E172" s="427" t="str">
        <f>IF('2.Census &amp; Reference Benchmarks'!E170 = "","",'2.Census &amp; Reference Benchmarks'!E170)</f>
        <v/>
      </c>
      <c r="F172" s="427" t="str">
        <f>IF('2.Census &amp; Reference Benchmarks'!F170 = "","",'2.Census &amp; Reference Benchmarks'!F170)</f>
        <v/>
      </c>
      <c r="G172" s="501" t="str">
        <f>IF('2.Census &amp; Reference Benchmarks'!G170 = "","",'2.Census &amp; Reference Benchmarks'!G170)</f>
        <v/>
      </c>
      <c r="H172" s="428" t="str">
        <f>IF('2.Census &amp; Reference Benchmarks'!H170 = "","",'2.Census &amp; Reference Benchmarks'!H170)</f>
        <v/>
      </c>
      <c r="I172" s="501" t="str">
        <f>IF('2.Census &amp; Reference Benchmarks'!I170 = "","",'2.Census &amp; Reference Benchmarks'!I170)</f>
        <v/>
      </c>
      <c r="J172" s="427" t="str">
        <f>IF('2.Census &amp; Reference Benchmarks'!J170 = "","",'2.Census &amp; Reference Benchmarks'!J170)</f>
        <v/>
      </c>
      <c r="K172" s="518"/>
      <c r="L172" s="122"/>
      <c r="M172" s="116"/>
      <c r="N172" s="117"/>
      <c r="O172" s="116"/>
      <c r="P172" s="117"/>
      <c r="Q172" s="59" t="str">
        <f t="shared" si="2"/>
        <v>No</v>
      </c>
    </row>
    <row r="173" spans="2:17" x14ac:dyDescent="0.25">
      <c r="B173" s="427">
        <f>IF('2.Census &amp; Reference Benchmarks'!B171 = "","",'2.Census &amp; Reference Benchmarks'!B171)</f>
        <v>0</v>
      </c>
      <c r="C173" s="427">
        <f>IF('2.Census &amp; Reference Benchmarks'!C171 = "","",'2.Census &amp; Reference Benchmarks'!C171)</f>
        <v>0</v>
      </c>
      <c r="D173" s="427" t="str">
        <f>IF('2.Census &amp; Reference Benchmarks'!D171 = "","",'2.Census &amp; Reference Benchmarks'!D171)</f>
        <v/>
      </c>
      <c r="E173" s="427" t="str">
        <f>IF('2.Census &amp; Reference Benchmarks'!E171 = "","",'2.Census &amp; Reference Benchmarks'!E171)</f>
        <v/>
      </c>
      <c r="F173" s="427" t="str">
        <f>IF('2.Census &amp; Reference Benchmarks'!F171 = "","",'2.Census &amp; Reference Benchmarks'!F171)</f>
        <v/>
      </c>
      <c r="G173" s="501" t="str">
        <f>IF('2.Census &amp; Reference Benchmarks'!G171 = "","",'2.Census &amp; Reference Benchmarks'!G171)</f>
        <v/>
      </c>
      <c r="H173" s="428" t="str">
        <f>IF('2.Census &amp; Reference Benchmarks'!H171 = "","",'2.Census &amp; Reference Benchmarks'!H171)</f>
        <v/>
      </c>
      <c r="I173" s="501" t="str">
        <f>IF('2.Census &amp; Reference Benchmarks'!I171 = "","",'2.Census &amp; Reference Benchmarks'!I171)</f>
        <v/>
      </c>
      <c r="J173" s="427" t="str">
        <f>IF('2.Census &amp; Reference Benchmarks'!J171 = "","",'2.Census &amp; Reference Benchmarks'!J171)</f>
        <v/>
      </c>
      <c r="K173" s="518"/>
      <c r="L173" s="122"/>
      <c r="M173" s="116"/>
      <c r="N173" s="117"/>
      <c r="O173" s="116"/>
      <c r="P173" s="117"/>
      <c r="Q173" s="59" t="str">
        <f t="shared" si="2"/>
        <v>No</v>
      </c>
    </row>
    <row r="174" spans="2:17" x14ac:dyDescent="0.25">
      <c r="B174" s="427">
        <f>IF('2.Census &amp; Reference Benchmarks'!B172 = "","",'2.Census &amp; Reference Benchmarks'!B172)</f>
        <v>0</v>
      </c>
      <c r="C174" s="427">
        <f>IF('2.Census &amp; Reference Benchmarks'!C172 = "","",'2.Census &amp; Reference Benchmarks'!C172)</f>
        <v>0</v>
      </c>
      <c r="D174" s="427" t="str">
        <f>IF('2.Census &amp; Reference Benchmarks'!D172 = "","",'2.Census &amp; Reference Benchmarks'!D172)</f>
        <v/>
      </c>
      <c r="E174" s="427" t="str">
        <f>IF('2.Census &amp; Reference Benchmarks'!E172 = "","",'2.Census &amp; Reference Benchmarks'!E172)</f>
        <v/>
      </c>
      <c r="F174" s="427" t="str">
        <f>IF('2.Census &amp; Reference Benchmarks'!F172 = "","",'2.Census &amp; Reference Benchmarks'!F172)</f>
        <v/>
      </c>
      <c r="G174" s="501" t="str">
        <f>IF('2.Census &amp; Reference Benchmarks'!G172 = "","",'2.Census &amp; Reference Benchmarks'!G172)</f>
        <v/>
      </c>
      <c r="H174" s="428" t="str">
        <f>IF('2.Census &amp; Reference Benchmarks'!H172 = "","",'2.Census &amp; Reference Benchmarks'!H172)</f>
        <v/>
      </c>
      <c r="I174" s="501" t="str">
        <f>IF('2.Census &amp; Reference Benchmarks'!I172 = "","",'2.Census &amp; Reference Benchmarks'!I172)</f>
        <v/>
      </c>
      <c r="J174" s="427" t="str">
        <f>IF('2.Census &amp; Reference Benchmarks'!J172 = "","",'2.Census &amp; Reference Benchmarks'!J172)</f>
        <v/>
      </c>
      <c r="K174" s="518"/>
      <c r="L174" s="122"/>
      <c r="M174" s="116"/>
      <c r="N174" s="117"/>
      <c r="O174" s="116"/>
      <c r="P174" s="117"/>
      <c r="Q174" s="59" t="str">
        <f t="shared" si="2"/>
        <v>No</v>
      </c>
    </row>
    <row r="175" spans="2:17" x14ac:dyDescent="0.25">
      <c r="B175" s="427">
        <f>IF('2.Census &amp; Reference Benchmarks'!B173 = "","",'2.Census &amp; Reference Benchmarks'!B173)</f>
        <v>0</v>
      </c>
      <c r="C175" s="427">
        <f>IF('2.Census &amp; Reference Benchmarks'!C173 = "","",'2.Census &amp; Reference Benchmarks'!C173)</f>
        <v>0</v>
      </c>
      <c r="D175" s="427" t="str">
        <f>IF('2.Census &amp; Reference Benchmarks'!D173 = "","",'2.Census &amp; Reference Benchmarks'!D173)</f>
        <v/>
      </c>
      <c r="E175" s="427" t="str">
        <f>IF('2.Census &amp; Reference Benchmarks'!E173 = "","",'2.Census &amp; Reference Benchmarks'!E173)</f>
        <v/>
      </c>
      <c r="F175" s="427" t="str">
        <f>IF('2.Census &amp; Reference Benchmarks'!F173 = "","",'2.Census &amp; Reference Benchmarks'!F173)</f>
        <v/>
      </c>
      <c r="G175" s="501" t="str">
        <f>IF('2.Census &amp; Reference Benchmarks'!G173 = "","",'2.Census &amp; Reference Benchmarks'!G173)</f>
        <v/>
      </c>
      <c r="H175" s="428" t="str">
        <f>IF('2.Census &amp; Reference Benchmarks'!H173 = "","",'2.Census &amp; Reference Benchmarks'!H173)</f>
        <v/>
      </c>
      <c r="I175" s="501" t="str">
        <f>IF('2.Census &amp; Reference Benchmarks'!I173 = "","",'2.Census &amp; Reference Benchmarks'!I173)</f>
        <v/>
      </c>
      <c r="J175" s="427" t="str">
        <f>IF('2.Census &amp; Reference Benchmarks'!J173 = "","",'2.Census &amp; Reference Benchmarks'!J173)</f>
        <v/>
      </c>
      <c r="K175" s="518"/>
      <c r="L175" s="122"/>
      <c r="M175" s="116"/>
      <c r="N175" s="117"/>
      <c r="O175" s="116"/>
      <c r="P175" s="117"/>
      <c r="Q175" s="59" t="str">
        <f t="shared" si="2"/>
        <v>No</v>
      </c>
    </row>
    <row r="176" spans="2:17" x14ac:dyDescent="0.25">
      <c r="B176" s="427">
        <f>IF('2.Census &amp; Reference Benchmarks'!B174 = "","",'2.Census &amp; Reference Benchmarks'!B174)</f>
        <v>0</v>
      </c>
      <c r="C176" s="427">
        <f>IF('2.Census &amp; Reference Benchmarks'!C174 = "","",'2.Census &amp; Reference Benchmarks'!C174)</f>
        <v>0</v>
      </c>
      <c r="D176" s="427" t="str">
        <f>IF('2.Census &amp; Reference Benchmarks'!D174 = "","",'2.Census &amp; Reference Benchmarks'!D174)</f>
        <v/>
      </c>
      <c r="E176" s="427" t="str">
        <f>IF('2.Census &amp; Reference Benchmarks'!E174 = "","",'2.Census &amp; Reference Benchmarks'!E174)</f>
        <v/>
      </c>
      <c r="F176" s="427" t="str">
        <f>IF('2.Census &amp; Reference Benchmarks'!F174 = "","",'2.Census &amp; Reference Benchmarks'!F174)</f>
        <v/>
      </c>
      <c r="G176" s="501" t="str">
        <f>IF('2.Census &amp; Reference Benchmarks'!G174 = "","",'2.Census &amp; Reference Benchmarks'!G174)</f>
        <v/>
      </c>
      <c r="H176" s="428" t="str">
        <f>IF('2.Census &amp; Reference Benchmarks'!H174 = "","",'2.Census &amp; Reference Benchmarks'!H174)</f>
        <v/>
      </c>
      <c r="I176" s="501" t="str">
        <f>IF('2.Census &amp; Reference Benchmarks'!I174 = "","",'2.Census &amp; Reference Benchmarks'!I174)</f>
        <v/>
      </c>
      <c r="J176" s="427" t="str">
        <f>IF('2.Census &amp; Reference Benchmarks'!J174 = "","",'2.Census &amp; Reference Benchmarks'!J174)</f>
        <v/>
      </c>
      <c r="K176" s="518"/>
      <c r="L176" s="122"/>
      <c r="M176" s="116"/>
      <c r="N176" s="117"/>
      <c r="O176" s="116"/>
      <c r="P176" s="117"/>
      <c r="Q176" s="59" t="str">
        <f t="shared" si="2"/>
        <v>No</v>
      </c>
    </row>
    <row r="177" spans="2:17" x14ac:dyDescent="0.25">
      <c r="B177" s="427">
        <f>IF('2.Census &amp; Reference Benchmarks'!B175 = "","",'2.Census &amp; Reference Benchmarks'!B175)</f>
        <v>0</v>
      </c>
      <c r="C177" s="427">
        <f>IF('2.Census &amp; Reference Benchmarks'!C175 = "","",'2.Census &amp; Reference Benchmarks'!C175)</f>
        <v>0</v>
      </c>
      <c r="D177" s="427" t="str">
        <f>IF('2.Census &amp; Reference Benchmarks'!D175 = "","",'2.Census &amp; Reference Benchmarks'!D175)</f>
        <v/>
      </c>
      <c r="E177" s="427" t="str">
        <f>IF('2.Census &amp; Reference Benchmarks'!E175 = "","",'2.Census &amp; Reference Benchmarks'!E175)</f>
        <v/>
      </c>
      <c r="F177" s="427" t="str">
        <f>IF('2.Census &amp; Reference Benchmarks'!F175 = "","",'2.Census &amp; Reference Benchmarks'!F175)</f>
        <v/>
      </c>
      <c r="G177" s="501" t="str">
        <f>IF('2.Census &amp; Reference Benchmarks'!G175 = "","",'2.Census &amp; Reference Benchmarks'!G175)</f>
        <v/>
      </c>
      <c r="H177" s="428" t="str">
        <f>IF('2.Census &amp; Reference Benchmarks'!H175 = "","",'2.Census &amp; Reference Benchmarks'!H175)</f>
        <v/>
      </c>
      <c r="I177" s="501" t="str">
        <f>IF('2.Census &amp; Reference Benchmarks'!I175 = "","",'2.Census &amp; Reference Benchmarks'!I175)</f>
        <v/>
      </c>
      <c r="J177" s="427" t="str">
        <f>IF('2.Census &amp; Reference Benchmarks'!J175 = "","",'2.Census &amp; Reference Benchmarks'!J175)</f>
        <v/>
      </c>
      <c r="K177" s="518"/>
      <c r="L177" s="122"/>
      <c r="M177" s="116"/>
      <c r="N177" s="117"/>
      <c r="O177" s="116"/>
      <c r="P177" s="117"/>
      <c r="Q177" s="59" t="str">
        <f t="shared" si="2"/>
        <v>No</v>
      </c>
    </row>
    <row r="178" spans="2:17" x14ac:dyDescent="0.25">
      <c r="B178" s="427">
        <f>IF('2.Census &amp; Reference Benchmarks'!B176 = "","",'2.Census &amp; Reference Benchmarks'!B176)</f>
        <v>0</v>
      </c>
      <c r="C178" s="427">
        <f>IF('2.Census &amp; Reference Benchmarks'!C176 = "","",'2.Census &amp; Reference Benchmarks'!C176)</f>
        <v>0</v>
      </c>
      <c r="D178" s="427" t="str">
        <f>IF('2.Census &amp; Reference Benchmarks'!D176 = "","",'2.Census &amp; Reference Benchmarks'!D176)</f>
        <v/>
      </c>
      <c r="E178" s="427" t="str">
        <f>IF('2.Census &amp; Reference Benchmarks'!E176 = "","",'2.Census &amp; Reference Benchmarks'!E176)</f>
        <v/>
      </c>
      <c r="F178" s="427" t="str">
        <f>IF('2.Census &amp; Reference Benchmarks'!F176 = "","",'2.Census &amp; Reference Benchmarks'!F176)</f>
        <v/>
      </c>
      <c r="G178" s="501" t="str">
        <f>IF('2.Census &amp; Reference Benchmarks'!G176 = "","",'2.Census &amp; Reference Benchmarks'!G176)</f>
        <v/>
      </c>
      <c r="H178" s="428" t="str">
        <f>IF('2.Census &amp; Reference Benchmarks'!H176 = "","",'2.Census &amp; Reference Benchmarks'!H176)</f>
        <v/>
      </c>
      <c r="I178" s="501" t="str">
        <f>IF('2.Census &amp; Reference Benchmarks'!I176 = "","",'2.Census &amp; Reference Benchmarks'!I176)</f>
        <v/>
      </c>
      <c r="J178" s="427" t="str">
        <f>IF('2.Census &amp; Reference Benchmarks'!J176 = "","",'2.Census &amp; Reference Benchmarks'!J176)</f>
        <v/>
      </c>
      <c r="K178" s="518"/>
      <c r="L178" s="122"/>
      <c r="M178" s="116"/>
      <c r="N178" s="117"/>
      <c r="O178" s="116"/>
      <c r="P178" s="117"/>
      <c r="Q178" s="59" t="str">
        <f t="shared" si="2"/>
        <v>No</v>
      </c>
    </row>
    <row r="179" spans="2:17" x14ac:dyDescent="0.25">
      <c r="B179" s="427">
        <f>IF('2.Census &amp; Reference Benchmarks'!B177 = "","",'2.Census &amp; Reference Benchmarks'!B177)</f>
        <v>0</v>
      </c>
      <c r="C179" s="427">
        <f>IF('2.Census &amp; Reference Benchmarks'!C177 = "","",'2.Census &amp; Reference Benchmarks'!C177)</f>
        <v>0</v>
      </c>
      <c r="D179" s="427" t="str">
        <f>IF('2.Census &amp; Reference Benchmarks'!D177 = "","",'2.Census &amp; Reference Benchmarks'!D177)</f>
        <v/>
      </c>
      <c r="E179" s="427" t="str">
        <f>IF('2.Census &amp; Reference Benchmarks'!E177 = "","",'2.Census &amp; Reference Benchmarks'!E177)</f>
        <v/>
      </c>
      <c r="F179" s="427" t="str">
        <f>IF('2.Census &amp; Reference Benchmarks'!F177 = "","",'2.Census &amp; Reference Benchmarks'!F177)</f>
        <v/>
      </c>
      <c r="G179" s="501" t="str">
        <f>IF('2.Census &amp; Reference Benchmarks'!G177 = "","",'2.Census &amp; Reference Benchmarks'!G177)</f>
        <v/>
      </c>
      <c r="H179" s="428" t="str">
        <f>IF('2.Census &amp; Reference Benchmarks'!H177 = "","",'2.Census &amp; Reference Benchmarks'!H177)</f>
        <v/>
      </c>
      <c r="I179" s="501" t="str">
        <f>IF('2.Census &amp; Reference Benchmarks'!I177 = "","",'2.Census &amp; Reference Benchmarks'!I177)</f>
        <v/>
      </c>
      <c r="J179" s="427" t="str">
        <f>IF('2.Census &amp; Reference Benchmarks'!J177 = "","",'2.Census &amp; Reference Benchmarks'!J177)</f>
        <v/>
      </c>
      <c r="K179" s="518"/>
      <c r="L179" s="122"/>
      <c r="M179" s="116"/>
      <c r="N179" s="117"/>
      <c r="O179" s="116"/>
      <c r="P179" s="117"/>
      <c r="Q179" s="59" t="str">
        <f t="shared" si="2"/>
        <v>No</v>
      </c>
    </row>
    <row r="180" spans="2:17" x14ac:dyDescent="0.25">
      <c r="B180" s="427">
        <f>IF('2.Census &amp; Reference Benchmarks'!B178 = "","",'2.Census &amp; Reference Benchmarks'!B178)</f>
        <v>0</v>
      </c>
      <c r="C180" s="427">
        <f>IF('2.Census &amp; Reference Benchmarks'!C178 = "","",'2.Census &amp; Reference Benchmarks'!C178)</f>
        <v>0</v>
      </c>
      <c r="D180" s="427" t="str">
        <f>IF('2.Census &amp; Reference Benchmarks'!D178 = "","",'2.Census &amp; Reference Benchmarks'!D178)</f>
        <v/>
      </c>
      <c r="E180" s="427" t="str">
        <f>IF('2.Census &amp; Reference Benchmarks'!E178 = "","",'2.Census &amp; Reference Benchmarks'!E178)</f>
        <v/>
      </c>
      <c r="F180" s="427" t="str">
        <f>IF('2.Census &amp; Reference Benchmarks'!F178 = "","",'2.Census &amp; Reference Benchmarks'!F178)</f>
        <v/>
      </c>
      <c r="G180" s="501" t="str">
        <f>IF('2.Census &amp; Reference Benchmarks'!G178 = "","",'2.Census &amp; Reference Benchmarks'!G178)</f>
        <v/>
      </c>
      <c r="H180" s="428" t="str">
        <f>IF('2.Census &amp; Reference Benchmarks'!H178 = "","",'2.Census &amp; Reference Benchmarks'!H178)</f>
        <v/>
      </c>
      <c r="I180" s="501" t="str">
        <f>IF('2.Census &amp; Reference Benchmarks'!I178 = "","",'2.Census &amp; Reference Benchmarks'!I178)</f>
        <v/>
      </c>
      <c r="J180" s="427" t="str">
        <f>IF('2.Census &amp; Reference Benchmarks'!J178 = "","",'2.Census &amp; Reference Benchmarks'!J178)</f>
        <v/>
      </c>
      <c r="K180" s="518"/>
      <c r="L180" s="122"/>
      <c r="M180" s="116"/>
      <c r="N180" s="117"/>
      <c r="O180" s="116"/>
      <c r="P180" s="117"/>
      <c r="Q180" s="59" t="str">
        <f t="shared" si="2"/>
        <v>No</v>
      </c>
    </row>
    <row r="181" spans="2:17" x14ac:dyDescent="0.25">
      <c r="B181" s="427">
        <f>IF('2.Census &amp; Reference Benchmarks'!B179 = "","",'2.Census &amp; Reference Benchmarks'!B179)</f>
        <v>0</v>
      </c>
      <c r="C181" s="427">
        <f>IF('2.Census &amp; Reference Benchmarks'!C179 = "","",'2.Census &amp; Reference Benchmarks'!C179)</f>
        <v>0</v>
      </c>
      <c r="D181" s="427" t="str">
        <f>IF('2.Census &amp; Reference Benchmarks'!D179 = "","",'2.Census &amp; Reference Benchmarks'!D179)</f>
        <v/>
      </c>
      <c r="E181" s="427" t="str">
        <f>IF('2.Census &amp; Reference Benchmarks'!E179 = "","",'2.Census &amp; Reference Benchmarks'!E179)</f>
        <v/>
      </c>
      <c r="F181" s="427" t="str">
        <f>IF('2.Census &amp; Reference Benchmarks'!F179 = "","",'2.Census &amp; Reference Benchmarks'!F179)</f>
        <v/>
      </c>
      <c r="G181" s="501" t="str">
        <f>IF('2.Census &amp; Reference Benchmarks'!G179 = "","",'2.Census &amp; Reference Benchmarks'!G179)</f>
        <v/>
      </c>
      <c r="H181" s="428" t="str">
        <f>IF('2.Census &amp; Reference Benchmarks'!H179 = "","",'2.Census &amp; Reference Benchmarks'!H179)</f>
        <v/>
      </c>
      <c r="I181" s="501" t="str">
        <f>IF('2.Census &amp; Reference Benchmarks'!I179 = "","",'2.Census &amp; Reference Benchmarks'!I179)</f>
        <v/>
      </c>
      <c r="J181" s="427" t="str">
        <f>IF('2.Census &amp; Reference Benchmarks'!J179 = "","",'2.Census &amp; Reference Benchmarks'!J179)</f>
        <v/>
      </c>
      <c r="K181" s="518"/>
      <c r="L181" s="122"/>
      <c r="M181" s="116"/>
      <c r="N181" s="117"/>
      <c r="O181" s="116"/>
      <c r="P181" s="117"/>
      <c r="Q181" s="59" t="str">
        <f t="shared" si="2"/>
        <v>No</v>
      </c>
    </row>
    <row r="182" spans="2:17" x14ac:dyDescent="0.25">
      <c r="B182" s="427">
        <f>IF('2.Census &amp; Reference Benchmarks'!B180 = "","",'2.Census &amp; Reference Benchmarks'!B180)</f>
        <v>0</v>
      </c>
      <c r="C182" s="427">
        <f>IF('2.Census &amp; Reference Benchmarks'!C180 = "","",'2.Census &amp; Reference Benchmarks'!C180)</f>
        <v>0</v>
      </c>
      <c r="D182" s="427" t="str">
        <f>IF('2.Census &amp; Reference Benchmarks'!D180 = "","",'2.Census &amp; Reference Benchmarks'!D180)</f>
        <v/>
      </c>
      <c r="E182" s="427" t="str">
        <f>IF('2.Census &amp; Reference Benchmarks'!E180 = "","",'2.Census &amp; Reference Benchmarks'!E180)</f>
        <v/>
      </c>
      <c r="F182" s="427" t="str">
        <f>IF('2.Census &amp; Reference Benchmarks'!F180 = "","",'2.Census &amp; Reference Benchmarks'!F180)</f>
        <v/>
      </c>
      <c r="G182" s="501" t="str">
        <f>IF('2.Census &amp; Reference Benchmarks'!G180 = "","",'2.Census &amp; Reference Benchmarks'!G180)</f>
        <v/>
      </c>
      <c r="H182" s="428" t="str">
        <f>IF('2.Census &amp; Reference Benchmarks'!H180 = "","",'2.Census &amp; Reference Benchmarks'!H180)</f>
        <v/>
      </c>
      <c r="I182" s="501" t="str">
        <f>IF('2.Census &amp; Reference Benchmarks'!I180 = "","",'2.Census &amp; Reference Benchmarks'!I180)</f>
        <v/>
      </c>
      <c r="J182" s="427" t="str">
        <f>IF('2.Census &amp; Reference Benchmarks'!J180 = "","",'2.Census &amp; Reference Benchmarks'!J180)</f>
        <v/>
      </c>
      <c r="K182" s="518"/>
      <c r="L182" s="122"/>
      <c r="M182" s="116"/>
      <c r="N182" s="117"/>
      <c r="O182" s="116"/>
      <c r="P182" s="117"/>
      <c r="Q182" s="59" t="str">
        <f t="shared" si="2"/>
        <v>No</v>
      </c>
    </row>
    <row r="183" spans="2:17" x14ac:dyDescent="0.25">
      <c r="B183" s="427">
        <f>IF('2.Census &amp; Reference Benchmarks'!B181 = "","",'2.Census &amp; Reference Benchmarks'!B181)</f>
        <v>0</v>
      </c>
      <c r="C183" s="427">
        <f>IF('2.Census &amp; Reference Benchmarks'!C181 = "","",'2.Census &amp; Reference Benchmarks'!C181)</f>
        <v>0</v>
      </c>
      <c r="D183" s="427" t="str">
        <f>IF('2.Census &amp; Reference Benchmarks'!D181 = "","",'2.Census &amp; Reference Benchmarks'!D181)</f>
        <v/>
      </c>
      <c r="E183" s="427" t="str">
        <f>IF('2.Census &amp; Reference Benchmarks'!E181 = "","",'2.Census &amp; Reference Benchmarks'!E181)</f>
        <v/>
      </c>
      <c r="F183" s="427" t="str">
        <f>IF('2.Census &amp; Reference Benchmarks'!F181 = "","",'2.Census &amp; Reference Benchmarks'!F181)</f>
        <v/>
      </c>
      <c r="G183" s="501" t="str">
        <f>IF('2.Census &amp; Reference Benchmarks'!G181 = "","",'2.Census &amp; Reference Benchmarks'!G181)</f>
        <v/>
      </c>
      <c r="H183" s="428" t="str">
        <f>IF('2.Census &amp; Reference Benchmarks'!H181 = "","",'2.Census &amp; Reference Benchmarks'!H181)</f>
        <v/>
      </c>
      <c r="I183" s="501" t="str">
        <f>IF('2.Census &amp; Reference Benchmarks'!I181 = "","",'2.Census &amp; Reference Benchmarks'!I181)</f>
        <v/>
      </c>
      <c r="J183" s="427" t="str">
        <f>IF('2.Census &amp; Reference Benchmarks'!J181 = "","",'2.Census &amp; Reference Benchmarks'!J181)</f>
        <v/>
      </c>
      <c r="K183" s="518"/>
      <c r="L183" s="122"/>
      <c r="M183" s="116"/>
      <c r="N183" s="117"/>
      <c r="O183" s="116"/>
      <c r="P183" s="117"/>
      <c r="Q183" s="59" t="str">
        <f t="shared" si="2"/>
        <v>No</v>
      </c>
    </row>
    <row r="184" spans="2:17" x14ac:dyDescent="0.25">
      <c r="B184" s="427">
        <f>IF('2.Census &amp; Reference Benchmarks'!B182 = "","",'2.Census &amp; Reference Benchmarks'!B182)</f>
        <v>0</v>
      </c>
      <c r="C184" s="427">
        <f>IF('2.Census &amp; Reference Benchmarks'!C182 = "","",'2.Census &amp; Reference Benchmarks'!C182)</f>
        <v>0</v>
      </c>
      <c r="D184" s="427" t="str">
        <f>IF('2.Census &amp; Reference Benchmarks'!D182 = "","",'2.Census &amp; Reference Benchmarks'!D182)</f>
        <v/>
      </c>
      <c r="E184" s="427" t="str">
        <f>IF('2.Census &amp; Reference Benchmarks'!E182 = "","",'2.Census &amp; Reference Benchmarks'!E182)</f>
        <v/>
      </c>
      <c r="F184" s="427" t="str">
        <f>IF('2.Census &amp; Reference Benchmarks'!F182 = "","",'2.Census &amp; Reference Benchmarks'!F182)</f>
        <v/>
      </c>
      <c r="G184" s="501" t="str">
        <f>IF('2.Census &amp; Reference Benchmarks'!G182 = "","",'2.Census &amp; Reference Benchmarks'!G182)</f>
        <v/>
      </c>
      <c r="H184" s="428" t="str">
        <f>IF('2.Census &amp; Reference Benchmarks'!H182 = "","",'2.Census &amp; Reference Benchmarks'!H182)</f>
        <v/>
      </c>
      <c r="I184" s="501" t="str">
        <f>IF('2.Census &amp; Reference Benchmarks'!I182 = "","",'2.Census &amp; Reference Benchmarks'!I182)</f>
        <v/>
      </c>
      <c r="J184" s="427" t="str">
        <f>IF('2.Census &amp; Reference Benchmarks'!J182 = "","",'2.Census &amp; Reference Benchmarks'!J182)</f>
        <v/>
      </c>
      <c r="K184" s="518"/>
      <c r="L184" s="122"/>
      <c r="M184" s="116"/>
      <c r="N184" s="117"/>
      <c r="O184" s="116"/>
      <c r="P184" s="117"/>
      <c r="Q184" s="59" t="str">
        <f t="shared" si="2"/>
        <v>No</v>
      </c>
    </row>
    <row r="185" spans="2:17" x14ac:dyDescent="0.25">
      <c r="B185" s="427">
        <f>IF('2.Census &amp; Reference Benchmarks'!B183 = "","",'2.Census &amp; Reference Benchmarks'!B183)</f>
        <v>0</v>
      </c>
      <c r="C185" s="427">
        <f>IF('2.Census &amp; Reference Benchmarks'!C183 = "","",'2.Census &amp; Reference Benchmarks'!C183)</f>
        <v>0</v>
      </c>
      <c r="D185" s="427" t="str">
        <f>IF('2.Census &amp; Reference Benchmarks'!D183 = "","",'2.Census &amp; Reference Benchmarks'!D183)</f>
        <v/>
      </c>
      <c r="E185" s="427" t="str">
        <f>IF('2.Census &amp; Reference Benchmarks'!E183 = "","",'2.Census &amp; Reference Benchmarks'!E183)</f>
        <v/>
      </c>
      <c r="F185" s="427" t="str">
        <f>IF('2.Census &amp; Reference Benchmarks'!F183 = "","",'2.Census &amp; Reference Benchmarks'!F183)</f>
        <v/>
      </c>
      <c r="G185" s="501" t="str">
        <f>IF('2.Census &amp; Reference Benchmarks'!G183 = "","",'2.Census &amp; Reference Benchmarks'!G183)</f>
        <v/>
      </c>
      <c r="H185" s="428" t="str">
        <f>IF('2.Census &amp; Reference Benchmarks'!H183 = "","",'2.Census &amp; Reference Benchmarks'!H183)</f>
        <v/>
      </c>
      <c r="I185" s="501" t="str">
        <f>IF('2.Census &amp; Reference Benchmarks'!I183 = "","",'2.Census &amp; Reference Benchmarks'!I183)</f>
        <v/>
      </c>
      <c r="J185" s="427" t="str">
        <f>IF('2.Census &amp; Reference Benchmarks'!J183 = "","",'2.Census &amp; Reference Benchmarks'!J183)</f>
        <v/>
      </c>
      <c r="K185" s="518"/>
      <c r="L185" s="122"/>
      <c r="M185" s="116"/>
      <c r="N185" s="117"/>
      <c r="O185" s="116"/>
      <c r="P185" s="117"/>
      <c r="Q185" s="59" t="str">
        <f t="shared" si="2"/>
        <v>No</v>
      </c>
    </row>
    <row r="186" spans="2:17" x14ac:dyDescent="0.25">
      <c r="B186" s="427">
        <f>IF('2.Census &amp; Reference Benchmarks'!B184 = "","",'2.Census &amp; Reference Benchmarks'!B184)</f>
        <v>0</v>
      </c>
      <c r="C186" s="427">
        <f>IF('2.Census &amp; Reference Benchmarks'!C184 = "","",'2.Census &amp; Reference Benchmarks'!C184)</f>
        <v>0</v>
      </c>
      <c r="D186" s="427" t="str">
        <f>IF('2.Census &amp; Reference Benchmarks'!D184 = "","",'2.Census &amp; Reference Benchmarks'!D184)</f>
        <v/>
      </c>
      <c r="E186" s="427" t="str">
        <f>IF('2.Census &amp; Reference Benchmarks'!E184 = "","",'2.Census &amp; Reference Benchmarks'!E184)</f>
        <v/>
      </c>
      <c r="F186" s="427" t="str">
        <f>IF('2.Census &amp; Reference Benchmarks'!F184 = "","",'2.Census &amp; Reference Benchmarks'!F184)</f>
        <v/>
      </c>
      <c r="G186" s="501" t="str">
        <f>IF('2.Census &amp; Reference Benchmarks'!G184 = "","",'2.Census &amp; Reference Benchmarks'!G184)</f>
        <v/>
      </c>
      <c r="H186" s="428" t="str">
        <f>IF('2.Census &amp; Reference Benchmarks'!H184 = "","",'2.Census &amp; Reference Benchmarks'!H184)</f>
        <v/>
      </c>
      <c r="I186" s="501" t="str">
        <f>IF('2.Census &amp; Reference Benchmarks'!I184 = "","",'2.Census &amp; Reference Benchmarks'!I184)</f>
        <v/>
      </c>
      <c r="J186" s="427" t="str">
        <f>IF('2.Census &amp; Reference Benchmarks'!J184 = "","",'2.Census &amp; Reference Benchmarks'!J184)</f>
        <v/>
      </c>
      <c r="K186" s="518"/>
      <c r="L186" s="122"/>
      <c r="M186" s="116"/>
      <c r="N186" s="117"/>
      <c r="O186" s="116"/>
      <c r="P186" s="117"/>
      <c r="Q186" s="59" t="str">
        <f t="shared" si="2"/>
        <v>No</v>
      </c>
    </row>
    <row r="187" spans="2:17" x14ac:dyDescent="0.25">
      <c r="B187" s="427">
        <f>IF('2.Census &amp; Reference Benchmarks'!B185 = "","",'2.Census &amp; Reference Benchmarks'!B185)</f>
        <v>0</v>
      </c>
      <c r="C187" s="427">
        <f>IF('2.Census &amp; Reference Benchmarks'!C185 = "","",'2.Census &amp; Reference Benchmarks'!C185)</f>
        <v>0</v>
      </c>
      <c r="D187" s="427" t="str">
        <f>IF('2.Census &amp; Reference Benchmarks'!D185 = "","",'2.Census &amp; Reference Benchmarks'!D185)</f>
        <v/>
      </c>
      <c r="E187" s="427" t="str">
        <f>IF('2.Census &amp; Reference Benchmarks'!E185 = "","",'2.Census &amp; Reference Benchmarks'!E185)</f>
        <v/>
      </c>
      <c r="F187" s="427" t="str">
        <f>IF('2.Census &amp; Reference Benchmarks'!F185 = "","",'2.Census &amp; Reference Benchmarks'!F185)</f>
        <v/>
      </c>
      <c r="G187" s="501" t="str">
        <f>IF('2.Census &amp; Reference Benchmarks'!G185 = "","",'2.Census &amp; Reference Benchmarks'!G185)</f>
        <v/>
      </c>
      <c r="H187" s="428" t="str">
        <f>IF('2.Census &amp; Reference Benchmarks'!H185 = "","",'2.Census &amp; Reference Benchmarks'!H185)</f>
        <v/>
      </c>
      <c r="I187" s="501" t="str">
        <f>IF('2.Census &amp; Reference Benchmarks'!I185 = "","",'2.Census &amp; Reference Benchmarks'!I185)</f>
        <v/>
      </c>
      <c r="J187" s="427" t="str">
        <f>IF('2.Census &amp; Reference Benchmarks'!J185 = "","",'2.Census &amp; Reference Benchmarks'!J185)</f>
        <v/>
      </c>
      <c r="K187" s="518"/>
      <c r="L187" s="122"/>
      <c r="M187" s="116"/>
      <c r="N187" s="117"/>
      <c r="O187" s="116"/>
      <c r="P187" s="117"/>
      <c r="Q187" s="59" t="str">
        <f t="shared" si="2"/>
        <v>No</v>
      </c>
    </row>
    <row r="188" spans="2:17" x14ac:dyDescent="0.25">
      <c r="B188" s="427">
        <f>IF('2.Census &amp; Reference Benchmarks'!B186 = "","",'2.Census &amp; Reference Benchmarks'!B186)</f>
        <v>0</v>
      </c>
      <c r="C188" s="427">
        <f>IF('2.Census &amp; Reference Benchmarks'!C186 = "","",'2.Census &amp; Reference Benchmarks'!C186)</f>
        <v>0</v>
      </c>
      <c r="D188" s="427" t="str">
        <f>IF('2.Census &amp; Reference Benchmarks'!D186 = "","",'2.Census &amp; Reference Benchmarks'!D186)</f>
        <v/>
      </c>
      <c r="E188" s="427" t="str">
        <f>IF('2.Census &amp; Reference Benchmarks'!E186 = "","",'2.Census &amp; Reference Benchmarks'!E186)</f>
        <v/>
      </c>
      <c r="F188" s="427" t="str">
        <f>IF('2.Census &amp; Reference Benchmarks'!F186 = "","",'2.Census &amp; Reference Benchmarks'!F186)</f>
        <v/>
      </c>
      <c r="G188" s="501" t="str">
        <f>IF('2.Census &amp; Reference Benchmarks'!G186 = "","",'2.Census &amp; Reference Benchmarks'!G186)</f>
        <v/>
      </c>
      <c r="H188" s="428" t="str">
        <f>IF('2.Census &amp; Reference Benchmarks'!H186 = "","",'2.Census &amp; Reference Benchmarks'!H186)</f>
        <v/>
      </c>
      <c r="I188" s="501" t="str">
        <f>IF('2.Census &amp; Reference Benchmarks'!I186 = "","",'2.Census &amp; Reference Benchmarks'!I186)</f>
        <v/>
      </c>
      <c r="J188" s="427" t="str">
        <f>IF('2.Census &amp; Reference Benchmarks'!J186 = "","",'2.Census &amp; Reference Benchmarks'!J186)</f>
        <v/>
      </c>
      <c r="K188" s="518"/>
      <c r="L188" s="122"/>
      <c r="M188" s="116"/>
      <c r="N188" s="117"/>
      <c r="O188" s="116"/>
      <c r="P188" s="117"/>
      <c r="Q188" s="59" t="str">
        <f t="shared" si="2"/>
        <v>No</v>
      </c>
    </row>
    <row r="189" spans="2:17" x14ac:dyDescent="0.25">
      <c r="B189" s="427">
        <f>IF('2.Census &amp; Reference Benchmarks'!B187 = "","",'2.Census &amp; Reference Benchmarks'!B187)</f>
        <v>0</v>
      </c>
      <c r="C189" s="427">
        <f>IF('2.Census &amp; Reference Benchmarks'!C187 = "","",'2.Census &amp; Reference Benchmarks'!C187)</f>
        <v>0</v>
      </c>
      <c r="D189" s="427" t="str">
        <f>IF('2.Census &amp; Reference Benchmarks'!D187 = "","",'2.Census &amp; Reference Benchmarks'!D187)</f>
        <v/>
      </c>
      <c r="E189" s="427" t="str">
        <f>IF('2.Census &amp; Reference Benchmarks'!E187 = "","",'2.Census &amp; Reference Benchmarks'!E187)</f>
        <v/>
      </c>
      <c r="F189" s="427" t="str">
        <f>IF('2.Census &amp; Reference Benchmarks'!F187 = "","",'2.Census &amp; Reference Benchmarks'!F187)</f>
        <v/>
      </c>
      <c r="G189" s="501" t="str">
        <f>IF('2.Census &amp; Reference Benchmarks'!G187 = "","",'2.Census &amp; Reference Benchmarks'!G187)</f>
        <v/>
      </c>
      <c r="H189" s="428" t="str">
        <f>IF('2.Census &amp; Reference Benchmarks'!H187 = "","",'2.Census &amp; Reference Benchmarks'!H187)</f>
        <v/>
      </c>
      <c r="I189" s="501" t="str">
        <f>IF('2.Census &amp; Reference Benchmarks'!I187 = "","",'2.Census &amp; Reference Benchmarks'!I187)</f>
        <v/>
      </c>
      <c r="J189" s="427" t="str">
        <f>IF('2.Census &amp; Reference Benchmarks'!J187 = "","",'2.Census &amp; Reference Benchmarks'!J187)</f>
        <v/>
      </c>
      <c r="K189" s="518"/>
      <c r="L189" s="122"/>
      <c r="M189" s="116"/>
      <c r="N189" s="117"/>
      <c r="O189" s="116"/>
      <c r="P189" s="117"/>
      <c r="Q189" s="59" t="str">
        <f t="shared" si="2"/>
        <v>No</v>
      </c>
    </row>
    <row r="190" spans="2:17" x14ac:dyDescent="0.25">
      <c r="B190" s="427">
        <f>IF('2.Census &amp; Reference Benchmarks'!B188 = "","",'2.Census &amp; Reference Benchmarks'!B188)</f>
        <v>0</v>
      </c>
      <c r="C190" s="427">
        <f>IF('2.Census &amp; Reference Benchmarks'!C188 = "","",'2.Census &amp; Reference Benchmarks'!C188)</f>
        <v>0</v>
      </c>
      <c r="D190" s="427" t="str">
        <f>IF('2.Census &amp; Reference Benchmarks'!D188 = "","",'2.Census &amp; Reference Benchmarks'!D188)</f>
        <v/>
      </c>
      <c r="E190" s="427" t="str">
        <f>IF('2.Census &amp; Reference Benchmarks'!E188 = "","",'2.Census &amp; Reference Benchmarks'!E188)</f>
        <v/>
      </c>
      <c r="F190" s="427" t="str">
        <f>IF('2.Census &amp; Reference Benchmarks'!F188 = "","",'2.Census &amp; Reference Benchmarks'!F188)</f>
        <v/>
      </c>
      <c r="G190" s="501" t="str">
        <f>IF('2.Census &amp; Reference Benchmarks'!G188 = "","",'2.Census &amp; Reference Benchmarks'!G188)</f>
        <v/>
      </c>
      <c r="H190" s="428" t="str">
        <f>IF('2.Census &amp; Reference Benchmarks'!H188 = "","",'2.Census &amp; Reference Benchmarks'!H188)</f>
        <v/>
      </c>
      <c r="I190" s="501" t="str">
        <f>IF('2.Census &amp; Reference Benchmarks'!I188 = "","",'2.Census &amp; Reference Benchmarks'!I188)</f>
        <v/>
      </c>
      <c r="J190" s="427" t="str">
        <f>IF('2.Census &amp; Reference Benchmarks'!J188 = "","",'2.Census &amp; Reference Benchmarks'!J188)</f>
        <v/>
      </c>
      <c r="K190" s="518"/>
      <c r="L190" s="122"/>
      <c r="M190" s="116"/>
      <c r="N190" s="117"/>
      <c r="O190" s="116"/>
      <c r="P190" s="117"/>
      <c r="Q190" s="59" t="str">
        <f t="shared" si="2"/>
        <v>No</v>
      </c>
    </row>
    <row r="191" spans="2:17" x14ac:dyDescent="0.25">
      <c r="B191" s="427">
        <f>IF('2.Census &amp; Reference Benchmarks'!B189 = "","",'2.Census &amp; Reference Benchmarks'!B189)</f>
        <v>0</v>
      </c>
      <c r="C191" s="427">
        <f>IF('2.Census &amp; Reference Benchmarks'!C189 = "","",'2.Census &amp; Reference Benchmarks'!C189)</f>
        <v>0</v>
      </c>
      <c r="D191" s="427" t="str">
        <f>IF('2.Census &amp; Reference Benchmarks'!D189 = "","",'2.Census &amp; Reference Benchmarks'!D189)</f>
        <v/>
      </c>
      <c r="E191" s="427" t="str">
        <f>IF('2.Census &amp; Reference Benchmarks'!E189 = "","",'2.Census &amp; Reference Benchmarks'!E189)</f>
        <v/>
      </c>
      <c r="F191" s="427" t="str">
        <f>IF('2.Census &amp; Reference Benchmarks'!F189 = "","",'2.Census &amp; Reference Benchmarks'!F189)</f>
        <v/>
      </c>
      <c r="G191" s="501" t="str">
        <f>IF('2.Census &amp; Reference Benchmarks'!G189 = "","",'2.Census &amp; Reference Benchmarks'!G189)</f>
        <v/>
      </c>
      <c r="H191" s="428" t="str">
        <f>IF('2.Census &amp; Reference Benchmarks'!H189 = "","",'2.Census &amp; Reference Benchmarks'!H189)</f>
        <v/>
      </c>
      <c r="I191" s="501" t="str">
        <f>IF('2.Census &amp; Reference Benchmarks'!I189 = "","",'2.Census &amp; Reference Benchmarks'!I189)</f>
        <v/>
      </c>
      <c r="J191" s="427" t="str">
        <f>IF('2.Census &amp; Reference Benchmarks'!J189 = "","",'2.Census &amp; Reference Benchmarks'!J189)</f>
        <v/>
      </c>
      <c r="K191" s="518"/>
      <c r="L191" s="122"/>
      <c r="M191" s="116"/>
      <c r="N191" s="117"/>
      <c r="O191" s="116"/>
      <c r="P191" s="117"/>
      <c r="Q191" s="59" t="str">
        <f t="shared" si="2"/>
        <v>No</v>
      </c>
    </row>
    <row r="192" spans="2:17" x14ac:dyDescent="0.25">
      <c r="B192" s="427">
        <f>IF('2.Census &amp; Reference Benchmarks'!B190 = "","",'2.Census &amp; Reference Benchmarks'!B190)</f>
        <v>0</v>
      </c>
      <c r="C192" s="427">
        <f>IF('2.Census &amp; Reference Benchmarks'!C190 = "","",'2.Census &amp; Reference Benchmarks'!C190)</f>
        <v>0</v>
      </c>
      <c r="D192" s="427" t="str">
        <f>IF('2.Census &amp; Reference Benchmarks'!D190 = "","",'2.Census &amp; Reference Benchmarks'!D190)</f>
        <v/>
      </c>
      <c r="E192" s="427" t="str">
        <f>IF('2.Census &amp; Reference Benchmarks'!E190 = "","",'2.Census &amp; Reference Benchmarks'!E190)</f>
        <v/>
      </c>
      <c r="F192" s="427" t="str">
        <f>IF('2.Census &amp; Reference Benchmarks'!F190 = "","",'2.Census &amp; Reference Benchmarks'!F190)</f>
        <v/>
      </c>
      <c r="G192" s="501" t="str">
        <f>IF('2.Census &amp; Reference Benchmarks'!G190 = "","",'2.Census &amp; Reference Benchmarks'!G190)</f>
        <v/>
      </c>
      <c r="H192" s="428" t="str">
        <f>IF('2.Census &amp; Reference Benchmarks'!H190 = "","",'2.Census &amp; Reference Benchmarks'!H190)</f>
        <v/>
      </c>
      <c r="I192" s="501" t="str">
        <f>IF('2.Census &amp; Reference Benchmarks'!I190 = "","",'2.Census &amp; Reference Benchmarks'!I190)</f>
        <v/>
      </c>
      <c r="J192" s="427" t="str">
        <f>IF('2.Census &amp; Reference Benchmarks'!J190 = "","",'2.Census &amp; Reference Benchmarks'!J190)</f>
        <v/>
      </c>
      <c r="K192" s="518"/>
      <c r="L192" s="122"/>
      <c r="M192" s="116"/>
      <c r="N192" s="117"/>
      <c r="O192" s="116"/>
      <c r="P192" s="117"/>
      <c r="Q192" s="59" t="str">
        <f t="shared" si="2"/>
        <v>No</v>
      </c>
    </row>
    <row r="193" spans="2:17" x14ac:dyDescent="0.25">
      <c r="B193" s="427">
        <f>IF('2.Census &amp; Reference Benchmarks'!B191 = "","",'2.Census &amp; Reference Benchmarks'!B191)</f>
        <v>0</v>
      </c>
      <c r="C193" s="427">
        <f>IF('2.Census &amp; Reference Benchmarks'!C191 = "","",'2.Census &amp; Reference Benchmarks'!C191)</f>
        <v>0</v>
      </c>
      <c r="D193" s="427" t="str">
        <f>IF('2.Census &amp; Reference Benchmarks'!D191 = "","",'2.Census &amp; Reference Benchmarks'!D191)</f>
        <v/>
      </c>
      <c r="E193" s="427" t="str">
        <f>IF('2.Census &amp; Reference Benchmarks'!E191 = "","",'2.Census &amp; Reference Benchmarks'!E191)</f>
        <v/>
      </c>
      <c r="F193" s="427" t="str">
        <f>IF('2.Census &amp; Reference Benchmarks'!F191 = "","",'2.Census &amp; Reference Benchmarks'!F191)</f>
        <v/>
      </c>
      <c r="G193" s="501" t="str">
        <f>IF('2.Census &amp; Reference Benchmarks'!G191 = "","",'2.Census &amp; Reference Benchmarks'!G191)</f>
        <v/>
      </c>
      <c r="H193" s="428" t="str">
        <f>IF('2.Census &amp; Reference Benchmarks'!H191 = "","",'2.Census &amp; Reference Benchmarks'!H191)</f>
        <v/>
      </c>
      <c r="I193" s="501" t="str">
        <f>IF('2.Census &amp; Reference Benchmarks'!I191 = "","",'2.Census &amp; Reference Benchmarks'!I191)</f>
        <v/>
      </c>
      <c r="J193" s="427" t="str">
        <f>IF('2.Census &amp; Reference Benchmarks'!J191 = "","",'2.Census &amp; Reference Benchmarks'!J191)</f>
        <v/>
      </c>
      <c r="K193" s="518"/>
      <c r="L193" s="122"/>
      <c r="M193" s="116"/>
      <c r="N193" s="117"/>
      <c r="O193" s="116"/>
      <c r="P193" s="117"/>
      <c r="Q193" s="59" t="str">
        <f t="shared" si="2"/>
        <v>No</v>
      </c>
    </row>
    <row r="194" spans="2:17" x14ac:dyDescent="0.25">
      <c r="B194" s="427">
        <f>IF('2.Census &amp; Reference Benchmarks'!B192 = "","",'2.Census &amp; Reference Benchmarks'!B192)</f>
        <v>0</v>
      </c>
      <c r="C194" s="427">
        <f>IF('2.Census &amp; Reference Benchmarks'!C192 = "","",'2.Census &amp; Reference Benchmarks'!C192)</f>
        <v>0</v>
      </c>
      <c r="D194" s="427" t="str">
        <f>IF('2.Census &amp; Reference Benchmarks'!D192 = "","",'2.Census &amp; Reference Benchmarks'!D192)</f>
        <v/>
      </c>
      <c r="E194" s="427" t="str">
        <f>IF('2.Census &amp; Reference Benchmarks'!E192 = "","",'2.Census &amp; Reference Benchmarks'!E192)</f>
        <v/>
      </c>
      <c r="F194" s="427" t="str">
        <f>IF('2.Census &amp; Reference Benchmarks'!F192 = "","",'2.Census &amp; Reference Benchmarks'!F192)</f>
        <v/>
      </c>
      <c r="G194" s="501" t="str">
        <f>IF('2.Census &amp; Reference Benchmarks'!G192 = "","",'2.Census &amp; Reference Benchmarks'!G192)</f>
        <v/>
      </c>
      <c r="H194" s="428" t="str">
        <f>IF('2.Census &amp; Reference Benchmarks'!H192 = "","",'2.Census &amp; Reference Benchmarks'!H192)</f>
        <v/>
      </c>
      <c r="I194" s="501" t="str">
        <f>IF('2.Census &amp; Reference Benchmarks'!I192 = "","",'2.Census &amp; Reference Benchmarks'!I192)</f>
        <v/>
      </c>
      <c r="J194" s="427" t="str">
        <f>IF('2.Census &amp; Reference Benchmarks'!J192 = "","",'2.Census &amp; Reference Benchmarks'!J192)</f>
        <v/>
      </c>
      <c r="K194" s="518"/>
      <c r="L194" s="122"/>
      <c r="M194" s="116"/>
      <c r="N194" s="117"/>
      <c r="O194" s="116"/>
      <c r="P194" s="117"/>
      <c r="Q194" s="59" t="str">
        <f t="shared" si="2"/>
        <v>No</v>
      </c>
    </row>
    <row r="195" spans="2:17" x14ac:dyDescent="0.25">
      <c r="B195" s="427">
        <f>IF('2.Census &amp; Reference Benchmarks'!B193 = "","",'2.Census &amp; Reference Benchmarks'!B193)</f>
        <v>0</v>
      </c>
      <c r="C195" s="427">
        <f>IF('2.Census &amp; Reference Benchmarks'!C193 = "","",'2.Census &amp; Reference Benchmarks'!C193)</f>
        <v>0</v>
      </c>
      <c r="D195" s="427" t="str">
        <f>IF('2.Census &amp; Reference Benchmarks'!D193 = "","",'2.Census &amp; Reference Benchmarks'!D193)</f>
        <v/>
      </c>
      <c r="E195" s="427" t="str">
        <f>IF('2.Census &amp; Reference Benchmarks'!E193 = "","",'2.Census &amp; Reference Benchmarks'!E193)</f>
        <v/>
      </c>
      <c r="F195" s="427" t="str">
        <f>IF('2.Census &amp; Reference Benchmarks'!F193 = "","",'2.Census &amp; Reference Benchmarks'!F193)</f>
        <v/>
      </c>
      <c r="G195" s="501" t="str">
        <f>IF('2.Census &amp; Reference Benchmarks'!G193 = "","",'2.Census &amp; Reference Benchmarks'!G193)</f>
        <v/>
      </c>
      <c r="H195" s="428" t="str">
        <f>IF('2.Census &amp; Reference Benchmarks'!H193 = "","",'2.Census &amp; Reference Benchmarks'!H193)</f>
        <v/>
      </c>
      <c r="I195" s="501" t="str">
        <f>IF('2.Census &amp; Reference Benchmarks'!I193 = "","",'2.Census &amp; Reference Benchmarks'!I193)</f>
        <v/>
      </c>
      <c r="J195" s="427" t="str">
        <f>IF('2.Census &amp; Reference Benchmarks'!J193 = "","",'2.Census &amp; Reference Benchmarks'!J193)</f>
        <v/>
      </c>
      <c r="K195" s="518"/>
      <c r="L195" s="122"/>
      <c r="M195" s="116"/>
      <c r="N195" s="117"/>
      <c r="O195" s="116"/>
      <c r="P195" s="117"/>
      <c r="Q195" s="59" t="str">
        <f t="shared" si="2"/>
        <v>No</v>
      </c>
    </row>
    <row r="196" spans="2:17" x14ac:dyDescent="0.25">
      <c r="B196" s="427">
        <f>IF('2.Census &amp; Reference Benchmarks'!B194 = "","",'2.Census &amp; Reference Benchmarks'!B194)</f>
        <v>0</v>
      </c>
      <c r="C196" s="427">
        <f>IF('2.Census &amp; Reference Benchmarks'!C194 = "","",'2.Census &amp; Reference Benchmarks'!C194)</f>
        <v>0</v>
      </c>
      <c r="D196" s="427" t="str">
        <f>IF('2.Census &amp; Reference Benchmarks'!D194 = "","",'2.Census &amp; Reference Benchmarks'!D194)</f>
        <v/>
      </c>
      <c r="E196" s="427" t="str">
        <f>IF('2.Census &amp; Reference Benchmarks'!E194 = "","",'2.Census &amp; Reference Benchmarks'!E194)</f>
        <v/>
      </c>
      <c r="F196" s="427" t="str">
        <f>IF('2.Census &amp; Reference Benchmarks'!F194 = "","",'2.Census &amp; Reference Benchmarks'!F194)</f>
        <v/>
      </c>
      <c r="G196" s="501" t="str">
        <f>IF('2.Census &amp; Reference Benchmarks'!G194 = "","",'2.Census &amp; Reference Benchmarks'!G194)</f>
        <v/>
      </c>
      <c r="H196" s="428" t="str">
        <f>IF('2.Census &amp; Reference Benchmarks'!H194 = "","",'2.Census &amp; Reference Benchmarks'!H194)</f>
        <v/>
      </c>
      <c r="I196" s="501" t="str">
        <f>IF('2.Census &amp; Reference Benchmarks'!I194 = "","",'2.Census &amp; Reference Benchmarks'!I194)</f>
        <v/>
      </c>
      <c r="J196" s="427" t="str">
        <f>IF('2.Census &amp; Reference Benchmarks'!J194 = "","",'2.Census &amp; Reference Benchmarks'!J194)</f>
        <v/>
      </c>
      <c r="K196" s="518"/>
      <c r="L196" s="122"/>
      <c r="M196" s="116"/>
      <c r="N196" s="117"/>
      <c r="O196" s="116"/>
      <c r="P196" s="117"/>
      <c r="Q196" s="59" t="str">
        <f t="shared" si="2"/>
        <v>No</v>
      </c>
    </row>
    <row r="197" spans="2:17" x14ac:dyDescent="0.25">
      <c r="B197" s="427">
        <f>IF('2.Census &amp; Reference Benchmarks'!B195 = "","",'2.Census &amp; Reference Benchmarks'!B195)</f>
        <v>0</v>
      </c>
      <c r="C197" s="427">
        <f>IF('2.Census &amp; Reference Benchmarks'!C195 = "","",'2.Census &amp; Reference Benchmarks'!C195)</f>
        <v>0</v>
      </c>
      <c r="D197" s="427" t="str">
        <f>IF('2.Census &amp; Reference Benchmarks'!D195 = "","",'2.Census &amp; Reference Benchmarks'!D195)</f>
        <v/>
      </c>
      <c r="E197" s="427" t="str">
        <f>IF('2.Census &amp; Reference Benchmarks'!E195 = "","",'2.Census &amp; Reference Benchmarks'!E195)</f>
        <v/>
      </c>
      <c r="F197" s="427" t="str">
        <f>IF('2.Census &amp; Reference Benchmarks'!F195 = "","",'2.Census &amp; Reference Benchmarks'!F195)</f>
        <v/>
      </c>
      <c r="G197" s="501" t="str">
        <f>IF('2.Census &amp; Reference Benchmarks'!G195 = "","",'2.Census &amp; Reference Benchmarks'!G195)</f>
        <v/>
      </c>
      <c r="H197" s="428" t="str">
        <f>IF('2.Census &amp; Reference Benchmarks'!H195 = "","",'2.Census &amp; Reference Benchmarks'!H195)</f>
        <v/>
      </c>
      <c r="I197" s="501" t="str">
        <f>IF('2.Census &amp; Reference Benchmarks'!I195 = "","",'2.Census &amp; Reference Benchmarks'!I195)</f>
        <v/>
      </c>
      <c r="J197" s="427" t="str">
        <f>IF('2.Census &amp; Reference Benchmarks'!J195 = "","",'2.Census &amp; Reference Benchmarks'!J195)</f>
        <v/>
      </c>
      <c r="K197" s="518"/>
      <c r="L197" s="122"/>
      <c r="M197" s="116"/>
      <c r="N197" s="117"/>
      <c r="O197" s="116"/>
      <c r="P197" s="117"/>
      <c r="Q197" s="59" t="str">
        <f t="shared" si="2"/>
        <v>No</v>
      </c>
    </row>
    <row r="198" spans="2:17" x14ac:dyDescent="0.25">
      <c r="B198" s="427">
        <f>IF('2.Census &amp; Reference Benchmarks'!B196 = "","",'2.Census &amp; Reference Benchmarks'!B196)</f>
        <v>0</v>
      </c>
      <c r="C198" s="427">
        <f>IF('2.Census &amp; Reference Benchmarks'!C196 = "","",'2.Census &amp; Reference Benchmarks'!C196)</f>
        <v>0</v>
      </c>
      <c r="D198" s="427" t="str">
        <f>IF('2.Census &amp; Reference Benchmarks'!D196 = "","",'2.Census &amp; Reference Benchmarks'!D196)</f>
        <v/>
      </c>
      <c r="E198" s="427" t="str">
        <f>IF('2.Census &amp; Reference Benchmarks'!E196 = "","",'2.Census &amp; Reference Benchmarks'!E196)</f>
        <v/>
      </c>
      <c r="F198" s="427" t="str">
        <f>IF('2.Census &amp; Reference Benchmarks'!F196 = "","",'2.Census &amp; Reference Benchmarks'!F196)</f>
        <v/>
      </c>
      <c r="G198" s="501" t="str">
        <f>IF('2.Census &amp; Reference Benchmarks'!G196 = "","",'2.Census &amp; Reference Benchmarks'!G196)</f>
        <v/>
      </c>
      <c r="H198" s="428" t="str">
        <f>IF('2.Census &amp; Reference Benchmarks'!H196 = "","",'2.Census &amp; Reference Benchmarks'!H196)</f>
        <v/>
      </c>
      <c r="I198" s="501" t="str">
        <f>IF('2.Census &amp; Reference Benchmarks'!I196 = "","",'2.Census &amp; Reference Benchmarks'!I196)</f>
        <v/>
      </c>
      <c r="J198" s="427" t="str">
        <f>IF('2.Census &amp; Reference Benchmarks'!J196 = "","",'2.Census &amp; Reference Benchmarks'!J196)</f>
        <v/>
      </c>
      <c r="K198" s="518"/>
      <c r="L198" s="122"/>
      <c r="M198" s="116"/>
      <c r="N198" s="117"/>
      <c r="O198" s="116"/>
      <c r="P198" s="117"/>
      <c r="Q198" s="59" t="str">
        <f t="shared" si="2"/>
        <v>No</v>
      </c>
    </row>
    <row r="199" spans="2:17" x14ac:dyDescent="0.25">
      <c r="B199" s="427">
        <f>IF('2.Census &amp; Reference Benchmarks'!B197 = "","",'2.Census &amp; Reference Benchmarks'!B197)</f>
        <v>0</v>
      </c>
      <c r="C199" s="427">
        <f>IF('2.Census &amp; Reference Benchmarks'!C197 = "","",'2.Census &amp; Reference Benchmarks'!C197)</f>
        <v>0</v>
      </c>
      <c r="D199" s="427" t="str">
        <f>IF('2.Census &amp; Reference Benchmarks'!D197 = "","",'2.Census &amp; Reference Benchmarks'!D197)</f>
        <v/>
      </c>
      <c r="E199" s="427" t="str">
        <f>IF('2.Census &amp; Reference Benchmarks'!E197 = "","",'2.Census &amp; Reference Benchmarks'!E197)</f>
        <v/>
      </c>
      <c r="F199" s="427" t="str">
        <f>IF('2.Census &amp; Reference Benchmarks'!F197 = "","",'2.Census &amp; Reference Benchmarks'!F197)</f>
        <v/>
      </c>
      <c r="G199" s="501" t="str">
        <f>IF('2.Census &amp; Reference Benchmarks'!G197 = "","",'2.Census &amp; Reference Benchmarks'!G197)</f>
        <v/>
      </c>
      <c r="H199" s="428" t="str">
        <f>IF('2.Census &amp; Reference Benchmarks'!H197 = "","",'2.Census &amp; Reference Benchmarks'!H197)</f>
        <v/>
      </c>
      <c r="I199" s="501" t="str">
        <f>IF('2.Census &amp; Reference Benchmarks'!I197 = "","",'2.Census &amp; Reference Benchmarks'!I197)</f>
        <v/>
      </c>
      <c r="J199" s="427" t="str">
        <f>IF('2.Census &amp; Reference Benchmarks'!J197 = "","",'2.Census &amp; Reference Benchmarks'!J197)</f>
        <v/>
      </c>
      <c r="K199" s="518"/>
      <c r="L199" s="122"/>
      <c r="M199" s="116"/>
      <c r="N199" s="117"/>
      <c r="O199" s="116"/>
      <c r="P199" s="117"/>
      <c r="Q199" s="59" t="str">
        <f t="shared" ref="Q199:Q262" si="3">IF(N199&gt;=L199, "No", IF(P199 &gt;= L199, "Yes","No"))</f>
        <v>No</v>
      </c>
    </row>
    <row r="200" spans="2:17" x14ac:dyDescent="0.25">
      <c r="B200" s="427">
        <f>IF('2.Census &amp; Reference Benchmarks'!B198 = "","",'2.Census &amp; Reference Benchmarks'!B198)</f>
        <v>0</v>
      </c>
      <c r="C200" s="427">
        <f>IF('2.Census &amp; Reference Benchmarks'!C198 = "","",'2.Census &amp; Reference Benchmarks'!C198)</f>
        <v>0</v>
      </c>
      <c r="D200" s="427" t="str">
        <f>IF('2.Census &amp; Reference Benchmarks'!D198 = "","",'2.Census &amp; Reference Benchmarks'!D198)</f>
        <v/>
      </c>
      <c r="E200" s="427" t="str">
        <f>IF('2.Census &amp; Reference Benchmarks'!E198 = "","",'2.Census &amp; Reference Benchmarks'!E198)</f>
        <v/>
      </c>
      <c r="F200" s="427" t="str">
        <f>IF('2.Census &amp; Reference Benchmarks'!F198 = "","",'2.Census &amp; Reference Benchmarks'!F198)</f>
        <v/>
      </c>
      <c r="G200" s="501" t="str">
        <f>IF('2.Census &amp; Reference Benchmarks'!G198 = "","",'2.Census &amp; Reference Benchmarks'!G198)</f>
        <v/>
      </c>
      <c r="H200" s="428" t="str">
        <f>IF('2.Census &amp; Reference Benchmarks'!H198 = "","",'2.Census &amp; Reference Benchmarks'!H198)</f>
        <v/>
      </c>
      <c r="I200" s="501" t="str">
        <f>IF('2.Census &amp; Reference Benchmarks'!I198 = "","",'2.Census &amp; Reference Benchmarks'!I198)</f>
        <v/>
      </c>
      <c r="J200" s="427" t="str">
        <f>IF('2.Census &amp; Reference Benchmarks'!J198 = "","",'2.Census &amp; Reference Benchmarks'!J198)</f>
        <v/>
      </c>
      <c r="K200" s="518"/>
      <c r="L200" s="122"/>
      <c r="M200" s="116"/>
      <c r="N200" s="117"/>
      <c r="O200" s="116"/>
      <c r="P200" s="117"/>
      <c r="Q200" s="59" t="str">
        <f t="shared" si="3"/>
        <v>No</v>
      </c>
    </row>
    <row r="201" spans="2:17" x14ac:dyDescent="0.25">
      <c r="B201" s="427">
        <f>IF('2.Census &amp; Reference Benchmarks'!B199 = "","",'2.Census &amp; Reference Benchmarks'!B199)</f>
        <v>0</v>
      </c>
      <c r="C201" s="427">
        <f>IF('2.Census &amp; Reference Benchmarks'!C199 = "","",'2.Census &amp; Reference Benchmarks'!C199)</f>
        <v>0</v>
      </c>
      <c r="D201" s="427" t="str">
        <f>IF('2.Census &amp; Reference Benchmarks'!D199 = "","",'2.Census &amp; Reference Benchmarks'!D199)</f>
        <v/>
      </c>
      <c r="E201" s="427" t="str">
        <f>IF('2.Census &amp; Reference Benchmarks'!E199 = "","",'2.Census &amp; Reference Benchmarks'!E199)</f>
        <v/>
      </c>
      <c r="F201" s="427" t="str">
        <f>IF('2.Census &amp; Reference Benchmarks'!F199 = "","",'2.Census &amp; Reference Benchmarks'!F199)</f>
        <v/>
      </c>
      <c r="G201" s="501" t="str">
        <f>IF('2.Census &amp; Reference Benchmarks'!G199 = "","",'2.Census &amp; Reference Benchmarks'!G199)</f>
        <v/>
      </c>
      <c r="H201" s="428" t="str">
        <f>IF('2.Census &amp; Reference Benchmarks'!H199 = "","",'2.Census &amp; Reference Benchmarks'!H199)</f>
        <v/>
      </c>
      <c r="I201" s="501" t="str">
        <f>IF('2.Census &amp; Reference Benchmarks'!I199 = "","",'2.Census &amp; Reference Benchmarks'!I199)</f>
        <v/>
      </c>
      <c r="J201" s="427" t="str">
        <f>IF('2.Census &amp; Reference Benchmarks'!J199 = "","",'2.Census &amp; Reference Benchmarks'!J199)</f>
        <v/>
      </c>
      <c r="K201" s="518"/>
      <c r="L201" s="122"/>
      <c r="M201" s="116"/>
      <c r="N201" s="117"/>
      <c r="O201" s="116"/>
      <c r="P201" s="117"/>
      <c r="Q201" s="59" t="str">
        <f t="shared" si="3"/>
        <v>No</v>
      </c>
    </row>
    <row r="202" spans="2:17" x14ac:dyDescent="0.25">
      <c r="B202" s="427">
        <f>IF('2.Census &amp; Reference Benchmarks'!B200 = "","",'2.Census &amp; Reference Benchmarks'!B200)</f>
        <v>0</v>
      </c>
      <c r="C202" s="427">
        <f>IF('2.Census &amp; Reference Benchmarks'!C200 = "","",'2.Census &amp; Reference Benchmarks'!C200)</f>
        <v>0</v>
      </c>
      <c r="D202" s="427" t="str">
        <f>IF('2.Census &amp; Reference Benchmarks'!D200 = "","",'2.Census &amp; Reference Benchmarks'!D200)</f>
        <v/>
      </c>
      <c r="E202" s="427" t="str">
        <f>IF('2.Census &amp; Reference Benchmarks'!E200 = "","",'2.Census &amp; Reference Benchmarks'!E200)</f>
        <v/>
      </c>
      <c r="F202" s="427" t="str">
        <f>IF('2.Census &amp; Reference Benchmarks'!F200 = "","",'2.Census &amp; Reference Benchmarks'!F200)</f>
        <v/>
      </c>
      <c r="G202" s="501" t="str">
        <f>IF('2.Census &amp; Reference Benchmarks'!G200 = "","",'2.Census &amp; Reference Benchmarks'!G200)</f>
        <v/>
      </c>
      <c r="H202" s="428" t="str">
        <f>IF('2.Census &amp; Reference Benchmarks'!H200 = "","",'2.Census &amp; Reference Benchmarks'!H200)</f>
        <v/>
      </c>
      <c r="I202" s="501" t="str">
        <f>IF('2.Census &amp; Reference Benchmarks'!I200 = "","",'2.Census &amp; Reference Benchmarks'!I200)</f>
        <v/>
      </c>
      <c r="J202" s="427" t="str">
        <f>IF('2.Census &amp; Reference Benchmarks'!J200 = "","",'2.Census &amp; Reference Benchmarks'!J200)</f>
        <v/>
      </c>
      <c r="K202" s="518"/>
      <c r="L202" s="122"/>
      <c r="M202" s="116"/>
      <c r="N202" s="117"/>
      <c r="O202" s="116"/>
      <c r="P202" s="117"/>
      <c r="Q202" s="59" t="str">
        <f t="shared" si="3"/>
        <v>No</v>
      </c>
    </row>
    <row r="203" spans="2:17" x14ac:dyDescent="0.25">
      <c r="B203" s="427">
        <f>IF('2.Census &amp; Reference Benchmarks'!B201 = "","",'2.Census &amp; Reference Benchmarks'!B201)</f>
        <v>0</v>
      </c>
      <c r="C203" s="427">
        <f>IF('2.Census &amp; Reference Benchmarks'!C201 = "","",'2.Census &amp; Reference Benchmarks'!C201)</f>
        <v>0</v>
      </c>
      <c r="D203" s="427" t="str">
        <f>IF('2.Census &amp; Reference Benchmarks'!D201 = "","",'2.Census &amp; Reference Benchmarks'!D201)</f>
        <v/>
      </c>
      <c r="E203" s="427" t="str">
        <f>IF('2.Census &amp; Reference Benchmarks'!E201 = "","",'2.Census &amp; Reference Benchmarks'!E201)</f>
        <v/>
      </c>
      <c r="F203" s="427" t="str">
        <f>IF('2.Census &amp; Reference Benchmarks'!F201 = "","",'2.Census &amp; Reference Benchmarks'!F201)</f>
        <v/>
      </c>
      <c r="G203" s="501" t="str">
        <f>IF('2.Census &amp; Reference Benchmarks'!G201 = "","",'2.Census &amp; Reference Benchmarks'!G201)</f>
        <v/>
      </c>
      <c r="H203" s="428" t="str">
        <f>IF('2.Census &amp; Reference Benchmarks'!H201 = "","",'2.Census &amp; Reference Benchmarks'!H201)</f>
        <v/>
      </c>
      <c r="I203" s="501" t="str">
        <f>IF('2.Census &amp; Reference Benchmarks'!I201 = "","",'2.Census &amp; Reference Benchmarks'!I201)</f>
        <v/>
      </c>
      <c r="J203" s="427" t="str">
        <f>IF('2.Census &amp; Reference Benchmarks'!J201 = "","",'2.Census &amp; Reference Benchmarks'!J201)</f>
        <v/>
      </c>
      <c r="K203" s="518"/>
      <c r="L203" s="122"/>
      <c r="M203" s="116"/>
      <c r="N203" s="117"/>
      <c r="O203" s="116"/>
      <c r="P203" s="117"/>
      <c r="Q203" s="59" t="str">
        <f t="shared" si="3"/>
        <v>No</v>
      </c>
    </row>
    <row r="204" spans="2:17" x14ac:dyDescent="0.25">
      <c r="B204" s="427">
        <f>IF('2.Census &amp; Reference Benchmarks'!B202 = "","",'2.Census &amp; Reference Benchmarks'!B202)</f>
        <v>0</v>
      </c>
      <c r="C204" s="427">
        <f>IF('2.Census &amp; Reference Benchmarks'!C202 = "","",'2.Census &amp; Reference Benchmarks'!C202)</f>
        <v>0</v>
      </c>
      <c r="D204" s="427" t="str">
        <f>IF('2.Census &amp; Reference Benchmarks'!D202 = "","",'2.Census &amp; Reference Benchmarks'!D202)</f>
        <v/>
      </c>
      <c r="E204" s="427" t="str">
        <f>IF('2.Census &amp; Reference Benchmarks'!E202 = "","",'2.Census &amp; Reference Benchmarks'!E202)</f>
        <v/>
      </c>
      <c r="F204" s="427" t="str">
        <f>IF('2.Census &amp; Reference Benchmarks'!F202 = "","",'2.Census &amp; Reference Benchmarks'!F202)</f>
        <v/>
      </c>
      <c r="G204" s="501" t="str">
        <f>IF('2.Census &amp; Reference Benchmarks'!G202 = "","",'2.Census &amp; Reference Benchmarks'!G202)</f>
        <v/>
      </c>
      <c r="H204" s="428" t="str">
        <f>IF('2.Census &amp; Reference Benchmarks'!H202 = "","",'2.Census &amp; Reference Benchmarks'!H202)</f>
        <v/>
      </c>
      <c r="I204" s="501" t="str">
        <f>IF('2.Census &amp; Reference Benchmarks'!I202 = "","",'2.Census &amp; Reference Benchmarks'!I202)</f>
        <v/>
      </c>
      <c r="J204" s="427" t="str">
        <f>IF('2.Census &amp; Reference Benchmarks'!J202 = "","",'2.Census &amp; Reference Benchmarks'!J202)</f>
        <v/>
      </c>
      <c r="K204" s="518"/>
      <c r="L204" s="122"/>
      <c r="M204" s="116"/>
      <c r="N204" s="117"/>
      <c r="O204" s="116"/>
      <c r="P204" s="117"/>
      <c r="Q204" s="59" t="str">
        <f t="shared" si="3"/>
        <v>No</v>
      </c>
    </row>
    <row r="205" spans="2:17" x14ac:dyDescent="0.25">
      <c r="B205" s="427">
        <f>IF('2.Census &amp; Reference Benchmarks'!B203 = "","",'2.Census &amp; Reference Benchmarks'!B203)</f>
        <v>0</v>
      </c>
      <c r="C205" s="427">
        <f>IF('2.Census &amp; Reference Benchmarks'!C203 = "","",'2.Census &amp; Reference Benchmarks'!C203)</f>
        <v>0</v>
      </c>
      <c r="D205" s="427" t="str">
        <f>IF('2.Census &amp; Reference Benchmarks'!D203 = "","",'2.Census &amp; Reference Benchmarks'!D203)</f>
        <v/>
      </c>
      <c r="E205" s="427" t="str">
        <f>IF('2.Census &amp; Reference Benchmarks'!E203 = "","",'2.Census &amp; Reference Benchmarks'!E203)</f>
        <v/>
      </c>
      <c r="F205" s="427" t="str">
        <f>IF('2.Census &amp; Reference Benchmarks'!F203 = "","",'2.Census &amp; Reference Benchmarks'!F203)</f>
        <v/>
      </c>
      <c r="G205" s="501" t="str">
        <f>IF('2.Census &amp; Reference Benchmarks'!G203 = "","",'2.Census &amp; Reference Benchmarks'!G203)</f>
        <v/>
      </c>
      <c r="H205" s="428" t="str">
        <f>IF('2.Census &amp; Reference Benchmarks'!H203 = "","",'2.Census &amp; Reference Benchmarks'!H203)</f>
        <v/>
      </c>
      <c r="I205" s="501" t="str">
        <f>IF('2.Census &amp; Reference Benchmarks'!I203 = "","",'2.Census &amp; Reference Benchmarks'!I203)</f>
        <v/>
      </c>
      <c r="J205" s="427" t="str">
        <f>IF('2.Census &amp; Reference Benchmarks'!J203 = "","",'2.Census &amp; Reference Benchmarks'!J203)</f>
        <v/>
      </c>
      <c r="K205" s="518"/>
      <c r="L205" s="122"/>
      <c r="M205" s="116"/>
      <c r="N205" s="117"/>
      <c r="O205" s="116"/>
      <c r="P205" s="117"/>
      <c r="Q205" s="59" t="str">
        <f t="shared" si="3"/>
        <v>No</v>
      </c>
    </row>
    <row r="206" spans="2:17" x14ac:dyDescent="0.25">
      <c r="B206" s="427">
        <f>IF('2.Census &amp; Reference Benchmarks'!B204 = "","",'2.Census &amp; Reference Benchmarks'!B204)</f>
        <v>0</v>
      </c>
      <c r="C206" s="427">
        <f>IF('2.Census &amp; Reference Benchmarks'!C204 = "","",'2.Census &amp; Reference Benchmarks'!C204)</f>
        <v>0</v>
      </c>
      <c r="D206" s="427" t="str">
        <f>IF('2.Census &amp; Reference Benchmarks'!D204 = "","",'2.Census &amp; Reference Benchmarks'!D204)</f>
        <v/>
      </c>
      <c r="E206" s="427" t="str">
        <f>IF('2.Census &amp; Reference Benchmarks'!E204 = "","",'2.Census &amp; Reference Benchmarks'!E204)</f>
        <v/>
      </c>
      <c r="F206" s="427" t="str">
        <f>IF('2.Census &amp; Reference Benchmarks'!F204 = "","",'2.Census &amp; Reference Benchmarks'!F204)</f>
        <v/>
      </c>
      <c r="G206" s="501" t="str">
        <f>IF('2.Census &amp; Reference Benchmarks'!G204 = "","",'2.Census &amp; Reference Benchmarks'!G204)</f>
        <v/>
      </c>
      <c r="H206" s="428" t="str">
        <f>IF('2.Census &amp; Reference Benchmarks'!H204 = "","",'2.Census &amp; Reference Benchmarks'!H204)</f>
        <v/>
      </c>
      <c r="I206" s="501" t="str">
        <f>IF('2.Census &amp; Reference Benchmarks'!I204 = "","",'2.Census &amp; Reference Benchmarks'!I204)</f>
        <v/>
      </c>
      <c r="J206" s="427" t="str">
        <f>IF('2.Census &amp; Reference Benchmarks'!J204 = "","",'2.Census &amp; Reference Benchmarks'!J204)</f>
        <v/>
      </c>
      <c r="K206" s="518"/>
      <c r="L206" s="122"/>
      <c r="M206" s="116"/>
      <c r="N206" s="117"/>
      <c r="O206" s="116"/>
      <c r="P206" s="117"/>
      <c r="Q206" s="59" t="str">
        <f t="shared" si="3"/>
        <v>No</v>
      </c>
    </row>
    <row r="207" spans="2:17" x14ac:dyDescent="0.25">
      <c r="B207" s="427">
        <f>IF('2.Census &amp; Reference Benchmarks'!B205 = "","",'2.Census &amp; Reference Benchmarks'!B205)</f>
        <v>0</v>
      </c>
      <c r="C207" s="427">
        <f>IF('2.Census &amp; Reference Benchmarks'!C205 = "","",'2.Census &amp; Reference Benchmarks'!C205)</f>
        <v>0</v>
      </c>
      <c r="D207" s="427" t="str">
        <f>IF('2.Census &amp; Reference Benchmarks'!D205 = "","",'2.Census &amp; Reference Benchmarks'!D205)</f>
        <v/>
      </c>
      <c r="E207" s="427" t="str">
        <f>IF('2.Census &amp; Reference Benchmarks'!E205 = "","",'2.Census &amp; Reference Benchmarks'!E205)</f>
        <v/>
      </c>
      <c r="F207" s="427" t="str">
        <f>IF('2.Census &amp; Reference Benchmarks'!F205 = "","",'2.Census &amp; Reference Benchmarks'!F205)</f>
        <v/>
      </c>
      <c r="G207" s="501" t="str">
        <f>IF('2.Census &amp; Reference Benchmarks'!G205 = "","",'2.Census &amp; Reference Benchmarks'!G205)</f>
        <v/>
      </c>
      <c r="H207" s="428" t="str">
        <f>IF('2.Census &amp; Reference Benchmarks'!H205 = "","",'2.Census &amp; Reference Benchmarks'!H205)</f>
        <v/>
      </c>
      <c r="I207" s="501" t="str">
        <f>IF('2.Census &amp; Reference Benchmarks'!I205 = "","",'2.Census &amp; Reference Benchmarks'!I205)</f>
        <v/>
      </c>
      <c r="J207" s="427" t="str">
        <f>IF('2.Census &amp; Reference Benchmarks'!J205 = "","",'2.Census &amp; Reference Benchmarks'!J205)</f>
        <v/>
      </c>
      <c r="K207" s="518"/>
      <c r="L207" s="122"/>
      <c r="M207" s="116"/>
      <c r="N207" s="117"/>
      <c r="O207" s="116"/>
      <c r="P207" s="117"/>
      <c r="Q207" s="59" t="str">
        <f t="shared" si="3"/>
        <v>No</v>
      </c>
    </row>
    <row r="208" spans="2:17" x14ac:dyDescent="0.25">
      <c r="B208" s="427">
        <f>IF('2.Census &amp; Reference Benchmarks'!B206 = "","",'2.Census &amp; Reference Benchmarks'!B206)</f>
        <v>0</v>
      </c>
      <c r="C208" s="427">
        <f>IF('2.Census &amp; Reference Benchmarks'!C206 = "","",'2.Census &amp; Reference Benchmarks'!C206)</f>
        <v>0</v>
      </c>
      <c r="D208" s="427" t="str">
        <f>IF('2.Census &amp; Reference Benchmarks'!D206 = "","",'2.Census &amp; Reference Benchmarks'!D206)</f>
        <v/>
      </c>
      <c r="E208" s="427" t="str">
        <f>IF('2.Census &amp; Reference Benchmarks'!E206 = "","",'2.Census &amp; Reference Benchmarks'!E206)</f>
        <v/>
      </c>
      <c r="F208" s="427" t="str">
        <f>IF('2.Census &amp; Reference Benchmarks'!F206 = "","",'2.Census &amp; Reference Benchmarks'!F206)</f>
        <v/>
      </c>
      <c r="G208" s="501" t="str">
        <f>IF('2.Census &amp; Reference Benchmarks'!G206 = "","",'2.Census &amp; Reference Benchmarks'!G206)</f>
        <v/>
      </c>
      <c r="H208" s="428" t="str">
        <f>IF('2.Census &amp; Reference Benchmarks'!H206 = "","",'2.Census &amp; Reference Benchmarks'!H206)</f>
        <v/>
      </c>
      <c r="I208" s="501" t="str">
        <f>IF('2.Census &amp; Reference Benchmarks'!I206 = "","",'2.Census &amp; Reference Benchmarks'!I206)</f>
        <v/>
      </c>
      <c r="J208" s="427" t="str">
        <f>IF('2.Census &amp; Reference Benchmarks'!J206 = "","",'2.Census &amp; Reference Benchmarks'!J206)</f>
        <v/>
      </c>
      <c r="K208" s="518"/>
      <c r="L208" s="122"/>
      <c r="M208" s="116"/>
      <c r="N208" s="117"/>
      <c r="O208" s="116"/>
      <c r="P208" s="117"/>
      <c r="Q208" s="59" t="str">
        <f t="shared" si="3"/>
        <v>No</v>
      </c>
    </row>
    <row r="209" spans="2:17" x14ac:dyDescent="0.25">
      <c r="B209" s="427">
        <f>IF('2.Census &amp; Reference Benchmarks'!B207 = "","",'2.Census &amp; Reference Benchmarks'!B207)</f>
        <v>0</v>
      </c>
      <c r="C209" s="427">
        <f>IF('2.Census &amp; Reference Benchmarks'!C207 = "","",'2.Census &amp; Reference Benchmarks'!C207)</f>
        <v>0</v>
      </c>
      <c r="D209" s="427" t="str">
        <f>IF('2.Census &amp; Reference Benchmarks'!D207 = "","",'2.Census &amp; Reference Benchmarks'!D207)</f>
        <v/>
      </c>
      <c r="E209" s="427" t="str">
        <f>IF('2.Census &amp; Reference Benchmarks'!E207 = "","",'2.Census &amp; Reference Benchmarks'!E207)</f>
        <v/>
      </c>
      <c r="F209" s="427" t="str">
        <f>IF('2.Census &amp; Reference Benchmarks'!F207 = "","",'2.Census &amp; Reference Benchmarks'!F207)</f>
        <v/>
      </c>
      <c r="G209" s="501" t="str">
        <f>IF('2.Census &amp; Reference Benchmarks'!G207 = "","",'2.Census &amp; Reference Benchmarks'!G207)</f>
        <v/>
      </c>
      <c r="H209" s="428" t="str">
        <f>IF('2.Census &amp; Reference Benchmarks'!H207 = "","",'2.Census &amp; Reference Benchmarks'!H207)</f>
        <v/>
      </c>
      <c r="I209" s="501" t="str">
        <f>IF('2.Census &amp; Reference Benchmarks'!I207 = "","",'2.Census &amp; Reference Benchmarks'!I207)</f>
        <v/>
      </c>
      <c r="J209" s="427" t="str">
        <f>IF('2.Census &amp; Reference Benchmarks'!J207 = "","",'2.Census &amp; Reference Benchmarks'!J207)</f>
        <v/>
      </c>
      <c r="K209" s="518"/>
      <c r="L209" s="122"/>
      <c r="M209" s="116"/>
      <c r="N209" s="117"/>
      <c r="O209" s="116"/>
      <c r="P209" s="117"/>
      <c r="Q209" s="59" t="str">
        <f t="shared" si="3"/>
        <v>No</v>
      </c>
    </row>
    <row r="210" spans="2:17" x14ac:dyDescent="0.25">
      <c r="B210" s="427">
        <f>IF('2.Census &amp; Reference Benchmarks'!B208 = "","",'2.Census &amp; Reference Benchmarks'!B208)</f>
        <v>0</v>
      </c>
      <c r="C210" s="427">
        <f>IF('2.Census &amp; Reference Benchmarks'!C208 = "","",'2.Census &amp; Reference Benchmarks'!C208)</f>
        <v>0</v>
      </c>
      <c r="D210" s="427" t="str">
        <f>IF('2.Census &amp; Reference Benchmarks'!D208 = "","",'2.Census &amp; Reference Benchmarks'!D208)</f>
        <v/>
      </c>
      <c r="E210" s="427" t="str">
        <f>IF('2.Census &amp; Reference Benchmarks'!E208 = "","",'2.Census &amp; Reference Benchmarks'!E208)</f>
        <v/>
      </c>
      <c r="F210" s="427" t="str">
        <f>IF('2.Census &amp; Reference Benchmarks'!F208 = "","",'2.Census &amp; Reference Benchmarks'!F208)</f>
        <v/>
      </c>
      <c r="G210" s="501" t="str">
        <f>IF('2.Census &amp; Reference Benchmarks'!G208 = "","",'2.Census &amp; Reference Benchmarks'!G208)</f>
        <v/>
      </c>
      <c r="H210" s="428" t="str">
        <f>IF('2.Census &amp; Reference Benchmarks'!H208 = "","",'2.Census &amp; Reference Benchmarks'!H208)</f>
        <v/>
      </c>
      <c r="I210" s="501" t="str">
        <f>IF('2.Census &amp; Reference Benchmarks'!I208 = "","",'2.Census &amp; Reference Benchmarks'!I208)</f>
        <v/>
      </c>
      <c r="J210" s="427" t="str">
        <f>IF('2.Census &amp; Reference Benchmarks'!J208 = "","",'2.Census &amp; Reference Benchmarks'!J208)</f>
        <v/>
      </c>
      <c r="K210" s="518"/>
      <c r="L210" s="122"/>
      <c r="M210" s="116"/>
      <c r="N210" s="117"/>
      <c r="O210" s="116"/>
      <c r="P210" s="117"/>
      <c r="Q210" s="59" t="str">
        <f t="shared" si="3"/>
        <v>No</v>
      </c>
    </row>
    <row r="211" spans="2:17" x14ac:dyDescent="0.25">
      <c r="B211" s="427">
        <f>IF('2.Census &amp; Reference Benchmarks'!B209 = "","",'2.Census &amp; Reference Benchmarks'!B209)</f>
        <v>0</v>
      </c>
      <c r="C211" s="427">
        <f>IF('2.Census &amp; Reference Benchmarks'!C209 = "","",'2.Census &amp; Reference Benchmarks'!C209)</f>
        <v>0</v>
      </c>
      <c r="D211" s="427" t="str">
        <f>IF('2.Census &amp; Reference Benchmarks'!D209 = "","",'2.Census &amp; Reference Benchmarks'!D209)</f>
        <v/>
      </c>
      <c r="E211" s="427" t="str">
        <f>IF('2.Census &amp; Reference Benchmarks'!E209 = "","",'2.Census &amp; Reference Benchmarks'!E209)</f>
        <v/>
      </c>
      <c r="F211" s="427" t="str">
        <f>IF('2.Census &amp; Reference Benchmarks'!F209 = "","",'2.Census &amp; Reference Benchmarks'!F209)</f>
        <v/>
      </c>
      <c r="G211" s="501" t="str">
        <f>IF('2.Census &amp; Reference Benchmarks'!G209 = "","",'2.Census &amp; Reference Benchmarks'!G209)</f>
        <v/>
      </c>
      <c r="H211" s="428" t="str">
        <f>IF('2.Census &amp; Reference Benchmarks'!H209 = "","",'2.Census &amp; Reference Benchmarks'!H209)</f>
        <v/>
      </c>
      <c r="I211" s="501" t="str">
        <f>IF('2.Census &amp; Reference Benchmarks'!I209 = "","",'2.Census &amp; Reference Benchmarks'!I209)</f>
        <v/>
      </c>
      <c r="J211" s="427" t="str">
        <f>IF('2.Census &amp; Reference Benchmarks'!J209 = "","",'2.Census &amp; Reference Benchmarks'!J209)</f>
        <v/>
      </c>
      <c r="K211" s="518"/>
      <c r="L211" s="122"/>
      <c r="M211" s="116"/>
      <c r="N211" s="117"/>
      <c r="O211" s="116"/>
      <c r="P211" s="117"/>
      <c r="Q211" s="59" t="str">
        <f t="shared" si="3"/>
        <v>No</v>
      </c>
    </row>
    <row r="212" spans="2:17" x14ac:dyDescent="0.25">
      <c r="B212" s="427">
        <f>IF('2.Census &amp; Reference Benchmarks'!B210 = "","",'2.Census &amp; Reference Benchmarks'!B210)</f>
        <v>0</v>
      </c>
      <c r="C212" s="427">
        <f>IF('2.Census &amp; Reference Benchmarks'!C210 = "","",'2.Census &amp; Reference Benchmarks'!C210)</f>
        <v>0</v>
      </c>
      <c r="D212" s="427" t="str">
        <f>IF('2.Census &amp; Reference Benchmarks'!D210 = "","",'2.Census &amp; Reference Benchmarks'!D210)</f>
        <v/>
      </c>
      <c r="E212" s="427" t="str">
        <f>IF('2.Census &amp; Reference Benchmarks'!E210 = "","",'2.Census &amp; Reference Benchmarks'!E210)</f>
        <v/>
      </c>
      <c r="F212" s="427" t="str">
        <f>IF('2.Census &amp; Reference Benchmarks'!F210 = "","",'2.Census &amp; Reference Benchmarks'!F210)</f>
        <v/>
      </c>
      <c r="G212" s="501" t="str">
        <f>IF('2.Census &amp; Reference Benchmarks'!G210 = "","",'2.Census &amp; Reference Benchmarks'!G210)</f>
        <v/>
      </c>
      <c r="H212" s="428" t="str">
        <f>IF('2.Census &amp; Reference Benchmarks'!H210 = "","",'2.Census &amp; Reference Benchmarks'!H210)</f>
        <v/>
      </c>
      <c r="I212" s="501" t="str">
        <f>IF('2.Census &amp; Reference Benchmarks'!I210 = "","",'2.Census &amp; Reference Benchmarks'!I210)</f>
        <v/>
      </c>
      <c r="J212" s="427" t="str">
        <f>IF('2.Census &amp; Reference Benchmarks'!J210 = "","",'2.Census &amp; Reference Benchmarks'!J210)</f>
        <v/>
      </c>
      <c r="K212" s="518"/>
      <c r="L212" s="122"/>
      <c r="M212" s="116"/>
      <c r="N212" s="117"/>
      <c r="O212" s="116"/>
      <c r="P212" s="117"/>
      <c r="Q212" s="59" t="str">
        <f t="shared" si="3"/>
        <v>No</v>
      </c>
    </row>
    <row r="213" spans="2:17" x14ac:dyDescent="0.25">
      <c r="B213" s="427">
        <f>IF('2.Census &amp; Reference Benchmarks'!B211 = "","",'2.Census &amp; Reference Benchmarks'!B211)</f>
        <v>0</v>
      </c>
      <c r="C213" s="427">
        <f>IF('2.Census &amp; Reference Benchmarks'!C211 = "","",'2.Census &amp; Reference Benchmarks'!C211)</f>
        <v>0</v>
      </c>
      <c r="D213" s="427" t="str">
        <f>IF('2.Census &amp; Reference Benchmarks'!D211 = "","",'2.Census &amp; Reference Benchmarks'!D211)</f>
        <v/>
      </c>
      <c r="E213" s="427" t="str">
        <f>IF('2.Census &amp; Reference Benchmarks'!E211 = "","",'2.Census &amp; Reference Benchmarks'!E211)</f>
        <v/>
      </c>
      <c r="F213" s="427" t="str">
        <f>IF('2.Census &amp; Reference Benchmarks'!F211 = "","",'2.Census &amp; Reference Benchmarks'!F211)</f>
        <v/>
      </c>
      <c r="G213" s="501" t="str">
        <f>IF('2.Census &amp; Reference Benchmarks'!G211 = "","",'2.Census &amp; Reference Benchmarks'!G211)</f>
        <v/>
      </c>
      <c r="H213" s="428" t="str">
        <f>IF('2.Census &amp; Reference Benchmarks'!H211 = "","",'2.Census &amp; Reference Benchmarks'!H211)</f>
        <v/>
      </c>
      <c r="I213" s="501" t="str">
        <f>IF('2.Census &amp; Reference Benchmarks'!I211 = "","",'2.Census &amp; Reference Benchmarks'!I211)</f>
        <v/>
      </c>
      <c r="J213" s="427" t="str">
        <f>IF('2.Census &amp; Reference Benchmarks'!J211 = "","",'2.Census &amp; Reference Benchmarks'!J211)</f>
        <v/>
      </c>
      <c r="K213" s="518"/>
      <c r="L213" s="122"/>
      <c r="M213" s="116"/>
      <c r="N213" s="117"/>
      <c r="O213" s="116"/>
      <c r="P213" s="117"/>
      <c r="Q213" s="59" t="str">
        <f t="shared" si="3"/>
        <v>No</v>
      </c>
    </row>
    <row r="214" spans="2:17" x14ac:dyDescent="0.25">
      <c r="B214" s="427">
        <f>IF('2.Census &amp; Reference Benchmarks'!B212 = "","",'2.Census &amp; Reference Benchmarks'!B212)</f>
        <v>0</v>
      </c>
      <c r="C214" s="427">
        <f>IF('2.Census &amp; Reference Benchmarks'!C212 = "","",'2.Census &amp; Reference Benchmarks'!C212)</f>
        <v>0</v>
      </c>
      <c r="D214" s="427" t="str">
        <f>IF('2.Census &amp; Reference Benchmarks'!D212 = "","",'2.Census &amp; Reference Benchmarks'!D212)</f>
        <v/>
      </c>
      <c r="E214" s="427" t="str">
        <f>IF('2.Census &amp; Reference Benchmarks'!E212 = "","",'2.Census &amp; Reference Benchmarks'!E212)</f>
        <v/>
      </c>
      <c r="F214" s="427" t="str">
        <f>IF('2.Census &amp; Reference Benchmarks'!F212 = "","",'2.Census &amp; Reference Benchmarks'!F212)</f>
        <v/>
      </c>
      <c r="G214" s="501" t="str">
        <f>IF('2.Census &amp; Reference Benchmarks'!G212 = "","",'2.Census &amp; Reference Benchmarks'!G212)</f>
        <v/>
      </c>
      <c r="H214" s="428" t="str">
        <f>IF('2.Census &amp; Reference Benchmarks'!H212 = "","",'2.Census &amp; Reference Benchmarks'!H212)</f>
        <v/>
      </c>
      <c r="I214" s="501" t="str">
        <f>IF('2.Census &amp; Reference Benchmarks'!I212 = "","",'2.Census &amp; Reference Benchmarks'!I212)</f>
        <v/>
      </c>
      <c r="J214" s="427" t="str">
        <f>IF('2.Census &amp; Reference Benchmarks'!J212 = "","",'2.Census &amp; Reference Benchmarks'!J212)</f>
        <v/>
      </c>
      <c r="K214" s="518"/>
      <c r="L214" s="122"/>
      <c r="M214" s="116"/>
      <c r="N214" s="117"/>
      <c r="O214" s="116"/>
      <c r="P214" s="117"/>
      <c r="Q214" s="59" t="str">
        <f t="shared" si="3"/>
        <v>No</v>
      </c>
    </row>
    <row r="215" spans="2:17" x14ac:dyDescent="0.25">
      <c r="B215" s="427">
        <f>IF('2.Census &amp; Reference Benchmarks'!B213 = "","",'2.Census &amp; Reference Benchmarks'!B213)</f>
        <v>0</v>
      </c>
      <c r="C215" s="427">
        <f>IF('2.Census &amp; Reference Benchmarks'!C213 = "","",'2.Census &amp; Reference Benchmarks'!C213)</f>
        <v>0</v>
      </c>
      <c r="D215" s="427" t="str">
        <f>IF('2.Census &amp; Reference Benchmarks'!D213 = "","",'2.Census &amp; Reference Benchmarks'!D213)</f>
        <v/>
      </c>
      <c r="E215" s="427" t="str">
        <f>IF('2.Census &amp; Reference Benchmarks'!E213 = "","",'2.Census &amp; Reference Benchmarks'!E213)</f>
        <v/>
      </c>
      <c r="F215" s="427" t="str">
        <f>IF('2.Census &amp; Reference Benchmarks'!F213 = "","",'2.Census &amp; Reference Benchmarks'!F213)</f>
        <v/>
      </c>
      <c r="G215" s="501" t="str">
        <f>IF('2.Census &amp; Reference Benchmarks'!G213 = "","",'2.Census &amp; Reference Benchmarks'!G213)</f>
        <v/>
      </c>
      <c r="H215" s="428" t="str">
        <f>IF('2.Census &amp; Reference Benchmarks'!H213 = "","",'2.Census &amp; Reference Benchmarks'!H213)</f>
        <v/>
      </c>
      <c r="I215" s="501" t="str">
        <f>IF('2.Census &amp; Reference Benchmarks'!I213 = "","",'2.Census &amp; Reference Benchmarks'!I213)</f>
        <v/>
      </c>
      <c r="J215" s="427" t="str">
        <f>IF('2.Census &amp; Reference Benchmarks'!J213 = "","",'2.Census &amp; Reference Benchmarks'!J213)</f>
        <v/>
      </c>
      <c r="K215" s="518"/>
      <c r="L215" s="122"/>
      <c r="M215" s="116"/>
      <c r="N215" s="117"/>
      <c r="O215" s="116"/>
      <c r="P215" s="117"/>
      <c r="Q215" s="59" t="str">
        <f t="shared" si="3"/>
        <v>No</v>
      </c>
    </row>
    <row r="216" spans="2:17" x14ac:dyDescent="0.25">
      <c r="B216" s="427">
        <f>IF('2.Census &amp; Reference Benchmarks'!B214 = "","",'2.Census &amp; Reference Benchmarks'!B214)</f>
        <v>0</v>
      </c>
      <c r="C216" s="427">
        <f>IF('2.Census &amp; Reference Benchmarks'!C214 = "","",'2.Census &amp; Reference Benchmarks'!C214)</f>
        <v>0</v>
      </c>
      <c r="D216" s="427" t="str">
        <f>IF('2.Census &amp; Reference Benchmarks'!D214 = "","",'2.Census &amp; Reference Benchmarks'!D214)</f>
        <v/>
      </c>
      <c r="E216" s="427" t="str">
        <f>IF('2.Census &amp; Reference Benchmarks'!E214 = "","",'2.Census &amp; Reference Benchmarks'!E214)</f>
        <v/>
      </c>
      <c r="F216" s="427" t="str">
        <f>IF('2.Census &amp; Reference Benchmarks'!F214 = "","",'2.Census &amp; Reference Benchmarks'!F214)</f>
        <v/>
      </c>
      <c r="G216" s="501" t="str">
        <f>IF('2.Census &amp; Reference Benchmarks'!G214 = "","",'2.Census &amp; Reference Benchmarks'!G214)</f>
        <v/>
      </c>
      <c r="H216" s="428" t="str">
        <f>IF('2.Census &amp; Reference Benchmarks'!H214 = "","",'2.Census &amp; Reference Benchmarks'!H214)</f>
        <v/>
      </c>
      <c r="I216" s="501" t="str">
        <f>IF('2.Census &amp; Reference Benchmarks'!I214 = "","",'2.Census &amp; Reference Benchmarks'!I214)</f>
        <v/>
      </c>
      <c r="J216" s="427" t="str">
        <f>IF('2.Census &amp; Reference Benchmarks'!J214 = "","",'2.Census &amp; Reference Benchmarks'!J214)</f>
        <v/>
      </c>
      <c r="K216" s="518"/>
      <c r="L216" s="122"/>
      <c r="M216" s="116"/>
      <c r="N216" s="117"/>
      <c r="O216" s="116"/>
      <c r="P216" s="117"/>
      <c r="Q216" s="59" t="str">
        <f t="shared" si="3"/>
        <v>No</v>
      </c>
    </row>
    <row r="217" spans="2:17" x14ac:dyDescent="0.25">
      <c r="B217" s="427">
        <f>IF('2.Census &amp; Reference Benchmarks'!B215 = "","",'2.Census &amp; Reference Benchmarks'!B215)</f>
        <v>0</v>
      </c>
      <c r="C217" s="427">
        <f>IF('2.Census &amp; Reference Benchmarks'!C215 = "","",'2.Census &amp; Reference Benchmarks'!C215)</f>
        <v>0</v>
      </c>
      <c r="D217" s="427" t="str">
        <f>IF('2.Census &amp; Reference Benchmarks'!D215 = "","",'2.Census &amp; Reference Benchmarks'!D215)</f>
        <v/>
      </c>
      <c r="E217" s="427" t="str">
        <f>IF('2.Census &amp; Reference Benchmarks'!E215 = "","",'2.Census &amp; Reference Benchmarks'!E215)</f>
        <v/>
      </c>
      <c r="F217" s="427" t="str">
        <f>IF('2.Census &amp; Reference Benchmarks'!F215 = "","",'2.Census &amp; Reference Benchmarks'!F215)</f>
        <v/>
      </c>
      <c r="G217" s="501" t="str">
        <f>IF('2.Census &amp; Reference Benchmarks'!G215 = "","",'2.Census &amp; Reference Benchmarks'!G215)</f>
        <v/>
      </c>
      <c r="H217" s="428" t="str">
        <f>IF('2.Census &amp; Reference Benchmarks'!H215 = "","",'2.Census &amp; Reference Benchmarks'!H215)</f>
        <v/>
      </c>
      <c r="I217" s="501" t="str">
        <f>IF('2.Census &amp; Reference Benchmarks'!I215 = "","",'2.Census &amp; Reference Benchmarks'!I215)</f>
        <v/>
      </c>
      <c r="J217" s="427" t="str">
        <f>IF('2.Census &amp; Reference Benchmarks'!J215 = "","",'2.Census &amp; Reference Benchmarks'!J215)</f>
        <v/>
      </c>
      <c r="K217" s="518"/>
      <c r="L217" s="122"/>
      <c r="M217" s="116"/>
      <c r="N217" s="117"/>
      <c r="O217" s="116"/>
      <c r="P217" s="117"/>
      <c r="Q217" s="59" t="str">
        <f t="shared" si="3"/>
        <v>No</v>
      </c>
    </row>
    <row r="218" spans="2:17" x14ac:dyDescent="0.25">
      <c r="B218" s="427">
        <f>IF('2.Census &amp; Reference Benchmarks'!B216 = "","",'2.Census &amp; Reference Benchmarks'!B216)</f>
        <v>0</v>
      </c>
      <c r="C218" s="427">
        <f>IF('2.Census &amp; Reference Benchmarks'!C216 = "","",'2.Census &amp; Reference Benchmarks'!C216)</f>
        <v>0</v>
      </c>
      <c r="D218" s="427" t="str">
        <f>IF('2.Census &amp; Reference Benchmarks'!D216 = "","",'2.Census &amp; Reference Benchmarks'!D216)</f>
        <v/>
      </c>
      <c r="E218" s="427" t="str">
        <f>IF('2.Census &amp; Reference Benchmarks'!E216 = "","",'2.Census &amp; Reference Benchmarks'!E216)</f>
        <v/>
      </c>
      <c r="F218" s="427" t="str">
        <f>IF('2.Census &amp; Reference Benchmarks'!F216 = "","",'2.Census &amp; Reference Benchmarks'!F216)</f>
        <v/>
      </c>
      <c r="G218" s="501" t="str">
        <f>IF('2.Census &amp; Reference Benchmarks'!G216 = "","",'2.Census &amp; Reference Benchmarks'!G216)</f>
        <v/>
      </c>
      <c r="H218" s="428" t="str">
        <f>IF('2.Census &amp; Reference Benchmarks'!H216 = "","",'2.Census &amp; Reference Benchmarks'!H216)</f>
        <v/>
      </c>
      <c r="I218" s="501" t="str">
        <f>IF('2.Census &amp; Reference Benchmarks'!I216 = "","",'2.Census &amp; Reference Benchmarks'!I216)</f>
        <v/>
      </c>
      <c r="J218" s="427" t="str">
        <f>IF('2.Census &amp; Reference Benchmarks'!J216 = "","",'2.Census &amp; Reference Benchmarks'!J216)</f>
        <v/>
      </c>
      <c r="K218" s="518"/>
      <c r="L218" s="122"/>
      <c r="M218" s="116"/>
      <c r="N218" s="117"/>
      <c r="O218" s="116"/>
      <c r="P218" s="117"/>
      <c r="Q218" s="59" t="str">
        <f t="shared" si="3"/>
        <v>No</v>
      </c>
    </row>
    <row r="219" spans="2:17" x14ac:dyDescent="0.25">
      <c r="B219" s="427">
        <f>IF('2.Census &amp; Reference Benchmarks'!B217 = "","",'2.Census &amp; Reference Benchmarks'!B217)</f>
        <v>0</v>
      </c>
      <c r="C219" s="427">
        <f>IF('2.Census &amp; Reference Benchmarks'!C217 = "","",'2.Census &amp; Reference Benchmarks'!C217)</f>
        <v>0</v>
      </c>
      <c r="D219" s="427" t="str">
        <f>IF('2.Census &amp; Reference Benchmarks'!D217 = "","",'2.Census &amp; Reference Benchmarks'!D217)</f>
        <v/>
      </c>
      <c r="E219" s="427" t="str">
        <f>IF('2.Census &amp; Reference Benchmarks'!E217 = "","",'2.Census &amp; Reference Benchmarks'!E217)</f>
        <v/>
      </c>
      <c r="F219" s="427" t="str">
        <f>IF('2.Census &amp; Reference Benchmarks'!F217 = "","",'2.Census &amp; Reference Benchmarks'!F217)</f>
        <v/>
      </c>
      <c r="G219" s="501" t="str">
        <f>IF('2.Census &amp; Reference Benchmarks'!G217 = "","",'2.Census &amp; Reference Benchmarks'!G217)</f>
        <v/>
      </c>
      <c r="H219" s="428" t="str">
        <f>IF('2.Census &amp; Reference Benchmarks'!H217 = "","",'2.Census &amp; Reference Benchmarks'!H217)</f>
        <v/>
      </c>
      <c r="I219" s="501" t="str">
        <f>IF('2.Census &amp; Reference Benchmarks'!I217 = "","",'2.Census &amp; Reference Benchmarks'!I217)</f>
        <v/>
      </c>
      <c r="J219" s="427" t="str">
        <f>IF('2.Census &amp; Reference Benchmarks'!J217 = "","",'2.Census &amp; Reference Benchmarks'!J217)</f>
        <v/>
      </c>
      <c r="K219" s="518"/>
      <c r="L219" s="122"/>
      <c r="M219" s="116"/>
      <c r="N219" s="117"/>
      <c r="O219" s="116"/>
      <c r="P219" s="117"/>
      <c r="Q219" s="59" t="str">
        <f t="shared" si="3"/>
        <v>No</v>
      </c>
    </row>
    <row r="220" spans="2:17" x14ac:dyDescent="0.25">
      <c r="B220" s="427">
        <f>IF('2.Census &amp; Reference Benchmarks'!B218 = "","",'2.Census &amp; Reference Benchmarks'!B218)</f>
        <v>0</v>
      </c>
      <c r="C220" s="427">
        <f>IF('2.Census &amp; Reference Benchmarks'!C218 = "","",'2.Census &amp; Reference Benchmarks'!C218)</f>
        <v>0</v>
      </c>
      <c r="D220" s="427" t="str">
        <f>IF('2.Census &amp; Reference Benchmarks'!D218 = "","",'2.Census &amp; Reference Benchmarks'!D218)</f>
        <v/>
      </c>
      <c r="E220" s="427" t="str">
        <f>IF('2.Census &amp; Reference Benchmarks'!E218 = "","",'2.Census &amp; Reference Benchmarks'!E218)</f>
        <v/>
      </c>
      <c r="F220" s="427" t="str">
        <f>IF('2.Census &amp; Reference Benchmarks'!F218 = "","",'2.Census &amp; Reference Benchmarks'!F218)</f>
        <v/>
      </c>
      <c r="G220" s="501" t="str">
        <f>IF('2.Census &amp; Reference Benchmarks'!G218 = "","",'2.Census &amp; Reference Benchmarks'!G218)</f>
        <v/>
      </c>
      <c r="H220" s="428" t="str">
        <f>IF('2.Census &amp; Reference Benchmarks'!H218 = "","",'2.Census &amp; Reference Benchmarks'!H218)</f>
        <v/>
      </c>
      <c r="I220" s="501" t="str">
        <f>IF('2.Census &amp; Reference Benchmarks'!I218 = "","",'2.Census &amp; Reference Benchmarks'!I218)</f>
        <v/>
      </c>
      <c r="J220" s="427" t="str">
        <f>IF('2.Census &amp; Reference Benchmarks'!J218 = "","",'2.Census &amp; Reference Benchmarks'!J218)</f>
        <v/>
      </c>
      <c r="K220" s="518"/>
      <c r="L220" s="122"/>
      <c r="M220" s="116"/>
      <c r="N220" s="117"/>
      <c r="O220" s="116"/>
      <c r="P220" s="117"/>
      <c r="Q220" s="59" t="str">
        <f t="shared" si="3"/>
        <v>No</v>
      </c>
    </row>
    <row r="221" spans="2:17" x14ac:dyDescent="0.25">
      <c r="B221" s="427">
        <f>IF('2.Census &amp; Reference Benchmarks'!B219 = "","",'2.Census &amp; Reference Benchmarks'!B219)</f>
        <v>0</v>
      </c>
      <c r="C221" s="427">
        <f>IF('2.Census &amp; Reference Benchmarks'!C219 = "","",'2.Census &amp; Reference Benchmarks'!C219)</f>
        <v>0</v>
      </c>
      <c r="D221" s="427" t="str">
        <f>IF('2.Census &amp; Reference Benchmarks'!D219 = "","",'2.Census &amp; Reference Benchmarks'!D219)</f>
        <v/>
      </c>
      <c r="E221" s="427" t="str">
        <f>IF('2.Census &amp; Reference Benchmarks'!E219 = "","",'2.Census &amp; Reference Benchmarks'!E219)</f>
        <v/>
      </c>
      <c r="F221" s="427" t="str">
        <f>IF('2.Census &amp; Reference Benchmarks'!F219 = "","",'2.Census &amp; Reference Benchmarks'!F219)</f>
        <v/>
      </c>
      <c r="G221" s="501" t="str">
        <f>IF('2.Census &amp; Reference Benchmarks'!G219 = "","",'2.Census &amp; Reference Benchmarks'!G219)</f>
        <v/>
      </c>
      <c r="H221" s="428" t="str">
        <f>IF('2.Census &amp; Reference Benchmarks'!H219 = "","",'2.Census &amp; Reference Benchmarks'!H219)</f>
        <v/>
      </c>
      <c r="I221" s="501" t="str">
        <f>IF('2.Census &amp; Reference Benchmarks'!I219 = "","",'2.Census &amp; Reference Benchmarks'!I219)</f>
        <v/>
      </c>
      <c r="J221" s="427" t="str">
        <f>IF('2.Census &amp; Reference Benchmarks'!J219 = "","",'2.Census &amp; Reference Benchmarks'!J219)</f>
        <v/>
      </c>
      <c r="K221" s="518"/>
      <c r="L221" s="122"/>
      <c r="M221" s="116"/>
      <c r="N221" s="117"/>
      <c r="O221" s="116"/>
      <c r="P221" s="117"/>
      <c r="Q221" s="59" t="str">
        <f t="shared" si="3"/>
        <v>No</v>
      </c>
    </row>
    <row r="222" spans="2:17" x14ac:dyDescent="0.25">
      <c r="B222" s="427">
        <f>IF('2.Census &amp; Reference Benchmarks'!B220 = "","",'2.Census &amp; Reference Benchmarks'!B220)</f>
        <v>0</v>
      </c>
      <c r="C222" s="427">
        <f>IF('2.Census &amp; Reference Benchmarks'!C220 = "","",'2.Census &amp; Reference Benchmarks'!C220)</f>
        <v>0</v>
      </c>
      <c r="D222" s="427" t="str">
        <f>IF('2.Census &amp; Reference Benchmarks'!D220 = "","",'2.Census &amp; Reference Benchmarks'!D220)</f>
        <v/>
      </c>
      <c r="E222" s="427" t="str">
        <f>IF('2.Census &amp; Reference Benchmarks'!E220 = "","",'2.Census &amp; Reference Benchmarks'!E220)</f>
        <v/>
      </c>
      <c r="F222" s="427" t="str">
        <f>IF('2.Census &amp; Reference Benchmarks'!F220 = "","",'2.Census &amp; Reference Benchmarks'!F220)</f>
        <v/>
      </c>
      <c r="G222" s="501" t="str">
        <f>IF('2.Census &amp; Reference Benchmarks'!G220 = "","",'2.Census &amp; Reference Benchmarks'!G220)</f>
        <v/>
      </c>
      <c r="H222" s="428" t="str">
        <f>IF('2.Census &amp; Reference Benchmarks'!H220 = "","",'2.Census &amp; Reference Benchmarks'!H220)</f>
        <v/>
      </c>
      <c r="I222" s="501" t="str">
        <f>IF('2.Census &amp; Reference Benchmarks'!I220 = "","",'2.Census &amp; Reference Benchmarks'!I220)</f>
        <v/>
      </c>
      <c r="J222" s="427" t="str">
        <f>IF('2.Census &amp; Reference Benchmarks'!J220 = "","",'2.Census &amp; Reference Benchmarks'!J220)</f>
        <v/>
      </c>
      <c r="K222" s="518"/>
      <c r="L222" s="122"/>
      <c r="M222" s="116"/>
      <c r="N222" s="117"/>
      <c r="O222" s="116"/>
      <c r="P222" s="117"/>
      <c r="Q222" s="59" t="str">
        <f t="shared" si="3"/>
        <v>No</v>
      </c>
    </row>
    <row r="223" spans="2:17" x14ac:dyDescent="0.25">
      <c r="B223" s="427">
        <f>IF('2.Census &amp; Reference Benchmarks'!B221 = "","",'2.Census &amp; Reference Benchmarks'!B221)</f>
        <v>0</v>
      </c>
      <c r="C223" s="427">
        <f>IF('2.Census &amp; Reference Benchmarks'!C221 = "","",'2.Census &amp; Reference Benchmarks'!C221)</f>
        <v>0</v>
      </c>
      <c r="D223" s="427" t="str">
        <f>IF('2.Census &amp; Reference Benchmarks'!D221 = "","",'2.Census &amp; Reference Benchmarks'!D221)</f>
        <v/>
      </c>
      <c r="E223" s="427" t="str">
        <f>IF('2.Census &amp; Reference Benchmarks'!E221 = "","",'2.Census &amp; Reference Benchmarks'!E221)</f>
        <v/>
      </c>
      <c r="F223" s="427" t="str">
        <f>IF('2.Census &amp; Reference Benchmarks'!F221 = "","",'2.Census &amp; Reference Benchmarks'!F221)</f>
        <v/>
      </c>
      <c r="G223" s="501" t="str">
        <f>IF('2.Census &amp; Reference Benchmarks'!G221 = "","",'2.Census &amp; Reference Benchmarks'!G221)</f>
        <v/>
      </c>
      <c r="H223" s="428" t="str">
        <f>IF('2.Census &amp; Reference Benchmarks'!H221 = "","",'2.Census &amp; Reference Benchmarks'!H221)</f>
        <v/>
      </c>
      <c r="I223" s="501" t="str">
        <f>IF('2.Census &amp; Reference Benchmarks'!I221 = "","",'2.Census &amp; Reference Benchmarks'!I221)</f>
        <v/>
      </c>
      <c r="J223" s="427" t="str">
        <f>IF('2.Census &amp; Reference Benchmarks'!J221 = "","",'2.Census &amp; Reference Benchmarks'!J221)</f>
        <v/>
      </c>
      <c r="K223" s="518"/>
      <c r="L223" s="122"/>
      <c r="M223" s="116"/>
      <c r="N223" s="117"/>
      <c r="O223" s="116"/>
      <c r="P223" s="117"/>
      <c r="Q223" s="59" t="str">
        <f t="shared" si="3"/>
        <v>No</v>
      </c>
    </row>
    <row r="224" spans="2:17" x14ac:dyDescent="0.25">
      <c r="B224" s="427">
        <f>IF('2.Census &amp; Reference Benchmarks'!B222 = "","",'2.Census &amp; Reference Benchmarks'!B222)</f>
        <v>0</v>
      </c>
      <c r="C224" s="427">
        <f>IF('2.Census &amp; Reference Benchmarks'!C222 = "","",'2.Census &amp; Reference Benchmarks'!C222)</f>
        <v>0</v>
      </c>
      <c r="D224" s="427" t="str">
        <f>IF('2.Census &amp; Reference Benchmarks'!D222 = "","",'2.Census &amp; Reference Benchmarks'!D222)</f>
        <v/>
      </c>
      <c r="E224" s="427" t="str">
        <f>IF('2.Census &amp; Reference Benchmarks'!E222 = "","",'2.Census &amp; Reference Benchmarks'!E222)</f>
        <v/>
      </c>
      <c r="F224" s="427" t="str">
        <f>IF('2.Census &amp; Reference Benchmarks'!F222 = "","",'2.Census &amp; Reference Benchmarks'!F222)</f>
        <v/>
      </c>
      <c r="G224" s="501" t="str">
        <f>IF('2.Census &amp; Reference Benchmarks'!G222 = "","",'2.Census &amp; Reference Benchmarks'!G222)</f>
        <v/>
      </c>
      <c r="H224" s="428" t="str">
        <f>IF('2.Census &amp; Reference Benchmarks'!H222 = "","",'2.Census &amp; Reference Benchmarks'!H222)</f>
        <v/>
      </c>
      <c r="I224" s="501" t="str">
        <f>IF('2.Census &amp; Reference Benchmarks'!I222 = "","",'2.Census &amp; Reference Benchmarks'!I222)</f>
        <v/>
      </c>
      <c r="J224" s="427" t="str">
        <f>IF('2.Census &amp; Reference Benchmarks'!J222 = "","",'2.Census &amp; Reference Benchmarks'!J222)</f>
        <v/>
      </c>
      <c r="K224" s="518"/>
      <c r="L224" s="122"/>
      <c r="M224" s="116"/>
      <c r="N224" s="117"/>
      <c r="O224" s="116"/>
      <c r="P224" s="117"/>
      <c r="Q224" s="59" t="str">
        <f t="shared" si="3"/>
        <v>No</v>
      </c>
    </row>
    <row r="225" spans="2:17" x14ac:dyDescent="0.25">
      <c r="B225" s="427">
        <f>IF('2.Census &amp; Reference Benchmarks'!B223 = "","",'2.Census &amp; Reference Benchmarks'!B223)</f>
        <v>0</v>
      </c>
      <c r="C225" s="427">
        <f>IF('2.Census &amp; Reference Benchmarks'!C223 = "","",'2.Census &amp; Reference Benchmarks'!C223)</f>
        <v>0</v>
      </c>
      <c r="D225" s="427" t="str">
        <f>IF('2.Census &amp; Reference Benchmarks'!D223 = "","",'2.Census &amp; Reference Benchmarks'!D223)</f>
        <v/>
      </c>
      <c r="E225" s="427" t="str">
        <f>IF('2.Census &amp; Reference Benchmarks'!E223 = "","",'2.Census &amp; Reference Benchmarks'!E223)</f>
        <v/>
      </c>
      <c r="F225" s="427" t="str">
        <f>IF('2.Census &amp; Reference Benchmarks'!F223 = "","",'2.Census &amp; Reference Benchmarks'!F223)</f>
        <v/>
      </c>
      <c r="G225" s="501" t="str">
        <f>IF('2.Census &amp; Reference Benchmarks'!G223 = "","",'2.Census &amp; Reference Benchmarks'!G223)</f>
        <v/>
      </c>
      <c r="H225" s="428" t="str">
        <f>IF('2.Census &amp; Reference Benchmarks'!H223 = "","",'2.Census &amp; Reference Benchmarks'!H223)</f>
        <v/>
      </c>
      <c r="I225" s="501" t="str">
        <f>IF('2.Census &amp; Reference Benchmarks'!I223 = "","",'2.Census &amp; Reference Benchmarks'!I223)</f>
        <v/>
      </c>
      <c r="J225" s="427" t="str">
        <f>IF('2.Census &amp; Reference Benchmarks'!J223 = "","",'2.Census &amp; Reference Benchmarks'!J223)</f>
        <v/>
      </c>
      <c r="K225" s="518"/>
      <c r="L225" s="122"/>
      <c r="M225" s="116"/>
      <c r="N225" s="117"/>
      <c r="O225" s="116"/>
      <c r="P225" s="117"/>
      <c r="Q225" s="59" t="str">
        <f t="shared" si="3"/>
        <v>No</v>
      </c>
    </row>
    <row r="226" spans="2:17" x14ac:dyDescent="0.25">
      <c r="B226" s="427">
        <f>IF('2.Census &amp; Reference Benchmarks'!B224 = "","",'2.Census &amp; Reference Benchmarks'!B224)</f>
        <v>0</v>
      </c>
      <c r="C226" s="427">
        <f>IF('2.Census &amp; Reference Benchmarks'!C224 = "","",'2.Census &amp; Reference Benchmarks'!C224)</f>
        <v>0</v>
      </c>
      <c r="D226" s="427" t="str">
        <f>IF('2.Census &amp; Reference Benchmarks'!D224 = "","",'2.Census &amp; Reference Benchmarks'!D224)</f>
        <v/>
      </c>
      <c r="E226" s="427" t="str">
        <f>IF('2.Census &amp; Reference Benchmarks'!E224 = "","",'2.Census &amp; Reference Benchmarks'!E224)</f>
        <v/>
      </c>
      <c r="F226" s="427" t="str">
        <f>IF('2.Census &amp; Reference Benchmarks'!F224 = "","",'2.Census &amp; Reference Benchmarks'!F224)</f>
        <v/>
      </c>
      <c r="G226" s="501" t="str">
        <f>IF('2.Census &amp; Reference Benchmarks'!G224 = "","",'2.Census &amp; Reference Benchmarks'!G224)</f>
        <v/>
      </c>
      <c r="H226" s="428" t="str">
        <f>IF('2.Census &amp; Reference Benchmarks'!H224 = "","",'2.Census &amp; Reference Benchmarks'!H224)</f>
        <v/>
      </c>
      <c r="I226" s="501" t="str">
        <f>IF('2.Census &amp; Reference Benchmarks'!I224 = "","",'2.Census &amp; Reference Benchmarks'!I224)</f>
        <v/>
      </c>
      <c r="J226" s="427" t="str">
        <f>IF('2.Census &amp; Reference Benchmarks'!J224 = "","",'2.Census &amp; Reference Benchmarks'!J224)</f>
        <v/>
      </c>
      <c r="K226" s="518"/>
      <c r="L226" s="122"/>
      <c r="M226" s="116"/>
      <c r="N226" s="117"/>
      <c r="O226" s="116"/>
      <c r="P226" s="117"/>
      <c r="Q226" s="59" t="str">
        <f t="shared" si="3"/>
        <v>No</v>
      </c>
    </row>
    <row r="227" spans="2:17" x14ac:dyDescent="0.25">
      <c r="B227" s="427">
        <f>IF('2.Census &amp; Reference Benchmarks'!B225 = "","",'2.Census &amp; Reference Benchmarks'!B225)</f>
        <v>0</v>
      </c>
      <c r="C227" s="427">
        <f>IF('2.Census &amp; Reference Benchmarks'!C225 = "","",'2.Census &amp; Reference Benchmarks'!C225)</f>
        <v>0</v>
      </c>
      <c r="D227" s="427" t="str">
        <f>IF('2.Census &amp; Reference Benchmarks'!D225 = "","",'2.Census &amp; Reference Benchmarks'!D225)</f>
        <v/>
      </c>
      <c r="E227" s="427" t="str">
        <f>IF('2.Census &amp; Reference Benchmarks'!E225 = "","",'2.Census &amp; Reference Benchmarks'!E225)</f>
        <v/>
      </c>
      <c r="F227" s="427" t="str">
        <f>IF('2.Census &amp; Reference Benchmarks'!F225 = "","",'2.Census &amp; Reference Benchmarks'!F225)</f>
        <v/>
      </c>
      <c r="G227" s="501" t="str">
        <f>IF('2.Census &amp; Reference Benchmarks'!G225 = "","",'2.Census &amp; Reference Benchmarks'!G225)</f>
        <v/>
      </c>
      <c r="H227" s="428" t="str">
        <f>IF('2.Census &amp; Reference Benchmarks'!H225 = "","",'2.Census &amp; Reference Benchmarks'!H225)</f>
        <v/>
      </c>
      <c r="I227" s="501" t="str">
        <f>IF('2.Census &amp; Reference Benchmarks'!I225 = "","",'2.Census &amp; Reference Benchmarks'!I225)</f>
        <v/>
      </c>
      <c r="J227" s="427" t="str">
        <f>IF('2.Census &amp; Reference Benchmarks'!J225 = "","",'2.Census &amp; Reference Benchmarks'!J225)</f>
        <v/>
      </c>
      <c r="K227" s="518"/>
      <c r="L227" s="122"/>
      <c r="M227" s="116"/>
      <c r="N227" s="117"/>
      <c r="O227" s="116"/>
      <c r="P227" s="117"/>
      <c r="Q227" s="59" t="str">
        <f t="shared" si="3"/>
        <v>No</v>
      </c>
    </row>
    <row r="228" spans="2:17" x14ac:dyDescent="0.25">
      <c r="B228" s="427">
        <f>IF('2.Census &amp; Reference Benchmarks'!B226 = "","",'2.Census &amp; Reference Benchmarks'!B226)</f>
        <v>0</v>
      </c>
      <c r="C228" s="427">
        <f>IF('2.Census &amp; Reference Benchmarks'!C226 = "","",'2.Census &amp; Reference Benchmarks'!C226)</f>
        <v>0</v>
      </c>
      <c r="D228" s="427" t="str">
        <f>IF('2.Census &amp; Reference Benchmarks'!D226 = "","",'2.Census &amp; Reference Benchmarks'!D226)</f>
        <v/>
      </c>
      <c r="E228" s="427" t="str">
        <f>IF('2.Census &amp; Reference Benchmarks'!E226 = "","",'2.Census &amp; Reference Benchmarks'!E226)</f>
        <v/>
      </c>
      <c r="F228" s="427" t="str">
        <f>IF('2.Census &amp; Reference Benchmarks'!F226 = "","",'2.Census &amp; Reference Benchmarks'!F226)</f>
        <v/>
      </c>
      <c r="G228" s="501" t="str">
        <f>IF('2.Census &amp; Reference Benchmarks'!G226 = "","",'2.Census &amp; Reference Benchmarks'!G226)</f>
        <v/>
      </c>
      <c r="H228" s="428" t="str">
        <f>IF('2.Census &amp; Reference Benchmarks'!H226 = "","",'2.Census &amp; Reference Benchmarks'!H226)</f>
        <v/>
      </c>
      <c r="I228" s="501" t="str">
        <f>IF('2.Census &amp; Reference Benchmarks'!I226 = "","",'2.Census &amp; Reference Benchmarks'!I226)</f>
        <v/>
      </c>
      <c r="J228" s="427" t="str">
        <f>IF('2.Census &amp; Reference Benchmarks'!J226 = "","",'2.Census &amp; Reference Benchmarks'!J226)</f>
        <v/>
      </c>
      <c r="K228" s="518"/>
      <c r="L228" s="122"/>
      <c r="M228" s="116"/>
      <c r="N228" s="117"/>
      <c r="O228" s="116"/>
      <c r="P228" s="117"/>
      <c r="Q228" s="59" t="str">
        <f t="shared" si="3"/>
        <v>No</v>
      </c>
    </row>
    <row r="229" spans="2:17" x14ac:dyDescent="0.25">
      <c r="B229" s="427">
        <f>IF('2.Census &amp; Reference Benchmarks'!B227 = "","",'2.Census &amp; Reference Benchmarks'!B227)</f>
        <v>0</v>
      </c>
      <c r="C229" s="427">
        <f>IF('2.Census &amp; Reference Benchmarks'!C227 = "","",'2.Census &amp; Reference Benchmarks'!C227)</f>
        <v>0</v>
      </c>
      <c r="D229" s="427" t="str">
        <f>IF('2.Census &amp; Reference Benchmarks'!D227 = "","",'2.Census &amp; Reference Benchmarks'!D227)</f>
        <v/>
      </c>
      <c r="E229" s="427" t="str">
        <f>IF('2.Census &amp; Reference Benchmarks'!E227 = "","",'2.Census &amp; Reference Benchmarks'!E227)</f>
        <v/>
      </c>
      <c r="F229" s="427" t="str">
        <f>IF('2.Census &amp; Reference Benchmarks'!F227 = "","",'2.Census &amp; Reference Benchmarks'!F227)</f>
        <v/>
      </c>
      <c r="G229" s="501" t="str">
        <f>IF('2.Census &amp; Reference Benchmarks'!G227 = "","",'2.Census &amp; Reference Benchmarks'!G227)</f>
        <v/>
      </c>
      <c r="H229" s="428" t="str">
        <f>IF('2.Census &amp; Reference Benchmarks'!H227 = "","",'2.Census &amp; Reference Benchmarks'!H227)</f>
        <v/>
      </c>
      <c r="I229" s="501" t="str">
        <f>IF('2.Census &amp; Reference Benchmarks'!I227 = "","",'2.Census &amp; Reference Benchmarks'!I227)</f>
        <v/>
      </c>
      <c r="J229" s="427" t="str">
        <f>IF('2.Census &amp; Reference Benchmarks'!J227 = "","",'2.Census &amp; Reference Benchmarks'!J227)</f>
        <v/>
      </c>
      <c r="K229" s="518"/>
      <c r="L229" s="122"/>
      <c r="M229" s="116"/>
      <c r="N229" s="117"/>
      <c r="O229" s="116"/>
      <c r="P229" s="117"/>
      <c r="Q229" s="59" t="str">
        <f t="shared" si="3"/>
        <v>No</v>
      </c>
    </row>
    <row r="230" spans="2:17" x14ac:dyDescent="0.25">
      <c r="B230" s="427">
        <f>IF('2.Census &amp; Reference Benchmarks'!B228 = "","",'2.Census &amp; Reference Benchmarks'!B228)</f>
        <v>0</v>
      </c>
      <c r="C230" s="427">
        <f>IF('2.Census &amp; Reference Benchmarks'!C228 = "","",'2.Census &amp; Reference Benchmarks'!C228)</f>
        <v>0</v>
      </c>
      <c r="D230" s="427" t="str">
        <f>IF('2.Census &amp; Reference Benchmarks'!D228 = "","",'2.Census &amp; Reference Benchmarks'!D228)</f>
        <v/>
      </c>
      <c r="E230" s="427" t="str">
        <f>IF('2.Census &amp; Reference Benchmarks'!E228 = "","",'2.Census &amp; Reference Benchmarks'!E228)</f>
        <v/>
      </c>
      <c r="F230" s="427" t="str">
        <f>IF('2.Census &amp; Reference Benchmarks'!F228 = "","",'2.Census &amp; Reference Benchmarks'!F228)</f>
        <v/>
      </c>
      <c r="G230" s="501" t="str">
        <f>IF('2.Census &amp; Reference Benchmarks'!G228 = "","",'2.Census &amp; Reference Benchmarks'!G228)</f>
        <v/>
      </c>
      <c r="H230" s="428" t="str">
        <f>IF('2.Census &amp; Reference Benchmarks'!H228 = "","",'2.Census &amp; Reference Benchmarks'!H228)</f>
        <v/>
      </c>
      <c r="I230" s="501" t="str">
        <f>IF('2.Census &amp; Reference Benchmarks'!I228 = "","",'2.Census &amp; Reference Benchmarks'!I228)</f>
        <v/>
      </c>
      <c r="J230" s="427" t="str">
        <f>IF('2.Census &amp; Reference Benchmarks'!J228 = "","",'2.Census &amp; Reference Benchmarks'!J228)</f>
        <v/>
      </c>
      <c r="K230" s="518"/>
      <c r="L230" s="122"/>
      <c r="M230" s="116"/>
      <c r="N230" s="117"/>
      <c r="O230" s="116"/>
      <c r="P230" s="117"/>
      <c r="Q230" s="59" t="str">
        <f t="shared" si="3"/>
        <v>No</v>
      </c>
    </row>
    <row r="231" spans="2:17" x14ac:dyDescent="0.25">
      <c r="B231" s="427">
        <f>IF('2.Census &amp; Reference Benchmarks'!B229 = "","",'2.Census &amp; Reference Benchmarks'!B229)</f>
        <v>0</v>
      </c>
      <c r="C231" s="427">
        <f>IF('2.Census &amp; Reference Benchmarks'!C229 = "","",'2.Census &amp; Reference Benchmarks'!C229)</f>
        <v>0</v>
      </c>
      <c r="D231" s="427" t="str">
        <f>IF('2.Census &amp; Reference Benchmarks'!D229 = "","",'2.Census &amp; Reference Benchmarks'!D229)</f>
        <v/>
      </c>
      <c r="E231" s="427" t="str">
        <f>IF('2.Census &amp; Reference Benchmarks'!E229 = "","",'2.Census &amp; Reference Benchmarks'!E229)</f>
        <v/>
      </c>
      <c r="F231" s="427" t="str">
        <f>IF('2.Census &amp; Reference Benchmarks'!F229 = "","",'2.Census &amp; Reference Benchmarks'!F229)</f>
        <v/>
      </c>
      <c r="G231" s="501" t="str">
        <f>IF('2.Census &amp; Reference Benchmarks'!G229 = "","",'2.Census &amp; Reference Benchmarks'!G229)</f>
        <v/>
      </c>
      <c r="H231" s="428" t="str">
        <f>IF('2.Census &amp; Reference Benchmarks'!H229 = "","",'2.Census &amp; Reference Benchmarks'!H229)</f>
        <v/>
      </c>
      <c r="I231" s="501" t="str">
        <f>IF('2.Census &amp; Reference Benchmarks'!I229 = "","",'2.Census &amp; Reference Benchmarks'!I229)</f>
        <v/>
      </c>
      <c r="J231" s="427" t="str">
        <f>IF('2.Census &amp; Reference Benchmarks'!J229 = "","",'2.Census &amp; Reference Benchmarks'!J229)</f>
        <v/>
      </c>
      <c r="K231" s="518"/>
      <c r="L231" s="122"/>
      <c r="M231" s="116"/>
      <c r="N231" s="117"/>
      <c r="O231" s="116"/>
      <c r="P231" s="117"/>
      <c r="Q231" s="59" t="str">
        <f t="shared" si="3"/>
        <v>No</v>
      </c>
    </row>
    <row r="232" spans="2:17" x14ac:dyDescent="0.25">
      <c r="B232" s="427">
        <f>IF('2.Census &amp; Reference Benchmarks'!B230 = "","",'2.Census &amp; Reference Benchmarks'!B230)</f>
        <v>0</v>
      </c>
      <c r="C232" s="427">
        <f>IF('2.Census &amp; Reference Benchmarks'!C230 = "","",'2.Census &amp; Reference Benchmarks'!C230)</f>
        <v>0</v>
      </c>
      <c r="D232" s="427" t="str">
        <f>IF('2.Census &amp; Reference Benchmarks'!D230 = "","",'2.Census &amp; Reference Benchmarks'!D230)</f>
        <v/>
      </c>
      <c r="E232" s="427" t="str">
        <f>IF('2.Census &amp; Reference Benchmarks'!E230 = "","",'2.Census &amp; Reference Benchmarks'!E230)</f>
        <v/>
      </c>
      <c r="F232" s="427" t="str">
        <f>IF('2.Census &amp; Reference Benchmarks'!F230 = "","",'2.Census &amp; Reference Benchmarks'!F230)</f>
        <v/>
      </c>
      <c r="G232" s="501" t="str">
        <f>IF('2.Census &amp; Reference Benchmarks'!G230 = "","",'2.Census &amp; Reference Benchmarks'!G230)</f>
        <v/>
      </c>
      <c r="H232" s="428" t="str">
        <f>IF('2.Census &amp; Reference Benchmarks'!H230 = "","",'2.Census &amp; Reference Benchmarks'!H230)</f>
        <v/>
      </c>
      <c r="I232" s="501" t="str">
        <f>IF('2.Census &amp; Reference Benchmarks'!I230 = "","",'2.Census &amp; Reference Benchmarks'!I230)</f>
        <v/>
      </c>
      <c r="J232" s="427" t="str">
        <f>IF('2.Census &amp; Reference Benchmarks'!J230 = "","",'2.Census &amp; Reference Benchmarks'!J230)</f>
        <v/>
      </c>
      <c r="K232" s="518"/>
      <c r="L232" s="122"/>
      <c r="M232" s="116"/>
      <c r="N232" s="117"/>
      <c r="O232" s="116"/>
      <c r="P232" s="117"/>
      <c r="Q232" s="59" t="str">
        <f t="shared" si="3"/>
        <v>No</v>
      </c>
    </row>
    <row r="233" spans="2:17" x14ac:dyDescent="0.25">
      <c r="B233" s="427">
        <f>IF('2.Census &amp; Reference Benchmarks'!B231 = "","",'2.Census &amp; Reference Benchmarks'!B231)</f>
        <v>0</v>
      </c>
      <c r="C233" s="427">
        <f>IF('2.Census &amp; Reference Benchmarks'!C231 = "","",'2.Census &amp; Reference Benchmarks'!C231)</f>
        <v>0</v>
      </c>
      <c r="D233" s="427" t="str">
        <f>IF('2.Census &amp; Reference Benchmarks'!D231 = "","",'2.Census &amp; Reference Benchmarks'!D231)</f>
        <v/>
      </c>
      <c r="E233" s="427" t="str">
        <f>IF('2.Census &amp; Reference Benchmarks'!E231 = "","",'2.Census &amp; Reference Benchmarks'!E231)</f>
        <v/>
      </c>
      <c r="F233" s="427" t="str">
        <f>IF('2.Census &amp; Reference Benchmarks'!F231 = "","",'2.Census &amp; Reference Benchmarks'!F231)</f>
        <v/>
      </c>
      <c r="G233" s="501" t="str">
        <f>IF('2.Census &amp; Reference Benchmarks'!G231 = "","",'2.Census &amp; Reference Benchmarks'!G231)</f>
        <v/>
      </c>
      <c r="H233" s="428" t="str">
        <f>IF('2.Census &amp; Reference Benchmarks'!H231 = "","",'2.Census &amp; Reference Benchmarks'!H231)</f>
        <v/>
      </c>
      <c r="I233" s="501" t="str">
        <f>IF('2.Census &amp; Reference Benchmarks'!I231 = "","",'2.Census &amp; Reference Benchmarks'!I231)</f>
        <v/>
      </c>
      <c r="J233" s="427" t="str">
        <f>IF('2.Census &amp; Reference Benchmarks'!J231 = "","",'2.Census &amp; Reference Benchmarks'!J231)</f>
        <v/>
      </c>
      <c r="K233" s="518"/>
      <c r="L233" s="122"/>
      <c r="M233" s="116"/>
      <c r="N233" s="117"/>
      <c r="O233" s="116"/>
      <c r="P233" s="117"/>
      <c r="Q233" s="59" t="str">
        <f t="shared" si="3"/>
        <v>No</v>
      </c>
    </row>
    <row r="234" spans="2:17" x14ac:dyDescent="0.25">
      <c r="B234" s="427">
        <f>IF('2.Census &amp; Reference Benchmarks'!B232 = "","",'2.Census &amp; Reference Benchmarks'!B232)</f>
        <v>0</v>
      </c>
      <c r="C234" s="427">
        <f>IF('2.Census &amp; Reference Benchmarks'!C232 = "","",'2.Census &amp; Reference Benchmarks'!C232)</f>
        <v>0</v>
      </c>
      <c r="D234" s="427" t="str">
        <f>IF('2.Census &amp; Reference Benchmarks'!D232 = "","",'2.Census &amp; Reference Benchmarks'!D232)</f>
        <v/>
      </c>
      <c r="E234" s="427" t="str">
        <f>IF('2.Census &amp; Reference Benchmarks'!E232 = "","",'2.Census &amp; Reference Benchmarks'!E232)</f>
        <v/>
      </c>
      <c r="F234" s="427" t="str">
        <f>IF('2.Census &amp; Reference Benchmarks'!F232 = "","",'2.Census &amp; Reference Benchmarks'!F232)</f>
        <v/>
      </c>
      <c r="G234" s="501" t="str">
        <f>IF('2.Census &amp; Reference Benchmarks'!G232 = "","",'2.Census &amp; Reference Benchmarks'!G232)</f>
        <v/>
      </c>
      <c r="H234" s="428" t="str">
        <f>IF('2.Census &amp; Reference Benchmarks'!H232 = "","",'2.Census &amp; Reference Benchmarks'!H232)</f>
        <v/>
      </c>
      <c r="I234" s="501" t="str">
        <f>IF('2.Census &amp; Reference Benchmarks'!I232 = "","",'2.Census &amp; Reference Benchmarks'!I232)</f>
        <v/>
      </c>
      <c r="J234" s="427" t="str">
        <f>IF('2.Census &amp; Reference Benchmarks'!J232 = "","",'2.Census &amp; Reference Benchmarks'!J232)</f>
        <v/>
      </c>
      <c r="K234" s="518"/>
      <c r="L234" s="122"/>
      <c r="M234" s="116"/>
      <c r="N234" s="117"/>
      <c r="O234" s="116"/>
      <c r="P234" s="117"/>
      <c r="Q234" s="59" t="str">
        <f t="shared" si="3"/>
        <v>No</v>
      </c>
    </row>
    <row r="235" spans="2:17" x14ac:dyDescent="0.25">
      <c r="B235" s="427">
        <f>IF('2.Census &amp; Reference Benchmarks'!B233 = "","",'2.Census &amp; Reference Benchmarks'!B233)</f>
        <v>0</v>
      </c>
      <c r="C235" s="427">
        <f>IF('2.Census &amp; Reference Benchmarks'!C233 = "","",'2.Census &amp; Reference Benchmarks'!C233)</f>
        <v>0</v>
      </c>
      <c r="D235" s="427" t="str">
        <f>IF('2.Census &amp; Reference Benchmarks'!D233 = "","",'2.Census &amp; Reference Benchmarks'!D233)</f>
        <v/>
      </c>
      <c r="E235" s="427" t="str">
        <f>IF('2.Census &amp; Reference Benchmarks'!E233 = "","",'2.Census &amp; Reference Benchmarks'!E233)</f>
        <v/>
      </c>
      <c r="F235" s="427" t="str">
        <f>IF('2.Census &amp; Reference Benchmarks'!F233 = "","",'2.Census &amp; Reference Benchmarks'!F233)</f>
        <v/>
      </c>
      <c r="G235" s="501" t="str">
        <f>IF('2.Census &amp; Reference Benchmarks'!G233 = "","",'2.Census &amp; Reference Benchmarks'!G233)</f>
        <v/>
      </c>
      <c r="H235" s="428" t="str">
        <f>IF('2.Census &amp; Reference Benchmarks'!H233 = "","",'2.Census &amp; Reference Benchmarks'!H233)</f>
        <v/>
      </c>
      <c r="I235" s="501" t="str">
        <f>IF('2.Census &amp; Reference Benchmarks'!I233 = "","",'2.Census &amp; Reference Benchmarks'!I233)</f>
        <v/>
      </c>
      <c r="J235" s="427" t="str">
        <f>IF('2.Census &amp; Reference Benchmarks'!J233 = "","",'2.Census &amp; Reference Benchmarks'!J233)</f>
        <v/>
      </c>
      <c r="K235" s="518"/>
      <c r="L235" s="122"/>
      <c r="M235" s="116"/>
      <c r="N235" s="117"/>
      <c r="O235" s="116"/>
      <c r="P235" s="117"/>
      <c r="Q235" s="59" t="str">
        <f t="shared" si="3"/>
        <v>No</v>
      </c>
    </row>
    <row r="236" spans="2:17" x14ac:dyDescent="0.25">
      <c r="B236" s="427">
        <f>IF('2.Census &amp; Reference Benchmarks'!B234 = "","",'2.Census &amp; Reference Benchmarks'!B234)</f>
        <v>0</v>
      </c>
      <c r="C236" s="427">
        <f>IF('2.Census &amp; Reference Benchmarks'!C234 = "","",'2.Census &amp; Reference Benchmarks'!C234)</f>
        <v>0</v>
      </c>
      <c r="D236" s="427" t="str">
        <f>IF('2.Census &amp; Reference Benchmarks'!D234 = "","",'2.Census &amp; Reference Benchmarks'!D234)</f>
        <v/>
      </c>
      <c r="E236" s="427" t="str">
        <f>IF('2.Census &amp; Reference Benchmarks'!E234 = "","",'2.Census &amp; Reference Benchmarks'!E234)</f>
        <v/>
      </c>
      <c r="F236" s="427" t="str">
        <f>IF('2.Census &amp; Reference Benchmarks'!F234 = "","",'2.Census &amp; Reference Benchmarks'!F234)</f>
        <v/>
      </c>
      <c r="G236" s="501" t="str">
        <f>IF('2.Census &amp; Reference Benchmarks'!G234 = "","",'2.Census &amp; Reference Benchmarks'!G234)</f>
        <v/>
      </c>
      <c r="H236" s="428" t="str">
        <f>IF('2.Census &amp; Reference Benchmarks'!H234 = "","",'2.Census &amp; Reference Benchmarks'!H234)</f>
        <v/>
      </c>
      <c r="I236" s="501" t="str">
        <f>IF('2.Census &amp; Reference Benchmarks'!I234 = "","",'2.Census &amp; Reference Benchmarks'!I234)</f>
        <v/>
      </c>
      <c r="J236" s="427" t="str">
        <f>IF('2.Census &amp; Reference Benchmarks'!J234 = "","",'2.Census &amp; Reference Benchmarks'!J234)</f>
        <v/>
      </c>
      <c r="K236" s="518"/>
      <c r="L236" s="122"/>
      <c r="M236" s="116"/>
      <c r="N236" s="117"/>
      <c r="O236" s="116"/>
      <c r="P236" s="117"/>
      <c r="Q236" s="59" t="str">
        <f t="shared" si="3"/>
        <v>No</v>
      </c>
    </row>
    <row r="237" spans="2:17" x14ac:dyDescent="0.25">
      <c r="B237" s="427">
        <f>IF('2.Census &amp; Reference Benchmarks'!B235 = "","",'2.Census &amp; Reference Benchmarks'!B235)</f>
        <v>0</v>
      </c>
      <c r="C237" s="427">
        <f>IF('2.Census &amp; Reference Benchmarks'!C235 = "","",'2.Census &amp; Reference Benchmarks'!C235)</f>
        <v>0</v>
      </c>
      <c r="D237" s="427" t="str">
        <f>IF('2.Census &amp; Reference Benchmarks'!D235 = "","",'2.Census &amp; Reference Benchmarks'!D235)</f>
        <v/>
      </c>
      <c r="E237" s="427" t="str">
        <f>IF('2.Census &amp; Reference Benchmarks'!E235 = "","",'2.Census &amp; Reference Benchmarks'!E235)</f>
        <v/>
      </c>
      <c r="F237" s="427" t="str">
        <f>IF('2.Census &amp; Reference Benchmarks'!F235 = "","",'2.Census &amp; Reference Benchmarks'!F235)</f>
        <v/>
      </c>
      <c r="G237" s="501" t="str">
        <f>IF('2.Census &amp; Reference Benchmarks'!G235 = "","",'2.Census &amp; Reference Benchmarks'!G235)</f>
        <v/>
      </c>
      <c r="H237" s="428" t="str">
        <f>IF('2.Census &amp; Reference Benchmarks'!H235 = "","",'2.Census &amp; Reference Benchmarks'!H235)</f>
        <v/>
      </c>
      <c r="I237" s="501" t="str">
        <f>IF('2.Census &amp; Reference Benchmarks'!I235 = "","",'2.Census &amp; Reference Benchmarks'!I235)</f>
        <v/>
      </c>
      <c r="J237" s="427" t="str">
        <f>IF('2.Census &amp; Reference Benchmarks'!J235 = "","",'2.Census &amp; Reference Benchmarks'!J235)</f>
        <v/>
      </c>
      <c r="K237" s="518"/>
      <c r="L237" s="122"/>
      <c r="M237" s="116"/>
      <c r="N237" s="117"/>
      <c r="O237" s="116"/>
      <c r="P237" s="117"/>
      <c r="Q237" s="59" t="str">
        <f t="shared" si="3"/>
        <v>No</v>
      </c>
    </row>
    <row r="238" spans="2:17" x14ac:dyDescent="0.25">
      <c r="B238" s="427">
        <f>IF('2.Census &amp; Reference Benchmarks'!B236 = "","",'2.Census &amp; Reference Benchmarks'!B236)</f>
        <v>0</v>
      </c>
      <c r="C238" s="427">
        <f>IF('2.Census &amp; Reference Benchmarks'!C236 = "","",'2.Census &amp; Reference Benchmarks'!C236)</f>
        <v>0</v>
      </c>
      <c r="D238" s="427" t="str">
        <f>IF('2.Census &amp; Reference Benchmarks'!D236 = "","",'2.Census &amp; Reference Benchmarks'!D236)</f>
        <v/>
      </c>
      <c r="E238" s="427" t="str">
        <f>IF('2.Census &amp; Reference Benchmarks'!E236 = "","",'2.Census &amp; Reference Benchmarks'!E236)</f>
        <v/>
      </c>
      <c r="F238" s="427" t="str">
        <f>IF('2.Census &amp; Reference Benchmarks'!F236 = "","",'2.Census &amp; Reference Benchmarks'!F236)</f>
        <v/>
      </c>
      <c r="G238" s="501" t="str">
        <f>IF('2.Census &amp; Reference Benchmarks'!G236 = "","",'2.Census &amp; Reference Benchmarks'!G236)</f>
        <v/>
      </c>
      <c r="H238" s="428" t="str">
        <f>IF('2.Census &amp; Reference Benchmarks'!H236 = "","",'2.Census &amp; Reference Benchmarks'!H236)</f>
        <v/>
      </c>
      <c r="I238" s="501" t="str">
        <f>IF('2.Census &amp; Reference Benchmarks'!I236 = "","",'2.Census &amp; Reference Benchmarks'!I236)</f>
        <v/>
      </c>
      <c r="J238" s="427" t="str">
        <f>IF('2.Census &amp; Reference Benchmarks'!J236 = "","",'2.Census &amp; Reference Benchmarks'!J236)</f>
        <v/>
      </c>
      <c r="K238" s="518"/>
      <c r="L238" s="122"/>
      <c r="M238" s="116"/>
      <c r="N238" s="117"/>
      <c r="O238" s="116"/>
      <c r="P238" s="117"/>
      <c r="Q238" s="59" t="str">
        <f t="shared" si="3"/>
        <v>No</v>
      </c>
    </row>
    <row r="239" spans="2:17" x14ac:dyDescent="0.25">
      <c r="B239" s="427">
        <f>IF('2.Census &amp; Reference Benchmarks'!B237 = "","",'2.Census &amp; Reference Benchmarks'!B237)</f>
        <v>0</v>
      </c>
      <c r="C239" s="427">
        <f>IF('2.Census &amp; Reference Benchmarks'!C237 = "","",'2.Census &amp; Reference Benchmarks'!C237)</f>
        <v>0</v>
      </c>
      <c r="D239" s="427" t="str">
        <f>IF('2.Census &amp; Reference Benchmarks'!D237 = "","",'2.Census &amp; Reference Benchmarks'!D237)</f>
        <v/>
      </c>
      <c r="E239" s="427" t="str">
        <f>IF('2.Census &amp; Reference Benchmarks'!E237 = "","",'2.Census &amp; Reference Benchmarks'!E237)</f>
        <v/>
      </c>
      <c r="F239" s="427" t="str">
        <f>IF('2.Census &amp; Reference Benchmarks'!F237 = "","",'2.Census &amp; Reference Benchmarks'!F237)</f>
        <v/>
      </c>
      <c r="G239" s="501" t="str">
        <f>IF('2.Census &amp; Reference Benchmarks'!G237 = "","",'2.Census &amp; Reference Benchmarks'!G237)</f>
        <v/>
      </c>
      <c r="H239" s="428" t="str">
        <f>IF('2.Census &amp; Reference Benchmarks'!H237 = "","",'2.Census &amp; Reference Benchmarks'!H237)</f>
        <v/>
      </c>
      <c r="I239" s="501" t="str">
        <f>IF('2.Census &amp; Reference Benchmarks'!I237 = "","",'2.Census &amp; Reference Benchmarks'!I237)</f>
        <v/>
      </c>
      <c r="J239" s="427" t="str">
        <f>IF('2.Census &amp; Reference Benchmarks'!J237 = "","",'2.Census &amp; Reference Benchmarks'!J237)</f>
        <v/>
      </c>
      <c r="K239" s="518"/>
      <c r="L239" s="122"/>
      <c r="M239" s="116"/>
      <c r="N239" s="117"/>
      <c r="O239" s="116"/>
      <c r="P239" s="117"/>
      <c r="Q239" s="59" t="str">
        <f t="shared" si="3"/>
        <v>No</v>
      </c>
    </row>
    <row r="240" spans="2:17" x14ac:dyDescent="0.25">
      <c r="B240" s="427">
        <f>IF('2.Census &amp; Reference Benchmarks'!B238 = "","",'2.Census &amp; Reference Benchmarks'!B238)</f>
        <v>0</v>
      </c>
      <c r="C240" s="427">
        <f>IF('2.Census &amp; Reference Benchmarks'!C238 = "","",'2.Census &amp; Reference Benchmarks'!C238)</f>
        <v>0</v>
      </c>
      <c r="D240" s="427" t="str">
        <f>IF('2.Census &amp; Reference Benchmarks'!D238 = "","",'2.Census &amp; Reference Benchmarks'!D238)</f>
        <v/>
      </c>
      <c r="E240" s="427" t="str">
        <f>IF('2.Census &amp; Reference Benchmarks'!E238 = "","",'2.Census &amp; Reference Benchmarks'!E238)</f>
        <v/>
      </c>
      <c r="F240" s="427" t="str">
        <f>IF('2.Census &amp; Reference Benchmarks'!F238 = "","",'2.Census &amp; Reference Benchmarks'!F238)</f>
        <v/>
      </c>
      <c r="G240" s="501" t="str">
        <f>IF('2.Census &amp; Reference Benchmarks'!G238 = "","",'2.Census &amp; Reference Benchmarks'!G238)</f>
        <v/>
      </c>
      <c r="H240" s="428" t="str">
        <f>IF('2.Census &amp; Reference Benchmarks'!H238 = "","",'2.Census &amp; Reference Benchmarks'!H238)</f>
        <v/>
      </c>
      <c r="I240" s="501" t="str">
        <f>IF('2.Census &amp; Reference Benchmarks'!I238 = "","",'2.Census &amp; Reference Benchmarks'!I238)</f>
        <v/>
      </c>
      <c r="J240" s="427" t="str">
        <f>IF('2.Census &amp; Reference Benchmarks'!J238 = "","",'2.Census &amp; Reference Benchmarks'!J238)</f>
        <v/>
      </c>
      <c r="K240" s="518"/>
      <c r="L240" s="122"/>
      <c r="M240" s="116"/>
      <c r="N240" s="117"/>
      <c r="O240" s="116"/>
      <c r="P240" s="117"/>
      <c r="Q240" s="59" t="str">
        <f t="shared" si="3"/>
        <v>No</v>
      </c>
    </row>
    <row r="241" spans="2:17" x14ac:dyDescent="0.25">
      <c r="B241" s="427">
        <f>IF('2.Census &amp; Reference Benchmarks'!B239 = "","",'2.Census &amp; Reference Benchmarks'!B239)</f>
        <v>0</v>
      </c>
      <c r="C241" s="427">
        <f>IF('2.Census &amp; Reference Benchmarks'!C239 = "","",'2.Census &amp; Reference Benchmarks'!C239)</f>
        <v>0</v>
      </c>
      <c r="D241" s="427" t="str">
        <f>IF('2.Census &amp; Reference Benchmarks'!D239 = "","",'2.Census &amp; Reference Benchmarks'!D239)</f>
        <v/>
      </c>
      <c r="E241" s="427" t="str">
        <f>IF('2.Census &amp; Reference Benchmarks'!E239 = "","",'2.Census &amp; Reference Benchmarks'!E239)</f>
        <v/>
      </c>
      <c r="F241" s="427" t="str">
        <f>IF('2.Census &amp; Reference Benchmarks'!F239 = "","",'2.Census &amp; Reference Benchmarks'!F239)</f>
        <v/>
      </c>
      <c r="G241" s="501" t="str">
        <f>IF('2.Census &amp; Reference Benchmarks'!G239 = "","",'2.Census &amp; Reference Benchmarks'!G239)</f>
        <v/>
      </c>
      <c r="H241" s="428" t="str">
        <f>IF('2.Census &amp; Reference Benchmarks'!H239 = "","",'2.Census &amp; Reference Benchmarks'!H239)</f>
        <v/>
      </c>
      <c r="I241" s="501" t="str">
        <f>IF('2.Census &amp; Reference Benchmarks'!I239 = "","",'2.Census &amp; Reference Benchmarks'!I239)</f>
        <v/>
      </c>
      <c r="J241" s="427" t="str">
        <f>IF('2.Census &amp; Reference Benchmarks'!J239 = "","",'2.Census &amp; Reference Benchmarks'!J239)</f>
        <v/>
      </c>
      <c r="K241" s="518"/>
      <c r="L241" s="122"/>
      <c r="M241" s="116"/>
      <c r="N241" s="117"/>
      <c r="O241" s="116"/>
      <c r="P241" s="117"/>
      <c r="Q241" s="59" t="str">
        <f t="shared" si="3"/>
        <v>No</v>
      </c>
    </row>
    <row r="242" spans="2:17" x14ac:dyDescent="0.25">
      <c r="B242" s="427">
        <f>IF('2.Census &amp; Reference Benchmarks'!B240 = "","",'2.Census &amp; Reference Benchmarks'!B240)</f>
        <v>0</v>
      </c>
      <c r="C242" s="427">
        <f>IF('2.Census &amp; Reference Benchmarks'!C240 = "","",'2.Census &amp; Reference Benchmarks'!C240)</f>
        <v>0</v>
      </c>
      <c r="D242" s="427" t="str">
        <f>IF('2.Census &amp; Reference Benchmarks'!D240 = "","",'2.Census &amp; Reference Benchmarks'!D240)</f>
        <v/>
      </c>
      <c r="E242" s="427" t="str">
        <f>IF('2.Census &amp; Reference Benchmarks'!E240 = "","",'2.Census &amp; Reference Benchmarks'!E240)</f>
        <v/>
      </c>
      <c r="F242" s="427" t="str">
        <f>IF('2.Census &amp; Reference Benchmarks'!F240 = "","",'2.Census &amp; Reference Benchmarks'!F240)</f>
        <v/>
      </c>
      <c r="G242" s="501" t="str">
        <f>IF('2.Census &amp; Reference Benchmarks'!G240 = "","",'2.Census &amp; Reference Benchmarks'!G240)</f>
        <v/>
      </c>
      <c r="H242" s="428" t="str">
        <f>IF('2.Census &amp; Reference Benchmarks'!H240 = "","",'2.Census &amp; Reference Benchmarks'!H240)</f>
        <v/>
      </c>
      <c r="I242" s="501" t="str">
        <f>IF('2.Census &amp; Reference Benchmarks'!I240 = "","",'2.Census &amp; Reference Benchmarks'!I240)</f>
        <v/>
      </c>
      <c r="J242" s="427" t="str">
        <f>IF('2.Census &amp; Reference Benchmarks'!J240 = "","",'2.Census &amp; Reference Benchmarks'!J240)</f>
        <v/>
      </c>
      <c r="K242" s="518"/>
      <c r="L242" s="122"/>
      <c r="M242" s="116"/>
      <c r="N242" s="117"/>
      <c r="O242" s="116"/>
      <c r="P242" s="117"/>
      <c r="Q242" s="59" t="str">
        <f t="shared" si="3"/>
        <v>No</v>
      </c>
    </row>
    <row r="243" spans="2:17" x14ac:dyDescent="0.25">
      <c r="B243" s="427">
        <f>IF('2.Census &amp; Reference Benchmarks'!B241 = "","",'2.Census &amp; Reference Benchmarks'!B241)</f>
        <v>0</v>
      </c>
      <c r="C243" s="427">
        <f>IF('2.Census &amp; Reference Benchmarks'!C241 = "","",'2.Census &amp; Reference Benchmarks'!C241)</f>
        <v>0</v>
      </c>
      <c r="D243" s="427" t="str">
        <f>IF('2.Census &amp; Reference Benchmarks'!D241 = "","",'2.Census &amp; Reference Benchmarks'!D241)</f>
        <v/>
      </c>
      <c r="E243" s="427" t="str">
        <f>IF('2.Census &amp; Reference Benchmarks'!E241 = "","",'2.Census &amp; Reference Benchmarks'!E241)</f>
        <v/>
      </c>
      <c r="F243" s="427" t="str">
        <f>IF('2.Census &amp; Reference Benchmarks'!F241 = "","",'2.Census &amp; Reference Benchmarks'!F241)</f>
        <v/>
      </c>
      <c r="G243" s="501" t="str">
        <f>IF('2.Census &amp; Reference Benchmarks'!G241 = "","",'2.Census &amp; Reference Benchmarks'!G241)</f>
        <v/>
      </c>
      <c r="H243" s="428" t="str">
        <f>IF('2.Census &amp; Reference Benchmarks'!H241 = "","",'2.Census &amp; Reference Benchmarks'!H241)</f>
        <v/>
      </c>
      <c r="I243" s="501" t="str">
        <f>IF('2.Census &amp; Reference Benchmarks'!I241 = "","",'2.Census &amp; Reference Benchmarks'!I241)</f>
        <v/>
      </c>
      <c r="J243" s="427" t="str">
        <f>IF('2.Census &amp; Reference Benchmarks'!J241 = "","",'2.Census &amp; Reference Benchmarks'!J241)</f>
        <v/>
      </c>
      <c r="K243" s="518"/>
      <c r="L243" s="122"/>
      <c r="M243" s="116"/>
      <c r="N243" s="117"/>
      <c r="O243" s="116"/>
      <c r="P243" s="117"/>
      <c r="Q243" s="59" t="str">
        <f t="shared" si="3"/>
        <v>No</v>
      </c>
    </row>
    <row r="244" spans="2:17" x14ac:dyDescent="0.25">
      <c r="B244" s="427">
        <f>IF('2.Census &amp; Reference Benchmarks'!B242 = "","",'2.Census &amp; Reference Benchmarks'!B242)</f>
        <v>0</v>
      </c>
      <c r="C244" s="427">
        <f>IF('2.Census &amp; Reference Benchmarks'!C242 = "","",'2.Census &amp; Reference Benchmarks'!C242)</f>
        <v>0</v>
      </c>
      <c r="D244" s="427" t="str">
        <f>IF('2.Census &amp; Reference Benchmarks'!D242 = "","",'2.Census &amp; Reference Benchmarks'!D242)</f>
        <v/>
      </c>
      <c r="E244" s="427" t="str">
        <f>IF('2.Census &amp; Reference Benchmarks'!E242 = "","",'2.Census &amp; Reference Benchmarks'!E242)</f>
        <v/>
      </c>
      <c r="F244" s="427" t="str">
        <f>IF('2.Census &amp; Reference Benchmarks'!F242 = "","",'2.Census &amp; Reference Benchmarks'!F242)</f>
        <v/>
      </c>
      <c r="G244" s="501" t="str">
        <f>IF('2.Census &amp; Reference Benchmarks'!G242 = "","",'2.Census &amp; Reference Benchmarks'!G242)</f>
        <v/>
      </c>
      <c r="H244" s="428" t="str">
        <f>IF('2.Census &amp; Reference Benchmarks'!H242 = "","",'2.Census &amp; Reference Benchmarks'!H242)</f>
        <v/>
      </c>
      <c r="I244" s="501" t="str">
        <f>IF('2.Census &amp; Reference Benchmarks'!I242 = "","",'2.Census &amp; Reference Benchmarks'!I242)</f>
        <v/>
      </c>
      <c r="J244" s="427" t="str">
        <f>IF('2.Census &amp; Reference Benchmarks'!J242 = "","",'2.Census &amp; Reference Benchmarks'!J242)</f>
        <v/>
      </c>
      <c r="K244" s="518"/>
      <c r="L244" s="122"/>
      <c r="M244" s="116"/>
      <c r="N244" s="117"/>
      <c r="O244" s="116"/>
      <c r="P244" s="117"/>
      <c r="Q244" s="59" t="str">
        <f t="shared" si="3"/>
        <v>No</v>
      </c>
    </row>
    <row r="245" spans="2:17" x14ac:dyDescent="0.25">
      <c r="B245" s="427">
        <f>IF('2.Census &amp; Reference Benchmarks'!B243 = "","",'2.Census &amp; Reference Benchmarks'!B243)</f>
        <v>0</v>
      </c>
      <c r="C245" s="427">
        <f>IF('2.Census &amp; Reference Benchmarks'!C243 = "","",'2.Census &amp; Reference Benchmarks'!C243)</f>
        <v>0</v>
      </c>
      <c r="D245" s="427" t="str">
        <f>IF('2.Census &amp; Reference Benchmarks'!D243 = "","",'2.Census &amp; Reference Benchmarks'!D243)</f>
        <v/>
      </c>
      <c r="E245" s="427" t="str">
        <f>IF('2.Census &amp; Reference Benchmarks'!E243 = "","",'2.Census &amp; Reference Benchmarks'!E243)</f>
        <v/>
      </c>
      <c r="F245" s="427" t="str">
        <f>IF('2.Census &amp; Reference Benchmarks'!F243 = "","",'2.Census &amp; Reference Benchmarks'!F243)</f>
        <v/>
      </c>
      <c r="G245" s="501" t="str">
        <f>IF('2.Census &amp; Reference Benchmarks'!G243 = "","",'2.Census &amp; Reference Benchmarks'!G243)</f>
        <v/>
      </c>
      <c r="H245" s="428" t="str">
        <f>IF('2.Census &amp; Reference Benchmarks'!H243 = "","",'2.Census &amp; Reference Benchmarks'!H243)</f>
        <v/>
      </c>
      <c r="I245" s="501" t="str">
        <f>IF('2.Census &amp; Reference Benchmarks'!I243 = "","",'2.Census &amp; Reference Benchmarks'!I243)</f>
        <v/>
      </c>
      <c r="J245" s="427" t="str">
        <f>IF('2.Census &amp; Reference Benchmarks'!J243 = "","",'2.Census &amp; Reference Benchmarks'!J243)</f>
        <v/>
      </c>
      <c r="K245" s="518"/>
      <c r="L245" s="122"/>
      <c r="M245" s="116"/>
      <c r="N245" s="117"/>
      <c r="O245" s="116"/>
      <c r="P245" s="117"/>
      <c r="Q245" s="59" t="str">
        <f t="shared" si="3"/>
        <v>No</v>
      </c>
    </row>
    <row r="246" spans="2:17" x14ac:dyDescent="0.25">
      <c r="B246" s="427">
        <f>IF('2.Census &amp; Reference Benchmarks'!B244 = "","",'2.Census &amp; Reference Benchmarks'!B244)</f>
        <v>0</v>
      </c>
      <c r="C246" s="427">
        <f>IF('2.Census &amp; Reference Benchmarks'!C244 = "","",'2.Census &amp; Reference Benchmarks'!C244)</f>
        <v>0</v>
      </c>
      <c r="D246" s="427" t="str">
        <f>IF('2.Census &amp; Reference Benchmarks'!D244 = "","",'2.Census &amp; Reference Benchmarks'!D244)</f>
        <v/>
      </c>
      <c r="E246" s="427" t="str">
        <f>IF('2.Census &amp; Reference Benchmarks'!E244 = "","",'2.Census &amp; Reference Benchmarks'!E244)</f>
        <v/>
      </c>
      <c r="F246" s="427" t="str">
        <f>IF('2.Census &amp; Reference Benchmarks'!F244 = "","",'2.Census &amp; Reference Benchmarks'!F244)</f>
        <v/>
      </c>
      <c r="G246" s="501" t="str">
        <f>IF('2.Census &amp; Reference Benchmarks'!G244 = "","",'2.Census &amp; Reference Benchmarks'!G244)</f>
        <v/>
      </c>
      <c r="H246" s="428" t="str">
        <f>IF('2.Census &amp; Reference Benchmarks'!H244 = "","",'2.Census &amp; Reference Benchmarks'!H244)</f>
        <v/>
      </c>
      <c r="I246" s="501" t="str">
        <f>IF('2.Census &amp; Reference Benchmarks'!I244 = "","",'2.Census &amp; Reference Benchmarks'!I244)</f>
        <v/>
      </c>
      <c r="J246" s="427" t="str">
        <f>IF('2.Census &amp; Reference Benchmarks'!J244 = "","",'2.Census &amp; Reference Benchmarks'!J244)</f>
        <v/>
      </c>
      <c r="K246" s="518"/>
      <c r="L246" s="122"/>
      <c r="M246" s="116"/>
      <c r="N246" s="117"/>
      <c r="O246" s="116"/>
      <c r="P246" s="117"/>
      <c r="Q246" s="59" t="str">
        <f t="shared" si="3"/>
        <v>No</v>
      </c>
    </row>
    <row r="247" spans="2:17" x14ac:dyDescent="0.25">
      <c r="B247" s="427">
        <f>IF('2.Census &amp; Reference Benchmarks'!B245 = "","",'2.Census &amp; Reference Benchmarks'!B245)</f>
        <v>0</v>
      </c>
      <c r="C247" s="427">
        <f>IF('2.Census &amp; Reference Benchmarks'!C245 = "","",'2.Census &amp; Reference Benchmarks'!C245)</f>
        <v>0</v>
      </c>
      <c r="D247" s="427" t="str">
        <f>IF('2.Census &amp; Reference Benchmarks'!D245 = "","",'2.Census &amp; Reference Benchmarks'!D245)</f>
        <v/>
      </c>
      <c r="E247" s="427" t="str">
        <f>IF('2.Census &amp; Reference Benchmarks'!E245 = "","",'2.Census &amp; Reference Benchmarks'!E245)</f>
        <v/>
      </c>
      <c r="F247" s="427" t="str">
        <f>IF('2.Census &amp; Reference Benchmarks'!F245 = "","",'2.Census &amp; Reference Benchmarks'!F245)</f>
        <v/>
      </c>
      <c r="G247" s="501" t="str">
        <f>IF('2.Census &amp; Reference Benchmarks'!G245 = "","",'2.Census &amp; Reference Benchmarks'!G245)</f>
        <v/>
      </c>
      <c r="H247" s="428" t="str">
        <f>IF('2.Census &amp; Reference Benchmarks'!H245 = "","",'2.Census &amp; Reference Benchmarks'!H245)</f>
        <v/>
      </c>
      <c r="I247" s="501" t="str">
        <f>IF('2.Census &amp; Reference Benchmarks'!I245 = "","",'2.Census &amp; Reference Benchmarks'!I245)</f>
        <v/>
      </c>
      <c r="J247" s="427" t="str">
        <f>IF('2.Census &amp; Reference Benchmarks'!J245 = "","",'2.Census &amp; Reference Benchmarks'!J245)</f>
        <v/>
      </c>
      <c r="K247" s="518"/>
      <c r="L247" s="122"/>
      <c r="M247" s="116"/>
      <c r="N247" s="117"/>
      <c r="O247" s="116"/>
      <c r="P247" s="117"/>
      <c r="Q247" s="59" t="str">
        <f t="shared" si="3"/>
        <v>No</v>
      </c>
    </row>
    <row r="248" spans="2:17" x14ac:dyDescent="0.25">
      <c r="B248" s="427">
        <f>IF('2.Census &amp; Reference Benchmarks'!B246 = "","",'2.Census &amp; Reference Benchmarks'!B246)</f>
        <v>0</v>
      </c>
      <c r="C248" s="427">
        <f>IF('2.Census &amp; Reference Benchmarks'!C246 = "","",'2.Census &amp; Reference Benchmarks'!C246)</f>
        <v>0</v>
      </c>
      <c r="D248" s="427" t="str">
        <f>IF('2.Census &amp; Reference Benchmarks'!D246 = "","",'2.Census &amp; Reference Benchmarks'!D246)</f>
        <v/>
      </c>
      <c r="E248" s="427" t="str">
        <f>IF('2.Census &amp; Reference Benchmarks'!E246 = "","",'2.Census &amp; Reference Benchmarks'!E246)</f>
        <v/>
      </c>
      <c r="F248" s="427" t="str">
        <f>IF('2.Census &amp; Reference Benchmarks'!F246 = "","",'2.Census &amp; Reference Benchmarks'!F246)</f>
        <v/>
      </c>
      <c r="G248" s="501" t="str">
        <f>IF('2.Census &amp; Reference Benchmarks'!G246 = "","",'2.Census &amp; Reference Benchmarks'!G246)</f>
        <v/>
      </c>
      <c r="H248" s="428" t="str">
        <f>IF('2.Census &amp; Reference Benchmarks'!H246 = "","",'2.Census &amp; Reference Benchmarks'!H246)</f>
        <v/>
      </c>
      <c r="I248" s="501" t="str">
        <f>IF('2.Census &amp; Reference Benchmarks'!I246 = "","",'2.Census &amp; Reference Benchmarks'!I246)</f>
        <v/>
      </c>
      <c r="J248" s="427" t="str">
        <f>IF('2.Census &amp; Reference Benchmarks'!J246 = "","",'2.Census &amp; Reference Benchmarks'!J246)</f>
        <v/>
      </c>
      <c r="K248" s="518"/>
      <c r="L248" s="122"/>
      <c r="M248" s="116"/>
      <c r="N248" s="117"/>
      <c r="O248" s="116"/>
      <c r="P248" s="117"/>
      <c r="Q248" s="59" t="str">
        <f t="shared" si="3"/>
        <v>No</v>
      </c>
    </row>
    <row r="249" spans="2:17" x14ac:dyDescent="0.25">
      <c r="B249" s="427">
        <f>IF('2.Census &amp; Reference Benchmarks'!B247 = "","",'2.Census &amp; Reference Benchmarks'!B247)</f>
        <v>0</v>
      </c>
      <c r="C249" s="427">
        <f>IF('2.Census &amp; Reference Benchmarks'!C247 = "","",'2.Census &amp; Reference Benchmarks'!C247)</f>
        <v>0</v>
      </c>
      <c r="D249" s="427" t="str">
        <f>IF('2.Census &amp; Reference Benchmarks'!D247 = "","",'2.Census &amp; Reference Benchmarks'!D247)</f>
        <v/>
      </c>
      <c r="E249" s="427" t="str">
        <f>IF('2.Census &amp; Reference Benchmarks'!E247 = "","",'2.Census &amp; Reference Benchmarks'!E247)</f>
        <v/>
      </c>
      <c r="F249" s="427" t="str">
        <f>IF('2.Census &amp; Reference Benchmarks'!F247 = "","",'2.Census &amp; Reference Benchmarks'!F247)</f>
        <v/>
      </c>
      <c r="G249" s="501" t="str">
        <f>IF('2.Census &amp; Reference Benchmarks'!G247 = "","",'2.Census &amp; Reference Benchmarks'!G247)</f>
        <v/>
      </c>
      <c r="H249" s="428" t="str">
        <f>IF('2.Census &amp; Reference Benchmarks'!H247 = "","",'2.Census &amp; Reference Benchmarks'!H247)</f>
        <v/>
      </c>
      <c r="I249" s="501" t="str">
        <f>IF('2.Census &amp; Reference Benchmarks'!I247 = "","",'2.Census &amp; Reference Benchmarks'!I247)</f>
        <v/>
      </c>
      <c r="J249" s="427" t="str">
        <f>IF('2.Census &amp; Reference Benchmarks'!J247 = "","",'2.Census &amp; Reference Benchmarks'!J247)</f>
        <v/>
      </c>
      <c r="K249" s="518"/>
      <c r="L249" s="122"/>
      <c r="M249" s="116"/>
      <c r="N249" s="117"/>
      <c r="O249" s="116"/>
      <c r="P249" s="117"/>
      <c r="Q249" s="59" t="str">
        <f t="shared" si="3"/>
        <v>No</v>
      </c>
    </row>
    <row r="250" spans="2:17" x14ac:dyDescent="0.25">
      <c r="B250" s="427">
        <f>IF('2.Census &amp; Reference Benchmarks'!B248 = "","",'2.Census &amp; Reference Benchmarks'!B248)</f>
        <v>0</v>
      </c>
      <c r="C250" s="427">
        <f>IF('2.Census &amp; Reference Benchmarks'!C248 = "","",'2.Census &amp; Reference Benchmarks'!C248)</f>
        <v>0</v>
      </c>
      <c r="D250" s="427" t="str">
        <f>IF('2.Census &amp; Reference Benchmarks'!D248 = "","",'2.Census &amp; Reference Benchmarks'!D248)</f>
        <v/>
      </c>
      <c r="E250" s="427" t="str">
        <f>IF('2.Census &amp; Reference Benchmarks'!E248 = "","",'2.Census &amp; Reference Benchmarks'!E248)</f>
        <v/>
      </c>
      <c r="F250" s="427" t="str">
        <f>IF('2.Census &amp; Reference Benchmarks'!F248 = "","",'2.Census &amp; Reference Benchmarks'!F248)</f>
        <v/>
      </c>
      <c r="G250" s="501" t="str">
        <f>IF('2.Census &amp; Reference Benchmarks'!G248 = "","",'2.Census &amp; Reference Benchmarks'!G248)</f>
        <v/>
      </c>
      <c r="H250" s="428" t="str">
        <f>IF('2.Census &amp; Reference Benchmarks'!H248 = "","",'2.Census &amp; Reference Benchmarks'!H248)</f>
        <v/>
      </c>
      <c r="I250" s="501" t="str">
        <f>IF('2.Census &amp; Reference Benchmarks'!I248 = "","",'2.Census &amp; Reference Benchmarks'!I248)</f>
        <v/>
      </c>
      <c r="J250" s="427" t="str">
        <f>IF('2.Census &amp; Reference Benchmarks'!J248 = "","",'2.Census &amp; Reference Benchmarks'!J248)</f>
        <v/>
      </c>
      <c r="K250" s="518"/>
      <c r="L250" s="122"/>
      <c r="M250" s="116"/>
      <c r="N250" s="117"/>
      <c r="O250" s="116"/>
      <c r="P250" s="117"/>
      <c r="Q250" s="59" t="str">
        <f t="shared" si="3"/>
        <v>No</v>
      </c>
    </row>
    <row r="251" spans="2:17" x14ac:dyDescent="0.25">
      <c r="B251" s="427">
        <f>IF('2.Census &amp; Reference Benchmarks'!B249 = "","",'2.Census &amp; Reference Benchmarks'!B249)</f>
        <v>0</v>
      </c>
      <c r="C251" s="427">
        <f>IF('2.Census &amp; Reference Benchmarks'!C249 = "","",'2.Census &amp; Reference Benchmarks'!C249)</f>
        <v>0</v>
      </c>
      <c r="D251" s="427" t="str">
        <f>IF('2.Census &amp; Reference Benchmarks'!D249 = "","",'2.Census &amp; Reference Benchmarks'!D249)</f>
        <v/>
      </c>
      <c r="E251" s="427" t="str">
        <f>IF('2.Census &amp; Reference Benchmarks'!E249 = "","",'2.Census &amp; Reference Benchmarks'!E249)</f>
        <v/>
      </c>
      <c r="F251" s="427" t="str">
        <f>IF('2.Census &amp; Reference Benchmarks'!F249 = "","",'2.Census &amp; Reference Benchmarks'!F249)</f>
        <v/>
      </c>
      <c r="G251" s="501" t="str">
        <f>IF('2.Census &amp; Reference Benchmarks'!G249 = "","",'2.Census &amp; Reference Benchmarks'!G249)</f>
        <v/>
      </c>
      <c r="H251" s="428" t="str">
        <f>IF('2.Census &amp; Reference Benchmarks'!H249 = "","",'2.Census &amp; Reference Benchmarks'!H249)</f>
        <v/>
      </c>
      <c r="I251" s="501" t="str">
        <f>IF('2.Census &amp; Reference Benchmarks'!I249 = "","",'2.Census &amp; Reference Benchmarks'!I249)</f>
        <v/>
      </c>
      <c r="J251" s="427" t="str">
        <f>IF('2.Census &amp; Reference Benchmarks'!J249 = "","",'2.Census &amp; Reference Benchmarks'!J249)</f>
        <v/>
      </c>
      <c r="K251" s="518"/>
      <c r="L251" s="122"/>
      <c r="M251" s="116"/>
      <c r="N251" s="117"/>
      <c r="O251" s="116"/>
      <c r="P251" s="117"/>
      <c r="Q251" s="59" t="str">
        <f t="shared" si="3"/>
        <v>No</v>
      </c>
    </row>
    <row r="252" spans="2:17" x14ac:dyDescent="0.25">
      <c r="B252" s="427">
        <f>IF('2.Census &amp; Reference Benchmarks'!B250 = "","",'2.Census &amp; Reference Benchmarks'!B250)</f>
        <v>0</v>
      </c>
      <c r="C252" s="427">
        <f>IF('2.Census &amp; Reference Benchmarks'!C250 = "","",'2.Census &amp; Reference Benchmarks'!C250)</f>
        <v>0</v>
      </c>
      <c r="D252" s="427" t="str">
        <f>IF('2.Census &amp; Reference Benchmarks'!D250 = "","",'2.Census &amp; Reference Benchmarks'!D250)</f>
        <v/>
      </c>
      <c r="E252" s="427" t="str">
        <f>IF('2.Census &amp; Reference Benchmarks'!E250 = "","",'2.Census &amp; Reference Benchmarks'!E250)</f>
        <v/>
      </c>
      <c r="F252" s="427" t="str">
        <f>IF('2.Census &amp; Reference Benchmarks'!F250 = "","",'2.Census &amp; Reference Benchmarks'!F250)</f>
        <v/>
      </c>
      <c r="G252" s="501" t="str">
        <f>IF('2.Census &amp; Reference Benchmarks'!G250 = "","",'2.Census &amp; Reference Benchmarks'!G250)</f>
        <v/>
      </c>
      <c r="H252" s="428" t="str">
        <f>IF('2.Census &amp; Reference Benchmarks'!H250 = "","",'2.Census &amp; Reference Benchmarks'!H250)</f>
        <v/>
      </c>
      <c r="I252" s="501" t="str">
        <f>IF('2.Census &amp; Reference Benchmarks'!I250 = "","",'2.Census &amp; Reference Benchmarks'!I250)</f>
        <v/>
      </c>
      <c r="J252" s="427" t="str">
        <f>IF('2.Census &amp; Reference Benchmarks'!J250 = "","",'2.Census &amp; Reference Benchmarks'!J250)</f>
        <v/>
      </c>
      <c r="K252" s="518"/>
      <c r="L252" s="122"/>
      <c r="M252" s="116"/>
      <c r="N252" s="117"/>
      <c r="O252" s="116"/>
      <c r="P252" s="117"/>
      <c r="Q252" s="59" t="str">
        <f t="shared" si="3"/>
        <v>No</v>
      </c>
    </row>
    <row r="253" spans="2:17" x14ac:dyDescent="0.25">
      <c r="B253" s="427">
        <f>IF('2.Census &amp; Reference Benchmarks'!B251 = "","",'2.Census &amp; Reference Benchmarks'!B251)</f>
        <v>0</v>
      </c>
      <c r="C253" s="427">
        <f>IF('2.Census &amp; Reference Benchmarks'!C251 = "","",'2.Census &amp; Reference Benchmarks'!C251)</f>
        <v>0</v>
      </c>
      <c r="D253" s="427" t="str">
        <f>IF('2.Census &amp; Reference Benchmarks'!D251 = "","",'2.Census &amp; Reference Benchmarks'!D251)</f>
        <v/>
      </c>
      <c r="E253" s="427" t="str">
        <f>IF('2.Census &amp; Reference Benchmarks'!E251 = "","",'2.Census &amp; Reference Benchmarks'!E251)</f>
        <v/>
      </c>
      <c r="F253" s="427" t="str">
        <f>IF('2.Census &amp; Reference Benchmarks'!F251 = "","",'2.Census &amp; Reference Benchmarks'!F251)</f>
        <v/>
      </c>
      <c r="G253" s="501" t="str">
        <f>IF('2.Census &amp; Reference Benchmarks'!G251 = "","",'2.Census &amp; Reference Benchmarks'!G251)</f>
        <v/>
      </c>
      <c r="H253" s="428" t="str">
        <f>IF('2.Census &amp; Reference Benchmarks'!H251 = "","",'2.Census &amp; Reference Benchmarks'!H251)</f>
        <v/>
      </c>
      <c r="I253" s="501" t="str">
        <f>IF('2.Census &amp; Reference Benchmarks'!I251 = "","",'2.Census &amp; Reference Benchmarks'!I251)</f>
        <v/>
      </c>
      <c r="J253" s="427" t="str">
        <f>IF('2.Census &amp; Reference Benchmarks'!J251 = "","",'2.Census &amp; Reference Benchmarks'!J251)</f>
        <v/>
      </c>
      <c r="K253" s="518"/>
      <c r="L253" s="122"/>
      <c r="M253" s="116"/>
      <c r="N253" s="117"/>
      <c r="O253" s="116"/>
      <c r="P253" s="117"/>
      <c r="Q253" s="59" t="str">
        <f t="shared" si="3"/>
        <v>No</v>
      </c>
    </row>
    <row r="254" spans="2:17" x14ac:dyDescent="0.25">
      <c r="B254" s="427">
        <f>IF('2.Census &amp; Reference Benchmarks'!B252 = "","",'2.Census &amp; Reference Benchmarks'!B252)</f>
        <v>0</v>
      </c>
      <c r="C254" s="427">
        <f>IF('2.Census &amp; Reference Benchmarks'!C252 = "","",'2.Census &amp; Reference Benchmarks'!C252)</f>
        <v>0</v>
      </c>
      <c r="D254" s="427" t="str">
        <f>IF('2.Census &amp; Reference Benchmarks'!D252 = "","",'2.Census &amp; Reference Benchmarks'!D252)</f>
        <v/>
      </c>
      <c r="E254" s="427" t="str">
        <f>IF('2.Census &amp; Reference Benchmarks'!E252 = "","",'2.Census &amp; Reference Benchmarks'!E252)</f>
        <v/>
      </c>
      <c r="F254" s="427" t="str">
        <f>IF('2.Census &amp; Reference Benchmarks'!F252 = "","",'2.Census &amp; Reference Benchmarks'!F252)</f>
        <v/>
      </c>
      <c r="G254" s="501" t="str">
        <f>IF('2.Census &amp; Reference Benchmarks'!G252 = "","",'2.Census &amp; Reference Benchmarks'!G252)</f>
        <v/>
      </c>
      <c r="H254" s="428" t="str">
        <f>IF('2.Census &amp; Reference Benchmarks'!H252 = "","",'2.Census &amp; Reference Benchmarks'!H252)</f>
        <v/>
      </c>
      <c r="I254" s="501" t="str">
        <f>IF('2.Census &amp; Reference Benchmarks'!I252 = "","",'2.Census &amp; Reference Benchmarks'!I252)</f>
        <v/>
      </c>
      <c r="J254" s="427" t="str">
        <f>IF('2.Census &amp; Reference Benchmarks'!J252 = "","",'2.Census &amp; Reference Benchmarks'!J252)</f>
        <v/>
      </c>
      <c r="K254" s="518"/>
      <c r="L254" s="122"/>
      <c r="M254" s="116"/>
      <c r="N254" s="117"/>
      <c r="O254" s="116"/>
      <c r="P254" s="117"/>
      <c r="Q254" s="59" t="str">
        <f t="shared" si="3"/>
        <v>No</v>
      </c>
    </row>
    <row r="255" spans="2:17" x14ac:dyDescent="0.25">
      <c r="B255" s="427">
        <f>IF('2.Census &amp; Reference Benchmarks'!B253 = "","",'2.Census &amp; Reference Benchmarks'!B253)</f>
        <v>0</v>
      </c>
      <c r="C255" s="427">
        <f>IF('2.Census &amp; Reference Benchmarks'!C253 = "","",'2.Census &amp; Reference Benchmarks'!C253)</f>
        <v>0</v>
      </c>
      <c r="D255" s="427" t="str">
        <f>IF('2.Census &amp; Reference Benchmarks'!D253 = "","",'2.Census &amp; Reference Benchmarks'!D253)</f>
        <v/>
      </c>
      <c r="E255" s="427" t="str">
        <f>IF('2.Census &amp; Reference Benchmarks'!E253 = "","",'2.Census &amp; Reference Benchmarks'!E253)</f>
        <v/>
      </c>
      <c r="F255" s="427" t="str">
        <f>IF('2.Census &amp; Reference Benchmarks'!F253 = "","",'2.Census &amp; Reference Benchmarks'!F253)</f>
        <v/>
      </c>
      <c r="G255" s="501" t="str">
        <f>IF('2.Census &amp; Reference Benchmarks'!G253 = "","",'2.Census &amp; Reference Benchmarks'!G253)</f>
        <v/>
      </c>
      <c r="H255" s="428" t="str">
        <f>IF('2.Census &amp; Reference Benchmarks'!H253 = "","",'2.Census &amp; Reference Benchmarks'!H253)</f>
        <v/>
      </c>
      <c r="I255" s="501" t="str">
        <f>IF('2.Census &amp; Reference Benchmarks'!I253 = "","",'2.Census &amp; Reference Benchmarks'!I253)</f>
        <v/>
      </c>
      <c r="J255" s="427" t="str">
        <f>IF('2.Census &amp; Reference Benchmarks'!J253 = "","",'2.Census &amp; Reference Benchmarks'!J253)</f>
        <v/>
      </c>
      <c r="K255" s="518"/>
      <c r="L255" s="122"/>
      <c r="M255" s="116"/>
      <c r="N255" s="117"/>
      <c r="O255" s="116"/>
      <c r="P255" s="117"/>
      <c r="Q255" s="59" t="str">
        <f t="shared" si="3"/>
        <v>No</v>
      </c>
    </row>
    <row r="256" spans="2:17" x14ac:dyDescent="0.25">
      <c r="B256" s="427">
        <f>IF('2.Census &amp; Reference Benchmarks'!B254 = "","",'2.Census &amp; Reference Benchmarks'!B254)</f>
        <v>0</v>
      </c>
      <c r="C256" s="427">
        <f>IF('2.Census &amp; Reference Benchmarks'!C254 = "","",'2.Census &amp; Reference Benchmarks'!C254)</f>
        <v>0</v>
      </c>
      <c r="D256" s="427" t="str">
        <f>IF('2.Census &amp; Reference Benchmarks'!D254 = "","",'2.Census &amp; Reference Benchmarks'!D254)</f>
        <v/>
      </c>
      <c r="E256" s="427" t="str">
        <f>IF('2.Census &amp; Reference Benchmarks'!E254 = "","",'2.Census &amp; Reference Benchmarks'!E254)</f>
        <v/>
      </c>
      <c r="F256" s="427" t="str">
        <f>IF('2.Census &amp; Reference Benchmarks'!F254 = "","",'2.Census &amp; Reference Benchmarks'!F254)</f>
        <v/>
      </c>
      <c r="G256" s="501" t="str">
        <f>IF('2.Census &amp; Reference Benchmarks'!G254 = "","",'2.Census &amp; Reference Benchmarks'!G254)</f>
        <v/>
      </c>
      <c r="H256" s="428" t="str">
        <f>IF('2.Census &amp; Reference Benchmarks'!H254 = "","",'2.Census &amp; Reference Benchmarks'!H254)</f>
        <v/>
      </c>
      <c r="I256" s="501" t="str">
        <f>IF('2.Census &amp; Reference Benchmarks'!I254 = "","",'2.Census &amp; Reference Benchmarks'!I254)</f>
        <v/>
      </c>
      <c r="J256" s="427" t="str">
        <f>IF('2.Census &amp; Reference Benchmarks'!J254 = "","",'2.Census &amp; Reference Benchmarks'!J254)</f>
        <v/>
      </c>
      <c r="K256" s="518"/>
      <c r="L256" s="122"/>
      <c r="M256" s="116"/>
      <c r="N256" s="117"/>
      <c r="O256" s="116"/>
      <c r="P256" s="117"/>
      <c r="Q256" s="59" t="str">
        <f t="shared" si="3"/>
        <v>No</v>
      </c>
    </row>
    <row r="257" spans="2:17" x14ac:dyDescent="0.25">
      <c r="B257" s="427">
        <f>IF('2.Census &amp; Reference Benchmarks'!B255 = "","",'2.Census &amp; Reference Benchmarks'!B255)</f>
        <v>0</v>
      </c>
      <c r="C257" s="427">
        <f>IF('2.Census &amp; Reference Benchmarks'!C255 = "","",'2.Census &amp; Reference Benchmarks'!C255)</f>
        <v>0</v>
      </c>
      <c r="D257" s="427" t="str">
        <f>IF('2.Census &amp; Reference Benchmarks'!D255 = "","",'2.Census &amp; Reference Benchmarks'!D255)</f>
        <v/>
      </c>
      <c r="E257" s="427" t="str">
        <f>IF('2.Census &amp; Reference Benchmarks'!E255 = "","",'2.Census &amp; Reference Benchmarks'!E255)</f>
        <v/>
      </c>
      <c r="F257" s="427" t="str">
        <f>IF('2.Census &amp; Reference Benchmarks'!F255 = "","",'2.Census &amp; Reference Benchmarks'!F255)</f>
        <v/>
      </c>
      <c r="G257" s="501" t="str">
        <f>IF('2.Census &amp; Reference Benchmarks'!G255 = "","",'2.Census &amp; Reference Benchmarks'!G255)</f>
        <v/>
      </c>
      <c r="H257" s="428" t="str">
        <f>IF('2.Census &amp; Reference Benchmarks'!H255 = "","",'2.Census &amp; Reference Benchmarks'!H255)</f>
        <v/>
      </c>
      <c r="I257" s="501" t="str">
        <f>IF('2.Census &amp; Reference Benchmarks'!I255 = "","",'2.Census &amp; Reference Benchmarks'!I255)</f>
        <v/>
      </c>
      <c r="J257" s="427" t="str">
        <f>IF('2.Census &amp; Reference Benchmarks'!J255 = "","",'2.Census &amp; Reference Benchmarks'!J255)</f>
        <v/>
      </c>
      <c r="K257" s="518"/>
      <c r="L257" s="122"/>
      <c r="M257" s="116"/>
      <c r="N257" s="117"/>
      <c r="O257" s="116"/>
      <c r="P257" s="117"/>
      <c r="Q257" s="59" t="str">
        <f t="shared" si="3"/>
        <v>No</v>
      </c>
    </row>
    <row r="258" spans="2:17" x14ac:dyDescent="0.25">
      <c r="B258" s="427">
        <f>IF('2.Census &amp; Reference Benchmarks'!B256 = "","",'2.Census &amp; Reference Benchmarks'!B256)</f>
        <v>0</v>
      </c>
      <c r="C258" s="427">
        <f>IF('2.Census &amp; Reference Benchmarks'!C256 = "","",'2.Census &amp; Reference Benchmarks'!C256)</f>
        <v>0</v>
      </c>
      <c r="D258" s="427" t="str">
        <f>IF('2.Census &amp; Reference Benchmarks'!D256 = "","",'2.Census &amp; Reference Benchmarks'!D256)</f>
        <v/>
      </c>
      <c r="E258" s="427" t="str">
        <f>IF('2.Census &amp; Reference Benchmarks'!E256 = "","",'2.Census &amp; Reference Benchmarks'!E256)</f>
        <v/>
      </c>
      <c r="F258" s="427" t="str">
        <f>IF('2.Census &amp; Reference Benchmarks'!F256 = "","",'2.Census &amp; Reference Benchmarks'!F256)</f>
        <v/>
      </c>
      <c r="G258" s="501" t="str">
        <f>IF('2.Census &amp; Reference Benchmarks'!G256 = "","",'2.Census &amp; Reference Benchmarks'!G256)</f>
        <v/>
      </c>
      <c r="H258" s="428" t="str">
        <f>IF('2.Census &amp; Reference Benchmarks'!H256 = "","",'2.Census &amp; Reference Benchmarks'!H256)</f>
        <v/>
      </c>
      <c r="I258" s="501" t="str">
        <f>IF('2.Census &amp; Reference Benchmarks'!I256 = "","",'2.Census &amp; Reference Benchmarks'!I256)</f>
        <v/>
      </c>
      <c r="J258" s="427" t="str">
        <f>IF('2.Census &amp; Reference Benchmarks'!J256 = "","",'2.Census &amp; Reference Benchmarks'!J256)</f>
        <v/>
      </c>
      <c r="K258" s="518"/>
      <c r="L258" s="122"/>
      <c r="M258" s="116"/>
      <c r="N258" s="117"/>
      <c r="O258" s="116"/>
      <c r="P258" s="117"/>
      <c r="Q258" s="59" t="str">
        <f t="shared" si="3"/>
        <v>No</v>
      </c>
    </row>
    <row r="259" spans="2:17" x14ac:dyDescent="0.25">
      <c r="B259" s="427">
        <f>IF('2.Census &amp; Reference Benchmarks'!B257 = "","",'2.Census &amp; Reference Benchmarks'!B257)</f>
        <v>0</v>
      </c>
      <c r="C259" s="427">
        <f>IF('2.Census &amp; Reference Benchmarks'!C257 = "","",'2.Census &amp; Reference Benchmarks'!C257)</f>
        <v>0</v>
      </c>
      <c r="D259" s="427" t="str">
        <f>IF('2.Census &amp; Reference Benchmarks'!D257 = "","",'2.Census &amp; Reference Benchmarks'!D257)</f>
        <v/>
      </c>
      <c r="E259" s="427" t="str">
        <f>IF('2.Census &amp; Reference Benchmarks'!E257 = "","",'2.Census &amp; Reference Benchmarks'!E257)</f>
        <v/>
      </c>
      <c r="F259" s="427" t="str">
        <f>IF('2.Census &amp; Reference Benchmarks'!F257 = "","",'2.Census &amp; Reference Benchmarks'!F257)</f>
        <v/>
      </c>
      <c r="G259" s="501" t="str">
        <f>IF('2.Census &amp; Reference Benchmarks'!G257 = "","",'2.Census &amp; Reference Benchmarks'!G257)</f>
        <v/>
      </c>
      <c r="H259" s="428" t="str">
        <f>IF('2.Census &amp; Reference Benchmarks'!H257 = "","",'2.Census &amp; Reference Benchmarks'!H257)</f>
        <v/>
      </c>
      <c r="I259" s="501" t="str">
        <f>IF('2.Census &amp; Reference Benchmarks'!I257 = "","",'2.Census &amp; Reference Benchmarks'!I257)</f>
        <v/>
      </c>
      <c r="J259" s="427" t="str">
        <f>IF('2.Census &amp; Reference Benchmarks'!J257 = "","",'2.Census &amp; Reference Benchmarks'!J257)</f>
        <v/>
      </c>
      <c r="K259" s="518"/>
      <c r="L259" s="122"/>
      <c r="M259" s="116"/>
      <c r="N259" s="117"/>
      <c r="O259" s="116"/>
      <c r="P259" s="117"/>
      <c r="Q259" s="59" t="str">
        <f t="shared" si="3"/>
        <v>No</v>
      </c>
    </row>
    <row r="260" spans="2:17" x14ac:dyDescent="0.25">
      <c r="B260" s="427">
        <f>IF('2.Census &amp; Reference Benchmarks'!B258 = "","",'2.Census &amp; Reference Benchmarks'!B258)</f>
        <v>0</v>
      </c>
      <c r="C260" s="427">
        <f>IF('2.Census &amp; Reference Benchmarks'!C258 = "","",'2.Census &amp; Reference Benchmarks'!C258)</f>
        <v>0</v>
      </c>
      <c r="D260" s="427" t="str">
        <f>IF('2.Census &amp; Reference Benchmarks'!D258 = "","",'2.Census &amp; Reference Benchmarks'!D258)</f>
        <v/>
      </c>
      <c r="E260" s="427" t="str">
        <f>IF('2.Census &amp; Reference Benchmarks'!E258 = "","",'2.Census &amp; Reference Benchmarks'!E258)</f>
        <v/>
      </c>
      <c r="F260" s="427" t="str">
        <f>IF('2.Census &amp; Reference Benchmarks'!F258 = "","",'2.Census &amp; Reference Benchmarks'!F258)</f>
        <v/>
      </c>
      <c r="G260" s="501" t="str">
        <f>IF('2.Census &amp; Reference Benchmarks'!G258 = "","",'2.Census &amp; Reference Benchmarks'!G258)</f>
        <v/>
      </c>
      <c r="H260" s="428" t="str">
        <f>IF('2.Census &amp; Reference Benchmarks'!H258 = "","",'2.Census &amp; Reference Benchmarks'!H258)</f>
        <v/>
      </c>
      <c r="I260" s="501" t="str">
        <f>IF('2.Census &amp; Reference Benchmarks'!I258 = "","",'2.Census &amp; Reference Benchmarks'!I258)</f>
        <v/>
      </c>
      <c r="J260" s="427" t="str">
        <f>IF('2.Census &amp; Reference Benchmarks'!J258 = "","",'2.Census &amp; Reference Benchmarks'!J258)</f>
        <v/>
      </c>
      <c r="K260" s="518"/>
      <c r="L260" s="122"/>
      <c r="M260" s="116"/>
      <c r="N260" s="117"/>
      <c r="O260" s="116"/>
      <c r="P260" s="117"/>
      <c r="Q260" s="59" t="str">
        <f t="shared" si="3"/>
        <v>No</v>
      </c>
    </row>
    <row r="261" spans="2:17" x14ac:dyDescent="0.25">
      <c r="B261" s="427">
        <f>IF('2.Census &amp; Reference Benchmarks'!B259 = "","",'2.Census &amp; Reference Benchmarks'!B259)</f>
        <v>0</v>
      </c>
      <c r="C261" s="427">
        <f>IF('2.Census &amp; Reference Benchmarks'!C259 = "","",'2.Census &amp; Reference Benchmarks'!C259)</f>
        <v>0</v>
      </c>
      <c r="D261" s="427" t="str">
        <f>IF('2.Census &amp; Reference Benchmarks'!D259 = "","",'2.Census &amp; Reference Benchmarks'!D259)</f>
        <v/>
      </c>
      <c r="E261" s="427" t="str">
        <f>IF('2.Census &amp; Reference Benchmarks'!E259 = "","",'2.Census &amp; Reference Benchmarks'!E259)</f>
        <v/>
      </c>
      <c r="F261" s="427" t="str">
        <f>IF('2.Census &amp; Reference Benchmarks'!F259 = "","",'2.Census &amp; Reference Benchmarks'!F259)</f>
        <v/>
      </c>
      <c r="G261" s="501" t="str">
        <f>IF('2.Census &amp; Reference Benchmarks'!G259 = "","",'2.Census &amp; Reference Benchmarks'!G259)</f>
        <v/>
      </c>
      <c r="H261" s="428" t="str">
        <f>IF('2.Census &amp; Reference Benchmarks'!H259 = "","",'2.Census &amp; Reference Benchmarks'!H259)</f>
        <v/>
      </c>
      <c r="I261" s="501" t="str">
        <f>IF('2.Census &amp; Reference Benchmarks'!I259 = "","",'2.Census &amp; Reference Benchmarks'!I259)</f>
        <v/>
      </c>
      <c r="J261" s="427" t="str">
        <f>IF('2.Census &amp; Reference Benchmarks'!J259 = "","",'2.Census &amp; Reference Benchmarks'!J259)</f>
        <v/>
      </c>
      <c r="K261" s="518"/>
      <c r="L261" s="122"/>
      <c r="M261" s="116"/>
      <c r="N261" s="117"/>
      <c r="O261" s="116"/>
      <c r="P261" s="117"/>
      <c r="Q261" s="59" t="str">
        <f t="shared" si="3"/>
        <v>No</v>
      </c>
    </row>
    <row r="262" spans="2:17" x14ac:dyDescent="0.25">
      <c r="B262" s="427">
        <f>IF('2.Census &amp; Reference Benchmarks'!B260 = "","",'2.Census &amp; Reference Benchmarks'!B260)</f>
        <v>0</v>
      </c>
      <c r="C262" s="427">
        <f>IF('2.Census &amp; Reference Benchmarks'!C260 = "","",'2.Census &amp; Reference Benchmarks'!C260)</f>
        <v>0</v>
      </c>
      <c r="D262" s="427" t="str">
        <f>IF('2.Census &amp; Reference Benchmarks'!D260 = "","",'2.Census &amp; Reference Benchmarks'!D260)</f>
        <v/>
      </c>
      <c r="E262" s="427" t="str">
        <f>IF('2.Census &amp; Reference Benchmarks'!E260 = "","",'2.Census &amp; Reference Benchmarks'!E260)</f>
        <v/>
      </c>
      <c r="F262" s="427" t="str">
        <f>IF('2.Census &amp; Reference Benchmarks'!F260 = "","",'2.Census &amp; Reference Benchmarks'!F260)</f>
        <v/>
      </c>
      <c r="G262" s="501" t="str">
        <f>IF('2.Census &amp; Reference Benchmarks'!G260 = "","",'2.Census &amp; Reference Benchmarks'!G260)</f>
        <v/>
      </c>
      <c r="H262" s="428" t="str">
        <f>IF('2.Census &amp; Reference Benchmarks'!H260 = "","",'2.Census &amp; Reference Benchmarks'!H260)</f>
        <v/>
      </c>
      <c r="I262" s="501" t="str">
        <f>IF('2.Census &amp; Reference Benchmarks'!I260 = "","",'2.Census &amp; Reference Benchmarks'!I260)</f>
        <v/>
      </c>
      <c r="J262" s="427" t="str">
        <f>IF('2.Census &amp; Reference Benchmarks'!J260 = "","",'2.Census &amp; Reference Benchmarks'!J260)</f>
        <v/>
      </c>
      <c r="K262" s="518"/>
      <c r="L262" s="122"/>
      <c r="M262" s="116"/>
      <c r="N262" s="117"/>
      <c r="O262" s="116"/>
      <c r="P262" s="117"/>
      <c r="Q262" s="59" t="str">
        <f t="shared" si="3"/>
        <v>No</v>
      </c>
    </row>
    <row r="263" spans="2:17" x14ac:dyDescent="0.25">
      <c r="B263" s="427">
        <f>IF('2.Census &amp; Reference Benchmarks'!B261 = "","",'2.Census &amp; Reference Benchmarks'!B261)</f>
        <v>0</v>
      </c>
      <c r="C263" s="427">
        <f>IF('2.Census &amp; Reference Benchmarks'!C261 = "","",'2.Census &amp; Reference Benchmarks'!C261)</f>
        <v>0</v>
      </c>
      <c r="D263" s="427" t="str">
        <f>IF('2.Census &amp; Reference Benchmarks'!D261 = "","",'2.Census &amp; Reference Benchmarks'!D261)</f>
        <v/>
      </c>
      <c r="E263" s="427" t="str">
        <f>IF('2.Census &amp; Reference Benchmarks'!E261 = "","",'2.Census &amp; Reference Benchmarks'!E261)</f>
        <v/>
      </c>
      <c r="F263" s="427" t="str">
        <f>IF('2.Census &amp; Reference Benchmarks'!F261 = "","",'2.Census &amp; Reference Benchmarks'!F261)</f>
        <v/>
      </c>
      <c r="G263" s="501" t="str">
        <f>IF('2.Census &amp; Reference Benchmarks'!G261 = "","",'2.Census &amp; Reference Benchmarks'!G261)</f>
        <v/>
      </c>
      <c r="H263" s="428" t="str">
        <f>IF('2.Census &amp; Reference Benchmarks'!H261 = "","",'2.Census &amp; Reference Benchmarks'!H261)</f>
        <v/>
      </c>
      <c r="I263" s="501" t="str">
        <f>IF('2.Census &amp; Reference Benchmarks'!I261 = "","",'2.Census &amp; Reference Benchmarks'!I261)</f>
        <v/>
      </c>
      <c r="J263" s="427" t="str">
        <f>IF('2.Census &amp; Reference Benchmarks'!J261 = "","",'2.Census &amp; Reference Benchmarks'!J261)</f>
        <v/>
      </c>
      <c r="K263" s="518"/>
      <c r="L263" s="122"/>
      <c r="M263" s="116"/>
      <c r="N263" s="117"/>
      <c r="O263" s="116"/>
      <c r="P263" s="117"/>
      <c r="Q263" s="59" t="str">
        <f t="shared" ref="Q263:Q326" si="4">IF(N263&gt;=L263, "No", IF(P263 &gt;= L263, "Yes","No"))</f>
        <v>No</v>
      </c>
    </row>
    <row r="264" spans="2:17" x14ac:dyDescent="0.25">
      <c r="B264" s="427">
        <f>IF('2.Census &amp; Reference Benchmarks'!B262 = "","",'2.Census &amp; Reference Benchmarks'!B262)</f>
        <v>0</v>
      </c>
      <c r="C264" s="427">
        <f>IF('2.Census &amp; Reference Benchmarks'!C262 = "","",'2.Census &amp; Reference Benchmarks'!C262)</f>
        <v>0</v>
      </c>
      <c r="D264" s="427" t="str">
        <f>IF('2.Census &amp; Reference Benchmarks'!D262 = "","",'2.Census &amp; Reference Benchmarks'!D262)</f>
        <v/>
      </c>
      <c r="E264" s="427" t="str">
        <f>IF('2.Census &amp; Reference Benchmarks'!E262 = "","",'2.Census &amp; Reference Benchmarks'!E262)</f>
        <v/>
      </c>
      <c r="F264" s="427" t="str">
        <f>IF('2.Census &amp; Reference Benchmarks'!F262 = "","",'2.Census &amp; Reference Benchmarks'!F262)</f>
        <v/>
      </c>
      <c r="G264" s="501" t="str">
        <f>IF('2.Census &amp; Reference Benchmarks'!G262 = "","",'2.Census &amp; Reference Benchmarks'!G262)</f>
        <v/>
      </c>
      <c r="H264" s="428" t="str">
        <f>IF('2.Census &amp; Reference Benchmarks'!H262 = "","",'2.Census &amp; Reference Benchmarks'!H262)</f>
        <v/>
      </c>
      <c r="I264" s="501" t="str">
        <f>IF('2.Census &amp; Reference Benchmarks'!I262 = "","",'2.Census &amp; Reference Benchmarks'!I262)</f>
        <v/>
      </c>
      <c r="J264" s="427" t="str">
        <f>IF('2.Census &amp; Reference Benchmarks'!J262 = "","",'2.Census &amp; Reference Benchmarks'!J262)</f>
        <v/>
      </c>
      <c r="K264" s="518"/>
      <c r="L264" s="122"/>
      <c r="M264" s="116"/>
      <c r="N264" s="117"/>
      <c r="O264" s="116"/>
      <c r="P264" s="117"/>
      <c r="Q264" s="59" t="str">
        <f t="shared" si="4"/>
        <v>No</v>
      </c>
    </row>
    <row r="265" spans="2:17" x14ac:dyDescent="0.25">
      <c r="B265" s="427">
        <f>IF('2.Census &amp; Reference Benchmarks'!B263 = "","",'2.Census &amp; Reference Benchmarks'!B263)</f>
        <v>0</v>
      </c>
      <c r="C265" s="427">
        <f>IF('2.Census &amp; Reference Benchmarks'!C263 = "","",'2.Census &amp; Reference Benchmarks'!C263)</f>
        <v>0</v>
      </c>
      <c r="D265" s="427" t="str">
        <f>IF('2.Census &amp; Reference Benchmarks'!D263 = "","",'2.Census &amp; Reference Benchmarks'!D263)</f>
        <v/>
      </c>
      <c r="E265" s="427" t="str">
        <f>IF('2.Census &amp; Reference Benchmarks'!E263 = "","",'2.Census &amp; Reference Benchmarks'!E263)</f>
        <v/>
      </c>
      <c r="F265" s="427" t="str">
        <f>IF('2.Census &amp; Reference Benchmarks'!F263 = "","",'2.Census &amp; Reference Benchmarks'!F263)</f>
        <v/>
      </c>
      <c r="G265" s="501" t="str">
        <f>IF('2.Census &amp; Reference Benchmarks'!G263 = "","",'2.Census &amp; Reference Benchmarks'!G263)</f>
        <v/>
      </c>
      <c r="H265" s="428" t="str">
        <f>IF('2.Census &amp; Reference Benchmarks'!H263 = "","",'2.Census &amp; Reference Benchmarks'!H263)</f>
        <v/>
      </c>
      <c r="I265" s="501" t="str">
        <f>IF('2.Census &amp; Reference Benchmarks'!I263 = "","",'2.Census &amp; Reference Benchmarks'!I263)</f>
        <v/>
      </c>
      <c r="J265" s="427" t="str">
        <f>IF('2.Census &amp; Reference Benchmarks'!J263 = "","",'2.Census &amp; Reference Benchmarks'!J263)</f>
        <v/>
      </c>
      <c r="K265" s="518"/>
      <c r="L265" s="122"/>
      <c r="M265" s="116"/>
      <c r="N265" s="117"/>
      <c r="O265" s="116"/>
      <c r="P265" s="117"/>
      <c r="Q265" s="59" t="str">
        <f t="shared" si="4"/>
        <v>No</v>
      </c>
    </row>
    <row r="266" spans="2:17" x14ac:dyDescent="0.25">
      <c r="B266" s="427">
        <f>IF('2.Census &amp; Reference Benchmarks'!B264 = "","",'2.Census &amp; Reference Benchmarks'!B264)</f>
        <v>0</v>
      </c>
      <c r="C266" s="427">
        <f>IF('2.Census &amp; Reference Benchmarks'!C264 = "","",'2.Census &amp; Reference Benchmarks'!C264)</f>
        <v>0</v>
      </c>
      <c r="D266" s="427" t="str">
        <f>IF('2.Census &amp; Reference Benchmarks'!D264 = "","",'2.Census &amp; Reference Benchmarks'!D264)</f>
        <v/>
      </c>
      <c r="E266" s="427" t="str">
        <f>IF('2.Census &amp; Reference Benchmarks'!E264 = "","",'2.Census &amp; Reference Benchmarks'!E264)</f>
        <v/>
      </c>
      <c r="F266" s="427" t="str">
        <f>IF('2.Census &amp; Reference Benchmarks'!F264 = "","",'2.Census &amp; Reference Benchmarks'!F264)</f>
        <v/>
      </c>
      <c r="G266" s="501" t="str">
        <f>IF('2.Census &amp; Reference Benchmarks'!G264 = "","",'2.Census &amp; Reference Benchmarks'!G264)</f>
        <v/>
      </c>
      <c r="H266" s="428" t="str">
        <f>IF('2.Census &amp; Reference Benchmarks'!H264 = "","",'2.Census &amp; Reference Benchmarks'!H264)</f>
        <v/>
      </c>
      <c r="I266" s="501" t="str">
        <f>IF('2.Census &amp; Reference Benchmarks'!I264 = "","",'2.Census &amp; Reference Benchmarks'!I264)</f>
        <v/>
      </c>
      <c r="J266" s="427" t="str">
        <f>IF('2.Census &amp; Reference Benchmarks'!J264 = "","",'2.Census &amp; Reference Benchmarks'!J264)</f>
        <v/>
      </c>
      <c r="K266" s="518"/>
      <c r="L266" s="122"/>
      <c r="M266" s="116"/>
      <c r="N266" s="117"/>
      <c r="O266" s="116"/>
      <c r="P266" s="117"/>
      <c r="Q266" s="59" t="str">
        <f t="shared" si="4"/>
        <v>No</v>
      </c>
    </row>
    <row r="267" spans="2:17" x14ac:dyDescent="0.25">
      <c r="B267" s="427">
        <f>IF('2.Census &amp; Reference Benchmarks'!B265 = "","",'2.Census &amp; Reference Benchmarks'!B265)</f>
        <v>0</v>
      </c>
      <c r="C267" s="427">
        <f>IF('2.Census &amp; Reference Benchmarks'!C265 = "","",'2.Census &amp; Reference Benchmarks'!C265)</f>
        <v>0</v>
      </c>
      <c r="D267" s="427" t="str">
        <f>IF('2.Census &amp; Reference Benchmarks'!D265 = "","",'2.Census &amp; Reference Benchmarks'!D265)</f>
        <v/>
      </c>
      <c r="E267" s="427" t="str">
        <f>IF('2.Census &amp; Reference Benchmarks'!E265 = "","",'2.Census &amp; Reference Benchmarks'!E265)</f>
        <v/>
      </c>
      <c r="F267" s="427" t="str">
        <f>IF('2.Census &amp; Reference Benchmarks'!F265 = "","",'2.Census &amp; Reference Benchmarks'!F265)</f>
        <v/>
      </c>
      <c r="G267" s="501" t="str">
        <f>IF('2.Census &amp; Reference Benchmarks'!G265 = "","",'2.Census &amp; Reference Benchmarks'!G265)</f>
        <v/>
      </c>
      <c r="H267" s="428" t="str">
        <f>IF('2.Census &amp; Reference Benchmarks'!H265 = "","",'2.Census &amp; Reference Benchmarks'!H265)</f>
        <v/>
      </c>
      <c r="I267" s="501" t="str">
        <f>IF('2.Census &amp; Reference Benchmarks'!I265 = "","",'2.Census &amp; Reference Benchmarks'!I265)</f>
        <v/>
      </c>
      <c r="J267" s="427" t="str">
        <f>IF('2.Census &amp; Reference Benchmarks'!J265 = "","",'2.Census &amp; Reference Benchmarks'!J265)</f>
        <v/>
      </c>
      <c r="K267" s="518"/>
      <c r="L267" s="122"/>
      <c r="M267" s="116"/>
      <c r="N267" s="117"/>
      <c r="O267" s="116"/>
      <c r="P267" s="117"/>
      <c r="Q267" s="59" t="str">
        <f t="shared" si="4"/>
        <v>No</v>
      </c>
    </row>
    <row r="268" spans="2:17" x14ac:dyDescent="0.25">
      <c r="B268" s="427">
        <f>IF('2.Census &amp; Reference Benchmarks'!B266 = "","",'2.Census &amp; Reference Benchmarks'!B266)</f>
        <v>0</v>
      </c>
      <c r="C268" s="427">
        <f>IF('2.Census &amp; Reference Benchmarks'!C266 = "","",'2.Census &amp; Reference Benchmarks'!C266)</f>
        <v>0</v>
      </c>
      <c r="D268" s="427" t="str">
        <f>IF('2.Census &amp; Reference Benchmarks'!D266 = "","",'2.Census &amp; Reference Benchmarks'!D266)</f>
        <v/>
      </c>
      <c r="E268" s="427" t="str">
        <f>IF('2.Census &amp; Reference Benchmarks'!E266 = "","",'2.Census &amp; Reference Benchmarks'!E266)</f>
        <v/>
      </c>
      <c r="F268" s="427" t="str">
        <f>IF('2.Census &amp; Reference Benchmarks'!F266 = "","",'2.Census &amp; Reference Benchmarks'!F266)</f>
        <v/>
      </c>
      <c r="G268" s="501" t="str">
        <f>IF('2.Census &amp; Reference Benchmarks'!G266 = "","",'2.Census &amp; Reference Benchmarks'!G266)</f>
        <v/>
      </c>
      <c r="H268" s="428" t="str">
        <f>IF('2.Census &amp; Reference Benchmarks'!H266 = "","",'2.Census &amp; Reference Benchmarks'!H266)</f>
        <v/>
      </c>
      <c r="I268" s="501" t="str">
        <f>IF('2.Census &amp; Reference Benchmarks'!I266 = "","",'2.Census &amp; Reference Benchmarks'!I266)</f>
        <v/>
      </c>
      <c r="J268" s="427" t="str">
        <f>IF('2.Census &amp; Reference Benchmarks'!J266 = "","",'2.Census &amp; Reference Benchmarks'!J266)</f>
        <v/>
      </c>
      <c r="K268" s="518"/>
      <c r="L268" s="122"/>
      <c r="M268" s="116"/>
      <c r="N268" s="117"/>
      <c r="O268" s="116"/>
      <c r="P268" s="117"/>
      <c r="Q268" s="59" t="str">
        <f t="shared" si="4"/>
        <v>No</v>
      </c>
    </row>
    <row r="269" spans="2:17" x14ac:dyDescent="0.25">
      <c r="B269" s="427">
        <f>IF('2.Census &amp; Reference Benchmarks'!B267 = "","",'2.Census &amp; Reference Benchmarks'!B267)</f>
        <v>0</v>
      </c>
      <c r="C269" s="427">
        <f>IF('2.Census &amp; Reference Benchmarks'!C267 = "","",'2.Census &amp; Reference Benchmarks'!C267)</f>
        <v>0</v>
      </c>
      <c r="D269" s="427" t="str">
        <f>IF('2.Census &amp; Reference Benchmarks'!D267 = "","",'2.Census &amp; Reference Benchmarks'!D267)</f>
        <v/>
      </c>
      <c r="E269" s="427" t="str">
        <f>IF('2.Census &amp; Reference Benchmarks'!E267 = "","",'2.Census &amp; Reference Benchmarks'!E267)</f>
        <v/>
      </c>
      <c r="F269" s="427" t="str">
        <f>IF('2.Census &amp; Reference Benchmarks'!F267 = "","",'2.Census &amp; Reference Benchmarks'!F267)</f>
        <v/>
      </c>
      <c r="G269" s="501" t="str">
        <f>IF('2.Census &amp; Reference Benchmarks'!G267 = "","",'2.Census &amp; Reference Benchmarks'!G267)</f>
        <v/>
      </c>
      <c r="H269" s="428" t="str">
        <f>IF('2.Census &amp; Reference Benchmarks'!H267 = "","",'2.Census &amp; Reference Benchmarks'!H267)</f>
        <v/>
      </c>
      <c r="I269" s="501" t="str">
        <f>IF('2.Census &amp; Reference Benchmarks'!I267 = "","",'2.Census &amp; Reference Benchmarks'!I267)</f>
        <v/>
      </c>
      <c r="J269" s="427" t="str">
        <f>IF('2.Census &amp; Reference Benchmarks'!J267 = "","",'2.Census &amp; Reference Benchmarks'!J267)</f>
        <v/>
      </c>
      <c r="K269" s="518"/>
      <c r="L269" s="122"/>
      <c r="M269" s="116"/>
      <c r="N269" s="117"/>
      <c r="O269" s="116"/>
      <c r="P269" s="117"/>
      <c r="Q269" s="59" t="str">
        <f t="shared" si="4"/>
        <v>No</v>
      </c>
    </row>
    <row r="270" spans="2:17" x14ac:dyDescent="0.25">
      <c r="B270" s="427">
        <f>IF('2.Census &amp; Reference Benchmarks'!B268 = "","",'2.Census &amp; Reference Benchmarks'!B268)</f>
        <v>0</v>
      </c>
      <c r="C270" s="427">
        <f>IF('2.Census &amp; Reference Benchmarks'!C268 = "","",'2.Census &amp; Reference Benchmarks'!C268)</f>
        <v>0</v>
      </c>
      <c r="D270" s="427" t="str">
        <f>IF('2.Census &amp; Reference Benchmarks'!D268 = "","",'2.Census &amp; Reference Benchmarks'!D268)</f>
        <v/>
      </c>
      <c r="E270" s="427" t="str">
        <f>IF('2.Census &amp; Reference Benchmarks'!E268 = "","",'2.Census &amp; Reference Benchmarks'!E268)</f>
        <v/>
      </c>
      <c r="F270" s="427" t="str">
        <f>IF('2.Census &amp; Reference Benchmarks'!F268 = "","",'2.Census &amp; Reference Benchmarks'!F268)</f>
        <v/>
      </c>
      <c r="G270" s="501" t="str">
        <f>IF('2.Census &amp; Reference Benchmarks'!G268 = "","",'2.Census &amp; Reference Benchmarks'!G268)</f>
        <v/>
      </c>
      <c r="H270" s="428" t="str">
        <f>IF('2.Census &amp; Reference Benchmarks'!H268 = "","",'2.Census &amp; Reference Benchmarks'!H268)</f>
        <v/>
      </c>
      <c r="I270" s="501" t="str">
        <f>IF('2.Census &amp; Reference Benchmarks'!I268 = "","",'2.Census &amp; Reference Benchmarks'!I268)</f>
        <v/>
      </c>
      <c r="J270" s="427" t="str">
        <f>IF('2.Census &amp; Reference Benchmarks'!J268 = "","",'2.Census &amp; Reference Benchmarks'!J268)</f>
        <v/>
      </c>
      <c r="K270" s="518"/>
      <c r="L270" s="122"/>
      <c r="M270" s="116"/>
      <c r="N270" s="117"/>
      <c r="O270" s="116"/>
      <c r="P270" s="117"/>
      <c r="Q270" s="59" t="str">
        <f t="shared" si="4"/>
        <v>No</v>
      </c>
    </row>
    <row r="271" spans="2:17" x14ac:dyDescent="0.25">
      <c r="B271" s="427">
        <f>IF('2.Census &amp; Reference Benchmarks'!B269 = "","",'2.Census &amp; Reference Benchmarks'!B269)</f>
        <v>0</v>
      </c>
      <c r="C271" s="427">
        <f>IF('2.Census &amp; Reference Benchmarks'!C269 = "","",'2.Census &amp; Reference Benchmarks'!C269)</f>
        <v>0</v>
      </c>
      <c r="D271" s="427" t="str">
        <f>IF('2.Census &amp; Reference Benchmarks'!D269 = "","",'2.Census &amp; Reference Benchmarks'!D269)</f>
        <v/>
      </c>
      <c r="E271" s="427" t="str">
        <f>IF('2.Census &amp; Reference Benchmarks'!E269 = "","",'2.Census &amp; Reference Benchmarks'!E269)</f>
        <v/>
      </c>
      <c r="F271" s="427" t="str">
        <f>IF('2.Census &amp; Reference Benchmarks'!F269 = "","",'2.Census &amp; Reference Benchmarks'!F269)</f>
        <v/>
      </c>
      <c r="G271" s="501" t="str">
        <f>IF('2.Census &amp; Reference Benchmarks'!G269 = "","",'2.Census &amp; Reference Benchmarks'!G269)</f>
        <v/>
      </c>
      <c r="H271" s="428" t="str">
        <f>IF('2.Census &amp; Reference Benchmarks'!H269 = "","",'2.Census &amp; Reference Benchmarks'!H269)</f>
        <v/>
      </c>
      <c r="I271" s="501" t="str">
        <f>IF('2.Census &amp; Reference Benchmarks'!I269 = "","",'2.Census &amp; Reference Benchmarks'!I269)</f>
        <v/>
      </c>
      <c r="J271" s="427" t="str">
        <f>IF('2.Census &amp; Reference Benchmarks'!J269 = "","",'2.Census &amp; Reference Benchmarks'!J269)</f>
        <v/>
      </c>
      <c r="K271" s="518"/>
      <c r="L271" s="122"/>
      <c r="M271" s="116"/>
      <c r="N271" s="117"/>
      <c r="O271" s="116"/>
      <c r="P271" s="117"/>
      <c r="Q271" s="59" t="str">
        <f t="shared" si="4"/>
        <v>No</v>
      </c>
    </row>
    <row r="272" spans="2:17" x14ac:dyDescent="0.25">
      <c r="B272" s="427">
        <f>IF('2.Census &amp; Reference Benchmarks'!B270 = "","",'2.Census &amp; Reference Benchmarks'!B270)</f>
        <v>0</v>
      </c>
      <c r="C272" s="427">
        <f>IF('2.Census &amp; Reference Benchmarks'!C270 = "","",'2.Census &amp; Reference Benchmarks'!C270)</f>
        <v>0</v>
      </c>
      <c r="D272" s="427" t="str">
        <f>IF('2.Census &amp; Reference Benchmarks'!D270 = "","",'2.Census &amp; Reference Benchmarks'!D270)</f>
        <v/>
      </c>
      <c r="E272" s="427" t="str">
        <f>IF('2.Census &amp; Reference Benchmarks'!E270 = "","",'2.Census &amp; Reference Benchmarks'!E270)</f>
        <v/>
      </c>
      <c r="F272" s="427" t="str">
        <f>IF('2.Census &amp; Reference Benchmarks'!F270 = "","",'2.Census &amp; Reference Benchmarks'!F270)</f>
        <v/>
      </c>
      <c r="G272" s="501" t="str">
        <f>IF('2.Census &amp; Reference Benchmarks'!G270 = "","",'2.Census &amp; Reference Benchmarks'!G270)</f>
        <v/>
      </c>
      <c r="H272" s="428" t="str">
        <f>IF('2.Census &amp; Reference Benchmarks'!H270 = "","",'2.Census &amp; Reference Benchmarks'!H270)</f>
        <v/>
      </c>
      <c r="I272" s="501" t="str">
        <f>IF('2.Census &amp; Reference Benchmarks'!I270 = "","",'2.Census &amp; Reference Benchmarks'!I270)</f>
        <v/>
      </c>
      <c r="J272" s="427" t="str">
        <f>IF('2.Census &amp; Reference Benchmarks'!J270 = "","",'2.Census &amp; Reference Benchmarks'!J270)</f>
        <v/>
      </c>
      <c r="K272" s="518"/>
      <c r="L272" s="122"/>
      <c r="M272" s="116"/>
      <c r="N272" s="117"/>
      <c r="O272" s="116"/>
      <c r="P272" s="117"/>
      <c r="Q272" s="59" t="str">
        <f t="shared" si="4"/>
        <v>No</v>
      </c>
    </row>
    <row r="273" spans="2:17" x14ac:dyDescent="0.25">
      <c r="B273" s="427">
        <f>IF('2.Census &amp; Reference Benchmarks'!B271 = "","",'2.Census &amp; Reference Benchmarks'!B271)</f>
        <v>0</v>
      </c>
      <c r="C273" s="427">
        <f>IF('2.Census &amp; Reference Benchmarks'!C271 = "","",'2.Census &amp; Reference Benchmarks'!C271)</f>
        <v>0</v>
      </c>
      <c r="D273" s="427" t="str">
        <f>IF('2.Census &amp; Reference Benchmarks'!D271 = "","",'2.Census &amp; Reference Benchmarks'!D271)</f>
        <v/>
      </c>
      <c r="E273" s="427" t="str">
        <f>IF('2.Census &amp; Reference Benchmarks'!E271 = "","",'2.Census &amp; Reference Benchmarks'!E271)</f>
        <v/>
      </c>
      <c r="F273" s="427" t="str">
        <f>IF('2.Census &amp; Reference Benchmarks'!F271 = "","",'2.Census &amp; Reference Benchmarks'!F271)</f>
        <v/>
      </c>
      <c r="G273" s="501" t="str">
        <f>IF('2.Census &amp; Reference Benchmarks'!G271 = "","",'2.Census &amp; Reference Benchmarks'!G271)</f>
        <v/>
      </c>
      <c r="H273" s="428" t="str">
        <f>IF('2.Census &amp; Reference Benchmarks'!H271 = "","",'2.Census &amp; Reference Benchmarks'!H271)</f>
        <v/>
      </c>
      <c r="I273" s="501" t="str">
        <f>IF('2.Census &amp; Reference Benchmarks'!I271 = "","",'2.Census &amp; Reference Benchmarks'!I271)</f>
        <v/>
      </c>
      <c r="J273" s="427" t="str">
        <f>IF('2.Census &amp; Reference Benchmarks'!J271 = "","",'2.Census &amp; Reference Benchmarks'!J271)</f>
        <v/>
      </c>
      <c r="K273" s="518"/>
      <c r="L273" s="122"/>
      <c r="M273" s="116"/>
      <c r="N273" s="117"/>
      <c r="O273" s="116"/>
      <c r="P273" s="117"/>
      <c r="Q273" s="59" t="str">
        <f t="shared" si="4"/>
        <v>No</v>
      </c>
    </row>
    <row r="274" spans="2:17" x14ac:dyDescent="0.25">
      <c r="B274" s="427">
        <f>IF('2.Census &amp; Reference Benchmarks'!B272 = "","",'2.Census &amp; Reference Benchmarks'!B272)</f>
        <v>0</v>
      </c>
      <c r="C274" s="427">
        <f>IF('2.Census &amp; Reference Benchmarks'!C272 = "","",'2.Census &amp; Reference Benchmarks'!C272)</f>
        <v>0</v>
      </c>
      <c r="D274" s="427" t="str">
        <f>IF('2.Census &amp; Reference Benchmarks'!D272 = "","",'2.Census &amp; Reference Benchmarks'!D272)</f>
        <v/>
      </c>
      <c r="E274" s="427" t="str">
        <f>IF('2.Census &amp; Reference Benchmarks'!E272 = "","",'2.Census &amp; Reference Benchmarks'!E272)</f>
        <v/>
      </c>
      <c r="F274" s="427" t="str">
        <f>IF('2.Census &amp; Reference Benchmarks'!F272 = "","",'2.Census &amp; Reference Benchmarks'!F272)</f>
        <v/>
      </c>
      <c r="G274" s="501" t="str">
        <f>IF('2.Census &amp; Reference Benchmarks'!G272 = "","",'2.Census &amp; Reference Benchmarks'!G272)</f>
        <v/>
      </c>
      <c r="H274" s="428" t="str">
        <f>IF('2.Census &amp; Reference Benchmarks'!H272 = "","",'2.Census &amp; Reference Benchmarks'!H272)</f>
        <v/>
      </c>
      <c r="I274" s="501" t="str">
        <f>IF('2.Census &amp; Reference Benchmarks'!I272 = "","",'2.Census &amp; Reference Benchmarks'!I272)</f>
        <v/>
      </c>
      <c r="J274" s="427" t="str">
        <f>IF('2.Census &amp; Reference Benchmarks'!J272 = "","",'2.Census &amp; Reference Benchmarks'!J272)</f>
        <v/>
      </c>
      <c r="K274" s="518"/>
      <c r="L274" s="122"/>
      <c r="M274" s="116"/>
      <c r="N274" s="117"/>
      <c r="O274" s="116"/>
      <c r="P274" s="117"/>
      <c r="Q274" s="59" t="str">
        <f t="shared" si="4"/>
        <v>No</v>
      </c>
    </row>
    <row r="275" spans="2:17" x14ac:dyDescent="0.25">
      <c r="B275" s="427">
        <f>IF('2.Census &amp; Reference Benchmarks'!B273 = "","",'2.Census &amp; Reference Benchmarks'!B273)</f>
        <v>0</v>
      </c>
      <c r="C275" s="427">
        <f>IF('2.Census &amp; Reference Benchmarks'!C273 = "","",'2.Census &amp; Reference Benchmarks'!C273)</f>
        <v>0</v>
      </c>
      <c r="D275" s="427" t="str">
        <f>IF('2.Census &amp; Reference Benchmarks'!D273 = "","",'2.Census &amp; Reference Benchmarks'!D273)</f>
        <v/>
      </c>
      <c r="E275" s="427" t="str">
        <f>IF('2.Census &amp; Reference Benchmarks'!E273 = "","",'2.Census &amp; Reference Benchmarks'!E273)</f>
        <v/>
      </c>
      <c r="F275" s="427" t="str">
        <f>IF('2.Census &amp; Reference Benchmarks'!F273 = "","",'2.Census &amp; Reference Benchmarks'!F273)</f>
        <v/>
      </c>
      <c r="G275" s="501" t="str">
        <f>IF('2.Census &amp; Reference Benchmarks'!G273 = "","",'2.Census &amp; Reference Benchmarks'!G273)</f>
        <v/>
      </c>
      <c r="H275" s="428" t="str">
        <f>IF('2.Census &amp; Reference Benchmarks'!H273 = "","",'2.Census &amp; Reference Benchmarks'!H273)</f>
        <v/>
      </c>
      <c r="I275" s="501" t="str">
        <f>IF('2.Census &amp; Reference Benchmarks'!I273 = "","",'2.Census &amp; Reference Benchmarks'!I273)</f>
        <v/>
      </c>
      <c r="J275" s="427" t="str">
        <f>IF('2.Census &amp; Reference Benchmarks'!J273 = "","",'2.Census &amp; Reference Benchmarks'!J273)</f>
        <v/>
      </c>
      <c r="K275" s="518"/>
      <c r="L275" s="122"/>
      <c r="M275" s="116"/>
      <c r="N275" s="117"/>
      <c r="O275" s="116"/>
      <c r="P275" s="117"/>
      <c r="Q275" s="59" t="str">
        <f t="shared" si="4"/>
        <v>No</v>
      </c>
    </row>
    <row r="276" spans="2:17" x14ac:dyDescent="0.25">
      <c r="B276" s="427">
        <f>IF('2.Census &amp; Reference Benchmarks'!B274 = "","",'2.Census &amp; Reference Benchmarks'!B274)</f>
        <v>0</v>
      </c>
      <c r="C276" s="427">
        <f>IF('2.Census &amp; Reference Benchmarks'!C274 = "","",'2.Census &amp; Reference Benchmarks'!C274)</f>
        <v>0</v>
      </c>
      <c r="D276" s="427" t="str">
        <f>IF('2.Census &amp; Reference Benchmarks'!D274 = "","",'2.Census &amp; Reference Benchmarks'!D274)</f>
        <v/>
      </c>
      <c r="E276" s="427" t="str">
        <f>IF('2.Census &amp; Reference Benchmarks'!E274 = "","",'2.Census &amp; Reference Benchmarks'!E274)</f>
        <v/>
      </c>
      <c r="F276" s="427" t="str">
        <f>IF('2.Census &amp; Reference Benchmarks'!F274 = "","",'2.Census &amp; Reference Benchmarks'!F274)</f>
        <v/>
      </c>
      <c r="G276" s="501" t="str">
        <f>IF('2.Census &amp; Reference Benchmarks'!G274 = "","",'2.Census &amp; Reference Benchmarks'!G274)</f>
        <v/>
      </c>
      <c r="H276" s="428" t="str">
        <f>IF('2.Census &amp; Reference Benchmarks'!H274 = "","",'2.Census &amp; Reference Benchmarks'!H274)</f>
        <v/>
      </c>
      <c r="I276" s="501" t="str">
        <f>IF('2.Census &amp; Reference Benchmarks'!I274 = "","",'2.Census &amp; Reference Benchmarks'!I274)</f>
        <v/>
      </c>
      <c r="J276" s="427" t="str">
        <f>IF('2.Census &amp; Reference Benchmarks'!J274 = "","",'2.Census &amp; Reference Benchmarks'!J274)</f>
        <v/>
      </c>
      <c r="K276" s="518"/>
      <c r="L276" s="122"/>
      <c r="M276" s="116"/>
      <c r="N276" s="117"/>
      <c r="O276" s="116"/>
      <c r="P276" s="117"/>
      <c r="Q276" s="59" t="str">
        <f t="shared" si="4"/>
        <v>No</v>
      </c>
    </row>
    <row r="277" spans="2:17" x14ac:dyDescent="0.25">
      <c r="B277" s="427">
        <f>IF('2.Census &amp; Reference Benchmarks'!B275 = "","",'2.Census &amp; Reference Benchmarks'!B275)</f>
        <v>0</v>
      </c>
      <c r="C277" s="427">
        <f>IF('2.Census &amp; Reference Benchmarks'!C275 = "","",'2.Census &amp; Reference Benchmarks'!C275)</f>
        <v>0</v>
      </c>
      <c r="D277" s="427" t="str">
        <f>IF('2.Census &amp; Reference Benchmarks'!D275 = "","",'2.Census &amp; Reference Benchmarks'!D275)</f>
        <v/>
      </c>
      <c r="E277" s="427" t="str">
        <f>IF('2.Census &amp; Reference Benchmarks'!E275 = "","",'2.Census &amp; Reference Benchmarks'!E275)</f>
        <v/>
      </c>
      <c r="F277" s="427" t="str">
        <f>IF('2.Census &amp; Reference Benchmarks'!F275 = "","",'2.Census &amp; Reference Benchmarks'!F275)</f>
        <v/>
      </c>
      <c r="G277" s="501" t="str">
        <f>IF('2.Census &amp; Reference Benchmarks'!G275 = "","",'2.Census &amp; Reference Benchmarks'!G275)</f>
        <v/>
      </c>
      <c r="H277" s="428" t="str">
        <f>IF('2.Census &amp; Reference Benchmarks'!H275 = "","",'2.Census &amp; Reference Benchmarks'!H275)</f>
        <v/>
      </c>
      <c r="I277" s="501" t="str">
        <f>IF('2.Census &amp; Reference Benchmarks'!I275 = "","",'2.Census &amp; Reference Benchmarks'!I275)</f>
        <v/>
      </c>
      <c r="J277" s="427" t="str">
        <f>IF('2.Census &amp; Reference Benchmarks'!J275 = "","",'2.Census &amp; Reference Benchmarks'!J275)</f>
        <v/>
      </c>
      <c r="K277" s="518"/>
      <c r="L277" s="122"/>
      <c r="M277" s="116"/>
      <c r="N277" s="117"/>
      <c r="O277" s="116"/>
      <c r="P277" s="117"/>
      <c r="Q277" s="59" t="str">
        <f t="shared" si="4"/>
        <v>No</v>
      </c>
    </row>
    <row r="278" spans="2:17" x14ac:dyDescent="0.25">
      <c r="B278" s="427">
        <f>IF('2.Census &amp; Reference Benchmarks'!B276 = "","",'2.Census &amp; Reference Benchmarks'!B276)</f>
        <v>0</v>
      </c>
      <c r="C278" s="427">
        <f>IF('2.Census &amp; Reference Benchmarks'!C276 = "","",'2.Census &amp; Reference Benchmarks'!C276)</f>
        <v>0</v>
      </c>
      <c r="D278" s="427" t="str">
        <f>IF('2.Census &amp; Reference Benchmarks'!D276 = "","",'2.Census &amp; Reference Benchmarks'!D276)</f>
        <v/>
      </c>
      <c r="E278" s="427" t="str">
        <f>IF('2.Census &amp; Reference Benchmarks'!E276 = "","",'2.Census &amp; Reference Benchmarks'!E276)</f>
        <v/>
      </c>
      <c r="F278" s="427" t="str">
        <f>IF('2.Census &amp; Reference Benchmarks'!F276 = "","",'2.Census &amp; Reference Benchmarks'!F276)</f>
        <v/>
      </c>
      <c r="G278" s="501" t="str">
        <f>IF('2.Census &amp; Reference Benchmarks'!G276 = "","",'2.Census &amp; Reference Benchmarks'!G276)</f>
        <v/>
      </c>
      <c r="H278" s="428" t="str">
        <f>IF('2.Census &amp; Reference Benchmarks'!H276 = "","",'2.Census &amp; Reference Benchmarks'!H276)</f>
        <v/>
      </c>
      <c r="I278" s="501" t="str">
        <f>IF('2.Census &amp; Reference Benchmarks'!I276 = "","",'2.Census &amp; Reference Benchmarks'!I276)</f>
        <v/>
      </c>
      <c r="J278" s="427" t="str">
        <f>IF('2.Census &amp; Reference Benchmarks'!J276 = "","",'2.Census &amp; Reference Benchmarks'!J276)</f>
        <v/>
      </c>
      <c r="K278" s="518"/>
      <c r="L278" s="122"/>
      <c r="M278" s="116"/>
      <c r="N278" s="117"/>
      <c r="O278" s="116"/>
      <c r="P278" s="117"/>
      <c r="Q278" s="59" t="str">
        <f t="shared" si="4"/>
        <v>No</v>
      </c>
    </row>
    <row r="279" spans="2:17" x14ac:dyDescent="0.25">
      <c r="B279" s="427">
        <f>IF('2.Census &amp; Reference Benchmarks'!B277 = "","",'2.Census &amp; Reference Benchmarks'!B277)</f>
        <v>0</v>
      </c>
      <c r="C279" s="427">
        <f>IF('2.Census &amp; Reference Benchmarks'!C277 = "","",'2.Census &amp; Reference Benchmarks'!C277)</f>
        <v>0</v>
      </c>
      <c r="D279" s="427" t="str">
        <f>IF('2.Census &amp; Reference Benchmarks'!D277 = "","",'2.Census &amp; Reference Benchmarks'!D277)</f>
        <v/>
      </c>
      <c r="E279" s="427" t="str">
        <f>IF('2.Census &amp; Reference Benchmarks'!E277 = "","",'2.Census &amp; Reference Benchmarks'!E277)</f>
        <v/>
      </c>
      <c r="F279" s="427" t="str">
        <f>IF('2.Census &amp; Reference Benchmarks'!F277 = "","",'2.Census &amp; Reference Benchmarks'!F277)</f>
        <v/>
      </c>
      <c r="G279" s="501" t="str">
        <f>IF('2.Census &amp; Reference Benchmarks'!G277 = "","",'2.Census &amp; Reference Benchmarks'!G277)</f>
        <v/>
      </c>
      <c r="H279" s="428" t="str">
        <f>IF('2.Census &amp; Reference Benchmarks'!H277 = "","",'2.Census &amp; Reference Benchmarks'!H277)</f>
        <v/>
      </c>
      <c r="I279" s="501" t="str">
        <f>IF('2.Census &amp; Reference Benchmarks'!I277 = "","",'2.Census &amp; Reference Benchmarks'!I277)</f>
        <v/>
      </c>
      <c r="J279" s="427" t="str">
        <f>IF('2.Census &amp; Reference Benchmarks'!J277 = "","",'2.Census &amp; Reference Benchmarks'!J277)</f>
        <v/>
      </c>
      <c r="K279" s="518"/>
      <c r="L279" s="122"/>
      <c r="M279" s="116"/>
      <c r="N279" s="117"/>
      <c r="O279" s="116"/>
      <c r="P279" s="117"/>
      <c r="Q279" s="59" t="str">
        <f t="shared" si="4"/>
        <v>No</v>
      </c>
    </row>
    <row r="280" spans="2:17" x14ac:dyDescent="0.25">
      <c r="B280" s="427">
        <f>IF('2.Census &amp; Reference Benchmarks'!B278 = "","",'2.Census &amp; Reference Benchmarks'!B278)</f>
        <v>0</v>
      </c>
      <c r="C280" s="427">
        <f>IF('2.Census &amp; Reference Benchmarks'!C278 = "","",'2.Census &amp; Reference Benchmarks'!C278)</f>
        <v>0</v>
      </c>
      <c r="D280" s="427" t="str">
        <f>IF('2.Census &amp; Reference Benchmarks'!D278 = "","",'2.Census &amp; Reference Benchmarks'!D278)</f>
        <v/>
      </c>
      <c r="E280" s="427" t="str">
        <f>IF('2.Census &amp; Reference Benchmarks'!E278 = "","",'2.Census &amp; Reference Benchmarks'!E278)</f>
        <v/>
      </c>
      <c r="F280" s="427" t="str">
        <f>IF('2.Census &amp; Reference Benchmarks'!F278 = "","",'2.Census &amp; Reference Benchmarks'!F278)</f>
        <v/>
      </c>
      <c r="G280" s="501" t="str">
        <f>IF('2.Census &amp; Reference Benchmarks'!G278 = "","",'2.Census &amp; Reference Benchmarks'!G278)</f>
        <v/>
      </c>
      <c r="H280" s="428" t="str">
        <f>IF('2.Census &amp; Reference Benchmarks'!H278 = "","",'2.Census &amp; Reference Benchmarks'!H278)</f>
        <v/>
      </c>
      <c r="I280" s="501" t="str">
        <f>IF('2.Census &amp; Reference Benchmarks'!I278 = "","",'2.Census &amp; Reference Benchmarks'!I278)</f>
        <v/>
      </c>
      <c r="J280" s="427" t="str">
        <f>IF('2.Census &amp; Reference Benchmarks'!J278 = "","",'2.Census &amp; Reference Benchmarks'!J278)</f>
        <v/>
      </c>
      <c r="K280" s="518"/>
      <c r="L280" s="122"/>
      <c r="M280" s="116"/>
      <c r="N280" s="117"/>
      <c r="O280" s="116"/>
      <c r="P280" s="117"/>
      <c r="Q280" s="59" t="str">
        <f t="shared" si="4"/>
        <v>No</v>
      </c>
    </row>
    <row r="281" spans="2:17" x14ac:dyDescent="0.25">
      <c r="B281" s="427">
        <f>IF('2.Census &amp; Reference Benchmarks'!B279 = "","",'2.Census &amp; Reference Benchmarks'!B279)</f>
        <v>0</v>
      </c>
      <c r="C281" s="427">
        <f>IF('2.Census &amp; Reference Benchmarks'!C279 = "","",'2.Census &amp; Reference Benchmarks'!C279)</f>
        <v>0</v>
      </c>
      <c r="D281" s="427" t="str">
        <f>IF('2.Census &amp; Reference Benchmarks'!D279 = "","",'2.Census &amp; Reference Benchmarks'!D279)</f>
        <v/>
      </c>
      <c r="E281" s="427" t="str">
        <f>IF('2.Census &amp; Reference Benchmarks'!E279 = "","",'2.Census &amp; Reference Benchmarks'!E279)</f>
        <v/>
      </c>
      <c r="F281" s="427" t="str">
        <f>IF('2.Census &amp; Reference Benchmarks'!F279 = "","",'2.Census &amp; Reference Benchmarks'!F279)</f>
        <v/>
      </c>
      <c r="G281" s="501" t="str">
        <f>IF('2.Census &amp; Reference Benchmarks'!G279 = "","",'2.Census &amp; Reference Benchmarks'!G279)</f>
        <v/>
      </c>
      <c r="H281" s="428" t="str">
        <f>IF('2.Census &amp; Reference Benchmarks'!H279 = "","",'2.Census &amp; Reference Benchmarks'!H279)</f>
        <v/>
      </c>
      <c r="I281" s="501" t="str">
        <f>IF('2.Census &amp; Reference Benchmarks'!I279 = "","",'2.Census &amp; Reference Benchmarks'!I279)</f>
        <v/>
      </c>
      <c r="J281" s="427" t="str">
        <f>IF('2.Census &amp; Reference Benchmarks'!J279 = "","",'2.Census &amp; Reference Benchmarks'!J279)</f>
        <v/>
      </c>
      <c r="K281" s="518"/>
      <c r="L281" s="122"/>
      <c r="M281" s="116"/>
      <c r="N281" s="117"/>
      <c r="O281" s="116"/>
      <c r="P281" s="117"/>
      <c r="Q281" s="59" t="str">
        <f t="shared" si="4"/>
        <v>No</v>
      </c>
    </row>
    <row r="282" spans="2:17" x14ac:dyDescent="0.25">
      <c r="B282" s="427">
        <f>IF('2.Census &amp; Reference Benchmarks'!B280 = "","",'2.Census &amp; Reference Benchmarks'!B280)</f>
        <v>0</v>
      </c>
      <c r="C282" s="427">
        <f>IF('2.Census &amp; Reference Benchmarks'!C280 = "","",'2.Census &amp; Reference Benchmarks'!C280)</f>
        <v>0</v>
      </c>
      <c r="D282" s="427" t="str">
        <f>IF('2.Census &amp; Reference Benchmarks'!D280 = "","",'2.Census &amp; Reference Benchmarks'!D280)</f>
        <v/>
      </c>
      <c r="E282" s="427" t="str">
        <f>IF('2.Census &amp; Reference Benchmarks'!E280 = "","",'2.Census &amp; Reference Benchmarks'!E280)</f>
        <v/>
      </c>
      <c r="F282" s="427" t="str">
        <f>IF('2.Census &amp; Reference Benchmarks'!F280 = "","",'2.Census &amp; Reference Benchmarks'!F280)</f>
        <v/>
      </c>
      <c r="G282" s="501" t="str">
        <f>IF('2.Census &amp; Reference Benchmarks'!G280 = "","",'2.Census &amp; Reference Benchmarks'!G280)</f>
        <v/>
      </c>
      <c r="H282" s="428" t="str">
        <f>IF('2.Census &amp; Reference Benchmarks'!H280 = "","",'2.Census &amp; Reference Benchmarks'!H280)</f>
        <v/>
      </c>
      <c r="I282" s="501" t="str">
        <f>IF('2.Census &amp; Reference Benchmarks'!I280 = "","",'2.Census &amp; Reference Benchmarks'!I280)</f>
        <v/>
      </c>
      <c r="J282" s="427" t="str">
        <f>IF('2.Census &amp; Reference Benchmarks'!J280 = "","",'2.Census &amp; Reference Benchmarks'!J280)</f>
        <v/>
      </c>
      <c r="K282" s="518"/>
      <c r="L282" s="122"/>
      <c r="M282" s="116"/>
      <c r="N282" s="117"/>
      <c r="O282" s="116"/>
      <c r="P282" s="117"/>
      <c r="Q282" s="59" t="str">
        <f t="shared" si="4"/>
        <v>No</v>
      </c>
    </row>
    <row r="283" spans="2:17" x14ac:dyDescent="0.25">
      <c r="B283" s="427">
        <f>IF('2.Census &amp; Reference Benchmarks'!B281 = "","",'2.Census &amp; Reference Benchmarks'!B281)</f>
        <v>0</v>
      </c>
      <c r="C283" s="427">
        <f>IF('2.Census &amp; Reference Benchmarks'!C281 = "","",'2.Census &amp; Reference Benchmarks'!C281)</f>
        <v>0</v>
      </c>
      <c r="D283" s="427" t="str">
        <f>IF('2.Census &amp; Reference Benchmarks'!D281 = "","",'2.Census &amp; Reference Benchmarks'!D281)</f>
        <v/>
      </c>
      <c r="E283" s="427" t="str">
        <f>IF('2.Census &amp; Reference Benchmarks'!E281 = "","",'2.Census &amp; Reference Benchmarks'!E281)</f>
        <v/>
      </c>
      <c r="F283" s="427" t="str">
        <f>IF('2.Census &amp; Reference Benchmarks'!F281 = "","",'2.Census &amp; Reference Benchmarks'!F281)</f>
        <v/>
      </c>
      <c r="G283" s="501" t="str">
        <f>IF('2.Census &amp; Reference Benchmarks'!G281 = "","",'2.Census &amp; Reference Benchmarks'!G281)</f>
        <v/>
      </c>
      <c r="H283" s="428" t="str">
        <f>IF('2.Census &amp; Reference Benchmarks'!H281 = "","",'2.Census &amp; Reference Benchmarks'!H281)</f>
        <v/>
      </c>
      <c r="I283" s="501" t="str">
        <f>IF('2.Census &amp; Reference Benchmarks'!I281 = "","",'2.Census &amp; Reference Benchmarks'!I281)</f>
        <v/>
      </c>
      <c r="J283" s="427" t="str">
        <f>IF('2.Census &amp; Reference Benchmarks'!J281 = "","",'2.Census &amp; Reference Benchmarks'!J281)</f>
        <v/>
      </c>
      <c r="K283" s="518"/>
      <c r="L283" s="122"/>
      <c r="M283" s="116"/>
      <c r="N283" s="117"/>
      <c r="O283" s="116"/>
      <c r="P283" s="117"/>
      <c r="Q283" s="59" t="str">
        <f t="shared" si="4"/>
        <v>No</v>
      </c>
    </row>
    <row r="284" spans="2:17" x14ac:dyDescent="0.25">
      <c r="B284" s="427">
        <f>IF('2.Census &amp; Reference Benchmarks'!B282 = "","",'2.Census &amp; Reference Benchmarks'!B282)</f>
        <v>0</v>
      </c>
      <c r="C284" s="427">
        <f>IF('2.Census &amp; Reference Benchmarks'!C282 = "","",'2.Census &amp; Reference Benchmarks'!C282)</f>
        <v>0</v>
      </c>
      <c r="D284" s="427" t="str">
        <f>IF('2.Census &amp; Reference Benchmarks'!D282 = "","",'2.Census &amp; Reference Benchmarks'!D282)</f>
        <v/>
      </c>
      <c r="E284" s="427" t="str">
        <f>IF('2.Census &amp; Reference Benchmarks'!E282 = "","",'2.Census &amp; Reference Benchmarks'!E282)</f>
        <v/>
      </c>
      <c r="F284" s="427" t="str">
        <f>IF('2.Census &amp; Reference Benchmarks'!F282 = "","",'2.Census &amp; Reference Benchmarks'!F282)</f>
        <v/>
      </c>
      <c r="G284" s="501" t="str">
        <f>IF('2.Census &amp; Reference Benchmarks'!G282 = "","",'2.Census &amp; Reference Benchmarks'!G282)</f>
        <v/>
      </c>
      <c r="H284" s="428" t="str">
        <f>IF('2.Census &amp; Reference Benchmarks'!H282 = "","",'2.Census &amp; Reference Benchmarks'!H282)</f>
        <v/>
      </c>
      <c r="I284" s="501" t="str">
        <f>IF('2.Census &amp; Reference Benchmarks'!I282 = "","",'2.Census &amp; Reference Benchmarks'!I282)</f>
        <v/>
      </c>
      <c r="J284" s="427" t="str">
        <f>IF('2.Census &amp; Reference Benchmarks'!J282 = "","",'2.Census &amp; Reference Benchmarks'!J282)</f>
        <v/>
      </c>
      <c r="K284" s="518"/>
      <c r="L284" s="122"/>
      <c r="M284" s="116"/>
      <c r="N284" s="117"/>
      <c r="O284" s="116"/>
      <c r="P284" s="117"/>
      <c r="Q284" s="59" t="str">
        <f t="shared" si="4"/>
        <v>No</v>
      </c>
    </row>
    <row r="285" spans="2:17" x14ac:dyDescent="0.25">
      <c r="B285" s="427">
        <f>IF('2.Census &amp; Reference Benchmarks'!B283 = "","",'2.Census &amp; Reference Benchmarks'!B283)</f>
        <v>0</v>
      </c>
      <c r="C285" s="427">
        <f>IF('2.Census &amp; Reference Benchmarks'!C283 = "","",'2.Census &amp; Reference Benchmarks'!C283)</f>
        <v>0</v>
      </c>
      <c r="D285" s="427" t="str">
        <f>IF('2.Census &amp; Reference Benchmarks'!D283 = "","",'2.Census &amp; Reference Benchmarks'!D283)</f>
        <v/>
      </c>
      <c r="E285" s="427" t="str">
        <f>IF('2.Census &amp; Reference Benchmarks'!E283 = "","",'2.Census &amp; Reference Benchmarks'!E283)</f>
        <v/>
      </c>
      <c r="F285" s="427" t="str">
        <f>IF('2.Census &amp; Reference Benchmarks'!F283 = "","",'2.Census &amp; Reference Benchmarks'!F283)</f>
        <v/>
      </c>
      <c r="G285" s="501" t="str">
        <f>IF('2.Census &amp; Reference Benchmarks'!G283 = "","",'2.Census &amp; Reference Benchmarks'!G283)</f>
        <v/>
      </c>
      <c r="H285" s="428" t="str">
        <f>IF('2.Census &amp; Reference Benchmarks'!H283 = "","",'2.Census &amp; Reference Benchmarks'!H283)</f>
        <v/>
      </c>
      <c r="I285" s="501" t="str">
        <f>IF('2.Census &amp; Reference Benchmarks'!I283 = "","",'2.Census &amp; Reference Benchmarks'!I283)</f>
        <v/>
      </c>
      <c r="J285" s="427" t="str">
        <f>IF('2.Census &amp; Reference Benchmarks'!J283 = "","",'2.Census &amp; Reference Benchmarks'!J283)</f>
        <v/>
      </c>
      <c r="K285" s="518"/>
      <c r="L285" s="122"/>
      <c r="M285" s="116"/>
      <c r="N285" s="117"/>
      <c r="O285" s="116"/>
      <c r="P285" s="117"/>
      <c r="Q285" s="59" t="str">
        <f t="shared" si="4"/>
        <v>No</v>
      </c>
    </row>
    <row r="286" spans="2:17" x14ac:dyDescent="0.25">
      <c r="B286" s="427">
        <f>IF('2.Census &amp; Reference Benchmarks'!B284 = "","",'2.Census &amp; Reference Benchmarks'!B284)</f>
        <v>0</v>
      </c>
      <c r="C286" s="427">
        <f>IF('2.Census &amp; Reference Benchmarks'!C284 = "","",'2.Census &amp; Reference Benchmarks'!C284)</f>
        <v>0</v>
      </c>
      <c r="D286" s="427" t="str">
        <f>IF('2.Census &amp; Reference Benchmarks'!D284 = "","",'2.Census &amp; Reference Benchmarks'!D284)</f>
        <v/>
      </c>
      <c r="E286" s="427" t="str">
        <f>IF('2.Census &amp; Reference Benchmarks'!E284 = "","",'2.Census &amp; Reference Benchmarks'!E284)</f>
        <v/>
      </c>
      <c r="F286" s="427" t="str">
        <f>IF('2.Census &amp; Reference Benchmarks'!F284 = "","",'2.Census &amp; Reference Benchmarks'!F284)</f>
        <v/>
      </c>
      <c r="G286" s="501" t="str">
        <f>IF('2.Census &amp; Reference Benchmarks'!G284 = "","",'2.Census &amp; Reference Benchmarks'!G284)</f>
        <v/>
      </c>
      <c r="H286" s="428" t="str">
        <f>IF('2.Census &amp; Reference Benchmarks'!H284 = "","",'2.Census &amp; Reference Benchmarks'!H284)</f>
        <v/>
      </c>
      <c r="I286" s="501" t="str">
        <f>IF('2.Census &amp; Reference Benchmarks'!I284 = "","",'2.Census &amp; Reference Benchmarks'!I284)</f>
        <v/>
      </c>
      <c r="J286" s="427" t="str">
        <f>IF('2.Census &amp; Reference Benchmarks'!J284 = "","",'2.Census &amp; Reference Benchmarks'!J284)</f>
        <v/>
      </c>
      <c r="K286" s="518"/>
      <c r="L286" s="122"/>
      <c r="M286" s="116"/>
      <c r="N286" s="117"/>
      <c r="O286" s="116"/>
      <c r="P286" s="117"/>
      <c r="Q286" s="59" t="str">
        <f t="shared" si="4"/>
        <v>No</v>
      </c>
    </row>
    <row r="287" spans="2:17" x14ac:dyDescent="0.25">
      <c r="B287" s="427">
        <f>IF('2.Census &amp; Reference Benchmarks'!B285 = "","",'2.Census &amp; Reference Benchmarks'!B285)</f>
        <v>0</v>
      </c>
      <c r="C287" s="427">
        <f>IF('2.Census &amp; Reference Benchmarks'!C285 = "","",'2.Census &amp; Reference Benchmarks'!C285)</f>
        <v>0</v>
      </c>
      <c r="D287" s="427" t="str">
        <f>IF('2.Census &amp; Reference Benchmarks'!D285 = "","",'2.Census &amp; Reference Benchmarks'!D285)</f>
        <v/>
      </c>
      <c r="E287" s="427" t="str">
        <f>IF('2.Census &amp; Reference Benchmarks'!E285 = "","",'2.Census &amp; Reference Benchmarks'!E285)</f>
        <v/>
      </c>
      <c r="F287" s="427" t="str">
        <f>IF('2.Census &amp; Reference Benchmarks'!F285 = "","",'2.Census &amp; Reference Benchmarks'!F285)</f>
        <v/>
      </c>
      <c r="G287" s="501" t="str">
        <f>IF('2.Census &amp; Reference Benchmarks'!G285 = "","",'2.Census &amp; Reference Benchmarks'!G285)</f>
        <v/>
      </c>
      <c r="H287" s="428" t="str">
        <f>IF('2.Census &amp; Reference Benchmarks'!H285 = "","",'2.Census &amp; Reference Benchmarks'!H285)</f>
        <v/>
      </c>
      <c r="I287" s="501" t="str">
        <f>IF('2.Census &amp; Reference Benchmarks'!I285 = "","",'2.Census &amp; Reference Benchmarks'!I285)</f>
        <v/>
      </c>
      <c r="J287" s="427" t="str">
        <f>IF('2.Census &amp; Reference Benchmarks'!J285 = "","",'2.Census &amp; Reference Benchmarks'!J285)</f>
        <v/>
      </c>
      <c r="K287" s="518"/>
      <c r="L287" s="122"/>
      <c r="M287" s="116"/>
      <c r="N287" s="117"/>
      <c r="O287" s="116"/>
      <c r="P287" s="117"/>
      <c r="Q287" s="59" t="str">
        <f t="shared" si="4"/>
        <v>No</v>
      </c>
    </row>
    <row r="288" spans="2:17" x14ac:dyDescent="0.25">
      <c r="B288" s="427">
        <f>IF('2.Census &amp; Reference Benchmarks'!B286 = "","",'2.Census &amp; Reference Benchmarks'!B286)</f>
        <v>0</v>
      </c>
      <c r="C288" s="427">
        <f>IF('2.Census &amp; Reference Benchmarks'!C286 = "","",'2.Census &amp; Reference Benchmarks'!C286)</f>
        <v>0</v>
      </c>
      <c r="D288" s="427" t="str">
        <f>IF('2.Census &amp; Reference Benchmarks'!D286 = "","",'2.Census &amp; Reference Benchmarks'!D286)</f>
        <v/>
      </c>
      <c r="E288" s="427" t="str">
        <f>IF('2.Census &amp; Reference Benchmarks'!E286 = "","",'2.Census &amp; Reference Benchmarks'!E286)</f>
        <v/>
      </c>
      <c r="F288" s="427" t="str">
        <f>IF('2.Census &amp; Reference Benchmarks'!F286 = "","",'2.Census &amp; Reference Benchmarks'!F286)</f>
        <v/>
      </c>
      <c r="G288" s="501" t="str">
        <f>IF('2.Census &amp; Reference Benchmarks'!G286 = "","",'2.Census &amp; Reference Benchmarks'!G286)</f>
        <v/>
      </c>
      <c r="H288" s="428" t="str">
        <f>IF('2.Census &amp; Reference Benchmarks'!H286 = "","",'2.Census &amp; Reference Benchmarks'!H286)</f>
        <v/>
      </c>
      <c r="I288" s="501" t="str">
        <f>IF('2.Census &amp; Reference Benchmarks'!I286 = "","",'2.Census &amp; Reference Benchmarks'!I286)</f>
        <v/>
      </c>
      <c r="J288" s="427" t="str">
        <f>IF('2.Census &amp; Reference Benchmarks'!J286 = "","",'2.Census &amp; Reference Benchmarks'!J286)</f>
        <v/>
      </c>
      <c r="K288" s="518"/>
      <c r="L288" s="122"/>
      <c r="M288" s="116"/>
      <c r="N288" s="117"/>
      <c r="O288" s="116"/>
      <c r="P288" s="117"/>
      <c r="Q288" s="59" t="str">
        <f t="shared" si="4"/>
        <v>No</v>
      </c>
    </row>
    <row r="289" spans="2:17" x14ac:dyDescent="0.25">
      <c r="B289" s="427">
        <f>IF('2.Census &amp; Reference Benchmarks'!B287 = "","",'2.Census &amp; Reference Benchmarks'!B287)</f>
        <v>0</v>
      </c>
      <c r="C289" s="427">
        <f>IF('2.Census &amp; Reference Benchmarks'!C287 = "","",'2.Census &amp; Reference Benchmarks'!C287)</f>
        <v>0</v>
      </c>
      <c r="D289" s="427" t="str">
        <f>IF('2.Census &amp; Reference Benchmarks'!D287 = "","",'2.Census &amp; Reference Benchmarks'!D287)</f>
        <v/>
      </c>
      <c r="E289" s="427" t="str">
        <f>IF('2.Census &amp; Reference Benchmarks'!E287 = "","",'2.Census &amp; Reference Benchmarks'!E287)</f>
        <v/>
      </c>
      <c r="F289" s="427" t="str">
        <f>IF('2.Census &amp; Reference Benchmarks'!F287 = "","",'2.Census &amp; Reference Benchmarks'!F287)</f>
        <v/>
      </c>
      <c r="G289" s="501" t="str">
        <f>IF('2.Census &amp; Reference Benchmarks'!G287 = "","",'2.Census &amp; Reference Benchmarks'!G287)</f>
        <v/>
      </c>
      <c r="H289" s="428" t="str">
        <f>IF('2.Census &amp; Reference Benchmarks'!H287 = "","",'2.Census &amp; Reference Benchmarks'!H287)</f>
        <v/>
      </c>
      <c r="I289" s="501" t="str">
        <f>IF('2.Census &amp; Reference Benchmarks'!I287 = "","",'2.Census &amp; Reference Benchmarks'!I287)</f>
        <v/>
      </c>
      <c r="J289" s="427" t="str">
        <f>IF('2.Census &amp; Reference Benchmarks'!J287 = "","",'2.Census &amp; Reference Benchmarks'!J287)</f>
        <v/>
      </c>
      <c r="K289" s="518"/>
      <c r="L289" s="122"/>
      <c r="M289" s="116"/>
      <c r="N289" s="117"/>
      <c r="O289" s="116"/>
      <c r="P289" s="117"/>
      <c r="Q289" s="59" t="str">
        <f t="shared" si="4"/>
        <v>No</v>
      </c>
    </row>
    <row r="290" spans="2:17" x14ac:dyDescent="0.25">
      <c r="B290" s="427">
        <f>IF('2.Census &amp; Reference Benchmarks'!B288 = "","",'2.Census &amp; Reference Benchmarks'!B288)</f>
        <v>0</v>
      </c>
      <c r="C290" s="427">
        <f>IF('2.Census &amp; Reference Benchmarks'!C288 = "","",'2.Census &amp; Reference Benchmarks'!C288)</f>
        <v>0</v>
      </c>
      <c r="D290" s="427" t="str">
        <f>IF('2.Census &amp; Reference Benchmarks'!D288 = "","",'2.Census &amp; Reference Benchmarks'!D288)</f>
        <v/>
      </c>
      <c r="E290" s="427" t="str">
        <f>IF('2.Census &amp; Reference Benchmarks'!E288 = "","",'2.Census &amp; Reference Benchmarks'!E288)</f>
        <v/>
      </c>
      <c r="F290" s="427" t="str">
        <f>IF('2.Census &amp; Reference Benchmarks'!F288 = "","",'2.Census &amp; Reference Benchmarks'!F288)</f>
        <v/>
      </c>
      <c r="G290" s="501" t="str">
        <f>IF('2.Census &amp; Reference Benchmarks'!G288 = "","",'2.Census &amp; Reference Benchmarks'!G288)</f>
        <v/>
      </c>
      <c r="H290" s="428" t="str">
        <f>IF('2.Census &amp; Reference Benchmarks'!H288 = "","",'2.Census &amp; Reference Benchmarks'!H288)</f>
        <v/>
      </c>
      <c r="I290" s="501" t="str">
        <f>IF('2.Census &amp; Reference Benchmarks'!I288 = "","",'2.Census &amp; Reference Benchmarks'!I288)</f>
        <v/>
      </c>
      <c r="J290" s="427" t="str">
        <f>IF('2.Census &amp; Reference Benchmarks'!J288 = "","",'2.Census &amp; Reference Benchmarks'!J288)</f>
        <v/>
      </c>
      <c r="K290" s="518"/>
      <c r="L290" s="122"/>
      <c r="M290" s="116"/>
      <c r="N290" s="117"/>
      <c r="O290" s="116"/>
      <c r="P290" s="117"/>
      <c r="Q290" s="59" t="str">
        <f t="shared" si="4"/>
        <v>No</v>
      </c>
    </row>
    <row r="291" spans="2:17" x14ac:dyDescent="0.25">
      <c r="B291" s="427">
        <f>IF('2.Census &amp; Reference Benchmarks'!B289 = "","",'2.Census &amp; Reference Benchmarks'!B289)</f>
        <v>0</v>
      </c>
      <c r="C291" s="427">
        <f>IF('2.Census &amp; Reference Benchmarks'!C289 = "","",'2.Census &amp; Reference Benchmarks'!C289)</f>
        <v>0</v>
      </c>
      <c r="D291" s="427" t="str">
        <f>IF('2.Census &amp; Reference Benchmarks'!D289 = "","",'2.Census &amp; Reference Benchmarks'!D289)</f>
        <v/>
      </c>
      <c r="E291" s="427" t="str">
        <f>IF('2.Census &amp; Reference Benchmarks'!E289 = "","",'2.Census &amp; Reference Benchmarks'!E289)</f>
        <v/>
      </c>
      <c r="F291" s="427" t="str">
        <f>IF('2.Census &amp; Reference Benchmarks'!F289 = "","",'2.Census &amp; Reference Benchmarks'!F289)</f>
        <v/>
      </c>
      <c r="G291" s="501" t="str">
        <f>IF('2.Census &amp; Reference Benchmarks'!G289 = "","",'2.Census &amp; Reference Benchmarks'!G289)</f>
        <v/>
      </c>
      <c r="H291" s="428" t="str">
        <f>IF('2.Census &amp; Reference Benchmarks'!H289 = "","",'2.Census &amp; Reference Benchmarks'!H289)</f>
        <v/>
      </c>
      <c r="I291" s="501" t="str">
        <f>IF('2.Census &amp; Reference Benchmarks'!I289 = "","",'2.Census &amp; Reference Benchmarks'!I289)</f>
        <v/>
      </c>
      <c r="J291" s="427" t="str">
        <f>IF('2.Census &amp; Reference Benchmarks'!J289 = "","",'2.Census &amp; Reference Benchmarks'!J289)</f>
        <v/>
      </c>
      <c r="K291" s="518"/>
      <c r="L291" s="122"/>
      <c r="M291" s="116"/>
      <c r="N291" s="117"/>
      <c r="O291" s="116"/>
      <c r="P291" s="117"/>
      <c r="Q291" s="59" t="str">
        <f t="shared" si="4"/>
        <v>No</v>
      </c>
    </row>
    <row r="292" spans="2:17" x14ac:dyDescent="0.25">
      <c r="B292" s="427">
        <f>IF('2.Census &amp; Reference Benchmarks'!B290 = "","",'2.Census &amp; Reference Benchmarks'!B290)</f>
        <v>0</v>
      </c>
      <c r="C292" s="427">
        <f>IF('2.Census &amp; Reference Benchmarks'!C290 = "","",'2.Census &amp; Reference Benchmarks'!C290)</f>
        <v>0</v>
      </c>
      <c r="D292" s="427" t="str">
        <f>IF('2.Census &amp; Reference Benchmarks'!D290 = "","",'2.Census &amp; Reference Benchmarks'!D290)</f>
        <v/>
      </c>
      <c r="E292" s="427" t="str">
        <f>IF('2.Census &amp; Reference Benchmarks'!E290 = "","",'2.Census &amp; Reference Benchmarks'!E290)</f>
        <v/>
      </c>
      <c r="F292" s="427" t="str">
        <f>IF('2.Census &amp; Reference Benchmarks'!F290 = "","",'2.Census &amp; Reference Benchmarks'!F290)</f>
        <v/>
      </c>
      <c r="G292" s="501" t="str">
        <f>IF('2.Census &amp; Reference Benchmarks'!G290 = "","",'2.Census &amp; Reference Benchmarks'!G290)</f>
        <v/>
      </c>
      <c r="H292" s="428" t="str">
        <f>IF('2.Census &amp; Reference Benchmarks'!H290 = "","",'2.Census &amp; Reference Benchmarks'!H290)</f>
        <v/>
      </c>
      <c r="I292" s="501" t="str">
        <f>IF('2.Census &amp; Reference Benchmarks'!I290 = "","",'2.Census &amp; Reference Benchmarks'!I290)</f>
        <v/>
      </c>
      <c r="J292" s="427" t="str">
        <f>IF('2.Census &amp; Reference Benchmarks'!J290 = "","",'2.Census &amp; Reference Benchmarks'!J290)</f>
        <v/>
      </c>
      <c r="K292" s="518"/>
      <c r="L292" s="122"/>
      <c r="M292" s="116"/>
      <c r="N292" s="117"/>
      <c r="O292" s="116"/>
      <c r="P292" s="117"/>
      <c r="Q292" s="59" t="str">
        <f t="shared" si="4"/>
        <v>No</v>
      </c>
    </row>
    <row r="293" spans="2:17" x14ac:dyDescent="0.25">
      <c r="B293" s="427">
        <f>IF('2.Census &amp; Reference Benchmarks'!B291 = "","",'2.Census &amp; Reference Benchmarks'!B291)</f>
        <v>0</v>
      </c>
      <c r="C293" s="427">
        <f>IF('2.Census &amp; Reference Benchmarks'!C291 = "","",'2.Census &amp; Reference Benchmarks'!C291)</f>
        <v>0</v>
      </c>
      <c r="D293" s="427" t="str">
        <f>IF('2.Census &amp; Reference Benchmarks'!D291 = "","",'2.Census &amp; Reference Benchmarks'!D291)</f>
        <v/>
      </c>
      <c r="E293" s="427" t="str">
        <f>IF('2.Census &amp; Reference Benchmarks'!E291 = "","",'2.Census &amp; Reference Benchmarks'!E291)</f>
        <v/>
      </c>
      <c r="F293" s="427" t="str">
        <f>IF('2.Census &amp; Reference Benchmarks'!F291 = "","",'2.Census &amp; Reference Benchmarks'!F291)</f>
        <v/>
      </c>
      <c r="G293" s="501" t="str">
        <f>IF('2.Census &amp; Reference Benchmarks'!G291 = "","",'2.Census &amp; Reference Benchmarks'!G291)</f>
        <v/>
      </c>
      <c r="H293" s="428" t="str">
        <f>IF('2.Census &amp; Reference Benchmarks'!H291 = "","",'2.Census &amp; Reference Benchmarks'!H291)</f>
        <v/>
      </c>
      <c r="I293" s="501" t="str">
        <f>IF('2.Census &amp; Reference Benchmarks'!I291 = "","",'2.Census &amp; Reference Benchmarks'!I291)</f>
        <v/>
      </c>
      <c r="J293" s="427" t="str">
        <f>IF('2.Census &amp; Reference Benchmarks'!J291 = "","",'2.Census &amp; Reference Benchmarks'!J291)</f>
        <v/>
      </c>
      <c r="K293" s="518"/>
      <c r="L293" s="122"/>
      <c r="M293" s="116"/>
      <c r="N293" s="117"/>
      <c r="O293" s="116"/>
      <c r="P293" s="117"/>
      <c r="Q293" s="59" t="str">
        <f t="shared" si="4"/>
        <v>No</v>
      </c>
    </row>
    <row r="294" spans="2:17" x14ac:dyDescent="0.25">
      <c r="B294" s="427">
        <f>IF('2.Census &amp; Reference Benchmarks'!B292 = "","",'2.Census &amp; Reference Benchmarks'!B292)</f>
        <v>0</v>
      </c>
      <c r="C294" s="427">
        <f>IF('2.Census &amp; Reference Benchmarks'!C292 = "","",'2.Census &amp; Reference Benchmarks'!C292)</f>
        <v>0</v>
      </c>
      <c r="D294" s="427" t="str">
        <f>IF('2.Census &amp; Reference Benchmarks'!D292 = "","",'2.Census &amp; Reference Benchmarks'!D292)</f>
        <v/>
      </c>
      <c r="E294" s="427" t="str">
        <f>IF('2.Census &amp; Reference Benchmarks'!E292 = "","",'2.Census &amp; Reference Benchmarks'!E292)</f>
        <v/>
      </c>
      <c r="F294" s="427" t="str">
        <f>IF('2.Census &amp; Reference Benchmarks'!F292 = "","",'2.Census &amp; Reference Benchmarks'!F292)</f>
        <v/>
      </c>
      <c r="G294" s="501" t="str">
        <f>IF('2.Census &amp; Reference Benchmarks'!G292 = "","",'2.Census &amp; Reference Benchmarks'!G292)</f>
        <v/>
      </c>
      <c r="H294" s="428" t="str">
        <f>IF('2.Census &amp; Reference Benchmarks'!H292 = "","",'2.Census &amp; Reference Benchmarks'!H292)</f>
        <v/>
      </c>
      <c r="I294" s="501" t="str">
        <f>IF('2.Census &amp; Reference Benchmarks'!I292 = "","",'2.Census &amp; Reference Benchmarks'!I292)</f>
        <v/>
      </c>
      <c r="J294" s="427" t="str">
        <f>IF('2.Census &amp; Reference Benchmarks'!J292 = "","",'2.Census &amp; Reference Benchmarks'!J292)</f>
        <v/>
      </c>
      <c r="K294" s="518"/>
      <c r="L294" s="122"/>
      <c r="M294" s="116"/>
      <c r="N294" s="117"/>
      <c r="O294" s="116"/>
      <c r="P294" s="117"/>
      <c r="Q294" s="59" t="str">
        <f t="shared" si="4"/>
        <v>No</v>
      </c>
    </row>
    <row r="295" spans="2:17" x14ac:dyDescent="0.25">
      <c r="B295" s="427">
        <f>IF('2.Census &amp; Reference Benchmarks'!B293 = "","",'2.Census &amp; Reference Benchmarks'!B293)</f>
        <v>0</v>
      </c>
      <c r="C295" s="427">
        <f>IF('2.Census &amp; Reference Benchmarks'!C293 = "","",'2.Census &amp; Reference Benchmarks'!C293)</f>
        <v>0</v>
      </c>
      <c r="D295" s="427" t="str">
        <f>IF('2.Census &amp; Reference Benchmarks'!D293 = "","",'2.Census &amp; Reference Benchmarks'!D293)</f>
        <v/>
      </c>
      <c r="E295" s="427" t="str">
        <f>IF('2.Census &amp; Reference Benchmarks'!E293 = "","",'2.Census &amp; Reference Benchmarks'!E293)</f>
        <v/>
      </c>
      <c r="F295" s="427" t="str">
        <f>IF('2.Census &amp; Reference Benchmarks'!F293 = "","",'2.Census &amp; Reference Benchmarks'!F293)</f>
        <v/>
      </c>
      <c r="G295" s="501" t="str">
        <f>IF('2.Census &amp; Reference Benchmarks'!G293 = "","",'2.Census &amp; Reference Benchmarks'!G293)</f>
        <v/>
      </c>
      <c r="H295" s="428" t="str">
        <f>IF('2.Census &amp; Reference Benchmarks'!H293 = "","",'2.Census &amp; Reference Benchmarks'!H293)</f>
        <v/>
      </c>
      <c r="I295" s="501" t="str">
        <f>IF('2.Census &amp; Reference Benchmarks'!I293 = "","",'2.Census &amp; Reference Benchmarks'!I293)</f>
        <v/>
      </c>
      <c r="J295" s="427" t="str">
        <f>IF('2.Census &amp; Reference Benchmarks'!J293 = "","",'2.Census &amp; Reference Benchmarks'!J293)</f>
        <v/>
      </c>
      <c r="K295" s="518"/>
      <c r="L295" s="122"/>
      <c r="M295" s="116"/>
      <c r="N295" s="117"/>
      <c r="O295" s="116"/>
      <c r="P295" s="117"/>
      <c r="Q295" s="59" t="str">
        <f t="shared" si="4"/>
        <v>No</v>
      </c>
    </row>
    <row r="296" spans="2:17" x14ac:dyDescent="0.25">
      <c r="B296" s="427">
        <f>IF('2.Census &amp; Reference Benchmarks'!B294 = "","",'2.Census &amp; Reference Benchmarks'!B294)</f>
        <v>0</v>
      </c>
      <c r="C296" s="427">
        <f>IF('2.Census &amp; Reference Benchmarks'!C294 = "","",'2.Census &amp; Reference Benchmarks'!C294)</f>
        <v>0</v>
      </c>
      <c r="D296" s="427" t="str">
        <f>IF('2.Census &amp; Reference Benchmarks'!D294 = "","",'2.Census &amp; Reference Benchmarks'!D294)</f>
        <v/>
      </c>
      <c r="E296" s="427" t="str">
        <f>IF('2.Census &amp; Reference Benchmarks'!E294 = "","",'2.Census &amp; Reference Benchmarks'!E294)</f>
        <v/>
      </c>
      <c r="F296" s="427" t="str">
        <f>IF('2.Census &amp; Reference Benchmarks'!F294 = "","",'2.Census &amp; Reference Benchmarks'!F294)</f>
        <v/>
      </c>
      <c r="G296" s="501" t="str">
        <f>IF('2.Census &amp; Reference Benchmarks'!G294 = "","",'2.Census &amp; Reference Benchmarks'!G294)</f>
        <v/>
      </c>
      <c r="H296" s="428" t="str">
        <f>IF('2.Census &amp; Reference Benchmarks'!H294 = "","",'2.Census &amp; Reference Benchmarks'!H294)</f>
        <v/>
      </c>
      <c r="I296" s="501" t="str">
        <f>IF('2.Census &amp; Reference Benchmarks'!I294 = "","",'2.Census &amp; Reference Benchmarks'!I294)</f>
        <v/>
      </c>
      <c r="J296" s="427" t="str">
        <f>IF('2.Census &amp; Reference Benchmarks'!J294 = "","",'2.Census &amp; Reference Benchmarks'!J294)</f>
        <v/>
      </c>
      <c r="K296" s="518"/>
      <c r="L296" s="122"/>
      <c r="M296" s="116"/>
      <c r="N296" s="117"/>
      <c r="O296" s="116"/>
      <c r="P296" s="117"/>
      <c r="Q296" s="59" t="str">
        <f t="shared" si="4"/>
        <v>No</v>
      </c>
    </row>
    <row r="297" spans="2:17" x14ac:dyDescent="0.25">
      <c r="B297" s="427">
        <f>IF('2.Census &amp; Reference Benchmarks'!B295 = "","",'2.Census &amp; Reference Benchmarks'!B295)</f>
        <v>0</v>
      </c>
      <c r="C297" s="427">
        <f>IF('2.Census &amp; Reference Benchmarks'!C295 = "","",'2.Census &amp; Reference Benchmarks'!C295)</f>
        <v>0</v>
      </c>
      <c r="D297" s="427" t="str">
        <f>IF('2.Census &amp; Reference Benchmarks'!D295 = "","",'2.Census &amp; Reference Benchmarks'!D295)</f>
        <v/>
      </c>
      <c r="E297" s="427" t="str">
        <f>IF('2.Census &amp; Reference Benchmarks'!E295 = "","",'2.Census &amp; Reference Benchmarks'!E295)</f>
        <v/>
      </c>
      <c r="F297" s="427" t="str">
        <f>IF('2.Census &amp; Reference Benchmarks'!F295 = "","",'2.Census &amp; Reference Benchmarks'!F295)</f>
        <v/>
      </c>
      <c r="G297" s="501" t="str">
        <f>IF('2.Census &amp; Reference Benchmarks'!G295 = "","",'2.Census &amp; Reference Benchmarks'!G295)</f>
        <v/>
      </c>
      <c r="H297" s="428" t="str">
        <f>IF('2.Census &amp; Reference Benchmarks'!H295 = "","",'2.Census &amp; Reference Benchmarks'!H295)</f>
        <v/>
      </c>
      <c r="I297" s="501" t="str">
        <f>IF('2.Census &amp; Reference Benchmarks'!I295 = "","",'2.Census &amp; Reference Benchmarks'!I295)</f>
        <v/>
      </c>
      <c r="J297" s="427" t="str">
        <f>IF('2.Census &amp; Reference Benchmarks'!J295 = "","",'2.Census &amp; Reference Benchmarks'!J295)</f>
        <v/>
      </c>
      <c r="K297" s="518"/>
      <c r="L297" s="122"/>
      <c r="M297" s="116"/>
      <c r="N297" s="117"/>
      <c r="O297" s="116"/>
      <c r="P297" s="117"/>
      <c r="Q297" s="59" t="str">
        <f t="shared" si="4"/>
        <v>No</v>
      </c>
    </row>
    <row r="298" spans="2:17" x14ac:dyDescent="0.25">
      <c r="B298" s="427">
        <f>IF('2.Census &amp; Reference Benchmarks'!B296 = "","",'2.Census &amp; Reference Benchmarks'!B296)</f>
        <v>0</v>
      </c>
      <c r="C298" s="427">
        <f>IF('2.Census &amp; Reference Benchmarks'!C296 = "","",'2.Census &amp; Reference Benchmarks'!C296)</f>
        <v>0</v>
      </c>
      <c r="D298" s="427" t="str">
        <f>IF('2.Census &amp; Reference Benchmarks'!D296 = "","",'2.Census &amp; Reference Benchmarks'!D296)</f>
        <v/>
      </c>
      <c r="E298" s="427" t="str">
        <f>IF('2.Census &amp; Reference Benchmarks'!E296 = "","",'2.Census &amp; Reference Benchmarks'!E296)</f>
        <v/>
      </c>
      <c r="F298" s="427" t="str">
        <f>IF('2.Census &amp; Reference Benchmarks'!F296 = "","",'2.Census &amp; Reference Benchmarks'!F296)</f>
        <v/>
      </c>
      <c r="G298" s="501" t="str">
        <f>IF('2.Census &amp; Reference Benchmarks'!G296 = "","",'2.Census &amp; Reference Benchmarks'!G296)</f>
        <v/>
      </c>
      <c r="H298" s="428" t="str">
        <f>IF('2.Census &amp; Reference Benchmarks'!H296 = "","",'2.Census &amp; Reference Benchmarks'!H296)</f>
        <v/>
      </c>
      <c r="I298" s="501" t="str">
        <f>IF('2.Census &amp; Reference Benchmarks'!I296 = "","",'2.Census &amp; Reference Benchmarks'!I296)</f>
        <v/>
      </c>
      <c r="J298" s="427" t="str">
        <f>IF('2.Census &amp; Reference Benchmarks'!J296 = "","",'2.Census &amp; Reference Benchmarks'!J296)</f>
        <v/>
      </c>
      <c r="K298" s="518"/>
      <c r="L298" s="122"/>
      <c r="M298" s="116"/>
      <c r="N298" s="117"/>
      <c r="O298" s="116"/>
      <c r="P298" s="117"/>
      <c r="Q298" s="59" t="str">
        <f t="shared" si="4"/>
        <v>No</v>
      </c>
    </row>
    <row r="299" spans="2:17" x14ac:dyDescent="0.25">
      <c r="B299" s="427">
        <f>IF('2.Census &amp; Reference Benchmarks'!B297 = "","",'2.Census &amp; Reference Benchmarks'!B297)</f>
        <v>0</v>
      </c>
      <c r="C299" s="427">
        <f>IF('2.Census &amp; Reference Benchmarks'!C297 = "","",'2.Census &amp; Reference Benchmarks'!C297)</f>
        <v>0</v>
      </c>
      <c r="D299" s="427" t="str">
        <f>IF('2.Census &amp; Reference Benchmarks'!D297 = "","",'2.Census &amp; Reference Benchmarks'!D297)</f>
        <v/>
      </c>
      <c r="E299" s="427" t="str">
        <f>IF('2.Census &amp; Reference Benchmarks'!E297 = "","",'2.Census &amp; Reference Benchmarks'!E297)</f>
        <v/>
      </c>
      <c r="F299" s="427" t="str">
        <f>IF('2.Census &amp; Reference Benchmarks'!F297 = "","",'2.Census &amp; Reference Benchmarks'!F297)</f>
        <v/>
      </c>
      <c r="G299" s="501" t="str">
        <f>IF('2.Census &amp; Reference Benchmarks'!G297 = "","",'2.Census &amp; Reference Benchmarks'!G297)</f>
        <v/>
      </c>
      <c r="H299" s="428" t="str">
        <f>IF('2.Census &amp; Reference Benchmarks'!H297 = "","",'2.Census &amp; Reference Benchmarks'!H297)</f>
        <v/>
      </c>
      <c r="I299" s="501" t="str">
        <f>IF('2.Census &amp; Reference Benchmarks'!I297 = "","",'2.Census &amp; Reference Benchmarks'!I297)</f>
        <v/>
      </c>
      <c r="J299" s="427" t="str">
        <f>IF('2.Census &amp; Reference Benchmarks'!J297 = "","",'2.Census &amp; Reference Benchmarks'!J297)</f>
        <v/>
      </c>
      <c r="K299" s="518"/>
      <c r="L299" s="122"/>
      <c r="M299" s="116"/>
      <c r="N299" s="117"/>
      <c r="O299" s="116"/>
      <c r="P299" s="117"/>
      <c r="Q299" s="59" t="str">
        <f t="shared" si="4"/>
        <v>No</v>
      </c>
    </row>
    <row r="300" spans="2:17" x14ac:dyDescent="0.25">
      <c r="B300" s="427">
        <f>IF('2.Census &amp; Reference Benchmarks'!B298 = "","",'2.Census &amp; Reference Benchmarks'!B298)</f>
        <v>0</v>
      </c>
      <c r="C300" s="427">
        <f>IF('2.Census &amp; Reference Benchmarks'!C298 = "","",'2.Census &amp; Reference Benchmarks'!C298)</f>
        <v>0</v>
      </c>
      <c r="D300" s="427" t="str">
        <f>IF('2.Census &amp; Reference Benchmarks'!D298 = "","",'2.Census &amp; Reference Benchmarks'!D298)</f>
        <v/>
      </c>
      <c r="E300" s="427" t="str">
        <f>IF('2.Census &amp; Reference Benchmarks'!E298 = "","",'2.Census &amp; Reference Benchmarks'!E298)</f>
        <v/>
      </c>
      <c r="F300" s="427" t="str">
        <f>IF('2.Census &amp; Reference Benchmarks'!F298 = "","",'2.Census &amp; Reference Benchmarks'!F298)</f>
        <v/>
      </c>
      <c r="G300" s="501" t="str">
        <f>IF('2.Census &amp; Reference Benchmarks'!G298 = "","",'2.Census &amp; Reference Benchmarks'!G298)</f>
        <v/>
      </c>
      <c r="H300" s="428" t="str">
        <f>IF('2.Census &amp; Reference Benchmarks'!H298 = "","",'2.Census &amp; Reference Benchmarks'!H298)</f>
        <v/>
      </c>
      <c r="I300" s="501" t="str">
        <f>IF('2.Census &amp; Reference Benchmarks'!I298 = "","",'2.Census &amp; Reference Benchmarks'!I298)</f>
        <v/>
      </c>
      <c r="J300" s="427" t="str">
        <f>IF('2.Census &amp; Reference Benchmarks'!J298 = "","",'2.Census &amp; Reference Benchmarks'!J298)</f>
        <v/>
      </c>
      <c r="K300" s="518"/>
      <c r="L300" s="122"/>
      <c r="M300" s="116"/>
      <c r="N300" s="117"/>
      <c r="O300" s="116"/>
      <c r="P300" s="117"/>
      <c r="Q300" s="59" t="str">
        <f t="shared" si="4"/>
        <v>No</v>
      </c>
    </row>
    <row r="301" spans="2:17" x14ac:dyDescent="0.25">
      <c r="B301" s="427">
        <f>IF('2.Census &amp; Reference Benchmarks'!B299 = "","",'2.Census &amp; Reference Benchmarks'!B299)</f>
        <v>0</v>
      </c>
      <c r="C301" s="427">
        <f>IF('2.Census &amp; Reference Benchmarks'!C299 = "","",'2.Census &amp; Reference Benchmarks'!C299)</f>
        <v>0</v>
      </c>
      <c r="D301" s="427" t="str">
        <f>IF('2.Census &amp; Reference Benchmarks'!D299 = "","",'2.Census &amp; Reference Benchmarks'!D299)</f>
        <v/>
      </c>
      <c r="E301" s="427" t="str">
        <f>IF('2.Census &amp; Reference Benchmarks'!E299 = "","",'2.Census &amp; Reference Benchmarks'!E299)</f>
        <v/>
      </c>
      <c r="F301" s="427" t="str">
        <f>IF('2.Census &amp; Reference Benchmarks'!F299 = "","",'2.Census &amp; Reference Benchmarks'!F299)</f>
        <v/>
      </c>
      <c r="G301" s="501" t="str">
        <f>IF('2.Census &amp; Reference Benchmarks'!G299 = "","",'2.Census &amp; Reference Benchmarks'!G299)</f>
        <v/>
      </c>
      <c r="H301" s="428" t="str">
        <f>IF('2.Census &amp; Reference Benchmarks'!H299 = "","",'2.Census &amp; Reference Benchmarks'!H299)</f>
        <v/>
      </c>
      <c r="I301" s="501" t="str">
        <f>IF('2.Census &amp; Reference Benchmarks'!I299 = "","",'2.Census &amp; Reference Benchmarks'!I299)</f>
        <v/>
      </c>
      <c r="J301" s="427" t="str">
        <f>IF('2.Census &amp; Reference Benchmarks'!J299 = "","",'2.Census &amp; Reference Benchmarks'!J299)</f>
        <v/>
      </c>
      <c r="K301" s="518"/>
      <c r="L301" s="122"/>
      <c r="M301" s="116"/>
      <c r="N301" s="117"/>
      <c r="O301" s="116"/>
      <c r="P301" s="117"/>
      <c r="Q301" s="59" t="str">
        <f t="shared" si="4"/>
        <v>No</v>
      </c>
    </row>
    <row r="302" spans="2:17" x14ac:dyDescent="0.25">
      <c r="B302" s="427">
        <f>IF('2.Census &amp; Reference Benchmarks'!B300 = "","",'2.Census &amp; Reference Benchmarks'!B300)</f>
        <v>0</v>
      </c>
      <c r="C302" s="427">
        <f>IF('2.Census &amp; Reference Benchmarks'!C300 = "","",'2.Census &amp; Reference Benchmarks'!C300)</f>
        <v>0</v>
      </c>
      <c r="D302" s="427" t="str">
        <f>IF('2.Census &amp; Reference Benchmarks'!D300 = "","",'2.Census &amp; Reference Benchmarks'!D300)</f>
        <v/>
      </c>
      <c r="E302" s="427" t="str">
        <f>IF('2.Census &amp; Reference Benchmarks'!E300 = "","",'2.Census &amp; Reference Benchmarks'!E300)</f>
        <v/>
      </c>
      <c r="F302" s="427" t="str">
        <f>IF('2.Census &amp; Reference Benchmarks'!F300 = "","",'2.Census &amp; Reference Benchmarks'!F300)</f>
        <v/>
      </c>
      <c r="G302" s="501" t="str">
        <f>IF('2.Census &amp; Reference Benchmarks'!G300 = "","",'2.Census &amp; Reference Benchmarks'!G300)</f>
        <v/>
      </c>
      <c r="H302" s="428" t="str">
        <f>IF('2.Census &amp; Reference Benchmarks'!H300 = "","",'2.Census &amp; Reference Benchmarks'!H300)</f>
        <v/>
      </c>
      <c r="I302" s="501" t="str">
        <f>IF('2.Census &amp; Reference Benchmarks'!I300 = "","",'2.Census &amp; Reference Benchmarks'!I300)</f>
        <v/>
      </c>
      <c r="J302" s="427" t="str">
        <f>IF('2.Census &amp; Reference Benchmarks'!J300 = "","",'2.Census &amp; Reference Benchmarks'!J300)</f>
        <v/>
      </c>
      <c r="K302" s="518"/>
      <c r="L302" s="122"/>
      <c r="M302" s="116"/>
      <c r="N302" s="117"/>
      <c r="O302" s="116"/>
      <c r="P302" s="117"/>
      <c r="Q302" s="59" t="str">
        <f t="shared" si="4"/>
        <v>No</v>
      </c>
    </row>
    <row r="303" spans="2:17" x14ac:dyDescent="0.25">
      <c r="B303" s="427">
        <f>IF('2.Census &amp; Reference Benchmarks'!B301 = "","",'2.Census &amp; Reference Benchmarks'!B301)</f>
        <v>0</v>
      </c>
      <c r="C303" s="427">
        <f>IF('2.Census &amp; Reference Benchmarks'!C301 = "","",'2.Census &amp; Reference Benchmarks'!C301)</f>
        <v>0</v>
      </c>
      <c r="D303" s="427" t="str">
        <f>IF('2.Census &amp; Reference Benchmarks'!D301 = "","",'2.Census &amp; Reference Benchmarks'!D301)</f>
        <v/>
      </c>
      <c r="E303" s="427" t="str">
        <f>IF('2.Census &amp; Reference Benchmarks'!E301 = "","",'2.Census &amp; Reference Benchmarks'!E301)</f>
        <v/>
      </c>
      <c r="F303" s="427" t="str">
        <f>IF('2.Census &amp; Reference Benchmarks'!F301 = "","",'2.Census &amp; Reference Benchmarks'!F301)</f>
        <v/>
      </c>
      <c r="G303" s="501" t="str">
        <f>IF('2.Census &amp; Reference Benchmarks'!G301 = "","",'2.Census &amp; Reference Benchmarks'!G301)</f>
        <v/>
      </c>
      <c r="H303" s="428" t="str">
        <f>IF('2.Census &amp; Reference Benchmarks'!H301 = "","",'2.Census &amp; Reference Benchmarks'!H301)</f>
        <v/>
      </c>
      <c r="I303" s="501" t="str">
        <f>IF('2.Census &amp; Reference Benchmarks'!I301 = "","",'2.Census &amp; Reference Benchmarks'!I301)</f>
        <v/>
      </c>
      <c r="J303" s="427" t="str">
        <f>IF('2.Census &amp; Reference Benchmarks'!J301 = "","",'2.Census &amp; Reference Benchmarks'!J301)</f>
        <v/>
      </c>
      <c r="K303" s="518"/>
      <c r="L303" s="122"/>
      <c r="M303" s="116"/>
      <c r="N303" s="117"/>
      <c r="O303" s="116"/>
      <c r="P303" s="117"/>
      <c r="Q303" s="59" t="str">
        <f t="shared" si="4"/>
        <v>No</v>
      </c>
    </row>
    <row r="304" spans="2:17" x14ac:dyDescent="0.25">
      <c r="B304" s="427">
        <f>IF('2.Census &amp; Reference Benchmarks'!B302 = "","",'2.Census &amp; Reference Benchmarks'!B302)</f>
        <v>0</v>
      </c>
      <c r="C304" s="427">
        <f>IF('2.Census &amp; Reference Benchmarks'!C302 = "","",'2.Census &amp; Reference Benchmarks'!C302)</f>
        <v>0</v>
      </c>
      <c r="D304" s="427" t="str">
        <f>IF('2.Census &amp; Reference Benchmarks'!D302 = "","",'2.Census &amp; Reference Benchmarks'!D302)</f>
        <v/>
      </c>
      <c r="E304" s="427" t="str">
        <f>IF('2.Census &amp; Reference Benchmarks'!E302 = "","",'2.Census &amp; Reference Benchmarks'!E302)</f>
        <v/>
      </c>
      <c r="F304" s="427" t="str">
        <f>IF('2.Census &amp; Reference Benchmarks'!F302 = "","",'2.Census &amp; Reference Benchmarks'!F302)</f>
        <v/>
      </c>
      <c r="G304" s="501" t="str">
        <f>IF('2.Census &amp; Reference Benchmarks'!G302 = "","",'2.Census &amp; Reference Benchmarks'!G302)</f>
        <v/>
      </c>
      <c r="H304" s="428" t="str">
        <f>IF('2.Census &amp; Reference Benchmarks'!H302 = "","",'2.Census &amp; Reference Benchmarks'!H302)</f>
        <v/>
      </c>
      <c r="I304" s="501" t="str">
        <f>IF('2.Census &amp; Reference Benchmarks'!I302 = "","",'2.Census &amp; Reference Benchmarks'!I302)</f>
        <v/>
      </c>
      <c r="J304" s="427" t="str">
        <f>IF('2.Census &amp; Reference Benchmarks'!J302 = "","",'2.Census &amp; Reference Benchmarks'!J302)</f>
        <v/>
      </c>
      <c r="K304" s="518"/>
      <c r="L304" s="122"/>
      <c r="M304" s="116"/>
      <c r="N304" s="117"/>
      <c r="O304" s="116"/>
      <c r="P304" s="117"/>
      <c r="Q304" s="59" t="str">
        <f t="shared" si="4"/>
        <v>No</v>
      </c>
    </row>
    <row r="305" spans="2:17" x14ac:dyDescent="0.25">
      <c r="B305" s="427">
        <f>IF('2.Census &amp; Reference Benchmarks'!B303 = "","",'2.Census &amp; Reference Benchmarks'!B303)</f>
        <v>0</v>
      </c>
      <c r="C305" s="427">
        <f>IF('2.Census &amp; Reference Benchmarks'!C303 = "","",'2.Census &amp; Reference Benchmarks'!C303)</f>
        <v>0</v>
      </c>
      <c r="D305" s="427" t="str">
        <f>IF('2.Census &amp; Reference Benchmarks'!D303 = "","",'2.Census &amp; Reference Benchmarks'!D303)</f>
        <v/>
      </c>
      <c r="E305" s="427" t="str">
        <f>IF('2.Census &amp; Reference Benchmarks'!E303 = "","",'2.Census &amp; Reference Benchmarks'!E303)</f>
        <v/>
      </c>
      <c r="F305" s="427" t="str">
        <f>IF('2.Census &amp; Reference Benchmarks'!F303 = "","",'2.Census &amp; Reference Benchmarks'!F303)</f>
        <v/>
      </c>
      <c r="G305" s="501" t="str">
        <f>IF('2.Census &amp; Reference Benchmarks'!G303 = "","",'2.Census &amp; Reference Benchmarks'!G303)</f>
        <v/>
      </c>
      <c r="H305" s="428" t="str">
        <f>IF('2.Census &amp; Reference Benchmarks'!H303 = "","",'2.Census &amp; Reference Benchmarks'!H303)</f>
        <v/>
      </c>
      <c r="I305" s="501" t="str">
        <f>IF('2.Census &amp; Reference Benchmarks'!I303 = "","",'2.Census &amp; Reference Benchmarks'!I303)</f>
        <v/>
      </c>
      <c r="J305" s="427" t="str">
        <f>IF('2.Census &amp; Reference Benchmarks'!J303 = "","",'2.Census &amp; Reference Benchmarks'!J303)</f>
        <v/>
      </c>
      <c r="K305" s="518"/>
      <c r="L305" s="122"/>
      <c r="M305" s="116"/>
      <c r="N305" s="117"/>
      <c r="O305" s="116"/>
      <c r="P305" s="117"/>
      <c r="Q305" s="59" t="str">
        <f t="shared" si="4"/>
        <v>No</v>
      </c>
    </row>
    <row r="306" spans="2:17" x14ac:dyDescent="0.25">
      <c r="B306" s="427">
        <f>IF('2.Census &amp; Reference Benchmarks'!B304 = "","",'2.Census &amp; Reference Benchmarks'!B304)</f>
        <v>0</v>
      </c>
      <c r="C306" s="427">
        <f>IF('2.Census &amp; Reference Benchmarks'!C304 = "","",'2.Census &amp; Reference Benchmarks'!C304)</f>
        <v>0</v>
      </c>
      <c r="D306" s="427" t="str">
        <f>IF('2.Census &amp; Reference Benchmarks'!D304 = "","",'2.Census &amp; Reference Benchmarks'!D304)</f>
        <v/>
      </c>
      <c r="E306" s="427" t="str">
        <f>IF('2.Census &amp; Reference Benchmarks'!E304 = "","",'2.Census &amp; Reference Benchmarks'!E304)</f>
        <v/>
      </c>
      <c r="F306" s="427" t="str">
        <f>IF('2.Census &amp; Reference Benchmarks'!F304 = "","",'2.Census &amp; Reference Benchmarks'!F304)</f>
        <v/>
      </c>
      <c r="G306" s="501" t="str">
        <f>IF('2.Census &amp; Reference Benchmarks'!G304 = "","",'2.Census &amp; Reference Benchmarks'!G304)</f>
        <v/>
      </c>
      <c r="H306" s="428" t="str">
        <f>IF('2.Census &amp; Reference Benchmarks'!H304 = "","",'2.Census &amp; Reference Benchmarks'!H304)</f>
        <v/>
      </c>
      <c r="I306" s="501" t="str">
        <f>IF('2.Census &amp; Reference Benchmarks'!I304 = "","",'2.Census &amp; Reference Benchmarks'!I304)</f>
        <v/>
      </c>
      <c r="J306" s="427" t="str">
        <f>IF('2.Census &amp; Reference Benchmarks'!J304 = "","",'2.Census &amp; Reference Benchmarks'!J304)</f>
        <v/>
      </c>
      <c r="K306" s="518"/>
      <c r="L306" s="122"/>
      <c r="M306" s="116"/>
      <c r="N306" s="117"/>
      <c r="O306" s="116"/>
      <c r="P306" s="117"/>
      <c r="Q306" s="59" t="str">
        <f t="shared" si="4"/>
        <v>No</v>
      </c>
    </row>
    <row r="307" spans="2:17" x14ac:dyDescent="0.25">
      <c r="B307" s="427">
        <f>IF('2.Census &amp; Reference Benchmarks'!B305 = "","",'2.Census &amp; Reference Benchmarks'!B305)</f>
        <v>0</v>
      </c>
      <c r="C307" s="427">
        <f>IF('2.Census &amp; Reference Benchmarks'!C305 = "","",'2.Census &amp; Reference Benchmarks'!C305)</f>
        <v>0</v>
      </c>
      <c r="D307" s="427" t="str">
        <f>IF('2.Census &amp; Reference Benchmarks'!D305 = "","",'2.Census &amp; Reference Benchmarks'!D305)</f>
        <v/>
      </c>
      <c r="E307" s="427" t="str">
        <f>IF('2.Census &amp; Reference Benchmarks'!E305 = "","",'2.Census &amp; Reference Benchmarks'!E305)</f>
        <v/>
      </c>
      <c r="F307" s="427" t="str">
        <f>IF('2.Census &amp; Reference Benchmarks'!F305 = "","",'2.Census &amp; Reference Benchmarks'!F305)</f>
        <v/>
      </c>
      <c r="G307" s="501" t="str">
        <f>IF('2.Census &amp; Reference Benchmarks'!G305 = "","",'2.Census &amp; Reference Benchmarks'!G305)</f>
        <v/>
      </c>
      <c r="H307" s="428" t="str">
        <f>IF('2.Census &amp; Reference Benchmarks'!H305 = "","",'2.Census &amp; Reference Benchmarks'!H305)</f>
        <v/>
      </c>
      <c r="I307" s="501" t="str">
        <f>IF('2.Census &amp; Reference Benchmarks'!I305 = "","",'2.Census &amp; Reference Benchmarks'!I305)</f>
        <v/>
      </c>
      <c r="J307" s="427" t="str">
        <f>IF('2.Census &amp; Reference Benchmarks'!J305 = "","",'2.Census &amp; Reference Benchmarks'!J305)</f>
        <v/>
      </c>
      <c r="K307" s="518"/>
      <c r="L307" s="122"/>
      <c r="M307" s="116"/>
      <c r="N307" s="117"/>
      <c r="O307" s="116"/>
      <c r="P307" s="117"/>
      <c r="Q307" s="59" t="str">
        <f t="shared" si="4"/>
        <v>No</v>
      </c>
    </row>
    <row r="308" spans="2:17" x14ac:dyDescent="0.25">
      <c r="B308" s="427">
        <f>IF('2.Census &amp; Reference Benchmarks'!B306 = "","",'2.Census &amp; Reference Benchmarks'!B306)</f>
        <v>0</v>
      </c>
      <c r="C308" s="427">
        <f>IF('2.Census &amp; Reference Benchmarks'!C306 = "","",'2.Census &amp; Reference Benchmarks'!C306)</f>
        <v>0</v>
      </c>
      <c r="D308" s="427" t="str">
        <f>IF('2.Census &amp; Reference Benchmarks'!D306 = "","",'2.Census &amp; Reference Benchmarks'!D306)</f>
        <v/>
      </c>
      <c r="E308" s="427" t="str">
        <f>IF('2.Census &amp; Reference Benchmarks'!E306 = "","",'2.Census &amp; Reference Benchmarks'!E306)</f>
        <v/>
      </c>
      <c r="F308" s="427" t="str">
        <f>IF('2.Census &amp; Reference Benchmarks'!F306 = "","",'2.Census &amp; Reference Benchmarks'!F306)</f>
        <v/>
      </c>
      <c r="G308" s="501" t="str">
        <f>IF('2.Census &amp; Reference Benchmarks'!G306 = "","",'2.Census &amp; Reference Benchmarks'!G306)</f>
        <v/>
      </c>
      <c r="H308" s="428" t="str">
        <f>IF('2.Census &amp; Reference Benchmarks'!H306 = "","",'2.Census &amp; Reference Benchmarks'!H306)</f>
        <v/>
      </c>
      <c r="I308" s="501" t="str">
        <f>IF('2.Census &amp; Reference Benchmarks'!I306 = "","",'2.Census &amp; Reference Benchmarks'!I306)</f>
        <v/>
      </c>
      <c r="J308" s="427" t="str">
        <f>IF('2.Census &amp; Reference Benchmarks'!J306 = "","",'2.Census &amp; Reference Benchmarks'!J306)</f>
        <v/>
      </c>
      <c r="K308" s="518"/>
      <c r="L308" s="122"/>
      <c r="M308" s="116"/>
      <c r="N308" s="117"/>
      <c r="O308" s="116"/>
      <c r="P308" s="117"/>
      <c r="Q308" s="59" t="str">
        <f t="shared" si="4"/>
        <v>No</v>
      </c>
    </row>
    <row r="309" spans="2:17" x14ac:dyDescent="0.25">
      <c r="B309" s="427">
        <f>IF('2.Census &amp; Reference Benchmarks'!B307 = "","",'2.Census &amp; Reference Benchmarks'!B307)</f>
        <v>0</v>
      </c>
      <c r="C309" s="427">
        <f>IF('2.Census &amp; Reference Benchmarks'!C307 = "","",'2.Census &amp; Reference Benchmarks'!C307)</f>
        <v>0</v>
      </c>
      <c r="D309" s="427" t="str">
        <f>IF('2.Census &amp; Reference Benchmarks'!D307 = "","",'2.Census &amp; Reference Benchmarks'!D307)</f>
        <v/>
      </c>
      <c r="E309" s="427" t="str">
        <f>IF('2.Census &amp; Reference Benchmarks'!E307 = "","",'2.Census &amp; Reference Benchmarks'!E307)</f>
        <v/>
      </c>
      <c r="F309" s="427" t="str">
        <f>IF('2.Census &amp; Reference Benchmarks'!F307 = "","",'2.Census &amp; Reference Benchmarks'!F307)</f>
        <v/>
      </c>
      <c r="G309" s="501" t="str">
        <f>IF('2.Census &amp; Reference Benchmarks'!G307 = "","",'2.Census &amp; Reference Benchmarks'!G307)</f>
        <v/>
      </c>
      <c r="H309" s="428" t="str">
        <f>IF('2.Census &amp; Reference Benchmarks'!H307 = "","",'2.Census &amp; Reference Benchmarks'!H307)</f>
        <v/>
      </c>
      <c r="I309" s="501" t="str">
        <f>IF('2.Census &amp; Reference Benchmarks'!I307 = "","",'2.Census &amp; Reference Benchmarks'!I307)</f>
        <v/>
      </c>
      <c r="J309" s="427" t="str">
        <f>IF('2.Census &amp; Reference Benchmarks'!J307 = "","",'2.Census &amp; Reference Benchmarks'!J307)</f>
        <v/>
      </c>
      <c r="K309" s="518"/>
      <c r="L309" s="122"/>
      <c r="M309" s="116"/>
      <c r="N309" s="117"/>
      <c r="O309" s="116"/>
      <c r="P309" s="117"/>
      <c r="Q309" s="59" t="str">
        <f t="shared" si="4"/>
        <v>No</v>
      </c>
    </row>
    <row r="310" spans="2:17" x14ac:dyDescent="0.25">
      <c r="B310" s="427">
        <f>IF('2.Census &amp; Reference Benchmarks'!B308 = "","",'2.Census &amp; Reference Benchmarks'!B308)</f>
        <v>0</v>
      </c>
      <c r="C310" s="427">
        <f>IF('2.Census &amp; Reference Benchmarks'!C308 = "","",'2.Census &amp; Reference Benchmarks'!C308)</f>
        <v>0</v>
      </c>
      <c r="D310" s="427" t="str">
        <f>IF('2.Census &amp; Reference Benchmarks'!D308 = "","",'2.Census &amp; Reference Benchmarks'!D308)</f>
        <v/>
      </c>
      <c r="E310" s="427" t="str">
        <f>IF('2.Census &amp; Reference Benchmarks'!E308 = "","",'2.Census &amp; Reference Benchmarks'!E308)</f>
        <v/>
      </c>
      <c r="F310" s="427" t="str">
        <f>IF('2.Census &amp; Reference Benchmarks'!F308 = "","",'2.Census &amp; Reference Benchmarks'!F308)</f>
        <v/>
      </c>
      <c r="G310" s="501" t="str">
        <f>IF('2.Census &amp; Reference Benchmarks'!G308 = "","",'2.Census &amp; Reference Benchmarks'!G308)</f>
        <v/>
      </c>
      <c r="H310" s="428" t="str">
        <f>IF('2.Census &amp; Reference Benchmarks'!H308 = "","",'2.Census &amp; Reference Benchmarks'!H308)</f>
        <v/>
      </c>
      <c r="I310" s="501" t="str">
        <f>IF('2.Census &amp; Reference Benchmarks'!I308 = "","",'2.Census &amp; Reference Benchmarks'!I308)</f>
        <v/>
      </c>
      <c r="J310" s="427" t="str">
        <f>IF('2.Census &amp; Reference Benchmarks'!J308 = "","",'2.Census &amp; Reference Benchmarks'!J308)</f>
        <v/>
      </c>
      <c r="K310" s="518"/>
      <c r="L310" s="122"/>
      <c r="M310" s="116"/>
      <c r="N310" s="117"/>
      <c r="O310" s="116"/>
      <c r="P310" s="117"/>
      <c r="Q310" s="59" t="str">
        <f t="shared" si="4"/>
        <v>No</v>
      </c>
    </row>
    <row r="311" spans="2:17" x14ac:dyDescent="0.25">
      <c r="B311" s="427">
        <f>IF('2.Census &amp; Reference Benchmarks'!B309 = "","",'2.Census &amp; Reference Benchmarks'!B309)</f>
        <v>0</v>
      </c>
      <c r="C311" s="427">
        <f>IF('2.Census &amp; Reference Benchmarks'!C309 = "","",'2.Census &amp; Reference Benchmarks'!C309)</f>
        <v>0</v>
      </c>
      <c r="D311" s="427" t="str">
        <f>IF('2.Census &amp; Reference Benchmarks'!D309 = "","",'2.Census &amp; Reference Benchmarks'!D309)</f>
        <v/>
      </c>
      <c r="E311" s="427" t="str">
        <f>IF('2.Census &amp; Reference Benchmarks'!E309 = "","",'2.Census &amp; Reference Benchmarks'!E309)</f>
        <v/>
      </c>
      <c r="F311" s="427" t="str">
        <f>IF('2.Census &amp; Reference Benchmarks'!F309 = "","",'2.Census &amp; Reference Benchmarks'!F309)</f>
        <v/>
      </c>
      <c r="G311" s="501" t="str">
        <f>IF('2.Census &amp; Reference Benchmarks'!G309 = "","",'2.Census &amp; Reference Benchmarks'!G309)</f>
        <v/>
      </c>
      <c r="H311" s="428" t="str">
        <f>IF('2.Census &amp; Reference Benchmarks'!H309 = "","",'2.Census &amp; Reference Benchmarks'!H309)</f>
        <v/>
      </c>
      <c r="I311" s="501" t="str">
        <f>IF('2.Census &amp; Reference Benchmarks'!I309 = "","",'2.Census &amp; Reference Benchmarks'!I309)</f>
        <v/>
      </c>
      <c r="J311" s="427" t="str">
        <f>IF('2.Census &amp; Reference Benchmarks'!J309 = "","",'2.Census &amp; Reference Benchmarks'!J309)</f>
        <v/>
      </c>
      <c r="K311" s="518"/>
      <c r="L311" s="122"/>
      <c r="M311" s="116"/>
      <c r="N311" s="117"/>
      <c r="O311" s="116"/>
      <c r="P311" s="117"/>
      <c r="Q311" s="59" t="str">
        <f t="shared" si="4"/>
        <v>No</v>
      </c>
    </row>
    <row r="312" spans="2:17" x14ac:dyDescent="0.25">
      <c r="B312" s="427">
        <f>IF('2.Census &amp; Reference Benchmarks'!B310 = "","",'2.Census &amp; Reference Benchmarks'!B310)</f>
        <v>0</v>
      </c>
      <c r="C312" s="427">
        <f>IF('2.Census &amp; Reference Benchmarks'!C310 = "","",'2.Census &amp; Reference Benchmarks'!C310)</f>
        <v>0</v>
      </c>
      <c r="D312" s="427" t="str">
        <f>IF('2.Census &amp; Reference Benchmarks'!D310 = "","",'2.Census &amp; Reference Benchmarks'!D310)</f>
        <v/>
      </c>
      <c r="E312" s="427" t="str">
        <f>IF('2.Census &amp; Reference Benchmarks'!E310 = "","",'2.Census &amp; Reference Benchmarks'!E310)</f>
        <v/>
      </c>
      <c r="F312" s="427" t="str">
        <f>IF('2.Census &amp; Reference Benchmarks'!F310 = "","",'2.Census &amp; Reference Benchmarks'!F310)</f>
        <v/>
      </c>
      <c r="G312" s="501" t="str">
        <f>IF('2.Census &amp; Reference Benchmarks'!G310 = "","",'2.Census &amp; Reference Benchmarks'!G310)</f>
        <v/>
      </c>
      <c r="H312" s="428" t="str">
        <f>IF('2.Census &amp; Reference Benchmarks'!H310 = "","",'2.Census &amp; Reference Benchmarks'!H310)</f>
        <v/>
      </c>
      <c r="I312" s="501" t="str">
        <f>IF('2.Census &amp; Reference Benchmarks'!I310 = "","",'2.Census &amp; Reference Benchmarks'!I310)</f>
        <v/>
      </c>
      <c r="J312" s="427" t="str">
        <f>IF('2.Census &amp; Reference Benchmarks'!J310 = "","",'2.Census &amp; Reference Benchmarks'!J310)</f>
        <v/>
      </c>
      <c r="K312" s="518"/>
      <c r="L312" s="122"/>
      <c r="M312" s="116"/>
      <c r="N312" s="117"/>
      <c r="O312" s="116"/>
      <c r="P312" s="117"/>
      <c r="Q312" s="59" t="str">
        <f t="shared" si="4"/>
        <v>No</v>
      </c>
    </row>
    <row r="313" spans="2:17" x14ac:dyDescent="0.25">
      <c r="B313" s="427">
        <f>IF('2.Census &amp; Reference Benchmarks'!B311 = "","",'2.Census &amp; Reference Benchmarks'!B311)</f>
        <v>0</v>
      </c>
      <c r="C313" s="427">
        <f>IF('2.Census &amp; Reference Benchmarks'!C311 = "","",'2.Census &amp; Reference Benchmarks'!C311)</f>
        <v>0</v>
      </c>
      <c r="D313" s="427" t="str">
        <f>IF('2.Census &amp; Reference Benchmarks'!D311 = "","",'2.Census &amp; Reference Benchmarks'!D311)</f>
        <v/>
      </c>
      <c r="E313" s="427" t="str">
        <f>IF('2.Census &amp; Reference Benchmarks'!E311 = "","",'2.Census &amp; Reference Benchmarks'!E311)</f>
        <v/>
      </c>
      <c r="F313" s="427" t="str">
        <f>IF('2.Census &amp; Reference Benchmarks'!F311 = "","",'2.Census &amp; Reference Benchmarks'!F311)</f>
        <v/>
      </c>
      <c r="G313" s="501" t="str">
        <f>IF('2.Census &amp; Reference Benchmarks'!G311 = "","",'2.Census &amp; Reference Benchmarks'!G311)</f>
        <v/>
      </c>
      <c r="H313" s="428" t="str">
        <f>IF('2.Census &amp; Reference Benchmarks'!H311 = "","",'2.Census &amp; Reference Benchmarks'!H311)</f>
        <v/>
      </c>
      <c r="I313" s="501" t="str">
        <f>IF('2.Census &amp; Reference Benchmarks'!I311 = "","",'2.Census &amp; Reference Benchmarks'!I311)</f>
        <v/>
      </c>
      <c r="J313" s="427" t="str">
        <f>IF('2.Census &amp; Reference Benchmarks'!J311 = "","",'2.Census &amp; Reference Benchmarks'!J311)</f>
        <v/>
      </c>
      <c r="K313" s="518"/>
      <c r="L313" s="122"/>
      <c r="M313" s="116"/>
      <c r="N313" s="117"/>
      <c r="O313" s="116"/>
      <c r="P313" s="117"/>
      <c r="Q313" s="59" t="str">
        <f t="shared" si="4"/>
        <v>No</v>
      </c>
    </row>
    <row r="314" spans="2:17" x14ac:dyDescent="0.25">
      <c r="B314" s="427">
        <f>IF('2.Census &amp; Reference Benchmarks'!B312 = "","",'2.Census &amp; Reference Benchmarks'!B312)</f>
        <v>0</v>
      </c>
      <c r="C314" s="427">
        <f>IF('2.Census &amp; Reference Benchmarks'!C312 = "","",'2.Census &amp; Reference Benchmarks'!C312)</f>
        <v>0</v>
      </c>
      <c r="D314" s="427" t="str">
        <f>IF('2.Census &amp; Reference Benchmarks'!D312 = "","",'2.Census &amp; Reference Benchmarks'!D312)</f>
        <v/>
      </c>
      <c r="E314" s="427" t="str">
        <f>IF('2.Census &amp; Reference Benchmarks'!E312 = "","",'2.Census &amp; Reference Benchmarks'!E312)</f>
        <v/>
      </c>
      <c r="F314" s="427" t="str">
        <f>IF('2.Census &amp; Reference Benchmarks'!F312 = "","",'2.Census &amp; Reference Benchmarks'!F312)</f>
        <v/>
      </c>
      <c r="G314" s="501" t="str">
        <f>IF('2.Census &amp; Reference Benchmarks'!G312 = "","",'2.Census &amp; Reference Benchmarks'!G312)</f>
        <v/>
      </c>
      <c r="H314" s="428" t="str">
        <f>IF('2.Census &amp; Reference Benchmarks'!H312 = "","",'2.Census &amp; Reference Benchmarks'!H312)</f>
        <v/>
      </c>
      <c r="I314" s="501" t="str">
        <f>IF('2.Census &amp; Reference Benchmarks'!I312 = "","",'2.Census &amp; Reference Benchmarks'!I312)</f>
        <v/>
      </c>
      <c r="J314" s="427" t="str">
        <f>IF('2.Census &amp; Reference Benchmarks'!J312 = "","",'2.Census &amp; Reference Benchmarks'!J312)</f>
        <v/>
      </c>
      <c r="K314" s="518"/>
      <c r="L314" s="122"/>
      <c r="M314" s="116"/>
      <c r="N314" s="117"/>
      <c r="O314" s="116"/>
      <c r="P314" s="117"/>
      <c r="Q314" s="59" t="str">
        <f t="shared" si="4"/>
        <v>No</v>
      </c>
    </row>
    <row r="315" spans="2:17" x14ac:dyDescent="0.25">
      <c r="B315" s="427">
        <f>IF('2.Census &amp; Reference Benchmarks'!B313 = "","",'2.Census &amp; Reference Benchmarks'!B313)</f>
        <v>0</v>
      </c>
      <c r="C315" s="427">
        <f>IF('2.Census &amp; Reference Benchmarks'!C313 = "","",'2.Census &amp; Reference Benchmarks'!C313)</f>
        <v>0</v>
      </c>
      <c r="D315" s="427" t="str">
        <f>IF('2.Census &amp; Reference Benchmarks'!D313 = "","",'2.Census &amp; Reference Benchmarks'!D313)</f>
        <v/>
      </c>
      <c r="E315" s="427" t="str">
        <f>IF('2.Census &amp; Reference Benchmarks'!E313 = "","",'2.Census &amp; Reference Benchmarks'!E313)</f>
        <v/>
      </c>
      <c r="F315" s="427" t="str">
        <f>IF('2.Census &amp; Reference Benchmarks'!F313 = "","",'2.Census &amp; Reference Benchmarks'!F313)</f>
        <v/>
      </c>
      <c r="G315" s="501" t="str">
        <f>IF('2.Census &amp; Reference Benchmarks'!G313 = "","",'2.Census &amp; Reference Benchmarks'!G313)</f>
        <v/>
      </c>
      <c r="H315" s="428" t="str">
        <f>IF('2.Census &amp; Reference Benchmarks'!H313 = "","",'2.Census &amp; Reference Benchmarks'!H313)</f>
        <v/>
      </c>
      <c r="I315" s="501" t="str">
        <f>IF('2.Census &amp; Reference Benchmarks'!I313 = "","",'2.Census &amp; Reference Benchmarks'!I313)</f>
        <v/>
      </c>
      <c r="J315" s="427" t="str">
        <f>IF('2.Census &amp; Reference Benchmarks'!J313 = "","",'2.Census &amp; Reference Benchmarks'!J313)</f>
        <v/>
      </c>
      <c r="K315" s="518"/>
      <c r="L315" s="122"/>
      <c r="M315" s="116"/>
      <c r="N315" s="117"/>
      <c r="O315" s="116"/>
      <c r="P315" s="117"/>
      <c r="Q315" s="59" t="str">
        <f t="shared" si="4"/>
        <v>No</v>
      </c>
    </row>
    <row r="316" spans="2:17" x14ac:dyDescent="0.25">
      <c r="B316" s="427">
        <f>IF('2.Census &amp; Reference Benchmarks'!B314 = "","",'2.Census &amp; Reference Benchmarks'!B314)</f>
        <v>0</v>
      </c>
      <c r="C316" s="427">
        <f>IF('2.Census &amp; Reference Benchmarks'!C314 = "","",'2.Census &amp; Reference Benchmarks'!C314)</f>
        <v>0</v>
      </c>
      <c r="D316" s="427" t="str">
        <f>IF('2.Census &amp; Reference Benchmarks'!D314 = "","",'2.Census &amp; Reference Benchmarks'!D314)</f>
        <v/>
      </c>
      <c r="E316" s="427" t="str">
        <f>IF('2.Census &amp; Reference Benchmarks'!E314 = "","",'2.Census &amp; Reference Benchmarks'!E314)</f>
        <v/>
      </c>
      <c r="F316" s="427" t="str">
        <f>IF('2.Census &amp; Reference Benchmarks'!F314 = "","",'2.Census &amp; Reference Benchmarks'!F314)</f>
        <v/>
      </c>
      <c r="G316" s="501" t="str">
        <f>IF('2.Census &amp; Reference Benchmarks'!G314 = "","",'2.Census &amp; Reference Benchmarks'!G314)</f>
        <v/>
      </c>
      <c r="H316" s="428" t="str">
        <f>IF('2.Census &amp; Reference Benchmarks'!H314 = "","",'2.Census &amp; Reference Benchmarks'!H314)</f>
        <v/>
      </c>
      <c r="I316" s="501" t="str">
        <f>IF('2.Census &amp; Reference Benchmarks'!I314 = "","",'2.Census &amp; Reference Benchmarks'!I314)</f>
        <v/>
      </c>
      <c r="J316" s="427" t="str">
        <f>IF('2.Census &amp; Reference Benchmarks'!J314 = "","",'2.Census &amp; Reference Benchmarks'!J314)</f>
        <v/>
      </c>
      <c r="K316" s="518"/>
      <c r="L316" s="122"/>
      <c r="M316" s="116"/>
      <c r="N316" s="117"/>
      <c r="O316" s="116"/>
      <c r="P316" s="117"/>
      <c r="Q316" s="59" t="str">
        <f t="shared" si="4"/>
        <v>No</v>
      </c>
    </row>
    <row r="317" spans="2:17" x14ac:dyDescent="0.25">
      <c r="B317" s="427">
        <f>IF('2.Census &amp; Reference Benchmarks'!B315 = "","",'2.Census &amp; Reference Benchmarks'!B315)</f>
        <v>0</v>
      </c>
      <c r="C317" s="427">
        <f>IF('2.Census &amp; Reference Benchmarks'!C315 = "","",'2.Census &amp; Reference Benchmarks'!C315)</f>
        <v>0</v>
      </c>
      <c r="D317" s="427" t="str">
        <f>IF('2.Census &amp; Reference Benchmarks'!D315 = "","",'2.Census &amp; Reference Benchmarks'!D315)</f>
        <v/>
      </c>
      <c r="E317" s="427" t="str">
        <f>IF('2.Census &amp; Reference Benchmarks'!E315 = "","",'2.Census &amp; Reference Benchmarks'!E315)</f>
        <v/>
      </c>
      <c r="F317" s="427" t="str">
        <f>IF('2.Census &amp; Reference Benchmarks'!F315 = "","",'2.Census &amp; Reference Benchmarks'!F315)</f>
        <v/>
      </c>
      <c r="G317" s="501" t="str">
        <f>IF('2.Census &amp; Reference Benchmarks'!G315 = "","",'2.Census &amp; Reference Benchmarks'!G315)</f>
        <v/>
      </c>
      <c r="H317" s="428" t="str">
        <f>IF('2.Census &amp; Reference Benchmarks'!H315 = "","",'2.Census &amp; Reference Benchmarks'!H315)</f>
        <v/>
      </c>
      <c r="I317" s="501" t="str">
        <f>IF('2.Census &amp; Reference Benchmarks'!I315 = "","",'2.Census &amp; Reference Benchmarks'!I315)</f>
        <v/>
      </c>
      <c r="J317" s="427" t="str">
        <f>IF('2.Census &amp; Reference Benchmarks'!J315 = "","",'2.Census &amp; Reference Benchmarks'!J315)</f>
        <v/>
      </c>
      <c r="K317" s="518"/>
      <c r="L317" s="122"/>
      <c r="M317" s="116"/>
      <c r="N317" s="117"/>
      <c r="O317" s="116"/>
      <c r="P317" s="117"/>
      <c r="Q317" s="59" t="str">
        <f t="shared" si="4"/>
        <v>No</v>
      </c>
    </row>
    <row r="318" spans="2:17" x14ac:dyDescent="0.25">
      <c r="B318" s="427">
        <f>IF('2.Census &amp; Reference Benchmarks'!B316 = "","",'2.Census &amp; Reference Benchmarks'!B316)</f>
        <v>0</v>
      </c>
      <c r="C318" s="427">
        <f>IF('2.Census &amp; Reference Benchmarks'!C316 = "","",'2.Census &amp; Reference Benchmarks'!C316)</f>
        <v>0</v>
      </c>
      <c r="D318" s="427" t="str">
        <f>IF('2.Census &amp; Reference Benchmarks'!D316 = "","",'2.Census &amp; Reference Benchmarks'!D316)</f>
        <v/>
      </c>
      <c r="E318" s="427" t="str">
        <f>IF('2.Census &amp; Reference Benchmarks'!E316 = "","",'2.Census &amp; Reference Benchmarks'!E316)</f>
        <v/>
      </c>
      <c r="F318" s="427" t="str">
        <f>IF('2.Census &amp; Reference Benchmarks'!F316 = "","",'2.Census &amp; Reference Benchmarks'!F316)</f>
        <v/>
      </c>
      <c r="G318" s="501" t="str">
        <f>IF('2.Census &amp; Reference Benchmarks'!G316 = "","",'2.Census &amp; Reference Benchmarks'!G316)</f>
        <v/>
      </c>
      <c r="H318" s="428" t="str">
        <f>IF('2.Census &amp; Reference Benchmarks'!H316 = "","",'2.Census &amp; Reference Benchmarks'!H316)</f>
        <v/>
      </c>
      <c r="I318" s="501" t="str">
        <f>IF('2.Census &amp; Reference Benchmarks'!I316 = "","",'2.Census &amp; Reference Benchmarks'!I316)</f>
        <v/>
      </c>
      <c r="J318" s="427" t="str">
        <f>IF('2.Census &amp; Reference Benchmarks'!J316 = "","",'2.Census &amp; Reference Benchmarks'!J316)</f>
        <v/>
      </c>
      <c r="K318" s="518"/>
      <c r="L318" s="122"/>
      <c r="M318" s="116"/>
      <c r="N318" s="117"/>
      <c r="O318" s="116"/>
      <c r="P318" s="117"/>
      <c r="Q318" s="59" t="str">
        <f t="shared" si="4"/>
        <v>No</v>
      </c>
    </row>
    <row r="319" spans="2:17" x14ac:dyDescent="0.25">
      <c r="B319" s="427">
        <f>IF('2.Census &amp; Reference Benchmarks'!B317 = "","",'2.Census &amp; Reference Benchmarks'!B317)</f>
        <v>0</v>
      </c>
      <c r="C319" s="427">
        <f>IF('2.Census &amp; Reference Benchmarks'!C317 = "","",'2.Census &amp; Reference Benchmarks'!C317)</f>
        <v>0</v>
      </c>
      <c r="D319" s="427" t="str">
        <f>IF('2.Census &amp; Reference Benchmarks'!D317 = "","",'2.Census &amp; Reference Benchmarks'!D317)</f>
        <v/>
      </c>
      <c r="E319" s="427" t="str">
        <f>IF('2.Census &amp; Reference Benchmarks'!E317 = "","",'2.Census &amp; Reference Benchmarks'!E317)</f>
        <v/>
      </c>
      <c r="F319" s="427" t="str">
        <f>IF('2.Census &amp; Reference Benchmarks'!F317 = "","",'2.Census &amp; Reference Benchmarks'!F317)</f>
        <v/>
      </c>
      <c r="G319" s="501" t="str">
        <f>IF('2.Census &amp; Reference Benchmarks'!G317 = "","",'2.Census &amp; Reference Benchmarks'!G317)</f>
        <v/>
      </c>
      <c r="H319" s="428" t="str">
        <f>IF('2.Census &amp; Reference Benchmarks'!H317 = "","",'2.Census &amp; Reference Benchmarks'!H317)</f>
        <v/>
      </c>
      <c r="I319" s="501" t="str">
        <f>IF('2.Census &amp; Reference Benchmarks'!I317 = "","",'2.Census &amp; Reference Benchmarks'!I317)</f>
        <v/>
      </c>
      <c r="J319" s="427" t="str">
        <f>IF('2.Census &amp; Reference Benchmarks'!J317 = "","",'2.Census &amp; Reference Benchmarks'!J317)</f>
        <v/>
      </c>
      <c r="K319" s="518"/>
      <c r="L319" s="122"/>
      <c r="M319" s="116"/>
      <c r="N319" s="117"/>
      <c r="O319" s="116"/>
      <c r="P319" s="117"/>
      <c r="Q319" s="59" t="str">
        <f t="shared" si="4"/>
        <v>No</v>
      </c>
    </row>
    <row r="320" spans="2:17" x14ac:dyDescent="0.25">
      <c r="B320" s="427">
        <f>IF('2.Census &amp; Reference Benchmarks'!B318 = "","",'2.Census &amp; Reference Benchmarks'!B318)</f>
        <v>0</v>
      </c>
      <c r="C320" s="427">
        <f>IF('2.Census &amp; Reference Benchmarks'!C318 = "","",'2.Census &amp; Reference Benchmarks'!C318)</f>
        <v>0</v>
      </c>
      <c r="D320" s="427" t="str">
        <f>IF('2.Census &amp; Reference Benchmarks'!D318 = "","",'2.Census &amp; Reference Benchmarks'!D318)</f>
        <v/>
      </c>
      <c r="E320" s="427" t="str">
        <f>IF('2.Census &amp; Reference Benchmarks'!E318 = "","",'2.Census &amp; Reference Benchmarks'!E318)</f>
        <v/>
      </c>
      <c r="F320" s="427" t="str">
        <f>IF('2.Census &amp; Reference Benchmarks'!F318 = "","",'2.Census &amp; Reference Benchmarks'!F318)</f>
        <v/>
      </c>
      <c r="G320" s="501" t="str">
        <f>IF('2.Census &amp; Reference Benchmarks'!G318 = "","",'2.Census &amp; Reference Benchmarks'!G318)</f>
        <v/>
      </c>
      <c r="H320" s="428" t="str">
        <f>IF('2.Census &amp; Reference Benchmarks'!H318 = "","",'2.Census &amp; Reference Benchmarks'!H318)</f>
        <v/>
      </c>
      <c r="I320" s="501" t="str">
        <f>IF('2.Census &amp; Reference Benchmarks'!I318 = "","",'2.Census &amp; Reference Benchmarks'!I318)</f>
        <v/>
      </c>
      <c r="J320" s="427" t="str">
        <f>IF('2.Census &amp; Reference Benchmarks'!J318 = "","",'2.Census &amp; Reference Benchmarks'!J318)</f>
        <v/>
      </c>
      <c r="K320" s="518"/>
      <c r="L320" s="122"/>
      <c r="M320" s="116"/>
      <c r="N320" s="117"/>
      <c r="O320" s="116"/>
      <c r="P320" s="117"/>
      <c r="Q320" s="59" t="str">
        <f t="shared" si="4"/>
        <v>No</v>
      </c>
    </row>
    <row r="321" spans="2:17" x14ac:dyDescent="0.25">
      <c r="B321" s="427">
        <f>IF('2.Census &amp; Reference Benchmarks'!B319 = "","",'2.Census &amp; Reference Benchmarks'!B319)</f>
        <v>0</v>
      </c>
      <c r="C321" s="427">
        <f>IF('2.Census &amp; Reference Benchmarks'!C319 = "","",'2.Census &amp; Reference Benchmarks'!C319)</f>
        <v>0</v>
      </c>
      <c r="D321" s="427" t="str">
        <f>IF('2.Census &amp; Reference Benchmarks'!D319 = "","",'2.Census &amp; Reference Benchmarks'!D319)</f>
        <v/>
      </c>
      <c r="E321" s="427" t="str">
        <f>IF('2.Census &amp; Reference Benchmarks'!E319 = "","",'2.Census &amp; Reference Benchmarks'!E319)</f>
        <v/>
      </c>
      <c r="F321" s="427" t="str">
        <f>IF('2.Census &amp; Reference Benchmarks'!F319 = "","",'2.Census &amp; Reference Benchmarks'!F319)</f>
        <v/>
      </c>
      <c r="G321" s="501" t="str">
        <f>IF('2.Census &amp; Reference Benchmarks'!G319 = "","",'2.Census &amp; Reference Benchmarks'!G319)</f>
        <v/>
      </c>
      <c r="H321" s="428" t="str">
        <f>IF('2.Census &amp; Reference Benchmarks'!H319 = "","",'2.Census &amp; Reference Benchmarks'!H319)</f>
        <v/>
      </c>
      <c r="I321" s="501" t="str">
        <f>IF('2.Census &amp; Reference Benchmarks'!I319 = "","",'2.Census &amp; Reference Benchmarks'!I319)</f>
        <v/>
      </c>
      <c r="J321" s="427" t="str">
        <f>IF('2.Census &amp; Reference Benchmarks'!J319 = "","",'2.Census &amp; Reference Benchmarks'!J319)</f>
        <v/>
      </c>
      <c r="K321" s="518"/>
      <c r="L321" s="122"/>
      <c r="M321" s="116"/>
      <c r="N321" s="117"/>
      <c r="O321" s="116"/>
      <c r="P321" s="117"/>
      <c r="Q321" s="59" t="str">
        <f t="shared" si="4"/>
        <v>No</v>
      </c>
    </row>
    <row r="322" spans="2:17" x14ac:dyDescent="0.25">
      <c r="B322" s="427">
        <f>IF('2.Census &amp; Reference Benchmarks'!B320 = "","",'2.Census &amp; Reference Benchmarks'!B320)</f>
        <v>0</v>
      </c>
      <c r="C322" s="427">
        <f>IF('2.Census &amp; Reference Benchmarks'!C320 = "","",'2.Census &amp; Reference Benchmarks'!C320)</f>
        <v>0</v>
      </c>
      <c r="D322" s="427" t="str">
        <f>IF('2.Census &amp; Reference Benchmarks'!D320 = "","",'2.Census &amp; Reference Benchmarks'!D320)</f>
        <v/>
      </c>
      <c r="E322" s="427" t="str">
        <f>IF('2.Census &amp; Reference Benchmarks'!E320 = "","",'2.Census &amp; Reference Benchmarks'!E320)</f>
        <v/>
      </c>
      <c r="F322" s="427" t="str">
        <f>IF('2.Census &amp; Reference Benchmarks'!F320 = "","",'2.Census &amp; Reference Benchmarks'!F320)</f>
        <v/>
      </c>
      <c r="G322" s="501" t="str">
        <f>IF('2.Census &amp; Reference Benchmarks'!G320 = "","",'2.Census &amp; Reference Benchmarks'!G320)</f>
        <v/>
      </c>
      <c r="H322" s="428" t="str">
        <f>IF('2.Census &amp; Reference Benchmarks'!H320 = "","",'2.Census &amp; Reference Benchmarks'!H320)</f>
        <v/>
      </c>
      <c r="I322" s="501" t="str">
        <f>IF('2.Census &amp; Reference Benchmarks'!I320 = "","",'2.Census &amp; Reference Benchmarks'!I320)</f>
        <v/>
      </c>
      <c r="J322" s="427" t="str">
        <f>IF('2.Census &amp; Reference Benchmarks'!J320 = "","",'2.Census &amp; Reference Benchmarks'!J320)</f>
        <v/>
      </c>
      <c r="K322" s="518"/>
      <c r="L322" s="122"/>
      <c r="M322" s="116"/>
      <c r="N322" s="117"/>
      <c r="O322" s="116"/>
      <c r="P322" s="117"/>
      <c r="Q322" s="59" t="str">
        <f t="shared" si="4"/>
        <v>No</v>
      </c>
    </row>
    <row r="323" spans="2:17" x14ac:dyDescent="0.25">
      <c r="B323" s="427">
        <f>IF('2.Census &amp; Reference Benchmarks'!B321 = "","",'2.Census &amp; Reference Benchmarks'!B321)</f>
        <v>0</v>
      </c>
      <c r="C323" s="427">
        <f>IF('2.Census &amp; Reference Benchmarks'!C321 = "","",'2.Census &amp; Reference Benchmarks'!C321)</f>
        <v>0</v>
      </c>
      <c r="D323" s="427" t="str">
        <f>IF('2.Census &amp; Reference Benchmarks'!D321 = "","",'2.Census &amp; Reference Benchmarks'!D321)</f>
        <v/>
      </c>
      <c r="E323" s="427" t="str">
        <f>IF('2.Census &amp; Reference Benchmarks'!E321 = "","",'2.Census &amp; Reference Benchmarks'!E321)</f>
        <v/>
      </c>
      <c r="F323" s="427" t="str">
        <f>IF('2.Census &amp; Reference Benchmarks'!F321 = "","",'2.Census &amp; Reference Benchmarks'!F321)</f>
        <v/>
      </c>
      <c r="G323" s="501" t="str">
        <f>IF('2.Census &amp; Reference Benchmarks'!G321 = "","",'2.Census &amp; Reference Benchmarks'!G321)</f>
        <v/>
      </c>
      <c r="H323" s="428" t="str">
        <f>IF('2.Census &amp; Reference Benchmarks'!H321 = "","",'2.Census &amp; Reference Benchmarks'!H321)</f>
        <v/>
      </c>
      <c r="I323" s="501" t="str">
        <f>IF('2.Census &amp; Reference Benchmarks'!I321 = "","",'2.Census &amp; Reference Benchmarks'!I321)</f>
        <v/>
      </c>
      <c r="J323" s="427" t="str">
        <f>IF('2.Census &amp; Reference Benchmarks'!J321 = "","",'2.Census &amp; Reference Benchmarks'!J321)</f>
        <v/>
      </c>
      <c r="K323" s="518"/>
      <c r="L323" s="122"/>
      <c r="M323" s="116"/>
      <c r="N323" s="117"/>
      <c r="O323" s="116"/>
      <c r="P323" s="117"/>
      <c r="Q323" s="59" t="str">
        <f t="shared" si="4"/>
        <v>No</v>
      </c>
    </row>
    <row r="324" spans="2:17" x14ac:dyDescent="0.25">
      <c r="B324" s="427">
        <f>IF('2.Census &amp; Reference Benchmarks'!B322 = "","",'2.Census &amp; Reference Benchmarks'!B322)</f>
        <v>0</v>
      </c>
      <c r="C324" s="427">
        <f>IF('2.Census &amp; Reference Benchmarks'!C322 = "","",'2.Census &amp; Reference Benchmarks'!C322)</f>
        <v>0</v>
      </c>
      <c r="D324" s="427" t="str">
        <f>IF('2.Census &amp; Reference Benchmarks'!D322 = "","",'2.Census &amp; Reference Benchmarks'!D322)</f>
        <v/>
      </c>
      <c r="E324" s="427" t="str">
        <f>IF('2.Census &amp; Reference Benchmarks'!E322 = "","",'2.Census &amp; Reference Benchmarks'!E322)</f>
        <v/>
      </c>
      <c r="F324" s="427" t="str">
        <f>IF('2.Census &amp; Reference Benchmarks'!F322 = "","",'2.Census &amp; Reference Benchmarks'!F322)</f>
        <v/>
      </c>
      <c r="G324" s="501" t="str">
        <f>IF('2.Census &amp; Reference Benchmarks'!G322 = "","",'2.Census &amp; Reference Benchmarks'!G322)</f>
        <v/>
      </c>
      <c r="H324" s="428" t="str">
        <f>IF('2.Census &amp; Reference Benchmarks'!H322 = "","",'2.Census &amp; Reference Benchmarks'!H322)</f>
        <v/>
      </c>
      <c r="I324" s="501" t="str">
        <f>IF('2.Census &amp; Reference Benchmarks'!I322 = "","",'2.Census &amp; Reference Benchmarks'!I322)</f>
        <v/>
      </c>
      <c r="J324" s="427" t="str">
        <f>IF('2.Census &amp; Reference Benchmarks'!J322 = "","",'2.Census &amp; Reference Benchmarks'!J322)</f>
        <v/>
      </c>
      <c r="K324" s="518"/>
      <c r="L324" s="122"/>
      <c r="M324" s="116"/>
      <c r="N324" s="117"/>
      <c r="O324" s="116"/>
      <c r="P324" s="117"/>
      <c r="Q324" s="59" t="str">
        <f t="shared" si="4"/>
        <v>No</v>
      </c>
    </row>
    <row r="325" spans="2:17" x14ac:dyDescent="0.25">
      <c r="B325" s="427">
        <f>IF('2.Census &amp; Reference Benchmarks'!B323 = "","",'2.Census &amp; Reference Benchmarks'!B323)</f>
        <v>0</v>
      </c>
      <c r="C325" s="427">
        <f>IF('2.Census &amp; Reference Benchmarks'!C323 = "","",'2.Census &amp; Reference Benchmarks'!C323)</f>
        <v>0</v>
      </c>
      <c r="D325" s="427" t="str">
        <f>IF('2.Census &amp; Reference Benchmarks'!D323 = "","",'2.Census &amp; Reference Benchmarks'!D323)</f>
        <v/>
      </c>
      <c r="E325" s="427" t="str">
        <f>IF('2.Census &amp; Reference Benchmarks'!E323 = "","",'2.Census &amp; Reference Benchmarks'!E323)</f>
        <v/>
      </c>
      <c r="F325" s="427" t="str">
        <f>IF('2.Census &amp; Reference Benchmarks'!F323 = "","",'2.Census &amp; Reference Benchmarks'!F323)</f>
        <v/>
      </c>
      <c r="G325" s="501" t="str">
        <f>IF('2.Census &amp; Reference Benchmarks'!G323 = "","",'2.Census &amp; Reference Benchmarks'!G323)</f>
        <v/>
      </c>
      <c r="H325" s="428" t="str">
        <f>IF('2.Census &amp; Reference Benchmarks'!H323 = "","",'2.Census &amp; Reference Benchmarks'!H323)</f>
        <v/>
      </c>
      <c r="I325" s="501" t="str">
        <f>IF('2.Census &amp; Reference Benchmarks'!I323 = "","",'2.Census &amp; Reference Benchmarks'!I323)</f>
        <v/>
      </c>
      <c r="J325" s="427" t="str">
        <f>IF('2.Census &amp; Reference Benchmarks'!J323 = "","",'2.Census &amp; Reference Benchmarks'!J323)</f>
        <v/>
      </c>
      <c r="K325" s="518"/>
      <c r="L325" s="122"/>
      <c r="M325" s="116"/>
      <c r="N325" s="117"/>
      <c r="O325" s="116"/>
      <c r="P325" s="117"/>
      <c r="Q325" s="59" t="str">
        <f t="shared" si="4"/>
        <v>No</v>
      </c>
    </row>
    <row r="326" spans="2:17" x14ac:dyDescent="0.25">
      <c r="B326" s="427">
        <f>IF('2.Census &amp; Reference Benchmarks'!B324 = "","",'2.Census &amp; Reference Benchmarks'!B324)</f>
        <v>0</v>
      </c>
      <c r="C326" s="427">
        <f>IF('2.Census &amp; Reference Benchmarks'!C324 = "","",'2.Census &amp; Reference Benchmarks'!C324)</f>
        <v>0</v>
      </c>
      <c r="D326" s="427" t="str">
        <f>IF('2.Census &amp; Reference Benchmarks'!D324 = "","",'2.Census &amp; Reference Benchmarks'!D324)</f>
        <v/>
      </c>
      <c r="E326" s="427" t="str">
        <f>IF('2.Census &amp; Reference Benchmarks'!E324 = "","",'2.Census &amp; Reference Benchmarks'!E324)</f>
        <v/>
      </c>
      <c r="F326" s="427" t="str">
        <f>IF('2.Census &amp; Reference Benchmarks'!F324 = "","",'2.Census &amp; Reference Benchmarks'!F324)</f>
        <v/>
      </c>
      <c r="G326" s="501" t="str">
        <f>IF('2.Census &amp; Reference Benchmarks'!G324 = "","",'2.Census &amp; Reference Benchmarks'!G324)</f>
        <v/>
      </c>
      <c r="H326" s="428" t="str">
        <f>IF('2.Census &amp; Reference Benchmarks'!H324 = "","",'2.Census &amp; Reference Benchmarks'!H324)</f>
        <v/>
      </c>
      <c r="I326" s="501" t="str">
        <f>IF('2.Census &amp; Reference Benchmarks'!I324 = "","",'2.Census &amp; Reference Benchmarks'!I324)</f>
        <v/>
      </c>
      <c r="J326" s="427" t="str">
        <f>IF('2.Census &amp; Reference Benchmarks'!J324 = "","",'2.Census &amp; Reference Benchmarks'!J324)</f>
        <v/>
      </c>
      <c r="K326" s="518"/>
      <c r="L326" s="122"/>
      <c r="M326" s="116"/>
      <c r="N326" s="117"/>
      <c r="O326" s="116"/>
      <c r="P326" s="117"/>
      <c r="Q326" s="59" t="str">
        <f t="shared" si="4"/>
        <v>No</v>
      </c>
    </row>
    <row r="327" spans="2:17" x14ac:dyDescent="0.25">
      <c r="B327" s="427">
        <f>IF('2.Census &amp; Reference Benchmarks'!B325 = "","",'2.Census &amp; Reference Benchmarks'!B325)</f>
        <v>0</v>
      </c>
      <c r="C327" s="427">
        <f>IF('2.Census &amp; Reference Benchmarks'!C325 = "","",'2.Census &amp; Reference Benchmarks'!C325)</f>
        <v>0</v>
      </c>
      <c r="D327" s="427" t="str">
        <f>IF('2.Census &amp; Reference Benchmarks'!D325 = "","",'2.Census &amp; Reference Benchmarks'!D325)</f>
        <v/>
      </c>
      <c r="E327" s="427" t="str">
        <f>IF('2.Census &amp; Reference Benchmarks'!E325 = "","",'2.Census &amp; Reference Benchmarks'!E325)</f>
        <v/>
      </c>
      <c r="F327" s="427" t="str">
        <f>IF('2.Census &amp; Reference Benchmarks'!F325 = "","",'2.Census &amp; Reference Benchmarks'!F325)</f>
        <v/>
      </c>
      <c r="G327" s="501" t="str">
        <f>IF('2.Census &amp; Reference Benchmarks'!G325 = "","",'2.Census &amp; Reference Benchmarks'!G325)</f>
        <v/>
      </c>
      <c r="H327" s="428" t="str">
        <f>IF('2.Census &amp; Reference Benchmarks'!H325 = "","",'2.Census &amp; Reference Benchmarks'!H325)</f>
        <v/>
      </c>
      <c r="I327" s="501" t="str">
        <f>IF('2.Census &amp; Reference Benchmarks'!I325 = "","",'2.Census &amp; Reference Benchmarks'!I325)</f>
        <v/>
      </c>
      <c r="J327" s="427" t="str">
        <f>IF('2.Census &amp; Reference Benchmarks'!J325 = "","",'2.Census &amp; Reference Benchmarks'!J325)</f>
        <v/>
      </c>
      <c r="K327" s="518"/>
      <c r="L327" s="122"/>
      <c r="M327" s="116"/>
      <c r="N327" s="117"/>
      <c r="O327" s="116"/>
      <c r="P327" s="117"/>
      <c r="Q327" s="59" t="str">
        <f t="shared" ref="Q327:Q390" si="5">IF(N327&gt;=L327, "No", IF(P327 &gt;= L327, "Yes","No"))</f>
        <v>No</v>
      </c>
    </row>
    <row r="328" spans="2:17" x14ac:dyDescent="0.25">
      <c r="B328" s="427">
        <f>IF('2.Census &amp; Reference Benchmarks'!B326 = "","",'2.Census &amp; Reference Benchmarks'!B326)</f>
        <v>0</v>
      </c>
      <c r="C328" s="427">
        <f>IF('2.Census &amp; Reference Benchmarks'!C326 = "","",'2.Census &amp; Reference Benchmarks'!C326)</f>
        <v>0</v>
      </c>
      <c r="D328" s="427" t="str">
        <f>IF('2.Census &amp; Reference Benchmarks'!D326 = "","",'2.Census &amp; Reference Benchmarks'!D326)</f>
        <v/>
      </c>
      <c r="E328" s="427" t="str">
        <f>IF('2.Census &amp; Reference Benchmarks'!E326 = "","",'2.Census &amp; Reference Benchmarks'!E326)</f>
        <v/>
      </c>
      <c r="F328" s="427" t="str">
        <f>IF('2.Census &amp; Reference Benchmarks'!F326 = "","",'2.Census &amp; Reference Benchmarks'!F326)</f>
        <v/>
      </c>
      <c r="G328" s="501" t="str">
        <f>IF('2.Census &amp; Reference Benchmarks'!G326 = "","",'2.Census &amp; Reference Benchmarks'!G326)</f>
        <v/>
      </c>
      <c r="H328" s="428" t="str">
        <f>IF('2.Census &amp; Reference Benchmarks'!H326 = "","",'2.Census &amp; Reference Benchmarks'!H326)</f>
        <v/>
      </c>
      <c r="I328" s="501" t="str">
        <f>IF('2.Census &amp; Reference Benchmarks'!I326 = "","",'2.Census &amp; Reference Benchmarks'!I326)</f>
        <v/>
      </c>
      <c r="J328" s="427" t="str">
        <f>IF('2.Census &amp; Reference Benchmarks'!J326 = "","",'2.Census &amp; Reference Benchmarks'!J326)</f>
        <v/>
      </c>
      <c r="K328" s="518"/>
      <c r="L328" s="122"/>
      <c r="M328" s="116"/>
      <c r="N328" s="117"/>
      <c r="O328" s="116"/>
      <c r="P328" s="117"/>
      <c r="Q328" s="59" t="str">
        <f t="shared" si="5"/>
        <v>No</v>
      </c>
    </row>
    <row r="329" spans="2:17" x14ac:dyDescent="0.25">
      <c r="B329" s="427">
        <f>IF('2.Census &amp; Reference Benchmarks'!B327 = "","",'2.Census &amp; Reference Benchmarks'!B327)</f>
        <v>0</v>
      </c>
      <c r="C329" s="427">
        <f>IF('2.Census &amp; Reference Benchmarks'!C327 = "","",'2.Census &amp; Reference Benchmarks'!C327)</f>
        <v>0</v>
      </c>
      <c r="D329" s="427" t="str">
        <f>IF('2.Census &amp; Reference Benchmarks'!D327 = "","",'2.Census &amp; Reference Benchmarks'!D327)</f>
        <v/>
      </c>
      <c r="E329" s="427" t="str">
        <f>IF('2.Census &amp; Reference Benchmarks'!E327 = "","",'2.Census &amp; Reference Benchmarks'!E327)</f>
        <v/>
      </c>
      <c r="F329" s="427" t="str">
        <f>IF('2.Census &amp; Reference Benchmarks'!F327 = "","",'2.Census &amp; Reference Benchmarks'!F327)</f>
        <v/>
      </c>
      <c r="G329" s="501" t="str">
        <f>IF('2.Census &amp; Reference Benchmarks'!G327 = "","",'2.Census &amp; Reference Benchmarks'!G327)</f>
        <v/>
      </c>
      <c r="H329" s="428" t="str">
        <f>IF('2.Census &amp; Reference Benchmarks'!H327 = "","",'2.Census &amp; Reference Benchmarks'!H327)</f>
        <v/>
      </c>
      <c r="I329" s="501" t="str">
        <f>IF('2.Census &amp; Reference Benchmarks'!I327 = "","",'2.Census &amp; Reference Benchmarks'!I327)</f>
        <v/>
      </c>
      <c r="J329" s="427" t="str">
        <f>IF('2.Census &amp; Reference Benchmarks'!J327 = "","",'2.Census &amp; Reference Benchmarks'!J327)</f>
        <v/>
      </c>
      <c r="K329" s="518"/>
      <c r="L329" s="122"/>
      <c r="M329" s="116"/>
      <c r="N329" s="117"/>
      <c r="O329" s="116"/>
      <c r="P329" s="117"/>
      <c r="Q329" s="59" t="str">
        <f t="shared" si="5"/>
        <v>No</v>
      </c>
    </row>
    <row r="330" spans="2:17" x14ac:dyDescent="0.25">
      <c r="B330" s="427">
        <f>IF('2.Census &amp; Reference Benchmarks'!B328 = "","",'2.Census &amp; Reference Benchmarks'!B328)</f>
        <v>0</v>
      </c>
      <c r="C330" s="427">
        <f>IF('2.Census &amp; Reference Benchmarks'!C328 = "","",'2.Census &amp; Reference Benchmarks'!C328)</f>
        <v>0</v>
      </c>
      <c r="D330" s="427" t="str">
        <f>IF('2.Census &amp; Reference Benchmarks'!D328 = "","",'2.Census &amp; Reference Benchmarks'!D328)</f>
        <v/>
      </c>
      <c r="E330" s="427" t="str">
        <f>IF('2.Census &amp; Reference Benchmarks'!E328 = "","",'2.Census &amp; Reference Benchmarks'!E328)</f>
        <v/>
      </c>
      <c r="F330" s="427" t="str">
        <f>IF('2.Census &amp; Reference Benchmarks'!F328 = "","",'2.Census &amp; Reference Benchmarks'!F328)</f>
        <v/>
      </c>
      <c r="G330" s="501" t="str">
        <f>IF('2.Census &amp; Reference Benchmarks'!G328 = "","",'2.Census &amp; Reference Benchmarks'!G328)</f>
        <v/>
      </c>
      <c r="H330" s="428" t="str">
        <f>IF('2.Census &amp; Reference Benchmarks'!H328 = "","",'2.Census &amp; Reference Benchmarks'!H328)</f>
        <v/>
      </c>
      <c r="I330" s="501" t="str">
        <f>IF('2.Census &amp; Reference Benchmarks'!I328 = "","",'2.Census &amp; Reference Benchmarks'!I328)</f>
        <v/>
      </c>
      <c r="J330" s="427" t="str">
        <f>IF('2.Census &amp; Reference Benchmarks'!J328 = "","",'2.Census &amp; Reference Benchmarks'!J328)</f>
        <v/>
      </c>
      <c r="K330" s="518"/>
      <c r="L330" s="122"/>
      <c r="M330" s="116"/>
      <c r="N330" s="117"/>
      <c r="O330" s="116"/>
      <c r="P330" s="117"/>
      <c r="Q330" s="59" t="str">
        <f t="shared" si="5"/>
        <v>No</v>
      </c>
    </row>
    <row r="331" spans="2:17" x14ac:dyDescent="0.25">
      <c r="B331" s="427">
        <f>IF('2.Census &amp; Reference Benchmarks'!B329 = "","",'2.Census &amp; Reference Benchmarks'!B329)</f>
        <v>0</v>
      </c>
      <c r="C331" s="427">
        <f>IF('2.Census &amp; Reference Benchmarks'!C329 = "","",'2.Census &amp; Reference Benchmarks'!C329)</f>
        <v>0</v>
      </c>
      <c r="D331" s="427" t="str">
        <f>IF('2.Census &amp; Reference Benchmarks'!D329 = "","",'2.Census &amp; Reference Benchmarks'!D329)</f>
        <v/>
      </c>
      <c r="E331" s="427" t="str">
        <f>IF('2.Census &amp; Reference Benchmarks'!E329 = "","",'2.Census &amp; Reference Benchmarks'!E329)</f>
        <v/>
      </c>
      <c r="F331" s="427" t="str">
        <f>IF('2.Census &amp; Reference Benchmarks'!F329 = "","",'2.Census &amp; Reference Benchmarks'!F329)</f>
        <v/>
      </c>
      <c r="G331" s="501" t="str">
        <f>IF('2.Census &amp; Reference Benchmarks'!G329 = "","",'2.Census &amp; Reference Benchmarks'!G329)</f>
        <v/>
      </c>
      <c r="H331" s="428" t="str">
        <f>IF('2.Census &amp; Reference Benchmarks'!H329 = "","",'2.Census &amp; Reference Benchmarks'!H329)</f>
        <v/>
      </c>
      <c r="I331" s="501" t="str">
        <f>IF('2.Census &amp; Reference Benchmarks'!I329 = "","",'2.Census &amp; Reference Benchmarks'!I329)</f>
        <v/>
      </c>
      <c r="J331" s="427" t="str">
        <f>IF('2.Census &amp; Reference Benchmarks'!J329 = "","",'2.Census &amp; Reference Benchmarks'!J329)</f>
        <v/>
      </c>
      <c r="K331" s="518"/>
      <c r="L331" s="122"/>
      <c r="M331" s="116"/>
      <c r="N331" s="117"/>
      <c r="O331" s="116"/>
      <c r="P331" s="117"/>
      <c r="Q331" s="59" t="str">
        <f t="shared" si="5"/>
        <v>No</v>
      </c>
    </row>
    <row r="332" spans="2:17" x14ac:dyDescent="0.25">
      <c r="B332" s="427">
        <f>IF('2.Census &amp; Reference Benchmarks'!B330 = "","",'2.Census &amp; Reference Benchmarks'!B330)</f>
        <v>0</v>
      </c>
      <c r="C332" s="427">
        <f>IF('2.Census &amp; Reference Benchmarks'!C330 = "","",'2.Census &amp; Reference Benchmarks'!C330)</f>
        <v>0</v>
      </c>
      <c r="D332" s="427" t="str">
        <f>IF('2.Census &amp; Reference Benchmarks'!D330 = "","",'2.Census &amp; Reference Benchmarks'!D330)</f>
        <v/>
      </c>
      <c r="E332" s="427" t="str">
        <f>IF('2.Census &amp; Reference Benchmarks'!E330 = "","",'2.Census &amp; Reference Benchmarks'!E330)</f>
        <v/>
      </c>
      <c r="F332" s="427" t="str">
        <f>IF('2.Census &amp; Reference Benchmarks'!F330 = "","",'2.Census &amp; Reference Benchmarks'!F330)</f>
        <v/>
      </c>
      <c r="G332" s="501" t="str">
        <f>IF('2.Census &amp; Reference Benchmarks'!G330 = "","",'2.Census &amp; Reference Benchmarks'!G330)</f>
        <v/>
      </c>
      <c r="H332" s="428" t="str">
        <f>IF('2.Census &amp; Reference Benchmarks'!H330 = "","",'2.Census &amp; Reference Benchmarks'!H330)</f>
        <v/>
      </c>
      <c r="I332" s="501" t="str">
        <f>IF('2.Census &amp; Reference Benchmarks'!I330 = "","",'2.Census &amp; Reference Benchmarks'!I330)</f>
        <v/>
      </c>
      <c r="J332" s="427" t="str">
        <f>IF('2.Census &amp; Reference Benchmarks'!J330 = "","",'2.Census &amp; Reference Benchmarks'!J330)</f>
        <v/>
      </c>
      <c r="K332" s="518"/>
      <c r="L332" s="122"/>
      <c r="M332" s="116"/>
      <c r="N332" s="117"/>
      <c r="O332" s="116"/>
      <c r="P332" s="117"/>
      <c r="Q332" s="59" t="str">
        <f t="shared" si="5"/>
        <v>No</v>
      </c>
    </row>
    <row r="333" spans="2:17" x14ac:dyDescent="0.25">
      <c r="B333" s="427">
        <f>IF('2.Census &amp; Reference Benchmarks'!B331 = "","",'2.Census &amp; Reference Benchmarks'!B331)</f>
        <v>0</v>
      </c>
      <c r="C333" s="427">
        <f>IF('2.Census &amp; Reference Benchmarks'!C331 = "","",'2.Census &amp; Reference Benchmarks'!C331)</f>
        <v>0</v>
      </c>
      <c r="D333" s="427" t="str">
        <f>IF('2.Census &amp; Reference Benchmarks'!D331 = "","",'2.Census &amp; Reference Benchmarks'!D331)</f>
        <v/>
      </c>
      <c r="E333" s="427" t="str">
        <f>IF('2.Census &amp; Reference Benchmarks'!E331 = "","",'2.Census &amp; Reference Benchmarks'!E331)</f>
        <v/>
      </c>
      <c r="F333" s="427" t="str">
        <f>IF('2.Census &amp; Reference Benchmarks'!F331 = "","",'2.Census &amp; Reference Benchmarks'!F331)</f>
        <v/>
      </c>
      <c r="G333" s="501" t="str">
        <f>IF('2.Census &amp; Reference Benchmarks'!G331 = "","",'2.Census &amp; Reference Benchmarks'!G331)</f>
        <v/>
      </c>
      <c r="H333" s="428" t="str">
        <f>IF('2.Census &amp; Reference Benchmarks'!H331 = "","",'2.Census &amp; Reference Benchmarks'!H331)</f>
        <v/>
      </c>
      <c r="I333" s="501" t="str">
        <f>IF('2.Census &amp; Reference Benchmarks'!I331 = "","",'2.Census &amp; Reference Benchmarks'!I331)</f>
        <v/>
      </c>
      <c r="J333" s="427" t="str">
        <f>IF('2.Census &amp; Reference Benchmarks'!J331 = "","",'2.Census &amp; Reference Benchmarks'!J331)</f>
        <v/>
      </c>
      <c r="K333" s="518"/>
      <c r="L333" s="122"/>
      <c r="M333" s="116"/>
      <c r="N333" s="117"/>
      <c r="O333" s="116"/>
      <c r="P333" s="117"/>
      <c r="Q333" s="59" t="str">
        <f t="shared" si="5"/>
        <v>No</v>
      </c>
    </row>
    <row r="334" spans="2:17" x14ac:dyDescent="0.25">
      <c r="B334" s="427">
        <f>IF('2.Census &amp; Reference Benchmarks'!B332 = "","",'2.Census &amp; Reference Benchmarks'!B332)</f>
        <v>0</v>
      </c>
      <c r="C334" s="427">
        <f>IF('2.Census &amp; Reference Benchmarks'!C332 = "","",'2.Census &amp; Reference Benchmarks'!C332)</f>
        <v>0</v>
      </c>
      <c r="D334" s="427" t="str">
        <f>IF('2.Census &amp; Reference Benchmarks'!D332 = "","",'2.Census &amp; Reference Benchmarks'!D332)</f>
        <v/>
      </c>
      <c r="E334" s="427" t="str">
        <f>IF('2.Census &amp; Reference Benchmarks'!E332 = "","",'2.Census &amp; Reference Benchmarks'!E332)</f>
        <v/>
      </c>
      <c r="F334" s="427" t="str">
        <f>IF('2.Census &amp; Reference Benchmarks'!F332 = "","",'2.Census &amp; Reference Benchmarks'!F332)</f>
        <v/>
      </c>
      <c r="G334" s="501" t="str">
        <f>IF('2.Census &amp; Reference Benchmarks'!G332 = "","",'2.Census &amp; Reference Benchmarks'!G332)</f>
        <v/>
      </c>
      <c r="H334" s="428" t="str">
        <f>IF('2.Census &amp; Reference Benchmarks'!H332 = "","",'2.Census &amp; Reference Benchmarks'!H332)</f>
        <v/>
      </c>
      <c r="I334" s="501" t="str">
        <f>IF('2.Census &amp; Reference Benchmarks'!I332 = "","",'2.Census &amp; Reference Benchmarks'!I332)</f>
        <v/>
      </c>
      <c r="J334" s="427" t="str">
        <f>IF('2.Census &amp; Reference Benchmarks'!J332 = "","",'2.Census &amp; Reference Benchmarks'!J332)</f>
        <v/>
      </c>
      <c r="K334" s="518"/>
      <c r="L334" s="122"/>
      <c r="M334" s="116"/>
      <c r="N334" s="117"/>
      <c r="O334" s="116"/>
      <c r="P334" s="117"/>
      <c r="Q334" s="59" t="str">
        <f t="shared" si="5"/>
        <v>No</v>
      </c>
    </row>
    <row r="335" spans="2:17" x14ac:dyDescent="0.25">
      <c r="B335" s="427">
        <f>IF('2.Census &amp; Reference Benchmarks'!B333 = "","",'2.Census &amp; Reference Benchmarks'!B333)</f>
        <v>0</v>
      </c>
      <c r="C335" s="427">
        <f>IF('2.Census &amp; Reference Benchmarks'!C333 = "","",'2.Census &amp; Reference Benchmarks'!C333)</f>
        <v>0</v>
      </c>
      <c r="D335" s="427" t="str">
        <f>IF('2.Census &amp; Reference Benchmarks'!D333 = "","",'2.Census &amp; Reference Benchmarks'!D333)</f>
        <v/>
      </c>
      <c r="E335" s="427" t="str">
        <f>IF('2.Census &amp; Reference Benchmarks'!E333 = "","",'2.Census &amp; Reference Benchmarks'!E333)</f>
        <v/>
      </c>
      <c r="F335" s="427" t="str">
        <f>IF('2.Census &amp; Reference Benchmarks'!F333 = "","",'2.Census &amp; Reference Benchmarks'!F333)</f>
        <v/>
      </c>
      <c r="G335" s="501" t="str">
        <f>IF('2.Census &amp; Reference Benchmarks'!G333 = "","",'2.Census &amp; Reference Benchmarks'!G333)</f>
        <v/>
      </c>
      <c r="H335" s="428" t="str">
        <f>IF('2.Census &amp; Reference Benchmarks'!H333 = "","",'2.Census &amp; Reference Benchmarks'!H333)</f>
        <v/>
      </c>
      <c r="I335" s="501" t="str">
        <f>IF('2.Census &amp; Reference Benchmarks'!I333 = "","",'2.Census &amp; Reference Benchmarks'!I333)</f>
        <v/>
      </c>
      <c r="J335" s="427" t="str">
        <f>IF('2.Census &amp; Reference Benchmarks'!J333 = "","",'2.Census &amp; Reference Benchmarks'!J333)</f>
        <v/>
      </c>
      <c r="K335" s="518"/>
      <c r="L335" s="122"/>
      <c r="M335" s="116"/>
      <c r="N335" s="117"/>
      <c r="O335" s="116"/>
      <c r="P335" s="117"/>
      <c r="Q335" s="59" t="str">
        <f t="shared" si="5"/>
        <v>No</v>
      </c>
    </row>
    <row r="336" spans="2:17" x14ac:dyDescent="0.25">
      <c r="B336" s="427">
        <f>IF('2.Census &amp; Reference Benchmarks'!B334 = "","",'2.Census &amp; Reference Benchmarks'!B334)</f>
        <v>0</v>
      </c>
      <c r="C336" s="427">
        <f>IF('2.Census &amp; Reference Benchmarks'!C334 = "","",'2.Census &amp; Reference Benchmarks'!C334)</f>
        <v>0</v>
      </c>
      <c r="D336" s="427" t="str">
        <f>IF('2.Census &amp; Reference Benchmarks'!D334 = "","",'2.Census &amp; Reference Benchmarks'!D334)</f>
        <v/>
      </c>
      <c r="E336" s="427" t="str">
        <f>IF('2.Census &amp; Reference Benchmarks'!E334 = "","",'2.Census &amp; Reference Benchmarks'!E334)</f>
        <v/>
      </c>
      <c r="F336" s="427" t="str">
        <f>IF('2.Census &amp; Reference Benchmarks'!F334 = "","",'2.Census &amp; Reference Benchmarks'!F334)</f>
        <v/>
      </c>
      <c r="G336" s="501" t="str">
        <f>IF('2.Census &amp; Reference Benchmarks'!G334 = "","",'2.Census &amp; Reference Benchmarks'!G334)</f>
        <v/>
      </c>
      <c r="H336" s="428" t="str">
        <f>IF('2.Census &amp; Reference Benchmarks'!H334 = "","",'2.Census &amp; Reference Benchmarks'!H334)</f>
        <v/>
      </c>
      <c r="I336" s="501" t="str">
        <f>IF('2.Census &amp; Reference Benchmarks'!I334 = "","",'2.Census &amp; Reference Benchmarks'!I334)</f>
        <v/>
      </c>
      <c r="J336" s="427" t="str">
        <f>IF('2.Census &amp; Reference Benchmarks'!J334 = "","",'2.Census &amp; Reference Benchmarks'!J334)</f>
        <v/>
      </c>
      <c r="K336" s="518"/>
      <c r="L336" s="122"/>
      <c r="M336" s="116"/>
      <c r="N336" s="117"/>
      <c r="O336" s="116"/>
      <c r="P336" s="117"/>
      <c r="Q336" s="59" t="str">
        <f t="shared" si="5"/>
        <v>No</v>
      </c>
    </row>
    <row r="337" spans="2:17" x14ac:dyDescent="0.25">
      <c r="B337" s="427">
        <f>IF('2.Census &amp; Reference Benchmarks'!B335 = "","",'2.Census &amp; Reference Benchmarks'!B335)</f>
        <v>0</v>
      </c>
      <c r="C337" s="427">
        <f>IF('2.Census &amp; Reference Benchmarks'!C335 = "","",'2.Census &amp; Reference Benchmarks'!C335)</f>
        <v>0</v>
      </c>
      <c r="D337" s="427" t="str">
        <f>IF('2.Census &amp; Reference Benchmarks'!D335 = "","",'2.Census &amp; Reference Benchmarks'!D335)</f>
        <v/>
      </c>
      <c r="E337" s="427" t="str">
        <f>IF('2.Census &amp; Reference Benchmarks'!E335 = "","",'2.Census &amp; Reference Benchmarks'!E335)</f>
        <v/>
      </c>
      <c r="F337" s="427" t="str">
        <f>IF('2.Census &amp; Reference Benchmarks'!F335 = "","",'2.Census &amp; Reference Benchmarks'!F335)</f>
        <v/>
      </c>
      <c r="G337" s="501" t="str">
        <f>IF('2.Census &amp; Reference Benchmarks'!G335 = "","",'2.Census &amp; Reference Benchmarks'!G335)</f>
        <v/>
      </c>
      <c r="H337" s="428" t="str">
        <f>IF('2.Census &amp; Reference Benchmarks'!H335 = "","",'2.Census &amp; Reference Benchmarks'!H335)</f>
        <v/>
      </c>
      <c r="I337" s="501" t="str">
        <f>IF('2.Census &amp; Reference Benchmarks'!I335 = "","",'2.Census &amp; Reference Benchmarks'!I335)</f>
        <v/>
      </c>
      <c r="J337" s="427" t="str">
        <f>IF('2.Census &amp; Reference Benchmarks'!J335 = "","",'2.Census &amp; Reference Benchmarks'!J335)</f>
        <v/>
      </c>
      <c r="K337" s="518"/>
      <c r="L337" s="122"/>
      <c r="M337" s="116"/>
      <c r="N337" s="117"/>
      <c r="O337" s="116"/>
      <c r="P337" s="117"/>
      <c r="Q337" s="59" t="str">
        <f t="shared" si="5"/>
        <v>No</v>
      </c>
    </row>
    <row r="338" spans="2:17" x14ac:dyDescent="0.25">
      <c r="B338" s="427">
        <f>IF('2.Census &amp; Reference Benchmarks'!B336 = "","",'2.Census &amp; Reference Benchmarks'!B336)</f>
        <v>0</v>
      </c>
      <c r="C338" s="427">
        <f>IF('2.Census &amp; Reference Benchmarks'!C336 = "","",'2.Census &amp; Reference Benchmarks'!C336)</f>
        <v>0</v>
      </c>
      <c r="D338" s="427" t="str">
        <f>IF('2.Census &amp; Reference Benchmarks'!D336 = "","",'2.Census &amp; Reference Benchmarks'!D336)</f>
        <v/>
      </c>
      <c r="E338" s="427" t="str">
        <f>IF('2.Census &amp; Reference Benchmarks'!E336 = "","",'2.Census &amp; Reference Benchmarks'!E336)</f>
        <v/>
      </c>
      <c r="F338" s="427" t="str">
        <f>IF('2.Census &amp; Reference Benchmarks'!F336 = "","",'2.Census &amp; Reference Benchmarks'!F336)</f>
        <v/>
      </c>
      <c r="G338" s="501" t="str">
        <f>IF('2.Census &amp; Reference Benchmarks'!G336 = "","",'2.Census &amp; Reference Benchmarks'!G336)</f>
        <v/>
      </c>
      <c r="H338" s="428" t="str">
        <f>IF('2.Census &amp; Reference Benchmarks'!H336 = "","",'2.Census &amp; Reference Benchmarks'!H336)</f>
        <v/>
      </c>
      <c r="I338" s="501" t="str">
        <f>IF('2.Census &amp; Reference Benchmarks'!I336 = "","",'2.Census &amp; Reference Benchmarks'!I336)</f>
        <v/>
      </c>
      <c r="J338" s="427" t="str">
        <f>IF('2.Census &amp; Reference Benchmarks'!J336 = "","",'2.Census &amp; Reference Benchmarks'!J336)</f>
        <v/>
      </c>
      <c r="K338" s="518"/>
      <c r="L338" s="122"/>
      <c r="M338" s="116"/>
      <c r="N338" s="117"/>
      <c r="O338" s="116"/>
      <c r="P338" s="117"/>
      <c r="Q338" s="59" t="str">
        <f t="shared" si="5"/>
        <v>No</v>
      </c>
    </row>
    <row r="339" spans="2:17" x14ac:dyDescent="0.25">
      <c r="B339" s="427">
        <f>IF('2.Census &amp; Reference Benchmarks'!B337 = "","",'2.Census &amp; Reference Benchmarks'!B337)</f>
        <v>0</v>
      </c>
      <c r="C339" s="427">
        <f>IF('2.Census &amp; Reference Benchmarks'!C337 = "","",'2.Census &amp; Reference Benchmarks'!C337)</f>
        <v>0</v>
      </c>
      <c r="D339" s="427" t="str">
        <f>IF('2.Census &amp; Reference Benchmarks'!D337 = "","",'2.Census &amp; Reference Benchmarks'!D337)</f>
        <v/>
      </c>
      <c r="E339" s="427" t="str">
        <f>IF('2.Census &amp; Reference Benchmarks'!E337 = "","",'2.Census &amp; Reference Benchmarks'!E337)</f>
        <v/>
      </c>
      <c r="F339" s="427" t="str">
        <f>IF('2.Census &amp; Reference Benchmarks'!F337 = "","",'2.Census &amp; Reference Benchmarks'!F337)</f>
        <v/>
      </c>
      <c r="G339" s="501" t="str">
        <f>IF('2.Census &amp; Reference Benchmarks'!G337 = "","",'2.Census &amp; Reference Benchmarks'!G337)</f>
        <v/>
      </c>
      <c r="H339" s="428" t="str">
        <f>IF('2.Census &amp; Reference Benchmarks'!H337 = "","",'2.Census &amp; Reference Benchmarks'!H337)</f>
        <v/>
      </c>
      <c r="I339" s="501" t="str">
        <f>IF('2.Census &amp; Reference Benchmarks'!I337 = "","",'2.Census &amp; Reference Benchmarks'!I337)</f>
        <v/>
      </c>
      <c r="J339" s="427" t="str">
        <f>IF('2.Census &amp; Reference Benchmarks'!J337 = "","",'2.Census &amp; Reference Benchmarks'!J337)</f>
        <v/>
      </c>
      <c r="K339" s="518"/>
      <c r="L339" s="122"/>
      <c r="M339" s="116"/>
      <c r="N339" s="117"/>
      <c r="O339" s="116"/>
      <c r="P339" s="117"/>
      <c r="Q339" s="59" t="str">
        <f t="shared" si="5"/>
        <v>No</v>
      </c>
    </row>
    <row r="340" spans="2:17" x14ac:dyDescent="0.25">
      <c r="B340" s="427">
        <f>IF('2.Census &amp; Reference Benchmarks'!B338 = "","",'2.Census &amp; Reference Benchmarks'!B338)</f>
        <v>0</v>
      </c>
      <c r="C340" s="427">
        <f>IF('2.Census &amp; Reference Benchmarks'!C338 = "","",'2.Census &amp; Reference Benchmarks'!C338)</f>
        <v>0</v>
      </c>
      <c r="D340" s="427" t="str">
        <f>IF('2.Census &amp; Reference Benchmarks'!D338 = "","",'2.Census &amp; Reference Benchmarks'!D338)</f>
        <v/>
      </c>
      <c r="E340" s="427" t="str">
        <f>IF('2.Census &amp; Reference Benchmarks'!E338 = "","",'2.Census &amp; Reference Benchmarks'!E338)</f>
        <v/>
      </c>
      <c r="F340" s="427" t="str">
        <f>IF('2.Census &amp; Reference Benchmarks'!F338 = "","",'2.Census &amp; Reference Benchmarks'!F338)</f>
        <v/>
      </c>
      <c r="G340" s="501" t="str">
        <f>IF('2.Census &amp; Reference Benchmarks'!G338 = "","",'2.Census &amp; Reference Benchmarks'!G338)</f>
        <v/>
      </c>
      <c r="H340" s="428" t="str">
        <f>IF('2.Census &amp; Reference Benchmarks'!H338 = "","",'2.Census &amp; Reference Benchmarks'!H338)</f>
        <v/>
      </c>
      <c r="I340" s="501" t="str">
        <f>IF('2.Census &amp; Reference Benchmarks'!I338 = "","",'2.Census &amp; Reference Benchmarks'!I338)</f>
        <v/>
      </c>
      <c r="J340" s="427" t="str">
        <f>IF('2.Census &amp; Reference Benchmarks'!J338 = "","",'2.Census &amp; Reference Benchmarks'!J338)</f>
        <v/>
      </c>
      <c r="K340" s="518"/>
      <c r="L340" s="122"/>
      <c r="M340" s="116"/>
      <c r="N340" s="117"/>
      <c r="O340" s="116"/>
      <c r="P340" s="117"/>
      <c r="Q340" s="59" t="str">
        <f t="shared" si="5"/>
        <v>No</v>
      </c>
    </row>
    <row r="341" spans="2:17" x14ac:dyDescent="0.25">
      <c r="B341" s="427">
        <f>IF('2.Census &amp; Reference Benchmarks'!B339 = "","",'2.Census &amp; Reference Benchmarks'!B339)</f>
        <v>0</v>
      </c>
      <c r="C341" s="427">
        <f>IF('2.Census &amp; Reference Benchmarks'!C339 = "","",'2.Census &amp; Reference Benchmarks'!C339)</f>
        <v>0</v>
      </c>
      <c r="D341" s="427" t="str">
        <f>IF('2.Census &amp; Reference Benchmarks'!D339 = "","",'2.Census &amp; Reference Benchmarks'!D339)</f>
        <v/>
      </c>
      <c r="E341" s="427" t="str">
        <f>IF('2.Census &amp; Reference Benchmarks'!E339 = "","",'2.Census &amp; Reference Benchmarks'!E339)</f>
        <v/>
      </c>
      <c r="F341" s="427" t="str">
        <f>IF('2.Census &amp; Reference Benchmarks'!F339 = "","",'2.Census &amp; Reference Benchmarks'!F339)</f>
        <v/>
      </c>
      <c r="G341" s="501" t="str">
        <f>IF('2.Census &amp; Reference Benchmarks'!G339 = "","",'2.Census &amp; Reference Benchmarks'!G339)</f>
        <v/>
      </c>
      <c r="H341" s="428" t="str">
        <f>IF('2.Census &amp; Reference Benchmarks'!H339 = "","",'2.Census &amp; Reference Benchmarks'!H339)</f>
        <v/>
      </c>
      <c r="I341" s="501" t="str">
        <f>IF('2.Census &amp; Reference Benchmarks'!I339 = "","",'2.Census &amp; Reference Benchmarks'!I339)</f>
        <v/>
      </c>
      <c r="J341" s="427" t="str">
        <f>IF('2.Census &amp; Reference Benchmarks'!J339 = "","",'2.Census &amp; Reference Benchmarks'!J339)</f>
        <v/>
      </c>
      <c r="K341" s="518"/>
      <c r="L341" s="122"/>
      <c r="M341" s="116"/>
      <c r="N341" s="117"/>
      <c r="O341" s="116"/>
      <c r="P341" s="117"/>
      <c r="Q341" s="59" t="str">
        <f t="shared" si="5"/>
        <v>No</v>
      </c>
    </row>
    <row r="342" spans="2:17" x14ac:dyDescent="0.25">
      <c r="B342" s="427">
        <f>IF('2.Census &amp; Reference Benchmarks'!B340 = "","",'2.Census &amp; Reference Benchmarks'!B340)</f>
        <v>0</v>
      </c>
      <c r="C342" s="427">
        <f>IF('2.Census &amp; Reference Benchmarks'!C340 = "","",'2.Census &amp; Reference Benchmarks'!C340)</f>
        <v>0</v>
      </c>
      <c r="D342" s="427" t="str">
        <f>IF('2.Census &amp; Reference Benchmarks'!D340 = "","",'2.Census &amp; Reference Benchmarks'!D340)</f>
        <v/>
      </c>
      <c r="E342" s="427" t="str">
        <f>IF('2.Census &amp; Reference Benchmarks'!E340 = "","",'2.Census &amp; Reference Benchmarks'!E340)</f>
        <v/>
      </c>
      <c r="F342" s="427" t="str">
        <f>IF('2.Census &amp; Reference Benchmarks'!F340 = "","",'2.Census &amp; Reference Benchmarks'!F340)</f>
        <v/>
      </c>
      <c r="G342" s="501" t="str">
        <f>IF('2.Census &amp; Reference Benchmarks'!G340 = "","",'2.Census &amp; Reference Benchmarks'!G340)</f>
        <v/>
      </c>
      <c r="H342" s="428" t="str">
        <f>IF('2.Census &amp; Reference Benchmarks'!H340 = "","",'2.Census &amp; Reference Benchmarks'!H340)</f>
        <v/>
      </c>
      <c r="I342" s="501" t="str">
        <f>IF('2.Census &amp; Reference Benchmarks'!I340 = "","",'2.Census &amp; Reference Benchmarks'!I340)</f>
        <v/>
      </c>
      <c r="J342" s="427" t="str">
        <f>IF('2.Census &amp; Reference Benchmarks'!J340 = "","",'2.Census &amp; Reference Benchmarks'!J340)</f>
        <v/>
      </c>
      <c r="K342" s="518"/>
      <c r="L342" s="122"/>
      <c r="M342" s="116"/>
      <c r="N342" s="117"/>
      <c r="O342" s="116"/>
      <c r="P342" s="117"/>
      <c r="Q342" s="59" t="str">
        <f t="shared" si="5"/>
        <v>No</v>
      </c>
    </row>
    <row r="343" spans="2:17" x14ac:dyDescent="0.25">
      <c r="B343" s="427">
        <f>IF('2.Census &amp; Reference Benchmarks'!B341 = "","",'2.Census &amp; Reference Benchmarks'!B341)</f>
        <v>0</v>
      </c>
      <c r="C343" s="427">
        <f>IF('2.Census &amp; Reference Benchmarks'!C341 = "","",'2.Census &amp; Reference Benchmarks'!C341)</f>
        <v>0</v>
      </c>
      <c r="D343" s="427" t="str">
        <f>IF('2.Census &amp; Reference Benchmarks'!D341 = "","",'2.Census &amp; Reference Benchmarks'!D341)</f>
        <v/>
      </c>
      <c r="E343" s="427" t="str">
        <f>IF('2.Census &amp; Reference Benchmarks'!E341 = "","",'2.Census &amp; Reference Benchmarks'!E341)</f>
        <v/>
      </c>
      <c r="F343" s="427" t="str">
        <f>IF('2.Census &amp; Reference Benchmarks'!F341 = "","",'2.Census &amp; Reference Benchmarks'!F341)</f>
        <v/>
      </c>
      <c r="G343" s="501" t="str">
        <f>IF('2.Census &amp; Reference Benchmarks'!G341 = "","",'2.Census &amp; Reference Benchmarks'!G341)</f>
        <v/>
      </c>
      <c r="H343" s="428" t="str">
        <f>IF('2.Census &amp; Reference Benchmarks'!H341 = "","",'2.Census &amp; Reference Benchmarks'!H341)</f>
        <v/>
      </c>
      <c r="I343" s="501" t="str">
        <f>IF('2.Census &amp; Reference Benchmarks'!I341 = "","",'2.Census &amp; Reference Benchmarks'!I341)</f>
        <v/>
      </c>
      <c r="J343" s="427" t="str">
        <f>IF('2.Census &amp; Reference Benchmarks'!J341 = "","",'2.Census &amp; Reference Benchmarks'!J341)</f>
        <v/>
      </c>
      <c r="K343" s="518"/>
      <c r="L343" s="122"/>
      <c r="M343" s="116"/>
      <c r="N343" s="117"/>
      <c r="O343" s="116"/>
      <c r="P343" s="117"/>
      <c r="Q343" s="59" t="str">
        <f t="shared" si="5"/>
        <v>No</v>
      </c>
    </row>
    <row r="344" spans="2:17" x14ac:dyDescent="0.25">
      <c r="B344" s="427">
        <f>IF('2.Census &amp; Reference Benchmarks'!B342 = "","",'2.Census &amp; Reference Benchmarks'!B342)</f>
        <v>0</v>
      </c>
      <c r="C344" s="427">
        <f>IF('2.Census &amp; Reference Benchmarks'!C342 = "","",'2.Census &amp; Reference Benchmarks'!C342)</f>
        <v>0</v>
      </c>
      <c r="D344" s="427" t="str">
        <f>IF('2.Census &amp; Reference Benchmarks'!D342 = "","",'2.Census &amp; Reference Benchmarks'!D342)</f>
        <v/>
      </c>
      <c r="E344" s="427" t="str">
        <f>IF('2.Census &amp; Reference Benchmarks'!E342 = "","",'2.Census &amp; Reference Benchmarks'!E342)</f>
        <v/>
      </c>
      <c r="F344" s="427" t="str">
        <f>IF('2.Census &amp; Reference Benchmarks'!F342 = "","",'2.Census &amp; Reference Benchmarks'!F342)</f>
        <v/>
      </c>
      <c r="G344" s="501" t="str">
        <f>IF('2.Census &amp; Reference Benchmarks'!G342 = "","",'2.Census &amp; Reference Benchmarks'!G342)</f>
        <v/>
      </c>
      <c r="H344" s="428" t="str">
        <f>IF('2.Census &amp; Reference Benchmarks'!H342 = "","",'2.Census &amp; Reference Benchmarks'!H342)</f>
        <v/>
      </c>
      <c r="I344" s="501" t="str">
        <f>IF('2.Census &amp; Reference Benchmarks'!I342 = "","",'2.Census &amp; Reference Benchmarks'!I342)</f>
        <v/>
      </c>
      <c r="J344" s="427" t="str">
        <f>IF('2.Census &amp; Reference Benchmarks'!J342 = "","",'2.Census &amp; Reference Benchmarks'!J342)</f>
        <v/>
      </c>
      <c r="K344" s="518"/>
      <c r="L344" s="122"/>
      <c r="M344" s="116"/>
      <c r="N344" s="117"/>
      <c r="O344" s="116"/>
      <c r="P344" s="117"/>
      <c r="Q344" s="59" t="str">
        <f t="shared" si="5"/>
        <v>No</v>
      </c>
    </row>
    <row r="345" spans="2:17" x14ac:dyDescent="0.25">
      <c r="B345" s="427">
        <f>IF('2.Census &amp; Reference Benchmarks'!B343 = "","",'2.Census &amp; Reference Benchmarks'!B343)</f>
        <v>0</v>
      </c>
      <c r="C345" s="427">
        <f>IF('2.Census &amp; Reference Benchmarks'!C343 = "","",'2.Census &amp; Reference Benchmarks'!C343)</f>
        <v>0</v>
      </c>
      <c r="D345" s="427" t="str">
        <f>IF('2.Census &amp; Reference Benchmarks'!D343 = "","",'2.Census &amp; Reference Benchmarks'!D343)</f>
        <v/>
      </c>
      <c r="E345" s="427" t="str">
        <f>IF('2.Census &amp; Reference Benchmarks'!E343 = "","",'2.Census &amp; Reference Benchmarks'!E343)</f>
        <v/>
      </c>
      <c r="F345" s="427" t="str">
        <f>IF('2.Census &amp; Reference Benchmarks'!F343 = "","",'2.Census &amp; Reference Benchmarks'!F343)</f>
        <v/>
      </c>
      <c r="G345" s="501" t="str">
        <f>IF('2.Census &amp; Reference Benchmarks'!G343 = "","",'2.Census &amp; Reference Benchmarks'!G343)</f>
        <v/>
      </c>
      <c r="H345" s="428" t="str">
        <f>IF('2.Census &amp; Reference Benchmarks'!H343 = "","",'2.Census &amp; Reference Benchmarks'!H343)</f>
        <v/>
      </c>
      <c r="I345" s="501" t="str">
        <f>IF('2.Census &amp; Reference Benchmarks'!I343 = "","",'2.Census &amp; Reference Benchmarks'!I343)</f>
        <v/>
      </c>
      <c r="J345" s="427" t="str">
        <f>IF('2.Census &amp; Reference Benchmarks'!J343 = "","",'2.Census &amp; Reference Benchmarks'!J343)</f>
        <v/>
      </c>
      <c r="K345" s="518"/>
      <c r="L345" s="122"/>
      <c r="M345" s="116"/>
      <c r="N345" s="117"/>
      <c r="O345" s="116"/>
      <c r="P345" s="117"/>
      <c r="Q345" s="59" t="str">
        <f t="shared" si="5"/>
        <v>No</v>
      </c>
    </row>
    <row r="346" spans="2:17" x14ac:dyDescent="0.25">
      <c r="B346" s="427">
        <f>IF('2.Census &amp; Reference Benchmarks'!B344 = "","",'2.Census &amp; Reference Benchmarks'!B344)</f>
        <v>0</v>
      </c>
      <c r="C346" s="427">
        <f>IF('2.Census &amp; Reference Benchmarks'!C344 = "","",'2.Census &amp; Reference Benchmarks'!C344)</f>
        <v>0</v>
      </c>
      <c r="D346" s="427" t="str">
        <f>IF('2.Census &amp; Reference Benchmarks'!D344 = "","",'2.Census &amp; Reference Benchmarks'!D344)</f>
        <v/>
      </c>
      <c r="E346" s="427" t="str">
        <f>IF('2.Census &amp; Reference Benchmarks'!E344 = "","",'2.Census &amp; Reference Benchmarks'!E344)</f>
        <v/>
      </c>
      <c r="F346" s="427" t="str">
        <f>IF('2.Census &amp; Reference Benchmarks'!F344 = "","",'2.Census &amp; Reference Benchmarks'!F344)</f>
        <v/>
      </c>
      <c r="G346" s="501" t="str">
        <f>IF('2.Census &amp; Reference Benchmarks'!G344 = "","",'2.Census &amp; Reference Benchmarks'!G344)</f>
        <v/>
      </c>
      <c r="H346" s="428" t="str">
        <f>IF('2.Census &amp; Reference Benchmarks'!H344 = "","",'2.Census &amp; Reference Benchmarks'!H344)</f>
        <v/>
      </c>
      <c r="I346" s="501" t="str">
        <f>IF('2.Census &amp; Reference Benchmarks'!I344 = "","",'2.Census &amp; Reference Benchmarks'!I344)</f>
        <v/>
      </c>
      <c r="J346" s="427" t="str">
        <f>IF('2.Census &amp; Reference Benchmarks'!J344 = "","",'2.Census &amp; Reference Benchmarks'!J344)</f>
        <v/>
      </c>
      <c r="K346" s="518"/>
      <c r="L346" s="122"/>
      <c r="M346" s="116"/>
      <c r="N346" s="117"/>
      <c r="O346" s="116"/>
      <c r="P346" s="117"/>
      <c r="Q346" s="59" t="str">
        <f t="shared" si="5"/>
        <v>No</v>
      </c>
    </row>
    <row r="347" spans="2:17" x14ac:dyDescent="0.25">
      <c r="B347" s="427">
        <f>IF('2.Census &amp; Reference Benchmarks'!B345 = "","",'2.Census &amp; Reference Benchmarks'!B345)</f>
        <v>0</v>
      </c>
      <c r="C347" s="427">
        <f>IF('2.Census &amp; Reference Benchmarks'!C345 = "","",'2.Census &amp; Reference Benchmarks'!C345)</f>
        <v>0</v>
      </c>
      <c r="D347" s="427" t="str">
        <f>IF('2.Census &amp; Reference Benchmarks'!D345 = "","",'2.Census &amp; Reference Benchmarks'!D345)</f>
        <v/>
      </c>
      <c r="E347" s="427" t="str">
        <f>IF('2.Census &amp; Reference Benchmarks'!E345 = "","",'2.Census &amp; Reference Benchmarks'!E345)</f>
        <v/>
      </c>
      <c r="F347" s="427" t="str">
        <f>IF('2.Census &amp; Reference Benchmarks'!F345 = "","",'2.Census &amp; Reference Benchmarks'!F345)</f>
        <v/>
      </c>
      <c r="G347" s="501" t="str">
        <f>IF('2.Census &amp; Reference Benchmarks'!G345 = "","",'2.Census &amp; Reference Benchmarks'!G345)</f>
        <v/>
      </c>
      <c r="H347" s="428" t="str">
        <f>IF('2.Census &amp; Reference Benchmarks'!H345 = "","",'2.Census &amp; Reference Benchmarks'!H345)</f>
        <v/>
      </c>
      <c r="I347" s="501" t="str">
        <f>IF('2.Census &amp; Reference Benchmarks'!I345 = "","",'2.Census &amp; Reference Benchmarks'!I345)</f>
        <v/>
      </c>
      <c r="J347" s="427" t="str">
        <f>IF('2.Census &amp; Reference Benchmarks'!J345 = "","",'2.Census &amp; Reference Benchmarks'!J345)</f>
        <v/>
      </c>
      <c r="K347" s="518"/>
      <c r="L347" s="122"/>
      <c r="M347" s="116"/>
      <c r="N347" s="117"/>
      <c r="O347" s="116"/>
      <c r="P347" s="117"/>
      <c r="Q347" s="59" t="str">
        <f t="shared" si="5"/>
        <v>No</v>
      </c>
    </row>
    <row r="348" spans="2:17" x14ac:dyDescent="0.25">
      <c r="B348" s="427">
        <f>IF('2.Census &amp; Reference Benchmarks'!B346 = "","",'2.Census &amp; Reference Benchmarks'!B346)</f>
        <v>0</v>
      </c>
      <c r="C348" s="427">
        <f>IF('2.Census &amp; Reference Benchmarks'!C346 = "","",'2.Census &amp; Reference Benchmarks'!C346)</f>
        <v>0</v>
      </c>
      <c r="D348" s="427" t="str">
        <f>IF('2.Census &amp; Reference Benchmarks'!D346 = "","",'2.Census &amp; Reference Benchmarks'!D346)</f>
        <v/>
      </c>
      <c r="E348" s="427" t="str">
        <f>IF('2.Census &amp; Reference Benchmarks'!E346 = "","",'2.Census &amp; Reference Benchmarks'!E346)</f>
        <v/>
      </c>
      <c r="F348" s="427" t="str">
        <f>IF('2.Census &amp; Reference Benchmarks'!F346 = "","",'2.Census &amp; Reference Benchmarks'!F346)</f>
        <v/>
      </c>
      <c r="G348" s="501" t="str">
        <f>IF('2.Census &amp; Reference Benchmarks'!G346 = "","",'2.Census &amp; Reference Benchmarks'!G346)</f>
        <v/>
      </c>
      <c r="H348" s="428" t="str">
        <f>IF('2.Census &amp; Reference Benchmarks'!H346 = "","",'2.Census &amp; Reference Benchmarks'!H346)</f>
        <v/>
      </c>
      <c r="I348" s="501" t="str">
        <f>IF('2.Census &amp; Reference Benchmarks'!I346 = "","",'2.Census &amp; Reference Benchmarks'!I346)</f>
        <v/>
      </c>
      <c r="J348" s="427" t="str">
        <f>IF('2.Census &amp; Reference Benchmarks'!J346 = "","",'2.Census &amp; Reference Benchmarks'!J346)</f>
        <v/>
      </c>
      <c r="K348" s="518"/>
      <c r="L348" s="122"/>
      <c r="M348" s="116"/>
      <c r="N348" s="117"/>
      <c r="O348" s="116"/>
      <c r="P348" s="117"/>
      <c r="Q348" s="59" t="str">
        <f t="shared" si="5"/>
        <v>No</v>
      </c>
    </row>
    <row r="349" spans="2:17" x14ac:dyDescent="0.25">
      <c r="B349" s="427">
        <f>IF('2.Census &amp; Reference Benchmarks'!B347 = "","",'2.Census &amp; Reference Benchmarks'!B347)</f>
        <v>0</v>
      </c>
      <c r="C349" s="427">
        <f>IF('2.Census &amp; Reference Benchmarks'!C347 = "","",'2.Census &amp; Reference Benchmarks'!C347)</f>
        <v>0</v>
      </c>
      <c r="D349" s="427" t="str">
        <f>IF('2.Census &amp; Reference Benchmarks'!D347 = "","",'2.Census &amp; Reference Benchmarks'!D347)</f>
        <v/>
      </c>
      <c r="E349" s="427" t="str">
        <f>IF('2.Census &amp; Reference Benchmarks'!E347 = "","",'2.Census &amp; Reference Benchmarks'!E347)</f>
        <v/>
      </c>
      <c r="F349" s="427" t="str">
        <f>IF('2.Census &amp; Reference Benchmarks'!F347 = "","",'2.Census &amp; Reference Benchmarks'!F347)</f>
        <v/>
      </c>
      <c r="G349" s="501" t="str">
        <f>IF('2.Census &amp; Reference Benchmarks'!G347 = "","",'2.Census &amp; Reference Benchmarks'!G347)</f>
        <v/>
      </c>
      <c r="H349" s="428" t="str">
        <f>IF('2.Census &amp; Reference Benchmarks'!H347 = "","",'2.Census &amp; Reference Benchmarks'!H347)</f>
        <v/>
      </c>
      <c r="I349" s="501" t="str">
        <f>IF('2.Census &amp; Reference Benchmarks'!I347 = "","",'2.Census &amp; Reference Benchmarks'!I347)</f>
        <v/>
      </c>
      <c r="J349" s="427" t="str">
        <f>IF('2.Census &amp; Reference Benchmarks'!J347 = "","",'2.Census &amp; Reference Benchmarks'!J347)</f>
        <v/>
      </c>
      <c r="K349" s="518"/>
      <c r="L349" s="122"/>
      <c r="M349" s="116"/>
      <c r="N349" s="117"/>
      <c r="O349" s="116"/>
      <c r="P349" s="117"/>
      <c r="Q349" s="59" t="str">
        <f t="shared" si="5"/>
        <v>No</v>
      </c>
    </row>
    <row r="350" spans="2:17" x14ac:dyDescent="0.25">
      <c r="B350" s="427">
        <f>IF('2.Census &amp; Reference Benchmarks'!B348 = "","",'2.Census &amp; Reference Benchmarks'!B348)</f>
        <v>0</v>
      </c>
      <c r="C350" s="427">
        <f>IF('2.Census &amp; Reference Benchmarks'!C348 = "","",'2.Census &amp; Reference Benchmarks'!C348)</f>
        <v>0</v>
      </c>
      <c r="D350" s="427" t="str">
        <f>IF('2.Census &amp; Reference Benchmarks'!D348 = "","",'2.Census &amp; Reference Benchmarks'!D348)</f>
        <v/>
      </c>
      <c r="E350" s="427" t="str">
        <f>IF('2.Census &amp; Reference Benchmarks'!E348 = "","",'2.Census &amp; Reference Benchmarks'!E348)</f>
        <v/>
      </c>
      <c r="F350" s="427" t="str">
        <f>IF('2.Census &amp; Reference Benchmarks'!F348 = "","",'2.Census &amp; Reference Benchmarks'!F348)</f>
        <v/>
      </c>
      <c r="G350" s="501" t="str">
        <f>IF('2.Census &amp; Reference Benchmarks'!G348 = "","",'2.Census &amp; Reference Benchmarks'!G348)</f>
        <v/>
      </c>
      <c r="H350" s="428" t="str">
        <f>IF('2.Census &amp; Reference Benchmarks'!H348 = "","",'2.Census &amp; Reference Benchmarks'!H348)</f>
        <v/>
      </c>
      <c r="I350" s="501" t="str">
        <f>IF('2.Census &amp; Reference Benchmarks'!I348 = "","",'2.Census &amp; Reference Benchmarks'!I348)</f>
        <v/>
      </c>
      <c r="J350" s="427" t="str">
        <f>IF('2.Census &amp; Reference Benchmarks'!J348 = "","",'2.Census &amp; Reference Benchmarks'!J348)</f>
        <v/>
      </c>
      <c r="K350" s="518"/>
      <c r="L350" s="122"/>
      <c r="M350" s="116"/>
      <c r="N350" s="117"/>
      <c r="O350" s="116"/>
      <c r="P350" s="117"/>
      <c r="Q350" s="59" t="str">
        <f t="shared" si="5"/>
        <v>No</v>
      </c>
    </row>
    <row r="351" spans="2:17" x14ac:dyDescent="0.25">
      <c r="B351" s="427">
        <f>IF('2.Census &amp; Reference Benchmarks'!B349 = "","",'2.Census &amp; Reference Benchmarks'!B349)</f>
        <v>0</v>
      </c>
      <c r="C351" s="427">
        <f>IF('2.Census &amp; Reference Benchmarks'!C349 = "","",'2.Census &amp; Reference Benchmarks'!C349)</f>
        <v>0</v>
      </c>
      <c r="D351" s="427" t="str">
        <f>IF('2.Census &amp; Reference Benchmarks'!D349 = "","",'2.Census &amp; Reference Benchmarks'!D349)</f>
        <v/>
      </c>
      <c r="E351" s="427" t="str">
        <f>IF('2.Census &amp; Reference Benchmarks'!E349 = "","",'2.Census &amp; Reference Benchmarks'!E349)</f>
        <v/>
      </c>
      <c r="F351" s="427" t="str">
        <f>IF('2.Census &amp; Reference Benchmarks'!F349 = "","",'2.Census &amp; Reference Benchmarks'!F349)</f>
        <v/>
      </c>
      <c r="G351" s="501" t="str">
        <f>IF('2.Census &amp; Reference Benchmarks'!G349 = "","",'2.Census &amp; Reference Benchmarks'!G349)</f>
        <v/>
      </c>
      <c r="H351" s="428" t="str">
        <f>IF('2.Census &amp; Reference Benchmarks'!H349 = "","",'2.Census &amp; Reference Benchmarks'!H349)</f>
        <v/>
      </c>
      <c r="I351" s="501" t="str">
        <f>IF('2.Census &amp; Reference Benchmarks'!I349 = "","",'2.Census &amp; Reference Benchmarks'!I349)</f>
        <v/>
      </c>
      <c r="J351" s="427" t="str">
        <f>IF('2.Census &amp; Reference Benchmarks'!J349 = "","",'2.Census &amp; Reference Benchmarks'!J349)</f>
        <v/>
      </c>
      <c r="K351" s="518"/>
      <c r="L351" s="122"/>
      <c r="M351" s="116"/>
      <c r="N351" s="117"/>
      <c r="O351" s="116"/>
      <c r="P351" s="117"/>
      <c r="Q351" s="59" t="str">
        <f t="shared" si="5"/>
        <v>No</v>
      </c>
    </row>
    <row r="352" spans="2:17" x14ac:dyDescent="0.25">
      <c r="B352" s="427">
        <f>IF('2.Census &amp; Reference Benchmarks'!B350 = "","",'2.Census &amp; Reference Benchmarks'!B350)</f>
        <v>0</v>
      </c>
      <c r="C352" s="427">
        <f>IF('2.Census &amp; Reference Benchmarks'!C350 = "","",'2.Census &amp; Reference Benchmarks'!C350)</f>
        <v>0</v>
      </c>
      <c r="D352" s="427" t="str">
        <f>IF('2.Census &amp; Reference Benchmarks'!D350 = "","",'2.Census &amp; Reference Benchmarks'!D350)</f>
        <v/>
      </c>
      <c r="E352" s="427" t="str">
        <f>IF('2.Census &amp; Reference Benchmarks'!E350 = "","",'2.Census &amp; Reference Benchmarks'!E350)</f>
        <v/>
      </c>
      <c r="F352" s="427" t="str">
        <f>IF('2.Census &amp; Reference Benchmarks'!F350 = "","",'2.Census &amp; Reference Benchmarks'!F350)</f>
        <v/>
      </c>
      <c r="G352" s="501" t="str">
        <f>IF('2.Census &amp; Reference Benchmarks'!G350 = "","",'2.Census &amp; Reference Benchmarks'!G350)</f>
        <v/>
      </c>
      <c r="H352" s="428" t="str">
        <f>IF('2.Census &amp; Reference Benchmarks'!H350 = "","",'2.Census &amp; Reference Benchmarks'!H350)</f>
        <v/>
      </c>
      <c r="I352" s="501" t="str">
        <f>IF('2.Census &amp; Reference Benchmarks'!I350 = "","",'2.Census &amp; Reference Benchmarks'!I350)</f>
        <v/>
      </c>
      <c r="J352" s="427" t="str">
        <f>IF('2.Census &amp; Reference Benchmarks'!J350 = "","",'2.Census &amp; Reference Benchmarks'!J350)</f>
        <v/>
      </c>
      <c r="K352" s="518"/>
      <c r="L352" s="122"/>
      <c r="M352" s="116"/>
      <c r="N352" s="117"/>
      <c r="O352" s="116"/>
      <c r="P352" s="117"/>
      <c r="Q352" s="59" t="str">
        <f t="shared" si="5"/>
        <v>No</v>
      </c>
    </row>
    <row r="353" spans="2:17" x14ac:dyDescent="0.25">
      <c r="B353" s="427">
        <f>IF('2.Census &amp; Reference Benchmarks'!B351 = "","",'2.Census &amp; Reference Benchmarks'!B351)</f>
        <v>0</v>
      </c>
      <c r="C353" s="427">
        <f>IF('2.Census &amp; Reference Benchmarks'!C351 = "","",'2.Census &amp; Reference Benchmarks'!C351)</f>
        <v>0</v>
      </c>
      <c r="D353" s="427" t="str">
        <f>IF('2.Census &amp; Reference Benchmarks'!D351 = "","",'2.Census &amp; Reference Benchmarks'!D351)</f>
        <v/>
      </c>
      <c r="E353" s="427" t="str">
        <f>IF('2.Census &amp; Reference Benchmarks'!E351 = "","",'2.Census &amp; Reference Benchmarks'!E351)</f>
        <v/>
      </c>
      <c r="F353" s="427" t="str">
        <f>IF('2.Census &amp; Reference Benchmarks'!F351 = "","",'2.Census &amp; Reference Benchmarks'!F351)</f>
        <v/>
      </c>
      <c r="G353" s="501" t="str">
        <f>IF('2.Census &amp; Reference Benchmarks'!G351 = "","",'2.Census &amp; Reference Benchmarks'!G351)</f>
        <v/>
      </c>
      <c r="H353" s="428" t="str">
        <f>IF('2.Census &amp; Reference Benchmarks'!H351 = "","",'2.Census &amp; Reference Benchmarks'!H351)</f>
        <v/>
      </c>
      <c r="I353" s="501" t="str">
        <f>IF('2.Census &amp; Reference Benchmarks'!I351 = "","",'2.Census &amp; Reference Benchmarks'!I351)</f>
        <v/>
      </c>
      <c r="J353" s="427" t="str">
        <f>IF('2.Census &amp; Reference Benchmarks'!J351 = "","",'2.Census &amp; Reference Benchmarks'!J351)</f>
        <v/>
      </c>
      <c r="K353" s="518"/>
      <c r="L353" s="122"/>
      <c r="M353" s="116"/>
      <c r="N353" s="117"/>
      <c r="O353" s="116"/>
      <c r="P353" s="117"/>
      <c r="Q353" s="59" t="str">
        <f t="shared" si="5"/>
        <v>No</v>
      </c>
    </row>
    <row r="354" spans="2:17" x14ac:dyDescent="0.25">
      <c r="B354" s="427">
        <f>IF('2.Census &amp; Reference Benchmarks'!B352 = "","",'2.Census &amp; Reference Benchmarks'!B352)</f>
        <v>0</v>
      </c>
      <c r="C354" s="427">
        <f>IF('2.Census &amp; Reference Benchmarks'!C352 = "","",'2.Census &amp; Reference Benchmarks'!C352)</f>
        <v>0</v>
      </c>
      <c r="D354" s="427" t="str">
        <f>IF('2.Census &amp; Reference Benchmarks'!D352 = "","",'2.Census &amp; Reference Benchmarks'!D352)</f>
        <v/>
      </c>
      <c r="E354" s="427" t="str">
        <f>IF('2.Census &amp; Reference Benchmarks'!E352 = "","",'2.Census &amp; Reference Benchmarks'!E352)</f>
        <v/>
      </c>
      <c r="F354" s="427" t="str">
        <f>IF('2.Census &amp; Reference Benchmarks'!F352 = "","",'2.Census &amp; Reference Benchmarks'!F352)</f>
        <v/>
      </c>
      <c r="G354" s="501" t="str">
        <f>IF('2.Census &amp; Reference Benchmarks'!G352 = "","",'2.Census &amp; Reference Benchmarks'!G352)</f>
        <v/>
      </c>
      <c r="H354" s="428" t="str">
        <f>IF('2.Census &amp; Reference Benchmarks'!H352 = "","",'2.Census &amp; Reference Benchmarks'!H352)</f>
        <v/>
      </c>
      <c r="I354" s="501" t="str">
        <f>IF('2.Census &amp; Reference Benchmarks'!I352 = "","",'2.Census &amp; Reference Benchmarks'!I352)</f>
        <v/>
      </c>
      <c r="J354" s="427" t="str">
        <f>IF('2.Census &amp; Reference Benchmarks'!J352 = "","",'2.Census &amp; Reference Benchmarks'!J352)</f>
        <v/>
      </c>
      <c r="K354" s="518"/>
      <c r="L354" s="122"/>
      <c r="M354" s="116"/>
      <c r="N354" s="117"/>
      <c r="O354" s="116"/>
      <c r="P354" s="117"/>
      <c r="Q354" s="59" t="str">
        <f t="shared" si="5"/>
        <v>No</v>
      </c>
    </row>
    <row r="355" spans="2:17" x14ac:dyDescent="0.25">
      <c r="B355" s="427">
        <f>IF('2.Census &amp; Reference Benchmarks'!B353 = "","",'2.Census &amp; Reference Benchmarks'!B353)</f>
        <v>0</v>
      </c>
      <c r="C355" s="427">
        <f>IF('2.Census &amp; Reference Benchmarks'!C353 = "","",'2.Census &amp; Reference Benchmarks'!C353)</f>
        <v>0</v>
      </c>
      <c r="D355" s="427" t="str">
        <f>IF('2.Census &amp; Reference Benchmarks'!D353 = "","",'2.Census &amp; Reference Benchmarks'!D353)</f>
        <v/>
      </c>
      <c r="E355" s="427" t="str">
        <f>IF('2.Census &amp; Reference Benchmarks'!E353 = "","",'2.Census &amp; Reference Benchmarks'!E353)</f>
        <v/>
      </c>
      <c r="F355" s="427" t="str">
        <f>IF('2.Census &amp; Reference Benchmarks'!F353 = "","",'2.Census &amp; Reference Benchmarks'!F353)</f>
        <v/>
      </c>
      <c r="G355" s="501" t="str">
        <f>IF('2.Census &amp; Reference Benchmarks'!G353 = "","",'2.Census &amp; Reference Benchmarks'!G353)</f>
        <v/>
      </c>
      <c r="H355" s="428" t="str">
        <f>IF('2.Census &amp; Reference Benchmarks'!H353 = "","",'2.Census &amp; Reference Benchmarks'!H353)</f>
        <v/>
      </c>
      <c r="I355" s="501" t="str">
        <f>IF('2.Census &amp; Reference Benchmarks'!I353 = "","",'2.Census &amp; Reference Benchmarks'!I353)</f>
        <v/>
      </c>
      <c r="J355" s="427" t="str">
        <f>IF('2.Census &amp; Reference Benchmarks'!J353 = "","",'2.Census &amp; Reference Benchmarks'!J353)</f>
        <v/>
      </c>
      <c r="K355" s="518"/>
      <c r="L355" s="122"/>
      <c r="M355" s="116"/>
      <c r="N355" s="117"/>
      <c r="O355" s="116"/>
      <c r="P355" s="117"/>
      <c r="Q355" s="59" t="str">
        <f t="shared" si="5"/>
        <v>No</v>
      </c>
    </row>
    <row r="356" spans="2:17" x14ac:dyDescent="0.25">
      <c r="B356" s="427">
        <f>IF('2.Census &amp; Reference Benchmarks'!B354 = "","",'2.Census &amp; Reference Benchmarks'!B354)</f>
        <v>0</v>
      </c>
      <c r="C356" s="427">
        <f>IF('2.Census &amp; Reference Benchmarks'!C354 = "","",'2.Census &amp; Reference Benchmarks'!C354)</f>
        <v>0</v>
      </c>
      <c r="D356" s="427" t="str">
        <f>IF('2.Census &amp; Reference Benchmarks'!D354 = "","",'2.Census &amp; Reference Benchmarks'!D354)</f>
        <v/>
      </c>
      <c r="E356" s="427" t="str">
        <f>IF('2.Census &amp; Reference Benchmarks'!E354 = "","",'2.Census &amp; Reference Benchmarks'!E354)</f>
        <v/>
      </c>
      <c r="F356" s="427" t="str">
        <f>IF('2.Census &amp; Reference Benchmarks'!F354 = "","",'2.Census &amp; Reference Benchmarks'!F354)</f>
        <v/>
      </c>
      <c r="G356" s="501" t="str">
        <f>IF('2.Census &amp; Reference Benchmarks'!G354 = "","",'2.Census &amp; Reference Benchmarks'!G354)</f>
        <v/>
      </c>
      <c r="H356" s="428" t="str">
        <f>IF('2.Census &amp; Reference Benchmarks'!H354 = "","",'2.Census &amp; Reference Benchmarks'!H354)</f>
        <v/>
      </c>
      <c r="I356" s="501" t="str">
        <f>IF('2.Census &amp; Reference Benchmarks'!I354 = "","",'2.Census &amp; Reference Benchmarks'!I354)</f>
        <v/>
      </c>
      <c r="J356" s="427" t="str">
        <f>IF('2.Census &amp; Reference Benchmarks'!J354 = "","",'2.Census &amp; Reference Benchmarks'!J354)</f>
        <v/>
      </c>
      <c r="K356" s="518"/>
      <c r="L356" s="122"/>
      <c r="M356" s="116"/>
      <c r="N356" s="117"/>
      <c r="O356" s="116"/>
      <c r="P356" s="117"/>
      <c r="Q356" s="59" t="str">
        <f t="shared" si="5"/>
        <v>No</v>
      </c>
    </row>
    <row r="357" spans="2:17" x14ac:dyDescent="0.25">
      <c r="B357" s="427">
        <f>IF('2.Census &amp; Reference Benchmarks'!B355 = "","",'2.Census &amp; Reference Benchmarks'!B355)</f>
        <v>0</v>
      </c>
      <c r="C357" s="427">
        <f>IF('2.Census &amp; Reference Benchmarks'!C355 = "","",'2.Census &amp; Reference Benchmarks'!C355)</f>
        <v>0</v>
      </c>
      <c r="D357" s="427" t="str">
        <f>IF('2.Census &amp; Reference Benchmarks'!D355 = "","",'2.Census &amp; Reference Benchmarks'!D355)</f>
        <v/>
      </c>
      <c r="E357" s="427" t="str">
        <f>IF('2.Census &amp; Reference Benchmarks'!E355 = "","",'2.Census &amp; Reference Benchmarks'!E355)</f>
        <v/>
      </c>
      <c r="F357" s="427" t="str">
        <f>IF('2.Census &amp; Reference Benchmarks'!F355 = "","",'2.Census &amp; Reference Benchmarks'!F355)</f>
        <v/>
      </c>
      <c r="G357" s="501" t="str">
        <f>IF('2.Census &amp; Reference Benchmarks'!G355 = "","",'2.Census &amp; Reference Benchmarks'!G355)</f>
        <v/>
      </c>
      <c r="H357" s="428" t="str">
        <f>IF('2.Census &amp; Reference Benchmarks'!H355 = "","",'2.Census &amp; Reference Benchmarks'!H355)</f>
        <v/>
      </c>
      <c r="I357" s="501" t="str">
        <f>IF('2.Census &amp; Reference Benchmarks'!I355 = "","",'2.Census &amp; Reference Benchmarks'!I355)</f>
        <v/>
      </c>
      <c r="J357" s="427" t="str">
        <f>IF('2.Census &amp; Reference Benchmarks'!J355 = "","",'2.Census &amp; Reference Benchmarks'!J355)</f>
        <v/>
      </c>
      <c r="K357" s="518"/>
      <c r="L357" s="122"/>
      <c r="M357" s="116"/>
      <c r="N357" s="117"/>
      <c r="O357" s="116"/>
      <c r="P357" s="117"/>
      <c r="Q357" s="59" t="str">
        <f t="shared" si="5"/>
        <v>No</v>
      </c>
    </row>
    <row r="358" spans="2:17" x14ac:dyDescent="0.25">
      <c r="B358" s="427">
        <f>IF('2.Census &amp; Reference Benchmarks'!B356 = "","",'2.Census &amp; Reference Benchmarks'!B356)</f>
        <v>0</v>
      </c>
      <c r="C358" s="427">
        <f>IF('2.Census &amp; Reference Benchmarks'!C356 = "","",'2.Census &amp; Reference Benchmarks'!C356)</f>
        <v>0</v>
      </c>
      <c r="D358" s="427" t="str">
        <f>IF('2.Census &amp; Reference Benchmarks'!D356 = "","",'2.Census &amp; Reference Benchmarks'!D356)</f>
        <v/>
      </c>
      <c r="E358" s="427" t="str">
        <f>IF('2.Census &amp; Reference Benchmarks'!E356 = "","",'2.Census &amp; Reference Benchmarks'!E356)</f>
        <v/>
      </c>
      <c r="F358" s="427" t="str">
        <f>IF('2.Census &amp; Reference Benchmarks'!F356 = "","",'2.Census &amp; Reference Benchmarks'!F356)</f>
        <v/>
      </c>
      <c r="G358" s="501" t="str">
        <f>IF('2.Census &amp; Reference Benchmarks'!G356 = "","",'2.Census &amp; Reference Benchmarks'!G356)</f>
        <v/>
      </c>
      <c r="H358" s="428" t="str">
        <f>IF('2.Census &amp; Reference Benchmarks'!H356 = "","",'2.Census &amp; Reference Benchmarks'!H356)</f>
        <v/>
      </c>
      <c r="I358" s="501" t="str">
        <f>IF('2.Census &amp; Reference Benchmarks'!I356 = "","",'2.Census &amp; Reference Benchmarks'!I356)</f>
        <v/>
      </c>
      <c r="J358" s="427" t="str">
        <f>IF('2.Census &amp; Reference Benchmarks'!J356 = "","",'2.Census &amp; Reference Benchmarks'!J356)</f>
        <v/>
      </c>
      <c r="K358" s="518"/>
      <c r="L358" s="122"/>
      <c r="M358" s="116"/>
      <c r="N358" s="117"/>
      <c r="O358" s="116"/>
      <c r="P358" s="117"/>
      <c r="Q358" s="59" t="str">
        <f t="shared" si="5"/>
        <v>No</v>
      </c>
    </row>
    <row r="359" spans="2:17" x14ac:dyDescent="0.25">
      <c r="B359" s="427">
        <f>IF('2.Census &amp; Reference Benchmarks'!B357 = "","",'2.Census &amp; Reference Benchmarks'!B357)</f>
        <v>0</v>
      </c>
      <c r="C359" s="427">
        <f>IF('2.Census &amp; Reference Benchmarks'!C357 = "","",'2.Census &amp; Reference Benchmarks'!C357)</f>
        <v>0</v>
      </c>
      <c r="D359" s="427" t="str">
        <f>IF('2.Census &amp; Reference Benchmarks'!D357 = "","",'2.Census &amp; Reference Benchmarks'!D357)</f>
        <v/>
      </c>
      <c r="E359" s="427" t="str">
        <f>IF('2.Census &amp; Reference Benchmarks'!E357 = "","",'2.Census &amp; Reference Benchmarks'!E357)</f>
        <v/>
      </c>
      <c r="F359" s="427" t="str">
        <f>IF('2.Census &amp; Reference Benchmarks'!F357 = "","",'2.Census &amp; Reference Benchmarks'!F357)</f>
        <v/>
      </c>
      <c r="G359" s="501" t="str">
        <f>IF('2.Census &amp; Reference Benchmarks'!G357 = "","",'2.Census &amp; Reference Benchmarks'!G357)</f>
        <v/>
      </c>
      <c r="H359" s="428" t="str">
        <f>IF('2.Census &amp; Reference Benchmarks'!H357 = "","",'2.Census &amp; Reference Benchmarks'!H357)</f>
        <v/>
      </c>
      <c r="I359" s="501" t="str">
        <f>IF('2.Census &amp; Reference Benchmarks'!I357 = "","",'2.Census &amp; Reference Benchmarks'!I357)</f>
        <v/>
      </c>
      <c r="J359" s="427" t="str">
        <f>IF('2.Census &amp; Reference Benchmarks'!J357 = "","",'2.Census &amp; Reference Benchmarks'!J357)</f>
        <v/>
      </c>
      <c r="K359" s="518"/>
      <c r="L359" s="122"/>
      <c r="M359" s="116"/>
      <c r="N359" s="117"/>
      <c r="O359" s="116"/>
      <c r="P359" s="117"/>
      <c r="Q359" s="59" t="str">
        <f t="shared" si="5"/>
        <v>No</v>
      </c>
    </row>
    <row r="360" spans="2:17" x14ac:dyDescent="0.25">
      <c r="B360" s="427">
        <f>IF('2.Census &amp; Reference Benchmarks'!B358 = "","",'2.Census &amp; Reference Benchmarks'!B358)</f>
        <v>0</v>
      </c>
      <c r="C360" s="427">
        <f>IF('2.Census &amp; Reference Benchmarks'!C358 = "","",'2.Census &amp; Reference Benchmarks'!C358)</f>
        <v>0</v>
      </c>
      <c r="D360" s="427" t="str">
        <f>IF('2.Census &amp; Reference Benchmarks'!D358 = "","",'2.Census &amp; Reference Benchmarks'!D358)</f>
        <v/>
      </c>
      <c r="E360" s="427" t="str">
        <f>IF('2.Census &amp; Reference Benchmarks'!E358 = "","",'2.Census &amp; Reference Benchmarks'!E358)</f>
        <v/>
      </c>
      <c r="F360" s="427" t="str">
        <f>IF('2.Census &amp; Reference Benchmarks'!F358 = "","",'2.Census &amp; Reference Benchmarks'!F358)</f>
        <v/>
      </c>
      <c r="G360" s="501" t="str">
        <f>IF('2.Census &amp; Reference Benchmarks'!G358 = "","",'2.Census &amp; Reference Benchmarks'!G358)</f>
        <v/>
      </c>
      <c r="H360" s="428" t="str">
        <f>IF('2.Census &amp; Reference Benchmarks'!H358 = "","",'2.Census &amp; Reference Benchmarks'!H358)</f>
        <v/>
      </c>
      <c r="I360" s="501" t="str">
        <f>IF('2.Census &amp; Reference Benchmarks'!I358 = "","",'2.Census &amp; Reference Benchmarks'!I358)</f>
        <v/>
      </c>
      <c r="J360" s="427" t="str">
        <f>IF('2.Census &amp; Reference Benchmarks'!J358 = "","",'2.Census &amp; Reference Benchmarks'!J358)</f>
        <v/>
      </c>
      <c r="K360" s="518"/>
      <c r="L360" s="122"/>
      <c r="M360" s="116"/>
      <c r="N360" s="117"/>
      <c r="O360" s="116"/>
      <c r="P360" s="117"/>
      <c r="Q360" s="59" t="str">
        <f t="shared" si="5"/>
        <v>No</v>
      </c>
    </row>
    <row r="361" spans="2:17" x14ac:dyDescent="0.25">
      <c r="B361" s="427">
        <f>IF('2.Census &amp; Reference Benchmarks'!B359 = "","",'2.Census &amp; Reference Benchmarks'!B359)</f>
        <v>0</v>
      </c>
      <c r="C361" s="427">
        <f>IF('2.Census &amp; Reference Benchmarks'!C359 = "","",'2.Census &amp; Reference Benchmarks'!C359)</f>
        <v>0</v>
      </c>
      <c r="D361" s="427" t="str">
        <f>IF('2.Census &amp; Reference Benchmarks'!D359 = "","",'2.Census &amp; Reference Benchmarks'!D359)</f>
        <v/>
      </c>
      <c r="E361" s="427" t="str">
        <f>IF('2.Census &amp; Reference Benchmarks'!E359 = "","",'2.Census &amp; Reference Benchmarks'!E359)</f>
        <v/>
      </c>
      <c r="F361" s="427" t="str">
        <f>IF('2.Census &amp; Reference Benchmarks'!F359 = "","",'2.Census &amp; Reference Benchmarks'!F359)</f>
        <v/>
      </c>
      <c r="G361" s="501" t="str">
        <f>IF('2.Census &amp; Reference Benchmarks'!G359 = "","",'2.Census &amp; Reference Benchmarks'!G359)</f>
        <v/>
      </c>
      <c r="H361" s="428" t="str">
        <f>IF('2.Census &amp; Reference Benchmarks'!H359 = "","",'2.Census &amp; Reference Benchmarks'!H359)</f>
        <v/>
      </c>
      <c r="I361" s="501" t="str">
        <f>IF('2.Census &amp; Reference Benchmarks'!I359 = "","",'2.Census &amp; Reference Benchmarks'!I359)</f>
        <v/>
      </c>
      <c r="J361" s="427" t="str">
        <f>IF('2.Census &amp; Reference Benchmarks'!J359 = "","",'2.Census &amp; Reference Benchmarks'!J359)</f>
        <v/>
      </c>
      <c r="K361" s="518"/>
      <c r="L361" s="122"/>
      <c r="M361" s="116"/>
      <c r="N361" s="117"/>
      <c r="O361" s="116"/>
      <c r="P361" s="117"/>
      <c r="Q361" s="59" t="str">
        <f t="shared" si="5"/>
        <v>No</v>
      </c>
    </row>
    <row r="362" spans="2:17" x14ac:dyDescent="0.25">
      <c r="B362" s="427">
        <f>IF('2.Census &amp; Reference Benchmarks'!B360 = "","",'2.Census &amp; Reference Benchmarks'!B360)</f>
        <v>0</v>
      </c>
      <c r="C362" s="427">
        <f>IF('2.Census &amp; Reference Benchmarks'!C360 = "","",'2.Census &amp; Reference Benchmarks'!C360)</f>
        <v>0</v>
      </c>
      <c r="D362" s="427" t="str">
        <f>IF('2.Census &amp; Reference Benchmarks'!D360 = "","",'2.Census &amp; Reference Benchmarks'!D360)</f>
        <v/>
      </c>
      <c r="E362" s="427" t="str">
        <f>IF('2.Census &amp; Reference Benchmarks'!E360 = "","",'2.Census &amp; Reference Benchmarks'!E360)</f>
        <v/>
      </c>
      <c r="F362" s="427" t="str">
        <f>IF('2.Census &amp; Reference Benchmarks'!F360 = "","",'2.Census &amp; Reference Benchmarks'!F360)</f>
        <v/>
      </c>
      <c r="G362" s="501" t="str">
        <f>IF('2.Census &amp; Reference Benchmarks'!G360 = "","",'2.Census &amp; Reference Benchmarks'!G360)</f>
        <v/>
      </c>
      <c r="H362" s="428" t="str">
        <f>IF('2.Census &amp; Reference Benchmarks'!H360 = "","",'2.Census &amp; Reference Benchmarks'!H360)</f>
        <v/>
      </c>
      <c r="I362" s="501" t="str">
        <f>IF('2.Census &amp; Reference Benchmarks'!I360 = "","",'2.Census &amp; Reference Benchmarks'!I360)</f>
        <v/>
      </c>
      <c r="J362" s="427" t="str">
        <f>IF('2.Census &amp; Reference Benchmarks'!J360 = "","",'2.Census &amp; Reference Benchmarks'!J360)</f>
        <v/>
      </c>
      <c r="K362" s="518"/>
      <c r="L362" s="122"/>
      <c r="M362" s="116"/>
      <c r="N362" s="117"/>
      <c r="O362" s="116"/>
      <c r="P362" s="117"/>
      <c r="Q362" s="59" t="str">
        <f t="shared" si="5"/>
        <v>No</v>
      </c>
    </row>
    <row r="363" spans="2:17" x14ac:dyDescent="0.25">
      <c r="B363" s="427">
        <f>IF('2.Census &amp; Reference Benchmarks'!B361 = "","",'2.Census &amp; Reference Benchmarks'!B361)</f>
        <v>0</v>
      </c>
      <c r="C363" s="427">
        <f>IF('2.Census &amp; Reference Benchmarks'!C361 = "","",'2.Census &amp; Reference Benchmarks'!C361)</f>
        <v>0</v>
      </c>
      <c r="D363" s="427" t="str">
        <f>IF('2.Census &amp; Reference Benchmarks'!D361 = "","",'2.Census &amp; Reference Benchmarks'!D361)</f>
        <v/>
      </c>
      <c r="E363" s="427" t="str">
        <f>IF('2.Census &amp; Reference Benchmarks'!E361 = "","",'2.Census &amp; Reference Benchmarks'!E361)</f>
        <v/>
      </c>
      <c r="F363" s="427" t="str">
        <f>IF('2.Census &amp; Reference Benchmarks'!F361 = "","",'2.Census &amp; Reference Benchmarks'!F361)</f>
        <v/>
      </c>
      <c r="G363" s="501" t="str">
        <f>IF('2.Census &amp; Reference Benchmarks'!G361 = "","",'2.Census &amp; Reference Benchmarks'!G361)</f>
        <v/>
      </c>
      <c r="H363" s="428" t="str">
        <f>IF('2.Census &amp; Reference Benchmarks'!H361 = "","",'2.Census &amp; Reference Benchmarks'!H361)</f>
        <v/>
      </c>
      <c r="I363" s="501" t="str">
        <f>IF('2.Census &amp; Reference Benchmarks'!I361 = "","",'2.Census &amp; Reference Benchmarks'!I361)</f>
        <v/>
      </c>
      <c r="J363" s="427" t="str">
        <f>IF('2.Census &amp; Reference Benchmarks'!J361 = "","",'2.Census &amp; Reference Benchmarks'!J361)</f>
        <v/>
      </c>
      <c r="K363" s="518"/>
      <c r="L363" s="122"/>
      <c r="M363" s="116"/>
      <c r="N363" s="117"/>
      <c r="O363" s="116"/>
      <c r="P363" s="117"/>
      <c r="Q363" s="59" t="str">
        <f t="shared" si="5"/>
        <v>No</v>
      </c>
    </row>
    <row r="364" spans="2:17" x14ac:dyDescent="0.25">
      <c r="B364" s="427">
        <f>IF('2.Census &amp; Reference Benchmarks'!B362 = "","",'2.Census &amp; Reference Benchmarks'!B362)</f>
        <v>0</v>
      </c>
      <c r="C364" s="427">
        <f>IF('2.Census &amp; Reference Benchmarks'!C362 = "","",'2.Census &amp; Reference Benchmarks'!C362)</f>
        <v>0</v>
      </c>
      <c r="D364" s="427" t="str">
        <f>IF('2.Census &amp; Reference Benchmarks'!D362 = "","",'2.Census &amp; Reference Benchmarks'!D362)</f>
        <v/>
      </c>
      <c r="E364" s="427" t="str">
        <f>IF('2.Census &amp; Reference Benchmarks'!E362 = "","",'2.Census &amp; Reference Benchmarks'!E362)</f>
        <v/>
      </c>
      <c r="F364" s="427" t="str">
        <f>IF('2.Census &amp; Reference Benchmarks'!F362 = "","",'2.Census &amp; Reference Benchmarks'!F362)</f>
        <v/>
      </c>
      <c r="G364" s="501" t="str">
        <f>IF('2.Census &amp; Reference Benchmarks'!G362 = "","",'2.Census &amp; Reference Benchmarks'!G362)</f>
        <v/>
      </c>
      <c r="H364" s="428" t="str">
        <f>IF('2.Census &amp; Reference Benchmarks'!H362 = "","",'2.Census &amp; Reference Benchmarks'!H362)</f>
        <v/>
      </c>
      <c r="I364" s="501" t="str">
        <f>IF('2.Census &amp; Reference Benchmarks'!I362 = "","",'2.Census &amp; Reference Benchmarks'!I362)</f>
        <v/>
      </c>
      <c r="J364" s="427" t="str">
        <f>IF('2.Census &amp; Reference Benchmarks'!J362 = "","",'2.Census &amp; Reference Benchmarks'!J362)</f>
        <v/>
      </c>
      <c r="K364" s="518"/>
      <c r="L364" s="122"/>
      <c r="M364" s="116"/>
      <c r="N364" s="117"/>
      <c r="O364" s="116"/>
      <c r="P364" s="117"/>
      <c r="Q364" s="59" t="str">
        <f t="shared" si="5"/>
        <v>No</v>
      </c>
    </row>
    <row r="365" spans="2:17" x14ac:dyDescent="0.25">
      <c r="B365" s="427">
        <f>IF('2.Census &amp; Reference Benchmarks'!B363 = "","",'2.Census &amp; Reference Benchmarks'!B363)</f>
        <v>0</v>
      </c>
      <c r="C365" s="427">
        <f>IF('2.Census &amp; Reference Benchmarks'!C363 = "","",'2.Census &amp; Reference Benchmarks'!C363)</f>
        <v>0</v>
      </c>
      <c r="D365" s="427" t="str">
        <f>IF('2.Census &amp; Reference Benchmarks'!D363 = "","",'2.Census &amp; Reference Benchmarks'!D363)</f>
        <v/>
      </c>
      <c r="E365" s="427" t="str">
        <f>IF('2.Census &amp; Reference Benchmarks'!E363 = "","",'2.Census &amp; Reference Benchmarks'!E363)</f>
        <v/>
      </c>
      <c r="F365" s="427" t="str">
        <f>IF('2.Census &amp; Reference Benchmarks'!F363 = "","",'2.Census &amp; Reference Benchmarks'!F363)</f>
        <v/>
      </c>
      <c r="G365" s="501" t="str">
        <f>IF('2.Census &amp; Reference Benchmarks'!G363 = "","",'2.Census &amp; Reference Benchmarks'!G363)</f>
        <v/>
      </c>
      <c r="H365" s="428" t="str">
        <f>IF('2.Census &amp; Reference Benchmarks'!H363 = "","",'2.Census &amp; Reference Benchmarks'!H363)</f>
        <v/>
      </c>
      <c r="I365" s="501" t="str">
        <f>IF('2.Census &amp; Reference Benchmarks'!I363 = "","",'2.Census &amp; Reference Benchmarks'!I363)</f>
        <v/>
      </c>
      <c r="J365" s="427" t="str">
        <f>IF('2.Census &amp; Reference Benchmarks'!J363 = "","",'2.Census &amp; Reference Benchmarks'!J363)</f>
        <v/>
      </c>
      <c r="K365" s="518"/>
      <c r="L365" s="122"/>
      <c r="M365" s="116"/>
      <c r="N365" s="117"/>
      <c r="O365" s="116"/>
      <c r="P365" s="117"/>
      <c r="Q365" s="59" t="str">
        <f t="shared" si="5"/>
        <v>No</v>
      </c>
    </row>
    <row r="366" spans="2:17" x14ac:dyDescent="0.25">
      <c r="B366" s="427">
        <f>IF('2.Census &amp; Reference Benchmarks'!B364 = "","",'2.Census &amp; Reference Benchmarks'!B364)</f>
        <v>0</v>
      </c>
      <c r="C366" s="427">
        <f>IF('2.Census &amp; Reference Benchmarks'!C364 = "","",'2.Census &amp; Reference Benchmarks'!C364)</f>
        <v>0</v>
      </c>
      <c r="D366" s="427" t="str">
        <f>IF('2.Census &amp; Reference Benchmarks'!D364 = "","",'2.Census &amp; Reference Benchmarks'!D364)</f>
        <v/>
      </c>
      <c r="E366" s="427" t="str">
        <f>IF('2.Census &amp; Reference Benchmarks'!E364 = "","",'2.Census &amp; Reference Benchmarks'!E364)</f>
        <v/>
      </c>
      <c r="F366" s="427" t="str">
        <f>IF('2.Census &amp; Reference Benchmarks'!F364 = "","",'2.Census &amp; Reference Benchmarks'!F364)</f>
        <v/>
      </c>
      <c r="G366" s="501" t="str">
        <f>IF('2.Census &amp; Reference Benchmarks'!G364 = "","",'2.Census &amp; Reference Benchmarks'!G364)</f>
        <v/>
      </c>
      <c r="H366" s="428" t="str">
        <f>IF('2.Census &amp; Reference Benchmarks'!H364 = "","",'2.Census &amp; Reference Benchmarks'!H364)</f>
        <v/>
      </c>
      <c r="I366" s="501" t="str">
        <f>IF('2.Census &amp; Reference Benchmarks'!I364 = "","",'2.Census &amp; Reference Benchmarks'!I364)</f>
        <v/>
      </c>
      <c r="J366" s="427" t="str">
        <f>IF('2.Census &amp; Reference Benchmarks'!J364 = "","",'2.Census &amp; Reference Benchmarks'!J364)</f>
        <v/>
      </c>
      <c r="K366" s="518"/>
      <c r="L366" s="122"/>
      <c r="M366" s="116"/>
      <c r="N366" s="117"/>
      <c r="O366" s="116"/>
      <c r="P366" s="117"/>
      <c r="Q366" s="59" t="str">
        <f t="shared" si="5"/>
        <v>No</v>
      </c>
    </row>
    <row r="367" spans="2:17" x14ac:dyDescent="0.25">
      <c r="B367" s="427">
        <f>IF('2.Census &amp; Reference Benchmarks'!B365 = "","",'2.Census &amp; Reference Benchmarks'!B365)</f>
        <v>0</v>
      </c>
      <c r="C367" s="427">
        <f>IF('2.Census &amp; Reference Benchmarks'!C365 = "","",'2.Census &amp; Reference Benchmarks'!C365)</f>
        <v>0</v>
      </c>
      <c r="D367" s="427" t="str">
        <f>IF('2.Census &amp; Reference Benchmarks'!D365 = "","",'2.Census &amp; Reference Benchmarks'!D365)</f>
        <v/>
      </c>
      <c r="E367" s="427" t="str">
        <f>IF('2.Census &amp; Reference Benchmarks'!E365 = "","",'2.Census &amp; Reference Benchmarks'!E365)</f>
        <v/>
      </c>
      <c r="F367" s="427" t="str">
        <f>IF('2.Census &amp; Reference Benchmarks'!F365 = "","",'2.Census &amp; Reference Benchmarks'!F365)</f>
        <v/>
      </c>
      <c r="G367" s="501" t="str">
        <f>IF('2.Census &amp; Reference Benchmarks'!G365 = "","",'2.Census &amp; Reference Benchmarks'!G365)</f>
        <v/>
      </c>
      <c r="H367" s="428" t="str">
        <f>IF('2.Census &amp; Reference Benchmarks'!H365 = "","",'2.Census &amp; Reference Benchmarks'!H365)</f>
        <v/>
      </c>
      <c r="I367" s="501" t="str">
        <f>IF('2.Census &amp; Reference Benchmarks'!I365 = "","",'2.Census &amp; Reference Benchmarks'!I365)</f>
        <v/>
      </c>
      <c r="J367" s="427" t="str">
        <f>IF('2.Census &amp; Reference Benchmarks'!J365 = "","",'2.Census &amp; Reference Benchmarks'!J365)</f>
        <v/>
      </c>
      <c r="K367" s="518"/>
      <c r="L367" s="122"/>
      <c r="M367" s="116"/>
      <c r="N367" s="117"/>
      <c r="O367" s="116"/>
      <c r="P367" s="117"/>
      <c r="Q367" s="59" t="str">
        <f t="shared" si="5"/>
        <v>No</v>
      </c>
    </row>
    <row r="368" spans="2:17" x14ac:dyDescent="0.25">
      <c r="B368" s="427">
        <f>IF('2.Census &amp; Reference Benchmarks'!B366 = "","",'2.Census &amp; Reference Benchmarks'!B366)</f>
        <v>0</v>
      </c>
      <c r="C368" s="427">
        <f>IF('2.Census &amp; Reference Benchmarks'!C366 = "","",'2.Census &amp; Reference Benchmarks'!C366)</f>
        <v>0</v>
      </c>
      <c r="D368" s="427" t="str">
        <f>IF('2.Census &amp; Reference Benchmarks'!D366 = "","",'2.Census &amp; Reference Benchmarks'!D366)</f>
        <v/>
      </c>
      <c r="E368" s="427" t="str">
        <f>IF('2.Census &amp; Reference Benchmarks'!E366 = "","",'2.Census &amp; Reference Benchmarks'!E366)</f>
        <v/>
      </c>
      <c r="F368" s="427" t="str">
        <f>IF('2.Census &amp; Reference Benchmarks'!F366 = "","",'2.Census &amp; Reference Benchmarks'!F366)</f>
        <v/>
      </c>
      <c r="G368" s="501" t="str">
        <f>IF('2.Census &amp; Reference Benchmarks'!G366 = "","",'2.Census &amp; Reference Benchmarks'!G366)</f>
        <v/>
      </c>
      <c r="H368" s="428" t="str">
        <f>IF('2.Census &amp; Reference Benchmarks'!H366 = "","",'2.Census &amp; Reference Benchmarks'!H366)</f>
        <v/>
      </c>
      <c r="I368" s="501" t="str">
        <f>IF('2.Census &amp; Reference Benchmarks'!I366 = "","",'2.Census &amp; Reference Benchmarks'!I366)</f>
        <v/>
      </c>
      <c r="J368" s="427" t="str">
        <f>IF('2.Census &amp; Reference Benchmarks'!J366 = "","",'2.Census &amp; Reference Benchmarks'!J366)</f>
        <v/>
      </c>
      <c r="K368" s="518"/>
      <c r="L368" s="122"/>
      <c r="M368" s="116"/>
      <c r="N368" s="117"/>
      <c r="O368" s="116"/>
      <c r="P368" s="117"/>
      <c r="Q368" s="59" t="str">
        <f t="shared" si="5"/>
        <v>No</v>
      </c>
    </row>
    <row r="369" spans="2:17" x14ac:dyDescent="0.25">
      <c r="B369" s="427">
        <f>IF('2.Census &amp; Reference Benchmarks'!B367 = "","",'2.Census &amp; Reference Benchmarks'!B367)</f>
        <v>0</v>
      </c>
      <c r="C369" s="427">
        <f>IF('2.Census &amp; Reference Benchmarks'!C367 = "","",'2.Census &amp; Reference Benchmarks'!C367)</f>
        <v>0</v>
      </c>
      <c r="D369" s="427" t="str">
        <f>IF('2.Census &amp; Reference Benchmarks'!D367 = "","",'2.Census &amp; Reference Benchmarks'!D367)</f>
        <v/>
      </c>
      <c r="E369" s="427" t="str">
        <f>IF('2.Census &amp; Reference Benchmarks'!E367 = "","",'2.Census &amp; Reference Benchmarks'!E367)</f>
        <v/>
      </c>
      <c r="F369" s="427" t="str">
        <f>IF('2.Census &amp; Reference Benchmarks'!F367 = "","",'2.Census &amp; Reference Benchmarks'!F367)</f>
        <v/>
      </c>
      <c r="G369" s="501" t="str">
        <f>IF('2.Census &amp; Reference Benchmarks'!G367 = "","",'2.Census &amp; Reference Benchmarks'!G367)</f>
        <v/>
      </c>
      <c r="H369" s="428" t="str">
        <f>IF('2.Census &amp; Reference Benchmarks'!H367 = "","",'2.Census &amp; Reference Benchmarks'!H367)</f>
        <v/>
      </c>
      <c r="I369" s="501" t="str">
        <f>IF('2.Census &amp; Reference Benchmarks'!I367 = "","",'2.Census &amp; Reference Benchmarks'!I367)</f>
        <v/>
      </c>
      <c r="J369" s="427" t="str">
        <f>IF('2.Census &amp; Reference Benchmarks'!J367 = "","",'2.Census &amp; Reference Benchmarks'!J367)</f>
        <v/>
      </c>
      <c r="K369" s="518"/>
      <c r="L369" s="122"/>
      <c r="M369" s="116"/>
      <c r="N369" s="117"/>
      <c r="O369" s="116"/>
      <c r="P369" s="117"/>
      <c r="Q369" s="59" t="str">
        <f t="shared" si="5"/>
        <v>No</v>
      </c>
    </row>
    <row r="370" spans="2:17" x14ac:dyDescent="0.25">
      <c r="B370" s="427">
        <f>IF('2.Census &amp; Reference Benchmarks'!B368 = "","",'2.Census &amp; Reference Benchmarks'!B368)</f>
        <v>0</v>
      </c>
      <c r="C370" s="427">
        <f>IF('2.Census &amp; Reference Benchmarks'!C368 = "","",'2.Census &amp; Reference Benchmarks'!C368)</f>
        <v>0</v>
      </c>
      <c r="D370" s="427" t="str">
        <f>IF('2.Census &amp; Reference Benchmarks'!D368 = "","",'2.Census &amp; Reference Benchmarks'!D368)</f>
        <v/>
      </c>
      <c r="E370" s="427" t="str">
        <f>IF('2.Census &amp; Reference Benchmarks'!E368 = "","",'2.Census &amp; Reference Benchmarks'!E368)</f>
        <v/>
      </c>
      <c r="F370" s="427" t="str">
        <f>IF('2.Census &amp; Reference Benchmarks'!F368 = "","",'2.Census &amp; Reference Benchmarks'!F368)</f>
        <v/>
      </c>
      <c r="G370" s="501" t="str">
        <f>IF('2.Census &amp; Reference Benchmarks'!G368 = "","",'2.Census &amp; Reference Benchmarks'!G368)</f>
        <v/>
      </c>
      <c r="H370" s="428" t="str">
        <f>IF('2.Census &amp; Reference Benchmarks'!H368 = "","",'2.Census &amp; Reference Benchmarks'!H368)</f>
        <v/>
      </c>
      <c r="I370" s="501" t="str">
        <f>IF('2.Census &amp; Reference Benchmarks'!I368 = "","",'2.Census &amp; Reference Benchmarks'!I368)</f>
        <v/>
      </c>
      <c r="J370" s="427" t="str">
        <f>IF('2.Census &amp; Reference Benchmarks'!J368 = "","",'2.Census &amp; Reference Benchmarks'!J368)</f>
        <v/>
      </c>
      <c r="K370" s="518"/>
      <c r="L370" s="122"/>
      <c r="M370" s="116"/>
      <c r="N370" s="117"/>
      <c r="O370" s="116"/>
      <c r="P370" s="117"/>
      <c r="Q370" s="59" t="str">
        <f t="shared" si="5"/>
        <v>No</v>
      </c>
    </row>
    <row r="371" spans="2:17" x14ac:dyDescent="0.25">
      <c r="B371" s="427">
        <f>IF('2.Census &amp; Reference Benchmarks'!B369 = "","",'2.Census &amp; Reference Benchmarks'!B369)</f>
        <v>0</v>
      </c>
      <c r="C371" s="427">
        <f>IF('2.Census &amp; Reference Benchmarks'!C369 = "","",'2.Census &amp; Reference Benchmarks'!C369)</f>
        <v>0</v>
      </c>
      <c r="D371" s="427" t="str">
        <f>IF('2.Census &amp; Reference Benchmarks'!D369 = "","",'2.Census &amp; Reference Benchmarks'!D369)</f>
        <v/>
      </c>
      <c r="E371" s="427" t="str">
        <f>IF('2.Census &amp; Reference Benchmarks'!E369 = "","",'2.Census &amp; Reference Benchmarks'!E369)</f>
        <v/>
      </c>
      <c r="F371" s="427" t="str">
        <f>IF('2.Census &amp; Reference Benchmarks'!F369 = "","",'2.Census &amp; Reference Benchmarks'!F369)</f>
        <v/>
      </c>
      <c r="G371" s="501" t="str">
        <f>IF('2.Census &amp; Reference Benchmarks'!G369 = "","",'2.Census &amp; Reference Benchmarks'!G369)</f>
        <v/>
      </c>
      <c r="H371" s="428" t="str">
        <f>IF('2.Census &amp; Reference Benchmarks'!H369 = "","",'2.Census &amp; Reference Benchmarks'!H369)</f>
        <v/>
      </c>
      <c r="I371" s="501" t="str">
        <f>IF('2.Census &amp; Reference Benchmarks'!I369 = "","",'2.Census &amp; Reference Benchmarks'!I369)</f>
        <v/>
      </c>
      <c r="J371" s="427" t="str">
        <f>IF('2.Census &amp; Reference Benchmarks'!J369 = "","",'2.Census &amp; Reference Benchmarks'!J369)</f>
        <v/>
      </c>
      <c r="K371" s="518"/>
      <c r="L371" s="122"/>
      <c r="M371" s="116"/>
      <c r="N371" s="117"/>
      <c r="O371" s="116"/>
      <c r="P371" s="117"/>
      <c r="Q371" s="59" t="str">
        <f t="shared" si="5"/>
        <v>No</v>
      </c>
    </row>
    <row r="372" spans="2:17" x14ac:dyDescent="0.25">
      <c r="B372" s="427">
        <f>IF('2.Census &amp; Reference Benchmarks'!B370 = "","",'2.Census &amp; Reference Benchmarks'!B370)</f>
        <v>0</v>
      </c>
      <c r="C372" s="427">
        <f>IF('2.Census &amp; Reference Benchmarks'!C370 = "","",'2.Census &amp; Reference Benchmarks'!C370)</f>
        <v>0</v>
      </c>
      <c r="D372" s="427" t="str">
        <f>IF('2.Census &amp; Reference Benchmarks'!D370 = "","",'2.Census &amp; Reference Benchmarks'!D370)</f>
        <v/>
      </c>
      <c r="E372" s="427" t="str">
        <f>IF('2.Census &amp; Reference Benchmarks'!E370 = "","",'2.Census &amp; Reference Benchmarks'!E370)</f>
        <v/>
      </c>
      <c r="F372" s="427" t="str">
        <f>IF('2.Census &amp; Reference Benchmarks'!F370 = "","",'2.Census &amp; Reference Benchmarks'!F370)</f>
        <v/>
      </c>
      <c r="G372" s="501" t="str">
        <f>IF('2.Census &amp; Reference Benchmarks'!G370 = "","",'2.Census &amp; Reference Benchmarks'!G370)</f>
        <v/>
      </c>
      <c r="H372" s="428" t="str">
        <f>IF('2.Census &amp; Reference Benchmarks'!H370 = "","",'2.Census &amp; Reference Benchmarks'!H370)</f>
        <v/>
      </c>
      <c r="I372" s="501" t="str">
        <f>IF('2.Census &amp; Reference Benchmarks'!I370 = "","",'2.Census &amp; Reference Benchmarks'!I370)</f>
        <v/>
      </c>
      <c r="J372" s="427" t="str">
        <f>IF('2.Census &amp; Reference Benchmarks'!J370 = "","",'2.Census &amp; Reference Benchmarks'!J370)</f>
        <v/>
      </c>
      <c r="K372" s="518"/>
      <c r="L372" s="122"/>
      <c r="M372" s="116"/>
      <c r="N372" s="117"/>
      <c r="O372" s="116"/>
      <c r="P372" s="117"/>
      <c r="Q372" s="59" t="str">
        <f t="shared" si="5"/>
        <v>No</v>
      </c>
    </row>
    <row r="373" spans="2:17" x14ac:dyDescent="0.25">
      <c r="B373" s="427">
        <f>IF('2.Census &amp; Reference Benchmarks'!B371 = "","",'2.Census &amp; Reference Benchmarks'!B371)</f>
        <v>0</v>
      </c>
      <c r="C373" s="427">
        <f>IF('2.Census &amp; Reference Benchmarks'!C371 = "","",'2.Census &amp; Reference Benchmarks'!C371)</f>
        <v>0</v>
      </c>
      <c r="D373" s="427" t="str">
        <f>IF('2.Census &amp; Reference Benchmarks'!D371 = "","",'2.Census &amp; Reference Benchmarks'!D371)</f>
        <v/>
      </c>
      <c r="E373" s="427" t="str">
        <f>IF('2.Census &amp; Reference Benchmarks'!E371 = "","",'2.Census &amp; Reference Benchmarks'!E371)</f>
        <v/>
      </c>
      <c r="F373" s="427" t="str">
        <f>IF('2.Census &amp; Reference Benchmarks'!F371 = "","",'2.Census &amp; Reference Benchmarks'!F371)</f>
        <v/>
      </c>
      <c r="G373" s="501" t="str">
        <f>IF('2.Census &amp; Reference Benchmarks'!G371 = "","",'2.Census &amp; Reference Benchmarks'!G371)</f>
        <v/>
      </c>
      <c r="H373" s="428" t="str">
        <f>IF('2.Census &amp; Reference Benchmarks'!H371 = "","",'2.Census &amp; Reference Benchmarks'!H371)</f>
        <v/>
      </c>
      <c r="I373" s="501" t="str">
        <f>IF('2.Census &amp; Reference Benchmarks'!I371 = "","",'2.Census &amp; Reference Benchmarks'!I371)</f>
        <v/>
      </c>
      <c r="J373" s="427" t="str">
        <f>IF('2.Census &amp; Reference Benchmarks'!J371 = "","",'2.Census &amp; Reference Benchmarks'!J371)</f>
        <v/>
      </c>
      <c r="K373" s="518"/>
      <c r="L373" s="122"/>
      <c r="M373" s="116"/>
      <c r="N373" s="117"/>
      <c r="O373" s="116"/>
      <c r="P373" s="117"/>
      <c r="Q373" s="59" t="str">
        <f t="shared" si="5"/>
        <v>No</v>
      </c>
    </row>
    <row r="374" spans="2:17" x14ac:dyDescent="0.25">
      <c r="B374" s="427">
        <f>IF('2.Census &amp; Reference Benchmarks'!B372 = "","",'2.Census &amp; Reference Benchmarks'!B372)</f>
        <v>0</v>
      </c>
      <c r="C374" s="427">
        <f>IF('2.Census &amp; Reference Benchmarks'!C372 = "","",'2.Census &amp; Reference Benchmarks'!C372)</f>
        <v>0</v>
      </c>
      <c r="D374" s="427" t="str">
        <f>IF('2.Census &amp; Reference Benchmarks'!D372 = "","",'2.Census &amp; Reference Benchmarks'!D372)</f>
        <v/>
      </c>
      <c r="E374" s="427" t="str">
        <f>IF('2.Census &amp; Reference Benchmarks'!E372 = "","",'2.Census &amp; Reference Benchmarks'!E372)</f>
        <v/>
      </c>
      <c r="F374" s="427" t="str">
        <f>IF('2.Census &amp; Reference Benchmarks'!F372 = "","",'2.Census &amp; Reference Benchmarks'!F372)</f>
        <v/>
      </c>
      <c r="G374" s="501" t="str">
        <f>IF('2.Census &amp; Reference Benchmarks'!G372 = "","",'2.Census &amp; Reference Benchmarks'!G372)</f>
        <v/>
      </c>
      <c r="H374" s="428" t="str">
        <f>IF('2.Census &amp; Reference Benchmarks'!H372 = "","",'2.Census &amp; Reference Benchmarks'!H372)</f>
        <v/>
      </c>
      <c r="I374" s="501" t="str">
        <f>IF('2.Census &amp; Reference Benchmarks'!I372 = "","",'2.Census &amp; Reference Benchmarks'!I372)</f>
        <v/>
      </c>
      <c r="J374" s="427" t="str">
        <f>IF('2.Census &amp; Reference Benchmarks'!J372 = "","",'2.Census &amp; Reference Benchmarks'!J372)</f>
        <v/>
      </c>
      <c r="K374" s="518"/>
      <c r="L374" s="122"/>
      <c r="M374" s="116"/>
      <c r="N374" s="117"/>
      <c r="O374" s="116"/>
      <c r="P374" s="117"/>
      <c r="Q374" s="59" t="str">
        <f t="shared" si="5"/>
        <v>No</v>
      </c>
    </row>
    <row r="375" spans="2:17" x14ac:dyDescent="0.25">
      <c r="B375" s="427">
        <f>IF('2.Census &amp; Reference Benchmarks'!B373 = "","",'2.Census &amp; Reference Benchmarks'!B373)</f>
        <v>0</v>
      </c>
      <c r="C375" s="427">
        <f>IF('2.Census &amp; Reference Benchmarks'!C373 = "","",'2.Census &amp; Reference Benchmarks'!C373)</f>
        <v>0</v>
      </c>
      <c r="D375" s="427" t="str">
        <f>IF('2.Census &amp; Reference Benchmarks'!D373 = "","",'2.Census &amp; Reference Benchmarks'!D373)</f>
        <v/>
      </c>
      <c r="E375" s="427" t="str">
        <f>IF('2.Census &amp; Reference Benchmarks'!E373 = "","",'2.Census &amp; Reference Benchmarks'!E373)</f>
        <v/>
      </c>
      <c r="F375" s="427" t="str">
        <f>IF('2.Census &amp; Reference Benchmarks'!F373 = "","",'2.Census &amp; Reference Benchmarks'!F373)</f>
        <v/>
      </c>
      <c r="G375" s="501" t="str">
        <f>IF('2.Census &amp; Reference Benchmarks'!G373 = "","",'2.Census &amp; Reference Benchmarks'!G373)</f>
        <v/>
      </c>
      <c r="H375" s="428" t="str">
        <f>IF('2.Census &amp; Reference Benchmarks'!H373 = "","",'2.Census &amp; Reference Benchmarks'!H373)</f>
        <v/>
      </c>
      <c r="I375" s="501" t="str">
        <f>IF('2.Census &amp; Reference Benchmarks'!I373 = "","",'2.Census &amp; Reference Benchmarks'!I373)</f>
        <v/>
      </c>
      <c r="J375" s="427" t="str">
        <f>IF('2.Census &amp; Reference Benchmarks'!J373 = "","",'2.Census &amp; Reference Benchmarks'!J373)</f>
        <v/>
      </c>
      <c r="K375" s="518"/>
      <c r="L375" s="122"/>
      <c r="M375" s="116"/>
      <c r="N375" s="117"/>
      <c r="O375" s="116"/>
      <c r="P375" s="117"/>
      <c r="Q375" s="59" t="str">
        <f t="shared" si="5"/>
        <v>No</v>
      </c>
    </row>
    <row r="376" spans="2:17" x14ac:dyDescent="0.25">
      <c r="B376" s="427">
        <f>IF('2.Census &amp; Reference Benchmarks'!B374 = "","",'2.Census &amp; Reference Benchmarks'!B374)</f>
        <v>0</v>
      </c>
      <c r="C376" s="427">
        <f>IF('2.Census &amp; Reference Benchmarks'!C374 = "","",'2.Census &amp; Reference Benchmarks'!C374)</f>
        <v>0</v>
      </c>
      <c r="D376" s="427" t="str">
        <f>IF('2.Census &amp; Reference Benchmarks'!D374 = "","",'2.Census &amp; Reference Benchmarks'!D374)</f>
        <v/>
      </c>
      <c r="E376" s="427" t="str">
        <f>IF('2.Census &amp; Reference Benchmarks'!E374 = "","",'2.Census &amp; Reference Benchmarks'!E374)</f>
        <v/>
      </c>
      <c r="F376" s="427" t="str">
        <f>IF('2.Census &amp; Reference Benchmarks'!F374 = "","",'2.Census &amp; Reference Benchmarks'!F374)</f>
        <v/>
      </c>
      <c r="G376" s="501" t="str">
        <f>IF('2.Census &amp; Reference Benchmarks'!G374 = "","",'2.Census &amp; Reference Benchmarks'!G374)</f>
        <v/>
      </c>
      <c r="H376" s="428" t="str">
        <f>IF('2.Census &amp; Reference Benchmarks'!H374 = "","",'2.Census &amp; Reference Benchmarks'!H374)</f>
        <v/>
      </c>
      <c r="I376" s="501" t="str">
        <f>IF('2.Census &amp; Reference Benchmarks'!I374 = "","",'2.Census &amp; Reference Benchmarks'!I374)</f>
        <v/>
      </c>
      <c r="J376" s="427" t="str">
        <f>IF('2.Census &amp; Reference Benchmarks'!J374 = "","",'2.Census &amp; Reference Benchmarks'!J374)</f>
        <v/>
      </c>
      <c r="K376" s="518"/>
      <c r="L376" s="122"/>
      <c r="M376" s="116"/>
      <c r="N376" s="117"/>
      <c r="O376" s="116"/>
      <c r="P376" s="117"/>
      <c r="Q376" s="59" t="str">
        <f t="shared" si="5"/>
        <v>No</v>
      </c>
    </row>
    <row r="377" spans="2:17" x14ac:dyDescent="0.25">
      <c r="B377" s="427">
        <f>IF('2.Census &amp; Reference Benchmarks'!B375 = "","",'2.Census &amp; Reference Benchmarks'!B375)</f>
        <v>0</v>
      </c>
      <c r="C377" s="427">
        <f>IF('2.Census &amp; Reference Benchmarks'!C375 = "","",'2.Census &amp; Reference Benchmarks'!C375)</f>
        <v>0</v>
      </c>
      <c r="D377" s="427" t="str">
        <f>IF('2.Census &amp; Reference Benchmarks'!D375 = "","",'2.Census &amp; Reference Benchmarks'!D375)</f>
        <v/>
      </c>
      <c r="E377" s="427" t="str">
        <f>IF('2.Census &amp; Reference Benchmarks'!E375 = "","",'2.Census &amp; Reference Benchmarks'!E375)</f>
        <v/>
      </c>
      <c r="F377" s="427" t="str">
        <f>IF('2.Census &amp; Reference Benchmarks'!F375 = "","",'2.Census &amp; Reference Benchmarks'!F375)</f>
        <v/>
      </c>
      <c r="G377" s="501" t="str">
        <f>IF('2.Census &amp; Reference Benchmarks'!G375 = "","",'2.Census &amp; Reference Benchmarks'!G375)</f>
        <v/>
      </c>
      <c r="H377" s="428" t="str">
        <f>IF('2.Census &amp; Reference Benchmarks'!H375 = "","",'2.Census &amp; Reference Benchmarks'!H375)</f>
        <v/>
      </c>
      <c r="I377" s="501" t="str">
        <f>IF('2.Census &amp; Reference Benchmarks'!I375 = "","",'2.Census &amp; Reference Benchmarks'!I375)</f>
        <v/>
      </c>
      <c r="J377" s="427" t="str">
        <f>IF('2.Census &amp; Reference Benchmarks'!J375 = "","",'2.Census &amp; Reference Benchmarks'!J375)</f>
        <v/>
      </c>
      <c r="K377" s="518"/>
      <c r="L377" s="122"/>
      <c r="M377" s="116"/>
      <c r="N377" s="117"/>
      <c r="O377" s="116"/>
      <c r="P377" s="117"/>
      <c r="Q377" s="59" t="str">
        <f t="shared" si="5"/>
        <v>No</v>
      </c>
    </row>
    <row r="378" spans="2:17" x14ac:dyDescent="0.25">
      <c r="B378" s="427">
        <f>IF('2.Census &amp; Reference Benchmarks'!B376 = "","",'2.Census &amp; Reference Benchmarks'!B376)</f>
        <v>0</v>
      </c>
      <c r="C378" s="427">
        <f>IF('2.Census &amp; Reference Benchmarks'!C376 = "","",'2.Census &amp; Reference Benchmarks'!C376)</f>
        <v>0</v>
      </c>
      <c r="D378" s="427" t="str">
        <f>IF('2.Census &amp; Reference Benchmarks'!D376 = "","",'2.Census &amp; Reference Benchmarks'!D376)</f>
        <v/>
      </c>
      <c r="E378" s="427" t="str">
        <f>IF('2.Census &amp; Reference Benchmarks'!E376 = "","",'2.Census &amp; Reference Benchmarks'!E376)</f>
        <v/>
      </c>
      <c r="F378" s="427" t="str">
        <f>IF('2.Census &amp; Reference Benchmarks'!F376 = "","",'2.Census &amp; Reference Benchmarks'!F376)</f>
        <v/>
      </c>
      <c r="G378" s="501" t="str">
        <f>IF('2.Census &amp; Reference Benchmarks'!G376 = "","",'2.Census &amp; Reference Benchmarks'!G376)</f>
        <v/>
      </c>
      <c r="H378" s="428" t="str">
        <f>IF('2.Census &amp; Reference Benchmarks'!H376 = "","",'2.Census &amp; Reference Benchmarks'!H376)</f>
        <v/>
      </c>
      <c r="I378" s="501" t="str">
        <f>IF('2.Census &amp; Reference Benchmarks'!I376 = "","",'2.Census &amp; Reference Benchmarks'!I376)</f>
        <v/>
      </c>
      <c r="J378" s="427" t="str">
        <f>IF('2.Census &amp; Reference Benchmarks'!J376 = "","",'2.Census &amp; Reference Benchmarks'!J376)</f>
        <v/>
      </c>
      <c r="K378" s="518"/>
      <c r="L378" s="122"/>
      <c r="M378" s="116"/>
      <c r="N378" s="117"/>
      <c r="O378" s="116"/>
      <c r="P378" s="117"/>
      <c r="Q378" s="59" t="str">
        <f t="shared" si="5"/>
        <v>No</v>
      </c>
    </row>
    <row r="379" spans="2:17" x14ac:dyDescent="0.25">
      <c r="B379" s="427">
        <f>IF('2.Census &amp; Reference Benchmarks'!B377 = "","",'2.Census &amp; Reference Benchmarks'!B377)</f>
        <v>0</v>
      </c>
      <c r="C379" s="427">
        <f>IF('2.Census &amp; Reference Benchmarks'!C377 = "","",'2.Census &amp; Reference Benchmarks'!C377)</f>
        <v>0</v>
      </c>
      <c r="D379" s="427" t="str">
        <f>IF('2.Census &amp; Reference Benchmarks'!D377 = "","",'2.Census &amp; Reference Benchmarks'!D377)</f>
        <v/>
      </c>
      <c r="E379" s="427" t="str">
        <f>IF('2.Census &amp; Reference Benchmarks'!E377 = "","",'2.Census &amp; Reference Benchmarks'!E377)</f>
        <v/>
      </c>
      <c r="F379" s="427" t="str">
        <f>IF('2.Census &amp; Reference Benchmarks'!F377 = "","",'2.Census &amp; Reference Benchmarks'!F377)</f>
        <v/>
      </c>
      <c r="G379" s="501" t="str">
        <f>IF('2.Census &amp; Reference Benchmarks'!G377 = "","",'2.Census &amp; Reference Benchmarks'!G377)</f>
        <v/>
      </c>
      <c r="H379" s="428" t="str">
        <f>IF('2.Census &amp; Reference Benchmarks'!H377 = "","",'2.Census &amp; Reference Benchmarks'!H377)</f>
        <v/>
      </c>
      <c r="I379" s="501" t="str">
        <f>IF('2.Census &amp; Reference Benchmarks'!I377 = "","",'2.Census &amp; Reference Benchmarks'!I377)</f>
        <v/>
      </c>
      <c r="J379" s="427" t="str">
        <f>IF('2.Census &amp; Reference Benchmarks'!J377 = "","",'2.Census &amp; Reference Benchmarks'!J377)</f>
        <v/>
      </c>
      <c r="K379" s="518"/>
      <c r="L379" s="122"/>
      <c r="M379" s="116"/>
      <c r="N379" s="117"/>
      <c r="O379" s="116"/>
      <c r="P379" s="117"/>
      <c r="Q379" s="59" t="str">
        <f t="shared" si="5"/>
        <v>No</v>
      </c>
    </row>
    <row r="380" spans="2:17" x14ac:dyDescent="0.25">
      <c r="B380" s="427">
        <f>IF('2.Census &amp; Reference Benchmarks'!B378 = "","",'2.Census &amp; Reference Benchmarks'!B378)</f>
        <v>0</v>
      </c>
      <c r="C380" s="427">
        <f>IF('2.Census &amp; Reference Benchmarks'!C378 = "","",'2.Census &amp; Reference Benchmarks'!C378)</f>
        <v>0</v>
      </c>
      <c r="D380" s="427" t="str">
        <f>IF('2.Census &amp; Reference Benchmarks'!D378 = "","",'2.Census &amp; Reference Benchmarks'!D378)</f>
        <v/>
      </c>
      <c r="E380" s="427" t="str">
        <f>IF('2.Census &amp; Reference Benchmarks'!E378 = "","",'2.Census &amp; Reference Benchmarks'!E378)</f>
        <v/>
      </c>
      <c r="F380" s="427" t="str">
        <f>IF('2.Census &amp; Reference Benchmarks'!F378 = "","",'2.Census &amp; Reference Benchmarks'!F378)</f>
        <v/>
      </c>
      <c r="G380" s="501" t="str">
        <f>IF('2.Census &amp; Reference Benchmarks'!G378 = "","",'2.Census &amp; Reference Benchmarks'!G378)</f>
        <v/>
      </c>
      <c r="H380" s="428" t="str">
        <f>IF('2.Census &amp; Reference Benchmarks'!H378 = "","",'2.Census &amp; Reference Benchmarks'!H378)</f>
        <v/>
      </c>
      <c r="I380" s="501" t="str">
        <f>IF('2.Census &amp; Reference Benchmarks'!I378 = "","",'2.Census &amp; Reference Benchmarks'!I378)</f>
        <v/>
      </c>
      <c r="J380" s="427" t="str">
        <f>IF('2.Census &amp; Reference Benchmarks'!J378 = "","",'2.Census &amp; Reference Benchmarks'!J378)</f>
        <v/>
      </c>
      <c r="K380" s="518"/>
      <c r="L380" s="122"/>
      <c r="M380" s="116"/>
      <c r="N380" s="117"/>
      <c r="O380" s="116"/>
      <c r="P380" s="117"/>
      <c r="Q380" s="59" t="str">
        <f t="shared" si="5"/>
        <v>No</v>
      </c>
    </row>
    <row r="381" spans="2:17" x14ac:dyDescent="0.25">
      <c r="B381" s="427">
        <f>IF('2.Census &amp; Reference Benchmarks'!B379 = "","",'2.Census &amp; Reference Benchmarks'!B379)</f>
        <v>0</v>
      </c>
      <c r="C381" s="427">
        <f>IF('2.Census &amp; Reference Benchmarks'!C379 = "","",'2.Census &amp; Reference Benchmarks'!C379)</f>
        <v>0</v>
      </c>
      <c r="D381" s="427" t="str">
        <f>IF('2.Census &amp; Reference Benchmarks'!D379 = "","",'2.Census &amp; Reference Benchmarks'!D379)</f>
        <v/>
      </c>
      <c r="E381" s="427" t="str">
        <f>IF('2.Census &amp; Reference Benchmarks'!E379 = "","",'2.Census &amp; Reference Benchmarks'!E379)</f>
        <v/>
      </c>
      <c r="F381" s="427" t="str">
        <f>IF('2.Census &amp; Reference Benchmarks'!F379 = "","",'2.Census &amp; Reference Benchmarks'!F379)</f>
        <v/>
      </c>
      <c r="G381" s="501" t="str">
        <f>IF('2.Census &amp; Reference Benchmarks'!G379 = "","",'2.Census &amp; Reference Benchmarks'!G379)</f>
        <v/>
      </c>
      <c r="H381" s="428" t="str">
        <f>IF('2.Census &amp; Reference Benchmarks'!H379 = "","",'2.Census &amp; Reference Benchmarks'!H379)</f>
        <v/>
      </c>
      <c r="I381" s="501" t="str">
        <f>IF('2.Census &amp; Reference Benchmarks'!I379 = "","",'2.Census &amp; Reference Benchmarks'!I379)</f>
        <v/>
      </c>
      <c r="J381" s="427" t="str">
        <f>IF('2.Census &amp; Reference Benchmarks'!J379 = "","",'2.Census &amp; Reference Benchmarks'!J379)</f>
        <v/>
      </c>
      <c r="K381" s="518"/>
      <c r="L381" s="122"/>
      <c r="M381" s="116"/>
      <c r="N381" s="117"/>
      <c r="O381" s="116"/>
      <c r="P381" s="117"/>
      <c r="Q381" s="59" t="str">
        <f t="shared" si="5"/>
        <v>No</v>
      </c>
    </row>
    <row r="382" spans="2:17" x14ac:dyDescent="0.25">
      <c r="B382" s="427">
        <f>IF('2.Census &amp; Reference Benchmarks'!B380 = "","",'2.Census &amp; Reference Benchmarks'!B380)</f>
        <v>0</v>
      </c>
      <c r="C382" s="427">
        <f>IF('2.Census &amp; Reference Benchmarks'!C380 = "","",'2.Census &amp; Reference Benchmarks'!C380)</f>
        <v>0</v>
      </c>
      <c r="D382" s="427" t="str">
        <f>IF('2.Census &amp; Reference Benchmarks'!D380 = "","",'2.Census &amp; Reference Benchmarks'!D380)</f>
        <v/>
      </c>
      <c r="E382" s="427" t="str">
        <f>IF('2.Census &amp; Reference Benchmarks'!E380 = "","",'2.Census &amp; Reference Benchmarks'!E380)</f>
        <v/>
      </c>
      <c r="F382" s="427" t="str">
        <f>IF('2.Census &amp; Reference Benchmarks'!F380 = "","",'2.Census &amp; Reference Benchmarks'!F380)</f>
        <v/>
      </c>
      <c r="G382" s="501" t="str">
        <f>IF('2.Census &amp; Reference Benchmarks'!G380 = "","",'2.Census &amp; Reference Benchmarks'!G380)</f>
        <v/>
      </c>
      <c r="H382" s="428" t="str">
        <f>IF('2.Census &amp; Reference Benchmarks'!H380 = "","",'2.Census &amp; Reference Benchmarks'!H380)</f>
        <v/>
      </c>
      <c r="I382" s="501" t="str">
        <f>IF('2.Census &amp; Reference Benchmarks'!I380 = "","",'2.Census &amp; Reference Benchmarks'!I380)</f>
        <v/>
      </c>
      <c r="J382" s="427" t="str">
        <f>IF('2.Census &amp; Reference Benchmarks'!J380 = "","",'2.Census &amp; Reference Benchmarks'!J380)</f>
        <v/>
      </c>
      <c r="K382" s="518"/>
      <c r="L382" s="122"/>
      <c r="M382" s="116"/>
      <c r="N382" s="117"/>
      <c r="O382" s="116"/>
      <c r="P382" s="117"/>
      <c r="Q382" s="59" t="str">
        <f t="shared" si="5"/>
        <v>No</v>
      </c>
    </row>
    <row r="383" spans="2:17" x14ac:dyDescent="0.25">
      <c r="B383" s="427">
        <f>IF('2.Census &amp; Reference Benchmarks'!B381 = "","",'2.Census &amp; Reference Benchmarks'!B381)</f>
        <v>0</v>
      </c>
      <c r="C383" s="427">
        <f>IF('2.Census &amp; Reference Benchmarks'!C381 = "","",'2.Census &amp; Reference Benchmarks'!C381)</f>
        <v>0</v>
      </c>
      <c r="D383" s="427" t="str">
        <f>IF('2.Census &amp; Reference Benchmarks'!D381 = "","",'2.Census &amp; Reference Benchmarks'!D381)</f>
        <v/>
      </c>
      <c r="E383" s="427" t="str">
        <f>IF('2.Census &amp; Reference Benchmarks'!E381 = "","",'2.Census &amp; Reference Benchmarks'!E381)</f>
        <v/>
      </c>
      <c r="F383" s="427" t="str">
        <f>IF('2.Census &amp; Reference Benchmarks'!F381 = "","",'2.Census &amp; Reference Benchmarks'!F381)</f>
        <v/>
      </c>
      <c r="G383" s="501" t="str">
        <f>IF('2.Census &amp; Reference Benchmarks'!G381 = "","",'2.Census &amp; Reference Benchmarks'!G381)</f>
        <v/>
      </c>
      <c r="H383" s="428" t="str">
        <f>IF('2.Census &amp; Reference Benchmarks'!H381 = "","",'2.Census &amp; Reference Benchmarks'!H381)</f>
        <v/>
      </c>
      <c r="I383" s="501" t="str">
        <f>IF('2.Census &amp; Reference Benchmarks'!I381 = "","",'2.Census &amp; Reference Benchmarks'!I381)</f>
        <v/>
      </c>
      <c r="J383" s="427" t="str">
        <f>IF('2.Census &amp; Reference Benchmarks'!J381 = "","",'2.Census &amp; Reference Benchmarks'!J381)</f>
        <v/>
      </c>
      <c r="K383" s="518"/>
      <c r="L383" s="122"/>
      <c r="M383" s="116"/>
      <c r="N383" s="117"/>
      <c r="O383" s="116"/>
      <c r="P383" s="117"/>
      <c r="Q383" s="59" t="str">
        <f t="shared" si="5"/>
        <v>No</v>
      </c>
    </row>
    <row r="384" spans="2:17" x14ac:dyDescent="0.25">
      <c r="B384" s="427">
        <f>IF('2.Census &amp; Reference Benchmarks'!B382 = "","",'2.Census &amp; Reference Benchmarks'!B382)</f>
        <v>0</v>
      </c>
      <c r="C384" s="427">
        <f>IF('2.Census &amp; Reference Benchmarks'!C382 = "","",'2.Census &amp; Reference Benchmarks'!C382)</f>
        <v>0</v>
      </c>
      <c r="D384" s="427" t="str">
        <f>IF('2.Census &amp; Reference Benchmarks'!D382 = "","",'2.Census &amp; Reference Benchmarks'!D382)</f>
        <v/>
      </c>
      <c r="E384" s="427" t="str">
        <f>IF('2.Census &amp; Reference Benchmarks'!E382 = "","",'2.Census &amp; Reference Benchmarks'!E382)</f>
        <v/>
      </c>
      <c r="F384" s="427" t="str">
        <f>IF('2.Census &amp; Reference Benchmarks'!F382 = "","",'2.Census &amp; Reference Benchmarks'!F382)</f>
        <v/>
      </c>
      <c r="G384" s="501" t="str">
        <f>IF('2.Census &amp; Reference Benchmarks'!G382 = "","",'2.Census &amp; Reference Benchmarks'!G382)</f>
        <v/>
      </c>
      <c r="H384" s="428" t="str">
        <f>IF('2.Census &amp; Reference Benchmarks'!H382 = "","",'2.Census &amp; Reference Benchmarks'!H382)</f>
        <v/>
      </c>
      <c r="I384" s="501" t="str">
        <f>IF('2.Census &amp; Reference Benchmarks'!I382 = "","",'2.Census &amp; Reference Benchmarks'!I382)</f>
        <v/>
      </c>
      <c r="J384" s="427" t="str">
        <f>IF('2.Census &amp; Reference Benchmarks'!J382 = "","",'2.Census &amp; Reference Benchmarks'!J382)</f>
        <v/>
      </c>
      <c r="K384" s="518"/>
      <c r="L384" s="122"/>
      <c r="M384" s="116"/>
      <c r="N384" s="117"/>
      <c r="O384" s="116"/>
      <c r="P384" s="117"/>
      <c r="Q384" s="59" t="str">
        <f t="shared" si="5"/>
        <v>No</v>
      </c>
    </row>
    <row r="385" spans="2:17" x14ac:dyDescent="0.25">
      <c r="B385" s="427">
        <f>IF('2.Census &amp; Reference Benchmarks'!B383 = "","",'2.Census &amp; Reference Benchmarks'!B383)</f>
        <v>0</v>
      </c>
      <c r="C385" s="427">
        <f>IF('2.Census &amp; Reference Benchmarks'!C383 = "","",'2.Census &amp; Reference Benchmarks'!C383)</f>
        <v>0</v>
      </c>
      <c r="D385" s="427" t="str">
        <f>IF('2.Census &amp; Reference Benchmarks'!D383 = "","",'2.Census &amp; Reference Benchmarks'!D383)</f>
        <v/>
      </c>
      <c r="E385" s="427" t="str">
        <f>IF('2.Census &amp; Reference Benchmarks'!E383 = "","",'2.Census &amp; Reference Benchmarks'!E383)</f>
        <v/>
      </c>
      <c r="F385" s="427" t="str">
        <f>IF('2.Census &amp; Reference Benchmarks'!F383 = "","",'2.Census &amp; Reference Benchmarks'!F383)</f>
        <v/>
      </c>
      <c r="G385" s="501" t="str">
        <f>IF('2.Census &amp; Reference Benchmarks'!G383 = "","",'2.Census &amp; Reference Benchmarks'!G383)</f>
        <v/>
      </c>
      <c r="H385" s="428" t="str">
        <f>IF('2.Census &amp; Reference Benchmarks'!H383 = "","",'2.Census &amp; Reference Benchmarks'!H383)</f>
        <v/>
      </c>
      <c r="I385" s="501" t="str">
        <f>IF('2.Census &amp; Reference Benchmarks'!I383 = "","",'2.Census &amp; Reference Benchmarks'!I383)</f>
        <v/>
      </c>
      <c r="J385" s="427" t="str">
        <f>IF('2.Census &amp; Reference Benchmarks'!J383 = "","",'2.Census &amp; Reference Benchmarks'!J383)</f>
        <v/>
      </c>
      <c r="K385" s="518"/>
      <c r="L385" s="122"/>
      <c r="M385" s="116"/>
      <c r="N385" s="117"/>
      <c r="O385" s="116"/>
      <c r="P385" s="117"/>
      <c r="Q385" s="59" t="str">
        <f t="shared" si="5"/>
        <v>No</v>
      </c>
    </row>
    <row r="386" spans="2:17" x14ac:dyDescent="0.25">
      <c r="B386" s="427">
        <f>IF('2.Census &amp; Reference Benchmarks'!B384 = "","",'2.Census &amp; Reference Benchmarks'!B384)</f>
        <v>0</v>
      </c>
      <c r="C386" s="427">
        <f>IF('2.Census &amp; Reference Benchmarks'!C384 = "","",'2.Census &amp; Reference Benchmarks'!C384)</f>
        <v>0</v>
      </c>
      <c r="D386" s="427" t="str">
        <f>IF('2.Census &amp; Reference Benchmarks'!D384 = "","",'2.Census &amp; Reference Benchmarks'!D384)</f>
        <v/>
      </c>
      <c r="E386" s="427" t="str">
        <f>IF('2.Census &amp; Reference Benchmarks'!E384 = "","",'2.Census &amp; Reference Benchmarks'!E384)</f>
        <v/>
      </c>
      <c r="F386" s="427" t="str">
        <f>IF('2.Census &amp; Reference Benchmarks'!F384 = "","",'2.Census &amp; Reference Benchmarks'!F384)</f>
        <v/>
      </c>
      <c r="G386" s="501" t="str">
        <f>IF('2.Census &amp; Reference Benchmarks'!G384 = "","",'2.Census &amp; Reference Benchmarks'!G384)</f>
        <v/>
      </c>
      <c r="H386" s="428" t="str">
        <f>IF('2.Census &amp; Reference Benchmarks'!H384 = "","",'2.Census &amp; Reference Benchmarks'!H384)</f>
        <v/>
      </c>
      <c r="I386" s="501" t="str">
        <f>IF('2.Census &amp; Reference Benchmarks'!I384 = "","",'2.Census &amp; Reference Benchmarks'!I384)</f>
        <v/>
      </c>
      <c r="J386" s="427" t="str">
        <f>IF('2.Census &amp; Reference Benchmarks'!J384 = "","",'2.Census &amp; Reference Benchmarks'!J384)</f>
        <v/>
      </c>
      <c r="K386" s="518"/>
      <c r="L386" s="122"/>
      <c r="M386" s="116"/>
      <c r="N386" s="117"/>
      <c r="O386" s="116"/>
      <c r="P386" s="117"/>
      <c r="Q386" s="59" t="str">
        <f t="shared" si="5"/>
        <v>No</v>
      </c>
    </row>
    <row r="387" spans="2:17" x14ac:dyDescent="0.25">
      <c r="B387" s="427">
        <f>IF('2.Census &amp; Reference Benchmarks'!B385 = "","",'2.Census &amp; Reference Benchmarks'!B385)</f>
        <v>0</v>
      </c>
      <c r="C387" s="427">
        <f>IF('2.Census &amp; Reference Benchmarks'!C385 = "","",'2.Census &amp; Reference Benchmarks'!C385)</f>
        <v>0</v>
      </c>
      <c r="D387" s="427" t="str">
        <f>IF('2.Census &amp; Reference Benchmarks'!D385 = "","",'2.Census &amp; Reference Benchmarks'!D385)</f>
        <v/>
      </c>
      <c r="E387" s="427" t="str">
        <f>IF('2.Census &amp; Reference Benchmarks'!E385 = "","",'2.Census &amp; Reference Benchmarks'!E385)</f>
        <v/>
      </c>
      <c r="F387" s="427" t="str">
        <f>IF('2.Census &amp; Reference Benchmarks'!F385 = "","",'2.Census &amp; Reference Benchmarks'!F385)</f>
        <v/>
      </c>
      <c r="G387" s="501" t="str">
        <f>IF('2.Census &amp; Reference Benchmarks'!G385 = "","",'2.Census &amp; Reference Benchmarks'!G385)</f>
        <v/>
      </c>
      <c r="H387" s="428" t="str">
        <f>IF('2.Census &amp; Reference Benchmarks'!H385 = "","",'2.Census &amp; Reference Benchmarks'!H385)</f>
        <v/>
      </c>
      <c r="I387" s="501" t="str">
        <f>IF('2.Census &amp; Reference Benchmarks'!I385 = "","",'2.Census &amp; Reference Benchmarks'!I385)</f>
        <v/>
      </c>
      <c r="J387" s="427" t="str">
        <f>IF('2.Census &amp; Reference Benchmarks'!J385 = "","",'2.Census &amp; Reference Benchmarks'!J385)</f>
        <v/>
      </c>
      <c r="K387" s="518"/>
      <c r="L387" s="122"/>
      <c r="M387" s="116"/>
      <c r="N387" s="117"/>
      <c r="O387" s="116"/>
      <c r="P387" s="117"/>
      <c r="Q387" s="59" t="str">
        <f t="shared" si="5"/>
        <v>No</v>
      </c>
    </row>
    <row r="388" spans="2:17" x14ac:dyDescent="0.25">
      <c r="B388" s="427">
        <f>IF('2.Census &amp; Reference Benchmarks'!B386 = "","",'2.Census &amp; Reference Benchmarks'!B386)</f>
        <v>0</v>
      </c>
      <c r="C388" s="427">
        <f>IF('2.Census &amp; Reference Benchmarks'!C386 = "","",'2.Census &amp; Reference Benchmarks'!C386)</f>
        <v>0</v>
      </c>
      <c r="D388" s="427" t="str">
        <f>IF('2.Census &amp; Reference Benchmarks'!D386 = "","",'2.Census &amp; Reference Benchmarks'!D386)</f>
        <v/>
      </c>
      <c r="E388" s="427" t="str">
        <f>IF('2.Census &amp; Reference Benchmarks'!E386 = "","",'2.Census &amp; Reference Benchmarks'!E386)</f>
        <v/>
      </c>
      <c r="F388" s="427" t="str">
        <f>IF('2.Census &amp; Reference Benchmarks'!F386 = "","",'2.Census &amp; Reference Benchmarks'!F386)</f>
        <v/>
      </c>
      <c r="G388" s="501" t="str">
        <f>IF('2.Census &amp; Reference Benchmarks'!G386 = "","",'2.Census &amp; Reference Benchmarks'!G386)</f>
        <v/>
      </c>
      <c r="H388" s="428" t="str">
        <f>IF('2.Census &amp; Reference Benchmarks'!H386 = "","",'2.Census &amp; Reference Benchmarks'!H386)</f>
        <v/>
      </c>
      <c r="I388" s="501" t="str">
        <f>IF('2.Census &amp; Reference Benchmarks'!I386 = "","",'2.Census &amp; Reference Benchmarks'!I386)</f>
        <v/>
      </c>
      <c r="J388" s="427" t="str">
        <f>IF('2.Census &amp; Reference Benchmarks'!J386 = "","",'2.Census &amp; Reference Benchmarks'!J386)</f>
        <v/>
      </c>
      <c r="K388" s="518"/>
      <c r="L388" s="122"/>
      <c r="M388" s="116"/>
      <c r="N388" s="117"/>
      <c r="O388" s="116"/>
      <c r="P388" s="117"/>
      <c r="Q388" s="59" t="str">
        <f t="shared" si="5"/>
        <v>No</v>
      </c>
    </row>
    <row r="389" spans="2:17" x14ac:dyDescent="0.25">
      <c r="B389" s="427">
        <f>IF('2.Census &amp; Reference Benchmarks'!B387 = "","",'2.Census &amp; Reference Benchmarks'!B387)</f>
        <v>0</v>
      </c>
      <c r="C389" s="427">
        <f>IF('2.Census &amp; Reference Benchmarks'!C387 = "","",'2.Census &amp; Reference Benchmarks'!C387)</f>
        <v>0</v>
      </c>
      <c r="D389" s="427" t="str">
        <f>IF('2.Census &amp; Reference Benchmarks'!D387 = "","",'2.Census &amp; Reference Benchmarks'!D387)</f>
        <v/>
      </c>
      <c r="E389" s="427" t="str">
        <f>IF('2.Census &amp; Reference Benchmarks'!E387 = "","",'2.Census &amp; Reference Benchmarks'!E387)</f>
        <v/>
      </c>
      <c r="F389" s="427" t="str">
        <f>IF('2.Census &amp; Reference Benchmarks'!F387 = "","",'2.Census &amp; Reference Benchmarks'!F387)</f>
        <v/>
      </c>
      <c r="G389" s="501" t="str">
        <f>IF('2.Census &amp; Reference Benchmarks'!G387 = "","",'2.Census &amp; Reference Benchmarks'!G387)</f>
        <v/>
      </c>
      <c r="H389" s="428" t="str">
        <f>IF('2.Census &amp; Reference Benchmarks'!H387 = "","",'2.Census &amp; Reference Benchmarks'!H387)</f>
        <v/>
      </c>
      <c r="I389" s="501" t="str">
        <f>IF('2.Census &amp; Reference Benchmarks'!I387 = "","",'2.Census &amp; Reference Benchmarks'!I387)</f>
        <v/>
      </c>
      <c r="J389" s="427" t="str">
        <f>IF('2.Census &amp; Reference Benchmarks'!J387 = "","",'2.Census &amp; Reference Benchmarks'!J387)</f>
        <v/>
      </c>
      <c r="K389" s="518"/>
      <c r="L389" s="122"/>
      <c r="M389" s="116"/>
      <c r="N389" s="117"/>
      <c r="O389" s="116"/>
      <c r="P389" s="117"/>
      <c r="Q389" s="59" t="str">
        <f t="shared" si="5"/>
        <v>No</v>
      </c>
    </row>
    <row r="390" spans="2:17" x14ac:dyDescent="0.25">
      <c r="B390" s="427">
        <f>IF('2.Census &amp; Reference Benchmarks'!B388 = "","",'2.Census &amp; Reference Benchmarks'!B388)</f>
        <v>0</v>
      </c>
      <c r="C390" s="427">
        <f>IF('2.Census &amp; Reference Benchmarks'!C388 = "","",'2.Census &amp; Reference Benchmarks'!C388)</f>
        <v>0</v>
      </c>
      <c r="D390" s="427" t="str">
        <f>IF('2.Census &amp; Reference Benchmarks'!D388 = "","",'2.Census &amp; Reference Benchmarks'!D388)</f>
        <v/>
      </c>
      <c r="E390" s="427" t="str">
        <f>IF('2.Census &amp; Reference Benchmarks'!E388 = "","",'2.Census &amp; Reference Benchmarks'!E388)</f>
        <v/>
      </c>
      <c r="F390" s="427" t="str">
        <f>IF('2.Census &amp; Reference Benchmarks'!F388 = "","",'2.Census &amp; Reference Benchmarks'!F388)</f>
        <v/>
      </c>
      <c r="G390" s="501" t="str">
        <f>IF('2.Census &amp; Reference Benchmarks'!G388 = "","",'2.Census &amp; Reference Benchmarks'!G388)</f>
        <v/>
      </c>
      <c r="H390" s="428" t="str">
        <f>IF('2.Census &amp; Reference Benchmarks'!H388 = "","",'2.Census &amp; Reference Benchmarks'!H388)</f>
        <v/>
      </c>
      <c r="I390" s="501" t="str">
        <f>IF('2.Census &amp; Reference Benchmarks'!I388 = "","",'2.Census &amp; Reference Benchmarks'!I388)</f>
        <v/>
      </c>
      <c r="J390" s="427" t="str">
        <f>IF('2.Census &amp; Reference Benchmarks'!J388 = "","",'2.Census &amp; Reference Benchmarks'!J388)</f>
        <v/>
      </c>
      <c r="K390" s="518"/>
      <c r="L390" s="122"/>
      <c r="M390" s="116"/>
      <c r="N390" s="117"/>
      <c r="O390" s="116"/>
      <c r="P390" s="117"/>
      <c r="Q390" s="59" t="str">
        <f t="shared" si="5"/>
        <v>No</v>
      </c>
    </row>
    <row r="391" spans="2:17" x14ac:dyDescent="0.25">
      <c r="B391" s="427">
        <f>IF('2.Census &amp; Reference Benchmarks'!B389 = "","",'2.Census &amp; Reference Benchmarks'!B389)</f>
        <v>0</v>
      </c>
      <c r="C391" s="427">
        <f>IF('2.Census &amp; Reference Benchmarks'!C389 = "","",'2.Census &amp; Reference Benchmarks'!C389)</f>
        <v>0</v>
      </c>
      <c r="D391" s="427" t="str">
        <f>IF('2.Census &amp; Reference Benchmarks'!D389 = "","",'2.Census &amp; Reference Benchmarks'!D389)</f>
        <v/>
      </c>
      <c r="E391" s="427" t="str">
        <f>IF('2.Census &amp; Reference Benchmarks'!E389 = "","",'2.Census &amp; Reference Benchmarks'!E389)</f>
        <v/>
      </c>
      <c r="F391" s="427" t="str">
        <f>IF('2.Census &amp; Reference Benchmarks'!F389 = "","",'2.Census &amp; Reference Benchmarks'!F389)</f>
        <v/>
      </c>
      <c r="G391" s="501" t="str">
        <f>IF('2.Census &amp; Reference Benchmarks'!G389 = "","",'2.Census &amp; Reference Benchmarks'!G389)</f>
        <v/>
      </c>
      <c r="H391" s="428" t="str">
        <f>IF('2.Census &amp; Reference Benchmarks'!H389 = "","",'2.Census &amp; Reference Benchmarks'!H389)</f>
        <v/>
      </c>
      <c r="I391" s="501" t="str">
        <f>IF('2.Census &amp; Reference Benchmarks'!I389 = "","",'2.Census &amp; Reference Benchmarks'!I389)</f>
        <v/>
      </c>
      <c r="J391" s="427" t="str">
        <f>IF('2.Census &amp; Reference Benchmarks'!J389 = "","",'2.Census &amp; Reference Benchmarks'!J389)</f>
        <v/>
      </c>
      <c r="K391" s="518"/>
      <c r="L391" s="122"/>
      <c r="M391" s="116"/>
      <c r="N391" s="117"/>
      <c r="O391" s="116"/>
      <c r="P391" s="117"/>
      <c r="Q391" s="59" t="str">
        <f t="shared" ref="Q391:Q454" si="6">IF(N391&gt;=L391, "No", IF(P391 &gt;= L391, "Yes","No"))</f>
        <v>No</v>
      </c>
    </row>
    <row r="392" spans="2:17" x14ac:dyDescent="0.25">
      <c r="B392" s="427">
        <f>IF('2.Census &amp; Reference Benchmarks'!B390 = "","",'2.Census &amp; Reference Benchmarks'!B390)</f>
        <v>0</v>
      </c>
      <c r="C392" s="427">
        <f>IF('2.Census &amp; Reference Benchmarks'!C390 = "","",'2.Census &amp; Reference Benchmarks'!C390)</f>
        <v>0</v>
      </c>
      <c r="D392" s="427" t="str">
        <f>IF('2.Census &amp; Reference Benchmarks'!D390 = "","",'2.Census &amp; Reference Benchmarks'!D390)</f>
        <v/>
      </c>
      <c r="E392" s="427" t="str">
        <f>IF('2.Census &amp; Reference Benchmarks'!E390 = "","",'2.Census &amp; Reference Benchmarks'!E390)</f>
        <v/>
      </c>
      <c r="F392" s="427" t="str">
        <f>IF('2.Census &amp; Reference Benchmarks'!F390 = "","",'2.Census &amp; Reference Benchmarks'!F390)</f>
        <v/>
      </c>
      <c r="G392" s="501" t="str">
        <f>IF('2.Census &amp; Reference Benchmarks'!G390 = "","",'2.Census &amp; Reference Benchmarks'!G390)</f>
        <v/>
      </c>
      <c r="H392" s="428" t="str">
        <f>IF('2.Census &amp; Reference Benchmarks'!H390 = "","",'2.Census &amp; Reference Benchmarks'!H390)</f>
        <v/>
      </c>
      <c r="I392" s="501" t="str">
        <f>IF('2.Census &amp; Reference Benchmarks'!I390 = "","",'2.Census &amp; Reference Benchmarks'!I390)</f>
        <v/>
      </c>
      <c r="J392" s="427" t="str">
        <f>IF('2.Census &amp; Reference Benchmarks'!J390 = "","",'2.Census &amp; Reference Benchmarks'!J390)</f>
        <v/>
      </c>
      <c r="K392" s="518"/>
      <c r="L392" s="122"/>
      <c r="M392" s="116"/>
      <c r="N392" s="117"/>
      <c r="O392" s="116"/>
      <c r="P392" s="117"/>
      <c r="Q392" s="59" t="str">
        <f t="shared" si="6"/>
        <v>No</v>
      </c>
    </row>
    <row r="393" spans="2:17" x14ac:dyDescent="0.25">
      <c r="B393" s="427">
        <f>IF('2.Census &amp; Reference Benchmarks'!B391 = "","",'2.Census &amp; Reference Benchmarks'!B391)</f>
        <v>0</v>
      </c>
      <c r="C393" s="427">
        <f>IF('2.Census &amp; Reference Benchmarks'!C391 = "","",'2.Census &amp; Reference Benchmarks'!C391)</f>
        <v>0</v>
      </c>
      <c r="D393" s="427" t="str">
        <f>IF('2.Census &amp; Reference Benchmarks'!D391 = "","",'2.Census &amp; Reference Benchmarks'!D391)</f>
        <v/>
      </c>
      <c r="E393" s="427" t="str">
        <f>IF('2.Census &amp; Reference Benchmarks'!E391 = "","",'2.Census &amp; Reference Benchmarks'!E391)</f>
        <v/>
      </c>
      <c r="F393" s="427" t="str">
        <f>IF('2.Census &amp; Reference Benchmarks'!F391 = "","",'2.Census &amp; Reference Benchmarks'!F391)</f>
        <v/>
      </c>
      <c r="G393" s="501" t="str">
        <f>IF('2.Census &amp; Reference Benchmarks'!G391 = "","",'2.Census &amp; Reference Benchmarks'!G391)</f>
        <v/>
      </c>
      <c r="H393" s="428" t="str">
        <f>IF('2.Census &amp; Reference Benchmarks'!H391 = "","",'2.Census &amp; Reference Benchmarks'!H391)</f>
        <v/>
      </c>
      <c r="I393" s="501" t="str">
        <f>IF('2.Census &amp; Reference Benchmarks'!I391 = "","",'2.Census &amp; Reference Benchmarks'!I391)</f>
        <v/>
      </c>
      <c r="J393" s="427" t="str">
        <f>IF('2.Census &amp; Reference Benchmarks'!J391 = "","",'2.Census &amp; Reference Benchmarks'!J391)</f>
        <v/>
      </c>
      <c r="K393" s="518"/>
      <c r="L393" s="122"/>
      <c r="M393" s="116"/>
      <c r="N393" s="117"/>
      <c r="O393" s="116"/>
      <c r="P393" s="117"/>
      <c r="Q393" s="59" t="str">
        <f t="shared" si="6"/>
        <v>No</v>
      </c>
    </row>
    <row r="394" spans="2:17" x14ac:dyDescent="0.25">
      <c r="B394" s="427">
        <f>IF('2.Census &amp; Reference Benchmarks'!B392 = "","",'2.Census &amp; Reference Benchmarks'!B392)</f>
        <v>0</v>
      </c>
      <c r="C394" s="427">
        <f>IF('2.Census &amp; Reference Benchmarks'!C392 = "","",'2.Census &amp; Reference Benchmarks'!C392)</f>
        <v>0</v>
      </c>
      <c r="D394" s="427" t="str">
        <f>IF('2.Census &amp; Reference Benchmarks'!D392 = "","",'2.Census &amp; Reference Benchmarks'!D392)</f>
        <v/>
      </c>
      <c r="E394" s="427" t="str">
        <f>IF('2.Census &amp; Reference Benchmarks'!E392 = "","",'2.Census &amp; Reference Benchmarks'!E392)</f>
        <v/>
      </c>
      <c r="F394" s="427" t="str">
        <f>IF('2.Census &amp; Reference Benchmarks'!F392 = "","",'2.Census &amp; Reference Benchmarks'!F392)</f>
        <v/>
      </c>
      <c r="G394" s="501" t="str">
        <f>IF('2.Census &amp; Reference Benchmarks'!G392 = "","",'2.Census &amp; Reference Benchmarks'!G392)</f>
        <v/>
      </c>
      <c r="H394" s="428" t="str">
        <f>IF('2.Census &amp; Reference Benchmarks'!H392 = "","",'2.Census &amp; Reference Benchmarks'!H392)</f>
        <v/>
      </c>
      <c r="I394" s="501" t="str">
        <f>IF('2.Census &amp; Reference Benchmarks'!I392 = "","",'2.Census &amp; Reference Benchmarks'!I392)</f>
        <v/>
      </c>
      <c r="J394" s="427" t="str">
        <f>IF('2.Census &amp; Reference Benchmarks'!J392 = "","",'2.Census &amp; Reference Benchmarks'!J392)</f>
        <v/>
      </c>
      <c r="K394" s="518"/>
      <c r="L394" s="122"/>
      <c r="M394" s="116"/>
      <c r="N394" s="117"/>
      <c r="O394" s="116"/>
      <c r="P394" s="117"/>
      <c r="Q394" s="59" t="str">
        <f t="shared" si="6"/>
        <v>No</v>
      </c>
    </row>
    <row r="395" spans="2:17" x14ac:dyDescent="0.25">
      <c r="B395" s="427">
        <f>IF('2.Census &amp; Reference Benchmarks'!B393 = "","",'2.Census &amp; Reference Benchmarks'!B393)</f>
        <v>0</v>
      </c>
      <c r="C395" s="427">
        <f>IF('2.Census &amp; Reference Benchmarks'!C393 = "","",'2.Census &amp; Reference Benchmarks'!C393)</f>
        <v>0</v>
      </c>
      <c r="D395" s="427" t="str">
        <f>IF('2.Census &amp; Reference Benchmarks'!D393 = "","",'2.Census &amp; Reference Benchmarks'!D393)</f>
        <v/>
      </c>
      <c r="E395" s="427" t="str">
        <f>IF('2.Census &amp; Reference Benchmarks'!E393 = "","",'2.Census &amp; Reference Benchmarks'!E393)</f>
        <v/>
      </c>
      <c r="F395" s="427" t="str">
        <f>IF('2.Census &amp; Reference Benchmarks'!F393 = "","",'2.Census &amp; Reference Benchmarks'!F393)</f>
        <v/>
      </c>
      <c r="G395" s="501" t="str">
        <f>IF('2.Census &amp; Reference Benchmarks'!G393 = "","",'2.Census &amp; Reference Benchmarks'!G393)</f>
        <v/>
      </c>
      <c r="H395" s="428" t="str">
        <f>IF('2.Census &amp; Reference Benchmarks'!H393 = "","",'2.Census &amp; Reference Benchmarks'!H393)</f>
        <v/>
      </c>
      <c r="I395" s="501" t="str">
        <f>IF('2.Census &amp; Reference Benchmarks'!I393 = "","",'2.Census &amp; Reference Benchmarks'!I393)</f>
        <v/>
      </c>
      <c r="J395" s="427" t="str">
        <f>IF('2.Census &amp; Reference Benchmarks'!J393 = "","",'2.Census &amp; Reference Benchmarks'!J393)</f>
        <v/>
      </c>
      <c r="K395" s="518"/>
      <c r="L395" s="122"/>
      <c r="M395" s="116"/>
      <c r="N395" s="117"/>
      <c r="O395" s="116"/>
      <c r="P395" s="117"/>
      <c r="Q395" s="59" t="str">
        <f t="shared" si="6"/>
        <v>No</v>
      </c>
    </row>
    <row r="396" spans="2:17" x14ac:dyDescent="0.25">
      <c r="B396" s="427">
        <f>IF('2.Census &amp; Reference Benchmarks'!B394 = "","",'2.Census &amp; Reference Benchmarks'!B394)</f>
        <v>0</v>
      </c>
      <c r="C396" s="427">
        <f>IF('2.Census &amp; Reference Benchmarks'!C394 = "","",'2.Census &amp; Reference Benchmarks'!C394)</f>
        <v>0</v>
      </c>
      <c r="D396" s="427" t="str">
        <f>IF('2.Census &amp; Reference Benchmarks'!D394 = "","",'2.Census &amp; Reference Benchmarks'!D394)</f>
        <v/>
      </c>
      <c r="E396" s="427" t="str">
        <f>IF('2.Census &amp; Reference Benchmarks'!E394 = "","",'2.Census &amp; Reference Benchmarks'!E394)</f>
        <v/>
      </c>
      <c r="F396" s="427" t="str">
        <f>IF('2.Census &amp; Reference Benchmarks'!F394 = "","",'2.Census &amp; Reference Benchmarks'!F394)</f>
        <v/>
      </c>
      <c r="G396" s="501" t="str">
        <f>IF('2.Census &amp; Reference Benchmarks'!G394 = "","",'2.Census &amp; Reference Benchmarks'!G394)</f>
        <v/>
      </c>
      <c r="H396" s="428" t="str">
        <f>IF('2.Census &amp; Reference Benchmarks'!H394 = "","",'2.Census &amp; Reference Benchmarks'!H394)</f>
        <v/>
      </c>
      <c r="I396" s="501" t="str">
        <f>IF('2.Census &amp; Reference Benchmarks'!I394 = "","",'2.Census &amp; Reference Benchmarks'!I394)</f>
        <v/>
      </c>
      <c r="J396" s="427" t="str">
        <f>IF('2.Census &amp; Reference Benchmarks'!J394 = "","",'2.Census &amp; Reference Benchmarks'!J394)</f>
        <v/>
      </c>
      <c r="K396" s="518"/>
      <c r="L396" s="122"/>
      <c r="M396" s="116"/>
      <c r="N396" s="117"/>
      <c r="O396" s="116"/>
      <c r="P396" s="117"/>
      <c r="Q396" s="59" t="str">
        <f t="shared" si="6"/>
        <v>No</v>
      </c>
    </row>
    <row r="397" spans="2:17" x14ac:dyDescent="0.25">
      <c r="B397" s="427">
        <f>IF('2.Census &amp; Reference Benchmarks'!B395 = "","",'2.Census &amp; Reference Benchmarks'!B395)</f>
        <v>0</v>
      </c>
      <c r="C397" s="427">
        <f>IF('2.Census &amp; Reference Benchmarks'!C395 = "","",'2.Census &amp; Reference Benchmarks'!C395)</f>
        <v>0</v>
      </c>
      <c r="D397" s="427" t="str">
        <f>IF('2.Census &amp; Reference Benchmarks'!D395 = "","",'2.Census &amp; Reference Benchmarks'!D395)</f>
        <v/>
      </c>
      <c r="E397" s="427" t="str">
        <f>IF('2.Census &amp; Reference Benchmarks'!E395 = "","",'2.Census &amp; Reference Benchmarks'!E395)</f>
        <v/>
      </c>
      <c r="F397" s="427" t="str">
        <f>IF('2.Census &amp; Reference Benchmarks'!F395 = "","",'2.Census &amp; Reference Benchmarks'!F395)</f>
        <v/>
      </c>
      <c r="G397" s="501" t="str">
        <f>IF('2.Census &amp; Reference Benchmarks'!G395 = "","",'2.Census &amp; Reference Benchmarks'!G395)</f>
        <v/>
      </c>
      <c r="H397" s="428" t="str">
        <f>IF('2.Census &amp; Reference Benchmarks'!H395 = "","",'2.Census &amp; Reference Benchmarks'!H395)</f>
        <v/>
      </c>
      <c r="I397" s="501" t="str">
        <f>IF('2.Census &amp; Reference Benchmarks'!I395 = "","",'2.Census &amp; Reference Benchmarks'!I395)</f>
        <v/>
      </c>
      <c r="J397" s="427" t="str">
        <f>IF('2.Census &amp; Reference Benchmarks'!J395 = "","",'2.Census &amp; Reference Benchmarks'!J395)</f>
        <v/>
      </c>
      <c r="K397" s="518"/>
      <c r="L397" s="122"/>
      <c r="M397" s="116"/>
      <c r="N397" s="117"/>
      <c r="O397" s="116"/>
      <c r="P397" s="117"/>
      <c r="Q397" s="59" t="str">
        <f t="shared" si="6"/>
        <v>No</v>
      </c>
    </row>
    <row r="398" spans="2:17" x14ac:dyDescent="0.25">
      <c r="B398" s="427">
        <f>IF('2.Census &amp; Reference Benchmarks'!B396 = "","",'2.Census &amp; Reference Benchmarks'!B396)</f>
        <v>0</v>
      </c>
      <c r="C398" s="427">
        <f>IF('2.Census &amp; Reference Benchmarks'!C396 = "","",'2.Census &amp; Reference Benchmarks'!C396)</f>
        <v>0</v>
      </c>
      <c r="D398" s="427" t="str">
        <f>IF('2.Census &amp; Reference Benchmarks'!D396 = "","",'2.Census &amp; Reference Benchmarks'!D396)</f>
        <v/>
      </c>
      <c r="E398" s="427" t="str">
        <f>IF('2.Census &amp; Reference Benchmarks'!E396 = "","",'2.Census &amp; Reference Benchmarks'!E396)</f>
        <v/>
      </c>
      <c r="F398" s="427" t="str">
        <f>IF('2.Census &amp; Reference Benchmarks'!F396 = "","",'2.Census &amp; Reference Benchmarks'!F396)</f>
        <v/>
      </c>
      <c r="G398" s="501" t="str">
        <f>IF('2.Census &amp; Reference Benchmarks'!G396 = "","",'2.Census &amp; Reference Benchmarks'!G396)</f>
        <v/>
      </c>
      <c r="H398" s="428" t="str">
        <f>IF('2.Census &amp; Reference Benchmarks'!H396 = "","",'2.Census &amp; Reference Benchmarks'!H396)</f>
        <v/>
      </c>
      <c r="I398" s="501" t="str">
        <f>IF('2.Census &amp; Reference Benchmarks'!I396 = "","",'2.Census &amp; Reference Benchmarks'!I396)</f>
        <v/>
      </c>
      <c r="J398" s="427" t="str">
        <f>IF('2.Census &amp; Reference Benchmarks'!J396 = "","",'2.Census &amp; Reference Benchmarks'!J396)</f>
        <v/>
      </c>
      <c r="K398" s="518"/>
      <c r="L398" s="122"/>
      <c r="M398" s="116"/>
      <c r="N398" s="117"/>
      <c r="O398" s="116"/>
      <c r="P398" s="117"/>
      <c r="Q398" s="59" t="str">
        <f t="shared" si="6"/>
        <v>No</v>
      </c>
    </row>
    <row r="399" spans="2:17" x14ac:dyDescent="0.25">
      <c r="B399" s="427">
        <f>IF('2.Census &amp; Reference Benchmarks'!B397 = "","",'2.Census &amp; Reference Benchmarks'!B397)</f>
        <v>0</v>
      </c>
      <c r="C399" s="427">
        <f>IF('2.Census &amp; Reference Benchmarks'!C397 = "","",'2.Census &amp; Reference Benchmarks'!C397)</f>
        <v>0</v>
      </c>
      <c r="D399" s="427" t="str">
        <f>IF('2.Census &amp; Reference Benchmarks'!D397 = "","",'2.Census &amp; Reference Benchmarks'!D397)</f>
        <v/>
      </c>
      <c r="E399" s="427" t="str">
        <f>IF('2.Census &amp; Reference Benchmarks'!E397 = "","",'2.Census &amp; Reference Benchmarks'!E397)</f>
        <v/>
      </c>
      <c r="F399" s="427" t="str">
        <f>IF('2.Census &amp; Reference Benchmarks'!F397 = "","",'2.Census &amp; Reference Benchmarks'!F397)</f>
        <v/>
      </c>
      <c r="G399" s="501" t="str">
        <f>IF('2.Census &amp; Reference Benchmarks'!G397 = "","",'2.Census &amp; Reference Benchmarks'!G397)</f>
        <v/>
      </c>
      <c r="H399" s="428" t="str">
        <f>IF('2.Census &amp; Reference Benchmarks'!H397 = "","",'2.Census &amp; Reference Benchmarks'!H397)</f>
        <v/>
      </c>
      <c r="I399" s="501" t="str">
        <f>IF('2.Census &amp; Reference Benchmarks'!I397 = "","",'2.Census &amp; Reference Benchmarks'!I397)</f>
        <v/>
      </c>
      <c r="J399" s="427" t="str">
        <f>IF('2.Census &amp; Reference Benchmarks'!J397 = "","",'2.Census &amp; Reference Benchmarks'!J397)</f>
        <v/>
      </c>
      <c r="K399" s="518"/>
      <c r="L399" s="122"/>
      <c r="M399" s="116"/>
      <c r="N399" s="117"/>
      <c r="O399" s="116"/>
      <c r="P399" s="117"/>
      <c r="Q399" s="59" t="str">
        <f t="shared" si="6"/>
        <v>No</v>
      </c>
    </row>
    <row r="400" spans="2:17" x14ac:dyDescent="0.25">
      <c r="B400" s="427">
        <f>IF('2.Census &amp; Reference Benchmarks'!B398 = "","",'2.Census &amp; Reference Benchmarks'!B398)</f>
        <v>0</v>
      </c>
      <c r="C400" s="427">
        <f>IF('2.Census &amp; Reference Benchmarks'!C398 = "","",'2.Census &amp; Reference Benchmarks'!C398)</f>
        <v>0</v>
      </c>
      <c r="D400" s="427" t="str">
        <f>IF('2.Census &amp; Reference Benchmarks'!D398 = "","",'2.Census &amp; Reference Benchmarks'!D398)</f>
        <v/>
      </c>
      <c r="E400" s="427" t="str">
        <f>IF('2.Census &amp; Reference Benchmarks'!E398 = "","",'2.Census &amp; Reference Benchmarks'!E398)</f>
        <v/>
      </c>
      <c r="F400" s="427" t="str">
        <f>IF('2.Census &amp; Reference Benchmarks'!F398 = "","",'2.Census &amp; Reference Benchmarks'!F398)</f>
        <v/>
      </c>
      <c r="G400" s="501" t="str">
        <f>IF('2.Census &amp; Reference Benchmarks'!G398 = "","",'2.Census &amp; Reference Benchmarks'!G398)</f>
        <v/>
      </c>
      <c r="H400" s="428" t="str">
        <f>IF('2.Census &amp; Reference Benchmarks'!H398 = "","",'2.Census &amp; Reference Benchmarks'!H398)</f>
        <v/>
      </c>
      <c r="I400" s="501" t="str">
        <f>IF('2.Census &amp; Reference Benchmarks'!I398 = "","",'2.Census &amp; Reference Benchmarks'!I398)</f>
        <v/>
      </c>
      <c r="J400" s="427" t="str">
        <f>IF('2.Census &amp; Reference Benchmarks'!J398 = "","",'2.Census &amp; Reference Benchmarks'!J398)</f>
        <v/>
      </c>
      <c r="K400" s="518"/>
      <c r="L400" s="122"/>
      <c r="M400" s="116"/>
      <c r="N400" s="117"/>
      <c r="O400" s="116"/>
      <c r="P400" s="117"/>
      <c r="Q400" s="59" t="str">
        <f t="shared" si="6"/>
        <v>No</v>
      </c>
    </row>
    <row r="401" spans="2:17" x14ac:dyDescent="0.25">
      <c r="B401" s="427">
        <f>IF('2.Census &amp; Reference Benchmarks'!B399 = "","",'2.Census &amp; Reference Benchmarks'!B399)</f>
        <v>0</v>
      </c>
      <c r="C401" s="427">
        <f>IF('2.Census &amp; Reference Benchmarks'!C399 = "","",'2.Census &amp; Reference Benchmarks'!C399)</f>
        <v>0</v>
      </c>
      <c r="D401" s="427" t="str">
        <f>IF('2.Census &amp; Reference Benchmarks'!D399 = "","",'2.Census &amp; Reference Benchmarks'!D399)</f>
        <v/>
      </c>
      <c r="E401" s="427" t="str">
        <f>IF('2.Census &amp; Reference Benchmarks'!E399 = "","",'2.Census &amp; Reference Benchmarks'!E399)</f>
        <v/>
      </c>
      <c r="F401" s="427" t="str">
        <f>IF('2.Census &amp; Reference Benchmarks'!F399 = "","",'2.Census &amp; Reference Benchmarks'!F399)</f>
        <v/>
      </c>
      <c r="G401" s="501" t="str">
        <f>IF('2.Census &amp; Reference Benchmarks'!G399 = "","",'2.Census &amp; Reference Benchmarks'!G399)</f>
        <v/>
      </c>
      <c r="H401" s="428" t="str">
        <f>IF('2.Census &amp; Reference Benchmarks'!H399 = "","",'2.Census &amp; Reference Benchmarks'!H399)</f>
        <v/>
      </c>
      <c r="I401" s="501" t="str">
        <f>IF('2.Census &amp; Reference Benchmarks'!I399 = "","",'2.Census &amp; Reference Benchmarks'!I399)</f>
        <v/>
      </c>
      <c r="J401" s="427" t="str">
        <f>IF('2.Census &amp; Reference Benchmarks'!J399 = "","",'2.Census &amp; Reference Benchmarks'!J399)</f>
        <v/>
      </c>
      <c r="K401" s="518"/>
      <c r="L401" s="122"/>
      <c r="M401" s="116"/>
      <c r="N401" s="117"/>
      <c r="O401" s="116"/>
      <c r="P401" s="117"/>
      <c r="Q401" s="59" t="str">
        <f t="shared" si="6"/>
        <v>No</v>
      </c>
    </row>
    <row r="402" spans="2:17" x14ac:dyDescent="0.25">
      <c r="B402" s="427">
        <f>IF('2.Census &amp; Reference Benchmarks'!B400 = "","",'2.Census &amp; Reference Benchmarks'!B400)</f>
        <v>0</v>
      </c>
      <c r="C402" s="427">
        <f>IF('2.Census &amp; Reference Benchmarks'!C400 = "","",'2.Census &amp; Reference Benchmarks'!C400)</f>
        <v>0</v>
      </c>
      <c r="D402" s="427" t="str">
        <f>IF('2.Census &amp; Reference Benchmarks'!D400 = "","",'2.Census &amp; Reference Benchmarks'!D400)</f>
        <v/>
      </c>
      <c r="E402" s="427" t="str">
        <f>IF('2.Census &amp; Reference Benchmarks'!E400 = "","",'2.Census &amp; Reference Benchmarks'!E400)</f>
        <v/>
      </c>
      <c r="F402" s="427" t="str">
        <f>IF('2.Census &amp; Reference Benchmarks'!F400 = "","",'2.Census &amp; Reference Benchmarks'!F400)</f>
        <v/>
      </c>
      <c r="G402" s="501" t="str">
        <f>IF('2.Census &amp; Reference Benchmarks'!G400 = "","",'2.Census &amp; Reference Benchmarks'!G400)</f>
        <v/>
      </c>
      <c r="H402" s="428" t="str">
        <f>IF('2.Census &amp; Reference Benchmarks'!H400 = "","",'2.Census &amp; Reference Benchmarks'!H400)</f>
        <v/>
      </c>
      <c r="I402" s="501" t="str">
        <f>IF('2.Census &amp; Reference Benchmarks'!I400 = "","",'2.Census &amp; Reference Benchmarks'!I400)</f>
        <v/>
      </c>
      <c r="J402" s="427" t="str">
        <f>IF('2.Census &amp; Reference Benchmarks'!J400 = "","",'2.Census &amp; Reference Benchmarks'!J400)</f>
        <v/>
      </c>
      <c r="K402" s="518"/>
      <c r="L402" s="122"/>
      <c r="M402" s="116"/>
      <c r="N402" s="117"/>
      <c r="O402" s="116"/>
      <c r="P402" s="117"/>
      <c r="Q402" s="59" t="str">
        <f t="shared" si="6"/>
        <v>No</v>
      </c>
    </row>
    <row r="403" spans="2:17" x14ac:dyDescent="0.25">
      <c r="B403" s="427">
        <f>IF('2.Census &amp; Reference Benchmarks'!B401 = "","",'2.Census &amp; Reference Benchmarks'!B401)</f>
        <v>0</v>
      </c>
      <c r="C403" s="427">
        <f>IF('2.Census &amp; Reference Benchmarks'!C401 = "","",'2.Census &amp; Reference Benchmarks'!C401)</f>
        <v>0</v>
      </c>
      <c r="D403" s="427" t="str">
        <f>IF('2.Census &amp; Reference Benchmarks'!D401 = "","",'2.Census &amp; Reference Benchmarks'!D401)</f>
        <v/>
      </c>
      <c r="E403" s="427" t="str">
        <f>IF('2.Census &amp; Reference Benchmarks'!E401 = "","",'2.Census &amp; Reference Benchmarks'!E401)</f>
        <v/>
      </c>
      <c r="F403" s="427" t="str">
        <f>IF('2.Census &amp; Reference Benchmarks'!F401 = "","",'2.Census &amp; Reference Benchmarks'!F401)</f>
        <v/>
      </c>
      <c r="G403" s="501" t="str">
        <f>IF('2.Census &amp; Reference Benchmarks'!G401 = "","",'2.Census &amp; Reference Benchmarks'!G401)</f>
        <v/>
      </c>
      <c r="H403" s="428" t="str">
        <f>IF('2.Census &amp; Reference Benchmarks'!H401 = "","",'2.Census &amp; Reference Benchmarks'!H401)</f>
        <v/>
      </c>
      <c r="I403" s="501" t="str">
        <f>IF('2.Census &amp; Reference Benchmarks'!I401 = "","",'2.Census &amp; Reference Benchmarks'!I401)</f>
        <v/>
      </c>
      <c r="J403" s="427" t="str">
        <f>IF('2.Census &amp; Reference Benchmarks'!J401 = "","",'2.Census &amp; Reference Benchmarks'!J401)</f>
        <v/>
      </c>
      <c r="K403" s="518"/>
      <c r="L403" s="122"/>
      <c r="M403" s="116"/>
      <c r="N403" s="117"/>
      <c r="O403" s="116"/>
      <c r="P403" s="117"/>
      <c r="Q403" s="59" t="str">
        <f t="shared" si="6"/>
        <v>No</v>
      </c>
    </row>
    <row r="404" spans="2:17" x14ac:dyDescent="0.25">
      <c r="B404" s="427">
        <f>IF('2.Census &amp; Reference Benchmarks'!B402 = "","",'2.Census &amp; Reference Benchmarks'!B402)</f>
        <v>0</v>
      </c>
      <c r="C404" s="427">
        <f>IF('2.Census &amp; Reference Benchmarks'!C402 = "","",'2.Census &amp; Reference Benchmarks'!C402)</f>
        <v>0</v>
      </c>
      <c r="D404" s="427" t="str">
        <f>IF('2.Census &amp; Reference Benchmarks'!D402 = "","",'2.Census &amp; Reference Benchmarks'!D402)</f>
        <v/>
      </c>
      <c r="E404" s="427" t="str">
        <f>IF('2.Census &amp; Reference Benchmarks'!E402 = "","",'2.Census &amp; Reference Benchmarks'!E402)</f>
        <v/>
      </c>
      <c r="F404" s="427" t="str">
        <f>IF('2.Census &amp; Reference Benchmarks'!F402 = "","",'2.Census &amp; Reference Benchmarks'!F402)</f>
        <v/>
      </c>
      <c r="G404" s="501" t="str">
        <f>IF('2.Census &amp; Reference Benchmarks'!G402 = "","",'2.Census &amp; Reference Benchmarks'!G402)</f>
        <v/>
      </c>
      <c r="H404" s="428" t="str">
        <f>IF('2.Census &amp; Reference Benchmarks'!H402 = "","",'2.Census &amp; Reference Benchmarks'!H402)</f>
        <v/>
      </c>
      <c r="I404" s="501" t="str">
        <f>IF('2.Census &amp; Reference Benchmarks'!I402 = "","",'2.Census &amp; Reference Benchmarks'!I402)</f>
        <v/>
      </c>
      <c r="J404" s="427" t="str">
        <f>IF('2.Census &amp; Reference Benchmarks'!J402 = "","",'2.Census &amp; Reference Benchmarks'!J402)</f>
        <v/>
      </c>
      <c r="K404" s="518"/>
      <c r="L404" s="122"/>
      <c r="M404" s="116"/>
      <c r="N404" s="117"/>
      <c r="O404" s="116"/>
      <c r="P404" s="117"/>
      <c r="Q404" s="59" t="str">
        <f t="shared" si="6"/>
        <v>No</v>
      </c>
    </row>
    <row r="405" spans="2:17" x14ac:dyDescent="0.25">
      <c r="B405" s="427">
        <f>IF('2.Census &amp; Reference Benchmarks'!B403 = "","",'2.Census &amp; Reference Benchmarks'!B403)</f>
        <v>0</v>
      </c>
      <c r="C405" s="427">
        <f>IF('2.Census &amp; Reference Benchmarks'!C403 = "","",'2.Census &amp; Reference Benchmarks'!C403)</f>
        <v>0</v>
      </c>
      <c r="D405" s="427" t="str">
        <f>IF('2.Census &amp; Reference Benchmarks'!D403 = "","",'2.Census &amp; Reference Benchmarks'!D403)</f>
        <v/>
      </c>
      <c r="E405" s="427" t="str">
        <f>IF('2.Census &amp; Reference Benchmarks'!E403 = "","",'2.Census &amp; Reference Benchmarks'!E403)</f>
        <v/>
      </c>
      <c r="F405" s="427" t="str">
        <f>IF('2.Census &amp; Reference Benchmarks'!F403 = "","",'2.Census &amp; Reference Benchmarks'!F403)</f>
        <v/>
      </c>
      <c r="G405" s="501" t="str">
        <f>IF('2.Census &amp; Reference Benchmarks'!G403 = "","",'2.Census &amp; Reference Benchmarks'!G403)</f>
        <v/>
      </c>
      <c r="H405" s="428" t="str">
        <f>IF('2.Census &amp; Reference Benchmarks'!H403 = "","",'2.Census &amp; Reference Benchmarks'!H403)</f>
        <v/>
      </c>
      <c r="I405" s="501" t="str">
        <f>IF('2.Census &amp; Reference Benchmarks'!I403 = "","",'2.Census &amp; Reference Benchmarks'!I403)</f>
        <v/>
      </c>
      <c r="J405" s="427" t="str">
        <f>IF('2.Census &amp; Reference Benchmarks'!J403 = "","",'2.Census &amp; Reference Benchmarks'!J403)</f>
        <v/>
      </c>
      <c r="K405" s="518"/>
      <c r="L405" s="122"/>
      <c r="M405" s="116"/>
      <c r="N405" s="117"/>
      <c r="O405" s="116"/>
      <c r="P405" s="117"/>
      <c r="Q405" s="59" t="str">
        <f t="shared" si="6"/>
        <v>No</v>
      </c>
    </row>
    <row r="406" spans="2:17" x14ac:dyDescent="0.25">
      <c r="B406" s="427">
        <f>IF('2.Census &amp; Reference Benchmarks'!B404 = "","",'2.Census &amp; Reference Benchmarks'!B404)</f>
        <v>0</v>
      </c>
      <c r="C406" s="427">
        <f>IF('2.Census &amp; Reference Benchmarks'!C404 = "","",'2.Census &amp; Reference Benchmarks'!C404)</f>
        <v>0</v>
      </c>
      <c r="D406" s="427" t="str">
        <f>IF('2.Census &amp; Reference Benchmarks'!D404 = "","",'2.Census &amp; Reference Benchmarks'!D404)</f>
        <v/>
      </c>
      <c r="E406" s="427" t="str">
        <f>IF('2.Census &amp; Reference Benchmarks'!E404 = "","",'2.Census &amp; Reference Benchmarks'!E404)</f>
        <v/>
      </c>
      <c r="F406" s="427" t="str">
        <f>IF('2.Census &amp; Reference Benchmarks'!F404 = "","",'2.Census &amp; Reference Benchmarks'!F404)</f>
        <v/>
      </c>
      <c r="G406" s="501" t="str">
        <f>IF('2.Census &amp; Reference Benchmarks'!G404 = "","",'2.Census &amp; Reference Benchmarks'!G404)</f>
        <v/>
      </c>
      <c r="H406" s="428" t="str">
        <f>IF('2.Census &amp; Reference Benchmarks'!H404 = "","",'2.Census &amp; Reference Benchmarks'!H404)</f>
        <v/>
      </c>
      <c r="I406" s="501" t="str">
        <f>IF('2.Census &amp; Reference Benchmarks'!I404 = "","",'2.Census &amp; Reference Benchmarks'!I404)</f>
        <v/>
      </c>
      <c r="J406" s="427" t="str">
        <f>IF('2.Census &amp; Reference Benchmarks'!J404 = "","",'2.Census &amp; Reference Benchmarks'!J404)</f>
        <v/>
      </c>
      <c r="K406" s="518"/>
      <c r="L406" s="122"/>
      <c r="M406" s="116"/>
      <c r="N406" s="117"/>
      <c r="O406" s="116"/>
      <c r="P406" s="117"/>
      <c r="Q406" s="59" t="str">
        <f t="shared" si="6"/>
        <v>No</v>
      </c>
    </row>
    <row r="407" spans="2:17" x14ac:dyDescent="0.25">
      <c r="B407" s="427">
        <f>IF('2.Census &amp; Reference Benchmarks'!B405 = "","",'2.Census &amp; Reference Benchmarks'!B405)</f>
        <v>0</v>
      </c>
      <c r="C407" s="427">
        <f>IF('2.Census &amp; Reference Benchmarks'!C405 = "","",'2.Census &amp; Reference Benchmarks'!C405)</f>
        <v>0</v>
      </c>
      <c r="D407" s="427" t="str">
        <f>IF('2.Census &amp; Reference Benchmarks'!D405 = "","",'2.Census &amp; Reference Benchmarks'!D405)</f>
        <v/>
      </c>
      <c r="E407" s="427" t="str">
        <f>IF('2.Census &amp; Reference Benchmarks'!E405 = "","",'2.Census &amp; Reference Benchmarks'!E405)</f>
        <v/>
      </c>
      <c r="F407" s="427" t="str">
        <f>IF('2.Census &amp; Reference Benchmarks'!F405 = "","",'2.Census &amp; Reference Benchmarks'!F405)</f>
        <v/>
      </c>
      <c r="G407" s="501" t="str">
        <f>IF('2.Census &amp; Reference Benchmarks'!G405 = "","",'2.Census &amp; Reference Benchmarks'!G405)</f>
        <v/>
      </c>
      <c r="H407" s="428" t="str">
        <f>IF('2.Census &amp; Reference Benchmarks'!H405 = "","",'2.Census &amp; Reference Benchmarks'!H405)</f>
        <v/>
      </c>
      <c r="I407" s="501" t="str">
        <f>IF('2.Census &amp; Reference Benchmarks'!I405 = "","",'2.Census &amp; Reference Benchmarks'!I405)</f>
        <v/>
      </c>
      <c r="J407" s="427" t="str">
        <f>IF('2.Census &amp; Reference Benchmarks'!J405 = "","",'2.Census &amp; Reference Benchmarks'!J405)</f>
        <v/>
      </c>
      <c r="K407" s="518"/>
      <c r="L407" s="122"/>
      <c r="M407" s="116"/>
      <c r="N407" s="117"/>
      <c r="O407" s="116"/>
      <c r="P407" s="117"/>
      <c r="Q407" s="59" t="str">
        <f t="shared" si="6"/>
        <v>No</v>
      </c>
    </row>
    <row r="408" spans="2:17" x14ac:dyDescent="0.25">
      <c r="B408" s="427">
        <f>IF('2.Census &amp; Reference Benchmarks'!B406 = "","",'2.Census &amp; Reference Benchmarks'!B406)</f>
        <v>0</v>
      </c>
      <c r="C408" s="427">
        <f>IF('2.Census &amp; Reference Benchmarks'!C406 = "","",'2.Census &amp; Reference Benchmarks'!C406)</f>
        <v>0</v>
      </c>
      <c r="D408" s="427" t="str">
        <f>IF('2.Census &amp; Reference Benchmarks'!D406 = "","",'2.Census &amp; Reference Benchmarks'!D406)</f>
        <v/>
      </c>
      <c r="E408" s="427" t="str">
        <f>IF('2.Census &amp; Reference Benchmarks'!E406 = "","",'2.Census &amp; Reference Benchmarks'!E406)</f>
        <v/>
      </c>
      <c r="F408" s="427" t="str">
        <f>IF('2.Census &amp; Reference Benchmarks'!F406 = "","",'2.Census &amp; Reference Benchmarks'!F406)</f>
        <v/>
      </c>
      <c r="G408" s="501" t="str">
        <f>IF('2.Census &amp; Reference Benchmarks'!G406 = "","",'2.Census &amp; Reference Benchmarks'!G406)</f>
        <v/>
      </c>
      <c r="H408" s="428" t="str">
        <f>IF('2.Census &amp; Reference Benchmarks'!H406 = "","",'2.Census &amp; Reference Benchmarks'!H406)</f>
        <v/>
      </c>
      <c r="I408" s="501" t="str">
        <f>IF('2.Census &amp; Reference Benchmarks'!I406 = "","",'2.Census &amp; Reference Benchmarks'!I406)</f>
        <v/>
      </c>
      <c r="J408" s="427" t="str">
        <f>IF('2.Census &amp; Reference Benchmarks'!J406 = "","",'2.Census &amp; Reference Benchmarks'!J406)</f>
        <v/>
      </c>
      <c r="K408" s="518"/>
      <c r="L408" s="122"/>
      <c r="M408" s="116"/>
      <c r="N408" s="117"/>
      <c r="O408" s="116"/>
      <c r="P408" s="117"/>
      <c r="Q408" s="59" t="str">
        <f t="shared" si="6"/>
        <v>No</v>
      </c>
    </row>
    <row r="409" spans="2:17" x14ac:dyDescent="0.25">
      <c r="B409" s="427">
        <f>IF('2.Census &amp; Reference Benchmarks'!B407 = "","",'2.Census &amp; Reference Benchmarks'!B407)</f>
        <v>0</v>
      </c>
      <c r="C409" s="427">
        <f>IF('2.Census &amp; Reference Benchmarks'!C407 = "","",'2.Census &amp; Reference Benchmarks'!C407)</f>
        <v>0</v>
      </c>
      <c r="D409" s="427" t="str">
        <f>IF('2.Census &amp; Reference Benchmarks'!D407 = "","",'2.Census &amp; Reference Benchmarks'!D407)</f>
        <v/>
      </c>
      <c r="E409" s="427" t="str">
        <f>IF('2.Census &amp; Reference Benchmarks'!E407 = "","",'2.Census &amp; Reference Benchmarks'!E407)</f>
        <v/>
      </c>
      <c r="F409" s="427" t="str">
        <f>IF('2.Census &amp; Reference Benchmarks'!F407 = "","",'2.Census &amp; Reference Benchmarks'!F407)</f>
        <v/>
      </c>
      <c r="G409" s="501" t="str">
        <f>IF('2.Census &amp; Reference Benchmarks'!G407 = "","",'2.Census &amp; Reference Benchmarks'!G407)</f>
        <v/>
      </c>
      <c r="H409" s="428" t="str">
        <f>IF('2.Census &amp; Reference Benchmarks'!H407 = "","",'2.Census &amp; Reference Benchmarks'!H407)</f>
        <v/>
      </c>
      <c r="I409" s="501" t="str">
        <f>IF('2.Census &amp; Reference Benchmarks'!I407 = "","",'2.Census &amp; Reference Benchmarks'!I407)</f>
        <v/>
      </c>
      <c r="J409" s="427" t="str">
        <f>IF('2.Census &amp; Reference Benchmarks'!J407 = "","",'2.Census &amp; Reference Benchmarks'!J407)</f>
        <v/>
      </c>
      <c r="K409" s="518"/>
      <c r="L409" s="122"/>
      <c r="M409" s="116"/>
      <c r="N409" s="117"/>
      <c r="O409" s="116"/>
      <c r="P409" s="117"/>
      <c r="Q409" s="59" t="str">
        <f t="shared" si="6"/>
        <v>No</v>
      </c>
    </row>
    <row r="410" spans="2:17" x14ac:dyDescent="0.25">
      <c r="B410" s="427">
        <f>IF('2.Census &amp; Reference Benchmarks'!B408 = "","",'2.Census &amp; Reference Benchmarks'!B408)</f>
        <v>0</v>
      </c>
      <c r="C410" s="427">
        <f>IF('2.Census &amp; Reference Benchmarks'!C408 = "","",'2.Census &amp; Reference Benchmarks'!C408)</f>
        <v>0</v>
      </c>
      <c r="D410" s="427" t="str">
        <f>IF('2.Census &amp; Reference Benchmarks'!D408 = "","",'2.Census &amp; Reference Benchmarks'!D408)</f>
        <v/>
      </c>
      <c r="E410" s="427" t="str">
        <f>IF('2.Census &amp; Reference Benchmarks'!E408 = "","",'2.Census &amp; Reference Benchmarks'!E408)</f>
        <v/>
      </c>
      <c r="F410" s="427" t="str">
        <f>IF('2.Census &amp; Reference Benchmarks'!F408 = "","",'2.Census &amp; Reference Benchmarks'!F408)</f>
        <v/>
      </c>
      <c r="G410" s="501" t="str">
        <f>IF('2.Census &amp; Reference Benchmarks'!G408 = "","",'2.Census &amp; Reference Benchmarks'!G408)</f>
        <v/>
      </c>
      <c r="H410" s="428" t="str">
        <f>IF('2.Census &amp; Reference Benchmarks'!H408 = "","",'2.Census &amp; Reference Benchmarks'!H408)</f>
        <v/>
      </c>
      <c r="I410" s="501" t="str">
        <f>IF('2.Census &amp; Reference Benchmarks'!I408 = "","",'2.Census &amp; Reference Benchmarks'!I408)</f>
        <v/>
      </c>
      <c r="J410" s="427" t="str">
        <f>IF('2.Census &amp; Reference Benchmarks'!J408 = "","",'2.Census &amp; Reference Benchmarks'!J408)</f>
        <v/>
      </c>
      <c r="K410" s="518"/>
      <c r="L410" s="122"/>
      <c r="M410" s="116"/>
      <c r="N410" s="117"/>
      <c r="O410" s="116"/>
      <c r="P410" s="117"/>
      <c r="Q410" s="59" t="str">
        <f t="shared" si="6"/>
        <v>No</v>
      </c>
    </row>
    <row r="411" spans="2:17" x14ac:dyDescent="0.25">
      <c r="B411" s="427">
        <f>IF('2.Census &amp; Reference Benchmarks'!B409 = "","",'2.Census &amp; Reference Benchmarks'!B409)</f>
        <v>0</v>
      </c>
      <c r="C411" s="427">
        <f>IF('2.Census &amp; Reference Benchmarks'!C409 = "","",'2.Census &amp; Reference Benchmarks'!C409)</f>
        <v>0</v>
      </c>
      <c r="D411" s="427" t="str">
        <f>IF('2.Census &amp; Reference Benchmarks'!D409 = "","",'2.Census &amp; Reference Benchmarks'!D409)</f>
        <v/>
      </c>
      <c r="E411" s="427" t="str">
        <f>IF('2.Census &amp; Reference Benchmarks'!E409 = "","",'2.Census &amp; Reference Benchmarks'!E409)</f>
        <v/>
      </c>
      <c r="F411" s="427" t="str">
        <f>IF('2.Census &amp; Reference Benchmarks'!F409 = "","",'2.Census &amp; Reference Benchmarks'!F409)</f>
        <v/>
      </c>
      <c r="G411" s="501" t="str">
        <f>IF('2.Census &amp; Reference Benchmarks'!G409 = "","",'2.Census &amp; Reference Benchmarks'!G409)</f>
        <v/>
      </c>
      <c r="H411" s="428" t="str">
        <f>IF('2.Census &amp; Reference Benchmarks'!H409 = "","",'2.Census &amp; Reference Benchmarks'!H409)</f>
        <v/>
      </c>
      <c r="I411" s="501" t="str">
        <f>IF('2.Census &amp; Reference Benchmarks'!I409 = "","",'2.Census &amp; Reference Benchmarks'!I409)</f>
        <v/>
      </c>
      <c r="J411" s="427" t="str">
        <f>IF('2.Census &amp; Reference Benchmarks'!J409 = "","",'2.Census &amp; Reference Benchmarks'!J409)</f>
        <v/>
      </c>
      <c r="K411" s="518"/>
      <c r="L411" s="122"/>
      <c r="M411" s="116"/>
      <c r="N411" s="117"/>
      <c r="O411" s="116"/>
      <c r="P411" s="117"/>
      <c r="Q411" s="59" t="str">
        <f t="shared" si="6"/>
        <v>No</v>
      </c>
    </row>
    <row r="412" spans="2:17" x14ac:dyDescent="0.25">
      <c r="B412" s="427">
        <f>IF('2.Census &amp; Reference Benchmarks'!B410 = "","",'2.Census &amp; Reference Benchmarks'!B410)</f>
        <v>0</v>
      </c>
      <c r="C412" s="427">
        <f>IF('2.Census &amp; Reference Benchmarks'!C410 = "","",'2.Census &amp; Reference Benchmarks'!C410)</f>
        <v>0</v>
      </c>
      <c r="D412" s="427" t="str">
        <f>IF('2.Census &amp; Reference Benchmarks'!D410 = "","",'2.Census &amp; Reference Benchmarks'!D410)</f>
        <v/>
      </c>
      <c r="E412" s="427" t="str">
        <f>IF('2.Census &amp; Reference Benchmarks'!E410 = "","",'2.Census &amp; Reference Benchmarks'!E410)</f>
        <v/>
      </c>
      <c r="F412" s="427" t="str">
        <f>IF('2.Census &amp; Reference Benchmarks'!F410 = "","",'2.Census &amp; Reference Benchmarks'!F410)</f>
        <v/>
      </c>
      <c r="G412" s="501" t="str">
        <f>IF('2.Census &amp; Reference Benchmarks'!G410 = "","",'2.Census &amp; Reference Benchmarks'!G410)</f>
        <v/>
      </c>
      <c r="H412" s="428" t="str">
        <f>IF('2.Census &amp; Reference Benchmarks'!H410 = "","",'2.Census &amp; Reference Benchmarks'!H410)</f>
        <v/>
      </c>
      <c r="I412" s="501" t="str">
        <f>IF('2.Census &amp; Reference Benchmarks'!I410 = "","",'2.Census &amp; Reference Benchmarks'!I410)</f>
        <v/>
      </c>
      <c r="J412" s="427" t="str">
        <f>IF('2.Census &amp; Reference Benchmarks'!J410 = "","",'2.Census &amp; Reference Benchmarks'!J410)</f>
        <v/>
      </c>
      <c r="K412" s="518"/>
      <c r="L412" s="122"/>
      <c r="M412" s="116"/>
      <c r="N412" s="117"/>
      <c r="O412" s="116"/>
      <c r="P412" s="117"/>
      <c r="Q412" s="59" t="str">
        <f t="shared" si="6"/>
        <v>No</v>
      </c>
    </row>
    <row r="413" spans="2:17" x14ac:dyDescent="0.25">
      <c r="B413" s="427">
        <f>IF('2.Census &amp; Reference Benchmarks'!B411 = "","",'2.Census &amp; Reference Benchmarks'!B411)</f>
        <v>0</v>
      </c>
      <c r="C413" s="427">
        <f>IF('2.Census &amp; Reference Benchmarks'!C411 = "","",'2.Census &amp; Reference Benchmarks'!C411)</f>
        <v>0</v>
      </c>
      <c r="D413" s="427" t="str">
        <f>IF('2.Census &amp; Reference Benchmarks'!D411 = "","",'2.Census &amp; Reference Benchmarks'!D411)</f>
        <v/>
      </c>
      <c r="E413" s="427" t="str">
        <f>IF('2.Census &amp; Reference Benchmarks'!E411 = "","",'2.Census &amp; Reference Benchmarks'!E411)</f>
        <v/>
      </c>
      <c r="F413" s="427" t="str">
        <f>IF('2.Census &amp; Reference Benchmarks'!F411 = "","",'2.Census &amp; Reference Benchmarks'!F411)</f>
        <v/>
      </c>
      <c r="G413" s="501" t="str">
        <f>IF('2.Census &amp; Reference Benchmarks'!G411 = "","",'2.Census &amp; Reference Benchmarks'!G411)</f>
        <v/>
      </c>
      <c r="H413" s="428" t="str">
        <f>IF('2.Census &amp; Reference Benchmarks'!H411 = "","",'2.Census &amp; Reference Benchmarks'!H411)</f>
        <v/>
      </c>
      <c r="I413" s="501" t="str">
        <f>IF('2.Census &amp; Reference Benchmarks'!I411 = "","",'2.Census &amp; Reference Benchmarks'!I411)</f>
        <v/>
      </c>
      <c r="J413" s="427" t="str">
        <f>IF('2.Census &amp; Reference Benchmarks'!J411 = "","",'2.Census &amp; Reference Benchmarks'!J411)</f>
        <v/>
      </c>
      <c r="K413" s="518"/>
      <c r="L413" s="122"/>
      <c r="M413" s="116"/>
      <c r="N413" s="117"/>
      <c r="O413" s="116"/>
      <c r="P413" s="117"/>
      <c r="Q413" s="59" t="str">
        <f t="shared" si="6"/>
        <v>No</v>
      </c>
    </row>
    <row r="414" spans="2:17" x14ac:dyDescent="0.25">
      <c r="B414" s="427">
        <f>IF('2.Census &amp; Reference Benchmarks'!B412 = "","",'2.Census &amp; Reference Benchmarks'!B412)</f>
        <v>0</v>
      </c>
      <c r="C414" s="427">
        <f>IF('2.Census &amp; Reference Benchmarks'!C412 = "","",'2.Census &amp; Reference Benchmarks'!C412)</f>
        <v>0</v>
      </c>
      <c r="D414" s="427" t="str">
        <f>IF('2.Census &amp; Reference Benchmarks'!D412 = "","",'2.Census &amp; Reference Benchmarks'!D412)</f>
        <v/>
      </c>
      <c r="E414" s="427" t="str">
        <f>IF('2.Census &amp; Reference Benchmarks'!E412 = "","",'2.Census &amp; Reference Benchmarks'!E412)</f>
        <v/>
      </c>
      <c r="F414" s="427" t="str">
        <f>IF('2.Census &amp; Reference Benchmarks'!F412 = "","",'2.Census &amp; Reference Benchmarks'!F412)</f>
        <v/>
      </c>
      <c r="G414" s="501" t="str">
        <f>IF('2.Census &amp; Reference Benchmarks'!G412 = "","",'2.Census &amp; Reference Benchmarks'!G412)</f>
        <v/>
      </c>
      <c r="H414" s="428" t="str">
        <f>IF('2.Census &amp; Reference Benchmarks'!H412 = "","",'2.Census &amp; Reference Benchmarks'!H412)</f>
        <v/>
      </c>
      <c r="I414" s="501" t="str">
        <f>IF('2.Census &amp; Reference Benchmarks'!I412 = "","",'2.Census &amp; Reference Benchmarks'!I412)</f>
        <v/>
      </c>
      <c r="J414" s="427" t="str">
        <f>IF('2.Census &amp; Reference Benchmarks'!J412 = "","",'2.Census &amp; Reference Benchmarks'!J412)</f>
        <v/>
      </c>
      <c r="K414" s="518"/>
      <c r="L414" s="122"/>
      <c r="M414" s="116"/>
      <c r="N414" s="117"/>
      <c r="O414" s="116"/>
      <c r="P414" s="117"/>
      <c r="Q414" s="59" t="str">
        <f t="shared" si="6"/>
        <v>No</v>
      </c>
    </row>
    <row r="415" spans="2:17" x14ac:dyDescent="0.25">
      <c r="B415" s="427">
        <f>IF('2.Census &amp; Reference Benchmarks'!B413 = "","",'2.Census &amp; Reference Benchmarks'!B413)</f>
        <v>0</v>
      </c>
      <c r="C415" s="427">
        <f>IF('2.Census &amp; Reference Benchmarks'!C413 = "","",'2.Census &amp; Reference Benchmarks'!C413)</f>
        <v>0</v>
      </c>
      <c r="D415" s="427" t="str">
        <f>IF('2.Census &amp; Reference Benchmarks'!D413 = "","",'2.Census &amp; Reference Benchmarks'!D413)</f>
        <v/>
      </c>
      <c r="E415" s="427" t="str">
        <f>IF('2.Census &amp; Reference Benchmarks'!E413 = "","",'2.Census &amp; Reference Benchmarks'!E413)</f>
        <v/>
      </c>
      <c r="F415" s="427" t="str">
        <f>IF('2.Census &amp; Reference Benchmarks'!F413 = "","",'2.Census &amp; Reference Benchmarks'!F413)</f>
        <v/>
      </c>
      <c r="G415" s="501" t="str">
        <f>IF('2.Census &amp; Reference Benchmarks'!G413 = "","",'2.Census &amp; Reference Benchmarks'!G413)</f>
        <v/>
      </c>
      <c r="H415" s="428" t="str">
        <f>IF('2.Census &amp; Reference Benchmarks'!H413 = "","",'2.Census &amp; Reference Benchmarks'!H413)</f>
        <v/>
      </c>
      <c r="I415" s="501" t="str">
        <f>IF('2.Census &amp; Reference Benchmarks'!I413 = "","",'2.Census &amp; Reference Benchmarks'!I413)</f>
        <v/>
      </c>
      <c r="J415" s="427" t="str">
        <f>IF('2.Census &amp; Reference Benchmarks'!J413 = "","",'2.Census &amp; Reference Benchmarks'!J413)</f>
        <v/>
      </c>
      <c r="K415" s="518"/>
      <c r="L415" s="122"/>
      <c r="M415" s="116"/>
      <c r="N415" s="117"/>
      <c r="O415" s="116"/>
      <c r="P415" s="117"/>
      <c r="Q415" s="59" t="str">
        <f t="shared" si="6"/>
        <v>No</v>
      </c>
    </row>
    <row r="416" spans="2:17" x14ac:dyDescent="0.25">
      <c r="B416" s="427">
        <f>IF('2.Census &amp; Reference Benchmarks'!B414 = "","",'2.Census &amp; Reference Benchmarks'!B414)</f>
        <v>0</v>
      </c>
      <c r="C416" s="427">
        <f>IF('2.Census &amp; Reference Benchmarks'!C414 = "","",'2.Census &amp; Reference Benchmarks'!C414)</f>
        <v>0</v>
      </c>
      <c r="D416" s="427" t="str">
        <f>IF('2.Census &amp; Reference Benchmarks'!D414 = "","",'2.Census &amp; Reference Benchmarks'!D414)</f>
        <v/>
      </c>
      <c r="E416" s="427" t="str">
        <f>IF('2.Census &amp; Reference Benchmarks'!E414 = "","",'2.Census &amp; Reference Benchmarks'!E414)</f>
        <v/>
      </c>
      <c r="F416" s="427" t="str">
        <f>IF('2.Census &amp; Reference Benchmarks'!F414 = "","",'2.Census &amp; Reference Benchmarks'!F414)</f>
        <v/>
      </c>
      <c r="G416" s="501" t="str">
        <f>IF('2.Census &amp; Reference Benchmarks'!G414 = "","",'2.Census &amp; Reference Benchmarks'!G414)</f>
        <v/>
      </c>
      <c r="H416" s="428" t="str">
        <f>IF('2.Census &amp; Reference Benchmarks'!H414 = "","",'2.Census &amp; Reference Benchmarks'!H414)</f>
        <v/>
      </c>
      <c r="I416" s="501" t="str">
        <f>IF('2.Census &amp; Reference Benchmarks'!I414 = "","",'2.Census &amp; Reference Benchmarks'!I414)</f>
        <v/>
      </c>
      <c r="J416" s="427" t="str">
        <f>IF('2.Census &amp; Reference Benchmarks'!J414 = "","",'2.Census &amp; Reference Benchmarks'!J414)</f>
        <v/>
      </c>
      <c r="K416" s="518"/>
      <c r="L416" s="122"/>
      <c r="M416" s="116"/>
      <c r="N416" s="117"/>
      <c r="O416" s="116"/>
      <c r="P416" s="117"/>
      <c r="Q416" s="59" t="str">
        <f t="shared" si="6"/>
        <v>No</v>
      </c>
    </row>
    <row r="417" spans="2:17" x14ac:dyDescent="0.25">
      <c r="B417" s="427">
        <f>IF('2.Census &amp; Reference Benchmarks'!B415 = "","",'2.Census &amp; Reference Benchmarks'!B415)</f>
        <v>0</v>
      </c>
      <c r="C417" s="427">
        <f>IF('2.Census &amp; Reference Benchmarks'!C415 = "","",'2.Census &amp; Reference Benchmarks'!C415)</f>
        <v>0</v>
      </c>
      <c r="D417" s="427" t="str">
        <f>IF('2.Census &amp; Reference Benchmarks'!D415 = "","",'2.Census &amp; Reference Benchmarks'!D415)</f>
        <v/>
      </c>
      <c r="E417" s="427" t="str">
        <f>IF('2.Census &amp; Reference Benchmarks'!E415 = "","",'2.Census &amp; Reference Benchmarks'!E415)</f>
        <v/>
      </c>
      <c r="F417" s="427" t="str">
        <f>IF('2.Census &amp; Reference Benchmarks'!F415 = "","",'2.Census &amp; Reference Benchmarks'!F415)</f>
        <v/>
      </c>
      <c r="G417" s="501" t="str">
        <f>IF('2.Census &amp; Reference Benchmarks'!G415 = "","",'2.Census &amp; Reference Benchmarks'!G415)</f>
        <v/>
      </c>
      <c r="H417" s="428" t="str">
        <f>IF('2.Census &amp; Reference Benchmarks'!H415 = "","",'2.Census &amp; Reference Benchmarks'!H415)</f>
        <v/>
      </c>
      <c r="I417" s="501" t="str">
        <f>IF('2.Census &amp; Reference Benchmarks'!I415 = "","",'2.Census &amp; Reference Benchmarks'!I415)</f>
        <v/>
      </c>
      <c r="J417" s="427" t="str">
        <f>IF('2.Census &amp; Reference Benchmarks'!J415 = "","",'2.Census &amp; Reference Benchmarks'!J415)</f>
        <v/>
      </c>
      <c r="K417" s="518"/>
      <c r="L417" s="122"/>
      <c r="M417" s="116"/>
      <c r="N417" s="117"/>
      <c r="O417" s="116"/>
      <c r="P417" s="117"/>
      <c r="Q417" s="59" t="str">
        <f t="shared" si="6"/>
        <v>No</v>
      </c>
    </row>
    <row r="418" spans="2:17" x14ac:dyDescent="0.25">
      <c r="B418" s="427">
        <f>IF('2.Census &amp; Reference Benchmarks'!B416 = "","",'2.Census &amp; Reference Benchmarks'!B416)</f>
        <v>0</v>
      </c>
      <c r="C418" s="427">
        <f>IF('2.Census &amp; Reference Benchmarks'!C416 = "","",'2.Census &amp; Reference Benchmarks'!C416)</f>
        <v>0</v>
      </c>
      <c r="D418" s="427" t="str">
        <f>IF('2.Census &amp; Reference Benchmarks'!D416 = "","",'2.Census &amp; Reference Benchmarks'!D416)</f>
        <v/>
      </c>
      <c r="E418" s="427" t="str">
        <f>IF('2.Census &amp; Reference Benchmarks'!E416 = "","",'2.Census &amp; Reference Benchmarks'!E416)</f>
        <v/>
      </c>
      <c r="F418" s="427" t="str">
        <f>IF('2.Census &amp; Reference Benchmarks'!F416 = "","",'2.Census &amp; Reference Benchmarks'!F416)</f>
        <v/>
      </c>
      <c r="G418" s="501" t="str">
        <f>IF('2.Census &amp; Reference Benchmarks'!G416 = "","",'2.Census &amp; Reference Benchmarks'!G416)</f>
        <v/>
      </c>
      <c r="H418" s="428" t="str">
        <f>IF('2.Census &amp; Reference Benchmarks'!H416 = "","",'2.Census &amp; Reference Benchmarks'!H416)</f>
        <v/>
      </c>
      <c r="I418" s="501" t="str">
        <f>IF('2.Census &amp; Reference Benchmarks'!I416 = "","",'2.Census &amp; Reference Benchmarks'!I416)</f>
        <v/>
      </c>
      <c r="J418" s="427" t="str">
        <f>IF('2.Census &amp; Reference Benchmarks'!J416 = "","",'2.Census &amp; Reference Benchmarks'!J416)</f>
        <v/>
      </c>
      <c r="K418" s="518"/>
      <c r="L418" s="122"/>
      <c r="M418" s="116"/>
      <c r="N418" s="117"/>
      <c r="O418" s="116"/>
      <c r="P418" s="117"/>
      <c r="Q418" s="59" t="str">
        <f t="shared" si="6"/>
        <v>No</v>
      </c>
    </row>
    <row r="419" spans="2:17" x14ac:dyDescent="0.25">
      <c r="B419" s="427">
        <f>IF('2.Census &amp; Reference Benchmarks'!B417 = "","",'2.Census &amp; Reference Benchmarks'!B417)</f>
        <v>0</v>
      </c>
      <c r="C419" s="427">
        <f>IF('2.Census &amp; Reference Benchmarks'!C417 = "","",'2.Census &amp; Reference Benchmarks'!C417)</f>
        <v>0</v>
      </c>
      <c r="D419" s="427" t="str">
        <f>IF('2.Census &amp; Reference Benchmarks'!D417 = "","",'2.Census &amp; Reference Benchmarks'!D417)</f>
        <v/>
      </c>
      <c r="E419" s="427" t="str">
        <f>IF('2.Census &amp; Reference Benchmarks'!E417 = "","",'2.Census &amp; Reference Benchmarks'!E417)</f>
        <v/>
      </c>
      <c r="F419" s="427" t="str">
        <f>IF('2.Census &amp; Reference Benchmarks'!F417 = "","",'2.Census &amp; Reference Benchmarks'!F417)</f>
        <v/>
      </c>
      <c r="G419" s="501" t="str">
        <f>IF('2.Census &amp; Reference Benchmarks'!G417 = "","",'2.Census &amp; Reference Benchmarks'!G417)</f>
        <v/>
      </c>
      <c r="H419" s="428" t="str">
        <f>IF('2.Census &amp; Reference Benchmarks'!H417 = "","",'2.Census &amp; Reference Benchmarks'!H417)</f>
        <v/>
      </c>
      <c r="I419" s="501" t="str">
        <f>IF('2.Census &amp; Reference Benchmarks'!I417 = "","",'2.Census &amp; Reference Benchmarks'!I417)</f>
        <v/>
      </c>
      <c r="J419" s="427" t="str">
        <f>IF('2.Census &amp; Reference Benchmarks'!J417 = "","",'2.Census &amp; Reference Benchmarks'!J417)</f>
        <v/>
      </c>
      <c r="K419" s="518"/>
      <c r="L419" s="122"/>
      <c r="M419" s="116"/>
      <c r="N419" s="117"/>
      <c r="O419" s="116"/>
      <c r="P419" s="117"/>
      <c r="Q419" s="59" t="str">
        <f t="shared" si="6"/>
        <v>No</v>
      </c>
    </row>
    <row r="420" spans="2:17" x14ac:dyDescent="0.25">
      <c r="B420" s="427">
        <f>IF('2.Census &amp; Reference Benchmarks'!B418 = "","",'2.Census &amp; Reference Benchmarks'!B418)</f>
        <v>0</v>
      </c>
      <c r="C420" s="427">
        <f>IF('2.Census &amp; Reference Benchmarks'!C418 = "","",'2.Census &amp; Reference Benchmarks'!C418)</f>
        <v>0</v>
      </c>
      <c r="D420" s="427" t="str">
        <f>IF('2.Census &amp; Reference Benchmarks'!D418 = "","",'2.Census &amp; Reference Benchmarks'!D418)</f>
        <v/>
      </c>
      <c r="E420" s="427" t="str">
        <f>IF('2.Census &amp; Reference Benchmarks'!E418 = "","",'2.Census &amp; Reference Benchmarks'!E418)</f>
        <v/>
      </c>
      <c r="F420" s="427" t="str">
        <f>IF('2.Census &amp; Reference Benchmarks'!F418 = "","",'2.Census &amp; Reference Benchmarks'!F418)</f>
        <v/>
      </c>
      <c r="G420" s="501" t="str">
        <f>IF('2.Census &amp; Reference Benchmarks'!G418 = "","",'2.Census &amp; Reference Benchmarks'!G418)</f>
        <v/>
      </c>
      <c r="H420" s="428" t="str">
        <f>IF('2.Census &amp; Reference Benchmarks'!H418 = "","",'2.Census &amp; Reference Benchmarks'!H418)</f>
        <v/>
      </c>
      <c r="I420" s="501" t="str">
        <f>IF('2.Census &amp; Reference Benchmarks'!I418 = "","",'2.Census &amp; Reference Benchmarks'!I418)</f>
        <v/>
      </c>
      <c r="J420" s="427" t="str">
        <f>IF('2.Census &amp; Reference Benchmarks'!J418 = "","",'2.Census &amp; Reference Benchmarks'!J418)</f>
        <v/>
      </c>
      <c r="K420" s="518"/>
      <c r="L420" s="122"/>
      <c r="M420" s="116"/>
      <c r="N420" s="117"/>
      <c r="O420" s="116"/>
      <c r="P420" s="117"/>
      <c r="Q420" s="59" t="str">
        <f t="shared" si="6"/>
        <v>No</v>
      </c>
    </row>
    <row r="421" spans="2:17" x14ac:dyDescent="0.25">
      <c r="B421" s="427">
        <f>IF('2.Census &amp; Reference Benchmarks'!B419 = "","",'2.Census &amp; Reference Benchmarks'!B419)</f>
        <v>0</v>
      </c>
      <c r="C421" s="427">
        <f>IF('2.Census &amp; Reference Benchmarks'!C419 = "","",'2.Census &amp; Reference Benchmarks'!C419)</f>
        <v>0</v>
      </c>
      <c r="D421" s="427" t="str">
        <f>IF('2.Census &amp; Reference Benchmarks'!D419 = "","",'2.Census &amp; Reference Benchmarks'!D419)</f>
        <v/>
      </c>
      <c r="E421" s="427" t="str">
        <f>IF('2.Census &amp; Reference Benchmarks'!E419 = "","",'2.Census &amp; Reference Benchmarks'!E419)</f>
        <v/>
      </c>
      <c r="F421" s="427" t="str">
        <f>IF('2.Census &amp; Reference Benchmarks'!F419 = "","",'2.Census &amp; Reference Benchmarks'!F419)</f>
        <v/>
      </c>
      <c r="G421" s="501" t="str">
        <f>IF('2.Census &amp; Reference Benchmarks'!G419 = "","",'2.Census &amp; Reference Benchmarks'!G419)</f>
        <v/>
      </c>
      <c r="H421" s="428" t="str">
        <f>IF('2.Census &amp; Reference Benchmarks'!H419 = "","",'2.Census &amp; Reference Benchmarks'!H419)</f>
        <v/>
      </c>
      <c r="I421" s="501" t="str">
        <f>IF('2.Census &amp; Reference Benchmarks'!I419 = "","",'2.Census &amp; Reference Benchmarks'!I419)</f>
        <v/>
      </c>
      <c r="J421" s="427" t="str">
        <f>IF('2.Census &amp; Reference Benchmarks'!J419 = "","",'2.Census &amp; Reference Benchmarks'!J419)</f>
        <v/>
      </c>
      <c r="K421" s="518"/>
      <c r="L421" s="122"/>
      <c r="M421" s="116"/>
      <c r="N421" s="117"/>
      <c r="O421" s="116"/>
      <c r="P421" s="117"/>
      <c r="Q421" s="59" t="str">
        <f t="shared" si="6"/>
        <v>No</v>
      </c>
    </row>
    <row r="422" spans="2:17" x14ac:dyDescent="0.25">
      <c r="B422" s="427">
        <f>IF('2.Census &amp; Reference Benchmarks'!B420 = "","",'2.Census &amp; Reference Benchmarks'!B420)</f>
        <v>0</v>
      </c>
      <c r="C422" s="427">
        <f>IF('2.Census &amp; Reference Benchmarks'!C420 = "","",'2.Census &amp; Reference Benchmarks'!C420)</f>
        <v>0</v>
      </c>
      <c r="D422" s="427" t="str">
        <f>IF('2.Census &amp; Reference Benchmarks'!D420 = "","",'2.Census &amp; Reference Benchmarks'!D420)</f>
        <v/>
      </c>
      <c r="E422" s="427" t="str">
        <f>IF('2.Census &amp; Reference Benchmarks'!E420 = "","",'2.Census &amp; Reference Benchmarks'!E420)</f>
        <v/>
      </c>
      <c r="F422" s="427" t="str">
        <f>IF('2.Census &amp; Reference Benchmarks'!F420 = "","",'2.Census &amp; Reference Benchmarks'!F420)</f>
        <v/>
      </c>
      <c r="G422" s="501" t="str">
        <f>IF('2.Census &amp; Reference Benchmarks'!G420 = "","",'2.Census &amp; Reference Benchmarks'!G420)</f>
        <v/>
      </c>
      <c r="H422" s="428" t="str">
        <f>IF('2.Census &amp; Reference Benchmarks'!H420 = "","",'2.Census &amp; Reference Benchmarks'!H420)</f>
        <v/>
      </c>
      <c r="I422" s="501" t="str">
        <f>IF('2.Census &amp; Reference Benchmarks'!I420 = "","",'2.Census &amp; Reference Benchmarks'!I420)</f>
        <v/>
      </c>
      <c r="J422" s="427" t="str">
        <f>IF('2.Census &amp; Reference Benchmarks'!J420 = "","",'2.Census &amp; Reference Benchmarks'!J420)</f>
        <v/>
      </c>
      <c r="K422" s="518"/>
      <c r="L422" s="122"/>
      <c r="M422" s="116"/>
      <c r="N422" s="117"/>
      <c r="O422" s="116"/>
      <c r="P422" s="117"/>
      <c r="Q422" s="59" t="str">
        <f t="shared" si="6"/>
        <v>No</v>
      </c>
    </row>
    <row r="423" spans="2:17" x14ac:dyDescent="0.25">
      <c r="B423" s="427">
        <f>IF('2.Census &amp; Reference Benchmarks'!B421 = "","",'2.Census &amp; Reference Benchmarks'!B421)</f>
        <v>0</v>
      </c>
      <c r="C423" s="427">
        <f>IF('2.Census &amp; Reference Benchmarks'!C421 = "","",'2.Census &amp; Reference Benchmarks'!C421)</f>
        <v>0</v>
      </c>
      <c r="D423" s="427" t="str">
        <f>IF('2.Census &amp; Reference Benchmarks'!D421 = "","",'2.Census &amp; Reference Benchmarks'!D421)</f>
        <v/>
      </c>
      <c r="E423" s="427" t="str">
        <f>IF('2.Census &amp; Reference Benchmarks'!E421 = "","",'2.Census &amp; Reference Benchmarks'!E421)</f>
        <v/>
      </c>
      <c r="F423" s="427" t="str">
        <f>IF('2.Census &amp; Reference Benchmarks'!F421 = "","",'2.Census &amp; Reference Benchmarks'!F421)</f>
        <v/>
      </c>
      <c r="G423" s="501" t="str">
        <f>IF('2.Census &amp; Reference Benchmarks'!G421 = "","",'2.Census &amp; Reference Benchmarks'!G421)</f>
        <v/>
      </c>
      <c r="H423" s="428" t="str">
        <f>IF('2.Census &amp; Reference Benchmarks'!H421 = "","",'2.Census &amp; Reference Benchmarks'!H421)</f>
        <v/>
      </c>
      <c r="I423" s="501" t="str">
        <f>IF('2.Census &amp; Reference Benchmarks'!I421 = "","",'2.Census &amp; Reference Benchmarks'!I421)</f>
        <v/>
      </c>
      <c r="J423" s="427" t="str">
        <f>IF('2.Census &amp; Reference Benchmarks'!J421 = "","",'2.Census &amp; Reference Benchmarks'!J421)</f>
        <v/>
      </c>
      <c r="K423" s="518"/>
      <c r="L423" s="122"/>
      <c r="M423" s="116"/>
      <c r="N423" s="117"/>
      <c r="O423" s="116"/>
      <c r="P423" s="117"/>
      <c r="Q423" s="59" t="str">
        <f t="shared" si="6"/>
        <v>No</v>
      </c>
    </row>
    <row r="424" spans="2:17" x14ac:dyDescent="0.25">
      <c r="B424" s="427">
        <f>IF('2.Census &amp; Reference Benchmarks'!B422 = "","",'2.Census &amp; Reference Benchmarks'!B422)</f>
        <v>0</v>
      </c>
      <c r="C424" s="427">
        <f>IF('2.Census &amp; Reference Benchmarks'!C422 = "","",'2.Census &amp; Reference Benchmarks'!C422)</f>
        <v>0</v>
      </c>
      <c r="D424" s="427" t="str">
        <f>IF('2.Census &amp; Reference Benchmarks'!D422 = "","",'2.Census &amp; Reference Benchmarks'!D422)</f>
        <v/>
      </c>
      <c r="E424" s="427" t="str">
        <f>IF('2.Census &amp; Reference Benchmarks'!E422 = "","",'2.Census &amp; Reference Benchmarks'!E422)</f>
        <v/>
      </c>
      <c r="F424" s="427" t="str">
        <f>IF('2.Census &amp; Reference Benchmarks'!F422 = "","",'2.Census &amp; Reference Benchmarks'!F422)</f>
        <v/>
      </c>
      <c r="G424" s="501" t="str">
        <f>IF('2.Census &amp; Reference Benchmarks'!G422 = "","",'2.Census &amp; Reference Benchmarks'!G422)</f>
        <v/>
      </c>
      <c r="H424" s="428" t="str">
        <f>IF('2.Census &amp; Reference Benchmarks'!H422 = "","",'2.Census &amp; Reference Benchmarks'!H422)</f>
        <v/>
      </c>
      <c r="I424" s="501" t="str">
        <f>IF('2.Census &amp; Reference Benchmarks'!I422 = "","",'2.Census &amp; Reference Benchmarks'!I422)</f>
        <v/>
      </c>
      <c r="J424" s="427" t="str">
        <f>IF('2.Census &amp; Reference Benchmarks'!J422 = "","",'2.Census &amp; Reference Benchmarks'!J422)</f>
        <v/>
      </c>
      <c r="K424" s="518"/>
      <c r="L424" s="122"/>
      <c r="M424" s="116"/>
      <c r="N424" s="117"/>
      <c r="O424" s="116"/>
      <c r="P424" s="117"/>
      <c r="Q424" s="59" t="str">
        <f t="shared" si="6"/>
        <v>No</v>
      </c>
    </row>
    <row r="425" spans="2:17" x14ac:dyDescent="0.25">
      <c r="B425" s="427">
        <f>IF('2.Census &amp; Reference Benchmarks'!B423 = "","",'2.Census &amp; Reference Benchmarks'!B423)</f>
        <v>0</v>
      </c>
      <c r="C425" s="427">
        <f>IF('2.Census &amp; Reference Benchmarks'!C423 = "","",'2.Census &amp; Reference Benchmarks'!C423)</f>
        <v>0</v>
      </c>
      <c r="D425" s="427" t="str">
        <f>IF('2.Census &amp; Reference Benchmarks'!D423 = "","",'2.Census &amp; Reference Benchmarks'!D423)</f>
        <v/>
      </c>
      <c r="E425" s="427" t="str">
        <f>IF('2.Census &amp; Reference Benchmarks'!E423 = "","",'2.Census &amp; Reference Benchmarks'!E423)</f>
        <v/>
      </c>
      <c r="F425" s="427" t="str">
        <f>IF('2.Census &amp; Reference Benchmarks'!F423 = "","",'2.Census &amp; Reference Benchmarks'!F423)</f>
        <v/>
      </c>
      <c r="G425" s="501" t="str">
        <f>IF('2.Census &amp; Reference Benchmarks'!G423 = "","",'2.Census &amp; Reference Benchmarks'!G423)</f>
        <v/>
      </c>
      <c r="H425" s="428" t="str">
        <f>IF('2.Census &amp; Reference Benchmarks'!H423 = "","",'2.Census &amp; Reference Benchmarks'!H423)</f>
        <v/>
      </c>
      <c r="I425" s="501" t="str">
        <f>IF('2.Census &amp; Reference Benchmarks'!I423 = "","",'2.Census &amp; Reference Benchmarks'!I423)</f>
        <v/>
      </c>
      <c r="J425" s="427" t="str">
        <f>IF('2.Census &amp; Reference Benchmarks'!J423 = "","",'2.Census &amp; Reference Benchmarks'!J423)</f>
        <v/>
      </c>
      <c r="K425" s="518"/>
      <c r="L425" s="122"/>
      <c r="M425" s="116"/>
      <c r="N425" s="117"/>
      <c r="O425" s="116"/>
      <c r="P425" s="117"/>
      <c r="Q425" s="59" t="str">
        <f t="shared" si="6"/>
        <v>No</v>
      </c>
    </row>
    <row r="426" spans="2:17" x14ac:dyDescent="0.25">
      <c r="B426" s="427">
        <f>IF('2.Census &amp; Reference Benchmarks'!B424 = "","",'2.Census &amp; Reference Benchmarks'!B424)</f>
        <v>0</v>
      </c>
      <c r="C426" s="427">
        <f>IF('2.Census &amp; Reference Benchmarks'!C424 = "","",'2.Census &amp; Reference Benchmarks'!C424)</f>
        <v>0</v>
      </c>
      <c r="D426" s="427" t="str">
        <f>IF('2.Census &amp; Reference Benchmarks'!D424 = "","",'2.Census &amp; Reference Benchmarks'!D424)</f>
        <v/>
      </c>
      <c r="E426" s="427" t="str">
        <f>IF('2.Census &amp; Reference Benchmarks'!E424 = "","",'2.Census &amp; Reference Benchmarks'!E424)</f>
        <v/>
      </c>
      <c r="F426" s="427" t="str">
        <f>IF('2.Census &amp; Reference Benchmarks'!F424 = "","",'2.Census &amp; Reference Benchmarks'!F424)</f>
        <v/>
      </c>
      <c r="G426" s="501" t="str">
        <f>IF('2.Census &amp; Reference Benchmarks'!G424 = "","",'2.Census &amp; Reference Benchmarks'!G424)</f>
        <v/>
      </c>
      <c r="H426" s="428" t="str">
        <f>IF('2.Census &amp; Reference Benchmarks'!H424 = "","",'2.Census &amp; Reference Benchmarks'!H424)</f>
        <v/>
      </c>
      <c r="I426" s="501" t="str">
        <f>IF('2.Census &amp; Reference Benchmarks'!I424 = "","",'2.Census &amp; Reference Benchmarks'!I424)</f>
        <v/>
      </c>
      <c r="J426" s="427" t="str">
        <f>IF('2.Census &amp; Reference Benchmarks'!J424 = "","",'2.Census &amp; Reference Benchmarks'!J424)</f>
        <v/>
      </c>
      <c r="K426" s="518"/>
      <c r="L426" s="122"/>
      <c r="M426" s="116"/>
      <c r="N426" s="117"/>
      <c r="O426" s="116"/>
      <c r="P426" s="117"/>
      <c r="Q426" s="59" t="str">
        <f t="shared" si="6"/>
        <v>No</v>
      </c>
    </row>
    <row r="427" spans="2:17" x14ac:dyDescent="0.25">
      <c r="B427" s="427">
        <f>IF('2.Census &amp; Reference Benchmarks'!B425 = "","",'2.Census &amp; Reference Benchmarks'!B425)</f>
        <v>0</v>
      </c>
      <c r="C427" s="427">
        <f>IF('2.Census &amp; Reference Benchmarks'!C425 = "","",'2.Census &amp; Reference Benchmarks'!C425)</f>
        <v>0</v>
      </c>
      <c r="D427" s="427" t="str">
        <f>IF('2.Census &amp; Reference Benchmarks'!D425 = "","",'2.Census &amp; Reference Benchmarks'!D425)</f>
        <v/>
      </c>
      <c r="E427" s="427" t="str">
        <f>IF('2.Census &amp; Reference Benchmarks'!E425 = "","",'2.Census &amp; Reference Benchmarks'!E425)</f>
        <v/>
      </c>
      <c r="F427" s="427" t="str">
        <f>IF('2.Census &amp; Reference Benchmarks'!F425 = "","",'2.Census &amp; Reference Benchmarks'!F425)</f>
        <v/>
      </c>
      <c r="G427" s="501" t="str">
        <f>IF('2.Census &amp; Reference Benchmarks'!G425 = "","",'2.Census &amp; Reference Benchmarks'!G425)</f>
        <v/>
      </c>
      <c r="H427" s="428" t="str">
        <f>IF('2.Census &amp; Reference Benchmarks'!H425 = "","",'2.Census &amp; Reference Benchmarks'!H425)</f>
        <v/>
      </c>
      <c r="I427" s="501" t="str">
        <f>IF('2.Census &amp; Reference Benchmarks'!I425 = "","",'2.Census &amp; Reference Benchmarks'!I425)</f>
        <v/>
      </c>
      <c r="J427" s="427" t="str">
        <f>IF('2.Census &amp; Reference Benchmarks'!J425 = "","",'2.Census &amp; Reference Benchmarks'!J425)</f>
        <v/>
      </c>
      <c r="K427" s="518"/>
      <c r="L427" s="122"/>
      <c r="M427" s="116"/>
      <c r="N427" s="117"/>
      <c r="O427" s="116"/>
      <c r="P427" s="117"/>
      <c r="Q427" s="59" t="str">
        <f t="shared" si="6"/>
        <v>No</v>
      </c>
    </row>
    <row r="428" spans="2:17" x14ac:dyDescent="0.25">
      <c r="B428" s="427">
        <f>IF('2.Census &amp; Reference Benchmarks'!B426 = "","",'2.Census &amp; Reference Benchmarks'!B426)</f>
        <v>0</v>
      </c>
      <c r="C428" s="427">
        <f>IF('2.Census &amp; Reference Benchmarks'!C426 = "","",'2.Census &amp; Reference Benchmarks'!C426)</f>
        <v>0</v>
      </c>
      <c r="D428" s="427" t="str">
        <f>IF('2.Census &amp; Reference Benchmarks'!D426 = "","",'2.Census &amp; Reference Benchmarks'!D426)</f>
        <v/>
      </c>
      <c r="E428" s="427" t="str">
        <f>IF('2.Census &amp; Reference Benchmarks'!E426 = "","",'2.Census &amp; Reference Benchmarks'!E426)</f>
        <v/>
      </c>
      <c r="F428" s="427" t="str">
        <f>IF('2.Census &amp; Reference Benchmarks'!F426 = "","",'2.Census &amp; Reference Benchmarks'!F426)</f>
        <v/>
      </c>
      <c r="G428" s="501" t="str">
        <f>IF('2.Census &amp; Reference Benchmarks'!G426 = "","",'2.Census &amp; Reference Benchmarks'!G426)</f>
        <v/>
      </c>
      <c r="H428" s="428" t="str">
        <f>IF('2.Census &amp; Reference Benchmarks'!H426 = "","",'2.Census &amp; Reference Benchmarks'!H426)</f>
        <v/>
      </c>
      <c r="I428" s="501" t="str">
        <f>IF('2.Census &amp; Reference Benchmarks'!I426 = "","",'2.Census &amp; Reference Benchmarks'!I426)</f>
        <v/>
      </c>
      <c r="J428" s="427" t="str">
        <f>IF('2.Census &amp; Reference Benchmarks'!J426 = "","",'2.Census &amp; Reference Benchmarks'!J426)</f>
        <v/>
      </c>
      <c r="K428" s="518"/>
      <c r="L428" s="122"/>
      <c r="M428" s="116"/>
      <c r="N428" s="117"/>
      <c r="O428" s="116"/>
      <c r="P428" s="117"/>
      <c r="Q428" s="59" t="str">
        <f t="shared" si="6"/>
        <v>No</v>
      </c>
    </row>
    <row r="429" spans="2:17" x14ac:dyDescent="0.25">
      <c r="B429" s="427">
        <f>IF('2.Census &amp; Reference Benchmarks'!B427 = "","",'2.Census &amp; Reference Benchmarks'!B427)</f>
        <v>0</v>
      </c>
      <c r="C429" s="427">
        <f>IF('2.Census &amp; Reference Benchmarks'!C427 = "","",'2.Census &amp; Reference Benchmarks'!C427)</f>
        <v>0</v>
      </c>
      <c r="D429" s="427" t="str">
        <f>IF('2.Census &amp; Reference Benchmarks'!D427 = "","",'2.Census &amp; Reference Benchmarks'!D427)</f>
        <v/>
      </c>
      <c r="E429" s="427" t="str">
        <f>IF('2.Census &amp; Reference Benchmarks'!E427 = "","",'2.Census &amp; Reference Benchmarks'!E427)</f>
        <v/>
      </c>
      <c r="F429" s="427" t="str">
        <f>IF('2.Census &amp; Reference Benchmarks'!F427 = "","",'2.Census &amp; Reference Benchmarks'!F427)</f>
        <v/>
      </c>
      <c r="G429" s="501" t="str">
        <f>IF('2.Census &amp; Reference Benchmarks'!G427 = "","",'2.Census &amp; Reference Benchmarks'!G427)</f>
        <v/>
      </c>
      <c r="H429" s="428" t="str">
        <f>IF('2.Census &amp; Reference Benchmarks'!H427 = "","",'2.Census &amp; Reference Benchmarks'!H427)</f>
        <v/>
      </c>
      <c r="I429" s="501" t="str">
        <f>IF('2.Census &amp; Reference Benchmarks'!I427 = "","",'2.Census &amp; Reference Benchmarks'!I427)</f>
        <v/>
      </c>
      <c r="J429" s="427" t="str">
        <f>IF('2.Census &amp; Reference Benchmarks'!J427 = "","",'2.Census &amp; Reference Benchmarks'!J427)</f>
        <v/>
      </c>
      <c r="K429" s="518"/>
      <c r="L429" s="122"/>
      <c r="M429" s="116"/>
      <c r="N429" s="117"/>
      <c r="O429" s="116"/>
      <c r="P429" s="117"/>
      <c r="Q429" s="59" t="str">
        <f t="shared" si="6"/>
        <v>No</v>
      </c>
    </row>
    <row r="430" spans="2:17" x14ac:dyDescent="0.25">
      <c r="B430" s="427">
        <f>IF('2.Census &amp; Reference Benchmarks'!B428 = "","",'2.Census &amp; Reference Benchmarks'!B428)</f>
        <v>0</v>
      </c>
      <c r="C430" s="427">
        <f>IF('2.Census &amp; Reference Benchmarks'!C428 = "","",'2.Census &amp; Reference Benchmarks'!C428)</f>
        <v>0</v>
      </c>
      <c r="D430" s="427" t="str">
        <f>IF('2.Census &amp; Reference Benchmarks'!D428 = "","",'2.Census &amp; Reference Benchmarks'!D428)</f>
        <v/>
      </c>
      <c r="E430" s="427" t="str">
        <f>IF('2.Census &amp; Reference Benchmarks'!E428 = "","",'2.Census &amp; Reference Benchmarks'!E428)</f>
        <v/>
      </c>
      <c r="F430" s="427" t="str">
        <f>IF('2.Census &amp; Reference Benchmarks'!F428 = "","",'2.Census &amp; Reference Benchmarks'!F428)</f>
        <v/>
      </c>
      <c r="G430" s="501" t="str">
        <f>IF('2.Census &amp; Reference Benchmarks'!G428 = "","",'2.Census &amp; Reference Benchmarks'!G428)</f>
        <v/>
      </c>
      <c r="H430" s="428" t="str">
        <f>IF('2.Census &amp; Reference Benchmarks'!H428 = "","",'2.Census &amp; Reference Benchmarks'!H428)</f>
        <v/>
      </c>
      <c r="I430" s="501" t="str">
        <f>IF('2.Census &amp; Reference Benchmarks'!I428 = "","",'2.Census &amp; Reference Benchmarks'!I428)</f>
        <v/>
      </c>
      <c r="J430" s="427" t="str">
        <f>IF('2.Census &amp; Reference Benchmarks'!J428 = "","",'2.Census &amp; Reference Benchmarks'!J428)</f>
        <v/>
      </c>
      <c r="K430" s="518"/>
      <c r="L430" s="122"/>
      <c r="M430" s="116"/>
      <c r="N430" s="117"/>
      <c r="O430" s="116"/>
      <c r="P430" s="117"/>
      <c r="Q430" s="59" t="str">
        <f t="shared" si="6"/>
        <v>No</v>
      </c>
    </row>
    <row r="431" spans="2:17" x14ac:dyDescent="0.25">
      <c r="B431" s="427">
        <f>IF('2.Census &amp; Reference Benchmarks'!B429 = "","",'2.Census &amp; Reference Benchmarks'!B429)</f>
        <v>0</v>
      </c>
      <c r="C431" s="427">
        <f>IF('2.Census &amp; Reference Benchmarks'!C429 = "","",'2.Census &amp; Reference Benchmarks'!C429)</f>
        <v>0</v>
      </c>
      <c r="D431" s="427" t="str">
        <f>IF('2.Census &amp; Reference Benchmarks'!D429 = "","",'2.Census &amp; Reference Benchmarks'!D429)</f>
        <v/>
      </c>
      <c r="E431" s="427" t="str">
        <f>IF('2.Census &amp; Reference Benchmarks'!E429 = "","",'2.Census &amp; Reference Benchmarks'!E429)</f>
        <v/>
      </c>
      <c r="F431" s="427" t="str">
        <f>IF('2.Census &amp; Reference Benchmarks'!F429 = "","",'2.Census &amp; Reference Benchmarks'!F429)</f>
        <v/>
      </c>
      <c r="G431" s="501" t="str">
        <f>IF('2.Census &amp; Reference Benchmarks'!G429 = "","",'2.Census &amp; Reference Benchmarks'!G429)</f>
        <v/>
      </c>
      <c r="H431" s="428" t="str">
        <f>IF('2.Census &amp; Reference Benchmarks'!H429 = "","",'2.Census &amp; Reference Benchmarks'!H429)</f>
        <v/>
      </c>
      <c r="I431" s="501" t="str">
        <f>IF('2.Census &amp; Reference Benchmarks'!I429 = "","",'2.Census &amp; Reference Benchmarks'!I429)</f>
        <v/>
      </c>
      <c r="J431" s="427" t="str">
        <f>IF('2.Census &amp; Reference Benchmarks'!J429 = "","",'2.Census &amp; Reference Benchmarks'!J429)</f>
        <v/>
      </c>
      <c r="K431" s="518"/>
      <c r="L431" s="122"/>
      <c r="M431" s="116"/>
      <c r="N431" s="117"/>
      <c r="O431" s="116"/>
      <c r="P431" s="117"/>
      <c r="Q431" s="59" t="str">
        <f t="shared" si="6"/>
        <v>No</v>
      </c>
    </row>
    <row r="432" spans="2:17" x14ac:dyDescent="0.25">
      <c r="B432" s="427">
        <f>IF('2.Census &amp; Reference Benchmarks'!B430 = "","",'2.Census &amp; Reference Benchmarks'!B430)</f>
        <v>0</v>
      </c>
      <c r="C432" s="427">
        <f>IF('2.Census &amp; Reference Benchmarks'!C430 = "","",'2.Census &amp; Reference Benchmarks'!C430)</f>
        <v>0</v>
      </c>
      <c r="D432" s="427" t="str">
        <f>IF('2.Census &amp; Reference Benchmarks'!D430 = "","",'2.Census &amp; Reference Benchmarks'!D430)</f>
        <v/>
      </c>
      <c r="E432" s="427" t="str">
        <f>IF('2.Census &amp; Reference Benchmarks'!E430 = "","",'2.Census &amp; Reference Benchmarks'!E430)</f>
        <v/>
      </c>
      <c r="F432" s="427" t="str">
        <f>IF('2.Census &amp; Reference Benchmarks'!F430 = "","",'2.Census &amp; Reference Benchmarks'!F430)</f>
        <v/>
      </c>
      <c r="G432" s="501" t="str">
        <f>IF('2.Census &amp; Reference Benchmarks'!G430 = "","",'2.Census &amp; Reference Benchmarks'!G430)</f>
        <v/>
      </c>
      <c r="H432" s="428" t="str">
        <f>IF('2.Census &amp; Reference Benchmarks'!H430 = "","",'2.Census &amp; Reference Benchmarks'!H430)</f>
        <v/>
      </c>
      <c r="I432" s="501" t="str">
        <f>IF('2.Census &amp; Reference Benchmarks'!I430 = "","",'2.Census &amp; Reference Benchmarks'!I430)</f>
        <v/>
      </c>
      <c r="J432" s="427" t="str">
        <f>IF('2.Census &amp; Reference Benchmarks'!J430 = "","",'2.Census &amp; Reference Benchmarks'!J430)</f>
        <v/>
      </c>
      <c r="K432" s="518"/>
      <c r="L432" s="122"/>
      <c r="M432" s="116"/>
      <c r="N432" s="117"/>
      <c r="O432" s="116"/>
      <c r="P432" s="117"/>
      <c r="Q432" s="59" t="str">
        <f t="shared" si="6"/>
        <v>No</v>
      </c>
    </row>
    <row r="433" spans="2:17" x14ac:dyDescent="0.25">
      <c r="B433" s="427">
        <f>IF('2.Census &amp; Reference Benchmarks'!B431 = "","",'2.Census &amp; Reference Benchmarks'!B431)</f>
        <v>0</v>
      </c>
      <c r="C433" s="427">
        <f>IF('2.Census &amp; Reference Benchmarks'!C431 = "","",'2.Census &amp; Reference Benchmarks'!C431)</f>
        <v>0</v>
      </c>
      <c r="D433" s="427" t="str">
        <f>IF('2.Census &amp; Reference Benchmarks'!D431 = "","",'2.Census &amp; Reference Benchmarks'!D431)</f>
        <v/>
      </c>
      <c r="E433" s="427" t="str">
        <f>IF('2.Census &amp; Reference Benchmarks'!E431 = "","",'2.Census &amp; Reference Benchmarks'!E431)</f>
        <v/>
      </c>
      <c r="F433" s="427" t="str">
        <f>IF('2.Census &amp; Reference Benchmarks'!F431 = "","",'2.Census &amp; Reference Benchmarks'!F431)</f>
        <v/>
      </c>
      <c r="G433" s="501" t="str">
        <f>IF('2.Census &amp; Reference Benchmarks'!G431 = "","",'2.Census &amp; Reference Benchmarks'!G431)</f>
        <v/>
      </c>
      <c r="H433" s="428" t="str">
        <f>IF('2.Census &amp; Reference Benchmarks'!H431 = "","",'2.Census &amp; Reference Benchmarks'!H431)</f>
        <v/>
      </c>
      <c r="I433" s="501" t="str">
        <f>IF('2.Census &amp; Reference Benchmarks'!I431 = "","",'2.Census &amp; Reference Benchmarks'!I431)</f>
        <v/>
      </c>
      <c r="J433" s="427" t="str">
        <f>IF('2.Census &amp; Reference Benchmarks'!J431 = "","",'2.Census &amp; Reference Benchmarks'!J431)</f>
        <v/>
      </c>
      <c r="K433" s="518"/>
      <c r="L433" s="122"/>
      <c r="M433" s="116"/>
      <c r="N433" s="117"/>
      <c r="O433" s="116"/>
      <c r="P433" s="117"/>
      <c r="Q433" s="59" t="str">
        <f t="shared" si="6"/>
        <v>No</v>
      </c>
    </row>
    <row r="434" spans="2:17" x14ac:dyDescent="0.25">
      <c r="B434" s="427">
        <f>IF('2.Census &amp; Reference Benchmarks'!B432 = "","",'2.Census &amp; Reference Benchmarks'!B432)</f>
        <v>0</v>
      </c>
      <c r="C434" s="427">
        <f>IF('2.Census &amp; Reference Benchmarks'!C432 = "","",'2.Census &amp; Reference Benchmarks'!C432)</f>
        <v>0</v>
      </c>
      <c r="D434" s="427" t="str">
        <f>IF('2.Census &amp; Reference Benchmarks'!D432 = "","",'2.Census &amp; Reference Benchmarks'!D432)</f>
        <v/>
      </c>
      <c r="E434" s="427" t="str">
        <f>IF('2.Census &amp; Reference Benchmarks'!E432 = "","",'2.Census &amp; Reference Benchmarks'!E432)</f>
        <v/>
      </c>
      <c r="F434" s="427" t="str">
        <f>IF('2.Census &amp; Reference Benchmarks'!F432 = "","",'2.Census &amp; Reference Benchmarks'!F432)</f>
        <v/>
      </c>
      <c r="G434" s="501" t="str">
        <f>IF('2.Census &amp; Reference Benchmarks'!G432 = "","",'2.Census &amp; Reference Benchmarks'!G432)</f>
        <v/>
      </c>
      <c r="H434" s="428" t="str">
        <f>IF('2.Census &amp; Reference Benchmarks'!H432 = "","",'2.Census &amp; Reference Benchmarks'!H432)</f>
        <v/>
      </c>
      <c r="I434" s="501" t="str">
        <f>IF('2.Census &amp; Reference Benchmarks'!I432 = "","",'2.Census &amp; Reference Benchmarks'!I432)</f>
        <v/>
      </c>
      <c r="J434" s="427" t="str">
        <f>IF('2.Census &amp; Reference Benchmarks'!J432 = "","",'2.Census &amp; Reference Benchmarks'!J432)</f>
        <v/>
      </c>
      <c r="K434" s="518"/>
      <c r="L434" s="122"/>
      <c r="M434" s="116"/>
      <c r="N434" s="117"/>
      <c r="O434" s="116"/>
      <c r="P434" s="117"/>
      <c r="Q434" s="59" t="str">
        <f t="shared" si="6"/>
        <v>No</v>
      </c>
    </row>
    <row r="435" spans="2:17" x14ac:dyDescent="0.25">
      <c r="B435" s="427">
        <f>IF('2.Census &amp; Reference Benchmarks'!B433 = "","",'2.Census &amp; Reference Benchmarks'!B433)</f>
        <v>0</v>
      </c>
      <c r="C435" s="427">
        <f>IF('2.Census &amp; Reference Benchmarks'!C433 = "","",'2.Census &amp; Reference Benchmarks'!C433)</f>
        <v>0</v>
      </c>
      <c r="D435" s="427" t="str">
        <f>IF('2.Census &amp; Reference Benchmarks'!D433 = "","",'2.Census &amp; Reference Benchmarks'!D433)</f>
        <v/>
      </c>
      <c r="E435" s="427" t="str">
        <f>IF('2.Census &amp; Reference Benchmarks'!E433 = "","",'2.Census &amp; Reference Benchmarks'!E433)</f>
        <v/>
      </c>
      <c r="F435" s="427" t="str">
        <f>IF('2.Census &amp; Reference Benchmarks'!F433 = "","",'2.Census &amp; Reference Benchmarks'!F433)</f>
        <v/>
      </c>
      <c r="G435" s="501" t="str">
        <f>IF('2.Census &amp; Reference Benchmarks'!G433 = "","",'2.Census &amp; Reference Benchmarks'!G433)</f>
        <v/>
      </c>
      <c r="H435" s="428" t="str">
        <f>IF('2.Census &amp; Reference Benchmarks'!H433 = "","",'2.Census &amp; Reference Benchmarks'!H433)</f>
        <v/>
      </c>
      <c r="I435" s="501" t="str">
        <f>IF('2.Census &amp; Reference Benchmarks'!I433 = "","",'2.Census &amp; Reference Benchmarks'!I433)</f>
        <v/>
      </c>
      <c r="J435" s="427" t="str">
        <f>IF('2.Census &amp; Reference Benchmarks'!J433 = "","",'2.Census &amp; Reference Benchmarks'!J433)</f>
        <v/>
      </c>
      <c r="K435" s="518"/>
      <c r="L435" s="122"/>
      <c r="M435" s="116"/>
      <c r="N435" s="117"/>
      <c r="O435" s="116"/>
      <c r="P435" s="117"/>
      <c r="Q435" s="59" t="str">
        <f t="shared" si="6"/>
        <v>No</v>
      </c>
    </row>
    <row r="436" spans="2:17" x14ac:dyDescent="0.25">
      <c r="B436" s="427">
        <f>IF('2.Census &amp; Reference Benchmarks'!B434 = "","",'2.Census &amp; Reference Benchmarks'!B434)</f>
        <v>0</v>
      </c>
      <c r="C436" s="427">
        <f>IF('2.Census &amp; Reference Benchmarks'!C434 = "","",'2.Census &amp; Reference Benchmarks'!C434)</f>
        <v>0</v>
      </c>
      <c r="D436" s="427" t="str">
        <f>IF('2.Census &amp; Reference Benchmarks'!D434 = "","",'2.Census &amp; Reference Benchmarks'!D434)</f>
        <v/>
      </c>
      <c r="E436" s="427" t="str">
        <f>IF('2.Census &amp; Reference Benchmarks'!E434 = "","",'2.Census &amp; Reference Benchmarks'!E434)</f>
        <v/>
      </c>
      <c r="F436" s="427" t="str">
        <f>IF('2.Census &amp; Reference Benchmarks'!F434 = "","",'2.Census &amp; Reference Benchmarks'!F434)</f>
        <v/>
      </c>
      <c r="G436" s="501" t="str">
        <f>IF('2.Census &amp; Reference Benchmarks'!G434 = "","",'2.Census &amp; Reference Benchmarks'!G434)</f>
        <v/>
      </c>
      <c r="H436" s="428" t="str">
        <f>IF('2.Census &amp; Reference Benchmarks'!H434 = "","",'2.Census &amp; Reference Benchmarks'!H434)</f>
        <v/>
      </c>
      <c r="I436" s="501" t="str">
        <f>IF('2.Census &amp; Reference Benchmarks'!I434 = "","",'2.Census &amp; Reference Benchmarks'!I434)</f>
        <v/>
      </c>
      <c r="J436" s="427" t="str">
        <f>IF('2.Census &amp; Reference Benchmarks'!J434 = "","",'2.Census &amp; Reference Benchmarks'!J434)</f>
        <v/>
      </c>
      <c r="K436" s="518"/>
      <c r="L436" s="122"/>
      <c r="M436" s="116"/>
      <c r="N436" s="117"/>
      <c r="O436" s="116"/>
      <c r="P436" s="117"/>
      <c r="Q436" s="59" t="str">
        <f t="shared" si="6"/>
        <v>No</v>
      </c>
    </row>
    <row r="437" spans="2:17" x14ac:dyDescent="0.25">
      <c r="B437" s="427">
        <f>IF('2.Census &amp; Reference Benchmarks'!B435 = "","",'2.Census &amp; Reference Benchmarks'!B435)</f>
        <v>0</v>
      </c>
      <c r="C437" s="427">
        <f>IF('2.Census &amp; Reference Benchmarks'!C435 = "","",'2.Census &amp; Reference Benchmarks'!C435)</f>
        <v>0</v>
      </c>
      <c r="D437" s="427" t="str">
        <f>IF('2.Census &amp; Reference Benchmarks'!D435 = "","",'2.Census &amp; Reference Benchmarks'!D435)</f>
        <v/>
      </c>
      <c r="E437" s="427" t="str">
        <f>IF('2.Census &amp; Reference Benchmarks'!E435 = "","",'2.Census &amp; Reference Benchmarks'!E435)</f>
        <v/>
      </c>
      <c r="F437" s="427" t="str">
        <f>IF('2.Census &amp; Reference Benchmarks'!F435 = "","",'2.Census &amp; Reference Benchmarks'!F435)</f>
        <v/>
      </c>
      <c r="G437" s="501" t="str">
        <f>IF('2.Census &amp; Reference Benchmarks'!G435 = "","",'2.Census &amp; Reference Benchmarks'!G435)</f>
        <v/>
      </c>
      <c r="H437" s="428" t="str">
        <f>IF('2.Census &amp; Reference Benchmarks'!H435 = "","",'2.Census &amp; Reference Benchmarks'!H435)</f>
        <v/>
      </c>
      <c r="I437" s="501" t="str">
        <f>IF('2.Census &amp; Reference Benchmarks'!I435 = "","",'2.Census &amp; Reference Benchmarks'!I435)</f>
        <v/>
      </c>
      <c r="J437" s="427" t="str">
        <f>IF('2.Census &amp; Reference Benchmarks'!J435 = "","",'2.Census &amp; Reference Benchmarks'!J435)</f>
        <v/>
      </c>
      <c r="K437" s="518"/>
      <c r="L437" s="122"/>
      <c r="M437" s="116"/>
      <c r="N437" s="117"/>
      <c r="O437" s="116"/>
      <c r="P437" s="117"/>
      <c r="Q437" s="59" t="str">
        <f t="shared" si="6"/>
        <v>No</v>
      </c>
    </row>
    <row r="438" spans="2:17" x14ac:dyDescent="0.25">
      <c r="B438" s="427">
        <f>IF('2.Census &amp; Reference Benchmarks'!B436 = "","",'2.Census &amp; Reference Benchmarks'!B436)</f>
        <v>0</v>
      </c>
      <c r="C438" s="427">
        <f>IF('2.Census &amp; Reference Benchmarks'!C436 = "","",'2.Census &amp; Reference Benchmarks'!C436)</f>
        <v>0</v>
      </c>
      <c r="D438" s="427" t="str">
        <f>IF('2.Census &amp; Reference Benchmarks'!D436 = "","",'2.Census &amp; Reference Benchmarks'!D436)</f>
        <v/>
      </c>
      <c r="E438" s="427" t="str">
        <f>IF('2.Census &amp; Reference Benchmarks'!E436 = "","",'2.Census &amp; Reference Benchmarks'!E436)</f>
        <v/>
      </c>
      <c r="F438" s="427" t="str">
        <f>IF('2.Census &amp; Reference Benchmarks'!F436 = "","",'2.Census &amp; Reference Benchmarks'!F436)</f>
        <v/>
      </c>
      <c r="G438" s="501" t="str">
        <f>IF('2.Census &amp; Reference Benchmarks'!G436 = "","",'2.Census &amp; Reference Benchmarks'!G436)</f>
        <v/>
      </c>
      <c r="H438" s="428" t="str">
        <f>IF('2.Census &amp; Reference Benchmarks'!H436 = "","",'2.Census &amp; Reference Benchmarks'!H436)</f>
        <v/>
      </c>
      <c r="I438" s="501" t="str">
        <f>IF('2.Census &amp; Reference Benchmarks'!I436 = "","",'2.Census &amp; Reference Benchmarks'!I436)</f>
        <v/>
      </c>
      <c r="J438" s="427" t="str">
        <f>IF('2.Census &amp; Reference Benchmarks'!J436 = "","",'2.Census &amp; Reference Benchmarks'!J436)</f>
        <v/>
      </c>
      <c r="K438" s="518"/>
      <c r="L438" s="122"/>
      <c r="M438" s="116"/>
      <c r="N438" s="117"/>
      <c r="O438" s="116"/>
      <c r="P438" s="117"/>
      <c r="Q438" s="59" t="str">
        <f t="shared" si="6"/>
        <v>No</v>
      </c>
    </row>
    <row r="439" spans="2:17" x14ac:dyDescent="0.25">
      <c r="B439" s="427">
        <f>IF('2.Census &amp; Reference Benchmarks'!B437 = "","",'2.Census &amp; Reference Benchmarks'!B437)</f>
        <v>0</v>
      </c>
      <c r="C439" s="427">
        <f>IF('2.Census &amp; Reference Benchmarks'!C437 = "","",'2.Census &amp; Reference Benchmarks'!C437)</f>
        <v>0</v>
      </c>
      <c r="D439" s="427" t="str">
        <f>IF('2.Census &amp; Reference Benchmarks'!D437 = "","",'2.Census &amp; Reference Benchmarks'!D437)</f>
        <v/>
      </c>
      <c r="E439" s="427" t="str">
        <f>IF('2.Census &amp; Reference Benchmarks'!E437 = "","",'2.Census &amp; Reference Benchmarks'!E437)</f>
        <v/>
      </c>
      <c r="F439" s="427" t="str">
        <f>IF('2.Census &amp; Reference Benchmarks'!F437 = "","",'2.Census &amp; Reference Benchmarks'!F437)</f>
        <v/>
      </c>
      <c r="G439" s="501" t="str">
        <f>IF('2.Census &amp; Reference Benchmarks'!G437 = "","",'2.Census &amp; Reference Benchmarks'!G437)</f>
        <v/>
      </c>
      <c r="H439" s="428" t="str">
        <f>IF('2.Census &amp; Reference Benchmarks'!H437 = "","",'2.Census &amp; Reference Benchmarks'!H437)</f>
        <v/>
      </c>
      <c r="I439" s="501" t="str">
        <f>IF('2.Census &amp; Reference Benchmarks'!I437 = "","",'2.Census &amp; Reference Benchmarks'!I437)</f>
        <v/>
      </c>
      <c r="J439" s="427" t="str">
        <f>IF('2.Census &amp; Reference Benchmarks'!J437 = "","",'2.Census &amp; Reference Benchmarks'!J437)</f>
        <v/>
      </c>
      <c r="K439" s="518"/>
      <c r="L439" s="122"/>
      <c r="M439" s="116"/>
      <c r="N439" s="117"/>
      <c r="O439" s="116"/>
      <c r="P439" s="117"/>
      <c r="Q439" s="59" t="str">
        <f t="shared" si="6"/>
        <v>No</v>
      </c>
    </row>
    <row r="440" spans="2:17" x14ac:dyDescent="0.25">
      <c r="B440" s="427">
        <f>IF('2.Census &amp; Reference Benchmarks'!B438 = "","",'2.Census &amp; Reference Benchmarks'!B438)</f>
        <v>0</v>
      </c>
      <c r="C440" s="427">
        <f>IF('2.Census &amp; Reference Benchmarks'!C438 = "","",'2.Census &amp; Reference Benchmarks'!C438)</f>
        <v>0</v>
      </c>
      <c r="D440" s="427" t="str">
        <f>IF('2.Census &amp; Reference Benchmarks'!D438 = "","",'2.Census &amp; Reference Benchmarks'!D438)</f>
        <v/>
      </c>
      <c r="E440" s="427" t="str">
        <f>IF('2.Census &amp; Reference Benchmarks'!E438 = "","",'2.Census &amp; Reference Benchmarks'!E438)</f>
        <v/>
      </c>
      <c r="F440" s="427" t="str">
        <f>IF('2.Census &amp; Reference Benchmarks'!F438 = "","",'2.Census &amp; Reference Benchmarks'!F438)</f>
        <v/>
      </c>
      <c r="G440" s="501" t="str">
        <f>IF('2.Census &amp; Reference Benchmarks'!G438 = "","",'2.Census &amp; Reference Benchmarks'!G438)</f>
        <v/>
      </c>
      <c r="H440" s="428" t="str">
        <f>IF('2.Census &amp; Reference Benchmarks'!H438 = "","",'2.Census &amp; Reference Benchmarks'!H438)</f>
        <v/>
      </c>
      <c r="I440" s="501" t="str">
        <f>IF('2.Census &amp; Reference Benchmarks'!I438 = "","",'2.Census &amp; Reference Benchmarks'!I438)</f>
        <v/>
      </c>
      <c r="J440" s="427" t="str">
        <f>IF('2.Census &amp; Reference Benchmarks'!J438 = "","",'2.Census &amp; Reference Benchmarks'!J438)</f>
        <v/>
      </c>
      <c r="K440" s="518"/>
      <c r="L440" s="122"/>
      <c r="M440" s="116"/>
      <c r="N440" s="117"/>
      <c r="O440" s="116"/>
      <c r="P440" s="117"/>
      <c r="Q440" s="59" t="str">
        <f t="shared" si="6"/>
        <v>No</v>
      </c>
    </row>
    <row r="441" spans="2:17" x14ac:dyDescent="0.25">
      <c r="B441" s="427">
        <f>IF('2.Census &amp; Reference Benchmarks'!B439 = "","",'2.Census &amp; Reference Benchmarks'!B439)</f>
        <v>0</v>
      </c>
      <c r="C441" s="427">
        <f>IF('2.Census &amp; Reference Benchmarks'!C439 = "","",'2.Census &amp; Reference Benchmarks'!C439)</f>
        <v>0</v>
      </c>
      <c r="D441" s="427" t="str">
        <f>IF('2.Census &amp; Reference Benchmarks'!D439 = "","",'2.Census &amp; Reference Benchmarks'!D439)</f>
        <v/>
      </c>
      <c r="E441" s="427" t="str">
        <f>IF('2.Census &amp; Reference Benchmarks'!E439 = "","",'2.Census &amp; Reference Benchmarks'!E439)</f>
        <v/>
      </c>
      <c r="F441" s="427" t="str">
        <f>IF('2.Census &amp; Reference Benchmarks'!F439 = "","",'2.Census &amp; Reference Benchmarks'!F439)</f>
        <v/>
      </c>
      <c r="G441" s="501" t="str">
        <f>IF('2.Census &amp; Reference Benchmarks'!G439 = "","",'2.Census &amp; Reference Benchmarks'!G439)</f>
        <v/>
      </c>
      <c r="H441" s="428" t="str">
        <f>IF('2.Census &amp; Reference Benchmarks'!H439 = "","",'2.Census &amp; Reference Benchmarks'!H439)</f>
        <v/>
      </c>
      <c r="I441" s="501" t="str">
        <f>IF('2.Census &amp; Reference Benchmarks'!I439 = "","",'2.Census &amp; Reference Benchmarks'!I439)</f>
        <v/>
      </c>
      <c r="J441" s="427" t="str">
        <f>IF('2.Census &amp; Reference Benchmarks'!J439 = "","",'2.Census &amp; Reference Benchmarks'!J439)</f>
        <v/>
      </c>
      <c r="K441" s="518"/>
      <c r="L441" s="122"/>
      <c r="M441" s="116"/>
      <c r="N441" s="117"/>
      <c r="O441" s="116"/>
      <c r="P441" s="117"/>
      <c r="Q441" s="59" t="str">
        <f t="shared" si="6"/>
        <v>No</v>
      </c>
    </row>
    <row r="442" spans="2:17" x14ac:dyDescent="0.25">
      <c r="B442" s="427">
        <f>IF('2.Census &amp; Reference Benchmarks'!B440 = "","",'2.Census &amp; Reference Benchmarks'!B440)</f>
        <v>0</v>
      </c>
      <c r="C442" s="427">
        <f>IF('2.Census &amp; Reference Benchmarks'!C440 = "","",'2.Census &amp; Reference Benchmarks'!C440)</f>
        <v>0</v>
      </c>
      <c r="D442" s="427" t="str">
        <f>IF('2.Census &amp; Reference Benchmarks'!D440 = "","",'2.Census &amp; Reference Benchmarks'!D440)</f>
        <v/>
      </c>
      <c r="E442" s="427" t="str">
        <f>IF('2.Census &amp; Reference Benchmarks'!E440 = "","",'2.Census &amp; Reference Benchmarks'!E440)</f>
        <v/>
      </c>
      <c r="F442" s="427" t="str">
        <f>IF('2.Census &amp; Reference Benchmarks'!F440 = "","",'2.Census &amp; Reference Benchmarks'!F440)</f>
        <v/>
      </c>
      <c r="G442" s="501" t="str">
        <f>IF('2.Census &amp; Reference Benchmarks'!G440 = "","",'2.Census &amp; Reference Benchmarks'!G440)</f>
        <v/>
      </c>
      <c r="H442" s="428" t="str">
        <f>IF('2.Census &amp; Reference Benchmarks'!H440 = "","",'2.Census &amp; Reference Benchmarks'!H440)</f>
        <v/>
      </c>
      <c r="I442" s="501" t="str">
        <f>IF('2.Census &amp; Reference Benchmarks'!I440 = "","",'2.Census &amp; Reference Benchmarks'!I440)</f>
        <v/>
      </c>
      <c r="J442" s="427" t="str">
        <f>IF('2.Census &amp; Reference Benchmarks'!J440 = "","",'2.Census &amp; Reference Benchmarks'!J440)</f>
        <v/>
      </c>
      <c r="K442" s="518"/>
      <c r="L442" s="122"/>
      <c r="M442" s="116"/>
      <c r="N442" s="117"/>
      <c r="O442" s="116"/>
      <c r="P442" s="117"/>
      <c r="Q442" s="59" t="str">
        <f t="shared" si="6"/>
        <v>No</v>
      </c>
    </row>
    <row r="443" spans="2:17" x14ac:dyDescent="0.25">
      <c r="B443" s="427">
        <f>IF('2.Census &amp; Reference Benchmarks'!B441 = "","",'2.Census &amp; Reference Benchmarks'!B441)</f>
        <v>0</v>
      </c>
      <c r="C443" s="427">
        <f>IF('2.Census &amp; Reference Benchmarks'!C441 = "","",'2.Census &amp; Reference Benchmarks'!C441)</f>
        <v>0</v>
      </c>
      <c r="D443" s="427" t="str">
        <f>IF('2.Census &amp; Reference Benchmarks'!D441 = "","",'2.Census &amp; Reference Benchmarks'!D441)</f>
        <v/>
      </c>
      <c r="E443" s="427" t="str">
        <f>IF('2.Census &amp; Reference Benchmarks'!E441 = "","",'2.Census &amp; Reference Benchmarks'!E441)</f>
        <v/>
      </c>
      <c r="F443" s="427" t="str">
        <f>IF('2.Census &amp; Reference Benchmarks'!F441 = "","",'2.Census &amp; Reference Benchmarks'!F441)</f>
        <v/>
      </c>
      <c r="G443" s="501" t="str">
        <f>IF('2.Census &amp; Reference Benchmarks'!G441 = "","",'2.Census &amp; Reference Benchmarks'!G441)</f>
        <v/>
      </c>
      <c r="H443" s="428" t="str">
        <f>IF('2.Census &amp; Reference Benchmarks'!H441 = "","",'2.Census &amp; Reference Benchmarks'!H441)</f>
        <v/>
      </c>
      <c r="I443" s="501" t="str">
        <f>IF('2.Census &amp; Reference Benchmarks'!I441 = "","",'2.Census &amp; Reference Benchmarks'!I441)</f>
        <v/>
      </c>
      <c r="J443" s="427" t="str">
        <f>IF('2.Census &amp; Reference Benchmarks'!J441 = "","",'2.Census &amp; Reference Benchmarks'!J441)</f>
        <v/>
      </c>
      <c r="K443" s="518"/>
      <c r="L443" s="122"/>
      <c r="M443" s="116"/>
      <c r="N443" s="117"/>
      <c r="O443" s="116"/>
      <c r="P443" s="117"/>
      <c r="Q443" s="59" t="str">
        <f t="shared" si="6"/>
        <v>No</v>
      </c>
    </row>
    <row r="444" spans="2:17" x14ac:dyDescent="0.25">
      <c r="B444" s="427">
        <f>IF('2.Census &amp; Reference Benchmarks'!B442 = "","",'2.Census &amp; Reference Benchmarks'!B442)</f>
        <v>0</v>
      </c>
      <c r="C444" s="427">
        <f>IF('2.Census &amp; Reference Benchmarks'!C442 = "","",'2.Census &amp; Reference Benchmarks'!C442)</f>
        <v>0</v>
      </c>
      <c r="D444" s="427" t="str">
        <f>IF('2.Census &amp; Reference Benchmarks'!D442 = "","",'2.Census &amp; Reference Benchmarks'!D442)</f>
        <v/>
      </c>
      <c r="E444" s="427" t="str">
        <f>IF('2.Census &amp; Reference Benchmarks'!E442 = "","",'2.Census &amp; Reference Benchmarks'!E442)</f>
        <v/>
      </c>
      <c r="F444" s="427" t="str">
        <f>IF('2.Census &amp; Reference Benchmarks'!F442 = "","",'2.Census &amp; Reference Benchmarks'!F442)</f>
        <v/>
      </c>
      <c r="G444" s="501" t="str">
        <f>IF('2.Census &amp; Reference Benchmarks'!G442 = "","",'2.Census &amp; Reference Benchmarks'!G442)</f>
        <v/>
      </c>
      <c r="H444" s="428" t="str">
        <f>IF('2.Census &amp; Reference Benchmarks'!H442 = "","",'2.Census &amp; Reference Benchmarks'!H442)</f>
        <v/>
      </c>
      <c r="I444" s="501" t="str">
        <f>IF('2.Census &amp; Reference Benchmarks'!I442 = "","",'2.Census &amp; Reference Benchmarks'!I442)</f>
        <v/>
      </c>
      <c r="J444" s="427" t="str">
        <f>IF('2.Census &amp; Reference Benchmarks'!J442 = "","",'2.Census &amp; Reference Benchmarks'!J442)</f>
        <v/>
      </c>
      <c r="K444" s="518"/>
      <c r="L444" s="122"/>
      <c r="M444" s="116"/>
      <c r="N444" s="117"/>
      <c r="O444" s="116"/>
      <c r="P444" s="117"/>
      <c r="Q444" s="59" t="str">
        <f t="shared" si="6"/>
        <v>No</v>
      </c>
    </row>
    <row r="445" spans="2:17" x14ac:dyDescent="0.25">
      <c r="B445" s="427">
        <f>IF('2.Census &amp; Reference Benchmarks'!B443 = "","",'2.Census &amp; Reference Benchmarks'!B443)</f>
        <v>0</v>
      </c>
      <c r="C445" s="427">
        <f>IF('2.Census &amp; Reference Benchmarks'!C443 = "","",'2.Census &amp; Reference Benchmarks'!C443)</f>
        <v>0</v>
      </c>
      <c r="D445" s="427" t="str">
        <f>IF('2.Census &amp; Reference Benchmarks'!D443 = "","",'2.Census &amp; Reference Benchmarks'!D443)</f>
        <v/>
      </c>
      <c r="E445" s="427" t="str">
        <f>IF('2.Census &amp; Reference Benchmarks'!E443 = "","",'2.Census &amp; Reference Benchmarks'!E443)</f>
        <v/>
      </c>
      <c r="F445" s="427" t="str">
        <f>IF('2.Census &amp; Reference Benchmarks'!F443 = "","",'2.Census &amp; Reference Benchmarks'!F443)</f>
        <v/>
      </c>
      <c r="G445" s="501" t="str">
        <f>IF('2.Census &amp; Reference Benchmarks'!G443 = "","",'2.Census &amp; Reference Benchmarks'!G443)</f>
        <v/>
      </c>
      <c r="H445" s="428" t="str">
        <f>IF('2.Census &amp; Reference Benchmarks'!H443 = "","",'2.Census &amp; Reference Benchmarks'!H443)</f>
        <v/>
      </c>
      <c r="I445" s="501" t="str">
        <f>IF('2.Census &amp; Reference Benchmarks'!I443 = "","",'2.Census &amp; Reference Benchmarks'!I443)</f>
        <v/>
      </c>
      <c r="J445" s="427" t="str">
        <f>IF('2.Census &amp; Reference Benchmarks'!J443 = "","",'2.Census &amp; Reference Benchmarks'!J443)</f>
        <v/>
      </c>
      <c r="K445" s="518"/>
      <c r="L445" s="122"/>
      <c r="M445" s="116"/>
      <c r="N445" s="117"/>
      <c r="O445" s="116"/>
      <c r="P445" s="117"/>
      <c r="Q445" s="59" t="str">
        <f t="shared" si="6"/>
        <v>No</v>
      </c>
    </row>
    <row r="446" spans="2:17" x14ac:dyDescent="0.25">
      <c r="B446" s="427">
        <f>IF('2.Census &amp; Reference Benchmarks'!B444 = "","",'2.Census &amp; Reference Benchmarks'!B444)</f>
        <v>0</v>
      </c>
      <c r="C446" s="427">
        <f>IF('2.Census &amp; Reference Benchmarks'!C444 = "","",'2.Census &amp; Reference Benchmarks'!C444)</f>
        <v>0</v>
      </c>
      <c r="D446" s="427" t="str">
        <f>IF('2.Census &amp; Reference Benchmarks'!D444 = "","",'2.Census &amp; Reference Benchmarks'!D444)</f>
        <v/>
      </c>
      <c r="E446" s="427" t="str">
        <f>IF('2.Census &amp; Reference Benchmarks'!E444 = "","",'2.Census &amp; Reference Benchmarks'!E444)</f>
        <v/>
      </c>
      <c r="F446" s="427" t="str">
        <f>IF('2.Census &amp; Reference Benchmarks'!F444 = "","",'2.Census &amp; Reference Benchmarks'!F444)</f>
        <v/>
      </c>
      <c r="G446" s="501" t="str">
        <f>IF('2.Census &amp; Reference Benchmarks'!G444 = "","",'2.Census &amp; Reference Benchmarks'!G444)</f>
        <v/>
      </c>
      <c r="H446" s="428" t="str">
        <f>IF('2.Census &amp; Reference Benchmarks'!H444 = "","",'2.Census &amp; Reference Benchmarks'!H444)</f>
        <v/>
      </c>
      <c r="I446" s="501" t="str">
        <f>IF('2.Census &amp; Reference Benchmarks'!I444 = "","",'2.Census &amp; Reference Benchmarks'!I444)</f>
        <v/>
      </c>
      <c r="J446" s="427" t="str">
        <f>IF('2.Census &amp; Reference Benchmarks'!J444 = "","",'2.Census &amp; Reference Benchmarks'!J444)</f>
        <v/>
      </c>
      <c r="K446" s="518"/>
      <c r="L446" s="122"/>
      <c r="M446" s="116"/>
      <c r="N446" s="117"/>
      <c r="O446" s="116"/>
      <c r="P446" s="117"/>
      <c r="Q446" s="59" t="str">
        <f t="shared" si="6"/>
        <v>No</v>
      </c>
    </row>
    <row r="447" spans="2:17" x14ac:dyDescent="0.25">
      <c r="B447" s="427">
        <f>IF('2.Census &amp; Reference Benchmarks'!B445 = "","",'2.Census &amp; Reference Benchmarks'!B445)</f>
        <v>0</v>
      </c>
      <c r="C447" s="427">
        <f>IF('2.Census &amp; Reference Benchmarks'!C445 = "","",'2.Census &amp; Reference Benchmarks'!C445)</f>
        <v>0</v>
      </c>
      <c r="D447" s="427" t="str">
        <f>IF('2.Census &amp; Reference Benchmarks'!D445 = "","",'2.Census &amp; Reference Benchmarks'!D445)</f>
        <v/>
      </c>
      <c r="E447" s="427" t="str">
        <f>IF('2.Census &amp; Reference Benchmarks'!E445 = "","",'2.Census &amp; Reference Benchmarks'!E445)</f>
        <v/>
      </c>
      <c r="F447" s="427" t="str">
        <f>IF('2.Census &amp; Reference Benchmarks'!F445 = "","",'2.Census &amp; Reference Benchmarks'!F445)</f>
        <v/>
      </c>
      <c r="G447" s="501" t="str">
        <f>IF('2.Census &amp; Reference Benchmarks'!G445 = "","",'2.Census &amp; Reference Benchmarks'!G445)</f>
        <v/>
      </c>
      <c r="H447" s="428" t="str">
        <f>IF('2.Census &amp; Reference Benchmarks'!H445 = "","",'2.Census &amp; Reference Benchmarks'!H445)</f>
        <v/>
      </c>
      <c r="I447" s="501" t="str">
        <f>IF('2.Census &amp; Reference Benchmarks'!I445 = "","",'2.Census &amp; Reference Benchmarks'!I445)</f>
        <v/>
      </c>
      <c r="J447" s="427" t="str">
        <f>IF('2.Census &amp; Reference Benchmarks'!J445 = "","",'2.Census &amp; Reference Benchmarks'!J445)</f>
        <v/>
      </c>
      <c r="K447" s="518"/>
      <c r="L447" s="122"/>
      <c r="M447" s="116"/>
      <c r="N447" s="117"/>
      <c r="O447" s="116"/>
      <c r="P447" s="117"/>
      <c r="Q447" s="59" t="str">
        <f t="shared" si="6"/>
        <v>No</v>
      </c>
    </row>
    <row r="448" spans="2:17" x14ac:dyDescent="0.25">
      <c r="B448" s="427">
        <f>IF('2.Census &amp; Reference Benchmarks'!B446 = "","",'2.Census &amp; Reference Benchmarks'!B446)</f>
        <v>0</v>
      </c>
      <c r="C448" s="427">
        <f>IF('2.Census &amp; Reference Benchmarks'!C446 = "","",'2.Census &amp; Reference Benchmarks'!C446)</f>
        <v>0</v>
      </c>
      <c r="D448" s="427" t="str">
        <f>IF('2.Census &amp; Reference Benchmarks'!D446 = "","",'2.Census &amp; Reference Benchmarks'!D446)</f>
        <v/>
      </c>
      <c r="E448" s="427" t="str">
        <f>IF('2.Census &amp; Reference Benchmarks'!E446 = "","",'2.Census &amp; Reference Benchmarks'!E446)</f>
        <v/>
      </c>
      <c r="F448" s="427" t="str">
        <f>IF('2.Census &amp; Reference Benchmarks'!F446 = "","",'2.Census &amp; Reference Benchmarks'!F446)</f>
        <v/>
      </c>
      <c r="G448" s="501" t="str">
        <f>IF('2.Census &amp; Reference Benchmarks'!G446 = "","",'2.Census &amp; Reference Benchmarks'!G446)</f>
        <v/>
      </c>
      <c r="H448" s="428" t="str">
        <f>IF('2.Census &amp; Reference Benchmarks'!H446 = "","",'2.Census &amp; Reference Benchmarks'!H446)</f>
        <v/>
      </c>
      <c r="I448" s="501" t="str">
        <f>IF('2.Census &amp; Reference Benchmarks'!I446 = "","",'2.Census &amp; Reference Benchmarks'!I446)</f>
        <v/>
      </c>
      <c r="J448" s="427" t="str">
        <f>IF('2.Census &amp; Reference Benchmarks'!J446 = "","",'2.Census &amp; Reference Benchmarks'!J446)</f>
        <v/>
      </c>
      <c r="K448" s="518"/>
      <c r="L448" s="122"/>
      <c r="M448" s="116"/>
      <c r="N448" s="117"/>
      <c r="O448" s="116"/>
      <c r="P448" s="117"/>
      <c r="Q448" s="59" t="str">
        <f t="shared" si="6"/>
        <v>No</v>
      </c>
    </row>
    <row r="449" spans="2:17" x14ac:dyDescent="0.25">
      <c r="B449" s="427">
        <f>IF('2.Census &amp; Reference Benchmarks'!B447 = "","",'2.Census &amp; Reference Benchmarks'!B447)</f>
        <v>0</v>
      </c>
      <c r="C449" s="427">
        <f>IF('2.Census &amp; Reference Benchmarks'!C447 = "","",'2.Census &amp; Reference Benchmarks'!C447)</f>
        <v>0</v>
      </c>
      <c r="D449" s="427" t="str">
        <f>IF('2.Census &amp; Reference Benchmarks'!D447 = "","",'2.Census &amp; Reference Benchmarks'!D447)</f>
        <v/>
      </c>
      <c r="E449" s="427" t="str">
        <f>IF('2.Census &amp; Reference Benchmarks'!E447 = "","",'2.Census &amp; Reference Benchmarks'!E447)</f>
        <v/>
      </c>
      <c r="F449" s="427" t="str">
        <f>IF('2.Census &amp; Reference Benchmarks'!F447 = "","",'2.Census &amp; Reference Benchmarks'!F447)</f>
        <v/>
      </c>
      <c r="G449" s="501" t="str">
        <f>IF('2.Census &amp; Reference Benchmarks'!G447 = "","",'2.Census &amp; Reference Benchmarks'!G447)</f>
        <v/>
      </c>
      <c r="H449" s="428" t="str">
        <f>IF('2.Census &amp; Reference Benchmarks'!H447 = "","",'2.Census &amp; Reference Benchmarks'!H447)</f>
        <v/>
      </c>
      <c r="I449" s="501" t="str">
        <f>IF('2.Census &amp; Reference Benchmarks'!I447 = "","",'2.Census &amp; Reference Benchmarks'!I447)</f>
        <v/>
      </c>
      <c r="J449" s="427" t="str">
        <f>IF('2.Census &amp; Reference Benchmarks'!J447 = "","",'2.Census &amp; Reference Benchmarks'!J447)</f>
        <v/>
      </c>
      <c r="K449" s="518"/>
      <c r="L449" s="122"/>
      <c r="M449" s="116"/>
      <c r="N449" s="117"/>
      <c r="O449" s="116"/>
      <c r="P449" s="117"/>
      <c r="Q449" s="59" t="str">
        <f t="shared" si="6"/>
        <v>No</v>
      </c>
    </row>
    <row r="450" spans="2:17" x14ac:dyDescent="0.25">
      <c r="B450" s="427">
        <f>IF('2.Census &amp; Reference Benchmarks'!B448 = "","",'2.Census &amp; Reference Benchmarks'!B448)</f>
        <v>0</v>
      </c>
      <c r="C450" s="427">
        <f>IF('2.Census &amp; Reference Benchmarks'!C448 = "","",'2.Census &amp; Reference Benchmarks'!C448)</f>
        <v>0</v>
      </c>
      <c r="D450" s="427" t="str">
        <f>IF('2.Census &amp; Reference Benchmarks'!D448 = "","",'2.Census &amp; Reference Benchmarks'!D448)</f>
        <v/>
      </c>
      <c r="E450" s="427" t="str">
        <f>IF('2.Census &amp; Reference Benchmarks'!E448 = "","",'2.Census &amp; Reference Benchmarks'!E448)</f>
        <v/>
      </c>
      <c r="F450" s="427" t="str">
        <f>IF('2.Census &amp; Reference Benchmarks'!F448 = "","",'2.Census &amp; Reference Benchmarks'!F448)</f>
        <v/>
      </c>
      <c r="G450" s="501" t="str">
        <f>IF('2.Census &amp; Reference Benchmarks'!G448 = "","",'2.Census &amp; Reference Benchmarks'!G448)</f>
        <v/>
      </c>
      <c r="H450" s="428" t="str">
        <f>IF('2.Census &amp; Reference Benchmarks'!H448 = "","",'2.Census &amp; Reference Benchmarks'!H448)</f>
        <v/>
      </c>
      <c r="I450" s="501" t="str">
        <f>IF('2.Census &amp; Reference Benchmarks'!I448 = "","",'2.Census &amp; Reference Benchmarks'!I448)</f>
        <v/>
      </c>
      <c r="J450" s="427" t="str">
        <f>IF('2.Census &amp; Reference Benchmarks'!J448 = "","",'2.Census &amp; Reference Benchmarks'!J448)</f>
        <v/>
      </c>
      <c r="K450" s="518"/>
      <c r="L450" s="122"/>
      <c r="M450" s="116"/>
      <c r="N450" s="117"/>
      <c r="O450" s="116"/>
      <c r="P450" s="117"/>
      <c r="Q450" s="59" t="str">
        <f t="shared" si="6"/>
        <v>No</v>
      </c>
    </row>
    <row r="451" spans="2:17" x14ac:dyDescent="0.25">
      <c r="B451" s="427">
        <f>IF('2.Census &amp; Reference Benchmarks'!B449 = "","",'2.Census &amp; Reference Benchmarks'!B449)</f>
        <v>0</v>
      </c>
      <c r="C451" s="427">
        <f>IF('2.Census &amp; Reference Benchmarks'!C449 = "","",'2.Census &amp; Reference Benchmarks'!C449)</f>
        <v>0</v>
      </c>
      <c r="D451" s="427" t="str">
        <f>IF('2.Census &amp; Reference Benchmarks'!D449 = "","",'2.Census &amp; Reference Benchmarks'!D449)</f>
        <v/>
      </c>
      <c r="E451" s="427" t="str">
        <f>IF('2.Census &amp; Reference Benchmarks'!E449 = "","",'2.Census &amp; Reference Benchmarks'!E449)</f>
        <v/>
      </c>
      <c r="F451" s="427" t="str">
        <f>IF('2.Census &amp; Reference Benchmarks'!F449 = "","",'2.Census &amp; Reference Benchmarks'!F449)</f>
        <v/>
      </c>
      <c r="G451" s="501" t="str">
        <f>IF('2.Census &amp; Reference Benchmarks'!G449 = "","",'2.Census &amp; Reference Benchmarks'!G449)</f>
        <v/>
      </c>
      <c r="H451" s="428" t="str">
        <f>IF('2.Census &amp; Reference Benchmarks'!H449 = "","",'2.Census &amp; Reference Benchmarks'!H449)</f>
        <v/>
      </c>
      <c r="I451" s="501" t="str">
        <f>IF('2.Census &amp; Reference Benchmarks'!I449 = "","",'2.Census &amp; Reference Benchmarks'!I449)</f>
        <v/>
      </c>
      <c r="J451" s="427" t="str">
        <f>IF('2.Census &amp; Reference Benchmarks'!J449 = "","",'2.Census &amp; Reference Benchmarks'!J449)</f>
        <v/>
      </c>
      <c r="K451" s="518"/>
      <c r="L451" s="122"/>
      <c r="M451" s="116"/>
      <c r="N451" s="117"/>
      <c r="O451" s="116"/>
      <c r="P451" s="117"/>
      <c r="Q451" s="59" t="str">
        <f t="shared" si="6"/>
        <v>No</v>
      </c>
    </row>
    <row r="452" spans="2:17" x14ac:dyDescent="0.25">
      <c r="B452" s="427">
        <f>IF('2.Census &amp; Reference Benchmarks'!B450 = "","",'2.Census &amp; Reference Benchmarks'!B450)</f>
        <v>0</v>
      </c>
      <c r="C452" s="427">
        <f>IF('2.Census &amp; Reference Benchmarks'!C450 = "","",'2.Census &amp; Reference Benchmarks'!C450)</f>
        <v>0</v>
      </c>
      <c r="D452" s="427" t="str">
        <f>IF('2.Census &amp; Reference Benchmarks'!D450 = "","",'2.Census &amp; Reference Benchmarks'!D450)</f>
        <v/>
      </c>
      <c r="E452" s="427" t="str">
        <f>IF('2.Census &amp; Reference Benchmarks'!E450 = "","",'2.Census &amp; Reference Benchmarks'!E450)</f>
        <v/>
      </c>
      <c r="F452" s="427" t="str">
        <f>IF('2.Census &amp; Reference Benchmarks'!F450 = "","",'2.Census &amp; Reference Benchmarks'!F450)</f>
        <v/>
      </c>
      <c r="G452" s="501" t="str">
        <f>IF('2.Census &amp; Reference Benchmarks'!G450 = "","",'2.Census &amp; Reference Benchmarks'!G450)</f>
        <v/>
      </c>
      <c r="H452" s="428" t="str">
        <f>IF('2.Census &amp; Reference Benchmarks'!H450 = "","",'2.Census &amp; Reference Benchmarks'!H450)</f>
        <v/>
      </c>
      <c r="I452" s="501" t="str">
        <f>IF('2.Census &amp; Reference Benchmarks'!I450 = "","",'2.Census &amp; Reference Benchmarks'!I450)</f>
        <v/>
      </c>
      <c r="J452" s="427" t="str">
        <f>IF('2.Census &amp; Reference Benchmarks'!J450 = "","",'2.Census &amp; Reference Benchmarks'!J450)</f>
        <v/>
      </c>
      <c r="K452" s="518"/>
      <c r="L452" s="122"/>
      <c r="M452" s="116"/>
      <c r="N452" s="117"/>
      <c r="O452" s="116"/>
      <c r="P452" s="117"/>
      <c r="Q452" s="59" t="str">
        <f t="shared" si="6"/>
        <v>No</v>
      </c>
    </row>
    <row r="453" spans="2:17" x14ac:dyDescent="0.25">
      <c r="B453" s="427">
        <f>IF('2.Census &amp; Reference Benchmarks'!B451 = "","",'2.Census &amp; Reference Benchmarks'!B451)</f>
        <v>0</v>
      </c>
      <c r="C453" s="427">
        <f>IF('2.Census &amp; Reference Benchmarks'!C451 = "","",'2.Census &amp; Reference Benchmarks'!C451)</f>
        <v>0</v>
      </c>
      <c r="D453" s="427" t="str">
        <f>IF('2.Census &amp; Reference Benchmarks'!D451 = "","",'2.Census &amp; Reference Benchmarks'!D451)</f>
        <v/>
      </c>
      <c r="E453" s="427" t="str">
        <f>IF('2.Census &amp; Reference Benchmarks'!E451 = "","",'2.Census &amp; Reference Benchmarks'!E451)</f>
        <v/>
      </c>
      <c r="F453" s="427" t="str">
        <f>IF('2.Census &amp; Reference Benchmarks'!F451 = "","",'2.Census &amp; Reference Benchmarks'!F451)</f>
        <v/>
      </c>
      <c r="G453" s="501" t="str">
        <f>IF('2.Census &amp; Reference Benchmarks'!G451 = "","",'2.Census &amp; Reference Benchmarks'!G451)</f>
        <v/>
      </c>
      <c r="H453" s="428" t="str">
        <f>IF('2.Census &amp; Reference Benchmarks'!H451 = "","",'2.Census &amp; Reference Benchmarks'!H451)</f>
        <v/>
      </c>
      <c r="I453" s="501" t="str">
        <f>IF('2.Census &amp; Reference Benchmarks'!I451 = "","",'2.Census &amp; Reference Benchmarks'!I451)</f>
        <v/>
      </c>
      <c r="J453" s="427" t="str">
        <f>IF('2.Census &amp; Reference Benchmarks'!J451 = "","",'2.Census &amp; Reference Benchmarks'!J451)</f>
        <v/>
      </c>
      <c r="K453" s="518"/>
      <c r="L453" s="122"/>
      <c r="M453" s="116"/>
      <c r="N453" s="117"/>
      <c r="O453" s="116"/>
      <c r="P453" s="117"/>
      <c r="Q453" s="59" t="str">
        <f t="shared" si="6"/>
        <v>No</v>
      </c>
    </row>
    <row r="454" spans="2:17" x14ac:dyDescent="0.25">
      <c r="B454" s="427">
        <f>IF('2.Census &amp; Reference Benchmarks'!B452 = "","",'2.Census &amp; Reference Benchmarks'!B452)</f>
        <v>0</v>
      </c>
      <c r="C454" s="427">
        <f>IF('2.Census &amp; Reference Benchmarks'!C452 = "","",'2.Census &amp; Reference Benchmarks'!C452)</f>
        <v>0</v>
      </c>
      <c r="D454" s="427" t="str">
        <f>IF('2.Census &amp; Reference Benchmarks'!D452 = "","",'2.Census &amp; Reference Benchmarks'!D452)</f>
        <v/>
      </c>
      <c r="E454" s="427" t="str">
        <f>IF('2.Census &amp; Reference Benchmarks'!E452 = "","",'2.Census &amp; Reference Benchmarks'!E452)</f>
        <v/>
      </c>
      <c r="F454" s="427" t="str">
        <f>IF('2.Census &amp; Reference Benchmarks'!F452 = "","",'2.Census &amp; Reference Benchmarks'!F452)</f>
        <v/>
      </c>
      <c r="G454" s="501" t="str">
        <f>IF('2.Census &amp; Reference Benchmarks'!G452 = "","",'2.Census &amp; Reference Benchmarks'!G452)</f>
        <v/>
      </c>
      <c r="H454" s="428" t="str">
        <f>IF('2.Census &amp; Reference Benchmarks'!H452 = "","",'2.Census &amp; Reference Benchmarks'!H452)</f>
        <v/>
      </c>
      <c r="I454" s="501" t="str">
        <f>IF('2.Census &amp; Reference Benchmarks'!I452 = "","",'2.Census &amp; Reference Benchmarks'!I452)</f>
        <v/>
      </c>
      <c r="J454" s="427" t="str">
        <f>IF('2.Census &amp; Reference Benchmarks'!J452 = "","",'2.Census &amp; Reference Benchmarks'!J452)</f>
        <v/>
      </c>
      <c r="K454" s="518"/>
      <c r="L454" s="122"/>
      <c r="M454" s="116"/>
      <c r="N454" s="117"/>
      <c r="O454" s="116"/>
      <c r="P454" s="117"/>
      <c r="Q454" s="59" t="str">
        <f t="shared" si="6"/>
        <v>No</v>
      </c>
    </row>
    <row r="455" spans="2:17" x14ac:dyDescent="0.25">
      <c r="B455" s="427">
        <f>IF('2.Census &amp; Reference Benchmarks'!B453 = "","",'2.Census &amp; Reference Benchmarks'!B453)</f>
        <v>0</v>
      </c>
      <c r="C455" s="427">
        <f>IF('2.Census &amp; Reference Benchmarks'!C453 = "","",'2.Census &amp; Reference Benchmarks'!C453)</f>
        <v>0</v>
      </c>
      <c r="D455" s="427" t="str">
        <f>IF('2.Census &amp; Reference Benchmarks'!D453 = "","",'2.Census &amp; Reference Benchmarks'!D453)</f>
        <v/>
      </c>
      <c r="E455" s="427" t="str">
        <f>IF('2.Census &amp; Reference Benchmarks'!E453 = "","",'2.Census &amp; Reference Benchmarks'!E453)</f>
        <v/>
      </c>
      <c r="F455" s="427" t="str">
        <f>IF('2.Census &amp; Reference Benchmarks'!F453 = "","",'2.Census &amp; Reference Benchmarks'!F453)</f>
        <v/>
      </c>
      <c r="G455" s="501" t="str">
        <f>IF('2.Census &amp; Reference Benchmarks'!G453 = "","",'2.Census &amp; Reference Benchmarks'!G453)</f>
        <v/>
      </c>
      <c r="H455" s="428" t="str">
        <f>IF('2.Census &amp; Reference Benchmarks'!H453 = "","",'2.Census &amp; Reference Benchmarks'!H453)</f>
        <v/>
      </c>
      <c r="I455" s="501" t="str">
        <f>IF('2.Census &amp; Reference Benchmarks'!I453 = "","",'2.Census &amp; Reference Benchmarks'!I453)</f>
        <v/>
      </c>
      <c r="J455" s="427" t="str">
        <f>IF('2.Census &amp; Reference Benchmarks'!J453 = "","",'2.Census &amp; Reference Benchmarks'!J453)</f>
        <v/>
      </c>
      <c r="K455" s="518"/>
      <c r="L455" s="122"/>
      <c r="M455" s="116"/>
      <c r="N455" s="117"/>
      <c r="O455" s="116"/>
      <c r="P455" s="117"/>
      <c r="Q455" s="59" t="str">
        <f t="shared" ref="Q455:Q505" si="7">IF(N455&gt;=L455, "No", IF(P455 &gt;= L455, "Yes","No"))</f>
        <v>No</v>
      </c>
    </row>
    <row r="456" spans="2:17" x14ac:dyDescent="0.25">
      <c r="B456" s="427">
        <f>IF('2.Census &amp; Reference Benchmarks'!B454 = "","",'2.Census &amp; Reference Benchmarks'!B454)</f>
        <v>0</v>
      </c>
      <c r="C456" s="427">
        <f>IF('2.Census &amp; Reference Benchmarks'!C454 = "","",'2.Census &amp; Reference Benchmarks'!C454)</f>
        <v>0</v>
      </c>
      <c r="D456" s="427" t="str">
        <f>IF('2.Census &amp; Reference Benchmarks'!D454 = "","",'2.Census &amp; Reference Benchmarks'!D454)</f>
        <v/>
      </c>
      <c r="E456" s="427" t="str">
        <f>IF('2.Census &amp; Reference Benchmarks'!E454 = "","",'2.Census &amp; Reference Benchmarks'!E454)</f>
        <v/>
      </c>
      <c r="F456" s="427" t="str">
        <f>IF('2.Census &amp; Reference Benchmarks'!F454 = "","",'2.Census &amp; Reference Benchmarks'!F454)</f>
        <v/>
      </c>
      <c r="G456" s="501" t="str">
        <f>IF('2.Census &amp; Reference Benchmarks'!G454 = "","",'2.Census &amp; Reference Benchmarks'!G454)</f>
        <v/>
      </c>
      <c r="H456" s="428" t="str">
        <f>IF('2.Census &amp; Reference Benchmarks'!H454 = "","",'2.Census &amp; Reference Benchmarks'!H454)</f>
        <v/>
      </c>
      <c r="I456" s="501" t="str">
        <f>IF('2.Census &amp; Reference Benchmarks'!I454 = "","",'2.Census &amp; Reference Benchmarks'!I454)</f>
        <v/>
      </c>
      <c r="J456" s="427" t="str">
        <f>IF('2.Census &amp; Reference Benchmarks'!J454 = "","",'2.Census &amp; Reference Benchmarks'!J454)</f>
        <v/>
      </c>
      <c r="K456" s="518"/>
      <c r="L456" s="122"/>
      <c r="M456" s="116"/>
      <c r="N456" s="117"/>
      <c r="O456" s="116"/>
      <c r="P456" s="117"/>
      <c r="Q456" s="59" t="str">
        <f t="shared" si="7"/>
        <v>No</v>
      </c>
    </row>
    <row r="457" spans="2:17" x14ac:dyDescent="0.25">
      <c r="B457" s="427">
        <f>IF('2.Census &amp; Reference Benchmarks'!B455 = "","",'2.Census &amp; Reference Benchmarks'!B455)</f>
        <v>0</v>
      </c>
      <c r="C457" s="427">
        <f>IF('2.Census &amp; Reference Benchmarks'!C455 = "","",'2.Census &amp; Reference Benchmarks'!C455)</f>
        <v>0</v>
      </c>
      <c r="D457" s="427" t="str">
        <f>IF('2.Census &amp; Reference Benchmarks'!D455 = "","",'2.Census &amp; Reference Benchmarks'!D455)</f>
        <v/>
      </c>
      <c r="E457" s="427" t="str">
        <f>IF('2.Census &amp; Reference Benchmarks'!E455 = "","",'2.Census &amp; Reference Benchmarks'!E455)</f>
        <v/>
      </c>
      <c r="F457" s="427" t="str">
        <f>IF('2.Census &amp; Reference Benchmarks'!F455 = "","",'2.Census &amp; Reference Benchmarks'!F455)</f>
        <v/>
      </c>
      <c r="G457" s="501" t="str">
        <f>IF('2.Census &amp; Reference Benchmarks'!G455 = "","",'2.Census &amp; Reference Benchmarks'!G455)</f>
        <v/>
      </c>
      <c r="H457" s="428" t="str">
        <f>IF('2.Census &amp; Reference Benchmarks'!H455 = "","",'2.Census &amp; Reference Benchmarks'!H455)</f>
        <v/>
      </c>
      <c r="I457" s="501" t="str">
        <f>IF('2.Census &amp; Reference Benchmarks'!I455 = "","",'2.Census &amp; Reference Benchmarks'!I455)</f>
        <v/>
      </c>
      <c r="J457" s="427" t="str">
        <f>IF('2.Census &amp; Reference Benchmarks'!J455 = "","",'2.Census &amp; Reference Benchmarks'!J455)</f>
        <v/>
      </c>
      <c r="K457" s="518"/>
      <c r="L457" s="122"/>
      <c r="M457" s="116"/>
      <c r="N457" s="117"/>
      <c r="O457" s="116"/>
      <c r="P457" s="117"/>
      <c r="Q457" s="59" t="str">
        <f t="shared" si="7"/>
        <v>No</v>
      </c>
    </row>
    <row r="458" spans="2:17" x14ac:dyDescent="0.25">
      <c r="B458" s="427">
        <f>IF('2.Census &amp; Reference Benchmarks'!B456 = "","",'2.Census &amp; Reference Benchmarks'!B456)</f>
        <v>0</v>
      </c>
      <c r="C458" s="427">
        <f>IF('2.Census &amp; Reference Benchmarks'!C456 = "","",'2.Census &amp; Reference Benchmarks'!C456)</f>
        <v>0</v>
      </c>
      <c r="D458" s="427" t="str">
        <f>IF('2.Census &amp; Reference Benchmarks'!D456 = "","",'2.Census &amp; Reference Benchmarks'!D456)</f>
        <v/>
      </c>
      <c r="E458" s="427" t="str">
        <f>IF('2.Census &amp; Reference Benchmarks'!E456 = "","",'2.Census &amp; Reference Benchmarks'!E456)</f>
        <v/>
      </c>
      <c r="F458" s="427" t="str">
        <f>IF('2.Census &amp; Reference Benchmarks'!F456 = "","",'2.Census &amp; Reference Benchmarks'!F456)</f>
        <v/>
      </c>
      <c r="G458" s="501" t="str">
        <f>IF('2.Census &amp; Reference Benchmarks'!G456 = "","",'2.Census &amp; Reference Benchmarks'!G456)</f>
        <v/>
      </c>
      <c r="H458" s="428" t="str">
        <f>IF('2.Census &amp; Reference Benchmarks'!H456 = "","",'2.Census &amp; Reference Benchmarks'!H456)</f>
        <v/>
      </c>
      <c r="I458" s="501" t="str">
        <f>IF('2.Census &amp; Reference Benchmarks'!I456 = "","",'2.Census &amp; Reference Benchmarks'!I456)</f>
        <v/>
      </c>
      <c r="J458" s="427" t="str">
        <f>IF('2.Census &amp; Reference Benchmarks'!J456 = "","",'2.Census &amp; Reference Benchmarks'!J456)</f>
        <v/>
      </c>
      <c r="K458" s="518"/>
      <c r="L458" s="122"/>
      <c r="M458" s="116"/>
      <c r="N458" s="117"/>
      <c r="O458" s="116"/>
      <c r="P458" s="117"/>
      <c r="Q458" s="59" t="str">
        <f t="shared" si="7"/>
        <v>No</v>
      </c>
    </row>
    <row r="459" spans="2:17" x14ac:dyDescent="0.25">
      <c r="B459" s="427">
        <f>IF('2.Census &amp; Reference Benchmarks'!B457 = "","",'2.Census &amp; Reference Benchmarks'!B457)</f>
        <v>0</v>
      </c>
      <c r="C459" s="427">
        <f>IF('2.Census &amp; Reference Benchmarks'!C457 = "","",'2.Census &amp; Reference Benchmarks'!C457)</f>
        <v>0</v>
      </c>
      <c r="D459" s="427" t="str">
        <f>IF('2.Census &amp; Reference Benchmarks'!D457 = "","",'2.Census &amp; Reference Benchmarks'!D457)</f>
        <v/>
      </c>
      <c r="E459" s="427" t="str">
        <f>IF('2.Census &amp; Reference Benchmarks'!E457 = "","",'2.Census &amp; Reference Benchmarks'!E457)</f>
        <v/>
      </c>
      <c r="F459" s="427" t="str">
        <f>IF('2.Census &amp; Reference Benchmarks'!F457 = "","",'2.Census &amp; Reference Benchmarks'!F457)</f>
        <v/>
      </c>
      <c r="G459" s="501" t="str">
        <f>IF('2.Census &amp; Reference Benchmarks'!G457 = "","",'2.Census &amp; Reference Benchmarks'!G457)</f>
        <v/>
      </c>
      <c r="H459" s="428" t="str">
        <f>IF('2.Census &amp; Reference Benchmarks'!H457 = "","",'2.Census &amp; Reference Benchmarks'!H457)</f>
        <v/>
      </c>
      <c r="I459" s="501" t="str">
        <f>IF('2.Census &amp; Reference Benchmarks'!I457 = "","",'2.Census &amp; Reference Benchmarks'!I457)</f>
        <v/>
      </c>
      <c r="J459" s="427" t="str">
        <f>IF('2.Census &amp; Reference Benchmarks'!J457 = "","",'2.Census &amp; Reference Benchmarks'!J457)</f>
        <v/>
      </c>
      <c r="K459" s="518"/>
      <c r="L459" s="122"/>
      <c r="M459" s="116"/>
      <c r="N459" s="117"/>
      <c r="O459" s="116"/>
      <c r="P459" s="117"/>
      <c r="Q459" s="59" t="str">
        <f t="shared" si="7"/>
        <v>No</v>
      </c>
    </row>
    <row r="460" spans="2:17" x14ac:dyDescent="0.25">
      <c r="B460" s="427">
        <f>IF('2.Census &amp; Reference Benchmarks'!B458 = "","",'2.Census &amp; Reference Benchmarks'!B458)</f>
        <v>0</v>
      </c>
      <c r="C460" s="427">
        <f>IF('2.Census &amp; Reference Benchmarks'!C458 = "","",'2.Census &amp; Reference Benchmarks'!C458)</f>
        <v>0</v>
      </c>
      <c r="D460" s="427" t="str">
        <f>IF('2.Census &amp; Reference Benchmarks'!D458 = "","",'2.Census &amp; Reference Benchmarks'!D458)</f>
        <v/>
      </c>
      <c r="E460" s="427" t="str">
        <f>IF('2.Census &amp; Reference Benchmarks'!E458 = "","",'2.Census &amp; Reference Benchmarks'!E458)</f>
        <v/>
      </c>
      <c r="F460" s="427" t="str">
        <f>IF('2.Census &amp; Reference Benchmarks'!F458 = "","",'2.Census &amp; Reference Benchmarks'!F458)</f>
        <v/>
      </c>
      <c r="G460" s="501" t="str">
        <f>IF('2.Census &amp; Reference Benchmarks'!G458 = "","",'2.Census &amp; Reference Benchmarks'!G458)</f>
        <v/>
      </c>
      <c r="H460" s="428" t="str">
        <f>IF('2.Census &amp; Reference Benchmarks'!H458 = "","",'2.Census &amp; Reference Benchmarks'!H458)</f>
        <v/>
      </c>
      <c r="I460" s="501" t="str">
        <f>IF('2.Census &amp; Reference Benchmarks'!I458 = "","",'2.Census &amp; Reference Benchmarks'!I458)</f>
        <v/>
      </c>
      <c r="J460" s="427" t="str">
        <f>IF('2.Census &amp; Reference Benchmarks'!J458 = "","",'2.Census &amp; Reference Benchmarks'!J458)</f>
        <v/>
      </c>
      <c r="K460" s="518"/>
      <c r="L460" s="122"/>
      <c r="M460" s="116"/>
      <c r="N460" s="117"/>
      <c r="O460" s="116"/>
      <c r="P460" s="117"/>
      <c r="Q460" s="59" t="str">
        <f t="shared" si="7"/>
        <v>No</v>
      </c>
    </row>
    <row r="461" spans="2:17" x14ac:dyDescent="0.25">
      <c r="B461" s="427">
        <f>IF('2.Census &amp; Reference Benchmarks'!B459 = "","",'2.Census &amp; Reference Benchmarks'!B459)</f>
        <v>0</v>
      </c>
      <c r="C461" s="427">
        <f>IF('2.Census &amp; Reference Benchmarks'!C459 = "","",'2.Census &amp; Reference Benchmarks'!C459)</f>
        <v>0</v>
      </c>
      <c r="D461" s="427" t="str">
        <f>IF('2.Census &amp; Reference Benchmarks'!D459 = "","",'2.Census &amp; Reference Benchmarks'!D459)</f>
        <v/>
      </c>
      <c r="E461" s="427" t="str">
        <f>IF('2.Census &amp; Reference Benchmarks'!E459 = "","",'2.Census &amp; Reference Benchmarks'!E459)</f>
        <v/>
      </c>
      <c r="F461" s="427" t="str">
        <f>IF('2.Census &amp; Reference Benchmarks'!F459 = "","",'2.Census &amp; Reference Benchmarks'!F459)</f>
        <v/>
      </c>
      <c r="G461" s="501" t="str">
        <f>IF('2.Census &amp; Reference Benchmarks'!G459 = "","",'2.Census &amp; Reference Benchmarks'!G459)</f>
        <v/>
      </c>
      <c r="H461" s="428" t="str">
        <f>IF('2.Census &amp; Reference Benchmarks'!H459 = "","",'2.Census &amp; Reference Benchmarks'!H459)</f>
        <v/>
      </c>
      <c r="I461" s="501" t="str">
        <f>IF('2.Census &amp; Reference Benchmarks'!I459 = "","",'2.Census &amp; Reference Benchmarks'!I459)</f>
        <v/>
      </c>
      <c r="J461" s="427" t="str">
        <f>IF('2.Census &amp; Reference Benchmarks'!J459 = "","",'2.Census &amp; Reference Benchmarks'!J459)</f>
        <v/>
      </c>
      <c r="K461" s="518"/>
      <c r="L461" s="122"/>
      <c r="M461" s="116"/>
      <c r="N461" s="117"/>
      <c r="O461" s="116"/>
      <c r="P461" s="117"/>
      <c r="Q461" s="59" t="str">
        <f t="shared" si="7"/>
        <v>No</v>
      </c>
    </row>
    <row r="462" spans="2:17" x14ac:dyDescent="0.25">
      <c r="B462" s="427">
        <f>IF('2.Census &amp; Reference Benchmarks'!B460 = "","",'2.Census &amp; Reference Benchmarks'!B460)</f>
        <v>0</v>
      </c>
      <c r="C462" s="427">
        <f>IF('2.Census &amp; Reference Benchmarks'!C460 = "","",'2.Census &amp; Reference Benchmarks'!C460)</f>
        <v>0</v>
      </c>
      <c r="D462" s="427" t="str">
        <f>IF('2.Census &amp; Reference Benchmarks'!D460 = "","",'2.Census &amp; Reference Benchmarks'!D460)</f>
        <v/>
      </c>
      <c r="E462" s="427" t="str">
        <f>IF('2.Census &amp; Reference Benchmarks'!E460 = "","",'2.Census &amp; Reference Benchmarks'!E460)</f>
        <v/>
      </c>
      <c r="F462" s="427" t="str">
        <f>IF('2.Census &amp; Reference Benchmarks'!F460 = "","",'2.Census &amp; Reference Benchmarks'!F460)</f>
        <v/>
      </c>
      <c r="G462" s="501" t="str">
        <f>IF('2.Census &amp; Reference Benchmarks'!G460 = "","",'2.Census &amp; Reference Benchmarks'!G460)</f>
        <v/>
      </c>
      <c r="H462" s="428" t="str">
        <f>IF('2.Census &amp; Reference Benchmarks'!H460 = "","",'2.Census &amp; Reference Benchmarks'!H460)</f>
        <v/>
      </c>
      <c r="I462" s="501" t="str">
        <f>IF('2.Census &amp; Reference Benchmarks'!I460 = "","",'2.Census &amp; Reference Benchmarks'!I460)</f>
        <v/>
      </c>
      <c r="J462" s="427" t="str">
        <f>IF('2.Census &amp; Reference Benchmarks'!J460 = "","",'2.Census &amp; Reference Benchmarks'!J460)</f>
        <v/>
      </c>
      <c r="K462" s="518"/>
      <c r="L462" s="122"/>
      <c r="M462" s="116"/>
      <c r="N462" s="117"/>
      <c r="O462" s="116"/>
      <c r="P462" s="117"/>
      <c r="Q462" s="59" t="str">
        <f t="shared" si="7"/>
        <v>No</v>
      </c>
    </row>
    <row r="463" spans="2:17" x14ac:dyDescent="0.25">
      <c r="B463" s="427">
        <f>IF('2.Census &amp; Reference Benchmarks'!B461 = "","",'2.Census &amp; Reference Benchmarks'!B461)</f>
        <v>0</v>
      </c>
      <c r="C463" s="427">
        <f>IF('2.Census &amp; Reference Benchmarks'!C461 = "","",'2.Census &amp; Reference Benchmarks'!C461)</f>
        <v>0</v>
      </c>
      <c r="D463" s="427" t="str">
        <f>IF('2.Census &amp; Reference Benchmarks'!D461 = "","",'2.Census &amp; Reference Benchmarks'!D461)</f>
        <v/>
      </c>
      <c r="E463" s="427" t="str">
        <f>IF('2.Census &amp; Reference Benchmarks'!E461 = "","",'2.Census &amp; Reference Benchmarks'!E461)</f>
        <v/>
      </c>
      <c r="F463" s="427" t="str">
        <f>IF('2.Census &amp; Reference Benchmarks'!F461 = "","",'2.Census &amp; Reference Benchmarks'!F461)</f>
        <v/>
      </c>
      <c r="G463" s="501" t="str">
        <f>IF('2.Census &amp; Reference Benchmarks'!G461 = "","",'2.Census &amp; Reference Benchmarks'!G461)</f>
        <v/>
      </c>
      <c r="H463" s="428" t="str">
        <f>IF('2.Census &amp; Reference Benchmarks'!H461 = "","",'2.Census &amp; Reference Benchmarks'!H461)</f>
        <v/>
      </c>
      <c r="I463" s="501" t="str">
        <f>IF('2.Census &amp; Reference Benchmarks'!I461 = "","",'2.Census &amp; Reference Benchmarks'!I461)</f>
        <v/>
      </c>
      <c r="J463" s="427" t="str">
        <f>IF('2.Census &amp; Reference Benchmarks'!J461 = "","",'2.Census &amp; Reference Benchmarks'!J461)</f>
        <v/>
      </c>
      <c r="K463" s="518"/>
      <c r="L463" s="122"/>
      <c r="M463" s="116"/>
      <c r="N463" s="117"/>
      <c r="O463" s="116"/>
      <c r="P463" s="117"/>
      <c r="Q463" s="59" t="str">
        <f t="shared" si="7"/>
        <v>No</v>
      </c>
    </row>
    <row r="464" spans="2:17" x14ac:dyDescent="0.25">
      <c r="B464" s="427">
        <f>IF('2.Census &amp; Reference Benchmarks'!B462 = "","",'2.Census &amp; Reference Benchmarks'!B462)</f>
        <v>0</v>
      </c>
      <c r="C464" s="427">
        <f>IF('2.Census &amp; Reference Benchmarks'!C462 = "","",'2.Census &amp; Reference Benchmarks'!C462)</f>
        <v>0</v>
      </c>
      <c r="D464" s="427" t="str">
        <f>IF('2.Census &amp; Reference Benchmarks'!D462 = "","",'2.Census &amp; Reference Benchmarks'!D462)</f>
        <v/>
      </c>
      <c r="E464" s="427" t="str">
        <f>IF('2.Census &amp; Reference Benchmarks'!E462 = "","",'2.Census &amp; Reference Benchmarks'!E462)</f>
        <v/>
      </c>
      <c r="F464" s="427" t="str">
        <f>IF('2.Census &amp; Reference Benchmarks'!F462 = "","",'2.Census &amp; Reference Benchmarks'!F462)</f>
        <v/>
      </c>
      <c r="G464" s="501" t="str">
        <f>IF('2.Census &amp; Reference Benchmarks'!G462 = "","",'2.Census &amp; Reference Benchmarks'!G462)</f>
        <v/>
      </c>
      <c r="H464" s="428" t="str">
        <f>IF('2.Census &amp; Reference Benchmarks'!H462 = "","",'2.Census &amp; Reference Benchmarks'!H462)</f>
        <v/>
      </c>
      <c r="I464" s="501" t="str">
        <f>IF('2.Census &amp; Reference Benchmarks'!I462 = "","",'2.Census &amp; Reference Benchmarks'!I462)</f>
        <v/>
      </c>
      <c r="J464" s="427" t="str">
        <f>IF('2.Census &amp; Reference Benchmarks'!J462 = "","",'2.Census &amp; Reference Benchmarks'!J462)</f>
        <v/>
      </c>
      <c r="K464" s="518"/>
      <c r="L464" s="122"/>
      <c r="M464" s="116"/>
      <c r="N464" s="117"/>
      <c r="O464" s="116"/>
      <c r="P464" s="117"/>
      <c r="Q464" s="59" t="str">
        <f t="shared" si="7"/>
        <v>No</v>
      </c>
    </row>
    <row r="465" spans="2:17" x14ac:dyDescent="0.25">
      <c r="B465" s="427">
        <f>IF('2.Census &amp; Reference Benchmarks'!B463 = "","",'2.Census &amp; Reference Benchmarks'!B463)</f>
        <v>0</v>
      </c>
      <c r="C465" s="427">
        <f>IF('2.Census &amp; Reference Benchmarks'!C463 = "","",'2.Census &amp; Reference Benchmarks'!C463)</f>
        <v>0</v>
      </c>
      <c r="D465" s="427" t="str">
        <f>IF('2.Census &amp; Reference Benchmarks'!D463 = "","",'2.Census &amp; Reference Benchmarks'!D463)</f>
        <v/>
      </c>
      <c r="E465" s="427" t="str">
        <f>IF('2.Census &amp; Reference Benchmarks'!E463 = "","",'2.Census &amp; Reference Benchmarks'!E463)</f>
        <v/>
      </c>
      <c r="F465" s="427" t="str">
        <f>IF('2.Census &amp; Reference Benchmarks'!F463 = "","",'2.Census &amp; Reference Benchmarks'!F463)</f>
        <v/>
      </c>
      <c r="G465" s="501" t="str">
        <f>IF('2.Census &amp; Reference Benchmarks'!G463 = "","",'2.Census &amp; Reference Benchmarks'!G463)</f>
        <v/>
      </c>
      <c r="H465" s="428" t="str">
        <f>IF('2.Census &amp; Reference Benchmarks'!H463 = "","",'2.Census &amp; Reference Benchmarks'!H463)</f>
        <v/>
      </c>
      <c r="I465" s="501" t="str">
        <f>IF('2.Census &amp; Reference Benchmarks'!I463 = "","",'2.Census &amp; Reference Benchmarks'!I463)</f>
        <v/>
      </c>
      <c r="J465" s="427" t="str">
        <f>IF('2.Census &amp; Reference Benchmarks'!J463 = "","",'2.Census &amp; Reference Benchmarks'!J463)</f>
        <v/>
      </c>
      <c r="K465" s="518"/>
      <c r="L465" s="122"/>
      <c r="M465" s="116"/>
      <c r="N465" s="117"/>
      <c r="O465" s="116"/>
      <c r="P465" s="117"/>
      <c r="Q465" s="59" t="str">
        <f t="shared" si="7"/>
        <v>No</v>
      </c>
    </row>
    <row r="466" spans="2:17" x14ac:dyDescent="0.25">
      <c r="B466" s="427">
        <f>IF('2.Census &amp; Reference Benchmarks'!B464 = "","",'2.Census &amp; Reference Benchmarks'!B464)</f>
        <v>0</v>
      </c>
      <c r="C466" s="427">
        <f>IF('2.Census &amp; Reference Benchmarks'!C464 = "","",'2.Census &amp; Reference Benchmarks'!C464)</f>
        <v>0</v>
      </c>
      <c r="D466" s="427" t="str">
        <f>IF('2.Census &amp; Reference Benchmarks'!D464 = "","",'2.Census &amp; Reference Benchmarks'!D464)</f>
        <v/>
      </c>
      <c r="E466" s="427" t="str">
        <f>IF('2.Census &amp; Reference Benchmarks'!E464 = "","",'2.Census &amp; Reference Benchmarks'!E464)</f>
        <v/>
      </c>
      <c r="F466" s="427" t="str">
        <f>IF('2.Census &amp; Reference Benchmarks'!F464 = "","",'2.Census &amp; Reference Benchmarks'!F464)</f>
        <v/>
      </c>
      <c r="G466" s="501" t="str">
        <f>IF('2.Census &amp; Reference Benchmarks'!G464 = "","",'2.Census &amp; Reference Benchmarks'!G464)</f>
        <v/>
      </c>
      <c r="H466" s="428" t="str">
        <f>IF('2.Census &amp; Reference Benchmarks'!H464 = "","",'2.Census &amp; Reference Benchmarks'!H464)</f>
        <v/>
      </c>
      <c r="I466" s="501" t="str">
        <f>IF('2.Census &amp; Reference Benchmarks'!I464 = "","",'2.Census &amp; Reference Benchmarks'!I464)</f>
        <v/>
      </c>
      <c r="J466" s="427" t="str">
        <f>IF('2.Census &amp; Reference Benchmarks'!J464 = "","",'2.Census &amp; Reference Benchmarks'!J464)</f>
        <v/>
      </c>
      <c r="K466" s="518"/>
      <c r="L466" s="122"/>
      <c r="M466" s="116"/>
      <c r="N466" s="117"/>
      <c r="O466" s="116"/>
      <c r="P466" s="117"/>
      <c r="Q466" s="59" t="str">
        <f t="shared" si="7"/>
        <v>No</v>
      </c>
    </row>
    <row r="467" spans="2:17" x14ac:dyDescent="0.25">
      <c r="B467" s="427">
        <f>IF('2.Census &amp; Reference Benchmarks'!B465 = "","",'2.Census &amp; Reference Benchmarks'!B465)</f>
        <v>0</v>
      </c>
      <c r="C467" s="427">
        <f>IF('2.Census &amp; Reference Benchmarks'!C465 = "","",'2.Census &amp; Reference Benchmarks'!C465)</f>
        <v>0</v>
      </c>
      <c r="D467" s="427" t="str">
        <f>IF('2.Census &amp; Reference Benchmarks'!D465 = "","",'2.Census &amp; Reference Benchmarks'!D465)</f>
        <v/>
      </c>
      <c r="E467" s="427" t="str">
        <f>IF('2.Census &amp; Reference Benchmarks'!E465 = "","",'2.Census &amp; Reference Benchmarks'!E465)</f>
        <v/>
      </c>
      <c r="F467" s="427" t="str">
        <f>IF('2.Census &amp; Reference Benchmarks'!F465 = "","",'2.Census &amp; Reference Benchmarks'!F465)</f>
        <v/>
      </c>
      <c r="G467" s="501" t="str">
        <f>IF('2.Census &amp; Reference Benchmarks'!G465 = "","",'2.Census &amp; Reference Benchmarks'!G465)</f>
        <v/>
      </c>
      <c r="H467" s="428" t="str">
        <f>IF('2.Census &amp; Reference Benchmarks'!H465 = "","",'2.Census &amp; Reference Benchmarks'!H465)</f>
        <v/>
      </c>
      <c r="I467" s="501" t="str">
        <f>IF('2.Census &amp; Reference Benchmarks'!I465 = "","",'2.Census &amp; Reference Benchmarks'!I465)</f>
        <v/>
      </c>
      <c r="J467" s="427" t="str">
        <f>IF('2.Census &amp; Reference Benchmarks'!J465 = "","",'2.Census &amp; Reference Benchmarks'!J465)</f>
        <v/>
      </c>
      <c r="K467" s="518"/>
      <c r="L467" s="122"/>
      <c r="M467" s="116"/>
      <c r="N467" s="117"/>
      <c r="O467" s="116"/>
      <c r="P467" s="117"/>
      <c r="Q467" s="59" t="str">
        <f t="shared" si="7"/>
        <v>No</v>
      </c>
    </row>
    <row r="468" spans="2:17" x14ac:dyDescent="0.25">
      <c r="B468" s="427">
        <f>IF('2.Census &amp; Reference Benchmarks'!B466 = "","",'2.Census &amp; Reference Benchmarks'!B466)</f>
        <v>0</v>
      </c>
      <c r="C468" s="427">
        <f>IF('2.Census &amp; Reference Benchmarks'!C466 = "","",'2.Census &amp; Reference Benchmarks'!C466)</f>
        <v>0</v>
      </c>
      <c r="D468" s="427" t="str">
        <f>IF('2.Census &amp; Reference Benchmarks'!D466 = "","",'2.Census &amp; Reference Benchmarks'!D466)</f>
        <v/>
      </c>
      <c r="E468" s="427" t="str">
        <f>IF('2.Census &amp; Reference Benchmarks'!E466 = "","",'2.Census &amp; Reference Benchmarks'!E466)</f>
        <v/>
      </c>
      <c r="F468" s="427" t="str">
        <f>IF('2.Census &amp; Reference Benchmarks'!F466 = "","",'2.Census &amp; Reference Benchmarks'!F466)</f>
        <v/>
      </c>
      <c r="G468" s="501" t="str">
        <f>IF('2.Census &amp; Reference Benchmarks'!G466 = "","",'2.Census &amp; Reference Benchmarks'!G466)</f>
        <v/>
      </c>
      <c r="H468" s="428" t="str">
        <f>IF('2.Census &amp; Reference Benchmarks'!H466 = "","",'2.Census &amp; Reference Benchmarks'!H466)</f>
        <v/>
      </c>
      <c r="I468" s="501" t="str">
        <f>IF('2.Census &amp; Reference Benchmarks'!I466 = "","",'2.Census &amp; Reference Benchmarks'!I466)</f>
        <v/>
      </c>
      <c r="J468" s="427" t="str">
        <f>IF('2.Census &amp; Reference Benchmarks'!J466 = "","",'2.Census &amp; Reference Benchmarks'!J466)</f>
        <v/>
      </c>
      <c r="K468" s="518"/>
      <c r="L468" s="122"/>
      <c r="M468" s="116"/>
      <c r="N468" s="117"/>
      <c r="O468" s="116"/>
      <c r="P468" s="117"/>
      <c r="Q468" s="59" t="str">
        <f t="shared" si="7"/>
        <v>No</v>
      </c>
    </row>
    <row r="469" spans="2:17" x14ac:dyDescent="0.25">
      <c r="B469" s="427">
        <f>IF('2.Census &amp; Reference Benchmarks'!B467 = "","",'2.Census &amp; Reference Benchmarks'!B467)</f>
        <v>0</v>
      </c>
      <c r="C469" s="427">
        <f>IF('2.Census &amp; Reference Benchmarks'!C467 = "","",'2.Census &amp; Reference Benchmarks'!C467)</f>
        <v>0</v>
      </c>
      <c r="D469" s="427" t="str">
        <f>IF('2.Census &amp; Reference Benchmarks'!D467 = "","",'2.Census &amp; Reference Benchmarks'!D467)</f>
        <v/>
      </c>
      <c r="E469" s="427" t="str">
        <f>IF('2.Census &amp; Reference Benchmarks'!E467 = "","",'2.Census &amp; Reference Benchmarks'!E467)</f>
        <v/>
      </c>
      <c r="F469" s="427" t="str">
        <f>IF('2.Census &amp; Reference Benchmarks'!F467 = "","",'2.Census &amp; Reference Benchmarks'!F467)</f>
        <v/>
      </c>
      <c r="G469" s="501" t="str">
        <f>IF('2.Census &amp; Reference Benchmarks'!G467 = "","",'2.Census &amp; Reference Benchmarks'!G467)</f>
        <v/>
      </c>
      <c r="H469" s="428" t="str">
        <f>IF('2.Census &amp; Reference Benchmarks'!H467 = "","",'2.Census &amp; Reference Benchmarks'!H467)</f>
        <v/>
      </c>
      <c r="I469" s="501" t="str">
        <f>IF('2.Census &amp; Reference Benchmarks'!I467 = "","",'2.Census &amp; Reference Benchmarks'!I467)</f>
        <v/>
      </c>
      <c r="J469" s="427" t="str">
        <f>IF('2.Census &amp; Reference Benchmarks'!J467 = "","",'2.Census &amp; Reference Benchmarks'!J467)</f>
        <v/>
      </c>
      <c r="K469" s="518"/>
      <c r="L469" s="122"/>
      <c r="M469" s="116"/>
      <c r="N469" s="117"/>
      <c r="O469" s="116"/>
      <c r="P469" s="117"/>
      <c r="Q469" s="59" t="str">
        <f t="shared" si="7"/>
        <v>No</v>
      </c>
    </row>
    <row r="470" spans="2:17" x14ac:dyDescent="0.25">
      <c r="B470" s="427">
        <f>IF('2.Census &amp; Reference Benchmarks'!B468 = "","",'2.Census &amp; Reference Benchmarks'!B468)</f>
        <v>0</v>
      </c>
      <c r="C470" s="427">
        <f>IF('2.Census &amp; Reference Benchmarks'!C468 = "","",'2.Census &amp; Reference Benchmarks'!C468)</f>
        <v>0</v>
      </c>
      <c r="D470" s="427" t="str">
        <f>IF('2.Census &amp; Reference Benchmarks'!D468 = "","",'2.Census &amp; Reference Benchmarks'!D468)</f>
        <v/>
      </c>
      <c r="E470" s="427" t="str">
        <f>IF('2.Census &amp; Reference Benchmarks'!E468 = "","",'2.Census &amp; Reference Benchmarks'!E468)</f>
        <v/>
      </c>
      <c r="F470" s="427" t="str">
        <f>IF('2.Census &amp; Reference Benchmarks'!F468 = "","",'2.Census &amp; Reference Benchmarks'!F468)</f>
        <v/>
      </c>
      <c r="G470" s="501" t="str">
        <f>IF('2.Census &amp; Reference Benchmarks'!G468 = "","",'2.Census &amp; Reference Benchmarks'!G468)</f>
        <v/>
      </c>
      <c r="H470" s="428" t="str">
        <f>IF('2.Census &amp; Reference Benchmarks'!H468 = "","",'2.Census &amp; Reference Benchmarks'!H468)</f>
        <v/>
      </c>
      <c r="I470" s="501" t="str">
        <f>IF('2.Census &amp; Reference Benchmarks'!I468 = "","",'2.Census &amp; Reference Benchmarks'!I468)</f>
        <v/>
      </c>
      <c r="J470" s="427" t="str">
        <f>IF('2.Census &amp; Reference Benchmarks'!J468 = "","",'2.Census &amp; Reference Benchmarks'!J468)</f>
        <v/>
      </c>
      <c r="K470" s="518"/>
      <c r="L470" s="122"/>
      <c r="M470" s="116"/>
      <c r="N470" s="117"/>
      <c r="O470" s="116"/>
      <c r="P470" s="117"/>
      <c r="Q470" s="59" t="str">
        <f t="shared" si="7"/>
        <v>No</v>
      </c>
    </row>
    <row r="471" spans="2:17" x14ac:dyDescent="0.25">
      <c r="B471" s="427">
        <f>IF('2.Census &amp; Reference Benchmarks'!B469 = "","",'2.Census &amp; Reference Benchmarks'!B469)</f>
        <v>0</v>
      </c>
      <c r="C471" s="427">
        <f>IF('2.Census &amp; Reference Benchmarks'!C469 = "","",'2.Census &amp; Reference Benchmarks'!C469)</f>
        <v>0</v>
      </c>
      <c r="D471" s="427" t="str">
        <f>IF('2.Census &amp; Reference Benchmarks'!D469 = "","",'2.Census &amp; Reference Benchmarks'!D469)</f>
        <v/>
      </c>
      <c r="E471" s="427" t="str">
        <f>IF('2.Census &amp; Reference Benchmarks'!E469 = "","",'2.Census &amp; Reference Benchmarks'!E469)</f>
        <v/>
      </c>
      <c r="F471" s="427" t="str">
        <f>IF('2.Census &amp; Reference Benchmarks'!F469 = "","",'2.Census &amp; Reference Benchmarks'!F469)</f>
        <v/>
      </c>
      <c r="G471" s="501" t="str">
        <f>IF('2.Census &amp; Reference Benchmarks'!G469 = "","",'2.Census &amp; Reference Benchmarks'!G469)</f>
        <v/>
      </c>
      <c r="H471" s="428" t="str">
        <f>IF('2.Census &amp; Reference Benchmarks'!H469 = "","",'2.Census &amp; Reference Benchmarks'!H469)</f>
        <v/>
      </c>
      <c r="I471" s="501" t="str">
        <f>IF('2.Census &amp; Reference Benchmarks'!I469 = "","",'2.Census &amp; Reference Benchmarks'!I469)</f>
        <v/>
      </c>
      <c r="J471" s="427" t="str">
        <f>IF('2.Census &amp; Reference Benchmarks'!J469 = "","",'2.Census &amp; Reference Benchmarks'!J469)</f>
        <v/>
      </c>
      <c r="K471" s="518"/>
      <c r="L471" s="122"/>
      <c r="M471" s="116"/>
      <c r="N471" s="117"/>
      <c r="O471" s="116"/>
      <c r="P471" s="117"/>
      <c r="Q471" s="59" t="str">
        <f t="shared" si="7"/>
        <v>No</v>
      </c>
    </row>
    <row r="472" spans="2:17" x14ac:dyDescent="0.25">
      <c r="B472" s="427">
        <f>IF('2.Census &amp; Reference Benchmarks'!B470 = "","",'2.Census &amp; Reference Benchmarks'!B470)</f>
        <v>0</v>
      </c>
      <c r="C472" s="427">
        <f>IF('2.Census &amp; Reference Benchmarks'!C470 = "","",'2.Census &amp; Reference Benchmarks'!C470)</f>
        <v>0</v>
      </c>
      <c r="D472" s="427" t="str">
        <f>IF('2.Census &amp; Reference Benchmarks'!D470 = "","",'2.Census &amp; Reference Benchmarks'!D470)</f>
        <v/>
      </c>
      <c r="E472" s="427" t="str">
        <f>IF('2.Census &amp; Reference Benchmarks'!E470 = "","",'2.Census &amp; Reference Benchmarks'!E470)</f>
        <v/>
      </c>
      <c r="F472" s="427" t="str">
        <f>IF('2.Census &amp; Reference Benchmarks'!F470 = "","",'2.Census &amp; Reference Benchmarks'!F470)</f>
        <v/>
      </c>
      <c r="G472" s="501" t="str">
        <f>IF('2.Census &amp; Reference Benchmarks'!G470 = "","",'2.Census &amp; Reference Benchmarks'!G470)</f>
        <v/>
      </c>
      <c r="H472" s="428" t="str">
        <f>IF('2.Census &amp; Reference Benchmarks'!H470 = "","",'2.Census &amp; Reference Benchmarks'!H470)</f>
        <v/>
      </c>
      <c r="I472" s="501" t="str">
        <f>IF('2.Census &amp; Reference Benchmarks'!I470 = "","",'2.Census &amp; Reference Benchmarks'!I470)</f>
        <v/>
      </c>
      <c r="J472" s="427" t="str">
        <f>IF('2.Census &amp; Reference Benchmarks'!J470 = "","",'2.Census &amp; Reference Benchmarks'!J470)</f>
        <v/>
      </c>
      <c r="K472" s="518"/>
      <c r="L472" s="122"/>
      <c r="M472" s="116"/>
      <c r="N472" s="117"/>
      <c r="O472" s="116"/>
      <c r="P472" s="117"/>
      <c r="Q472" s="59" t="str">
        <f t="shared" si="7"/>
        <v>No</v>
      </c>
    </row>
    <row r="473" spans="2:17" x14ac:dyDescent="0.25">
      <c r="B473" s="427">
        <f>IF('2.Census &amp; Reference Benchmarks'!B471 = "","",'2.Census &amp; Reference Benchmarks'!B471)</f>
        <v>0</v>
      </c>
      <c r="C473" s="427">
        <f>IF('2.Census &amp; Reference Benchmarks'!C471 = "","",'2.Census &amp; Reference Benchmarks'!C471)</f>
        <v>0</v>
      </c>
      <c r="D473" s="427" t="str">
        <f>IF('2.Census &amp; Reference Benchmarks'!D471 = "","",'2.Census &amp; Reference Benchmarks'!D471)</f>
        <v/>
      </c>
      <c r="E473" s="427" t="str">
        <f>IF('2.Census &amp; Reference Benchmarks'!E471 = "","",'2.Census &amp; Reference Benchmarks'!E471)</f>
        <v/>
      </c>
      <c r="F473" s="427" t="str">
        <f>IF('2.Census &amp; Reference Benchmarks'!F471 = "","",'2.Census &amp; Reference Benchmarks'!F471)</f>
        <v/>
      </c>
      <c r="G473" s="501" t="str">
        <f>IF('2.Census &amp; Reference Benchmarks'!G471 = "","",'2.Census &amp; Reference Benchmarks'!G471)</f>
        <v/>
      </c>
      <c r="H473" s="428" t="str">
        <f>IF('2.Census &amp; Reference Benchmarks'!H471 = "","",'2.Census &amp; Reference Benchmarks'!H471)</f>
        <v/>
      </c>
      <c r="I473" s="501" t="str">
        <f>IF('2.Census &amp; Reference Benchmarks'!I471 = "","",'2.Census &amp; Reference Benchmarks'!I471)</f>
        <v/>
      </c>
      <c r="J473" s="427" t="str">
        <f>IF('2.Census &amp; Reference Benchmarks'!J471 = "","",'2.Census &amp; Reference Benchmarks'!J471)</f>
        <v/>
      </c>
      <c r="K473" s="518"/>
      <c r="L473" s="122"/>
      <c r="M473" s="116"/>
      <c r="N473" s="117"/>
      <c r="O473" s="116"/>
      <c r="P473" s="117"/>
      <c r="Q473" s="59" t="str">
        <f t="shared" si="7"/>
        <v>No</v>
      </c>
    </row>
    <row r="474" spans="2:17" x14ac:dyDescent="0.25">
      <c r="B474" s="427">
        <f>IF('2.Census &amp; Reference Benchmarks'!B472 = "","",'2.Census &amp; Reference Benchmarks'!B472)</f>
        <v>0</v>
      </c>
      <c r="C474" s="427">
        <f>IF('2.Census &amp; Reference Benchmarks'!C472 = "","",'2.Census &amp; Reference Benchmarks'!C472)</f>
        <v>0</v>
      </c>
      <c r="D474" s="427" t="str">
        <f>IF('2.Census &amp; Reference Benchmarks'!D472 = "","",'2.Census &amp; Reference Benchmarks'!D472)</f>
        <v/>
      </c>
      <c r="E474" s="427" t="str">
        <f>IF('2.Census &amp; Reference Benchmarks'!E472 = "","",'2.Census &amp; Reference Benchmarks'!E472)</f>
        <v/>
      </c>
      <c r="F474" s="427" t="str">
        <f>IF('2.Census &amp; Reference Benchmarks'!F472 = "","",'2.Census &amp; Reference Benchmarks'!F472)</f>
        <v/>
      </c>
      <c r="G474" s="501" t="str">
        <f>IF('2.Census &amp; Reference Benchmarks'!G472 = "","",'2.Census &amp; Reference Benchmarks'!G472)</f>
        <v/>
      </c>
      <c r="H474" s="428" t="str">
        <f>IF('2.Census &amp; Reference Benchmarks'!H472 = "","",'2.Census &amp; Reference Benchmarks'!H472)</f>
        <v/>
      </c>
      <c r="I474" s="501" t="str">
        <f>IF('2.Census &amp; Reference Benchmarks'!I472 = "","",'2.Census &amp; Reference Benchmarks'!I472)</f>
        <v/>
      </c>
      <c r="J474" s="427" t="str">
        <f>IF('2.Census &amp; Reference Benchmarks'!J472 = "","",'2.Census &amp; Reference Benchmarks'!J472)</f>
        <v/>
      </c>
      <c r="K474" s="518"/>
      <c r="L474" s="122"/>
      <c r="M474" s="116"/>
      <c r="N474" s="117"/>
      <c r="O474" s="116"/>
      <c r="P474" s="117"/>
      <c r="Q474" s="59" t="str">
        <f t="shared" si="7"/>
        <v>No</v>
      </c>
    </row>
    <row r="475" spans="2:17" x14ac:dyDescent="0.25">
      <c r="B475" s="427">
        <f>IF('2.Census &amp; Reference Benchmarks'!B473 = "","",'2.Census &amp; Reference Benchmarks'!B473)</f>
        <v>0</v>
      </c>
      <c r="C475" s="427">
        <f>IF('2.Census &amp; Reference Benchmarks'!C473 = "","",'2.Census &amp; Reference Benchmarks'!C473)</f>
        <v>0</v>
      </c>
      <c r="D475" s="427" t="str">
        <f>IF('2.Census &amp; Reference Benchmarks'!D473 = "","",'2.Census &amp; Reference Benchmarks'!D473)</f>
        <v/>
      </c>
      <c r="E475" s="427" t="str">
        <f>IF('2.Census &amp; Reference Benchmarks'!E473 = "","",'2.Census &amp; Reference Benchmarks'!E473)</f>
        <v/>
      </c>
      <c r="F475" s="427" t="str">
        <f>IF('2.Census &amp; Reference Benchmarks'!F473 = "","",'2.Census &amp; Reference Benchmarks'!F473)</f>
        <v/>
      </c>
      <c r="G475" s="501" t="str">
        <f>IF('2.Census &amp; Reference Benchmarks'!G473 = "","",'2.Census &amp; Reference Benchmarks'!G473)</f>
        <v/>
      </c>
      <c r="H475" s="428" t="str">
        <f>IF('2.Census &amp; Reference Benchmarks'!H473 = "","",'2.Census &amp; Reference Benchmarks'!H473)</f>
        <v/>
      </c>
      <c r="I475" s="501" t="str">
        <f>IF('2.Census &amp; Reference Benchmarks'!I473 = "","",'2.Census &amp; Reference Benchmarks'!I473)</f>
        <v/>
      </c>
      <c r="J475" s="427" t="str">
        <f>IF('2.Census &amp; Reference Benchmarks'!J473 = "","",'2.Census &amp; Reference Benchmarks'!J473)</f>
        <v/>
      </c>
      <c r="K475" s="518"/>
      <c r="L475" s="122"/>
      <c r="M475" s="116"/>
      <c r="N475" s="117"/>
      <c r="O475" s="116"/>
      <c r="P475" s="117"/>
      <c r="Q475" s="59" t="str">
        <f t="shared" si="7"/>
        <v>No</v>
      </c>
    </row>
    <row r="476" spans="2:17" x14ac:dyDescent="0.25">
      <c r="B476" s="427">
        <f>IF('2.Census &amp; Reference Benchmarks'!B474 = "","",'2.Census &amp; Reference Benchmarks'!B474)</f>
        <v>0</v>
      </c>
      <c r="C476" s="427">
        <f>IF('2.Census &amp; Reference Benchmarks'!C474 = "","",'2.Census &amp; Reference Benchmarks'!C474)</f>
        <v>0</v>
      </c>
      <c r="D476" s="427" t="str">
        <f>IF('2.Census &amp; Reference Benchmarks'!D474 = "","",'2.Census &amp; Reference Benchmarks'!D474)</f>
        <v/>
      </c>
      <c r="E476" s="427" t="str">
        <f>IF('2.Census &amp; Reference Benchmarks'!E474 = "","",'2.Census &amp; Reference Benchmarks'!E474)</f>
        <v/>
      </c>
      <c r="F476" s="427" t="str">
        <f>IF('2.Census &amp; Reference Benchmarks'!F474 = "","",'2.Census &amp; Reference Benchmarks'!F474)</f>
        <v/>
      </c>
      <c r="G476" s="501" t="str">
        <f>IF('2.Census &amp; Reference Benchmarks'!G474 = "","",'2.Census &amp; Reference Benchmarks'!G474)</f>
        <v/>
      </c>
      <c r="H476" s="428" t="str">
        <f>IF('2.Census &amp; Reference Benchmarks'!H474 = "","",'2.Census &amp; Reference Benchmarks'!H474)</f>
        <v/>
      </c>
      <c r="I476" s="501" t="str">
        <f>IF('2.Census &amp; Reference Benchmarks'!I474 = "","",'2.Census &amp; Reference Benchmarks'!I474)</f>
        <v/>
      </c>
      <c r="J476" s="427" t="str">
        <f>IF('2.Census &amp; Reference Benchmarks'!J474 = "","",'2.Census &amp; Reference Benchmarks'!J474)</f>
        <v/>
      </c>
      <c r="K476" s="518"/>
      <c r="L476" s="122"/>
      <c r="M476" s="116"/>
      <c r="N476" s="117"/>
      <c r="O476" s="116"/>
      <c r="P476" s="117"/>
      <c r="Q476" s="59" t="str">
        <f t="shared" si="7"/>
        <v>No</v>
      </c>
    </row>
    <row r="477" spans="2:17" x14ac:dyDescent="0.25">
      <c r="B477" s="427">
        <f>IF('2.Census &amp; Reference Benchmarks'!B475 = "","",'2.Census &amp; Reference Benchmarks'!B475)</f>
        <v>0</v>
      </c>
      <c r="C477" s="427">
        <f>IF('2.Census &amp; Reference Benchmarks'!C475 = "","",'2.Census &amp; Reference Benchmarks'!C475)</f>
        <v>0</v>
      </c>
      <c r="D477" s="427" t="str">
        <f>IF('2.Census &amp; Reference Benchmarks'!D475 = "","",'2.Census &amp; Reference Benchmarks'!D475)</f>
        <v/>
      </c>
      <c r="E477" s="427" t="str">
        <f>IF('2.Census &amp; Reference Benchmarks'!E475 = "","",'2.Census &amp; Reference Benchmarks'!E475)</f>
        <v/>
      </c>
      <c r="F477" s="427" t="str">
        <f>IF('2.Census &amp; Reference Benchmarks'!F475 = "","",'2.Census &amp; Reference Benchmarks'!F475)</f>
        <v/>
      </c>
      <c r="G477" s="501" t="str">
        <f>IF('2.Census &amp; Reference Benchmarks'!G475 = "","",'2.Census &amp; Reference Benchmarks'!G475)</f>
        <v/>
      </c>
      <c r="H477" s="428" t="str">
        <f>IF('2.Census &amp; Reference Benchmarks'!H475 = "","",'2.Census &amp; Reference Benchmarks'!H475)</f>
        <v/>
      </c>
      <c r="I477" s="501" t="str">
        <f>IF('2.Census &amp; Reference Benchmarks'!I475 = "","",'2.Census &amp; Reference Benchmarks'!I475)</f>
        <v/>
      </c>
      <c r="J477" s="427" t="str">
        <f>IF('2.Census &amp; Reference Benchmarks'!J475 = "","",'2.Census &amp; Reference Benchmarks'!J475)</f>
        <v/>
      </c>
      <c r="K477" s="518"/>
      <c r="L477" s="122"/>
      <c r="M477" s="116"/>
      <c r="N477" s="117"/>
      <c r="O477" s="116"/>
      <c r="P477" s="117"/>
      <c r="Q477" s="59" t="str">
        <f t="shared" si="7"/>
        <v>No</v>
      </c>
    </row>
    <row r="478" spans="2:17" x14ac:dyDescent="0.25">
      <c r="B478" s="427">
        <f>IF('2.Census &amp; Reference Benchmarks'!B476 = "","",'2.Census &amp; Reference Benchmarks'!B476)</f>
        <v>0</v>
      </c>
      <c r="C478" s="427">
        <f>IF('2.Census &amp; Reference Benchmarks'!C476 = "","",'2.Census &amp; Reference Benchmarks'!C476)</f>
        <v>0</v>
      </c>
      <c r="D478" s="427" t="str">
        <f>IF('2.Census &amp; Reference Benchmarks'!D476 = "","",'2.Census &amp; Reference Benchmarks'!D476)</f>
        <v/>
      </c>
      <c r="E478" s="427" t="str">
        <f>IF('2.Census &amp; Reference Benchmarks'!E476 = "","",'2.Census &amp; Reference Benchmarks'!E476)</f>
        <v/>
      </c>
      <c r="F478" s="427" t="str">
        <f>IF('2.Census &amp; Reference Benchmarks'!F476 = "","",'2.Census &amp; Reference Benchmarks'!F476)</f>
        <v/>
      </c>
      <c r="G478" s="501" t="str">
        <f>IF('2.Census &amp; Reference Benchmarks'!G476 = "","",'2.Census &amp; Reference Benchmarks'!G476)</f>
        <v/>
      </c>
      <c r="H478" s="428" t="str">
        <f>IF('2.Census &amp; Reference Benchmarks'!H476 = "","",'2.Census &amp; Reference Benchmarks'!H476)</f>
        <v/>
      </c>
      <c r="I478" s="501" t="str">
        <f>IF('2.Census &amp; Reference Benchmarks'!I476 = "","",'2.Census &amp; Reference Benchmarks'!I476)</f>
        <v/>
      </c>
      <c r="J478" s="427" t="str">
        <f>IF('2.Census &amp; Reference Benchmarks'!J476 = "","",'2.Census &amp; Reference Benchmarks'!J476)</f>
        <v/>
      </c>
      <c r="K478" s="518"/>
      <c r="L478" s="122"/>
      <c r="M478" s="116"/>
      <c r="N478" s="117"/>
      <c r="O478" s="116"/>
      <c r="P478" s="117"/>
      <c r="Q478" s="59" t="str">
        <f t="shared" si="7"/>
        <v>No</v>
      </c>
    </row>
    <row r="479" spans="2:17" x14ac:dyDescent="0.25">
      <c r="B479" s="427">
        <f>IF('2.Census &amp; Reference Benchmarks'!B477 = "","",'2.Census &amp; Reference Benchmarks'!B477)</f>
        <v>0</v>
      </c>
      <c r="C479" s="427">
        <f>IF('2.Census &amp; Reference Benchmarks'!C477 = "","",'2.Census &amp; Reference Benchmarks'!C477)</f>
        <v>0</v>
      </c>
      <c r="D479" s="427" t="str">
        <f>IF('2.Census &amp; Reference Benchmarks'!D477 = "","",'2.Census &amp; Reference Benchmarks'!D477)</f>
        <v/>
      </c>
      <c r="E479" s="427" t="str">
        <f>IF('2.Census &amp; Reference Benchmarks'!E477 = "","",'2.Census &amp; Reference Benchmarks'!E477)</f>
        <v/>
      </c>
      <c r="F479" s="427" t="str">
        <f>IF('2.Census &amp; Reference Benchmarks'!F477 = "","",'2.Census &amp; Reference Benchmarks'!F477)</f>
        <v/>
      </c>
      <c r="G479" s="501" t="str">
        <f>IF('2.Census &amp; Reference Benchmarks'!G477 = "","",'2.Census &amp; Reference Benchmarks'!G477)</f>
        <v/>
      </c>
      <c r="H479" s="428" t="str">
        <f>IF('2.Census &amp; Reference Benchmarks'!H477 = "","",'2.Census &amp; Reference Benchmarks'!H477)</f>
        <v/>
      </c>
      <c r="I479" s="501" t="str">
        <f>IF('2.Census &amp; Reference Benchmarks'!I477 = "","",'2.Census &amp; Reference Benchmarks'!I477)</f>
        <v/>
      </c>
      <c r="J479" s="427" t="str">
        <f>IF('2.Census &amp; Reference Benchmarks'!J477 = "","",'2.Census &amp; Reference Benchmarks'!J477)</f>
        <v/>
      </c>
      <c r="K479" s="518"/>
      <c r="L479" s="122"/>
      <c r="M479" s="116"/>
      <c r="N479" s="117"/>
      <c r="O479" s="116"/>
      <c r="P479" s="117"/>
      <c r="Q479" s="59" t="str">
        <f t="shared" si="7"/>
        <v>No</v>
      </c>
    </row>
    <row r="480" spans="2:17" x14ac:dyDescent="0.25">
      <c r="B480" s="427">
        <f>IF('2.Census &amp; Reference Benchmarks'!B478 = "","",'2.Census &amp; Reference Benchmarks'!B478)</f>
        <v>0</v>
      </c>
      <c r="C480" s="427">
        <f>IF('2.Census &amp; Reference Benchmarks'!C478 = "","",'2.Census &amp; Reference Benchmarks'!C478)</f>
        <v>0</v>
      </c>
      <c r="D480" s="427" t="str">
        <f>IF('2.Census &amp; Reference Benchmarks'!D478 = "","",'2.Census &amp; Reference Benchmarks'!D478)</f>
        <v/>
      </c>
      <c r="E480" s="427" t="str">
        <f>IF('2.Census &amp; Reference Benchmarks'!E478 = "","",'2.Census &amp; Reference Benchmarks'!E478)</f>
        <v/>
      </c>
      <c r="F480" s="427" t="str">
        <f>IF('2.Census &amp; Reference Benchmarks'!F478 = "","",'2.Census &amp; Reference Benchmarks'!F478)</f>
        <v/>
      </c>
      <c r="G480" s="501" t="str">
        <f>IF('2.Census &amp; Reference Benchmarks'!G478 = "","",'2.Census &amp; Reference Benchmarks'!G478)</f>
        <v/>
      </c>
      <c r="H480" s="428" t="str">
        <f>IF('2.Census &amp; Reference Benchmarks'!H478 = "","",'2.Census &amp; Reference Benchmarks'!H478)</f>
        <v/>
      </c>
      <c r="I480" s="501" t="str">
        <f>IF('2.Census &amp; Reference Benchmarks'!I478 = "","",'2.Census &amp; Reference Benchmarks'!I478)</f>
        <v/>
      </c>
      <c r="J480" s="427" t="str">
        <f>IF('2.Census &amp; Reference Benchmarks'!J478 = "","",'2.Census &amp; Reference Benchmarks'!J478)</f>
        <v/>
      </c>
      <c r="K480" s="518"/>
      <c r="L480" s="122"/>
      <c r="M480" s="116"/>
      <c r="N480" s="117"/>
      <c r="O480" s="116"/>
      <c r="P480" s="117"/>
      <c r="Q480" s="59" t="str">
        <f t="shared" si="7"/>
        <v>No</v>
      </c>
    </row>
    <row r="481" spans="2:17" x14ac:dyDescent="0.25">
      <c r="B481" s="427">
        <f>IF('2.Census &amp; Reference Benchmarks'!B479 = "","",'2.Census &amp; Reference Benchmarks'!B479)</f>
        <v>0</v>
      </c>
      <c r="C481" s="427">
        <f>IF('2.Census &amp; Reference Benchmarks'!C479 = "","",'2.Census &amp; Reference Benchmarks'!C479)</f>
        <v>0</v>
      </c>
      <c r="D481" s="427" t="str">
        <f>IF('2.Census &amp; Reference Benchmarks'!D479 = "","",'2.Census &amp; Reference Benchmarks'!D479)</f>
        <v/>
      </c>
      <c r="E481" s="427" t="str">
        <f>IF('2.Census &amp; Reference Benchmarks'!E479 = "","",'2.Census &amp; Reference Benchmarks'!E479)</f>
        <v/>
      </c>
      <c r="F481" s="427" t="str">
        <f>IF('2.Census &amp; Reference Benchmarks'!F479 = "","",'2.Census &amp; Reference Benchmarks'!F479)</f>
        <v/>
      </c>
      <c r="G481" s="501" t="str">
        <f>IF('2.Census &amp; Reference Benchmarks'!G479 = "","",'2.Census &amp; Reference Benchmarks'!G479)</f>
        <v/>
      </c>
      <c r="H481" s="428" t="str">
        <f>IF('2.Census &amp; Reference Benchmarks'!H479 = "","",'2.Census &amp; Reference Benchmarks'!H479)</f>
        <v/>
      </c>
      <c r="I481" s="501" t="str">
        <f>IF('2.Census &amp; Reference Benchmarks'!I479 = "","",'2.Census &amp; Reference Benchmarks'!I479)</f>
        <v/>
      </c>
      <c r="J481" s="427" t="str">
        <f>IF('2.Census &amp; Reference Benchmarks'!J479 = "","",'2.Census &amp; Reference Benchmarks'!J479)</f>
        <v/>
      </c>
      <c r="K481" s="518"/>
      <c r="L481" s="122"/>
      <c r="M481" s="116"/>
      <c r="N481" s="117"/>
      <c r="O481" s="116"/>
      <c r="P481" s="117"/>
      <c r="Q481" s="59" t="str">
        <f t="shared" si="7"/>
        <v>No</v>
      </c>
    </row>
    <row r="482" spans="2:17" x14ac:dyDescent="0.25">
      <c r="B482" s="427">
        <f>IF('2.Census &amp; Reference Benchmarks'!B480 = "","",'2.Census &amp; Reference Benchmarks'!B480)</f>
        <v>0</v>
      </c>
      <c r="C482" s="427">
        <f>IF('2.Census &amp; Reference Benchmarks'!C480 = "","",'2.Census &amp; Reference Benchmarks'!C480)</f>
        <v>0</v>
      </c>
      <c r="D482" s="427" t="str">
        <f>IF('2.Census &amp; Reference Benchmarks'!D480 = "","",'2.Census &amp; Reference Benchmarks'!D480)</f>
        <v/>
      </c>
      <c r="E482" s="427" t="str">
        <f>IF('2.Census &amp; Reference Benchmarks'!E480 = "","",'2.Census &amp; Reference Benchmarks'!E480)</f>
        <v/>
      </c>
      <c r="F482" s="427" t="str">
        <f>IF('2.Census &amp; Reference Benchmarks'!F480 = "","",'2.Census &amp; Reference Benchmarks'!F480)</f>
        <v/>
      </c>
      <c r="G482" s="501" t="str">
        <f>IF('2.Census &amp; Reference Benchmarks'!G480 = "","",'2.Census &amp; Reference Benchmarks'!G480)</f>
        <v/>
      </c>
      <c r="H482" s="428" t="str">
        <f>IF('2.Census &amp; Reference Benchmarks'!H480 = "","",'2.Census &amp; Reference Benchmarks'!H480)</f>
        <v/>
      </c>
      <c r="I482" s="501" t="str">
        <f>IF('2.Census &amp; Reference Benchmarks'!I480 = "","",'2.Census &amp; Reference Benchmarks'!I480)</f>
        <v/>
      </c>
      <c r="J482" s="427" t="str">
        <f>IF('2.Census &amp; Reference Benchmarks'!J480 = "","",'2.Census &amp; Reference Benchmarks'!J480)</f>
        <v/>
      </c>
      <c r="K482" s="518"/>
      <c r="L482" s="122"/>
      <c r="M482" s="116"/>
      <c r="N482" s="117"/>
      <c r="O482" s="116"/>
      <c r="P482" s="117"/>
      <c r="Q482" s="59" t="str">
        <f t="shared" si="7"/>
        <v>No</v>
      </c>
    </row>
    <row r="483" spans="2:17" x14ac:dyDescent="0.25">
      <c r="B483" s="427">
        <f>IF('2.Census &amp; Reference Benchmarks'!B481 = "","",'2.Census &amp; Reference Benchmarks'!B481)</f>
        <v>0</v>
      </c>
      <c r="C483" s="427">
        <f>IF('2.Census &amp; Reference Benchmarks'!C481 = "","",'2.Census &amp; Reference Benchmarks'!C481)</f>
        <v>0</v>
      </c>
      <c r="D483" s="427" t="str">
        <f>IF('2.Census &amp; Reference Benchmarks'!D481 = "","",'2.Census &amp; Reference Benchmarks'!D481)</f>
        <v/>
      </c>
      <c r="E483" s="427" t="str">
        <f>IF('2.Census &amp; Reference Benchmarks'!E481 = "","",'2.Census &amp; Reference Benchmarks'!E481)</f>
        <v/>
      </c>
      <c r="F483" s="427" t="str">
        <f>IF('2.Census &amp; Reference Benchmarks'!F481 = "","",'2.Census &amp; Reference Benchmarks'!F481)</f>
        <v/>
      </c>
      <c r="G483" s="501" t="str">
        <f>IF('2.Census &amp; Reference Benchmarks'!G481 = "","",'2.Census &amp; Reference Benchmarks'!G481)</f>
        <v/>
      </c>
      <c r="H483" s="428" t="str">
        <f>IF('2.Census &amp; Reference Benchmarks'!H481 = "","",'2.Census &amp; Reference Benchmarks'!H481)</f>
        <v/>
      </c>
      <c r="I483" s="501" t="str">
        <f>IF('2.Census &amp; Reference Benchmarks'!I481 = "","",'2.Census &amp; Reference Benchmarks'!I481)</f>
        <v/>
      </c>
      <c r="J483" s="427" t="str">
        <f>IF('2.Census &amp; Reference Benchmarks'!J481 = "","",'2.Census &amp; Reference Benchmarks'!J481)</f>
        <v/>
      </c>
      <c r="K483" s="518"/>
      <c r="L483" s="122"/>
      <c r="M483" s="116"/>
      <c r="N483" s="117"/>
      <c r="O483" s="116"/>
      <c r="P483" s="117"/>
      <c r="Q483" s="59" t="str">
        <f t="shared" si="7"/>
        <v>No</v>
      </c>
    </row>
    <row r="484" spans="2:17" x14ac:dyDescent="0.25">
      <c r="B484" s="427">
        <f>IF('2.Census &amp; Reference Benchmarks'!B482 = "","",'2.Census &amp; Reference Benchmarks'!B482)</f>
        <v>0</v>
      </c>
      <c r="C484" s="427">
        <f>IF('2.Census &amp; Reference Benchmarks'!C482 = "","",'2.Census &amp; Reference Benchmarks'!C482)</f>
        <v>0</v>
      </c>
      <c r="D484" s="427" t="str">
        <f>IF('2.Census &amp; Reference Benchmarks'!D482 = "","",'2.Census &amp; Reference Benchmarks'!D482)</f>
        <v/>
      </c>
      <c r="E484" s="427" t="str">
        <f>IF('2.Census &amp; Reference Benchmarks'!E482 = "","",'2.Census &amp; Reference Benchmarks'!E482)</f>
        <v/>
      </c>
      <c r="F484" s="427" t="str">
        <f>IF('2.Census &amp; Reference Benchmarks'!F482 = "","",'2.Census &amp; Reference Benchmarks'!F482)</f>
        <v/>
      </c>
      <c r="G484" s="501" t="str">
        <f>IF('2.Census &amp; Reference Benchmarks'!G482 = "","",'2.Census &amp; Reference Benchmarks'!G482)</f>
        <v/>
      </c>
      <c r="H484" s="428" t="str">
        <f>IF('2.Census &amp; Reference Benchmarks'!H482 = "","",'2.Census &amp; Reference Benchmarks'!H482)</f>
        <v/>
      </c>
      <c r="I484" s="501" t="str">
        <f>IF('2.Census &amp; Reference Benchmarks'!I482 = "","",'2.Census &amp; Reference Benchmarks'!I482)</f>
        <v/>
      </c>
      <c r="J484" s="427" t="str">
        <f>IF('2.Census &amp; Reference Benchmarks'!J482 = "","",'2.Census &amp; Reference Benchmarks'!J482)</f>
        <v/>
      </c>
      <c r="K484" s="518"/>
      <c r="L484" s="122"/>
      <c r="M484" s="116"/>
      <c r="N484" s="117"/>
      <c r="O484" s="116"/>
      <c r="P484" s="117"/>
      <c r="Q484" s="59" t="str">
        <f t="shared" si="7"/>
        <v>No</v>
      </c>
    </row>
    <row r="485" spans="2:17" x14ac:dyDescent="0.25">
      <c r="B485" s="427">
        <f>IF('2.Census &amp; Reference Benchmarks'!B483 = "","",'2.Census &amp; Reference Benchmarks'!B483)</f>
        <v>0</v>
      </c>
      <c r="C485" s="427">
        <f>IF('2.Census &amp; Reference Benchmarks'!C483 = "","",'2.Census &amp; Reference Benchmarks'!C483)</f>
        <v>0</v>
      </c>
      <c r="D485" s="427" t="str">
        <f>IF('2.Census &amp; Reference Benchmarks'!D483 = "","",'2.Census &amp; Reference Benchmarks'!D483)</f>
        <v/>
      </c>
      <c r="E485" s="427" t="str">
        <f>IF('2.Census &amp; Reference Benchmarks'!E483 = "","",'2.Census &amp; Reference Benchmarks'!E483)</f>
        <v/>
      </c>
      <c r="F485" s="427" t="str">
        <f>IF('2.Census &amp; Reference Benchmarks'!F483 = "","",'2.Census &amp; Reference Benchmarks'!F483)</f>
        <v/>
      </c>
      <c r="G485" s="501" t="str">
        <f>IF('2.Census &amp; Reference Benchmarks'!G483 = "","",'2.Census &amp; Reference Benchmarks'!G483)</f>
        <v/>
      </c>
      <c r="H485" s="428" t="str">
        <f>IF('2.Census &amp; Reference Benchmarks'!H483 = "","",'2.Census &amp; Reference Benchmarks'!H483)</f>
        <v/>
      </c>
      <c r="I485" s="501" t="str">
        <f>IF('2.Census &amp; Reference Benchmarks'!I483 = "","",'2.Census &amp; Reference Benchmarks'!I483)</f>
        <v/>
      </c>
      <c r="J485" s="427" t="str">
        <f>IF('2.Census &amp; Reference Benchmarks'!J483 = "","",'2.Census &amp; Reference Benchmarks'!J483)</f>
        <v/>
      </c>
      <c r="K485" s="518"/>
      <c r="L485" s="122"/>
      <c r="M485" s="116"/>
      <c r="N485" s="117"/>
      <c r="O485" s="116"/>
      <c r="P485" s="117"/>
      <c r="Q485" s="59" t="str">
        <f t="shared" si="7"/>
        <v>No</v>
      </c>
    </row>
    <row r="486" spans="2:17" x14ac:dyDescent="0.25">
      <c r="B486" s="427">
        <f>IF('2.Census &amp; Reference Benchmarks'!B484 = "","",'2.Census &amp; Reference Benchmarks'!B484)</f>
        <v>0</v>
      </c>
      <c r="C486" s="427">
        <f>IF('2.Census &amp; Reference Benchmarks'!C484 = "","",'2.Census &amp; Reference Benchmarks'!C484)</f>
        <v>0</v>
      </c>
      <c r="D486" s="427" t="str">
        <f>IF('2.Census &amp; Reference Benchmarks'!D484 = "","",'2.Census &amp; Reference Benchmarks'!D484)</f>
        <v/>
      </c>
      <c r="E486" s="427" t="str">
        <f>IF('2.Census &amp; Reference Benchmarks'!E484 = "","",'2.Census &amp; Reference Benchmarks'!E484)</f>
        <v/>
      </c>
      <c r="F486" s="427" t="str">
        <f>IF('2.Census &amp; Reference Benchmarks'!F484 = "","",'2.Census &amp; Reference Benchmarks'!F484)</f>
        <v/>
      </c>
      <c r="G486" s="501" t="str">
        <f>IF('2.Census &amp; Reference Benchmarks'!G484 = "","",'2.Census &amp; Reference Benchmarks'!G484)</f>
        <v/>
      </c>
      <c r="H486" s="428" t="str">
        <f>IF('2.Census &amp; Reference Benchmarks'!H484 = "","",'2.Census &amp; Reference Benchmarks'!H484)</f>
        <v/>
      </c>
      <c r="I486" s="501" t="str">
        <f>IF('2.Census &amp; Reference Benchmarks'!I484 = "","",'2.Census &amp; Reference Benchmarks'!I484)</f>
        <v/>
      </c>
      <c r="J486" s="427" t="str">
        <f>IF('2.Census &amp; Reference Benchmarks'!J484 = "","",'2.Census &amp; Reference Benchmarks'!J484)</f>
        <v/>
      </c>
      <c r="K486" s="518"/>
      <c r="L486" s="122"/>
      <c r="M486" s="116"/>
      <c r="N486" s="117"/>
      <c r="O486" s="116"/>
      <c r="P486" s="117"/>
      <c r="Q486" s="59" t="str">
        <f t="shared" si="7"/>
        <v>No</v>
      </c>
    </row>
    <row r="487" spans="2:17" x14ac:dyDescent="0.25">
      <c r="B487" s="427">
        <f>IF('2.Census &amp; Reference Benchmarks'!B485 = "","",'2.Census &amp; Reference Benchmarks'!B485)</f>
        <v>0</v>
      </c>
      <c r="C487" s="427">
        <f>IF('2.Census &amp; Reference Benchmarks'!C485 = "","",'2.Census &amp; Reference Benchmarks'!C485)</f>
        <v>0</v>
      </c>
      <c r="D487" s="427" t="str">
        <f>IF('2.Census &amp; Reference Benchmarks'!D485 = "","",'2.Census &amp; Reference Benchmarks'!D485)</f>
        <v/>
      </c>
      <c r="E487" s="427" t="str">
        <f>IF('2.Census &amp; Reference Benchmarks'!E485 = "","",'2.Census &amp; Reference Benchmarks'!E485)</f>
        <v/>
      </c>
      <c r="F487" s="427" t="str">
        <f>IF('2.Census &amp; Reference Benchmarks'!F485 = "","",'2.Census &amp; Reference Benchmarks'!F485)</f>
        <v/>
      </c>
      <c r="G487" s="501" t="str">
        <f>IF('2.Census &amp; Reference Benchmarks'!G485 = "","",'2.Census &amp; Reference Benchmarks'!G485)</f>
        <v/>
      </c>
      <c r="H487" s="428" t="str">
        <f>IF('2.Census &amp; Reference Benchmarks'!H485 = "","",'2.Census &amp; Reference Benchmarks'!H485)</f>
        <v/>
      </c>
      <c r="I487" s="501" t="str">
        <f>IF('2.Census &amp; Reference Benchmarks'!I485 = "","",'2.Census &amp; Reference Benchmarks'!I485)</f>
        <v/>
      </c>
      <c r="J487" s="427" t="str">
        <f>IF('2.Census &amp; Reference Benchmarks'!J485 = "","",'2.Census &amp; Reference Benchmarks'!J485)</f>
        <v/>
      </c>
      <c r="K487" s="518"/>
      <c r="L487" s="122"/>
      <c r="M487" s="116"/>
      <c r="N487" s="117"/>
      <c r="O487" s="116"/>
      <c r="P487" s="117"/>
      <c r="Q487" s="59" t="str">
        <f t="shared" si="7"/>
        <v>No</v>
      </c>
    </row>
    <row r="488" spans="2:17" x14ac:dyDescent="0.25">
      <c r="B488" s="427">
        <f>IF('2.Census &amp; Reference Benchmarks'!B486 = "","",'2.Census &amp; Reference Benchmarks'!B486)</f>
        <v>0</v>
      </c>
      <c r="C488" s="427">
        <f>IF('2.Census &amp; Reference Benchmarks'!C486 = "","",'2.Census &amp; Reference Benchmarks'!C486)</f>
        <v>0</v>
      </c>
      <c r="D488" s="427" t="str">
        <f>IF('2.Census &amp; Reference Benchmarks'!D486 = "","",'2.Census &amp; Reference Benchmarks'!D486)</f>
        <v/>
      </c>
      <c r="E488" s="427" t="str">
        <f>IF('2.Census &amp; Reference Benchmarks'!E486 = "","",'2.Census &amp; Reference Benchmarks'!E486)</f>
        <v/>
      </c>
      <c r="F488" s="427" t="str">
        <f>IF('2.Census &amp; Reference Benchmarks'!F486 = "","",'2.Census &amp; Reference Benchmarks'!F486)</f>
        <v/>
      </c>
      <c r="G488" s="501" t="str">
        <f>IF('2.Census &amp; Reference Benchmarks'!G486 = "","",'2.Census &amp; Reference Benchmarks'!G486)</f>
        <v/>
      </c>
      <c r="H488" s="428" t="str">
        <f>IF('2.Census &amp; Reference Benchmarks'!H486 = "","",'2.Census &amp; Reference Benchmarks'!H486)</f>
        <v/>
      </c>
      <c r="I488" s="501" t="str">
        <f>IF('2.Census &amp; Reference Benchmarks'!I486 = "","",'2.Census &amp; Reference Benchmarks'!I486)</f>
        <v/>
      </c>
      <c r="J488" s="427" t="str">
        <f>IF('2.Census &amp; Reference Benchmarks'!J486 = "","",'2.Census &amp; Reference Benchmarks'!J486)</f>
        <v/>
      </c>
      <c r="K488" s="518"/>
      <c r="L488" s="122"/>
      <c r="M488" s="116"/>
      <c r="N488" s="117"/>
      <c r="O488" s="116"/>
      <c r="P488" s="117"/>
      <c r="Q488" s="59" t="str">
        <f t="shared" si="7"/>
        <v>No</v>
      </c>
    </row>
    <row r="489" spans="2:17" x14ac:dyDescent="0.25">
      <c r="B489" s="427">
        <f>IF('2.Census &amp; Reference Benchmarks'!B487 = "","",'2.Census &amp; Reference Benchmarks'!B487)</f>
        <v>0</v>
      </c>
      <c r="C489" s="427">
        <f>IF('2.Census &amp; Reference Benchmarks'!C487 = "","",'2.Census &amp; Reference Benchmarks'!C487)</f>
        <v>0</v>
      </c>
      <c r="D489" s="427" t="str">
        <f>IF('2.Census &amp; Reference Benchmarks'!D487 = "","",'2.Census &amp; Reference Benchmarks'!D487)</f>
        <v/>
      </c>
      <c r="E489" s="427" t="str">
        <f>IF('2.Census &amp; Reference Benchmarks'!E487 = "","",'2.Census &amp; Reference Benchmarks'!E487)</f>
        <v/>
      </c>
      <c r="F489" s="427" t="str">
        <f>IF('2.Census &amp; Reference Benchmarks'!F487 = "","",'2.Census &amp; Reference Benchmarks'!F487)</f>
        <v/>
      </c>
      <c r="G489" s="501" t="str">
        <f>IF('2.Census &amp; Reference Benchmarks'!G487 = "","",'2.Census &amp; Reference Benchmarks'!G487)</f>
        <v/>
      </c>
      <c r="H489" s="428" t="str">
        <f>IF('2.Census &amp; Reference Benchmarks'!H487 = "","",'2.Census &amp; Reference Benchmarks'!H487)</f>
        <v/>
      </c>
      <c r="I489" s="501" t="str">
        <f>IF('2.Census &amp; Reference Benchmarks'!I487 = "","",'2.Census &amp; Reference Benchmarks'!I487)</f>
        <v/>
      </c>
      <c r="J489" s="427" t="str">
        <f>IF('2.Census &amp; Reference Benchmarks'!J487 = "","",'2.Census &amp; Reference Benchmarks'!J487)</f>
        <v/>
      </c>
      <c r="K489" s="518"/>
      <c r="L489" s="122"/>
      <c r="M489" s="116"/>
      <c r="N489" s="117"/>
      <c r="O489" s="116"/>
      <c r="P489" s="117"/>
      <c r="Q489" s="59" t="str">
        <f t="shared" si="7"/>
        <v>No</v>
      </c>
    </row>
    <row r="490" spans="2:17" x14ac:dyDescent="0.25">
      <c r="B490" s="427">
        <f>IF('2.Census &amp; Reference Benchmarks'!B488 = "","",'2.Census &amp; Reference Benchmarks'!B488)</f>
        <v>0</v>
      </c>
      <c r="C490" s="427">
        <f>IF('2.Census &amp; Reference Benchmarks'!C488 = "","",'2.Census &amp; Reference Benchmarks'!C488)</f>
        <v>0</v>
      </c>
      <c r="D490" s="427" t="str">
        <f>IF('2.Census &amp; Reference Benchmarks'!D488 = "","",'2.Census &amp; Reference Benchmarks'!D488)</f>
        <v/>
      </c>
      <c r="E490" s="427" t="str">
        <f>IF('2.Census &amp; Reference Benchmarks'!E488 = "","",'2.Census &amp; Reference Benchmarks'!E488)</f>
        <v/>
      </c>
      <c r="F490" s="427" t="str">
        <f>IF('2.Census &amp; Reference Benchmarks'!F488 = "","",'2.Census &amp; Reference Benchmarks'!F488)</f>
        <v/>
      </c>
      <c r="G490" s="501" t="str">
        <f>IF('2.Census &amp; Reference Benchmarks'!G488 = "","",'2.Census &amp; Reference Benchmarks'!G488)</f>
        <v/>
      </c>
      <c r="H490" s="428" t="str">
        <f>IF('2.Census &amp; Reference Benchmarks'!H488 = "","",'2.Census &amp; Reference Benchmarks'!H488)</f>
        <v/>
      </c>
      <c r="I490" s="501" t="str">
        <f>IF('2.Census &amp; Reference Benchmarks'!I488 = "","",'2.Census &amp; Reference Benchmarks'!I488)</f>
        <v/>
      </c>
      <c r="J490" s="427" t="str">
        <f>IF('2.Census &amp; Reference Benchmarks'!J488 = "","",'2.Census &amp; Reference Benchmarks'!J488)</f>
        <v/>
      </c>
      <c r="K490" s="518"/>
      <c r="L490" s="122"/>
      <c r="M490" s="116"/>
      <c r="N490" s="117"/>
      <c r="O490" s="116"/>
      <c r="P490" s="117"/>
      <c r="Q490" s="59" t="str">
        <f t="shared" si="7"/>
        <v>No</v>
      </c>
    </row>
    <row r="491" spans="2:17" x14ac:dyDescent="0.25">
      <c r="B491" s="427">
        <f>IF('2.Census &amp; Reference Benchmarks'!B489 = "","",'2.Census &amp; Reference Benchmarks'!B489)</f>
        <v>0</v>
      </c>
      <c r="C491" s="427">
        <f>IF('2.Census &amp; Reference Benchmarks'!C489 = "","",'2.Census &amp; Reference Benchmarks'!C489)</f>
        <v>0</v>
      </c>
      <c r="D491" s="427" t="str">
        <f>IF('2.Census &amp; Reference Benchmarks'!D489 = "","",'2.Census &amp; Reference Benchmarks'!D489)</f>
        <v/>
      </c>
      <c r="E491" s="427" t="str">
        <f>IF('2.Census &amp; Reference Benchmarks'!E489 = "","",'2.Census &amp; Reference Benchmarks'!E489)</f>
        <v/>
      </c>
      <c r="F491" s="427" t="str">
        <f>IF('2.Census &amp; Reference Benchmarks'!F489 = "","",'2.Census &amp; Reference Benchmarks'!F489)</f>
        <v/>
      </c>
      <c r="G491" s="501" t="str">
        <f>IF('2.Census &amp; Reference Benchmarks'!G489 = "","",'2.Census &amp; Reference Benchmarks'!G489)</f>
        <v/>
      </c>
      <c r="H491" s="428" t="str">
        <f>IF('2.Census &amp; Reference Benchmarks'!H489 = "","",'2.Census &amp; Reference Benchmarks'!H489)</f>
        <v/>
      </c>
      <c r="I491" s="501" t="str">
        <f>IF('2.Census &amp; Reference Benchmarks'!I489 = "","",'2.Census &amp; Reference Benchmarks'!I489)</f>
        <v/>
      </c>
      <c r="J491" s="427" t="str">
        <f>IF('2.Census &amp; Reference Benchmarks'!J489 = "","",'2.Census &amp; Reference Benchmarks'!J489)</f>
        <v/>
      </c>
      <c r="K491" s="518"/>
      <c r="L491" s="122"/>
      <c r="M491" s="116"/>
      <c r="N491" s="117"/>
      <c r="O491" s="116"/>
      <c r="P491" s="117"/>
      <c r="Q491" s="59" t="str">
        <f t="shared" si="7"/>
        <v>No</v>
      </c>
    </row>
    <row r="492" spans="2:17" x14ac:dyDescent="0.25">
      <c r="B492" s="427">
        <f>IF('2.Census &amp; Reference Benchmarks'!B490 = "","",'2.Census &amp; Reference Benchmarks'!B490)</f>
        <v>0</v>
      </c>
      <c r="C492" s="427">
        <f>IF('2.Census &amp; Reference Benchmarks'!C490 = "","",'2.Census &amp; Reference Benchmarks'!C490)</f>
        <v>0</v>
      </c>
      <c r="D492" s="427" t="str">
        <f>IF('2.Census &amp; Reference Benchmarks'!D490 = "","",'2.Census &amp; Reference Benchmarks'!D490)</f>
        <v/>
      </c>
      <c r="E492" s="427" t="str">
        <f>IF('2.Census &amp; Reference Benchmarks'!E490 = "","",'2.Census &amp; Reference Benchmarks'!E490)</f>
        <v/>
      </c>
      <c r="F492" s="427" t="str">
        <f>IF('2.Census &amp; Reference Benchmarks'!F490 = "","",'2.Census &amp; Reference Benchmarks'!F490)</f>
        <v/>
      </c>
      <c r="G492" s="501" t="str">
        <f>IF('2.Census &amp; Reference Benchmarks'!G490 = "","",'2.Census &amp; Reference Benchmarks'!G490)</f>
        <v/>
      </c>
      <c r="H492" s="428" t="str">
        <f>IF('2.Census &amp; Reference Benchmarks'!H490 = "","",'2.Census &amp; Reference Benchmarks'!H490)</f>
        <v/>
      </c>
      <c r="I492" s="501" t="str">
        <f>IF('2.Census &amp; Reference Benchmarks'!I490 = "","",'2.Census &amp; Reference Benchmarks'!I490)</f>
        <v/>
      </c>
      <c r="J492" s="427" t="str">
        <f>IF('2.Census &amp; Reference Benchmarks'!J490 = "","",'2.Census &amp; Reference Benchmarks'!J490)</f>
        <v/>
      </c>
      <c r="K492" s="518"/>
      <c r="L492" s="122"/>
      <c r="M492" s="116"/>
      <c r="N492" s="117"/>
      <c r="O492" s="116"/>
      <c r="P492" s="117"/>
      <c r="Q492" s="59" t="str">
        <f t="shared" si="7"/>
        <v>No</v>
      </c>
    </row>
    <row r="493" spans="2:17" x14ac:dyDescent="0.25">
      <c r="B493" s="427">
        <f>IF('2.Census &amp; Reference Benchmarks'!B491 = "","",'2.Census &amp; Reference Benchmarks'!B491)</f>
        <v>0</v>
      </c>
      <c r="C493" s="427">
        <f>IF('2.Census &amp; Reference Benchmarks'!C491 = "","",'2.Census &amp; Reference Benchmarks'!C491)</f>
        <v>0</v>
      </c>
      <c r="D493" s="427" t="str">
        <f>IF('2.Census &amp; Reference Benchmarks'!D491 = "","",'2.Census &amp; Reference Benchmarks'!D491)</f>
        <v/>
      </c>
      <c r="E493" s="427" t="str">
        <f>IF('2.Census &amp; Reference Benchmarks'!E491 = "","",'2.Census &amp; Reference Benchmarks'!E491)</f>
        <v/>
      </c>
      <c r="F493" s="427" t="str">
        <f>IF('2.Census &amp; Reference Benchmarks'!F491 = "","",'2.Census &amp; Reference Benchmarks'!F491)</f>
        <v/>
      </c>
      <c r="G493" s="501" t="str">
        <f>IF('2.Census &amp; Reference Benchmarks'!G491 = "","",'2.Census &amp; Reference Benchmarks'!G491)</f>
        <v/>
      </c>
      <c r="H493" s="428" t="str">
        <f>IF('2.Census &amp; Reference Benchmarks'!H491 = "","",'2.Census &amp; Reference Benchmarks'!H491)</f>
        <v/>
      </c>
      <c r="I493" s="501" t="str">
        <f>IF('2.Census &amp; Reference Benchmarks'!I491 = "","",'2.Census &amp; Reference Benchmarks'!I491)</f>
        <v/>
      </c>
      <c r="J493" s="427" t="str">
        <f>IF('2.Census &amp; Reference Benchmarks'!J491 = "","",'2.Census &amp; Reference Benchmarks'!J491)</f>
        <v/>
      </c>
      <c r="K493" s="518"/>
      <c r="L493" s="122"/>
      <c r="M493" s="116"/>
      <c r="N493" s="117"/>
      <c r="O493" s="116"/>
      <c r="P493" s="117"/>
      <c r="Q493" s="59" t="str">
        <f t="shared" si="7"/>
        <v>No</v>
      </c>
    </row>
    <row r="494" spans="2:17" x14ac:dyDescent="0.25">
      <c r="B494" s="427">
        <f>IF('2.Census &amp; Reference Benchmarks'!B492 = "","",'2.Census &amp; Reference Benchmarks'!B492)</f>
        <v>0</v>
      </c>
      <c r="C494" s="427">
        <f>IF('2.Census &amp; Reference Benchmarks'!C492 = "","",'2.Census &amp; Reference Benchmarks'!C492)</f>
        <v>0</v>
      </c>
      <c r="D494" s="427" t="str">
        <f>IF('2.Census &amp; Reference Benchmarks'!D492 = "","",'2.Census &amp; Reference Benchmarks'!D492)</f>
        <v/>
      </c>
      <c r="E494" s="427" t="str">
        <f>IF('2.Census &amp; Reference Benchmarks'!E492 = "","",'2.Census &amp; Reference Benchmarks'!E492)</f>
        <v/>
      </c>
      <c r="F494" s="427" t="str">
        <f>IF('2.Census &amp; Reference Benchmarks'!F492 = "","",'2.Census &amp; Reference Benchmarks'!F492)</f>
        <v/>
      </c>
      <c r="G494" s="501" t="str">
        <f>IF('2.Census &amp; Reference Benchmarks'!G492 = "","",'2.Census &amp; Reference Benchmarks'!G492)</f>
        <v/>
      </c>
      <c r="H494" s="428" t="str">
        <f>IF('2.Census &amp; Reference Benchmarks'!H492 = "","",'2.Census &amp; Reference Benchmarks'!H492)</f>
        <v/>
      </c>
      <c r="I494" s="501" t="str">
        <f>IF('2.Census &amp; Reference Benchmarks'!I492 = "","",'2.Census &amp; Reference Benchmarks'!I492)</f>
        <v/>
      </c>
      <c r="J494" s="427" t="str">
        <f>IF('2.Census &amp; Reference Benchmarks'!J492 = "","",'2.Census &amp; Reference Benchmarks'!J492)</f>
        <v/>
      </c>
      <c r="K494" s="518"/>
      <c r="L494" s="122"/>
      <c r="M494" s="116"/>
      <c r="N494" s="117"/>
      <c r="O494" s="116"/>
      <c r="P494" s="117"/>
      <c r="Q494" s="59" t="str">
        <f t="shared" si="7"/>
        <v>No</v>
      </c>
    </row>
    <row r="495" spans="2:17" x14ac:dyDescent="0.25">
      <c r="B495" s="427">
        <f>IF('2.Census &amp; Reference Benchmarks'!B493 = "","",'2.Census &amp; Reference Benchmarks'!B493)</f>
        <v>0</v>
      </c>
      <c r="C495" s="427">
        <f>IF('2.Census &amp; Reference Benchmarks'!C493 = "","",'2.Census &amp; Reference Benchmarks'!C493)</f>
        <v>0</v>
      </c>
      <c r="D495" s="427" t="str">
        <f>IF('2.Census &amp; Reference Benchmarks'!D493 = "","",'2.Census &amp; Reference Benchmarks'!D493)</f>
        <v/>
      </c>
      <c r="E495" s="427" t="str">
        <f>IF('2.Census &amp; Reference Benchmarks'!E493 = "","",'2.Census &amp; Reference Benchmarks'!E493)</f>
        <v/>
      </c>
      <c r="F495" s="427" t="str">
        <f>IF('2.Census &amp; Reference Benchmarks'!F493 = "","",'2.Census &amp; Reference Benchmarks'!F493)</f>
        <v/>
      </c>
      <c r="G495" s="501" t="str">
        <f>IF('2.Census &amp; Reference Benchmarks'!G493 = "","",'2.Census &amp; Reference Benchmarks'!G493)</f>
        <v/>
      </c>
      <c r="H495" s="428" t="str">
        <f>IF('2.Census &amp; Reference Benchmarks'!H493 = "","",'2.Census &amp; Reference Benchmarks'!H493)</f>
        <v/>
      </c>
      <c r="I495" s="501" t="str">
        <f>IF('2.Census &amp; Reference Benchmarks'!I493 = "","",'2.Census &amp; Reference Benchmarks'!I493)</f>
        <v/>
      </c>
      <c r="J495" s="427" t="str">
        <f>IF('2.Census &amp; Reference Benchmarks'!J493 = "","",'2.Census &amp; Reference Benchmarks'!J493)</f>
        <v/>
      </c>
      <c r="K495" s="518"/>
      <c r="L495" s="122"/>
      <c r="M495" s="116"/>
      <c r="N495" s="117"/>
      <c r="O495" s="116"/>
      <c r="P495" s="117"/>
      <c r="Q495" s="59" t="str">
        <f t="shared" si="7"/>
        <v>No</v>
      </c>
    </row>
    <row r="496" spans="2:17" x14ac:dyDescent="0.25">
      <c r="B496" s="427">
        <f>IF('2.Census &amp; Reference Benchmarks'!B494 = "","",'2.Census &amp; Reference Benchmarks'!B494)</f>
        <v>0</v>
      </c>
      <c r="C496" s="427">
        <f>IF('2.Census &amp; Reference Benchmarks'!C494 = "","",'2.Census &amp; Reference Benchmarks'!C494)</f>
        <v>0</v>
      </c>
      <c r="D496" s="427" t="str">
        <f>IF('2.Census &amp; Reference Benchmarks'!D494 = "","",'2.Census &amp; Reference Benchmarks'!D494)</f>
        <v/>
      </c>
      <c r="E496" s="427" t="str">
        <f>IF('2.Census &amp; Reference Benchmarks'!E494 = "","",'2.Census &amp; Reference Benchmarks'!E494)</f>
        <v/>
      </c>
      <c r="F496" s="427" t="str">
        <f>IF('2.Census &amp; Reference Benchmarks'!F494 = "","",'2.Census &amp; Reference Benchmarks'!F494)</f>
        <v/>
      </c>
      <c r="G496" s="501" t="str">
        <f>IF('2.Census &amp; Reference Benchmarks'!G494 = "","",'2.Census &amp; Reference Benchmarks'!G494)</f>
        <v/>
      </c>
      <c r="H496" s="428" t="str">
        <f>IF('2.Census &amp; Reference Benchmarks'!H494 = "","",'2.Census &amp; Reference Benchmarks'!H494)</f>
        <v/>
      </c>
      <c r="I496" s="501" t="str">
        <f>IF('2.Census &amp; Reference Benchmarks'!I494 = "","",'2.Census &amp; Reference Benchmarks'!I494)</f>
        <v/>
      </c>
      <c r="J496" s="427" t="str">
        <f>IF('2.Census &amp; Reference Benchmarks'!J494 = "","",'2.Census &amp; Reference Benchmarks'!J494)</f>
        <v/>
      </c>
      <c r="K496" s="518"/>
      <c r="L496" s="122"/>
      <c r="M496" s="116"/>
      <c r="N496" s="117"/>
      <c r="O496" s="116"/>
      <c r="P496" s="117"/>
      <c r="Q496" s="59" t="str">
        <f t="shared" si="7"/>
        <v>No</v>
      </c>
    </row>
    <row r="497" spans="2:17" x14ac:dyDescent="0.25">
      <c r="B497" s="427">
        <f>IF('2.Census &amp; Reference Benchmarks'!B495 = "","",'2.Census &amp; Reference Benchmarks'!B495)</f>
        <v>0</v>
      </c>
      <c r="C497" s="427">
        <f>IF('2.Census &amp; Reference Benchmarks'!C495 = "","",'2.Census &amp; Reference Benchmarks'!C495)</f>
        <v>0</v>
      </c>
      <c r="D497" s="427" t="str">
        <f>IF('2.Census &amp; Reference Benchmarks'!D495 = "","",'2.Census &amp; Reference Benchmarks'!D495)</f>
        <v/>
      </c>
      <c r="E497" s="427" t="str">
        <f>IF('2.Census &amp; Reference Benchmarks'!E495 = "","",'2.Census &amp; Reference Benchmarks'!E495)</f>
        <v/>
      </c>
      <c r="F497" s="427" t="str">
        <f>IF('2.Census &amp; Reference Benchmarks'!F495 = "","",'2.Census &amp; Reference Benchmarks'!F495)</f>
        <v/>
      </c>
      <c r="G497" s="501" t="str">
        <f>IF('2.Census &amp; Reference Benchmarks'!G495 = "","",'2.Census &amp; Reference Benchmarks'!G495)</f>
        <v/>
      </c>
      <c r="H497" s="428" t="str">
        <f>IF('2.Census &amp; Reference Benchmarks'!H495 = "","",'2.Census &amp; Reference Benchmarks'!H495)</f>
        <v/>
      </c>
      <c r="I497" s="501" t="str">
        <f>IF('2.Census &amp; Reference Benchmarks'!I495 = "","",'2.Census &amp; Reference Benchmarks'!I495)</f>
        <v/>
      </c>
      <c r="J497" s="427" t="str">
        <f>IF('2.Census &amp; Reference Benchmarks'!J495 = "","",'2.Census &amp; Reference Benchmarks'!J495)</f>
        <v/>
      </c>
      <c r="K497" s="518"/>
      <c r="L497" s="122"/>
      <c r="M497" s="116"/>
      <c r="N497" s="117"/>
      <c r="O497" s="116"/>
      <c r="P497" s="117"/>
      <c r="Q497" s="59" t="str">
        <f t="shared" si="7"/>
        <v>No</v>
      </c>
    </row>
    <row r="498" spans="2:17" x14ac:dyDescent="0.25">
      <c r="B498" s="427">
        <f>IF('2.Census &amp; Reference Benchmarks'!B496 = "","",'2.Census &amp; Reference Benchmarks'!B496)</f>
        <v>0</v>
      </c>
      <c r="C498" s="427">
        <f>IF('2.Census &amp; Reference Benchmarks'!C496 = "","",'2.Census &amp; Reference Benchmarks'!C496)</f>
        <v>0</v>
      </c>
      <c r="D498" s="427" t="str">
        <f>IF('2.Census &amp; Reference Benchmarks'!D496 = "","",'2.Census &amp; Reference Benchmarks'!D496)</f>
        <v/>
      </c>
      <c r="E498" s="427" t="str">
        <f>IF('2.Census &amp; Reference Benchmarks'!E496 = "","",'2.Census &amp; Reference Benchmarks'!E496)</f>
        <v/>
      </c>
      <c r="F498" s="427" t="str">
        <f>IF('2.Census &amp; Reference Benchmarks'!F496 = "","",'2.Census &amp; Reference Benchmarks'!F496)</f>
        <v/>
      </c>
      <c r="G498" s="501" t="str">
        <f>IF('2.Census &amp; Reference Benchmarks'!G496 = "","",'2.Census &amp; Reference Benchmarks'!G496)</f>
        <v/>
      </c>
      <c r="H498" s="428" t="str">
        <f>IF('2.Census &amp; Reference Benchmarks'!H496 = "","",'2.Census &amp; Reference Benchmarks'!H496)</f>
        <v/>
      </c>
      <c r="I498" s="501" t="str">
        <f>IF('2.Census &amp; Reference Benchmarks'!I496 = "","",'2.Census &amp; Reference Benchmarks'!I496)</f>
        <v/>
      </c>
      <c r="J498" s="427" t="str">
        <f>IF('2.Census &amp; Reference Benchmarks'!J496 = "","",'2.Census &amp; Reference Benchmarks'!J496)</f>
        <v/>
      </c>
      <c r="K498" s="518"/>
      <c r="L498" s="122"/>
      <c r="M498" s="116"/>
      <c r="N498" s="117"/>
      <c r="O498" s="116"/>
      <c r="P498" s="117"/>
      <c r="Q498" s="59" t="str">
        <f t="shared" si="7"/>
        <v>No</v>
      </c>
    </row>
    <row r="499" spans="2:17" x14ac:dyDescent="0.25">
      <c r="B499" s="427">
        <f>IF('2.Census &amp; Reference Benchmarks'!B497 = "","",'2.Census &amp; Reference Benchmarks'!B497)</f>
        <v>0</v>
      </c>
      <c r="C499" s="427">
        <f>IF('2.Census &amp; Reference Benchmarks'!C497 = "","",'2.Census &amp; Reference Benchmarks'!C497)</f>
        <v>0</v>
      </c>
      <c r="D499" s="427" t="str">
        <f>IF('2.Census &amp; Reference Benchmarks'!D497 = "","",'2.Census &amp; Reference Benchmarks'!D497)</f>
        <v/>
      </c>
      <c r="E499" s="427" t="str">
        <f>IF('2.Census &amp; Reference Benchmarks'!E497 = "","",'2.Census &amp; Reference Benchmarks'!E497)</f>
        <v/>
      </c>
      <c r="F499" s="427" t="str">
        <f>IF('2.Census &amp; Reference Benchmarks'!F497 = "","",'2.Census &amp; Reference Benchmarks'!F497)</f>
        <v/>
      </c>
      <c r="G499" s="501" t="str">
        <f>IF('2.Census &amp; Reference Benchmarks'!G497 = "","",'2.Census &amp; Reference Benchmarks'!G497)</f>
        <v/>
      </c>
      <c r="H499" s="428" t="str">
        <f>IF('2.Census &amp; Reference Benchmarks'!H497 = "","",'2.Census &amp; Reference Benchmarks'!H497)</f>
        <v/>
      </c>
      <c r="I499" s="501" t="str">
        <f>IF('2.Census &amp; Reference Benchmarks'!I497 = "","",'2.Census &amp; Reference Benchmarks'!I497)</f>
        <v/>
      </c>
      <c r="J499" s="427" t="str">
        <f>IF('2.Census &amp; Reference Benchmarks'!J497 = "","",'2.Census &amp; Reference Benchmarks'!J497)</f>
        <v/>
      </c>
      <c r="K499" s="518"/>
      <c r="L499" s="122"/>
      <c r="M499" s="116"/>
      <c r="N499" s="117"/>
      <c r="O499" s="116"/>
      <c r="P499" s="117"/>
      <c r="Q499" s="59" t="str">
        <f t="shared" si="7"/>
        <v>No</v>
      </c>
    </row>
    <row r="500" spans="2:17" x14ac:dyDescent="0.25">
      <c r="B500" s="427">
        <f>IF('2.Census &amp; Reference Benchmarks'!B498 = "","",'2.Census &amp; Reference Benchmarks'!B498)</f>
        <v>0</v>
      </c>
      <c r="C500" s="427">
        <f>IF('2.Census &amp; Reference Benchmarks'!C498 = "","",'2.Census &amp; Reference Benchmarks'!C498)</f>
        <v>0</v>
      </c>
      <c r="D500" s="427" t="str">
        <f>IF('2.Census &amp; Reference Benchmarks'!D498 = "","",'2.Census &amp; Reference Benchmarks'!D498)</f>
        <v/>
      </c>
      <c r="E500" s="427" t="str">
        <f>IF('2.Census &amp; Reference Benchmarks'!E498 = "","",'2.Census &amp; Reference Benchmarks'!E498)</f>
        <v/>
      </c>
      <c r="F500" s="427" t="str">
        <f>IF('2.Census &amp; Reference Benchmarks'!F498 = "","",'2.Census &amp; Reference Benchmarks'!F498)</f>
        <v/>
      </c>
      <c r="G500" s="501" t="str">
        <f>IF('2.Census &amp; Reference Benchmarks'!G498 = "","",'2.Census &amp; Reference Benchmarks'!G498)</f>
        <v/>
      </c>
      <c r="H500" s="428" t="str">
        <f>IF('2.Census &amp; Reference Benchmarks'!H498 = "","",'2.Census &amp; Reference Benchmarks'!H498)</f>
        <v/>
      </c>
      <c r="I500" s="501" t="str">
        <f>IF('2.Census &amp; Reference Benchmarks'!I498 = "","",'2.Census &amp; Reference Benchmarks'!I498)</f>
        <v/>
      </c>
      <c r="J500" s="427" t="str">
        <f>IF('2.Census &amp; Reference Benchmarks'!J498 = "","",'2.Census &amp; Reference Benchmarks'!J498)</f>
        <v/>
      </c>
      <c r="K500" s="518"/>
      <c r="L500" s="122"/>
      <c r="M500" s="116"/>
      <c r="N500" s="117"/>
      <c r="O500" s="116"/>
      <c r="P500" s="117"/>
      <c r="Q500" s="59" t="str">
        <f t="shared" si="7"/>
        <v>No</v>
      </c>
    </row>
    <row r="501" spans="2:17" x14ac:dyDescent="0.25">
      <c r="B501" s="427">
        <f>IF('2.Census &amp; Reference Benchmarks'!B499 = "","",'2.Census &amp; Reference Benchmarks'!B499)</f>
        <v>0</v>
      </c>
      <c r="C501" s="427">
        <f>IF('2.Census &amp; Reference Benchmarks'!C499 = "","",'2.Census &amp; Reference Benchmarks'!C499)</f>
        <v>0</v>
      </c>
      <c r="D501" s="427" t="str">
        <f>IF('2.Census &amp; Reference Benchmarks'!D499 = "","",'2.Census &amp; Reference Benchmarks'!D499)</f>
        <v/>
      </c>
      <c r="E501" s="427" t="str">
        <f>IF('2.Census &amp; Reference Benchmarks'!E499 = "","",'2.Census &amp; Reference Benchmarks'!E499)</f>
        <v/>
      </c>
      <c r="F501" s="427" t="str">
        <f>IF('2.Census &amp; Reference Benchmarks'!F499 = "","",'2.Census &amp; Reference Benchmarks'!F499)</f>
        <v/>
      </c>
      <c r="G501" s="501" t="str">
        <f>IF('2.Census &amp; Reference Benchmarks'!G499 = "","",'2.Census &amp; Reference Benchmarks'!G499)</f>
        <v/>
      </c>
      <c r="H501" s="428" t="str">
        <f>IF('2.Census &amp; Reference Benchmarks'!H499 = "","",'2.Census &amp; Reference Benchmarks'!H499)</f>
        <v/>
      </c>
      <c r="I501" s="501" t="str">
        <f>IF('2.Census &amp; Reference Benchmarks'!I499 = "","",'2.Census &amp; Reference Benchmarks'!I499)</f>
        <v/>
      </c>
      <c r="J501" s="427" t="str">
        <f>IF('2.Census &amp; Reference Benchmarks'!J499 = "","",'2.Census &amp; Reference Benchmarks'!J499)</f>
        <v/>
      </c>
      <c r="K501" s="518"/>
      <c r="L501" s="122"/>
      <c r="M501" s="116"/>
      <c r="N501" s="117"/>
      <c r="O501" s="116"/>
      <c r="P501" s="117"/>
      <c r="Q501" s="59" t="str">
        <f t="shared" si="7"/>
        <v>No</v>
      </c>
    </row>
    <row r="502" spans="2:17" x14ac:dyDescent="0.25">
      <c r="B502" s="427">
        <f>IF('2.Census &amp; Reference Benchmarks'!B500 = "","",'2.Census &amp; Reference Benchmarks'!B500)</f>
        <v>0</v>
      </c>
      <c r="C502" s="427">
        <f>IF('2.Census &amp; Reference Benchmarks'!C500 = "","",'2.Census &amp; Reference Benchmarks'!C500)</f>
        <v>0</v>
      </c>
      <c r="D502" s="427" t="str">
        <f>IF('2.Census &amp; Reference Benchmarks'!D500 = "","",'2.Census &amp; Reference Benchmarks'!D500)</f>
        <v/>
      </c>
      <c r="E502" s="427" t="str">
        <f>IF('2.Census &amp; Reference Benchmarks'!E500 = "","",'2.Census &amp; Reference Benchmarks'!E500)</f>
        <v/>
      </c>
      <c r="F502" s="427" t="str">
        <f>IF('2.Census &amp; Reference Benchmarks'!F500 = "","",'2.Census &amp; Reference Benchmarks'!F500)</f>
        <v/>
      </c>
      <c r="G502" s="501" t="str">
        <f>IF('2.Census &amp; Reference Benchmarks'!G500 = "","",'2.Census &amp; Reference Benchmarks'!G500)</f>
        <v/>
      </c>
      <c r="H502" s="428" t="str">
        <f>IF('2.Census &amp; Reference Benchmarks'!H500 = "","",'2.Census &amp; Reference Benchmarks'!H500)</f>
        <v/>
      </c>
      <c r="I502" s="501" t="str">
        <f>IF('2.Census &amp; Reference Benchmarks'!I500 = "","",'2.Census &amp; Reference Benchmarks'!I500)</f>
        <v/>
      </c>
      <c r="J502" s="427" t="str">
        <f>IF('2.Census &amp; Reference Benchmarks'!J500 = "","",'2.Census &amp; Reference Benchmarks'!J500)</f>
        <v/>
      </c>
      <c r="K502" s="518"/>
      <c r="L502" s="122"/>
      <c r="M502" s="116"/>
      <c r="N502" s="117"/>
      <c r="O502" s="116"/>
      <c r="P502" s="117"/>
      <c r="Q502" s="59" t="str">
        <f t="shared" si="7"/>
        <v>No</v>
      </c>
    </row>
    <row r="503" spans="2:17" x14ac:dyDescent="0.25">
      <c r="B503" s="427">
        <f>IF('2.Census &amp; Reference Benchmarks'!B501 = "","",'2.Census &amp; Reference Benchmarks'!B501)</f>
        <v>0</v>
      </c>
      <c r="C503" s="427">
        <f>IF('2.Census &amp; Reference Benchmarks'!C501 = "","",'2.Census &amp; Reference Benchmarks'!C501)</f>
        <v>0</v>
      </c>
      <c r="D503" s="427" t="str">
        <f>IF('2.Census &amp; Reference Benchmarks'!D501 = "","",'2.Census &amp; Reference Benchmarks'!D501)</f>
        <v/>
      </c>
      <c r="E503" s="427" t="str">
        <f>IF('2.Census &amp; Reference Benchmarks'!E501 = "","",'2.Census &amp; Reference Benchmarks'!E501)</f>
        <v/>
      </c>
      <c r="F503" s="427" t="str">
        <f>IF('2.Census &amp; Reference Benchmarks'!F501 = "","",'2.Census &amp; Reference Benchmarks'!F501)</f>
        <v/>
      </c>
      <c r="G503" s="501" t="str">
        <f>IF('2.Census &amp; Reference Benchmarks'!G501 = "","",'2.Census &amp; Reference Benchmarks'!G501)</f>
        <v/>
      </c>
      <c r="H503" s="428" t="str">
        <f>IF('2.Census &amp; Reference Benchmarks'!H501 = "","",'2.Census &amp; Reference Benchmarks'!H501)</f>
        <v/>
      </c>
      <c r="I503" s="501" t="str">
        <f>IF('2.Census &amp; Reference Benchmarks'!I501 = "","",'2.Census &amp; Reference Benchmarks'!I501)</f>
        <v/>
      </c>
      <c r="J503" s="427" t="str">
        <f>IF('2.Census &amp; Reference Benchmarks'!J501 = "","",'2.Census &amp; Reference Benchmarks'!J501)</f>
        <v/>
      </c>
      <c r="K503" s="518"/>
      <c r="L503" s="122"/>
      <c r="M503" s="116"/>
      <c r="N503" s="117"/>
      <c r="O503" s="116"/>
      <c r="P503" s="117"/>
      <c r="Q503" s="59" t="str">
        <f t="shared" si="7"/>
        <v>No</v>
      </c>
    </row>
    <row r="504" spans="2:17" x14ac:dyDescent="0.25">
      <c r="B504" s="427">
        <f>IF('2.Census &amp; Reference Benchmarks'!B502 = "","",'2.Census &amp; Reference Benchmarks'!B502)</f>
        <v>0</v>
      </c>
      <c r="C504" s="427">
        <f>IF('2.Census &amp; Reference Benchmarks'!C502 = "","",'2.Census &amp; Reference Benchmarks'!C502)</f>
        <v>0</v>
      </c>
      <c r="D504" s="427" t="str">
        <f>IF('2.Census &amp; Reference Benchmarks'!D502 = "","",'2.Census &amp; Reference Benchmarks'!D502)</f>
        <v/>
      </c>
      <c r="E504" s="427" t="str">
        <f>IF('2.Census &amp; Reference Benchmarks'!E502 = "","",'2.Census &amp; Reference Benchmarks'!E502)</f>
        <v/>
      </c>
      <c r="F504" s="427" t="str">
        <f>IF('2.Census &amp; Reference Benchmarks'!F502 = "","",'2.Census &amp; Reference Benchmarks'!F502)</f>
        <v/>
      </c>
      <c r="G504" s="501" t="str">
        <f>IF('2.Census &amp; Reference Benchmarks'!G502 = "","",'2.Census &amp; Reference Benchmarks'!G502)</f>
        <v/>
      </c>
      <c r="H504" s="428" t="str">
        <f>IF('2.Census &amp; Reference Benchmarks'!H502 = "","",'2.Census &amp; Reference Benchmarks'!H502)</f>
        <v/>
      </c>
      <c r="I504" s="501" t="str">
        <f>IF('2.Census &amp; Reference Benchmarks'!I502 = "","",'2.Census &amp; Reference Benchmarks'!I502)</f>
        <v/>
      </c>
      <c r="J504" s="427" t="str">
        <f>IF('2.Census &amp; Reference Benchmarks'!J502 = "","",'2.Census &amp; Reference Benchmarks'!J502)</f>
        <v/>
      </c>
      <c r="K504" s="518"/>
      <c r="L504" s="122"/>
      <c r="M504" s="116"/>
      <c r="N504" s="117"/>
      <c r="O504" s="116"/>
      <c r="P504" s="117"/>
      <c r="Q504" s="59" t="str">
        <f t="shared" si="7"/>
        <v>No</v>
      </c>
    </row>
    <row r="505" spans="2:17" x14ac:dyDescent="0.25">
      <c r="B505" s="427">
        <f>IF('2.Census &amp; Reference Benchmarks'!B503 = "","",'2.Census &amp; Reference Benchmarks'!B503)</f>
        <v>0</v>
      </c>
      <c r="C505" s="427">
        <f>IF('2.Census &amp; Reference Benchmarks'!C503 = "","",'2.Census &amp; Reference Benchmarks'!C503)</f>
        <v>0</v>
      </c>
      <c r="D505" s="427" t="str">
        <f>IF('2.Census &amp; Reference Benchmarks'!D503 = "","",'2.Census &amp; Reference Benchmarks'!D503)</f>
        <v/>
      </c>
      <c r="E505" s="427" t="str">
        <f>IF('2.Census &amp; Reference Benchmarks'!E503 = "","",'2.Census &amp; Reference Benchmarks'!E503)</f>
        <v/>
      </c>
      <c r="F505" s="427" t="str">
        <f>IF('2.Census &amp; Reference Benchmarks'!F503 = "","",'2.Census &amp; Reference Benchmarks'!F503)</f>
        <v/>
      </c>
      <c r="G505" s="501" t="str">
        <f>IF('2.Census &amp; Reference Benchmarks'!G503 = "","",'2.Census &amp; Reference Benchmarks'!G503)</f>
        <v/>
      </c>
      <c r="H505" s="428" t="str">
        <f>IF('2.Census &amp; Reference Benchmarks'!H503 = "","",'2.Census &amp; Reference Benchmarks'!H503)</f>
        <v/>
      </c>
      <c r="I505" s="501" t="str">
        <f>IF('2.Census &amp; Reference Benchmarks'!I503 = "","",'2.Census &amp; Reference Benchmarks'!I503)</f>
        <v/>
      </c>
      <c r="J505" s="427" t="str">
        <f>IF('2.Census &amp; Reference Benchmarks'!J503 = "","",'2.Census &amp; Reference Benchmarks'!J503)</f>
        <v/>
      </c>
      <c r="K505" s="518"/>
      <c r="L505" s="122"/>
      <c r="M505" s="116"/>
      <c r="N505" s="117"/>
      <c r="O505" s="116"/>
      <c r="P505" s="117"/>
      <c r="Q505" s="59" t="str">
        <f t="shared" si="7"/>
        <v>No</v>
      </c>
    </row>
    <row r="507" spans="2:17" ht="15.75" thickBot="1" x14ac:dyDescent="0.3">
      <c r="J507" s="503" t="s">
        <v>61</v>
      </c>
      <c r="K507" s="506">
        <f>SUM(K7:K505)</f>
        <v>0</v>
      </c>
      <c r="L507" s="430">
        <f>SUM(L7:L505)</f>
        <v>0</v>
      </c>
      <c r="M507" s="506">
        <f t="shared" ref="M507:P507" si="8">SUM(M7:M505)</f>
        <v>0</v>
      </c>
      <c r="N507" s="430">
        <f t="shared" si="8"/>
        <v>0</v>
      </c>
      <c r="O507" s="506">
        <f t="shared" si="8"/>
        <v>0</v>
      </c>
      <c r="P507" s="430">
        <f t="shared" si="8"/>
        <v>0</v>
      </c>
    </row>
    <row r="508" spans="2:17" ht="15.75" thickTop="1" x14ac:dyDescent="0.25"/>
  </sheetData>
  <sheetProtection algorithmName="SHA-512" hashValue="Mv4StDn7CpwjC6QmdvIDqg9AuRczs8IwyVIXvgp03K26gayAt9jzOPORsqSwhOOdgTzNTXVq0vP1dEKxM7dMgw==" saltValue="XPE/nf1ZeRzTl9R2TpKDbw==" spinCount="100000" sheet="1" formatCells="0" formatColumns="0" formatRows="0" insertColumns="0" insertRows="0"/>
  <mergeCells count="9">
    <mergeCell ref="K5:L5"/>
    <mergeCell ref="M5:N5"/>
    <mergeCell ref="O5:P5"/>
    <mergeCell ref="B1:E3"/>
    <mergeCell ref="B4:C5"/>
    <mergeCell ref="D4:F5"/>
    <mergeCell ref="G4:J5"/>
    <mergeCell ref="K4:P4"/>
    <mergeCell ref="F1:I3"/>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9AD49-E293-4DD0-9887-9069EDBA9F80}">
  <dimension ref="B1:K134"/>
  <sheetViews>
    <sheetView zoomScaleNormal="100" workbookViewId="0">
      <selection activeCell="H66" sqref="H66"/>
    </sheetView>
  </sheetViews>
  <sheetFormatPr defaultRowHeight="15" x14ac:dyDescent="0.25"/>
  <cols>
    <col min="1" max="1" width="1.140625" style="26" customWidth="1"/>
    <col min="2" max="2" width="20.42578125" style="26" customWidth="1"/>
    <col min="3" max="3" width="3.85546875" style="26" customWidth="1"/>
    <col min="4" max="4" width="19" style="26" customWidth="1"/>
    <col min="5" max="5" width="12" style="26" customWidth="1"/>
    <col min="6" max="6" width="11.42578125" style="26" customWidth="1"/>
    <col min="7" max="7" width="3.7109375" style="26" customWidth="1"/>
    <col min="8" max="8" width="16.42578125" style="26" customWidth="1"/>
    <col min="9" max="9" width="1.140625" style="26" customWidth="1"/>
    <col min="10" max="10" width="21.140625" style="26" customWidth="1"/>
    <col min="11" max="11" width="4.28515625" style="26" customWidth="1"/>
    <col min="12" max="12" width="9.5703125" style="26" customWidth="1"/>
    <col min="13" max="14" width="9.85546875" style="26" customWidth="1"/>
    <col min="15" max="16384" width="9.140625" style="26"/>
  </cols>
  <sheetData>
    <row r="1" spans="2:10" ht="15.75" thickBot="1" x14ac:dyDescent="0.3"/>
    <row r="2" spans="2:10" ht="16.5" thickBot="1" x14ac:dyDescent="0.3">
      <c r="B2" s="670" t="s">
        <v>255</v>
      </c>
      <c r="C2" s="671"/>
      <c r="D2" s="672"/>
      <c r="E2" s="670" t="s">
        <v>256</v>
      </c>
      <c r="F2" s="671"/>
      <c r="G2" s="671"/>
      <c r="H2" s="672"/>
      <c r="I2" s="149"/>
    </row>
    <row r="3" spans="2:10" ht="16.5" thickBot="1" x14ac:dyDescent="0.3">
      <c r="B3" s="673">
        <f>'1. Summary for SBA'!F7</f>
        <v>0</v>
      </c>
      <c r="C3" s="674"/>
      <c r="D3" s="675"/>
      <c r="E3" s="673"/>
      <c r="F3" s="674"/>
      <c r="G3" s="674"/>
      <c r="H3" s="675"/>
      <c r="I3" s="145"/>
    </row>
    <row r="4" spans="2:10" ht="16.5" thickBot="1" x14ac:dyDescent="0.3">
      <c r="B4" s="670" t="s">
        <v>217</v>
      </c>
      <c r="C4" s="671"/>
      <c r="D4" s="672"/>
      <c r="E4" s="670" t="s">
        <v>258</v>
      </c>
      <c r="F4" s="672"/>
      <c r="G4" s="670" t="s">
        <v>257</v>
      </c>
      <c r="H4" s="672"/>
      <c r="I4" s="149"/>
    </row>
    <row r="5" spans="2:10" ht="16.5" thickBot="1" x14ac:dyDescent="0.3">
      <c r="B5" s="673" t="str">
        <f>_xlfn.CONCAT('9. Documentation'!C6)</f>
        <v/>
      </c>
      <c r="C5" s="674"/>
      <c r="D5" s="675"/>
      <c r="E5" s="673" t="str">
        <f>_xlfn.CONCAT('1. Summary for SBA'!F8)</f>
        <v/>
      </c>
      <c r="F5" s="675"/>
      <c r="G5" s="673">
        <f>'9. Documentation'!E7</f>
        <v>0</v>
      </c>
      <c r="H5" s="675"/>
      <c r="I5" s="145"/>
    </row>
    <row r="6" spans="2:10" ht="16.5" thickBot="1" x14ac:dyDescent="0.3">
      <c r="B6" s="673" t="str">
        <f>_xlfn.CONCAT('9. Documentation'!C7)</f>
        <v/>
      </c>
      <c r="C6" s="674"/>
      <c r="D6" s="675"/>
      <c r="E6" s="670" t="s">
        <v>218</v>
      </c>
      <c r="F6" s="672"/>
      <c r="G6" s="670" t="s">
        <v>219</v>
      </c>
      <c r="H6" s="672"/>
      <c r="I6" s="149"/>
    </row>
    <row r="7" spans="2:10" ht="16.5" thickBot="1" x14ac:dyDescent="0.3">
      <c r="B7" s="673" t="str">
        <f>_xlfn.CONCAT('9. Documentation'!C8,"",'9. Documentation'!C9," ",'9. Documentation'!C10)</f>
        <v xml:space="preserve"> </v>
      </c>
      <c r="C7" s="674"/>
      <c r="D7" s="675"/>
      <c r="E7" s="673" t="str">
        <f>_xlfn.CONCAT('9. Documentation'!E4, " ",'9. Documentation'!E5)</f>
        <v xml:space="preserve"> </v>
      </c>
      <c r="F7" s="675"/>
      <c r="G7" s="673" t="str">
        <f>_xlfn.CONCAT('9. Documentation'!E8)</f>
        <v/>
      </c>
      <c r="H7" s="675"/>
      <c r="I7" s="145"/>
    </row>
    <row r="8" spans="2:10" x14ac:dyDescent="0.25">
      <c r="B8" s="123"/>
      <c r="C8" s="123"/>
      <c r="D8" s="123"/>
      <c r="E8" s="123"/>
      <c r="F8" s="123"/>
      <c r="G8" s="123"/>
      <c r="H8" s="123"/>
      <c r="I8" s="123"/>
      <c r="J8" s="32"/>
    </row>
    <row r="9" spans="2:10" x14ac:dyDescent="0.25">
      <c r="B9" s="144" t="s">
        <v>228</v>
      </c>
      <c r="C9" s="134"/>
      <c r="D9" s="85"/>
      <c r="E9" s="678">
        <f>'1. Summary for SBA'!F10</f>
        <v>0</v>
      </c>
      <c r="F9" s="677"/>
      <c r="G9" s="85"/>
      <c r="H9" s="85"/>
      <c r="I9" s="85"/>
      <c r="J9" s="32"/>
    </row>
    <row r="10" spans="2:10" x14ac:dyDescent="0.25">
      <c r="B10" s="144"/>
      <c r="C10" s="134"/>
      <c r="D10" s="134"/>
      <c r="E10" s="136"/>
      <c r="F10" s="137"/>
      <c r="G10" s="137"/>
      <c r="H10" s="137"/>
      <c r="I10" s="137"/>
      <c r="J10" s="32"/>
    </row>
    <row r="11" spans="2:10" x14ac:dyDescent="0.25">
      <c r="B11" s="138" t="s">
        <v>229</v>
      </c>
      <c r="C11" s="85"/>
      <c r="D11" s="85"/>
      <c r="E11" s="677"/>
      <c r="F11" s="677"/>
      <c r="G11" s="137"/>
      <c r="H11" s="137"/>
      <c r="I11" s="137"/>
      <c r="J11" s="32"/>
    </row>
    <row r="12" spans="2:10" x14ac:dyDescent="0.25">
      <c r="B12" s="138"/>
      <c r="C12" s="85"/>
      <c r="D12" s="85"/>
      <c r="E12" s="136"/>
      <c r="F12" s="137"/>
      <c r="G12" s="137"/>
      <c r="H12" s="85"/>
      <c r="I12" s="85"/>
      <c r="J12" s="32"/>
    </row>
    <row r="13" spans="2:10" x14ac:dyDescent="0.25">
      <c r="B13" s="136" t="s">
        <v>220</v>
      </c>
      <c r="C13" s="134"/>
      <c r="D13" s="85"/>
      <c r="E13" s="677"/>
      <c r="F13" s="677"/>
      <c r="G13" s="85"/>
      <c r="H13" s="85"/>
      <c r="I13" s="85"/>
      <c r="J13" s="32"/>
    </row>
    <row r="14" spans="2:10" x14ac:dyDescent="0.25">
      <c r="B14" s="136"/>
      <c r="C14" s="134"/>
      <c r="D14" s="134"/>
      <c r="E14" s="136"/>
      <c r="F14" s="137"/>
      <c r="G14" s="137"/>
      <c r="H14" s="137"/>
      <c r="I14" s="137"/>
      <c r="J14" s="32"/>
    </row>
    <row r="15" spans="2:10" x14ac:dyDescent="0.25">
      <c r="B15" s="138" t="s">
        <v>230</v>
      </c>
      <c r="C15" s="85"/>
      <c r="D15" s="137"/>
      <c r="E15" s="677"/>
      <c r="F15" s="677"/>
      <c r="G15" s="137"/>
      <c r="H15" s="137"/>
      <c r="I15" s="137"/>
      <c r="J15" s="32"/>
    </row>
    <row r="16" spans="2:10" x14ac:dyDescent="0.25">
      <c r="B16" s="138"/>
      <c r="C16" s="85"/>
      <c r="D16" s="85"/>
      <c r="E16" s="136"/>
      <c r="F16" s="137"/>
      <c r="G16" s="137"/>
      <c r="H16" s="85"/>
      <c r="I16" s="85"/>
      <c r="J16" s="32"/>
    </row>
    <row r="17" spans="2:10" x14ac:dyDescent="0.25">
      <c r="B17" s="138" t="s">
        <v>221</v>
      </c>
      <c r="C17" s="134"/>
      <c r="D17" s="85"/>
      <c r="E17" s="677"/>
      <c r="F17" s="677"/>
      <c r="G17" s="85"/>
      <c r="H17" s="85"/>
      <c r="I17" s="85"/>
      <c r="J17" s="32"/>
    </row>
    <row r="18" spans="2:10" x14ac:dyDescent="0.25">
      <c r="B18" s="85"/>
      <c r="C18" s="134"/>
      <c r="D18" s="134"/>
      <c r="E18" s="136"/>
      <c r="F18" s="137"/>
      <c r="G18" s="137"/>
      <c r="H18" s="137"/>
      <c r="I18" s="137"/>
      <c r="J18" s="32"/>
    </row>
    <row r="19" spans="2:10" x14ac:dyDescent="0.25">
      <c r="B19" s="138" t="s">
        <v>222</v>
      </c>
      <c r="C19" s="85"/>
      <c r="D19" s="137"/>
      <c r="E19" s="677"/>
      <c r="F19" s="677"/>
      <c r="G19" s="137"/>
      <c r="H19" s="137"/>
      <c r="I19" s="137"/>
      <c r="J19" s="32"/>
    </row>
    <row r="20" spans="2:10" x14ac:dyDescent="0.25">
      <c r="B20" s="85"/>
      <c r="C20" s="85"/>
      <c r="D20" s="85"/>
      <c r="E20" s="85"/>
      <c r="F20" s="85"/>
      <c r="G20" s="85"/>
      <c r="H20" s="85"/>
      <c r="I20" s="85"/>
    </row>
    <row r="21" spans="2:10" x14ac:dyDescent="0.25">
      <c r="B21" s="85" t="s">
        <v>283</v>
      </c>
      <c r="C21" s="85"/>
      <c r="D21" s="85"/>
      <c r="E21" s="85"/>
      <c r="F21" s="85"/>
      <c r="G21" s="85"/>
      <c r="H21" s="85"/>
      <c r="I21" s="85"/>
    </row>
    <row r="22" spans="2:10" ht="6.75" customHeight="1" thickBot="1" x14ac:dyDescent="0.3">
      <c r="B22" s="85"/>
      <c r="C22" s="85"/>
      <c r="D22" s="85"/>
      <c r="E22" s="85"/>
      <c r="F22" s="85"/>
      <c r="G22" s="85"/>
      <c r="H22" s="85"/>
      <c r="I22" s="85"/>
    </row>
    <row r="23" spans="2:10" ht="15.75" thickBot="1" x14ac:dyDescent="0.3">
      <c r="B23" s="85"/>
      <c r="C23" s="139"/>
      <c r="D23" s="85" t="s">
        <v>176</v>
      </c>
      <c r="E23" s="85"/>
      <c r="F23" s="85"/>
      <c r="G23" s="85"/>
      <c r="H23" s="85"/>
      <c r="I23" s="85"/>
    </row>
    <row r="24" spans="2:10" ht="15.75" thickBot="1" x14ac:dyDescent="0.3">
      <c r="B24" s="85"/>
      <c r="C24" s="139"/>
      <c r="D24" s="85" t="s">
        <v>223</v>
      </c>
      <c r="E24" s="85"/>
      <c r="F24" s="85"/>
      <c r="G24" s="85"/>
      <c r="H24" s="85"/>
      <c r="I24" s="85"/>
    </row>
    <row r="25" spans="2:10" ht="15.75" thickBot="1" x14ac:dyDescent="0.3">
      <c r="B25" s="85"/>
      <c r="C25" s="139"/>
      <c r="D25" s="85" t="s">
        <v>225</v>
      </c>
      <c r="E25" s="85"/>
      <c r="F25" s="85"/>
      <c r="G25" s="85"/>
      <c r="H25" s="85"/>
      <c r="I25" s="85"/>
    </row>
    <row r="26" spans="2:10" ht="15.75" thickBot="1" x14ac:dyDescent="0.3">
      <c r="B26" s="85"/>
      <c r="C26" s="139"/>
      <c r="D26" s="85" t="s">
        <v>177</v>
      </c>
      <c r="E26" s="85"/>
      <c r="F26" s="85"/>
      <c r="G26" s="85"/>
      <c r="H26" s="85"/>
      <c r="I26" s="85"/>
    </row>
    <row r="27" spans="2:10" ht="15.75" thickBot="1" x14ac:dyDescent="0.3">
      <c r="B27" s="85"/>
      <c r="C27" s="139"/>
      <c r="D27" s="85" t="s">
        <v>224</v>
      </c>
      <c r="E27" s="677"/>
      <c r="F27" s="677"/>
      <c r="G27" s="85"/>
      <c r="H27" s="85"/>
      <c r="I27" s="85"/>
    </row>
    <row r="28" spans="2:10" x14ac:dyDescent="0.25">
      <c r="B28" s="85"/>
      <c r="C28" s="85"/>
      <c r="D28" s="85"/>
      <c r="E28" s="85"/>
      <c r="F28" s="85"/>
      <c r="G28" s="85"/>
      <c r="H28" s="85"/>
      <c r="I28" s="85"/>
    </row>
    <row r="29" spans="2:10" x14ac:dyDescent="0.25">
      <c r="B29" s="85" t="s">
        <v>226</v>
      </c>
      <c r="C29" s="134"/>
      <c r="D29" s="140">
        <f>'1. Summary for SBA'!J7</f>
        <v>0</v>
      </c>
      <c r="E29" s="141" t="s">
        <v>227</v>
      </c>
      <c r="F29" s="679">
        <f>D29+55</f>
        <v>55</v>
      </c>
      <c r="G29" s="679"/>
      <c r="H29" s="137"/>
      <c r="I29" s="137"/>
    </row>
    <row r="30" spans="2:10" x14ac:dyDescent="0.25">
      <c r="B30" s="85"/>
      <c r="C30" s="137"/>
      <c r="D30" s="85"/>
      <c r="E30" s="85"/>
      <c r="F30" s="85"/>
      <c r="G30" s="85"/>
      <c r="H30" s="85"/>
      <c r="I30" s="85"/>
    </row>
    <row r="31" spans="2:10" x14ac:dyDescent="0.25">
      <c r="B31" s="85" t="s">
        <v>231</v>
      </c>
      <c r="C31" s="134"/>
      <c r="E31" s="370">
        <f>'1. Summary for SBA'!J9</f>
        <v>0</v>
      </c>
      <c r="F31" s="141" t="s">
        <v>227</v>
      </c>
      <c r="G31" s="135"/>
      <c r="H31" s="398">
        <f>E31+55</f>
        <v>55</v>
      </c>
      <c r="I31" s="137"/>
    </row>
    <row r="32" spans="2:10" x14ac:dyDescent="0.25">
      <c r="B32" s="85"/>
      <c r="C32" s="85"/>
      <c r="D32" s="85"/>
      <c r="E32" s="85"/>
      <c r="F32" s="85"/>
      <c r="G32" s="85"/>
      <c r="H32" s="85"/>
      <c r="I32" s="85"/>
    </row>
    <row r="33" spans="2:11" ht="15.75" thickBot="1" x14ac:dyDescent="0.3">
      <c r="B33" s="129" t="s">
        <v>232</v>
      </c>
      <c r="C33" s="85"/>
      <c r="D33" s="85"/>
      <c r="E33" s="85"/>
      <c r="F33" s="85"/>
      <c r="H33" s="137"/>
    </row>
    <row r="34" spans="2:11" ht="15.75" thickBot="1" x14ac:dyDescent="0.3">
      <c r="B34" s="85"/>
      <c r="C34" s="85"/>
      <c r="D34" s="85"/>
      <c r="E34" s="85"/>
      <c r="F34" s="85"/>
      <c r="G34" s="139"/>
      <c r="H34" s="85"/>
      <c r="I34" s="85"/>
    </row>
    <row r="35" spans="2:11" x14ac:dyDescent="0.25">
      <c r="B35" s="85"/>
      <c r="C35" s="85"/>
      <c r="D35" s="85"/>
      <c r="E35" s="85"/>
      <c r="F35" s="85"/>
      <c r="G35" s="85"/>
      <c r="H35" s="85"/>
      <c r="I35" s="85"/>
    </row>
    <row r="36" spans="2:11" x14ac:dyDescent="0.25">
      <c r="B36" s="85"/>
      <c r="C36" s="85"/>
      <c r="D36" s="85"/>
      <c r="E36" s="85"/>
      <c r="F36" s="85"/>
      <c r="G36" s="85"/>
      <c r="H36" s="85"/>
      <c r="I36" s="85"/>
    </row>
    <row r="37" spans="2:11" x14ac:dyDescent="0.25">
      <c r="B37" s="85"/>
      <c r="C37" s="85"/>
      <c r="D37" s="85"/>
      <c r="E37" s="85"/>
      <c r="F37" s="85"/>
      <c r="G37" s="85"/>
      <c r="H37" s="85"/>
      <c r="I37" s="85"/>
    </row>
    <row r="38" spans="2:11" x14ac:dyDescent="0.25">
      <c r="B38" s="85"/>
      <c r="C38" s="85"/>
      <c r="D38" s="85"/>
      <c r="E38" s="85"/>
      <c r="F38" s="85"/>
      <c r="G38" s="85"/>
      <c r="H38" s="85"/>
      <c r="I38" s="85"/>
    </row>
    <row r="39" spans="2:11" x14ac:dyDescent="0.25">
      <c r="B39" s="85"/>
      <c r="C39" s="85"/>
      <c r="D39" s="85"/>
      <c r="E39" s="85"/>
      <c r="F39" s="85"/>
      <c r="G39" s="85"/>
      <c r="H39" s="85"/>
      <c r="I39" s="85"/>
    </row>
    <row r="40" spans="2:11" x14ac:dyDescent="0.25">
      <c r="B40" s="85"/>
      <c r="C40" s="85"/>
      <c r="D40" s="85"/>
      <c r="E40" s="85"/>
      <c r="F40" s="85"/>
      <c r="G40" s="85"/>
      <c r="H40" s="85"/>
      <c r="I40" s="85"/>
    </row>
    <row r="41" spans="2:11" x14ac:dyDescent="0.25">
      <c r="B41" s="85"/>
      <c r="C41" s="85"/>
      <c r="D41" s="85"/>
      <c r="E41" s="85"/>
      <c r="F41" s="85"/>
      <c r="G41" s="85"/>
      <c r="H41" s="85"/>
      <c r="I41" s="85"/>
    </row>
    <row r="42" spans="2:11" x14ac:dyDescent="0.25">
      <c r="B42" s="85"/>
      <c r="C42" s="85"/>
      <c r="D42" s="85"/>
      <c r="E42" s="85"/>
      <c r="F42" s="85"/>
      <c r="G42" s="85"/>
      <c r="H42" s="85"/>
      <c r="I42" s="85"/>
    </row>
    <row r="43" spans="2:11" x14ac:dyDescent="0.25">
      <c r="B43" s="85"/>
      <c r="C43" s="85"/>
      <c r="D43" s="85"/>
      <c r="E43" s="85"/>
      <c r="F43" s="85"/>
      <c r="G43" s="85"/>
      <c r="H43" s="85"/>
      <c r="I43" s="85"/>
    </row>
    <row r="44" spans="2:11" x14ac:dyDescent="0.25">
      <c r="B44" s="85"/>
      <c r="C44" s="85"/>
      <c r="D44" s="85"/>
      <c r="E44" s="85"/>
      <c r="F44" s="85"/>
      <c r="G44" s="85"/>
      <c r="H44" s="85"/>
      <c r="I44" s="85"/>
    </row>
    <row r="45" spans="2:11" x14ac:dyDescent="0.25">
      <c r="B45" s="85"/>
      <c r="C45" s="85"/>
      <c r="D45" s="85"/>
      <c r="E45" s="85"/>
      <c r="F45" s="85"/>
      <c r="G45" s="85"/>
      <c r="H45" s="85"/>
      <c r="I45" s="85"/>
      <c r="K45" s="123"/>
    </row>
    <row r="46" spans="2:11" x14ac:dyDescent="0.25">
      <c r="B46" s="85"/>
      <c r="C46" s="85"/>
      <c r="D46" s="85"/>
      <c r="E46" s="85"/>
      <c r="F46" s="85"/>
      <c r="G46" s="85"/>
      <c r="H46" s="85"/>
      <c r="I46" s="85"/>
      <c r="K46" s="32"/>
    </row>
    <row r="47" spans="2:11" x14ac:dyDescent="0.25">
      <c r="B47" s="85"/>
      <c r="C47" s="85"/>
      <c r="D47" s="85"/>
      <c r="E47" s="85"/>
      <c r="F47" s="85"/>
      <c r="G47" s="85"/>
      <c r="H47" s="85"/>
      <c r="I47" s="85"/>
      <c r="K47" s="123"/>
    </row>
    <row r="48" spans="2:11" x14ac:dyDescent="0.25">
      <c r="B48" s="126" t="s">
        <v>233</v>
      </c>
      <c r="C48" s="85"/>
      <c r="D48" s="85"/>
      <c r="E48" s="85"/>
      <c r="F48" s="85"/>
      <c r="G48" s="85"/>
      <c r="H48" s="85"/>
      <c r="I48" s="85"/>
    </row>
    <row r="49" spans="2:11" x14ac:dyDescent="0.25">
      <c r="B49" s="85"/>
      <c r="C49" s="85"/>
      <c r="D49" s="85"/>
      <c r="E49" s="85"/>
      <c r="F49" s="85"/>
      <c r="G49" s="85"/>
      <c r="H49" s="85"/>
      <c r="I49" s="85"/>
      <c r="K49" s="123"/>
    </row>
    <row r="50" spans="2:11" x14ac:dyDescent="0.25">
      <c r="B50" s="126" t="s">
        <v>170</v>
      </c>
      <c r="C50" s="85"/>
      <c r="D50" s="85"/>
      <c r="E50" s="85"/>
      <c r="F50" s="85"/>
      <c r="G50" s="85"/>
      <c r="H50" s="85"/>
      <c r="I50" s="85"/>
      <c r="K50" s="32"/>
    </row>
    <row r="51" spans="2:11" ht="15" customHeight="1" x14ac:dyDescent="0.25">
      <c r="B51" s="85"/>
      <c r="C51" s="85"/>
      <c r="D51" s="85"/>
      <c r="E51" s="85"/>
      <c r="F51" s="85"/>
      <c r="G51" s="85"/>
      <c r="H51" s="85"/>
      <c r="I51" s="85"/>
      <c r="K51" s="123"/>
    </row>
    <row r="52" spans="2:11" ht="15" customHeight="1" x14ac:dyDescent="0.25">
      <c r="B52" s="156" t="s">
        <v>234</v>
      </c>
      <c r="C52" s="129" t="s">
        <v>235</v>
      </c>
      <c r="D52" s="129"/>
      <c r="E52" s="85"/>
      <c r="F52" s="85"/>
      <c r="G52" s="85"/>
      <c r="H52" s="142">
        <f>H126</f>
        <v>0</v>
      </c>
      <c r="I52" s="146"/>
      <c r="K52" s="32"/>
    </row>
    <row r="53" spans="2:11" x14ac:dyDescent="0.25">
      <c r="B53" s="156"/>
      <c r="C53" s="130"/>
      <c r="D53" s="129"/>
      <c r="E53" s="85"/>
      <c r="F53" s="85"/>
      <c r="G53" s="85"/>
      <c r="H53" s="85"/>
      <c r="I53" s="85"/>
      <c r="K53" s="32"/>
    </row>
    <row r="54" spans="2:11" x14ac:dyDescent="0.25">
      <c r="B54" s="156" t="s">
        <v>238</v>
      </c>
      <c r="C54" s="129" t="s">
        <v>241</v>
      </c>
      <c r="D54" s="129"/>
      <c r="E54" s="85"/>
      <c r="F54" s="85"/>
      <c r="G54" s="85"/>
      <c r="H54" s="142">
        <f>'1. Summary for SBA'!K16</f>
        <v>0</v>
      </c>
      <c r="I54" s="146"/>
      <c r="K54" s="32"/>
    </row>
    <row r="55" spans="2:11" x14ac:dyDescent="0.25">
      <c r="B55" s="156"/>
      <c r="C55" s="130"/>
      <c r="D55" s="129"/>
      <c r="E55" s="85"/>
      <c r="F55" s="85"/>
      <c r="G55" s="85"/>
      <c r="H55" s="85"/>
      <c r="I55" s="85"/>
      <c r="K55" s="123"/>
    </row>
    <row r="56" spans="2:11" x14ac:dyDescent="0.25">
      <c r="B56" s="156" t="s">
        <v>237</v>
      </c>
      <c r="C56" s="129" t="s">
        <v>240</v>
      </c>
      <c r="D56" s="129"/>
      <c r="E56" s="85"/>
      <c r="F56" s="85"/>
      <c r="G56" s="85"/>
      <c r="H56" s="142">
        <f>'1. Summary for SBA'!K17</f>
        <v>0</v>
      </c>
      <c r="I56" s="146"/>
    </row>
    <row r="57" spans="2:11" x14ac:dyDescent="0.25">
      <c r="B57" s="156"/>
      <c r="C57" s="130"/>
      <c r="D57" s="129"/>
      <c r="E57" s="85"/>
      <c r="F57" s="85"/>
      <c r="G57" s="85"/>
      <c r="H57" s="85"/>
      <c r="I57" s="85"/>
      <c r="K57" s="123"/>
    </row>
    <row r="58" spans="2:11" x14ac:dyDescent="0.25">
      <c r="B58" s="156" t="s">
        <v>236</v>
      </c>
      <c r="C58" s="129" t="s">
        <v>239</v>
      </c>
      <c r="D58" s="129"/>
      <c r="E58" s="85"/>
      <c r="F58" s="85"/>
      <c r="G58" s="85"/>
      <c r="H58" s="142">
        <f>'1. Summary for SBA'!K18</f>
        <v>0</v>
      </c>
      <c r="I58" s="146"/>
      <c r="K58" s="32"/>
    </row>
    <row r="59" spans="2:11" x14ac:dyDescent="0.25">
      <c r="B59" s="85"/>
      <c r="C59" s="85"/>
      <c r="D59" s="85"/>
      <c r="E59" s="85"/>
      <c r="F59" s="85"/>
      <c r="G59" s="85"/>
      <c r="H59" s="85"/>
      <c r="I59" s="85"/>
      <c r="K59" s="132"/>
    </row>
    <row r="60" spans="2:11" x14ac:dyDescent="0.25">
      <c r="B60" s="126" t="s">
        <v>242</v>
      </c>
      <c r="C60" s="85"/>
      <c r="D60" s="85"/>
      <c r="E60" s="85"/>
      <c r="F60" s="85"/>
      <c r="G60" s="85"/>
      <c r="H60" s="85"/>
      <c r="I60" s="85"/>
      <c r="K60" s="32"/>
    </row>
    <row r="61" spans="2:11" x14ac:dyDescent="0.25">
      <c r="B61" s="85"/>
      <c r="C61" s="85"/>
      <c r="D61" s="85"/>
      <c r="E61" s="85"/>
      <c r="F61" s="85"/>
      <c r="G61" s="85"/>
      <c r="H61" s="85"/>
      <c r="I61" s="85"/>
      <c r="K61" s="32"/>
    </row>
    <row r="62" spans="2:11" x14ac:dyDescent="0.25">
      <c r="B62" s="156" t="s">
        <v>243</v>
      </c>
      <c r="C62" s="129" t="s">
        <v>244</v>
      </c>
      <c r="D62" s="129"/>
      <c r="E62" s="85"/>
      <c r="F62" s="85"/>
      <c r="G62" s="85"/>
      <c r="H62" s="143">
        <f>H103</f>
        <v>0</v>
      </c>
      <c r="I62" s="147"/>
      <c r="K62" s="32"/>
    </row>
    <row r="63" spans="2:11" x14ac:dyDescent="0.25">
      <c r="B63" s="156"/>
      <c r="C63" s="129"/>
      <c r="D63" s="129"/>
      <c r="E63" s="85"/>
      <c r="F63" s="85"/>
      <c r="G63" s="85"/>
      <c r="H63" s="85"/>
      <c r="I63" s="85"/>
      <c r="K63" s="123"/>
    </row>
    <row r="64" spans="2:11" x14ac:dyDescent="0.25">
      <c r="B64" s="156" t="s">
        <v>245</v>
      </c>
      <c r="C64" s="129" t="s">
        <v>246</v>
      </c>
      <c r="D64" s="129"/>
      <c r="E64" s="85"/>
      <c r="F64" s="85"/>
      <c r="G64" s="85"/>
      <c r="H64" s="143">
        <f>H52+H54+H56+H58-H62</f>
        <v>0</v>
      </c>
      <c r="I64" s="147"/>
    </row>
    <row r="65" spans="2:11" x14ac:dyDescent="0.25">
      <c r="B65" s="156"/>
      <c r="C65" s="129"/>
      <c r="D65" s="129"/>
      <c r="E65" s="85"/>
      <c r="F65" s="85"/>
      <c r="G65" s="85"/>
      <c r="H65" s="85"/>
      <c r="I65" s="85"/>
      <c r="K65" s="124"/>
    </row>
    <row r="66" spans="2:11" x14ac:dyDescent="0.25">
      <c r="B66" s="156" t="s">
        <v>247</v>
      </c>
      <c r="C66" s="129" t="s">
        <v>248</v>
      </c>
      <c r="D66" s="129"/>
      <c r="E66" s="85"/>
      <c r="F66" s="85"/>
      <c r="G66" s="85"/>
      <c r="H66" s="557">
        <f>IFERROR(MIN(1,H134),"")</f>
        <v>1</v>
      </c>
      <c r="I66" s="148"/>
      <c r="K66" s="32"/>
    </row>
    <row r="67" spans="2:11" x14ac:dyDescent="0.25">
      <c r="B67" s="85"/>
      <c r="C67" s="85"/>
      <c r="D67" s="85"/>
      <c r="E67" s="85"/>
      <c r="F67" s="85"/>
      <c r="G67" s="85"/>
      <c r="H67" s="85"/>
      <c r="I67" s="85"/>
      <c r="K67" s="123"/>
    </row>
    <row r="68" spans="2:11" x14ac:dyDescent="0.25">
      <c r="B68" s="126" t="s">
        <v>249</v>
      </c>
      <c r="C68" s="85"/>
      <c r="D68" s="85"/>
      <c r="E68" s="85"/>
      <c r="F68" s="85"/>
      <c r="G68" s="85"/>
      <c r="H68" s="85"/>
      <c r="I68" s="85"/>
      <c r="K68" s="32"/>
    </row>
    <row r="69" spans="2:11" x14ac:dyDescent="0.25">
      <c r="B69" s="85"/>
      <c r="C69" s="85"/>
      <c r="D69" s="85"/>
      <c r="E69" s="85"/>
      <c r="F69" s="85"/>
      <c r="G69" s="85"/>
      <c r="H69" s="85"/>
      <c r="I69" s="85"/>
      <c r="K69" s="32"/>
    </row>
    <row r="70" spans="2:11" x14ac:dyDescent="0.25">
      <c r="B70" s="156" t="s">
        <v>250</v>
      </c>
      <c r="C70" s="128" t="s">
        <v>251</v>
      </c>
      <c r="D70" s="128"/>
      <c r="E70" s="85"/>
      <c r="F70" s="85"/>
      <c r="G70" s="85"/>
      <c r="H70" s="143">
        <f>IFERROR(H66*H64,0)</f>
        <v>0</v>
      </c>
      <c r="I70" s="147"/>
      <c r="K70" s="32"/>
    </row>
    <row r="71" spans="2:11" x14ac:dyDescent="0.25">
      <c r="B71" s="156"/>
      <c r="C71" s="128"/>
      <c r="D71" s="128"/>
      <c r="E71" s="85"/>
      <c r="F71" s="85"/>
      <c r="G71" s="85"/>
      <c r="H71" s="85"/>
      <c r="I71" s="85"/>
      <c r="K71" s="123"/>
    </row>
    <row r="72" spans="2:11" x14ac:dyDescent="0.25">
      <c r="B72" s="156" t="s">
        <v>252</v>
      </c>
      <c r="C72" s="128" t="s">
        <v>273</v>
      </c>
      <c r="D72" s="128"/>
      <c r="E72" s="85"/>
      <c r="F72" s="85"/>
      <c r="G72" s="85"/>
      <c r="H72" s="127">
        <f>'1. Summary for SBA'!F9</f>
        <v>0</v>
      </c>
      <c r="I72" s="124"/>
    </row>
    <row r="73" spans="2:11" x14ac:dyDescent="0.25">
      <c r="B73" s="156"/>
      <c r="C73" s="128"/>
      <c r="D73" s="128"/>
      <c r="E73" s="85"/>
      <c r="F73" s="85"/>
      <c r="G73" s="85"/>
      <c r="H73" s="85"/>
      <c r="I73" s="85"/>
    </row>
    <row r="74" spans="2:11" x14ac:dyDescent="0.25">
      <c r="B74" s="156" t="s">
        <v>253</v>
      </c>
      <c r="C74" s="128" t="s">
        <v>409</v>
      </c>
      <c r="D74" s="128"/>
      <c r="E74" s="85"/>
      <c r="F74" s="85"/>
      <c r="G74" s="85"/>
      <c r="H74" s="143">
        <f>H52/0.6</f>
        <v>0</v>
      </c>
      <c r="I74" s="147"/>
    </row>
    <row r="75" spans="2:11" x14ac:dyDescent="0.25">
      <c r="B75" s="85"/>
      <c r="C75" s="85"/>
      <c r="D75" s="85"/>
      <c r="E75" s="85"/>
      <c r="F75" s="85"/>
      <c r="G75" s="85"/>
      <c r="H75" s="85"/>
      <c r="I75" s="85"/>
    </row>
    <row r="76" spans="2:11" x14ac:dyDescent="0.25">
      <c r="B76" s="126" t="s">
        <v>162</v>
      </c>
      <c r="C76" s="85"/>
      <c r="D76" s="85"/>
      <c r="E76" s="85"/>
      <c r="F76" s="85"/>
      <c r="G76" s="85"/>
      <c r="H76" s="85"/>
      <c r="I76" s="85"/>
    </row>
    <row r="77" spans="2:11" x14ac:dyDescent="0.25">
      <c r="B77" s="85"/>
      <c r="C77" s="85"/>
      <c r="D77" s="85"/>
      <c r="E77" s="85"/>
      <c r="F77" s="85"/>
      <c r="G77" s="85"/>
      <c r="H77" s="85"/>
      <c r="I77" s="85"/>
    </row>
    <row r="78" spans="2:11" x14ac:dyDescent="0.25">
      <c r="B78" s="156" t="s">
        <v>254</v>
      </c>
      <c r="C78" s="128" t="s">
        <v>274</v>
      </c>
      <c r="D78" s="85"/>
      <c r="E78" s="85"/>
      <c r="F78" s="85"/>
      <c r="G78" s="85"/>
      <c r="H78" s="143">
        <f>MIN(H70,H72,H74)</f>
        <v>0</v>
      </c>
      <c r="I78" s="147"/>
    </row>
    <row r="84" spans="2:9" x14ac:dyDescent="0.25">
      <c r="B84" s="85"/>
      <c r="C84" s="85"/>
      <c r="D84" s="85"/>
      <c r="E84" s="85"/>
      <c r="F84" s="85"/>
      <c r="G84" s="85"/>
      <c r="H84" s="85"/>
      <c r="I84" s="85"/>
    </row>
    <row r="85" spans="2:9" x14ac:dyDescent="0.25">
      <c r="B85" s="85"/>
      <c r="C85" s="85"/>
      <c r="D85" s="85"/>
      <c r="E85" s="85"/>
      <c r="F85" s="85"/>
      <c r="G85" s="85"/>
      <c r="H85" s="85"/>
      <c r="I85" s="85"/>
    </row>
    <row r="95" spans="2:9" x14ac:dyDescent="0.25">
      <c r="D95" s="676" t="s">
        <v>285</v>
      </c>
      <c r="E95" s="676"/>
      <c r="F95" s="676"/>
    </row>
    <row r="97" spans="2:9" x14ac:dyDescent="0.25">
      <c r="B97" s="133" t="s">
        <v>288</v>
      </c>
    </row>
    <row r="99" spans="2:9" x14ac:dyDescent="0.25">
      <c r="B99" s="155" t="s">
        <v>194</v>
      </c>
      <c r="C99" s="129" t="s">
        <v>289</v>
      </c>
      <c r="H99" s="131">
        <f>'8a. SBA APP Table #1 Employees'!C503</f>
        <v>0</v>
      </c>
      <c r="I99" s="125"/>
    </row>
    <row r="100" spans="2:9" x14ac:dyDescent="0.25">
      <c r="B100" s="154"/>
      <c r="C100" s="129"/>
      <c r="H100" s="83"/>
      <c r="I100" s="125"/>
    </row>
    <row r="101" spans="2:9" x14ac:dyDescent="0.25">
      <c r="B101" s="155" t="s">
        <v>195</v>
      </c>
      <c r="C101" s="129" t="s">
        <v>290</v>
      </c>
      <c r="H101" s="151">
        <f>'8a. SBA APP Table #1 Employees'!D503</f>
        <v>0</v>
      </c>
      <c r="I101" s="125"/>
    </row>
    <row r="102" spans="2:9" x14ac:dyDescent="0.25">
      <c r="B102" s="154"/>
      <c r="C102" s="129"/>
      <c r="H102" s="83"/>
      <c r="I102" s="125"/>
    </row>
    <row r="103" spans="2:9" x14ac:dyDescent="0.25">
      <c r="B103" s="155" t="s">
        <v>196</v>
      </c>
      <c r="C103" s="129" t="s">
        <v>291</v>
      </c>
      <c r="H103" s="131">
        <f>'8a. SBA APP Table #1 Employees'!E503</f>
        <v>0</v>
      </c>
      <c r="I103" s="125"/>
    </row>
    <row r="104" spans="2:9" x14ac:dyDescent="0.25">
      <c r="B104" s="155"/>
      <c r="C104" s="129"/>
      <c r="H104" s="152"/>
      <c r="I104" s="125"/>
    </row>
    <row r="105" spans="2:9" x14ac:dyDescent="0.25">
      <c r="B105" s="153" t="s">
        <v>292</v>
      </c>
      <c r="C105" s="129"/>
      <c r="H105" s="152"/>
      <c r="I105" s="125"/>
    </row>
    <row r="106" spans="2:9" x14ac:dyDescent="0.25">
      <c r="B106" s="155"/>
      <c r="C106" s="129"/>
      <c r="H106" s="152"/>
      <c r="I106" s="125"/>
    </row>
    <row r="107" spans="2:9" x14ac:dyDescent="0.25">
      <c r="B107" s="155" t="s">
        <v>197</v>
      </c>
      <c r="C107" s="129" t="s">
        <v>293</v>
      </c>
      <c r="H107" s="131">
        <f>'8b. SBA APP Table #2 Employees'!C503</f>
        <v>0</v>
      </c>
      <c r="I107" s="125"/>
    </row>
    <row r="108" spans="2:9" x14ac:dyDescent="0.25">
      <c r="B108" s="154"/>
      <c r="C108" s="129"/>
      <c r="H108" s="152"/>
      <c r="I108" s="125"/>
    </row>
    <row r="109" spans="2:9" x14ac:dyDescent="0.25">
      <c r="B109" s="155" t="s">
        <v>198</v>
      </c>
      <c r="C109" s="129" t="s">
        <v>294</v>
      </c>
      <c r="H109" s="151">
        <f>'8b. SBA APP Table #2 Employees'!D503</f>
        <v>0</v>
      </c>
      <c r="I109" s="125"/>
    </row>
    <row r="110" spans="2:9" x14ac:dyDescent="0.25">
      <c r="I110" s="125"/>
    </row>
    <row r="111" spans="2:9" x14ac:dyDescent="0.25">
      <c r="B111" s="153" t="s">
        <v>260</v>
      </c>
      <c r="C111" s="129"/>
      <c r="H111" s="152"/>
      <c r="I111" s="125"/>
    </row>
    <row r="112" spans="2:9" x14ac:dyDescent="0.25">
      <c r="C112" s="129"/>
      <c r="I112" s="32"/>
    </row>
    <row r="113" spans="2:8" x14ac:dyDescent="0.25">
      <c r="B113" s="155" t="s">
        <v>199</v>
      </c>
      <c r="C113" s="129" t="s">
        <v>265</v>
      </c>
      <c r="H113" s="150">
        <f>'1. Summary for SBA'!AF48</f>
        <v>0</v>
      </c>
    </row>
    <row r="114" spans="2:8" x14ac:dyDescent="0.25">
      <c r="B114" s="154"/>
      <c r="C114" s="129"/>
    </row>
    <row r="115" spans="2:8" x14ac:dyDescent="0.25">
      <c r="B115" s="155" t="s">
        <v>200</v>
      </c>
      <c r="C115" s="129" t="s">
        <v>264</v>
      </c>
      <c r="H115" s="150">
        <f>'1. Summary for SBA'!AF49</f>
        <v>0</v>
      </c>
    </row>
    <row r="116" spans="2:8" x14ac:dyDescent="0.25">
      <c r="B116" s="154"/>
    </row>
    <row r="117" spans="2:8" x14ac:dyDescent="0.25">
      <c r="B117" s="155" t="s">
        <v>297</v>
      </c>
      <c r="C117" s="129" t="s">
        <v>263</v>
      </c>
      <c r="H117" s="150">
        <f>'1. Summary for SBA'!AF50</f>
        <v>0</v>
      </c>
    </row>
    <row r="119" spans="2:8" x14ac:dyDescent="0.25">
      <c r="B119" s="133" t="s">
        <v>261</v>
      </c>
    </row>
    <row r="121" spans="2:8" x14ac:dyDescent="0.25">
      <c r="B121" s="155" t="s">
        <v>298</v>
      </c>
      <c r="C121" s="128" t="s">
        <v>272</v>
      </c>
      <c r="H121" s="150">
        <f>'4. Other Costs &amp; Exclusions'!AA36</f>
        <v>0</v>
      </c>
    </row>
    <row r="122" spans="2:8" x14ac:dyDescent="0.25">
      <c r="C122" s="128" t="s">
        <v>262</v>
      </c>
    </row>
    <row r="124" spans="2:8" x14ac:dyDescent="0.25">
      <c r="B124" s="133" t="s">
        <v>266</v>
      </c>
    </row>
    <row r="126" spans="2:8" x14ac:dyDescent="0.25">
      <c r="B126" s="155" t="s">
        <v>201</v>
      </c>
      <c r="C126" s="128" t="s">
        <v>295</v>
      </c>
      <c r="H126" s="150">
        <f>H99+H107+H113+H115+H117+H121</f>
        <v>0</v>
      </c>
    </row>
    <row r="128" spans="2:8" x14ac:dyDescent="0.25">
      <c r="B128" s="133" t="s">
        <v>267</v>
      </c>
    </row>
    <row r="130" spans="2:8" x14ac:dyDescent="0.25">
      <c r="B130" s="155" t="s">
        <v>202</v>
      </c>
      <c r="C130" s="128" t="s">
        <v>270</v>
      </c>
      <c r="H130" s="157">
        <f>'1. Summary for SBA'!AC109</f>
        <v>0</v>
      </c>
    </row>
    <row r="132" spans="2:8" x14ac:dyDescent="0.25">
      <c r="B132" s="155" t="s">
        <v>268</v>
      </c>
      <c r="C132" s="128" t="s">
        <v>296</v>
      </c>
      <c r="H132" s="157">
        <f>ROUND(H101 +H109,1)</f>
        <v>0</v>
      </c>
    </row>
    <row r="134" spans="2:8" x14ac:dyDescent="0.25">
      <c r="B134" s="155" t="s">
        <v>269</v>
      </c>
      <c r="C134" s="128" t="s">
        <v>271</v>
      </c>
      <c r="H134" s="157" t="str">
        <f>IFERROR(MIN(1,ROUND(H132/H130,3)),"")</f>
        <v/>
      </c>
    </row>
  </sheetData>
  <sheetProtection algorithmName="SHA-512" hashValue="yHY8b95eOqzg2G8AFV2ja0PKN6/WmtTC82zEvqrmAdagBaIXhLSai5iynwYCVUrMRKZ+T8naPx4vxpg30Ww0kg==" saltValue="SqpxHr4a1shWfdsp54z7Cw==" spinCount="100000" sheet="1" formatCells="0" formatColumns="0" formatRows="0" insertColumns="0" insertRows="0"/>
  <mergeCells count="25">
    <mergeCell ref="D95:F95"/>
    <mergeCell ref="E17:F17"/>
    <mergeCell ref="E15:F15"/>
    <mergeCell ref="B3:D3"/>
    <mergeCell ref="B5:D5"/>
    <mergeCell ref="E9:F9"/>
    <mergeCell ref="E13:F13"/>
    <mergeCell ref="E11:F11"/>
    <mergeCell ref="E19:F19"/>
    <mergeCell ref="E27:F27"/>
    <mergeCell ref="F29:G29"/>
    <mergeCell ref="B2:D2"/>
    <mergeCell ref="B7:D7"/>
    <mergeCell ref="E2:H2"/>
    <mergeCell ref="E3:H3"/>
    <mergeCell ref="B4:D4"/>
    <mergeCell ref="E6:F6"/>
    <mergeCell ref="E4:F4"/>
    <mergeCell ref="B6:D6"/>
    <mergeCell ref="G4:H4"/>
    <mergeCell ref="G6:H6"/>
    <mergeCell ref="G5:H5"/>
    <mergeCell ref="G7:H7"/>
    <mergeCell ref="E7:F7"/>
    <mergeCell ref="E5:F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Instructions</vt:lpstr>
      <vt:lpstr>1. Summary for SBA</vt:lpstr>
      <vt:lpstr>2.Census &amp; Reference Benchmarks</vt:lpstr>
      <vt:lpstr>3.Weekly Hours &amp; Wage Activity</vt:lpstr>
      <vt:lpstr>4. Other Costs &amp; Exclusions</vt:lpstr>
      <vt:lpstr>5. Wage &amp; FTE Reductions</vt:lpstr>
      <vt:lpstr>6. Hourly EE Wage Reduction</vt:lpstr>
      <vt:lpstr>7.Safe Harbor Input Data &amp; Calc</vt:lpstr>
      <vt:lpstr>8.SBA APP Output Calc Form</vt:lpstr>
      <vt:lpstr>8a. SBA APP Table #1 Employees</vt:lpstr>
      <vt:lpstr>8b. SBA APP Table #2 Employees</vt:lpstr>
      <vt:lpstr>9. Documentation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Anthony Pannella</dc:creator>
  <cp:lastModifiedBy>Anthony Pannella</cp:lastModifiedBy>
  <cp:lastPrinted>2020-06-09T16:07:12Z</cp:lastPrinted>
  <dcterms:created xsi:type="dcterms:W3CDTF">2020-04-23T15:22:49Z</dcterms:created>
  <dcterms:modified xsi:type="dcterms:W3CDTF">2020-07-10T15:23:50Z</dcterms:modified>
</cp:coreProperties>
</file>